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0bea9f976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00c14979144994"/>
    <x:sheet xmlns:r="http://schemas.openxmlformats.org/officeDocument/2006/relationships" name="Dashboard" sheetId="2" r:id="R7a34148ec7aa4dcc"/>
    <x:sheet xmlns:r="http://schemas.openxmlformats.org/officeDocument/2006/relationships" name="Master Evidence" sheetId="3" r:id="R3af2e93dbb8b4422"/>
    <x:sheet xmlns:r="http://schemas.openxmlformats.org/officeDocument/2006/relationships" name="Claim Links" sheetId="4" r:id="Ra106b395f0174420"/>
    <x:sheet xmlns:r="http://schemas.openxmlformats.org/officeDocument/2006/relationships" name="Domain Coverage" sheetId="5" r:id="R9d16e466378c440d"/>
    <x:sheet xmlns:r="http://schemas.openxmlformats.org/officeDocument/2006/relationships" name="Quality Integrity" sheetId="6" r:id="R759e5500e30a4745"/>
    <x:sheet xmlns:r="http://schemas.openxmlformats.org/officeDocument/2006/relationships" name="Transferability" sheetId="7" r:id="R60350d583e284a9d"/>
    <x:sheet xmlns:r="http://schemas.openxmlformats.org/officeDocument/2006/relationships" name="Implementation" sheetId="8" r:id="R483580b7369f4eb5"/>
    <x:sheet xmlns:r="http://schemas.openxmlformats.org/officeDocument/2006/relationships" name="Search Provenance" sheetId="9" r:id="R5f9c429d2d12422e"/>
    <x:sheet xmlns:r="http://schemas.openxmlformats.org/officeDocument/2006/relationships" name="Zotero Control" sheetId="10" r:id="R805edc097bd94297"/>
    <x:sheet xmlns:r="http://schemas.openxmlformats.org/officeDocument/2006/relationships" name="Full Text Control" sheetId="11" r:id="R25243cd5b8a84dd0"/>
    <x:sheet xmlns:r="http://schemas.openxmlformats.org/officeDocument/2006/relationships" name="Gaps Future" sheetId="12" r:id="R2dc98b4a48534260"/>
    <x:sheet xmlns:r="http://schemas.openxmlformats.org/officeDocument/2006/relationships" name="Release Gates" sheetId="13" r:id="Ra5c4c480d6d1462c"/>
    <x:sheet xmlns:r="http://schemas.openxmlformats.org/officeDocument/2006/relationships" name="Lists Rules" sheetId="14" r:id="R6bbf559a07e7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0"/>
    <x:numFmt numFmtId="202" formatCode="yyyy-mm-dd"/>
    <x:numFmt numFmtId="203" formatCode="#,##0"/>
    <x:numFmt numFmtId="204" formatCode="0.0"/>
    <x:numFmt numFmtId="205" formatCode="0%"/>
    <x:numFmt numFmtId="206" formatCode="yyyy-mm-dd hh:mm"/>
  </x:numFmts>
  <x:fonts count="2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sz val="9"/>
      <x:color rgb="FF1F2937"/>
      <x:name val="Carlito"/>
    </x:font>
    <x:font>
      <x:b/>
      <x:sz val="12"/>
      <x:color rgb="FFD64550"/>
      <x:name val="Carlito"/>
    </x:font>
    <x:font>
      <x:b/>
      <x:sz val="22"/>
      <x:color rgb="FF0B132B"/>
      <x:name val="Carlito"/>
    </x:font>
    <x:font>
      <x:b/>
      <x:sz val="11"/>
      <x:color rgb="FF166534"/>
      <x:name val="Carlito"/>
    </x:font>
    <x:font>
      <x:b/>
      <x:sz val="11"/>
      <x:color rgb="FF1D4ED8"/>
      <x:name val="Carlito"/>
    </x:font>
    <x:font>
      <x:b/>
      <x:sz val="11"/>
      <x:color rgb="FF92400E"/>
      <x:name val="Carlito"/>
    </x:font>
    <x:font>
      <x:b/>
      <x:sz val="11"/>
      <x:color rgb="FF9C5700"/>
      <x:name val="Carlito"/>
    </x:font>
    <x:font>
      <x:sz val="9"/>
      <x:color rgb="FF203864"/>
      <x:name val="Carlito"/>
    </x:font>
    <x:font>
      <x:b/>
      <x:sz val="9"/>
      <x:color rgb="FFC00000"/>
      <x:name val="Carlito"/>
    </x:font>
    <x:font>
      <x:b/>
      <x:sz val="9"/>
      <x:color rgb="FF1F4E78"/>
      <x:name val="Carlito"/>
    </x:font>
    <x:font>
      <x:b/>
      <x:sz val="9"/>
      <x:color rgb="FF9C5700"/>
      <x:name val="Carlito"/>
    </x:font>
    <x:font>
      <x:b/>
      <x:sz val="9"/>
      <x:color rgb="FF006100"/>
      <x:name val="Carlito"/>
    </x:font>
    <x:font>
      <x:b/>
      <x:sz val="9"/>
      <x:color rgb="FF203864"/>
      <x:name val="Carlito"/>
    </x:font>
    <x:font>
      <x:b/>
      <x:sz val="11"/>
      <x:color rgb="FFFFFFFF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EAF9FC"/>
      </x:patternFill>
    </x:fill>
    <x:fill>
      <x:patternFill patternType="solid">
        <x:fgColor rgb="FF17365D"/>
      </x:patternFill>
    </x:fill>
    <x:fill>
      <x:patternFill patternType="solid">
        <x:fgColor rgb="FFEEF2F7"/>
      </x:patternFill>
    </x:fill>
    <x:fill>
      <x:patternFill patternType="solid">
        <x:fgColor rgb="FF00A6C7"/>
      </x:patternFill>
    </x:fill>
    <x:fill>
      <x:patternFill patternType="solid">
        <x:fgColor rgb="FF2A6F97"/>
      </x:patternFill>
    </x:fill>
    <x:fill>
      <x:patternFill patternType="solid">
        <x:fgColor rgb="FF3A7D44"/>
      </x:patternFill>
    </x:fill>
    <x:fill>
      <x:patternFill patternType="solid">
        <x:fgColor rgb="FF6A4C93"/>
      </x:patternFill>
    </x:fill>
    <x:fill>
      <x:patternFill patternType="solid">
        <x:fgColor rgb="FF9C6644"/>
      </x:patternFill>
    </x:fill>
    <x:fill>
      <x:patternFill patternType="solid">
        <x:fgColor rgb="FF006D77"/>
      </x:patternFill>
    </x:fill>
    <x:fill>
      <x:patternFill patternType="solid">
        <x:fgColor rgb="FF7F5539"/>
      </x:patternFill>
    </x:fill>
    <x:fill>
      <x:patternFill patternType="solid">
        <x:fgColor rgb="FF5E548E"/>
      </x:patternFill>
    </x:fill>
    <x:fill>
      <x:patternFill patternType="solid">
        <x:fgColor rgb="FF386641"/>
      </x:patternFill>
    </x:fill>
    <x:fill>
      <x:patternFill patternType="solid">
        <x:fgColor rgb="FF8A5A44"/>
      </x:patternFill>
    </x:fill>
    <x:fill>
      <x:patternFill patternType="solid">
        <x:fgColor rgb="FF415A77"/>
      </x:patternFill>
    </x:fill>
    <x:fill>
      <x:patternFill patternType="solid">
        <x:fgColor rgb="FFFBE5E7"/>
      </x:patternFill>
    </x:fill>
    <x:fill>
      <x:patternFill patternType="solid">
        <x:fgColor rgb="FFDDF6FB"/>
      </x:patternFill>
    </x:fill>
    <x:fill>
      <x:patternFill patternType="solid">
        <x:fgColor rgb="FFDDF6EA"/>
      </x:patternFill>
    </x:fill>
    <x:fill>
      <x:patternFill patternType="solid">
        <x:fgColor rgb="FFFFF5CC"/>
      </x:patternFill>
    </x:fill>
    <x:fill>
      <x:patternFill patternType="solid">
        <x:fgColor rgb="FFE3F0FF"/>
      </x:patternFill>
    </x:fill>
    <x:fill>
      <x:patternFill patternType="solid">
        <x:fgColor rgb="FFEEE9FF"/>
      </x:patternFill>
    </x:fill>
    <x:fill>
      <x:patternFill patternType="solid">
        <x:fgColor rgb="FFD4AF3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FF2CC"/>
      </x:patternFill>
    </x:fill>
    <x:fill>
      <x:patternFill patternType="solid">
        <x:fgColor rgb="FFEAF7FB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7FB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46">
    <x:border/>
    <x:border>
      <x:left style="medium">
        <x:color rgb="FFD4AF37"/>
      </x:left>
      <x:top style="medium">
        <x:color rgb="FFD4AF37"/>
      </x:top>
      <x:bottom style="medium">
        <x:color rgb="FFD4AF37"/>
      </x:bottom>
    </x:border>
    <x:border>
      <x:top style="medium">
        <x:color rgb="FFD4AF37"/>
      </x:top>
      <x:bottom style="medium">
        <x:color rgb="FFD4AF37"/>
      </x:bottom>
    </x:border>
    <x:border>
      <x:right style="medium">
        <x:color rgb="FFD4AF37"/>
      </x:right>
      <x:top style="medium">
        <x:color rgb="FFD4AF37"/>
      </x:top>
      <x:bottom style="medium">
        <x:color rgb="FFD4AF37"/>
      </x:bottom>
    </x:border>
    <x:border>
      <x:bottom style="thin">
        <x:color rgb="FF00A6C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medium">
        <x:color rgb="FFD4AF37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4550"/>
      </x:left>
      <x:top style="medium">
        <x:color rgb="FFD64550"/>
      </x:top>
    </x:border>
    <x:border>
      <x:top style="medium">
        <x:color rgb="FFD64550"/>
      </x:top>
    </x:border>
    <x:border>
      <x:right style="medium">
        <x:color rgb="FFD64550"/>
      </x:right>
      <x:top style="medium">
        <x:color rgb="FFD64550"/>
      </x:top>
    </x:border>
    <x:border>
      <x:left style="medium">
        <x:color rgb="FFD64550"/>
      </x:left>
      <x:bottom style="medium">
        <x:color rgb="FFD64550"/>
      </x:bottom>
    </x:border>
    <x:border>
      <x:bottom style="medium">
        <x:color rgb="FFD64550"/>
      </x:bottom>
    </x:border>
    <x:border>
      <x:right style="medium">
        <x:color rgb="FFD64550"/>
      </x:right>
      <x:bottom style="medium">
        <x:color rgb="FFD64550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22C55E"/>
      </x:left>
      <x:top style="medium">
        <x:color rgb="FF22C55E"/>
      </x:top>
    </x:border>
    <x:border>
      <x:top style="medium">
        <x:color rgb="FF22C55E"/>
      </x:top>
    </x:border>
    <x:border>
      <x:right style="medium">
        <x:color rgb="FF22C55E"/>
      </x:right>
      <x:top style="medium">
        <x:color rgb="FF22C55E"/>
      </x:top>
    </x:border>
    <x:border>
      <x:left style="medium">
        <x:color rgb="FF22C55E"/>
      </x:left>
      <x:bottom style="medium">
        <x:color rgb="FF22C55E"/>
      </x:bottom>
    </x:border>
    <x:border>
      <x:bottom style="medium">
        <x:color rgb="FF22C55E"/>
      </x:bottom>
    </x:border>
    <x:border>
      <x:right style="medium">
        <x:color rgb="FF22C55E"/>
      </x:right>
      <x:bottom style="medium">
        <x:color rgb="FF22C55E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F4B183"/>
      </x:left>
      <x:top style="thin">
        <x:color rgb="FFF4B183"/>
      </x:top>
      <x:bottom style="thin">
        <x:color rgb="FFF4B183"/>
      </x:bottom>
    </x:border>
    <x:border>
      <x:top style="thin">
        <x:color rgb="FFF4B183"/>
      </x:top>
      <x:bottom style="thin">
        <x:color rgb="FFF4B183"/>
      </x:bottom>
    </x:border>
    <x:border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5" xfId="0" applyNumberFormat="1" applyFont="1" applyFill="1" applyBorder="1"/>
    <x:xf numFmtId="0" fontId="3" fillId="6" borderId="5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horizont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6" xfId="0" applyNumberFormat="1" applyFont="1" applyFill="1" applyBorder="1"/>
    <x:xf numFmtId="0" fontId="6" fillId="2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7" xfId="0" applyNumberFormat="1" applyFont="1" applyFill="1" applyBorder="1" applyAlignment="1">
      <x:alignment horizontal="center"/>
    </x:xf>
    <x:xf numFmtId="0" fontId="3" fillId="6" borderId="8" xfId="0" applyNumberFormat="1" applyFont="1" applyFill="1" applyBorder="1" applyAlignment="1">
      <x:alignment horizontal="center"/>
    </x:xf>
    <x:xf numFmtId="0" fontId="3" fillId="6" borderId="9" xfId="0" applyNumberFormat="1" applyFont="1" applyFill="1" applyBorder="1" applyAlignment="1">
      <x:alignment horizont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3" fillId="6" borderId="8" xfId="0" applyNumberFormat="1" applyFont="1" applyFill="1" applyBorder="1" applyAlignment="1">
      <x:alignment horizontal="center" vertical="center"/>
    </x:xf>
    <x:xf numFmtId="0" fontId="3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9" xfId="0" applyNumberFormat="1" applyFont="1" applyFill="1" applyBorder="1"/>
    <x:xf numFmtId="0" fontId="3" fillId="7" borderId="7" xfId="0" applyNumberFormat="1" applyFont="1" applyFill="1" applyBorder="1" applyAlignment="1">
      <x:alignment horizontal="center"/>
    </x:xf>
    <x:xf numFmtId="0" fontId="3" fillId="7" borderId="8" xfId="0" applyNumberFormat="1" applyFont="1" applyFill="1" applyBorder="1" applyAlignment="1">
      <x:alignment horizontal="center"/>
    </x:xf>
    <x:xf numFmtId="0" fontId="3" fillId="7" borderId="9" xfId="0" applyNumberFormat="1" applyFont="1" applyFill="1" applyBorder="1" applyAlignment="1">
      <x:alignment horizontal="center"/>
    </x:xf>
    <x:xf numFmtId="0" fontId="3" fillId="7" borderId="7" xfId="0" applyNumberFormat="1" applyFont="1" applyFill="1" applyBorder="1" applyAlignment="1">
      <x:alignment horizontal="center" vertical="center"/>
    </x:xf>
    <x:xf numFmtId="0" fontId="3" fillId="7" borderId="8" xfId="0" applyNumberFormat="1" applyFont="1" applyFill="1" applyBorder="1" applyAlignment="1">
      <x:alignment horizontal="center" vertical="center"/>
    </x:xf>
    <x:xf numFmtId="0" fontId="3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9" xfId="0" applyNumberFormat="1" applyFont="1" applyFill="1" applyBorder="1"/>
    <x:xf numFmtId="0" fontId="3" fillId="8" borderId="7" xfId="0" applyNumberFormat="1" applyFont="1" applyFill="1" applyBorder="1" applyAlignment="1">
      <x:alignment horizontal="center"/>
    </x:xf>
    <x:xf numFmtId="0" fontId="3" fillId="8" borderId="8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horizont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3" fillId="8" borderId="8" xfId="0" applyNumberFormat="1" applyFont="1" applyFill="1" applyBorder="1" applyAlignment="1">
      <x:alignment horizontal="center" vertical="center"/>
    </x:xf>
    <x:xf numFmtId="0" fontId="3" fillId="8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7" xfId="0" applyNumberFormat="1" applyFont="1" applyFill="1" applyBorder="1"/>
    <x:xf numFmtId="0" fontId="3" fillId="9" borderId="8" xfId="0" applyNumberFormat="1" applyFont="1" applyFill="1" applyBorder="1"/>
    <x:xf numFmtId="0" fontId="3" fillId="9" borderId="9" xfId="0" applyNumberFormat="1" applyFont="1" applyFill="1" applyBorder="1"/>
    <x:xf numFmtId="0" fontId="3" fillId="9" borderId="7" xfId="0" applyNumberFormat="1" applyFont="1" applyFill="1" applyBorder="1" applyAlignment="1">
      <x:alignment horizontal="center"/>
    </x:xf>
    <x:xf numFmtId="0" fontId="3" fillId="9" borderId="8" xfId="0" applyNumberFormat="1" applyFont="1" applyFill="1" applyBorder="1" applyAlignment="1">
      <x:alignment horizontal="center"/>
    </x:xf>
    <x:xf numFmtId="0" fontId="3" fillId="9" borderId="9" xfId="0" applyNumberFormat="1" applyFont="1" applyFill="1" applyBorder="1" applyAlignment="1">
      <x:alignment horizontal="center"/>
    </x:xf>
    <x:xf numFmtId="0" fontId="3" fillId="9" borderId="7" xfId="0" applyNumberFormat="1" applyFont="1" applyFill="1" applyBorder="1" applyAlignment="1">
      <x:alignment horizontal="center" vertical="center"/>
    </x:xf>
    <x:xf numFmtId="0" fontId="3" fillId="9" borderId="8" xfId="0" applyNumberFormat="1" applyFont="1" applyFill="1" applyBorder="1" applyAlignment="1">
      <x:alignment horizontal="center" vertical="center"/>
    </x:xf>
    <x:xf numFmtId="0" fontId="3" fillId="9" borderId="9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7" xfId="0" applyNumberFormat="1" applyFont="1" applyFill="1" applyBorder="1"/>
    <x:xf numFmtId="0" fontId="3" fillId="10" borderId="8" xfId="0" applyNumberFormat="1" applyFont="1" applyFill="1" applyBorder="1"/>
    <x:xf numFmtId="0" fontId="3" fillId="10" borderId="9" xfId="0" applyNumberFormat="1" applyFont="1" applyFill="1" applyBorder="1"/>
    <x:xf numFmtId="0" fontId="3" fillId="10" borderId="7" xfId="0" applyNumberFormat="1" applyFont="1" applyFill="1" applyBorder="1" applyAlignment="1">
      <x:alignment horizontal="center"/>
    </x:xf>
    <x:xf numFmtId="0" fontId="3" fillId="10" borderId="8" xfId="0" applyNumberFormat="1" applyFont="1" applyFill="1" applyBorder="1" applyAlignment="1">
      <x:alignment horizontal="center"/>
    </x:xf>
    <x:xf numFmtId="0" fontId="3" fillId="10" borderId="9" xfId="0" applyNumberFormat="1" applyFont="1" applyFill="1" applyBorder="1" applyAlignment="1">
      <x:alignment horizontal="center"/>
    </x:xf>
    <x:xf numFmtId="0" fontId="3" fillId="10" borderId="7" xfId="0" applyNumberFormat="1" applyFont="1" applyFill="1" applyBorder="1" applyAlignment="1">
      <x:alignment horizontal="center" vertical="center"/>
    </x:xf>
    <x:xf numFmtId="0" fontId="3" fillId="10" borderId="8" xfId="0" applyNumberFormat="1" applyFont="1" applyFill="1" applyBorder="1" applyAlignment="1">
      <x:alignment horizontal="center" vertical="center"/>
    </x:xf>
    <x:xf numFmtId="0" fontId="3" fillId="10" borderId="9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7" xfId="0" applyNumberFormat="1" applyFont="1" applyFill="1" applyBorder="1"/>
    <x:xf numFmtId="0" fontId="3" fillId="11" borderId="8" xfId="0" applyNumberFormat="1" applyFont="1" applyFill="1" applyBorder="1"/>
    <x:xf numFmtId="0" fontId="3" fillId="11" borderId="9" xfId="0" applyNumberFormat="1" applyFont="1" applyFill="1" applyBorder="1"/>
    <x:xf numFmtId="0" fontId="3" fillId="11" borderId="7" xfId="0" applyNumberFormat="1" applyFont="1" applyFill="1" applyBorder="1" applyAlignment="1">
      <x:alignment horizontal="center"/>
    </x:xf>
    <x:xf numFmtId="0" fontId="3" fillId="11" borderId="8" xfId="0" applyNumberFormat="1" applyFont="1" applyFill="1" applyBorder="1" applyAlignment="1">
      <x:alignment horizontal="center"/>
    </x:xf>
    <x:xf numFmtId="0" fontId="3" fillId="11" borderId="9" xfId="0" applyNumberFormat="1" applyFont="1" applyFill="1" applyBorder="1" applyAlignment="1">
      <x:alignment horizontal="center"/>
    </x:xf>
    <x:xf numFmtId="0" fontId="3" fillId="11" borderId="7" xfId="0" applyNumberFormat="1" applyFont="1" applyFill="1" applyBorder="1" applyAlignment="1">
      <x:alignment horizontal="center" vertical="center"/>
    </x:xf>
    <x:xf numFmtId="0" fontId="3" fillId="11" borderId="8" xfId="0" applyNumberFormat="1" applyFont="1" applyFill="1" applyBorder="1" applyAlignment="1">
      <x:alignment horizontal="center" vertical="center"/>
    </x:xf>
    <x:xf numFmtId="0" fontId="3" fillId="11" borderId="9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7" xfId="0" applyNumberFormat="1" applyFont="1" applyFill="1" applyBorder="1"/>
    <x:xf numFmtId="0" fontId="3" fillId="12" borderId="8" xfId="0" applyNumberFormat="1" applyFont="1" applyFill="1" applyBorder="1"/>
    <x:xf numFmtId="0" fontId="3" fillId="12" borderId="9" xfId="0" applyNumberFormat="1" applyFont="1" applyFill="1" applyBorder="1"/>
    <x:xf numFmtId="0" fontId="3" fillId="12" borderId="7" xfId="0" applyNumberFormat="1" applyFont="1" applyFill="1" applyBorder="1" applyAlignment="1">
      <x:alignment horizontal="center"/>
    </x:xf>
    <x:xf numFmtId="0" fontId="3" fillId="12" borderId="8" xfId="0" applyNumberFormat="1" applyFont="1" applyFill="1" applyBorder="1" applyAlignment="1">
      <x:alignment horizontal="center"/>
    </x:xf>
    <x:xf numFmtId="0" fontId="3" fillId="12" borderId="9" xfId="0" applyNumberFormat="1" applyFont="1" applyFill="1" applyBorder="1" applyAlignment="1">
      <x:alignment horizontal="center"/>
    </x:xf>
    <x:xf numFmtId="0" fontId="3" fillId="12" borderId="7" xfId="0" applyNumberFormat="1" applyFont="1" applyFill="1" applyBorder="1" applyAlignment="1">
      <x:alignment horizontal="center" vertical="center"/>
    </x:xf>
    <x:xf numFmtId="0" fontId="3" fillId="12" borderId="8" xfId="0" applyNumberFormat="1" applyFont="1" applyFill="1" applyBorder="1" applyAlignment="1">
      <x:alignment horizontal="center" vertical="center"/>
    </x:xf>
    <x:xf numFmtId="0" fontId="3" fillId="12" borderId="9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7" xfId="0" applyNumberFormat="1" applyFont="1" applyFill="1" applyBorder="1"/>
    <x:xf numFmtId="0" fontId="3" fillId="13" borderId="8" xfId="0" applyNumberFormat="1" applyFont="1" applyFill="1" applyBorder="1"/>
    <x:xf numFmtId="0" fontId="3" fillId="13" borderId="9" xfId="0" applyNumberFormat="1" applyFont="1" applyFill="1" applyBorder="1"/>
    <x:xf numFmtId="0" fontId="3" fillId="13" borderId="7" xfId="0" applyNumberFormat="1" applyFont="1" applyFill="1" applyBorder="1" applyAlignment="1">
      <x:alignment horizontal="center"/>
    </x:xf>
    <x:xf numFmtId="0" fontId="3" fillId="13" borderId="8" xfId="0" applyNumberFormat="1" applyFont="1" applyFill="1" applyBorder="1" applyAlignment="1">
      <x:alignment horizontal="center"/>
    </x:xf>
    <x:xf numFmtId="0" fontId="3" fillId="13" borderId="9" xfId="0" applyNumberFormat="1" applyFont="1" applyFill="1" applyBorder="1" applyAlignment="1">
      <x:alignment horizontal="center"/>
    </x:xf>
    <x:xf numFmtId="0" fontId="3" fillId="13" borderId="7" xfId="0" applyNumberFormat="1" applyFont="1" applyFill="1" applyBorder="1" applyAlignment="1">
      <x:alignment horizontal="center" vertical="center"/>
    </x:xf>
    <x:xf numFmtId="0" fontId="3" fillId="13" borderId="8" xfId="0" applyNumberFormat="1" applyFont="1" applyFill="1" applyBorder="1" applyAlignment="1">
      <x:alignment horizontal="center" vertical="center"/>
    </x:xf>
    <x:xf numFmtId="0" fontId="3" fillId="13" borderId="9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7" xfId="0" applyNumberFormat="1" applyFont="1" applyFill="1" applyBorder="1"/>
    <x:xf numFmtId="0" fontId="3" fillId="14" borderId="8" xfId="0" applyNumberFormat="1" applyFont="1" applyFill="1" applyBorder="1"/>
    <x:xf numFmtId="0" fontId="3" fillId="14" borderId="9" xfId="0" applyNumberFormat="1" applyFont="1" applyFill="1" applyBorder="1"/>
    <x:xf numFmtId="0" fontId="3" fillId="14" borderId="7" xfId="0" applyNumberFormat="1" applyFont="1" applyFill="1" applyBorder="1" applyAlignment="1">
      <x:alignment horizontal="center"/>
    </x:xf>
    <x:xf numFmtId="0" fontId="3" fillId="14" borderId="8" xfId="0" applyNumberFormat="1" applyFont="1" applyFill="1" applyBorder="1" applyAlignment="1">
      <x:alignment horizontal="center"/>
    </x:xf>
    <x:xf numFmtId="0" fontId="3" fillId="14" borderId="9" xfId="0" applyNumberFormat="1" applyFont="1" applyFill="1" applyBorder="1" applyAlignment="1">
      <x:alignment horizontal="center"/>
    </x:xf>
    <x:xf numFmtId="0" fontId="3" fillId="14" borderId="7" xfId="0" applyNumberFormat="1" applyFont="1" applyFill="1" applyBorder="1" applyAlignment="1">
      <x:alignment horizontal="center" vertical="center"/>
    </x:xf>
    <x:xf numFmtId="0" fontId="3" fillId="14" borderId="8" xfId="0" applyNumberFormat="1" applyFont="1" applyFill="1" applyBorder="1" applyAlignment="1">
      <x:alignment horizontal="center" vertical="center"/>
    </x:xf>
    <x:xf numFmtId="0" fontId="3" fillId="14" borderId="9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7" xfId="0" applyNumberFormat="1" applyFont="1" applyFill="1" applyBorder="1"/>
    <x:xf numFmtId="0" fontId="3" fillId="15" borderId="8" xfId="0" applyNumberFormat="1" applyFont="1" applyFill="1" applyBorder="1"/>
    <x:xf numFmtId="0" fontId="3" fillId="15" borderId="9" xfId="0" applyNumberFormat="1" applyFont="1" applyFill="1" applyBorder="1"/>
    <x:xf numFmtId="0" fontId="3" fillId="15" borderId="7" xfId="0" applyNumberFormat="1" applyFont="1" applyFill="1" applyBorder="1" applyAlignment="1">
      <x:alignment horizontal="center"/>
    </x:xf>
    <x:xf numFmtId="0" fontId="3" fillId="15" borderId="8" xfId="0" applyNumberFormat="1" applyFont="1" applyFill="1" applyBorder="1" applyAlignment="1">
      <x:alignment horizontal="center"/>
    </x:xf>
    <x:xf numFmtId="0" fontId="3" fillId="15" borderId="9" xfId="0" applyNumberFormat="1" applyFont="1" applyFill="1" applyBorder="1" applyAlignment="1">
      <x:alignment horizontal="center"/>
    </x:xf>
    <x:xf numFmtId="0" fontId="3" fillId="15" borderId="7" xfId="0" applyNumberFormat="1" applyFont="1" applyFill="1" applyBorder="1" applyAlignment="1">
      <x:alignment horizontal="center" vertical="center"/>
    </x:xf>
    <x:xf numFmtId="0" fontId="3" fillId="15" borderId="8" xfId="0" applyNumberFormat="1" applyFont="1" applyFill="1" applyBorder="1" applyAlignment="1">
      <x:alignment horizontal="center" vertical="center"/>
    </x:xf>
    <x:xf numFmtId="0" fontId="3" fillId="15" borderId="9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7" xfId="0" applyNumberFormat="1" applyFont="1" applyFill="1" applyBorder="1"/>
    <x:xf numFmtId="0" fontId="3" fillId="16" borderId="8" xfId="0" applyNumberFormat="1" applyFont="1" applyFill="1" applyBorder="1"/>
    <x:xf numFmtId="0" fontId="3" fillId="16" borderId="9" xfId="0" applyNumberFormat="1" applyFont="1" applyFill="1" applyBorder="1"/>
    <x:xf numFmtId="0" fontId="3" fillId="16" borderId="7" xfId="0" applyNumberFormat="1" applyFont="1" applyFill="1" applyBorder="1" applyAlignment="1">
      <x:alignment horizontal="center"/>
    </x:xf>
    <x:xf numFmtId="0" fontId="3" fillId="16" borderId="8" xfId="0" applyNumberFormat="1" applyFont="1" applyFill="1" applyBorder="1" applyAlignment="1">
      <x:alignment horizontal="center"/>
    </x:xf>
    <x:xf numFmtId="0" fontId="3" fillId="16" borderId="9" xfId="0" applyNumberFormat="1" applyFont="1" applyFill="1" applyBorder="1" applyAlignment="1">
      <x:alignment horizontal="center"/>
    </x:xf>
    <x:xf numFmtId="0" fontId="3" fillId="16" borderId="7" xfId="0" applyNumberFormat="1" applyFont="1" applyFill="1" applyBorder="1" applyAlignment="1">
      <x:alignment horizontal="center" vertical="center"/>
    </x:xf>
    <x:xf numFmtId="0" fontId="3" fillId="16" borderId="8" xfId="0" applyNumberFormat="1" applyFont="1" applyFill="1" applyBorder="1" applyAlignment="1">
      <x:alignment horizontal="center" vertical="center"/>
    </x:xf>
    <x:xf numFmtId="0" fontId="3" fillId="16" borderId="9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top" wrapText="1"/>
    </x:xf>
    <x:xf numFmtId="204" fontId="7" fillId="5" borderId="0" xfId="0" applyNumberFormat="1" applyFont="1" applyFill="1" applyBorder="1" applyAlignment="1">
      <x:alignment vertical="top" wrapText="1"/>
    </x:xf>
    <x:xf numFmtId="205" fontId="7" fillId="5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10" xfId="0" applyNumberFormat="1" applyFont="1" applyFill="1" applyBorder="1"/>
    <x:xf numFmtId="0" fontId="8" fillId="17" borderId="11" xfId="0" applyNumberFormat="1" applyFont="1" applyFill="1" applyBorder="1"/>
    <x:xf numFmtId="0" fontId="8" fillId="17" borderId="12" xfId="0" applyNumberFormat="1" applyFont="1" applyFill="1" applyBorder="1"/>
    <x:xf numFmtId="0" fontId="8" fillId="17" borderId="13" xfId="0" applyNumberFormat="1" applyFont="1" applyFill="1" applyBorder="1"/>
    <x:xf numFmtId="0" fontId="8" fillId="17" borderId="14" xfId="0" applyNumberFormat="1" applyFont="1" applyFill="1" applyBorder="1"/>
    <x:xf numFmtId="0" fontId="8" fillId="17" borderId="15" xfId="0" applyNumberFormat="1" applyFont="1" applyFill="1" applyBorder="1"/>
    <x:xf numFmtId="0" fontId="8" fillId="17" borderId="10" xfId="0" applyNumberFormat="1" applyFont="1" applyFill="1" applyBorder="1" applyAlignment="1">
      <x:alignment wrapText="1"/>
    </x:xf>
    <x:xf numFmtId="0" fontId="8" fillId="17" borderId="11" xfId="0" applyNumberFormat="1" applyFont="1" applyFill="1" applyBorder="1" applyAlignment="1">
      <x:alignment wrapText="1"/>
    </x:xf>
    <x:xf numFmtId="0" fontId="8" fillId="17" borderId="12" xfId="0" applyNumberFormat="1" applyFont="1" applyFill="1" applyBorder="1" applyAlignment="1">
      <x:alignment wrapText="1"/>
    </x:xf>
    <x:xf numFmtId="0" fontId="8" fillId="17" borderId="13" xfId="0" applyNumberFormat="1" applyFont="1" applyFill="1" applyBorder="1" applyAlignment="1">
      <x:alignment wrapText="1"/>
    </x:xf>
    <x:xf numFmtId="0" fontId="8" fillId="17" borderId="14" xfId="0" applyNumberFormat="1" applyFont="1" applyFill="1" applyBorder="1" applyAlignment="1">
      <x:alignment wrapText="1"/>
    </x:xf>
    <x:xf numFmtId="0" fontId="8" fillId="17" borderId="15" xfId="0" applyNumberFormat="1" applyFont="1" applyFill="1" applyBorder="1" applyAlignment="1">
      <x:alignment wrapText="1"/>
    </x:xf>
    <x:xf numFmtId="0" fontId="8" fillId="17" borderId="10" xfId="0" applyNumberFormat="1" applyFont="1" applyFill="1" applyBorder="1" applyAlignment="1">
      <x:alignment horizontal="center" wrapText="1"/>
    </x:xf>
    <x:xf numFmtId="0" fontId="8" fillId="17" borderId="11" xfId="0" applyNumberFormat="1" applyFont="1" applyFill="1" applyBorder="1" applyAlignment="1">
      <x:alignment horizontal="center" wrapText="1"/>
    </x:xf>
    <x:xf numFmtId="0" fontId="8" fillId="17" borderId="12" xfId="0" applyNumberFormat="1" applyFont="1" applyFill="1" applyBorder="1" applyAlignment="1">
      <x:alignment horizontal="center" wrapText="1"/>
    </x:xf>
    <x:xf numFmtId="0" fontId="8" fillId="17" borderId="13" xfId="0" applyNumberFormat="1" applyFont="1" applyFill="1" applyBorder="1" applyAlignment="1">
      <x:alignment horizontal="center" wrapText="1"/>
    </x:xf>
    <x:xf numFmtId="0" fontId="8" fillId="17" borderId="14" xfId="0" applyNumberFormat="1" applyFont="1" applyFill="1" applyBorder="1" applyAlignment="1">
      <x:alignment horizontal="center" wrapText="1"/>
    </x:xf>
    <x:xf numFmtId="0" fontId="8" fillId="17" borderId="15" xfId="0" applyNumberFormat="1" applyFont="1" applyFill="1" applyBorder="1" applyAlignment="1">
      <x:alignment horizontal="center" wrapText="1"/>
    </x:xf>
    <x:xf numFmtId="0" fontId="8" fillId="17" borderId="10" xfId="0" applyNumberFormat="1" applyFont="1" applyFill="1" applyBorder="1" applyAlignment="1">
      <x:alignment horizontal="center" vertical="center" wrapText="1"/>
    </x:xf>
    <x:xf numFmtId="0" fontId="8" fillId="17" borderId="11" xfId="0" applyNumberFormat="1" applyFont="1" applyFill="1" applyBorder="1" applyAlignment="1">
      <x:alignment horizontal="center" vertical="center" wrapText="1"/>
    </x:xf>
    <x:xf numFmtId="0" fontId="8" fillId="17" borderId="12" xfId="0" applyNumberFormat="1" applyFont="1" applyFill="1" applyBorder="1" applyAlignment="1">
      <x:alignment horizontal="center" vertical="center" wrapText="1"/>
    </x:xf>
    <x:xf numFmtId="0" fontId="8" fillId="17" borderId="13" xfId="0" applyNumberFormat="1" applyFont="1" applyFill="1" applyBorder="1" applyAlignment="1">
      <x:alignment horizontal="center" vertical="center" wrapText="1"/>
    </x:xf>
    <x:xf numFmtId="0" fontId="8" fillId="17" borderId="14" xfId="0" applyNumberFormat="1" applyFont="1" applyFill="1" applyBorder="1" applyAlignment="1">
      <x:alignment horizontal="center" vertical="center" wrapText="1"/>
    </x:xf>
    <x:xf numFmtId="0" fontId="8" fillId="17" borderId="1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16" xfId="0" applyNumberFormat="1" applyFont="1" applyFill="1" applyBorder="1"/>
    <x:xf numFmtId="0" fontId="9" fillId="18" borderId="17" xfId="0" applyNumberFormat="1" applyFont="1" applyFill="1" applyBorder="1"/>
    <x:xf numFmtId="0" fontId="9" fillId="18" borderId="18" xfId="0" applyNumberFormat="1" applyFont="1" applyFill="1" applyBorder="1"/>
    <x:xf numFmtId="0" fontId="9" fillId="18" borderId="19" xfId="0" applyNumberFormat="1" applyFont="1" applyFill="1" applyBorder="1"/>
    <x:xf numFmtId="0" fontId="9" fillId="18" borderId="20" xfId="0" applyNumberFormat="1" applyFont="1" applyFill="1" applyBorder="1"/>
    <x:xf numFmtId="0" fontId="9" fillId="18" borderId="21" xfId="0" applyNumberFormat="1" applyFont="1" applyFill="1" applyBorder="1"/>
    <x:xf numFmtId="0" fontId="9" fillId="18" borderId="22" xfId="0" applyNumberFormat="1" applyFont="1" applyFill="1" applyBorder="1"/>
    <x:xf numFmtId="0" fontId="9" fillId="18" borderId="23" xfId="0" applyNumberFormat="1" applyFont="1" applyFill="1" applyBorder="1"/>
    <x:xf numFmtId="0" fontId="9" fillId="18" borderId="16" xfId="0" applyNumberFormat="1" applyFont="1" applyFill="1" applyBorder="1" applyAlignment="1">
      <x:alignment horizontal="center"/>
    </x:xf>
    <x:xf numFmtId="0" fontId="9" fillId="18" borderId="17" xfId="0" applyNumberFormat="1" applyFont="1" applyFill="1" applyBorder="1" applyAlignment="1">
      <x:alignment horizontal="center"/>
    </x:xf>
    <x:xf numFmtId="0" fontId="9" fillId="18" borderId="18" xfId="0" applyNumberFormat="1" applyFont="1" applyFill="1" applyBorder="1" applyAlignment="1">
      <x:alignment horizontal="center"/>
    </x:xf>
    <x:xf numFmtId="0" fontId="9" fillId="18" borderId="19" xfId="0" applyNumberFormat="1" applyFont="1" applyFill="1" applyBorder="1" applyAlignment="1">
      <x:alignment horizontal="center"/>
    </x:xf>
    <x:xf numFmtId="0" fontId="9" fillId="18" borderId="0" xfId="0" applyNumberFormat="1" applyFont="1" applyFill="1" applyBorder="1" applyAlignment="1">
      <x:alignment horizontal="center"/>
    </x:xf>
    <x:xf numFmtId="0" fontId="9" fillId="18" borderId="20" xfId="0" applyNumberFormat="1" applyFont="1" applyFill="1" applyBorder="1" applyAlignment="1">
      <x:alignment horizontal="center"/>
    </x:xf>
    <x:xf numFmtId="0" fontId="9" fillId="18" borderId="21" xfId="0" applyNumberFormat="1" applyFont="1" applyFill="1" applyBorder="1" applyAlignment="1">
      <x:alignment horizontal="center"/>
    </x:xf>
    <x:xf numFmtId="0" fontId="9" fillId="18" borderId="22" xfId="0" applyNumberFormat="1" applyFont="1" applyFill="1" applyBorder="1" applyAlignment="1">
      <x:alignment horizontal="center"/>
    </x:xf>
    <x:xf numFmtId="0" fontId="9" fillId="18" borderId="23" xfId="0" applyNumberFormat="1" applyFont="1" applyFill="1" applyBorder="1" applyAlignment="1">
      <x:alignment horizontal="center"/>
    </x:xf>
    <x:xf numFmtId="0" fontId="9" fillId="18" borderId="16" xfId="0" applyNumberFormat="1" applyFont="1" applyFill="1" applyBorder="1" applyAlignment="1">
      <x:alignment horizontal="center" vertical="center"/>
    </x:xf>
    <x:xf numFmtId="0" fontId="9" fillId="18" borderId="17" xfId="0" applyNumberFormat="1" applyFont="1" applyFill="1" applyBorder="1" applyAlignment="1">
      <x:alignment horizontal="center" vertical="center"/>
    </x:xf>
    <x:xf numFmtId="0" fontId="9" fillId="18" borderId="18" xfId="0" applyNumberFormat="1" applyFont="1" applyFill="1" applyBorder="1" applyAlignment="1">
      <x:alignment horizontal="center" vertical="center"/>
    </x:xf>
    <x:xf numFmtId="0" fontId="9" fillId="18" borderId="19" xfId="0" applyNumberFormat="1" applyFont="1" applyFill="1" applyBorder="1" applyAlignment="1">
      <x:alignment horizontal="center" vertical="center"/>
    </x:xf>
    <x:xf numFmtId="0" fontId="9" fillId="18" borderId="0" xfId="0" applyNumberFormat="1" applyFont="1" applyFill="1" applyBorder="1" applyAlignment="1">
      <x:alignment horizontal="center" vertical="center"/>
    </x:xf>
    <x:xf numFmtId="0" fontId="9" fillId="18" borderId="20" xfId="0" applyNumberFormat="1" applyFont="1" applyFill="1" applyBorder="1" applyAlignment="1">
      <x:alignment horizontal="center" vertical="center"/>
    </x:xf>
    <x:xf numFmtId="0" fontId="9" fillId="18" borderId="21" xfId="0" applyNumberFormat="1" applyFont="1" applyFill="1" applyBorder="1" applyAlignment="1">
      <x:alignment horizontal="center" vertical="center"/>
    </x:xf>
    <x:xf numFmtId="0" fontId="9" fillId="18" borderId="22" xfId="0" applyNumberFormat="1" applyFont="1" applyFill="1" applyBorder="1" applyAlignment="1">
      <x:alignment horizontal="center" vertical="center"/>
    </x:xf>
    <x:xf numFmtId="0" fontId="9" fillId="18" borderId="23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16" xfId="0" applyNumberFormat="1" applyFont="1" applyFill="1" applyBorder="1"/>
    <x:xf numFmtId="0" fontId="9" fillId="19" borderId="17" xfId="0" applyNumberFormat="1" applyFont="1" applyFill="1" applyBorder="1"/>
    <x:xf numFmtId="0" fontId="9" fillId="19" borderId="18" xfId="0" applyNumberFormat="1" applyFont="1" applyFill="1" applyBorder="1"/>
    <x:xf numFmtId="0" fontId="9" fillId="19" borderId="19" xfId="0" applyNumberFormat="1" applyFont="1" applyFill="1" applyBorder="1"/>
    <x:xf numFmtId="0" fontId="9" fillId="19" borderId="20" xfId="0" applyNumberFormat="1" applyFont="1" applyFill="1" applyBorder="1"/>
    <x:xf numFmtId="0" fontId="9" fillId="19" borderId="21" xfId="0" applyNumberFormat="1" applyFont="1" applyFill="1" applyBorder="1"/>
    <x:xf numFmtId="0" fontId="9" fillId="19" borderId="22" xfId="0" applyNumberFormat="1" applyFont="1" applyFill="1" applyBorder="1"/>
    <x:xf numFmtId="0" fontId="9" fillId="19" borderId="23" xfId="0" applyNumberFormat="1" applyFont="1" applyFill="1" applyBorder="1"/>
    <x:xf numFmtId="0" fontId="9" fillId="19" borderId="16" xfId="0" applyNumberFormat="1" applyFont="1" applyFill="1" applyBorder="1" applyAlignment="1">
      <x:alignment horizontal="center"/>
    </x:xf>
    <x:xf numFmtId="0" fontId="9" fillId="19" borderId="17" xfId="0" applyNumberFormat="1" applyFont="1" applyFill="1" applyBorder="1" applyAlignment="1">
      <x:alignment horizontal="center"/>
    </x:xf>
    <x:xf numFmtId="0" fontId="9" fillId="19" borderId="18" xfId="0" applyNumberFormat="1" applyFont="1" applyFill="1" applyBorder="1" applyAlignment="1">
      <x:alignment horizontal="center"/>
    </x:xf>
    <x:xf numFmtId="0" fontId="9" fillId="19" borderId="19" xfId="0" applyNumberFormat="1" applyFont="1" applyFill="1" applyBorder="1" applyAlignment="1">
      <x:alignment horizontal="center"/>
    </x:xf>
    <x:xf numFmtId="0" fontId="9" fillId="19" borderId="0" xfId="0" applyNumberFormat="1" applyFont="1" applyFill="1" applyBorder="1" applyAlignment="1">
      <x:alignment horizontal="center"/>
    </x:xf>
    <x:xf numFmtId="0" fontId="9" fillId="19" borderId="20" xfId="0" applyNumberFormat="1" applyFont="1" applyFill="1" applyBorder="1" applyAlignment="1">
      <x:alignment horizontal="center"/>
    </x:xf>
    <x:xf numFmtId="0" fontId="9" fillId="19" borderId="21" xfId="0" applyNumberFormat="1" applyFont="1" applyFill="1" applyBorder="1" applyAlignment="1">
      <x:alignment horizontal="center"/>
    </x:xf>
    <x:xf numFmtId="0" fontId="9" fillId="19" borderId="22" xfId="0" applyNumberFormat="1" applyFont="1" applyFill="1" applyBorder="1" applyAlignment="1">
      <x:alignment horizontal="center"/>
    </x:xf>
    <x:xf numFmtId="0" fontId="9" fillId="19" borderId="23" xfId="0" applyNumberFormat="1" applyFont="1" applyFill="1" applyBorder="1" applyAlignment="1">
      <x:alignment horizontal="center"/>
    </x:xf>
    <x:xf numFmtId="0" fontId="9" fillId="19" borderId="16" xfId="0" applyNumberFormat="1" applyFont="1" applyFill="1" applyBorder="1" applyAlignment="1">
      <x:alignment horizontal="center" vertical="center"/>
    </x:xf>
    <x:xf numFmtId="0" fontId="9" fillId="19" borderId="17" xfId="0" applyNumberFormat="1" applyFont="1" applyFill="1" applyBorder="1" applyAlignment="1">
      <x:alignment horizontal="center" vertical="center"/>
    </x:xf>
    <x:xf numFmtId="0" fontId="9" fillId="19" borderId="18" xfId="0" applyNumberFormat="1" applyFont="1" applyFill="1" applyBorder="1" applyAlignment="1">
      <x:alignment horizontal="center" vertical="center"/>
    </x:xf>
    <x:xf numFmtId="0" fontId="9" fillId="19" borderId="19" xfId="0" applyNumberFormat="1" applyFont="1" applyFill="1" applyBorder="1" applyAlignment="1">
      <x:alignment horizontal="center" vertical="center"/>
    </x:xf>
    <x:xf numFmtId="0" fontId="9" fillId="19" borderId="0" xfId="0" applyNumberFormat="1" applyFont="1" applyFill="1" applyBorder="1" applyAlignment="1">
      <x:alignment horizontal="center" vertical="center"/>
    </x:xf>
    <x:xf numFmtId="0" fontId="9" fillId="19" borderId="20" xfId="0" applyNumberFormat="1" applyFont="1" applyFill="1" applyBorder="1" applyAlignment="1">
      <x:alignment horizontal="center" vertical="center"/>
    </x:xf>
    <x:xf numFmtId="0" fontId="9" fillId="19" borderId="21" xfId="0" applyNumberFormat="1" applyFont="1" applyFill="1" applyBorder="1" applyAlignment="1">
      <x:alignment horizontal="center" vertical="center"/>
    </x:xf>
    <x:xf numFmtId="0" fontId="9" fillId="19" borderId="22" xfId="0" applyNumberFormat="1" applyFont="1" applyFill="1" applyBorder="1" applyAlignment="1">
      <x:alignment horizontal="center" vertical="center"/>
    </x:xf>
    <x:xf numFmtId="0" fontId="9" fillId="19" borderId="23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9" fillId="20" borderId="16" xfId="0" applyNumberFormat="1" applyFont="1" applyFill="1" applyBorder="1"/>
    <x:xf numFmtId="0" fontId="9" fillId="20" borderId="17" xfId="0" applyNumberFormat="1" applyFont="1" applyFill="1" applyBorder="1"/>
    <x:xf numFmtId="0" fontId="9" fillId="20" borderId="18" xfId="0" applyNumberFormat="1" applyFont="1" applyFill="1" applyBorder="1"/>
    <x:xf numFmtId="0" fontId="9" fillId="20" borderId="19" xfId="0" applyNumberFormat="1" applyFont="1" applyFill="1" applyBorder="1"/>
    <x:xf numFmtId="0" fontId="9" fillId="20" borderId="20" xfId="0" applyNumberFormat="1" applyFont="1" applyFill="1" applyBorder="1"/>
    <x:xf numFmtId="0" fontId="9" fillId="20" borderId="21" xfId="0" applyNumberFormat="1" applyFont="1" applyFill="1" applyBorder="1"/>
    <x:xf numFmtId="0" fontId="9" fillId="20" borderId="22" xfId="0" applyNumberFormat="1" applyFont="1" applyFill="1" applyBorder="1"/>
    <x:xf numFmtId="0" fontId="9" fillId="20" borderId="23" xfId="0" applyNumberFormat="1" applyFont="1" applyFill="1" applyBorder="1"/>
    <x:xf numFmtId="0" fontId="9" fillId="20" borderId="16" xfId="0" applyNumberFormat="1" applyFont="1" applyFill="1" applyBorder="1" applyAlignment="1">
      <x:alignment horizontal="center"/>
    </x:xf>
    <x:xf numFmtId="0" fontId="9" fillId="20" borderId="17" xfId="0" applyNumberFormat="1" applyFont="1" applyFill="1" applyBorder="1" applyAlignment="1">
      <x:alignment horizontal="center"/>
    </x:xf>
    <x:xf numFmtId="0" fontId="9" fillId="20" borderId="18" xfId="0" applyNumberFormat="1" applyFont="1" applyFill="1" applyBorder="1" applyAlignment="1">
      <x:alignment horizontal="center"/>
    </x:xf>
    <x:xf numFmtId="0" fontId="9" fillId="20" borderId="19" xfId="0" applyNumberFormat="1" applyFont="1" applyFill="1" applyBorder="1" applyAlignment="1">
      <x:alignment horizontal="center"/>
    </x:xf>
    <x:xf numFmtId="0" fontId="9" fillId="20" borderId="0" xfId="0" applyNumberFormat="1" applyFont="1" applyFill="1" applyBorder="1" applyAlignment="1">
      <x:alignment horizontal="center"/>
    </x:xf>
    <x:xf numFmtId="0" fontId="9" fillId="20" borderId="20" xfId="0" applyNumberFormat="1" applyFont="1" applyFill="1" applyBorder="1" applyAlignment="1">
      <x:alignment horizontal="center"/>
    </x:xf>
    <x:xf numFmtId="0" fontId="9" fillId="20" borderId="21" xfId="0" applyNumberFormat="1" applyFont="1" applyFill="1" applyBorder="1" applyAlignment="1">
      <x:alignment horizontal="center"/>
    </x:xf>
    <x:xf numFmtId="0" fontId="9" fillId="20" borderId="22" xfId="0" applyNumberFormat="1" applyFont="1" applyFill="1" applyBorder="1" applyAlignment="1">
      <x:alignment horizontal="center"/>
    </x:xf>
    <x:xf numFmtId="0" fontId="9" fillId="20" borderId="23" xfId="0" applyNumberFormat="1" applyFont="1" applyFill="1" applyBorder="1" applyAlignment="1">
      <x:alignment horizontal="center"/>
    </x:xf>
    <x:xf numFmtId="0" fontId="9" fillId="20" borderId="16" xfId="0" applyNumberFormat="1" applyFont="1" applyFill="1" applyBorder="1" applyAlignment="1">
      <x:alignment horizontal="center" vertical="center"/>
    </x:xf>
    <x:xf numFmtId="0" fontId="9" fillId="20" borderId="17" xfId="0" applyNumberFormat="1" applyFont="1" applyFill="1" applyBorder="1" applyAlignment="1">
      <x:alignment horizontal="center" vertical="center"/>
    </x:xf>
    <x:xf numFmtId="0" fontId="9" fillId="20" borderId="18" xfId="0" applyNumberFormat="1" applyFont="1" applyFill="1" applyBorder="1" applyAlignment="1">
      <x:alignment horizontal="center" vertical="center"/>
    </x:xf>
    <x:xf numFmtId="0" fontId="9" fillId="20" borderId="19" xfId="0" applyNumberFormat="1" applyFont="1" applyFill="1" applyBorder="1" applyAlignment="1">
      <x:alignment horizontal="center" vertical="center"/>
    </x:xf>
    <x:xf numFmtId="0" fontId="9" fillId="20" borderId="0" xfId="0" applyNumberFormat="1" applyFont="1" applyFill="1" applyBorder="1" applyAlignment="1">
      <x:alignment horizontal="center" vertical="center"/>
    </x:xf>
    <x:xf numFmtId="0" fontId="9" fillId="20" borderId="20" xfId="0" applyNumberFormat="1" applyFont="1" applyFill="1" applyBorder="1" applyAlignment="1">
      <x:alignment horizontal="center" vertical="center"/>
    </x:xf>
    <x:xf numFmtId="0" fontId="9" fillId="20" borderId="21" xfId="0" applyNumberFormat="1" applyFont="1" applyFill="1" applyBorder="1" applyAlignment="1">
      <x:alignment horizontal="center" vertical="center"/>
    </x:xf>
    <x:xf numFmtId="0" fontId="9" fillId="20" borderId="22" xfId="0" applyNumberFormat="1" applyFont="1" applyFill="1" applyBorder="1" applyAlignment="1">
      <x:alignment horizontal="center" vertical="center"/>
    </x:xf>
    <x:xf numFmtId="0" fontId="9" fillId="20" borderId="23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16" xfId="0" applyNumberFormat="1" applyFont="1" applyFill="1" applyBorder="1"/>
    <x:xf numFmtId="0" fontId="9" fillId="21" borderId="17" xfId="0" applyNumberFormat="1" applyFont="1" applyFill="1" applyBorder="1"/>
    <x:xf numFmtId="0" fontId="9" fillId="21" borderId="18" xfId="0" applyNumberFormat="1" applyFont="1" applyFill="1" applyBorder="1"/>
    <x:xf numFmtId="0" fontId="9" fillId="21" borderId="19" xfId="0" applyNumberFormat="1" applyFont="1" applyFill="1" applyBorder="1"/>
    <x:xf numFmtId="0" fontId="9" fillId="21" borderId="20" xfId="0" applyNumberFormat="1" applyFont="1" applyFill="1" applyBorder="1"/>
    <x:xf numFmtId="0" fontId="9" fillId="21" borderId="21" xfId="0" applyNumberFormat="1" applyFont="1" applyFill="1" applyBorder="1"/>
    <x:xf numFmtId="0" fontId="9" fillId="21" borderId="22" xfId="0" applyNumberFormat="1" applyFont="1" applyFill="1" applyBorder="1"/>
    <x:xf numFmtId="0" fontId="9" fillId="21" borderId="23" xfId="0" applyNumberFormat="1" applyFont="1" applyFill="1" applyBorder="1"/>
    <x:xf numFmtId="0" fontId="9" fillId="21" borderId="16" xfId="0" applyNumberFormat="1" applyFont="1" applyFill="1" applyBorder="1" applyAlignment="1">
      <x:alignment horizontal="center"/>
    </x:xf>
    <x:xf numFmtId="0" fontId="9" fillId="21" borderId="17" xfId="0" applyNumberFormat="1" applyFont="1" applyFill="1" applyBorder="1" applyAlignment="1">
      <x:alignment horizontal="center"/>
    </x:xf>
    <x:xf numFmtId="0" fontId="9" fillId="21" borderId="18" xfId="0" applyNumberFormat="1" applyFont="1" applyFill="1" applyBorder="1" applyAlignment="1">
      <x:alignment horizontal="center"/>
    </x:xf>
    <x:xf numFmtId="0" fontId="9" fillId="21" borderId="19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 applyAlignment="1">
      <x:alignment horizontal="center"/>
    </x:xf>
    <x:xf numFmtId="0" fontId="9" fillId="21" borderId="20" xfId="0" applyNumberFormat="1" applyFont="1" applyFill="1" applyBorder="1" applyAlignment="1">
      <x:alignment horizontal="center"/>
    </x:xf>
    <x:xf numFmtId="0" fontId="9" fillId="21" borderId="21" xfId="0" applyNumberFormat="1" applyFont="1" applyFill="1" applyBorder="1" applyAlignment="1">
      <x:alignment horizontal="center"/>
    </x:xf>
    <x:xf numFmtId="0" fontId="9" fillId="21" borderId="22" xfId="0" applyNumberFormat="1" applyFont="1" applyFill="1" applyBorder="1" applyAlignment="1">
      <x:alignment horizontal="center"/>
    </x:xf>
    <x:xf numFmtId="0" fontId="9" fillId="21" borderId="23" xfId="0" applyNumberFormat="1" applyFont="1" applyFill="1" applyBorder="1" applyAlignment="1">
      <x:alignment horizontal="center"/>
    </x:xf>
    <x:xf numFmtId="0" fontId="9" fillId="21" borderId="16" xfId="0" applyNumberFormat="1" applyFont="1" applyFill="1" applyBorder="1" applyAlignment="1">
      <x:alignment horizontal="center" vertical="center"/>
    </x:xf>
    <x:xf numFmtId="0" fontId="9" fillId="21" borderId="17" xfId="0" applyNumberFormat="1" applyFont="1" applyFill="1" applyBorder="1" applyAlignment="1">
      <x:alignment horizontal="center" vertical="center"/>
    </x:xf>
    <x:xf numFmtId="0" fontId="9" fillId="21" borderId="18" xfId="0" applyNumberFormat="1" applyFont="1" applyFill="1" applyBorder="1" applyAlignment="1">
      <x:alignment horizontal="center" vertical="center"/>
    </x:xf>
    <x:xf numFmtId="0" fontId="9" fillId="21" borderId="19" xfId="0" applyNumberFormat="1" applyFont="1" applyFill="1" applyBorder="1" applyAlignment="1">
      <x:alignment horizontal="center" vertical="center"/>
    </x:xf>
    <x:xf numFmtId="0" fontId="9" fillId="21" borderId="0" xfId="0" applyNumberFormat="1" applyFont="1" applyFill="1" applyBorder="1" applyAlignment="1">
      <x:alignment horizontal="center" vertical="center"/>
    </x:xf>
    <x:xf numFmtId="0" fontId="9" fillId="21" borderId="20" xfId="0" applyNumberFormat="1" applyFont="1" applyFill="1" applyBorder="1" applyAlignment="1">
      <x:alignment horizontal="center" vertical="center"/>
    </x:xf>
    <x:xf numFmtId="0" fontId="9" fillId="21" borderId="21" xfId="0" applyNumberFormat="1" applyFont="1" applyFill="1" applyBorder="1" applyAlignment="1">
      <x:alignment horizontal="center" vertical="center"/>
    </x:xf>
    <x:xf numFmtId="0" fontId="9" fillId="21" borderId="22" xfId="0" applyNumberFormat="1" applyFont="1" applyFill="1" applyBorder="1" applyAlignment="1">
      <x:alignment horizontal="center" vertical="center"/>
    </x:xf>
    <x:xf numFmtId="0" fontId="9" fillId="21" borderId="23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1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0" fontId="9" fillId="22" borderId="19" xfId="0" applyNumberFormat="1" applyFont="1" applyFill="1" applyBorder="1"/>
    <x:xf numFmtId="0" fontId="9" fillId="22" borderId="20" xfId="0" applyNumberFormat="1" applyFont="1" applyFill="1" applyBorder="1"/>
    <x:xf numFmtId="0" fontId="9" fillId="22" borderId="21" xfId="0" applyNumberFormat="1" applyFont="1" applyFill="1" applyBorder="1"/>
    <x:xf numFmtId="0" fontId="9" fillId="22" borderId="22" xfId="0" applyNumberFormat="1" applyFont="1" applyFill="1" applyBorder="1"/>
    <x:xf numFmtId="0" fontId="9" fillId="22" borderId="23" xfId="0" applyNumberFormat="1" applyFont="1" applyFill="1" applyBorder="1"/>
    <x:xf numFmtId="0" fontId="9" fillId="22" borderId="16" xfId="0" applyNumberFormat="1" applyFont="1" applyFill="1" applyBorder="1" applyAlignment="1">
      <x:alignment horizontal="center"/>
    </x:xf>
    <x:xf numFmtId="0" fontId="9" fillId="22" borderId="17" xfId="0" applyNumberFormat="1" applyFont="1" applyFill="1" applyBorder="1" applyAlignment="1">
      <x:alignment horizontal="center"/>
    </x:xf>
    <x:xf numFmtId="0" fontId="9" fillId="22" borderId="18" xfId="0" applyNumberFormat="1" applyFont="1" applyFill="1" applyBorder="1" applyAlignment="1">
      <x:alignment horizontal="center"/>
    </x:xf>
    <x:xf numFmtId="0" fontId="9" fillId="22" borderId="19" xfId="0" applyNumberFormat="1" applyFont="1" applyFill="1" applyBorder="1" applyAlignment="1">
      <x:alignment horizontal="center"/>
    </x:xf>
    <x:xf numFmtId="0" fontId="9" fillId="22" borderId="0" xfId="0" applyNumberFormat="1" applyFont="1" applyFill="1" applyBorder="1" applyAlignment="1">
      <x:alignment horizontal="center"/>
    </x:xf>
    <x:xf numFmtId="0" fontId="9" fillId="22" borderId="20" xfId="0" applyNumberFormat="1" applyFont="1" applyFill="1" applyBorder="1" applyAlignment="1">
      <x:alignment horizontal="center"/>
    </x:xf>
    <x:xf numFmtId="0" fontId="9" fillId="22" borderId="21" xfId="0" applyNumberFormat="1" applyFont="1" applyFill="1" applyBorder="1" applyAlignment="1">
      <x:alignment horizontal="center"/>
    </x:xf>
    <x:xf numFmtId="0" fontId="9" fillId="22" borderId="22" xfId="0" applyNumberFormat="1" applyFont="1" applyFill="1" applyBorder="1" applyAlignment="1">
      <x:alignment horizontal="center"/>
    </x:xf>
    <x:xf numFmtId="0" fontId="9" fillId="22" borderId="23" xfId="0" applyNumberFormat="1" applyFont="1" applyFill="1" applyBorder="1" applyAlignment="1">
      <x:alignment horizontal="center"/>
    </x:xf>
    <x:xf numFmtId="0" fontId="9" fillId="22" borderId="16" xfId="0" applyNumberFormat="1" applyFont="1" applyFill="1" applyBorder="1" applyAlignment="1">
      <x:alignment horizontal="center" vertical="center"/>
    </x:xf>
    <x:xf numFmtId="0" fontId="9" fillId="22" borderId="17" xfId="0" applyNumberFormat="1" applyFont="1" applyFill="1" applyBorder="1" applyAlignment="1">
      <x:alignment horizontal="center" vertical="center"/>
    </x:xf>
    <x:xf numFmtId="0" fontId="9" fillId="22" borderId="18" xfId="0" applyNumberFormat="1" applyFont="1" applyFill="1" applyBorder="1" applyAlignment="1">
      <x:alignment horizontal="center" vertical="center"/>
    </x:xf>
    <x:xf numFmtId="0" fontId="9" fillId="22" borderId="19" xfId="0" applyNumberFormat="1" applyFont="1" applyFill="1" applyBorder="1" applyAlignment="1">
      <x:alignment horizontal="center" vertical="center"/>
    </x:xf>
    <x:xf numFmtId="0" fontId="9" fillId="22" borderId="0" xfId="0" applyNumberFormat="1" applyFont="1" applyFill="1" applyBorder="1" applyAlignment="1">
      <x:alignment horizontal="center" vertical="center"/>
    </x:xf>
    <x:xf numFmtId="0" fontId="9" fillId="22" borderId="20" xfId="0" applyNumberFormat="1" applyFont="1" applyFill="1" applyBorder="1" applyAlignment="1">
      <x:alignment horizontal="center" vertical="center"/>
    </x:xf>
    <x:xf numFmtId="0" fontId="9" fillId="22" borderId="21" xfId="0" applyNumberFormat="1" applyFont="1" applyFill="1" applyBorder="1" applyAlignment="1">
      <x:alignment horizontal="center" vertical="center"/>
    </x:xf>
    <x:xf numFmtId="0" fontId="9" fillId="22" borderId="22" xfId="0" applyNumberFormat="1" applyFont="1" applyFill="1" applyBorder="1" applyAlignment="1">
      <x:alignment horizontal="center" vertical="center"/>
    </x:xf>
    <x:xf numFmtId="0" fontId="9" fillId="22" borderId="23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5" xfId="0" applyNumberFormat="1" applyFont="1" applyFill="1" applyBorder="1"/>
    <x:xf numFmtId="0" fontId="3" fillId="23" borderId="5" xfId="0" applyNumberFormat="1" applyFont="1" applyFill="1" applyBorder="1" applyAlignment="1">
      <x:alignment wrapText="1"/>
    </x:xf>
    <x:xf numFmtId="0" fontId="3" fillId="23" borderId="5" xfId="0" applyNumberFormat="1" applyFont="1" applyFill="1" applyBorder="1" applyAlignment="1">
      <x:alignment horizontal="center" wrapText="1"/>
    </x:xf>
    <x:xf numFmtId="0" fontId="3" fillId="23" borderId="5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22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2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top"/>
    </x:xf>
    <x:xf numFmtId="0" fontId="1" fillId="2" borderId="2" xfId="0" applyNumberFormat="1" applyFont="1" applyFill="1" applyBorder="1" applyAlignment="1">
      <x:alignment horizontal="left" vertical="top"/>
    </x:xf>
    <x:xf numFmtId="0" fontId="1" fillId="2" borderId="3" xfId="0" applyNumberFormat="1" applyFont="1" applyFill="1" applyBorder="1" applyAlignment="1">
      <x:alignment horizontal="left" vertical="top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horizontal="center" vertical="top" wrapText="1"/>
    </x:xf>
    <x:xf numFmtId="0" fontId="8" fillId="17" borderId="10" xfId="0" applyNumberFormat="1" applyFont="1" applyFill="1" applyBorder="1" applyAlignment="1">
      <x:alignment horizontal="center" vertical="top" wrapText="1"/>
    </x:xf>
    <x:xf numFmtId="0" fontId="8" fillId="17" borderId="11" xfId="0" applyNumberFormat="1" applyFont="1" applyFill="1" applyBorder="1" applyAlignment="1">
      <x:alignment horizontal="center" vertical="top" wrapText="1"/>
    </x:xf>
    <x:xf numFmtId="0" fontId="8" fillId="17" borderId="12" xfId="0" applyNumberFormat="1" applyFont="1" applyFill="1" applyBorder="1" applyAlignment="1">
      <x:alignment horizontal="center" vertical="top" wrapText="1"/>
    </x:xf>
    <x:xf numFmtId="0" fontId="8" fillId="17" borderId="13" xfId="0" applyNumberFormat="1" applyFont="1" applyFill="1" applyBorder="1" applyAlignment="1">
      <x:alignment horizontal="center" vertical="top" wrapText="1"/>
    </x:xf>
    <x:xf numFmtId="0" fontId="8" fillId="17" borderId="14" xfId="0" applyNumberFormat="1" applyFont="1" applyFill="1" applyBorder="1" applyAlignment="1">
      <x:alignment horizontal="center" vertical="top" wrapText="1"/>
    </x:xf>
    <x:xf numFmtId="0" fontId="8" fillId="17" borderId="15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3" fillId="23" borderId="5" xfId="0" applyNumberFormat="1" applyFont="1" applyFill="1" applyBorder="1" applyAlignment="1">
      <x:alignment horizontal="center" vertical="top" wrapText="1"/>
    </x:xf>
    <x:xf numFmtId="0" fontId="9" fillId="18" borderId="16" xfId="0" applyNumberFormat="1" applyFont="1" applyFill="1" applyBorder="1" applyAlignment="1">
      <x:alignment horizontal="center" vertical="top"/>
    </x:xf>
    <x:xf numFmtId="0" fontId="9" fillId="18" borderId="17" xfId="0" applyNumberFormat="1" applyFont="1" applyFill="1" applyBorder="1" applyAlignment="1">
      <x:alignment horizontal="center" vertical="top"/>
    </x:xf>
    <x:xf numFmtId="0" fontId="9" fillId="18" borderId="18" xfId="0" applyNumberFormat="1" applyFont="1" applyFill="1" applyBorder="1" applyAlignment="1">
      <x:alignment horizontal="center" vertical="top"/>
    </x:xf>
    <x:xf numFmtId="0" fontId="9" fillId="19" borderId="16" xfId="0" applyNumberFormat="1" applyFont="1" applyFill="1" applyBorder="1" applyAlignment="1">
      <x:alignment horizontal="center" vertical="top"/>
    </x:xf>
    <x:xf numFmtId="0" fontId="9" fillId="19" borderId="17" xfId="0" applyNumberFormat="1" applyFont="1" applyFill="1" applyBorder="1" applyAlignment="1">
      <x:alignment horizontal="center" vertical="top"/>
    </x:xf>
    <x:xf numFmtId="0" fontId="9" fillId="19" borderId="18" xfId="0" applyNumberFormat="1" applyFont="1" applyFill="1" applyBorder="1" applyAlignment="1">
      <x:alignment horizontal="center" vertical="top"/>
    </x:xf>
    <x:xf numFmtId="205" fontId="0" fillId="0" borderId="0" xfId="0" applyNumberFormat="1" applyFont="1" applyFill="1" applyBorder="1" applyAlignment="1">
      <x:alignment vertical="top"/>
    </x:xf>
    <x:xf numFmtId="0" fontId="9" fillId="18" borderId="19" xfId="0" applyNumberFormat="1" applyFont="1" applyFill="1" applyBorder="1" applyAlignment="1">
      <x:alignment horizontal="center" vertical="top"/>
    </x:xf>
    <x:xf numFmtId="0" fontId="9" fillId="18" borderId="0" xfId="0" applyNumberFormat="1" applyFont="1" applyFill="1" applyBorder="1" applyAlignment="1">
      <x:alignment horizontal="center" vertical="top"/>
    </x:xf>
    <x:xf numFmtId="0" fontId="9" fillId="18" borderId="20" xfId="0" applyNumberFormat="1" applyFont="1" applyFill="1" applyBorder="1" applyAlignment="1">
      <x:alignment horizontal="center" vertical="top"/>
    </x:xf>
    <x:xf numFmtId="0" fontId="9" fillId="19" borderId="19" xfId="0" applyNumberFormat="1" applyFont="1" applyFill="1" applyBorder="1" applyAlignment="1">
      <x:alignment horizontal="center" vertical="top"/>
    </x:xf>
    <x:xf numFmtId="0" fontId="9" fillId="19" borderId="0" xfId="0" applyNumberFormat="1" applyFont="1" applyFill="1" applyBorder="1" applyAlignment="1">
      <x:alignment horizontal="center" vertical="top"/>
    </x:xf>
    <x:xf numFmtId="0" fontId="9" fillId="19" borderId="20" xfId="0" applyNumberFormat="1" applyFont="1" applyFill="1" applyBorder="1" applyAlignment="1">
      <x:alignment horizontal="center" vertical="top"/>
    </x:xf>
    <x:xf numFmtId="0" fontId="9" fillId="18" borderId="21" xfId="0" applyNumberFormat="1" applyFont="1" applyFill="1" applyBorder="1" applyAlignment="1">
      <x:alignment horizontal="center" vertical="top"/>
    </x:xf>
    <x:xf numFmtId="0" fontId="9" fillId="18" borderId="22" xfId="0" applyNumberFormat="1" applyFont="1" applyFill="1" applyBorder="1" applyAlignment="1">
      <x:alignment horizontal="center" vertical="top"/>
    </x:xf>
    <x:xf numFmtId="0" fontId="9" fillId="18" borderId="23" xfId="0" applyNumberFormat="1" applyFont="1" applyFill="1" applyBorder="1" applyAlignment="1">
      <x:alignment horizontal="center" vertical="top"/>
    </x:xf>
    <x:xf numFmtId="0" fontId="9" fillId="19" borderId="21" xfId="0" applyNumberFormat="1" applyFont="1" applyFill="1" applyBorder="1" applyAlignment="1">
      <x:alignment horizontal="center" vertical="top"/>
    </x:xf>
    <x:xf numFmtId="0" fontId="9" fillId="19" borderId="22" xfId="0" applyNumberFormat="1" applyFont="1" applyFill="1" applyBorder="1" applyAlignment="1">
      <x:alignment horizontal="center" vertical="top"/>
    </x:xf>
    <x:xf numFmtId="0" fontId="9" fillId="19" borderId="23" xfId="0" applyNumberFormat="1" applyFont="1" applyFill="1" applyBorder="1" applyAlignment="1">
      <x:alignment horizontal="center" vertical="top"/>
    </x:xf>
    <x:xf numFmtId="0" fontId="9" fillId="20" borderId="16" xfId="0" applyNumberFormat="1" applyFont="1" applyFill="1" applyBorder="1" applyAlignment="1">
      <x:alignment horizontal="center" vertical="top"/>
    </x:xf>
    <x:xf numFmtId="0" fontId="9" fillId="20" borderId="17" xfId="0" applyNumberFormat="1" applyFont="1" applyFill="1" applyBorder="1" applyAlignment="1">
      <x:alignment horizontal="center" vertical="top"/>
    </x:xf>
    <x:xf numFmtId="0" fontId="9" fillId="20" borderId="18" xfId="0" applyNumberFormat="1" applyFont="1" applyFill="1" applyBorder="1" applyAlignment="1">
      <x:alignment horizontal="center" vertical="top"/>
    </x:xf>
    <x:xf numFmtId="0" fontId="9" fillId="21" borderId="16" xfId="0" applyNumberFormat="1" applyFont="1" applyFill="1" applyBorder="1" applyAlignment="1">
      <x:alignment horizontal="center" vertical="top"/>
    </x:xf>
    <x:xf numFmtId="0" fontId="9" fillId="21" borderId="17" xfId="0" applyNumberFormat="1" applyFont="1" applyFill="1" applyBorder="1" applyAlignment="1">
      <x:alignment horizontal="center" vertical="top"/>
    </x:xf>
    <x:xf numFmtId="0" fontId="9" fillId="21" borderId="18" xfId="0" applyNumberFormat="1" applyFont="1" applyFill="1" applyBorder="1" applyAlignment="1">
      <x:alignment horizontal="center" vertical="top"/>
    </x:xf>
    <x:xf numFmtId="0" fontId="9" fillId="22" borderId="16" xfId="0" applyNumberFormat="1" applyFont="1" applyFill="1" applyBorder="1" applyAlignment="1">
      <x:alignment horizontal="center" vertical="top"/>
    </x:xf>
    <x:xf numFmtId="0" fontId="9" fillId="22" borderId="17" xfId="0" applyNumberFormat="1" applyFont="1" applyFill="1" applyBorder="1" applyAlignment="1">
      <x:alignment horizontal="center" vertical="top"/>
    </x:xf>
    <x:xf numFmtId="0" fontId="9" fillId="22" borderId="18" xfId="0" applyNumberFormat="1" applyFont="1" applyFill="1" applyBorder="1" applyAlignment="1">
      <x:alignment horizontal="center" vertical="top"/>
    </x:xf>
    <x:xf numFmtId="0" fontId="9" fillId="20" borderId="19" xfId="0" applyNumberFormat="1" applyFont="1" applyFill="1" applyBorder="1" applyAlignment="1">
      <x:alignment horizontal="center" vertical="top"/>
    </x:xf>
    <x:xf numFmtId="0" fontId="9" fillId="20" borderId="0" xfId="0" applyNumberFormat="1" applyFont="1" applyFill="1" applyBorder="1" applyAlignment="1">
      <x:alignment horizontal="center" vertical="top"/>
    </x:xf>
    <x:xf numFmtId="0" fontId="9" fillId="20" borderId="20" xfId="0" applyNumberFormat="1" applyFont="1" applyFill="1" applyBorder="1" applyAlignment="1">
      <x:alignment horizontal="center" vertical="top"/>
    </x:xf>
    <x:xf numFmtId="0" fontId="9" fillId="21" borderId="19" xfId="0" applyNumberFormat="1" applyFont="1" applyFill="1" applyBorder="1" applyAlignment="1">
      <x:alignment horizontal="center" vertical="top"/>
    </x:xf>
    <x:xf numFmtId="0" fontId="9" fillId="21" borderId="0" xfId="0" applyNumberFormat="1" applyFont="1" applyFill="1" applyBorder="1" applyAlignment="1">
      <x:alignment horizontal="center" vertical="top"/>
    </x:xf>
    <x:xf numFmtId="0" fontId="9" fillId="21" borderId="20" xfId="0" applyNumberFormat="1" applyFont="1" applyFill="1" applyBorder="1" applyAlignment="1">
      <x:alignment horizontal="center" vertical="top"/>
    </x:xf>
    <x:xf numFmtId="0" fontId="9" fillId="22" borderId="19" xfId="0" applyNumberFormat="1" applyFont="1" applyFill="1" applyBorder="1" applyAlignment="1">
      <x:alignment horizontal="center" vertical="top"/>
    </x:xf>
    <x:xf numFmtId="0" fontId="9" fillId="22" borderId="0" xfId="0" applyNumberFormat="1" applyFont="1" applyFill="1" applyBorder="1" applyAlignment="1">
      <x:alignment horizontal="center" vertical="top"/>
    </x:xf>
    <x:xf numFmtId="0" fontId="9" fillId="22" borderId="20" xfId="0" applyNumberFormat="1" applyFont="1" applyFill="1" applyBorder="1" applyAlignment="1">
      <x:alignment horizontal="center" vertical="top"/>
    </x:xf>
    <x:xf numFmtId="0" fontId="9" fillId="20" borderId="21" xfId="0" applyNumberFormat="1" applyFont="1" applyFill="1" applyBorder="1" applyAlignment="1">
      <x:alignment horizontal="center" vertical="top"/>
    </x:xf>
    <x:xf numFmtId="0" fontId="9" fillId="20" borderId="22" xfId="0" applyNumberFormat="1" applyFont="1" applyFill="1" applyBorder="1" applyAlignment="1">
      <x:alignment horizontal="center" vertical="top"/>
    </x:xf>
    <x:xf numFmtId="0" fontId="9" fillId="20" borderId="23" xfId="0" applyNumberFormat="1" applyFont="1" applyFill="1" applyBorder="1" applyAlignment="1">
      <x:alignment horizontal="center" vertical="top"/>
    </x:xf>
    <x:xf numFmtId="0" fontId="9" fillId="21" borderId="21" xfId="0" applyNumberFormat="1" applyFont="1" applyFill="1" applyBorder="1" applyAlignment="1">
      <x:alignment horizontal="center" vertical="top"/>
    </x:xf>
    <x:xf numFmtId="0" fontId="9" fillId="21" borderId="22" xfId="0" applyNumberFormat="1" applyFont="1" applyFill="1" applyBorder="1" applyAlignment="1">
      <x:alignment horizontal="center" vertical="top"/>
    </x:xf>
    <x:xf numFmtId="0" fontId="9" fillId="21" borderId="23" xfId="0" applyNumberFormat="1" applyFont="1" applyFill="1" applyBorder="1" applyAlignment="1">
      <x:alignment horizontal="center" vertical="top"/>
    </x:xf>
    <x:xf numFmtId="0" fontId="9" fillId="22" borderId="21" xfId="0" applyNumberFormat="1" applyFont="1" applyFill="1" applyBorder="1" applyAlignment="1">
      <x:alignment horizontal="center" vertical="top"/>
    </x:xf>
    <x:xf numFmtId="0" fontId="9" fillId="22" borderId="22" xfId="0" applyNumberFormat="1" applyFont="1" applyFill="1" applyBorder="1" applyAlignment="1">
      <x:alignment horizontal="center" vertical="top"/>
    </x:xf>
    <x:xf numFmtId="0" fontId="9" fillId="22" borderId="23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22" xfId="0" applyNumberFormat="1" applyFont="1" applyFill="1" applyBorder="1" applyAlignment="1">
      <x:alignment vertical="top" wrapText="1"/>
    </x:xf>
    <x:xf numFmtId="0" fontId="7" fillId="5" borderId="22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10" fillId="24" borderId="24" xfId="0" applyNumberFormat="1" applyFont="1" applyFill="1" applyBorder="1"/>
    <x:xf numFmtId="0" fontId="10" fillId="24" borderId="25" xfId="0" applyNumberFormat="1" applyFont="1" applyFill="1" applyBorder="1"/>
    <x:xf numFmtId="0" fontId="10" fillId="24" borderId="26" xfId="0" applyNumberFormat="1" applyFont="1" applyFill="1" applyBorder="1"/>
    <x:xf numFmtId="0" fontId="10" fillId="24" borderId="27" xfId="0" applyNumberFormat="1" applyFont="1" applyFill="1" applyBorder="1"/>
    <x:xf numFmtId="0" fontId="10" fillId="24" borderId="28" xfId="0" applyNumberFormat="1" applyFont="1" applyFill="1" applyBorder="1"/>
    <x:xf numFmtId="0" fontId="10" fillId="24" borderId="29" xfId="0" applyNumberFormat="1" applyFont="1" applyFill="1" applyBorder="1"/>
    <x:xf numFmtId="0" fontId="10" fillId="24" borderId="24" xfId="0" applyNumberFormat="1" applyFont="1" applyFill="1" applyBorder="1" applyAlignment="1">
      <x:alignment wrapText="1"/>
    </x:xf>
    <x:xf numFmtId="0" fontId="10" fillId="24" borderId="25" xfId="0" applyNumberFormat="1" applyFont="1" applyFill="1" applyBorder="1" applyAlignment="1">
      <x:alignment wrapText="1"/>
    </x:xf>
    <x:xf numFmtId="0" fontId="10" fillId="24" borderId="26" xfId="0" applyNumberFormat="1" applyFont="1" applyFill="1" applyBorder="1" applyAlignment="1">
      <x:alignment wrapText="1"/>
    </x:xf>
    <x:xf numFmtId="0" fontId="10" fillId="24" borderId="27" xfId="0" applyNumberFormat="1" applyFont="1" applyFill="1" applyBorder="1" applyAlignment="1">
      <x:alignment wrapText="1"/>
    </x:xf>
    <x:xf numFmtId="0" fontId="10" fillId="24" borderId="28" xfId="0" applyNumberFormat="1" applyFont="1" applyFill="1" applyBorder="1" applyAlignment="1">
      <x:alignment wrapText="1"/>
    </x:xf>
    <x:xf numFmtId="0" fontId="10" fillId="24" borderId="29" xfId="0" applyNumberFormat="1" applyFont="1" applyFill="1" applyBorder="1" applyAlignment="1">
      <x:alignment wrapText="1"/>
    </x:xf>
    <x:xf numFmtId="0" fontId="10" fillId="24" borderId="24" xfId="0" applyNumberFormat="1" applyFont="1" applyFill="1" applyBorder="1" applyAlignment="1">
      <x:alignment horizontal="center" wrapText="1"/>
    </x:xf>
    <x:xf numFmtId="0" fontId="10" fillId="24" borderId="25" xfId="0" applyNumberFormat="1" applyFont="1" applyFill="1" applyBorder="1" applyAlignment="1">
      <x:alignment horizontal="center" wrapText="1"/>
    </x:xf>
    <x:xf numFmtId="0" fontId="10" fillId="24" borderId="26" xfId="0" applyNumberFormat="1" applyFont="1" applyFill="1" applyBorder="1" applyAlignment="1">
      <x:alignment horizontal="center" wrapText="1"/>
    </x:xf>
    <x:xf numFmtId="0" fontId="10" fillId="24" borderId="27" xfId="0" applyNumberFormat="1" applyFont="1" applyFill="1" applyBorder="1" applyAlignment="1">
      <x:alignment horizontal="center" wrapText="1"/>
    </x:xf>
    <x:xf numFmtId="0" fontId="10" fillId="24" borderId="28" xfId="0" applyNumberFormat="1" applyFont="1" applyFill="1" applyBorder="1" applyAlignment="1">
      <x:alignment horizontal="center" wrapText="1"/>
    </x:xf>
    <x:xf numFmtId="0" fontId="10" fillId="24" borderId="29" xfId="0" applyNumberFormat="1" applyFont="1" applyFill="1" applyBorder="1" applyAlignment="1">
      <x:alignment horizontal="center" wrapText="1"/>
    </x:xf>
    <x:xf numFmtId="0" fontId="10" fillId="24" borderId="24" xfId="0" applyNumberFormat="1" applyFont="1" applyFill="1" applyBorder="1" applyAlignment="1">
      <x:alignment horizontal="center" vertical="center" wrapText="1"/>
    </x:xf>
    <x:xf numFmtId="0" fontId="10" fillId="24" borderId="25" xfId="0" applyNumberFormat="1" applyFont="1" applyFill="1" applyBorder="1" applyAlignment="1">
      <x:alignment horizontal="center" vertical="center" wrapText="1"/>
    </x:xf>
    <x:xf numFmtId="0" fontId="10" fillId="24" borderId="26" xfId="0" applyNumberFormat="1" applyFont="1" applyFill="1" applyBorder="1" applyAlignment="1">
      <x:alignment horizontal="center" vertical="center" wrapText="1"/>
    </x:xf>
    <x:xf numFmtId="0" fontId="10" fillId="24" borderId="27" xfId="0" applyNumberFormat="1" applyFont="1" applyFill="1" applyBorder="1" applyAlignment="1">
      <x:alignment horizontal="center" vertical="center" wrapText="1"/>
    </x:xf>
    <x:xf numFmtId="0" fontId="10" fillId="24" borderId="28" xfId="0" applyNumberFormat="1" applyFont="1" applyFill="1" applyBorder="1" applyAlignment="1">
      <x:alignment horizontal="center" vertical="center" wrapText="1"/>
    </x:xf>
    <x:xf numFmtId="0" fontId="10" fillId="24" borderId="29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/>
    </x:xf>
    <x:xf numFmtId="0" fontId="10" fillId="24" borderId="0" xfId="0" applyNumberFormat="1" applyFont="1" applyFill="1" applyBorder="1" applyAlignment="1">
      <x:alignment vertical="top"/>
    </x:xf>
    <x:xf numFmtId="0" fontId="0" fillId="25" borderId="0" xfId="0" applyNumberFormat="1" applyFont="1" applyFill="1" applyBorder="1" applyAlignment="1">
      <x:alignment vertical="top"/>
    </x:xf>
    <x:xf numFmtId="0" fontId="11" fillId="25" borderId="0" xfId="0" applyNumberFormat="1" applyFont="1" applyFill="1" applyBorder="1" applyAlignment="1">
      <x:alignment vertical="top"/>
    </x:xf>
    <x:xf numFmtId="0" fontId="0" fillId="26" borderId="0" xfId="0" applyNumberFormat="1" applyFont="1" applyFill="1" applyBorder="1" applyAlignment="1">
      <x:alignment vertical="top"/>
    </x:xf>
    <x:xf numFmtId="0" fontId="12" fillId="26" borderId="0" xfId="0" applyNumberFormat="1" applyFont="1" applyFill="1" applyBorder="1" applyAlignment="1">
      <x:alignment vertical="top"/>
    </x:xf>
    <x:xf numFmtId="0" fontId="12" fillId="26" borderId="30" xfId="0" applyNumberFormat="1" applyFont="1" applyFill="1" applyBorder="1" applyAlignment="1">
      <x:alignment vertical="top"/>
    </x:xf>
    <x:xf numFmtId="0" fontId="12" fillId="26" borderId="31" xfId="0" applyNumberFormat="1" applyFont="1" applyFill="1" applyBorder="1" applyAlignment="1">
      <x:alignment vertical="top"/>
    </x:xf>
    <x:xf numFmtId="0" fontId="12" fillId="26" borderId="32" xfId="0" applyNumberFormat="1" applyFont="1" applyFill="1" applyBorder="1" applyAlignment="1">
      <x:alignment vertical="top"/>
    </x:xf>
    <x:xf numFmtId="0" fontId="0" fillId="27" borderId="0" xfId="0" applyNumberFormat="1" applyFont="1" applyFill="1" applyBorder="1"/>
    <x:xf numFmtId="0" fontId="10" fillId="27" borderId="0" xfId="0" applyNumberFormat="1" applyFont="1" applyFill="1" applyBorder="1"/>
    <x:xf numFmtId="0" fontId="10" fillId="27" borderId="24" xfId="0" applyNumberFormat="1" applyFont="1" applyFill="1" applyBorder="1"/>
    <x:xf numFmtId="0" fontId="10" fillId="27" borderId="25" xfId="0" applyNumberFormat="1" applyFont="1" applyFill="1" applyBorder="1"/>
    <x:xf numFmtId="0" fontId="10" fillId="27" borderId="26" xfId="0" applyNumberFormat="1" applyFont="1" applyFill="1" applyBorder="1"/>
    <x:xf numFmtId="0" fontId="10" fillId="27" borderId="27" xfId="0" applyNumberFormat="1" applyFont="1" applyFill="1" applyBorder="1"/>
    <x:xf numFmtId="0" fontId="10" fillId="27" borderId="28" xfId="0" applyNumberFormat="1" applyFont="1" applyFill="1" applyBorder="1"/>
    <x:xf numFmtId="0" fontId="10" fillId="27" borderId="29" xfId="0" applyNumberFormat="1" applyFont="1" applyFill="1" applyBorder="1"/>
    <x:xf numFmtId="0" fontId="10" fillId="27" borderId="24" xfId="0" applyNumberFormat="1" applyFont="1" applyFill="1" applyBorder="1" applyAlignment="1">
      <x:alignment wrapText="1"/>
    </x:xf>
    <x:xf numFmtId="0" fontId="10" fillId="27" borderId="25" xfId="0" applyNumberFormat="1" applyFont="1" applyFill="1" applyBorder="1" applyAlignment="1">
      <x:alignment wrapText="1"/>
    </x:xf>
    <x:xf numFmtId="0" fontId="10" fillId="27" borderId="26" xfId="0" applyNumberFormat="1" applyFont="1" applyFill="1" applyBorder="1" applyAlignment="1">
      <x:alignment wrapText="1"/>
    </x:xf>
    <x:xf numFmtId="0" fontId="10" fillId="27" borderId="27" xfId="0" applyNumberFormat="1" applyFont="1" applyFill="1" applyBorder="1" applyAlignment="1">
      <x:alignment wrapText="1"/>
    </x:xf>
    <x:xf numFmtId="0" fontId="10" fillId="27" borderId="28" xfId="0" applyNumberFormat="1" applyFont="1" applyFill="1" applyBorder="1" applyAlignment="1">
      <x:alignment wrapText="1"/>
    </x:xf>
    <x:xf numFmtId="0" fontId="10" fillId="27" borderId="29" xfId="0" applyNumberFormat="1" applyFont="1" applyFill="1" applyBorder="1" applyAlignment="1">
      <x:alignment wrapText="1"/>
    </x:xf>
    <x:xf numFmtId="0" fontId="10" fillId="27" borderId="24" xfId="0" applyNumberFormat="1" applyFont="1" applyFill="1" applyBorder="1" applyAlignment="1">
      <x:alignment horizontal="center" wrapText="1"/>
    </x:xf>
    <x:xf numFmtId="0" fontId="10" fillId="27" borderId="25" xfId="0" applyNumberFormat="1" applyFont="1" applyFill="1" applyBorder="1" applyAlignment="1">
      <x:alignment horizontal="center" wrapText="1"/>
    </x:xf>
    <x:xf numFmtId="0" fontId="10" fillId="27" borderId="26" xfId="0" applyNumberFormat="1" applyFont="1" applyFill="1" applyBorder="1" applyAlignment="1">
      <x:alignment horizontal="center" wrapText="1"/>
    </x:xf>
    <x:xf numFmtId="0" fontId="10" fillId="27" borderId="27" xfId="0" applyNumberFormat="1" applyFont="1" applyFill="1" applyBorder="1" applyAlignment="1">
      <x:alignment horizontal="center" wrapText="1"/>
    </x:xf>
    <x:xf numFmtId="0" fontId="10" fillId="27" borderId="28" xfId="0" applyNumberFormat="1" applyFont="1" applyFill="1" applyBorder="1" applyAlignment="1">
      <x:alignment horizontal="center" wrapText="1"/>
    </x:xf>
    <x:xf numFmtId="0" fontId="10" fillId="27" borderId="29" xfId="0" applyNumberFormat="1" applyFont="1" applyFill="1" applyBorder="1" applyAlignment="1">
      <x:alignment horizontal="center" wrapText="1"/>
    </x:xf>
    <x:xf numFmtId="0" fontId="10" fillId="27" borderId="24" xfId="0" applyNumberFormat="1" applyFont="1" applyFill="1" applyBorder="1" applyAlignment="1">
      <x:alignment horizontal="center" vertical="center" wrapText="1"/>
    </x:xf>
    <x:xf numFmtId="0" fontId="10" fillId="27" borderId="25" xfId="0" applyNumberFormat="1" applyFont="1" applyFill="1" applyBorder="1" applyAlignment="1">
      <x:alignment horizontal="center" vertical="center" wrapText="1"/>
    </x:xf>
    <x:xf numFmtId="0" fontId="10" fillId="27" borderId="26" xfId="0" applyNumberFormat="1" applyFont="1" applyFill="1" applyBorder="1" applyAlignment="1">
      <x:alignment horizontal="center" vertical="center" wrapText="1"/>
    </x:xf>
    <x:xf numFmtId="0" fontId="10" fillId="27" borderId="27" xfId="0" applyNumberFormat="1" applyFont="1" applyFill="1" applyBorder="1" applyAlignment="1">
      <x:alignment horizontal="center" vertical="center" wrapText="1"/>
    </x:xf>
    <x:xf numFmtId="0" fontId="10" fillId="27" borderId="28" xfId="0" applyNumberFormat="1" applyFont="1" applyFill="1" applyBorder="1" applyAlignment="1">
      <x:alignment horizontal="center" vertical="center" wrapText="1"/>
    </x:xf>
    <x:xf numFmtId="0" fontId="10" fillId="27" borderId="29" xfId="0" applyNumberFormat="1" applyFont="1" applyFill="1" applyBorder="1" applyAlignment="1">
      <x:alignment horizontal="center" vertical="center" wrapText="1"/>
    </x:xf>
    <x:xf numFmtId="0" fontId="10" fillId="27" borderId="0" xfId="0" applyNumberFormat="1" applyFont="1" applyFill="1" applyBorder="1" applyAlignment="1">
      <x:alignment vertical="top"/>
    </x:xf>
    <x:xf numFmtId="0" fontId="11" fillId="28" borderId="0" xfId="0" applyNumberFormat="1" applyFont="1" applyFill="1" applyBorder="1" applyAlignment="1">
      <x:alignment vertical="top"/>
    </x:xf>
    <x:xf numFmtId="0" fontId="12" fillId="29" borderId="30" xfId="0" applyNumberFormat="1" applyFont="1" applyFill="1" applyBorder="1" applyAlignment="1">
      <x:alignment vertical="top"/>
    </x:xf>
    <x:xf numFmtId="0" fontId="12" fillId="29" borderId="31" xfId="0" applyNumberFormat="1" applyFont="1" applyFill="1" applyBorder="1" applyAlignment="1">
      <x:alignment vertical="top"/>
    </x:xf>
    <x:xf numFmtId="0" fontId="12" fillId="29" borderId="32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6" fontId="7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0" fontId="0" fillId="30" borderId="0" xfId="0" applyNumberFormat="1" applyFont="1" applyFill="1" applyBorder="1"/>
    <x:xf numFmtId="0" fontId="13" fillId="30" borderId="0" xfId="0" applyNumberFormat="1" applyFont="1" applyFill="1" applyBorder="1"/>
    <x:xf numFmtId="0" fontId="13" fillId="30" borderId="33" xfId="0" applyNumberFormat="1" applyFont="1" applyFill="1" applyBorder="1"/>
    <x:xf numFmtId="0" fontId="13" fillId="30" borderId="34" xfId="0" applyNumberFormat="1" applyFont="1" applyFill="1" applyBorder="1"/>
    <x:xf numFmtId="0" fontId="13" fillId="30" borderId="35" xfId="0" applyNumberFormat="1" applyFont="1" applyFill="1" applyBorder="1"/>
    <x:xf numFmtId="0" fontId="13" fillId="30" borderId="33" xfId="0" applyNumberFormat="1" applyFont="1" applyFill="1" applyBorder="1" applyAlignment="1">
      <x:alignment vertical="center"/>
    </x:xf>
    <x:xf numFmtId="0" fontId="13" fillId="30" borderId="34" xfId="0" applyNumberFormat="1" applyFont="1" applyFill="1" applyBorder="1" applyAlignment="1">
      <x:alignment vertical="center"/>
    </x:xf>
    <x:xf numFmtId="0" fontId="13" fillId="30" borderId="35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36" xfId="0" applyNumberFormat="1" applyFont="1" applyFill="1" applyBorder="1"/>
    <x:xf numFmtId="0" fontId="14" fillId="31" borderId="36" xfId="0" applyNumberFormat="1" applyFont="1" applyFill="1" applyBorder="1" applyAlignment="1">
      <x:alignment wrapText="1"/>
    </x:xf>
    <x:xf numFmtId="0" fontId="14" fillId="31" borderId="36" xfId="0" applyNumberFormat="1" applyFont="1" applyFill="1" applyBorder="1" applyAlignment="1">
      <x:alignment vertical="top" wrapText="1"/>
    </x:xf>
    <x:xf numFmtId="0" fontId="14" fillId="32" borderId="36" xfId="0" applyNumberFormat="1" applyFont="1" applyFill="1" applyBorder="1" applyAlignment="1">
      <x:alignment vertical="top" wrapText="1"/>
    </x:xf>
    <x:xf numFmtId="0" fontId="15" fillId="32" borderId="36" xfId="0" applyNumberFormat="1" applyFont="1" applyFill="1" applyBorder="1" applyAlignment="1">
      <x:alignment vertical="top" wrapText="1"/>
    </x:xf>
    <x:xf numFmtId="0" fontId="14" fillId="33" borderId="36" xfId="0" applyNumberFormat="1" applyFont="1" applyFill="1" applyBorder="1" applyAlignment="1">
      <x:alignment vertical="top" wrapText="1"/>
    </x:xf>
    <x:xf numFmtId="0" fontId="16" fillId="33" borderId="36" xfId="0" applyNumberFormat="1" applyFont="1" applyFill="1" applyBorder="1" applyAlignment="1">
      <x:alignment vertical="top" wrapText="1"/>
    </x:xf>
    <x:xf numFmtId="0" fontId="14" fillId="30" borderId="36" xfId="0" applyNumberFormat="1" applyFont="1" applyFill="1" applyBorder="1" applyAlignment="1">
      <x:alignment vertical="top" wrapText="1"/>
    </x:xf>
    <x:xf numFmtId="0" fontId="17" fillId="30" borderId="36" xfId="0" applyNumberFormat="1" applyFont="1" applyFill="1" applyBorder="1" applyAlignment="1">
      <x:alignment vertical="top" wrapText="1"/>
    </x:xf>
    <x:xf numFmtId="0" fontId="14" fillId="34" borderId="36" xfId="0" applyNumberFormat="1" applyFont="1" applyFill="1" applyBorder="1" applyAlignment="1">
      <x:alignment vertical="top" wrapText="1"/>
    </x:xf>
    <x:xf numFmtId="0" fontId="18" fillId="34" borderId="36" xfId="0" applyNumberFormat="1" applyFont="1" applyFill="1" applyBorder="1" applyAlignment="1">
      <x:alignment vertical="top" wrapText="1"/>
    </x:xf>
    <x:xf numFmtId="0" fontId="13" fillId="35" borderId="33" xfId="0" applyNumberFormat="1" applyFont="1" applyFill="1" applyBorder="1" applyAlignment="1">
      <x:alignment vertical="center"/>
    </x:xf>
    <x:xf numFmtId="0" fontId="13" fillId="35" borderId="34" xfId="0" applyNumberFormat="1" applyFont="1" applyFill="1" applyBorder="1" applyAlignment="1">
      <x:alignment vertical="center"/>
    </x:xf>
    <x:xf numFmtId="0" fontId="13" fillId="35" borderId="35" xfId="0" applyNumberFormat="1" applyFont="1" applyFill="1" applyBorder="1" applyAlignment="1">
      <x:alignment vertical="center"/>
    </x:xf>
    <x:xf numFmtId="0" fontId="14" fillId="36" borderId="36" xfId="0" applyNumberFormat="1" applyFont="1" applyFill="1" applyBorder="1" applyAlignment="1">
      <x:alignment vertical="top" wrapText="1"/>
    </x:xf>
    <x:xf numFmtId="0" fontId="15" fillId="36" borderId="36" xfId="0" applyNumberFormat="1" applyFont="1" applyFill="1" applyBorder="1" applyAlignment="1">
      <x:alignment vertical="top" wrapText="1"/>
    </x:xf>
    <x:xf numFmtId="0" fontId="16" fillId="36" borderId="36" xfId="0" applyNumberFormat="1" applyFont="1" applyFill="1" applyBorder="1" applyAlignment="1">
      <x:alignment vertical="top" wrapText="1"/>
    </x:xf>
    <x:xf numFmtId="0" fontId="17" fillId="36" borderId="36" xfId="0" applyNumberFormat="1" applyFont="1" applyFill="1" applyBorder="1" applyAlignment="1">
      <x:alignment vertical="top" wrapText="1"/>
    </x:xf>
    <x:xf numFmtId="0" fontId="18" fillId="36" borderId="36" xfId="0" applyNumberFormat="1" applyFont="1" applyFill="1" applyBorder="1" applyAlignment="1">
      <x:alignment vertical="top" wrapText="1"/>
    </x:xf>
    <x:xf numFmtId="0" fontId="19" fillId="36" borderId="36" xfId="0" applyNumberFormat="1" applyFont="1" applyFill="1" applyBorder="1" applyAlignment="1">
      <x:alignment vertical="top" wrapText="1"/>
    </x:xf>
    <x:xf numFmtId="0" fontId="19" fillId="37" borderId="36" xfId="0" applyNumberFormat="1" applyFont="1" applyFill="1" applyBorder="1" applyAlignment="1">
      <x:alignment vertical="top" wrapText="1"/>
    </x:xf>
    <x:xf numFmtId="0" fontId="15" fillId="37" borderId="36" xfId="0" applyNumberFormat="1" applyFont="1" applyFill="1" applyBorder="1" applyAlignment="1">
      <x:alignment vertical="top" wrapText="1"/>
    </x:xf>
    <x:xf numFmtId="0" fontId="19" fillId="38" borderId="36" xfId="0" applyNumberFormat="1" applyFont="1" applyFill="1" applyBorder="1" applyAlignment="1">
      <x:alignment vertical="top" wrapText="1"/>
    </x:xf>
    <x:xf numFmtId="0" fontId="16" fillId="38" borderId="36" xfId="0" applyNumberFormat="1" applyFont="1" applyFill="1" applyBorder="1" applyAlignment="1">
      <x:alignment vertical="top" wrapText="1"/>
    </x:xf>
    <x:xf numFmtId="0" fontId="19" fillId="35" borderId="36" xfId="0" applyNumberFormat="1" applyFont="1" applyFill="1" applyBorder="1" applyAlignment="1">
      <x:alignment vertical="top" wrapText="1"/>
    </x:xf>
    <x:xf numFmtId="0" fontId="17" fillId="35" borderId="36" xfId="0" applyNumberFormat="1" applyFont="1" applyFill="1" applyBorder="1" applyAlignment="1">
      <x:alignment vertical="top" wrapText="1"/>
    </x:xf>
    <x:xf numFmtId="0" fontId="19" fillId="39" borderId="36" xfId="0" applyNumberFormat="1" applyFont="1" applyFill="1" applyBorder="1" applyAlignment="1">
      <x:alignment vertical="top" wrapText="1"/>
    </x:xf>
    <x:xf numFmtId="0" fontId="18" fillId="39" borderId="36" xfId="0" applyNumberFormat="1" applyFont="1" applyFill="1" applyBorder="1" applyAlignment="1">
      <x:alignment vertical="top" wrapText="1"/>
    </x:xf>
    <x:xf numFmtId="0" fontId="0" fillId="40" borderId="0" xfId="0" applyNumberFormat="1" applyFont="1" applyFill="1" applyBorder="1"/>
    <x:xf numFmtId="0" fontId="20" fillId="40" borderId="0" xfId="0" applyNumberFormat="1" applyFont="1" applyFill="1" applyBorder="1"/>
    <x:xf numFmtId="0" fontId="20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0" xfId="0" applyNumberFormat="1" applyFont="1" applyFill="1" applyBorder="1" applyAlignment="1">
      <x:alignment wrapText="1"/>
    </x:xf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20" fillId="42" borderId="0" xfId="0" applyNumberFormat="1" applyFont="1" applyFill="1" applyBorder="1" applyAlignment="1">
      <x:alignment wrapText="1"/>
    </x:xf>
    <x:xf numFmtId="0" fontId="20" fillId="42" borderId="0" xfId="0" applyNumberFormat="1" applyFont="1" applyFill="1" applyBorder="1" applyAlignment="1">
      <x:alignment wrapText="0"/>
    </x:xf>
    <x:xf numFmtId="0" fontId="20" fillId="42" borderId="0" xfId="0" applyNumberFormat="1" applyFont="1" applyFill="1" applyBorder="1" applyAlignment="1">
      <x:alignment horizontal="left" wrapText="0"/>
    </x:xf>
    <x:xf numFmtId="0" fontId="20" fillId="42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75"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3F0FF"/>
        </x:patternFill>
      </x:fill>
    </x:dxf>
    <x:dxf>
      <x:font>
        <x:b/>
        <x:color rgb="FF1F2937"/>
      </x:font>
      <x:fill>
        <x:patternFill>
          <x:bgColor rgb="FFEEE9FF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3F0FF"/>
        </x:patternFill>
      </x:fill>
    </x:dxf>
    <x:dxf>
      <x:font>
        <x:b/>
        <x:color rgb="FF1F2937"/>
      </x:font>
      <x:fill>
        <x:patternFill>
          <x:bgColor rgb="FFEEE9FF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EF2F7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EE9FF"/>
        </x:patternFill>
      </x:fill>
    </x:dxf>
    <x:dxf>
      <x:font>
        <x:b/>
        <x:color rgb="FFD64550"/>
      </x:font>
      <x:fill>
        <x:patternFill>
          <x:bgColor rgb="FFFBE5E7"/>
        </x:patternFill>
      </x:fill>
    </x:dxf>
    <x:dxf>
      <x:font>
        <x:b/>
        <x:color rgb="FF7A5AF8"/>
      </x:font>
      <x:fill>
        <x:patternFill>
          <x:bgColor rgb="FFEEE9FF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3F0FF"/>
        </x:patternFill>
      </x:fill>
    </x:dxf>
    <x:dxf>
      <x:font>
        <x:b/>
        <x:color rgb="FF1F2937"/>
      </x:font>
      <x:fill>
        <x:patternFill>
          <x:bgColor rgb="FFEEE9FF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EF2F7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EE9FF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DDF6EA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b/>
        <x:color rgb="FF1F2937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EEF2F7"/>
        </x:patternFill>
      </x:fill>
    </x:dxf>
    <x:dxf>
      <x:font>
        <x:b/>
        <x:color rgb="FFD64550"/>
      </x:font>
      <x:fill>
        <x:patternFill>
          <x:bgColor rgb="FFFBE5E7"/>
        </x:patternFill>
      </x:fill>
    </x:dxf>
    <x:dxf>
      <x:font>
        <x:b/>
        <x:color rgb="FF2F80ED"/>
      </x:font>
      <x:fill>
        <x:patternFill>
          <x:bgColor rgb="FFE3F0FF"/>
        </x:patternFill>
      </x:fill>
    </x:dxf>
    <x:dxf>
      <x:font>
        <x:b/>
        <x:color rgb="FFD64550"/>
      </x:font>
      <x:fill>
        <x:patternFill>
          <x:bgColor rgb="FFFBE5E7"/>
        </x:patternFill>
      </x:fill>
    </x:dxf>
    <x:dxf>
      <x:font>
        <x:b/>
        <x:color rgb="FFD64550"/>
      </x:font>
      <x:fill>
        <x:patternFill>
          <x:bgColor rgb="FFFBE5E7"/>
        </x:patternFill>
      </x:fill>
    </x:dxf>
    <x:dxf>
      <x:font>
        <x:b/>
        <x:color rgb="FFD64550"/>
      </x:font>
      <x:fill>
        <x:patternFill>
          <x:bgColor rgb="FFFBE5E7"/>
        </x:patternFill>
      </x:fill>
    </x:dxf>
    <x:dxf>
      <x:font>
        <x:b/>
        <x:color rgb="FF1F2937"/>
      </x:font>
      <x:fill>
        <x:patternFill>
          <x:bgColor rgb="FFFFF5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4C2A85"/>
      </x:font>
      <x:fill>
        <x:patternFill>
          <x:bgColor rgb="FFE4DFE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ill>
        <x:patternFill>
          <x:bgColor rgb="FFFBE5E7"/>
        </x:patternFill>
      </x:fill>
    </x:dxf>
    <x:dxf>
      <x:fill>
        <x:patternFill>
          <x:bgColor rgb="FFFFF5CC"/>
        </x:patternFill>
      </x:fill>
    </x:dxf>
    <x:dxf>
      <x:fill>
        <x:patternFill>
          <x:bgColor rgb="FFDDF6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cf76f59764e48" /><Relationship Type="http://schemas.openxmlformats.org/officeDocument/2006/relationships/theme" Target="/xl/theme/theme1.xml" Id="Rbd85a63a5d2e4dc5" /><Relationship Type="http://schemas.openxmlformats.org/officeDocument/2006/relationships/sharedStrings" Target="/xl/sharedStrings.xml" Id="R2a315fb8eae744d5" /><Relationship Type="http://schemas.openxmlformats.org/officeDocument/2006/relationships/worksheet" Target="/xl/worksheets/sheet1.xml" Id="Rb200c14979144994" /><Relationship Type="http://schemas.openxmlformats.org/officeDocument/2006/relationships/worksheet" Target="/xl/worksheets/sheet2.xml" Id="R7a34148ec7aa4dcc" /><Relationship Type="http://schemas.openxmlformats.org/officeDocument/2006/relationships/worksheet" Target="/xl/worksheets/sheet3.xml" Id="R3af2e93dbb8b4422" /><Relationship Type="http://schemas.openxmlformats.org/officeDocument/2006/relationships/worksheet" Target="/xl/worksheets/sheet4.xml" Id="Ra106b395f0174420" /><Relationship Type="http://schemas.openxmlformats.org/officeDocument/2006/relationships/worksheet" Target="/xl/worksheets/sheet5.xml" Id="R9d16e466378c440d" /><Relationship Type="http://schemas.openxmlformats.org/officeDocument/2006/relationships/worksheet" Target="/xl/worksheets/sheet6.xml" Id="R759e5500e30a4745" /><Relationship Type="http://schemas.openxmlformats.org/officeDocument/2006/relationships/worksheet" Target="/xl/worksheets/sheet7.xml" Id="R60350d583e284a9d" /><Relationship Type="http://schemas.openxmlformats.org/officeDocument/2006/relationships/worksheet" Target="/xl/worksheets/sheet8.xml" Id="R483580b7369f4eb5" /><Relationship Type="http://schemas.openxmlformats.org/officeDocument/2006/relationships/worksheet" Target="/xl/worksheets/sheet9.xml" Id="R5f9c429d2d12422e" /><Relationship Type="http://schemas.openxmlformats.org/officeDocument/2006/relationships/worksheet" Target="/xl/worksheets/sheet10.xml" Id="R805edc097bd94297" /><Relationship Type="http://schemas.openxmlformats.org/officeDocument/2006/relationships/worksheet" Target="/xl/worksheets/sheet11.xml" Id="R25243cd5b8a84dd0" /><Relationship Type="http://schemas.openxmlformats.org/officeDocument/2006/relationships/worksheet" Target="/xl/worksheets/sheet12.xml" Id="R2dc98b4a48534260" /><Relationship Type="http://schemas.openxmlformats.org/officeDocument/2006/relationships/worksheet" Target="/xl/worksheets/sheet13.xml" Id="Ra5c4c480d6d1462c" /><Relationship Type="http://schemas.openxmlformats.org/officeDocument/2006/relationships/worksheet" Target="/xl/worksheets/sheet14.xml" Id="R6bbf559a07e745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26c2d71de041c5" /><Relationship Type="http://schemas.openxmlformats.org/officeDocument/2006/relationships/chart" Target="/xl/drawings/charts/chart2.xml" Id="Ra21e1aa8c0f24c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Release-gate progress by phase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Progress</c:v>
          </c:tx>
          <c:cat>
            <c:strRef>
              <c:f>'Dashboard'!$H$22:$H$26</c:f>
              <c:strCache>
                <c:ptCount val="0"/>
              </c:strCache>
            </c:strRef>
          </c:cat>
          <c:val>
            <c:numRef>
              <c:f>'Dashboard'!$I$22:$I$26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Overall checklist completion</a:t>
            </a:r>
          </a:p>
        </c:rich>
      </c:tx>
      <c:overlay val="0"/>
    </c:title>
    <c:plotArea>
      <c:doughnutChart>
        <c:ser>
          <c:idx val="0"/>
          <c:order val="0"/>
          <c:tx>
            <c:v>Value</c:v>
          </c:tx>
          <c:cat>
            <c:strRef>
              <c:f>'Dashboard'!$A$31:$A$32</c:f>
              <c:strCache>
                <c:ptCount val="0"/>
              </c:strCache>
            </c:strRef>
          </c:cat>
          <c:val>
            <c:numRef>
              <c:f>'Dashboard'!$B$31:$B$32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29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26c2d71de041c5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1e1aa8c0f24c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EvidenceTable" displayName="MasterEvidenceTable" ref="A3:EN1459" headerRowCount="1" totalsRowCount="0" totalsRowShown="0">
  <x:autoFilter ref="A3:EN1459"/>
  <x:tableColumns count="144">
    <x:tableColumn id="1" name="Evidence ID"/>
    <x:tableColumn id="2" name="Scientific Workflow Status"/>
    <x:tableColumn id="3" name="Objective Scientific Traffic Light"/>
    <x:tableColumn id="4" name="Traffic-Light Reason"/>
    <x:tableColumn id="5" name="Priority"/>
    <x:tableColumn id="6" name="Use Decision"/>
    <x:tableColumn id="7" name="Use Rationale"/>
    <x:tableColumn id="8" name="Next Action"/>
    <x:tableColumn id="9" name="Role in Essay"/>
    <x:tableColumn id="10" name="Evidence Family"/>
    <x:tableColumn id="11" name="Record Stage"/>
    <x:tableColumn id="12" name="Title"/>
    <x:tableColumn id="13" name="Portuguese Working Title"/>
    <x:tableColumn id="14" name="Authors"/>
    <x:tableColumn id="15" name="Year"/>
    <x:tableColumn id="16" name="Journal / Source"/>
    <x:tableColumn id="17" name="Publication Type"/>
    <x:tableColumn id="18" name="Peer-Review Status"/>
    <x:tableColumn id="19" name="Open-Access Status"/>
    <x:tableColumn id="20" name="Language"/>
    <x:tableColumn id="21" name="Source URL"/>
    <x:tableColumn id="22" name="DOI"/>
    <x:tableColumn id="23" name="Normalized DOI"/>
    <x:tableColumn id="24" name="PMID"/>
    <x:tableColumn id="25" name="PMCID"/>
    <x:tableColumn id="26" name="Other Identifier"/>
    <x:tableColumn id="27" name="Database / Platform"/>
    <x:tableColumn id="28" name="Exact Strategy / Query ID"/>
    <x:tableColumn id="29" name="Search Provenance Record ID"/>
    <x:tableColumn id="30" name="Identification Date"/>
    <x:tableColumn id="31" name="Access Date"/>
    <x:tableColumn id="32" name="Zotero Item Key"/>
    <x:tableColumn id="33" name="BibTeX Key"/>
    <x:tableColumn id="34" name="Zotero Collection"/>
    <x:tableColumn id="35" name="Zotero Tags"/>
    <x:tableColumn id="36" name="Country"/>
    <x:tableColumn id="37" name="Brazil?"/>
    <x:tableColumn id="38" name="Institution / Context"/>
    <x:tableColumn id="39" name="Occupation / Population"/>
    <x:tableColumn id="40" name="Operational Role / Unit"/>
    <x:tableColumn id="41" name="Sample Size"/>
    <x:tableColumn id="42" name="Sex / Composition"/>
    <x:tableColumn id="43" name="Age"/>
    <x:tableColumn id="44" name="Service Time"/>
    <x:tableColumn id="45" name="Occupational Environment / Exposure"/>
    <x:tableColumn id="46" name="Equipment / Load"/>
    <x:tableColumn id="47" name="Study Design"/>
    <x:tableColumn id="48" name="Objective"/>
    <x:tableColumn id="49" name="Intervention / Exposure"/>
    <x:tableColumn id="50" name="Comparator"/>
    <x:tableColumn id="51" name="Primary Outcomes"/>
    <x:tableColumn id="52" name="Secondary Outcomes"/>
    <x:tableColumn id="53" name="Instruments / Measures"/>
    <x:tableColumn id="54" name="Instrument Validity"/>
    <x:tableColumn id="55" name="Follow-up"/>
    <x:tableColumn id="56" name="Missing Data / Attrition"/>
    <x:tableColumn id="57" name="Main Findings"/>
    <x:tableColumn id="58" name="Effect Estimate"/>
    <x:tableColumn id="59" name="95% CI"/>
    <x:tableColumn id="60" name="p Value"/>
    <x:tableColumn id="61" name="OR"/>
    <x:tableColumn id="62" name="RR"/>
    <x:tableColumn id="63" name="HR"/>
    <x:tableColumn id="64" name="Correlation Estimate"/>
    <x:tableColumn id="65" name="Regression Estimate"/>
    <x:tableColumn id="66" name="Other Relevant Statistics"/>
    <x:tableColumn id="67" name="Operational / Clinical Significance"/>
    <x:tableColumn id="68" name="Consistency / Conflict with Literature"/>
    <x:tableColumn id="69" name="Primary Readiness Domain"/>
    <x:tableColumn id="70" name="Secondary Domains"/>
    <x:tableColumn id="71" name="Tactical-Athlete Relationship"/>
    <x:tableColumn id="72" name="Operational-Readiness Relationship"/>
    <x:tableColumn id="73" name="APHT / TEMS / TCCC / TECC Relationship"/>
    <x:tableColumn id="74" name="Health"/>
    <x:tableColumn id="75" name="Physical Capability"/>
    <x:tableColumn id="76" name="Cognition"/>
    <x:tableColumn id="77" name="Sleep / Recovery"/>
    <x:tableColumn id="78" name="Occupational Load"/>
    <x:tableColumn id="79" name="Musculoskeletal Injury"/>
    <x:tableColumn id="80" name="Nutrition / Hydration"/>
    <x:tableColumn id="81" name="Medical Readiness"/>
    <x:tableColumn id="82" name="Monitoring / Wearables"/>
    <x:tableColumn id="83" name="Occupational Longevity"/>
    <x:tableColumn id="84" name="Design-Appropriate Quality / RoB Instrument"/>
    <x:tableColumn id="85" name="Methodological Quality"/>
    <x:tableColumn id="86" name="Risk of Bias"/>
    <x:tableColumn id="87" name="Transparent Project Quality Score"/>
    <x:tableColumn id="88" name="Metadata Verified"/>
    <x:tableColumn id="89" name="DOI / PMID Verified"/>
    <x:tableColumn id="90" name="Correction / Retraction / EoC Checked"/>
    <x:tableColumn id="91" name="Correction / Retraction Status"/>
    <x:tableColumn id="92" name="Integrity Status"/>
    <x:tableColumn id="93" name="Integrity Check Date"/>
    <x:tableColumn id="94" name="Integrity Source URL"/>
    <x:tableColumn id="95" name="Funding"/>
    <x:tableColumn id="96" name="Conflicts of Interest"/>
    <x:tableColumn id="97" name="Limitations Reported by Authors"/>
    <x:tableColumn id="98" name="Limitations Identified by Project Team"/>
    <x:tableColumn id="99" name="Transferability — Task / Demand Similarity (0–2)"/>
    <x:tableColumn id="100" name="Transferability — Equipment / Load Similarity (0–2)"/>
    <x:tableColumn id="101" name="Transferability — Environment / Exposure (0–2)"/>
    <x:tableColumn id="102" name="Transferability — Construct / Outcome Relevance (0–2)"/>
    <x:tableColumn id="103" name="Transferability — Population Comparability (0–2)"/>
    <x:tableColumn id="104" name="Transferability — Assessment / Intervention Feasibility (0–2)"/>
    <x:tableColumn id="105" name="Transferability — Legal / Ethical / Institutional Compatibility (0–2)"/>
    <x:tableColumn id="106" name="Transferability Raw Score (0–14)"/>
    <x:tableColumn id="107" name="Transferability Normalized Score (0–10)"/>
    <x:tableColumn id="108" name="Military Safety Override"/>
    <x:tableColumn id="109" name="Transferability Class"/>
    <x:tableColumn id="110" name="Transferability Rationale"/>
    <x:tableColumn id="111" name="CFIR — Innovation"/>
    <x:tableColumn id="112" name="CFIR — Outer Setting"/>
    <x:tableColumn id="113" name="CFIR — Inner Setting"/>
    <x:tableColumn id="114" name="CFIR — Individuals"/>
    <x:tableColumn id="115" name="CFIR — Process"/>
    <x:tableColumn id="116" name="Proctor Implementation Outcomes"/>
    <x:tableColumn id="117" name="ERIC Strategy Terminology"/>
    <x:tableColumn id="118" name="Barriers"/>
    <x:tableColumn id="119" name="Facilitators"/>
    <x:tableColumn id="120" name="Required Resources"/>
    <x:tableColumn id="121" name="Responsible Institutional Actor"/>
    <x:tableColumn id="122" name="Implementation Horizon"/>
    <x:tableColumn id="123" name="Implementation Indicator"/>
    <x:tableColumn id="124" name="Manuscript Claim Supported"/>
    <x:tableColumn id="125" name="Manuscript Claim Location"/>
    <x:tableColumn id="126" name="Page / Section"/>
    <x:tableColumn id="127" name="Table / Figure"/>
    <x:tableColumn id="128" name="Exact Result Supporting the Claim"/>
    <x:tableColumn id="129" name="Controlled Paraphrase / Note"/>
    <x:tableColumn id="130" name="What this article does NOT allow us to claim"/>
    <x:tableColumn id="131" name="Strength for Claim"/>
    <x:tableColumn id="132" name="Claim-Ready?"/>
    <x:tableColumn id="133" name="Claim-Readiness Reason"/>
    <x:tableColumn id="134" name="Lawful PDF Availability"/>
    <x:tableColumn id="135" name="Lawful PDF Location"/>
    <x:tableColumn id="136" name="Full-Text Status"/>
    <x:tableColumn id="137" name="Zotero Note Status"/>
    <x:tableColumn id="138" name="Analysis Date"/>
    <x:tableColumn id="139" name="Reviewer"/>
    <x:tableColumn id="140" name="Second Reviewer"/>
    <x:tableColumn id="141" name="Adjudication Status"/>
    <x:tableColumn id="142" name="Last Updated"/>
    <x:tableColumn id="143" name="Audit Notes"/>
    <x:tableColumn id="144" name="Record Complete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laimLinksTable" displayName="ClaimLinksTable" ref="A3:R203" headerRowCount="1" totalsRowCount="0" totalsRowShown="0">
  <x:autoFilter ref="A3:R203"/>
  <x:tableColumns count="18">
    <x:tableColumn id="1" name="Claim Link ID"/>
    <x:tableColumn id="2" name="Evidence ID"/>
    <x:tableColumn id="3" name="Source Title"/>
    <x:tableColumn id="4" name="Normalized DOI"/>
    <x:tableColumn id="5" name="Manuscript Claim"/>
    <x:tableColumn id="6" name="Manuscript Section"/>
    <x:tableColumn id="7" name="Claim Location"/>
    <x:tableColumn id="8" name="Page / Section"/>
    <x:tableColumn id="9" name="Table / Figure"/>
    <x:tableColumn id="10" name="Exact Supporting Result"/>
    <x:tableColumn id="11" name="Controlled Paraphrase"/>
    <x:tableColumn id="12" name="What Source Does NOT Allow"/>
    <x:tableColumn id="13" name="Claim Strength"/>
    <x:tableColumn id="14" name="Use Decision"/>
    <x:tableColumn id="15" name="Verification Status"/>
    <x:tableColumn id="16" name="Reviewer"/>
    <x:tableColumn id="17" name="Review Date"/>
    <x:tableColumn id="1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DomainCoverageTable" displayName="DomainCoverageTable" ref="A4:D17" headerRowCount="1" totalsRowCount="0" totalsRowShown="0">
  <x:autoFilter ref="A4:D17"/>
  <x:tableColumns count="4">
    <x:tableColumn id="1" name="Domain"/>
    <x:tableColumn id="2" name="Primary-domain count"/>
    <x:tableColumn id="3" name="Explicit relationship count"/>
    <x:tableColumn id="4" name="Coverag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archProvenanceTable" displayName="SearchProvenanceTable" ref="A3:R303" headerRowCount="1" totalsRowCount="0" totalsRowShown="0">
  <x:autoFilter ref="A3:R303"/>
  <x:tableColumns count="18">
    <x:tableColumn id="1" name="Search Record ID"/>
    <x:tableColumn id="2" name="Evidence Family"/>
    <x:tableColumn id="3" name="Database / Platform"/>
    <x:tableColumn id="4" name="Interface / Provider"/>
    <x:tableColumn id="5" name="Exact Search Strategy"/>
    <x:tableColumn id="6" name="Strategy Version"/>
    <x:tableColumn id="7" name="Search Date"/>
    <x:tableColumn id="8" name="Access Date"/>
    <x:tableColumn id="9" name="Filters / Limits"/>
    <x:tableColumn id="10" name="Result Count"/>
    <x:tableColumn id="11" name="Export Format"/>
    <x:tableColumn id="12" name="Export File"/>
    <x:tableColumn id="13" name="SHA-256 / Checksum"/>
    <x:tableColumn id="14" name="Executor"/>
    <x:tableColumn id="15" name="Peer Review / PRESS Status"/>
    <x:tableColumn id="16" name="Zotero Import Status"/>
    <x:tableColumn id="17" name="Production vs Pilot"/>
    <x:tableColumn id="1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ZoteroCollectionsTable" displayName="ZoteroCollectionsTable" ref="A17:D42" headerRowCount="1" totalsRowCount="0" totalsRowShown="0">
  <x:autoFilter ref="A17:D42"/>
  <x:tableColumns count="4">
    <x:tableColumn id="1" name="#"/>
    <x:tableColumn id="2" name="Expected subcollection"/>
    <x:tableColumn id="3" name="Observed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ZoteroTagsTable" displayName="ZoteroTagsTable" ref="F17:H49" headerRowCount="1" totalsRowCount="0" totalsRowShown="0">
  <x:autoFilter ref="F17:H49"/>
  <x:tableColumns count="3">
    <x:tableColumn id="1" name="Required tag"/>
    <x:tableColumn id="2" name="Observed"/>
    <x:tableColumn id="3" name="Status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ZoteroTestsTable" displayName="ZoteroTestsTable" ref="J17:L32" headerRowCount="1" totalsRowCount="0" totalsRowShown="0">
  <x:autoFilter ref="J17:L32"/>
  <x:tableColumns count="3">
    <x:tableColumn id="1" name="Release test"/>
    <x:tableColumn id="2" name="Result"/>
    <x:tableColumn id="3" name="Evidence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FullTextControlTable" displayName="FullTextControlTable" ref="A3:M503" headerRowCount="1" totalsRowCount="0" totalsRowShown="0">
  <x:autoFilter ref="A3:M503"/>
  <x:tableColumns count="13">
    <x:tableColumn id="1" name="Evidence ID"/>
    <x:tableColumn id="2" name="Source Title"/>
    <x:tableColumn id="3" name="Lawful Availability"/>
    <x:tableColumn id="4" name="Full-Text Status"/>
    <x:tableColumn id="5" name="Storage System"/>
    <x:tableColumn id="6" name="Lawful Location"/>
    <x:tableColumn id="7" name="Filename"/>
    <x:tableColumn id="8" name="File Checksum"/>
    <x:tableColumn id="9" name="Access Rights / License"/>
    <x:tableColumn id="10" name="Acquisition Date"/>
    <x:tableColumn id="11" name="Zotero Attachment Key"/>
    <x:tableColumn id="12" name="Reviewer"/>
    <x:tableColumn id="13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GapsFutureTable" displayName="GapsFutureTable" ref="A3:O203" headerRowCount="1" totalsRowCount="0" totalsRowShown="0">
  <x:autoFilter ref="A3:O203"/>
  <x:tableColumns count="15">
    <x:tableColumn id="1" name="Gap ID"/>
    <x:tableColumn id="2" name="Domain"/>
    <x:tableColumn id="3" name="Gap Statement"/>
    <x:tableColumn id="4" name="Evidence Basis / IDs"/>
    <x:tableColumn id="5" name="Brazil Relevance"/>
    <x:tableColumn id="6" name="Population"/>
    <x:tableColumn id="7" name="Proposed Study Design"/>
    <x:tableColumn id="8" name="Priority"/>
    <x:tableColumn id="9" name="Feasibility"/>
    <x:tableColumn id="10" name="Ethical / Legal Constraints"/>
    <x:tableColumn id="11" name="Expected Readiness Contribution"/>
    <x:tableColumn id="12" name="Dependencies"/>
    <x:tableColumn id="13" name="Owner"/>
    <x:tableColumn id="14" name="Target Horizon"/>
    <x:tableColumn id="15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" name="ReleaseGatesTable" displayName="ReleaseGatesTable" ref="A4:E78" headerRowCount="1" totalsRowCount="0" totalsRowShown="0">
  <x:autoFilter ref="A4:E78"/>
  <x:tableColumns count="5">
    <x:tableColumn id="1" name="Phase"/>
    <x:tableColumn id="2" name="Checklist Item"/>
    <x:tableColumn id="3" name="Status"/>
    <x:tableColumn id="4" name="Evidence / Audit Trail"/>
    <x:tableColumn id="5" name="Blocker / 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555d1e0e675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fe2ac6ef9dd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957fc55ea064f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ec1a9d131054f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8594f1a0321048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03697aa6cba345b7" /><Relationship Type="http://schemas.openxmlformats.org/officeDocument/2006/relationships/table" Target="/xl/tables/table6.xml" Id="R4dca13b89e654d22" /><Relationship Type="http://schemas.openxmlformats.org/officeDocument/2006/relationships/table" Target="/xl/tables/table7.xml" Id="R4a24a78ca12946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e9d7ed0e9d046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6aba39bb66649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cf182d2e634d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56" hidden="0" customWidth="1"/>
    <x:col min="4" max="4" width="24" hidden="0" customWidth="1"/>
  </x:cols>
  <x:sheetData>
    <x:row r="1" ht="34" customHeight="1">
      <x:c r="A1" s="366" t="str">
        <x:v>PREMIUM ELITE DIAMANTE — EVIDENCE COMMAND CENTER</x:v>
      </x:c>
      <x:c r="B1" s="367"/>
      <x:c r="C1" s="367"/>
      <x:c r="D1" s="367"/>
      <x:c r="E1" s="367"/>
      <x:c r="F1" s="367"/>
      <x:c r="G1" s="367"/>
      <x:c r="H1" s="367"/>
      <x:c r="I1" s="367"/>
      <x:c r="J1" s="368"/>
    </x:row>
    <x:row r="2" ht="30" customHeight="1">
      <x:c r="A2" s="369" t="str">
        <x:v>Operational Readiness Brazil | conceptual and applied scientific essay | v1.0 | definitive evidence identification RELEASED after ZOTERO PASS</x:v>
      </x:c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>
      <x:c r="A4" s="371" t="str">
        <x:v>Field</x:v>
      </x:c>
      <x:c r="B4" s="371" t="str">
        <x:v>Current authoritative value</x:v>
      </x:c>
      <x:c r="C4" s="372"/>
      <x:c r="D4" s="372"/>
      <x:c r="E4" s="370"/>
      <x:c r="F4" s="370"/>
      <x:c r="G4" s="370"/>
      <x:c r="H4" s="370"/>
      <x:c r="I4" s="370"/>
      <x:c r="J4" s="370"/>
    </x:row>
    <x:row r="5">
      <x:c r="A5" s="27" t="str">
        <x:v>Project</x:v>
      </x:c>
      <x:c r="B5" s="32" t="str">
        <x:v>From Tactical Athlete to Operational Readiness: An Applied Human Performance Framework for Brazilian Public Safety</x:v>
      </x:c>
      <x:c r="C5" s="372"/>
      <x:c r="D5" s="372"/>
      <x:c r="E5" s="370"/>
      <x:c r="F5" s="370"/>
      <x:c r="G5" s="370"/>
      <x:c r="H5" s="370"/>
      <x:c r="I5" s="370"/>
      <x:c r="J5" s="370"/>
    </x:row>
    <x:row r="6">
      <x:c r="A6" s="27" t="str">
        <x:v>Portuguese title</x:v>
      </x:c>
      <x:c r="B6" s="32" t="str">
        <x:v>Do Atleta Tático à Prontidão Operacional: um framework aplicado de desempenho humano para a segurança pública brasileira</x:v>
      </x:c>
      <x:c r="C6" s="372"/>
      <x:c r="D6" s="372"/>
      <x:c r="E6" s="370"/>
      <x:c r="F6" s="370"/>
      <x:c r="G6" s="370"/>
      <x:c r="H6" s="370"/>
      <x:c r="I6" s="370"/>
      <x:c r="J6" s="370"/>
    </x:row>
    <x:row r="7">
      <x:c r="A7" s="27" t="str">
        <x:v>Study design</x:v>
      </x:c>
      <x:c r="B7" s="32" t="str">
        <x:v>Conceptual and applied scientific essay informed by structured and reproducible evidence identification; not a systematic/scoping review.</x:v>
      </x:c>
      <x:c r="C7" s="372"/>
      <x:c r="D7" s="372"/>
      <x:c r="E7" s="370"/>
      <x:c r="F7" s="370"/>
      <x:c r="G7" s="370"/>
      <x:c r="H7" s="370"/>
      <x:c r="I7" s="370"/>
      <x:c r="J7" s="370"/>
    </x:row>
    <x:row r="8">
      <x:c r="A8" s="27" t="str">
        <x:v>Canonical evidence table</x:v>
      </x:c>
      <x:c r="B8" s="32" t="str">
        <x:v>Master Evidence — one article/source per row.</x:v>
      </x:c>
      <x:c r="C8" s="372"/>
      <x:c r="D8" s="372"/>
      <x:c r="E8" s="370"/>
      <x:c r="F8" s="370"/>
      <x:c r="G8" s="370"/>
      <x:c r="H8" s="370"/>
      <x:c r="I8" s="370"/>
      <x:c r="J8" s="370"/>
    </x:row>
    <x:row r="9">
      <x:c r="A9" s="27" t="str">
        <x:v>Bibliographic source of truth</x:v>
      </x:c>
      <x:c r="B9" s="32" t="str">
        <x:v>Zotero Desktop — production import 1,456/1,456 reconciled; native duplicate audit complete; no merge performed.</x:v>
      </x:c>
      <x:c r="C9" s="372"/>
      <x:c r="D9" s="372"/>
      <x:c r="E9" s="370"/>
      <x:c r="F9" s="370"/>
      <x:c r="G9" s="370"/>
      <x:c r="H9" s="370"/>
      <x:c r="I9" s="370"/>
      <x:c r="J9" s="370"/>
    </x:row>
    <x:row r="10">
      <x:c r="A10" s="27" t="str">
        <x:v>Definitive evidence identification</x:v>
      </x:c>
      <x:c r="B10" s="32" t="str">
        <x:v>PubMed identification/import gate passed. Controlled AI-assisted title/abstract screen completed for 1,456/1,456 records; human adjudication, full text, appraisal and scientific synthesis remain pending. Claim-Ready remains 0.</x:v>
      </x:c>
      <x:c r="C10" s="372"/>
      <x:c r="D10" s="372"/>
      <x:c r="E10" s="370"/>
      <x:c r="F10" s="370"/>
      <x:c r="G10" s="370"/>
      <x:c r="H10" s="370"/>
      <x:c r="I10" s="370"/>
      <x:c r="J10" s="370"/>
    </x:row>
    <x:row r="11">
      <x:c r="A11" s="27" t="str">
        <x:v>Historical pre-import baseline</x:v>
      </x:c>
      <x:c r="B11" s="32" t="str">
        <x:v>baseline pré-execução 912db0a4d3d6b9551fba228cd94d797b46370c50</x:v>
      </x:c>
      <x:c r="C11" s="372"/>
      <x:c r="D11" s="372"/>
      <x:c r="E11" s="370"/>
      <x:c r="F11" s="370"/>
      <x:c r="G11" s="370"/>
      <x:c r="H11" s="370"/>
      <x:c r="I11" s="370"/>
      <x:c r="J11" s="370"/>
    </x:row>
    <x:row r="12">
      <x:c r="A12" s="27" t="str">
        <x:v>OSF associated project</x:v>
      </x:c>
      <x:c r="B12" s="32" t="str">
        <x:v>https://osf.io/djgax</x:v>
      </x:c>
      <x:c r="C12" s="372"/>
      <x:c r="D12" s="372"/>
      <x:c r="E12" s="370"/>
      <x:c r="F12" s="370"/>
      <x:c r="G12" s="370"/>
      <x:c r="H12" s="370"/>
      <x:c r="I12" s="370"/>
      <x:c r="J12" s="370"/>
    </x:row>
    <x:row r="13">
      <x:c r="A13" s="27" t="str">
        <x:v>Workbook audit timestamp</x:v>
      </x:c>
      <x:c r="B13" s="33" t="n">
        <x:v>46268.464375</x:v>
      </x:c>
      <x:c r="C13" s="372"/>
      <x:c r="D13" s="372"/>
      <x:c r="E13" s="370"/>
      <x:c r="F13" s="370"/>
      <x:c r="G13" s="370"/>
      <x:c r="H13" s="370"/>
      <x:c r="I13" s="370"/>
      <x:c r="J13" s="370"/>
    </x:row>
    <x:row r="14">
      <x:c r="A14" s="27" t="str">
        <x:v>Scientific rule</x:v>
      </x:c>
      <x:c r="B14" s="32" t="str">
        <x:v>Identification alone never makes a source claim-ready.</x:v>
      </x:c>
      <x:c r="C14" s="372"/>
      <x:c r="D14" s="372"/>
      <x:c r="E14" s="370"/>
      <x:c r="F14" s="370"/>
      <x:c r="G14" s="370"/>
      <x:c r="H14" s="370"/>
      <x:c r="I14" s="370"/>
      <x:c r="J14" s="370"/>
    </x:row>
    <x:row r="15">
      <x:c r="A15" s="27" t="str">
        <x:v>Military evidence rule</x:v>
      </x:c>
      <x:c r="B15" s="32" t="str">
        <x:v>Highly combat-specific military evidence must never independently justify a Brazilian institutional recommendation.</x:v>
      </x:c>
      <x:c r="C15" s="372"/>
      <x:c r="D15" s="372"/>
      <x:c r="E15" s="370"/>
      <x:c r="F15" s="370"/>
      <x:c r="G15" s="370"/>
      <x:c r="H15" s="370"/>
      <x:c r="I15" s="370"/>
      <x:c r="J15" s="370"/>
    </x:row>
    <x:row r="16">
      <x:c r="A16" s="27" t="str">
        <x:v>Claim traceability</x:v>
      </x:c>
      <x:c r="B16" s="32" t="str">
        <x:v>Every manuscript claim must resolve to Evidence ID → exact result → page/section → table/figure → limitation boundary.</x:v>
      </x:c>
      <x:c r="C16" s="372"/>
      <x:c r="D16" s="372"/>
      <x:c r="E16" s="370"/>
      <x:c r="F16" s="370"/>
      <x:c r="G16" s="370"/>
      <x:c r="H16" s="370"/>
      <x:c r="I16" s="370"/>
      <x:c r="J16" s="370"/>
    </x:row>
    <x:row r="17">
      <x:c r="A17" s="27" t="str">
        <x:v>Mandatory negative boundary</x:v>
      </x:c>
      <x:c r="B17" s="32" t="str">
        <x:v>Complete “What this article does NOT allow us to claim” before claim-ready classification.</x:v>
      </x:c>
      <x:c r="C17" s="372"/>
      <x:c r="D17" s="372"/>
      <x:c r="E17" s="370"/>
      <x:c r="F17" s="370"/>
      <x:c r="G17" s="370"/>
      <x:c r="H17" s="370"/>
      <x:c r="I17" s="370"/>
      <x:c r="J17" s="370"/>
    </x:row>
    <x:row r="18">
      <x:c r="A18" s="372"/>
      <x:c r="B18" s="372"/>
      <x:c r="C18" s="372"/>
      <x:c r="D18" s="372"/>
      <x:c r="E18" s="370"/>
      <x:c r="F18" s="370"/>
      <x:c r="G18" s="370"/>
      <x:c r="H18" s="370"/>
      <x:c r="I18" s="370"/>
      <x:c r="J18" s="370"/>
    </x:row>
    <x:row r="19">
      <x:c r="A19" s="373" t="str">
        <x:v>Scientific traffic light</x:v>
      </x:c>
      <x:c r="B19" s="373" t="str">
        <x:v>Meaning</x:v>
      </x:c>
      <x:c r="C19" s="373" t="str">
        <x:v>Minimum expectation</x:v>
      </x:c>
      <x:c r="D19" s="373" t="str">
        <x:v>Human review required</x:v>
      </x:c>
      <x:c r="E19" s="370"/>
      <x:c r="F19" s="370"/>
      <x:c r="G19" s="370"/>
      <x:c r="H19" s="370"/>
      <x:c r="I19" s="370"/>
      <x:c r="J19" s="370"/>
    </x:row>
    <x:row r="20">
      <x:c r="A20" s="372" t="str">
        <x:v>🟢 Claim-ready</x:v>
      </x:c>
      <x:c r="B20" s="372" t="str">
        <x:v>Usable for a bounded claim</x:v>
      </x:c>
      <x:c r="C20" s="372" t="str">
        <x:v>Metadata + integrity verified; appraisal adequate; claim within study limits</x:v>
      </x:c>
      <x:c r="D20" s="372" t="str">
        <x:v>Yes</x:v>
      </x:c>
      <x:c r="E20" s="370"/>
      <x:c r="F20" s="370"/>
      <x:c r="G20" s="370"/>
      <x:c r="H20" s="370"/>
      <x:c r="I20" s="370"/>
      <x:c r="J20" s="370"/>
    </x:row>
    <x:row r="21">
      <x:c r="A21" s="372" t="str">
        <x:v>🟡 Caution/context</x:v>
      </x:c>
      <x:c r="B21" s="372" t="str">
        <x:v>Potentially useful with unresolved limits</x:v>
      </x:c>
      <x:c r="C21" s="372" t="str">
        <x:v>Open checks, limited transferability, or contextual role</x:v>
      </x:c>
      <x:c r="D21" s="372" t="str">
        <x:v>Yes</x:v>
      </x:c>
      <x:c r="E21" s="370"/>
      <x:c r="F21" s="370"/>
      <x:c r="G21" s="370"/>
      <x:c r="H21" s="370"/>
      <x:c r="I21" s="370"/>
      <x:c r="J21" s="370"/>
    </x:row>
    <x:row r="22">
      <x:c r="A22" s="372" t="str">
        <x:v>🔴 Do not use for conclusion</x:v>
      </x:c>
      <x:c r="B22" s="372" t="str">
        <x:v>Retracted, critically unreliable, out of scope, or not usable</x:v>
      </x:c>
      <x:c r="C22" s="372" t="str">
        <x:v>No conclusion may depend on it</x:v>
      </x:c>
      <x:c r="D22" s="372" t="str">
        <x:v>Yes</x:v>
      </x:c>
      <x:c r="E22" s="370"/>
      <x:c r="F22" s="370"/>
      <x:c r="G22" s="370"/>
      <x:c r="H22" s="370"/>
      <x:c r="I22" s="370"/>
      <x:c r="J22" s="370"/>
    </x:row>
    <x:row r="23">
      <x:c r="A23" s="372" t="str">
        <x:v>🔵 Official/contextual</x:v>
      </x:c>
      <x:c r="B23" s="372" t="str">
        <x:v>Governance, regulation, or system context</x:v>
      </x:c>
      <x:c r="C23" s="372" t="str">
        <x:v>Source authority and current validity verified</x:v>
      </x:c>
      <x:c r="D23" s="372" t="str">
        <x:v>Yes</x:v>
      </x:c>
      <x:c r="E23" s="370"/>
      <x:c r="F23" s="370"/>
      <x:c r="G23" s="370"/>
      <x:c r="H23" s="370"/>
      <x:c r="I23" s="370"/>
      <x:c r="J23" s="370"/>
    </x:row>
    <x:row r="24">
      <x:c r="A24" s="372" t="str">
        <x:v>🟣 Conceptual key source</x:v>
      </x:c>
      <x:c r="B24" s="372" t="str">
        <x:v>Definitions, theory, paradigm, or framework architecture</x:v>
      </x:c>
      <x:c r="C24" s="372" t="str">
        <x:v>Conceptual role explicitly bounded</x:v>
      </x:c>
      <x:c r="D24" s="372" t="str">
        <x:v>Yes</x:v>
      </x:c>
      <x:c r="E24" s="370"/>
      <x:c r="F24" s="370"/>
      <x:c r="G24" s="370"/>
      <x:c r="H24" s="370"/>
      <x:c r="I24" s="370"/>
      <x:c r="J24" s="370"/>
    </x:row>
    <x:row r="25">
      <x:c r="A25" s="372" t="str">
        <x:v>No color-only encoding</x:v>
      </x:c>
      <x:c r="B25" s="372" t="str">
        <x:v>Every color also has a text label</x:v>
      </x:c>
      <x:c r="C25" s="372" t="str">
        <x:v>Machine-readable status fields remain authoritative</x:v>
      </x:c>
      <x:c r="D25" s="372" t="str">
        <x:v>Yes</x:v>
      </x:c>
      <x:c r="E25" s="370"/>
      <x:c r="F25" s="370"/>
      <x:c r="G25" s="370"/>
      <x:c r="H25" s="370"/>
      <x:c r="I25" s="370"/>
      <x:c r="J25" s="370"/>
    </x:row>
  </x:sheetData>
  <x:mergeCells>
    <x:mergeCell ref="A1:J1"/>
    <x:mergeCell ref="A2:J2"/>
  </x:mergeCells>
  <x:conditionalFormatting sqref="A20:A25">
    <x:cfRule type="containsText" dxfId="0" priority="1" operator="containsText" text="🟢"/>
    <x:cfRule type="containsText" dxfId="1" priority="2" operator="containsText" text="🟡"/>
    <x:cfRule type="containsText" dxfId="2" priority="3" operator="containsText" text="🔴"/>
    <x:cfRule type="containsText" dxfId="3" priority="4" operator="containsText" text="🔵"/>
    <x:cfRule type="containsText" dxfId="4" priority="5" operator="containsText" text="🟣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24" hidden="0" customWidth="1"/>
    <x:col min="9" max="9" width="14" hidden="0" customWidth="1"/>
    <x:col min="10" max="10" width="18" hidden="0" customWidth="1"/>
    <x:col min="11" max="11" width="14" hidden="0" customWidth="1"/>
    <x:col min="12" max="12" width="4" hidden="0" customWidth="1"/>
    <x:col min="13" max="13" width="24" hidden="0" customWidth="1"/>
    <x:col min="14" max="14" width="40" hidden="0" customWidth="1"/>
  </x:cols>
  <x:sheetData>
    <x:row r="1" ht="34" customHeight="1">
      <x:c r="A1" s="366" t="str">
        <x:v>EVIDENCE COMMAND CENTER — EXECUTIVE DASHBOARD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7"/>
      <x:c r="M1" s="367"/>
      <x:c r="N1" s="368"/>
    </x:row>
    <x:row r="2" ht="30" customHeight="1">
      <x:c r="A2" s="369" t="str">
        <x:v>All KPIs are formula-driven from Master Evidence. Identification is not metadata verification, appraisal, or claim readiness.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  <x:c r="M2" s="369"/>
      <x:c r="N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  <x:c r="K3" s="370"/>
      <x:c r="L3" s="370"/>
      <x:c r="M3" s="370"/>
      <x:c r="N3" s="370"/>
    </x:row>
    <x:row r="4" ht="24" customHeight="1">
      <x:c r="A4" s="488" t="str">
        <x:v>CONTROLLED TITLE/ABSTRACT SCREEN: 1,456/1,456 AI-assisted records classified; 1,206 retain for full text, 9 exclude, 240 pending adjudication, 1 integrity-blocked. Human confirmation and appraisal remain pending; claim-ready = 0.</x:v>
      </x:c>
      <x:c r="B4" s="489"/>
      <x:c r="C4" s="489"/>
      <x:c r="D4" s="489"/>
      <x:c r="E4" s="489"/>
      <x:c r="F4" s="489"/>
      <x:c r="G4" s="489"/>
      <x:c r="H4" s="489"/>
      <x:c r="I4" s="489"/>
      <x:c r="J4" s="489"/>
      <x:c r="K4" s="489"/>
      <x:c r="L4" s="489"/>
      <x:c r="M4" s="489"/>
      <x:c r="N4" s="490"/>
    </x:row>
    <x:row r="5" ht="24" customHeight="1">
      <x:c r="A5" s="491"/>
      <x:c r="B5" s="492"/>
      <x:c r="C5" s="492"/>
      <x:c r="D5" s="492"/>
      <x:c r="E5" s="492"/>
      <x:c r="F5" s="492"/>
      <x:c r="G5" s="492"/>
      <x:c r="H5" s="492"/>
      <x:c r="I5" s="492"/>
      <x:c r="J5" s="492"/>
      <x:c r="K5" s="492"/>
      <x:c r="L5" s="492"/>
      <x:c r="M5" s="492"/>
      <x:c r="N5" s="493"/>
    </x:row>
    <x:row r="6">
      <x:c r="A6" s="370"/>
      <x:c r="B6" s="370"/>
      <x:c r="C6" s="370"/>
      <x:c r="D6" s="370"/>
      <x:c r="E6" s="370"/>
      <x:c r="F6" s="370"/>
      <x:c r="G6" s="370"/>
      <x:c r="H6" s="370"/>
      <x:c r="I6" s="370"/>
      <x:c r="J6" s="370"/>
      <x:c r="K6" s="370"/>
      <x:c r="L6" s="370"/>
      <x:c r="M6" s="370"/>
      <x:c r="N6" s="370"/>
    </x:row>
    <x:row r="7">
      <x:c r="A7" s="380" t="str">
        <x:v>Total identified</x:v>
      </x:c>
      <x:c r="B7" s="380"/>
      <x:c r="C7" s="380"/>
      <x:c r="D7" s="380" t="str">
        <x:v>Metadata verified</x:v>
      </x:c>
      <x:c r="E7" s="380"/>
      <x:c r="F7" s="380"/>
      <x:c r="G7" s="380" t="str">
        <x:v>Integrity checked</x:v>
      </x:c>
      <x:c r="H7" s="380"/>
      <x:c r="I7" s="380"/>
      <x:c r="J7" s="380" t="str">
        <x:v>Claim-ready</x:v>
      </x:c>
      <x:c r="K7" s="380"/>
      <x:c r="L7" s="380"/>
      <x:c r="M7" s="381" t="str">
        <x:v>Gate metric</x:v>
      </x:c>
      <x:c r="N7" s="381" t="str">
        <x:v>Value</x:v>
      </x:c>
    </x:row>
    <x:row r="8" ht="15" hidden="0" customHeight="1">
      <x:c r="A8" s="382" t="n">
        <x:f>COUNTIF('Master Evidence'!$L$4:$L$1459,"&lt;&gt;")</x:f>
        <x:v>1456</x:v>
      </x:c>
      <x:c r="B8" s="383"/>
      <x:c r="C8" s="384"/>
      <x:c r="D8" s="385" t="n">
        <x:f>COUNTIFS('Master Evidence'!$L$4:$L$1459,"&lt;&gt;",'Master Evidence'!$CJ$4:$CJ$1459,"Yes")</x:f>
        <x:v>1366</x:v>
      </x:c>
      <x:c r="E8" s="386"/>
      <x:c r="F8" s="387"/>
      <x:c r="G8" s="385" t="n">
        <x:f>COUNTIFS('Master Evidence'!$L$4:$L$1459,"&lt;&gt;",'Master Evidence'!$CL$4:$CL$1459,"Yes")</x:f>
        <x:v>1456</x:v>
      </x:c>
      <x:c r="H8" s="386"/>
      <x:c r="I8" s="387"/>
      <x:c r="J8" s="385" t="n">
        <x:f>COUNTIFS('Master Evidence'!$L$4:$L$1459,"&lt;&gt;",'Master Evidence'!$EB$4:$EB$1459,"Yes")</x:f>
        <x:v>0</x:v>
      </x:c>
      <x:c r="K8" s="386"/>
      <x:c r="L8" s="387"/>
      <x:c r="M8" s="370" t="str">
        <x:v>Overall progress</x:v>
      </x:c>
      <x:c r="N8" s="573" t="n">
        <x:f>'Release Gates'!J10</x:f>
        <x:v>0.7027027027027027</x:v>
      </x:c>
    </x:row>
    <x:row r="9" ht="15" hidden="0" customHeight="1">
      <x:c r="A9" s="389"/>
      <x:c r="B9" s="390"/>
      <x:c r="C9" s="391"/>
      <x:c r="D9" s="392"/>
      <x:c r="E9" s="393"/>
      <x:c r="F9" s="394"/>
      <x:c r="G9" s="392"/>
      <x:c r="H9" s="393"/>
      <x:c r="I9" s="394"/>
      <x:c r="J9" s="392"/>
      <x:c r="K9" s="393"/>
      <x:c r="L9" s="394"/>
      <x:c r="M9" s="370" t="str">
        <x:v>Current stage</x:v>
      </x:c>
      <x:c r="N9" s="573" t="str">
        <x:v>Definitive evidence identification</x:v>
      </x:c>
    </x:row>
    <x:row r="10" ht="15" hidden="0" customHeight="1">
      <x:c r="A10" s="395"/>
      <x:c r="B10" s="396"/>
      <x:c r="C10" s="397"/>
      <x:c r="D10" s="398"/>
      <x:c r="E10" s="399"/>
      <x:c r="F10" s="400"/>
      <x:c r="G10" s="398"/>
      <x:c r="H10" s="399"/>
      <x:c r="I10" s="400"/>
      <x:c r="J10" s="398"/>
      <x:c r="K10" s="399"/>
      <x:c r="L10" s="400"/>
      <x:c r="M10" s="370" t="str">
        <x:v>Stage progress</x:v>
      </x:c>
      <x:c r="N10" s="573" t="n">
        <x:f>'Release Gates'!J8</x:f>
        <x:v>0.21428571428571427</x:v>
      </x:c>
    </x:row>
    <x:row r="11" ht="26.399999618530273" hidden="0" customHeight="1">
      <x:c r="A11" s="380" t="str">
        <x:v>Contextual</x:v>
      </x:c>
      <x:c r="B11" s="380"/>
      <x:c r="C11" s="380"/>
      <x:c r="D11" s="380" t="str">
        <x:v>Brazil evidence</x:v>
      </x:c>
      <x:c r="E11" s="380"/>
      <x:c r="F11" s="380"/>
      <x:c r="G11" s="380" t="str">
        <x:v>International evidence</x:v>
      </x:c>
      <x:c r="H11" s="380"/>
      <x:c r="I11" s="380"/>
      <x:c r="J11" s="380" t="str">
        <x:v>Military evidence</x:v>
      </x:c>
      <x:c r="K11" s="380"/>
      <x:c r="L11" s="380"/>
      <x:c r="M11" s="370" t="str">
        <x:v>Zotero API</x:v>
      </x:c>
      <x:c r="N11" s="574" t="str">
        <x:v>PASS — API/Connector HTTP 200; production import 1,456/1,456</x:v>
      </x:c>
    </x:row>
    <x:row r="12" ht="15" hidden="0" customHeight="1">
      <x:c r="A12" s="401" t="n">
        <x:f>COUNTIFS('Master Evidence'!$L$4:$L$1459,"&lt;&gt;",'Master Evidence'!$F$4:$F$1459,"Contextual")</x:f>
        <x:v>0</x:v>
      </x:c>
      <x:c r="B12" s="402"/>
      <x:c r="C12" s="403"/>
      <x:c r="D12" s="404" t="n">
        <x:f>COUNTIFS('Master Evidence'!$L$4:$L$1459,"&lt;&gt;",'Master Evidence'!$AK$4:$AK$1459,"Yes")</x:f>
        <x:v>0</x:v>
      </x:c>
      <x:c r="E12" s="405"/>
      <x:c r="F12" s="406"/>
      <x:c r="G12" s="404" t="n">
        <x:f>COUNTIFS('Master Evidence'!$L$4:$L$1459,"&lt;&gt;",'Master Evidence'!$AK$4:$AK$1459,"No")</x:f>
        <x:v>0</x:v>
      </x:c>
      <x:c r="H12" s="405"/>
      <x:c r="I12" s="406"/>
      <x:c r="J12" s="407" t="n">
        <x:f>COUNTIFS('Master Evidence'!$L$4:$L$1459,"&lt;&gt;",'Master Evidence'!$AM$4:$AM$1459,"*military*")</x:f>
        <x:v>0</x:v>
      </x:c>
      <x:c r="K12" s="408"/>
      <x:c r="L12" s="409"/>
      <x:c r="M12" s="370" t="str">
        <x:v>Evidence identification</x:v>
      </x:c>
      <x:c r="N12" s="575" t="str">
        <x:v>IN PROGRESS</x:v>
      </x:c>
    </x:row>
    <x:row r="13" ht="26.399999618530273" hidden="0" customHeight="1">
      <x:c r="A13" s="410"/>
      <x:c r="B13" s="411"/>
      <x:c r="C13" s="412"/>
      <x:c r="D13" s="413"/>
      <x:c r="E13" s="414"/>
      <x:c r="F13" s="415"/>
      <x:c r="G13" s="413"/>
      <x:c r="H13" s="414"/>
      <x:c r="I13" s="415"/>
      <x:c r="J13" s="416"/>
      <x:c r="K13" s="417"/>
      <x:c r="L13" s="418"/>
      <x:c r="M13" s="370" t="str">
        <x:v>Master Evidence rows</x:v>
      </x:c>
      <x:c r="N13" s="372" t="str">
        <x:v>1,456 mapped to 1,456 unique production Zotero keys</x:v>
      </x:c>
    </x:row>
    <x:row r="14" ht="26.399999618530273" hidden="0" customHeight="1">
      <x:c r="A14" s="419"/>
      <x:c r="B14" s="420"/>
      <x:c r="C14" s="421"/>
      <x:c r="D14" s="422"/>
      <x:c r="E14" s="423"/>
      <x:c r="F14" s="424"/>
      <x:c r="G14" s="422"/>
      <x:c r="H14" s="423"/>
      <x:c r="I14" s="424"/>
      <x:c r="J14" s="425"/>
      <x:c r="K14" s="426"/>
      <x:c r="L14" s="427"/>
      <x:c r="M14" s="370" t="str">
        <x:v>Decision</x:v>
      </x:c>
      <x:c r="N14" s="574" t="str">
        <x:v>Title/abstract screen complete; human adjudication, full text and appraisal pending</x:v>
      </x:c>
    </x:row>
    <x:row r="15">
      <x:c r="A15" s="380" t="str">
        <x:v>Primary family B (identified)</x:v>
      </x:c>
      <x:c r="B15" s="380"/>
      <x:c r="C15" s="380"/>
      <x:c r="D15" s="380" t="str">
        <x:v>Primary family C (identified)</x:v>
      </x:c>
      <x:c r="E15" s="380"/>
      <x:c r="F15" s="380"/>
      <x:c r="G15" s="380" t="str">
        <x:v>Full text pending</x:v>
      </x:c>
      <x:c r="H15" s="380"/>
      <x:c r="I15" s="380"/>
      <x:c r="J15" s="380" t="str">
        <x:v>Analysis pending (undated)</x:v>
      </x:c>
      <x:c r="K15" s="380"/>
      <x:c r="L15" s="380"/>
      <x:c r="M15" s="370"/>
      <x:c r="N15" s="370"/>
    </x:row>
    <x:row r="16">
      <x:c r="A16" s="407" t="n">
        <x:f>COUNTIFS('Master Evidence'!$L$4:$L$1459,"&lt;&gt;",'Master Evidence'!$J$4:$J$1459,"B — APHT / Medical Readiness")</x:f>
        <x:v>385</x:v>
      </x:c>
      <x:c r="B16" s="408"/>
      <x:c r="C16" s="409"/>
      <x:c r="D16" s="407" t="n">
        <x:f>COUNTIFS('Master Evidence'!$L$4:$L$1459,"&lt;&gt;",'Master Evidence'!$J$4:$J$1459,"C — Implementation Science")</x:f>
        <x:v>191</x:v>
      </x:c>
      <x:c r="E16" s="408"/>
      <x:c r="F16" s="409"/>
      <x:c r="G16" s="401" t="n">
        <x:f>COUNTIFS('Master Evidence'!$L$4:$L$1459,"&lt;&gt;",'Master Evidence'!$EF$4:$EF$1459,"Pending")</x:f>
        <x:v>1456</x:v>
      </x:c>
      <x:c r="H16" s="402"/>
      <x:c r="I16" s="403"/>
      <x:c r="J16" s="401" t="n">
        <x:f>COUNTA('Master Evidence'!$A$4:$A$1459)-COUNTIF('Master Evidence'!$EH$4:$EH$1459,"&gt;0")</x:f>
        <x:v>1456</x:v>
      </x:c>
      <x:c r="K16" s="402"/>
      <x:c r="L16" s="403"/>
      <x:c r="M16" s="370"/>
      <x:c r="N16" s="370"/>
    </x:row>
    <x:row r="17">
      <x:c r="A17" s="416"/>
      <x:c r="B17" s="417"/>
      <x:c r="C17" s="418"/>
      <x:c r="D17" s="416"/>
      <x:c r="E17" s="417"/>
      <x:c r="F17" s="418"/>
      <x:c r="G17" s="410"/>
      <x:c r="H17" s="411"/>
      <x:c r="I17" s="412"/>
      <x:c r="J17" s="410"/>
      <x:c r="K17" s="411"/>
      <x:c r="L17" s="412"/>
      <x:c r="M17" s="370"/>
      <x:c r="N17" s="370"/>
    </x:row>
    <x:row r="18">
      <x:c r="A18" s="425"/>
      <x:c r="B18" s="426"/>
      <x:c r="C18" s="427"/>
      <x:c r="D18" s="425"/>
      <x:c r="E18" s="426"/>
      <x:c r="F18" s="427"/>
      <x:c r="G18" s="419"/>
      <x:c r="H18" s="420"/>
      <x:c r="I18" s="421"/>
      <x:c r="J18" s="419"/>
      <x:c r="K18" s="420"/>
      <x:c r="L18" s="421"/>
      <x:c r="M18" s="370"/>
      <x:c r="N18" s="370"/>
    </x:row>
    <x:row r="19">
      <x:c r="A19" s="370"/>
      <x:c r="B19" s="370"/>
      <x:c r="C19" s="370"/>
      <x:c r="D19" s="370"/>
      <x:c r="E19" s="370"/>
      <x:c r="F19" s="370"/>
      <x:c r="G19" s="370"/>
      <x:c r="H19" s="370"/>
      <x:c r="I19" s="370"/>
      <x:c r="J19" s="370"/>
      <x:c r="K19" s="370"/>
      <x:c r="L19" s="370"/>
      <x:c r="M19" s="370"/>
      <x:c r="N19" s="370"/>
    </x:row>
    <x:row r="20">
      <x:c r="A20" s="370"/>
      <x:c r="B20" s="370"/>
      <x:c r="C20" s="370"/>
      <x:c r="D20" s="370"/>
      <x:c r="E20" s="370"/>
      <x:c r="F20" s="370"/>
      <x:c r="G20" s="370"/>
      <x:c r="H20" s="370"/>
      <x:c r="I20" s="370"/>
      <x:c r="J20" s="370"/>
      <x:c r="K20" s="370"/>
      <x:c r="L20" s="370"/>
      <x:c r="M20" s="370"/>
      <x:c r="N20" s="370"/>
    </x:row>
    <x:row r="21">
      <x:c r="A21" s="373" t="str">
        <x:v>Scientific traffic light</x:v>
      </x:c>
      <x:c r="B21" s="373" t="str">
        <x:v>Count</x:v>
      </x:c>
      <x:c r="C21" s="370"/>
      <x:c r="D21" s="373" t="str">
        <x:v>Transferability</x:v>
      </x:c>
      <x:c r="E21" s="373" t="str">
        <x:v>Count</x:v>
      </x:c>
      <x:c r="F21" s="370"/>
      <x:c r="G21" s="370"/>
      <x:c r="H21" s="373" t="str">
        <x:v>Project phase</x:v>
      </x:c>
      <x:c r="I21" s="373" t="str">
        <x:v>Progress</x:v>
      </x:c>
      <x:c r="J21" s="370"/>
      <x:c r="K21" s="370"/>
      <x:c r="L21" s="370"/>
      <x:c r="M21" s="370"/>
      <x:c r="N21" s="370"/>
    </x:row>
    <x:row r="22">
      <x:c r="A22" s="370" t="str">
        <x:v>🟢 Claim-ready</x:v>
      </x:c>
      <x:c r="B22" s="370" t="n">
        <x:f>COUNTIF('Master Evidence'!$EB$4:$EB$1459,"Yes")</x:f>
        <x:v>0</x:v>
      </x:c>
      <x:c r="C22" s="370"/>
      <x:c r="D22" s="370" t="str">
        <x:v>HIGH</x:v>
      </x:c>
      <x:c r="E22" s="370" t="n">
        <x:f>COUNTIF('Master Evidence'!$DE$4:$DE$1459,"HIGH")</x:f>
        <x:v>0</x:v>
      </x:c>
      <x:c r="F22" s="370"/>
      <x:c r="G22" s="370"/>
      <x:c r="H22" s="370" t="str">
        <x:v>Protocol &amp; design</x:v>
      </x:c>
      <x:c r="I22" s="388" t="n">
        <x:f>'Release Gates'!J5</x:f>
        <x:v>1</x:v>
      </x:c>
      <x:c r="J22" s="370"/>
      <x:c r="K22" s="370"/>
      <x:c r="L22" s="370"/>
      <x:c r="M22" s="370"/>
      <x:c r="N22" s="370"/>
    </x:row>
    <x:row r="23">
      <x:c r="A23" s="370" t="str">
        <x:v>🟡 Caution / context</x:v>
      </x:c>
      <x:c r="B23" s="370" t="n">
        <x:f>B27-SUM(B22,B24:B26)</x:f>
        <x:v>1446</x:v>
      </x:c>
      <x:c r="C23" s="370"/>
      <x:c r="D23" s="370" t="str">
        <x:v>CONDITIONAL</x:v>
      </x:c>
      <x:c r="E23" s="370" t="n">
        <x:f>COUNTIF('Master Evidence'!$DE$4:$DE$1459,"CONDITIONAL*")</x:f>
        <x:v>0</x:v>
      </x:c>
      <x:c r="F23" s="370"/>
      <x:c r="G23" s="370"/>
      <x:c r="H23" s="370" t="str">
        <x:v>Infrastructure</x:v>
      </x:c>
      <x:c r="I23" s="388" t="n">
        <x:f>'Release Gates'!J6</x:f>
        <x:v>0.8888888888888888</x:v>
      </x:c>
      <x:c r="J23" s="370"/>
      <x:c r="K23" s="370"/>
      <x:c r="L23" s="370"/>
      <x:c r="M23" s="370"/>
      <x:c r="N23" s="370"/>
    </x:row>
    <x:row r="24">
      <x:c r="A24" s="370" t="str">
        <x:v>🔴 Do not use</x:v>
      </x:c>
      <x:c r="B24" s="370" t="n">
        <x:f>COUNTIF('Master Evidence'!$EC$4:$EC$1459,"BLOCKED — integrity or use restriction")</x:f>
        <x:v>10</x:v>
      </x:c>
      <x:c r="C24" s="370"/>
      <x:c r="D24" s="370" t="str">
        <x:v>LOW</x:v>
      </x:c>
      <x:c r="E24" s="370" t="n">
        <x:f>COUNTIF('Master Evidence'!$DE$4:$DE$1459,"LOW")</x:f>
        <x:v>0</x:v>
      </x:c>
      <x:c r="F24" s="370"/>
      <x:c r="G24" s="370"/>
      <x:c r="H24" s="370" t="str">
        <x:v>Zotero Release Gate</x:v>
      </x:c>
      <x:c r="I24" s="388" t="n">
        <x:f>'Release Gates'!J7</x:f>
        <x:v>1</x:v>
      </x:c>
      <x:c r="J24" s="370"/>
      <x:c r="K24" s="370"/>
      <x:c r="L24" s="370"/>
      <x:c r="M24" s="370"/>
      <x:c r="N24" s="370"/>
    </x:row>
    <x:row r="25">
      <x:c r="A25" s="370" t="str">
        <x:v>🔵 Official / contextual</x:v>
      </x:c>
      <x:c r="B25" s="370" t="n">
        <x:f>COUNTIF('Master Evidence'!$C$4:$C$1459,"*🔵*")</x:f>
        <x:v>0</x:v>
      </x:c>
      <x:c r="C25" s="370"/>
      <x:c r="D25" s="370" t="str">
        <x:v>Pending</x:v>
      </x:c>
      <x:c r="E25" s="370" t="n">
        <x:f>COUNTIF('Master Evidence'!$DE$4:$DE$1459,"Pending")</x:f>
        <x:v>1456</x:v>
      </x:c>
      <x:c r="F25" s="370"/>
      <x:c r="G25" s="370"/>
      <x:c r="H25" s="370" t="str">
        <x:v>Evidence identification</x:v>
      </x:c>
      <x:c r="I25" s="388" t="n">
        <x:f>'Release Gates'!J8</x:f>
        <x:v>0.21428571428571427</x:v>
      </x:c>
      <x:c r="J25" s="370"/>
      <x:c r="K25" s="370"/>
      <x:c r="L25" s="370"/>
      <x:c r="M25" s="370"/>
      <x:c r="N25" s="370"/>
    </x:row>
    <x:row r="26">
      <x:c r="A26" s="370" t="str">
        <x:v>🟣 Conceptual key</x:v>
      </x:c>
      <x:c r="B26" s="370" t="n">
        <x:f>COUNTIF('Master Evidence'!$C$4:$C$1459,"*🟣*")</x:f>
        <x:v>0</x:v>
      </x:c>
      <x:c r="C26" s="370"/>
      <x:c r="D26" s="370" t="str">
        <x:v>Safety override</x:v>
      </x:c>
      <x:c r="E26" s="370" t="n">
        <x:f>COUNTIF('Master Evidence'!$DD$4:$DD$1459,"Yes")</x:f>
        <x:v>0</x:v>
      </x:c>
      <x:c r="F26" s="370"/>
      <x:c r="G26" s="370"/>
      <x:c r="H26" s="370" t="str">
        <x:v>Synthesis &amp; framework</x:v>
      </x:c>
      <x:c r="I26" s="388" t="n">
        <x:f>'Release Gates'!J9</x:f>
        <x:v>0</x:v>
      </x:c>
      <x:c r="J26" s="370"/>
      <x:c r="K26" s="370"/>
      <x:c r="L26" s="370"/>
      <x:c r="M26" s="370"/>
      <x:c r="N26" s="370"/>
    </x:row>
    <x:row r="27">
      <x:c r="A27" s="370" t="str">
        <x:v>Total classified</x:v>
      </x:c>
      <x:c r="B27" s="370" t="n">
        <x:f>COUNTIF('Master Evidence'!$L$4:$L$1459,"&lt;&gt;")</x:f>
        <x:v>1456</x:v>
      </x:c>
      <x:c r="C27" s="370"/>
      <x:c r="D27" s="370"/>
      <x:c r="E27" s="370"/>
      <x:c r="F27" s="370"/>
      <x:c r="G27" s="370"/>
      <x:c r="H27" s="370" t="str">
        <x:v>OVERALL</x:v>
      </x:c>
      <x:c r="I27" s="388" t="n">
        <x:f>'Release Gates'!J10</x:f>
        <x:v>0.7027027027027027</x:v>
      </x:c>
      <x:c r="J27" s="370"/>
      <x:c r="K27" s="370"/>
      <x:c r="L27" s="370"/>
      <x:c r="M27" s="370"/>
      <x:c r="N27" s="370"/>
    </x:row>
    <x:row r="28">
      <x:c r="A28" s="370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</x:row>
    <x:row r="29">
      <x:c r="A29" s="370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</x:row>
    <x:row r="30">
      <x:c r="A30" s="373" t="str">
        <x:v>Project completion</x:v>
      </x:c>
      <x:c r="B30" s="373" t="str">
        <x:v>Value</x:v>
      </x:c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</x:row>
    <x:row r="31">
      <x:c r="A31" s="370" t="str">
        <x:v>Complete</x:v>
      </x:c>
      <x:c r="B31" s="370" t="n">
        <x:f>'Release Gates'!H10</x:f>
        <x:v>52</x:v>
      </x:c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</x:row>
    <x:row r="32">
      <x:c r="A32" s="370" t="str">
        <x:v>Remaining</x:v>
      </x:c>
      <x:c r="B32" s="370" t="n">
        <x:f>'Release Gates'!I10-'Release Gates'!H10</x:f>
        <x:v>22</x:v>
      </x:c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</x:row>
  </x:sheetData>
  <x:mergeCells>
    <x:mergeCell ref="A1:N1"/>
    <x:mergeCell ref="A2:N2"/>
    <x:mergeCell ref="A4:N5"/>
    <x:mergeCell ref="A7:C7"/>
    <x:mergeCell ref="A8:C10"/>
    <x:mergeCell ref="D7:F7"/>
    <x:mergeCell ref="D8:F10"/>
    <x:mergeCell ref="G7:I7"/>
    <x:mergeCell ref="G8:I10"/>
    <x:mergeCell ref="J7:L7"/>
    <x:mergeCell ref="J8:L10"/>
    <x:mergeCell ref="A11:C11"/>
    <x:mergeCell ref="A12:C14"/>
    <x:mergeCell ref="D11:F11"/>
    <x:mergeCell ref="D12:F14"/>
    <x:mergeCell ref="G11:I11"/>
    <x:mergeCell ref="G12:I14"/>
    <x:mergeCell ref="J11:L11"/>
    <x:mergeCell ref="J12:L14"/>
    <x:mergeCell ref="A15:C15"/>
    <x:mergeCell ref="A16:C18"/>
    <x:mergeCell ref="D15:F15"/>
    <x:mergeCell ref="D16:F18"/>
    <x:mergeCell ref="G15:I15"/>
    <x:mergeCell ref="G16:I18"/>
    <x:mergeCell ref="J15:L15"/>
    <x:mergeCell ref="J16:L18"/>
  </x:mergeCells>
  <x:conditionalFormatting sqref="N11:N14">
    <x:cfRule type="containsText" dxfId="26" priority="1" operator="containsText" text="BLOCKED"/>
    <x:cfRule type="containsText" dxfId="27" priority="2" operator="containsText" text="LOCKED"/>
  </x:conditionalFormatting>
  <x:conditionalFormatting sqref="A22:A26">
    <x:cfRule type="containsText" dxfId="28" priority="3" operator="containsText" text="🟢"/>
    <x:cfRule type="containsText" dxfId="29" priority="4" operator="containsText" text="🟡"/>
    <x:cfRule type="containsText" dxfId="30" priority="5" operator="containsText" text="🔴"/>
    <x:cfRule type="containsText" dxfId="31" priority="6" operator="containsText" text="🔵"/>
    <x:cfRule type="containsText" dxfId="32" priority="7" operator="containsText" text="🟣"/>
  </x:conditionalFormatting>
  <x:conditionalFormatting sqref="D22:D25">
    <x:cfRule type="containsText" dxfId="33" priority="8" operator="containsText" text="HIGH"/>
    <x:cfRule type="containsText" dxfId="34" priority="9" operator="containsText" text="CONDITIONAL"/>
    <x:cfRule type="containsText" dxfId="35" priority="10" operator="containsText" text="LOW"/>
    <x:cfRule type="containsText" dxfId="36" priority="11" operator="containsText" text="Pending"/>
  </x:conditionalFormatting>
  <x:conditionalFormatting sqref="I22:I27">
    <x:cfRule type="dataBar" priority="12">
      <x:dataBar>
        <x:cfvo type="min"/>
        <x:cfvo type="max"/>
        <x:color rgb="FF00A6C7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555d1e0e6754ac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9FB71B9A-F398-1C5C-AB63-4C1EA09CC5DA}">
            <x14:dataBar gradient="1">
              <x14:cfvo type="min"/>
              <x14:cfvo type="max"/>
              <x14:fillColor rgb="FF00A6C7"/>
            </x14:dataBar>
          </x14:cfRule>
          <xm:sqref>I22:I27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  <x:col min="13" max="13" width="38" hidden="0" customWidth="1"/>
    <x:col min="14" max="14" width="38" hidden="0" customWidth="1"/>
    <x:col min="15" max="15" width="12" hidden="0" customWidth="1"/>
    <x:col min="16" max="16" width="38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2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28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2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38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38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28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32" hidden="0" customWidth="1"/>
    <x:col min="95" max="95" width="16" hidden="0" customWidth="1"/>
    <x:col min="96" max="96" width="16" hidden="0" customWidth="1"/>
    <x:col min="97" max="97" width="38" hidden="0" customWidth="1"/>
    <x:col min="98" max="98" width="38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2" hidden="0" customWidth="1"/>
    <x:col min="107" max="107" width="12" hidden="0" customWidth="1"/>
    <x:col min="108" max="108" width="16" hidden="0" customWidth="1"/>
    <x:col min="109" max="109" width="16" hidden="0" customWidth="1"/>
    <x:col min="110" max="110" width="38" hidden="0" customWidth="1"/>
    <x:col min="111" max="111" width="28" hidden="0" customWidth="1"/>
    <x:col min="112" max="112" width="28" hidden="0" customWidth="1"/>
    <x:col min="113" max="113" width="28" hidden="0" customWidth="1"/>
    <x:col min="114" max="114" width="28" hidden="0" customWidth="1"/>
    <x:col min="115" max="115" width="28" hidden="0" customWidth="1"/>
    <x:col min="116" max="116" width="28" hidden="0" customWidth="1"/>
    <x:col min="117" max="117" width="28" hidden="0" customWidth="1"/>
    <x:col min="118" max="118" width="28" hidden="0" customWidth="1"/>
    <x:col min="119" max="119" width="28" hidden="0" customWidth="1"/>
    <x:col min="120" max="120" width="28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38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38" hidden="0" customWidth="1"/>
    <x:col min="129" max="129" width="38" hidden="0" customWidth="1"/>
    <x:col min="130" max="130" width="38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32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38" hidden="0" customWidth="1"/>
    <x:col min="144" max="144" width="12" hidden="0" customWidth="1"/>
  </x:cols>
  <x:sheetData>
    <x:row r="1" ht="32" customHeight="1">
      <x:c r="A1" s="43" t="str">
        <x:v>MASTER EVIDENCE — one article/source per row | 1,456 PubMed records imported and reconciled in Zotero; native duplicate audit complete; scientific screening not started</x:v>
      </x:c>
      <x:c r="B1" s="43" t="str">
        <x:v>MASTER EVIDENCE — one article/source per row | 1,456 PubMed records identified; Zotero import/dedup BLOCKED in current environment</x:v>
      </x:c>
      <x:c r="C1" s="43" t="str">
        <x:v>MASTER EVIDENCE — one article/source per row | 1,456 PubMed records identified; Zotero import/dedup BLOCKED in current environment</x:v>
      </x:c>
      <x:c r="D1" s="43" t="str">
        <x:v>MASTER EVIDENCE — one article/source per row | 1,456 PubMed records identified; Zotero import/dedup BLOCKED in current environment</x:v>
      </x:c>
      <x:c r="E1" s="43" t="str">
        <x:v>MASTER EVIDENCE — one article/source per row | 1,456 PubMed records identified; Zotero import/dedup BLOCKED in current environment</x:v>
      </x:c>
      <x:c r="F1" s="43" t="str">
        <x:v>MASTER EVIDENCE — one article/source per row | 1,456 PubMed records identified; Zotero import/dedup BLOCKED in current environment</x:v>
      </x:c>
      <x:c r="G1" s="43" t="str">
        <x:v>MASTER EVIDENCE — one article/source per row | 1,456 PubMed records identified; Zotero import/dedup BLOCKED in current environment</x:v>
      </x:c>
      <x:c r="H1" s="43" t="str">
        <x:v>MASTER EVIDENCE — one article/source per row | 1,456 PubMed records identified; Zotero import/dedup BLOCKED in current environment</x:v>
      </x:c>
      <x:c r="I1" s="43" t="str">
        <x:v>MASTER EVIDENCE — one article/source per row | 1,456 PubMed records identified; Zotero import/dedup BLOCKED in current environment</x:v>
      </x:c>
      <x:c r="J1" s="43" t="str">
        <x:v>MASTER EVIDENCE — one article/source per row | 1,456 PubMed records identified; Zotero import/dedup BLOCKED in current environment</x:v>
      </x:c>
      <x:c r="K1" s="43" t="str">
        <x:v>MASTER EVIDENCE — one article/source per row | 1,456 PubMed records identified; Zotero import/dedup BLOCKED in current environment</x:v>
      </x:c>
      <x:c r="L1" s="43" t="str">
        <x:v>MASTER EVIDENCE — one article/source per row | 1,456 PubMed records identified; Zotero import/dedup BLOCKED in current environment</x:v>
      </x:c>
      <x:c r="M1" s="43" t="str">
        <x:v>MASTER EVIDENCE — one article/source per row | 1,456 PubMed records identified; Zotero import/dedup BLOCKED in current environment</x:v>
      </x:c>
      <x:c r="N1" s="43" t="str">
        <x:v>MASTER EVIDENCE — one article/source per row | 1,456 PubMed records identified; Zotero import/dedup BLOCKED in current environment</x:v>
      </x:c>
      <x:c r="O1" s="43" t="str">
        <x:v>MASTER EVIDENCE — one article/source per row | 1,456 PubMed records identified; Zotero import/dedup BLOCKED in current environment</x:v>
      </x:c>
      <x:c r="P1" s="43" t="str">
        <x:v>MASTER EVIDENCE — one article/source per row | 1,456 PubMed records identified; Zotero import/dedup BLOCKED in current environment</x:v>
      </x:c>
      <x:c r="Q1" s="43" t="str">
        <x:v>MASTER EVIDENCE — one article/source per row | 1,456 PubMed records identified; Zotero import/dedup BLOCKED in current environment</x:v>
      </x:c>
      <x:c r="R1" s="43" t="str">
        <x:v>MASTER EVIDENCE — one article/source per row | 1,456 PubMed records identified; Zotero import/dedup BLOCKED in current environment</x:v>
      </x:c>
      <x:c r="S1" s="43" t="str">
        <x:v>MASTER EVIDENCE — one article/source per row | 1,456 PubMed records identified; Zotero import/dedup BLOCKED in current environment</x:v>
      </x:c>
      <x:c r="T1" s="43" t="str">
        <x:v>MASTER EVIDENCE — one article/source per row | 1,456 PubMed records identified; Zotero import/dedup BLOCKED in current environment</x:v>
      </x:c>
      <x:c r="U1" s="43" t="str">
        <x:v>MASTER EVIDENCE — one article/source per row | 1,456 PubMed records identified; Zotero import/dedup BLOCKED in current environment</x:v>
      </x:c>
      <x:c r="V1" s="43" t="str">
        <x:v>MASTER EVIDENCE — one article/source per row | 1,456 PubMed records identified; Zotero import/dedup BLOCKED in current environment</x:v>
      </x:c>
      <x:c r="W1" s="43" t="str">
        <x:v>MASTER EVIDENCE — one article/source per row | 1,456 PubMed records identified; Zotero import/dedup BLOCKED in current environment</x:v>
      </x:c>
      <x:c r="X1" s="43" t="str">
        <x:v>MASTER EVIDENCE — one article/source per row | 1,456 PubMed records identified; Zotero import/dedup BLOCKED in current environment</x:v>
      </x:c>
      <x:c r="Y1" s="43" t="str">
        <x:v>MASTER EVIDENCE — one article/source per row | 1,456 PubMed records identified; Zotero import/dedup BLOCKED in current environment</x:v>
      </x:c>
      <x:c r="Z1" s="43" t="str">
        <x:v>MASTER EVIDENCE — one article/source per row | 1,456 PubMed records identified; Zotero import/dedup BLOCKED in current environment</x:v>
      </x:c>
      <x:c r="AA1" s="43" t="str">
        <x:v>MASTER EVIDENCE — one article/source per row | 1,456 PubMed records identified; Zotero import/dedup BLOCKED in current environment</x:v>
      </x:c>
      <x:c r="AB1" s="43" t="str">
        <x:v>MASTER EVIDENCE — one article/source per row | 1,456 PubMed records identified; Zotero import/dedup BLOCKED in current environment</x:v>
      </x:c>
      <x:c r="AC1" s="43" t="str">
        <x:v>MASTER EVIDENCE — one article/source per row | 1,456 PubMed records identified; Zotero import/dedup BLOCKED in current environment</x:v>
      </x:c>
      <x:c r="AD1" s="43" t="str">
        <x:v>MASTER EVIDENCE — one article/source per row | 1,456 PubMed records identified; Zotero import/dedup BLOCKED in current environment</x:v>
      </x:c>
      <x:c r="AE1" s="43" t="str">
        <x:v>MASTER EVIDENCE — one article/source per row | 1,456 PubMed records identified; Zotero import/dedup BLOCKED in current environment</x:v>
      </x:c>
      <x:c r="AF1" s="43" t="str">
        <x:v>MASTER EVIDENCE — one article/source per row | 1,456 PubMed records identified; Zotero import/dedup BLOCKED in current environment</x:v>
      </x:c>
      <x:c r="AG1" s="43" t="str">
        <x:v>MASTER EVIDENCE — one article/source per row | 1,456 PubMed records identified; Zotero import/dedup BLOCKED in current environment</x:v>
      </x:c>
      <x:c r="AH1" s="43" t="str">
        <x:v>MASTER EVIDENCE — one article/source per row | 1,456 PubMed records identified; Zotero import/dedup BLOCKED in current environment</x:v>
      </x:c>
      <x:c r="AI1" s="43" t="str">
        <x:v>MASTER EVIDENCE — one article/source per row | 1,456 PubMed records identified; Zotero import/dedup BLOCKED in current environment</x:v>
      </x:c>
      <x:c r="AJ1" s="43" t="str">
        <x:v>MASTER EVIDENCE — one article/source per row | 1,456 PubMed records identified; Zotero import/dedup BLOCKED in current environment</x:v>
      </x:c>
      <x:c r="AK1" s="43" t="str">
        <x:v>MASTER EVIDENCE — one article/source per row | 1,456 PubMed records identified; Zotero import/dedup BLOCKED in current environment</x:v>
      </x:c>
      <x:c r="AL1" s="43" t="str">
        <x:v>MASTER EVIDENCE — one article/source per row | 1,456 PubMed records identified; Zotero import/dedup BLOCKED in current environment</x:v>
      </x:c>
      <x:c r="AM1" s="43" t="str">
        <x:v>MASTER EVIDENCE — one article/source per row | 1,456 PubMed records identified; Zotero import/dedup BLOCKED in current environment</x:v>
      </x:c>
      <x:c r="AN1" s="43" t="str">
        <x:v>MASTER EVIDENCE — one article/source per row | 1,456 PubMed records identified; Zotero import/dedup BLOCKED in current environment</x:v>
      </x:c>
      <x:c r="AO1" s="43" t="str">
        <x:v>MASTER EVIDENCE — one article/source per row | 1,456 PubMed records identified; Zotero import/dedup BLOCKED in current environment</x:v>
      </x:c>
      <x:c r="AP1" s="43" t="str">
        <x:v>MASTER EVIDENCE — one article/source per row | 1,456 PubMed records identified; Zotero import/dedup BLOCKED in current environment</x:v>
      </x:c>
      <x:c r="AQ1" s="43" t="str">
        <x:v>MASTER EVIDENCE — one article/source per row | 1,456 PubMed records identified; Zotero import/dedup BLOCKED in current environment</x:v>
      </x:c>
      <x:c r="AR1" s="43" t="str">
        <x:v>MASTER EVIDENCE — one article/source per row | 1,456 PubMed records identified; Zotero import/dedup BLOCKED in current environment</x:v>
      </x:c>
      <x:c r="AS1" s="43" t="str">
        <x:v>MASTER EVIDENCE — one article/source per row | 1,456 PubMed records identified; Zotero import/dedup BLOCKED in current environment</x:v>
      </x:c>
      <x:c r="AT1" s="43" t="str">
        <x:v>MASTER EVIDENCE — one article/source per row | 1,456 PubMed records identified; Zotero import/dedup BLOCKED in current environment</x:v>
      </x:c>
      <x:c r="AU1" s="43" t="str">
        <x:v>MASTER EVIDENCE — one article/source per row | 1,456 PubMed records identified; Zotero import/dedup BLOCKED in current environment</x:v>
      </x:c>
      <x:c r="AV1" s="43" t="str">
        <x:v>MASTER EVIDENCE — one article/source per row | 1,456 PubMed records identified; Zotero import/dedup BLOCKED in current environment</x:v>
      </x:c>
      <x:c r="AW1" s="43" t="str">
        <x:v>MASTER EVIDENCE — one article/source per row | 1,456 PubMed records identified; Zotero import/dedup BLOCKED in current environment</x:v>
      </x:c>
      <x:c r="AX1" s="43" t="str">
        <x:v>MASTER EVIDENCE — one article/source per row | 1,456 PubMed records identified; Zotero import/dedup BLOCKED in current environment</x:v>
      </x:c>
      <x:c r="AY1" s="43" t="str">
        <x:v>MASTER EVIDENCE — one article/source per row | 1,456 PubMed records identified; Zotero import/dedup BLOCKED in current environment</x:v>
      </x:c>
      <x:c r="AZ1" s="43" t="str">
        <x:v>MASTER EVIDENCE — one article/source per row | 1,456 PubMed records identified; Zotero import/dedup BLOCKED in current environment</x:v>
      </x:c>
      <x:c r="BA1" s="43" t="str">
        <x:v>MASTER EVIDENCE — one article/source per row | 1,456 PubMed records identified; Zotero import/dedup BLOCKED in current environment</x:v>
      </x:c>
      <x:c r="BB1" s="43" t="str">
        <x:v>MASTER EVIDENCE — one article/source per row | 1,456 PubMed records identified; Zotero import/dedup BLOCKED in current environment</x:v>
      </x:c>
      <x:c r="BC1" s="43" t="str">
        <x:v>MASTER EVIDENCE — one article/source per row | 1,456 PubMed records identified; Zotero import/dedup BLOCKED in current environment</x:v>
      </x:c>
      <x:c r="BD1" s="43" t="str">
        <x:v>MASTER EVIDENCE — one article/source per row | 1,456 PubMed records identified; Zotero import/dedup BLOCKED in current environment</x:v>
      </x:c>
      <x:c r="BE1" s="43" t="str">
        <x:v>MASTER EVIDENCE — one article/source per row | 1,456 PubMed records identified; Zotero import/dedup BLOCKED in current environment</x:v>
      </x:c>
      <x:c r="BF1" s="43" t="str">
        <x:v>MASTER EVIDENCE — one article/source per row | 1,456 PubMed records identified; Zotero import/dedup BLOCKED in current environment</x:v>
      </x:c>
      <x:c r="BG1" s="43" t="str">
        <x:v>MASTER EVIDENCE — one article/source per row | 1,456 PubMed records identified; Zotero import/dedup BLOCKED in current environment</x:v>
      </x:c>
      <x:c r="BH1" s="43" t="str">
        <x:v>MASTER EVIDENCE — one article/source per row | 1,456 PubMed records identified; Zotero import/dedup BLOCKED in current environment</x:v>
      </x:c>
      <x:c r="BI1" s="43" t="str">
        <x:v>MASTER EVIDENCE — one article/source per row | 1,456 PubMed records identified; Zotero import/dedup BLOCKED in current environment</x:v>
      </x:c>
      <x:c r="BJ1" s="43" t="str">
        <x:v>MASTER EVIDENCE — one article/source per row | 1,456 PubMed records identified; Zotero import/dedup BLOCKED in current environment</x:v>
      </x:c>
      <x:c r="BK1" s="43" t="str">
        <x:v>MASTER EVIDENCE — one article/source per row | 1,456 PubMed records identified; Zotero import/dedup BLOCKED in current environment</x:v>
      </x:c>
      <x:c r="BL1" s="43" t="str">
        <x:v>MASTER EVIDENCE — one article/source per row | 1,456 PubMed records identified; Zotero import/dedup BLOCKED in current environment</x:v>
      </x:c>
      <x:c r="BM1" s="43" t="str">
        <x:v>MASTER EVIDENCE — one article/source per row | 1,456 PubMed records identified; Zotero import/dedup BLOCKED in current environment</x:v>
      </x:c>
      <x:c r="BN1" s="43" t="str">
        <x:v>MASTER EVIDENCE — one article/source per row | 1,456 PubMed records identified; Zotero import/dedup BLOCKED in current environment</x:v>
      </x:c>
      <x:c r="BO1" s="43" t="str">
        <x:v>MASTER EVIDENCE — one article/source per row | 1,456 PubMed records identified; Zotero import/dedup BLOCKED in current environment</x:v>
      </x:c>
      <x:c r="BP1" s="43" t="str">
        <x:v>MASTER EVIDENCE — one article/source per row | 1,456 PubMed records identified; Zotero import/dedup BLOCKED in current environment</x:v>
      </x:c>
      <x:c r="BQ1" s="43" t="str">
        <x:v>MASTER EVIDENCE — one article/source per row | 1,456 PubMed records identified; Zotero import/dedup BLOCKED in current environment</x:v>
      </x:c>
      <x:c r="BR1" s="43" t="str">
        <x:v>MASTER EVIDENCE — one article/source per row | 1,456 PubMed records identified; Zotero import/dedup BLOCKED in current environment</x:v>
      </x:c>
      <x:c r="BS1" s="43" t="str">
        <x:v>MASTER EVIDENCE — one article/source per row | 1,456 PubMed records identified; Zotero import/dedup BLOCKED in current environment</x:v>
      </x:c>
      <x:c r="BT1" s="43" t="str">
        <x:v>MASTER EVIDENCE — one article/source per row | 1,456 PubMed records identified; Zotero import/dedup BLOCKED in current environment</x:v>
      </x:c>
      <x:c r="BU1" s="43" t="str">
        <x:v>MASTER EVIDENCE — one article/source per row | 1,456 PubMed records identified; Zotero import/dedup BLOCKED in current environment</x:v>
      </x:c>
      <x:c r="BV1" s="43" t="str">
        <x:v>MASTER EVIDENCE — one article/source per row | 1,456 PubMed records identified; Zotero import/dedup BLOCKED in current environment</x:v>
      </x:c>
      <x:c r="BW1" s="43" t="str">
        <x:v>MASTER EVIDENCE — one article/source per row | 1,456 PubMed records identified; Zotero import/dedup BLOCKED in current environment</x:v>
      </x:c>
      <x:c r="BX1" s="43" t="str">
        <x:v>MASTER EVIDENCE — one article/source per row | 1,456 PubMed records identified; Zotero import/dedup BLOCKED in current environment</x:v>
      </x:c>
      <x:c r="BY1" s="43" t="str">
        <x:v>MASTER EVIDENCE — one article/source per row | 1,456 PubMed records identified; Zotero import/dedup BLOCKED in current environment</x:v>
      </x:c>
      <x:c r="BZ1" s="43" t="str">
        <x:v>MASTER EVIDENCE — one article/source per row | 1,456 PubMed records identified; Zotero import/dedup BLOCKED in current environment</x:v>
      </x:c>
      <x:c r="CA1" s="43" t="str">
        <x:v>MASTER EVIDENCE — one article/source per row | 1,456 PubMed records identified; Zotero import/dedup BLOCKED in current environment</x:v>
      </x:c>
      <x:c r="CB1" s="43" t="str">
        <x:v>MASTER EVIDENCE — one article/source per row | 1,456 PubMed records identified; Zotero import/dedup BLOCKED in current environment</x:v>
      </x:c>
      <x:c r="CC1" s="43" t="str">
        <x:v>MASTER EVIDENCE — one article/source per row | 1,456 PubMed records identified; Zotero import/dedup BLOCKED in current environment</x:v>
      </x:c>
      <x:c r="CD1" s="43" t="str">
        <x:v>MASTER EVIDENCE — one article/source per row | 1,456 PubMed records identified; Zotero import/dedup BLOCKED in current environment</x:v>
      </x:c>
      <x:c r="CE1" s="43" t="str">
        <x:v>MASTER EVIDENCE — one article/source per row | 1,456 PubMed records identified; Zotero import/dedup BLOCKED in current environment</x:v>
      </x:c>
      <x:c r="CF1" s="43" t="str">
        <x:v>MASTER EVIDENCE — one article/source per row | 1,456 PubMed records identified; Zotero import/dedup BLOCKED in current environment</x:v>
      </x:c>
      <x:c r="CG1" s="43" t="str">
        <x:v>MASTER EVIDENCE — one article/source per row | 1,456 PubMed records identified; Zotero import/dedup BLOCKED in current environment</x:v>
      </x:c>
      <x:c r="CH1" s="43" t="str">
        <x:v>MASTER EVIDENCE — one article/source per row | 1,456 PubMed records identified; Zotero import/dedup BLOCKED in current environment</x:v>
      </x:c>
      <x:c r="CI1" s="43" t="str">
        <x:v>MASTER EVIDENCE — one article/source per row | 1,456 PubMed records identified; Zotero import/dedup BLOCKED in current environment</x:v>
      </x:c>
      <x:c r="CJ1" s="43" t="str">
        <x:v>MASTER EVIDENCE — one article/source per row | 1,456 PubMed records identified; Zotero import/dedup BLOCKED in current environment</x:v>
      </x:c>
      <x:c r="CK1" s="43" t="str">
        <x:v>MASTER EVIDENCE — one article/source per row | 1,456 PubMed records identified; Zotero import/dedup BLOCKED in current environment</x:v>
      </x:c>
      <x:c r="CL1" s="43" t="str">
        <x:v>MASTER EVIDENCE — one article/source per row | 1,456 PubMed records identified; Zotero import/dedup BLOCKED in current environment</x:v>
      </x:c>
      <x:c r="CM1" s="43" t="str">
        <x:v>MASTER EVIDENCE — one article/source per row | 1,456 PubMed records identified; Zotero import/dedup BLOCKED in current environment</x:v>
      </x:c>
      <x:c r="CN1" s="43" t="str">
        <x:v>MASTER EVIDENCE — one article/source per row | 1,456 PubMed records identified; Zotero import/dedup BLOCKED in current environment</x:v>
      </x:c>
      <x:c r="CO1" s="43" t="str">
        <x:v>MASTER EVIDENCE — one article/source per row | 1,456 PubMed records identified; Zotero import/dedup BLOCKED in current environment</x:v>
      </x:c>
      <x:c r="CP1" s="43" t="str">
        <x:v>MASTER EVIDENCE — one article/source per row | 1,456 PubMed records identified; Zotero import/dedup BLOCKED in current environment</x:v>
      </x:c>
      <x:c r="CQ1" s="43" t="str">
        <x:v>MASTER EVIDENCE — one article/source per row | 1,456 PubMed records identified; Zotero import/dedup BLOCKED in current environment</x:v>
      </x:c>
      <x:c r="CR1" s="43" t="str">
        <x:v>MASTER EVIDENCE — one article/source per row | 1,456 PubMed records identified; Zotero import/dedup BLOCKED in current environment</x:v>
      </x:c>
      <x:c r="CS1" s="43" t="str">
        <x:v>MASTER EVIDENCE — one article/source per row | 1,456 PubMed records identified; Zotero import/dedup BLOCKED in current environment</x:v>
      </x:c>
      <x:c r="CT1" s="43" t="str">
        <x:v>MASTER EVIDENCE — one article/source per row | 1,456 PubMed records identified; Zotero import/dedup BLOCKED in current environment</x:v>
      </x:c>
      <x:c r="CU1" s="43" t="str">
        <x:v>MASTER EVIDENCE — one article/source per row | 1,456 PubMed records identified; Zotero import/dedup BLOCKED in current environment</x:v>
      </x:c>
      <x:c r="CV1" s="43" t="str">
        <x:v>MASTER EVIDENCE — one article/source per row | 1,456 PubMed records identified; Zotero import/dedup BLOCKED in current environment</x:v>
      </x:c>
      <x:c r="CW1" s="43" t="str">
        <x:v>MASTER EVIDENCE — one article/source per row | 1,456 PubMed records identified; Zotero import/dedup BLOCKED in current environment</x:v>
      </x:c>
      <x:c r="CX1" s="43" t="str">
        <x:v>MASTER EVIDENCE — one article/source per row | 1,456 PubMed records identified; Zotero import/dedup BLOCKED in current environment</x:v>
      </x:c>
      <x:c r="CY1" s="43" t="str">
        <x:v>MASTER EVIDENCE — one article/source per row | 1,456 PubMed records identified; Zotero import/dedup BLOCKED in current environment</x:v>
      </x:c>
      <x:c r="CZ1" s="43" t="str">
        <x:v>MASTER EVIDENCE — one article/source per row | 1,456 PubMed records identified; Zotero import/dedup BLOCKED in current environment</x:v>
      </x:c>
      <x:c r="DA1" s="43" t="str">
        <x:v>MASTER EVIDENCE — one article/source per row | 1,456 PubMed records identified; Zotero import/dedup BLOCKED in current environment</x:v>
      </x:c>
      <x:c r="DB1" s="43" t="str">
        <x:v>MASTER EVIDENCE — one article/source per row | 1,456 PubMed records identified; Zotero import/dedup BLOCKED in current environment</x:v>
      </x:c>
      <x:c r="DC1" s="43" t="str">
        <x:v>MASTER EVIDENCE — one article/source per row | 1,456 PubMed records identified; Zotero import/dedup BLOCKED in current environment</x:v>
      </x:c>
      <x:c r="DD1" s="43" t="str">
        <x:v>MASTER EVIDENCE — one article/source per row | 1,456 PubMed records identified; Zotero import/dedup BLOCKED in current environment</x:v>
      </x:c>
      <x:c r="DE1" s="43" t="str">
        <x:v>MASTER EVIDENCE — one article/source per row | 1,456 PubMed records identified; Zotero import/dedup BLOCKED in current environment</x:v>
      </x:c>
      <x:c r="DF1" s="43" t="str">
        <x:v>MASTER EVIDENCE — one article/source per row | 1,456 PubMed records identified; Zotero import/dedup BLOCKED in current environment</x:v>
      </x:c>
      <x:c r="DG1" s="43" t="str">
        <x:v>MASTER EVIDENCE — one article/source per row | 1,456 PubMed records identified; Zotero import/dedup BLOCKED in current environment</x:v>
      </x:c>
      <x:c r="DH1" s="43" t="str">
        <x:v>MASTER EVIDENCE — one article/source per row | 1,456 PubMed records identified; Zotero import/dedup BLOCKED in current environment</x:v>
      </x:c>
      <x:c r="DI1" s="43" t="str">
        <x:v>MASTER EVIDENCE — one article/source per row | 1,456 PubMed records identified; Zotero import/dedup BLOCKED in current environment</x:v>
      </x:c>
      <x:c r="DJ1" s="43" t="str">
        <x:v>MASTER EVIDENCE — one article/source per row | 1,456 PubMed records identified; Zotero import/dedup BLOCKED in current environment</x:v>
      </x:c>
      <x:c r="DK1" s="43" t="str">
        <x:v>MASTER EVIDENCE — one article/source per row | 1,456 PubMed records identified; Zotero import/dedup BLOCKED in current environment</x:v>
      </x:c>
      <x:c r="DL1" s="43" t="str">
        <x:v>MASTER EVIDENCE — one article/source per row | 1,456 PubMed records identified; Zotero import/dedup BLOCKED in current environment</x:v>
      </x:c>
      <x:c r="DM1" s="43" t="str">
        <x:v>MASTER EVIDENCE — one article/source per row | 1,456 PubMed records identified; Zotero import/dedup BLOCKED in current environment</x:v>
      </x:c>
      <x:c r="DN1" s="43" t="str">
        <x:v>MASTER EVIDENCE — one article/source per row | 1,456 PubMed records identified; Zotero import/dedup BLOCKED in current environment</x:v>
      </x:c>
      <x:c r="DO1" s="43" t="str">
        <x:v>MASTER EVIDENCE — one article/source per row | 1,456 PubMed records identified; Zotero import/dedup BLOCKED in current environment</x:v>
      </x:c>
      <x:c r="DP1" s="43" t="str">
        <x:v>MASTER EVIDENCE — one article/source per row | 1,456 PubMed records identified; Zotero import/dedup BLOCKED in current environment</x:v>
      </x:c>
      <x:c r="DQ1" s="43" t="str">
        <x:v>MASTER EVIDENCE — one article/source per row | 1,456 PubMed records identified; Zotero import/dedup BLOCKED in current environment</x:v>
      </x:c>
      <x:c r="DR1" s="43" t="str">
        <x:v>MASTER EVIDENCE — one article/source per row | 1,456 PubMed records identified; Zotero import/dedup BLOCKED in current environment</x:v>
      </x:c>
      <x:c r="DS1" s="43" t="str">
        <x:v>MASTER EVIDENCE — one article/source per row | 1,456 PubMed records identified; Zotero import/dedup BLOCKED in current environment</x:v>
      </x:c>
      <x:c r="DT1" s="43" t="str">
        <x:v>MASTER EVIDENCE — one article/source per row | 1,456 PubMed records identified; Zotero import/dedup BLOCKED in current environment</x:v>
      </x:c>
      <x:c r="DU1" s="43" t="str">
        <x:v>MASTER EVIDENCE — one article/source per row | 1,456 PubMed records identified; Zotero import/dedup BLOCKED in current environment</x:v>
      </x:c>
      <x:c r="DV1" s="43" t="str">
        <x:v>MASTER EVIDENCE — one article/source per row | 1,456 PubMed records identified; Zotero import/dedup BLOCKED in current environment</x:v>
      </x:c>
      <x:c r="DW1" s="43" t="str">
        <x:v>MASTER EVIDENCE — one article/source per row | 1,456 PubMed records identified; Zotero import/dedup BLOCKED in current environment</x:v>
      </x:c>
      <x:c r="DX1" s="43" t="str">
        <x:v>MASTER EVIDENCE — one article/source per row | 1,456 PubMed records identified; Zotero import/dedup BLOCKED in current environment</x:v>
      </x:c>
      <x:c r="DY1" s="43" t="str">
        <x:v>MASTER EVIDENCE — one article/source per row | 1,456 PubMed records identified; Zotero import/dedup BLOCKED in current environment</x:v>
      </x:c>
      <x:c r="DZ1" s="43" t="str">
        <x:v>MASTER EVIDENCE — one article/source per row | 1,456 PubMed records identified; Zotero import/dedup BLOCKED in current environment</x:v>
      </x:c>
      <x:c r="EA1" s="43" t="str">
        <x:v>MASTER EVIDENCE — one article/source per row | 1,456 PubMed records identified; Zotero import/dedup BLOCKED in current environment</x:v>
      </x:c>
      <x:c r="EB1" s="43" t="str">
        <x:v>MASTER EVIDENCE — one article/source per row | 1,456 PubMed records identified; Zotero import/dedup BLOCKED in current environment</x:v>
      </x:c>
      <x:c r="EC1" s="43" t="str">
        <x:v>MASTER EVIDENCE — one article/source per row | 1,456 PubMed records identified; Zotero import/dedup BLOCKED in current environment</x:v>
      </x:c>
      <x:c r="ED1" s="43" t="str">
        <x:v>MASTER EVIDENCE — one article/source per row | 1,456 PubMed records identified; Zotero import/dedup BLOCKED in current environment</x:v>
      </x:c>
      <x:c r="EE1" s="43" t="str">
        <x:v>MASTER EVIDENCE — one article/source per row | 1,456 PubMed records identified; Zotero import/dedup BLOCKED in current environment</x:v>
      </x:c>
      <x:c r="EF1" s="43" t="str">
        <x:v>MASTER EVIDENCE — one article/source per row | 1,456 PubMed records identified; Zotero import/dedup BLOCKED in current environment</x:v>
      </x:c>
      <x:c r="EG1" s="43" t="str">
        <x:v>MASTER EVIDENCE — one article/source per row | 1,456 PubMed records identified; Zotero import/dedup BLOCKED in current environment</x:v>
      </x:c>
      <x:c r="EH1" s="43" t="str">
        <x:v>MASTER EVIDENCE — one article/source per row | 1,456 PubMed records identified; Zotero import/dedup BLOCKED in current environment</x:v>
      </x:c>
      <x:c r="EI1" s="43" t="str">
        <x:v>MASTER EVIDENCE — one article/source per row | 1,456 PubMed records identified; Zotero import/dedup BLOCKED in current environment</x:v>
      </x:c>
      <x:c r="EJ1" s="43" t="str">
        <x:v>MASTER EVIDENCE — one article/source per row | 1,456 PubMed records identified; Zotero import/dedup BLOCKED in current environment</x:v>
      </x:c>
      <x:c r="EK1" s="43" t="str">
        <x:v>MASTER EVIDENCE — one article/source per row | 1,456 PubMed records identified; Zotero import/dedup BLOCKED in current environment</x:v>
      </x:c>
      <x:c r="EL1" s="43" t="str">
        <x:v>MASTER EVIDENCE — one article/source per row | 1,456 PubMed records identified; Zotero import/dedup BLOCKED in current environment</x:v>
      </x:c>
      <x:c r="EM1" s="43" t="str">
        <x:v>MASTER EVIDENCE — one article/source per row | 1,456 PubMed records identified; Zotero import/dedup BLOCKED in current environment</x:v>
      </x:c>
      <x:c r="EN1" s="43" t="str">
        <x:v>MASTER EVIDENCE — one article/source per row | 1,456 PubMed records identified; Zotero import/dedup BLOCKED in current environment</x:v>
      </x:c>
    </x:row>
    <x:row r="2" ht="24" customHeight="1">
      <x:c r="A2" s="50" t="str">
        <x:v>Workflow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2"/>
      <x:c r="L2" s="59" t="str">
        <x:v>Identification</x:v>
      </x:c>
      <x:c r="M2" s="60"/>
      <x:c r="N2" s="60"/>
      <x:c r="O2" s="60"/>
      <x:c r="P2" s="60"/>
      <x:c r="Q2" s="60"/>
      <x:c r="R2" s="60"/>
      <x:c r="S2" s="60"/>
      <x:c r="T2" s="60"/>
      <x:c r="U2" s="61"/>
      <x:c r="V2" s="70" t="str">
        <x:v>Identifiers &amp; Provenance</x:v>
      </x:c>
      <x:c r="W2" s="71"/>
      <x:c r="X2" s="71"/>
      <x:c r="Y2" s="71"/>
      <x:c r="Z2" s="71"/>
      <x:c r="AA2" s="71"/>
      <x:c r="AB2" s="71"/>
      <x:c r="AC2" s="71"/>
      <x:c r="AD2" s="71"/>
      <x:c r="AE2" s="71"/>
      <x:c r="AF2" s="71"/>
      <x:c r="AG2" s="71"/>
      <x:c r="AH2" s="71"/>
      <x:c r="AI2" s="72"/>
      <x:c r="AJ2" s="81" t="str">
        <x:v>Population &amp; Context</x:v>
      </x:c>
      <x:c r="AK2" s="82"/>
      <x:c r="AL2" s="82"/>
      <x:c r="AM2" s="82"/>
      <x:c r="AN2" s="82"/>
      <x:c r="AO2" s="82"/>
      <x:c r="AP2" s="82"/>
      <x:c r="AQ2" s="82"/>
      <x:c r="AR2" s="82"/>
      <x:c r="AS2" s="82"/>
      <x:c r="AT2" s="83"/>
      <x:c r="AU2" s="92" t="str">
        <x:v>Methods &amp; Measurement</x:v>
      </x:c>
      <x:c r="AV2" s="93"/>
      <x:c r="AW2" s="93"/>
      <x:c r="AX2" s="93"/>
      <x:c r="AY2" s="93"/>
      <x:c r="AZ2" s="93"/>
      <x:c r="BA2" s="93"/>
      <x:c r="BB2" s="93"/>
      <x:c r="BC2" s="93"/>
      <x:c r="BD2" s="94"/>
      <x:c r="BE2" s="103" t="str">
        <x:v>Results &amp; Statistics</x:v>
      </x:c>
      <x:c r="BF2" s="104"/>
      <x:c r="BG2" s="104"/>
      <x:c r="BH2" s="104"/>
      <x:c r="BI2" s="104"/>
      <x:c r="BJ2" s="104"/>
      <x:c r="BK2" s="104"/>
      <x:c r="BL2" s="104"/>
      <x:c r="BM2" s="104"/>
      <x:c r="BN2" s="104"/>
      <x:c r="BO2" s="104"/>
      <x:c r="BP2" s="105"/>
      <x:c r="BQ2" s="114" t="str">
        <x:v>Operational Domains</x:v>
      </x:c>
      <x:c r="BR2" s="115"/>
      <x:c r="BS2" s="115"/>
      <x:c r="BT2" s="115"/>
      <x:c r="BU2" s="115"/>
      <x:c r="BV2" s="115"/>
      <x:c r="BW2" s="115"/>
      <x:c r="BX2" s="115"/>
      <x:c r="BY2" s="115"/>
      <x:c r="BZ2" s="115"/>
      <x:c r="CA2" s="115"/>
      <x:c r="CB2" s="115"/>
      <x:c r="CC2" s="115"/>
      <x:c r="CD2" s="115"/>
      <x:c r="CE2" s="116"/>
      <x:c r="CF2" s="125" t="str">
        <x:v>Quality &amp; Integrity</x:v>
      </x:c>
      <x:c r="CG2" s="126"/>
      <x:c r="CH2" s="126"/>
      <x:c r="CI2" s="126"/>
      <x:c r="CJ2" s="126"/>
      <x:c r="CK2" s="126"/>
      <x:c r="CL2" s="126"/>
      <x:c r="CM2" s="126"/>
      <x:c r="CN2" s="126"/>
      <x:c r="CO2" s="126"/>
      <x:c r="CP2" s="126"/>
      <x:c r="CQ2" s="126"/>
      <x:c r="CR2" s="126"/>
      <x:c r="CS2" s="126"/>
      <x:c r="CT2" s="127"/>
      <x:c r="CU2" s="136" t="str">
        <x:v>Transferability</x:v>
      </x:c>
      <x:c r="CV2" s="137"/>
      <x:c r="CW2" s="137"/>
      <x:c r="CX2" s="137"/>
      <x:c r="CY2" s="137"/>
      <x:c r="CZ2" s="137"/>
      <x:c r="DA2" s="137"/>
      <x:c r="DB2" s="137"/>
      <x:c r="DC2" s="137"/>
      <x:c r="DD2" s="137"/>
      <x:c r="DE2" s="137"/>
      <x:c r="DF2" s="138"/>
      <x:c r="DG2" s="147" t="str">
        <x:v>Implementation Science</x:v>
      </x:c>
      <x:c r="DH2" s="148"/>
      <x:c r="DI2" s="148"/>
      <x:c r="DJ2" s="148"/>
      <x:c r="DK2" s="148"/>
      <x:c r="DL2" s="148"/>
      <x:c r="DM2" s="148"/>
      <x:c r="DN2" s="148"/>
      <x:c r="DO2" s="148"/>
      <x:c r="DP2" s="148"/>
      <x:c r="DQ2" s="148"/>
      <x:c r="DR2" s="148"/>
      <x:c r="DS2" s="149"/>
      <x:c r="DT2" s="158" t="str">
        <x:v>Claim Traceability</x:v>
      </x:c>
      <x:c r="DU2" s="159"/>
      <x:c r="DV2" s="159"/>
      <x:c r="DW2" s="159"/>
      <x:c r="DX2" s="159"/>
      <x:c r="DY2" s="159"/>
      <x:c r="DZ2" s="159"/>
      <x:c r="EA2" s="159"/>
      <x:c r="EB2" s="159"/>
      <x:c r="EC2" s="160"/>
      <x:c r="ED2" s="169" t="str">
        <x:v>Full Text &amp; Audit</x:v>
      </x:c>
      <x:c r="EE2" s="170"/>
      <x:c r="EF2" s="170"/>
      <x:c r="EG2" s="170"/>
      <x:c r="EH2" s="170"/>
      <x:c r="EI2" s="170"/>
      <x:c r="EJ2" s="170"/>
      <x:c r="EK2" s="170"/>
      <x:c r="EL2" s="170"/>
      <x:c r="EM2" s="170"/>
      <x:c r="EN2" s="171"/>
    </x:row>
    <x:row r="3" ht="74" customHeight="1">
      <x:c r="A3" s="23" t="str">
        <x:v>Evidence ID</x:v>
      </x:c>
      <x:c r="B3" s="23" t="str">
        <x:v>Scientific Workflow Status</x:v>
      </x:c>
      <x:c r="C3" s="23" t="str">
        <x:v>Objective Scientific Traffic Light</x:v>
      </x:c>
      <x:c r="D3" s="23" t="str">
        <x:v>Traffic-Light Reason</x:v>
      </x:c>
      <x:c r="E3" s="23" t="str">
        <x:v>Priority</x:v>
      </x:c>
      <x:c r="F3" s="23" t="str">
        <x:v>Use Decision</x:v>
      </x:c>
      <x:c r="G3" s="23" t="str">
        <x:v>Use Rationale</x:v>
      </x:c>
      <x:c r="H3" s="23" t="str">
        <x:v>Next Action</x:v>
      </x:c>
      <x:c r="I3" s="23" t="str">
        <x:v>Role in Essay</x:v>
      </x:c>
      <x:c r="J3" s="23" t="str">
        <x:v>Evidence Family</x:v>
      </x:c>
      <x:c r="K3" s="23" t="str">
        <x:v>Record Stage</x:v>
      </x:c>
      <x:c r="L3" s="23" t="str">
        <x:v>Title</x:v>
      </x:c>
      <x:c r="M3" s="23" t="str">
        <x:v>Portuguese Working Title</x:v>
      </x:c>
      <x:c r="N3" s="23" t="str">
        <x:v>Authors</x:v>
      </x:c>
      <x:c r="O3" s="23" t="str">
        <x:v>Year</x:v>
      </x:c>
      <x:c r="P3" s="23" t="str">
        <x:v>Journal / Source</x:v>
      </x:c>
      <x:c r="Q3" s="23" t="str">
        <x:v>Publication Type</x:v>
      </x:c>
      <x:c r="R3" s="23" t="str">
        <x:v>Peer-Review Status</x:v>
      </x:c>
      <x:c r="S3" s="23" t="str">
        <x:v>Open-Access Status</x:v>
      </x:c>
      <x:c r="T3" s="23" t="str">
        <x:v>Language</x:v>
      </x:c>
      <x:c r="U3" s="23" t="str">
        <x:v>Source URL</x:v>
      </x:c>
      <x:c r="V3" s="23" t="str">
        <x:v>DOI</x:v>
      </x:c>
      <x:c r="W3" s="23" t="str">
        <x:v>Normalized DOI</x:v>
      </x:c>
      <x:c r="X3" s="23" t="str">
        <x:v>PMID</x:v>
      </x:c>
      <x:c r="Y3" s="23" t="str">
        <x:v>PMCID</x:v>
      </x:c>
      <x:c r="Z3" s="23" t="str">
        <x:v>Other Identifier</x:v>
      </x:c>
      <x:c r="AA3" s="23" t="str">
        <x:v>Database / Platform</x:v>
      </x:c>
      <x:c r="AB3" s="23" t="str">
        <x:v>Exact Strategy / Query ID</x:v>
      </x:c>
      <x:c r="AC3" s="23" t="str">
        <x:v>Search Provenance Record ID</x:v>
      </x:c>
      <x:c r="AD3" s="23" t="str">
        <x:v>Identification Date</x:v>
      </x:c>
      <x:c r="AE3" s="23" t="str">
        <x:v>Access Date</x:v>
      </x:c>
      <x:c r="AF3" s="23" t="str">
        <x:v>Zotero Item Key</x:v>
      </x:c>
      <x:c r="AG3" s="23" t="str">
        <x:v>BibTeX Key</x:v>
      </x:c>
      <x:c r="AH3" s="23" t="str">
        <x:v>Zotero Collection</x:v>
      </x:c>
      <x:c r="AI3" s="23" t="str">
        <x:v>Zotero Tags</x:v>
      </x:c>
      <x:c r="AJ3" s="23" t="str">
        <x:v>Country</x:v>
      </x:c>
      <x:c r="AK3" s="23" t="str">
        <x:v>Brazil?</x:v>
      </x:c>
      <x:c r="AL3" s="23" t="str">
        <x:v>Institution / Context</x:v>
      </x:c>
      <x:c r="AM3" s="23" t="str">
        <x:v>Occupation / Population</x:v>
      </x:c>
      <x:c r="AN3" s="23" t="str">
        <x:v>Operational Role / Unit</x:v>
      </x:c>
      <x:c r="AO3" s="23" t="str">
        <x:v>Sample Size</x:v>
      </x:c>
      <x:c r="AP3" s="23" t="str">
        <x:v>Sex / Composition</x:v>
      </x:c>
      <x:c r="AQ3" s="23" t="str">
        <x:v>Age</x:v>
      </x:c>
      <x:c r="AR3" s="23" t="str">
        <x:v>Service Time</x:v>
      </x:c>
      <x:c r="AS3" s="23" t="str">
        <x:v>Occupational Environment / Exposure</x:v>
      </x:c>
      <x:c r="AT3" s="23" t="str">
        <x:v>Equipment / Load</x:v>
      </x:c>
      <x:c r="AU3" s="23" t="str">
        <x:v>Study Design</x:v>
      </x:c>
      <x:c r="AV3" s="23" t="str">
        <x:v>Objective</x:v>
      </x:c>
      <x:c r="AW3" s="23" t="str">
        <x:v>Intervention / Exposure</x:v>
      </x:c>
      <x:c r="AX3" s="23" t="str">
        <x:v>Comparator</x:v>
      </x:c>
      <x:c r="AY3" s="23" t="str">
        <x:v>Primary Outcomes</x:v>
      </x:c>
      <x:c r="AZ3" s="23" t="str">
        <x:v>Secondary Outcomes</x:v>
      </x:c>
      <x:c r="BA3" s="23" t="str">
        <x:v>Instruments / Measures</x:v>
      </x:c>
      <x:c r="BB3" s="23" t="str">
        <x:v>Instrument Validity</x:v>
      </x:c>
      <x:c r="BC3" s="23" t="str">
        <x:v>Follow-up</x:v>
      </x:c>
      <x:c r="BD3" s="23" t="str">
        <x:v>Missing Data / Attrition</x:v>
      </x:c>
      <x:c r="BE3" s="23" t="str">
        <x:v>Main Findings</x:v>
      </x:c>
      <x:c r="BF3" s="23" t="str">
        <x:v>Effect Estimate</x:v>
      </x:c>
      <x:c r="BG3" s="23" t="str">
        <x:v>95% CI</x:v>
      </x:c>
      <x:c r="BH3" s="23" t="str">
        <x:v>p Value</x:v>
      </x:c>
      <x:c r="BI3" s="23" t="str">
        <x:v>OR</x:v>
      </x:c>
      <x:c r="BJ3" s="23" t="str">
        <x:v>RR</x:v>
      </x:c>
      <x:c r="BK3" s="23" t="str">
        <x:v>HR</x:v>
      </x:c>
      <x:c r="BL3" s="23" t="str">
        <x:v>Correlation Estimate</x:v>
      </x:c>
      <x:c r="BM3" s="23" t="str">
        <x:v>Regression Estimate</x:v>
      </x:c>
      <x:c r="BN3" s="23" t="str">
        <x:v>Other Relevant Statistics</x:v>
      </x:c>
      <x:c r="BO3" s="23" t="str">
        <x:v>Operational / Clinical Significance</x:v>
      </x:c>
      <x:c r="BP3" s="23" t="str">
        <x:v>Consistency / Conflict with Literature</x:v>
      </x:c>
      <x:c r="BQ3" s="23" t="str">
        <x:v>Primary Readiness Domain</x:v>
      </x:c>
      <x:c r="BR3" s="23" t="str">
        <x:v>Secondary Domains</x:v>
      </x:c>
      <x:c r="BS3" s="23" t="str">
        <x:v>Tactical-Athlete Relationship</x:v>
      </x:c>
      <x:c r="BT3" s="23" t="str">
        <x:v>Operational-Readiness Relationship</x:v>
      </x:c>
      <x:c r="BU3" s="23" t="str">
        <x:v>APHT / TEMS / TCCC / TECC Relationship</x:v>
      </x:c>
      <x:c r="BV3" s="23" t="str">
        <x:v>Health</x:v>
      </x:c>
      <x:c r="BW3" s="23" t="str">
        <x:v>Physical Capability</x:v>
      </x:c>
      <x:c r="BX3" s="23" t="str">
        <x:v>Cognition</x:v>
      </x:c>
      <x:c r="BY3" s="23" t="str">
        <x:v>Sleep / Recovery</x:v>
      </x:c>
      <x:c r="BZ3" s="23" t="str">
        <x:v>Occupational Load</x:v>
      </x:c>
      <x:c r="CA3" s="23" t="str">
        <x:v>Musculoskeletal Injury</x:v>
      </x:c>
      <x:c r="CB3" s="23" t="str">
        <x:v>Nutrition / Hydration</x:v>
      </x:c>
      <x:c r="CC3" s="23" t="str">
        <x:v>Medical Readiness</x:v>
      </x:c>
      <x:c r="CD3" s="23" t="str">
        <x:v>Monitoring / Wearables</x:v>
      </x:c>
      <x:c r="CE3" s="23" t="str">
        <x:v>Occupational Longevity</x:v>
      </x:c>
      <x:c r="CF3" s="23" t="str">
        <x:v>Design-Appropriate Quality / RoB Instrument</x:v>
      </x:c>
      <x:c r="CG3" s="23" t="str">
        <x:v>Methodological Quality</x:v>
      </x:c>
      <x:c r="CH3" s="23" t="str">
        <x:v>Risk of Bias</x:v>
      </x:c>
      <x:c r="CI3" s="23" t="str">
        <x:v>Transparent Project Quality Score</x:v>
      </x:c>
      <x:c r="CJ3" s="23" t="str">
        <x:v>Metadata Verified</x:v>
      </x:c>
      <x:c r="CK3" s="23" t="str">
        <x:v>DOI / PMID Verified</x:v>
      </x:c>
      <x:c r="CL3" s="23" t="str">
        <x:v>Correction / Retraction / EoC Checked</x:v>
      </x:c>
      <x:c r="CM3" s="23" t="str">
        <x:v>Correction / Retraction Status</x:v>
      </x:c>
      <x:c r="CN3" s="23" t="str">
        <x:v>Integrity Status</x:v>
      </x:c>
      <x:c r="CO3" s="23" t="str">
        <x:v>Integrity Check Date</x:v>
      </x:c>
      <x:c r="CP3" s="23" t="str">
        <x:v>Integrity Source URL</x:v>
      </x:c>
      <x:c r="CQ3" s="23" t="str">
        <x:v>Funding</x:v>
      </x:c>
      <x:c r="CR3" s="23" t="str">
        <x:v>Conflicts of Interest</x:v>
      </x:c>
      <x:c r="CS3" s="23" t="str">
        <x:v>Limitations Reported by Authors</x:v>
      </x:c>
      <x:c r="CT3" s="23" t="str">
        <x:v>Limitations Identified by Project Team</x:v>
      </x:c>
      <x:c r="CU3" s="23" t="str">
        <x:v>Transferability — Task / Demand Similarity (0–2)</x:v>
      </x:c>
      <x:c r="CV3" s="23" t="str">
        <x:v>Transferability — Equipment / Load Similarity (0–2)</x:v>
      </x:c>
      <x:c r="CW3" s="23" t="str">
        <x:v>Transferability — Environment / Exposure (0–2)</x:v>
      </x:c>
      <x:c r="CX3" s="23" t="str">
        <x:v>Transferability — Construct / Outcome Relevance (0–2)</x:v>
      </x:c>
      <x:c r="CY3" s="23" t="str">
        <x:v>Transferability — Population Comparability (0–2)</x:v>
      </x:c>
      <x:c r="CZ3" s="23" t="str">
        <x:v>Transferability — Assessment / Intervention Feasibility (0–2)</x:v>
      </x:c>
      <x:c r="DA3" s="23" t="str">
        <x:v>Transferability — Legal / Ethical / Institutional Compatibility (0–2)</x:v>
      </x:c>
      <x:c r="DB3" s="23" t="str">
        <x:v>Transferability Raw Score (0–14)</x:v>
      </x:c>
      <x:c r="DC3" s="23" t="str">
        <x:v>Transferability Normalized Score (0–10)</x:v>
      </x:c>
      <x:c r="DD3" s="23" t="str">
        <x:v>Military Safety Override</x:v>
      </x:c>
      <x:c r="DE3" s="23" t="str">
        <x:v>Transferability Class</x:v>
      </x:c>
      <x:c r="DF3" s="23" t="str">
        <x:v>Transferability Rationale</x:v>
      </x:c>
      <x:c r="DG3" s="23" t="str">
        <x:v>CFIR — Innovation</x:v>
      </x:c>
      <x:c r="DH3" s="23" t="str">
        <x:v>CFIR — Outer Setting</x:v>
      </x:c>
      <x:c r="DI3" s="23" t="str">
        <x:v>CFIR — Inner Setting</x:v>
      </x:c>
      <x:c r="DJ3" s="23" t="str">
        <x:v>CFIR — Individuals</x:v>
      </x:c>
      <x:c r="DK3" s="23" t="str">
        <x:v>CFIR — Process</x:v>
      </x:c>
      <x:c r="DL3" s="23" t="str">
        <x:v>Proctor Implementation Outcomes</x:v>
      </x:c>
      <x:c r="DM3" s="23" t="str">
        <x:v>ERIC Strategy Terminology</x:v>
      </x:c>
      <x:c r="DN3" s="23" t="str">
        <x:v>Barriers</x:v>
      </x:c>
      <x:c r="DO3" s="23" t="str">
        <x:v>Facilitators</x:v>
      </x:c>
      <x:c r="DP3" s="23" t="str">
        <x:v>Required Resources</x:v>
      </x:c>
      <x:c r="DQ3" s="23" t="str">
        <x:v>Responsible Institutional Actor</x:v>
      </x:c>
      <x:c r="DR3" s="23" t="str">
        <x:v>Implementation Horizon</x:v>
      </x:c>
      <x:c r="DS3" s="23" t="str">
        <x:v>Implementation Indicator</x:v>
      </x:c>
      <x:c r="DT3" s="23" t="str">
        <x:v>Manuscript Claim Supported</x:v>
      </x:c>
      <x:c r="DU3" s="23" t="str">
        <x:v>Manuscript Claim Location</x:v>
      </x:c>
      <x:c r="DV3" s="23" t="str">
        <x:v>Page / Section</x:v>
      </x:c>
      <x:c r="DW3" s="23" t="str">
        <x:v>Table / Figure</x:v>
      </x:c>
      <x:c r="DX3" s="23" t="str">
        <x:v>Exact Result Supporting the Claim</x:v>
      </x:c>
      <x:c r="DY3" s="23" t="str">
        <x:v>Controlled Paraphrase / Note</x:v>
      </x:c>
      <x:c r="DZ3" s="23" t="str">
        <x:v>What this article does NOT allow us to claim</x:v>
      </x:c>
      <x:c r="EA3" s="23" t="str">
        <x:v>Strength for Claim</x:v>
      </x:c>
      <x:c r="EB3" s="23" t="str">
        <x:v>Claim-Ready?</x:v>
      </x:c>
      <x:c r="EC3" s="23" t="str">
        <x:v>Claim-Readiness Reason</x:v>
      </x:c>
      <x:c r="ED3" s="23" t="str">
        <x:v>Lawful PDF Availability</x:v>
      </x:c>
      <x:c r="EE3" s="23" t="str">
        <x:v>Lawful PDF Location</x:v>
      </x:c>
      <x:c r="EF3" s="23" t="str">
        <x:v>Full-Text Status</x:v>
      </x:c>
      <x:c r="EG3" s="23" t="str">
        <x:v>Zotero Note Status</x:v>
      </x:c>
      <x:c r="EH3" s="23" t="str">
        <x:v>Analysis Date</x:v>
      </x:c>
      <x:c r="EI3" s="23" t="str">
        <x:v>Reviewer</x:v>
      </x:c>
      <x:c r="EJ3" s="23" t="str">
        <x:v>Second Reviewer</x:v>
      </x:c>
      <x:c r="EK3" s="23" t="str">
        <x:v>Adjudication Status</x:v>
      </x:c>
      <x:c r="EL3" s="23" t="str">
        <x:v>Last Updated</x:v>
      </x:c>
      <x:c r="EM3" s="23" t="str">
        <x:v>Audit Notes</x:v>
      </x:c>
      <x:c r="EN3" s="23" t="str">
        <x:v>Record Completeness</x:v>
      </x:c>
    </x:row>
    <x:row r="4">
      <x:c r="A4" s="175" t="str">
        <x:v>EV-0001</x:v>
      </x:c>
      <x:c r="B4" s="174" t="str">
        <x:v>Integrity check</x:v>
      </x:c>
      <x:c r="C4" s="175" t="str">
        <x:f>IF(L4="","",IF(LEFT(EC4,7)="BLOCKED","🔴 Do not use for conclusion",IF(EB4="Yes","🟢 Claim-ready","🟡 Caution / context")))</x:f>
        <x:v>🟡 Caution / context</x:v>
      </x:c>
      <x:c r="D4" s="174" t="str">
        <x:f>IF(L4="","",EC4)</x:f>
        <x:v>PENDING — appropriate appraisal</x:v>
      </x:c>
      <x:c r="E4" s="174" t="str">
        <x:v>P2 — High</x:v>
      </x:c>
      <x:c r="F4" s="174" t="str">
        <x:v>Pending</x:v>
      </x:c>
      <x:c r="G4" s="174" t="str">
        <x:v>Title/abstract identify an explicit operational APHT/medical-readiness topic; retain for full-text assessment.</x:v>
      </x:c>
      <x:c r="H4" s="174" t="str">
        <x:v>Obtain and review lawful full text; confirm human adjudication; then select a design-specific appraisal instrument.</x:v>
      </x:c>
      <x:c r="I4" s="174"/>
      <x:c r="J4" s="174" t="str">
        <x:v>B — APHT / Medical Readiness</x:v>
      </x:c>
      <x:c r="K4" s="174" t="str">
        <x:v>IDENTIFIED</x:v>
      </x:c>
      <x:c r="L4" s="174" t="str">
        <x:v>Prehospital Tranexamic Acid Administration in Deployed Military Settings: A Review of the Department of Defense Trauma Registry.</x:v>
      </x:c>
      <x:c r="M4" s="174"/>
      <x:c r="N4" s="174" t="str">
        <x:v>Wham, Courtney D; Tovar, Matthew A; Koch, Eric J; Eisenhauer, Ian; Schauer, Steven G</x:v>
      </x:c>
      <x:c r="O4" s="176" t="n">
        <x:v>2025</x:v>
      </x:c>
      <x:c r="P4" s="174" t="str">
        <x:v>Medical journal (Fort Sam Houston, Tex.)</x:v>
      </x:c>
      <x:c r="Q4" s="174" t="str">
        <x:v>Journal Article</x:v>
      </x:c>
      <x:c r="R4" s="174" t="str">
        <x:v>Unclear</x:v>
      </x:c>
      <x:c r="S4" s="174" t="str">
        <x:v>Unknown</x:v>
      </x:c>
      <x:c r="T4" s="174" t="str">
        <x:v>eng</x:v>
      </x:c>
      <x:c r="U4" s="174" t="str">
        <x:v>https://pubmed.ncbi.nlm.nih.gov/42658917/</x:v>
      </x:c>
      <x:c r="V4" s="174" t="str"/>
      <x:c r="W4" s="175" t="str">
        <x:f>IF(V4="","",LOWER(SUBSTITUTE(SUBSTITUTE(SUBSTITUTE(SUBSTITUTE(TRIM(V4),"https://doi.org/",""),"http://doi.org/",""),"https://dx.doi.org/",""),"doi:","")))</x:f>
      </x:c>
      <x:c r="X4" s="174" t="str">
        <x:v>42658917</x:v>
      </x:c>
      <x:c r="Y4" s="174" t="str"/>
      <x:c r="Z4" s="174"/>
      <x:c r="AA4" s="174" t="str">
        <x:v>PubMed/MEDLINE</x:v>
      </x:c>
      <x:c r="AB4" s="174" t="str">
        <x:v>PUBMED-B-v1.0-2026-08-28</x:v>
      </x:c>
      <x:c r="AC4" s="174" t="str">
        <x:v>SP-PUBMED-B-20260828</x:v>
      </x:c>
      <x:c r="AD4" s="177" t="n">
        <x:v>46262</x:v>
      </x:c>
      <x:c r="AE4" s="177" t="n">
        <x:v>46272</x:v>
      </x:c>
      <x:c r="AF4" s="174" t="str">
        <x:v>JZ28Y5TU</x:v>
      </x:c>
      <x:c r="AG4" s="174"/>
      <x:c r="AH4" s="174" t="str">
        <x:v>Tactical Athlete → Operational Readiness Brazil</x:v>
      </x:c>
      <x:c r="AI4" s="174" t="str">
        <x:v>evidence-family:B</x:v>
      </x:c>
      <x:c r="AJ4" s="174"/>
      <x:c r="AK4" s="175" t="str">
        <x:f>IF(AJ4="","",IF(OR(LOWER(AJ4)="brazil",LOWER(AJ4)="brasil"),"Yes","No"))</x:f>
      </x:c>
      <x:c r="AL4" s="174"/>
      <x:c r="AM4" s="174"/>
      <x:c r="AN4" s="174"/>
      <x:c r="AO4" s="178"/>
      <x:c r="AP4" s="174"/>
      <x:c r="AQ4" s="174"/>
      <x:c r="AR4" s="174"/>
      <x:c r="AS4" s="174"/>
      <x:c r="AT4" s="174"/>
      <x:c r="AU4" s="174"/>
      <x:c r="AV4" s="174"/>
      <x:c r="AW4" s="174"/>
      <x:c r="AX4" s="174"/>
      <x:c r="AY4" s="174"/>
      <x:c r="AZ4" s="174"/>
      <x:c r="BA4" s="174"/>
      <x:c r="BB4" s="174"/>
      <x:c r="BC4" s="174"/>
      <x:c r="BD4" s="174"/>
      <x:c r="BE4" s="174"/>
      <x:c r="BF4" s="174"/>
      <x:c r="BG4" s="174"/>
      <x:c r="BH4" s="174"/>
      <x:c r="BI4" s="174"/>
      <x:c r="BJ4" s="174"/>
      <x:c r="BK4" s="174"/>
      <x:c r="BL4" s="174"/>
      <x:c r="BM4" s="174"/>
      <x:c r="BN4" s="174"/>
      <x:c r="BO4" s="174"/>
      <x:c r="BP4" s="174"/>
      <x:c r="BQ4" s="174"/>
      <x:c r="BR4" s="174"/>
      <x:c r="BS4" s="174"/>
      <x:c r="BT4" s="174"/>
      <x:c r="BU4" s="174"/>
      <x:c r="BV4" s="174"/>
      <x:c r="BW4" s="174"/>
      <x:c r="BX4" s="174"/>
      <x:c r="BY4" s="174"/>
      <x:c r="BZ4" s="174"/>
      <x:c r="CA4" s="174"/>
      <x:c r="CB4" s="174"/>
      <x:c r="CC4" s="174"/>
      <x:c r="CD4" s="174"/>
      <x:c r="CE4" s="174"/>
      <x:c r="CF4" s="174"/>
      <x:c r="CG4" s="174"/>
      <x:c r="CH4" s="174"/>
      <x:c r="CI4" s="179"/>
      <x:c r="CJ4" s="174" t="str">
        <x:v>Yes</x:v>
      </x:c>
      <x:c r="CK4" s="174" t="str">
        <x:v>Yes</x:v>
      </x:c>
      <x:c r="CL4" s="174" t="str">
        <x:v>Yes</x:v>
      </x:c>
      <x:c r="CM4" s="174" t="str">
        <x:v>Clear</x:v>
      </x:c>
      <x:c r="CN4" s="174" t="str">
        <x:v>Verified — clear</x:v>
      </x:c>
      <x:c r="CO4" s="177" t="n">
        <x:v>46272</x:v>
      </x:c>
      <x:c r="CP4" s="174" t="str">
        <x:v>https://pubmed.ncbi.nlm.nih.gov/42658917/</x:v>
      </x:c>
      <x:c r="CQ4" s="174"/>
      <x:c r="CR4" s="174"/>
      <x:c r="CS4" s="174"/>
      <x:c r="CT4" s="174"/>
      <x:c r="CU4" s="176"/>
      <x:c r="CV4" s="176"/>
      <x:c r="CW4" s="176"/>
      <x:c r="CX4" s="176"/>
      <x:c r="CY4" s="176"/>
      <x:c r="CZ4" s="176"/>
      <x:c r="DA4" s="176"/>
      <x:c r="DB4" s="175" t="str">
        <x:f>IF(L4="","",IF(AND(COUNT(CU4:DA4)=7,OR(CU4=0,CU4=1,CU4=2),OR(CV4=0,CV4=1,CV4=2),OR(CW4=0,CW4=1,CW4=2),OR(CX4=0,CX4=1,CX4=2),OR(CY4=0,CY4=1,CY4=2),OR(CZ4=0,CZ4=1,CZ4=2),OR(DA4=0,DA4=1,DA4=2)),SUM(CU4:DA4),""))</x:f>
      </x:c>
      <x:c r="DC4" s="180" t="str">
        <x:f>IF(DB4="","",ROUND(DB4/14*10,1))</x:f>
      </x:c>
      <x:c r="DD4" s="174" t="str">
        <x:v>Pending</x:v>
      </x:c>
      <x:c r="DE4" s="175" t="str">
        <x:f>IF(L4="","",IF(DC4="","Pending",IF(DD4="Yes","CONDITIONAL — safety override",IF(DC4&gt;=8,"HIGH",IF(DC4&gt;=5,"CONDITIONAL","LOW")))))</x:f>
        <x:v>Pending</x:v>
      </x:c>
      <x:c r="DF4" s="174" t="str">
        <x:v>Pending screening and full-text appraisal; no transferability judgment made at identification.</x:v>
      </x:c>
      <x:c r="DG4" s="174"/>
      <x:c r="DH4" s="174"/>
      <x:c r="DI4" s="174"/>
      <x:c r="DJ4" s="174"/>
      <x:c r="DK4" s="174"/>
      <x:c r="DL4" s="174"/>
      <x:c r="DM4" s="174"/>
      <x:c r="DN4" s="174"/>
      <x:c r="DO4" s="174"/>
      <x:c r="DP4" s="174"/>
      <x:c r="DQ4" s="174"/>
      <x:c r="DR4" s="174"/>
      <x:c r="DS4" s="174"/>
      <x:c r="DT4" s="174"/>
      <x:c r="DU4" s="174"/>
      <x:c r="DV4" s="174"/>
      <x:c r="DW4" s="174"/>
      <x:c r="DX4" s="174"/>
      <x:c r="DY4" s="174"/>
      <x:c r="DZ4" s="174" t="str">
        <x:v>Title/abstract screening alone does not establish effectiveness, causality, methodological quality, transferability to Brazilian public safety or an institutional recommendation.</x:v>
      </x:c>
      <x:c r="EA4" s="174" t="str">
        <x:v>Pending</x:v>
      </x:c>
      <x:c r="EB4" s="175" t="str">
        <x:f>IF(L4="","",IF(EC4="READY","Yes","No / Pending"))</x:f>
        <x:v>No / Pending</x:v>
      </x:c>
      <x:c r="EC4" s="174" t="str">
        <x:f>IF(L4="","",IF(OR(ISNUMBER(SEARCH("Retracted Publication",Q4)),CM4="Retracted",CN4="Retracted",CM4="Expression of Concern",CN4="Expression of Concern",F4="Not used",CG4="Critical",CH4="High",CH4="Critical"),"BLOCKED — integrity or use restriction",IF(AND(CJ4="Yes",CK4="Yes",CL4="Yes"),IF(AND(CM4="Clear",CN4="Verified — clear"),IF(AND(AND(LEN(TRIM(CF4))&gt;0,LEFT(LOWER(TRIM(CF4)),7)&lt;&gt;"pending"),OR(CG4="High",CG4="Moderate"),OR(CH4="Low",CH4="Some concerns",CH4="Not applicable")),IF(AND(DD4="No",OR(DE4="HIGH",DE4="CONDITIONAL"),AND(LEN(TRIM(DF4))&gt;0,LEFT(LOWER(TRIM(DF4)),7)&lt;&gt;"pending")),IF(AND(AND(LEN(TRIM(DT4))&gt;0,LEFT(LOWER(TRIM(DT4)),7)&lt;&gt;"pending"),AND(LEN(TRIM(DU4))&gt;0,LEFT(LOWER(TRIM(DU4)),7)&lt;&gt;"pending"),OR(AND(LEN(TRIM(DV4))&gt;0,LEFT(LOWER(TRIM(DV4)),7)&lt;&gt;"pending"),AND(LEN(TRIM(DW4))&gt;0,LEFT(LOWER(TRIM(DW4)),7)&lt;&gt;"pending")),AND(LEN(TRIM(DX4))&gt;0,LEFT(LOWER(TRIM(DX4)),7)&lt;&gt;"pending")),IF(AND(F4="Claim-ready",OR(EA4="Strong",EA4="Moderate"),AND(LEN(TRIM(G4))&gt;0,LEFT(LOWER(TRIM(G4)),7)&lt;&gt;"pending"),G4&lt;&gt;"No substantive use decision is permitted from identification metadata alone.",AND(LEN(TRIM(DZ4))&gt;0,LEFT(LOWER(TRIM(DZ4)),7)&lt;&gt;"pending"),DZ4&lt;&gt;"Identification metadata alone does not permit any substantive scientific, causal, operational, or institutional claim.",AND(LEN(TRIM(EI4))&gt;0,LEFT(LOWER(TRIM(EI4)),7)&lt;&gt;"pending"),ISNUMBER(EH4),EH4&gt;0),"READY","PENDING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" s="174" t="str">
        <x:v>Pending</x:v>
      </x:c>
      <x:c r="EE4" s="174"/>
      <x:c r="EF4" s="174" t="str">
        <x:v>Pending</x:v>
      </x:c>
      <x:c r="EG4" s="174" t="str">
        <x:v>Pending</x:v>
      </x:c>
      <x:c r="EH4" s="177"/>
      <x:c r="EI4" s="500"/>
      <x:c r="EJ4" s="174"/>
      <x:c r="EK4" s="174" t="str">
        <x:v>Pending</x:v>
      </x:c>
      <x:c r="EL4" s="177" t="n">
        <x:v>46272</x:v>
      </x:c>
      <x:c r="EM4" s="174" t="str">
        <x:v>Production PubMed record imported and reconciled to Zotero item JZ28Y5TU;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" s="181" t="n">
        <x:f>IF(L4="","",(IF(N4&lt;&gt;"",1,0)+IF(O4&lt;&gt;"",1,0)+IF(AJ4&lt;&gt;"",1,0)+IF(AU4&lt;&gt;"",1,0)+IF(BE4&lt;&gt;"",1,0)+IF(CF4&lt;&gt;"",1,0)+IF(CJ4="Yes",1,0)+IF(CL4="Yes",1,0)+IF(DE4&lt;&gt;"Pending",1,0)+IF(F4&lt;&gt;"",1,0)+IF(DZ4&lt;&gt;"",1,0)+IF(EI4&lt;&gt;"",1,0))/12)</x:f>
        <x:v>0.5</x:v>
      </x:c>
    </x:row>
    <x:row r="5">
      <x:c r="A5" s="175" t="str">
        <x:v>EV-0002</x:v>
      </x:c>
      <x:c r="B5" s="174" t="str">
        <x:v>Integrity check</x:v>
      </x:c>
      <x:c r="C5" s="175" t="str">
        <x:f>IF(L5="","",IF(LEFT(EC5,7)="BLOCKED","🔴 Do not use for conclusion",IF(EB5="Yes","🟢 Claim-ready","🟡 Caution / context")))</x:f>
        <x:v>🟡 Caution / context</x:v>
      </x:c>
      <x:c r="D5" s="174" t="str">
        <x:f>IF(L5="","",EC5)</x:f>
        <x:v>PENDING — appropriate appraisal</x:v>
      </x:c>
      <x:c r="E5" s="174" t="str">
        <x:v>P2 — High</x:v>
      </x:c>
      <x:c r="F5" s="174" t="str">
        <x:v>Pending</x:v>
      </x:c>
      <x:c r="G5" s="174" t="str">
        <x:v>Title/abstract identify an explicit operational APHT/medical-readiness topic; retain for full-text assessment.</x:v>
      </x:c>
      <x:c r="H5" s="174" t="str">
        <x:v>Obtain and review lawful full text; confirm human adjudication; then select a design-specific appraisal instrument.</x:v>
      </x:c>
      <x:c r="I5" s="174"/>
      <x:c r="J5" s="174" t="str">
        <x:v>B — APHT / Medical Readiness</x:v>
      </x:c>
      <x:c r="K5" s="174" t="str">
        <x:v>IDENTIFIED</x:v>
      </x:c>
      <x:c r="L5" s="174" t="str">
        <x:v>A Prospective Trial of Low-Dose, High Frequency Training.</x:v>
      </x:c>
      <x:c r="M5" s="174"/>
      <x:c r="N5" s="174" t="str">
        <x:v>Olson, Elizabeth; Garza-Quintero, Priscilla; Hyams, Darren; Goss, Sarah; Mireles, Allyson A; Conte, Julliette; Maddry, Joseph K</x:v>
      </x:c>
      <x:c r="O5" s="176" t="n">
        <x:v>2025</x:v>
      </x:c>
      <x:c r="P5" s="174" t="str">
        <x:v>Medical journal (Fort Sam Houston, Tex.)</x:v>
      </x:c>
      <x:c r="Q5" s="174" t="str">
        <x:v>Journal Article</x:v>
      </x:c>
      <x:c r="R5" s="174" t="str">
        <x:v>Unclear</x:v>
      </x:c>
      <x:c r="S5" s="174" t="str">
        <x:v>Unknown</x:v>
      </x:c>
      <x:c r="T5" s="174" t="str">
        <x:v>eng</x:v>
      </x:c>
      <x:c r="U5" s="174" t="str">
        <x:v>https://pubmed.ncbi.nlm.nih.gov/42658911/</x:v>
      </x:c>
      <x:c r="V5" s="174" t="str"/>
      <x:c r="W5" s="175" t="str">
        <x:f>IF(V5="","",LOWER(SUBSTITUTE(SUBSTITUTE(SUBSTITUTE(SUBSTITUTE(TRIM(V5),"https://doi.org/",""),"http://doi.org/",""),"https://dx.doi.org/",""),"doi:","")))</x:f>
      </x:c>
      <x:c r="X5" s="174" t="str">
        <x:v>42658911</x:v>
      </x:c>
      <x:c r="Y5" s="174" t="str"/>
      <x:c r="Z5" s="174"/>
      <x:c r="AA5" s="174" t="str">
        <x:v>PubMed/MEDLINE</x:v>
      </x:c>
      <x:c r="AB5" s="174" t="str">
        <x:v>PUBMED-B-v1.0-2026-08-28</x:v>
      </x:c>
      <x:c r="AC5" s="174" t="str">
        <x:v>SP-PUBMED-B-20260828</x:v>
      </x:c>
      <x:c r="AD5" s="177" t="n">
        <x:v>46262</x:v>
      </x:c>
      <x:c r="AE5" s="177" t="n">
        <x:v>46272</x:v>
      </x:c>
      <x:c r="AF5" s="174" t="str">
        <x:v>872J4UGW</x:v>
      </x:c>
      <x:c r="AG5" s="174"/>
      <x:c r="AH5" s="174" t="str">
        <x:v>Tactical Athlete → Operational Readiness Brazil</x:v>
      </x:c>
      <x:c r="AI5" s="174" t="str">
        <x:v>evidence-family:B</x:v>
      </x:c>
      <x:c r="AJ5" s="174"/>
      <x:c r="AK5" s="175" t="str">
        <x:f>IF(AJ5="","",IF(OR(LOWER(AJ5)="brazil",LOWER(AJ5)="brasil"),"Yes","No"))</x:f>
      </x:c>
      <x:c r="AL5" s="174"/>
      <x:c r="AM5" s="174"/>
      <x:c r="AN5" s="174"/>
      <x:c r="AO5" s="178"/>
      <x:c r="AP5" s="174"/>
      <x:c r="AQ5" s="174"/>
      <x:c r="AR5" s="174"/>
      <x:c r="AS5" s="174"/>
      <x:c r="AT5" s="174"/>
      <x:c r="AU5" s="174"/>
      <x:c r="AV5" s="174"/>
      <x:c r="AW5" s="174"/>
      <x:c r="AX5" s="174"/>
      <x:c r="AY5" s="174"/>
      <x:c r="AZ5" s="174"/>
      <x:c r="BA5" s="174"/>
      <x:c r="BB5" s="174"/>
      <x:c r="BC5" s="174"/>
      <x:c r="BD5" s="174"/>
      <x:c r="BE5" s="174"/>
      <x:c r="BF5" s="174"/>
      <x:c r="BG5" s="174"/>
      <x:c r="BH5" s="174"/>
      <x:c r="BI5" s="174"/>
      <x:c r="BJ5" s="174"/>
      <x:c r="BK5" s="174"/>
      <x:c r="BL5" s="174"/>
      <x:c r="BM5" s="174"/>
      <x:c r="BN5" s="174"/>
      <x:c r="BO5" s="174"/>
      <x:c r="BP5" s="174"/>
      <x:c r="BQ5" s="174"/>
      <x:c r="BR5" s="174"/>
      <x:c r="BS5" s="174"/>
      <x:c r="BT5" s="174"/>
      <x:c r="BU5" s="174"/>
      <x:c r="BV5" s="174"/>
      <x:c r="BW5" s="174"/>
      <x:c r="BX5" s="174"/>
      <x:c r="BY5" s="174"/>
      <x:c r="BZ5" s="174"/>
      <x:c r="CA5" s="174"/>
      <x:c r="CB5" s="174"/>
      <x:c r="CC5" s="174"/>
      <x:c r="CD5" s="174"/>
      <x:c r="CE5" s="174"/>
      <x:c r="CF5" s="174"/>
      <x:c r="CG5" s="174"/>
      <x:c r="CH5" s="174"/>
      <x:c r="CI5" s="179"/>
      <x:c r="CJ5" s="174" t="str">
        <x:v>Yes</x:v>
      </x:c>
      <x:c r="CK5" s="174" t="str">
        <x:v>Yes</x:v>
      </x:c>
      <x:c r="CL5" s="174" t="str">
        <x:v>Yes</x:v>
      </x:c>
      <x:c r="CM5" s="174" t="str">
        <x:v>Clear</x:v>
      </x:c>
      <x:c r="CN5" s="174" t="str">
        <x:v>Verified — clear</x:v>
      </x:c>
      <x:c r="CO5" s="177" t="n">
        <x:v>46272</x:v>
      </x:c>
      <x:c r="CP5" s="174" t="str">
        <x:v>https://pubmed.ncbi.nlm.nih.gov/42658911/</x:v>
      </x:c>
      <x:c r="CQ5" s="174"/>
      <x:c r="CR5" s="174"/>
      <x:c r="CS5" s="174"/>
      <x:c r="CT5" s="174"/>
      <x:c r="CU5" s="176"/>
      <x:c r="CV5" s="176"/>
      <x:c r="CW5" s="176"/>
      <x:c r="CX5" s="176"/>
      <x:c r="CY5" s="176"/>
      <x:c r="CZ5" s="176"/>
      <x:c r="DA5" s="176"/>
      <x:c r="DB5" s="175" t="str">
        <x:f>IF(L5="","",IF(AND(COUNT(CU5:DA5)=7,OR(CU5=0,CU5=1,CU5=2),OR(CV5=0,CV5=1,CV5=2),OR(CW5=0,CW5=1,CW5=2),OR(CX5=0,CX5=1,CX5=2),OR(CY5=0,CY5=1,CY5=2),OR(CZ5=0,CZ5=1,CZ5=2),OR(DA5=0,DA5=1,DA5=2)),SUM(CU5:DA5),""))</x:f>
      </x:c>
      <x:c r="DC5" s="180" t="str">
        <x:f>IF(DB5="","",ROUND(DB5/14*10,1))</x:f>
      </x:c>
      <x:c r="DD5" s="174" t="str">
        <x:v>Pending</x:v>
      </x:c>
      <x:c r="DE5" s="175" t="str">
        <x:f>IF(L5="","",IF(DC5="","Pending",IF(DD5="Yes","CONDITIONAL — safety override",IF(DC5&gt;=8,"HIGH",IF(DC5&gt;=5,"CONDITIONAL","LOW")))))</x:f>
        <x:v>Pending</x:v>
      </x:c>
      <x:c r="DF5" s="174" t="str">
        <x:v>Pending screening and full-text appraisal; no transferability judgment made at identification.</x:v>
      </x:c>
      <x:c r="DG5" s="174"/>
      <x:c r="DH5" s="174"/>
      <x:c r="DI5" s="174"/>
      <x:c r="DJ5" s="174"/>
      <x:c r="DK5" s="174"/>
      <x:c r="DL5" s="174"/>
      <x:c r="DM5" s="174"/>
      <x:c r="DN5" s="174"/>
      <x:c r="DO5" s="174"/>
      <x:c r="DP5" s="174"/>
      <x:c r="DQ5" s="174"/>
      <x:c r="DR5" s="174"/>
      <x:c r="DS5" s="174"/>
      <x:c r="DT5" s="174"/>
      <x:c r="DU5" s="174"/>
      <x:c r="DV5" s="174"/>
      <x:c r="DW5" s="174"/>
      <x:c r="DX5" s="174"/>
      <x:c r="DY5" s="174"/>
      <x:c r="DZ5" s="174" t="str">
        <x:v>Title/abstract screening alone does not establish effectiveness, causality, methodological quality, transferability to Brazilian public safety or an institutional recommendation.</x:v>
      </x:c>
      <x:c r="EA5" s="174" t="str">
        <x:v>Pending</x:v>
      </x:c>
      <x:c r="EB5" s="175" t="str">
        <x:f>IF(L5="","",IF(EC5="READY","Yes","No / Pending"))</x:f>
        <x:v>No / Pending</x:v>
      </x:c>
      <x:c r="EC5" s="174" t="str">
        <x:f>IF(L5="","",IF(OR(ISNUMBER(SEARCH("Retracted Publication",Q5)),CM5="Retracted",CN5="Retracted",CM5="Expression of Concern",CN5="Expression of Concern",F5="Not used",CG5="Critical",CH5="High",CH5="Critical"),"BLOCKED — integrity or use restriction",IF(AND(CJ5="Yes",CK5="Yes",CL5="Yes"),IF(AND(CM5="Clear",CN5="Verified — clear"),IF(AND(AND(LEN(TRIM(CF5))&gt;0,LEFT(LOWER(TRIM(CF5)),7)&lt;&gt;"pending"),OR(CG5="High",CG5="Moderate"),OR(CH5="Low",CH5="Some concerns",CH5="Not applicable")),IF(AND(DD5="No",OR(DE5="HIGH",DE5="CONDITIONAL"),AND(LEN(TRIM(DF5))&gt;0,LEFT(LOWER(TRIM(DF5)),7)&lt;&gt;"pending")),IF(AND(AND(LEN(TRIM(DT5))&gt;0,LEFT(LOWER(TRIM(DT5)),7)&lt;&gt;"pending"),AND(LEN(TRIM(DU5))&gt;0,LEFT(LOWER(TRIM(DU5)),7)&lt;&gt;"pending"),OR(AND(LEN(TRIM(DV5))&gt;0,LEFT(LOWER(TRIM(DV5)),7)&lt;&gt;"pending"),AND(LEN(TRIM(DW5))&gt;0,LEFT(LOWER(TRIM(DW5)),7)&lt;&gt;"pending")),AND(LEN(TRIM(DX5))&gt;0,LEFT(LOWER(TRIM(DX5)),7)&lt;&gt;"pending")),IF(AND(F5="Claim-ready",OR(EA5="Strong",EA5="Moderate"),AND(LEN(TRIM(G5))&gt;0,LEFT(LOWER(TRIM(G5)),7)&lt;&gt;"pending"),G5&lt;&gt;"No substantive use decision is permitted from identification metadata alone.",AND(LEN(TRIM(DZ5))&gt;0,LEFT(LOWER(TRIM(DZ5)),7)&lt;&gt;"pending"),DZ5&lt;&gt;"Identification metadata alone does not permit any substantive scientific, causal, operational, or institutional claim.",AND(LEN(TRIM(EI5))&gt;0,LEFT(LOWER(TRIM(EI5)),7)&lt;&gt;"pending"),ISNUMBER(EH5),EH5&gt;0),"READY","PENDING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" s="174" t="str">
        <x:v>Pending</x:v>
      </x:c>
      <x:c r="EE5" s="174"/>
      <x:c r="EF5" s="174" t="str">
        <x:v>Pending</x:v>
      </x:c>
      <x:c r="EG5" s="174" t="str">
        <x:v>Pending</x:v>
      </x:c>
      <x:c r="EH5" s="177"/>
      <x:c r="EI5" s="500"/>
      <x:c r="EJ5" s="174"/>
      <x:c r="EK5" s="174" t="str">
        <x:v>Pending</x:v>
      </x:c>
      <x:c r="EL5" s="177" t="n">
        <x:v>46272</x:v>
      </x:c>
      <x:c r="EM5" s="174" t="str">
        <x:v>Production PubMed record imported and reconciled to Zotero item 872J4UGW;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" s="181" t="n">
        <x:f>IF(L5="","",(IF(N5&lt;&gt;"",1,0)+IF(O5&lt;&gt;"",1,0)+IF(AJ5&lt;&gt;"",1,0)+IF(AU5&lt;&gt;"",1,0)+IF(BE5&lt;&gt;"",1,0)+IF(CF5&lt;&gt;"",1,0)+IF(CJ5="Yes",1,0)+IF(CL5="Yes",1,0)+IF(DE5&lt;&gt;"Pending",1,0)+IF(F5&lt;&gt;"",1,0)+IF(DZ5&lt;&gt;"",1,0)+IF(EI5&lt;&gt;"",1,0))/12)</x:f>
        <x:v>0.5</x:v>
      </x:c>
    </x:row>
    <x:row r="6">
      <x:c r="A6" s="175" t="str">
        <x:v>EV-0003</x:v>
      </x:c>
      <x:c r="B6" s="174" t="str">
        <x:v>Integrity check</x:v>
      </x:c>
      <x:c r="C6" s="175" t="str">
        <x:f>IF(L6="","",IF(LEFT(EC6,7)="BLOCKED","🔴 Do not use for conclusion",IF(EB6="Yes","🟢 Claim-ready","🟡 Caution / context")))</x:f>
        <x:v>🟡 Caution / context</x:v>
      </x:c>
      <x:c r="D6" s="174" t="str">
        <x:f>IF(L6="","",EC6)</x:f>
        <x:v>PENDING — appropriate appraisal</x:v>
      </x:c>
      <x:c r="E6" s="174" t="str">
        <x:v>P3 — Medium</x:v>
      </x:c>
      <x:c r="F6" s="174" t="str">
        <x:v>Pending</x:v>
      </x:c>
      <x:c r="G6" s="174" t="str">
        <x:v>Title/abstract identify an explicit tactical/public-safety context and readiness domain; retain for full-text assessment.</x:v>
      </x:c>
      <x:c r="H6" s="174" t="str">
        <x:v>Obtain and review lawful full text; confirm human adjudication; then select a design-specific appraisal instrument.</x:v>
      </x:c>
      <x:c r="I6" s="174"/>
      <x:c r="J6" s="174" t="str">
        <x:v>A — Core</x:v>
      </x:c>
      <x:c r="K6" s="174" t="str">
        <x:v>IDENTIFIED</x:v>
      </x:c>
      <x:c r="L6" s="174" t="str">
        <x:v>Clinical Application of Transcutaneous Microcurrent Therapy for an Acute Traumatic Contusion in a Special Operations Military Officer: A Case Report.</x:v>
      </x:c>
      <x:c r="M6" s="174"/>
      <x:c r="N6" s="174" t="str">
        <x:v>Aparicio-Arranz, Ignacio; Alvarez, David Martin-Caro; Rodriguez-Ramos, Emilio; Onate-Figuerez, Ana; Godoy-Lopez, Juan R; Avendano-Coy, Juan</x:v>
      </x:c>
      <x:c r="O6" s="176" t="n">
        <x:v>2026</x:v>
      </x:c>
      <x:c r="P6" s="174" t="str">
        <x:v>Life (Basel, Switzerland)</x:v>
      </x:c>
      <x:c r="Q6" s="174" t="str">
        <x:v>Case Reports; Journal Article</x:v>
      </x:c>
      <x:c r="R6" s="174" t="str">
        <x:v>Unclear</x:v>
      </x:c>
      <x:c r="S6" s="174" t="str">
        <x:v>Unknown</x:v>
      </x:c>
      <x:c r="T6" s="174" t="str">
        <x:v>eng</x:v>
      </x:c>
      <x:c r="U6" s="174" t="str">
        <x:v>https://pubmed.ncbi.nlm.nih.gov/42653059/</x:v>
      </x:c>
      <x:c r="V6" s="174" t="str">
        <x:v>10.3390/life16081370</x:v>
      </x:c>
      <x:c r="W6" s="175" t="str">
        <x:f>IF(V6="","",LOWER(SUBSTITUTE(SUBSTITUTE(SUBSTITUTE(SUBSTITUTE(TRIM(V6),"https://doi.org/",""),"http://doi.org/",""),"https://dx.doi.org/",""),"doi:","")))</x:f>
        <x:v>10.3390/life16081370</x:v>
      </x:c>
      <x:c r="X6" s="174" t="str">
        <x:v>42653059</x:v>
      </x:c>
      <x:c r="Y6" s="174" t="str"/>
      <x:c r="Z6" s="174"/>
      <x:c r="AA6" s="174" t="str">
        <x:v>PubMed/MEDLINE</x:v>
      </x:c>
      <x:c r="AB6" s="174" t="str">
        <x:v>PUBMED-A-v1.0-2026-08-28</x:v>
      </x:c>
      <x:c r="AC6" s="174" t="str">
        <x:v>SP-PUBMED-A-20260828</x:v>
      </x:c>
      <x:c r="AD6" s="177" t="n">
        <x:v>46262</x:v>
      </x:c>
      <x:c r="AE6" s="177" t="n">
        <x:v>46272</x:v>
      </x:c>
      <x:c r="AF6" s="174" t="str">
        <x:v>24PZ6F9R</x:v>
      </x:c>
      <x:c r="AG6" s="174"/>
      <x:c r="AH6" s="174" t="str">
        <x:v>Tactical Athlete → Operational Readiness Brazil</x:v>
      </x:c>
      <x:c r="AI6" s="174" t="str">
        <x:v>evidence-family:A</x:v>
      </x:c>
      <x:c r="AJ6" s="174"/>
      <x:c r="AK6" s="175" t="str">
        <x:f>IF(AJ6="","",IF(OR(LOWER(AJ6)="brazil",LOWER(AJ6)="brasil"),"Yes","No"))</x:f>
      </x:c>
      <x:c r="AL6" s="174"/>
      <x:c r="AM6" s="174"/>
      <x:c r="AN6" s="174"/>
      <x:c r="AO6" s="178"/>
      <x:c r="AP6" s="174"/>
      <x:c r="AQ6" s="174"/>
      <x:c r="AR6" s="174"/>
      <x:c r="AS6" s="174"/>
      <x:c r="AT6" s="174"/>
      <x:c r="AU6" s="174"/>
      <x:c r="AV6" s="174"/>
      <x:c r="AW6" s="174"/>
      <x:c r="AX6" s="174"/>
      <x:c r="AY6" s="174"/>
      <x:c r="AZ6" s="174"/>
      <x:c r="BA6" s="174"/>
      <x:c r="BB6" s="174"/>
      <x:c r="BC6" s="174"/>
      <x:c r="BD6" s="174"/>
      <x:c r="BE6" s="174"/>
      <x:c r="BF6" s="174"/>
      <x:c r="BG6" s="174"/>
      <x:c r="BH6" s="174"/>
      <x:c r="BI6" s="174"/>
      <x:c r="BJ6" s="174"/>
      <x:c r="BK6" s="174"/>
      <x:c r="BL6" s="174"/>
      <x:c r="BM6" s="174"/>
      <x:c r="BN6" s="174"/>
      <x:c r="BO6" s="174"/>
      <x:c r="BP6" s="174"/>
      <x:c r="BQ6" s="174"/>
      <x:c r="BR6" s="174"/>
      <x:c r="BS6" s="174"/>
      <x:c r="BT6" s="174"/>
      <x:c r="BU6" s="174"/>
      <x:c r="BV6" s="174"/>
      <x:c r="BW6" s="174"/>
      <x:c r="BX6" s="174"/>
      <x:c r="BY6" s="174"/>
      <x:c r="BZ6" s="174"/>
      <x:c r="CA6" s="174"/>
      <x:c r="CB6" s="174"/>
      <x:c r="CC6" s="174"/>
      <x:c r="CD6" s="174"/>
      <x:c r="CE6" s="174"/>
      <x:c r="CF6" s="174"/>
      <x:c r="CG6" s="174"/>
      <x:c r="CH6" s="174"/>
      <x:c r="CI6" s="179"/>
      <x:c r="CJ6" s="174" t="str">
        <x:v>Yes</x:v>
      </x:c>
      <x:c r="CK6" s="174" t="str">
        <x:v>Yes</x:v>
      </x:c>
      <x:c r="CL6" s="174" t="str">
        <x:v>Yes</x:v>
      </x:c>
      <x:c r="CM6" s="174" t="str">
        <x:v>Clear</x:v>
      </x:c>
      <x:c r="CN6" s="174" t="str">
        <x:v>Verified — clear</x:v>
      </x:c>
      <x:c r="CO6" s="177" t="n">
        <x:v>46272</x:v>
      </x:c>
      <x:c r="CP6" s="174" t="str">
        <x:v>https://pubmed.ncbi.nlm.nih.gov/42653059/</x:v>
      </x:c>
      <x:c r="CQ6" s="174"/>
      <x:c r="CR6" s="174"/>
      <x:c r="CS6" s="174"/>
      <x:c r="CT6" s="174"/>
      <x:c r="CU6" s="176"/>
      <x:c r="CV6" s="176"/>
      <x:c r="CW6" s="176"/>
      <x:c r="CX6" s="176"/>
      <x:c r="CY6" s="176"/>
      <x:c r="CZ6" s="176"/>
      <x:c r="DA6" s="176"/>
      <x:c r="DB6" s="175" t="str">
        <x:f>IF(L6="","",IF(AND(COUNT(CU6:DA6)=7,OR(CU6=0,CU6=1,CU6=2),OR(CV6=0,CV6=1,CV6=2),OR(CW6=0,CW6=1,CW6=2),OR(CX6=0,CX6=1,CX6=2),OR(CY6=0,CY6=1,CY6=2),OR(CZ6=0,CZ6=1,CZ6=2),OR(DA6=0,DA6=1,DA6=2)),SUM(CU6:DA6),""))</x:f>
      </x:c>
      <x:c r="DC6" s="180" t="str">
        <x:f>IF(DB6="","",ROUND(DB6/14*10,1))</x:f>
      </x:c>
      <x:c r="DD6" s="174" t="str">
        <x:v>Pending</x:v>
      </x:c>
      <x:c r="DE6" s="175" t="str">
        <x:f>IF(L6="","",IF(DC6="","Pending",IF(DD6="Yes","CONDITIONAL — safety override",IF(DC6&gt;=8,"HIGH",IF(DC6&gt;=5,"CONDITIONAL","LOW")))))</x:f>
        <x:v>Pending</x:v>
      </x:c>
      <x:c r="DF6" s="174" t="str">
        <x:v>Pending screening and full-text appraisal; no transferability judgment made at identification.</x:v>
      </x:c>
      <x:c r="DG6" s="174"/>
      <x:c r="DH6" s="174"/>
      <x:c r="DI6" s="174"/>
      <x:c r="DJ6" s="174"/>
      <x:c r="DK6" s="174"/>
      <x:c r="DL6" s="174"/>
      <x:c r="DM6" s="174"/>
      <x:c r="DN6" s="174"/>
      <x:c r="DO6" s="174"/>
      <x:c r="DP6" s="174"/>
      <x:c r="DQ6" s="174"/>
      <x:c r="DR6" s="174"/>
      <x:c r="DS6" s="174"/>
      <x:c r="DT6" s="174"/>
      <x:c r="DU6" s="174"/>
      <x:c r="DV6" s="174"/>
      <x:c r="DW6" s="174"/>
      <x:c r="DX6" s="174"/>
      <x:c r="DY6" s="174"/>
      <x:c r="DZ6" s="174" t="str">
        <x:v>Title/abstract screening alone does not establish effectiveness, causality, methodological quality, transferability to Brazilian public safety or an institutional recommendation.</x:v>
      </x:c>
      <x:c r="EA6" s="174" t="str">
        <x:v>Pending</x:v>
      </x:c>
      <x:c r="EB6" s="175" t="str">
        <x:f>IF(L6="","",IF(EC6="READY","Yes","No / Pending"))</x:f>
        <x:v>No / Pending</x:v>
      </x:c>
      <x:c r="EC6" s="174" t="str">
        <x:f>IF(L6="","",IF(OR(ISNUMBER(SEARCH("Retracted Publication",Q6)),CM6="Retracted",CN6="Retracted",CM6="Expression of Concern",CN6="Expression of Concern",F6="Not used",CG6="Critical",CH6="High",CH6="Critical"),"BLOCKED — integrity or use restriction",IF(AND(CJ6="Yes",CK6="Yes",CL6="Yes"),IF(AND(CM6="Clear",CN6="Verified — clear"),IF(AND(AND(LEN(TRIM(CF6))&gt;0,LEFT(LOWER(TRIM(CF6)),7)&lt;&gt;"pending"),OR(CG6="High",CG6="Moderate"),OR(CH6="Low",CH6="Some concerns",CH6="Not applicable")),IF(AND(DD6="No",OR(DE6="HIGH",DE6="CONDITIONAL"),AND(LEN(TRIM(DF6))&gt;0,LEFT(LOWER(TRIM(DF6)),7)&lt;&gt;"pending")),IF(AND(AND(LEN(TRIM(DT6))&gt;0,LEFT(LOWER(TRIM(DT6)),7)&lt;&gt;"pending"),AND(LEN(TRIM(DU6))&gt;0,LEFT(LOWER(TRIM(DU6)),7)&lt;&gt;"pending"),OR(AND(LEN(TRIM(DV6))&gt;0,LEFT(LOWER(TRIM(DV6)),7)&lt;&gt;"pending"),AND(LEN(TRIM(DW6))&gt;0,LEFT(LOWER(TRIM(DW6)),7)&lt;&gt;"pending")),AND(LEN(TRIM(DX6))&gt;0,LEFT(LOWER(TRIM(DX6)),7)&lt;&gt;"pending")),IF(AND(F6="Claim-ready",OR(EA6="Strong",EA6="Moderate"),AND(LEN(TRIM(G6))&gt;0,LEFT(LOWER(TRIM(G6)),7)&lt;&gt;"pending"),G6&lt;&gt;"No substantive use decision is permitted from identification metadata alone.",AND(LEN(TRIM(DZ6))&gt;0,LEFT(LOWER(TRIM(DZ6)),7)&lt;&gt;"pending"),DZ6&lt;&gt;"Identification metadata alone does not permit any substantive scientific, causal, operational, or institutional claim.",AND(LEN(TRIM(EI6))&gt;0,LEFT(LOWER(TRIM(EI6)),7)&lt;&gt;"pending"),ISNUMBER(EH6),EH6&gt;0),"READY","PENDING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" s="174" t="str">
        <x:v>Pending</x:v>
      </x:c>
      <x:c r="EE6" s="174"/>
      <x:c r="EF6" s="174" t="str">
        <x:v>Pending</x:v>
      </x:c>
      <x:c r="EG6" s="174" t="str">
        <x:v>Pending</x:v>
      </x:c>
      <x:c r="EH6" s="177"/>
      <x:c r="EI6" s="500"/>
      <x:c r="EJ6" s="174"/>
      <x:c r="EK6" s="174" t="str">
        <x:v>Pending</x:v>
      </x:c>
      <x:c r="EL6" s="177" t="n">
        <x:v>46272</x:v>
      </x:c>
      <x:c r="EM6" s="174" t="str">
        <x:v>Production PubMed record imported and reconciled to Zotero item 24PZ6F9R;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" s="181" t="n">
        <x:f>IF(L6="","",(IF(N6&lt;&gt;"",1,0)+IF(O6&lt;&gt;"",1,0)+IF(AJ6&lt;&gt;"",1,0)+IF(AU6&lt;&gt;"",1,0)+IF(BE6&lt;&gt;"",1,0)+IF(CF6&lt;&gt;"",1,0)+IF(CJ6="Yes",1,0)+IF(CL6="Yes",1,0)+IF(DE6&lt;&gt;"Pending",1,0)+IF(F6&lt;&gt;"",1,0)+IF(DZ6&lt;&gt;"",1,0)+IF(EI6&lt;&gt;"",1,0))/12)</x:f>
        <x:v>0.5</x:v>
      </x:c>
    </x:row>
    <x:row r="7">
      <x:c r="A7" s="175" t="str">
        <x:v>EV-0004</x:v>
      </x:c>
      <x:c r="B7" s="174" t="str">
        <x:v>Integrity check</x:v>
      </x:c>
      <x:c r="C7" s="175" t="str">
        <x:f>IF(L7="","",IF(LEFT(EC7,7)="BLOCKED","🔴 Do not use for conclusion",IF(EB7="Yes","🟢 Claim-ready","🟡 Caution / context")))</x:f>
        <x:v>🟡 Caution / context</x:v>
      </x:c>
      <x:c r="D7" s="174" t="str">
        <x:f>IF(L7="","",EC7)</x:f>
        <x:v>PENDING — appropriate appraisal</x:v>
      </x:c>
      <x:c r="E7" s="174" t="str">
        <x:v>P3 — Medium</x:v>
      </x:c>
      <x:c r="F7" s="174" t="str">
        <x:v>Pending</x:v>
      </x:c>
      <x:c r="G7" s="174" t="str">
        <x:v>Title/abstract identify an explicit tactical/public-safety context and readiness domain; retain for full-text assessment.</x:v>
      </x:c>
      <x:c r="H7" s="174" t="str">
        <x:v>Obtain and review lawful full text; confirm human adjudication; then select a design-specific appraisal instrument.</x:v>
      </x:c>
      <x:c r="I7" s="174"/>
      <x:c r="J7" s="174" t="str">
        <x:v>C — Implementation Science</x:v>
      </x:c>
      <x:c r="K7" s="174" t="str">
        <x:v>IDENTIFIED</x:v>
      </x:c>
      <x:c r="L7" s="174" t="str">
        <x:v>Investigator survey on Forensic Investigative Genetic Genealogy: Current use, limitations, and sustainability.</x:v>
      </x:c>
      <x:c r="M7" s="174"/>
      <x:c r="N7" s="174" t="str">
        <x:v>Reich, Arielle; Houkes, Abigail; Woolery, Robin; Hughes, Cris</x:v>
      </x:c>
      <x:c r="O7" s="176" t="n">
        <x:v>2026</x:v>
      </x:c>
      <x:c r="P7" s="174" t="str">
        <x:v>Forensic science international</x:v>
      </x:c>
      <x:c r="Q7" s="174" t="str">
        <x:v>Journal Article</x:v>
      </x:c>
      <x:c r="R7" s="174" t="str">
        <x:v>Unclear</x:v>
      </x:c>
      <x:c r="S7" s="174" t="str">
        <x:v>Unknown</x:v>
      </x:c>
      <x:c r="T7" s="174" t="str">
        <x:v>eng</x:v>
      </x:c>
      <x:c r="U7" s="174" t="str">
        <x:v>https://pubmed.ncbi.nlm.nih.gov/42641240/</x:v>
      </x:c>
      <x:c r="V7" s="174" t="str">
        <x:v>10.1016/j.forsciint.2026.113115</x:v>
      </x:c>
      <x:c r="W7" s="175" t="str">
        <x:f>IF(V7="","",LOWER(SUBSTITUTE(SUBSTITUTE(SUBSTITUTE(SUBSTITUTE(TRIM(V7),"https://doi.org/",""),"http://doi.org/",""),"https://dx.doi.org/",""),"doi:","")))</x:f>
        <x:v>10.1016/j.forsciint.2026.113115</x:v>
      </x:c>
      <x:c r="X7" s="174" t="str">
        <x:v>42641240</x:v>
      </x:c>
      <x:c r="Y7" s="174" t="str"/>
      <x:c r="Z7" s="174"/>
      <x:c r="AA7" s="174" t="str">
        <x:v>PubMed/MEDLINE</x:v>
      </x:c>
      <x:c r="AB7" s="174" t="str">
        <x:v>PUBMED-C-v1.0-2026-08-28</x:v>
      </x:c>
      <x:c r="AC7" s="174" t="str">
        <x:v>SP-PUBMED-C-20260828</x:v>
      </x:c>
      <x:c r="AD7" s="177" t="n">
        <x:v>46262</x:v>
      </x:c>
      <x:c r="AE7" s="177" t="n">
        <x:v>46272</x:v>
      </x:c>
      <x:c r="AF7" s="174" t="str">
        <x:v>M9Z93JK4</x:v>
      </x:c>
      <x:c r="AG7" s="174"/>
      <x:c r="AH7" s="174" t="str">
        <x:v>Tactical Athlete → Operational Readiness Brazil</x:v>
      </x:c>
      <x:c r="AI7" s="174" t="str">
        <x:v>evidence-family:C</x:v>
      </x:c>
      <x:c r="AJ7" s="174"/>
      <x:c r="AK7" s="175" t="str">
        <x:f>IF(AJ7="","",IF(OR(LOWER(AJ7)="brazil",LOWER(AJ7)="brasil"),"Yes","No"))</x:f>
      </x:c>
      <x:c r="AL7" s="174"/>
      <x:c r="AM7" s="174"/>
      <x:c r="AN7" s="174"/>
      <x:c r="AO7" s="178"/>
      <x:c r="AP7" s="174"/>
      <x:c r="AQ7" s="174"/>
      <x:c r="AR7" s="174"/>
      <x:c r="AS7" s="174"/>
      <x:c r="AT7" s="174"/>
      <x:c r="AU7" s="174"/>
      <x:c r="AV7" s="174"/>
      <x:c r="AW7" s="174"/>
      <x:c r="AX7" s="174"/>
      <x:c r="AY7" s="174"/>
      <x:c r="AZ7" s="174"/>
      <x:c r="BA7" s="174"/>
      <x:c r="BB7" s="174"/>
      <x:c r="BC7" s="174"/>
      <x:c r="BD7" s="174"/>
      <x:c r="BE7" s="174"/>
      <x:c r="BF7" s="174"/>
      <x:c r="BG7" s="174"/>
      <x:c r="BH7" s="174"/>
      <x:c r="BI7" s="174"/>
      <x:c r="BJ7" s="174"/>
      <x:c r="BK7" s="174"/>
      <x:c r="BL7" s="174"/>
      <x:c r="BM7" s="174"/>
      <x:c r="BN7" s="174"/>
      <x:c r="BO7" s="174"/>
      <x:c r="BP7" s="174"/>
      <x:c r="BQ7" s="174"/>
      <x:c r="BR7" s="174"/>
      <x:c r="BS7" s="174"/>
      <x:c r="BT7" s="174"/>
      <x:c r="BU7" s="174"/>
      <x:c r="BV7" s="174"/>
      <x:c r="BW7" s="174"/>
      <x:c r="BX7" s="174"/>
      <x:c r="BY7" s="174"/>
      <x:c r="BZ7" s="174"/>
      <x:c r="CA7" s="174"/>
      <x:c r="CB7" s="174"/>
      <x:c r="CC7" s="174"/>
      <x:c r="CD7" s="174"/>
      <x:c r="CE7" s="174"/>
      <x:c r="CF7" s="174"/>
      <x:c r="CG7" s="174"/>
      <x:c r="CH7" s="174"/>
      <x:c r="CI7" s="179"/>
      <x:c r="CJ7" s="174" t="str">
        <x:v>Yes</x:v>
      </x:c>
      <x:c r="CK7" s="174" t="str">
        <x:v>Yes</x:v>
      </x:c>
      <x:c r="CL7" s="174" t="str">
        <x:v>Yes</x:v>
      </x:c>
      <x:c r="CM7" s="174" t="str">
        <x:v>Clear</x:v>
      </x:c>
      <x:c r="CN7" s="174" t="str">
        <x:v>Verified — clear</x:v>
      </x:c>
      <x:c r="CO7" s="177" t="n">
        <x:v>46272</x:v>
      </x:c>
      <x:c r="CP7" s="174" t="str">
        <x:v>https://pubmed.ncbi.nlm.nih.gov/42641240/</x:v>
      </x:c>
      <x:c r="CQ7" s="174"/>
      <x:c r="CR7" s="174"/>
      <x:c r="CS7" s="174"/>
      <x:c r="CT7" s="174"/>
      <x:c r="CU7" s="176"/>
      <x:c r="CV7" s="176"/>
      <x:c r="CW7" s="176"/>
      <x:c r="CX7" s="176"/>
      <x:c r="CY7" s="176"/>
      <x:c r="CZ7" s="176"/>
      <x:c r="DA7" s="176"/>
      <x:c r="DB7" s="175" t="str">
        <x:f>IF(L7="","",IF(AND(COUNT(CU7:DA7)=7,OR(CU7=0,CU7=1,CU7=2),OR(CV7=0,CV7=1,CV7=2),OR(CW7=0,CW7=1,CW7=2),OR(CX7=0,CX7=1,CX7=2),OR(CY7=0,CY7=1,CY7=2),OR(CZ7=0,CZ7=1,CZ7=2),OR(DA7=0,DA7=1,DA7=2)),SUM(CU7:DA7),""))</x:f>
      </x:c>
      <x:c r="DC7" s="180" t="str">
        <x:f>IF(DB7="","",ROUND(DB7/14*10,1))</x:f>
      </x:c>
      <x:c r="DD7" s="174" t="str">
        <x:v>Pending</x:v>
      </x:c>
      <x:c r="DE7" s="175" t="str">
        <x:f>IF(L7="","",IF(DC7="","Pending",IF(DD7="Yes","CONDITIONAL — safety override",IF(DC7&gt;=8,"HIGH",IF(DC7&gt;=5,"CONDITIONAL","LOW")))))</x:f>
        <x:v>Pending</x:v>
      </x:c>
      <x:c r="DF7" s="174" t="str">
        <x:v>Pending screening and full-text appraisal; no transferability judgment made at identification.</x:v>
      </x:c>
      <x:c r="DG7" s="174"/>
      <x:c r="DH7" s="174"/>
      <x:c r="DI7" s="174"/>
      <x:c r="DJ7" s="174"/>
      <x:c r="DK7" s="174"/>
      <x:c r="DL7" s="174"/>
      <x:c r="DM7" s="174"/>
      <x:c r="DN7" s="174"/>
      <x:c r="DO7" s="174"/>
      <x:c r="DP7" s="174"/>
      <x:c r="DQ7" s="174"/>
      <x:c r="DR7" s="174"/>
      <x:c r="DS7" s="174"/>
      <x:c r="DT7" s="174"/>
      <x:c r="DU7" s="174"/>
      <x:c r="DV7" s="174"/>
      <x:c r="DW7" s="174"/>
      <x:c r="DX7" s="174"/>
      <x:c r="DY7" s="174"/>
      <x:c r="DZ7" s="174" t="str">
        <x:v>Title/abstract screening alone does not establish effectiveness, causality, methodological quality, transferability to Brazilian public safety or an institutional recommendation.</x:v>
      </x:c>
      <x:c r="EA7" s="174" t="str">
        <x:v>Pending</x:v>
      </x:c>
      <x:c r="EB7" s="175" t="str">
        <x:f>IF(L7="","",IF(EC7="READY","Yes","No / Pending"))</x:f>
        <x:v>No / Pending</x:v>
      </x:c>
      <x:c r="EC7" s="174" t="str">
        <x:f>IF(L7="","",IF(OR(ISNUMBER(SEARCH("Retracted Publication",Q7)),CM7="Retracted",CN7="Retracted",CM7="Expression of Concern",CN7="Expression of Concern",F7="Not used",CG7="Critical",CH7="High",CH7="Critical"),"BLOCKED — integrity or use restriction",IF(AND(CJ7="Yes",CK7="Yes",CL7="Yes"),IF(AND(CM7="Clear",CN7="Verified — clear"),IF(AND(AND(LEN(TRIM(CF7))&gt;0,LEFT(LOWER(TRIM(CF7)),7)&lt;&gt;"pending"),OR(CG7="High",CG7="Moderate"),OR(CH7="Low",CH7="Some concerns",CH7="Not applicable")),IF(AND(DD7="No",OR(DE7="HIGH",DE7="CONDITIONAL"),AND(LEN(TRIM(DF7))&gt;0,LEFT(LOWER(TRIM(DF7)),7)&lt;&gt;"pending")),IF(AND(AND(LEN(TRIM(DT7))&gt;0,LEFT(LOWER(TRIM(DT7)),7)&lt;&gt;"pending"),AND(LEN(TRIM(DU7))&gt;0,LEFT(LOWER(TRIM(DU7)),7)&lt;&gt;"pending"),OR(AND(LEN(TRIM(DV7))&gt;0,LEFT(LOWER(TRIM(DV7)),7)&lt;&gt;"pending"),AND(LEN(TRIM(DW7))&gt;0,LEFT(LOWER(TRIM(DW7)),7)&lt;&gt;"pending")),AND(LEN(TRIM(DX7))&gt;0,LEFT(LOWER(TRIM(DX7)),7)&lt;&gt;"pending")),IF(AND(F7="Claim-ready",OR(EA7="Strong",EA7="Moderate"),AND(LEN(TRIM(G7))&gt;0,LEFT(LOWER(TRIM(G7)),7)&lt;&gt;"pending"),G7&lt;&gt;"No substantive use decision is permitted from identification metadata alone.",AND(LEN(TRIM(DZ7))&gt;0,LEFT(LOWER(TRIM(DZ7)),7)&lt;&gt;"pending"),DZ7&lt;&gt;"Identification metadata alone does not permit any substantive scientific, causal, operational, or institutional claim.",AND(LEN(TRIM(EI7))&gt;0,LEFT(LOWER(TRIM(EI7)),7)&lt;&gt;"pending"),ISNUMBER(EH7),EH7&gt;0),"READY","PENDING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" s="174" t="str">
        <x:v>Pending</x:v>
      </x:c>
      <x:c r="EE7" s="174"/>
      <x:c r="EF7" s="174" t="str">
        <x:v>Pending</x:v>
      </x:c>
      <x:c r="EG7" s="174" t="str">
        <x:v>Pending</x:v>
      </x:c>
      <x:c r="EH7" s="177"/>
      <x:c r="EI7" s="500"/>
      <x:c r="EJ7" s="174"/>
      <x:c r="EK7" s="174" t="str">
        <x:v>Pending</x:v>
      </x:c>
      <x:c r="EL7" s="177" t="n">
        <x:v>46272</x:v>
      </x:c>
      <x:c r="EM7" s="174" t="str">
        <x:v>Production PubMed record imported and reconciled to Zotero item M9Z93JK4;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" s="181" t="n">
        <x:f>IF(L7="","",(IF(N7&lt;&gt;"",1,0)+IF(O7&lt;&gt;"",1,0)+IF(AJ7&lt;&gt;"",1,0)+IF(AU7&lt;&gt;"",1,0)+IF(BE7&lt;&gt;"",1,0)+IF(CF7&lt;&gt;"",1,0)+IF(CJ7="Yes",1,0)+IF(CL7="Yes",1,0)+IF(DE7&lt;&gt;"Pending",1,0)+IF(F7&lt;&gt;"",1,0)+IF(DZ7&lt;&gt;"",1,0)+IF(EI7&lt;&gt;"",1,0))/12)</x:f>
        <x:v>0.5</x:v>
      </x:c>
    </x:row>
    <x:row r="8">
      <x:c r="A8" s="175" t="str">
        <x:v>EV-0005</x:v>
      </x:c>
      <x:c r="B8" s="174" t="str">
        <x:v>Integrity check</x:v>
      </x:c>
      <x:c r="C8" s="175" t="str">
        <x:f>IF(L8="","",IF(LEFT(EC8,7)="BLOCKED","🔴 Do not use for conclusion",IF(EB8="Yes","🟢 Claim-ready","🟡 Caution / context")))</x:f>
        <x:v>🟡 Caution / context</x:v>
      </x:c>
      <x:c r="D8" s="174" t="str">
        <x:f>IF(L8="","",EC8)</x:f>
        <x:v>PENDING — appropriate appraisal</x:v>
      </x:c>
      <x:c r="E8" s="174" t="str">
        <x:v>P3 — Medium</x:v>
      </x:c>
      <x:c r="F8" s="174" t="str">
        <x:v>Pending</x:v>
      </x:c>
      <x:c r="G8" s="174" t="str">
        <x:v>Title/abstract identify an explicit tactical/public-safety context and readiness domain; retain for full-text assessment.</x:v>
      </x:c>
      <x:c r="H8" s="174" t="str">
        <x:v>Obtain and review lawful full text; confirm human adjudication; then select a design-specific appraisal instrument.</x:v>
      </x:c>
      <x:c r="I8" s="174"/>
      <x:c r="J8" s="174" t="str">
        <x:v>A — Core</x:v>
      </x:c>
      <x:c r="K8" s="174" t="str">
        <x:v>IDENTIFIED</x:v>
      </x:c>
      <x:c r="L8" s="174" t="str">
        <x:v>Clinical interpretation of cardiac troponin in athletes: From endurance exercise to exertional injury.</x:v>
      </x:c>
      <x:c r="M8" s="174"/>
      <x:c r="N8" s="174" t="str">
        <x:v>Dean, John-Henry L; Leggit, Jeffrey C; Franzos, M Alaric</x:v>
      </x:c>
      <x:c r="O8" s="176" t="n">
        <x:v>2026</x:v>
      </x:c>
      <x:c r="P8" s="174" t="str">
        <x:v>PM &amp; R : the journal of injury, function, and rehabilitation</x:v>
      </x:c>
      <x:c r="Q8" s="174" t="str">
        <x:v>Journal Article; Review</x:v>
      </x:c>
      <x:c r="R8" s="174" t="str">
        <x:v>Unclear</x:v>
      </x:c>
      <x:c r="S8" s="174" t="str">
        <x:v>Unknown</x:v>
      </x:c>
      <x:c r="T8" s="174" t="str">
        <x:v>eng</x:v>
      </x:c>
      <x:c r="U8" s="174" t="str">
        <x:v>https://pubmed.ncbi.nlm.nih.gov/42635296/</x:v>
      </x:c>
      <x:c r="V8" s="174" t="str">
        <x:v>10.1002/pmrj.70203</x:v>
      </x:c>
      <x:c r="W8" s="175" t="str">
        <x:f>IF(V8="","",LOWER(SUBSTITUTE(SUBSTITUTE(SUBSTITUTE(SUBSTITUTE(TRIM(V8),"https://doi.org/",""),"http://doi.org/",""),"https://dx.doi.org/",""),"doi:","")))</x:f>
        <x:v>10.1002/pmrj.70203</x:v>
      </x:c>
      <x:c r="X8" s="174" t="str">
        <x:v>42635296</x:v>
      </x:c>
      <x:c r="Y8" s="174" t="str"/>
      <x:c r="Z8" s="174"/>
      <x:c r="AA8" s="174" t="str">
        <x:v>PubMed/MEDLINE</x:v>
      </x:c>
      <x:c r="AB8" s="174" t="str">
        <x:v>PUBMED-A-v1.0-2026-08-28</x:v>
      </x:c>
      <x:c r="AC8" s="174" t="str">
        <x:v>SP-PUBMED-A-20260828</x:v>
      </x:c>
      <x:c r="AD8" s="177" t="n">
        <x:v>46262</x:v>
      </x:c>
      <x:c r="AE8" s="177" t="n">
        <x:v>46272</x:v>
      </x:c>
      <x:c r="AF8" s="174" t="str">
        <x:v>S7QIB5YW</x:v>
      </x:c>
      <x:c r="AG8" s="174"/>
      <x:c r="AH8" s="174" t="str">
        <x:v>Tactical Athlete → Operational Readiness Brazil</x:v>
      </x:c>
      <x:c r="AI8" s="174" t="str">
        <x:v>evidence-family:A</x:v>
      </x:c>
      <x:c r="AJ8" s="174"/>
      <x:c r="AK8" s="175" t="str">
        <x:f>IF(AJ8="","",IF(OR(LOWER(AJ8)="brazil",LOWER(AJ8)="brasil"),"Yes","No"))</x:f>
      </x:c>
      <x:c r="AL8" s="174"/>
      <x:c r="AM8" s="174"/>
      <x:c r="AN8" s="174"/>
      <x:c r="AO8" s="178"/>
      <x:c r="AP8" s="174"/>
      <x:c r="AQ8" s="174"/>
      <x:c r="AR8" s="174"/>
      <x:c r="AS8" s="174"/>
      <x:c r="AT8" s="174"/>
      <x:c r="AU8" s="174"/>
      <x:c r="AV8" s="174"/>
      <x:c r="AW8" s="174"/>
      <x:c r="AX8" s="174"/>
      <x:c r="AY8" s="174"/>
      <x:c r="AZ8" s="174"/>
      <x:c r="BA8" s="174"/>
      <x:c r="BB8" s="174"/>
      <x:c r="BC8" s="174"/>
      <x:c r="BD8" s="174"/>
      <x:c r="BE8" s="174"/>
      <x:c r="BF8" s="174"/>
      <x:c r="BG8" s="174"/>
      <x:c r="BH8" s="174"/>
      <x:c r="BI8" s="174"/>
      <x:c r="BJ8" s="174"/>
      <x:c r="BK8" s="174"/>
      <x:c r="BL8" s="174"/>
      <x:c r="BM8" s="174"/>
      <x:c r="BN8" s="174"/>
      <x:c r="BO8" s="174"/>
      <x:c r="BP8" s="174"/>
      <x:c r="BQ8" s="174"/>
      <x:c r="BR8" s="174"/>
      <x:c r="BS8" s="174"/>
      <x:c r="BT8" s="174"/>
      <x:c r="BU8" s="174"/>
      <x:c r="BV8" s="174"/>
      <x:c r="BW8" s="174"/>
      <x:c r="BX8" s="174"/>
      <x:c r="BY8" s="174"/>
      <x:c r="BZ8" s="174"/>
      <x:c r="CA8" s="174"/>
      <x:c r="CB8" s="174"/>
      <x:c r="CC8" s="174"/>
      <x:c r="CD8" s="174"/>
      <x:c r="CE8" s="174"/>
      <x:c r="CF8" s="174"/>
      <x:c r="CG8" s="174"/>
      <x:c r="CH8" s="174"/>
      <x:c r="CI8" s="179"/>
      <x:c r="CJ8" s="174" t="str">
        <x:v>Yes</x:v>
      </x:c>
      <x:c r="CK8" s="174" t="str">
        <x:v>Yes</x:v>
      </x:c>
      <x:c r="CL8" s="174" t="str">
        <x:v>Yes</x:v>
      </x:c>
      <x:c r="CM8" s="174" t="str">
        <x:v>Clear</x:v>
      </x:c>
      <x:c r="CN8" s="174" t="str">
        <x:v>Verified — clear</x:v>
      </x:c>
      <x:c r="CO8" s="177" t="n">
        <x:v>46272</x:v>
      </x:c>
      <x:c r="CP8" s="174" t="str">
        <x:v>https://pubmed.ncbi.nlm.nih.gov/42635296/</x:v>
      </x:c>
      <x:c r="CQ8" s="174"/>
      <x:c r="CR8" s="174"/>
      <x:c r="CS8" s="174"/>
      <x:c r="CT8" s="174"/>
      <x:c r="CU8" s="176"/>
      <x:c r="CV8" s="176"/>
      <x:c r="CW8" s="176"/>
      <x:c r="CX8" s="176"/>
      <x:c r="CY8" s="176"/>
      <x:c r="CZ8" s="176"/>
      <x:c r="DA8" s="176"/>
      <x:c r="DB8" s="175" t="str">
        <x:f>IF(L8="","",IF(AND(COUNT(CU8:DA8)=7,OR(CU8=0,CU8=1,CU8=2),OR(CV8=0,CV8=1,CV8=2),OR(CW8=0,CW8=1,CW8=2),OR(CX8=0,CX8=1,CX8=2),OR(CY8=0,CY8=1,CY8=2),OR(CZ8=0,CZ8=1,CZ8=2),OR(DA8=0,DA8=1,DA8=2)),SUM(CU8:DA8),""))</x:f>
      </x:c>
      <x:c r="DC8" s="180" t="str">
        <x:f>IF(DB8="","",ROUND(DB8/14*10,1))</x:f>
      </x:c>
      <x:c r="DD8" s="174" t="str">
        <x:v>Pending</x:v>
      </x:c>
      <x:c r="DE8" s="175" t="str">
        <x:f>IF(L8="","",IF(DC8="","Pending",IF(DD8="Yes","CONDITIONAL — safety override",IF(DC8&gt;=8,"HIGH",IF(DC8&gt;=5,"CONDITIONAL","LOW")))))</x:f>
        <x:v>Pending</x:v>
      </x:c>
      <x:c r="DF8" s="174" t="str">
        <x:v>Pending screening and full-text appraisal; no transferability judgment made at identification.</x:v>
      </x:c>
      <x:c r="DG8" s="174"/>
      <x:c r="DH8" s="174"/>
      <x:c r="DI8" s="174"/>
      <x:c r="DJ8" s="174"/>
      <x:c r="DK8" s="174"/>
      <x:c r="DL8" s="174"/>
      <x:c r="DM8" s="174"/>
      <x:c r="DN8" s="174"/>
      <x:c r="DO8" s="174"/>
      <x:c r="DP8" s="174"/>
      <x:c r="DQ8" s="174"/>
      <x:c r="DR8" s="174"/>
      <x:c r="DS8" s="174"/>
      <x:c r="DT8" s="174"/>
      <x:c r="DU8" s="174"/>
      <x:c r="DV8" s="174"/>
      <x:c r="DW8" s="174"/>
      <x:c r="DX8" s="174"/>
      <x:c r="DY8" s="174"/>
      <x:c r="DZ8" s="174" t="str">
        <x:v>Title/abstract screening alone does not establish effectiveness, causality, methodological quality, transferability to Brazilian public safety or an institutional recommendation.</x:v>
      </x:c>
      <x:c r="EA8" s="174" t="str">
        <x:v>Pending</x:v>
      </x:c>
      <x:c r="EB8" s="175" t="str">
        <x:f>IF(L8="","",IF(EC8="READY","Yes","No / Pending"))</x:f>
        <x:v>No / Pending</x:v>
      </x:c>
      <x:c r="EC8" s="174" t="str">
        <x:f>IF(L8="","",IF(OR(ISNUMBER(SEARCH("Retracted Publication",Q8)),CM8="Retracted",CN8="Retracted",CM8="Expression of Concern",CN8="Expression of Concern",F8="Not used",CG8="Critical",CH8="High",CH8="Critical"),"BLOCKED — integrity or use restriction",IF(AND(CJ8="Yes",CK8="Yes",CL8="Yes"),IF(AND(CM8="Clear",CN8="Verified — clear"),IF(AND(AND(LEN(TRIM(CF8))&gt;0,LEFT(LOWER(TRIM(CF8)),7)&lt;&gt;"pending"),OR(CG8="High",CG8="Moderate"),OR(CH8="Low",CH8="Some concerns",CH8="Not applicable")),IF(AND(DD8="No",OR(DE8="HIGH",DE8="CONDITIONAL"),AND(LEN(TRIM(DF8))&gt;0,LEFT(LOWER(TRIM(DF8)),7)&lt;&gt;"pending")),IF(AND(AND(LEN(TRIM(DT8))&gt;0,LEFT(LOWER(TRIM(DT8)),7)&lt;&gt;"pending"),AND(LEN(TRIM(DU8))&gt;0,LEFT(LOWER(TRIM(DU8)),7)&lt;&gt;"pending"),OR(AND(LEN(TRIM(DV8))&gt;0,LEFT(LOWER(TRIM(DV8)),7)&lt;&gt;"pending"),AND(LEN(TRIM(DW8))&gt;0,LEFT(LOWER(TRIM(DW8)),7)&lt;&gt;"pending")),AND(LEN(TRIM(DX8))&gt;0,LEFT(LOWER(TRIM(DX8)),7)&lt;&gt;"pending")),IF(AND(F8="Claim-ready",OR(EA8="Strong",EA8="Moderate"),AND(LEN(TRIM(G8))&gt;0,LEFT(LOWER(TRIM(G8)),7)&lt;&gt;"pending"),G8&lt;&gt;"No substantive use decision is permitted from identification metadata alone.",AND(LEN(TRIM(DZ8))&gt;0,LEFT(LOWER(TRIM(DZ8)),7)&lt;&gt;"pending"),DZ8&lt;&gt;"Identification metadata alone does not permit any substantive scientific, causal, operational, or institutional claim.",AND(LEN(TRIM(EI8))&gt;0,LEFT(LOWER(TRIM(EI8)),7)&lt;&gt;"pending"),ISNUMBER(EH8),EH8&gt;0),"READY","PENDING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" s="174" t="str">
        <x:v>Pending</x:v>
      </x:c>
      <x:c r="EE8" s="174"/>
      <x:c r="EF8" s="174" t="str">
        <x:v>Pending</x:v>
      </x:c>
      <x:c r="EG8" s="174" t="str">
        <x:v>Pending</x:v>
      </x:c>
      <x:c r="EH8" s="177"/>
      <x:c r="EI8" s="500"/>
      <x:c r="EJ8" s="174"/>
      <x:c r="EK8" s="174" t="str">
        <x:v>Pending</x:v>
      </x:c>
      <x:c r="EL8" s="177" t="n">
        <x:v>46272</x:v>
      </x:c>
      <x:c r="EM8" s="174" t="str">
        <x:v>Production PubMed record imported and reconciled to Zotero item S7QIB5YW;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" s="181" t="n">
        <x:f>IF(L8="","",(IF(N8&lt;&gt;"",1,0)+IF(O8&lt;&gt;"",1,0)+IF(AJ8&lt;&gt;"",1,0)+IF(AU8&lt;&gt;"",1,0)+IF(BE8&lt;&gt;"",1,0)+IF(CF8&lt;&gt;"",1,0)+IF(CJ8="Yes",1,0)+IF(CL8="Yes",1,0)+IF(DE8&lt;&gt;"Pending",1,0)+IF(F8&lt;&gt;"",1,0)+IF(DZ8&lt;&gt;"",1,0)+IF(EI8&lt;&gt;"",1,0))/12)</x:f>
        <x:v>0.5</x:v>
      </x:c>
    </x:row>
    <x:row r="9">
      <x:c r="A9" s="175" t="str">
        <x:v>EV-0006</x:v>
      </x:c>
      <x:c r="B9" s="174" t="str">
        <x:v>Integrity check</x:v>
      </x:c>
      <x:c r="C9" s="175" t="str">
        <x:f>IF(L9="","",IF(LEFT(EC9,7)="BLOCKED","🔴 Do not use for conclusion",IF(EB9="Yes","🟢 Claim-ready","🟡 Caution / context")))</x:f>
        <x:v>🟡 Caution / context</x:v>
      </x:c>
      <x:c r="D9" s="174" t="str">
        <x:f>IF(L9="","",EC9)</x:f>
        <x:v>PENDING — appropriate appraisal</x:v>
      </x:c>
      <x:c r="E9" s="174" t="str">
        <x:v>P3 — Medium</x:v>
      </x:c>
      <x:c r="F9" s="174" t="str">
        <x:v>Pending</x:v>
      </x:c>
      <x:c r="G9" s="174" t="str">
        <x:v>A potentially relevant concept is present, but direct applicability is ambiguous at title/abstract level.</x:v>
      </x:c>
      <x:c r="H9" s="174" t="str">
        <x:v>Human title/abstract adjudication; retrieve full text if relevance remains plausible.</x:v>
      </x:c>
      <x:c r="I9" s="174"/>
      <x:c r="J9" s="174" t="str">
        <x:v>A — Core</x:v>
      </x:c>
      <x:c r="K9" s="174" t="str">
        <x:v>IDENTIFIED</x:v>
      </x:c>
      <x:c r="L9" s="174" t="str">
        <x:v>Integrating Ketamine and Autogenic Training for Chronic Pain: A Case Study at Walter Reed National Military Medical Center.</x:v>
      </x:c>
      <x:c r="M9" s="174"/>
      <x:c r="N9" s="174" t="str">
        <x:v>Carlson, Julia G; Gbade-Alabi, Oluwaseyi A; Love, Darren D; Richards, Jessica M</x:v>
      </x:c>
      <x:c r="O9" s="176" t="n">
        <x:v>2026</x:v>
      </x:c>
      <x:c r="P9" s="174" t="str">
        <x:v>Military medicine</x:v>
      </x:c>
      <x:c r="Q9" s="174" t="str">
        <x:v>Journal Article</x:v>
      </x:c>
      <x:c r="R9" s="174" t="str">
        <x:v>Unclear</x:v>
      </x:c>
      <x:c r="S9" s="174" t="str">
        <x:v>Unknown</x:v>
      </x:c>
      <x:c r="T9" s="174" t="str">
        <x:v>eng</x:v>
      </x:c>
      <x:c r="U9" s="174" t="str">
        <x:v>https://pubmed.ncbi.nlm.nih.gov/42623656/</x:v>
      </x:c>
      <x:c r="V9" s="174" t="str">
        <x:v>10.1093/milmed/usag396</x:v>
      </x:c>
      <x:c r="W9" s="175" t="str">
        <x:f>IF(V9="","",LOWER(SUBSTITUTE(SUBSTITUTE(SUBSTITUTE(SUBSTITUTE(TRIM(V9),"https://doi.org/",""),"http://doi.org/",""),"https://dx.doi.org/",""),"doi:","")))</x:f>
        <x:v>10.1093/milmed/usag396</x:v>
      </x:c>
      <x:c r="X9" s="174" t="str">
        <x:v>42623656</x:v>
      </x:c>
      <x:c r="Y9" s="174" t="str"/>
      <x:c r="Z9" s="174"/>
      <x:c r="AA9" s="174" t="str">
        <x:v>PubMed/MEDLINE</x:v>
      </x:c>
      <x:c r="AB9" s="174" t="str">
        <x:v>PUBMED-A-v1.0-2026-08-28</x:v>
      </x:c>
      <x:c r="AC9" s="174" t="str">
        <x:v>SP-PUBMED-A-20260828</x:v>
      </x:c>
      <x:c r="AD9" s="177" t="n">
        <x:v>46262</x:v>
      </x:c>
      <x:c r="AE9" s="177" t="n">
        <x:v>46272</x:v>
      </x:c>
      <x:c r="AF9" s="174" t="str">
        <x:v>2XMNRPEP</x:v>
      </x:c>
      <x:c r="AG9" s="174"/>
      <x:c r="AH9" s="174" t="str">
        <x:v>Tactical Athlete → Operational Readiness Brazil</x:v>
      </x:c>
      <x:c r="AI9" s="174" t="str">
        <x:v>evidence-family:A</x:v>
      </x:c>
      <x:c r="AJ9" s="174"/>
      <x:c r="AK9" s="175" t="str">
        <x:f>IF(AJ9="","",IF(OR(LOWER(AJ9)="brazil",LOWER(AJ9)="brasil"),"Yes","No"))</x:f>
      </x:c>
      <x:c r="AL9" s="174"/>
      <x:c r="AM9" s="174"/>
      <x:c r="AN9" s="174"/>
      <x:c r="AO9" s="178"/>
      <x:c r="AP9" s="174"/>
      <x:c r="AQ9" s="174"/>
      <x:c r="AR9" s="174"/>
      <x:c r="AS9" s="174"/>
      <x:c r="AT9" s="174"/>
      <x:c r="AU9" s="174"/>
      <x:c r="AV9" s="174"/>
      <x:c r="AW9" s="174"/>
      <x:c r="AX9" s="174"/>
      <x:c r="AY9" s="174"/>
      <x:c r="AZ9" s="174"/>
      <x:c r="BA9" s="174"/>
      <x:c r="BB9" s="174"/>
      <x:c r="BC9" s="174"/>
      <x:c r="BD9" s="174"/>
      <x:c r="BE9" s="174"/>
      <x:c r="BF9" s="174"/>
      <x:c r="BG9" s="174"/>
      <x:c r="BH9" s="174"/>
      <x:c r="BI9" s="174"/>
      <x:c r="BJ9" s="174"/>
      <x:c r="BK9" s="174"/>
      <x:c r="BL9" s="174"/>
      <x:c r="BM9" s="174"/>
      <x:c r="BN9" s="174"/>
      <x:c r="BO9" s="174"/>
      <x:c r="BP9" s="174"/>
      <x:c r="BQ9" s="174"/>
      <x:c r="BR9" s="174"/>
      <x:c r="BS9" s="174"/>
      <x:c r="BT9" s="174"/>
      <x:c r="BU9" s="174"/>
      <x:c r="BV9" s="174"/>
      <x:c r="BW9" s="174"/>
      <x:c r="BX9" s="174"/>
      <x:c r="BY9" s="174"/>
      <x:c r="BZ9" s="174"/>
      <x:c r="CA9" s="174"/>
      <x:c r="CB9" s="174"/>
      <x:c r="CC9" s="174"/>
      <x:c r="CD9" s="174"/>
      <x:c r="CE9" s="174"/>
      <x:c r="CF9" s="174"/>
      <x:c r="CG9" s="174"/>
      <x:c r="CH9" s="174"/>
      <x:c r="CI9" s="179"/>
      <x:c r="CJ9" s="174" t="str">
        <x:v>Yes</x:v>
      </x:c>
      <x:c r="CK9" s="174" t="str">
        <x:v>Yes</x:v>
      </x:c>
      <x:c r="CL9" s="174" t="str">
        <x:v>Yes</x:v>
      </x:c>
      <x:c r="CM9" s="174" t="str">
        <x:v>Clear</x:v>
      </x:c>
      <x:c r="CN9" s="174" t="str">
        <x:v>Verified — clear</x:v>
      </x:c>
      <x:c r="CO9" s="177" t="n">
        <x:v>46272</x:v>
      </x:c>
      <x:c r="CP9" s="174" t="str">
        <x:v>https://pubmed.ncbi.nlm.nih.gov/42623656/</x:v>
      </x:c>
      <x:c r="CQ9" s="174"/>
      <x:c r="CR9" s="174"/>
      <x:c r="CS9" s="174"/>
      <x:c r="CT9" s="174"/>
      <x:c r="CU9" s="176"/>
      <x:c r="CV9" s="176"/>
      <x:c r="CW9" s="176"/>
      <x:c r="CX9" s="176"/>
      <x:c r="CY9" s="176"/>
      <x:c r="CZ9" s="176"/>
      <x:c r="DA9" s="176"/>
      <x:c r="DB9" s="175" t="str">
        <x:f>IF(L9="","",IF(AND(COUNT(CU9:DA9)=7,OR(CU9=0,CU9=1,CU9=2),OR(CV9=0,CV9=1,CV9=2),OR(CW9=0,CW9=1,CW9=2),OR(CX9=0,CX9=1,CX9=2),OR(CY9=0,CY9=1,CY9=2),OR(CZ9=0,CZ9=1,CZ9=2),OR(DA9=0,DA9=1,DA9=2)),SUM(CU9:DA9),""))</x:f>
      </x:c>
      <x:c r="DC9" s="180" t="str">
        <x:f>IF(DB9="","",ROUND(DB9/14*10,1))</x:f>
      </x:c>
      <x:c r="DD9" s="174" t="str">
        <x:v>Pending</x:v>
      </x:c>
      <x:c r="DE9" s="175" t="str">
        <x:f>IF(L9="","",IF(DC9="","Pending",IF(DD9="Yes","CONDITIONAL — safety override",IF(DC9&gt;=8,"HIGH",IF(DC9&gt;=5,"CONDITIONAL","LOW")))))</x:f>
        <x:v>Pending</x:v>
      </x:c>
      <x:c r="DF9" s="174" t="str">
        <x:v>Pending screening and full-text appraisal; no transferability judgment made at identification.</x:v>
      </x:c>
      <x:c r="DG9" s="174"/>
      <x:c r="DH9" s="174"/>
      <x:c r="DI9" s="174"/>
      <x:c r="DJ9" s="174"/>
      <x:c r="DK9" s="174"/>
      <x:c r="DL9" s="174"/>
      <x:c r="DM9" s="174"/>
      <x:c r="DN9" s="174"/>
      <x:c r="DO9" s="174"/>
      <x:c r="DP9" s="174"/>
      <x:c r="DQ9" s="174"/>
      <x:c r="DR9" s="174"/>
      <x:c r="DS9" s="174"/>
      <x:c r="DT9" s="174"/>
      <x:c r="DU9" s="174"/>
      <x:c r="DV9" s="174"/>
      <x:c r="DW9" s="174"/>
      <x:c r="DX9" s="174"/>
      <x:c r="DY9" s="174"/>
      <x:c r="DZ9" s="174" t="str">
        <x:v>Title/abstract information is insufficient for a substantive scientific, causal, transferability or institutional claim.</x:v>
      </x:c>
      <x:c r="EA9" s="174" t="str">
        <x:v>Pending</x:v>
      </x:c>
      <x:c r="EB9" s="175" t="str">
        <x:f>IF(L9="","",IF(EC9="READY","Yes","No / Pending"))</x:f>
        <x:v>No / Pending</x:v>
      </x:c>
      <x:c r="EC9" s="174" t="str">
        <x:f>IF(L9="","",IF(OR(ISNUMBER(SEARCH("Retracted Publication",Q9)),CM9="Retracted",CN9="Retracted",CM9="Expression of Concern",CN9="Expression of Concern",F9="Not used",CG9="Critical",CH9="High",CH9="Critical"),"BLOCKED — integrity or use restriction",IF(AND(CJ9="Yes",CK9="Yes",CL9="Yes"),IF(AND(CM9="Clear",CN9="Verified — clear"),IF(AND(AND(LEN(TRIM(CF9))&gt;0,LEFT(LOWER(TRIM(CF9)),7)&lt;&gt;"pending"),OR(CG9="High",CG9="Moderate"),OR(CH9="Low",CH9="Some concerns",CH9="Not applicable")),IF(AND(DD9="No",OR(DE9="HIGH",DE9="CONDITIONAL"),AND(LEN(TRIM(DF9))&gt;0,LEFT(LOWER(TRIM(DF9)),7)&lt;&gt;"pending")),IF(AND(AND(LEN(TRIM(DT9))&gt;0,LEFT(LOWER(TRIM(DT9)),7)&lt;&gt;"pending"),AND(LEN(TRIM(DU9))&gt;0,LEFT(LOWER(TRIM(DU9)),7)&lt;&gt;"pending"),OR(AND(LEN(TRIM(DV9))&gt;0,LEFT(LOWER(TRIM(DV9)),7)&lt;&gt;"pending"),AND(LEN(TRIM(DW9))&gt;0,LEFT(LOWER(TRIM(DW9)),7)&lt;&gt;"pending")),AND(LEN(TRIM(DX9))&gt;0,LEFT(LOWER(TRIM(DX9)),7)&lt;&gt;"pending")),IF(AND(F9="Claim-ready",OR(EA9="Strong",EA9="Moderate"),AND(LEN(TRIM(G9))&gt;0,LEFT(LOWER(TRIM(G9)),7)&lt;&gt;"pending"),G9&lt;&gt;"No substantive use decision is permitted from identification metadata alone.",AND(LEN(TRIM(DZ9))&gt;0,LEFT(LOWER(TRIM(DZ9)),7)&lt;&gt;"pending"),DZ9&lt;&gt;"Identification metadata alone does not permit any substantive scientific, causal, operational, or institutional claim.",AND(LEN(TRIM(EI9))&gt;0,LEFT(LOWER(TRIM(EI9)),7)&lt;&gt;"pending"),ISNUMBER(EH9),EH9&gt;0),"READY","PENDING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" s="174" t="str">
        <x:v>Pending</x:v>
      </x:c>
      <x:c r="EE9" s="174"/>
      <x:c r="EF9" s="174" t="str">
        <x:v>Pending</x:v>
      </x:c>
      <x:c r="EG9" s="174" t="str">
        <x:v>Pending</x:v>
      </x:c>
      <x:c r="EH9" s="177"/>
      <x:c r="EI9" s="500"/>
      <x:c r="EJ9" s="174"/>
      <x:c r="EK9" s="174" t="str">
        <x:v>Pending</x:v>
      </x:c>
      <x:c r="EL9" s="177" t="n">
        <x:v>46272</x:v>
      </x:c>
      <x:c r="EM9" s="174" t="str">
        <x:v>Production PubMed record imported and reconciled to Zotero item 2XMNRPEP;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" s="181" t="n">
        <x:f>IF(L9="","",(IF(N9&lt;&gt;"",1,0)+IF(O9&lt;&gt;"",1,0)+IF(AJ9&lt;&gt;"",1,0)+IF(AU9&lt;&gt;"",1,0)+IF(BE9&lt;&gt;"",1,0)+IF(CF9&lt;&gt;"",1,0)+IF(CJ9="Yes",1,0)+IF(CL9="Yes",1,0)+IF(DE9&lt;&gt;"Pending",1,0)+IF(F9&lt;&gt;"",1,0)+IF(DZ9&lt;&gt;"",1,0)+IF(EI9&lt;&gt;"",1,0))/12)</x:f>
        <x:v>0.5</x:v>
      </x:c>
    </x:row>
    <x:row r="10">
      <x:c r="A10" s="175" t="str">
        <x:v>EV-0007</x:v>
      </x:c>
      <x:c r="B10" s="174" t="str">
        <x:v>Integrity check</x:v>
      </x:c>
      <x:c r="C10" s="175" t="str">
        <x:f>IF(L10="","",IF(LEFT(EC10,7)="BLOCKED","🔴 Do not use for conclusion",IF(EB10="Yes","🟢 Claim-ready","🟡 Caution / context")))</x:f>
        <x:v>🟡 Caution / context</x:v>
      </x:c>
      <x:c r="D10" s="174" t="str">
        <x:f>IF(L10="","",EC10)</x:f>
        <x:v>PENDING — appropriate appraisal</x:v>
      </x:c>
      <x:c r="E10" s="174" t="str">
        <x:v>P3 — Medium</x:v>
      </x:c>
      <x:c r="F10" s="174" t="str">
        <x:v>Pending</x:v>
      </x:c>
      <x:c r="G10" s="174" t="str">
        <x:v>Title/abstract identify an explicit tactical/public-safety context and readiness domain; retain for full-text assessment.</x:v>
      </x:c>
      <x:c r="H10" s="174" t="str">
        <x:v>Obtain and review lawful full text; confirm human adjudication; then select a design-specific appraisal instrument.</x:v>
      </x:c>
      <x:c r="I10" s="174"/>
      <x:c r="J10" s="174" t="str">
        <x:v>C — Implementation Science</x:v>
      </x:c>
      <x:c r="K10" s="174" t="str">
        <x:v>IDENTIFIED</x:v>
      </x:c>
      <x:c r="L10" s="174" t="str">
        <x:v>Post-traumatic stress disorder (PTSD) in war: a comprehensive review of subtypes, risk and protective factors, and therapeutic approaches.</x:v>
      </x:c>
      <x:c r="M10" s="174"/>
      <x:c r="N10" s="174" t="str">
        <x:v>Amini, Ata; Ahani, Mehrnaz; Amani Beni, Fatemeh; Nazari, Elham; Aldaghi, Tahmineh</x:v>
      </x:c>
      <x:c r="O10" s="176" t="n">
        <x:v>2026</x:v>
      </x:c>
      <x:c r="P10" s="174" t="str">
        <x:v>Journal of psychiatric research</x:v>
      </x:c>
      <x:c r="Q10" s="174" t="str">
        <x:v>Journal Article; Review</x:v>
      </x:c>
      <x:c r="R10" s="174" t="str">
        <x:v>Unclear</x:v>
      </x:c>
      <x:c r="S10" s="174" t="str">
        <x:v>Unknown</x:v>
      </x:c>
      <x:c r="T10" s="174" t="str">
        <x:v>eng</x:v>
      </x:c>
      <x:c r="U10" s="174" t="str">
        <x:v>https://pubmed.ncbi.nlm.nih.gov/42617370/</x:v>
      </x:c>
      <x:c r="V10" s="174" t="str">
        <x:v>10.1016/j.jpsychires.2026.08.010</x:v>
      </x:c>
      <x:c r="W10" s="175" t="str">
        <x:f>IF(V10="","",LOWER(SUBSTITUTE(SUBSTITUTE(SUBSTITUTE(SUBSTITUTE(TRIM(V10),"https://doi.org/",""),"http://doi.org/",""),"https://dx.doi.org/",""),"doi:","")))</x:f>
        <x:v>10.1016/j.jpsychires.2026.08.010</x:v>
      </x:c>
      <x:c r="X10" s="174" t="str">
        <x:v>42617370</x:v>
      </x:c>
      <x:c r="Y10" s="174" t="str"/>
      <x:c r="Z10" s="174"/>
      <x:c r="AA10" s="174" t="str">
        <x:v>PubMed/MEDLINE</x:v>
      </x:c>
      <x:c r="AB10" s="174" t="str">
        <x:v>PUBMED-C-v1.0-2026-08-28</x:v>
      </x:c>
      <x:c r="AC10" s="174" t="str">
        <x:v>SP-PUBMED-C-20260828</x:v>
      </x:c>
      <x:c r="AD10" s="177" t="n">
        <x:v>46262</x:v>
      </x:c>
      <x:c r="AE10" s="177" t="n">
        <x:v>46272</x:v>
      </x:c>
      <x:c r="AF10" s="174" t="str">
        <x:v>NX6WZGTQ</x:v>
      </x:c>
      <x:c r="AG10" s="174"/>
      <x:c r="AH10" s="174" t="str">
        <x:v>Tactical Athlete → Operational Readiness Brazil</x:v>
      </x:c>
      <x:c r="AI10" s="174" t="str">
        <x:v>evidence-family:C</x:v>
      </x:c>
      <x:c r="AJ10" s="174"/>
      <x:c r="AK10" s="175" t="str">
        <x:f>IF(AJ10="","",IF(OR(LOWER(AJ10)="brazil",LOWER(AJ10)="brasil"),"Yes","No"))</x:f>
      </x:c>
      <x:c r="AL10" s="174"/>
      <x:c r="AM10" s="174"/>
      <x:c r="AN10" s="174"/>
      <x:c r="AO10" s="178"/>
      <x:c r="AP10" s="174"/>
      <x:c r="AQ10" s="174"/>
      <x:c r="AR10" s="174"/>
      <x:c r="AS10" s="174"/>
      <x:c r="AT10" s="174"/>
      <x:c r="AU10" s="174"/>
      <x:c r="AV10" s="174"/>
      <x:c r="AW10" s="174"/>
      <x:c r="AX10" s="174"/>
      <x:c r="AY10" s="174"/>
      <x:c r="AZ10" s="174"/>
      <x:c r="BA10" s="174"/>
      <x:c r="BB10" s="174"/>
      <x:c r="BC10" s="174"/>
      <x:c r="BD10" s="174"/>
      <x:c r="BE10" s="174"/>
      <x:c r="BF10" s="174"/>
      <x:c r="BG10" s="174"/>
      <x:c r="BH10" s="174"/>
      <x:c r="BI10" s="174"/>
      <x:c r="BJ10" s="174"/>
      <x:c r="BK10" s="174"/>
      <x:c r="BL10" s="174"/>
      <x:c r="BM10" s="174"/>
      <x:c r="BN10" s="174"/>
      <x:c r="BO10" s="174"/>
      <x:c r="BP10" s="174"/>
      <x:c r="BQ10" s="174"/>
      <x:c r="BR10" s="174"/>
      <x:c r="BS10" s="174"/>
      <x:c r="BT10" s="174"/>
      <x:c r="BU10" s="174"/>
      <x:c r="BV10" s="174"/>
      <x:c r="BW10" s="174"/>
      <x:c r="BX10" s="174"/>
      <x:c r="BY10" s="174"/>
      <x:c r="BZ10" s="174"/>
      <x:c r="CA10" s="174"/>
      <x:c r="CB10" s="174"/>
      <x:c r="CC10" s="174"/>
      <x:c r="CD10" s="174"/>
      <x:c r="CE10" s="174"/>
      <x:c r="CF10" s="174"/>
      <x:c r="CG10" s="174"/>
      <x:c r="CH10" s="174"/>
      <x:c r="CI10" s="179"/>
      <x:c r="CJ10" s="174" t="str">
        <x:v>Yes</x:v>
      </x:c>
      <x:c r="CK10" s="174" t="str">
        <x:v>Yes</x:v>
      </x:c>
      <x:c r="CL10" s="174" t="str">
        <x:v>Yes</x:v>
      </x:c>
      <x:c r="CM10" s="174" t="str">
        <x:v>Clear</x:v>
      </x:c>
      <x:c r="CN10" s="174" t="str">
        <x:v>Verified — clear</x:v>
      </x:c>
      <x:c r="CO10" s="177" t="n">
        <x:v>46272</x:v>
      </x:c>
      <x:c r="CP10" s="174" t="str">
        <x:v>https://pubmed.ncbi.nlm.nih.gov/42617370/</x:v>
      </x:c>
      <x:c r="CQ10" s="174"/>
      <x:c r="CR10" s="174"/>
      <x:c r="CS10" s="174"/>
      <x:c r="CT10" s="174"/>
      <x:c r="CU10" s="176"/>
      <x:c r="CV10" s="176"/>
      <x:c r="CW10" s="176"/>
      <x:c r="CX10" s="176"/>
      <x:c r="CY10" s="176"/>
      <x:c r="CZ10" s="176"/>
      <x:c r="DA10" s="176"/>
      <x:c r="DB10" s="175" t="str">
        <x:f>IF(L10="","",IF(AND(COUNT(CU10:DA10)=7,OR(CU10=0,CU10=1,CU10=2),OR(CV10=0,CV10=1,CV10=2),OR(CW10=0,CW10=1,CW10=2),OR(CX10=0,CX10=1,CX10=2),OR(CY10=0,CY10=1,CY10=2),OR(CZ10=0,CZ10=1,CZ10=2),OR(DA10=0,DA10=1,DA10=2)),SUM(CU10:DA10),""))</x:f>
      </x:c>
      <x:c r="DC10" s="180" t="str">
        <x:f>IF(DB10="","",ROUND(DB10/14*10,1))</x:f>
      </x:c>
      <x:c r="DD10" s="174" t="str">
        <x:v>Pending</x:v>
      </x:c>
      <x:c r="DE10" s="175" t="str">
        <x:f>IF(L10="","",IF(DC10="","Pending",IF(DD10="Yes","CONDITIONAL — safety override",IF(DC10&gt;=8,"HIGH",IF(DC10&gt;=5,"CONDITIONAL","LOW")))))</x:f>
        <x:v>Pending</x:v>
      </x:c>
      <x:c r="DF10" s="174" t="str">
        <x:v>Pending screening and full-text appraisal; no transferability judgment made at identification.</x:v>
      </x:c>
      <x:c r="DG10" s="174"/>
      <x:c r="DH10" s="174"/>
      <x:c r="DI10" s="174"/>
      <x:c r="DJ10" s="174"/>
      <x:c r="DK10" s="174"/>
      <x:c r="DL10" s="174"/>
      <x:c r="DM10" s="174"/>
      <x:c r="DN10" s="174"/>
      <x:c r="DO10" s="174"/>
      <x:c r="DP10" s="174"/>
      <x:c r="DQ10" s="174"/>
      <x:c r="DR10" s="174"/>
      <x:c r="DS10" s="174"/>
      <x:c r="DT10" s="174"/>
      <x:c r="DU10" s="174"/>
      <x:c r="DV10" s="174"/>
      <x:c r="DW10" s="174"/>
      <x:c r="DX10" s="174"/>
      <x:c r="DY10" s="174"/>
      <x:c r="DZ10" s="174" t="str">
        <x:v>Title/abstract screening alone does not establish effectiveness, causality, methodological quality, transferability to Brazilian public safety or an institutional recommendation.</x:v>
      </x:c>
      <x:c r="EA10" s="174" t="str">
        <x:v>Pending</x:v>
      </x:c>
      <x:c r="EB10" s="175" t="str">
        <x:f>IF(L10="","",IF(EC10="READY","Yes","No / Pending"))</x:f>
        <x:v>No / Pending</x:v>
      </x:c>
      <x:c r="EC10" s="174" t="str">
        <x:f>IF(L10="","",IF(OR(ISNUMBER(SEARCH("Retracted Publication",Q10)),CM10="Retracted",CN10="Retracted",CM10="Expression of Concern",CN10="Expression of Concern",F10="Not used",CG10="Critical",CH10="High",CH10="Critical"),"BLOCKED — integrity or use restriction",IF(AND(CJ10="Yes",CK10="Yes",CL10="Yes"),IF(AND(CM10="Clear",CN10="Verified — clear"),IF(AND(AND(LEN(TRIM(CF10))&gt;0,LEFT(LOWER(TRIM(CF10)),7)&lt;&gt;"pending"),OR(CG10="High",CG10="Moderate"),OR(CH10="Low",CH10="Some concerns",CH10="Not applicable")),IF(AND(DD10="No",OR(DE10="HIGH",DE10="CONDITIONAL"),AND(LEN(TRIM(DF10))&gt;0,LEFT(LOWER(TRIM(DF10)),7)&lt;&gt;"pending")),IF(AND(AND(LEN(TRIM(DT10))&gt;0,LEFT(LOWER(TRIM(DT10)),7)&lt;&gt;"pending"),AND(LEN(TRIM(DU10))&gt;0,LEFT(LOWER(TRIM(DU10)),7)&lt;&gt;"pending"),OR(AND(LEN(TRIM(DV10))&gt;0,LEFT(LOWER(TRIM(DV10)),7)&lt;&gt;"pending"),AND(LEN(TRIM(DW10))&gt;0,LEFT(LOWER(TRIM(DW10)),7)&lt;&gt;"pending")),AND(LEN(TRIM(DX10))&gt;0,LEFT(LOWER(TRIM(DX10)),7)&lt;&gt;"pending")),IF(AND(F10="Claim-ready",OR(EA10="Strong",EA10="Moderate"),AND(LEN(TRIM(G10))&gt;0,LEFT(LOWER(TRIM(G10)),7)&lt;&gt;"pending"),G10&lt;&gt;"No substantive use decision is permitted from identification metadata alone.",AND(LEN(TRIM(DZ10))&gt;0,LEFT(LOWER(TRIM(DZ10)),7)&lt;&gt;"pending"),DZ10&lt;&gt;"Identification metadata alone does not permit any substantive scientific, causal, operational, or institutional claim.",AND(LEN(TRIM(EI10))&gt;0,LEFT(LOWER(TRIM(EI10)),7)&lt;&gt;"pending"),ISNUMBER(EH10),EH10&gt;0),"READY","PENDING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" s="174" t="str">
        <x:v>Pending</x:v>
      </x:c>
      <x:c r="EE10" s="174"/>
      <x:c r="EF10" s="174" t="str">
        <x:v>Pending</x:v>
      </x:c>
      <x:c r="EG10" s="174" t="str">
        <x:v>Pending</x:v>
      </x:c>
      <x:c r="EH10" s="177"/>
      <x:c r="EI10" s="500"/>
      <x:c r="EJ10" s="174"/>
      <x:c r="EK10" s="174" t="str">
        <x:v>Pending</x:v>
      </x:c>
      <x:c r="EL10" s="177" t="n">
        <x:v>46272</x:v>
      </x:c>
      <x:c r="EM10" s="174" t="str">
        <x:v>Production PubMed record imported and reconciled to Zotero item NX6WZGTQ;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" s="181" t="n">
        <x:f>IF(L10="","",(IF(N10&lt;&gt;"",1,0)+IF(O10&lt;&gt;"",1,0)+IF(AJ10&lt;&gt;"",1,0)+IF(AU10&lt;&gt;"",1,0)+IF(BE10&lt;&gt;"",1,0)+IF(CF10&lt;&gt;"",1,0)+IF(CJ10="Yes",1,0)+IF(CL10="Yes",1,0)+IF(DE10&lt;&gt;"Pending",1,0)+IF(F10&lt;&gt;"",1,0)+IF(DZ10&lt;&gt;"",1,0)+IF(EI10&lt;&gt;"",1,0))/12)</x:f>
        <x:v>0.5</x:v>
      </x:c>
    </x:row>
    <x:row r="11">
      <x:c r="A11" s="175" t="str">
        <x:v>EV-0008</x:v>
      </x:c>
      <x:c r="B11" s="174" t="str">
        <x:v>Integrity check</x:v>
      </x:c>
      <x:c r="C11" s="175" t="str">
        <x:f>IF(L11="","",IF(LEFT(EC11,7)="BLOCKED","🔴 Do not use for conclusion",IF(EB11="Yes","🟢 Claim-ready","🟡 Caution / context")))</x:f>
        <x:v>🟡 Caution / context</x:v>
      </x:c>
      <x:c r="D11" s="174" t="str">
        <x:f>IF(L11="","",EC11)</x:f>
        <x:v>PENDING — appropriate appraisal</x:v>
      </x:c>
      <x:c r="E11" s="174" t="str">
        <x:v>P3 — Medium</x:v>
      </x:c>
      <x:c r="F11" s="174" t="str">
        <x:v>Pending</x:v>
      </x:c>
      <x:c r="G11" s="174" t="str">
        <x:v>Title/abstract identify an explicit operational APHT/medical-readiness topic; retain for full-text assessment.</x:v>
      </x:c>
      <x:c r="H11" s="174" t="str">
        <x:v>Obtain and review lawful full text; confirm human adjudication; then select a design-specific appraisal instrument.</x:v>
      </x:c>
      <x:c r="I11" s="174"/>
      <x:c r="J11" s="174" t="str">
        <x:v>B — APHT / Medical Readiness</x:v>
      </x:c>
      <x:c r="K11" s="174" t="str">
        <x:v>IDENTIFIED</x:v>
      </x:c>
      <x:c r="L11" s="174" t="str">
        <x:v>Electrochemical sensors based on track-etched membranes for rare earth and heavy metal ion detection.</x:v>
      </x:c>
      <x:c r="M11" s="174"/>
      <x:c r="N11" s="174" t="str">
        <x:v>Zhumanazar, Nurdaulet; Yeszhanov, Arman B; Melnikova, Galina B; Zhumazhanova, Ainash T; Muslimova, Indira B; Chizhik, Sergei A; Taltenov, Abzal A; Korolkov, Ilya V</x:v>
      </x:c>
      <x:c r="O11" s="176" t="n">
        <x:v>2026</x:v>
      </x:c>
      <x:c r="P11" s="174" t="str">
        <x:v>RSC advances</x:v>
      </x:c>
      <x:c r="Q11" s="174" t="str">
        <x:v>Journal Article</x:v>
      </x:c>
      <x:c r="R11" s="174" t="str">
        <x:v>Unclear</x:v>
      </x:c>
      <x:c r="S11" s="174" t="str">
        <x:v>Unknown</x:v>
      </x:c>
      <x:c r="T11" s="174" t="str">
        <x:v>eng</x:v>
      </x:c>
      <x:c r="U11" s="174" t="str">
        <x:v>https://pubmed.ncbi.nlm.nih.gov/42614648/</x:v>
      </x:c>
      <x:c r="V11" s="174" t="str">
        <x:v>10.1039/d6ra05068a</x:v>
      </x:c>
      <x:c r="W11" s="175" t="str">
        <x:f>IF(V11="","",LOWER(SUBSTITUTE(SUBSTITUTE(SUBSTITUTE(SUBSTITUTE(TRIM(V11),"https://doi.org/",""),"http://doi.org/",""),"https://dx.doi.org/",""),"doi:","")))</x:f>
        <x:v>10.1039/d6ra05068a</x:v>
      </x:c>
      <x:c r="X11" s="174" t="str">
        <x:v>42614648</x:v>
      </x:c>
      <x:c r="Y11" s="174" t="str">
        <x:v>PMC13482902</x:v>
      </x:c>
      <x:c r="Z11" s="174"/>
      <x:c r="AA11" s="174" t="str">
        <x:v>PubMed/MEDLINE</x:v>
      </x:c>
      <x:c r="AB11" s="174" t="str">
        <x:v>PUBMED-B-v1.0-2026-08-28</x:v>
      </x:c>
      <x:c r="AC11" s="174" t="str">
        <x:v>SP-PUBMED-B-20260828</x:v>
      </x:c>
      <x:c r="AD11" s="177" t="n">
        <x:v>46262</x:v>
      </x:c>
      <x:c r="AE11" s="177" t="n">
        <x:v>46272</x:v>
      </x:c>
      <x:c r="AF11" s="174" t="str">
        <x:v>MXBJDKL4</x:v>
      </x:c>
      <x:c r="AG11" s="174"/>
      <x:c r="AH11" s="174" t="str">
        <x:v>Tactical Athlete → Operational Readiness Brazil</x:v>
      </x:c>
      <x:c r="AI11" s="174" t="str">
        <x:v>evidence-family:B</x:v>
      </x:c>
      <x:c r="AJ11" s="174"/>
      <x:c r="AK11" s="175" t="str">
        <x:f>IF(AJ11="","",IF(OR(LOWER(AJ11)="brazil",LOWER(AJ11)="brasil"),"Yes","No"))</x:f>
      </x:c>
      <x:c r="AL11" s="174"/>
      <x:c r="AM11" s="174"/>
      <x:c r="AN11" s="174"/>
      <x:c r="AO11" s="178"/>
      <x:c r="AP11" s="174"/>
      <x:c r="AQ11" s="174"/>
      <x:c r="AR11" s="174"/>
      <x:c r="AS11" s="174"/>
      <x:c r="AT11" s="174"/>
      <x:c r="AU11" s="174"/>
      <x:c r="AV11" s="174"/>
      <x:c r="AW11" s="174"/>
      <x:c r="AX11" s="174"/>
      <x:c r="AY11" s="174"/>
      <x:c r="AZ11" s="174"/>
      <x:c r="BA11" s="174"/>
      <x:c r="BB11" s="174"/>
      <x:c r="BC11" s="174"/>
      <x:c r="BD11" s="174"/>
      <x:c r="BE11" s="174"/>
      <x:c r="BF11" s="174"/>
      <x:c r="BG11" s="174"/>
      <x:c r="BH11" s="174"/>
      <x:c r="BI11" s="174"/>
      <x:c r="BJ11" s="174"/>
      <x:c r="BK11" s="174"/>
      <x:c r="BL11" s="174"/>
      <x:c r="BM11" s="174"/>
      <x:c r="BN11" s="174"/>
      <x:c r="BO11" s="174"/>
      <x:c r="BP11" s="174"/>
      <x:c r="BQ11" s="174"/>
      <x:c r="BR11" s="174"/>
      <x:c r="BS11" s="174"/>
      <x:c r="BT11" s="174"/>
      <x:c r="BU11" s="174"/>
      <x:c r="BV11" s="174"/>
      <x:c r="BW11" s="174"/>
      <x:c r="BX11" s="174"/>
      <x:c r="BY11" s="174"/>
      <x:c r="BZ11" s="174"/>
      <x:c r="CA11" s="174"/>
      <x:c r="CB11" s="174"/>
      <x:c r="CC11" s="174"/>
      <x:c r="CD11" s="174"/>
      <x:c r="CE11" s="174"/>
      <x:c r="CF11" s="174"/>
      <x:c r="CG11" s="174"/>
      <x:c r="CH11" s="174"/>
      <x:c r="CI11" s="179"/>
      <x:c r="CJ11" s="174" t="str">
        <x:v>Yes</x:v>
      </x:c>
      <x:c r="CK11" s="174" t="str">
        <x:v>Yes</x:v>
      </x:c>
      <x:c r="CL11" s="174" t="str">
        <x:v>Yes</x:v>
      </x:c>
      <x:c r="CM11" s="174" t="str">
        <x:v>Clear</x:v>
      </x:c>
      <x:c r="CN11" s="174" t="str">
        <x:v>Verified — clear</x:v>
      </x:c>
      <x:c r="CO11" s="177" t="n">
        <x:v>46272</x:v>
      </x:c>
      <x:c r="CP11" s="174" t="str">
        <x:v>https://pubmed.ncbi.nlm.nih.gov/42614648/</x:v>
      </x:c>
      <x:c r="CQ11" s="174"/>
      <x:c r="CR11" s="174"/>
      <x:c r="CS11" s="174"/>
      <x:c r="CT11" s="174"/>
      <x:c r="CU11" s="176"/>
      <x:c r="CV11" s="176"/>
      <x:c r="CW11" s="176"/>
      <x:c r="CX11" s="176"/>
      <x:c r="CY11" s="176"/>
      <x:c r="CZ11" s="176"/>
      <x:c r="DA11" s="176"/>
      <x:c r="DB11" s="175" t="str">
        <x:f>IF(L11="","",IF(AND(COUNT(CU11:DA11)=7,OR(CU11=0,CU11=1,CU11=2),OR(CV11=0,CV11=1,CV11=2),OR(CW11=0,CW11=1,CW11=2),OR(CX11=0,CX11=1,CX11=2),OR(CY11=0,CY11=1,CY11=2),OR(CZ11=0,CZ11=1,CZ11=2),OR(DA11=0,DA11=1,DA11=2)),SUM(CU11:DA11),""))</x:f>
      </x:c>
      <x:c r="DC11" s="180" t="str">
        <x:f>IF(DB11="","",ROUND(DB11/14*10,1))</x:f>
      </x:c>
      <x:c r="DD11" s="174" t="str">
        <x:v>Pending</x:v>
      </x:c>
      <x:c r="DE11" s="175" t="str">
        <x:f>IF(L11="","",IF(DC11="","Pending",IF(DD11="Yes","CONDITIONAL — safety override",IF(DC11&gt;=8,"HIGH",IF(DC11&gt;=5,"CONDITIONAL","LOW")))))</x:f>
        <x:v>Pending</x:v>
      </x:c>
      <x:c r="DF11" s="174" t="str">
        <x:v>Pending screening and full-text appraisal; no transferability judgment made at identification.</x:v>
      </x:c>
      <x:c r="DG11" s="174"/>
      <x:c r="DH11" s="174"/>
      <x:c r="DI11" s="174"/>
      <x:c r="DJ11" s="174"/>
      <x:c r="DK11" s="174"/>
      <x:c r="DL11" s="174"/>
      <x:c r="DM11" s="174"/>
      <x:c r="DN11" s="174"/>
      <x:c r="DO11" s="174"/>
      <x:c r="DP11" s="174"/>
      <x:c r="DQ11" s="174"/>
      <x:c r="DR11" s="174"/>
      <x:c r="DS11" s="174"/>
      <x:c r="DT11" s="174"/>
      <x:c r="DU11" s="174"/>
      <x:c r="DV11" s="174"/>
      <x:c r="DW11" s="174"/>
      <x:c r="DX11" s="174"/>
      <x:c r="DY11" s="174"/>
      <x:c r="DZ11" s="174" t="str">
        <x:v>Title/abstract screening alone does not establish effectiveness, causality, methodological quality, transferability to Brazilian public safety or an institutional recommendation.</x:v>
      </x:c>
      <x:c r="EA11" s="174" t="str">
        <x:v>Pending</x:v>
      </x:c>
      <x:c r="EB11" s="175" t="str">
        <x:f>IF(L11="","",IF(EC11="READY","Yes","No / Pending"))</x:f>
        <x:v>No / Pending</x:v>
      </x:c>
      <x:c r="EC11" s="174" t="str">
        <x:f>IF(L11="","",IF(OR(ISNUMBER(SEARCH("Retracted Publication",Q11)),CM11="Retracted",CN11="Retracted",CM11="Expression of Concern",CN11="Expression of Concern",F11="Not used",CG11="Critical",CH11="High",CH11="Critical"),"BLOCKED — integrity or use restriction",IF(AND(CJ11="Yes",CK11="Yes",CL11="Yes"),IF(AND(CM11="Clear",CN11="Verified — clear"),IF(AND(AND(LEN(TRIM(CF11))&gt;0,LEFT(LOWER(TRIM(CF11)),7)&lt;&gt;"pending"),OR(CG11="High",CG11="Moderate"),OR(CH11="Low",CH11="Some concerns",CH11="Not applicable")),IF(AND(DD11="No",OR(DE11="HIGH",DE11="CONDITIONAL"),AND(LEN(TRIM(DF11))&gt;0,LEFT(LOWER(TRIM(DF11)),7)&lt;&gt;"pending")),IF(AND(AND(LEN(TRIM(DT11))&gt;0,LEFT(LOWER(TRIM(DT11)),7)&lt;&gt;"pending"),AND(LEN(TRIM(DU11))&gt;0,LEFT(LOWER(TRIM(DU11)),7)&lt;&gt;"pending"),OR(AND(LEN(TRIM(DV11))&gt;0,LEFT(LOWER(TRIM(DV11)),7)&lt;&gt;"pending"),AND(LEN(TRIM(DW11))&gt;0,LEFT(LOWER(TRIM(DW11)),7)&lt;&gt;"pending")),AND(LEN(TRIM(DX11))&gt;0,LEFT(LOWER(TRIM(DX11)),7)&lt;&gt;"pending")),IF(AND(F11="Claim-ready",OR(EA11="Strong",EA11="Moderate"),AND(LEN(TRIM(G11))&gt;0,LEFT(LOWER(TRIM(G11)),7)&lt;&gt;"pending"),G11&lt;&gt;"No substantive use decision is permitted from identification metadata alone.",AND(LEN(TRIM(DZ11))&gt;0,LEFT(LOWER(TRIM(DZ11)),7)&lt;&gt;"pending"),DZ11&lt;&gt;"Identification metadata alone does not permit any substantive scientific, causal, operational, or institutional claim.",AND(LEN(TRIM(EI11))&gt;0,LEFT(LOWER(TRIM(EI11)),7)&lt;&gt;"pending"),ISNUMBER(EH11),EH11&gt;0),"READY","PENDING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" s="174" t="str">
        <x:v>Pending</x:v>
      </x:c>
      <x:c r="EE11" s="174"/>
      <x:c r="EF11" s="174" t="str">
        <x:v>Pending</x:v>
      </x:c>
      <x:c r="EG11" s="174" t="str">
        <x:v>Pending</x:v>
      </x:c>
      <x:c r="EH11" s="177"/>
      <x:c r="EI11" s="500"/>
      <x:c r="EJ11" s="174"/>
      <x:c r="EK11" s="174" t="str">
        <x:v>Pending</x:v>
      </x:c>
      <x:c r="EL11" s="177" t="n">
        <x:v>46272</x:v>
      </x:c>
      <x:c r="EM11" s="174" t="str">
        <x:v>Production PubMed record imported and reconciled to Zotero item MXBJDKL4;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" s="181" t="n">
        <x:f>IF(L11="","",(IF(N11&lt;&gt;"",1,0)+IF(O11&lt;&gt;"",1,0)+IF(AJ11&lt;&gt;"",1,0)+IF(AU11&lt;&gt;"",1,0)+IF(BE11&lt;&gt;"",1,0)+IF(CF11&lt;&gt;"",1,0)+IF(CJ11="Yes",1,0)+IF(CL11="Yes",1,0)+IF(DE11&lt;&gt;"Pending",1,0)+IF(F11&lt;&gt;"",1,0)+IF(DZ11&lt;&gt;"",1,0)+IF(EI11&lt;&gt;"",1,0))/12)</x:f>
        <x:v>0.5</x:v>
      </x:c>
    </x:row>
    <x:row r="12">
      <x:c r="A12" s="175" t="str">
        <x:v>EV-0009</x:v>
      </x:c>
      <x:c r="B12" s="174" t="str">
        <x:v>Integrity check</x:v>
      </x:c>
      <x:c r="C12" s="175" t="str">
        <x:f>IF(L12="","",IF(LEFT(EC12,7)="BLOCKED","🔴 Do not use for conclusion",IF(EB12="Yes","🟢 Claim-ready","🟡 Caution / context")))</x:f>
        <x:v>🟡 Caution / context</x:v>
      </x:c>
      <x:c r="D12" s="174" t="str">
        <x:f>IF(L12="","",EC12)</x:f>
        <x:v>PENDING — appropriate appraisal</x:v>
      </x:c>
      <x:c r="E12" s="174" t="str">
        <x:v>P3 — Medium</x:v>
      </x:c>
      <x:c r="F12" s="174" t="str">
        <x:v>Pending</x:v>
      </x:c>
      <x:c r="G12" s="174" t="str">
        <x:v>Title/abstract identify an explicit tactical/public-safety context and readiness domain; retain for full-text assessment.</x:v>
      </x:c>
      <x:c r="H12" s="174" t="str">
        <x:v>Obtain and review lawful full text; confirm human adjudication; then select a design-specific appraisal instrument.</x:v>
      </x:c>
      <x:c r="I12" s="174"/>
      <x:c r="J12" s="174" t="str">
        <x:v>A — Core</x:v>
      </x:c>
      <x:c r="K12" s="174" t="str">
        <x:v>IDENTIFIED</x:v>
      </x:c>
      <x:c r="L12" s="174" t="str">
        <x:v>Thinking Outside the Blood Box: Reimagining the Military Treatment Facility as a Power Projection Platform for Blood Logistics.</x:v>
      </x:c>
      <x:c r="M12" s="174"/>
      <x:c r="N12" s="174" t="str">
        <x:v>Lyon, Regan F; Mosely, Dan S; Northern, D Marc; Allen, Alison N; Idudhe, Oruaro</x:v>
      </x:c>
      <x:c r="O12" s="176" t="n">
        <x:v>2026</x:v>
      </x:c>
      <x:c r="P12" s="174" t="str">
        <x:v>Military medicine</x:v>
      </x:c>
      <x:c r="Q12" s="174" t="str">
        <x:v>Journal Article</x:v>
      </x:c>
      <x:c r="R12" s="174" t="str">
        <x:v>Unclear</x:v>
      </x:c>
      <x:c r="S12" s="174" t="str">
        <x:v>Unknown</x:v>
      </x:c>
      <x:c r="T12" s="174" t="str">
        <x:v>eng</x:v>
      </x:c>
      <x:c r="U12" s="174" t="str">
        <x:v>https://pubmed.ncbi.nlm.nih.gov/42611729/</x:v>
      </x:c>
      <x:c r="V12" s="174" t="str">
        <x:v>10.1093/milmed/usag382</x:v>
      </x:c>
      <x:c r="W12" s="175" t="str">
        <x:f>IF(V12="","",LOWER(SUBSTITUTE(SUBSTITUTE(SUBSTITUTE(SUBSTITUTE(TRIM(V12),"https://doi.org/",""),"http://doi.org/",""),"https://dx.doi.org/",""),"doi:","")))</x:f>
        <x:v>10.1093/milmed/usag382</x:v>
      </x:c>
      <x:c r="X12" s="174" t="str">
        <x:v>42611729</x:v>
      </x:c>
      <x:c r="Y12" s="174" t="str"/>
      <x:c r="Z12" s="174"/>
      <x:c r="AA12" s="174" t="str">
        <x:v>PubMed/MEDLINE</x:v>
      </x:c>
      <x:c r="AB12" s="174" t="str">
        <x:v>PUBMED-A-v1.0-2026-08-28</x:v>
      </x:c>
      <x:c r="AC12" s="174" t="str">
        <x:v>SP-PUBMED-A-20260828</x:v>
      </x:c>
      <x:c r="AD12" s="177" t="n">
        <x:v>46262</x:v>
      </x:c>
      <x:c r="AE12" s="177" t="n">
        <x:v>46272</x:v>
      </x:c>
      <x:c r="AF12" s="174" t="str">
        <x:v>JIQ79LKJ</x:v>
      </x:c>
      <x:c r="AG12" s="174"/>
      <x:c r="AH12" s="174" t="str">
        <x:v>Tactical Athlete → Operational Readiness Brazil</x:v>
      </x:c>
      <x:c r="AI12" s="174" t="str">
        <x:v>evidence-family:A</x:v>
      </x:c>
      <x:c r="AJ12" s="174"/>
      <x:c r="AK12" s="175" t="str">
        <x:f>IF(AJ12="","",IF(OR(LOWER(AJ12)="brazil",LOWER(AJ12)="brasil"),"Yes","No"))</x:f>
      </x:c>
      <x:c r="AL12" s="174"/>
      <x:c r="AM12" s="174"/>
      <x:c r="AN12" s="174"/>
      <x:c r="AO12" s="178"/>
      <x:c r="AP12" s="174"/>
      <x:c r="AQ12" s="174"/>
      <x:c r="AR12" s="174"/>
      <x:c r="AS12" s="174"/>
      <x:c r="AT12" s="174"/>
      <x:c r="AU12" s="174"/>
      <x:c r="AV12" s="174"/>
      <x:c r="AW12" s="174"/>
      <x:c r="AX12" s="174"/>
      <x:c r="AY12" s="174"/>
      <x:c r="AZ12" s="174"/>
      <x:c r="BA12" s="174"/>
      <x:c r="BB12" s="174"/>
      <x:c r="BC12" s="174"/>
      <x:c r="BD12" s="174"/>
      <x:c r="BE12" s="174"/>
      <x:c r="BF12" s="174"/>
      <x:c r="BG12" s="174"/>
      <x:c r="BH12" s="174"/>
      <x:c r="BI12" s="174"/>
      <x:c r="BJ12" s="174"/>
      <x:c r="BK12" s="174"/>
      <x:c r="BL12" s="174"/>
      <x:c r="BM12" s="174"/>
      <x:c r="BN12" s="174"/>
      <x:c r="BO12" s="174"/>
      <x:c r="BP12" s="174"/>
      <x:c r="BQ12" s="174"/>
      <x:c r="BR12" s="174"/>
      <x:c r="BS12" s="174"/>
      <x:c r="BT12" s="174"/>
      <x:c r="BU12" s="174"/>
      <x:c r="BV12" s="174"/>
      <x:c r="BW12" s="174"/>
      <x:c r="BX12" s="174"/>
      <x:c r="BY12" s="174"/>
      <x:c r="BZ12" s="174"/>
      <x:c r="CA12" s="174"/>
      <x:c r="CB12" s="174"/>
      <x:c r="CC12" s="174"/>
      <x:c r="CD12" s="174"/>
      <x:c r="CE12" s="174"/>
      <x:c r="CF12" s="174"/>
      <x:c r="CG12" s="174"/>
      <x:c r="CH12" s="174"/>
      <x:c r="CI12" s="179"/>
      <x:c r="CJ12" s="174" t="str">
        <x:v>Yes</x:v>
      </x:c>
      <x:c r="CK12" s="174" t="str">
        <x:v>Yes</x:v>
      </x:c>
      <x:c r="CL12" s="174" t="str">
        <x:v>Yes</x:v>
      </x:c>
      <x:c r="CM12" s="174" t="str">
        <x:v>Clear</x:v>
      </x:c>
      <x:c r="CN12" s="174" t="str">
        <x:v>Verified — clear</x:v>
      </x:c>
      <x:c r="CO12" s="177" t="n">
        <x:v>46272</x:v>
      </x:c>
      <x:c r="CP12" s="174" t="str">
        <x:v>https://pubmed.ncbi.nlm.nih.gov/42611729/</x:v>
      </x:c>
      <x:c r="CQ12" s="174"/>
      <x:c r="CR12" s="174"/>
      <x:c r="CS12" s="174"/>
      <x:c r="CT12" s="174"/>
      <x:c r="CU12" s="176"/>
      <x:c r="CV12" s="176"/>
      <x:c r="CW12" s="176"/>
      <x:c r="CX12" s="176"/>
      <x:c r="CY12" s="176"/>
      <x:c r="CZ12" s="176"/>
      <x:c r="DA12" s="176"/>
      <x:c r="DB12" s="175" t="str">
        <x:f>IF(L12="","",IF(AND(COUNT(CU12:DA12)=7,OR(CU12=0,CU12=1,CU12=2),OR(CV12=0,CV12=1,CV12=2),OR(CW12=0,CW12=1,CW12=2),OR(CX12=0,CX12=1,CX12=2),OR(CY12=0,CY12=1,CY12=2),OR(CZ12=0,CZ12=1,CZ12=2),OR(DA12=0,DA12=1,DA12=2)),SUM(CU12:DA12),""))</x:f>
      </x:c>
      <x:c r="DC12" s="180" t="str">
        <x:f>IF(DB12="","",ROUND(DB12/14*10,1))</x:f>
      </x:c>
      <x:c r="DD12" s="174" t="str">
        <x:v>Pending</x:v>
      </x:c>
      <x:c r="DE12" s="175" t="str">
        <x:f>IF(L12="","",IF(DC12="","Pending",IF(DD12="Yes","CONDITIONAL — safety override",IF(DC12&gt;=8,"HIGH",IF(DC12&gt;=5,"CONDITIONAL","LOW")))))</x:f>
        <x:v>Pending</x:v>
      </x:c>
      <x:c r="DF12" s="174" t="str">
        <x:v>Pending screening and full-text appraisal; no transferability judgment made at identification.</x:v>
      </x:c>
      <x:c r="DG12" s="174"/>
      <x:c r="DH12" s="174"/>
      <x:c r="DI12" s="174"/>
      <x:c r="DJ12" s="174"/>
      <x:c r="DK12" s="174"/>
      <x:c r="DL12" s="174"/>
      <x:c r="DM12" s="174"/>
      <x:c r="DN12" s="174"/>
      <x:c r="DO12" s="174"/>
      <x:c r="DP12" s="174"/>
      <x:c r="DQ12" s="174"/>
      <x:c r="DR12" s="174"/>
      <x:c r="DS12" s="174"/>
      <x:c r="DT12" s="174"/>
      <x:c r="DU12" s="174"/>
      <x:c r="DV12" s="174"/>
      <x:c r="DW12" s="174"/>
      <x:c r="DX12" s="174"/>
      <x:c r="DY12" s="174"/>
      <x:c r="DZ12" s="174" t="str">
        <x:v>Title/abstract screening alone does not establish effectiveness, causality, methodological quality, transferability to Brazilian public safety or an institutional recommendation.</x:v>
      </x:c>
      <x:c r="EA12" s="174" t="str">
        <x:v>Pending</x:v>
      </x:c>
      <x:c r="EB12" s="175" t="str">
        <x:f>IF(L12="","",IF(EC12="READY","Yes","No / Pending"))</x:f>
        <x:v>No / Pending</x:v>
      </x:c>
      <x:c r="EC12" s="174" t="str">
        <x:f>IF(L12="","",IF(OR(ISNUMBER(SEARCH("Retracted Publication",Q12)),CM12="Retracted",CN12="Retracted",CM12="Expression of Concern",CN12="Expression of Concern",F12="Not used",CG12="Critical",CH12="High",CH12="Critical"),"BLOCKED — integrity or use restriction",IF(AND(CJ12="Yes",CK12="Yes",CL12="Yes"),IF(AND(CM12="Clear",CN12="Verified — clear"),IF(AND(AND(LEN(TRIM(CF12))&gt;0,LEFT(LOWER(TRIM(CF12)),7)&lt;&gt;"pending"),OR(CG12="High",CG12="Moderate"),OR(CH12="Low",CH12="Some concerns",CH12="Not applicable")),IF(AND(DD12="No",OR(DE12="HIGH",DE12="CONDITIONAL"),AND(LEN(TRIM(DF12))&gt;0,LEFT(LOWER(TRIM(DF12)),7)&lt;&gt;"pending")),IF(AND(AND(LEN(TRIM(DT12))&gt;0,LEFT(LOWER(TRIM(DT12)),7)&lt;&gt;"pending"),AND(LEN(TRIM(DU12))&gt;0,LEFT(LOWER(TRIM(DU12)),7)&lt;&gt;"pending"),OR(AND(LEN(TRIM(DV12))&gt;0,LEFT(LOWER(TRIM(DV12)),7)&lt;&gt;"pending"),AND(LEN(TRIM(DW12))&gt;0,LEFT(LOWER(TRIM(DW12)),7)&lt;&gt;"pending")),AND(LEN(TRIM(DX12))&gt;0,LEFT(LOWER(TRIM(DX12)),7)&lt;&gt;"pending")),IF(AND(F12="Claim-ready",OR(EA12="Strong",EA12="Moderate"),AND(LEN(TRIM(G12))&gt;0,LEFT(LOWER(TRIM(G12)),7)&lt;&gt;"pending"),G12&lt;&gt;"No substantive use decision is permitted from identification metadata alone.",AND(LEN(TRIM(DZ12))&gt;0,LEFT(LOWER(TRIM(DZ12)),7)&lt;&gt;"pending"),DZ12&lt;&gt;"Identification metadata alone does not permit any substantive scientific, causal, operational, or institutional claim.",AND(LEN(TRIM(EI12))&gt;0,LEFT(LOWER(TRIM(EI12)),7)&lt;&gt;"pending"),ISNUMBER(EH12),EH12&gt;0),"READY","PENDING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" s="174" t="str">
        <x:v>Pending</x:v>
      </x:c>
      <x:c r="EE12" s="174"/>
      <x:c r="EF12" s="174" t="str">
        <x:v>Pending</x:v>
      </x:c>
      <x:c r="EG12" s="174" t="str">
        <x:v>Pending</x:v>
      </x:c>
      <x:c r="EH12" s="177"/>
      <x:c r="EI12" s="500"/>
      <x:c r="EJ12" s="174"/>
      <x:c r="EK12" s="174" t="str">
        <x:v>Pending</x:v>
      </x:c>
      <x:c r="EL12" s="177" t="n">
        <x:v>46272</x:v>
      </x:c>
      <x:c r="EM12" s="174" t="str">
        <x:v>Production PubMed record imported and reconciled to Zotero item JIQ79LKJ;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" s="181" t="n">
        <x:f>IF(L12="","",(IF(N12&lt;&gt;"",1,0)+IF(O12&lt;&gt;"",1,0)+IF(AJ12&lt;&gt;"",1,0)+IF(AU12&lt;&gt;"",1,0)+IF(BE12&lt;&gt;"",1,0)+IF(CF12&lt;&gt;"",1,0)+IF(CJ12="Yes",1,0)+IF(CL12="Yes",1,0)+IF(DE12&lt;&gt;"Pending",1,0)+IF(F12&lt;&gt;"",1,0)+IF(DZ12&lt;&gt;"",1,0)+IF(EI12&lt;&gt;"",1,0))/12)</x:f>
        <x:v>0.5</x:v>
      </x:c>
    </x:row>
    <x:row r="13">
      <x:c r="A13" s="175" t="str">
        <x:v>EV-0010</x:v>
      </x:c>
      <x:c r="B13" s="174" t="str">
        <x:v>Integrity check</x:v>
      </x:c>
      <x:c r="C13" s="175" t="str">
        <x:f>IF(L13="","",IF(LEFT(EC13,7)="BLOCKED","🔴 Do not use for conclusion",IF(EB13="Yes","🟢 Claim-ready","🟡 Caution / context")))</x:f>
        <x:v>🟡 Caution / context</x:v>
      </x:c>
      <x:c r="D13" s="174" t="str">
        <x:f>IF(L13="","",EC13)</x:f>
        <x:v>PENDING — appropriate appraisal</x:v>
      </x:c>
      <x:c r="E13" s="174" t="str">
        <x:v>P3 — Medium</x:v>
      </x:c>
      <x:c r="F13" s="174" t="str">
        <x:v>Pending</x:v>
      </x:c>
      <x:c r="G13" s="174" t="str">
        <x:v>Title/abstract identify an explicit tactical/public-safety context and readiness domain; retain for full-text assessment.</x:v>
      </x:c>
      <x:c r="H13" s="174" t="str">
        <x:v>Obtain and review lawful full text; confirm human adjudication; then select a design-specific appraisal instrument.</x:v>
      </x:c>
      <x:c r="I13" s="174"/>
      <x:c r="J13" s="174" t="str">
        <x:v>A — Core</x:v>
      </x:c>
      <x:c r="K13" s="174" t="str">
        <x:v>IDENTIFIED</x:v>
      </x:c>
      <x:c r="L13" s="174" t="str">
        <x:v>At the intersection of care and command: A thematic analysis of military nurses' experiences in a compact national defense structure.</x:v>
      </x:c>
      <x:c r="M13" s="174"/>
      <x:c r="N13" s="174" t="str">
        <x:v>Prosen, Mirko; Kvrzic, Zlatko</x:v>
      </x:c>
      <x:c r="O13" s="176" t="n">
        <x:v>2026</x:v>
      </x:c>
      <x:c r="P13" s="174" t="str">
        <x:v>Nursing outlook</x:v>
      </x:c>
      <x:c r="Q13" s="174" t="str">
        <x:v>Journal Article</x:v>
      </x:c>
      <x:c r="R13" s="174" t="str">
        <x:v>Unclear</x:v>
      </x:c>
      <x:c r="S13" s="174" t="str">
        <x:v>Unknown</x:v>
      </x:c>
      <x:c r="T13" s="174" t="str">
        <x:v>eng</x:v>
      </x:c>
      <x:c r="U13" s="174" t="str">
        <x:v>https://pubmed.ncbi.nlm.nih.gov/42603443/</x:v>
      </x:c>
      <x:c r="V13" s="174" t="str">
        <x:v>10.1016/j.outlook.2026.102882</x:v>
      </x:c>
      <x:c r="W13" s="175" t="str">
        <x:f>IF(V13="","",LOWER(SUBSTITUTE(SUBSTITUTE(SUBSTITUTE(SUBSTITUTE(TRIM(V13),"https://doi.org/",""),"http://doi.org/",""),"https://dx.doi.org/",""),"doi:","")))</x:f>
        <x:v>10.1016/j.outlook.2026.102882</x:v>
      </x:c>
      <x:c r="X13" s="174" t="str">
        <x:v>42603443</x:v>
      </x:c>
      <x:c r="Y13" s="174" t="str"/>
      <x:c r="Z13" s="174"/>
      <x:c r="AA13" s="174" t="str">
        <x:v>PubMed/MEDLINE</x:v>
      </x:c>
      <x:c r="AB13" s="174" t="str">
        <x:v>PUBMED-A-v1.0-2026-08-28</x:v>
      </x:c>
      <x:c r="AC13" s="174" t="str">
        <x:v>SP-PUBMED-A-20260828</x:v>
      </x:c>
      <x:c r="AD13" s="177" t="n">
        <x:v>46262</x:v>
      </x:c>
      <x:c r="AE13" s="177" t="n">
        <x:v>46272</x:v>
      </x:c>
      <x:c r="AF13" s="174" t="str">
        <x:v>KCNR2CJT</x:v>
      </x:c>
      <x:c r="AG13" s="174"/>
      <x:c r="AH13" s="174" t="str">
        <x:v>Tactical Athlete → Operational Readiness Brazil</x:v>
      </x:c>
      <x:c r="AI13" s="174" t="str">
        <x:v>evidence-family:A</x:v>
      </x:c>
      <x:c r="AJ13" s="174"/>
      <x:c r="AK13" s="175" t="str">
        <x:f>IF(AJ13="","",IF(OR(LOWER(AJ13)="brazil",LOWER(AJ13)="brasil"),"Yes","No"))</x:f>
      </x:c>
      <x:c r="AL13" s="174"/>
      <x:c r="AM13" s="174"/>
      <x:c r="AN13" s="174"/>
      <x:c r="AO13" s="178"/>
      <x:c r="AP13" s="174"/>
      <x:c r="AQ13" s="174"/>
      <x:c r="AR13" s="174"/>
      <x:c r="AS13" s="174"/>
      <x:c r="AT13" s="174"/>
      <x:c r="AU13" s="174"/>
      <x:c r="AV13" s="174"/>
      <x:c r="AW13" s="174"/>
      <x:c r="AX13" s="174"/>
      <x:c r="AY13" s="174"/>
      <x:c r="AZ13" s="174"/>
      <x:c r="BA13" s="174"/>
      <x:c r="BB13" s="174"/>
      <x:c r="BC13" s="174"/>
      <x:c r="BD13" s="174"/>
      <x:c r="BE13" s="174"/>
      <x:c r="BF13" s="174"/>
      <x:c r="BG13" s="174"/>
      <x:c r="BH13" s="174"/>
      <x:c r="BI13" s="174"/>
      <x:c r="BJ13" s="174"/>
      <x:c r="BK13" s="174"/>
      <x:c r="BL13" s="174"/>
      <x:c r="BM13" s="174"/>
      <x:c r="BN13" s="174"/>
      <x:c r="BO13" s="174"/>
      <x:c r="BP13" s="174"/>
      <x:c r="BQ13" s="174"/>
      <x:c r="BR13" s="174"/>
      <x:c r="BS13" s="174"/>
      <x:c r="BT13" s="174"/>
      <x:c r="BU13" s="174"/>
      <x:c r="BV13" s="174"/>
      <x:c r="BW13" s="174"/>
      <x:c r="BX13" s="174"/>
      <x:c r="BY13" s="174"/>
      <x:c r="BZ13" s="174"/>
      <x:c r="CA13" s="174"/>
      <x:c r="CB13" s="174"/>
      <x:c r="CC13" s="174"/>
      <x:c r="CD13" s="174"/>
      <x:c r="CE13" s="174"/>
      <x:c r="CF13" s="174"/>
      <x:c r="CG13" s="174"/>
      <x:c r="CH13" s="174"/>
      <x:c r="CI13" s="179"/>
      <x:c r="CJ13" s="174" t="str">
        <x:v>Yes</x:v>
      </x:c>
      <x:c r="CK13" s="174" t="str">
        <x:v>Yes</x:v>
      </x:c>
      <x:c r="CL13" s="174" t="str">
        <x:v>Yes</x:v>
      </x:c>
      <x:c r="CM13" s="174" t="str">
        <x:v>Clear</x:v>
      </x:c>
      <x:c r="CN13" s="174" t="str">
        <x:v>Verified — clear</x:v>
      </x:c>
      <x:c r="CO13" s="177" t="n">
        <x:v>46272</x:v>
      </x:c>
      <x:c r="CP13" s="174" t="str">
        <x:v>https://pubmed.ncbi.nlm.nih.gov/42603443/</x:v>
      </x:c>
      <x:c r="CQ13" s="174"/>
      <x:c r="CR13" s="174"/>
      <x:c r="CS13" s="174"/>
      <x:c r="CT13" s="174"/>
      <x:c r="CU13" s="176"/>
      <x:c r="CV13" s="176"/>
      <x:c r="CW13" s="176"/>
      <x:c r="CX13" s="176"/>
      <x:c r="CY13" s="176"/>
      <x:c r="CZ13" s="176"/>
      <x:c r="DA13" s="176"/>
      <x:c r="DB13" s="175" t="str">
        <x:f>IF(L13="","",IF(AND(COUNT(CU13:DA13)=7,OR(CU13=0,CU13=1,CU13=2),OR(CV13=0,CV13=1,CV13=2),OR(CW13=0,CW13=1,CW13=2),OR(CX13=0,CX13=1,CX13=2),OR(CY13=0,CY13=1,CY13=2),OR(CZ13=0,CZ13=1,CZ13=2),OR(DA13=0,DA13=1,DA13=2)),SUM(CU13:DA13),""))</x:f>
      </x:c>
      <x:c r="DC13" s="180" t="str">
        <x:f>IF(DB13="","",ROUND(DB13/14*10,1))</x:f>
      </x:c>
      <x:c r="DD13" s="174" t="str">
        <x:v>Pending</x:v>
      </x:c>
      <x:c r="DE13" s="175" t="str">
        <x:f>IF(L13="","",IF(DC13="","Pending",IF(DD13="Yes","CONDITIONAL — safety override",IF(DC13&gt;=8,"HIGH",IF(DC13&gt;=5,"CONDITIONAL","LOW")))))</x:f>
        <x:v>Pending</x:v>
      </x:c>
      <x:c r="DF13" s="174" t="str">
        <x:v>Pending screening and full-text appraisal; no transferability judgment made at identification.</x:v>
      </x:c>
      <x:c r="DG13" s="174"/>
      <x:c r="DH13" s="174"/>
      <x:c r="DI13" s="174"/>
      <x:c r="DJ13" s="174"/>
      <x:c r="DK13" s="174"/>
      <x:c r="DL13" s="174"/>
      <x:c r="DM13" s="174"/>
      <x:c r="DN13" s="174"/>
      <x:c r="DO13" s="174"/>
      <x:c r="DP13" s="174"/>
      <x:c r="DQ13" s="174"/>
      <x:c r="DR13" s="174"/>
      <x:c r="DS13" s="174"/>
      <x:c r="DT13" s="174"/>
      <x:c r="DU13" s="174"/>
      <x:c r="DV13" s="174"/>
      <x:c r="DW13" s="174"/>
      <x:c r="DX13" s="174"/>
      <x:c r="DY13" s="174"/>
      <x:c r="DZ13" s="174" t="str">
        <x:v>Title/abstract screening alone does not establish effectiveness, causality, methodological quality, transferability to Brazilian public safety or an institutional recommendation.</x:v>
      </x:c>
      <x:c r="EA13" s="174" t="str">
        <x:v>Pending</x:v>
      </x:c>
      <x:c r="EB13" s="175" t="str">
        <x:f>IF(L13="","",IF(EC13="READY","Yes","No / Pending"))</x:f>
        <x:v>No / Pending</x:v>
      </x:c>
      <x:c r="EC13" s="174" t="str">
        <x:f>IF(L13="","",IF(OR(ISNUMBER(SEARCH("Retracted Publication",Q13)),CM13="Retracted",CN13="Retracted",CM13="Expression of Concern",CN13="Expression of Concern",F13="Not used",CG13="Critical",CH13="High",CH13="Critical"),"BLOCKED — integrity or use restriction",IF(AND(CJ13="Yes",CK13="Yes",CL13="Yes"),IF(AND(CM13="Clear",CN13="Verified — clear"),IF(AND(AND(LEN(TRIM(CF13))&gt;0,LEFT(LOWER(TRIM(CF13)),7)&lt;&gt;"pending"),OR(CG13="High",CG13="Moderate"),OR(CH13="Low",CH13="Some concerns",CH13="Not applicable")),IF(AND(DD13="No",OR(DE13="HIGH",DE13="CONDITIONAL"),AND(LEN(TRIM(DF13))&gt;0,LEFT(LOWER(TRIM(DF13)),7)&lt;&gt;"pending")),IF(AND(AND(LEN(TRIM(DT13))&gt;0,LEFT(LOWER(TRIM(DT13)),7)&lt;&gt;"pending"),AND(LEN(TRIM(DU13))&gt;0,LEFT(LOWER(TRIM(DU13)),7)&lt;&gt;"pending"),OR(AND(LEN(TRIM(DV13))&gt;0,LEFT(LOWER(TRIM(DV13)),7)&lt;&gt;"pending"),AND(LEN(TRIM(DW13))&gt;0,LEFT(LOWER(TRIM(DW13)),7)&lt;&gt;"pending")),AND(LEN(TRIM(DX13))&gt;0,LEFT(LOWER(TRIM(DX13)),7)&lt;&gt;"pending")),IF(AND(F13="Claim-ready",OR(EA13="Strong",EA13="Moderate"),AND(LEN(TRIM(G13))&gt;0,LEFT(LOWER(TRIM(G13)),7)&lt;&gt;"pending"),G13&lt;&gt;"No substantive use decision is permitted from identification metadata alone.",AND(LEN(TRIM(DZ13))&gt;0,LEFT(LOWER(TRIM(DZ13)),7)&lt;&gt;"pending"),DZ13&lt;&gt;"Identification metadata alone does not permit any substantive scientific, causal, operational, or institutional claim.",AND(LEN(TRIM(EI13))&gt;0,LEFT(LOWER(TRIM(EI13)),7)&lt;&gt;"pending"),ISNUMBER(EH13),EH13&gt;0),"READY","PENDING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" s="174" t="str">
        <x:v>Pending</x:v>
      </x:c>
      <x:c r="EE13" s="174"/>
      <x:c r="EF13" s="174" t="str">
        <x:v>Pending</x:v>
      </x:c>
      <x:c r="EG13" s="174" t="str">
        <x:v>Pending</x:v>
      </x:c>
      <x:c r="EH13" s="177"/>
      <x:c r="EI13" s="500"/>
      <x:c r="EJ13" s="174"/>
      <x:c r="EK13" s="174" t="str">
        <x:v>Pending</x:v>
      </x:c>
      <x:c r="EL13" s="177" t="n">
        <x:v>46272</x:v>
      </x:c>
      <x:c r="EM13" s="174" t="str">
        <x:v>Production PubMed record imported and reconciled to Zotero item KCNR2CJT;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" s="181" t="n">
        <x:f>IF(L13="","",(IF(N13&lt;&gt;"",1,0)+IF(O13&lt;&gt;"",1,0)+IF(AJ13&lt;&gt;"",1,0)+IF(AU13&lt;&gt;"",1,0)+IF(BE13&lt;&gt;"",1,0)+IF(CF13&lt;&gt;"",1,0)+IF(CJ13="Yes",1,0)+IF(CL13="Yes",1,0)+IF(DE13&lt;&gt;"Pending",1,0)+IF(F13&lt;&gt;"",1,0)+IF(DZ13&lt;&gt;"",1,0)+IF(EI13&lt;&gt;"",1,0))/12)</x:f>
        <x:v>0.5</x:v>
      </x:c>
    </x:row>
    <x:row r="14">
      <x:c r="A14" s="175" t="str">
        <x:v>EV-0011</x:v>
      </x:c>
      <x:c r="B14" s="174" t="str">
        <x:v>Integrity check</x:v>
      </x:c>
      <x:c r="C14" s="175" t="str">
        <x:f>IF(L14="","",IF(LEFT(EC14,7)="BLOCKED","🔴 Do not use for conclusion",IF(EB14="Yes","🟢 Claim-ready","🟡 Caution / context")))</x:f>
        <x:v>🟡 Caution / context</x:v>
      </x:c>
      <x:c r="D14" s="174" t="str">
        <x:f>IF(L14="","",EC14)</x:f>
        <x:v>PENDING — appropriate appraisal</x:v>
      </x:c>
      <x:c r="E14" s="174" t="str">
        <x:v>P3 — Medium</x:v>
      </x:c>
      <x:c r="F14" s="174" t="str">
        <x:v>Pending</x:v>
      </x:c>
      <x:c r="G14" s="174" t="str">
        <x:v>Title/abstract identify an explicit operational APHT/medical-readiness topic; retain for full-text assessment.</x:v>
      </x:c>
      <x:c r="H14" s="174" t="str">
        <x:v>Obtain and review lawful full text; confirm human adjudication; then select a design-specific appraisal instrument.</x:v>
      </x:c>
      <x:c r="I14" s="174"/>
      <x:c r="J14" s="174" t="str">
        <x:v>B — APHT / Medical Readiness</x:v>
      </x:c>
      <x:c r="K14" s="174" t="str">
        <x:v>IDENTIFIED</x:v>
      </x:c>
      <x:c r="L14" s="174" t="str">
        <x:v>Research on the value screening of combat rescue information based on the Markov decision tree model.</x:v>
      </x:c>
      <x:c r="M14" s="174"/>
      <x:c r="N14" s="174" t="str">
        <x:v>Li, Xiaoxue; Li, Zhengping; Hao, Yuwen; Ma, Weizhi</x:v>
      </x:c>
      <x:c r="O14" s="176" t="n">
        <x:v>2026</x:v>
      </x:c>
      <x:c r="P14" s="174" t="str">
        <x:v>International journal of emergency medicine</x:v>
      </x:c>
      <x:c r="Q14" s="174" t="str">
        <x:v>Journal Article</x:v>
      </x:c>
      <x:c r="R14" s="174" t="str">
        <x:v>Unclear</x:v>
      </x:c>
      <x:c r="S14" s="174" t="str">
        <x:v>Unknown</x:v>
      </x:c>
      <x:c r="T14" s="174" t="str">
        <x:v>eng</x:v>
      </x:c>
      <x:c r="U14" s="174" t="str">
        <x:v>https://pubmed.ncbi.nlm.nih.gov/42601604/</x:v>
      </x:c>
      <x:c r="V14" s="174" t="str">
        <x:v>10.1186/s12245-026-01271-5</x:v>
      </x:c>
      <x:c r="W14" s="175" t="str">
        <x:f>IF(V14="","",LOWER(SUBSTITUTE(SUBSTITUTE(SUBSTITUTE(SUBSTITUTE(TRIM(V14),"https://doi.org/",""),"http://doi.org/",""),"https://dx.doi.org/",""),"doi:","")))</x:f>
        <x:v>10.1186/s12245-026-01271-5</x:v>
      </x:c>
      <x:c r="X14" s="174" t="str">
        <x:v>42601604</x:v>
      </x:c>
      <x:c r="Y14" s="174" t="str">
        <x:v>PMC13476910</x:v>
      </x:c>
      <x:c r="Z14" s="174"/>
      <x:c r="AA14" s="174" t="str">
        <x:v>PubMed/MEDLINE</x:v>
      </x:c>
      <x:c r="AB14" s="174" t="str">
        <x:v>PUBMED-B-v1.0-2026-08-28</x:v>
      </x:c>
      <x:c r="AC14" s="174" t="str">
        <x:v>SP-PUBMED-B-20260828</x:v>
      </x:c>
      <x:c r="AD14" s="177" t="n">
        <x:v>46262</x:v>
      </x:c>
      <x:c r="AE14" s="177" t="n">
        <x:v>46272</x:v>
      </x:c>
      <x:c r="AF14" s="174" t="str">
        <x:v>KHDY95GN</x:v>
      </x:c>
      <x:c r="AG14" s="174"/>
      <x:c r="AH14" s="174" t="str">
        <x:v>Tactical Athlete → Operational Readiness Brazil</x:v>
      </x:c>
      <x:c r="AI14" s="174" t="str">
        <x:v>evidence-family:B</x:v>
      </x:c>
      <x:c r="AJ14" s="174"/>
      <x:c r="AK14" s="175" t="str">
        <x:f>IF(AJ14="","",IF(OR(LOWER(AJ14)="brazil",LOWER(AJ14)="brasil"),"Yes","No"))</x:f>
      </x:c>
      <x:c r="AL14" s="174"/>
      <x:c r="AM14" s="174"/>
      <x:c r="AN14" s="174"/>
      <x:c r="AO14" s="178"/>
      <x:c r="AP14" s="174"/>
      <x:c r="AQ14" s="174"/>
      <x:c r="AR14" s="174"/>
      <x:c r="AS14" s="174"/>
      <x:c r="AT14" s="174"/>
      <x:c r="AU14" s="174"/>
      <x:c r="AV14" s="174"/>
      <x:c r="AW14" s="174"/>
      <x:c r="AX14" s="174"/>
      <x:c r="AY14" s="174"/>
      <x:c r="AZ14" s="174"/>
      <x:c r="BA14" s="174"/>
      <x:c r="BB14" s="174"/>
      <x:c r="BC14" s="174"/>
      <x:c r="BD14" s="174"/>
      <x:c r="BE14" s="174"/>
      <x:c r="BF14" s="174"/>
      <x:c r="BG14" s="174"/>
      <x:c r="BH14" s="174"/>
      <x:c r="BI14" s="174"/>
      <x:c r="BJ14" s="174"/>
      <x:c r="BK14" s="174"/>
      <x:c r="BL14" s="174"/>
      <x:c r="BM14" s="174"/>
      <x:c r="BN14" s="174"/>
      <x:c r="BO14" s="174"/>
      <x:c r="BP14" s="174"/>
      <x:c r="BQ14" s="174"/>
      <x:c r="BR14" s="174"/>
      <x:c r="BS14" s="174"/>
      <x:c r="BT14" s="174"/>
      <x:c r="BU14" s="174"/>
      <x:c r="BV14" s="174"/>
      <x:c r="BW14" s="174"/>
      <x:c r="BX14" s="174"/>
      <x:c r="BY14" s="174"/>
      <x:c r="BZ14" s="174"/>
      <x:c r="CA14" s="174"/>
      <x:c r="CB14" s="174"/>
      <x:c r="CC14" s="174"/>
      <x:c r="CD14" s="174"/>
      <x:c r="CE14" s="174"/>
      <x:c r="CF14" s="174"/>
      <x:c r="CG14" s="174"/>
      <x:c r="CH14" s="174"/>
      <x:c r="CI14" s="179"/>
      <x:c r="CJ14" s="174" t="str">
        <x:v>Yes</x:v>
      </x:c>
      <x:c r="CK14" s="174" t="str">
        <x:v>Yes</x:v>
      </x:c>
      <x:c r="CL14" s="174" t="str">
        <x:v>Yes</x:v>
      </x:c>
      <x:c r="CM14" s="174" t="str">
        <x:v>Clear</x:v>
      </x:c>
      <x:c r="CN14" s="174" t="str">
        <x:v>Verified — clear</x:v>
      </x:c>
      <x:c r="CO14" s="177" t="n">
        <x:v>46272</x:v>
      </x:c>
      <x:c r="CP14" s="174" t="str">
        <x:v>https://pubmed.ncbi.nlm.nih.gov/42601604/</x:v>
      </x:c>
      <x:c r="CQ14" s="174"/>
      <x:c r="CR14" s="174"/>
      <x:c r="CS14" s="174"/>
      <x:c r="CT14" s="174"/>
      <x:c r="CU14" s="176"/>
      <x:c r="CV14" s="176"/>
      <x:c r="CW14" s="176"/>
      <x:c r="CX14" s="176"/>
      <x:c r="CY14" s="176"/>
      <x:c r="CZ14" s="176"/>
      <x:c r="DA14" s="176"/>
      <x:c r="DB14" s="175" t="str">
        <x:f>IF(L14="","",IF(AND(COUNT(CU14:DA14)=7,OR(CU14=0,CU14=1,CU14=2),OR(CV14=0,CV14=1,CV14=2),OR(CW14=0,CW14=1,CW14=2),OR(CX14=0,CX14=1,CX14=2),OR(CY14=0,CY14=1,CY14=2),OR(CZ14=0,CZ14=1,CZ14=2),OR(DA14=0,DA14=1,DA14=2)),SUM(CU14:DA14),""))</x:f>
      </x:c>
      <x:c r="DC14" s="180" t="str">
        <x:f>IF(DB14="","",ROUND(DB14/14*10,1))</x:f>
      </x:c>
      <x:c r="DD14" s="174" t="str">
        <x:v>Pending</x:v>
      </x:c>
      <x:c r="DE14" s="175" t="str">
        <x:f>IF(L14="","",IF(DC14="","Pending",IF(DD14="Yes","CONDITIONAL — safety override",IF(DC14&gt;=8,"HIGH",IF(DC14&gt;=5,"CONDITIONAL","LOW")))))</x:f>
        <x:v>Pending</x:v>
      </x:c>
      <x:c r="DF14" s="174" t="str">
        <x:v>Pending screening and full-text appraisal; no transferability judgment made at identification.</x:v>
      </x:c>
      <x:c r="DG14" s="174"/>
      <x:c r="DH14" s="174"/>
      <x:c r="DI14" s="174"/>
      <x:c r="DJ14" s="174"/>
      <x:c r="DK14" s="174"/>
      <x:c r="DL14" s="174"/>
      <x:c r="DM14" s="174"/>
      <x:c r="DN14" s="174"/>
      <x:c r="DO14" s="174"/>
      <x:c r="DP14" s="174"/>
      <x:c r="DQ14" s="174"/>
      <x:c r="DR14" s="174"/>
      <x:c r="DS14" s="174"/>
      <x:c r="DT14" s="174"/>
      <x:c r="DU14" s="174"/>
      <x:c r="DV14" s="174"/>
      <x:c r="DW14" s="174"/>
      <x:c r="DX14" s="174"/>
      <x:c r="DY14" s="174"/>
      <x:c r="DZ14" s="174" t="str">
        <x:v>Title/abstract screening alone does not establish effectiveness, causality, methodological quality, transferability to Brazilian public safety or an institutional recommendation.</x:v>
      </x:c>
      <x:c r="EA14" s="174" t="str">
        <x:v>Pending</x:v>
      </x:c>
      <x:c r="EB14" s="175" t="str">
        <x:f>IF(L14="","",IF(EC14="READY","Yes","No / Pending"))</x:f>
        <x:v>No / Pending</x:v>
      </x:c>
      <x:c r="EC14" s="174" t="str">
        <x:f>IF(L14="","",IF(OR(ISNUMBER(SEARCH("Retracted Publication",Q14)),CM14="Retracted",CN14="Retracted",CM14="Expression of Concern",CN14="Expression of Concern",F14="Not used",CG14="Critical",CH14="High",CH14="Critical"),"BLOCKED — integrity or use restriction",IF(AND(CJ14="Yes",CK14="Yes",CL14="Yes"),IF(AND(CM14="Clear",CN14="Verified — clear"),IF(AND(AND(LEN(TRIM(CF14))&gt;0,LEFT(LOWER(TRIM(CF14)),7)&lt;&gt;"pending"),OR(CG14="High",CG14="Moderate"),OR(CH14="Low",CH14="Some concerns",CH14="Not applicable")),IF(AND(DD14="No",OR(DE14="HIGH",DE14="CONDITIONAL"),AND(LEN(TRIM(DF14))&gt;0,LEFT(LOWER(TRIM(DF14)),7)&lt;&gt;"pending")),IF(AND(AND(LEN(TRIM(DT14))&gt;0,LEFT(LOWER(TRIM(DT14)),7)&lt;&gt;"pending"),AND(LEN(TRIM(DU14))&gt;0,LEFT(LOWER(TRIM(DU14)),7)&lt;&gt;"pending"),OR(AND(LEN(TRIM(DV14))&gt;0,LEFT(LOWER(TRIM(DV14)),7)&lt;&gt;"pending"),AND(LEN(TRIM(DW14))&gt;0,LEFT(LOWER(TRIM(DW14)),7)&lt;&gt;"pending")),AND(LEN(TRIM(DX14))&gt;0,LEFT(LOWER(TRIM(DX14)),7)&lt;&gt;"pending")),IF(AND(F14="Claim-ready",OR(EA14="Strong",EA14="Moderate"),AND(LEN(TRIM(G14))&gt;0,LEFT(LOWER(TRIM(G14)),7)&lt;&gt;"pending"),G14&lt;&gt;"No substantive use decision is permitted from identification metadata alone.",AND(LEN(TRIM(DZ14))&gt;0,LEFT(LOWER(TRIM(DZ14)),7)&lt;&gt;"pending"),DZ14&lt;&gt;"Identification metadata alone does not permit any substantive scientific, causal, operational, or institutional claim.",AND(LEN(TRIM(EI14))&gt;0,LEFT(LOWER(TRIM(EI14)),7)&lt;&gt;"pending"),ISNUMBER(EH14),EH14&gt;0),"READY","PENDING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" s="174" t="str">
        <x:v>Pending</x:v>
      </x:c>
      <x:c r="EE14" s="174"/>
      <x:c r="EF14" s="174" t="str">
        <x:v>Pending</x:v>
      </x:c>
      <x:c r="EG14" s="174" t="str">
        <x:v>Pending</x:v>
      </x:c>
      <x:c r="EH14" s="177"/>
      <x:c r="EI14" s="500"/>
      <x:c r="EJ14" s="174"/>
      <x:c r="EK14" s="174" t="str">
        <x:v>Pending</x:v>
      </x:c>
      <x:c r="EL14" s="177" t="n">
        <x:v>46272</x:v>
      </x:c>
      <x:c r="EM14" s="174" t="str">
        <x:v>Production PubMed record imported and reconciled to Zotero item KHDY95GN;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" s="181" t="n">
        <x:f>IF(L14="","",(IF(N14&lt;&gt;"",1,0)+IF(O14&lt;&gt;"",1,0)+IF(AJ14&lt;&gt;"",1,0)+IF(AU14&lt;&gt;"",1,0)+IF(BE14&lt;&gt;"",1,0)+IF(CF14&lt;&gt;"",1,0)+IF(CJ14="Yes",1,0)+IF(CL14="Yes",1,0)+IF(DE14&lt;&gt;"Pending",1,0)+IF(F14&lt;&gt;"",1,0)+IF(DZ14&lt;&gt;"",1,0)+IF(EI14&lt;&gt;"",1,0))/12)</x:f>
        <x:v>0.5</x:v>
      </x:c>
    </x:row>
    <x:row r="15">
      <x:c r="A15" s="175" t="str">
        <x:v>EV-0012</x:v>
      </x:c>
      <x:c r="B15" s="174" t="str">
        <x:v>Integrity check</x:v>
      </x:c>
      <x:c r="C15" s="175" t="str">
        <x:f>IF(L15="","",IF(LEFT(EC15,7)="BLOCKED","🔴 Do not use for conclusion",IF(EB15="Yes","🟢 Claim-ready","🟡 Caution / context")))</x:f>
        <x:v>🟡 Caution / context</x:v>
      </x:c>
      <x:c r="D15" s="174" t="str">
        <x:f>IF(L15="","",EC15)</x:f>
        <x:v>PENDING — appropriate appraisal</x:v>
      </x:c>
      <x:c r="E15" s="174" t="str">
        <x:v>P3 — Medium</x:v>
      </x:c>
      <x:c r="F15" s="174" t="str">
        <x:v>Pending</x:v>
      </x:c>
      <x:c r="G15" s="174" t="str">
        <x:v>Title/abstract identify an explicit tactical/public-safety context and readiness domain; retain for full-text assessment.</x:v>
      </x:c>
      <x:c r="H15" s="174" t="str">
        <x:v>Obtain and review lawful full text; confirm human adjudication; then select a design-specific appraisal instrument.</x:v>
      </x:c>
      <x:c r="I15" s="174"/>
      <x:c r="J15" s="174" t="str">
        <x:v>A — Core</x:v>
      </x:c>
      <x:c r="K15" s="174" t="str">
        <x:v>IDENTIFIED</x:v>
      </x:c>
      <x:c r="L15" s="174" t="str">
        <x:v>Soldiers' Dietary Intake in 3 Settings: In the Field, on Base and at Home.</x:v>
      </x:c>
      <x:c r="M15" s="174"/>
      <x:c r="N15" s="174" t="str">
        <x:v>Geerts, Minke P J; van der Hout, Leanne M; Scheiberlich, Pim J; Peters, Lotte G P; Sluik, Diewertje; de Hoogh, Iris M</x:v>
      </x:c>
      <x:c r="O15" s="176" t="n">
        <x:v>2026</x:v>
      </x:c>
      <x:c r="P15" s="174" t="str">
        <x:v>Military medicine</x:v>
      </x:c>
      <x:c r="Q15" s="174" t="str">
        <x:v>Journal Article</x:v>
      </x:c>
      <x:c r="R15" s="174" t="str">
        <x:v>Unclear</x:v>
      </x:c>
      <x:c r="S15" s="174" t="str">
        <x:v>Unknown</x:v>
      </x:c>
      <x:c r="T15" s="174" t="str">
        <x:v>eng</x:v>
      </x:c>
      <x:c r="U15" s="174" t="str">
        <x:v>https://pubmed.ncbi.nlm.nih.gov/42600053/</x:v>
      </x:c>
      <x:c r="V15" s="174" t="str">
        <x:v>10.1093/milmed/usag387</x:v>
      </x:c>
      <x:c r="W15" s="175" t="str">
        <x:f>IF(V15="","",LOWER(SUBSTITUTE(SUBSTITUTE(SUBSTITUTE(SUBSTITUTE(TRIM(V15),"https://doi.org/",""),"http://doi.org/",""),"https://dx.doi.org/",""),"doi:","")))</x:f>
        <x:v>10.1093/milmed/usag387</x:v>
      </x:c>
      <x:c r="X15" s="174" t="str">
        <x:v>42600053</x:v>
      </x:c>
      <x:c r="Y15" s="174" t="str"/>
      <x:c r="Z15" s="174"/>
      <x:c r="AA15" s="174" t="str">
        <x:v>PubMed/MEDLINE</x:v>
      </x:c>
      <x:c r="AB15" s="174" t="str">
        <x:v>PUBMED-A-v1.0-2026-08-28</x:v>
      </x:c>
      <x:c r="AC15" s="174" t="str">
        <x:v>SP-PUBMED-A-20260828</x:v>
      </x:c>
      <x:c r="AD15" s="177" t="n">
        <x:v>46262</x:v>
      </x:c>
      <x:c r="AE15" s="177" t="n">
        <x:v>46272</x:v>
      </x:c>
      <x:c r="AF15" s="174" t="str">
        <x:v>UDYFBWEI</x:v>
      </x:c>
      <x:c r="AG15" s="174"/>
      <x:c r="AH15" s="174" t="str">
        <x:v>Tactical Athlete → Operational Readiness Brazil</x:v>
      </x:c>
      <x:c r="AI15" s="174" t="str">
        <x:v>evidence-family:A</x:v>
      </x:c>
      <x:c r="AJ15" s="174"/>
      <x:c r="AK15" s="175" t="str">
        <x:f>IF(AJ15="","",IF(OR(LOWER(AJ15)="brazil",LOWER(AJ15)="brasil"),"Yes","No"))</x:f>
      </x:c>
      <x:c r="AL15" s="174"/>
      <x:c r="AM15" s="174"/>
      <x:c r="AN15" s="174"/>
      <x:c r="AO15" s="178"/>
      <x:c r="AP15" s="174"/>
      <x:c r="AQ15" s="174"/>
      <x:c r="AR15" s="174"/>
      <x:c r="AS15" s="174"/>
      <x:c r="AT15" s="174"/>
      <x:c r="AU15" s="174"/>
      <x:c r="AV15" s="174"/>
      <x:c r="AW15" s="174"/>
      <x:c r="AX15" s="174"/>
      <x:c r="AY15" s="174"/>
      <x:c r="AZ15" s="174"/>
      <x:c r="BA15" s="174"/>
      <x:c r="BB15" s="174"/>
      <x:c r="BC15" s="174"/>
      <x:c r="BD15" s="174"/>
      <x:c r="BE15" s="174"/>
      <x:c r="BF15" s="174"/>
      <x:c r="BG15" s="174"/>
      <x:c r="BH15" s="174"/>
      <x:c r="BI15" s="174"/>
      <x:c r="BJ15" s="174"/>
      <x:c r="BK15" s="174"/>
      <x:c r="BL15" s="174"/>
      <x:c r="BM15" s="174"/>
      <x:c r="BN15" s="174"/>
      <x:c r="BO15" s="174"/>
      <x:c r="BP15" s="174"/>
      <x:c r="BQ15" s="174"/>
      <x:c r="BR15" s="174"/>
      <x:c r="BS15" s="174"/>
      <x:c r="BT15" s="174"/>
      <x:c r="BU15" s="174"/>
      <x:c r="BV15" s="174"/>
      <x:c r="BW15" s="174"/>
      <x:c r="BX15" s="174"/>
      <x:c r="BY15" s="174"/>
      <x:c r="BZ15" s="174"/>
      <x:c r="CA15" s="174"/>
      <x:c r="CB15" s="174"/>
      <x:c r="CC15" s="174"/>
      <x:c r="CD15" s="174"/>
      <x:c r="CE15" s="174"/>
      <x:c r="CF15" s="174"/>
      <x:c r="CG15" s="174"/>
      <x:c r="CH15" s="174"/>
      <x:c r="CI15" s="179"/>
      <x:c r="CJ15" s="174" t="str">
        <x:v>Yes</x:v>
      </x:c>
      <x:c r="CK15" s="174" t="str">
        <x:v>Yes</x:v>
      </x:c>
      <x:c r="CL15" s="174" t="str">
        <x:v>Yes</x:v>
      </x:c>
      <x:c r="CM15" s="174" t="str">
        <x:v>Clear</x:v>
      </x:c>
      <x:c r="CN15" s="174" t="str">
        <x:v>Verified — clear</x:v>
      </x:c>
      <x:c r="CO15" s="177" t="n">
        <x:v>46272</x:v>
      </x:c>
      <x:c r="CP15" s="174" t="str">
        <x:v>https://pubmed.ncbi.nlm.nih.gov/42600053/</x:v>
      </x:c>
      <x:c r="CQ15" s="174"/>
      <x:c r="CR15" s="174"/>
      <x:c r="CS15" s="174"/>
      <x:c r="CT15" s="174"/>
      <x:c r="CU15" s="176"/>
      <x:c r="CV15" s="176"/>
      <x:c r="CW15" s="176"/>
      <x:c r="CX15" s="176"/>
      <x:c r="CY15" s="176"/>
      <x:c r="CZ15" s="176"/>
      <x:c r="DA15" s="176"/>
      <x:c r="DB15" s="175" t="str">
        <x:f>IF(L15="","",IF(AND(COUNT(CU15:DA15)=7,OR(CU15=0,CU15=1,CU15=2),OR(CV15=0,CV15=1,CV15=2),OR(CW15=0,CW15=1,CW15=2),OR(CX15=0,CX15=1,CX15=2),OR(CY15=0,CY15=1,CY15=2),OR(CZ15=0,CZ15=1,CZ15=2),OR(DA15=0,DA15=1,DA15=2)),SUM(CU15:DA15),""))</x:f>
      </x:c>
      <x:c r="DC15" s="180" t="str">
        <x:f>IF(DB15="","",ROUND(DB15/14*10,1))</x:f>
      </x:c>
      <x:c r="DD15" s="174" t="str">
        <x:v>Pending</x:v>
      </x:c>
      <x:c r="DE15" s="175" t="str">
        <x:f>IF(L15="","",IF(DC15="","Pending",IF(DD15="Yes","CONDITIONAL — safety override",IF(DC15&gt;=8,"HIGH",IF(DC15&gt;=5,"CONDITIONAL","LOW")))))</x:f>
        <x:v>Pending</x:v>
      </x:c>
      <x:c r="DF15" s="174" t="str">
        <x:v>Pending screening and full-text appraisal; no transferability judgment made at identification.</x:v>
      </x:c>
      <x:c r="DG15" s="174"/>
      <x:c r="DH15" s="174"/>
      <x:c r="DI15" s="174"/>
      <x:c r="DJ15" s="174"/>
      <x:c r="DK15" s="174"/>
      <x:c r="DL15" s="174"/>
      <x:c r="DM15" s="174"/>
      <x:c r="DN15" s="174"/>
      <x:c r="DO15" s="174"/>
      <x:c r="DP15" s="174"/>
      <x:c r="DQ15" s="174"/>
      <x:c r="DR15" s="174"/>
      <x:c r="DS15" s="174"/>
      <x:c r="DT15" s="174"/>
      <x:c r="DU15" s="174"/>
      <x:c r="DV15" s="174"/>
      <x:c r="DW15" s="174"/>
      <x:c r="DX15" s="174"/>
      <x:c r="DY15" s="174"/>
      <x:c r="DZ15" s="174" t="str">
        <x:v>Title/abstract screening alone does not establish effectiveness, causality, methodological quality, transferability to Brazilian public safety or an institutional recommendation.</x:v>
      </x:c>
      <x:c r="EA15" s="174" t="str">
        <x:v>Pending</x:v>
      </x:c>
      <x:c r="EB15" s="175" t="str">
        <x:f>IF(L15="","",IF(EC15="READY","Yes","No / Pending"))</x:f>
        <x:v>No / Pending</x:v>
      </x:c>
      <x:c r="EC15" s="174" t="str">
        <x:f>IF(L15="","",IF(OR(ISNUMBER(SEARCH("Retracted Publication",Q15)),CM15="Retracted",CN15="Retracted",CM15="Expression of Concern",CN15="Expression of Concern",F15="Not used",CG15="Critical",CH15="High",CH15="Critical"),"BLOCKED — integrity or use restriction",IF(AND(CJ15="Yes",CK15="Yes",CL15="Yes"),IF(AND(CM15="Clear",CN15="Verified — clear"),IF(AND(AND(LEN(TRIM(CF15))&gt;0,LEFT(LOWER(TRIM(CF15)),7)&lt;&gt;"pending"),OR(CG15="High",CG15="Moderate"),OR(CH15="Low",CH15="Some concerns",CH15="Not applicable")),IF(AND(DD15="No",OR(DE15="HIGH",DE15="CONDITIONAL"),AND(LEN(TRIM(DF15))&gt;0,LEFT(LOWER(TRIM(DF15)),7)&lt;&gt;"pending")),IF(AND(AND(LEN(TRIM(DT15))&gt;0,LEFT(LOWER(TRIM(DT15)),7)&lt;&gt;"pending"),AND(LEN(TRIM(DU15))&gt;0,LEFT(LOWER(TRIM(DU15)),7)&lt;&gt;"pending"),OR(AND(LEN(TRIM(DV15))&gt;0,LEFT(LOWER(TRIM(DV15)),7)&lt;&gt;"pending"),AND(LEN(TRIM(DW15))&gt;0,LEFT(LOWER(TRIM(DW15)),7)&lt;&gt;"pending")),AND(LEN(TRIM(DX15))&gt;0,LEFT(LOWER(TRIM(DX15)),7)&lt;&gt;"pending")),IF(AND(F15="Claim-ready",OR(EA15="Strong",EA15="Moderate"),AND(LEN(TRIM(G15))&gt;0,LEFT(LOWER(TRIM(G15)),7)&lt;&gt;"pending"),G15&lt;&gt;"No substantive use decision is permitted from identification metadata alone.",AND(LEN(TRIM(DZ15))&gt;0,LEFT(LOWER(TRIM(DZ15)),7)&lt;&gt;"pending"),DZ15&lt;&gt;"Identification metadata alone does not permit any substantive scientific, causal, operational, or institutional claim.",AND(LEN(TRIM(EI15))&gt;0,LEFT(LOWER(TRIM(EI15)),7)&lt;&gt;"pending"),ISNUMBER(EH15),EH15&gt;0),"READY","PENDING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" s="174" t="str">
        <x:v>Pending</x:v>
      </x:c>
      <x:c r="EE15" s="174"/>
      <x:c r="EF15" s="174" t="str">
        <x:v>Pending</x:v>
      </x:c>
      <x:c r="EG15" s="174" t="str">
        <x:v>Pending</x:v>
      </x:c>
      <x:c r="EH15" s="177"/>
      <x:c r="EI15" s="500"/>
      <x:c r="EJ15" s="174"/>
      <x:c r="EK15" s="174" t="str">
        <x:v>Pending</x:v>
      </x:c>
      <x:c r="EL15" s="177" t="n">
        <x:v>46272</x:v>
      </x:c>
      <x:c r="EM15" s="174" t="str">
        <x:v>Production PubMed record imported and reconciled to Zotero item UDYFBWEI;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" s="181" t="n">
        <x:f>IF(L15="","",(IF(N15&lt;&gt;"",1,0)+IF(O15&lt;&gt;"",1,0)+IF(AJ15&lt;&gt;"",1,0)+IF(AU15&lt;&gt;"",1,0)+IF(BE15&lt;&gt;"",1,0)+IF(CF15&lt;&gt;"",1,0)+IF(CJ15="Yes",1,0)+IF(CL15="Yes",1,0)+IF(DE15&lt;&gt;"Pending",1,0)+IF(F15&lt;&gt;"",1,0)+IF(DZ15&lt;&gt;"",1,0)+IF(EI15&lt;&gt;"",1,0))/12)</x:f>
        <x:v>0.5</x:v>
      </x:c>
    </x:row>
    <x:row r="16">
      <x:c r="A16" s="175" t="str">
        <x:v>EV-0013</x:v>
      </x:c>
      <x:c r="B16" s="174" t="str">
        <x:v>Integrity check</x:v>
      </x:c>
      <x:c r="C16" s="175" t="str">
        <x:f>IF(L16="","",IF(LEFT(EC16,7)="BLOCKED","🔴 Do not use for conclusion",IF(EB16="Yes","🟢 Claim-ready","🟡 Caution / context")))</x:f>
        <x:v>🟡 Caution / context</x:v>
      </x:c>
      <x:c r="D16" s="174" t="str">
        <x:f>IF(L16="","",EC16)</x:f>
        <x:v>PENDING — appropriate appraisal</x:v>
      </x:c>
      <x:c r="E16" s="174" t="str">
        <x:v>P3 — Medium</x:v>
      </x:c>
      <x:c r="F16" s="174" t="str">
        <x:v>Pending</x:v>
      </x:c>
      <x:c r="G16" s="174" t="str">
        <x:v>Title/abstract identify an explicit operational APHT/medical-readiness topic; retain for full-text assessment.</x:v>
      </x:c>
      <x:c r="H16" s="174" t="str">
        <x:v>Obtain and review lawful full text; confirm human adjudication; then select a design-specific appraisal instrument.</x:v>
      </x:c>
      <x:c r="I16" s="174"/>
      <x:c r="J16" s="174" t="str">
        <x:v>B — APHT / Medical Readiness</x:v>
      </x:c>
      <x:c r="K16" s="174" t="str">
        <x:v>IDENTIFIED</x:v>
      </x:c>
      <x:c r="L16" s="174" t="str">
        <x:v>Enhanced Oral Delivery of Turmeric Extract via Spray-Dried Microparticles: Biopharmaceutical Performance and In Vitro Microbiota Modulation.</x:v>
      </x:c>
      <x:c r="M16" s="174"/>
      <x:c r="N16" s="174" t="str">
        <x:v>Ungphaiboon, Suwipa; Wichienchot, Santad; Tampanna, Nattha; Takahashi Yupanqui, Chutha; Mittraparp-Arthorn, Pimonsri; Kaewdech, Apichat; Srichana, Teerapol</x:v>
      </x:c>
      <x:c r="O16" s="176" t="n">
        <x:v>2026</x:v>
      </x:c>
      <x:c r="P16" s="174" t="str">
        <x:v>International journal of molecular sciences</x:v>
      </x:c>
      <x:c r="Q16" s="174" t="str">
        <x:v>Journal Article</x:v>
      </x:c>
      <x:c r="R16" s="174" t="str">
        <x:v>Unclear</x:v>
      </x:c>
      <x:c r="S16" s="174" t="str">
        <x:v>Unknown</x:v>
      </x:c>
      <x:c r="T16" s="174" t="str">
        <x:v>eng</x:v>
      </x:c>
      <x:c r="U16" s="174" t="str">
        <x:v>https://pubmed.ncbi.nlm.nih.gov/42589357/</x:v>
      </x:c>
      <x:c r="V16" s="174" t="str">
        <x:v>10.3390/ijms27156700</x:v>
      </x:c>
      <x:c r="W16" s="175" t="str">
        <x:f>IF(V16="","",LOWER(SUBSTITUTE(SUBSTITUTE(SUBSTITUTE(SUBSTITUTE(TRIM(V16),"https://doi.org/",""),"http://doi.org/",""),"https://dx.doi.org/",""),"doi:","")))</x:f>
        <x:v>10.3390/ijms27156700</x:v>
      </x:c>
      <x:c r="X16" s="174" t="str">
        <x:v>42589357</x:v>
      </x:c>
      <x:c r="Y16" s="174" t="str">
        <x:v>PMC13467110</x:v>
      </x:c>
      <x:c r="Z16" s="174"/>
      <x:c r="AA16" s="174" t="str">
        <x:v>PubMed/MEDLINE</x:v>
      </x:c>
      <x:c r="AB16" s="174" t="str">
        <x:v>PUBMED-B-v1.0-2026-08-28</x:v>
      </x:c>
      <x:c r="AC16" s="174" t="str">
        <x:v>SP-PUBMED-B-20260828</x:v>
      </x:c>
      <x:c r="AD16" s="177" t="n">
        <x:v>46262</x:v>
      </x:c>
      <x:c r="AE16" s="177" t="n">
        <x:v>46272</x:v>
      </x:c>
      <x:c r="AF16" s="174" t="str">
        <x:v>XNBWQ4VP</x:v>
      </x:c>
      <x:c r="AG16" s="174"/>
      <x:c r="AH16" s="174" t="str">
        <x:v>Tactical Athlete → Operational Readiness Brazil</x:v>
      </x:c>
      <x:c r="AI16" s="174" t="str">
        <x:v>evidence-family:B</x:v>
      </x:c>
      <x:c r="AJ16" s="174"/>
      <x:c r="AK16" s="175" t="str">
        <x:f>IF(AJ16="","",IF(OR(LOWER(AJ16)="brazil",LOWER(AJ16)="brasil"),"Yes","No"))</x:f>
      </x:c>
      <x:c r="AL16" s="174"/>
      <x:c r="AM16" s="174"/>
      <x:c r="AN16" s="174"/>
      <x:c r="AO16" s="178"/>
      <x:c r="AP16" s="174"/>
      <x:c r="AQ16" s="174"/>
      <x:c r="AR16" s="174"/>
      <x:c r="AS16" s="174"/>
      <x:c r="AT16" s="174"/>
      <x:c r="AU16" s="174"/>
      <x:c r="AV16" s="174"/>
      <x:c r="AW16" s="174"/>
      <x:c r="AX16" s="174"/>
      <x:c r="AY16" s="174"/>
      <x:c r="AZ16" s="174"/>
      <x:c r="BA16" s="174"/>
      <x:c r="BB16" s="174"/>
      <x:c r="BC16" s="174"/>
      <x:c r="BD16" s="174"/>
      <x:c r="BE16" s="174"/>
      <x:c r="BF16" s="174"/>
      <x:c r="BG16" s="174"/>
      <x:c r="BH16" s="174"/>
      <x:c r="BI16" s="174"/>
      <x:c r="BJ16" s="174"/>
      <x:c r="BK16" s="174"/>
      <x:c r="BL16" s="174"/>
      <x:c r="BM16" s="174"/>
      <x:c r="BN16" s="174"/>
      <x:c r="BO16" s="174"/>
      <x:c r="BP16" s="174"/>
      <x:c r="BQ16" s="174"/>
      <x:c r="BR16" s="174"/>
      <x:c r="BS16" s="174"/>
      <x:c r="BT16" s="174"/>
      <x:c r="BU16" s="174"/>
      <x:c r="BV16" s="174"/>
      <x:c r="BW16" s="174"/>
      <x:c r="BX16" s="174"/>
      <x:c r="BY16" s="174"/>
      <x:c r="BZ16" s="174"/>
      <x:c r="CA16" s="174"/>
      <x:c r="CB16" s="174"/>
      <x:c r="CC16" s="174"/>
      <x:c r="CD16" s="174"/>
      <x:c r="CE16" s="174"/>
      <x:c r="CF16" s="174"/>
      <x:c r="CG16" s="174"/>
      <x:c r="CH16" s="174"/>
      <x:c r="CI16" s="179"/>
      <x:c r="CJ16" s="174" t="str">
        <x:v>Yes</x:v>
      </x:c>
      <x:c r="CK16" s="174" t="str">
        <x:v>Yes</x:v>
      </x:c>
      <x:c r="CL16" s="174" t="str">
        <x:v>Yes</x:v>
      </x:c>
      <x:c r="CM16" s="174" t="str">
        <x:v>Clear</x:v>
      </x:c>
      <x:c r="CN16" s="174" t="str">
        <x:v>Verified — clear</x:v>
      </x:c>
      <x:c r="CO16" s="177" t="n">
        <x:v>46272</x:v>
      </x:c>
      <x:c r="CP16" s="174" t="str">
        <x:v>https://pubmed.ncbi.nlm.nih.gov/42589357/</x:v>
      </x:c>
      <x:c r="CQ16" s="174"/>
      <x:c r="CR16" s="174"/>
      <x:c r="CS16" s="174"/>
      <x:c r="CT16" s="174"/>
      <x:c r="CU16" s="176"/>
      <x:c r="CV16" s="176"/>
      <x:c r="CW16" s="176"/>
      <x:c r="CX16" s="176"/>
      <x:c r="CY16" s="176"/>
      <x:c r="CZ16" s="176"/>
      <x:c r="DA16" s="176"/>
      <x:c r="DB16" s="175" t="str">
        <x:f>IF(L16="","",IF(AND(COUNT(CU16:DA16)=7,OR(CU16=0,CU16=1,CU16=2),OR(CV16=0,CV16=1,CV16=2),OR(CW16=0,CW16=1,CW16=2),OR(CX16=0,CX16=1,CX16=2),OR(CY16=0,CY16=1,CY16=2),OR(CZ16=0,CZ16=1,CZ16=2),OR(DA16=0,DA16=1,DA16=2)),SUM(CU16:DA16),""))</x:f>
      </x:c>
      <x:c r="DC16" s="180" t="str">
        <x:f>IF(DB16="","",ROUND(DB16/14*10,1))</x:f>
      </x:c>
      <x:c r="DD16" s="174" t="str">
        <x:v>Pending</x:v>
      </x:c>
      <x:c r="DE16" s="175" t="str">
        <x:f>IF(L16="","",IF(DC16="","Pending",IF(DD16="Yes","CONDITIONAL — safety override",IF(DC16&gt;=8,"HIGH",IF(DC16&gt;=5,"CONDITIONAL","LOW")))))</x:f>
        <x:v>Pending</x:v>
      </x:c>
      <x:c r="DF16" s="174" t="str">
        <x:v>Pending screening and full-text appraisal; no transferability judgment made at identification.</x:v>
      </x:c>
      <x:c r="DG16" s="174"/>
      <x:c r="DH16" s="174"/>
      <x:c r="DI16" s="174"/>
      <x:c r="DJ16" s="174"/>
      <x:c r="DK16" s="174"/>
      <x:c r="DL16" s="174"/>
      <x:c r="DM16" s="174"/>
      <x:c r="DN16" s="174"/>
      <x:c r="DO16" s="174"/>
      <x:c r="DP16" s="174"/>
      <x:c r="DQ16" s="174"/>
      <x:c r="DR16" s="174"/>
      <x:c r="DS16" s="174"/>
      <x:c r="DT16" s="174"/>
      <x:c r="DU16" s="174"/>
      <x:c r="DV16" s="174"/>
      <x:c r="DW16" s="174"/>
      <x:c r="DX16" s="174"/>
      <x:c r="DY16" s="174"/>
      <x:c r="DZ16" s="174" t="str">
        <x:v>Title/abstract screening alone does not establish effectiveness, causality, methodological quality, transferability to Brazilian public safety or an institutional recommendation.</x:v>
      </x:c>
      <x:c r="EA16" s="174" t="str">
        <x:v>Pending</x:v>
      </x:c>
      <x:c r="EB16" s="175" t="str">
        <x:f>IF(L16="","",IF(EC16="READY","Yes","No / Pending"))</x:f>
        <x:v>No / Pending</x:v>
      </x:c>
      <x:c r="EC16" s="174" t="str">
        <x:f>IF(L16="","",IF(OR(ISNUMBER(SEARCH("Retracted Publication",Q16)),CM16="Retracted",CN16="Retracted",CM16="Expression of Concern",CN16="Expression of Concern",F16="Not used",CG16="Critical",CH16="High",CH16="Critical"),"BLOCKED — integrity or use restriction",IF(AND(CJ16="Yes",CK16="Yes",CL16="Yes"),IF(AND(CM16="Clear",CN16="Verified — clear"),IF(AND(AND(LEN(TRIM(CF16))&gt;0,LEFT(LOWER(TRIM(CF16)),7)&lt;&gt;"pending"),OR(CG16="High",CG16="Moderate"),OR(CH16="Low",CH16="Some concerns",CH16="Not applicable")),IF(AND(DD16="No",OR(DE16="HIGH",DE16="CONDITIONAL"),AND(LEN(TRIM(DF16))&gt;0,LEFT(LOWER(TRIM(DF16)),7)&lt;&gt;"pending")),IF(AND(AND(LEN(TRIM(DT16))&gt;0,LEFT(LOWER(TRIM(DT16)),7)&lt;&gt;"pending"),AND(LEN(TRIM(DU16))&gt;0,LEFT(LOWER(TRIM(DU16)),7)&lt;&gt;"pending"),OR(AND(LEN(TRIM(DV16))&gt;0,LEFT(LOWER(TRIM(DV16)),7)&lt;&gt;"pending"),AND(LEN(TRIM(DW16))&gt;0,LEFT(LOWER(TRIM(DW16)),7)&lt;&gt;"pending")),AND(LEN(TRIM(DX16))&gt;0,LEFT(LOWER(TRIM(DX16)),7)&lt;&gt;"pending")),IF(AND(F16="Claim-ready",OR(EA16="Strong",EA16="Moderate"),AND(LEN(TRIM(G16))&gt;0,LEFT(LOWER(TRIM(G16)),7)&lt;&gt;"pending"),G16&lt;&gt;"No substantive use decision is permitted from identification metadata alone.",AND(LEN(TRIM(DZ16))&gt;0,LEFT(LOWER(TRIM(DZ16)),7)&lt;&gt;"pending"),DZ16&lt;&gt;"Identification metadata alone does not permit any substantive scientific, causal, operational, or institutional claim.",AND(LEN(TRIM(EI16))&gt;0,LEFT(LOWER(TRIM(EI16)),7)&lt;&gt;"pending"),ISNUMBER(EH16),EH16&gt;0),"READY","PENDING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" s="174" t="str">
        <x:v>Pending</x:v>
      </x:c>
      <x:c r="EE16" s="174"/>
      <x:c r="EF16" s="174" t="str">
        <x:v>Pending</x:v>
      </x:c>
      <x:c r="EG16" s="174" t="str">
        <x:v>Pending</x:v>
      </x:c>
      <x:c r="EH16" s="177"/>
      <x:c r="EI16" s="500"/>
      <x:c r="EJ16" s="174"/>
      <x:c r="EK16" s="174" t="str">
        <x:v>Pending</x:v>
      </x:c>
      <x:c r="EL16" s="177" t="n">
        <x:v>46272</x:v>
      </x:c>
      <x:c r="EM16" s="174" t="str">
        <x:v>Production PubMed record imported and reconciled to Zotero item XNBWQ4VP;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" s="181" t="n">
        <x:f>IF(L16="","",(IF(N16&lt;&gt;"",1,0)+IF(O16&lt;&gt;"",1,0)+IF(AJ16&lt;&gt;"",1,0)+IF(AU16&lt;&gt;"",1,0)+IF(BE16&lt;&gt;"",1,0)+IF(CF16&lt;&gt;"",1,0)+IF(CJ16="Yes",1,0)+IF(CL16="Yes",1,0)+IF(DE16&lt;&gt;"Pending",1,0)+IF(F16&lt;&gt;"",1,0)+IF(DZ16&lt;&gt;"",1,0)+IF(EI16&lt;&gt;"",1,0))/12)</x:f>
        <x:v>0.5</x:v>
      </x:c>
    </x:row>
    <x:row r="17">
      <x:c r="A17" s="175" t="str">
        <x:v>EV-0014</x:v>
      </x:c>
      <x:c r="B17" s="174" t="str">
        <x:v>Integrity check</x:v>
      </x:c>
      <x:c r="C17" s="175" t="str">
        <x:f>IF(L17="","",IF(LEFT(EC17,7)="BLOCKED","🔴 Do not use for conclusion",IF(EB17="Yes","🟢 Claim-ready","🟡 Caution / context")))</x:f>
        <x:v>🟡 Caution / context</x:v>
      </x:c>
      <x:c r="D17" s="174" t="str">
        <x:f>IF(L17="","",EC17)</x:f>
        <x:v>PENDING — appropriate appraisal</x:v>
      </x:c>
      <x:c r="E17" s="174" t="str">
        <x:v>P3 — Medium</x:v>
      </x:c>
      <x:c r="F17" s="174" t="str">
        <x:v>Pending</x:v>
      </x:c>
      <x:c r="G17" s="174" t="str">
        <x:v>Title/abstract identify an explicit tactical/public-safety context and readiness domain; retain for full-text assessment.</x:v>
      </x:c>
      <x:c r="H17" s="174" t="str">
        <x:v>Obtain and review lawful full text; confirm human adjudication; then select a design-specific appraisal instrument.</x:v>
      </x:c>
      <x:c r="I17" s="174"/>
      <x:c r="J17" s="174" t="str">
        <x:v>A — Core</x:v>
      </x:c>
      <x:c r="K17" s="174" t="str">
        <x:v>IDENTIFIED</x:v>
      </x:c>
      <x:c r="L17" s="174" t="str">
        <x:v>Phase angle identifies a muscle quality phenotype associated with physical performance in U.S. marines.</x:v>
      </x:c>
      <x:c r="M17" s="174"/>
      <x:c r="N17" s="174" t="str">
        <x:v>Potter, Adam W; Christopoulos, Christy L; Friedl, Karl E</x:v>
      </x:c>
      <x:c r="O17" s="176" t="n">
        <x:v>2026</x:v>
      </x:c>
      <x:c r="P17" s="174" t="str">
        <x:v>Frontiers in physiology</x:v>
      </x:c>
      <x:c r="Q17" s="174" t="str">
        <x:v>Journal Article</x:v>
      </x:c>
      <x:c r="R17" s="174" t="str">
        <x:v>Unclear</x:v>
      </x:c>
      <x:c r="S17" s="174" t="str">
        <x:v>Unknown</x:v>
      </x:c>
      <x:c r="T17" s="174" t="str">
        <x:v>eng</x:v>
      </x:c>
      <x:c r="U17" s="174" t="str">
        <x:v>https://pubmed.ncbi.nlm.nih.gov/42583191/</x:v>
      </x:c>
      <x:c r="V17" s="174" t="str">
        <x:v>10.3389/fphys.2026.1904857</x:v>
      </x:c>
      <x:c r="W17" s="175" t="str">
        <x:f>IF(V17="","",LOWER(SUBSTITUTE(SUBSTITUTE(SUBSTITUTE(SUBSTITUTE(TRIM(V17),"https://doi.org/",""),"http://doi.org/",""),"https://dx.doi.org/",""),"doi:","")))</x:f>
        <x:v>10.3389/fphys.2026.1904857</x:v>
      </x:c>
      <x:c r="X17" s="174" t="str">
        <x:v>42583191</x:v>
      </x:c>
      <x:c r="Y17" s="174" t="str">
        <x:v>PMC13459097</x:v>
      </x:c>
      <x:c r="Z17" s="174"/>
      <x:c r="AA17" s="174" t="str">
        <x:v>PubMed/MEDLINE</x:v>
      </x:c>
      <x:c r="AB17" s="174" t="str">
        <x:v>PUBMED-A-v1.0-2026-08-28</x:v>
      </x:c>
      <x:c r="AC17" s="174" t="str">
        <x:v>SP-PUBMED-A-20260828</x:v>
      </x:c>
      <x:c r="AD17" s="177" t="n">
        <x:v>46262</x:v>
      </x:c>
      <x:c r="AE17" s="177" t="n">
        <x:v>46272</x:v>
      </x:c>
      <x:c r="AF17" s="174" t="str">
        <x:v>KZ8CDGSF</x:v>
      </x:c>
      <x:c r="AG17" s="174"/>
      <x:c r="AH17" s="174" t="str">
        <x:v>Tactical Athlete → Operational Readiness Brazil</x:v>
      </x:c>
      <x:c r="AI17" s="174" t="str">
        <x:v>evidence-family:A</x:v>
      </x:c>
      <x:c r="AJ17" s="174"/>
      <x:c r="AK17" s="175" t="str">
        <x:f>IF(AJ17="","",IF(OR(LOWER(AJ17)="brazil",LOWER(AJ17)="brasil"),"Yes","No"))</x:f>
      </x:c>
      <x:c r="AL17" s="174"/>
      <x:c r="AM17" s="174"/>
      <x:c r="AN17" s="174"/>
      <x:c r="AO17" s="178"/>
      <x:c r="AP17" s="174"/>
      <x:c r="AQ17" s="174"/>
      <x:c r="AR17" s="174"/>
      <x:c r="AS17" s="174"/>
      <x:c r="AT17" s="174"/>
      <x:c r="AU17" s="174"/>
      <x:c r="AV17" s="174"/>
      <x:c r="AW17" s="174"/>
      <x:c r="AX17" s="174"/>
      <x:c r="AY17" s="174"/>
      <x:c r="AZ17" s="174"/>
      <x:c r="BA17" s="174"/>
      <x:c r="BB17" s="174"/>
      <x:c r="BC17" s="174"/>
      <x:c r="BD17" s="174"/>
      <x:c r="BE17" s="174"/>
      <x:c r="BF17" s="174"/>
      <x:c r="BG17" s="174"/>
      <x:c r="BH17" s="174"/>
      <x:c r="BI17" s="174"/>
      <x:c r="BJ17" s="174"/>
      <x:c r="BK17" s="174"/>
      <x:c r="BL17" s="174"/>
      <x:c r="BM17" s="174"/>
      <x:c r="BN17" s="174"/>
      <x:c r="BO17" s="174"/>
      <x:c r="BP17" s="174"/>
      <x:c r="BQ17" s="174"/>
      <x:c r="BR17" s="174"/>
      <x:c r="BS17" s="174"/>
      <x:c r="BT17" s="174"/>
      <x:c r="BU17" s="174"/>
      <x:c r="BV17" s="174"/>
      <x:c r="BW17" s="174"/>
      <x:c r="BX17" s="174"/>
      <x:c r="BY17" s="174"/>
      <x:c r="BZ17" s="174"/>
      <x:c r="CA17" s="174"/>
      <x:c r="CB17" s="174"/>
      <x:c r="CC17" s="174"/>
      <x:c r="CD17" s="174"/>
      <x:c r="CE17" s="174"/>
      <x:c r="CF17" s="174"/>
      <x:c r="CG17" s="174"/>
      <x:c r="CH17" s="174"/>
      <x:c r="CI17" s="179"/>
      <x:c r="CJ17" s="174" t="str">
        <x:v>Yes</x:v>
      </x:c>
      <x:c r="CK17" s="174" t="str">
        <x:v>Yes</x:v>
      </x:c>
      <x:c r="CL17" s="174" t="str">
        <x:v>Yes</x:v>
      </x:c>
      <x:c r="CM17" s="174" t="str">
        <x:v>Clear</x:v>
      </x:c>
      <x:c r="CN17" s="174" t="str">
        <x:v>Verified — clear</x:v>
      </x:c>
      <x:c r="CO17" s="177" t="n">
        <x:v>46272</x:v>
      </x:c>
      <x:c r="CP17" s="174" t="str">
        <x:v>https://pubmed.ncbi.nlm.nih.gov/42583191/</x:v>
      </x:c>
      <x:c r="CQ17" s="174"/>
      <x:c r="CR17" s="174"/>
      <x:c r="CS17" s="174"/>
      <x:c r="CT17" s="174"/>
      <x:c r="CU17" s="176"/>
      <x:c r="CV17" s="176"/>
      <x:c r="CW17" s="176"/>
      <x:c r="CX17" s="176"/>
      <x:c r="CY17" s="176"/>
      <x:c r="CZ17" s="176"/>
      <x:c r="DA17" s="176"/>
      <x:c r="DB17" s="175" t="str">
        <x:f>IF(L17="","",IF(AND(COUNT(CU17:DA17)=7,OR(CU17=0,CU17=1,CU17=2),OR(CV17=0,CV17=1,CV17=2),OR(CW17=0,CW17=1,CW17=2),OR(CX17=0,CX17=1,CX17=2),OR(CY17=0,CY17=1,CY17=2),OR(CZ17=0,CZ17=1,CZ17=2),OR(DA17=0,DA17=1,DA17=2)),SUM(CU17:DA17),""))</x:f>
      </x:c>
      <x:c r="DC17" s="180" t="str">
        <x:f>IF(DB17="","",ROUND(DB17/14*10,1))</x:f>
      </x:c>
      <x:c r="DD17" s="174" t="str">
        <x:v>Pending</x:v>
      </x:c>
      <x:c r="DE17" s="175" t="str">
        <x:f>IF(L17="","",IF(DC17="","Pending",IF(DD17="Yes","CONDITIONAL — safety override",IF(DC17&gt;=8,"HIGH",IF(DC17&gt;=5,"CONDITIONAL","LOW")))))</x:f>
        <x:v>Pending</x:v>
      </x:c>
      <x:c r="DF17" s="174" t="str">
        <x:v>Pending screening and full-text appraisal; no transferability judgment made at identification.</x:v>
      </x:c>
      <x:c r="DG17" s="174"/>
      <x:c r="DH17" s="174"/>
      <x:c r="DI17" s="174"/>
      <x:c r="DJ17" s="174"/>
      <x:c r="DK17" s="174"/>
      <x:c r="DL17" s="174"/>
      <x:c r="DM17" s="174"/>
      <x:c r="DN17" s="174"/>
      <x:c r="DO17" s="174"/>
      <x:c r="DP17" s="174"/>
      <x:c r="DQ17" s="174"/>
      <x:c r="DR17" s="174"/>
      <x:c r="DS17" s="174"/>
      <x:c r="DT17" s="174"/>
      <x:c r="DU17" s="174"/>
      <x:c r="DV17" s="174"/>
      <x:c r="DW17" s="174"/>
      <x:c r="DX17" s="174"/>
      <x:c r="DY17" s="174"/>
      <x:c r="DZ17" s="174" t="str">
        <x:v>Title/abstract screening alone does not establish effectiveness, causality, methodological quality, transferability to Brazilian public safety or an institutional recommendation.</x:v>
      </x:c>
      <x:c r="EA17" s="174" t="str">
        <x:v>Pending</x:v>
      </x:c>
      <x:c r="EB17" s="175" t="str">
        <x:f>IF(L17="","",IF(EC17="READY","Yes","No / Pending"))</x:f>
        <x:v>No / Pending</x:v>
      </x:c>
      <x:c r="EC17" s="174" t="str">
        <x:f>IF(L17="","",IF(OR(ISNUMBER(SEARCH("Retracted Publication",Q17)),CM17="Retracted",CN17="Retracted",CM17="Expression of Concern",CN17="Expression of Concern",F17="Not used",CG17="Critical",CH17="High",CH17="Critical"),"BLOCKED — integrity or use restriction",IF(AND(CJ17="Yes",CK17="Yes",CL17="Yes"),IF(AND(CM17="Clear",CN17="Verified — clear"),IF(AND(AND(LEN(TRIM(CF17))&gt;0,LEFT(LOWER(TRIM(CF17)),7)&lt;&gt;"pending"),OR(CG17="High",CG17="Moderate"),OR(CH17="Low",CH17="Some concerns",CH17="Not applicable")),IF(AND(DD17="No",OR(DE17="HIGH",DE17="CONDITIONAL"),AND(LEN(TRIM(DF17))&gt;0,LEFT(LOWER(TRIM(DF17)),7)&lt;&gt;"pending")),IF(AND(AND(LEN(TRIM(DT17))&gt;0,LEFT(LOWER(TRIM(DT17)),7)&lt;&gt;"pending"),AND(LEN(TRIM(DU17))&gt;0,LEFT(LOWER(TRIM(DU17)),7)&lt;&gt;"pending"),OR(AND(LEN(TRIM(DV17))&gt;0,LEFT(LOWER(TRIM(DV17)),7)&lt;&gt;"pending"),AND(LEN(TRIM(DW17))&gt;0,LEFT(LOWER(TRIM(DW17)),7)&lt;&gt;"pending")),AND(LEN(TRIM(DX17))&gt;0,LEFT(LOWER(TRIM(DX17)),7)&lt;&gt;"pending")),IF(AND(F17="Claim-ready",OR(EA17="Strong",EA17="Moderate"),AND(LEN(TRIM(G17))&gt;0,LEFT(LOWER(TRIM(G17)),7)&lt;&gt;"pending"),G17&lt;&gt;"No substantive use decision is permitted from identification metadata alone.",AND(LEN(TRIM(DZ17))&gt;0,LEFT(LOWER(TRIM(DZ17)),7)&lt;&gt;"pending"),DZ17&lt;&gt;"Identification metadata alone does not permit any substantive scientific, causal, operational, or institutional claim.",AND(LEN(TRIM(EI17))&gt;0,LEFT(LOWER(TRIM(EI17)),7)&lt;&gt;"pending"),ISNUMBER(EH17),EH17&gt;0),"READY","PENDING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" s="174" t="str">
        <x:v>Pending</x:v>
      </x:c>
      <x:c r="EE17" s="174"/>
      <x:c r="EF17" s="174" t="str">
        <x:v>Pending</x:v>
      </x:c>
      <x:c r="EG17" s="174" t="str">
        <x:v>Pending</x:v>
      </x:c>
      <x:c r="EH17" s="177"/>
      <x:c r="EI17" s="500"/>
      <x:c r="EJ17" s="174"/>
      <x:c r="EK17" s="174" t="str">
        <x:v>Pending</x:v>
      </x:c>
      <x:c r="EL17" s="177" t="n">
        <x:v>46272</x:v>
      </x:c>
      <x:c r="EM17" s="174" t="str">
        <x:v>Production PubMed record imported and reconciled to Zotero item KZ8CDGSF;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" s="181" t="n">
        <x:f>IF(L17="","",(IF(N17&lt;&gt;"",1,0)+IF(O17&lt;&gt;"",1,0)+IF(AJ17&lt;&gt;"",1,0)+IF(AU17&lt;&gt;"",1,0)+IF(BE17&lt;&gt;"",1,0)+IF(CF17&lt;&gt;"",1,0)+IF(CJ17="Yes",1,0)+IF(CL17="Yes",1,0)+IF(DE17&lt;&gt;"Pending",1,0)+IF(F17&lt;&gt;"",1,0)+IF(DZ17&lt;&gt;"",1,0)+IF(EI17&lt;&gt;"",1,0))/12)</x:f>
        <x:v>0.5</x:v>
      </x:c>
    </x:row>
    <x:row r="18">
      <x:c r="A18" s="175" t="str">
        <x:v>EV-0015</x:v>
      </x:c>
      <x:c r="B18" s="174" t="str">
        <x:v>Integrity check</x:v>
      </x:c>
      <x:c r="C18" s="175" t="str">
        <x:f>IF(L18="","",IF(LEFT(EC18,7)="BLOCKED","🔴 Do not use for conclusion",IF(EB18="Yes","🟢 Claim-ready","🟡 Caution / context")))</x:f>
        <x:v>🟡 Caution / context</x:v>
      </x:c>
      <x:c r="D18" s="174" t="str">
        <x:f>IF(L18="","",EC18)</x:f>
        <x:v>PENDING — appropriate appraisal</x:v>
      </x:c>
      <x:c r="E18" s="174" t="str">
        <x:v>P3 — Medium</x:v>
      </x:c>
      <x:c r="F18" s="174" t="str">
        <x:v>Pending</x:v>
      </x:c>
      <x:c r="G18" s="174" t="str">
        <x:v>Title/abstract identify an explicit tactical/public-safety context and readiness domain; retain for full-text assessment.</x:v>
      </x:c>
      <x:c r="H18" s="174" t="str">
        <x:v>Obtain and review lawful full text; confirm human adjudication; then select a design-specific appraisal instrument.</x:v>
      </x:c>
      <x:c r="I18" s="174"/>
      <x:c r="J18" s="174" t="str">
        <x:v>A — Core</x:v>
      </x:c>
      <x:c r="K18" s="174" t="str">
        <x:v>IDENTIFIED</x:v>
      </x:c>
      <x:c r="L18" s="174" t="str">
        <x:v>Association Between Ankle Sprains and Functional Performance During Infantry Training: A Prospective Cohort Study.</x:v>
      </x:c>
      <x:c r="M18" s="174"/>
      <x:c r="N18" s="174" t="str">
        <x:v>Shenhar, Michal; Dar, Gali; Finestone, Aharon S; Witchalls, Jeremy; Waddington, Gordon; Shina, Avi; Steinberg, Nili</x:v>
      </x:c>
      <x:c r="O18" s="176" t="n">
        <x:v>2026</x:v>
      </x:c>
      <x:c r="P18" s="174" t="str">
        <x:v>Military medicine</x:v>
      </x:c>
      <x:c r="Q18" s="174" t="str">
        <x:v>Journal Article</x:v>
      </x:c>
      <x:c r="R18" s="174" t="str">
        <x:v>Unclear</x:v>
      </x:c>
      <x:c r="S18" s="174" t="str">
        <x:v>Unknown</x:v>
      </x:c>
      <x:c r="T18" s="174" t="str">
        <x:v>eng</x:v>
      </x:c>
      <x:c r="U18" s="174" t="str">
        <x:v>https://pubmed.ncbi.nlm.nih.gov/42580328/</x:v>
      </x:c>
      <x:c r="V18" s="174" t="str">
        <x:v>10.1093/milmed/usag379</x:v>
      </x:c>
      <x:c r="W18" s="175" t="str">
        <x:f>IF(V18="","",LOWER(SUBSTITUTE(SUBSTITUTE(SUBSTITUTE(SUBSTITUTE(TRIM(V18),"https://doi.org/",""),"http://doi.org/",""),"https://dx.doi.org/",""),"doi:","")))</x:f>
        <x:v>10.1093/milmed/usag379</x:v>
      </x:c>
      <x:c r="X18" s="174" t="str">
        <x:v>42580328</x:v>
      </x:c>
      <x:c r="Y18" s="174" t="str"/>
      <x:c r="Z18" s="174"/>
      <x:c r="AA18" s="174" t="str">
        <x:v>PubMed/MEDLINE</x:v>
      </x:c>
      <x:c r="AB18" s="174" t="str">
        <x:v>PUBMED-A-v1.0-2026-08-28</x:v>
      </x:c>
      <x:c r="AC18" s="174" t="str">
        <x:v>SP-PUBMED-A-20260828</x:v>
      </x:c>
      <x:c r="AD18" s="177" t="n">
        <x:v>46262</x:v>
      </x:c>
      <x:c r="AE18" s="177" t="n">
        <x:v>46272</x:v>
      </x:c>
      <x:c r="AF18" s="174" t="str">
        <x:v>3I2HPGTL</x:v>
      </x:c>
      <x:c r="AG18" s="174"/>
      <x:c r="AH18" s="174" t="str">
        <x:v>Tactical Athlete → Operational Readiness Brazil</x:v>
      </x:c>
      <x:c r="AI18" s="174" t="str">
        <x:v>evidence-family:A</x:v>
      </x:c>
      <x:c r="AJ18" s="174"/>
      <x:c r="AK18" s="175" t="str">
        <x:f>IF(AJ18="","",IF(OR(LOWER(AJ18)="brazil",LOWER(AJ18)="brasil"),"Yes","No"))</x:f>
      </x:c>
      <x:c r="AL18" s="174"/>
      <x:c r="AM18" s="174"/>
      <x:c r="AN18" s="174"/>
      <x:c r="AO18" s="178"/>
      <x:c r="AP18" s="174"/>
      <x:c r="AQ18" s="174"/>
      <x:c r="AR18" s="174"/>
      <x:c r="AS18" s="174"/>
      <x:c r="AT18" s="174"/>
      <x:c r="AU18" s="174"/>
      <x:c r="AV18" s="174"/>
      <x:c r="AW18" s="174"/>
      <x:c r="AX18" s="174"/>
      <x:c r="AY18" s="174"/>
      <x:c r="AZ18" s="174"/>
      <x:c r="BA18" s="174"/>
      <x:c r="BB18" s="174"/>
      <x:c r="BC18" s="174"/>
      <x:c r="BD18" s="174"/>
      <x:c r="BE18" s="174"/>
      <x:c r="BF18" s="174"/>
      <x:c r="BG18" s="174"/>
      <x:c r="BH18" s="174"/>
      <x:c r="BI18" s="174"/>
      <x:c r="BJ18" s="174"/>
      <x:c r="BK18" s="174"/>
      <x:c r="BL18" s="174"/>
      <x:c r="BM18" s="174"/>
      <x:c r="BN18" s="174"/>
      <x:c r="BO18" s="174"/>
      <x:c r="BP18" s="174"/>
      <x:c r="BQ18" s="174"/>
      <x:c r="BR18" s="174"/>
      <x:c r="BS18" s="174"/>
      <x:c r="BT18" s="174"/>
      <x:c r="BU18" s="174"/>
      <x:c r="BV18" s="174"/>
      <x:c r="BW18" s="174"/>
      <x:c r="BX18" s="174"/>
      <x:c r="BY18" s="174"/>
      <x:c r="BZ18" s="174"/>
      <x:c r="CA18" s="174"/>
      <x:c r="CB18" s="174"/>
      <x:c r="CC18" s="174"/>
      <x:c r="CD18" s="174"/>
      <x:c r="CE18" s="174"/>
      <x:c r="CF18" s="174"/>
      <x:c r="CG18" s="174"/>
      <x:c r="CH18" s="174"/>
      <x:c r="CI18" s="179"/>
      <x:c r="CJ18" s="174" t="str">
        <x:v>Yes</x:v>
      </x:c>
      <x:c r="CK18" s="174" t="str">
        <x:v>Yes</x:v>
      </x:c>
      <x:c r="CL18" s="174" t="str">
        <x:v>Yes</x:v>
      </x:c>
      <x:c r="CM18" s="174" t="str">
        <x:v>Clear</x:v>
      </x:c>
      <x:c r="CN18" s="174" t="str">
        <x:v>Verified — clear</x:v>
      </x:c>
      <x:c r="CO18" s="177" t="n">
        <x:v>46272</x:v>
      </x:c>
      <x:c r="CP18" s="174" t="str">
        <x:v>https://pubmed.ncbi.nlm.nih.gov/42580328/</x:v>
      </x:c>
      <x:c r="CQ18" s="174"/>
      <x:c r="CR18" s="174"/>
      <x:c r="CS18" s="174"/>
      <x:c r="CT18" s="174"/>
      <x:c r="CU18" s="176"/>
      <x:c r="CV18" s="176"/>
      <x:c r="CW18" s="176"/>
      <x:c r="CX18" s="176"/>
      <x:c r="CY18" s="176"/>
      <x:c r="CZ18" s="176"/>
      <x:c r="DA18" s="176"/>
      <x:c r="DB18" s="175" t="str">
        <x:f>IF(L18="","",IF(AND(COUNT(CU18:DA18)=7,OR(CU18=0,CU18=1,CU18=2),OR(CV18=0,CV18=1,CV18=2),OR(CW18=0,CW18=1,CW18=2),OR(CX18=0,CX18=1,CX18=2),OR(CY18=0,CY18=1,CY18=2),OR(CZ18=0,CZ18=1,CZ18=2),OR(DA18=0,DA18=1,DA18=2)),SUM(CU18:DA18),""))</x:f>
      </x:c>
      <x:c r="DC18" s="180" t="str">
        <x:f>IF(DB18="","",ROUND(DB18/14*10,1))</x:f>
      </x:c>
      <x:c r="DD18" s="174" t="str">
        <x:v>Pending</x:v>
      </x:c>
      <x:c r="DE18" s="175" t="str">
        <x:f>IF(L18="","",IF(DC18="","Pending",IF(DD18="Yes","CONDITIONAL — safety override",IF(DC18&gt;=8,"HIGH",IF(DC18&gt;=5,"CONDITIONAL","LOW")))))</x:f>
        <x:v>Pending</x:v>
      </x:c>
      <x:c r="DF18" s="174" t="str">
        <x:v>Pending screening and full-text appraisal; no transferability judgment made at identification.</x:v>
      </x:c>
      <x:c r="DG18" s="174"/>
      <x:c r="DH18" s="174"/>
      <x:c r="DI18" s="174"/>
      <x:c r="DJ18" s="174"/>
      <x:c r="DK18" s="174"/>
      <x:c r="DL18" s="174"/>
      <x:c r="DM18" s="174"/>
      <x:c r="DN18" s="174"/>
      <x:c r="DO18" s="174"/>
      <x:c r="DP18" s="174"/>
      <x:c r="DQ18" s="174"/>
      <x:c r="DR18" s="174"/>
      <x:c r="DS18" s="174"/>
      <x:c r="DT18" s="174"/>
      <x:c r="DU18" s="174"/>
      <x:c r="DV18" s="174"/>
      <x:c r="DW18" s="174"/>
      <x:c r="DX18" s="174"/>
      <x:c r="DY18" s="174"/>
      <x:c r="DZ18" s="174" t="str">
        <x:v>Title/abstract screening alone does not establish effectiveness, causality, methodological quality, transferability to Brazilian public safety or an institutional recommendation.</x:v>
      </x:c>
      <x:c r="EA18" s="174" t="str">
        <x:v>Pending</x:v>
      </x:c>
      <x:c r="EB18" s="175" t="str">
        <x:f>IF(L18="","",IF(EC18="READY","Yes","No / Pending"))</x:f>
        <x:v>No / Pending</x:v>
      </x:c>
      <x:c r="EC18" s="174" t="str">
        <x:f>IF(L18="","",IF(OR(ISNUMBER(SEARCH("Retracted Publication",Q18)),CM18="Retracted",CN18="Retracted",CM18="Expression of Concern",CN18="Expression of Concern",F18="Not used",CG18="Critical",CH18="High",CH18="Critical"),"BLOCKED — integrity or use restriction",IF(AND(CJ18="Yes",CK18="Yes",CL18="Yes"),IF(AND(CM18="Clear",CN18="Verified — clear"),IF(AND(AND(LEN(TRIM(CF18))&gt;0,LEFT(LOWER(TRIM(CF18)),7)&lt;&gt;"pending"),OR(CG18="High",CG18="Moderate"),OR(CH18="Low",CH18="Some concerns",CH18="Not applicable")),IF(AND(DD18="No",OR(DE18="HIGH",DE18="CONDITIONAL"),AND(LEN(TRIM(DF18))&gt;0,LEFT(LOWER(TRIM(DF18)),7)&lt;&gt;"pending")),IF(AND(AND(LEN(TRIM(DT18))&gt;0,LEFT(LOWER(TRIM(DT18)),7)&lt;&gt;"pending"),AND(LEN(TRIM(DU18))&gt;0,LEFT(LOWER(TRIM(DU18)),7)&lt;&gt;"pending"),OR(AND(LEN(TRIM(DV18))&gt;0,LEFT(LOWER(TRIM(DV18)),7)&lt;&gt;"pending"),AND(LEN(TRIM(DW18))&gt;0,LEFT(LOWER(TRIM(DW18)),7)&lt;&gt;"pending")),AND(LEN(TRIM(DX18))&gt;0,LEFT(LOWER(TRIM(DX18)),7)&lt;&gt;"pending")),IF(AND(F18="Claim-ready",OR(EA18="Strong",EA18="Moderate"),AND(LEN(TRIM(G18))&gt;0,LEFT(LOWER(TRIM(G18)),7)&lt;&gt;"pending"),G18&lt;&gt;"No substantive use decision is permitted from identification metadata alone.",AND(LEN(TRIM(DZ18))&gt;0,LEFT(LOWER(TRIM(DZ18)),7)&lt;&gt;"pending"),DZ18&lt;&gt;"Identification metadata alone does not permit any substantive scientific, causal, operational, or institutional claim.",AND(LEN(TRIM(EI18))&gt;0,LEFT(LOWER(TRIM(EI18)),7)&lt;&gt;"pending"),ISNUMBER(EH18),EH18&gt;0),"READY","PENDING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" s="174" t="str">
        <x:v>Pending</x:v>
      </x:c>
      <x:c r="EE18" s="174"/>
      <x:c r="EF18" s="174" t="str">
        <x:v>Pending</x:v>
      </x:c>
      <x:c r="EG18" s="174" t="str">
        <x:v>Pending</x:v>
      </x:c>
      <x:c r="EH18" s="177"/>
      <x:c r="EI18" s="500"/>
      <x:c r="EJ18" s="174"/>
      <x:c r="EK18" s="174" t="str">
        <x:v>Pending</x:v>
      </x:c>
      <x:c r="EL18" s="177" t="n">
        <x:v>46272</x:v>
      </x:c>
      <x:c r="EM18" s="174" t="str">
        <x:v>Production PubMed record imported and reconciled to Zotero item 3I2HPGTL;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" s="181" t="n">
        <x:f>IF(L18="","",(IF(N18&lt;&gt;"",1,0)+IF(O18&lt;&gt;"",1,0)+IF(AJ18&lt;&gt;"",1,0)+IF(AU18&lt;&gt;"",1,0)+IF(BE18&lt;&gt;"",1,0)+IF(CF18&lt;&gt;"",1,0)+IF(CJ18="Yes",1,0)+IF(CL18="Yes",1,0)+IF(DE18&lt;&gt;"Pending",1,0)+IF(F18&lt;&gt;"",1,0)+IF(DZ18&lt;&gt;"",1,0)+IF(EI18&lt;&gt;"",1,0))/12)</x:f>
        <x:v>0.5</x:v>
      </x:c>
    </x:row>
    <x:row r="19">
      <x:c r="A19" s="175" t="str">
        <x:v>EV-0016</x:v>
      </x:c>
      <x:c r="B19" s="174" t="str">
        <x:v>Integrity check</x:v>
      </x:c>
      <x:c r="C19" s="175" t="str">
        <x:f>IF(L19="","",IF(LEFT(EC19,7)="BLOCKED","🔴 Do not use for conclusion",IF(EB19="Yes","🟢 Claim-ready","🟡 Caution / context")))</x:f>
        <x:v>🟡 Caution / context</x:v>
      </x:c>
      <x:c r="D19" s="174" t="str">
        <x:f>IF(L19="","",EC19)</x:f>
        <x:v>PENDING — appropriate appraisal</x:v>
      </x:c>
      <x:c r="E19" s="174" t="str">
        <x:v>P3 — Medium</x:v>
      </x:c>
      <x:c r="F19" s="174" t="str">
        <x:v>Pending</x:v>
      </x:c>
      <x:c r="G19" s="174" t="str">
        <x:v>Title/abstract identify an explicit tactical/public-safety context and readiness domain; retain for full-text assessment.</x:v>
      </x:c>
      <x:c r="H19" s="174" t="str">
        <x:v>Obtain and review lawful full text; confirm human adjudication; then select a design-specific appraisal instrument.</x:v>
      </x:c>
      <x:c r="I19" s="174"/>
      <x:c r="J19" s="174" t="str">
        <x:v>A — Core</x:v>
      </x:c>
      <x:c r="K19" s="174" t="str">
        <x:v>IDENTIFIED</x:v>
      </x:c>
      <x:c r="L19" s="174" t="str">
        <x:v>Body Composition and Physical Performance in Military Personnel: A Systematic Review of Anthropometric Predictors and Operational Implications.</x:v>
      </x:c>
      <x:c r="M19" s="174"/>
      <x:c r="N19" s="174" t="str">
        <x:v>Pugas, Andre Francisco; Tavares, Lais Mendes; Silva, Elaine Cristine da; Nascimento, Iramar Baptistella do; Silva, Rudney da</x:v>
      </x:c>
      <x:c r="O19" s="176" t="n">
        <x:v>2026</x:v>
      </x:c>
      <x:c r="P19" s="174" t="str">
        <x:v>Military medicine</x:v>
      </x:c>
      <x:c r="Q19" s="174" t="str">
        <x:v>Journal Article</x:v>
      </x:c>
      <x:c r="R19" s="174" t="str">
        <x:v>Unclear</x:v>
      </x:c>
      <x:c r="S19" s="174" t="str">
        <x:v>Unknown</x:v>
      </x:c>
      <x:c r="T19" s="174" t="str">
        <x:v>eng</x:v>
      </x:c>
      <x:c r="U19" s="174" t="str">
        <x:v>https://pubmed.ncbi.nlm.nih.gov/42580324/</x:v>
      </x:c>
      <x:c r="V19" s="174" t="str">
        <x:v>10.1093/milmed/usag353</x:v>
      </x:c>
      <x:c r="W19" s="175" t="str">
        <x:f>IF(V19="","",LOWER(SUBSTITUTE(SUBSTITUTE(SUBSTITUTE(SUBSTITUTE(TRIM(V19),"https://doi.org/",""),"http://doi.org/",""),"https://dx.doi.org/",""),"doi:","")))</x:f>
        <x:v>10.1093/milmed/usag353</x:v>
      </x:c>
      <x:c r="X19" s="174" t="str">
        <x:v>42580324</x:v>
      </x:c>
      <x:c r="Y19" s="174" t="str"/>
      <x:c r="Z19" s="174"/>
      <x:c r="AA19" s="174" t="str">
        <x:v>PubMed/MEDLINE</x:v>
      </x:c>
      <x:c r="AB19" s="174" t="str">
        <x:v>PUBMED-A-v1.0-2026-08-28</x:v>
      </x:c>
      <x:c r="AC19" s="174" t="str">
        <x:v>SP-PUBMED-A-20260828</x:v>
      </x:c>
      <x:c r="AD19" s="177" t="n">
        <x:v>46262</x:v>
      </x:c>
      <x:c r="AE19" s="177" t="n">
        <x:v>46272</x:v>
      </x:c>
      <x:c r="AF19" s="174" t="str">
        <x:v>6YINE2ZT</x:v>
      </x:c>
      <x:c r="AG19" s="174"/>
      <x:c r="AH19" s="174" t="str">
        <x:v>Tactical Athlete → Operational Readiness Brazil</x:v>
      </x:c>
      <x:c r="AI19" s="174" t="str">
        <x:v>evidence-family:A</x:v>
      </x:c>
      <x:c r="AJ19" s="174"/>
      <x:c r="AK19" s="175" t="str">
        <x:f>IF(AJ19="","",IF(OR(LOWER(AJ19)="brazil",LOWER(AJ19)="brasil"),"Yes","No"))</x:f>
      </x:c>
      <x:c r="AL19" s="174"/>
      <x:c r="AM19" s="174"/>
      <x:c r="AN19" s="174"/>
      <x:c r="AO19" s="178"/>
      <x:c r="AP19" s="174"/>
      <x:c r="AQ19" s="174"/>
      <x:c r="AR19" s="174"/>
      <x:c r="AS19" s="174"/>
      <x:c r="AT19" s="174"/>
      <x:c r="AU19" s="174"/>
      <x:c r="AV19" s="174"/>
      <x:c r="AW19" s="174"/>
      <x:c r="AX19" s="174"/>
      <x:c r="AY19" s="174"/>
      <x:c r="AZ19" s="174"/>
      <x:c r="BA19" s="174"/>
      <x:c r="BB19" s="174"/>
      <x:c r="BC19" s="174"/>
      <x:c r="BD19" s="174"/>
      <x:c r="BE19" s="174"/>
      <x:c r="BF19" s="174"/>
      <x:c r="BG19" s="174"/>
      <x:c r="BH19" s="174"/>
      <x:c r="BI19" s="174"/>
      <x:c r="BJ19" s="174"/>
      <x:c r="BK19" s="174"/>
      <x:c r="BL19" s="174"/>
      <x:c r="BM19" s="174"/>
      <x:c r="BN19" s="174"/>
      <x:c r="BO19" s="174"/>
      <x:c r="BP19" s="174"/>
      <x:c r="BQ19" s="174"/>
      <x:c r="BR19" s="174"/>
      <x:c r="BS19" s="174"/>
      <x:c r="BT19" s="174"/>
      <x:c r="BU19" s="174"/>
      <x:c r="BV19" s="174"/>
      <x:c r="BW19" s="174"/>
      <x:c r="BX19" s="174"/>
      <x:c r="BY19" s="174"/>
      <x:c r="BZ19" s="174"/>
      <x:c r="CA19" s="174"/>
      <x:c r="CB19" s="174"/>
      <x:c r="CC19" s="174"/>
      <x:c r="CD19" s="174"/>
      <x:c r="CE19" s="174"/>
      <x:c r="CF19" s="174"/>
      <x:c r="CG19" s="174"/>
      <x:c r="CH19" s="174"/>
      <x:c r="CI19" s="179"/>
      <x:c r="CJ19" s="174" t="str">
        <x:v>Yes</x:v>
      </x:c>
      <x:c r="CK19" s="174" t="str">
        <x:v>Yes</x:v>
      </x:c>
      <x:c r="CL19" s="174" t="str">
        <x:v>Yes</x:v>
      </x:c>
      <x:c r="CM19" s="174" t="str">
        <x:v>Clear</x:v>
      </x:c>
      <x:c r="CN19" s="174" t="str">
        <x:v>Verified — clear</x:v>
      </x:c>
      <x:c r="CO19" s="177" t="n">
        <x:v>46272</x:v>
      </x:c>
      <x:c r="CP19" s="174" t="str">
        <x:v>https://pubmed.ncbi.nlm.nih.gov/42580324/</x:v>
      </x:c>
      <x:c r="CQ19" s="174"/>
      <x:c r="CR19" s="174"/>
      <x:c r="CS19" s="174"/>
      <x:c r="CT19" s="174"/>
      <x:c r="CU19" s="176"/>
      <x:c r="CV19" s="176"/>
      <x:c r="CW19" s="176"/>
      <x:c r="CX19" s="176"/>
      <x:c r="CY19" s="176"/>
      <x:c r="CZ19" s="176"/>
      <x:c r="DA19" s="176"/>
      <x:c r="DB19" s="175" t="str">
        <x:f>IF(L19="","",IF(AND(COUNT(CU19:DA19)=7,OR(CU19=0,CU19=1,CU19=2),OR(CV19=0,CV19=1,CV19=2),OR(CW19=0,CW19=1,CW19=2),OR(CX19=0,CX19=1,CX19=2),OR(CY19=0,CY19=1,CY19=2),OR(CZ19=0,CZ19=1,CZ19=2),OR(DA19=0,DA19=1,DA19=2)),SUM(CU19:DA19),""))</x:f>
      </x:c>
      <x:c r="DC19" s="180" t="str">
        <x:f>IF(DB19="","",ROUND(DB19/14*10,1))</x:f>
      </x:c>
      <x:c r="DD19" s="174" t="str">
        <x:v>Pending</x:v>
      </x:c>
      <x:c r="DE19" s="175" t="str">
        <x:f>IF(L19="","",IF(DC19="","Pending",IF(DD19="Yes","CONDITIONAL — safety override",IF(DC19&gt;=8,"HIGH",IF(DC19&gt;=5,"CONDITIONAL","LOW")))))</x:f>
        <x:v>Pending</x:v>
      </x:c>
      <x:c r="DF19" s="174" t="str">
        <x:v>Pending screening and full-text appraisal; no transferability judgment made at identification.</x:v>
      </x:c>
      <x:c r="DG19" s="174"/>
      <x:c r="DH19" s="174"/>
      <x:c r="DI19" s="174"/>
      <x:c r="DJ19" s="174"/>
      <x:c r="DK19" s="174"/>
      <x:c r="DL19" s="174"/>
      <x:c r="DM19" s="174"/>
      <x:c r="DN19" s="174"/>
      <x:c r="DO19" s="174"/>
      <x:c r="DP19" s="174"/>
      <x:c r="DQ19" s="174"/>
      <x:c r="DR19" s="174"/>
      <x:c r="DS19" s="174"/>
      <x:c r="DT19" s="174"/>
      <x:c r="DU19" s="174"/>
      <x:c r="DV19" s="174"/>
      <x:c r="DW19" s="174"/>
      <x:c r="DX19" s="174"/>
      <x:c r="DY19" s="174"/>
      <x:c r="DZ19" s="174" t="str">
        <x:v>Title/abstract screening alone does not establish effectiveness, causality, methodological quality, transferability to Brazilian public safety or an institutional recommendation.</x:v>
      </x:c>
      <x:c r="EA19" s="174" t="str">
        <x:v>Pending</x:v>
      </x:c>
      <x:c r="EB19" s="175" t="str">
        <x:f>IF(L19="","",IF(EC19="READY","Yes","No / Pending"))</x:f>
        <x:v>No / Pending</x:v>
      </x:c>
      <x:c r="EC19" s="174" t="str">
        <x:f>IF(L19="","",IF(OR(ISNUMBER(SEARCH("Retracted Publication",Q19)),CM19="Retracted",CN19="Retracted",CM19="Expression of Concern",CN19="Expression of Concern",F19="Not used",CG19="Critical",CH19="High",CH19="Critical"),"BLOCKED — integrity or use restriction",IF(AND(CJ19="Yes",CK19="Yes",CL19="Yes"),IF(AND(CM19="Clear",CN19="Verified — clear"),IF(AND(AND(LEN(TRIM(CF19))&gt;0,LEFT(LOWER(TRIM(CF19)),7)&lt;&gt;"pending"),OR(CG19="High",CG19="Moderate"),OR(CH19="Low",CH19="Some concerns",CH19="Not applicable")),IF(AND(DD19="No",OR(DE19="HIGH",DE19="CONDITIONAL"),AND(LEN(TRIM(DF19))&gt;0,LEFT(LOWER(TRIM(DF19)),7)&lt;&gt;"pending")),IF(AND(AND(LEN(TRIM(DT19))&gt;0,LEFT(LOWER(TRIM(DT19)),7)&lt;&gt;"pending"),AND(LEN(TRIM(DU19))&gt;0,LEFT(LOWER(TRIM(DU19)),7)&lt;&gt;"pending"),OR(AND(LEN(TRIM(DV19))&gt;0,LEFT(LOWER(TRIM(DV19)),7)&lt;&gt;"pending"),AND(LEN(TRIM(DW19))&gt;0,LEFT(LOWER(TRIM(DW19)),7)&lt;&gt;"pending")),AND(LEN(TRIM(DX19))&gt;0,LEFT(LOWER(TRIM(DX19)),7)&lt;&gt;"pending")),IF(AND(F19="Claim-ready",OR(EA19="Strong",EA19="Moderate"),AND(LEN(TRIM(G19))&gt;0,LEFT(LOWER(TRIM(G19)),7)&lt;&gt;"pending"),G19&lt;&gt;"No substantive use decision is permitted from identification metadata alone.",AND(LEN(TRIM(DZ19))&gt;0,LEFT(LOWER(TRIM(DZ19)),7)&lt;&gt;"pending"),DZ19&lt;&gt;"Identification metadata alone does not permit any substantive scientific, causal, operational, or institutional claim.",AND(LEN(TRIM(EI19))&gt;0,LEFT(LOWER(TRIM(EI19)),7)&lt;&gt;"pending"),ISNUMBER(EH19),EH19&gt;0),"READY","PENDING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" s="174" t="str">
        <x:v>Pending</x:v>
      </x:c>
      <x:c r="EE19" s="174"/>
      <x:c r="EF19" s="174" t="str">
        <x:v>Pending</x:v>
      </x:c>
      <x:c r="EG19" s="174" t="str">
        <x:v>Pending</x:v>
      </x:c>
      <x:c r="EH19" s="177"/>
      <x:c r="EI19" s="500"/>
      <x:c r="EJ19" s="174"/>
      <x:c r="EK19" s="174" t="str">
        <x:v>Pending</x:v>
      </x:c>
      <x:c r="EL19" s="177" t="n">
        <x:v>46272</x:v>
      </x:c>
      <x:c r="EM19" s="174" t="str">
        <x:v>Production PubMed record imported and reconciled to Zotero item 6YINE2ZT;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" s="181" t="n">
        <x:f>IF(L19="","",(IF(N19&lt;&gt;"",1,0)+IF(O19&lt;&gt;"",1,0)+IF(AJ19&lt;&gt;"",1,0)+IF(AU19&lt;&gt;"",1,0)+IF(BE19&lt;&gt;"",1,0)+IF(CF19&lt;&gt;"",1,0)+IF(CJ19="Yes",1,0)+IF(CL19="Yes",1,0)+IF(DE19&lt;&gt;"Pending",1,0)+IF(F19&lt;&gt;"",1,0)+IF(DZ19&lt;&gt;"",1,0)+IF(EI19&lt;&gt;"",1,0))/12)</x:f>
        <x:v>0.5</x:v>
      </x:c>
    </x:row>
    <x:row r="20">
      <x:c r="A20" s="175" t="str">
        <x:v>EV-0017</x:v>
      </x:c>
      <x:c r="B20" s="174" t="str">
        <x:v>Not used</x:v>
      </x:c>
      <x:c r="C20" s="175" t="str">
        <x:f>IF(L20="","",IF(LEFT(EC20,7)="BLOCKED","🔴 Do not use for conclusion",IF(EB20="Yes","🟢 Claim-ready","🟡 Caution / context")))</x:f>
        <x:v>🔴 Do not use for conclusion</x:v>
      </x:c>
      <x:c r="D20" s="174" t="str">
        <x:f>IF(L20="","",EC20)</x:f>
        <x:v>BLOCKED — integrity or use restriction</x:v>
      </x:c>
      <x:c r="E20" s="174" t="str">
        <x:v>P4 — Low</x:v>
      </x:c>
      <x:c r="F20" s="174" t="str">
        <x:v>Not used</x:v>
      </x:c>
      <x:c r="G20" s="174" t="str">
        <x:v>No tactical/public-safety context, readiness domain, operational APHT link or explicit implementation-science role is evident in title/abstract.</x:v>
      </x:c>
      <x:c r="H20" s="174" t="str">
        <x:v>Human confirmation of exclusion; retain the record and audit trail; do not use it for conclusions.</x:v>
      </x:c>
      <x:c r="I20" s="174"/>
      <x:c r="J20" s="174" t="str">
        <x:v>C — Implementation Science</x:v>
      </x:c>
      <x:c r="K20" s="174" t="str">
        <x:v>IDENTIFIED</x:v>
      </x:c>
      <x:c r="L20" s="174" t="str">
        <x:v>BUILDING A COMMUNITY OF ANTHROPOLOGICAL PRACTICE: THE CASE OF ANTHROPOLOGISTS WORKING WITHIN THE UNITED STATES' LARGEST HEALTH CARE SYSTEM.</x:v>
      </x:c>
      <x:c r="M20" s="174"/>
      <x:c r="N20" s="174" t="str">
        <x:v>Fix, Gemmae; Seaman, Aaron; Nichols, Linda; Ono, Sarah; Rattray, Nicholas; Solimeo, Samantha; Reisinger, Heather Schacht; Abraham, Traci</x:v>
      </x:c>
      <x:c r="O20" s="176" t="n">
        <x:v>2023</x:v>
      </x:c>
      <x:c r="P20" s="174" t="str">
        <x:v>Human organization</x:v>
      </x:c>
      <x:c r="Q20" s="174" t="str">
        <x:v>Journal Article</x:v>
      </x:c>
      <x:c r="R20" s="174" t="str">
        <x:v>Unclear</x:v>
      </x:c>
      <x:c r="S20" s="174" t="str">
        <x:v>Unknown</x:v>
      </x:c>
      <x:c r="T20" s="174" t="str">
        <x:v>eng</x:v>
      </x:c>
      <x:c r="U20" s="174" t="str">
        <x:v>https://pubmed.ncbi.nlm.nih.gov/42569530/</x:v>
      </x:c>
      <x:c r="V20" s="174" t="str">
        <x:v>10.17730/1938-3525-82.2.169</x:v>
      </x:c>
      <x:c r="W20" s="175" t="str">
        <x:f>IF(V20="","",LOWER(SUBSTITUTE(SUBSTITUTE(SUBSTITUTE(SUBSTITUTE(TRIM(V20),"https://doi.org/",""),"http://doi.org/",""),"https://dx.doi.org/",""),"doi:","")))</x:f>
        <x:v>10.17730/1938-3525-82.2.169</x:v>
      </x:c>
      <x:c r="X20" s="174" t="str">
        <x:v>42569530</x:v>
      </x:c>
      <x:c r="Y20" s="174" t="str">
        <x:v>PMC13450104</x:v>
      </x:c>
      <x:c r="Z20" s="174"/>
      <x:c r="AA20" s="174" t="str">
        <x:v>PubMed/MEDLINE</x:v>
      </x:c>
      <x:c r="AB20" s="174" t="str">
        <x:v>PUBMED-C-v1.0-2026-08-28</x:v>
      </x:c>
      <x:c r="AC20" s="174" t="str">
        <x:v>SP-PUBMED-C-20260828</x:v>
      </x:c>
      <x:c r="AD20" s="177" t="n">
        <x:v>46262</x:v>
      </x:c>
      <x:c r="AE20" s="177" t="n">
        <x:v>46272</x:v>
      </x:c>
      <x:c r="AF20" s="174" t="str">
        <x:v>95D89M93</x:v>
      </x:c>
      <x:c r="AG20" s="174"/>
      <x:c r="AH20" s="174" t="str">
        <x:v>Tactical Athlete → Operational Readiness Brazil</x:v>
      </x:c>
      <x:c r="AI20" s="174" t="str">
        <x:v>evidence-family:C</x:v>
      </x:c>
      <x:c r="AJ20" s="174"/>
      <x:c r="AK20" s="175" t="str">
        <x:f>IF(AJ20="","",IF(OR(LOWER(AJ20)="brazil",LOWER(AJ20)="brasil"),"Yes","No"))</x:f>
      </x:c>
      <x:c r="AL20" s="174"/>
      <x:c r="AM20" s="174"/>
      <x:c r="AN20" s="174"/>
      <x:c r="AO20" s="178"/>
      <x:c r="AP20" s="174"/>
      <x:c r="AQ20" s="174"/>
      <x:c r="AR20" s="174"/>
      <x:c r="AS20" s="174"/>
      <x:c r="AT20" s="174"/>
      <x:c r="AU20" s="174"/>
      <x:c r="AV20" s="174"/>
      <x:c r="AW20" s="174"/>
      <x:c r="AX20" s="174"/>
      <x:c r="AY20" s="174"/>
      <x:c r="AZ20" s="174"/>
      <x:c r="BA20" s="174"/>
      <x:c r="BB20" s="174"/>
      <x:c r="BC20" s="174"/>
      <x:c r="BD20" s="174"/>
      <x:c r="BE20" s="174"/>
      <x:c r="BF20" s="174"/>
      <x:c r="BG20" s="174"/>
      <x:c r="BH20" s="174"/>
      <x:c r="BI20" s="174"/>
      <x:c r="BJ20" s="174"/>
      <x:c r="BK20" s="174"/>
      <x:c r="BL20" s="174"/>
      <x:c r="BM20" s="174"/>
      <x:c r="BN20" s="174"/>
      <x:c r="BO20" s="174"/>
      <x:c r="BP20" s="174"/>
      <x:c r="BQ20" s="174"/>
      <x:c r="BR20" s="174"/>
      <x:c r="BS20" s="174"/>
      <x:c r="BT20" s="174"/>
      <x:c r="BU20" s="174"/>
      <x:c r="BV20" s="174"/>
      <x:c r="BW20" s="174"/>
      <x:c r="BX20" s="174"/>
      <x:c r="BY20" s="174"/>
      <x:c r="BZ20" s="174"/>
      <x:c r="CA20" s="174"/>
      <x:c r="CB20" s="174"/>
      <x:c r="CC20" s="174"/>
      <x:c r="CD20" s="174"/>
      <x:c r="CE20" s="174"/>
      <x:c r="CF20" s="174"/>
      <x:c r="CG20" s="174"/>
      <x:c r="CH20" s="174"/>
      <x:c r="CI20" s="179"/>
      <x:c r="CJ20" s="174" t="str">
        <x:v>Yes</x:v>
      </x:c>
      <x:c r="CK20" s="174" t="str">
        <x:v>Yes</x:v>
      </x:c>
      <x:c r="CL20" s="174" t="str">
        <x:v>Yes</x:v>
      </x:c>
      <x:c r="CM20" s="174" t="str">
        <x:v>Clear</x:v>
      </x:c>
      <x:c r="CN20" s="174" t="str">
        <x:v>Verified — clear</x:v>
      </x:c>
      <x:c r="CO20" s="177" t="n">
        <x:v>46272</x:v>
      </x:c>
      <x:c r="CP20" s="174" t="str">
        <x:v>https://pubmed.ncbi.nlm.nih.gov/42569530/</x:v>
      </x:c>
      <x:c r="CQ20" s="174"/>
      <x:c r="CR20" s="174"/>
      <x:c r="CS20" s="174"/>
      <x:c r="CT20" s="174"/>
      <x:c r="CU20" s="176"/>
      <x:c r="CV20" s="176"/>
      <x:c r="CW20" s="176"/>
      <x:c r="CX20" s="176"/>
      <x:c r="CY20" s="176"/>
      <x:c r="CZ20" s="176"/>
      <x:c r="DA20" s="176"/>
      <x:c r="DB20" s="175" t="str">
        <x:f>IF(L20="","",IF(AND(COUNT(CU20:DA20)=7,OR(CU20=0,CU20=1,CU20=2),OR(CV20=0,CV20=1,CV20=2),OR(CW20=0,CW20=1,CW20=2),OR(CX20=0,CX20=1,CX20=2),OR(CY20=0,CY20=1,CY20=2),OR(CZ20=0,CZ20=1,CZ20=2),OR(DA20=0,DA20=1,DA20=2)),SUM(CU20:DA20),""))</x:f>
      </x:c>
      <x:c r="DC20" s="180" t="str">
        <x:f>IF(DB20="","",ROUND(DB20/14*10,1))</x:f>
      </x:c>
      <x:c r="DD20" s="174" t="str">
        <x:v>Pending</x:v>
      </x:c>
      <x:c r="DE20" s="175" t="str">
        <x:f>IF(L20="","",IF(DC20="","Pending",IF(DD20="Yes","CONDITIONAL — safety override",IF(DC20&gt;=8,"HIGH",IF(DC20&gt;=5,"CONDITIONAL","LOW")))))</x:f>
        <x:v>Pending</x:v>
      </x:c>
      <x:c r="DF20" s="174" t="str">
        <x:v>Pending screening and full-text appraisal; no transferability judgment made at identification.</x:v>
      </x:c>
      <x:c r="DG20" s="174"/>
      <x:c r="DH20" s="174"/>
      <x:c r="DI20" s="174"/>
      <x:c r="DJ20" s="174"/>
      <x:c r="DK20" s="174"/>
      <x:c r="DL20" s="174"/>
      <x:c r="DM20" s="174"/>
      <x:c r="DN20" s="174"/>
      <x:c r="DO20" s="174"/>
      <x:c r="DP20" s="174"/>
      <x:c r="DQ20" s="174"/>
      <x:c r="DR20" s="174"/>
      <x:c r="DS20" s="174"/>
      <x:c r="DT20" s="174"/>
      <x:c r="DU20" s="174"/>
      <x:c r="DV20" s="174"/>
      <x:c r="DW20" s="174"/>
      <x:c r="DX20" s="174"/>
      <x:c r="DY20" s="174"/>
      <x:c r="DZ20" s="174" t="str">
        <x:v>This title/abstract screening record does not support conclusions about Brazilian operational readiness or institutional practice.</x:v>
      </x:c>
      <x:c r="EA20" s="174" t="str">
        <x:v>Pending</x:v>
      </x:c>
      <x:c r="EB20" s="175" t="str">
        <x:f>IF(L20="","",IF(EC20="READY","Yes","No / Pending"))</x:f>
        <x:v>No / Pending</x:v>
      </x:c>
      <x:c r="EC20" s="174" t="str">
        <x:f>IF(L20="","",IF(OR(ISNUMBER(SEARCH("Retracted Publication",Q20)),CM20="Retracted",CN20="Retracted",CM20="Expression of Concern",CN20="Expression of Concern",F20="Not used",CG20="Critical",CH20="High",CH20="Critical"),"BLOCKED — integrity or use restriction",IF(AND(CJ20="Yes",CK20="Yes",CL20="Yes"),IF(AND(CM20="Clear",CN20="Verified — clear"),IF(AND(AND(LEN(TRIM(CF20))&gt;0,LEFT(LOWER(TRIM(CF20)),7)&lt;&gt;"pending"),OR(CG20="High",CG20="Moderate"),OR(CH20="Low",CH20="Some concerns",CH20="Not applicable")),IF(AND(DD20="No",OR(DE20="HIGH",DE20="CONDITIONAL"),AND(LEN(TRIM(DF20))&gt;0,LEFT(LOWER(TRIM(DF20)),7)&lt;&gt;"pending")),IF(AND(AND(LEN(TRIM(DT20))&gt;0,LEFT(LOWER(TRIM(DT20)),7)&lt;&gt;"pending"),AND(LEN(TRIM(DU20))&gt;0,LEFT(LOWER(TRIM(DU20)),7)&lt;&gt;"pending"),OR(AND(LEN(TRIM(DV20))&gt;0,LEFT(LOWER(TRIM(DV20)),7)&lt;&gt;"pending"),AND(LEN(TRIM(DW20))&gt;0,LEFT(LOWER(TRIM(DW20)),7)&lt;&gt;"pending")),AND(LEN(TRIM(DX20))&gt;0,LEFT(LOWER(TRIM(DX20)),7)&lt;&gt;"pending")),IF(AND(F20="Claim-ready",OR(EA20="Strong",EA20="Moderate"),AND(LEN(TRIM(G20))&gt;0,LEFT(LOWER(TRIM(G20)),7)&lt;&gt;"pending"),G20&lt;&gt;"No substantive use decision is permitted from identification metadata alone.",AND(LEN(TRIM(DZ20))&gt;0,LEFT(LOWER(TRIM(DZ20)),7)&lt;&gt;"pending"),DZ20&lt;&gt;"Identification metadata alone does not permit any substantive scientific, causal, operational, or institutional claim.",AND(LEN(TRIM(EI20))&gt;0,LEFT(LOWER(TRIM(EI20)),7)&lt;&gt;"pending"),ISNUMBER(EH20),EH20&gt;0),"READY","PENDING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20" s="174" t="str">
        <x:v>Pending</x:v>
      </x:c>
      <x:c r="EE20" s="174"/>
      <x:c r="EF20" s="174" t="str">
        <x:v>Pending</x:v>
      </x:c>
      <x:c r="EG20" s="174" t="str">
        <x:v>Pending</x:v>
      </x:c>
      <x:c r="EH20" s="177"/>
      <x:c r="EI20" s="500"/>
      <x:c r="EJ20" s="174"/>
      <x:c r="EK20" s="174" t="str">
        <x:v>Pending</x:v>
      </x:c>
      <x:c r="EL20" s="177" t="n">
        <x:v>46272</x:v>
      </x:c>
      <x:c r="EM20" s="174" t="str">
        <x:v>Production PubMed record imported and reconciled to Zotero item 95D89M93;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20" s="181" t="n">
        <x:f>IF(L20="","",(IF(N20&lt;&gt;"",1,0)+IF(O20&lt;&gt;"",1,0)+IF(AJ20&lt;&gt;"",1,0)+IF(AU20&lt;&gt;"",1,0)+IF(BE20&lt;&gt;"",1,0)+IF(CF20&lt;&gt;"",1,0)+IF(CJ20="Yes",1,0)+IF(CL20="Yes",1,0)+IF(DE20&lt;&gt;"Pending",1,0)+IF(F20&lt;&gt;"",1,0)+IF(DZ20&lt;&gt;"",1,0)+IF(EI20&lt;&gt;"",1,0))/12)</x:f>
        <x:v>0.5</x:v>
      </x:c>
    </x:row>
    <x:row r="21">
      <x:c r="A21" s="175" t="str">
        <x:v>EV-0018</x:v>
      </x:c>
      <x:c r="B21" s="174" t="str">
        <x:v>Integrity check</x:v>
      </x:c>
      <x:c r="C21" s="175" t="str">
        <x:f>IF(L21="","",IF(LEFT(EC21,7)="BLOCKED","🔴 Do not use for conclusion",IF(EB21="Yes","🟢 Claim-ready","🟡 Caution / context")))</x:f>
        <x:v>🟡 Caution / context</x:v>
      </x:c>
      <x:c r="D21" s="174" t="str">
        <x:f>IF(L21="","",EC21)</x:f>
        <x:v>PENDING — appropriate appraisal</x:v>
      </x:c>
      <x:c r="E21" s="174" t="str">
        <x:v>P3 — Medium</x:v>
      </x:c>
      <x:c r="F21" s="174" t="str">
        <x:v>Pending</x:v>
      </x:c>
      <x:c r="G21" s="174" t="str">
        <x:v>A potentially relevant concept is present, but direct applicability is ambiguous at title/abstract level.</x:v>
      </x:c>
      <x:c r="H21" s="174" t="str">
        <x:v>Human title/abstract adjudication; retrieve full text if relevance remains plausible.</x:v>
      </x:c>
      <x:c r="I21" s="174"/>
      <x:c r="J21" s="174" t="str">
        <x:v>A — Core</x:v>
      </x:c>
      <x:c r="K21" s="174" t="str">
        <x:v>IDENTIFIED</x:v>
      </x:c>
      <x:c r="L21" s="174" t="str">
        <x:v>Estimating the Causal Effect of Alcohol Consumption on Military-Relevant Mental Health Conditions: A Mendelian Randomization Study Using the All of Us Research Program.</x:v>
      </x:c>
      <x:c r="M21" s="174"/>
      <x:c r="N21" s="174" t="str">
        <x:v>Cornell, Lauren; Shukla, Tarjani; McMillan, Katherine; Gdovin, Matthew; Smetana, Christine; Rohena, Luis; Dalgard, Clifton; Blackburn, August</x:v>
      </x:c>
      <x:c r="O21" s="176" t="n">
        <x:v>2026</x:v>
      </x:c>
      <x:c r="P21" s="174" t="str">
        <x:v>Military medicine</x:v>
      </x:c>
      <x:c r="Q21" s="174" t="str">
        <x:v>Journal Article</x:v>
      </x:c>
      <x:c r="R21" s="174" t="str">
        <x:v>Unclear</x:v>
      </x:c>
      <x:c r="S21" s="174" t="str">
        <x:v>Unknown</x:v>
      </x:c>
      <x:c r="T21" s="174" t="str">
        <x:v>eng</x:v>
      </x:c>
      <x:c r="U21" s="174" t="str">
        <x:v>https://pubmed.ncbi.nlm.nih.gov/42565722/</x:v>
      </x:c>
      <x:c r="V21" s="174" t="str">
        <x:v>10.1093/milmed/usag368</x:v>
      </x:c>
      <x:c r="W21" s="175" t="str">
        <x:f>IF(V21="","",LOWER(SUBSTITUTE(SUBSTITUTE(SUBSTITUTE(SUBSTITUTE(TRIM(V21),"https://doi.org/",""),"http://doi.org/",""),"https://dx.doi.org/",""),"doi:","")))</x:f>
        <x:v>10.1093/milmed/usag368</x:v>
      </x:c>
      <x:c r="X21" s="174" t="str">
        <x:v>42565722</x:v>
      </x:c>
      <x:c r="Y21" s="174" t="str"/>
      <x:c r="Z21" s="174"/>
      <x:c r="AA21" s="174" t="str">
        <x:v>PubMed/MEDLINE</x:v>
      </x:c>
      <x:c r="AB21" s="174" t="str">
        <x:v>PUBMED-A-v1.0-2026-08-28</x:v>
      </x:c>
      <x:c r="AC21" s="174" t="str">
        <x:v>SP-PUBMED-A-20260828</x:v>
      </x:c>
      <x:c r="AD21" s="177" t="n">
        <x:v>46262</x:v>
      </x:c>
      <x:c r="AE21" s="177" t="n">
        <x:v>46272</x:v>
      </x:c>
      <x:c r="AF21" s="174" t="str">
        <x:v>KI5ANE8D</x:v>
      </x:c>
      <x:c r="AG21" s="174"/>
      <x:c r="AH21" s="174" t="str">
        <x:v>Tactical Athlete → Operational Readiness Brazil</x:v>
      </x:c>
      <x:c r="AI21" s="174" t="str">
        <x:v>evidence-family:A</x:v>
      </x:c>
      <x:c r="AJ21" s="174"/>
      <x:c r="AK21" s="175" t="str">
        <x:f>IF(AJ21="","",IF(OR(LOWER(AJ21)="brazil",LOWER(AJ21)="brasil"),"Yes","No"))</x:f>
      </x:c>
      <x:c r="AL21" s="174"/>
      <x:c r="AM21" s="174"/>
      <x:c r="AN21" s="174"/>
      <x:c r="AO21" s="178"/>
      <x:c r="AP21" s="174"/>
      <x:c r="AQ21" s="174"/>
      <x:c r="AR21" s="174"/>
      <x:c r="AS21" s="174"/>
      <x:c r="AT21" s="174"/>
      <x:c r="AU21" s="174"/>
      <x:c r="AV21" s="174"/>
      <x:c r="AW21" s="174"/>
      <x:c r="AX21" s="174"/>
      <x:c r="AY21" s="174"/>
      <x:c r="AZ21" s="174"/>
      <x:c r="BA21" s="174"/>
      <x:c r="BB21" s="174"/>
      <x:c r="BC21" s="174"/>
      <x:c r="BD21" s="174"/>
      <x:c r="BE21" s="174"/>
      <x:c r="BF21" s="174"/>
      <x:c r="BG21" s="174"/>
      <x:c r="BH21" s="174"/>
      <x:c r="BI21" s="174"/>
      <x:c r="BJ21" s="174"/>
      <x:c r="BK21" s="174"/>
      <x:c r="BL21" s="174"/>
      <x:c r="BM21" s="174"/>
      <x:c r="BN21" s="174"/>
      <x:c r="BO21" s="174"/>
      <x:c r="BP21" s="174"/>
      <x:c r="BQ21" s="174"/>
      <x:c r="BR21" s="174"/>
      <x:c r="BS21" s="174"/>
      <x:c r="BT21" s="174"/>
      <x:c r="BU21" s="174"/>
      <x:c r="BV21" s="174"/>
      <x:c r="BW21" s="174"/>
      <x:c r="BX21" s="174"/>
      <x:c r="BY21" s="174"/>
      <x:c r="BZ21" s="174"/>
      <x:c r="CA21" s="174"/>
      <x:c r="CB21" s="174"/>
      <x:c r="CC21" s="174"/>
      <x:c r="CD21" s="174"/>
      <x:c r="CE21" s="174"/>
      <x:c r="CF21" s="174"/>
      <x:c r="CG21" s="174"/>
      <x:c r="CH21" s="174"/>
      <x:c r="CI21" s="179"/>
      <x:c r="CJ21" s="174" t="str">
        <x:v>Yes</x:v>
      </x:c>
      <x:c r="CK21" s="174" t="str">
        <x:v>Yes</x:v>
      </x:c>
      <x:c r="CL21" s="174" t="str">
        <x:v>Yes</x:v>
      </x:c>
      <x:c r="CM21" s="174" t="str">
        <x:v>Clear</x:v>
      </x:c>
      <x:c r="CN21" s="174" t="str">
        <x:v>Verified — clear</x:v>
      </x:c>
      <x:c r="CO21" s="177" t="n">
        <x:v>46272</x:v>
      </x:c>
      <x:c r="CP21" s="174" t="str">
        <x:v>https://pubmed.ncbi.nlm.nih.gov/42565722/</x:v>
      </x:c>
      <x:c r="CQ21" s="174"/>
      <x:c r="CR21" s="174"/>
      <x:c r="CS21" s="174"/>
      <x:c r="CT21" s="174"/>
      <x:c r="CU21" s="176"/>
      <x:c r="CV21" s="176"/>
      <x:c r="CW21" s="176"/>
      <x:c r="CX21" s="176"/>
      <x:c r="CY21" s="176"/>
      <x:c r="CZ21" s="176"/>
      <x:c r="DA21" s="176"/>
      <x:c r="DB21" s="175" t="str">
        <x:f>IF(L21="","",IF(AND(COUNT(CU21:DA21)=7,OR(CU21=0,CU21=1,CU21=2),OR(CV21=0,CV21=1,CV21=2),OR(CW21=0,CW21=1,CW21=2),OR(CX21=0,CX21=1,CX21=2),OR(CY21=0,CY21=1,CY21=2),OR(CZ21=0,CZ21=1,CZ21=2),OR(DA21=0,DA21=1,DA21=2)),SUM(CU21:DA21),""))</x:f>
      </x:c>
      <x:c r="DC21" s="180" t="str">
        <x:f>IF(DB21="","",ROUND(DB21/14*10,1))</x:f>
      </x:c>
      <x:c r="DD21" s="174" t="str">
        <x:v>Pending</x:v>
      </x:c>
      <x:c r="DE21" s="175" t="str">
        <x:f>IF(L21="","",IF(DC21="","Pending",IF(DD21="Yes","CONDITIONAL — safety override",IF(DC21&gt;=8,"HIGH",IF(DC21&gt;=5,"CONDITIONAL","LOW")))))</x:f>
        <x:v>Pending</x:v>
      </x:c>
      <x:c r="DF21" s="174" t="str">
        <x:v>Pending screening and full-text appraisal; no transferability judgment made at identification.</x:v>
      </x:c>
      <x:c r="DG21" s="174"/>
      <x:c r="DH21" s="174"/>
      <x:c r="DI21" s="174"/>
      <x:c r="DJ21" s="174"/>
      <x:c r="DK21" s="174"/>
      <x:c r="DL21" s="174"/>
      <x:c r="DM21" s="174"/>
      <x:c r="DN21" s="174"/>
      <x:c r="DO21" s="174"/>
      <x:c r="DP21" s="174"/>
      <x:c r="DQ21" s="174"/>
      <x:c r="DR21" s="174"/>
      <x:c r="DS21" s="174"/>
      <x:c r="DT21" s="174"/>
      <x:c r="DU21" s="174"/>
      <x:c r="DV21" s="174"/>
      <x:c r="DW21" s="174"/>
      <x:c r="DX21" s="174"/>
      <x:c r="DY21" s="174"/>
      <x:c r="DZ21" s="174" t="str">
        <x:v>Title/abstract information is insufficient for a substantive scientific, causal, transferability or institutional claim.</x:v>
      </x:c>
      <x:c r="EA21" s="174" t="str">
        <x:v>Pending</x:v>
      </x:c>
      <x:c r="EB21" s="175" t="str">
        <x:f>IF(L21="","",IF(EC21="READY","Yes","No / Pending"))</x:f>
        <x:v>No / Pending</x:v>
      </x:c>
      <x:c r="EC21" s="174" t="str">
        <x:f>IF(L21="","",IF(OR(ISNUMBER(SEARCH("Retracted Publication",Q21)),CM21="Retracted",CN21="Retracted",CM21="Expression of Concern",CN21="Expression of Concern",F21="Not used",CG21="Critical",CH21="High",CH21="Critical"),"BLOCKED — integrity or use restriction",IF(AND(CJ21="Yes",CK21="Yes",CL21="Yes"),IF(AND(CM21="Clear",CN21="Verified — clear"),IF(AND(AND(LEN(TRIM(CF21))&gt;0,LEFT(LOWER(TRIM(CF21)),7)&lt;&gt;"pending"),OR(CG21="High",CG21="Moderate"),OR(CH21="Low",CH21="Some concerns",CH21="Not applicable")),IF(AND(DD21="No",OR(DE21="HIGH",DE21="CONDITIONAL"),AND(LEN(TRIM(DF21))&gt;0,LEFT(LOWER(TRIM(DF21)),7)&lt;&gt;"pending")),IF(AND(AND(LEN(TRIM(DT21))&gt;0,LEFT(LOWER(TRIM(DT21)),7)&lt;&gt;"pending"),AND(LEN(TRIM(DU21))&gt;0,LEFT(LOWER(TRIM(DU21)),7)&lt;&gt;"pending"),OR(AND(LEN(TRIM(DV21))&gt;0,LEFT(LOWER(TRIM(DV21)),7)&lt;&gt;"pending"),AND(LEN(TRIM(DW21))&gt;0,LEFT(LOWER(TRIM(DW21)),7)&lt;&gt;"pending")),AND(LEN(TRIM(DX21))&gt;0,LEFT(LOWER(TRIM(DX21)),7)&lt;&gt;"pending")),IF(AND(F21="Claim-ready",OR(EA21="Strong",EA21="Moderate"),AND(LEN(TRIM(G21))&gt;0,LEFT(LOWER(TRIM(G21)),7)&lt;&gt;"pending"),G21&lt;&gt;"No substantive use decision is permitted from identification metadata alone.",AND(LEN(TRIM(DZ21))&gt;0,LEFT(LOWER(TRIM(DZ21)),7)&lt;&gt;"pending"),DZ21&lt;&gt;"Identification metadata alone does not permit any substantive scientific, causal, operational, or institutional claim.",AND(LEN(TRIM(EI21))&gt;0,LEFT(LOWER(TRIM(EI21)),7)&lt;&gt;"pending"),ISNUMBER(EH21),EH21&gt;0),"READY","PENDING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" s="174" t="str">
        <x:v>Pending</x:v>
      </x:c>
      <x:c r="EE21" s="174"/>
      <x:c r="EF21" s="174" t="str">
        <x:v>Pending</x:v>
      </x:c>
      <x:c r="EG21" s="174" t="str">
        <x:v>Pending</x:v>
      </x:c>
      <x:c r="EH21" s="177"/>
      <x:c r="EI21" s="500"/>
      <x:c r="EJ21" s="174"/>
      <x:c r="EK21" s="174" t="str">
        <x:v>Pending</x:v>
      </x:c>
      <x:c r="EL21" s="177" t="n">
        <x:v>46272</x:v>
      </x:c>
      <x:c r="EM21" s="174" t="str">
        <x:v>Production PubMed record imported and reconciled to Zotero item KI5ANE8D;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1" s="181" t="n">
        <x:f>IF(L21="","",(IF(N21&lt;&gt;"",1,0)+IF(O21&lt;&gt;"",1,0)+IF(AJ21&lt;&gt;"",1,0)+IF(AU21&lt;&gt;"",1,0)+IF(BE21&lt;&gt;"",1,0)+IF(CF21&lt;&gt;"",1,0)+IF(CJ21="Yes",1,0)+IF(CL21="Yes",1,0)+IF(DE21&lt;&gt;"Pending",1,0)+IF(F21&lt;&gt;"",1,0)+IF(DZ21&lt;&gt;"",1,0)+IF(EI21&lt;&gt;"",1,0))/12)</x:f>
        <x:v>0.5</x:v>
      </x:c>
    </x:row>
    <x:row r="22">
      <x:c r="A22" s="175" t="str">
        <x:v>EV-0019</x:v>
      </x:c>
      <x:c r="B22" s="174" t="str">
        <x:v>Integrity check</x:v>
      </x:c>
      <x:c r="C22" s="175" t="str">
        <x:f>IF(L22="","",IF(LEFT(EC22,7)="BLOCKED","🔴 Do not use for conclusion",IF(EB22="Yes","🟢 Claim-ready","🟡 Caution / context")))</x:f>
        <x:v>🟡 Caution / context</x:v>
      </x:c>
      <x:c r="D22" s="174" t="str">
        <x:f>IF(L22="","",EC22)</x:f>
        <x:v>PENDING — appropriate appraisal</x:v>
      </x:c>
      <x:c r="E22" s="174" t="str">
        <x:v>P3 — Medium</x:v>
      </x:c>
      <x:c r="F22" s="174" t="str">
        <x:v>Pending</x:v>
      </x:c>
      <x:c r="G22" s="174" t="str">
        <x:v>A potentially relevant concept is present, but direct applicability is ambiguous at title/abstract level.</x:v>
      </x:c>
      <x:c r="H22" s="174" t="str">
        <x:v>Human title/abstract adjudication; retrieve full text if relevance remains plausible.</x:v>
      </x:c>
      <x:c r="I22" s="174"/>
      <x:c r="J22" s="174" t="str">
        <x:v>A — Core</x:v>
      </x:c>
      <x:c r="K22" s="174" t="str">
        <x:v>IDENTIFIED</x:v>
      </x:c>
      <x:c r="L22" s="174" t="str">
        <x:v>National Athletic Trainers' Association Position Statement: Evaluation of Dietary Supplements for Athlete Safety and Performance.</x:v>
      </x:c>
      <x:c r="M22" s="174"/>
      <x:c r="N22" s="174" t="str">
        <x:v>Knappenberger, Katie; Buell, Jackie; Wardenaar, Floris; Weidman, Christina; White, Dana; Wright, Kenneth</x:v>
      </x:c>
      <x:c r="O22" s="176" t="n">
        <x:v>2026</x:v>
      </x:c>
      <x:c r="P22" s="174" t="str">
        <x:v>Journal of athletic training</x:v>
      </x:c>
      <x:c r="Q22" s="174" t="str">
        <x:v>Journal Article</x:v>
      </x:c>
      <x:c r="R22" s="174" t="str">
        <x:v>Unclear</x:v>
      </x:c>
      <x:c r="S22" s="174" t="str">
        <x:v>Unknown</x:v>
      </x:c>
      <x:c r="T22" s="174" t="str">
        <x:v>eng</x:v>
      </x:c>
      <x:c r="U22" s="174" t="str">
        <x:v>https://pubmed.ncbi.nlm.nih.gov/42564675/</x:v>
      </x:c>
      <x:c r="V22" s="174" t="str">
        <x:v>10.4085/1062-6050-0231.24</x:v>
      </x:c>
      <x:c r="W22" s="175" t="str">
        <x:f>IF(V22="","",LOWER(SUBSTITUTE(SUBSTITUTE(SUBSTITUTE(SUBSTITUTE(TRIM(V22),"https://doi.org/",""),"http://doi.org/",""),"https://dx.doi.org/",""),"doi:","")))</x:f>
        <x:v>10.4085/1062-6050-0231.24</x:v>
      </x:c>
      <x:c r="X22" s="174" t="str">
        <x:v>42564675</x:v>
      </x:c>
      <x:c r="Y22" s="174" t="str">
        <x:v>PMC13445150</x:v>
      </x:c>
      <x:c r="Z22" s="174"/>
      <x:c r="AA22" s="174" t="str">
        <x:v>PubMed/MEDLINE</x:v>
      </x:c>
      <x:c r="AB22" s="174" t="str">
        <x:v>PUBMED-A-v1.0-2026-08-28</x:v>
      </x:c>
      <x:c r="AC22" s="174" t="str">
        <x:v>SP-PUBMED-A-20260828</x:v>
      </x:c>
      <x:c r="AD22" s="177" t="n">
        <x:v>46262</x:v>
      </x:c>
      <x:c r="AE22" s="177" t="n">
        <x:v>46272</x:v>
      </x:c>
      <x:c r="AF22" s="174" t="str">
        <x:v>758ZMY3V</x:v>
      </x:c>
      <x:c r="AG22" s="174"/>
      <x:c r="AH22" s="174" t="str">
        <x:v>Tactical Athlete → Operational Readiness Brazil</x:v>
      </x:c>
      <x:c r="AI22" s="174" t="str">
        <x:v>evidence-family:A</x:v>
      </x:c>
      <x:c r="AJ22" s="174"/>
      <x:c r="AK22" s="175" t="str">
        <x:f>IF(AJ22="","",IF(OR(LOWER(AJ22)="brazil",LOWER(AJ22)="brasil"),"Yes","No"))</x:f>
      </x:c>
      <x:c r="AL22" s="174"/>
      <x:c r="AM22" s="174"/>
      <x:c r="AN22" s="174"/>
      <x:c r="AO22" s="178"/>
      <x:c r="AP22" s="174"/>
      <x:c r="AQ22" s="174"/>
      <x:c r="AR22" s="174"/>
      <x:c r="AS22" s="174"/>
      <x:c r="AT22" s="174"/>
      <x:c r="AU22" s="174"/>
      <x:c r="AV22" s="174"/>
      <x:c r="AW22" s="174"/>
      <x:c r="AX22" s="174"/>
      <x:c r="AY22" s="174"/>
      <x:c r="AZ22" s="174"/>
      <x:c r="BA22" s="174"/>
      <x:c r="BB22" s="174"/>
      <x:c r="BC22" s="174"/>
      <x:c r="BD22" s="174"/>
      <x:c r="BE22" s="174"/>
      <x:c r="BF22" s="174"/>
      <x:c r="BG22" s="174"/>
      <x:c r="BH22" s="174"/>
      <x:c r="BI22" s="174"/>
      <x:c r="BJ22" s="174"/>
      <x:c r="BK22" s="174"/>
      <x:c r="BL22" s="174"/>
      <x:c r="BM22" s="174"/>
      <x:c r="BN22" s="174"/>
      <x:c r="BO22" s="174"/>
      <x:c r="BP22" s="174"/>
      <x:c r="BQ22" s="174"/>
      <x:c r="BR22" s="174"/>
      <x:c r="BS22" s="174"/>
      <x:c r="BT22" s="174"/>
      <x:c r="BU22" s="174"/>
      <x:c r="BV22" s="174"/>
      <x:c r="BW22" s="174"/>
      <x:c r="BX22" s="174"/>
      <x:c r="BY22" s="174"/>
      <x:c r="BZ22" s="174"/>
      <x:c r="CA22" s="174"/>
      <x:c r="CB22" s="174"/>
      <x:c r="CC22" s="174"/>
      <x:c r="CD22" s="174"/>
      <x:c r="CE22" s="174"/>
      <x:c r="CF22" s="174"/>
      <x:c r="CG22" s="174"/>
      <x:c r="CH22" s="174"/>
      <x:c r="CI22" s="179"/>
      <x:c r="CJ22" s="174" t="str">
        <x:v>Yes</x:v>
      </x:c>
      <x:c r="CK22" s="174" t="str">
        <x:v>Yes</x:v>
      </x:c>
      <x:c r="CL22" s="174" t="str">
        <x:v>Yes</x:v>
      </x:c>
      <x:c r="CM22" s="174" t="str">
        <x:v>Clear</x:v>
      </x:c>
      <x:c r="CN22" s="174" t="str">
        <x:v>Verified — clear</x:v>
      </x:c>
      <x:c r="CO22" s="177" t="n">
        <x:v>46272</x:v>
      </x:c>
      <x:c r="CP22" s="174" t="str">
        <x:v>https://pubmed.ncbi.nlm.nih.gov/42564675/</x:v>
      </x:c>
      <x:c r="CQ22" s="174"/>
      <x:c r="CR22" s="174"/>
      <x:c r="CS22" s="174"/>
      <x:c r="CT22" s="174"/>
      <x:c r="CU22" s="176"/>
      <x:c r="CV22" s="176"/>
      <x:c r="CW22" s="176"/>
      <x:c r="CX22" s="176"/>
      <x:c r="CY22" s="176"/>
      <x:c r="CZ22" s="176"/>
      <x:c r="DA22" s="176"/>
      <x:c r="DB22" s="175" t="str">
        <x:f>IF(L22="","",IF(AND(COUNT(CU22:DA22)=7,OR(CU22=0,CU22=1,CU22=2),OR(CV22=0,CV22=1,CV22=2),OR(CW22=0,CW22=1,CW22=2),OR(CX22=0,CX22=1,CX22=2),OR(CY22=0,CY22=1,CY22=2),OR(CZ22=0,CZ22=1,CZ22=2),OR(DA22=0,DA22=1,DA22=2)),SUM(CU22:DA22),""))</x:f>
      </x:c>
      <x:c r="DC22" s="180" t="str">
        <x:f>IF(DB22="","",ROUND(DB22/14*10,1))</x:f>
      </x:c>
      <x:c r="DD22" s="174" t="str">
        <x:v>Pending</x:v>
      </x:c>
      <x:c r="DE22" s="175" t="str">
        <x:f>IF(L22="","",IF(DC22="","Pending",IF(DD22="Yes","CONDITIONAL — safety override",IF(DC22&gt;=8,"HIGH",IF(DC22&gt;=5,"CONDITIONAL","LOW")))))</x:f>
        <x:v>Pending</x:v>
      </x:c>
      <x:c r="DF22" s="174" t="str">
        <x:v>Pending screening and full-text appraisal; no transferability judgment made at identification.</x:v>
      </x:c>
      <x:c r="DG22" s="174"/>
      <x:c r="DH22" s="174"/>
      <x:c r="DI22" s="174"/>
      <x:c r="DJ22" s="174"/>
      <x:c r="DK22" s="174"/>
      <x:c r="DL22" s="174"/>
      <x:c r="DM22" s="174"/>
      <x:c r="DN22" s="174"/>
      <x:c r="DO22" s="174"/>
      <x:c r="DP22" s="174"/>
      <x:c r="DQ22" s="174"/>
      <x:c r="DR22" s="174"/>
      <x:c r="DS22" s="174"/>
      <x:c r="DT22" s="174"/>
      <x:c r="DU22" s="174"/>
      <x:c r="DV22" s="174"/>
      <x:c r="DW22" s="174"/>
      <x:c r="DX22" s="174"/>
      <x:c r="DY22" s="174"/>
      <x:c r="DZ22" s="174" t="str">
        <x:v>Title/abstract information is insufficient for a substantive scientific, causal, transferability or institutional claim.</x:v>
      </x:c>
      <x:c r="EA22" s="174" t="str">
        <x:v>Pending</x:v>
      </x:c>
      <x:c r="EB22" s="175" t="str">
        <x:f>IF(L22="","",IF(EC22="READY","Yes","No / Pending"))</x:f>
        <x:v>No / Pending</x:v>
      </x:c>
      <x:c r="EC22" s="174" t="str">
        <x:f>IF(L22="","",IF(OR(ISNUMBER(SEARCH("Retracted Publication",Q22)),CM22="Retracted",CN22="Retracted",CM22="Expression of Concern",CN22="Expression of Concern",F22="Not used",CG22="Critical",CH22="High",CH22="Critical"),"BLOCKED — integrity or use restriction",IF(AND(CJ22="Yes",CK22="Yes",CL22="Yes"),IF(AND(CM22="Clear",CN22="Verified — clear"),IF(AND(AND(LEN(TRIM(CF22))&gt;0,LEFT(LOWER(TRIM(CF22)),7)&lt;&gt;"pending"),OR(CG22="High",CG22="Moderate"),OR(CH22="Low",CH22="Some concerns",CH22="Not applicable")),IF(AND(DD22="No",OR(DE22="HIGH",DE22="CONDITIONAL"),AND(LEN(TRIM(DF22))&gt;0,LEFT(LOWER(TRIM(DF22)),7)&lt;&gt;"pending")),IF(AND(AND(LEN(TRIM(DT22))&gt;0,LEFT(LOWER(TRIM(DT22)),7)&lt;&gt;"pending"),AND(LEN(TRIM(DU22))&gt;0,LEFT(LOWER(TRIM(DU22)),7)&lt;&gt;"pending"),OR(AND(LEN(TRIM(DV22))&gt;0,LEFT(LOWER(TRIM(DV22)),7)&lt;&gt;"pending"),AND(LEN(TRIM(DW22))&gt;0,LEFT(LOWER(TRIM(DW22)),7)&lt;&gt;"pending")),AND(LEN(TRIM(DX22))&gt;0,LEFT(LOWER(TRIM(DX22)),7)&lt;&gt;"pending")),IF(AND(F22="Claim-ready",OR(EA22="Strong",EA22="Moderate"),AND(LEN(TRIM(G22))&gt;0,LEFT(LOWER(TRIM(G22)),7)&lt;&gt;"pending"),G22&lt;&gt;"No substantive use decision is permitted from identification metadata alone.",AND(LEN(TRIM(DZ22))&gt;0,LEFT(LOWER(TRIM(DZ22)),7)&lt;&gt;"pending"),DZ22&lt;&gt;"Identification metadata alone does not permit any substantive scientific, causal, operational, or institutional claim.",AND(LEN(TRIM(EI22))&gt;0,LEFT(LOWER(TRIM(EI22)),7)&lt;&gt;"pending"),ISNUMBER(EH22),EH22&gt;0),"READY","PENDING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" s="174" t="str">
        <x:v>Pending</x:v>
      </x:c>
      <x:c r="EE22" s="174"/>
      <x:c r="EF22" s="174" t="str">
        <x:v>Pending</x:v>
      </x:c>
      <x:c r="EG22" s="174" t="str">
        <x:v>Pending</x:v>
      </x:c>
      <x:c r="EH22" s="177"/>
      <x:c r="EI22" s="500"/>
      <x:c r="EJ22" s="174"/>
      <x:c r="EK22" s="174" t="str">
        <x:v>Pending</x:v>
      </x:c>
      <x:c r="EL22" s="177" t="n">
        <x:v>46272</x:v>
      </x:c>
      <x:c r="EM22" s="174" t="str">
        <x:v>Production PubMed record imported and reconciled to Zotero item 758ZMY3V;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2" s="181" t="n">
        <x:f>IF(L22="","",(IF(N22&lt;&gt;"",1,0)+IF(O22&lt;&gt;"",1,0)+IF(AJ22&lt;&gt;"",1,0)+IF(AU22&lt;&gt;"",1,0)+IF(BE22&lt;&gt;"",1,0)+IF(CF22&lt;&gt;"",1,0)+IF(CJ22="Yes",1,0)+IF(CL22="Yes",1,0)+IF(DE22&lt;&gt;"Pending",1,0)+IF(F22&lt;&gt;"",1,0)+IF(DZ22&lt;&gt;"",1,0)+IF(EI22&lt;&gt;"",1,0))/12)</x:f>
        <x:v>0.5</x:v>
      </x:c>
    </x:row>
    <x:row r="23">
      <x:c r="A23" s="175" t="str">
        <x:v>EV-0020</x:v>
      </x:c>
      <x:c r="B23" s="174" t="str">
        <x:v>Integrity check</x:v>
      </x:c>
      <x:c r="C23" s="175" t="str">
        <x:f>IF(L23="","",IF(LEFT(EC23,7)="BLOCKED","🔴 Do not use for conclusion",IF(EB23="Yes","🟢 Claim-ready","🟡 Caution / context")))</x:f>
        <x:v>🟡 Caution / context</x:v>
      </x:c>
      <x:c r="D23" s="174" t="str">
        <x:f>IF(L23="","",EC23)</x:f>
        <x:v>PENDING — appropriate appraisal</x:v>
      </x:c>
      <x:c r="E23" s="174" t="str">
        <x:v>P3 — Medium</x:v>
      </x:c>
      <x:c r="F23" s="174" t="str">
        <x:v>Pending</x:v>
      </x:c>
      <x:c r="G23" s="174" t="str">
        <x:v>Title/abstract identify an explicit tactical/public-safety context and readiness domain; retain for full-text assessment.</x:v>
      </x:c>
      <x:c r="H23" s="174" t="str">
        <x:v>Obtain and review lawful full text; confirm human adjudication; then select a design-specific appraisal instrument.</x:v>
      </x:c>
      <x:c r="I23" s="174"/>
      <x:c r="J23" s="174" t="str">
        <x:v>A — Core</x:v>
      </x:c>
      <x:c r="K23" s="174" t="str">
        <x:v>IDENTIFIED</x:v>
      </x:c>
      <x:c r="L23" s="174" t="str">
        <x:v>Chronic kidney disease awareness, prevention and policy gaps with implications for the Nigerian Navy: a scoping review.</x:v>
      </x:c>
      <x:c r="M23" s="174"/>
      <x:c r="N23" s="174" t="str">
        <x:v>Sulyman, Funke; Anokwuru, Rafiat Ajoke; Danjuma, Aliyu; Odegbemi, Odekunle Bola</x:v>
      </x:c>
      <x:c r="O23" s="176" t="n">
        <x:v>2026</x:v>
      </x:c>
      <x:c r="P23" s="174" t="str">
        <x:v>African health sciences</x:v>
      </x:c>
      <x:c r="Q23" s="174" t="str">
        <x:v>Journal Article; Scoping Review</x:v>
      </x:c>
      <x:c r="R23" s="174" t="str">
        <x:v>Unclear</x:v>
      </x:c>
      <x:c r="S23" s="174" t="str">
        <x:v>Unknown</x:v>
      </x:c>
      <x:c r="T23" s="174" t="str">
        <x:v>eng</x:v>
      </x:c>
      <x:c r="U23" s="174" t="str">
        <x:v>https://pubmed.ncbi.nlm.nih.gov/42564434/</x:v>
      </x:c>
      <x:c r="V23" s="174" t="str">
        <x:v>10.4314/ahs.v26i2.12</x:v>
      </x:c>
      <x:c r="W23" s="175" t="str">
        <x:f>IF(V23="","",LOWER(SUBSTITUTE(SUBSTITUTE(SUBSTITUTE(SUBSTITUTE(TRIM(V23),"https://doi.org/",""),"http://doi.org/",""),"https://dx.doi.org/",""),"doi:","")))</x:f>
        <x:v>10.4314/ahs.v26i2.12</x:v>
      </x:c>
      <x:c r="X23" s="174" t="str">
        <x:v>42564434</x:v>
      </x:c>
      <x:c r="Y23" s="174" t="str">
        <x:v>PMC13444291</x:v>
      </x:c>
      <x:c r="Z23" s="174"/>
      <x:c r="AA23" s="174" t="str">
        <x:v>PubMed/MEDLINE</x:v>
      </x:c>
      <x:c r="AB23" s="174" t="str">
        <x:v>PUBMED-A-v1.0-2026-08-28</x:v>
      </x:c>
      <x:c r="AC23" s="174" t="str">
        <x:v>SP-PUBMED-A-20260828</x:v>
      </x:c>
      <x:c r="AD23" s="177" t="n">
        <x:v>46262</x:v>
      </x:c>
      <x:c r="AE23" s="177" t="n">
        <x:v>46272</x:v>
      </x:c>
      <x:c r="AF23" s="174" t="str">
        <x:v>56UFXMSR</x:v>
      </x:c>
      <x:c r="AG23" s="174"/>
      <x:c r="AH23" s="174" t="str">
        <x:v>Tactical Athlete → Operational Readiness Brazil</x:v>
      </x:c>
      <x:c r="AI23" s="174" t="str">
        <x:v>evidence-family:A</x:v>
      </x:c>
      <x:c r="AJ23" s="174"/>
      <x:c r="AK23" s="175" t="str">
        <x:f>IF(AJ23="","",IF(OR(LOWER(AJ23)="brazil",LOWER(AJ23)="brasil"),"Yes","No"))</x:f>
      </x:c>
      <x:c r="AL23" s="174"/>
      <x:c r="AM23" s="174"/>
      <x:c r="AN23" s="174"/>
      <x:c r="AO23" s="178"/>
      <x:c r="AP23" s="174"/>
      <x:c r="AQ23" s="174"/>
      <x:c r="AR23" s="174"/>
      <x:c r="AS23" s="174"/>
      <x:c r="AT23" s="174"/>
      <x:c r="AU23" s="174"/>
      <x:c r="AV23" s="174"/>
      <x:c r="AW23" s="174"/>
      <x:c r="AX23" s="174"/>
      <x:c r="AY23" s="174"/>
      <x:c r="AZ23" s="174"/>
      <x:c r="BA23" s="174"/>
      <x:c r="BB23" s="174"/>
      <x:c r="BC23" s="174"/>
      <x:c r="BD23" s="174"/>
      <x:c r="BE23" s="174"/>
      <x:c r="BF23" s="174"/>
      <x:c r="BG23" s="174"/>
      <x:c r="BH23" s="174"/>
      <x:c r="BI23" s="174"/>
      <x:c r="BJ23" s="174"/>
      <x:c r="BK23" s="174"/>
      <x:c r="BL23" s="174"/>
      <x:c r="BM23" s="174"/>
      <x:c r="BN23" s="174"/>
      <x:c r="BO23" s="174"/>
      <x:c r="BP23" s="174"/>
      <x:c r="BQ23" s="174"/>
      <x:c r="BR23" s="174"/>
      <x:c r="BS23" s="174"/>
      <x:c r="BT23" s="174"/>
      <x:c r="BU23" s="174"/>
      <x:c r="BV23" s="174"/>
      <x:c r="BW23" s="174"/>
      <x:c r="BX23" s="174"/>
      <x:c r="BY23" s="174"/>
      <x:c r="BZ23" s="174"/>
      <x:c r="CA23" s="174"/>
      <x:c r="CB23" s="174"/>
      <x:c r="CC23" s="174"/>
      <x:c r="CD23" s="174"/>
      <x:c r="CE23" s="174"/>
      <x:c r="CF23" s="174"/>
      <x:c r="CG23" s="174"/>
      <x:c r="CH23" s="174"/>
      <x:c r="CI23" s="179"/>
      <x:c r="CJ23" s="174" t="str">
        <x:v>Yes</x:v>
      </x:c>
      <x:c r="CK23" s="174" t="str">
        <x:v>Yes</x:v>
      </x:c>
      <x:c r="CL23" s="174" t="str">
        <x:v>Yes</x:v>
      </x:c>
      <x:c r="CM23" s="174" t="str">
        <x:v>Clear</x:v>
      </x:c>
      <x:c r="CN23" s="174" t="str">
        <x:v>Verified — clear</x:v>
      </x:c>
      <x:c r="CO23" s="177" t="n">
        <x:v>46272</x:v>
      </x:c>
      <x:c r="CP23" s="174" t="str">
        <x:v>https://pubmed.ncbi.nlm.nih.gov/42564434/</x:v>
      </x:c>
      <x:c r="CQ23" s="174"/>
      <x:c r="CR23" s="174"/>
      <x:c r="CS23" s="174"/>
      <x:c r="CT23" s="174"/>
      <x:c r="CU23" s="176"/>
      <x:c r="CV23" s="176"/>
      <x:c r="CW23" s="176"/>
      <x:c r="CX23" s="176"/>
      <x:c r="CY23" s="176"/>
      <x:c r="CZ23" s="176"/>
      <x:c r="DA23" s="176"/>
      <x:c r="DB23" s="175" t="str">
        <x:f>IF(L23="","",IF(AND(COUNT(CU23:DA23)=7,OR(CU23=0,CU23=1,CU23=2),OR(CV23=0,CV23=1,CV23=2),OR(CW23=0,CW23=1,CW23=2),OR(CX23=0,CX23=1,CX23=2),OR(CY23=0,CY23=1,CY23=2),OR(CZ23=0,CZ23=1,CZ23=2),OR(DA23=0,DA23=1,DA23=2)),SUM(CU23:DA23),""))</x:f>
      </x:c>
      <x:c r="DC23" s="180" t="str">
        <x:f>IF(DB23="","",ROUND(DB23/14*10,1))</x:f>
      </x:c>
      <x:c r="DD23" s="174" t="str">
        <x:v>Pending</x:v>
      </x:c>
      <x:c r="DE23" s="175" t="str">
        <x:f>IF(L23="","",IF(DC23="","Pending",IF(DD23="Yes","CONDITIONAL — safety override",IF(DC23&gt;=8,"HIGH",IF(DC23&gt;=5,"CONDITIONAL","LOW")))))</x:f>
        <x:v>Pending</x:v>
      </x:c>
      <x:c r="DF23" s="174" t="str">
        <x:v>Pending screening and full-text appraisal; no transferability judgment made at identification.</x:v>
      </x:c>
      <x:c r="DG23" s="174"/>
      <x:c r="DH23" s="174"/>
      <x:c r="DI23" s="174"/>
      <x:c r="DJ23" s="174"/>
      <x:c r="DK23" s="174"/>
      <x:c r="DL23" s="174"/>
      <x:c r="DM23" s="174"/>
      <x:c r="DN23" s="174"/>
      <x:c r="DO23" s="174"/>
      <x:c r="DP23" s="174"/>
      <x:c r="DQ23" s="174"/>
      <x:c r="DR23" s="174"/>
      <x:c r="DS23" s="174"/>
      <x:c r="DT23" s="174"/>
      <x:c r="DU23" s="174"/>
      <x:c r="DV23" s="174"/>
      <x:c r="DW23" s="174"/>
      <x:c r="DX23" s="174"/>
      <x:c r="DY23" s="174"/>
      <x:c r="DZ23" s="174" t="str">
        <x:v>Title/abstract screening alone does not establish effectiveness, causality, methodological quality, transferability to Brazilian public safety or an institutional recommendation.</x:v>
      </x:c>
      <x:c r="EA23" s="174" t="str">
        <x:v>Pending</x:v>
      </x:c>
      <x:c r="EB23" s="175" t="str">
        <x:f>IF(L23="","",IF(EC23="READY","Yes","No / Pending"))</x:f>
        <x:v>No / Pending</x:v>
      </x:c>
      <x:c r="EC23" s="174" t="str">
        <x:f>IF(L23="","",IF(OR(ISNUMBER(SEARCH("Retracted Publication",Q23)),CM23="Retracted",CN23="Retracted",CM23="Expression of Concern",CN23="Expression of Concern",F23="Not used",CG23="Critical",CH23="High",CH23="Critical"),"BLOCKED — integrity or use restriction",IF(AND(CJ23="Yes",CK23="Yes",CL23="Yes"),IF(AND(CM23="Clear",CN23="Verified — clear"),IF(AND(AND(LEN(TRIM(CF23))&gt;0,LEFT(LOWER(TRIM(CF23)),7)&lt;&gt;"pending"),OR(CG23="High",CG23="Moderate"),OR(CH23="Low",CH23="Some concerns",CH23="Not applicable")),IF(AND(DD23="No",OR(DE23="HIGH",DE23="CONDITIONAL"),AND(LEN(TRIM(DF23))&gt;0,LEFT(LOWER(TRIM(DF23)),7)&lt;&gt;"pending")),IF(AND(AND(LEN(TRIM(DT23))&gt;0,LEFT(LOWER(TRIM(DT23)),7)&lt;&gt;"pending"),AND(LEN(TRIM(DU23))&gt;0,LEFT(LOWER(TRIM(DU23)),7)&lt;&gt;"pending"),OR(AND(LEN(TRIM(DV23))&gt;0,LEFT(LOWER(TRIM(DV23)),7)&lt;&gt;"pending"),AND(LEN(TRIM(DW23))&gt;0,LEFT(LOWER(TRIM(DW23)),7)&lt;&gt;"pending")),AND(LEN(TRIM(DX23))&gt;0,LEFT(LOWER(TRIM(DX23)),7)&lt;&gt;"pending")),IF(AND(F23="Claim-ready",OR(EA23="Strong",EA23="Moderate"),AND(LEN(TRIM(G23))&gt;0,LEFT(LOWER(TRIM(G23)),7)&lt;&gt;"pending"),G23&lt;&gt;"No substantive use decision is permitted from identification metadata alone.",AND(LEN(TRIM(DZ23))&gt;0,LEFT(LOWER(TRIM(DZ23)),7)&lt;&gt;"pending"),DZ23&lt;&gt;"Identification metadata alone does not permit any substantive scientific, causal, operational, or institutional claim.",AND(LEN(TRIM(EI23))&gt;0,LEFT(LOWER(TRIM(EI23)),7)&lt;&gt;"pending"),ISNUMBER(EH23),EH23&gt;0),"READY","PENDING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" s="174" t="str">
        <x:v>Pending</x:v>
      </x:c>
      <x:c r="EE23" s="174"/>
      <x:c r="EF23" s="174" t="str">
        <x:v>Pending</x:v>
      </x:c>
      <x:c r="EG23" s="174" t="str">
        <x:v>Pending</x:v>
      </x:c>
      <x:c r="EH23" s="177"/>
      <x:c r="EI23" s="500"/>
      <x:c r="EJ23" s="174"/>
      <x:c r="EK23" s="174" t="str">
        <x:v>Pending</x:v>
      </x:c>
      <x:c r="EL23" s="177" t="n">
        <x:v>46272</x:v>
      </x:c>
      <x:c r="EM23" s="174" t="str">
        <x:v>Production PubMed record imported and reconciled to Zotero item 56UFXMSR;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" s="181" t="n">
        <x:f>IF(L23="","",(IF(N23&lt;&gt;"",1,0)+IF(O23&lt;&gt;"",1,0)+IF(AJ23&lt;&gt;"",1,0)+IF(AU23&lt;&gt;"",1,0)+IF(BE23&lt;&gt;"",1,0)+IF(CF23&lt;&gt;"",1,0)+IF(CJ23="Yes",1,0)+IF(CL23="Yes",1,0)+IF(DE23&lt;&gt;"Pending",1,0)+IF(F23&lt;&gt;"",1,0)+IF(DZ23&lt;&gt;"",1,0)+IF(EI23&lt;&gt;"",1,0))/12)</x:f>
        <x:v>0.5</x:v>
      </x:c>
    </x:row>
    <x:row r="24">
      <x:c r="A24" s="175" t="str">
        <x:v>EV-0021</x:v>
      </x:c>
      <x:c r="B24" s="174" t="str">
        <x:v>Integrity check</x:v>
      </x:c>
      <x:c r="C24" s="175" t="str">
        <x:f>IF(L24="","",IF(LEFT(EC24,7)="BLOCKED","🔴 Do not use for conclusion",IF(EB24="Yes","🟢 Claim-ready","🟡 Caution / context")))</x:f>
        <x:v>🟡 Caution / context</x:v>
      </x:c>
      <x:c r="D24" s="174" t="str">
        <x:f>IF(L24="","",EC24)</x:f>
        <x:v>PENDING — appropriate appraisal</x:v>
      </x:c>
      <x:c r="E24" s="174" t="str">
        <x:v>P3 — Medium</x:v>
      </x:c>
      <x:c r="F24" s="174" t="str">
        <x:v>Pending</x:v>
      </x:c>
      <x:c r="G24" s="174" t="str">
        <x:v>Title/abstract identify an explicit tactical/public-safety context and readiness domain; retain for full-text assessment.</x:v>
      </x:c>
      <x:c r="H24" s="174" t="str">
        <x:v>Obtain and review lawful full text; confirm human adjudication; then select a design-specific appraisal instrument.</x:v>
      </x:c>
      <x:c r="I24" s="174"/>
      <x:c r="J24" s="174" t="str">
        <x:v>A — Core</x:v>
      </x:c>
      <x:c r="K24" s="174" t="str">
        <x:v>IDENTIFIED</x:v>
      </x:c>
      <x:c r="L24" s="174" t="str">
        <x:v>Effectiveness of Standardized Training in the Special Warfare Rural Engagement and Mapping Course: Bridging the Agriculture and Rural Operations Knowledge Gap.</x:v>
      </x:c>
      <x:c r="M24" s="174"/>
      <x:c r="N24" s="174" t="str">
        <x:v>Fitzgerald, Kelly M; Sitton, Ryan R; Knobbe, Marc G</x:v>
      </x:c>
      <x:c r="O24" s="176" t="n">
        <x:v>2026</x:v>
      </x:c>
      <x:c r="P24" s="174" t="str">
        <x:v>Military medicine</x:v>
      </x:c>
      <x:c r="Q24" s="174" t="str">
        <x:v>Journal Article</x:v>
      </x:c>
      <x:c r="R24" s="174" t="str">
        <x:v>Unclear</x:v>
      </x:c>
      <x:c r="S24" s="174" t="str">
        <x:v>Unknown</x:v>
      </x:c>
      <x:c r="T24" s="174" t="str">
        <x:v>eng</x:v>
      </x:c>
      <x:c r="U24" s="174" t="str">
        <x:v>https://pubmed.ncbi.nlm.nih.gov/42560255/</x:v>
      </x:c>
      <x:c r="V24" s="174" t="str">
        <x:v>10.1093/milmed/usag051</x:v>
      </x:c>
      <x:c r="W24" s="175" t="str">
        <x:f>IF(V24="","",LOWER(SUBSTITUTE(SUBSTITUTE(SUBSTITUTE(SUBSTITUTE(TRIM(V24),"https://doi.org/",""),"http://doi.org/",""),"https://dx.doi.org/",""),"doi:","")))</x:f>
        <x:v>10.1093/milmed/usag051</x:v>
      </x:c>
      <x:c r="X24" s="174" t="str">
        <x:v>42560255</x:v>
      </x:c>
      <x:c r="Y24" s="174" t="str"/>
      <x:c r="Z24" s="174"/>
      <x:c r="AA24" s="174" t="str">
        <x:v>PubMed/MEDLINE</x:v>
      </x:c>
      <x:c r="AB24" s="174" t="str">
        <x:v>PUBMED-A-v1.0-2026-08-28</x:v>
      </x:c>
      <x:c r="AC24" s="174" t="str">
        <x:v>SP-PUBMED-A-20260828</x:v>
      </x:c>
      <x:c r="AD24" s="177" t="n">
        <x:v>46262</x:v>
      </x:c>
      <x:c r="AE24" s="177" t="n">
        <x:v>46272</x:v>
      </x:c>
      <x:c r="AF24" s="174" t="str">
        <x:v>X54NDJU9</x:v>
      </x:c>
      <x:c r="AG24" s="174"/>
      <x:c r="AH24" s="174" t="str">
        <x:v>Tactical Athlete → Operational Readiness Brazil</x:v>
      </x:c>
      <x:c r="AI24" s="174" t="str">
        <x:v>evidence-family:A</x:v>
      </x:c>
      <x:c r="AJ24" s="174"/>
      <x:c r="AK24" s="175" t="str">
        <x:f>IF(AJ24="","",IF(OR(LOWER(AJ24)="brazil",LOWER(AJ24)="brasil"),"Yes","No"))</x:f>
      </x:c>
      <x:c r="AL24" s="174"/>
      <x:c r="AM24" s="174"/>
      <x:c r="AN24" s="174"/>
      <x:c r="AO24" s="178"/>
      <x:c r="AP24" s="174"/>
      <x:c r="AQ24" s="174"/>
      <x:c r="AR24" s="174"/>
      <x:c r="AS24" s="174"/>
      <x:c r="AT24" s="174"/>
      <x:c r="AU24" s="174"/>
      <x:c r="AV24" s="174"/>
      <x:c r="AW24" s="174"/>
      <x:c r="AX24" s="174"/>
      <x:c r="AY24" s="174"/>
      <x:c r="AZ24" s="174"/>
      <x:c r="BA24" s="174"/>
      <x:c r="BB24" s="174"/>
      <x:c r="BC24" s="174"/>
      <x:c r="BD24" s="174"/>
      <x:c r="BE24" s="174"/>
      <x:c r="BF24" s="174"/>
      <x:c r="BG24" s="174"/>
      <x:c r="BH24" s="174"/>
      <x:c r="BI24" s="174"/>
      <x:c r="BJ24" s="174"/>
      <x:c r="BK24" s="174"/>
      <x:c r="BL24" s="174"/>
      <x:c r="BM24" s="174"/>
      <x:c r="BN24" s="174"/>
      <x:c r="BO24" s="174"/>
      <x:c r="BP24" s="174"/>
      <x:c r="BQ24" s="174"/>
      <x:c r="BR24" s="174"/>
      <x:c r="BS24" s="174"/>
      <x:c r="BT24" s="174"/>
      <x:c r="BU24" s="174"/>
      <x:c r="BV24" s="174"/>
      <x:c r="BW24" s="174"/>
      <x:c r="BX24" s="174"/>
      <x:c r="BY24" s="174"/>
      <x:c r="BZ24" s="174"/>
      <x:c r="CA24" s="174"/>
      <x:c r="CB24" s="174"/>
      <x:c r="CC24" s="174"/>
      <x:c r="CD24" s="174"/>
      <x:c r="CE24" s="174"/>
      <x:c r="CF24" s="174"/>
      <x:c r="CG24" s="174"/>
      <x:c r="CH24" s="174"/>
      <x:c r="CI24" s="179"/>
      <x:c r="CJ24" s="174" t="str">
        <x:v>Yes</x:v>
      </x:c>
      <x:c r="CK24" s="174" t="str">
        <x:v>Yes</x:v>
      </x:c>
      <x:c r="CL24" s="174" t="str">
        <x:v>Yes</x:v>
      </x:c>
      <x:c r="CM24" s="174" t="str">
        <x:v>Clear</x:v>
      </x:c>
      <x:c r="CN24" s="174" t="str">
        <x:v>Verified — clear</x:v>
      </x:c>
      <x:c r="CO24" s="177" t="n">
        <x:v>46272</x:v>
      </x:c>
      <x:c r="CP24" s="174" t="str">
        <x:v>https://pubmed.ncbi.nlm.nih.gov/42560255/</x:v>
      </x:c>
      <x:c r="CQ24" s="174"/>
      <x:c r="CR24" s="174"/>
      <x:c r="CS24" s="174"/>
      <x:c r="CT24" s="174"/>
      <x:c r="CU24" s="176"/>
      <x:c r="CV24" s="176"/>
      <x:c r="CW24" s="176"/>
      <x:c r="CX24" s="176"/>
      <x:c r="CY24" s="176"/>
      <x:c r="CZ24" s="176"/>
      <x:c r="DA24" s="176"/>
      <x:c r="DB24" s="175" t="str">
        <x:f>IF(L24="","",IF(AND(COUNT(CU24:DA24)=7,OR(CU24=0,CU24=1,CU24=2),OR(CV24=0,CV24=1,CV24=2),OR(CW24=0,CW24=1,CW24=2),OR(CX24=0,CX24=1,CX24=2),OR(CY24=0,CY24=1,CY24=2),OR(CZ24=0,CZ24=1,CZ24=2),OR(DA24=0,DA24=1,DA24=2)),SUM(CU24:DA24),""))</x:f>
      </x:c>
      <x:c r="DC24" s="180" t="str">
        <x:f>IF(DB24="","",ROUND(DB24/14*10,1))</x:f>
      </x:c>
      <x:c r="DD24" s="174" t="str">
        <x:v>Pending</x:v>
      </x:c>
      <x:c r="DE24" s="175" t="str">
        <x:f>IF(L24="","",IF(DC24="","Pending",IF(DD24="Yes","CONDITIONAL — safety override",IF(DC24&gt;=8,"HIGH",IF(DC24&gt;=5,"CONDITIONAL","LOW")))))</x:f>
        <x:v>Pending</x:v>
      </x:c>
      <x:c r="DF24" s="174" t="str">
        <x:v>Pending screening and full-text appraisal; no transferability judgment made at identification.</x:v>
      </x:c>
      <x:c r="DG24" s="174"/>
      <x:c r="DH24" s="174"/>
      <x:c r="DI24" s="174"/>
      <x:c r="DJ24" s="174"/>
      <x:c r="DK24" s="174"/>
      <x:c r="DL24" s="174"/>
      <x:c r="DM24" s="174"/>
      <x:c r="DN24" s="174"/>
      <x:c r="DO24" s="174"/>
      <x:c r="DP24" s="174"/>
      <x:c r="DQ24" s="174"/>
      <x:c r="DR24" s="174"/>
      <x:c r="DS24" s="174"/>
      <x:c r="DT24" s="174"/>
      <x:c r="DU24" s="174"/>
      <x:c r="DV24" s="174"/>
      <x:c r="DW24" s="174"/>
      <x:c r="DX24" s="174"/>
      <x:c r="DY24" s="174"/>
      <x:c r="DZ24" s="174" t="str">
        <x:v>Title/abstract screening alone does not establish effectiveness, causality, methodological quality, transferability to Brazilian public safety or an institutional recommendation.</x:v>
      </x:c>
      <x:c r="EA24" s="174" t="str">
        <x:v>Pending</x:v>
      </x:c>
      <x:c r="EB24" s="175" t="str">
        <x:f>IF(L24="","",IF(EC24="READY","Yes","No / Pending"))</x:f>
        <x:v>No / Pending</x:v>
      </x:c>
      <x:c r="EC24" s="174" t="str">
        <x:f>IF(L24="","",IF(OR(ISNUMBER(SEARCH("Retracted Publication",Q24)),CM24="Retracted",CN24="Retracted",CM24="Expression of Concern",CN24="Expression of Concern",F24="Not used",CG24="Critical",CH24="High",CH24="Critical"),"BLOCKED — integrity or use restriction",IF(AND(CJ24="Yes",CK24="Yes",CL24="Yes"),IF(AND(CM24="Clear",CN24="Verified — clear"),IF(AND(AND(LEN(TRIM(CF24))&gt;0,LEFT(LOWER(TRIM(CF24)),7)&lt;&gt;"pending"),OR(CG24="High",CG24="Moderate"),OR(CH24="Low",CH24="Some concerns",CH24="Not applicable")),IF(AND(DD24="No",OR(DE24="HIGH",DE24="CONDITIONAL"),AND(LEN(TRIM(DF24))&gt;0,LEFT(LOWER(TRIM(DF24)),7)&lt;&gt;"pending")),IF(AND(AND(LEN(TRIM(DT24))&gt;0,LEFT(LOWER(TRIM(DT24)),7)&lt;&gt;"pending"),AND(LEN(TRIM(DU24))&gt;0,LEFT(LOWER(TRIM(DU24)),7)&lt;&gt;"pending"),OR(AND(LEN(TRIM(DV24))&gt;0,LEFT(LOWER(TRIM(DV24)),7)&lt;&gt;"pending"),AND(LEN(TRIM(DW24))&gt;0,LEFT(LOWER(TRIM(DW24)),7)&lt;&gt;"pending")),AND(LEN(TRIM(DX24))&gt;0,LEFT(LOWER(TRIM(DX24)),7)&lt;&gt;"pending")),IF(AND(F24="Claim-ready",OR(EA24="Strong",EA24="Moderate"),AND(LEN(TRIM(G24))&gt;0,LEFT(LOWER(TRIM(G24)),7)&lt;&gt;"pending"),G24&lt;&gt;"No substantive use decision is permitted from identification metadata alone.",AND(LEN(TRIM(DZ24))&gt;0,LEFT(LOWER(TRIM(DZ24)),7)&lt;&gt;"pending"),DZ24&lt;&gt;"Identification metadata alone does not permit any substantive scientific, causal, operational, or institutional claim.",AND(LEN(TRIM(EI24))&gt;0,LEFT(LOWER(TRIM(EI24)),7)&lt;&gt;"pending"),ISNUMBER(EH24),EH24&gt;0),"READY","PENDING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" s="174" t="str">
        <x:v>Pending</x:v>
      </x:c>
      <x:c r="EE24" s="174"/>
      <x:c r="EF24" s="174" t="str">
        <x:v>Pending</x:v>
      </x:c>
      <x:c r="EG24" s="174" t="str">
        <x:v>Pending</x:v>
      </x:c>
      <x:c r="EH24" s="177"/>
      <x:c r="EI24" s="500"/>
      <x:c r="EJ24" s="174"/>
      <x:c r="EK24" s="174" t="str">
        <x:v>Pending</x:v>
      </x:c>
      <x:c r="EL24" s="177" t="n">
        <x:v>46272</x:v>
      </x:c>
      <x:c r="EM24" s="174" t="str">
        <x:v>Production PubMed record imported and reconciled to Zotero item X54NDJU9;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" s="181" t="n">
        <x:f>IF(L24="","",(IF(N24&lt;&gt;"",1,0)+IF(O24&lt;&gt;"",1,0)+IF(AJ24&lt;&gt;"",1,0)+IF(AU24&lt;&gt;"",1,0)+IF(BE24&lt;&gt;"",1,0)+IF(CF24&lt;&gt;"",1,0)+IF(CJ24="Yes",1,0)+IF(CL24="Yes",1,0)+IF(DE24&lt;&gt;"Pending",1,0)+IF(F24&lt;&gt;"",1,0)+IF(DZ24&lt;&gt;"",1,0)+IF(EI24&lt;&gt;"",1,0))/12)</x:f>
        <x:v>0.5</x:v>
      </x:c>
    </x:row>
    <x:row r="25">
      <x:c r="A25" s="175" t="str">
        <x:v>EV-0022</x:v>
      </x:c>
      <x:c r="B25" s="174" t="str">
        <x:v>Integrity check</x:v>
      </x:c>
      <x:c r="C25" s="175" t="str">
        <x:f>IF(L25="","",IF(LEFT(EC25,7)="BLOCKED","🔴 Do not use for conclusion",IF(EB25="Yes","🟢 Claim-ready","🟡 Caution / context")))</x:f>
        <x:v>🟡 Caution / context</x:v>
      </x:c>
      <x:c r="D25" s="174" t="str">
        <x:f>IF(L25="","",EC25)</x:f>
        <x:v>PENDING — appropriate appraisal</x:v>
      </x:c>
      <x:c r="E25" s="174" t="str">
        <x:v>P3 — Medium</x:v>
      </x:c>
      <x:c r="F25" s="174" t="str">
        <x:v>Pending</x:v>
      </x:c>
      <x:c r="G25" s="174" t="str">
        <x:v>Title/abstract identify an explicit tactical/public-safety context and readiness domain; retain for full-text assessment.</x:v>
      </x:c>
      <x:c r="H25" s="174" t="str">
        <x:v>Obtain and review lawful full text; confirm human adjudication; then select a design-specific appraisal instrument.</x:v>
      </x:c>
      <x:c r="I25" s="174"/>
      <x:c r="J25" s="174" t="str">
        <x:v>A — Core</x:v>
      </x:c>
      <x:c r="K25" s="174" t="str">
        <x:v>IDENTIFIED</x:v>
      </x:c>
      <x:c r="L25" s="174" t="str">
        <x:v>Shifting From Morning to Afternoon Physical Training Is Associated With Improved Sleep Health, Morale, and Operational Readiness in Soldiers.</x:v>
      </x:c>
      <x:c r="M25" s="174"/>
      <x:c r="N25" s="174" t="str">
        <x:v>Negash, Beza; Krslovic, Kristian; Fong, Chloe; Carlsson, Kajsa; Krauss, M A J Stephen; Jones, M A J Rachell; Burke, Tina M; Alger, Sara E</x:v>
      </x:c>
      <x:c r="O25" s="176" t="n">
        <x:v>2026</x:v>
      </x:c>
      <x:c r="P25" s="174" t="str">
        <x:v>Military medicine</x:v>
      </x:c>
      <x:c r="Q25" s="174" t="str">
        <x:v>Journal Article</x:v>
      </x:c>
      <x:c r="R25" s="174" t="str">
        <x:v>Unclear</x:v>
      </x:c>
      <x:c r="S25" s="174" t="str">
        <x:v>Unknown</x:v>
      </x:c>
      <x:c r="T25" s="174" t="str">
        <x:v>eng</x:v>
      </x:c>
      <x:c r="U25" s="174" t="str">
        <x:v>https://pubmed.ncbi.nlm.nih.gov/42560254/</x:v>
      </x:c>
      <x:c r="V25" s="174" t="str">
        <x:v>10.1093/milmed/usag054</x:v>
      </x:c>
      <x:c r="W25" s="175" t="str">
        <x:f>IF(V25="","",LOWER(SUBSTITUTE(SUBSTITUTE(SUBSTITUTE(SUBSTITUTE(TRIM(V25),"https://doi.org/",""),"http://doi.org/",""),"https://dx.doi.org/",""),"doi:","")))</x:f>
        <x:v>10.1093/milmed/usag054</x:v>
      </x:c>
      <x:c r="X25" s="174" t="str">
        <x:v>42560254</x:v>
      </x:c>
      <x:c r="Y25" s="174" t="str"/>
      <x:c r="Z25" s="174"/>
      <x:c r="AA25" s="174" t="str">
        <x:v>PubMed/MEDLINE</x:v>
      </x:c>
      <x:c r="AB25" s="174" t="str">
        <x:v>PUBMED-A-v1.0-2026-08-28</x:v>
      </x:c>
      <x:c r="AC25" s="174" t="str">
        <x:v>SP-PUBMED-A-20260828</x:v>
      </x:c>
      <x:c r="AD25" s="177" t="n">
        <x:v>46262</x:v>
      </x:c>
      <x:c r="AE25" s="177" t="n">
        <x:v>46272</x:v>
      </x:c>
      <x:c r="AF25" s="174" t="str">
        <x:v>A742KZS4</x:v>
      </x:c>
      <x:c r="AG25" s="174"/>
      <x:c r="AH25" s="174" t="str">
        <x:v>Tactical Athlete → Operational Readiness Brazil</x:v>
      </x:c>
      <x:c r="AI25" s="174" t="str">
        <x:v>evidence-family:A</x:v>
      </x:c>
      <x:c r="AJ25" s="174"/>
      <x:c r="AK25" s="175" t="str">
        <x:f>IF(AJ25="","",IF(OR(LOWER(AJ25)="brazil",LOWER(AJ25)="brasil"),"Yes","No"))</x:f>
      </x:c>
      <x:c r="AL25" s="174"/>
      <x:c r="AM25" s="174"/>
      <x:c r="AN25" s="174"/>
      <x:c r="AO25" s="178"/>
      <x:c r="AP25" s="174"/>
      <x:c r="AQ25" s="174"/>
      <x:c r="AR25" s="174"/>
      <x:c r="AS25" s="174"/>
      <x:c r="AT25" s="174"/>
      <x:c r="AU25" s="174"/>
      <x:c r="AV25" s="174"/>
      <x:c r="AW25" s="174"/>
      <x:c r="AX25" s="174"/>
      <x:c r="AY25" s="174"/>
      <x:c r="AZ25" s="174"/>
      <x:c r="BA25" s="174"/>
      <x:c r="BB25" s="174"/>
      <x:c r="BC25" s="174"/>
      <x:c r="BD25" s="174"/>
      <x:c r="BE25" s="174"/>
      <x:c r="BF25" s="174"/>
      <x:c r="BG25" s="174"/>
      <x:c r="BH25" s="174"/>
      <x:c r="BI25" s="174"/>
      <x:c r="BJ25" s="174"/>
      <x:c r="BK25" s="174"/>
      <x:c r="BL25" s="174"/>
      <x:c r="BM25" s="174"/>
      <x:c r="BN25" s="174"/>
      <x:c r="BO25" s="174"/>
      <x:c r="BP25" s="174"/>
      <x:c r="BQ25" s="174"/>
      <x:c r="BR25" s="174"/>
      <x:c r="BS25" s="174"/>
      <x:c r="BT25" s="174"/>
      <x:c r="BU25" s="174"/>
      <x:c r="BV25" s="174"/>
      <x:c r="BW25" s="174"/>
      <x:c r="BX25" s="174"/>
      <x:c r="BY25" s="174"/>
      <x:c r="BZ25" s="174"/>
      <x:c r="CA25" s="174"/>
      <x:c r="CB25" s="174"/>
      <x:c r="CC25" s="174"/>
      <x:c r="CD25" s="174"/>
      <x:c r="CE25" s="174"/>
      <x:c r="CF25" s="174"/>
      <x:c r="CG25" s="174"/>
      <x:c r="CH25" s="174"/>
      <x:c r="CI25" s="179"/>
      <x:c r="CJ25" s="174" t="str">
        <x:v>Yes</x:v>
      </x:c>
      <x:c r="CK25" s="174" t="str">
        <x:v>Yes</x:v>
      </x:c>
      <x:c r="CL25" s="174" t="str">
        <x:v>Yes</x:v>
      </x:c>
      <x:c r="CM25" s="174" t="str">
        <x:v>Clear</x:v>
      </x:c>
      <x:c r="CN25" s="174" t="str">
        <x:v>Verified — clear</x:v>
      </x:c>
      <x:c r="CO25" s="177" t="n">
        <x:v>46272</x:v>
      </x:c>
      <x:c r="CP25" s="174" t="str">
        <x:v>https://pubmed.ncbi.nlm.nih.gov/42560254/</x:v>
      </x:c>
      <x:c r="CQ25" s="174"/>
      <x:c r="CR25" s="174"/>
      <x:c r="CS25" s="174"/>
      <x:c r="CT25" s="174"/>
      <x:c r="CU25" s="176"/>
      <x:c r="CV25" s="176"/>
      <x:c r="CW25" s="176"/>
      <x:c r="CX25" s="176"/>
      <x:c r="CY25" s="176"/>
      <x:c r="CZ25" s="176"/>
      <x:c r="DA25" s="176"/>
      <x:c r="DB25" s="175" t="str">
        <x:f>IF(L25="","",IF(AND(COUNT(CU25:DA25)=7,OR(CU25=0,CU25=1,CU25=2),OR(CV25=0,CV25=1,CV25=2),OR(CW25=0,CW25=1,CW25=2),OR(CX25=0,CX25=1,CX25=2),OR(CY25=0,CY25=1,CY25=2),OR(CZ25=0,CZ25=1,CZ25=2),OR(DA25=0,DA25=1,DA25=2)),SUM(CU25:DA25),""))</x:f>
      </x:c>
      <x:c r="DC25" s="180" t="str">
        <x:f>IF(DB25="","",ROUND(DB25/14*10,1))</x:f>
      </x:c>
      <x:c r="DD25" s="174" t="str">
        <x:v>Pending</x:v>
      </x:c>
      <x:c r="DE25" s="175" t="str">
        <x:f>IF(L25="","",IF(DC25="","Pending",IF(DD25="Yes","CONDITIONAL — safety override",IF(DC25&gt;=8,"HIGH",IF(DC25&gt;=5,"CONDITIONAL","LOW")))))</x:f>
        <x:v>Pending</x:v>
      </x:c>
      <x:c r="DF25" s="174" t="str">
        <x:v>Pending screening and full-text appraisal; no transferability judgment made at identification.</x:v>
      </x:c>
      <x:c r="DG25" s="174"/>
      <x:c r="DH25" s="174"/>
      <x:c r="DI25" s="174"/>
      <x:c r="DJ25" s="174"/>
      <x:c r="DK25" s="174"/>
      <x:c r="DL25" s="174"/>
      <x:c r="DM25" s="174"/>
      <x:c r="DN25" s="174"/>
      <x:c r="DO25" s="174"/>
      <x:c r="DP25" s="174"/>
      <x:c r="DQ25" s="174"/>
      <x:c r="DR25" s="174"/>
      <x:c r="DS25" s="174"/>
      <x:c r="DT25" s="174"/>
      <x:c r="DU25" s="174"/>
      <x:c r="DV25" s="174"/>
      <x:c r="DW25" s="174"/>
      <x:c r="DX25" s="174"/>
      <x:c r="DY25" s="174"/>
      <x:c r="DZ25" s="174" t="str">
        <x:v>Title/abstract screening alone does not establish effectiveness, causality, methodological quality, transferability to Brazilian public safety or an institutional recommendation.</x:v>
      </x:c>
      <x:c r="EA25" s="174" t="str">
        <x:v>Pending</x:v>
      </x:c>
      <x:c r="EB25" s="175" t="str">
        <x:f>IF(L25="","",IF(EC25="READY","Yes","No / Pending"))</x:f>
        <x:v>No / Pending</x:v>
      </x:c>
      <x:c r="EC25" s="174" t="str">
        <x:f>IF(L25="","",IF(OR(ISNUMBER(SEARCH("Retracted Publication",Q25)),CM25="Retracted",CN25="Retracted",CM25="Expression of Concern",CN25="Expression of Concern",F25="Not used",CG25="Critical",CH25="High",CH25="Critical"),"BLOCKED — integrity or use restriction",IF(AND(CJ25="Yes",CK25="Yes",CL25="Yes"),IF(AND(CM25="Clear",CN25="Verified — clear"),IF(AND(AND(LEN(TRIM(CF25))&gt;0,LEFT(LOWER(TRIM(CF25)),7)&lt;&gt;"pending"),OR(CG25="High",CG25="Moderate"),OR(CH25="Low",CH25="Some concerns",CH25="Not applicable")),IF(AND(DD25="No",OR(DE25="HIGH",DE25="CONDITIONAL"),AND(LEN(TRIM(DF25))&gt;0,LEFT(LOWER(TRIM(DF25)),7)&lt;&gt;"pending")),IF(AND(AND(LEN(TRIM(DT25))&gt;0,LEFT(LOWER(TRIM(DT25)),7)&lt;&gt;"pending"),AND(LEN(TRIM(DU25))&gt;0,LEFT(LOWER(TRIM(DU25)),7)&lt;&gt;"pending"),OR(AND(LEN(TRIM(DV25))&gt;0,LEFT(LOWER(TRIM(DV25)),7)&lt;&gt;"pending"),AND(LEN(TRIM(DW25))&gt;0,LEFT(LOWER(TRIM(DW25)),7)&lt;&gt;"pending")),AND(LEN(TRIM(DX25))&gt;0,LEFT(LOWER(TRIM(DX25)),7)&lt;&gt;"pending")),IF(AND(F25="Claim-ready",OR(EA25="Strong",EA25="Moderate"),AND(LEN(TRIM(G25))&gt;0,LEFT(LOWER(TRIM(G25)),7)&lt;&gt;"pending"),G25&lt;&gt;"No substantive use decision is permitted from identification metadata alone.",AND(LEN(TRIM(DZ25))&gt;0,LEFT(LOWER(TRIM(DZ25)),7)&lt;&gt;"pending"),DZ25&lt;&gt;"Identification metadata alone does not permit any substantive scientific, causal, operational, or institutional claim.",AND(LEN(TRIM(EI25))&gt;0,LEFT(LOWER(TRIM(EI25)),7)&lt;&gt;"pending"),ISNUMBER(EH25),EH25&gt;0),"READY","PENDING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" s="174" t="str">
        <x:v>Pending</x:v>
      </x:c>
      <x:c r="EE25" s="174"/>
      <x:c r="EF25" s="174" t="str">
        <x:v>Pending</x:v>
      </x:c>
      <x:c r="EG25" s="174" t="str">
        <x:v>Pending</x:v>
      </x:c>
      <x:c r="EH25" s="177"/>
      <x:c r="EI25" s="500"/>
      <x:c r="EJ25" s="174"/>
      <x:c r="EK25" s="174" t="str">
        <x:v>Pending</x:v>
      </x:c>
      <x:c r="EL25" s="177" t="n">
        <x:v>46272</x:v>
      </x:c>
      <x:c r="EM25" s="174" t="str">
        <x:v>Production PubMed record imported and reconciled to Zotero item A742KZS4;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" s="181" t="n">
        <x:f>IF(L25="","",(IF(N25&lt;&gt;"",1,0)+IF(O25&lt;&gt;"",1,0)+IF(AJ25&lt;&gt;"",1,0)+IF(AU25&lt;&gt;"",1,0)+IF(BE25&lt;&gt;"",1,0)+IF(CF25&lt;&gt;"",1,0)+IF(CJ25="Yes",1,0)+IF(CL25="Yes",1,0)+IF(DE25&lt;&gt;"Pending",1,0)+IF(F25&lt;&gt;"",1,0)+IF(DZ25&lt;&gt;"",1,0)+IF(EI25&lt;&gt;"",1,0))/12)</x:f>
        <x:v>0.5</x:v>
      </x:c>
    </x:row>
    <x:row r="26">
      <x:c r="A26" s="175" t="str">
        <x:v>EV-0023</x:v>
      </x:c>
      <x:c r="B26" s="174" t="str">
        <x:v>Integrity check</x:v>
      </x:c>
      <x:c r="C26" s="175" t="str">
        <x:f>IF(L26="","",IF(LEFT(EC26,7)="BLOCKED","🔴 Do not use for conclusion",IF(EB26="Yes","🟢 Claim-ready","🟡 Caution / context")))</x:f>
        <x:v>🟡 Caution / context</x:v>
      </x:c>
      <x:c r="D26" s="174" t="str">
        <x:f>IF(L26="","",EC26)</x:f>
        <x:v>PENDING — appropriate appraisal</x:v>
      </x:c>
      <x:c r="E26" s="174" t="str">
        <x:v>P3 — Medium</x:v>
      </x:c>
      <x:c r="F26" s="174" t="str">
        <x:v>Pending</x:v>
      </x:c>
      <x:c r="G26" s="174" t="str">
        <x:v>Title/abstract identify an explicit tactical/public-safety context and readiness domain; retain for full-text assessment.</x:v>
      </x:c>
      <x:c r="H26" s="174" t="str">
        <x:v>Obtain and review lawful full text; confirm human adjudication; then select a design-specific appraisal instrument.</x:v>
      </x:c>
      <x:c r="I26" s="174"/>
      <x:c r="J26" s="174" t="str">
        <x:v>A — Core</x:v>
      </x:c>
      <x:c r="K26" s="174" t="str">
        <x:v>IDENTIFIED</x:v>
      </x:c>
      <x:c r="L26" s="174" t="str">
        <x:v>Return to Push-ups After Distal Radius Fractures Among Active Duty Service Members in the United States Military: A 13-Year Population-Based Study.</x:v>
      </x:c>
      <x:c r="M26" s="174"/>
      <x:c r="N26" s="174" t="str">
        <x:v>Schmitt, Mark W; Rebello, Elliott V; Mcdonough, Matthew M; Browning, Brock J; Rummel, Gregory C; Beltran, Thomas A; Belyea, Christopher M</x:v>
      </x:c>
      <x:c r="O26" s="176" t="n">
        <x:v>2026</x:v>
      </x:c>
      <x:c r="P26" s="174" t="str">
        <x:v>Military medicine</x:v>
      </x:c>
      <x:c r="Q26" s="174" t="str">
        <x:v>Journal Article</x:v>
      </x:c>
      <x:c r="R26" s="174" t="str">
        <x:v>Unclear</x:v>
      </x:c>
      <x:c r="S26" s="174" t="str">
        <x:v>Unknown</x:v>
      </x:c>
      <x:c r="T26" s="174" t="str">
        <x:v>eng</x:v>
      </x:c>
      <x:c r="U26" s="174" t="str">
        <x:v>https://pubmed.ncbi.nlm.nih.gov/42560239/</x:v>
      </x:c>
      <x:c r="V26" s="174" t="str">
        <x:v>10.1093/milmed/usag011</x:v>
      </x:c>
      <x:c r="W26" s="175" t="str">
        <x:f>IF(V26="","",LOWER(SUBSTITUTE(SUBSTITUTE(SUBSTITUTE(SUBSTITUTE(TRIM(V26),"https://doi.org/",""),"http://doi.org/",""),"https://dx.doi.org/",""),"doi:","")))</x:f>
        <x:v>10.1093/milmed/usag011</x:v>
      </x:c>
      <x:c r="X26" s="174" t="str">
        <x:v>42560239</x:v>
      </x:c>
      <x:c r="Y26" s="174" t="str"/>
      <x:c r="Z26" s="174"/>
      <x:c r="AA26" s="174" t="str">
        <x:v>PubMed/MEDLINE</x:v>
      </x:c>
      <x:c r="AB26" s="174" t="str">
        <x:v>PUBMED-A-v1.0-2026-08-28</x:v>
      </x:c>
      <x:c r="AC26" s="174" t="str">
        <x:v>SP-PUBMED-A-20260828</x:v>
      </x:c>
      <x:c r="AD26" s="177" t="n">
        <x:v>46262</x:v>
      </x:c>
      <x:c r="AE26" s="177" t="n">
        <x:v>46272</x:v>
      </x:c>
      <x:c r="AF26" s="174" t="str">
        <x:v>M6HTHMWU</x:v>
      </x:c>
      <x:c r="AG26" s="174"/>
      <x:c r="AH26" s="174" t="str">
        <x:v>Tactical Athlete → Operational Readiness Brazil</x:v>
      </x:c>
      <x:c r="AI26" s="174" t="str">
        <x:v>evidence-family:A</x:v>
      </x:c>
      <x:c r="AJ26" s="174"/>
      <x:c r="AK26" s="175" t="str">
        <x:f>IF(AJ26="","",IF(OR(LOWER(AJ26)="brazil",LOWER(AJ26)="brasil"),"Yes","No"))</x:f>
      </x:c>
      <x:c r="AL26" s="174"/>
      <x:c r="AM26" s="174"/>
      <x:c r="AN26" s="174"/>
      <x:c r="AO26" s="178"/>
      <x:c r="AP26" s="174"/>
      <x:c r="AQ26" s="174"/>
      <x:c r="AR26" s="174"/>
      <x:c r="AS26" s="174"/>
      <x:c r="AT26" s="174"/>
      <x:c r="AU26" s="174"/>
      <x:c r="AV26" s="174"/>
      <x:c r="AW26" s="174"/>
      <x:c r="AX26" s="174"/>
      <x:c r="AY26" s="174"/>
      <x:c r="AZ26" s="174"/>
      <x:c r="BA26" s="174"/>
      <x:c r="BB26" s="174"/>
      <x:c r="BC26" s="174"/>
      <x:c r="BD26" s="174"/>
      <x:c r="BE26" s="174"/>
      <x:c r="BF26" s="174"/>
      <x:c r="BG26" s="174"/>
      <x:c r="BH26" s="174"/>
      <x:c r="BI26" s="174"/>
      <x:c r="BJ26" s="174"/>
      <x:c r="BK26" s="174"/>
      <x:c r="BL26" s="174"/>
      <x:c r="BM26" s="174"/>
      <x:c r="BN26" s="174"/>
      <x:c r="BO26" s="174"/>
      <x:c r="BP26" s="174"/>
      <x:c r="BQ26" s="174"/>
      <x:c r="BR26" s="174"/>
      <x:c r="BS26" s="174"/>
      <x:c r="BT26" s="174"/>
      <x:c r="BU26" s="174"/>
      <x:c r="BV26" s="174"/>
      <x:c r="BW26" s="174"/>
      <x:c r="BX26" s="174"/>
      <x:c r="BY26" s="174"/>
      <x:c r="BZ26" s="174"/>
      <x:c r="CA26" s="174"/>
      <x:c r="CB26" s="174"/>
      <x:c r="CC26" s="174"/>
      <x:c r="CD26" s="174"/>
      <x:c r="CE26" s="174"/>
      <x:c r="CF26" s="174"/>
      <x:c r="CG26" s="174"/>
      <x:c r="CH26" s="174"/>
      <x:c r="CI26" s="179"/>
      <x:c r="CJ26" s="174" t="str">
        <x:v>Yes</x:v>
      </x:c>
      <x:c r="CK26" s="174" t="str">
        <x:v>Yes</x:v>
      </x:c>
      <x:c r="CL26" s="174" t="str">
        <x:v>Yes</x:v>
      </x:c>
      <x:c r="CM26" s="174" t="str">
        <x:v>Clear</x:v>
      </x:c>
      <x:c r="CN26" s="174" t="str">
        <x:v>Verified — clear</x:v>
      </x:c>
      <x:c r="CO26" s="177" t="n">
        <x:v>46272</x:v>
      </x:c>
      <x:c r="CP26" s="174" t="str">
        <x:v>https://pubmed.ncbi.nlm.nih.gov/42560239/</x:v>
      </x:c>
      <x:c r="CQ26" s="174"/>
      <x:c r="CR26" s="174"/>
      <x:c r="CS26" s="174"/>
      <x:c r="CT26" s="174"/>
      <x:c r="CU26" s="176"/>
      <x:c r="CV26" s="176"/>
      <x:c r="CW26" s="176"/>
      <x:c r="CX26" s="176"/>
      <x:c r="CY26" s="176"/>
      <x:c r="CZ26" s="176"/>
      <x:c r="DA26" s="176"/>
      <x:c r="DB26" s="175" t="str">
        <x:f>IF(L26="","",IF(AND(COUNT(CU26:DA26)=7,OR(CU26=0,CU26=1,CU26=2),OR(CV26=0,CV26=1,CV26=2),OR(CW26=0,CW26=1,CW26=2),OR(CX26=0,CX26=1,CX26=2),OR(CY26=0,CY26=1,CY26=2),OR(CZ26=0,CZ26=1,CZ26=2),OR(DA26=0,DA26=1,DA26=2)),SUM(CU26:DA26),""))</x:f>
      </x:c>
      <x:c r="DC26" s="180" t="str">
        <x:f>IF(DB26="","",ROUND(DB26/14*10,1))</x:f>
      </x:c>
      <x:c r="DD26" s="174" t="str">
        <x:v>Pending</x:v>
      </x:c>
      <x:c r="DE26" s="175" t="str">
        <x:f>IF(L26="","",IF(DC26="","Pending",IF(DD26="Yes","CONDITIONAL — safety override",IF(DC26&gt;=8,"HIGH",IF(DC26&gt;=5,"CONDITIONAL","LOW")))))</x:f>
        <x:v>Pending</x:v>
      </x:c>
      <x:c r="DF26" s="174" t="str">
        <x:v>Pending screening and full-text appraisal; no transferability judgment made at identification.</x:v>
      </x:c>
      <x:c r="DG26" s="174"/>
      <x:c r="DH26" s="174"/>
      <x:c r="DI26" s="174"/>
      <x:c r="DJ26" s="174"/>
      <x:c r="DK26" s="174"/>
      <x:c r="DL26" s="174"/>
      <x:c r="DM26" s="174"/>
      <x:c r="DN26" s="174"/>
      <x:c r="DO26" s="174"/>
      <x:c r="DP26" s="174"/>
      <x:c r="DQ26" s="174"/>
      <x:c r="DR26" s="174"/>
      <x:c r="DS26" s="174"/>
      <x:c r="DT26" s="174"/>
      <x:c r="DU26" s="174"/>
      <x:c r="DV26" s="174"/>
      <x:c r="DW26" s="174"/>
      <x:c r="DX26" s="174"/>
      <x:c r="DY26" s="174"/>
      <x:c r="DZ26" s="174" t="str">
        <x:v>Title/abstract screening alone does not establish effectiveness, causality, methodological quality, transferability to Brazilian public safety or an institutional recommendation.</x:v>
      </x:c>
      <x:c r="EA26" s="174" t="str">
        <x:v>Pending</x:v>
      </x:c>
      <x:c r="EB26" s="175" t="str">
        <x:f>IF(L26="","",IF(EC26="READY","Yes","No / Pending"))</x:f>
        <x:v>No / Pending</x:v>
      </x:c>
      <x:c r="EC26" s="174" t="str">
        <x:f>IF(L26="","",IF(OR(ISNUMBER(SEARCH("Retracted Publication",Q26)),CM26="Retracted",CN26="Retracted",CM26="Expression of Concern",CN26="Expression of Concern",F26="Not used",CG26="Critical",CH26="High",CH26="Critical"),"BLOCKED — integrity or use restriction",IF(AND(CJ26="Yes",CK26="Yes",CL26="Yes"),IF(AND(CM26="Clear",CN26="Verified — clear"),IF(AND(AND(LEN(TRIM(CF26))&gt;0,LEFT(LOWER(TRIM(CF26)),7)&lt;&gt;"pending"),OR(CG26="High",CG26="Moderate"),OR(CH26="Low",CH26="Some concerns",CH26="Not applicable")),IF(AND(DD26="No",OR(DE26="HIGH",DE26="CONDITIONAL"),AND(LEN(TRIM(DF26))&gt;0,LEFT(LOWER(TRIM(DF26)),7)&lt;&gt;"pending")),IF(AND(AND(LEN(TRIM(DT26))&gt;0,LEFT(LOWER(TRIM(DT26)),7)&lt;&gt;"pending"),AND(LEN(TRIM(DU26))&gt;0,LEFT(LOWER(TRIM(DU26)),7)&lt;&gt;"pending"),OR(AND(LEN(TRIM(DV26))&gt;0,LEFT(LOWER(TRIM(DV26)),7)&lt;&gt;"pending"),AND(LEN(TRIM(DW26))&gt;0,LEFT(LOWER(TRIM(DW26)),7)&lt;&gt;"pending")),AND(LEN(TRIM(DX26))&gt;0,LEFT(LOWER(TRIM(DX26)),7)&lt;&gt;"pending")),IF(AND(F26="Claim-ready",OR(EA26="Strong",EA26="Moderate"),AND(LEN(TRIM(G26))&gt;0,LEFT(LOWER(TRIM(G26)),7)&lt;&gt;"pending"),G26&lt;&gt;"No substantive use decision is permitted from identification metadata alone.",AND(LEN(TRIM(DZ26))&gt;0,LEFT(LOWER(TRIM(DZ26)),7)&lt;&gt;"pending"),DZ26&lt;&gt;"Identification metadata alone does not permit any substantive scientific, causal, operational, or institutional claim.",AND(LEN(TRIM(EI26))&gt;0,LEFT(LOWER(TRIM(EI26)),7)&lt;&gt;"pending"),ISNUMBER(EH26),EH26&gt;0),"READY","PENDING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" s="174" t="str">
        <x:v>Pending</x:v>
      </x:c>
      <x:c r="EE26" s="174"/>
      <x:c r="EF26" s="174" t="str">
        <x:v>Pending</x:v>
      </x:c>
      <x:c r="EG26" s="174" t="str">
        <x:v>Pending</x:v>
      </x:c>
      <x:c r="EH26" s="177"/>
      <x:c r="EI26" s="500"/>
      <x:c r="EJ26" s="174"/>
      <x:c r="EK26" s="174" t="str">
        <x:v>Pending</x:v>
      </x:c>
      <x:c r="EL26" s="177" t="n">
        <x:v>46272</x:v>
      </x:c>
      <x:c r="EM26" s="174" t="str">
        <x:v>Production PubMed record imported and reconciled to Zotero item M6HTHMWU;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" s="181" t="n">
        <x:f>IF(L26="","",(IF(N26&lt;&gt;"",1,0)+IF(O26&lt;&gt;"",1,0)+IF(AJ26&lt;&gt;"",1,0)+IF(AU26&lt;&gt;"",1,0)+IF(BE26&lt;&gt;"",1,0)+IF(CF26&lt;&gt;"",1,0)+IF(CJ26="Yes",1,0)+IF(CL26="Yes",1,0)+IF(DE26&lt;&gt;"Pending",1,0)+IF(F26&lt;&gt;"",1,0)+IF(DZ26&lt;&gt;"",1,0)+IF(EI26&lt;&gt;"",1,0))/12)</x:f>
        <x:v>0.5</x:v>
      </x:c>
    </x:row>
    <x:row r="27">
      <x:c r="A27" s="175" t="str">
        <x:v>EV-0024</x:v>
      </x:c>
      <x:c r="B27" s="174" t="str">
        <x:v>Integrity check</x:v>
      </x:c>
      <x:c r="C27" s="175" t="str">
        <x:f>IF(L27="","",IF(LEFT(EC27,7)="BLOCKED","🔴 Do not use for conclusion",IF(EB27="Yes","🟢 Claim-ready","🟡 Caution / context")))</x:f>
        <x:v>🟡 Caution / context</x:v>
      </x:c>
      <x:c r="D27" s="174" t="str">
        <x:f>IF(L27="","",EC27)</x:f>
        <x:v>PENDING — appropriate appraisal</x:v>
      </x:c>
      <x:c r="E27" s="174" t="str">
        <x:v>P3 — Medium</x:v>
      </x:c>
      <x:c r="F27" s="174" t="str">
        <x:v>Pending</x:v>
      </x:c>
      <x:c r="G27" s="174" t="str">
        <x:v>A potentially relevant concept is present, but direct applicability is ambiguous at title/abstract level.</x:v>
      </x:c>
      <x:c r="H27" s="174" t="str">
        <x:v>Human title/abstract adjudication; retrieve full text if relevance remains plausible.</x:v>
      </x:c>
      <x:c r="I27" s="174"/>
      <x:c r="J27" s="174" t="str">
        <x:v>A — Core</x:v>
      </x:c>
      <x:c r="K27" s="174" t="str">
        <x:v>IDENTIFIED</x:v>
      </x:c>
      <x:c r="L27" s="174" t="str">
        <x:v>Assessing the Fidelity, Usability, and Educational Utility of a Comprehensive Training System for Ureteral Trauma Repair Surgery.</x:v>
      </x:c>
      <x:c r="M27" s="174"/>
      <x:c r="N27" s="174" t="str">
        <x:v>Roach, Victoria A; Burke, Dan M; Gong, Alex T; Hagedorn, Judith C; Hananel, David M; Leuschke, Rainer; Skokan, Alexander J; Speich, Jason R; Traina, David J; Valovska, Marie-Therese; Wessells, Hunter; Wingate, Jonathan T; Sweet, Robert M</x:v>
      </x:c>
      <x:c r="O27" s="176" t="n">
        <x:v>2026</x:v>
      </x:c>
      <x:c r="P27" s="174" t="str">
        <x:v>Military medicine</x:v>
      </x:c>
      <x:c r="Q27" s="174" t="str">
        <x:v>Journal Article; Observational Study</x:v>
      </x:c>
      <x:c r="R27" s="174" t="str">
        <x:v>Unclear</x:v>
      </x:c>
      <x:c r="S27" s="174" t="str">
        <x:v>Unknown</x:v>
      </x:c>
      <x:c r="T27" s="174" t="str">
        <x:v>eng</x:v>
      </x:c>
      <x:c r="U27" s="174" t="str">
        <x:v>https://pubmed.ncbi.nlm.nih.gov/42560233/</x:v>
      </x:c>
      <x:c r="V27" s="174" t="str">
        <x:v>10.1093/milmed/usaf629</x:v>
      </x:c>
      <x:c r="W27" s="175" t="str">
        <x:f>IF(V27="","",LOWER(SUBSTITUTE(SUBSTITUTE(SUBSTITUTE(SUBSTITUTE(TRIM(V27),"https://doi.org/",""),"http://doi.org/",""),"https://dx.doi.org/",""),"doi:","")))</x:f>
        <x:v>10.1093/milmed/usaf629</x:v>
      </x:c>
      <x:c r="X27" s="174" t="str">
        <x:v>42560233</x:v>
      </x:c>
      <x:c r="Y27" s="174" t="str"/>
      <x:c r="Z27" s="174"/>
      <x:c r="AA27" s="174" t="str">
        <x:v>PubMed/MEDLINE</x:v>
      </x:c>
      <x:c r="AB27" s="174" t="str">
        <x:v>PUBMED-A-v1.0-2026-08-28</x:v>
      </x:c>
      <x:c r="AC27" s="174" t="str">
        <x:v>SP-PUBMED-A-20260828</x:v>
      </x:c>
      <x:c r="AD27" s="177" t="n">
        <x:v>46262</x:v>
      </x:c>
      <x:c r="AE27" s="177" t="n">
        <x:v>46272</x:v>
      </x:c>
      <x:c r="AF27" s="174" t="str">
        <x:v>6AC92QFW</x:v>
      </x:c>
      <x:c r="AG27" s="174"/>
      <x:c r="AH27" s="174" t="str">
        <x:v>Tactical Athlete → Operational Readiness Brazil</x:v>
      </x:c>
      <x:c r="AI27" s="174" t="str">
        <x:v>evidence-family:A</x:v>
      </x:c>
      <x:c r="AJ27" s="174"/>
      <x:c r="AK27" s="175" t="str">
        <x:f>IF(AJ27="","",IF(OR(LOWER(AJ27)="brazil",LOWER(AJ27)="brasil"),"Yes","No"))</x:f>
      </x:c>
      <x:c r="AL27" s="174"/>
      <x:c r="AM27" s="174"/>
      <x:c r="AN27" s="174"/>
      <x:c r="AO27" s="178"/>
      <x:c r="AP27" s="174"/>
      <x:c r="AQ27" s="174"/>
      <x:c r="AR27" s="174"/>
      <x:c r="AS27" s="174"/>
      <x:c r="AT27" s="174"/>
      <x:c r="AU27" s="174"/>
      <x:c r="AV27" s="174"/>
      <x:c r="AW27" s="174"/>
      <x:c r="AX27" s="174"/>
      <x:c r="AY27" s="174"/>
      <x:c r="AZ27" s="174"/>
      <x:c r="BA27" s="174"/>
      <x:c r="BB27" s="174"/>
      <x:c r="BC27" s="174"/>
      <x:c r="BD27" s="174"/>
      <x:c r="BE27" s="174"/>
      <x:c r="BF27" s="174"/>
      <x:c r="BG27" s="174"/>
      <x:c r="BH27" s="174"/>
      <x:c r="BI27" s="174"/>
      <x:c r="BJ27" s="174"/>
      <x:c r="BK27" s="174"/>
      <x:c r="BL27" s="174"/>
      <x:c r="BM27" s="174"/>
      <x:c r="BN27" s="174"/>
      <x:c r="BO27" s="174"/>
      <x:c r="BP27" s="174"/>
      <x:c r="BQ27" s="174"/>
      <x:c r="BR27" s="174"/>
      <x:c r="BS27" s="174"/>
      <x:c r="BT27" s="174"/>
      <x:c r="BU27" s="174"/>
      <x:c r="BV27" s="174"/>
      <x:c r="BW27" s="174"/>
      <x:c r="BX27" s="174"/>
      <x:c r="BY27" s="174"/>
      <x:c r="BZ27" s="174"/>
      <x:c r="CA27" s="174"/>
      <x:c r="CB27" s="174"/>
      <x:c r="CC27" s="174"/>
      <x:c r="CD27" s="174"/>
      <x:c r="CE27" s="174"/>
      <x:c r="CF27" s="174"/>
      <x:c r="CG27" s="174"/>
      <x:c r="CH27" s="174"/>
      <x:c r="CI27" s="179"/>
      <x:c r="CJ27" s="174" t="str">
        <x:v>Yes</x:v>
      </x:c>
      <x:c r="CK27" s="174" t="str">
        <x:v>Yes</x:v>
      </x:c>
      <x:c r="CL27" s="174" t="str">
        <x:v>Yes</x:v>
      </x:c>
      <x:c r="CM27" s="174" t="str">
        <x:v>Clear</x:v>
      </x:c>
      <x:c r="CN27" s="174" t="str">
        <x:v>Verified — clear</x:v>
      </x:c>
      <x:c r="CO27" s="177" t="n">
        <x:v>46272</x:v>
      </x:c>
      <x:c r="CP27" s="174" t="str">
        <x:v>https://pubmed.ncbi.nlm.nih.gov/42560233/</x:v>
      </x:c>
      <x:c r="CQ27" s="174"/>
      <x:c r="CR27" s="174"/>
      <x:c r="CS27" s="174"/>
      <x:c r="CT27" s="174"/>
      <x:c r="CU27" s="176"/>
      <x:c r="CV27" s="176"/>
      <x:c r="CW27" s="176"/>
      <x:c r="CX27" s="176"/>
      <x:c r="CY27" s="176"/>
      <x:c r="CZ27" s="176"/>
      <x:c r="DA27" s="176"/>
      <x:c r="DB27" s="175" t="str">
        <x:f>IF(L27="","",IF(AND(COUNT(CU27:DA27)=7,OR(CU27=0,CU27=1,CU27=2),OR(CV27=0,CV27=1,CV27=2),OR(CW27=0,CW27=1,CW27=2),OR(CX27=0,CX27=1,CX27=2),OR(CY27=0,CY27=1,CY27=2),OR(CZ27=0,CZ27=1,CZ27=2),OR(DA27=0,DA27=1,DA27=2)),SUM(CU27:DA27),""))</x:f>
      </x:c>
      <x:c r="DC27" s="180" t="str">
        <x:f>IF(DB27="","",ROUND(DB27/14*10,1))</x:f>
      </x:c>
      <x:c r="DD27" s="174" t="str">
        <x:v>Pending</x:v>
      </x:c>
      <x:c r="DE27" s="175" t="str">
        <x:f>IF(L27="","",IF(DC27="","Pending",IF(DD27="Yes","CONDITIONAL — safety override",IF(DC27&gt;=8,"HIGH",IF(DC27&gt;=5,"CONDITIONAL","LOW")))))</x:f>
        <x:v>Pending</x:v>
      </x:c>
      <x:c r="DF27" s="174" t="str">
        <x:v>Pending screening and full-text appraisal; no transferability judgment made at identification.</x:v>
      </x:c>
      <x:c r="DG27" s="174"/>
      <x:c r="DH27" s="174"/>
      <x:c r="DI27" s="174"/>
      <x:c r="DJ27" s="174"/>
      <x:c r="DK27" s="174"/>
      <x:c r="DL27" s="174"/>
      <x:c r="DM27" s="174"/>
      <x:c r="DN27" s="174"/>
      <x:c r="DO27" s="174"/>
      <x:c r="DP27" s="174"/>
      <x:c r="DQ27" s="174"/>
      <x:c r="DR27" s="174"/>
      <x:c r="DS27" s="174"/>
      <x:c r="DT27" s="174"/>
      <x:c r="DU27" s="174"/>
      <x:c r="DV27" s="174"/>
      <x:c r="DW27" s="174"/>
      <x:c r="DX27" s="174"/>
      <x:c r="DY27" s="174"/>
      <x:c r="DZ27" s="174" t="str">
        <x:v>Title/abstract information is insufficient for a substantive scientific, causal, transferability or institutional claim.</x:v>
      </x:c>
      <x:c r="EA27" s="174" t="str">
        <x:v>Pending</x:v>
      </x:c>
      <x:c r="EB27" s="175" t="str">
        <x:f>IF(L27="","",IF(EC27="READY","Yes","No / Pending"))</x:f>
        <x:v>No / Pending</x:v>
      </x:c>
      <x:c r="EC27" s="174" t="str">
        <x:f>IF(L27="","",IF(OR(ISNUMBER(SEARCH("Retracted Publication",Q27)),CM27="Retracted",CN27="Retracted",CM27="Expression of Concern",CN27="Expression of Concern",F27="Not used",CG27="Critical",CH27="High",CH27="Critical"),"BLOCKED — integrity or use restriction",IF(AND(CJ27="Yes",CK27="Yes",CL27="Yes"),IF(AND(CM27="Clear",CN27="Verified — clear"),IF(AND(AND(LEN(TRIM(CF27))&gt;0,LEFT(LOWER(TRIM(CF27)),7)&lt;&gt;"pending"),OR(CG27="High",CG27="Moderate"),OR(CH27="Low",CH27="Some concerns",CH27="Not applicable")),IF(AND(DD27="No",OR(DE27="HIGH",DE27="CONDITIONAL"),AND(LEN(TRIM(DF27))&gt;0,LEFT(LOWER(TRIM(DF27)),7)&lt;&gt;"pending")),IF(AND(AND(LEN(TRIM(DT27))&gt;0,LEFT(LOWER(TRIM(DT27)),7)&lt;&gt;"pending"),AND(LEN(TRIM(DU27))&gt;0,LEFT(LOWER(TRIM(DU27)),7)&lt;&gt;"pending"),OR(AND(LEN(TRIM(DV27))&gt;0,LEFT(LOWER(TRIM(DV27)),7)&lt;&gt;"pending"),AND(LEN(TRIM(DW27))&gt;0,LEFT(LOWER(TRIM(DW27)),7)&lt;&gt;"pending")),AND(LEN(TRIM(DX27))&gt;0,LEFT(LOWER(TRIM(DX27)),7)&lt;&gt;"pending")),IF(AND(F27="Claim-ready",OR(EA27="Strong",EA27="Moderate"),AND(LEN(TRIM(G27))&gt;0,LEFT(LOWER(TRIM(G27)),7)&lt;&gt;"pending"),G27&lt;&gt;"No substantive use decision is permitted from identification metadata alone.",AND(LEN(TRIM(DZ27))&gt;0,LEFT(LOWER(TRIM(DZ27)),7)&lt;&gt;"pending"),DZ27&lt;&gt;"Identification metadata alone does not permit any substantive scientific, causal, operational, or institutional claim.",AND(LEN(TRIM(EI27))&gt;0,LEFT(LOWER(TRIM(EI27)),7)&lt;&gt;"pending"),ISNUMBER(EH27),EH27&gt;0),"READY","PENDING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" s="174" t="str">
        <x:v>Pending</x:v>
      </x:c>
      <x:c r="EE27" s="174"/>
      <x:c r="EF27" s="174" t="str">
        <x:v>Pending</x:v>
      </x:c>
      <x:c r="EG27" s="174" t="str">
        <x:v>Pending</x:v>
      </x:c>
      <x:c r="EH27" s="177"/>
      <x:c r="EI27" s="500"/>
      <x:c r="EJ27" s="174"/>
      <x:c r="EK27" s="174" t="str">
        <x:v>Pending</x:v>
      </x:c>
      <x:c r="EL27" s="177" t="n">
        <x:v>46272</x:v>
      </x:c>
      <x:c r="EM27" s="174" t="str">
        <x:v>Production PubMed record imported and reconciled to Zotero item 6AC92QFW;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7" s="181" t="n">
        <x:f>IF(L27="","",(IF(N27&lt;&gt;"",1,0)+IF(O27&lt;&gt;"",1,0)+IF(AJ27&lt;&gt;"",1,0)+IF(AU27&lt;&gt;"",1,0)+IF(BE27&lt;&gt;"",1,0)+IF(CF27&lt;&gt;"",1,0)+IF(CJ27="Yes",1,0)+IF(CL27="Yes",1,0)+IF(DE27&lt;&gt;"Pending",1,0)+IF(F27&lt;&gt;"",1,0)+IF(DZ27&lt;&gt;"",1,0)+IF(EI27&lt;&gt;"",1,0))/12)</x:f>
        <x:v>0.5</x:v>
      </x:c>
    </x:row>
    <x:row r="28">
      <x:c r="A28" s="175" t="str">
        <x:v>EV-0025</x:v>
      </x:c>
      <x:c r="B28" s="174" t="str">
        <x:v>Integrity check</x:v>
      </x:c>
      <x:c r="C28" s="175" t="str">
        <x:f>IF(L28="","",IF(LEFT(EC28,7)="BLOCKED","🔴 Do not use for conclusion",IF(EB28="Yes","🟢 Claim-ready","🟡 Caution / context")))</x:f>
        <x:v>🟡 Caution / context</x:v>
      </x:c>
      <x:c r="D28" s="174" t="str">
        <x:f>IF(L28="","",EC28)</x:f>
        <x:v>PENDING — appropriate appraisal</x:v>
      </x:c>
      <x:c r="E28" s="174" t="str">
        <x:v>P3 — Medium</x:v>
      </x:c>
      <x:c r="F28" s="174" t="str">
        <x:v>Pending</x:v>
      </x:c>
      <x:c r="G28" s="174" t="str">
        <x:v>Title/abstract identify an explicit tactical/public-safety context and readiness domain; retain for full-text assessment.</x:v>
      </x:c>
      <x:c r="H28" s="174" t="str">
        <x:v>Obtain and review lawful full text; confirm human adjudication; then select a design-specific appraisal instrument.</x:v>
      </x:c>
      <x:c r="I28" s="174"/>
      <x:c r="J28" s="174" t="str">
        <x:v>A — Core</x:v>
      </x:c>
      <x:c r="K28" s="174" t="str">
        <x:v>IDENTIFIED</x:v>
      </x:c>
      <x:c r="L28" s="174" t="str">
        <x:v>Perceived Barriers to PT Care for Musculoskeletal Injury in Active-Duty Service Members at a Navy Shore-Based Medical Clinic.</x:v>
      </x:c>
      <x:c r="M28" s="174"/>
      <x:c r="N28" s="174" t="str">
        <x:v>Mowery, Hope C; Weiser, Sherri; Ziemke, Gregg; Hair, Leslie C; Campello, Marco</x:v>
      </x:c>
      <x:c r="O28" s="176" t="n">
        <x:v>2026</x:v>
      </x:c>
      <x:c r="P28" s="174" t="str">
        <x:v>Military medicine</x:v>
      </x:c>
      <x:c r="Q28" s="174" t="str">
        <x:v>Journal Article</x:v>
      </x:c>
      <x:c r="R28" s="174" t="str">
        <x:v>Unclear</x:v>
      </x:c>
      <x:c r="S28" s="174" t="str">
        <x:v>Unknown</x:v>
      </x:c>
      <x:c r="T28" s="174" t="str">
        <x:v>eng</x:v>
      </x:c>
      <x:c r="U28" s="174" t="str">
        <x:v>https://pubmed.ncbi.nlm.nih.gov/42560229/</x:v>
      </x:c>
      <x:c r="V28" s="174" t="str">
        <x:v>10.1093/milmed/usag084</x:v>
      </x:c>
      <x:c r="W28" s="175" t="str">
        <x:f>IF(V28="","",LOWER(SUBSTITUTE(SUBSTITUTE(SUBSTITUTE(SUBSTITUTE(TRIM(V28),"https://doi.org/",""),"http://doi.org/",""),"https://dx.doi.org/",""),"doi:","")))</x:f>
        <x:v>10.1093/milmed/usag084</x:v>
      </x:c>
      <x:c r="X28" s="174" t="str">
        <x:v>42560229</x:v>
      </x:c>
      <x:c r="Y28" s="174" t="str"/>
      <x:c r="Z28" s="174"/>
      <x:c r="AA28" s="174" t="str">
        <x:v>PubMed/MEDLINE</x:v>
      </x:c>
      <x:c r="AB28" s="174" t="str">
        <x:v>PUBMED-A-v1.0-2026-08-28</x:v>
      </x:c>
      <x:c r="AC28" s="174" t="str">
        <x:v>SP-PUBMED-A-20260828</x:v>
      </x:c>
      <x:c r="AD28" s="177" t="n">
        <x:v>46262</x:v>
      </x:c>
      <x:c r="AE28" s="177" t="n">
        <x:v>46272</x:v>
      </x:c>
      <x:c r="AF28" s="174" t="str">
        <x:v>TS669K8S</x:v>
      </x:c>
      <x:c r="AG28" s="174"/>
      <x:c r="AH28" s="174" t="str">
        <x:v>Tactical Athlete → Operational Readiness Brazil</x:v>
      </x:c>
      <x:c r="AI28" s="174" t="str">
        <x:v>evidence-family:A</x:v>
      </x:c>
      <x:c r="AJ28" s="174"/>
      <x:c r="AK28" s="175" t="str">
        <x:f>IF(AJ28="","",IF(OR(LOWER(AJ28)="brazil",LOWER(AJ28)="brasil"),"Yes","No"))</x:f>
      </x:c>
      <x:c r="AL28" s="174"/>
      <x:c r="AM28" s="174"/>
      <x:c r="AN28" s="174"/>
      <x:c r="AO28" s="178"/>
      <x:c r="AP28" s="174"/>
      <x:c r="AQ28" s="174"/>
      <x:c r="AR28" s="174"/>
      <x:c r="AS28" s="174"/>
      <x:c r="AT28" s="174"/>
      <x:c r="AU28" s="174"/>
      <x:c r="AV28" s="174"/>
      <x:c r="AW28" s="174"/>
      <x:c r="AX28" s="174"/>
      <x:c r="AY28" s="174"/>
      <x:c r="AZ28" s="174"/>
      <x:c r="BA28" s="174"/>
      <x:c r="BB28" s="174"/>
      <x:c r="BC28" s="174"/>
      <x:c r="BD28" s="174"/>
      <x:c r="BE28" s="174"/>
      <x:c r="BF28" s="174"/>
      <x:c r="BG28" s="174"/>
      <x:c r="BH28" s="174"/>
      <x:c r="BI28" s="174"/>
      <x:c r="BJ28" s="174"/>
      <x:c r="BK28" s="174"/>
      <x:c r="BL28" s="174"/>
      <x:c r="BM28" s="174"/>
      <x:c r="BN28" s="174"/>
      <x:c r="BO28" s="174"/>
      <x:c r="BP28" s="174"/>
      <x:c r="BQ28" s="174"/>
      <x:c r="BR28" s="174"/>
      <x:c r="BS28" s="174"/>
      <x:c r="BT28" s="174"/>
      <x:c r="BU28" s="174"/>
      <x:c r="BV28" s="174"/>
      <x:c r="BW28" s="174"/>
      <x:c r="BX28" s="174"/>
      <x:c r="BY28" s="174"/>
      <x:c r="BZ28" s="174"/>
      <x:c r="CA28" s="174"/>
      <x:c r="CB28" s="174"/>
      <x:c r="CC28" s="174"/>
      <x:c r="CD28" s="174"/>
      <x:c r="CE28" s="174"/>
      <x:c r="CF28" s="174"/>
      <x:c r="CG28" s="174"/>
      <x:c r="CH28" s="174"/>
      <x:c r="CI28" s="179"/>
      <x:c r="CJ28" s="174" t="str">
        <x:v>Yes</x:v>
      </x:c>
      <x:c r="CK28" s="174" t="str">
        <x:v>Yes</x:v>
      </x:c>
      <x:c r="CL28" s="174" t="str">
        <x:v>Yes</x:v>
      </x:c>
      <x:c r="CM28" s="174" t="str">
        <x:v>Clear</x:v>
      </x:c>
      <x:c r="CN28" s="174" t="str">
        <x:v>Verified — clear</x:v>
      </x:c>
      <x:c r="CO28" s="177" t="n">
        <x:v>46272</x:v>
      </x:c>
      <x:c r="CP28" s="174" t="str">
        <x:v>https://pubmed.ncbi.nlm.nih.gov/42560229/</x:v>
      </x:c>
      <x:c r="CQ28" s="174"/>
      <x:c r="CR28" s="174"/>
      <x:c r="CS28" s="174"/>
      <x:c r="CT28" s="174"/>
      <x:c r="CU28" s="176"/>
      <x:c r="CV28" s="176"/>
      <x:c r="CW28" s="176"/>
      <x:c r="CX28" s="176"/>
      <x:c r="CY28" s="176"/>
      <x:c r="CZ28" s="176"/>
      <x:c r="DA28" s="176"/>
      <x:c r="DB28" s="175" t="str">
        <x:f>IF(L28="","",IF(AND(COUNT(CU28:DA28)=7,OR(CU28=0,CU28=1,CU28=2),OR(CV28=0,CV28=1,CV28=2),OR(CW28=0,CW28=1,CW28=2),OR(CX28=0,CX28=1,CX28=2),OR(CY28=0,CY28=1,CY28=2),OR(CZ28=0,CZ28=1,CZ28=2),OR(DA28=0,DA28=1,DA28=2)),SUM(CU28:DA28),""))</x:f>
      </x:c>
      <x:c r="DC28" s="180" t="str">
        <x:f>IF(DB28="","",ROUND(DB28/14*10,1))</x:f>
      </x:c>
      <x:c r="DD28" s="174" t="str">
        <x:v>Pending</x:v>
      </x:c>
      <x:c r="DE28" s="175" t="str">
        <x:f>IF(L28="","",IF(DC28="","Pending",IF(DD28="Yes","CONDITIONAL — safety override",IF(DC28&gt;=8,"HIGH",IF(DC28&gt;=5,"CONDITIONAL","LOW")))))</x:f>
        <x:v>Pending</x:v>
      </x:c>
      <x:c r="DF28" s="174" t="str">
        <x:v>Pending screening and full-text appraisal; no transferability judgment made at identification.</x:v>
      </x:c>
      <x:c r="DG28" s="174"/>
      <x:c r="DH28" s="174"/>
      <x:c r="DI28" s="174"/>
      <x:c r="DJ28" s="174"/>
      <x:c r="DK28" s="174"/>
      <x:c r="DL28" s="174"/>
      <x:c r="DM28" s="174"/>
      <x:c r="DN28" s="174"/>
      <x:c r="DO28" s="174"/>
      <x:c r="DP28" s="174"/>
      <x:c r="DQ28" s="174"/>
      <x:c r="DR28" s="174"/>
      <x:c r="DS28" s="174"/>
      <x:c r="DT28" s="174"/>
      <x:c r="DU28" s="174"/>
      <x:c r="DV28" s="174"/>
      <x:c r="DW28" s="174"/>
      <x:c r="DX28" s="174"/>
      <x:c r="DY28" s="174"/>
      <x:c r="DZ28" s="174" t="str">
        <x:v>Title/abstract screening alone does not establish effectiveness, causality, methodological quality, transferability to Brazilian public safety or an institutional recommendation.</x:v>
      </x:c>
      <x:c r="EA28" s="174" t="str">
        <x:v>Pending</x:v>
      </x:c>
      <x:c r="EB28" s="175" t="str">
        <x:f>IF(L28="","",IF(EC28="READY","Yes","No / Pending"))</x:f>
        <x:v>No / Pending</x:v>
      </x:c>
      <x:c r="EC28" s="174" t="str">
        <x:f>IF(L28="","",IF(OR(ISNUMBER(SEARCH("Retracted Publication",Q28)),CM28="Retracted",CN28="Retracted",CM28="Expression of Concern",CN28="Expression of Concern",F28="Not used",CG28="Critical",CH28="High",CH28="Critical"),"BLOCKED — integrity or use restriction",IF(AND(CJ28="Yes",CK28="Yes",CL28="Yes"),IF(AND(CM28="Clear",CN28="Verified — clear"),IF(AND(AND(LEN(TRIM(CF28))&gt;0,LEFT(LOWER(TRIM(CF28)),7)&lt;&gt;"pending"),OR(CG28="High",CG28="Moderate"),OR(CH28="Low",CH28="Some concerns",CH28="Not applicable")),IF(AND(DD28="No",OR(DE28="HIGH",DE28="CONDITIONAL"),AND(LEN(TRIM(DF28))&gt;0,LEFT(LOWER(TRIM(DF28)),7)&lt;&gt;"pending")),IF(AND(AND(LEN(TRIM(DT28))&gt;0,LEFT(LOWER(TRIM(DT28)),7)&lt;&gt;"pending"),AND(LEN(TRIM(DU28))&gt;0,LEFT(LOWER(TRIM(DU28)),7)&lt;&gt;"pending"),OR(AND(LEN(TRIM(DV28))&gt;0,LEFT(LOWER(TRIM(DV28)),7)&lt;&gt;"pending"),AND(LEN(TRIM(DW28))&gt;0,LEFT(LOWER(TRIM(DW28)),7)&lt;&gt;"pending")),AND(LEN(TRIM(DX28))&gt;0,LEFT(LOWER(TRIM(DX28)),7)&lt;&gt;"pending")),IF(AND(F28="Claim-ready",OR(EA28="Strong",EA28="Moderate"),AND(LEN(TRIM(G28))&gt;0,LEFT(LOWER(TRIM(G28)),7)&lt;&gt;"pending"),G28&lt;&gt;"No substantive use decision is permitted from identification metadata alone.",AND(LEN(TRIM(DZ28))&gt;0,LEFT(LOWER(TRIM(DZ28)),7)&lt;&gt;"pending"),DZ28&lt;&gt;"Identification metadata alone does not permit any substantive scientific, causal, operational, or institutional claim.",AND(LEN(TRIM(EI28))&gt;0,LEFT(LOWER(TRIM(EI28)),7)&lt;&gt;"pending"),ISNUMBER(EH28),EH28&gt;0),"READY","PENDING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" s="174" t="str">
        <x:v>Pending</x:v>
      </x:c>
      <x:c r="EE28" s="174"/>
      <x:c r="EF28" s="174" t="str">
        <x:v>Pending</x:v>
      </x:c>
      <x:c r="EG28" s="174" t="str">
        <x:v>Pending</x:v>
      </x:c>
      <x:c r="EH28" s="177"/>
      <x:c r="EI28" s="500"/>
      <x:c r="EJ28" s="174"/>
      <x:c r="EK28" s="174" t="str">
        <x:v>Pending</x:v>
      </x:c>
      <x:c r="EL28" s="177" t="n">
        <x:v>46272</x:v>
      </x:c>
      <x:c r="EM28" s="174" t="str">
        <x:v>Production PubMed record imported and reconciled to Zotero item TS669K8S;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" s="181" t="n">
        <x:f>IF(L28="","",(IF(N28&lt;&gt;"",1,0)+IF(O28&lt;&gt;"",1,0)+IF(AJ28&lt;&gt;"",1,0)+IF(AU28&lt;&gt;"",1,0)+IF(BE28&lt;&gt;"",1,0)+IF(CF28&lt;&gt;"",1,0)+IF(CJ28="Yes",1,0)+IF(CL28="Yes",1,0)+IF(DE28&lt;&gt;"Pending",1,0)+IF(F28&lt;&gt;"",1,0)+IF(DZ28&lt;&gt;"",1,0)+IF(EI28&lt;&gt;"",1,0))/12)</x:f>
        <x:v>0.5</x:v>
      </x:c>
    </x:row>
    <x:row r="29">
      <x:c r="A29" s="175" t="str">
        <x:v>EV-0026</x:v>
      </x:c>
      <x:c r="B29" s="174" t="str">
        <x:v>Integrity check</x:v>
      </x:c>
      <x:c r="C29" s="175" t="str">
        <x:f>IF(L29="","",IF(LEFT(EC29,7)="BLOCKED","🔴 Do not use for conclusion",IF(EB29="Yes","🟢 Claim-ready","🟡 Caution / context")))</x:f>
        <x:v>🟡 Caution / context</x:v>
      </x:c>
      <x:c r="D29" s="174" t="str">
        <x:f>IF(L29="","",EC29)</x:f>
        <x:v>PENDING — appropriate appraisal</x:v>
      </x:c>
      <x:c r="E29" s="174" t="str">
        <x:v>P3 — Medium</x:v>
      </x:c>
      <x:c r="F29" s="174" t="str">
        <x:v>Pending</x:v>
      </x:c>
      <x:c r="G29" s="174" t="str">
        <x:v>A potentially relevant concept is present, but direct applicability is ambiguous at title/abstract level.</x:v>
      </x:c>
      <x:c r="H29" s="174" t="str">
        <x:v>Human title/abstract adjudication; retrieve full text if relevance remains plausible.</x:v>
      </x:c>
      <x:c r="I29" s="174"/>
      <x:c r="J29" s="174" t="str">
        <x:v>A — Core</x:v>
      </x:c>
      <x:c r="K29" s="174" t="str">
        <x:v>IDENTIFIED</x:v>
      </x:c>
      <x:c r="L29" s="174" t="str">
        <x:v>Evaluation of Interprofessional Collaboration, Communication, Teamwork, and Prehospital Clinical Competencies Among Military Healthcare Providers During a Medical Trauma Simulation Exercise: A Cross-sectional Study.</x:v>
      </x:c>
      <x:c r="M29" s="174"/>
      <x:c r="N29" s="174" t="str">
        <x:v>Lok, Jana; McDougall, Garrett; Qureshi, Imran; Jackson, Ted; Marshall, Luke; Dhillon, Paul; Wickett, Megan; Jain, Trevor; Ibrahim, Sarah</x:v>
      </x:c>
      <x:c r="O29" s="176" t="n">
        <x:v>2026</x:v>
      </x:c>
      <x:c r="P29" s="174" t="str">
        <x:v>Military medicine</x:v>
      </x:c>
      <x:c r="Q29" s="174" t="str">
        <x:v>Journal Article</x:v>
      </x:c>
      <x:c r="R29" s="174" t="str">
        <x:v>Unclear</x:v>
      </x:c>
      <x:c r="S29" s="174" t="str">
        <x:v>Unknown</x:v>
      </x:c>
      <x:c r="T29" s="174" t="str">
        <x:v>eng</x:v>
      </x:c>
      <x:c r="U29" s="174" t="str">
        <x:v>https://pubmed.ncbi.nlm.nih.gov/42560223/</x:v>
      </x:c>
      <x:c r="V29" s="174" t="str">
        <x:v>10.1093/milmed/usag097</x:v>
      </x:c>
      <x:c r="W29" s="175" t="str">
        <x:f>IF(V29="","",LOWER(SUBSTITUTE(SUBSTITUTE(SUBSTITUTE(SUBSTITUTE(TRIM(V29),"https://doi.org/",""),"http://doi.org/",""),"https://dx.doi.org/",""),"doi:","")))</x:f>
        <x:v>10.1093/milmed/usag097</x:v>
      </x:c>
      <x:c r="X29" s="174" t="str">
        <x:v>42560223</x:v>
      </x:c>
      <x:c r="Y29" s="174" t="str"/>
      <x:c r="Z29" s="174"/>
      <x:c r="AA29" s="174" t="str">
        <x:v>PubMed/MEDLINE</x:v>
      </x:c>
      <x:c r="AB29" s="174" t="str">
        <x:v>PUBMED-A-v1.0-2026-08-28</x:v>
      </x:c>
      <x:c r="AC29" s="174" t="str">
        <x:v>SP-PUBMED-A-20260828</x:v>
      </x:c>
      <x:c r="AD29" s="177" t="n">
        <x:v>46262</x:v>
      </x:c>
      <x:c r="AE29" s="177" t="n">
        <x:v>46272</x:v>
      </x:c>
      <x:c r="AF29" s="174" t="str">
        <x:v>ABZRERK5</x:v>
      </x:c>
      <x:c r="AG29" s="174"/>
      <x:c r="AH29" s="174" t="str">
        <x:v>Tactical Athlete → Operational Readiness Brazil</x:v>
      </x:c>
      <x:c r="AI29" s="174" t="str">
        <x:v>evidence-family:A</x:v>
      </x:c>
      <x:c r="AJ29" s="174"/>
      <x:c r="AK29" s="175" t="str">
        <x:f>IF(AJ29="","",IF(OR(LOWER(AJ29)="brazil",LOWER(AJ29)="brasil"),"Yes","No"))</x:f>
      </x:c>
      <x:c r="AL29" s="174"/>
      <x:c r="AM29" s="174"/>
      <x:c r="AN29" s="174"/>
      <x:c r="AO29" s="178"/>
      <x:c r="AP29" s="174"/>
      <x:c r="AQ29" s="174"/>
      <x:c r="AR29" s="174"/>
      <x:c r="AS29" s="174"/>
      <x:c r="AT29" s="174"/>
      <x:c r="AU29" s="174"/>
      <x:c r="AV29" s="174"/>
      <x:c r="AW29" s="174"/>
      <x:c r="AX29" s="174"/>
      <x:c r="AY29" s="174"/>
      <x:c r="AZ29" s="174"/>
      <x:c r="BA29" s="174"/>
      <x:c r="BB29" s="174"/>
      <x:c r="BC29" s="174"/>
      <x:c r="BD29" s="174"/>
      <x:c r="BE29" s="174"/>
      <x:c r="BF29" s="174"/>
      <x:c r="BG29" s="174"/>
      <x:c r="BH29" s="174"/>
      <x:c r="BI29" s="174"/>
      <x:c r="BJ29" s="174"/>
      <x:c r="BK29" s="174"/>
      <x:c r="BL29" s="174"/>
      <x:c r="BM29" s="174"/>
      <x:c r="BN29" s="174"/>
      <x:c r="BO29" s="174"/>
      <x:c r="BP29" s="174"/>
      <x:c r="BQ29" s="174"/>
      <x:c r="BR29" s="174"/>
      <x:c r="BS29" s="174"/>
      <x:c r="BT29" s="174"/>
      <x:c r="BU29" s="174"/>
      <x:c r="BV29" s="174"/>
      <x:c r="BW29" s="174"/>
      <x:c r="BX29" s="174"/>
      <x:c r="BY29" s="174"/>
      <x:c r="BZ29" s="174"/>
      <x:c r="CA29" s="174"/>
      <x:c r="CB29" s="174"/>
      <x:c r="CC29" s="174"/>
      <x:c r="CD29" s="174"/>
      <x:c r="CE29" s="174"/>
      <x:c r="CF29" s="174"/>
      <x:c r="CG29" s="174"/>
      <x:c r="CH29" s="174"/>
      <x:c r="CI29" s="179"/>
      <x:c r="CJ29" s="174" t="str">
        <x:v>Yes</x:v>
      </x:c>
      <x:c r="CK29" s="174" t="str">
        <x:v>Yes</x:v>
      </x:c>
      <x:c r="CL29" s="174" t="str">
        <x:v>Yes</x:v>
      </x:c>
      <x:c r="CM29" s="174" t="str">
        <x:v>Clear</x:v>
      </x:c>
      <x:c r="CN29" s="174" t="str">
        <x:v>Verified — clear</x:v>
      </x:c>
      <x:c r="CO29" s="177" t="n">
        <x:v>46272</x:v>
      </x:c>
      <x:c r="CP29" s="174" t="str">
        <x:v>https://pubmed.ncbi.nlm.nih.gov/42560223/</x:v>
      </x:c>
      <x:c r="CQ29" s="174"/>
      <x:c r="CR29" s="174"/>
      <x:c r="CS29" s="174"/>
      <x:c r="CT29" s="174"/>
      <x:c r="CU29" s="176"/>
      <x:c r="CV29" s="176"/>
      <x:c r="CW29" s="176"/>
      <x:c r="CX29" s="176"/>
      <x:c r="CY29" s="176"/>
      <x:c r="CZ29" s="176"/>
      <x:c r="DA29" s="176"/>
      <x:c r="DB29" s="175" t="str">
        <x:f>IF(L29="","",IF(AND(COUNT(CU29:DA29)=7,OR(CU29=0,CU29=1,CU29=2),OR(CV29=0,CV29=1,CV29=2),OR(CW29=0,CW29=1,CW29=2),OR(CX29=0,CX29=1,CX29=2),OR(CY29=0,CY29=1,CY29=2),OR(CZ29=0,CZ29=1,CZ29=2),OR(DA29=0,DA29=1,DA29=2)),SUM(CU29:DA29),""))</x:f>
      </x:c>
      <x:c r="DC29" s="180" t="str">
        <x:f>IF(DB29="","",ROUND(DB29/14*10,1))</x:f>
      </x:c>
      <x:c r="DD29" s="174" t="str">
        <x:v>Pending</x:v>
      </x:c>
      <x:c r="DE29" s="175" t="str">
        <x:f>IF(L29="","",IF(DC29="","Pending",IF(DD29="Yes","CONDITIONAL — safety override",IF(DC29&gt;=8,"HIGH",IF(DC29&gt;=5,"CONDITIONAL","LOW")))))</x:f>
        <x:v>Pending</x:v>
      </x:c>
      <x:c r="DF29" s="174" t="str">
        <x:v>Pending screening and full-text appraisal; no transferability judgment made at identification.</x:v>
      </x:c>
      <x:c r="DG29" s="174"/>
      <x:c r="DH29" s="174"/>
      <x:c r="DI29" s="174"/>
      <x:c r="DJ29" s="174"/>
      <x:c r="DK29" s="174"/>
      <x:c r="DL29" s="174"/>
      <x:c r="DM29" s="174"/>
      <x:c r="DN29" s="174"/>
      <x:c r="DO29" s="174"/>
      <x:c r="DP29" s="174"/>
      <x:c r="DQ29" s="174"/>
      <x:c r="DR29" s="174"/>
      <x:c r="DS29" s="174"/>
      <x:c r="DT29" s="174"/>
      <x:c r="DU29" s="174"/>
      <x:c r="DV29" s="174"/>
      <x:c r="DW29" s="174"/>
      <x:c r="DX29" s="174"/>
      <x:c r="DY29" s="174"/>
      <x:c r="DZ29" s="174" t="str">
        <x:v>Title/abstract information is insufficient for a substantive scientific, causal, transferability or institutional claim.</x:v>
      </x:c>
      <x:c r="EA29" s="174" t="str">
        <x:v>Pending</x:v>
      </x:c>
      <x:c r="EB29" s="175" t="str">
        <x:f>IF(L29="","",IF(EC29="READY","Yes","No / Pending"))</x:f>
        <x:v>No / Pending</x:v>
      </x:c>
      <x:c r="EC29" s="174" t="str">
        <x:f>IF(L29="","",IF(OR(ISNUMBER(SEARCH("Retracted Publication",Q29)),CM29="Retracted",CN29="Retracted",CM29="Expression of Concern",CN29="Expression of Concern",F29="Not used",CG29="Critical",CH29="High",CH29="Critical"),"BLOCKED — integrity or use restriction",IF(AND(CJ29="Yes",CK29="Yes",CL29="Yes"),IF(AND(CM29="Clear",CN29="Verified — clear"),IF(AND(AND(LEN(TRIM(CF29))&gt;0,LEFT(LOWER(TRIM(CF29)),7)&lt;&gt;"pending"),OR(CG29="High",CG29="Moderate"),OR(CH29="Low",CH29="Some concerns",CH29="Not applicable")),IF(AND(DD29="No",OR(DE29="HIGH",DE29="CONDITIONAL"),AND(LEN(TRIM(DF29))&gt;0,LEFT(LOWER(TRIM(DF29)),7)&lt;&gt;"pending")),IF(AND(AND(LEN(TRIM(DT29))&gt;0,LEFT(LOWER(TRIM(DT29)),7)&lt;&gt;"pending"),AND(LEN(TRIM(DU29))&gt;0,LEFT(LOWER(TRIM(DU29)),7)&lt;&gt;"pending"),OR(AND(LEN(TRIM(DV29))&gt;0,LEFT(LOWER(TRIM(DV29)),7)&lt;&gt;"pending"),AND(LEN(TRIM(DW29))&gt;0,LEFT(LOWER(TRIM(DW29)),7)&lt;&gt;"pending")),AND(LEN(TRIM(DX29))&gt;0,LEFT(LOWER(TRIM(DX29)),7)&lt;&gt;"pending")),IF(AND(F29="Claim-ready",OR(EA29="Strong",EA29="Moderate"),AND(LEN(TRIM(G29))&gt;0,LEFT(LOWER(TRIM(G29)),7)&lt;&gt;"pending"),G29&lt;&gt;"No substantive use decision is permitted from identification metadata alone.",AND(LEN(TRIM(DZ29))&gt;0,LEFT(LOWER(TRIM(DZ29)),7)&lt;&gt;"pending"),DZ29&lt;&gt;"Identification metadata alone does not permit any substantive scientific, causal, operational, or institutional claim.",AND(LEN(TRIM(EI29))&gt;0,LEFT(LOWER(TRIM(EI29)),7)&lt;&gt;"pending"),ISNUMBER(EH29),EH29&gt;0),"READY","PENDING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" s="174" t="str">
        <x:v>Pending</x:v>
      </x:c>
      <x:c r="EE29" s="174"/>
      <x:c r="EF29" s="174" t="str">
        <x:v>Pending</x:v>
      </x:c>
      <x:c r="EG29" s="174" t="str">
        <x:v>Pending</x:v>
      </x:c>
      <x:c r="EH29" s="177"/>
      <x:c r="EI29" s="500"/>
      <x:c r="EJ29" s="174"/>
      <x:c r="EK29" s="174" t="str">
        <x:v>Pending</x:v>
      </x:c>
      <x:c r="EL29" s="177" t="n">
        <x:v>46272</x:v>
      </x:c>
      <x:c r="EM29" s="174" t="str">
        <x:v>Production PubMed record imported and reconciled to Zotero item ABZRERK5;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9" s="181" t="n">
        <x:f>IF(L29="","",(IF(N29&lt;&gt;"",1,0)+IF(O29&lt;&gt;"",1,0)+IF(AJ29&lt;&gt;"",1,0)+IF(AU29&lt;&gt;"",1,0)+IF(BE29&lt;&gt;"",1,0)+IF(CF29&lt;&gt;"",1,0)+IF(CJ29="Yes",1,0)+IF(CL29="Yes",1,0)+IF(DE29&lt;&gt;"Pending",1,0)+IF(F29&lt;&gt;"",1,0)+IF(DZ29&lt;&gt;"",1,0)+IF(EI29&lt;&gt;"",1,0))/12)</x:f>
        <x:v>0.5</x:v>
      </x:c>
    </x:row>
    <x:row r="30">
      <x:c r="A30" s="175" t="str">
        <x:v>EV-0027</x:v>
      </x:c>
      <x:c r="B30" s="174" t="str">
        <x:v>Metadata verification</x:v>
      </x:c>
      <x:c r="C30" s="175" t="str">
        <x:f>IF(L30="","",IF(LEFT(EC30,7)="BLOCKED","🔴 Do not use for conclusion",IF(EB30="Yes","🟢 Claim-ready","🟡 Caution / context")))</x:f>
        <x:v>🟡 Caution / context</x:v>
      </x:c>
      <x:c r="D30" s="174" t="str">
        <x:f>IF(L30="","",EC30)</x:f>
        <x:v>PENDING — verification</x:v>
      </x:c>
      <x:c r="E30" s="174" t="str">
        <x:v>P2 — High</x:v>
      </x:c>
      <x:c r="F30" s="174" t="str">
        <x:v>Pending</x:v>
      </x:c>
      <x:c r="G30" s="174" t="str">
        <x:v>Title/abstract identify an explicit tactical/public-safety context and readiness domain; retain for full-text assessment.</x:v>
      </x:c>
      <x:c r="H30" s="174" t="str">
        <x:v>Obtain and review lawful full text; confirm human adjudication; then select a design-specific appraisal instrument.</x:v>
      </x:c>
      <x:c r="I30" s="174"/>
      <x:c r="J30" s="174" t="str">
        <x:v>A — Core</x:v>
      </x:c>
      <x:c r="K30" s="174" t="str">
        <x:v>IDENTIFIED</x:v>
      </x:c>
      <x:c r="L30" s="174" t="str">
        <x:v>Effects of Neurostimulation With Blood Flow Restriction on Physical and Mental Health-Related Quality of Life in Military Personnel With Patellofemoral Pain Syndrome: Secondary Data Analysis.</x:v>
      </x:c>
      <x:c r="M30" s="174"/>
      <x:c r="N30" s="174" t="str">
        <x:v>Talbot, Laura A; Webb, Lee; Ramirez, Vanessa J; Taylor-Clark, Tanekkia M; Morrell, Christopher H; Enochs, Kayla; Fagan, Mathias; Hillner, Jesse Sr; Scallan, Ross M; Metter, E Jeffrey</x:v>
      </x:c>
      <x:c r="O30" s="176" t="n">
        <x:v>2026</x:v>
      </x:c>
      <x:c r="P30" s="174" t="str">
        <x:v>Military medicine</x:v>
      </x:c>
      <x:c r="Q30" s="174" t="str">
        <x:v>Journal Article; Randomized Controlled Trial</x:v>
      </x:c>
      <x:c r="R30" s="174" t="str">
        <x:v>Unclear</x:v>
      </x:c>
      <x:c r="S30" s="174" t="str">
        <x:v>Unknown</x:v>
      </x:c>
      <x:c r="T30" s="174" t="str">
        <x:v>eng</x:v>
      </x:c>
      <x:c r="U30" s="174" t="str">
        <x:v>https://pubmed.ncbi.nlm.nih.gov/42560220/</x:v>
      </x:c>
      <x:c r="V30" s="174" t="str">
        <x:v>10.1093/milmed/usaf630</x:v>
      </x:c>
      <x:c r="W30" s="175" t="str">
        <x:f>IF(V30="","",LOWER(SUBSTITUTE(SUBSTITUTE(SUBSTITUTE(SUBSTITUTE(TRIM(V30),"https://doi.org/",""),"http://doi.org/",""),"https://dx.doi.org/",""),"doi:","")))</x:f>
        <x:v>10.1093/milmed/usaf630</x:v>
      </x:c>
      <x:c r="X30" s="174" t="str">
        <x:v>42560220</x:v>
      </x:c>
      <x:c r="Y30" s="174" t="str"/>
      <x:c r="Z30" s="174"/>
      <x:c r="AA30" s="174" t="str">
        <x:v>PubMed/MEDLINE</x:v>
      </x:c>
      <x:c r="AB30" s="174" t="str">
        <x:v>PUBMED-A-v1.0-2026-08-28</x:v>
      </x:c>
      <x:c r="AC30" s="174" t="str">
        <x:v>SP-PUBMED-A-20260828</x:v>
      </x:c>
      <x:c r="AD30" s="177" t="n">
        <x:v>46262</x:v>
      </x:c>
      <x:c r="AE30" s="177" t="n">
        <x:v>46272</x:v>
      </x:c>
      <x:c r="AF30" s="174" t="str">
        <x:v>L3NEIF3E</x:v>
      </x:c>
      <x:c r="AG30" s="174"/>
      <x:c r="AH30" s="174" t="str">
        <x:v>Tactical Athlete → Operational Readiness Brazil</x:v>
      </x:c>
      <x:c r="AI30" s="174" t="str">
        <x:v>evidence-family:A</x:v>
      </x:c>
      <x:c r="AJ30" s="174"/>
      <x:c r="AK30" s="175" t="str">
        <x:f>IF(AJ30="","",IF(OR(LOWER(AJ30)="brazil",LOWER(AJ30)="brasil"),"Yes","No"))</x:f>
      </x:c>
      <x:c r="AL30" s="174"/>
      <x:c r="AM30" s="174"/>
      <x:c r="AN30" s="174"/>
      <x:c r="AO30" s="178"/>
      <x:c r="AP30" s="174"/>
      <x:c r="AQ30" s="174"/>
      <x:c r="AR30" s="174"/>
      <x:c r="AS30" s="174"/>
      <x:c r="AT30" s="174"/>
      <x:c r="AU30" s="174"/>
      <x:c r="AV30" s="174"/>
      <x:c r="AW30" s="174"/>
      <x:c r="AX30" s="174"/>
      <x:c r="AY30" s="174"/>
      <x:c r="AZ30" s="174"/>
      <x:c r="BA30" s="174"/>
      <x:c r="BB30" s="174"/>
      <x:c r="BC30" s="174"/>
      <x:c r="BD30" s="174"/>
      <x:c r="BE30" s="174"/>
      <x:c r="BF30" s="174"/>
      <x:c r="BG30" s="174"/>
      <x:c r="BH30" s="174"/>
      <x:c r="BI30" s="174"/>
      <x:c r="BJ30" s="174"/>
      <x:c r="BK30" s="174"/>
      <x:c r="BL30" s="174"/>
      <x:c r="BM30" s="174"/>
      <x:c r="BN30" s="174"/>
      <x:c r="BO30" s="174"/>
      <x:c r="BP30" s="174"/>
      <x:c r="BQ30" s="174"/>
      <x:c r="BR30" s="174"/>
      <x:c r="BS30" s="174"/>
      <x:c r="BT30" s="174"/>
      <x:c r="BU30" s="174"/>
      <x:c r="BV30" s="174"/>
      <x:c r="BW30" s="174"/>
      <x:c r="BX30" s="174"/>
      <x:c r="BY30" s="174"/>
      <x:c r="BZ30" s="174"/>
      <x:c r="CA30" s="174"/>
      <x:c r="CB30" s="174"/>
      <x:c r="CC30" s="174"/>
      <x:c r="CD30" s="174"/>
      <x:c r="CE30" s="174"/>
      <x:c r="CF30" s="174"/>
      <x:c r="CG30" s="174"/>
      <x:c r="CH30" s="174"/>
      <x:c r="CI30" s="179"/>
      <x:c r="CJ30" s="174" t="str">
        <x:v>Pending</x:v>
      </x:c>
      <x:c r="CK30" s="174" t="str">
        <x:v>Yes</x:v>
      </x:c>
      <x:c r="CL30" s="174" t="str">
        <x:v>Yes</x:v>
      </x:c>
      <x:c r="CM30" s="174" t="str">
        <x:v>Clear</x:v>
      </x:c>
      <x:c r="CN30" s="174" t="str">
        <x:v>Verified — clear</x:v>
      </x:c>
      <x:c r="CO30" s="177" t="n">
        <x:v>46272</x:v>
      </x:c>
      <x:c r="CP30" s="174" t="str">
        <x:v>https://pubmed.ncbi.nlm.nih.gov/42560220/</x:v>
      </x:c>
      <x:c r="CQ30" s="174"/>
      <x:c r="CR30" s="174"/>
      <x:c r="CS30" s="174"/>
      <x:c r="CT30" s="174"/>
      <x:c r="CU30" s="176"/>
      <x:c r="CV30" s="176"/>
      <x:c r="CW30" s="176"/>
      <x:c r="CX30" s="176"/>
      <x:c r="CY30" s="176"/>
      <x:c r="CZ30" s="176"/>
      <x:c r="DA30" s="176"/>
      <x:c r="DB30" s="175" t="str">
        <x:f>IF(L30="","",IF(AND(COUNT(CU30:DA30)=7,OR(CU30=0,CU30=1,CU30=2),OR(CV30=0,CV30=1,CV30=2),OR(CW30=0,CW30=1,CW30=2),OR(CX30=0,CX30=1,CX30=2),OR(CY30=0,CY30=1,CY30=2),OR(CZ30=0,CZ30=1,CZ30=2),OR(DA30=0,DA30=1,DA30=2)),SUM(CU30:DA30),""))</x:f>
      </x:c>
      <x:c r="DC30" s="180" t="str">
        <x:f>IF(DB30="","",ROUND(DB30/14*10,1))</x:f>
      </x:c>
      <x:c r="DD30" s="174" t="str">
        <x:v>Pending</x:v>
      </x:c>
      <x:c r="DE30" s="175" t="str">
        <x:f>IF(L30="","",IF(DC30="","Pending",IF(DD30="Yes","CONDITIONAL — safety override",IF(DC30&gt;=8,"HIGH",IF(DC30&gt;=5,"CONDITIONAL","LOW")))))</x:f>
        <x:v>Pending</x:v>
      </x:c>
      <x:c r="DF30" s="174" t="str">
        <x:v>Pending screening and full-text appraisal; no transferability judgment made at identification.</x:v>
      </x:c>
      <x:c r="DG30" s="174"/>
      <x:c r="DH30" s="174"/>
      <x:c r="DI30" s="174"/>
      <x:c r="DJ30" s="174"/>
      <x:c r="DK30" s="174"/>
      <x:c r="DL30" s="174"/>
      <x:c r="DM30" s="174"/>
      <x:c r="DN30" s="174"/>
      <x:c r="DO30" s="174"/>
      <x:c r="DP30" s="174"/>
      <x:c r="DQ30" s="174"/>
      <x:c r="DR30" s="174"/>
      <x:c r="DS30" s="174"/>
      <x:c r="DT30" s="174"/>
      <x:c r="DU30" s="174"/>
      <x:c r="DV30" s="174"/>
      <x:c r="DW30" s="174"/>
      <x:c r="DX30" s="174"/>
      <x:c r="DY30" s="174"/>
      <x:c r="DZ30" s="174" t="str">
        <x:v>Title/abstract screening alone does not establish effectiveness, causality, methodological quality, transferability to Brazilian public safety or an institutional recommendation.</x:v>
      </x:c>
      <x:c r="EA30" s="174" t="str">
        <x:v>Pending</x:v>
      </x:c>
      <x:c r="EB30" s="175" t="str">
        <x:f>IF(L30="","",IF(EC30="READY","Yes","No / Pending"))</x:f>
        <x:v>No / Pending</x:v>
      </x:c>
      <x:c r="EC30" s="174" t="str">
        <x:f>IF(L30="","",IF(OR(ISNUMBER(SEARCH("Retracted Publication",Q30)),CM30="Retracted",CN30="Retracted",CM30="Expression of Concern",CN30="Expression of Concern",F30="Not used",CG30="Critical",CH30="High",CH30="Critical"),"BLOCKED — integrity or use restriction",IF(AND(CJ30="Yes",CK30="Yes",CL30="Yes"),IF(AND(CM30="Clear",CN30="Verified — clear"),IF(AND(AND(LEN(TRIM(CF30))&gt;0,LEFT(LOWER(TRIM(CF30)),7)&lt;&gt;"pending"),OR(CG30="High",CG30="Moderate"),OR(CH30="Low",CH30="Some concerns",CH30="Not applicable")),IF(AND(DD30="No",OR(DE30="HIGH",DE30="CONDITIONAL"),AND(LEN(TRIM(DF30))&gt;0,LEFT(LOWER(TRIM(DF30)),7)&lt;&gt;"pending")),IF(AND(AND(LEN(TRIM(DT30))&gt;0,LEFT(LOWER(TRIM(DT30)),7)&lt;&gt;"pending"),AND(LEN(TRIM(DU30))&gt;0,LEFT(LOWER(TRIM(DU30)),7)&lt;&gt;"pending"),OR(AND(LEN(TRIM(DV30))&gt;0,LEFT(LOWER(TRIM(DV30)),7)&lt;&gt;"pending"),AND(LEN(TRIM(DW30))&gt;0,LEFT(LOWER(TRIM(DW30)),7)&lt;&gt;"pending")),AND(LEN(TRIM(DX30))&gt;0,LEFT(LOWER(TRIM(DX30)),7)&lt;&gt;"pending")),IF(AND(F30="Claim-ready",OR(EA30="Strong",EA30="Moderate"),AND(LEN(TRIM(G30))&gt;0,LEFT(LOWER(TRIM(G30)),7)&lt;&gt;"pending"),G30&lt;&gt;"No substantive use decision is permitted from identification metadata alone.",AND(LEN(TRIM(DZ30))&gt;0,LEFT(LOWER(TRIM(DZ30)),7)&lt;&gt;"pending"),DZ30&lt;&gt;"Identification metadata alone does not permit any substantive scientific, causal, operational, or institutional claim.",AND(LEN(TRIM(EI30))&gt;0,LEFT(LOWER(TRIM(EI30)),7)&lt;&gt;"pending"),ISNUMBER(EH30),EH30&gt;0),"READY","PENDING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0" s="174" t="str">
        <x:v>Pending</x:v>
      </x:c>
      <x:c r="EE30" s="174"/>
      <x:c r="EF30" s="174" t="str">
        <x:v>Pending</x:v>
      </x:c>
      <x:c r="EG30" s="174" t="str">
        <x:v>Pending</x:v>
      </x:c>
      <x:c r="EH30" s="177"/>
      <x:c r="EI30" s="500"/>
      <x:c r="EJ30" s="174"/>
      <x:c r="EK30" s="174" t="str">
        <x:v>Pending</x:v>
      </x:c>
      <x:c r="EL30" s="177" t="n">
        <x:v>46272</x:v>
      </x:c>
      <x:c r="EM30" s="174" t="str">
        <x:v>Production PubMed record imported and reconciled to Zotero item L3NEIF3E;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30" s="181" t="n">
        <x:f>IF(L30="","",(IF(N30&lt;&gt;"",1,0)+IF(O30&lt;&gt;"",1,0)+IF(AJ30&lt;&gt;"",1,0)+IF(AU30&lt;&gt;"",1,0)+IF(BE30&lt;&gt;"",1,0)+IF(CF30&lt;&gt;"",1,0)+IF(CJ30="Yes",1,0)+IF(CL30="Yes",1,0)+IF(DE30&lt;&gt;"Pending",1,0)+IF(F30&lt;&gt;"",1,0)+IF(DZ30&lt;&gt;"",1,0)+IF(EI30&lt;&gt;"",1,0))/12)</x:f>
        <x:v>0.4166666666666667</x:v>
      </x:c>
    </x:row>
    <x:row r="31">
      <x:c r="A31" s="175" t="str">
        <x:v>EV-0028</x:v>
      </x:c>
      <x:c r="B31" s="174" t="str">
        <x:v>Metadata verification</x:v>
      </x:c>
      <x:c r="C31" s="175" t="str">
        <x:f>IF(L31="","",IF(LEFT(EC31,7)="BLOCKED","🔴 Do not use for conclusion",IF(EB31="Yes","🟢 Claim-ready","🟡 Caution / context")))</x:f>
        <x:v>🟡 Caution / context</x:v>
      </x:c>
      <x:c r="D31" s="174" t="str">
        <x:f>IF(L31="","",EC31)</x:f>
        <x:v>PENDING — verification</x:v>
      </x:c>
      <x:c r="E31" s="174" t="str">
        <x:v>P2 — High</x:v>
      </x:c>
      <x:c r="F31" s="174" t="str">
        <x:v>Pending</x:v>
      </x:c>
      <x:c r="G31" s="174" t="str">
        <x:v>A potentially relevant concept is present, but direct applicability is ambiguous at title/abstract level.</x:v>
      </x:c>
      <x:c r="H31" s="174" t="str">
        <x:v>Human title/abstract adjudication; retrieve full text if relevance remains plausible.</x:v>
      </x:c>
      <x:c r="I31" s="174"/>
      <x:c r="J31" s="174" t="str">
        <x:v>A — Core</x:v>
      </x:c>
      <x:c r="K31" s="174" t="str">
        <x:v>IDENTIFIED</x:v>
      </x:c>
      <x:c r="L31" s="174" t="str">
        <x:v>Association Between Same-day Intrauterine Device Placement and Contraceptive Outcomes in the Military Health System.</x:v>
      </x:c>
      <x:c r="M31" s="174"/>
      <x:c r="N31" s="174" t="str">
        <x:v>Lebeau, Jennelle CPT; Edgeworth, Daniel B; Crellin, Holly MAJ; White-Phillip, Jessica A</x:v>
      </x:c>
      <x:c r="O31" s="176" t="n">
        <x:v>2026</x:v>
      </x:c>
      <x:c r="P31" s="174" t="str">
        <x:v>Military medicine</x:v>
      </x:c>
      <x:c r="Q31" s="174" t="str">
        <x:v>Journal Article</x:v>
      </x:c>
      <x:c r="R31" s="174" t="str">
        <x:v>Unclear</x:v>
      </x:c>
      <x:c r="S31" s="174" t="str">
        <x:v>Unknown</x:v>
      </x:c>
      <x:c r="T31" s="174" t="str">
        <x:v>eng</x:v>
      </x:c>
      <x:c r="U31" s="174" t="str">
        <x:v>https://pubmed.ncbi.nlm.nih.gov/42560215/</x:v>
      </x:c>
      <x:c r="V31" s="174" t="str">
        <x:v>10.1093/milmed/usag278</x:v>
      </x:c>
      <x:c r="W31" s="175" t="str">
        <x:f>IF(V31="","",LOWER(SUBSTITUTE(SUBSTITUTE(SUBSTITUTE(SUBSTITUTE(TRIM(V31),"https://doi.org/",""),"http://doi.org/",""),"https://dx.doi.org/",""),"doi:","")))</x:f>
        <x:v>10.1093/milmed/usag278</x:v>
      </x:c>
      <x:c r="X31" s="174" t="str">
        <x:v>42560215</x:v>
      </x:c>
      <x:c r="Y31" s="174" t="str"/>
      <x:c r="Z31" s="174"/>
      <x:c r="AA31" s="174" t="str">
        <x:v>PubMed/MEDLINE</x:v>
      </x:c>
      <x:c r="AB31" s="174" t="str">
        <x:v>PUBMED-A-v1.0-2026-08-28</x:v>
      </x:c>
      <x:c r="AC31" s="174" t="str">
        <x:v>SP-PUBMED-A-20260828</x:v>
      </x:c>
      <x:c r="AD31" s="177" t="n">
        <x:v>46262</x:v>
      </x:c>
      <x:c r="AE31" s="177" t="n">
        <x:v>46272</x:v>
      </x:c>
      <x:c r="AF31" s="174" t="str">
        <x:v>FVTTTZ4M</x:v>
      </x:c>
      <x:c r="AG31" s="174"/>
      <x:c r="AH31" s="174" t="str">
        <x:v>Tactical Athlete → Operational Readiness Brazil</x:v>
      </x:c>
      <x:c r="AI31" s="174" t="str">
        <x:v>evidence-family:A</x:v>
      </x:c>
      <x:c r="AJ31" s="174"/>
      <x:c r="AK31" s="175" t="str">
        <x:f>IF(AJ31="","",IF(OR(LOWER(AJ31)="brazil",LOWER(AJ31)="brasil"),"Yes","No"))</x:f>
      </x:c>
      <x:c r="AL31" s="174"/>
      <x:c r="AM31" s="174"/>
      <x:c r="AN31" s="174"/>
      <x:c r="AO31" s="178"/>
      <x:c r="AP31" s="174"/>
      <x:c r="AQ31" s="174"/>
      <x:c r="AR31" s="174"/>
      <x:c r="AS31" s="174"/>
      <x:c r="AT31" s="174"/>
      <x:c r="AU31" s="174"/>
      <x:c r="AV31" s="174"/>
      <x:c r="AW31" s="174"/>
      <x:c r="AX31" s="174"/>
      <x:c r="AY31" s="174"/>
      <x:c r="AZ31" s="174"/>
      <x:c r="BA31" s="174"/>
      <x:c r="BB31" s="174"/>
      <x:c r="BC31" s="174"/>
      <x:c r="BD31" s="174"/>
      <x:c r="BE31" s="174"/>
      <x:c r="BF31" s="174"/>
      <x:c r="BG31" s="174"/>
      <x:c r="BH31" s="174"/>
      <x:c r="BI31" s="174"/>
      <x:c r="BJ31" s="174"/>
      <x:c r="BK31" s="174"/>
      <x:c r="BL31" s="174"/>
      <x:c r="BM31" s="174"/>
      <x:c r="BN31" s="174"/>
      <x:c r="BO31" s="174"/>
      <x:c r="BP31" s="174"/>
      <x:c r="BQ31" s="174"/>
      <x:c r="BR31" s="174"/>
      <x:c r="BS31" s="174"/>
      <x:c r="BT31" s="174"/>
      <x:c r="BU31" s="174"/>
      <x:c r="BV31" s="174"/>
      <x:c r="BW31" s="174"/>
      <x:c r="BX31" s="174"/>
      <x:c r="BY31" s="174"/>
      <x:c r="BZ31" s="174"/>
      <x:c r="CA31" s="174"/>
      <x:c r="CB31" s="174"/>
      <x:c r="CC31" s="174"/>
      <x:c r="CD31" s="174"/>
      <x:c r="CE31" s="174"/>
      <x:c r="CF31" s="174"/>
      <x:c r="CG31" s="174"/>
      <x:c r="CH31" s="174"/>
      <x:c r="CI31" s="179"/>
      <x:c r="CJ31" s="174" t="str">
        <x:v>Pending</x:v>
      </x:c>
      <x:c r="CK31" s="174" t="str">
        <x:v>Yes</x:v>
      </x:c>
      <x:c r="CL31" s="174" t="str">
        <x:v>Yes</x:v>
      </x:c>
      <x:c r="CM31" s="174" t="str">
        <x:v>Clear</x:v>
      </x:c>
      <x:c r="CN31" s="174" t="str">
        <x:v>Verified — clear</x:v>
      </x:c>
      <x:c r="CO31" s="177" t="n">
        <x:v>46272</x:v>
      </x:c>
      <x:c r="CP31" s="174" t="str">
        <x:v>https://pubmed.ncbi.nlm.nih.gov/42560215/</x:v>
      </x:c>
      <x:c r="CQ31" s="174"/>
      <x:c r="CR31" s="174"/>
      <x:c r="CS31" s="174"/>
      <x:c r="CT31" s="174"/>
      <x:c r="CU31" s="176"/>
      <x:c r="CV31" s="176"/>
      <x:c r="CW31" s="176"/>
      <x:c r="CX31" s="176"/>
      <x:c r="CY31" s="176"/>
      <x:c r="CZ31" s="176"/>
      <x:c r="DA31" s="176"/>
      <x:c r="DB31" s="175" t="str">
        <x:f>IF(L31="","",IF(AND(COUNT(CU31:DA31)=7,OR(CU31=0,CU31=1,CU31=2),OR(CV31=0,CV31=1,CV31=2),OR(CW31=0,CW31=1,CW31=2),OR(CX31=0,CX31=1,CX31=2),OR(CY31=0,CY31=1,CY31=2),OR(CZ31=0,CZ31=1,CZ31=2),OR(DA31=0,DA31=1,DA31=2)),SUM(CU31:DA31),""))</x:f>
      </x:c>
      <x:c r="DC31" s="180" t="str">
        <x:f>IF(DB31="","",ROUND(DB31/14*10,1))</x:f>
      </x:c>
      <x:c r="DD31" s="174" t="str">
        <x:v>Pending</x:v>
      </x:c>
      <x:c r="DE31" s="175" t="str">
        <x:f>IF(L31="","",IF(DC31="","Pending",IF(DD31="Yes","CONDITIONAL — safety override",IF(DC31&gt;=8,"HIGH",IF(DC31&gt;=5,"CONDITIONAL","LOW")))))</x:f>
        <x:v>Pending</x:v>
      </x:c>
      <x:c r="DF31" s="174" t="str">
        <x:v>Pending screening and full-text appraisal; no transferability judgment made at identification.</x:v>
      </x:c>
      <x:c r="DG31" s="174"/>
      <x:c r="DH31" s="174"/>
      <x:c r="DI31" s="174"/>
      <x:c r="DJ31" s="174"/>
      <x:c r="DK31" s="174"/>
      <x:c r="DL31" s="174"/>
      <x:c r="DM31" s="174"/>
      <x:c r="DN31" s="174"/>
      <x:c r="DO31" s="174"/>
      <x:c r="DP31" s="174"/>
      <x:c r="DQ31" s="174"/>
      <x:c r="DR31" s="174"/>
      <x:c r="DS31" s="174"/>
      <x:c r="DT31" s="174"/>
      <x:c r="DU31" s="174"/>
      <x:c r="DV31" s="174"/>
      <x:c r="DW31" s="174"/>
      <x:c r="DX31" s="174"/>
      <x:c r="DY31" s="174"/>
      <x:c r="DZ31" s="174" t="str">
        <x:v>Title/abstract information is insufficient for a substantive scientific, causal, transferability or institutional claim.</x:v>
      </x:c>
      <x:c r="EA31" s="174" t="str">
        <x:v>Pending</x:v>
      </x:c>
      <x:c r="EB31" s="175" t="str">
        <x:f>IF(L31="","",IF(EC31="READY","Yes","No / Pending"))</x:f>
        <x:v>No / Pending</x:v>
      </x:c>
      <x:c r="EC31" s="174" t="str">
        <x:f>IF(L31="","",IF(OR(ISNUMBER(SEARCH("Retracted Publication",Q31)),CM31="Retracted",CN31="Retracted",CM31="Expression of Concern",CN31="Expression of Concern",F31="Not used",CG31="Critical",CH31="High",CH31="Critical"),"BLOCKED — integrity or use restriction",IF(AND(CJ31="Yes",CK31="Yes",CL31="Yes"),IF(AND(CM31="Clear",CN31="Verified — clear"),IF(AND(AND(LEN(TRIM(CF31))&gt;0,LEFT(LOWER(TRIM(CF31)),7)&lt;&gt;"pending"),OR(CG31="High",CG31="Moderate"),OR(CH31="Low",CH31="Some concerns",CH31="Not applicable")),IF(AND(DD31="No",OR(DE31="HIGH",DE31="CONDITIONAL"),AND(LEN(TRIM(DF31))&gt;0,LEFT(LOWER(TRIM(DF31)),7)&lt;&gt;"pending")),IF(AND(AND(LEN(TRIM(DT31))&gt;0,LEFT(LOWER(TRIM(DT31)),7)&lt;&gt;"pending"),AND(LEN(TRIM(DU31))&gt;0,LEFT(LOWER(TRIM(DU31)),7)&lt;&gt;"pending"),OR(AND(LEN(TRIM(DV31))&gt;0,LEFT(LOWER(TRIM(DV31)),7)&lt;&gt;"pending"),AND(LEN(TRIM(DW31))&gt;0,LEFT(LOWER(TRIM(DW31)),7)&lt;&gt;"pending")),AND(LEN(TRIM(DX31))&gt;0,LEFT(LOWER(TRIM(DX31)),7)&lt;&gt;"pending")),IF(AND(F31="Claim-ready",OR(EA31="Strong",EA31="Moderate"),AND(LEN(TRIM(G31))&gt;0,LEFT(LOWER(TRIM(G31)),7)&lt;&gt;"pending"),G31&lt;&gt;"No substantive use decision is permitted from identification metadata alone.",AND(LEN(TRIM(DZ31))&gt;0,LEFT(LOWER(TRIM(DZ31)),7)&lt;&gt;"pending"),DZ31&lt;&gt;"Identification metadata alone does not permit any substantive scientific, causal, operational, or institutional claim.",AND(LEN(TRIM(EI31))&gt;0,LEFT(LOWER(TRIM(EI31)),7)&lt;&gt;"pending"),ISNUMBER(EH31),EH31&gt;0),"READY","PENDING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1" s="174" t="str">
        <x:v>Pending</x:v>
      </x:c>
      <x:c r="EE31" s="174"/>
      <x:c r="EF31" s="174" t="str">
        <x:v>Pending</x:v>
      </x:c>
      <x:c r="EG31" s="174" t="str">
        <x:v>Pending</x:v>
      </x:c>
      <x:c r="EH31" s="177"/>
      <x:c r="EI31" s="500"/>
      <x:c r="EJ31" s="174"/>
      <x:c r="EK31" s="174" t="str">
        <x:v>Pending</x:v>
      </x:c>
      <x:c r="EL31" s="177" t="n">
        <x:v>46272</x:v>
      </x:c>
      <x:c r="EM31" s="174" t="str">
        <x:v>Production PubMed record imported and reconciled to Zotero item FVTTTZ4M;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31" s="181" t="n">
        <x:f>IF(L31="","",(IF(N31&lt;&gt;"",1,0)+IF(O31&lt;&gt;"",1,0)+IF(AJ31&lt;&gt;"",1,0)+IF(AU31&lt;&gt;"",1,0)+IF(BE31&lt;&gt;"",1,0)+IF(CF31&lt;&gt;"",1,0)+IF(CJ31="Yes",1,0)+IF(CL31="Yes",1,0)+IF(DE31&lt;&gt;"Pending",1,0)+IF(F31&lt;&gt;"",1,0)+IF(DZ31&lt;&gt;"",1,0)+IF(EI31&lt;&gt;"",1,0))/12)</x:f>
        <x:v>0.4166666666666667</x:v>
      </x:c>
    </x:row>
    <x:row r="32">
      <x:c r="A32" s="175" t="str">
        <x:v>EV-0029</x:v>
      </x:c>
      <x:c r="B32" s="174" t="str">
        <x:v>Integrity check</x:v>
      </x:c>
      <x:c r="C32" s="175" t="str">
        <x:f>IF(L32="","",IF(LEFT(EC32,7)="BLOCKED","🔴 Do not use for conclusion",IF(EB32="Yes","🟢 Claim-ready","🟡 Caution / context")))</x:f>
        <x:v>🟡 Caution / context</x:v>
      </x:c>
      <x:c r="D32" s="174" t="str">
        <x:f>IF(L32="","",EC32)</x:f>
        <x:v>PENDING — appropriate appraisal</x:v>
      </x:c>
      <x:c r="E32" s="174" t="str">
        <x:v>P3 — Medium</x:v>
      </x:c>
      <x:c r="F32" s="174" t="str">
        <x:v>Pending</x:v>
      </x:c>
      <x:c r="G32" s="174" t="str">
        <x:v>Title/abstract identify an explicit tactical/public-safety context and readiness domain; retain for full-text assessment.</x:v>
      </x:c>
      <x:c r="H32" s="174" t="str">
        <x:v>Obtain and review lawful full text; confirm human adjudication; then select a design-specific appraisal instrument.</x:v>
      </x:c>
      <x:c r="I32" s="174"/>
      <x:c r="J32" s="174" t="str">
        <x:v>A — Core</x:v>
      </x:c>
      <x:c r="K32" s="174" t="str">
        <x:v>IDENTIFIED</x:v>
      </x:c>
      <x:c r="L32" s="174" t="str">
        <x:v>Use of Peer-Based Motivational Interviewing to Reduce Alcohol Use and Sexual Violence Among U.S. Sailors: A Feasibility Study.</x:v>
      </x:c>
      <x:c r="M32" s="174"/>
      <x:c r="N32" s="174" t="str">
        <x:v>Livingston, Jennifer A; Kerr, Emalee; Bichon, Juliette; Wiseblatt, Aria F; Buyuk, Erim; Santoro, Lowell; Walter, Kristen H; Orchowski, Lindsay M; Read, Jennifer P</x:v>
      </x:c>
      <x:c r="O32" s="176" t="n">
        <x:v>2026</x:v>
      </x:c>
      <x:c r="P32" s="174" t="str">
        <x:v>Military medicine</x:v>
      </x:c>
      <x:c r="Q32" s="174" t="str">
        <x:v>Journal Article</x:v>
      </x:c>
      <x:c r="R32" s="174" t="str">
        <x:v>Unclear</x:v>
      </x:c>
      <x:c r="S32" s="174" t="str">
        <x:v>Unknown</x:v>
      </x:c>
      <x:c r="T32" s="174" t="str">
        <x:v>eng</x:v>
      </x:c>
      <x:c r="U32" s="174" t="str">
        <x:v>https://pubmed.ncbi.nlm.nih.gov/42560206/</x:v>
      </x:c>
      <x:c r="V32" s="174" t="str">
        <x:v>10.1093/milmed/usag193</x:v>
      </x:c>
      <x:c r="W32" s="175" t="str">
        <x:f>IF(V32="","",LOWER(SUBSTITUTE(SUBSTITUTE(SUBSTITUTE(SUBSTITUTE(TRIM(V32),"https://doi.org/",""),"http://doi.org/",""),"https://dx.doi.org/",""),"doi:","")))</x:f>
        <x:v>10.1093/milmed/usag193</x:v>
      </x:c>
      <x:c r="X32" s="174" t="str">
        <x:v>42560206</x:v>
      </x:c>
      <x:c r="Y32" s="174" t="str">
        <x:v>PMC13445626</x:v>
      </x:c>
      <x:c r="Z32" s="174"/>
      <x:c r="AA32" s="174" t="str">
        <x:v>PubMed/MEDLINE</x:v>
      </x:c>
      <x:c r="AB32" s="174" t="str">
        <x:v>PUBMED-A-v1.0-2026-08-28</x:v>
      </x:c>
      <x:c r="AC32" s="174" t="str">
        <x:v>SP-PUBMED-A-20260828</x:v>
      </x:c>
      <x:c r="AD32" s="177" t="n">
        <x:v>46262</x:v>
      </x:c>
      <x:c r="AE32" s="177" t="n">
        <x:v>46272</x:v>
      </x:c>
      <x:c r="AF32" s="174" t="str">
        <x:v>2JCHS3NI</x:v>
      </x:c>
      <x:c r="AG32" s="174"/>
      <x:c r="AH32" s="174" t="str">
        <x:v>Tactical Athlete → Operational Readiness Brazil</x:v>
      </x:c>
      <x:c r="AI32" s="174" t="str">
        <x:v>evidence-family:A</x:v>
      </x:c>
      <x:c r="AJ32" s="174"/>
      <x:c r="AK32" s="175" t="str">
        <x:f>IF(AJ32="","",IF(OR(LOWER(AJ32)="brazil",LOWER(AJ32)="brasil"),"Yes","No"))</x:f>
      </x:c>
      <x:c r="AL32" s="174"/>
      <x:c r="AM32" s="174"/>
      <x:c r="AN32" s="174"/>
      <x:c r="AO32" s="178"/>
      <x:c r="AP32" s="174"/>
      <x:c r="AQ32" s="174"/>
      <x:c r="AR32" s="174"/>
      <x:c r="AS32" s="174"/>
      <x:c r="AT32" s="174"/>
      <x:c r="AU32" s="174"/>
      <x:c r="AV32" s="174"/>
      <x:c r="AW32" s="174"/>
      <x:c r="AX32" s="174"/>
      <x:c r="AY32" s="174"/>
      <x:c r="AZ32" s="174"/>
      <x:c r="BA32" s="174"/>
      <x:c r="BB32" s="174"/>
      <x:c r="BC32" s="174"/>
      <x:c r="BD32" s="174"/>
      <x:c r="BE32" s="174"/>
      <x:c r="BF32" s="174"/>
      <x:c r="BG32" s="174"/>
      <x:c r="BH32" s="174"/>
      <x:c r="BI32" s="174"/>
      <x:c r="BJ32" s="174"/>
      <x:c r="BK32" s="174"/>
      <x:c r="BL32" s="174"/>
      <x:c r="BM32" s="174"/>
      <x:c r="BN32" s="174"/>
      <x:c r="BO32" s="174"/>
      <x:c r="BP32" s="174"/>
      <x:c r="BQ32" s="174"/>
      <x:c r="BR32" s="174"/>
      <x:c r="BS32" s="174"/>
      <x:c r="BT32" s="174"/>
      <x:c r="BU32" s="174"/>
      <x:c r="BV32" s="174"/>
      <x:c r="BW32" s="174"/>
      <x:c r="BX32" s="174"/>
      <x:c r="BY32" s="174"/>
      <x:c r="BZ32" s="174"/>
      <x:c r="CA32" s="174"/>
      <x:c r="CB32" s="174"/>
      <x:c r="CC32" s="174"/>
      <x:c r="CD32" s="174"/>
      <x:c r="CE32" s="174"/>
      <x:c r="CF32" s="174"/>
      <x:c r="CG32" s="174"/>
      <x:c r="CH32" s="174"/>
      <x:c r="CI32" s="179"/>
      <x:c r="CJ32" s="174" t="str">
        <x:v>Yes</x:v>
      </x:c>
      <x:c r="CK32" s="174" t="str">
        <x:v>Yes</x:v>
      </x:c>
      <x:c r="CL32" s="174" t="str">
        <x:v>Yes</x:v>
      </x:c>
      <x:c r="CM32" s="174" t="str">
        <x:v>Clear</x:v>
      </x:c>
      <x:c r="CN32" s="174" t="str">
        <x:v>Verified — clear</x:v>
      </x:c>
      <x:c r="CO32" s="177" t="n">
        <x:v>46272</x:v>
      </x:c>
      <x:c r="CP32" s="174" t="str">
        <x:v>https://pubmed.ncbi.nlm.nih.gov/42560206/</x:v>
      </x:c>
      <x:c r="CQ32" s="174"/>
      <x:c r="CR32" s="174"/>
      <x:c r="CS32" s="174"/>
      <x:c r="CT32" s="174"/>
      <x:c r="CU32" s="176"/>
      <x:c r="CV32" s="176"/>
      <x:c r="CW32" s="176"/>
      <x:c r="CX32" s="176"/>
      <x:c r="CY32" s="176"/>
      <x:c r="CZ32" s="176"/>
      <x:c r="DA32" s="176"/>
      <x:c r="DB32" s="175" t="str">
        <x:f>IF(L32="","",IF(AND(COUNT(CU32:DA32)=7,OR(CU32=0,CU32=1,CU32=2),OR(CV32=0,CV32=1,CV32=2),OR(CW32=0,CW32=1,CW32=2),OR(CX32=0,CX32=1,CX32=2),OR(CY32=0,CY32=1,CY32=2),OR(CZ32=0,CZ32=1,CZ32=2),OR(DA32=0,DA32=1,DA32=2)),SUM(CU32:DA32),""))</x:f>
      </x:c>
      <x:c r="DC32" s="180" t="str">
        <x:f>IF(DB32="","",ROUND(DB32/14*10,1))</x:f>
      </x:c>
      <x:c r="DD32" s="174" t="str">
        <x:v>Pending</x:v>
      </x:c>
      <x:c r="DE32" s="175" t="str">
        <x:f>IF(L32="","",IF(DC32="","Pending",IF(DD32="Yes","CONDITIONAL — safety override",IF(DC32&gt;=8,"HIGH",IF(DC32&gt;=5,"CONDITIONAL","LOW")))))</x:f>
        <x:v>Pending</x:v>
      </x:c>
      <x:c r="DF32" s="174" t="str">
        <x:v>Pending screening and full-text appraisal; no transferability judgment made at identification.</x:v>
      </x:c>
      <x:c r="DG32" s="174"/>
      <x:c r="DH32" s="174"/>
      <x:c r="DI32" s="174"/>
      <x:c r="DJ32" s="174"/>
      <x:c r="DK32" s="174"/>
      <x:c r="DL32" s="174"/>
      <x:c r="DM32" s="174"/>
      <x:c r="DN32" s="174"/>
      <x:c r="DO32" s="174"/>
      <x:c r="DP32" s="174"/>
      <x:c r="DQ32" s="174"/>
      <x:c r="DR32" s="174"/>
      <x:c r="DS32" s="174"/>
      <x:c r="DT32" s="174"/>
      <x:c r="DU32" s="174"/>
      <x:c r="DV32" s="174"/>
      <x:c r="DW32" s="174"/>
      <x:c r="DX32" s="174"/>
      <x:c r="DY32" s="174"/>
      <x:c r="DZ32" s="174" t="str">
        <x:v>Title/abstract screening alone does not establish effectiveness, causality, methodological quality, transferability to Brazilian public safety or an institutional recommendation.</x:v>
      </x:c>
      <x:c r="EA32" s="174" t="str">
        <x:v>Pending</x:v>
      </x:c>
      <x:c r="EB32" s="175" t="str">
        <x:f>IF(L32="","",IF(EC32="READY","Yes","No / Pending"))</x:f>
        <x:v>No / Pending</x:v>
      </x:c>
      <x:c r="EC32" s="174" t="str">
        <x:f>IF(L32="","",IF(OR(ISNUMBER(SEARCH("Retracted Publication",Q32)),CM32="Retracted",CN32="Retracted",CM32="Expression of Concern",CN32="Expression of Concern",F32="Not used",CG32="Critical",CH32="High",CH32="Critical"),"BLOCKED — integrity or use restriction",IF(AND(CJ32="Yes",CK32="Yes",CL32="Yes"),IF(AND(CM32="Clear",CN32="Verified — clear"),IF(AND(AND(LEN(TRIM(CF32))&gt;0,LEFT(LOWER(TRIM(CF32)),7)&lt;&gt;"pending"),OR(CG32="High",CG32="Moderate"),OR(CH32="Low",CH32="Some concerns",CH32="Not applicable")),IF(AND(DD32="No",OR(DE32="HIGH",DE32="CONDITIONAL"),AND(LEN(TRIM(DF32))&gt;0,LEFT(LOWER(TRIM(DF32)),7)&lt;&gt;"pending")),IF(AND(AND(LEN(TRIM(DT32))&gt;0,LEFT(LOWER(TRIM(DT32)),7)&lt;&gt;"pending"),AND(LEN(TRIM(DU32))&gt;0,LEFT(LOWER(TRIM(DU32)),7)&lt;&gt;"pending"),OR(AND(LEN(TRIM(DV32))&gt;0,LEFT(LOWER(TRIM(DV32)),7)&lt;&gt;"pending"),AND(LEN(TRIM(DW32))&gt;0,LEFT(LOWER(TRIM(DW32)),7)&lt;&gt;"pending")),AND(LEN(TRIM(DX32))&gt;0,LEFT(LOWER(TRIM(DX32)),7)&lt;&gt;"pending")),IF(AND(F32="Claim-ready",OR(EA32="Strong",EA32="Moderate"),AND(LEN(TRIM(G32))&gt;0,LEFT(LOWER(TRIM(G32)),7)&lt;&gt;"pending"),G32&lt;&gt;"No substantive use decision is permitted from identification metadata alone.",AND(LEN(TRIM(DZ32))&gt;0,LEFT(LOWER(TRIM(DZ32)),7)&lt;&gt;"pending"),DZ32&lt;&gt;"Identification metadata alone does not permit any substantive scientific, causal, operational, or institutional claim.",AND(LEN(TRIM(EI32))&gt;0,LEFT(LOWER(TRIM(EI32)),7)&lt;&gt;"pending"),ISNUMBER(EH32),EH32&gt;0),"READY","PENDING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" s="174" t="str">
        <x:v>Pending</x:v>
      </x:c>
      <x:c r="EE32" s="174"/>
      <x:c r="EF32" s="174" t="str">
        <x:v>Pending</x:v>
      </x:c>
      <x:c r="EG32" s="174" t="str">
        <x:v>Pending</x:v>
      </x:c>
      <x:c r="EH32" s="177"/>
      <x:c r="EI32" s="500"/>
      <x:c r="EJ32" s="174"/>
      <x:c r="EK32" s="174" t="str">
        <x:v>Pending</x:v>
      </x:c>
      <x:c r="EL32" s="177" t="n">
        <x:v>46272</x:v>
      </x:c>
      <x:c r="EM32" s="174" t="str">
        <x:v>Production PubMed record imported and reconciled to Zotero item 2JCHS3NI;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" s="181" t="n">
        <x:f>IF(L32="","",(IF(N32&lt;&gt;"",1,0)+IF(O32&lt;&gt;"",1,0)+IF(AJ32&lt;&gt;"",1,0)+IF(AU32&lt;&gt;"",1,0)+IF(BE32&lt;&gt;"",1,0)+IF(CF32&lt;&gt;"",1,0)+IF(CJ32="Yes",1,0)+IF(CL32="Yes",1,0)+IF(DE32&lt;&gt;"Pending",1,0)+IF(F32&lt;&gt;"",1,0)+IF(DZ32&lt;&gt;"",1,0)+IF(EI32&lt;&gt;"",1,0))/12)</x:f>
        <x:v>0.5</x:v>
      </x:c>
    </x:row>
    <x:row r="33">
      <x:c r="A33" s="175" t="str">
        <x:v>EV-0030</x:v>
      </x:c>
      <x:c r="B33" s="174" t="str">
        <x:v>Integrity check</x:v>
      </x:c>
      <x:c r="C33" s="175" t="str">
        <x:f>IF(L33="","",IF(LEFT(EC33,7)="BLOCKED","🔴 Do not use for conclusion",IF(EB33="Yes","🟢 Claim-ready","🟡 Caution / context")))</x:f>
        <x:v>🟡 Caution / context</x:v>
      </x:c>
      <x:c r="D33" s="174" t="str">
        <x:f>IF(L33="","",EC33)</x:f>
        <x:v>PENDING — appropriate appraisal</x:v>
      </x:c>
      <x:c r="E33" s="174" t="str">
        <x:v>P3 — Medium</x:v>
      </x:c>
      <x:c r="F33" s="174" t="str">
        <x:v>Pending</x:v>
      </x:c>
      <x:c r="G33" s="174" t="str">
        <x:v>Title/abstract identify an explicit tactical/public-safety context and readiness domain; retain for full-text assessment.</x:v>
      </x:c>
      <x:c r="H33" s="174" t="str">
        <x:v>Obtain and review lawful full text; confirm human adjudication; then select a design-specific appraisal instrument.</x:v>
      </x:c>
      <x:c r="I33" s="174"/>
      <x:c r="J33" s="174" t="str">
        <x:v>A — Core</x:v>
      </x:c>
      <x:c r="K33" s="174" t="str">
        <x:v>IDENTIFIED</x:v>
      </x:c>
      <x:c r="L33" s="174" t="str">
        <x:v>On-Body Measure of Reaction Time Provides Real-time Triage of Impairment.</x:v>
      </x:c>
      <x:c r="M33" s="174"/>
      <x:c r="N33" s="174" t="str">
        <x:v>Blackwell, Megan H; Kowalczyk, Michael P; Kasparian, Michael P; Ang, Dexter W; Goldberg, J Cody; Gormley, William B</x:v>
      </x:c>
      <x:c r="O33" s="176" t="n">
        <x:v>2026</x:v>
      </x:c>
      <x:c r="P33" s="174" t="str">
        <x:v>Military medicine</x:v>
      </x:c>
      <x:c r="Q33" s="174" t="str">
        <x:v>Journal Article</x:v>
      </x:c>
      <x:c r="R33" s="174" t="str">
        <x:v>Unclear</x:v>
      </x:c>
      <x:c r="S33" s="174" t="str">
        <x:v>Unknown</x:v>
      </x:c>
      <x:c r="T33" s="174" t="str">
        <x:v>eng</x:v>
      </x:c>
      <x:c r="U33" s="174" t="str">
        <x:v>https://pubmed.ncbi.nlm.nih.gov/42560205/</x:v>
      </x:c>
      <x:c r="V33" s="174" t="str">
        <x:v>10.1093/milmed/usag272</x:v>
      </x:c>
      <x:c r="W33" s="175" t="str">
        <x:f>IF(V33="","",LOWER(SUBSTITUTE(SUBSTITUTE(SUBSTITUTE(SUBSTITUTE(TRIM(V33),"https://doi.org/",""),"http://doi.org/",""),"https://dx.doi.org/",""),"doi:","")))</x:f>
        <x:v>10.1093/milmed/usag272</x:v>
      </x:c>
      <x:c r="X33" s="174" t="str">
        <x:v>42560205</x:v>
      </x:c>
      <x:c r="Y33" s="174" t="str">
        <x:v>PMC13445611</x:v>
      </x:c>
      <x:c r="Z33" s="174"/>
      <x:c r="AA33" s="174" t="str">
        <x:v>PubMed/MEDLINE</x:v>
      </x:c>
      <x:c r="AB33" s="174" t="str">
        <x:v>PUBMED-A-v1.0-2026-08-28</x:v>
      </x:c>
      <x:c r="AC33" s="174" t="str">
        <x:v>SP-PUBMED-A-20260828</x:v>
      </x:c>
      <x:c r="AD33" s="177" t="n">
        <x:v>46262</x:v>
      </x:c>
      <x:c r="AE33" s="177" t="n">
        <x:v>46272</x:v>
      </x:c>
      <x:c r="AF33" s="174" t="str">
        <x:v>VJ85HKPK</x:v>
      </x:c>
      <x:c r="AG33" s="174"/>
      <x:c r="AH33" s="174" t="str">
        <x:v>Tactical Athlete → Operational Readiness Brazil</x:v>
      </x:c>
      <x:c r="AI33" s="174" t="str">
        <x:v>evidence-family:A</x:v>
      </x:c>
      <x:c r="AJ33" s="174"/>
      <x:c r="AK33" s="175" t="str">
        <x:f>IF(AJ33="","",IF(OR(LOWER(AJ33)="brazil",LOWER(AJ33)="brasil"),"Yes","No"))</x:f>
      </x:c>
      <x:c r="AL33" s="174"/>
      <x:c r="AM33" s="174"/>
      <x:c r="AN33" s="174"/>
      <x:c r="AO33" s="178"/>
      <x:c r="AP33" s="174"/>
      <x:c r="AQ33" s="174"/>
      <x:c r="AR33" s="174"/>
      <x:c r="AS33" s="174"/>
      <x:c r="AT33" s="174"/>
      <x:c r="AU33" s="174"/>
      <x:c r="AV33" s="174"/>
      <x:c r="AW33" s="174"/>
      <x:c r="AX33" s="174"/>
      <x:c r="AY33" s="174"/>
      <x:c r="AZ33" s="174"/>
      <x:c r="BA33" s="174"/>
      <x:c r="BB33" s="174"/>
      <x:c r="BC33" s="174"/>
      <x:c r="BD33" s="174"/>
      <x:c r="BE33" s="174"/>
      <x:c r="BF33" s="174"/>
      <x:c r="BG33" s="174"/>
      <x:c r="BH33" s="174"/>
      <x:c r="BI33" s="174"/>
      <x:c r="BJ33" s="174"/>
      <x:c r="BK33" s="174"/>
      <x:c r="BL33" s="174"/>
      <x:c r="BM33" s="174"/>
      <x:c r="BN33" s="174"/>
      <x:c r="BO33" s="174"/>
      <x:c r="BP33" s="174"/>
      <x:c r="BQ33" s="174"/>
      <x:c r="BR33" s="174"/>
      <x:c r="BS33" s="174"/>
      <x:c r="BT33" s="174"/>
      <x:c r="BU33" s="174"/>
      <x:c r="BV33" s="174"/>
      <x:c r="BW33" s="174"/>
      <x:c r="BX33" s="174"/>
      <x:c r="BY33" s="174"/>
      <x:c r="BZ33" s="174"/>
      <x:c r="CA33" s="174"/>
      <x:c r="CB33" s="174"/>
      <x:c r="CC33" s="174"/>
      <x:c r="CD33" s="174"/>
      <x:c r="CE33" s="174"/>
      <x:c r="CF33" s="174"/>
      <x:c r="CG33" s="174"/>
      <x:c r="CH33" s="174"/>
      <x:c r="CI33" s="179"/>
      <x:c r="CJ33" s="174" t="str">
        <x:v>Yes</x:v>
      </x:c>
      <x:c r="CK33" s="174" t="str">
        <x:v>Yes</x:v>
      </x:c>
      <x:c r="CL33" s="174" t="str">
        <x:v>Yes</x:v>
      </x:c>
      <x:c r="CM33" s="174" t="str">
        <x:v>Clear</x:v>
      </x:c>
      <x:c r="CN33" s="174" t="str">
        <x:v>Verified — clear</x:v>
      </x:c>
      <x:c r="CO33" s="177" t="n">
        <x:v>46272</x:v>
      </x:c>
      <x:c r="CP33" s="174" t="str">
        <x:v>https://pubmed.ncbi.nlm.nih.gov/42560205/</x:v>
      </x:c>
      <x:c r="CQ33" s="174"/>
      <x:c r="CR33" s="174"/>
      <x:c r="CS33" s="174"/>
      <x:c r="CT33" s="174"/>
      <x:c r="CU33" s="176"/>
      <x:c r="CV33" s="176"/>
      <x:c r="CW33" s="176"/>
      <x:c r="CX33" s="176"/>
      <x:c r="CY33" s="176"/>
      <x:c r="CZ33" s="176"/>
      <x:c r="DA33" s="176"/>
      <x:c r="DB33" s="175" t="str">
        <x:f>IF(L33="","",IF(AND(COUNT(CU33:DA33)=7,OR(CU33=0,CU33=1,CU33=2),OR(CV33=0,CV33=1,CV33=2),OR(CW33=0,CW33=1,CW33=2),OR(CX33=0,CX33=1,CX33=2),OR(CY33=0,CY33=1,CY33=2),OR(CZ33=0,CZ33=1,CZ33=2),OR(DA33=0,DA33=1,DA33=2)),SUM(CU33:DA33),""))</x:f>
      </x:c>
      <x:c r="DC33" s="180" t="str">
        <x:f>IF(DB33="","",ROUND(DB33/14*10,1))</x:f>
      </x:c>
      <x:c r="DD33" s="174" t="str">
        <x:v>Pending</x:v>
      </x:c>
      <x:c r="DE33" s="175" t="str">
        <x:f>IF(L33="","",IF(DC33="","Pending",IF(DD33="Yes","CONDITIONAL — safety override",IF(DC33&gt;=8,"HIGH",IF(DC33&gt;=5,"CONDITIONAL","LOW")))))</x:f>
        <x:v>Pending</x:v>
      </x:c>
      <x:c r="DF33" s="174" t="str">
        <x:v>Pending screening and full-text appraisal; no transferability judgment made at identification.</x:v>
      </x:c>
      <x:c r="DG33" s="174"/>
      <x:c r="DH33" s="174"/>
      <x:c r="DI33" s="174"/>
      <x:c r="DJ33" s="174"/>
      <x:c r="DK33" s="174"/>
      <x:c r="DL33" s="174"/>
      <x:c r="DM33" s="174"/>
      <x:c r="DN33" s="174"/>
      <x:c r="DO33" s="174"/>
      <x:c r="DP33" s="174"/>
      <x:c r="DQ33" s="174"/>
      <x:c r="DR33" s="174"/>
      <x:c r="DS33" s="174"/>
      <x:c r="DT33" s="174"/>
      <x:c r="DU33" s="174"/>
      <x:c r="DV33" s="174"/>
      <x:c r="DW33" s="174"/>
      <x:c r="DX33" s="174"/>
      <x:c r="DY33" s="174"/>
      <x:c r="DZ33" s="174" t="str">
        <x:v>Title/abstract screening alone does not establish effectiveness, causality, methodological quality, transferability to Brazilian public safety or an institutional recommendation.</x:v>
      </x:c>
      <x:c r="EA33" s="174" t="str">
        <x:v>Pending</x:v>
      </x:c>
      <x:c r="EB33" s="175" t="str">
        <x:f>IF(L33="","",IF(EC33="READY","Yes","No / Pending"))</x:f>
        <x:v>No / Pending</x:v>
      </x:c>
      <x:c r="EC33" s="174" t="str">
        <x:f>IF(L33="","",IF(OR(ISNUMBER(SEARCH("Retracted Publication",Q33)),CM33="Retracted",CN33="Retracted",CM33="Expression of Concern",CN33="Expression of Concern",F33="Not used",CG33="Critical",CH33="High",CH33="Critical"),"BLOCKED — integrity or use restriction",IF(AND(CJ33="Yes",CK33="Yes",CL33="Yes"),IF(AND(CM33="Clear",CN33="Verified — clear"),IF(AND(AND(LEN(TRIM(CF33))&gt;0,LEFT(LOWER(TRIM(CF33)),7)&lt;&gt;"pending"),OR(CG33="High",CG33="Moderate"),OR(CH33="Low",CH33="Some concerns",CH33="Not applicable")),IF(AND(DD33="No",OR(DE33="HIGH",DE33="CONDITIONAL"),AND(LEN(TRIM(DF33))&gt;0,LEFT(LOWER(TRIM(DF33)),7)&lt;&gt;"pending")),IF(AND(AND(LEN(TRIM(DT33))&gt;0,LEFT(LOWER(TRIM(DT33)),7)&lt;&gt;"pending"),AND(LEN(TRIM(DU33))&gt;0,LEFT(LOWER(TRIM(DU33)),7)&lt;&gt;"pending"),OR(AND(LEN(TRIM(DV33))&gt;0,LEFT(LOWER(TRIM(DV33)),7)&lt;&gt;"pending"),AND(LEN(TRIM(DW33))&gt;0,LEFT(LOWER(TRIM(DW33)),7)&lt;&gt;"pending")),AND(LEN(TRIM(DX33))&gt;0,LEFT(LOWER(TRIM(DX33)),7)&lt;&gt;"pending")),IF(AND(F33="Claim-ready",OR(EA33="Strong",EA33="Moderate"),AND(LEN(TRIM(G33))&gt;0,LEFT(LOWER(TRIM(G33)),7)&lt;&gt;"pending"),G33&lt;&gt;"No substantive use decision is permitted from identification metadata alone.",AND(LEN(TRIM(DZ33))&gt;0,LEFT(LOWER(TRIM(DZ33)),7)&lt;&gt;"pending"),DZ33&lt;&gt;"Identification metadata alone does not permit any substantive scientific, causal, operational, or institutional claim.",AND(LEN(TRIM(EI33))&gt;0,LEFT(LOWER(TRIM(EI33)),7)&lt;&gt;"pending"),ISNUMBER(EH33),EH33&gt;0),"READY","PENDING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" s="174" t="str">
        <x:v>Pending</x:v>
      </x:c>
      <x:c r="EE33" s="174"/>
      <x:c r="EF33" s="174" t="str">
        <x:v>Pending</x:v>
      </x:c>
      <x:c r="EG33" s="174" t="str">
        <x:v>Pending</x:v>
      </x:c>
      <x:c r="EH33" s="177"/>
      <x:c r="EI33" s="500"/>
      <x:c r="EJ33" s="174"/>
      <x:c r="EK33" s="174" t="str">
        <x:v>Pending</x:v>
      </x:c>
      <x:c r="EL33" s="177" t="n">
        <x:v>46272</x:v>
      </x:c>
      <x:c r="EM33" s="174" t="str">
        <x:v>Production PubMed record imported and reconciled to Zotero item VJ85HKPK;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" s="181" t="n">
        <x:f>IF(L33="","",(IF(N33&lt;&gt;"",1,0)+IF(O33&lt;&gt;"",1,0)+IF(AJ33&lt;&gt;"",1,0)+IF(AU33&lt;&gt;"",1,0)+IF(BE33&lt;&gt;"",1,0)+IF(CF33&lt;&gt;"",1,0)+IF(CJ33="Yes",1,0)+IF(CL33="Yes",1,0)+IF(DE33&lt;&gt;"Pending",1,0)+IF(F33&lt;&gt;"",1,0)+IF(DZ33&lt;&gt;"",1,0)+IF(EI33&lt;&gt;"",1,0))/12)</x:f>
        <x:v>0.5</x:v>
      </x:c>
    </x:row>
    <x:row r="34">
      <x:c r="A34" s="175" t="str">
        <x:v>EV-0031</x:v>
      </x:c>
      <x:c r="B34" s="174" t="str">
        <x:v>Integrity check</x:v>
      </x:c>
      <x:c r="C34" s="175" t="str">
        <x:f>IF(L34="","",IF(LEFT(EC34,7)="BLOCKED","🔴 Do not use for conclusion",IF(EB34="Yes","🟢 Claim-ready","🟡 Caution / context")))</x:f>
        <x:v>🟡 Caution / context</x:v>
      </x:c>
      <x:c r="D34" s="174" t="str">
        <x:f>IF(L34="","",EC34)</x:f>
        <x:v>PENDING — appropriate appraisal</x:v>
      </x:c>
      <x:c r="E34" s="174" t="str">
        <x:v>P3 — Medium</x:v>
      </x:c>
      <x:c r="F34" s="174" t="str">
        <x:v>Pending</x:v>
      </x:c>
      <x:c r="G34" s="174" t="str">
        <x:v>Title/abstract identify an explicit operational APHT/medical-readiness topic; retain for full-text assessment.</x:v>
      </x:c>
      <x:c r="H34" s="174" t="str">
        <x:v>Obtain and review lawful full text; confirm human adjudication; then select a design-specific appraisal instrument.</x:v>
      </x:c>
      <x:c r="I34" s="174"/>
      <x:c r="J34" s="174" t="str">
        <x:v>B — APHT / Medical Readiness</x:v>
      </x:c>
      <x:c r="K34" s="174" t="str">
        <x:v>IDENTIFIED</x:v>
      </x:c>
      <x:c r="L34" s="174" t="str">
        <x:v>Tactical Combat Casualty Care Training in the U.S. Military: A Comparative Cost Assessment Between Virtual Reality Simulation and Traditional Simulation.</x:v>
      </x:c>
      <x:c r="M34" s="174"/>
      <x:c r="N34" s="174" t="str">
        <x:v>Mangor, Jodie; Lockhart, Cheryl; Polson, Jennifer S</x:v>
      </x:c>
      <x:c r="O34" s="176" t="n">
        <x:v>2026</x:v>
      </x:c>
      <x:c r="P34" s="174" t="str">
        <x:v>Military medicine</x:v>
      </x:c>
      <x:c r="Q34" s="174" t="str">
        <x:v>Comparative Study; Journal Article</x:v>
      </x:c>
      <x:c r="R34" s="174" t="str">
        <x:v>Unclear</x:v>
      </x:c>
      <x:c r="S34" s="174" t="str">
        <x:v>Unknown</x:v>
      </x:c>
      <x:c r="T34" s="174" t="str">
        <x:v>eng</x:v>
      </x:c>
      <x:c r="U34" s="174" t="str">
        <x:v>https://pubmed.ncbi.nlm.nih.gov/42560189/</x:v>
      </x:c>
      <x:c r="V34" s="174" t="str">
        <x:v>10.1093/milmed/usag190</x:v>
      </x:c>
      <x:c r="W34" s="175" t="str">
        <x:f>IF(V34="","",LOWER(SUBSTITUTE(SUBSTITUTE(SUBSTITUTE(SUBSTITUTE(TRIM(V34),"https://doi.org/",""),"http://doi.org/",""),"https://dx.doi.org/",""),"doi:","")))</x:f>
        <x:v>10.1093/milmed/usag190</x:v>
      </x:c>
      <x:c r="X34" s="174" t="str">
        <x:v>42560189</x:v>
      </x:c>
      <x:c r="Y34" s="174" t="str"/>
      <x:c r="Z34" s="174"/>
      <x:c r="AA34" s="174" t="str">
        <x:v>PubMed/MEDLINE</x:v>
      </x:c>
      <x:c r="AB34" s="174" t="str">
        <x:v>PUBMED-B-v1.0-2026-08-28</x:v>
      </x:c>
      <x:c r="AC34" s="174" t="str">
        <x:v>SP-PUBMED-B-20260828</x:v>
      </x:c>
      <x:c r="AD34" s="177" t="n">
        <x:v>46262</x:v>
      </x:c>
      <x:c r="AE34" s="177" t="n">
        <x:v>46272</x:v>
      </x:c>
      <x:c r="AF34" s="174" t="str">
        <x:v>FRCZW9AS</x:v>
      </x:c>
      <x:c r="AG34" s="174"/>
      <x:c r="AH34" s="174" t="str">
        <x:v>Tactical Athlete → Operational Readiness Brazil</x:v>
      </x:c>
      <x:c r="AI34" s="174" t="str">
        <x:v>evidence-family:B</x:v>
      </x:c>
      <x:c r="AJ34" s="174"/>
      <x:c r="AK34" s="175" t="str">
        <x:f>IF(AJ34="","",IF(OR(LOWER(AJ34)="brazil",LOWER(AJ34)="brasil"),"Yes","No"))</x:f>
      </x:c>
      <x:c r="AL34" s="174"/>
      <x:c r="AM34" s="174"/>
      <x:c r="AN34" s="174"/>
      <x:c r="AO34" s="178"/>
      <x:c r="AP34" s="174"/>
      <x:c r="AQ34" s="174"/>
      <x:c r="AR34" s="174"/>
      <x:c r="AS34" s="174"/>
      <x:c r="AT34" s="174"/>
      <x:c r="AU34" s="174"/>
      <x:c r="AV34" s="174"/>
      <x:c r="AW34" s="174"/>
      <x:c r="AX34" s="174"/>
      <x:c r="AY34" s="174"/>
      <x:c r="AZ34" s="174"/>
      <x:c r="BA34" s="174"/>
      <x:c r="BB34" s="174"/>
      <x:c r="BC34" s="174"/>
      <x:c r="BD34" s="174"/>
      <x:c r="BE34" s="174"/>
      <x:c r="BF34" s="174"/>
      <x:c r="BG34" s="174"/>
      <x:c r="BH34" s="174"/>
      <x:c r="BI34" s="174"/>
      <x:c r="BJ34" s="174"/>
      <x:c r="BK34" s="174"/>
      <x:c r="BL34" s="174"/>
      <x:c r="BM34" s="174"/>
      <x:c r="BN34" s="174"/>
      <x:c r="BO34" s="174"/>
      <x:c r="BP34" s="174"/>
      <x:c r="BQ34" s="174"/>
      <x:c r="BR34" s="174"/>
      <x:c r="BS34" s="174"/>
      <x:c r="BT34" s="174"/>
      <x:c r="BU34" s="174"/>
      <x:c r="BV34" s="174"/>
      <x:c r="BW34" s="174"/>
      <x:c r="BX34" s="174"/>
      <x:c r="BY34" s="174"/>
      <x:c r="BZ34" s="174"/>
      <x:c r="CA34" s="174"/>
      <x:c r="CB34" s="174"/>
      <x:c r="CC34" s="174"/>
      <x:c r="CD34" s="174"/>
      <x:c r="CE34" s="174"/>
      <x:c r="CF34" s="174"/>
      <x:c r="CG34" s="174"/>
      <x:c r="CH34" s="174"/>
      <x:c r="CI34" s="179"/>
      <x:c r="CJ34" s="174" t="str">
        <x:v>Yes</x:v>
      </x:c>
      <x:c r="CK34" s="174" t="str">
        <x:v>Yes</x:v>
      </x:c>
      <x:c r="CL34" s="174" t="str">
        <x:v>Yes</x:v>
      </x:c>
      <x:c r="CM34" s="174" t="str">
        <x:v>Clear</x:v>
      </x:c>
      <x:c r="CN34" s="174" t="str">
        <x:v>Verified — clear</x:v>
      </x:c>
      <x:c r="CO34" s="177" t="n">
        <x:v>46272</x:v>
      </x:c>
      <x:c r="CP34" s="174" t="str">
        <x:v>https://pubmed.ncbi.nlm.nih.gov/42560189/</x:v>
      </x:c>
      <x:c r="CQ34" s="174"/>
      <x:c r="CR34" s="174"/>
      <x:c r="CS34" s="174"/>
      <x:c r="CT34" s="174"/>
      <x:c r="CU34" s="176"/>
      <x:c r="CV34" s="176"/>
      <x:c r="CW34" s="176"/>
      <x:c r="CX34" s="176"/>
      <x:c r="CY34" s="176"/>
      <x:c r="CZ34" s="176"/>
      <x:c r="DA34" s="176"/>
      <x:c r="DB34" s="175" t="str">
        <x:f>IF(L34="","",IF(AND(COUNT(CU34:DA34)=7,OR(CU34=0,CU34=1,CU34=2),OR(CV34=0,CV34=1,CV34=2),OR(CW34=0,CW34=1,CW34=2),OR(CX34=0,CX34=1,CX34=2),OR(CY34=0,CY34=1,CY34=2),OR(CZ34=0,CZ34=1,CZ34=2),OR(DA34=0,DA34=1,DA34=2)),SUM(CU34:DA34),""))</x:f>
      </x:c>
      <x:c r="DC34" s="180" t="str">
        <x:f>IF(DB34="","",ROUND(DB34/14*10,1))</x:f>
      </x:c>
      <x:c r="DD34" s="174" t="str">
        <x:v>Pending</x:v>
      </x:c>
      <x:c r="DE34" s="175" t="str">
        <x:f>IF(L34="","",IF(DC34="","Pending",IF(DD34="Yes","CONDITIONAL — safety override",IF(DC34&gt;=8,"HIGH",IF(DC34&gt;=5,"CONDITIONAL","LOW")))))</x:f>
        <x:v>Pending</x:v>
      </x:c>
      <x:c r="DF34" s="174" t="str">
        <x:v>Pending screening and full-text appraisal; no transferability judgment made at identification.</x:v>
      </x:c>
      <x:c r="DG34" s="174"/>
      <x:c r="DH34" s="174"/>
      <x:c r="DI34" s="174"/>
      <x:c r="DJ34" s="174"/>
      <x:c r="DK34" s="174"/>
      <x:c r="DL34" s="174"/>
      <x:c r="DM34" s="174"/>
      <x:c r="DN34" s="174"/>
      <x:c r="DO34" s="174"/>
      <x:c r="DP34" s="174"/>
      <x:c r="DQ34" s="174"/>
      <x:c r="DR34" s="174"/>
      <x:c r="DS34" s="174"/>
      <x:c r="DT34" s="174"/>
      <x:c r="DU34" s="174"/>
      <x:c r="DV34" s="174"/>
      <x:c r="DW34" s="174"/>
      <x:c r="DX34" s="174"/>
      <x:c r="DY34" s="174"/>
      <x:c r="DZ34" s="174" t="str">
        <x:v>Title/abstract screening alone does not establish effectiveness, causality, methodological quality, transferability to Brazilian public safety or an institutional recommendation.</x:v>
      </x:c>
      <x:c r="EA34" s="174" t="str">
        <x:v>Pending</x:v>
      </x:c>
      <x:c r="EB34" s="175" t="str">
        <x:f>IF(L34="","",IF(EC34="READY","Yes","No / Pending"))</x:f>
        <x:v>No / Pending</x:v>
      </x:c>
      <x:c r="EC34" s="174" t="str">
        <x:f>IF(L34="","",IF(OR(ISNUMBER(SEARCH("Retracted Publication",Q34)),CM34="Retracted",CN34="Retracted",CM34="Expression of Concern",CN34="Expression of Concern",F34="Not used",CG34="Critical",CH34="High",CH34="Critical"),"BLOCKED — integrity or use restriction",IF(AND(CJ34="Yes",CK34="Yes",CL34="Yes"),IF(AND(CM34="Clear",CN34="Verified — clear"),IF(AND(AND(LEN(TRIM(CF34))&gt;0,LEFT(LOWER(TRIM(CF34)),7)&lt;&gt;"pending"),OR(CG34="High",CG34="Moderate"),OR(CH34="Low",CH34="Some concerns",CH34="Not applicable")),IF(AND(DD34="No",OR(DE34="HIGH",DE34="CONDITIONAL"),AND(LEN(TRIM(DF34))&gt;0,LEFT(LOWER(TRIM(DF34)),7)&lt;&gt;"pending")),IF(AND(AND(LEN(TRIM(DT34))&gt;0,LEFT(LOWER(TRIM(DT34)),7)&lt;&gt;"pending"),AND(LEN(TRIM(DU34))&gt;0,LEFT(LOWER(TRIM(DU34)),7)&lt;&gt;"pending"),OR(AND(LEN(TRIM(DV34))&gt;0,LEFT(LOWER(TRIM(DV34)),7)&lt;&gt;"pending"),AND(LEN(TRIM(DW34))&gt;0,LEFT(LOWER(TRIM(DW34)),7)&lt;&gt;"pending")),AND(LEN(TRIM(DX34))&gt;0,LEFT(LOWER(TRIM(DX34)),7)&lt;&gt;"pending")),IF(AND(F34="Claim-ready",OR(EA34="Strong",EA34="Moderate"),AND(LEN(TRIM(G34))&gt;0,LEFT(LOWER(TRIM(G34)),7)&lt;&gt;"pending"),G34&lt;&gt;"No substantive use decision is permitted from identification metadata alone.",AND(LEN(TRIM(DZ34))&gt;0,LEFT(LOWER(TRIM(DZ34)),7)&lt;&gt;"pending"),DZ34&lt;&gt;"Identification metadata alone does not permit any substantive scientific, causal, operational, or institutional claim.",AND(LEN(TRIM(EI34))&gt;0,LEFT(LOWER(TRIM(EI34)),7)&lt;&gt;"pending"),ISNUMBER(EH34),EH34&gt;0),"READY","PENDING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" s="174" t="str">
        <x:v>Pending</x:v>
      </x:c>
      <x:c r="EE34" s="174"/>
      <x:c r="EF34" s="174" t="str">
        <x:v>Pending</x:v>
      </x:c>
      <x:c r="EG34" s="174" t="str">
        <x:v>Pending</x:v>
      </x:c>
      <x:c r="EH34" s="177"/>
      <x:c r="EI34" s="500"/>
      <x:c r="EJ34" s="174"/>
      <x:c r="EK34" s="174" t="str">
        <x:v>Pending</x:v>
      </x:c>
      <x:c r="EL34" s="177" t="n">
        <x:v>46272</x:v>
      </x:c>
      <x:c r="EM34" s="174" t="str">
        <x:v>Production PubMed record imported and reconciled to Zotero item FRCZW9AS;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" s="181" t="n">
        <x:f>IF(L34="","",(IF(N34&lt;&gt;"",1,0)+IF(O34&lt;&gt;"",1,0)+IF(AJ34&lt;&gt;"",1,0)+IF(AU34&lt;&gt;"",1,0)+IF(BE34&lt;&gt;"",1,0)+IF(CF34&lt;&gt;"",1,0)+IF(CJ34="Yes",1,0)+IF(CL34="Yes",1,0)+IF(DE34&lt;&gt;"Pending",1,0)+IF(F34&lt;&gt;"",1,0)+IF(DZ34&lt;&gt;"",1,0)+IF(EI34&lt;&gt;"",1,0))/12)</x:f>
        <x:v>0.5</x:v>
      </x:c>
    </x:row>
    <x:row r="35">
      <x:c r="A35" s="175" t="str">
        <x:v>EV-0032</x:v>
      </x:c>
      <x:c r="B35" s="174" t="str">
        <x:v>Integrity check</x:v>
      </x:c>
      <x:c r="C35" s="175" t="str">
        <x:f>IF(L35="","",IF(LEFT(EC35,7)="BLOCKED","🔴 Do not use for conclusion",IF(EB35="Yes","🟢 Claim-ready","🟡 Caution / context")))</x:f>
        <x:v>🟡 Caution / context</x:v>
      </x:c>
      <x:c r="D35" s="174" t="str">
        <x:f>IF(L35="","",EC35)</x:f>
        <x:v>PENDING — appropriate appraisal</x:v>
      </x:c>
      <x:c r="E35" s="174" t="str">
        <x:v>P2 — High</x:v>
      </x:c>
      <x:c r="F35" s="174" t="str">
        <x:v>Pending</x:v>
      </x:c>
      <x:c r="G35" s="174" t="str">
        <x:v>Title/abstract identify an explicit tactical/public-safety context and readiness domain; retain for full-text assessment.</x:v>
      </x:c>
      <x:c r="H35" s="174" t="str">
        <x:v>Obtain and review lawful full text; confirm human adjudication; then select a design-specific appraisal instrument.</x:v>
      </x:c>
      <x:c r="I35" s="174"/>
      <x:c r="J35" s="174" t="str">
        <x:v>A — Core</x:v>
      </x:c>
      <x:c r="K35" s="174" t="str">
        <x:v>IDENTIFIED</x:v>
      </x:c>
      <x:c r="L35" s="174" t="str">
        <x:v>From Bedside to Blueprint: The Role of the Public Health Nurse in Strategic Military Health Facility Planning.</x:v>
      </x:c>
      <x:c r="M35" s="174"/>
      <x:c r="N35" s="174" t="str">
        <x:v>Gregory, Jasmin A</x:v>
      </x:c>
      <x:c r="O35" s="176" t="n">
        <x:v>2026</x:v>
      </x:c>
      <x:c r="P35" s="174" t="str">
        <x:v>Medical journal (Fort Sam Houston, Tex.)</x:v>
      </x:c>
      <x:c r="Q35" s="174" t="str">
        <x:v>Journal Article</x:v>
      </x:c>
      <x:c r="R35" s="174" t="str">
        <x:v>Unclear</x:v>
      </x:c>
      <x:c r="S35" s="174" t="str">
        <x:v>Unknown</x:v>
      </x:c>
      <x:c r="T35" s="174" t="str">
        <x:v>eng</x:v>
      </x:c>
      <x:c r="U35" s="174" t="str">
        <x:v>https://pubmed.ncbi.nlm.nih.gov/42550655/</x:v>
      </x:c>
      <x:c r="V35" s="174" t="str"/>
      <x:c r="W35" s="175" t="str">
        <x:f>IF(V35="","",LOWER(SUBSTITUTE(SUBSTITUTE(SUBSTITUTE(SUBSTITUTE(TRIM(V35),"https://doi.org/",""),"http://doi.org/",""),"https://dx.doi.org/",""),"doi:","")))</x:f>
      </x:c>
      <x:c r="X35" s="174" t="str">
        <x:v>42550655</x:v>
      </x:c>
      <x:c r="Y35" s="174" t="str"/>
      <x:c r="Z35" s="174"/>
      <x:c r="AA35" s="174" t="str">
        <x:v>PubMed/MEDLINE</x:v>
      </x:c>
      <x:c r="AB35" s="174" t="str">
        <x:v>PUBMED-A-v1.0-2026-08-28</x:v>
      </x:c>
      <x:c r="AC35" s="174" t="str">
        <x:v>SP-PUBMED-A-20260828</x:v>
      </x:c>
      <x:c r="AD35" s="177" t="n">
        <x:v>46262</x:v>
      </x:c>
      <x:c r="AE35" s="177" t="n">
        <x:v>46272</x:v>
      </x:c>
      <x:c r="AF35" s="174" t="str">
        <x:v>6KACFSNJ</x:v>
      </x:c>
      <x:c r="AG35" s="174"/>
      <x:c r="AH35" s="174" t="str">
        <x:v>Tactical Athlete → Operational Readiness Brazil</x:v>
      </x:c>
      <x:c r="AI35" s="174" t="str">
        <x:v>evidence-family:A</x:v>
      </x:c>
      <x:c r="AJ35" s="174"/>
      <x:c r="AK35" s="175" t="str">
        <x:f>IF(AJ35="","",IF(OR(LOWER(AJ35)="brazil",LOWER(AJ35)="brasil"),"Yes","No"))</x:f>
      </x:c>
      <x:c r="AL35" s="174"/>
      <x:c r="AM35" s="174"/>
      <x:c r="AN35" s="174"/>
      <x:c r="AO35" s="178"/>
      <x:c r="AP35" s="174"/>
      <x:c r="AQ35" s="174"/>
      <x:c r="AR35" s="174"/>
      <x:c r="AS35" s="174"/>
      <x:c r="AT35" s="174"/>
      <x:c r="AU35" s="174"/>
      <x:c r="AV35" s="174"/>
      <x:c r="AW35" s="174"/>
      <x:c r="AX35" s="174"/>
      <x:c r="AY35" s="174"/>
      <x:c r="AZ35" s="174"/>
      <x:c r="BA35" s="174"/>
      <x:c r="BB35" s="174"/>
      <x:c r="BC35" s="174"/>
      <x:c r="BD35" s="174"/>
      <x:c r="BE35" s="174"/>
      <x:c r="BF35" s="174"/>
      <x:c r="BG35" s="174"/>
      <x:c r="BH35" s="174"/>
      <x:c r="BI35" s="174"/>
      <x:c r="BJ35" s="174"/>
      <x:c r="BK35" s="174"/>
      <x:c r="BL35" s="174"/>
      <x:c r="BM35" s="174"/>
      <x:c r="BN35" s="174"/>
      <x:c r="BO35" s="174"/>
      <x:c r="BP35" s="174"/>
      <x:c r="BQ35" s="174"/>
      <x:c r="BR35" s="174"/>
      <x:c r="BS35" s="174"/>
      <x:c r="BT35" s="174"/>
      <x:c r="BU35" s="174"/>
      <x:c r="BV35" s="174"/>
      <x:c r="BW35" s="174"/>
      <x:c r="BX35" s="174"/>
      <x:c r="BY35" s="174"/>
      <x:c r="BZ35" s="174"/>
      <x:c r="CA35" s="174"/>
      <x:c r="CB35" s="174"/>
      <x:c r="CC35" s="174"/>
      <x:c r="CD35" s="174"/>
      <x:c r="CE35" s="174"/>
      <x:c r="CF35" s="174"/>
      <x:c r="CG35" s="174"/>
      <x:c r="CH35" s="174"/>
      <x:c r="CI35" s="179"/>
      <x:c r="CJ35" s="174" t="str">
        <x:v>Yes</x:v>
      </x:c>
      <x:c r="CK35" s="174" t="str">
        <x:v>Yes</x:v>
      </x:c>
      <x:c r="CL35" s="174" t="str">
        <x:v>Yes</x:v>
      </x:c>
      <x:c r="CM35" s="174" t="str">
        <x:v>Clear</x:v>
      </x:c>
      <x:c r="CN35" s="174" t="str">
        <x:v>Verified — clear</x:v>
      </x:c>
      <x:c r="CO35" s="177" t="n">
        <x:v>46272</x:v>
      </x:c>
      <x:c r="CP35" s="174" t="str">
        <x:v>https://pubmed.ncbi.nlm.nih.gov/42550655/</x:v>
      </x:c>
      <x:c r="CQ35" s="174"/>
      <x:c r="CR35" s="174"/>
      <x:c r="CS35" s="174"/>
      <x:c r="CT35" s="174"/>
      <x:c r="CU35" s="176"/>
      <x:c r="CV35" s="176"/>
      <x:c r="CW35" s="176"/>
      <x:c r="CX35" s="176"/>
      <x:c r="CY35" s="176"/>
      <x:c r="CZ35" s="176"/>
      <x:c r="DA35" s="176"/>
      <x:c r="DB35" s="175" t="str">
        <x:f>IF(L35="","",IF(AND(COUNT(CU35:DA35)=7,OR(CU35=0,CU35=1,CU35=2),OR(CV35=0,CV35=1,CV35=2),OR(CW35=0,CW35=1,CW35=2),OR(CX35=0,CX35=1,CX35=2),OR(CY35=0,CY35=1,CY35=2),OR(CZ35=0,CZ35=1,CZ35=2),OR(DA35=0,DA35=1,DA35=2)),SUM(CU35:DA35),""))</x:f>
      </x:c>
      <x:c r="DC35" s="180" t="str">
        <x:f>IF(DB35="","",ROUND(DB35/14*10,1))</x:f>
      </x:c>
      <x:c r="DD35" s="174" t="str">
        <x:v>Pending</x:v>
      </x:c>
      <x:c r="DE35" s="175" t="str">
        <x:f>IF(L35="","",IF(DC35="","Pending",IF(DD35="Yes","CONDITIONAL — safety override",IF(DC35&gt;=8,"HIGH",IF(DC35&gt;=5,"CONDITIONAL","LOW")))))</x:f>
        <x:v>Pending</x:v>
      </x:c>
      <x:c r="DF35" s="174" t="str">
        <x:v>Pending screening and full-text appraisal; no transferability judgment made at identification.</x:v>
      </x:c>
      <x:c r="DG35" s="174"/>
      <x:c r="DH35" s="174"/>
      <x:c r="DI35" s="174"/>
      <x:c r="DJ35" s="174"/>
      <x:c r="DK35" s="174"/>
      <x:c r="DL35" s="174"/>
      <x:c r="DM35" s="174"/>
      <x:c r="DN35" s="174"/>
      <x:c r="DO35" s="174"/>
      <x:c r="DP35" s="174"/>
      <x:c r="DQ35" s="174"/>
      <x:c r="DR35" s="174"/>
      <x:c r="DS35" s="174"/>
      <x:c r="DT35" s="174"/>
      <x:c r="DU35" s="174"/>
      <x:c r="DV35" s="174"/>
      <x:c r="DW35" s="174"/>
      <x:c r="DX35" s="174"/>
      <x:c r="DY35" s="174"/>
      <x:c r="DZ35" s="174" t="str">
        <x:v>Title/abstract screening alone does not establish effectiveness, causality, methodological quality, transferability to Brazilian public safety or an institutional recommendation.</x:v>
      </x:c>
      <x:c r="EA35" s="174" t="str">
        <x:v>Pending</x:v>
      </x:c>
      <x:c r="EB35" s="175" t="str">
        <x:f>IF(L35="","",IF(EC35="READY","Yes","No / Pending"))</x:f>
        <x:v>No / Pending</x:v>
      </x:c>
      <x:c r="EC35" s="174" t="str">
        <x:f>IF(L35="","",IF(OR(ISNUMBER(SEARCH("Retracted Publication",Q35)),CM35="Retracted",CN35="Retracted",CM35="Expression of Concern",CN35="Expression of Concern",F35="Not used",CG35="Critical",CH35="High",CH35="Critical"),"BLOCKED — integrity or use restriction",IF(AND(CJ35="Yes",CK35="Yes",CL35="Yes"),IF(AND(CM35="Clear",CN35="Verified — clear"),IF(AND(AND(LEN(TRIM(CF35))&gt;0,LEFT(LOWER(TRIM(CF35)),7)&lt;&gt;"pending"),OR(CG35="High",CG35="Moderate"),OR(CH35="Low",CH35="Some concerns",CH35="Not applicable")),IF(AND(DD35="No",OR(DE35="HIGH",DE35="CONDITIONAL"),AND(LEN(TRIM(DF35))&gt;0,LEFT(LOWER(TRIM(DF35)),7)&lt;&gt;"pending")),IF(AND(AND(LEN(TRIM(DT35))&gt;0,LEFT(LOWER(TRIM(DT35)),7)&lt;&gt;"pending"),AND(LEN(TRIM(DU35))&gt;0,LEFT(LOWER(TRIM(DU35)),7)&lt;&gt;"pending"),OR(AND(LEN(TRIM(DV35))&gt;0,LEFT(LOWER(TRIM(DV35)),7)&lt;&gt;"pending"),AND(LEN(TRIM(DW35))&gt;0,LEFT(LOWER(TRIM(DW35)),7)&lt;&gt;"pending")),AND(LEN(TRIM(DX35))&gt;0,LEFT(LOWER(TRIM(DX35)),7)&lt;&gt;"pending")),IF(AND(F35="Claim-ready",OR(EA35="Strong",EA35="Moderate"),AND(LEN(TRIM(G35))&gt;0,LEFT(LOWER(TRIM(G35)),7)&lt;&gt;"pending"),G35&lt;&gt;"No substantive use decision is permitted from identification metadata alone.",AND(LEN(TRIM(DZ35))&gt;0,LEFT(LOWER(TRIM(DZ35)),7)&lt;&gt;"pending"),DZ35&lt;&gt;"Identification metadata alone does not permit any substantive scientific, causal, operational, or institutional claim.",AND(LEN(TRIM(EI35))&gt;0,LEFT(LOWER(TRIM(EI35)),7)&lt;&gt;"pending"),ISNUMBER(EH35),EH35&gt;0),"READY","PENDING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" s="174" t="str">
        <x:v>Pending</x:v>
      </x:c>
      <x:c r="EE35" s="174"/>
      <x:c r="EF35" s="174" t="str">
        <x:v>Pending</x:v>
      </x:c>
      <x:c r="EG35" s="174" t="str">
        <x:v>Pending</x:v>
      </x:c>
      <x:c r="EH35" s="177"/>
      <x:c r="EI35" s="500"/>
      <x:c r="EJ35" s="174"/>
      <x:c r="EK35" s="174" t="str">
        <x:v>Pending</x:v>
      </x:c>
      <x:c r="EL35" s="177" t="n">
        <x:v>46272</x:v>
      </x:c>
      <x:c r="EM35" s="174" t="str">
        <x:v>Production PubMed record imported and reconciled to Zotero item 6KACFSNJ;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" s="181" t="n">
        <x:f>IF(L35="","",(IF(N35&lt;&gt;"",1,0)+IF(O35&lt;&gt;"",1,0)+IF(AJ35&lt;&gt;"",1,0)+IF(AU35&lt;&gt;"",1,0)+IF(BE35&lt;&gt;"",1,0)+IF(CF35&lt;&gt;"",1,0)+IF(CJ35="Yes",1,0)+IF(CL35="Yes",1,0)+IF(DE35&lt;&gt;"Pending",1,0)+IF(F35&lt;&gt;"",1,0)+IF(DZ35&lt;&gt;"",1,0)+IF(EI35&lt;&gt;"",1,0))/12)</x:f>
        <x:v>0.5</x:v>
      </x:c>
    </x:row>
    <x:row r="36">
      <x:c r="A36" s="175" t="str">
        <x:v>EV-0033</x:v>
      </x:c>
      <x:c r="B36" s="174" t="str">
        <x:v>Integrity check</x:v>
      </x:c>
      <x:c r="C36" s="175" t="str">
        <x:f>IF(L36="","",IF(LEFT(EC36,7)="BLOCKED","🔴 Do not use for conclusion",IF(EB36="Yes","🟢 Claim-ready","🟡 Caution / context")))</x:f>
        <x:v>🟡 Caution / context</x:v>
      </x:c>
      <x:c r="D36" s="174" t="str">
        <x:f>IF(L36="","",EC36)</x:f>
        <x:v>PENDING — appropriate appraisal</x:v>
      </x:c>
      <x:c r="E36" s="174" t="str">
        <x:v>P2 — High</x:v>
      </x:c>
      <x:c r="F36" s="174" t="str">
        <x:v>Pending</x:v>
      </x:c>
      <x:c r="G36" s="174" t="str">
        <x:v>Title/abstract identify an explicit tactical/public-safety context and readiness domain; retain for full-text assessment.</x:v>
      </x:c>
      <x:c r="H36" s="174" t="str">
        <x:v>Obtain and review lawful full text; confirm human adjudication; then select a design-specific appraisal instrument.</x:v>
      </x:c>
      <x:c r="I36" s="174"/>
      <x:c r="J36" s="174" t="str">
        <x:v>A — Core</x:v>
      </x:c>
      <x:c r="K36" s="174" t="str">
        <x:v>IDENTIFIED</x:v>
      </x:c>
      <x:c r="L36" s="174" t="str">
        <x:v>Advancing Military Nursing Science for the Future Battlefield: A Review of TSNRP's Strategic Evolution and Recent Contributions.</x:v>
      </x:c>
      <x:c r="M36" s="174"/>
      <x:c r="N36" s="174" t="str">
        <x:v>Stucky, Christopher H; Gardner, Cubby L</x:v>
      </x:c>
      <x:c r="O36" s="176" t="n">
        <x:v>2026</x:v>
      </x:c>
      <x:c r="P36" s="174" t="str">
        <x:v>Medical journal (Fort Sam Houston, Tex.)</x:v>
      </x:c>
      <x:c r="Q36" s="174" t="str">
        <x:v>Journal Article; Review</x:v>
      </x:c>
      <x:c r="R36" s="174" t="str">
        <x:v>Unclear</x:v>
      </x:c>
      <x:c r="S36" s="174" t="str">
        <x:v>Unknown</x:v>
      </x:c>
      <x:c r="T36" s="174" t="str">
        <x:v>eng</x:v>
      </x:c>
      <x:c r="U36" s="174" t="str">
        <x:v>https://pubmed.ncbi.nlm.nih.gov/42550646/</x:v>
      </x:c>
      <x:c r="V36" s="174" t="str"/>
      <x:c r="W36" s="175" t="str">
        <x:f>IF(V36="","",LOWER(SUBSTITUTE(SUBSTITUTE(SUBSTITUTE(SUBSTITUTE(TRIM(V36),"https://doi.org/",""),"http://doi.org/",""),"https://dx.doi.org/",""),"doi:","")))</x:f>
      </x:c>
      <x:c r="X36" s="174" t="str">
        <x:v>42550646</x:v>
      </x:c>
      <x:c r="Y36" s="174" t="str"/>
      <x:c r="Z36" s="174"/>
      <x:c r="AA36" s="174" t="str">
        <x:v>PubMed/MEDLINE</x:v>
      </x:c>
      <x:c r="AB36" s="174" t="str">
        <x:v>PUBMED-A-v1.0-2026-08-28</x:v>
      </x:c>
      <x:c r="AC36" s="174" t="str">
        <x:v>SP-PUBMED-A-20260828</x:v>
      </x:c>
      <x:c r="AD36" s="177" t="n">
        <x:v>46262</x:v>
      </x:c>
      <x:c r="AE36" s="177" t="n">
        <x:v>46272</x:v>
      </x:c>
      <x:c r="AF36" s="174" t="str">
        <x:v>NSDTRWZB</x:v>
      </x:c>
      <x:c r="AG36" s="174"/>
      <x:c r="AH36" s="174" t="str">
        <x:v>Tactical Athlete → Operational Readiness Brazil</x:v>
      </x:c>
      <x:c r="AI36" s="174" t="str">
        <x:v>evidence-family:A</x:v>
      </x:c>
      <x:c r="AJ36" s="174"/>
      <x:c r="AK36" s="175" t="str">
        <x:f>IF(AJ36="","",IF(OR(LOWER(AJ36)="brazil",LOWER(AJ36)="brasil"),"Yes","No"))</x:f>
      </x:c>
      <x:c r="AL36" s="174"/>
      <x:c r="AM36" s="174"/>
      <x:c r="AN36" s="174"/>
      <x:c r="AO36" s="178"/>
      <x:c r="AP36" s="174"/>
      <x:c r="AQ36" s="174"/>
      <x:c r="AR36" s="174"/>
      <x:c r="AS36" s="174"/>
      <x:c r="AT36" s="174"/>
      <x:c r="AU36" s="174"/>
      <x:c r="AV36" s="174"/>
      <x:c r="AW36" s="174"/>
      <x:c r="AX36" s="174"/>
      <x:c r="AY36" s="174"/>
      <x:c r="AZ36" s="174"/>
      <x:c r="BA36" s="174"/>
      <x:c r="BB36" s="174"/>
      <x:c r="BC36" s="174"/>
      <x:c r="BD36" s="174"/>
      <x:c r="BE36" s="174"/>
      <x:c r="BF36" s="174"/>
      <x:c r="BG36" s="174"/>
      <x:c r="BH36" s="174"/>
      <x:c r="BI36" s="174"/>
      <x:c r="BJ36" s="174"/>
      <x:c r="BK36" s="174"/>
      <x:c r="BL36" s="174"/>
      <x:c r="BM36" s="174"/>
      <x:c r="BN36" s="174"/>
      <x:c r="BO36" s="174"/>
      <x:c r="BP36" s="174"/>
      <x:c r="BQ36" s="174"/>
      <x:c r="BR36" s="174"/>
      <x:c r="BS36" s="174"/>
      <x:c r="BT36" s="174"/>
      <x:c r="BU36" s="174"/>
      <x:c r="BV36" s="174"/>
      <x:c r="BW36" s="174"/>
      <x:c r="BX36" s="174"/>
      <x:c r="BY36" s="174"/>
      <x:c r="BZ36" s="174"/>
      <x:c r="CA36" s="174"/>
      <x:c r="CB36" s="174"/>
      <x:c r="CC36" s="174"/>
      <x:c r="CD36" s="174"/>
      <x:c r="CE36" s="174"/>
      <x:c r="CF36" s="174"/>
      <x:c r="CG36" s="174"/>
      <x:c r="CH36" s="174"/>
      <x:c r="CI36" s="179"/>
      <x:c r="CJ36" s="174" t="str">
        <x:v>Yes</x:v>
      </x:c>
      <x:c r="CK36" s="174" t="str">
        <x:v>Yes</x:v>
      </x:c>
      <x:c r="CL36" s="174" t="str">
        <x:v>Yes</x:v>
      </x:c>
      <x:c r="CM36" s="174" t="str">
        <x:v>Clear</x:v>
      </x:c>
      <x:c r="CN36" s="174" t="str">
        <x:v>Verified — clear</x:v>
      </x:c>
      <x:c r="CO36" s="177" t="n">
        <x:v>46272</x:v>
      </x:c>
      <x:c r="CP36" s="174" t="str">
        <x:v>https://pubmed.ncbi.nlm.nih.gov/42550646/</x:v>
      </x:c>
      <x:c r="CQ36" s="174"/>
      <x:c r="CR36" s="174"/>
      <x:c r="CS36" s="174"/>
      <x:c r="CT36" s="174"/>
      <x:c r="CU36" s="176"/>
      <x:c r="CV36" s="176"/>
      <x:c r="CW36" s="176"/>
      <x:c r="CX36" s="176"/>
      <x:c r="CY36" s="176"/>
      <x:c r="CZ36" s="176"/>
      <x:c r="DA36" s="176"/>
      <x:c r="DB36" s="175" t="str">
        <x:f>IF(L36="","",IF(AND(COUNT(CU36:DA36)=7,OR(CU36=0,CU36=1,CU36=2),OR(CV36=0,CV36=1,CV36=2),OR(CW36=0,CW36=1,CW36=2),OR(CX36=0,CX36=1,CX36=2),OR(CY36=0,CY36=1,CY36=2),OR(CZ36=0,CZ36=1,CZ36=2),OR(DA36=0,DA36=1,DA36=2)),SUM(CU36:DA36),""))</x:f>
      </x:c>
      <x:c r="DC36" s="180" t="str">
        <x:f>IF(DB36="","",ROUND(DB36/14*10,1))</x:f>
      </x:c>
      <x:c r="DD36" s="174" t="str">
        <x:v>Pending</x:v>
      </x:c>
      <x:c r="DE36" s="175" t="str">
        <x:f>IF(L36="","",IF(DC36="","Pending",IF(DD36="Yes","CONDITIONAL — safety override",IF(DC36&gt;=8,"HIGH",IF(DC36&gt;=5,"CONDITIONAL","LOW")))))</x:f>
        <x:v>Pending</x:v>
      </x:c>
      <x:c r="DF36" s="174" t="str">
        <x:v>Pending screening and full-text appraisal; no transferability judgment made at identification.</x:v>
      </x:c>
      <x:c r="DG36" s="174"/>
      <x:c r="DH36" s="174"/>
      <x:c r="DI36" s="174"/>
      <x:c r="DJ36" s="174"/>
      <x:c r="DK36" s="174"/>
      <x:c r="DL36" s="174"/>
      <x:c r="DM36" s="174"/>
      <x:c r="DN36" s="174"/>
      <x:c r="DO36" s="174"/>
      <x:c r="DP36" s="174"/>
      <x:c r="DQ36" s="174"/>
      <x:c r="DR36" s="174"/>
      <x:c r="DS36" s="174"/>
      <x:c r="DT36" s="174"/>
      <x:c r="DU36" s="174"/>
      <x:c r="DV36" s="174"/>
      <x:c r="DW36" s="174"/>
      <x:c r="DX36" s="174"/>
      <x:c r="DY36" s="174"/>
      <x:c r="DZ36" s="174" t="str">
        <x:v>Title/abstract screening alone does not establish effectiveness, causality, methodological quality, transferability to Brazilian public safety or an institutional recommendation.</x:v>
      </x:c>
      <x:c r="EA36" s="174" t="str">
        <x:v>Pending</x:v>
      </x:c>
      <x:c r="EB36" s="175" t="str">
        <x:f>IF(L36="","",IF(EC36="READY","Yes","No / Pending"))</x:f>
        <x:v>No / Pending</x:v>
      </x:c>
      <x:c r="EC36" s="174" t="str">
        <x:f>IF(L36="","",IF(OR(ISNUMBER(SEARCH("Retracted Publication",Q36)),CM36="Retracted",CN36="Retracted",CM36="Expression of Concern",CN36="Expression of Concern",F36="Not used",CG36="Critical",CH36="High",CH36="Critical"),"BLOCKED — integrity or use restriction",IF(AND(CJ36="Yes",CK36="Yes",CL36="Yes"),IF(AND(CM36="Clear",CN36="Verified — clear"),IF(AND(AND(LEN(TRIM(CF36))&gt;0,LEFT(LOWER(TRIM(CF36)),7)&lt;&gt;"pending"),OR(CG36="High",CG36="Moderate"),OR(CH36="Low",CH36="Some concerns",CH36="Not applicable")),IF(AND(DD36="No",OR(DE36="HIGH",DE36="CONDITIONAL"),AND(LEN(TRIM(DF36))&gt;0,LEFT(LOWER(TRIM(DF36)),7)&lt;&gt;"pending")),IF(AND(AND(LEN(TRIM(DT36))&gt;0,LEFT(LOWER(TRIM(DT36)),7)&lt;&gt;"pending"),AND(LEN(TRIM(DU36))&gt;0,LEFT(LOWER(TRIM(DU36)),7)&lt;&gt;"pending"),OR(AND(LEN(TRIM(DV36))&gt;0,LEFT(LOWER(TRIM(DV36)),7)&lt;&gt;"pending"),AND(LEN(TRIM(DW36))&gt;0,LEFT(LOWER(TRIM(DW36)),7)&lt;&gt;"pending")),AND(LEN(TRIM(DX36))&gt;0,LEFT(LOWER(TRIM(DX36)),7)&lt;&gt;"pending")),IF(AND(F36="Claim-ready",OR(EA36="Strong",EA36="Moderate"),AND(LEN(TRIM(G36))&gt;0,LEFT(LOWER(TRIM(G36)),7)&lt;&gt;"pending"),G36&lt;&gt;"No substantive use decision is permitted from identification metadata alone.",AND(LEN(TRIM(DZ36))&gt;0,LEFT(LOWER(TRIM(DZ36)),7)&lt;&gt;"pending"),DZ36&lt;&gt;"Identification metadata alone does not permit any substantive scientific, causal, operational, or institutional claim.",AND(LEN(TRIM(EI36))&gt;0,LEFT(LOWER(TRIM(EI36)),7)&lt;&gt;"pending"),ISNUMBER(EH36),EH36&gt;0),"READY","PENDING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" s="174" t="str">
        <x:v>Pending</x:v>
      </x:c>
      <x:c r="EE36" s="174"/>
      <x:c r="EF36" s="174" t="str">
        <x:v>Pending</x:v>
      </x:c>
      <x:c r="EG36" s="174" t="str">
        <x:v>Pending</x:v>
      </x:c>
      <x:c r="EH36" s="177"/>
      <x:c r="EI36" s="500"/>
      <x:c r="EJ36" s="174"/>
      <x:c r="EK36" s="174" t="str">
        <x:v>Pending</x:v>
      </x:c>
      <x:c r="EL36" s="177" t="n">
        <x:v>46272</x:v>
      </x:c>
      <x:c r="EM36" s="174" t="str">
        <x:v>Production PubMed record imported and reconciled to Zotero item NSDTRWZB;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" s="181" t="n">
        <x:f>IF(L36="","",(IF(N36&lt;&gt;"",1,0)+IF(O36&lt;&gt;"",1,0)+IF(AJ36&lt;&gt;"",1,0)+IF(AU36&lt;&gt;"",1,0)+IF(BE36&lt;&gt;"",1,0)+IF(CF36&lt;&gt;"",1,0)+IF(CJ36="Yes",1,0)+IF(CL36="Yes",1,0)+IF(DE36&lt;&gt;"Pending",1,0)+IF(F36&lt;&gt;"",1,0)+IF(DZ36&lt;&gt;"",1,0)+IF(EI36&lt;&gt;"",1,0))/12)</x:f>
        <x:v>0.5</x:v>
      </x:c>
    </x:row>
    <x:row r="37">
      <x:c r="A37" s="175" t="str">
        <x:v>EV-0034</x:v>
      </x:c>
      <x:c r="B37" s="174" t="str">
        <x:v>Integrity check</x:v>
      </x:c>
      <x:c r="C37" s="175" t="str">
        <x:f>IF(L37="","",IF(LEFT(EC37,7)="BLOCKED","🔴 Do not use for conclusion",IF(EB37="Yes","🟢 Claim-ready","🟡 Caution / context")))</x:f>
        <x:v>🟡 Caution / context</x:v>
      </x:c>
      <x:c r="D37" s="174" t="str">
        <x:f>IF(L37="","",EC37)</x:f>
        <x:v>PENDING — appropriate appraisal</x:v>
      </x:c>
      <x:c r="E37" s="174" t="str">
        <x:v>P2 — High</x:v>
      </x:c>
      <x:c r="F37" s="174" t="str">
        <x:v>Pending</x:v>
      </x:c>
      <x:c r="G37" s="174" t="str">
        <x:v>Title/abstract identify an explicit tactical/public-safety context and readiness domain; retain for full-text assessment.</x:v>
      </x:c>
      <x:c r="H37" s="174" t="str">
        <x:v>Obtain and review lawful full text; confirm human adjudication; then select a design-specific appraisal instrument.</x:v>
      </x:c>
      <x:c r="I37" s="174"/>
      <x:c r="J37" s="174" t="str">
        <x:v>A — Core</x:v>
      </x:c>
      <x:c r="K37" s="174" t="str">
        <x:v>IDENTIFIED</x:v>
      </x:c>
      <x:c r="L37" s="174" t="str">
        <x:v>8S From Efficiency To Innovation: The Evolution And Future Of The Nurse Methods Analyst In Army Medicine.</x:v>
      </x:c>
      <x:c r="M37" s="174"/>
      <x:c r="N37" s="174" t="str">
        <x:v>Hodson, Patricia; Turner, Kent</x:v>
      </x:c>
      <x:c r="O37" s="176" t="n">
        <x:v>2026</x:v>
      </x:c>
      <x:c r="P37" s="174" t="str">
        <x:v>Medical journal (Fort Sam Houston, Tex.)</x:v>
      </x:c>
      <x:c r="Q37" s="174" t="str">
        <x:v>Historical Article; Journal Article</x:v>
      </x:c>
      <x:c r="R37" s="174" t="str">
        <x:v>Unclear</x:v>
      </x:c>
      <x:c r="S37" s="174" t="str">
        <x:v>Unknown</x:v>
      </x:c>
      <x:c r="T37" s="174" t="str">
        <x:v>eng</x:v>
      </x:c>
      <x:c r="U37" s="174" t="str">
        <x:v>https://pubmed.ncbi.nlm.nih.gov/42550637/</x:v>
      </x:c>
      <x:c r="V37" s="174" t="str"/>
      <x:c r="W37" s="175" t="str">
        <x:f>IF(V37="","",LOWER(SUBSTITUTE(SUBSTITUTE(SUBSTITUTE(SUBSTITUTE(TRIM(V37),"https://doi.org/",""),"http://doi.org/",""),"https://dx.doi.org/",""),"doi:","")))</x:f>
      </x:c>
      <x:c r="X37" s="174" t="str">
        <x:v>42550637</x:v>
      </x:c>
      <x:c r="Y37" s="174" t="str"/>
      <x:c r="Z37" s="174"/>
      <x:c r="AA37" s="174" t="str">
        <x:v>PubMed/MEDLINE</x:v>
      </x:c>
      <x:c r="AB37" s="174" t="str">
        <x:v>PUBMED-A-v1.0-2026-08-28</x:v>
      </x:c>
      <x:c r="AC37" s="174" t="str">
        <x:v>SP-PUBMED-A-20260828</x:v>
      </x:c>
      <x:c r="AD37" s="177" t="n">
        <x:v>46262</x:v>
      </x:c>
      <x:c r="AE37" s="177" t="n">
        <x:v>46272</x:v>
      </x:c>
      <x:c r="AF37" s="174" t="str">
        <x:v>EQZQ4YQF</x:v>
      </x:c>
      <x:c r="AG37" s="174"/>
      <x:c r="AH37" s="174" t="str">
        <x:v>Tactical Athlete → Operational Readiness Brazil</x:v>
      </x:c>
      <x:c r="AI37" s="174" t="str">
        <x:v>evidence-family:A</x:v>
      </x:c>
      <x:c r="AJ37" s="174"/>
      <x:c r="AK37" s="175" t="str">
        <x:f>IF(AJ37="","",IF(OR(LOWER(AJ37)="brazil",LOWER(AJ37)="brasil"),"Yes","No"))</x:f>
      </x:c>
      <x:c r="AL37" s="174"/>
      <x:c r="AM37" s="174"/>
      <x:c r="AN37" s="174"/>
      <x:c r="AO37" s="178"/>
      <x:c r="AP37" s="174"/>
      <x:c r="AQ37" s="174"/>
      <x:c r="AR37" s="174"/>
      <x:c r="AS37" s="174"/>
      <x:c r="AT37" s="174"/>
      <x:c r="AU37" s="174"/>
      <x:c r="AV37" s="174"/>
      <x:c r="AW37" s="174"/>
      <x:c r="AX37" s="174"/>
      <x:c r="AY37" s="174"/>
      <x:c r="AZ37" s="174"/>
      <x:c r="BA37" s="174"/>
      <x:c r="BB37" s="174"/>
      <x:c r="BC37" s="174"/>
      <x:c r="BD37" s="174"/>
      <x:c r="BE37" s="174"/>
      <x:c r="BF37" s="174"/>
      <x:c r="BG37" s="174"/>
      <x:c r="BH37" s="174"/>
      <x:c r="BI37" s="174"/>
      <x:c r="BJ37" s="174"/>
      <x:c r="BK37" s="174"/>
      <x:c r="BL37" s="174"/>
      <x:c r="BM37" s="174"/>
      <x:c r="BN37" s="174"/>
      <x:c r="BO37" s="174"/>
      <x:c r="BP37" s="174"/>
      <x:c r="BQ37" s="174"/>
      <x:c r="BR37" s="174"/>
      <x:c r="BS37" s="174"/>
      <x:c r="BT37" s="174"/>
      <x:c r="BU37" s="174"/>
      <x:c r="BV37" s="174"/>
      <x:c r="BW37" s="174"/>
      <x:c r="BX37" s="174"/>
      <x:c r="BY37" s="174"/>
      <x:c r="BZ37" s="174"/>
      <x:c r="CA37" s="174"/>
      <x:c r="CB37" s="174"/>
      <x:c r="CC37" s="174"/>
      <x:c r="CD37" s="174"/>
      <x:c r="CE37" s="174"/>
      <x:c r="CF37" s="174"/>
      <x:c r="CG37" s="174"/>
      <x:c r="CH37" s="174"/>
      <x:c r="CI37" s="179"/>
      <x:c r="CJ37" s="174" t="str">
        <x:v>Yes</x:v>
      </x:c>
      <x:c r="CK37" s="174" t="str">
        <x:v>Yes</x:v>
      </x:c>
      <x:c r="CL37" s="174" t="str">
        <x:v>Yes</x:v>
      </x:c>
      <x:c r="CM37" s="174" t="str">
        <x:v>Clear</x:v>
      </x:c>
      <x:c r="CN37" s="174" t="str">
        <x:v>Verified — clear</x:v>
      </x:c>
      <x:c r="CO37" s="177" t="n">
        <x:v>46272</x:v>
      </x:c>
      <x:c r="CP37" s="174" t="str">
        <x:v>https://pubmed.ncbi.nlm.nih.gov/42550637/</x:v>
      </x:c>
      <x:c r="CQ37" s="174"/>
      <x:c r="CR37" s="174"/>
      <x:c r="CS37" s="174"/>
      <x:c r="CT37" s="174"/>
      <x:c r="CU37" s="176"/>
      <x:c r="CV37" s="176"/>
      <x:c r="CW37" s="176"/>
      <x:c r="CX37" s="176"/>
      <x:c r="CY37" s="176"/>
      <x:c r="CZ37" s="176"/>
      <x:c r="DA37" s="176"/>
      <x:c r="DB37" s="175" t="str">
        <x:f>IF(L37="","",IF(AND(COUNT(CU37:DA37)=7,OR(CU37=0,CU37=1,CU37=2),OR(CV37=0,CV37=1,CV37=2),OR(CW37=0,CW37=1,CW37=2),OR(CX37=0,CX37=1,CX37=2),OR(CY37=0,CY37=1,CY37=2),OR(CZ37=0,CZ37=1,CZ37=2),OR(DA37=0,DA37=1,DA37=2)),SUM(CU37:DA37),""))</x:f>
      </x:c>
      <x:c r="DC37" s="180" t="str">
        <x:f>IF(DB37="","",ROUND(DB37/14*10,1))</x:f>
      </x:c>
      <x:c r="DD37" s="174" t="str">
        <x:v>Pending</x:v>
      </x:c>
      <x:c r="DE37" s="175" t="str">
        <x:f>IF(L37="","",IF(DC37="","Pending",IF(DD37="Yes","CONDITIONAL — safety override",IF(DC37&gt;=8,"HIGH",IF(DC37&gt;=5,"CONDITIONAL","LOW")))))</x:f>
        <x:v>Pending</x:v>
      </x:c>
      <x:c r="DF37" s="174" t="str">
        <x:v>Pending screening and full-text appraisal; no transferability judgment made at identification.</x:v>
      </x:c>
      <x:c r="DG37" s="174"/>
      <x:c r="DH37" s="174"/>
      <x:c r="DI37" s="174"/>
      <x:c r="DJ37" s="174"/>
      <x:c r="DK37" s="174"/>
      <x:c r="DL37" s="174"/>
      <x:c r="DM37" s="174"/>
      <x:c r="DN37" s="174"/>
      <x:c r="DO37" s="174"/>
      <x:c r="DP37" s="174"/>
      <x:c r="DQ37" s="174"/>
      <x:c r="DR37" s="174"/>
      <x:c r="DS37" s="174"/>
      <x:c r="DT37" s="174"/>
      <x:c r="DU37" s="174"/>
      <x:c r="DV37" s="174"/>
      <x:c r="DW37" s="174"/>
      <x:c r="DX37" s="174"/>
      <x:c r="DY37" s="174"/>
      <x:c r="DZ37" s="174" t="str">
        <x:v>Title/abstract screening alone does not establish effectiveness, causality, methodological quality, transferability to Brazilian public safety or an institutional recommendation.</x:v>
      </x:c>
      <x:c r="EA37" s="174" t="str">
        <x:v>Pending</x:v>
      </x:c>
      <x:c r="EB37" s="175" t="str">
        <x:f>IF(L37="","",IF(EC37="READY","Yes","No / Pending"))</x:f>
        <x:v>No / Pending</x:v>
      </x:c>
      <x:c r="EC37" s="174" t="str">
        <x:f>IF(L37="","",IF(OR(ISNUMBER(SEARCH("Retracted Publication",Q37)),CM37="Retracted",CN37="Retracted",CM37="Expression of Concern",CN37="Expression of Concern",F37="Not used",CG37="Critical",CH37="High",CH37="Critical"),"BLOCKED — integrity or use restriction",IF(AND(CJ37="Yes",CK37="Yes",CL37="Yes"),IF(AND(CM37="Clear",CN37="Verified — clear"),IF(AND(AND(LEN(TRIM(CF37))&gt;0,LEFT(LOWER(TRIM(CF37)),7)&lt;&gt;"pending"),OR(CG37="High",CG37="Moderate"),OR(CH37="Low",CH37="Some concerns",CH37="Not applicable")),IF(AND(DD37="No",OR(DE37="HIGH",DE37="CONDITIONAL"),AND(LEN(TRIM(DF37))&gt;0,LEFT(LOWER(TRIM(DF37)),7)&lt;&gt;"pending")),IF(AND(AND(LEN(TRIM(DT37))&gt;0,LEFT(LOWER(TRIM(DT37)),7)&lt;&gt;"pending"),AND(LEN(TRIM(DU37))&gt;0,LEFT(LOWER(TRIM(DU37)),7)&lt;&gt;"pending"),OR(AND(LEN(TRIM(DV37))&gt;0,LEFT(LOWER(TRIM(DV37)),7)&lt;&gt;"pending"),AND(LEN(TRIM(DW37))&gt;0,LEFT(LOWER(TRIM(DW37)),7)&lt;&gt;"pending")),AND(LEN(TRIM(DX37))&gt;0,LEFT(LOWER(TRIM(DX37)),7)&lt;&gt;"pending")),IF(AND(F37="Claim-ready",OR(EA37="Strong",EA37="Moderate"),AND(LEN(TRIM(G37))&gt;0,LEFT(LOWER(TRIM(G37)),7)&lt;&gt;"pending"),G37&lt;&gt;"No substantive use decision is permitted from identification metadata alone.",AND(LEN(TRIM(DZ37))&gt;0,LEFT(LOWER(TRIM(DZ37)),7)&lt;&gt;"pending"),DZ37&lt;&gt;"Identification metadata alone does not permit any substantive scientific, causal, operational, or institutional claim.",AND(LEN(TRIM(EI37))&gt;0,LEFT(LOWER(TRIM(EI37)),7)&lt;&gt;"pending"),ISNUMBER(EH37),EH37&gt;0),"READY","PENDING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" s="174" t="str">
        <x:v>Pending</x:v>
      </x:c>
      <x:c r="EE37" s="174"/>
      <x:c r="EF37" s="174" t="str">
        <x:v>Pending</x:v>
      </x:c>
      <x:c r="EG37" s="174" t="str">
        <x:v>Pending</x:v>
      </x:c>
      <x:c r="EH37" s="177"/>
      <x:c r="EI37" s="500"/>
      <x:c r="EJ37" s="174"/>
      <x:c r="EK37" s="174" t="str">
        <x:v>Pending</x:v>
      </x:c>
      <x:c r="EL37" s="177" t="n">
        <x:v>46272</x:v>
      </x:c>
      <x:c r="EM37" s="174" t="str">
        <x:v>Production PubMed record imported and reconciled to Zotero item EQZQ4YQF;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" s="181" t="n">
        <x:f>IF(L37="","",(IF(N37&lt;&gt;"",1,0)+IF(O37&lt;&gt;"",1,0)+IF(AJ37&lt;&gt;"",1,0)+IF(AU37&lt;&gt;"",1,0)+IF(BE37&lt;&gt;"",1,0)+IF(CF37&lt;&gt;"",1,0)+IF(CJ37="Yes",1,0)+IF(CL37="Yes",1,0)+IF(DE37&lt;&gt;"Pending",1,0)+IF(F37&lt;&gt;"",1,0)+IF(DZ37&lt;&gt;"",1,0)+IF(EI37&lt;&gt;"",1,0))/12)</x:f>
        <x:v>0.5</x:v>
      </x:c>
    </x:row>
    <x:row r="38">
      <x:c r="A38" s="175" t="str">
        <x:v>EV-0035</x:v>
      </x:c>
      <x:c r="B38" s="174" t="str">
        <x:v>Integrity check</x:v>
      </x:c>
      <x:c r="C38" s="175" t="str">
        <x:f>IF(L38="","",IF(LEFT(EC38,7)="BLOCKED","🔴 Do not use for conclusion",IF(EB38="Yes","🟢 Claim-ready","🟡 Caution / context")))</x:f>
        <x:v>🟡 Caution / context</x:v>
      </x:c>
      <x:c r="D38" s="174" t="str">
        <x:f>IF(L38="","",EC38)</x:f>
        <x:v>PENDING — appropriate appraisal</x:v>
      </x:c>
      <x:c r="E38" s="174" t="str">
        <x:v>P2 — High</x:v>
      </x:c>
      <x:c r="F38" s="174" t="str">
        <x:v>Pending</x:v>
      </x:c>
      <x:c r="G38" s="174" t="str">
        <x:v>Title/abstract identify an explicit tactical/public-safety context and readiness domain; retain for full-text assessment.</x:v>
      </x:c>
      <x:c r="H38" s="174" t="str">
        <x:v>Obtain and review lawful full text; confirm human adjudication; then select a design-specific appraisal instrument.</x:v>
      </x:c>
      <x:c r="I38" s="174"/>
      <x:c r="J38" s="174" t="str">
        <x:v>A — Core</x:v>
      </x:c>
      <x:c r="K38" s="174" t="str">
        <x:v>IDENTIFIED</x:v>
      </x:c>
      <x:c r="L38" s="174" t="str">
        <x:v>66G Obstetric and Gynecological Nursing: Expertise in Women's Health.</x:v>
      </x:c>
      <x:c r="M38" s="174"/>
      <x:c r="N38" s="174" t="str">
        <x:v>McNamee, Lucy C; Tiongco, Abigail G; Dindinger, Rebeccah A</x:v>
      </x:c>
      <x:c r="O38" s="176" t="n">
        <x:v>2026</x:v>
      </x:c>
      <x:c r="P38" s="174" t="str">
        <x:v>Medical journal (Fort Sam Houston, Tex.)</x:v>
      </x:c>
      <x:c r="Q38" s="174" t="str">
        <x:v>Journal Article</x:v>
      </x:c>
      <x:c r="R38" s="174" t="str">
        <x:v>Unclear</x:v>
      </x:c>
      <x:c r="S38" s="174" t="str">
        <x:v>Unknown</x:v>
      </x:c>
      <x:c r="T38" s="174" t="str">
        <x:v>eng</x:v>
      </x:c>
      <x:c r="U38" s="174" t="str">
        <x:v>https://pubmed.ncbi.nlm.nih.gov/42550628/</x:v>
      </x:c>
      <x:c r="V38" s="174" t="str"/>
      <x:c r="W38" s="175" t="str">
        <x:f>IF(V38="","",LOWER(SUBSTITUTE(SUBSTITUTE(SUBSTITUTE(SUBSTITUTE(TRIM(V38),"https://doi.org/",""),"http://doi.org/",""),"https://dx.doi.org/",""),"doi:","")))</x:f>
      </x:c>
      <x:c r="X38" s="174" t="str">
        <x:v>42550628</x:v>
      </x:c>
      <x:c r="Y38" s="174" t="str"/>
      <x:c r="Z38" s="174"/>
      <x:c r="AA38" s="174" t="str">
        <x:v>PubMed/MEDLINE</x:v>
      </x:c>
      <x:c r="AB38" s="174" t="str">
        <x:v>PUBMED-A-v1.0-2026-08-28</x:v>
      </x:c>
      <x:c r="AC38" s="174" t="str">
        <x:v>SP-PUBMED-A-20260828</x:v>
      </x:c>
      <x:c r="AD38" s="177" t="n">
        <x:v>46262</x:v>
      </x:c>
      <x:c r="AE38" s="177" t="n">
        <x:v>46272</x:v>
      </x:c>
      <x:c r="AF38" s="174" t="str">
        <x:v>PG6A6WYP</x:v>
      </x:c>
      <x:c r="AG38" s="174"/>
      <x:c r="AH38" s="174" t="str">
        <x:v>Tactical Athlete → Operational Readiness Brazil</x:v>
      </x:c>
      <x:c r="AI38" s="174" t="str">
        <x:v>evidence-family:A</x:v>
      </x:c>
      <x:c r="AJ38" s="174"/>
      <x:c r="AK38" s="175" t="str">
        <x:f>IF(AJ38="","",IF(OR(LOWER(AJ38)="brazil",LOWER(AJ38)="brasil"),"Yes","No"))</x:f>
      </x:c>
      <x:c r="AL38" s="174"/>
      <x:c r="AM38" s="174"/>
      <x:c r="AN38" s="174"/>
      <x:c r="AO38" s="178"/>
      <x:c r="AP38" s="174"/>
      <x:c r="AQ38" s="174"/>
      <x:c r="AR38" s="174"/>
      <x:c r="AS38" s="174"/>
      <x:c r="AT38" s="174"/>
      <x:c r="AU38" s="174"/>
      <x:c r="AV38" s="174"/>
      <x:c r="AW38" s="174"/>
      <x:c r="AX38" s="174"/>
      <x:c r="AY38" s="174"/>
      <x:c r="AZ38" s="174"/>
      <x:c r="BA38" s="174"/>
      <x:c r="BB38" s="174"/>
      <x:c r="BC38" s="174"/>
      <x:c r="BD38" s="174"/>
      <x:c r="BE38" s="174"/>
      <x:c r="BF38" s="174"/>
      <x:c r="BG38" s="174"/>
      <x:c r="BH38" s="174"/>
      <x:c r="BI38" s="174"/>
      <x:c r="BJ38" s="174"/>
      <x:c r="BK38" s="174"/>
      <x:c r="BL38" s="174"/>
      <x:c r="BM38" s="174"/>
      <x:c r="BN38" s="174"/>
      <x:c r="BO38" s="174"/>
      <x:c r="BP38" s="174"/>
      <x:c r="BQ38" s="174"/>
      <x:c r="BR38" s="174"/>
      <x:c r="BS38" s="174"/>
      <x:c r="BT38" s="174"/>
      <x:c r="BU38" s="174"/>
      <x:c r="BV38" s="174"/>
      <x:c r="BW38" s="174"/>
      <x:c r="BX38" s="174"/>
      <x:c r="BY38" s="174"/>
      <x:c r="BZ38" s="174"/>
      <x:c r="CA38" s="174"/>
      <x:c r="CB38" s="174"/>
      <x:c r="CC38" s="174"/>
      <x:c r="CD38" s="174"/>
      <x:c r="CE38" s="174"/>
      <x:c r="CF38" s="174"/>
      <x:c r="CG38" s="174"/>
      <x:c r="CH38" s="174"/>
      <x:c r="CI38" s="179"/>
      <x:c r="CJ38" s="174" t="str">
        <x:v>Yes</x:v>
      </x:c>
      <x:c r="CK38" s="174" t="str">
        <x:v>Yes</x:v>
      </x:c>
      <x:c r="CL38" s="174" t="str">
        <x:v>Yes</x:v>
      </x:c>
      <x:c r="CM38" s="174" t="str">
        <x:v>Clear</x:v>
      </x:c>
      <x:c r="CN38" s="174" t="str">
        <x:v>Verified — clear</x:v>
      </x:c>
      <x:c r="CO38" s="177" t="n">
        <x:v>46272</x:v>
      </x:c>
      <x:c r="CP38" s="174" t="str">
        <x:v>https://pubmed.ncbi.nlm.nih.gov/42550628/</x:v>
      </x:c>
      <x:c r="CQ38" s="174"/>
      <x:c r="CR38" s="174"/>
      <x:c r="CS38" s="174"/>
      <x:c r="CT38" s="174"/>
      <x:c r="CU38" s="176"/>
      <x:c r="CV38" s="176"/>
      <x:c r="CW38" s="176"/>
      <x:c r="CX38" s="176"/>
      <x:c r="CY38" s="176"/>
      <x:c r="CZ38" s="176"/>
      <x:c r="DA38" s="176"/>
      <x:c r="DB38" s="175" t="str">
        <x:f>IF(L38="","",IF(AND(COUNT(CU38:DA38)=7,OR(CU38=0,CU38=1,CU38=2),OR(CV38=0,CV38=1,CV38=2),OR(CW38=0,CW38=1,CW38=2),OR(CX38=0,CX38=1,CX38=2),OR(CY38=0,CY38=1,CY38=2),OR(CZ38=0,CZ38=1,CZ38=2),OR(DA38=0,DA38=1,DA38=2)),SUM(CU38:DA38),""))</x:f>
      </x:c>
      <x:c r="DC38" s="180" t="str">
        <x:f>IF(DB38="","",ROUND(DB38/14*10,1))</x:f>
      </x:c>
      <x:c r="DD38" s="174" t="str">
        <x:v>Pending</x:v>
      </x:c>
      <x:c r="DE38" s="175" t="str">
        <x:f>IF(L38="","",IF(DC38="","Pending",IF(DD38="Yes","CONDITIONAL — safety override",IF(DC38&gt;=8,"HIGH",IF(DC38&gt;=5,"CONDITIONAL","LOW")))))</x:f>
        <x:v>Pending</x:v>
      </x:c>
      <x:c r="DF38" s="174" t="str">
        <x:v>Pending screening and full-text appraisal; no transferability judgment made at identification.</x:v>
      </x:c>
      <x:c r="DG38" s="174"/>
      <x:c r="DH38" s="174"/>
      <x:c r="DI38" s="174"/>
      <x:c r="DJ38" s="174"/>
      <x:c r="DK38" s="174"/>
      <x:c r="DL38" s="174"/>
      <x:c r="DM38" s="174"/>
      <x:c r="DN38" s="174"/>
      <x:c r="DO38" s="174"/>
      <x:c r="DP38" s="174"/>
      <x:c r="DQ38" s="174"/>
      <x:c r="DR38" s="174"/>
      <x:c r="DS38" s="174"/>
      <x:c r="DT38" s="174"/>
      <x:c r="DU38" s="174"/>
      <x:c r="DV38" s="174"/>
      <x:c r="DW38" s="174"/>
      <x:c r="DX38" s="174"/>
      <x:c r="DY38" s="174"/>
      <x:c r="DZ38" s="174" t="str">
        <x:v>Title/abstract screening alone does not establish effectiveness, causality, methodological quality, transferability to Brazilian public safety or an institutional recommendation.</x:v>
      </x:c>
      <x:c r="EA38" s="174" t="str">
        <x:v>Pending</x:v>
      </x:c>
      <x:c r="EB38" s="175" t="str">
        <x:f>IF(L38="","",IF(EC38="READY","Yes","No / Pending"))</x:f>
        <x:v>No / Pending</x:v>
      </x:c>
      <x:c r="EC38" s="174" t="str">
        <x:f>IF(L38="","",IF(OR(ISNUMBER(SEARCH("Retracted Publication",Q38)),CM38="Retracted",CN38="Retracted",CM38="Expression of Concern",CN38="Expression of Concern",F38="Not used",CG38="Critical",CH38="High",CH38="Critical"),"BLOCKED — integrity or use restriction",IF(AND(CJ38="Yes",CK38="Yes",CL38="Yes"),IF(AND(CM38="Clear",CN38="Verified — clear"),IF(AND(AND(LEN(TRIM(CF38))&gt;0,LEFT(LOWER(TRIM(CF38)),7)&lt;&gt;"pending"),OR(CG38="High",CG38="Moderate"),OR(CH38="Low",CH38="Some concerns",CH38="Not applicable")),IF(AND(DD38="No",OR(DE38="HIGH",DE38="CONDITIONAL"),AND(LEN(TRIM(DF38))&gt;0,LEFT(LOWER(TRIM(DF38)),7)&lt;&gt;"pending")),IF(AND(AND(LEN(TRIM(DT38))&gt;0,LEFT(LOWER(TRIM(DT38)),7)&lt;&gt;"pending"),AND(LEN(TRIM(DU38))&gt;0,LEFT(LOWER(TRIM(DU38)),7)&lt;&gt;"pending"),OR(AND(LEN(TRIM(DV38))&gt;0,LEFT(LOWER(TRIM(DV38)),7)&lt;&gt;"pending"),AND(LEN(TRIM(DW38))&gt;0,LEFT(LOWER(TRIM(DW38)),7)&lt;&gt;"pending")),AND(LEN(TRIM(DX38))&gt;0,LEFT(LOWER(TRIM(DX38)),7)&lt;&gt;"pending")),IF(AND(F38="Claim-ready",OR(EA38="Strong",EA38="Moderate"),AND(LEN(TRIM(G38))&gt;0,LEFT(LOWER(TRIM(G38)),7)&lt;&gt;"pending"),G38&lt;&gt;"No substantive use decision is permitted from identification metadata alone.",AND(LEN(TRIM(DZ38))&gt;0,LEFT(LOWER(TRIM(DZ38)),7)&lt;&gt;"pending"),DZ38&lt;&gt;"Identification metadata alone does not permit any substantive scientific, causal, operational, or institutional claim.",AND(LEN(TRIM(EI38))&gt;0,LEFT(LOWER(TRIM(EI38)),7)&lt;&gt;"pending"),ISNUMBER(EH38),EH38&gt;0),"READY","PENDING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" s="174" t="str">
        <x:v>Pending</x:v>
      </x:c>
      <x:c r="EE38" s="174"/>
      <x:c r="EF38" s="174" t="str">
        <x:v>Pending</x:v>
      </x:c>
      <x:c r="EG38" s="174" t="str">
        <x:v>Pending</x:v>
      </x:c>
      <x:c r="EH38" s="177"/>
      <x:c r="EI38" s="500"/>
      <x:c r="EJ38" s="174"/>
      <x:c r="EK38" s="174" t="str">
        <x:v>Pending</x:v>
      </x:c>
      <x:c r="EL38" s="177" t="n">
        <x:v>46272</x:v>
      </x:c>
      <x:c r="EM38" s="174" t="str">
        <x:v>Production PubMed record imported and reconciled to Zotero item PG6A6WYP;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" s="181" t="n">
        <x:f>IF(L38="","",(IF(N38&lt;&gt;"",1,0)+IF(O38&lt;&gt;"",1,0)+IF(AJ38&lt;&gt;"",1,0)+IF(AU38&lt;&gt;"",1,0)+IF(BE38&lt;&gt;"",1,0)+IF(CF38&lt;&gt;"",1,0)+IF(CJ38="Yes",1,0)+IF(CL38="Yes",1,0)+IF(DE38&lt;&gt;"Pending",1,0)+IF(F38&lt;&gt;"",1,0)+IF(DZ38&lt;&gt;"",1,0)+IF(EI38&lt;&gt;"",1,0))/12)</x:f>
        <x:v>0.5</x:v>
      </x:c>
    </x:row>
    <x:row r="39">
      <x:c r="A39" s="175" t="str">
        <x:v>EV-0036</x:v>
      </x:c>
      <x:c r="B39" s="174" t="str">
        <x:v>Integrity check</x:v>
      </x:c>
      <x:c r="C39" s="175" t="str">
        <x:f>IF(L39="","",IF(LEFT(EC39,7)="BLOCKED","🔴 Do not use for conclusion",IF(EB39="Yes","🟢 Claim-ready","🟡 Caution / context")))</x:f>
        <x:v>🟡 Caution / context</x:v>
      </x:c>
      <x:c r="D39" s="174" t="str">
        <x:f>IF(L39="","",EC39)</x:f>
        <x:v>PENDING — appropriate appraisal</x:v>
      </x:c>
      <x:c r="E39" s="174" t="str">
        <x:v>P2 — High</x:v>
      </x:c>
      <x:c r="F39" s="174" t="str">
        <x:v>Pending</x:v>
      </x:c>
      <x:c r="G39" s="174" t="str">
        <x:v>Title/abstract identify an explicit tactical/public-safety context and readiness domain; retain for full-text assessment.</x:v>
      </x:c>
      <x:c r="H39" s="174" t="str">
        <x:v>Obtain and review lawful full text; confirm human adjudication; then select a design-specific appraisal instrument.</x:v>
      </x:c>
      <x:c r="I39" s="174"/>
      <x:c r="J39" s="174" t="str">
        <x:v>A — Core</x:v>
      </x:c>
      <x:c r="K39" s="174" t="str">
        <x:v>IDENTIFIED</x:v>
      </x:c>
      <x:c r="L39" s="174" t="str">
        <x:v>66E U.S. Army Perioperative Nursing: Foundation, Function, and Future in Military Healthcare.</x:v>
      </x:c>
      <x:c r="M39" s="174"/>
      <x:c r="N39" s="174" t="str">
        <x:v>Romito, Kenneth; Lee, Kristine D; Stucky, Christopher H</x:v>
      </x:c>
      <x:c r="O39" s="176" t="n">
        <x:v>2026</x:v>
      </x:c>
      <x:c r="P39" s="174" t="str">
        <x:v>Medical journal (Fort Sam Houston, Tex.)</x:v>
      </x:c>
      <x:c r="Q39" s="174" t="str">
        <x:v>Journal Article</x:v>
      </x:c>
      <x:c r="R39" s="174" t="str">
        <x:v>Unclear</x:v>
      </x:c>
      <x:c r="S39" s="174" t="str">
        <x:v>Unknown</x:v>
      </x:c>
      <x:c r="T39" s="174" t="str">
        <x:v>eng</x:v>
      </x:c>
      <x:c r="U39" s="174" t="str">
        <x:v>https://pubmed.ncbi.nlm.nih.gov/42550626/</x:v>
      </x:c>
      <x:c r="V39" s="174" t="str"/>
      <x:c r="W39" s="175" t="str">
        <x:f>IF(V39="","",LOWER(SUBSTITUTE(SUBSTITUTE(SUBSTITUTE(SUBSTITUTE(TRIM(V39),"https://doi.org/",""),"http://doi.org/",""),"https://dx.doi.org/",""),"doi:","")))</x:f>
      </x:c>
      <x:c r="X39" s="174" t="str">
        <x:v>42550626</x:v>
      </x:c>
      <x:c r="Y39" s="174" t="str"/>
      <x:c r="Z39" s="174"/>
      <x:c r="AA39" s="174" t="str">
        <x:v>PubMed/MEDLINE</x:v>
      </x:c>
      <x:c r="AB39" s="174" t="str">
        <x:v>PUBMED-A-v1.0-2026-08-28</x:v>
      </x:c>
      <x:c r="AC39" s="174" t="str">
        <x:v>SP-PUBMED-A-20260828</x:v>
      </x:c>
      <x:c r="AD39" s="177" t="n">
        <x:v>46262</x:v>
      </x:c>
      <x:c r="AE39" s="177" t="n">
        <x:v>46272</x:v>
      </x:c>
      <x:c r="AF39" s="174" t="str">
        <x:v>FTZTJ5WX</x:v>
      </x:c>
      <x:c r="AG39" s="174"/>
      <x:c r="AH39" s="174" t="str">
        <x:v>Tactical Athlete → Operational Readiness Brazil</x:v>
      </x:c>
      <x:c r="AI39" s="174" t="str">
        <x:v>evidence-family:A</x:v>
      </x:c>
      <x:c r="AJ39" s="174"/>
      <x:c r="AK39" s="175" t="str">
        <x:f>IF(AJ39="","",IF(OR(LOWER(AJ39)="brazil",LOWER(AJ39)="brasil"),"Yes","No"))</x:f>
      </x:c>
      <x:c r="AL39" s="174"/>
      <x:c r="AM39" s="174"/>
      <x:c r="AN39" s="174"/>
      <x:c r="AO39" s="178"/>
      <x:c r="AP39" s="174"/>
      <x:c r="AQ39" s="174"/>
      <x:c r="AR39" s="174"/>
      <x:c r="AS39" s="174"/>
      <x:c r="AT39" s="174"/>
      <x:c r="AU39" s="174"/>
      <x:c r="AV39" s="174"/>
      <x:c r="AW39" s="174"/>
      <x:c r="AX39" s="174"/>
      <x:c r="AY39" s="174"/>
      <x:c r="AZ39" s="174"/>
      <x:c r="BA39" s="174"/>
      <x:c r="BB39" s="174"/>
      <x:c r="BC39" s="174"/>
      <x:c r="BD39" s="174"/>
      <x:c r="BE39" s="174"/>
      <x:c r="BF39" s="174"/>
      <x:c r="BG39" s="174"/>
      <x:c r="BH39" s="174"/>
      <x:c r="BI39" s="174"/>
      <x:c r="BJ39" s="174"/>
      <x:c r="BK39" s="174"/>
      <x:c r="BL39" s="174"/>
      <x:c r="BM39" s="174"/>
      <x:c r="BN39" s="174"/>
      <x:c r="BO39" s="174"/>
      <x:c r="BP39" s="174"/>
      <x:c r="BQ39" s="174"/>
      <x:c r="BR39" s="174"/>
      <x:c r="BS39" s="174"/>
      <x:c r="BT39" s="174"/>
      <x:c r="BU39" s="174"/>
      <x:c r="BV39" s="174"/>
      <x:c r="BW39" s="174"/>
      <x:c r="BX39" s="174"/>
      <x:c r="BY39" s="174"/>
      <x:c r="BZ39" s="174"/>
      <x:c r="CA39" s="174"/>
      <x:c r="CB39" s="174"/>
      <x:c r="CC39" s="174"/>
      <x:c r="CD39" s="174"/>
      <x:c r="CE39" s="174"/>
      <x:c r="CF39" s="174"/>
      <x:c r="CG39" s="174"/>
      <x:c r="CH39" s="174"/>
      <x:c r="CI39" s="179"/>
      <x:c r="CJ39" s="174" t="str">
        <x:v>Yes</x:v>
      </x:c>
      <x:c r="CK39" s="174" t="str">
        <x:v>Yes</x:v>
      </x:c>
      <x:c r="CL39" s="174" t="str">
        <x:v>Yes</x:v>
      </x:c>
      <x:c r="CM39" s="174" t="str">
        <x:v>Clear</x:v>
      </x:c>
      <x:c r="CN39" s="174" t="str">
        <x:v>Verified — clear</x:v>
      </x:c>
      <x:c r="CO39" s="177" t="n">
        <x:v>46272</x:v>
      </x:c>
      <x:c r="CP39" s="174" t="str">
        <x:v>https://pubmed.ncbi.nlm.nih.gov/42550626/</x:v>
      </x:c>
      <x:c r="CQ39" s="174"/>
      <x:c r="CR39" s="174"/>
      <x:c r="CS39" s="174"/>
      <x:c r="CT39" s="174"/>
      <x:c r="CU39" s="176"/>
      <x:c r="CV39" s="176"/>
      <x:c r="CW39" s="176"/>
      <x:c r="CX39" s="176"/>
      <x:c r="CY39" s="176"/>
      <x:c r="CZ39" s="176"/>
      <x:c r="DA39" s="176"/>
      <x:c r="DB39" s="175" t="str">
        <x:f>IF(L39="","",IF(AND(COUNT(CU39:DA39)=7,OR(CU39=0,CU39=1,CU39=2),OR(CV39=0,CV39=1,CV39=2),OR(CW39=0,CW39=1,CW39=2),OR(CX39=0,CX39=1,CX39=2),OR(CY39=0,CY39=1,CY39=2),OR(CZ39=0,CZ39=1,CZ39=2),OR(DA39=0,DA39=1,DA39=2)),SUM(CU39:DA39),""))</x:f>
      </x:c>
      <x:c r="DC39" s="180" t="str">
        <x:f>IF(DB39="","",ROUND(DB39/14*10,1))</x:f>
      </x:c>
      <x:c r="DD39" s="174" t="str">
        <x:v>Pending</x:v>
      </x:c>
      <x:c r="DE39" s="175" t="str">
        <x:f>IF(L39="","",IF(DC39="","Pending",IF(DD39="Yes","CONDITIONAL — safety override",IF(DC39&gt;=8,"HIGH",IF(DC39&gt;=5,"CONDITIONAL","LOW")))))</x:f>
        <x:v>Pending</x:v>
      </x:c>
      <x:c r="DF39" s="174" t="str">
        <x:v>Pending screening and full-text appraisal; no transferability judgment made at identification.</x:v>
      </x:c>
      <x:c r="DG39" s="174"/>
      <x:c r="DH39" s="174"/>
      <x:c r="DI39" s="174"/>
      <x:c r="DJ39" s="174"/>
      <x:c r="DK39" s="174"/>
      <x:c r="DL39" s="174"/>
      <x:c r="DM39" s="174"/>
      <x:c r="DN39" s="174"/>
      <x:c r="DO39" s="174"/>
      <x:c r="DP39" s="174"/>
      <x:c r="DQ39" s="174"/>
      <x:c r="DR39" s="174"/>
      <x:c r="DS39" s="174"/>
      <x:c r="DT39" s="174"/>
      <x:c r="DU39" s="174"/>
      <x:c r="DV39" s="174"/>
      <x:c r="DW39" s="174"/>
      <x:c r="DX39" s="174"/>
      <x:c r="DY39" s="174"/>
      <x:c r="DZ39" s="174" t="str">
        <x:v>Title/abstract screening alone does not establish effectiveness, causality, methodological quality, transferability to Brazilian public safety or an institutional recommendation.</x:v>
      </x:c>
      <x:c r="EA39" s="174" t="str">
        <x:v>Pending</x:v>
      </x:c>
      <x:c r="EB39" s="175" t="str">
        <x:f>IF(L39="","",IF(EC39="READY","Yes","No / Pending"))</x:f>
        <x:v>No / Pending</x:v>
      </x:c>
      <x:c r="EC39" s="174" t="str">
        <x:f>IF(L39="","",IF(OR(ISNUMBER(SEARCH("Retracted Publication",Q39)),CM39="Retracted",CN39="Retracted",CM39="Expression of Concern",CN39="Expression of Concern",F39="Not used",CG39="Critical",CH39="High",CH39="Critical"),"BLOCKED — integrity or use restriction",IF(AND(CJ39="Yes",CK39="Yes",CL39="Yes"),IF(AND(CM39="Clear",CN39="Verified — clear"),IF(AND(AND(LEN(TRIM(CF39))&gt;0,LEFT(LOWER(TRIM(CF39)),7)&lt;&gt;"pending"),OR(CG39="High",CG39="Moderate"),OR(CH39="Low",CH39="Some concerns",CH39="Not applicable")),IF(AND(DD39="No",OR(DE39="HIGH",DE39="CONDITIONAL"),AND(LEN(TRIM(DF39))&gt;0,LEFT(LOWER(TRIM(DF39)),7)&lt;&gt;"pending")),IF(AND(AND(LEN(TRIM(DT39))&gt;0,LEFT(LOWER(TRIM(DT39)),7)&lt;&gt;"pending"),AND(LEN(TRIM(DU39))&gt;0,LEFT(LOWER(TRIM(DU39)),7)&lt;&gt;"pending"),OR(AND(LEN(TRIM(DV39))&gt;0,LEFT(LOWER(TRIM(DV39)),7)&lt;&gt;"pending"),AND(LEN(TRIM(DW39))&gt;0,LEFT(LOWER(TRIM(DW39)),7)&lt;&gt;"pending")),AND(LEN(TRIM(DX39))&gt;0,LEFT(LOWER(TRIM(DX39)),7)&lt;&gt;"pending")),IF(AND(F39="Claim-ready",OR(EA39="Strong",EA39="Moderate"),AND(LEN(TRIM(G39))&gt;0,LEFT(LOWER(TRIM(G39)),7)&lt;&gt;"pending"),G39&lt;&gt;"No substantive use decision is permitted from identification metadata alone.",AND(LEN(TRIM(DZ39))&gt;0,LEFT(LOWER(TRIM(DZ39)),7)&lt;&gt;"pending"),DZ39&lt;&gt;"Identification metadata alone does not permit any substantive scientific, causal, operational, or institutional claim.",AND(LEN(TRIM(EI39))&gt;0,LEFT(LOWER(TRIM(EI39)),7)&lt;&gt;"pending"),ISNUMBER(EH39),EH39&gt;0),"READY","PENDING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" s="174" t="str">
        <x:v>Pending</x:v>
      </x:c>
      <x:c r="EE39" s="174"/>
      <x:c r="EF39" s="174" t="str">
        <x:v>Pending</x:v>
      </x:c>
      <x:c r="EG39" s="174" t="str">
        <x:v>Pending</x:v>
      </x:c>
      <x:c r="EH39" s="177"/>
      <x:c r="EI39" s="500"/>
      <x:c r="EJ39" s="174"/>
      <x:c r="EK39" s="174" t="str">
        <x:v>Pending</x:v>
      </x:c>
      <x:c r="EL39" s="177" t="n">
        <x:v>46272</x:v>
      </x:c>
      <x:c r="EM39" s="174" t="str">
        <x:v>Production PubMed record imported and reconciled to Zotero item FTZTJ5WX;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" s="181" t="n">
        <x:f>IF(L39="","",(IF(N39&lt;&gt;"",1,0)+IF(O39&lt;&gt;"",1,0)+IF(AJ39&lt;&gt;"",1,0)+IF(AU39&lt;&gt;"",1,0)+IF(BE39&lt;&gt;"",1,0)+IF(CF39&lt;&gt;"",1,0)+IF(CJ39="Yes",1,0)+IF(CL39="Yes",1,0)+IF(DE39&lt;&gt;"Pending",1,0)+IF(F39&lt;&gt;"",1,0)+IF(DZ39&lt;&gt;"",1,0)+IF(EI39&lt;&gt;"",1,0))/12)</x:f>
        <x:v>0.5</x:v>
      </x:c>
    </x:row>
    <x:row r="40">
      <x:c r="A40" s="175" t="str">
        <x:v>EV-0037</x:v>
      </x:c>
      <x:c r="B40" s="174" t="str">
        <x:v>Integrity check</x:v>
      </x:c>
      <x:c r="C40" s="175" t="str">
        <x:f>IF(L40="","",IF(LEFT(EC40,7)="BLOCKED","🔴 Do not use for conclusion",IF(EB40="Yes","🟢 Claim-ready","🟡 Caution / context")))</x:f>
        <x:v>🟡 Caution / context</x:v>
      </x:c>
      <x:c r="D40" s="174" t="str">
        <x:f>IF(L40="","",EC40)</x:f>
        <x:v>PENDING — appropriate appraisal</x:v>
      </x:c>
      <x:c r="E40" s="174" t="str">
        <x:v>P3 — Medium</x:v>
      </x:c>
      <x:c r="F40" s="174" t="str">
        <x:v>Pending</x:v>
      </x:c>
      <x:c r="G40" s="174" t="str">
        <x:v>Title/abstract identify an explicit tactical/public-safety context and readiness domain; retain for full-text assessment.</x:v>
      </x:c>
      <x:c r="H40" s="174" t="str">
        <x:v>Obtain and review lawful full text; confirm human adjudication; then select a design-specific appraisal instrument.</x:v>
      </x:c>
      <x:c r="I40" s="174"/>
      <x:c r="J40" s="174" t="str">
        <x:v>B — APHT / Medical Readiness</x:v>
      </x:c>
      <x:c r="K40" s="174" t="str">
        <x:v>IDENTIFIED</x:v>
      </x:c>
      <x:c r="L40" s="174" t="str">
        <x:v>Resilience and professional identity of medical students during wartime: The Ukrainian experience.</x:v>
      </x:c>
      <x:c r="M40" s="174"/>
      <x:c r="N40" s="174" t="str">
        <x:v>Hololobova, Kateryna O; Lymar, Lesya V; Tytykalo, Volodymyr S; Kefeli-Ianovska, Olena I; Trepet, Ganna S; Kolomiiets, Tetyana V</x:v>
      </x:c>
      <x:c r="O40" s="176" t="n">
        <x:v>2026</x:v>
      </x:c>
      <x:c r="P40" s="174" t="str">
        <x:v>Wiadomosci lekarskie (Warsaw, Poland : 1960)</x:v>
      </x:c>
      <x:c r="Q40" s="174" t="str">
        <x:v>Journal Article</x:v>
      </x:c>
      <x:c r="R40" s="174" t="str">
        <x:v>Unclear</x:v>
      </x:c>
      <x:c r="S40" s="174" t="str">
        <x:v>Unknown</x:v>
      </x:c>
      <x:c r="T40" s="174" t="str">
        <x:v>eng</x:v>
      </x:c>
      <x:c r="U40" s="174" t="str">
        <x:v>https://pubmed.ncbi.nlm.nih.gov/42536945/</x:v>
      </x:c>
      <x:c r="V40" s="174" t="str">
        <x:v>10.36740/wlek/222578</x:v>
      </x:c>
      <x:c r="W40" s="175" t="str">
        <x:f>IF(V40="","",LOWER(SUBSTITUTE(SUBSTITUTE(SUBSTITUTE(SUBSTITUTE(TRIM(V40),"https://doi.org/",""),"http://doi.org/",""),"https://dx.doi.org/",""),"doi:","")))</x:f>
        <x:v>10.36740/wlek/222578</x:v>
      </x:c>
      <x:c r="X40" s="174" t="str">
        <x:v>42536945</x:v>
      </x:c>
      <x:c r="Y40" s="174" t="str"/>
      <x:c r="Z40" s="174"/>
      <x:c r="AA40" s="174" t="str">
        <x:v>PubMed/MEDLINE</x:v>
      </x:c>
      <x:c r="AB40" s="174" t="str">
        <x:v>PUBMED-B-v1.0-2026-08-28</x:v>
      </x:c>
      <x:c r="AC40" s="174" t="str">
        <x:v>SP-PUBMED-B-20260828</x:v>
      </x:c>
      <x:c r="AD40" s="177" t="n">
        <x:v>46262</x:v>
      </x:c>
      <x:c r="AE40" s="177" t="n">
        <x:v>46272</x:v>
      </x:c>
      <x:c r="AF40" s="174" t="str">
        <x:v>RFPB8MW4</x:v>
      </x:c>
      <x:c r="AG40" s="174"/>
      <x:c r="AH40" s="174" t="str">
        <x:v>Tactical Athlete → Operational Readiness Brazil</x:v>
      </x:c>
      <x:c r="AI40" s="174" t="str">
        <x:v>evidence-family:B</x:v>
      </x:c>
      <x:c r="AJ40" s="174"/>
      <x:c r="AK40" s="175" t="str">
        <x:f>IF(AJ40="","",IF(OR(LOWER(AJ40)="brazil",LOWER(AJ40)="brasil"),"Yes","No"))</x:f>
      </x:c>
      <x:c r="AL40" s="174"/>
      <x:c r="AM40" s="174"/>
      <x:c r="AN40" s="174"/>
      <x:c r="AO40" s="178"/>
      <x:c r="AP40" s="174"/>
      <x:c r="AQ40" s="174"/>
      <x:c r="AR40" s="174"/>
      <x:c r="AS40" s="174"/>
      <x:c r="AT40" s="174"/>
      <x:c r="AU40" s="174"/>
      <x:c r="AV40" s="174"/>
      <x:c r="AW40" s="174"/>
      <x:c r="AX40" s="174"/>
      <x:c r="AY40" s="174"/>
      <x:c r="AZ40" s="174"/>
      <x:c r="BA40" s="174"/>
      <x:c r="BB40" s="174"/>
      <x:c r="BC40" s="174"/>
      <x:c r="BD40" s="174"/>
      <x:c r="BE40" s="174"/>
      <x:c r="BF40" s="174"/>
      <x:c r="BG40" s="174"/>
      <x:c r="BH40" s="174"/>
      <x:c r="BI40" s="174"/>
      <x:c r="BJ40" s="174"/>
      <x:c r="BK40" s="174"/>
      <x:c r="BL40" s="174"/>
      <x:c r="BM40" s="174"/>
      <x:c r="BN40" s="174"/>
      <x:c r="BO40" s="174"/>
      <x:c r="BP40" s="174"/>
      <x:c r="BQ40" s="174"/>
      <x:c r="BR40" s="174"/>
      <x:c r="BS40" s="174"/>
      <x:c r="BT40" s="174"/>
      <x:c r="BU40" s="174"/>
      <x:c r="BV40" s="174"/>
      <x:c r="BW40" s="174"/>
      <x:c r="BX40" s="174"/>
      <x:c r="BY40" s="174"/>
      <x:c r="BZ40" s="174"/>
      <x:c r="CA40" s="174"/>
      <x:c r="CB40" s="174"/>
      <x:c r="CC40" s="174"/>
      <x:c r="CD40" s="174"/>
      <x:c r="CE40" s="174"/>
      <x:c r="CF40" s="174"/>
      <x:c r="CG40" s="174"/>
      <x:c r="CH40" s="174"/>
      <x:c r="CI40" s="179"/>
      <x:c r="CJ40" s="174" t="str">
        <x:v>Yes</x:v>
      </x:c>
      <x:c r="CK40" s="174" t="str">
        <x:v>Yes</x:v>
      </x:c>
      <x:c r="CL40" s="174" t="str">
        <x:v>Yes</x:v>
      </x:c>
      <x:c r="CM40" s="174" t="str">
        <x:v>Clear</x:v>
      </x:c>
      <x:c r="CN40" s="174" t="str">
        <x:v>Verified — clear</x:v>
      </x:c>
      <x:c r="CO40" s="177" t="n">
        <x:v>46272</x:v>
      </x:c>
      <x:c r="CP40" s="174" t="str">
        <x:v>https://pubmed.ncbi.nlm.nih.gov/42536945/</x:v>
      </x:c>
      <x:c r="CQ40" s="174"/>
      <x:c r="CR40" s="174"/>
      <x:c r="CS40" s="174"/>
      <x:c r="CT40" s="174"/>
      <x:c r="CU40" s="176"/>
      <x:c r="CV40" s="176"/>
      <x:c r="CW40" s="176"/>
      <x:c r="CX40" s="176"/>
      <x:c r="CY40" s="176"/>
      <x:c r="CZ40" s="176"/>
      <x:c r="DA40" s="176"/>
      <x:c r="DB40" s="175" t="str">
        <x:f>IF(L40="","",IF(AND(COUNT(CU40:DA40)=7,OR(CU40=0,CU40=1,CU40=2),OR(CV40=0,CV40=1,CV40=2),OR(CW40=0,CW40=1,CW40=2),OR(CX40=0,CX40=1,CX40=2),OR(CY40=0,CY40=1,CY40=2),OR(CZ40=0,CZ40=1,CZ40=2),OR(DA40=0,DA40=1,DA40=2)),SUM(CU40:DA40),""))</x:f>
      </x:c>
      <x:c r="DC40" s="180" t="str">
        <x:f>IF(DB40="","",ROUND(DB40/14*10,1))</x:f>
      </x:c>
      <x:c r="DD40" s="174" t="str">
        <x:v>Pending</x:v>
      </x:c>
      <x:c r="DE40" s="175" t="str">
        <x:f>IF(L40="","",IF(DC40="","Pending",IF(DD40="Yes","CONDITIONAL — safety override",IF(DC40&gt;=8,"HIGH",IF(DC40&gt;=5,"CONDITIONAL","LOW")))))</x:f>
        <x:v>Pending</x:v>
      </x:c>
      <x:c r="DF40" s="174" t="str">
        <x:v>Pending screening and full-text appraisal; no transferability judgment made at identification.</x:v>
      </x:c>
      <x:c r="DG40" s="174"/>
      <x:c r="DH40" s="174"/>
      <x:c r="DI40" s="174"/>
      <x:c r="DJ40" s="174"/>
      <x:c r="DK40" s="174"/>
      <x:c r="DL40" s="174"/>
      <x:c r="DM40" s="174"/>
      <x:c r="DN40" s="174"/>
      <x:c r="DO40" s="174"/>
      <x:c r="DP40" s="174"/>
      <x:c r="DQ40" s="174"/>
      <x:c r="DR40" s="174"/>
      <x:c r="DS40" s="174"/>
      <x:c r="DT40" s="174"/>
      <x:c r="DU40" s="174"/>
      <x:c r="DV40" s="174"/>
      <x:c r="DW40" s="174"/>
      <x:c r="DX40" s="174"/>
      <x:c r="DY40" s="174"/>
      <x:c r="DZ40" s="174" t="str">
        <x:v>Title/abstract screening alone does not establish effectiveness, causality, methodological quality, transferability to Brazilian public safety or an institutional recommendation.</x:v>
      </x:c>
      <x:c r="EA40" s="174" t="str">
        <x:v>Pending</x:v>
      </x:c>
      <x:c r="EB40" s="175" t="str">
        <x:f>IF(L40="","",IF(EC40="READY","Yes","No / Pending"))</x:f>
        <x:v>No / Pending</x:v>
      </x:c>
      <x:c r="EC40" s="174" t="str">
        <x:f>IF(L40="","",IF(OR(ISNUMBER(SEARCH("Retracted Publication",Q40)),CM40="Retracted",CN40="Retracted",CM40="Expression of Concern",CN40="Expression of Concern",F40="Not used",CG40="Critical",CH40="High",CH40="Critical"),"BLOCKED — integrity or use restriction",IF(AND(CJ40="Yes",CK40="Yes",CL40="Yes"),IF(AND(CM40="Clear",CN40="Verified — clear"),IF(AND(AND(LEN(TRIM(CF40))&gt;0,LEFT(LOWER(TRIM(CF40)),7)&lt;&gt;"pending"),OR(CG40="High",CG40="Moderate"),OR(CH40="Low",CH40="Some concerns",CH40="Not applicable")),IF(AND(DD40="No",OR(DE40="HIGH",DE40="CONDITIONAL"),AND(LEN(TRIM(DF40))&gt;0,LEFT(LOWER(TRIM(DF40)),7)&lt;&gt;"pending")),IF(AND(AND(LEN(TRIM(DT40))&gt;0,LEFT(LOWER(TRIM(DT40)),7)&lt;&gt;"pending"),AND(LEN(TRIM(DU40))&gt;0,LEFT(LOWER(TRIM(DU40)),7)&lt;&gt;"pending"),OR(AND(LEN(TRIM(DV40))&gt;0,LEFT(LOWER(TRIM(DV40)),7)&lt;&gt;"pending"),AND(LEN(TRIM(DW40))&gt;0,LEFT(LOWER(TRIM(DW40)),7)&lt;&gt;"pending")),AND(LEN(TRIM(DX40))&gt;0,LEFT(LOWER(TRIM(DX40)),7)&lt;&gt;"pending")),IF(AND(F40="Claim-ready",OR(EA40="Strong",EA40="Moderate"),AND(LEN(TRIM(G40))&gt;0,LEFT(LOWER(TRIM(G40)),7)&lt;&gt;"pending"),G40&lt;&gt;"No substantive use decision is permitted from identification metadata alone.",AND(LEN(TRIM(DZ40))&gt;0,LEFT(LOWER(TRIM(DZ40)),7)&lt;&gt;"pending"),DZ40&lt;&gt;"Identification metadata alone does not permit any substantive scientific, causal, operational, or institutional claim.",AND(LEN(TRIM(EI40))&gt;0,LEFT(LOWER(TRIM(EI40)),7)&lt;&gt;"pending"),ISNUMBER(EH40),EH40&gt;0),"READY","PENDING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" s="174" t="str">
        <x:v>Pending</x:v>
      </x:c>
      <x:c r="EE40" s="174"/>
      <x:c r="EF40" s="174" t="str">
        <x:v>Pending</x:v>
      </x:c>
      <x:c r="EG40" s="174" t="str">
        <x:v>Pending</x:v>
      </x:c>
      <x:c r="EH40" s="177"/>
      <x:c r="EI40" s="500"/>
      <x:c r="EJ40" s="174"/>
      <x:c r="EK40" s="174" t="str">
        <x:v>Pending</x:v>
      </x:c>
      <x:c r="EL40" s="177" t="n">
        <x:v>46272</x:v>
      </x:c>
      <x:c r="EM40" s="174" t="str">
        <x:v>Production PubMed record imported and reconciled to Zotero item RFPB8MW4;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" s="181" t="n">
        <x:f>IF(L40="","",(IF(N40&lt;&gt;"",1,0)+IF(O40&lt;&gt;"",1,0)+IF(AJ40&lt;&gt;"",1,0)+IF(AU40&lt;&gt;"",1,0)+IF(BE40&lt;&gt;"",1,0)+IF(CF40&lt;&gt;"",1,0)+IF(CJ40="Yes",1,0)+IF(CL40="Yes",1,0)+IF(DE40&lt;&gt;"Pending",1,0)+IF(F40&lt;&gt;"",1,0)+IF(DZ40&lt;&gt;"",1,0)+IF(EI40&lt;&gt;"",1,0))/12)</x:f>
        <x:v>0.5</x:v>
      </x:c>
    </x:row>
    <x:row r="41">
      <x:c r="A41" s="175" t="str">
        <x:v>EV-0038</x:v>
      </x:c>
      <x:c r="B41" s="174" t="str">
        <x:v>Integrity check</x:v>
      </x:c>
      <x:c r="C41" s="175" t="str">
        <x:f>IF(L41="","",IF(LEFT(EC41,7)="BLOCKED","🔴 Do not use for conclusion",IF(EB41="Yes","🟢 Claim-ready","🟡 Caution / context")))</x:f>
        <x:v>🟡 Caution / context</x:v>
      </x:c>
      <x:c r="D41" s="174" t="str">
        <x:f>IF(L41="","",EC41)</x:f>
        <x:v>PENDING — appropriate appraisal</x:v>
      </x:c>
      <x:c r="E41" s="174" t="str">
        <x:v>P3 — Medium</x:v>
      </x:c>
      <x:c r="F41" s="174" t="str">
        <x:v>Pending</x:v>
      </x:c>
      <x:c r="G41" s="174" t="str">
        <x:v>Title/abstract identify an explicit operational APHT/medical-readiness topic; retain for full-text assessment.</x:v>
      </x:c>
      <x:c r="H41" s="174" t="str">
        <x:v>Obtain and review lawful full text; confirm human adjudication; then select a design-specific appraisal instrument.</x:v>
      </x:c>
      <x:c r="I41" s="174"/>
      <x:c r="J41" s="174" t="str">
        <x:v>A — Core</x:v>
      </x:c>
      <x:c r="K41" s="174" t="str">
        <x:v>IDENTIFIED</x:v>
      </x:c>
      <x:c r="L41" s="174" t="str">
        <x:v>Addressing the Triage Training Gap: Effects of Brief SALT Training on Triage Accuracy Among Nonmedical Military Personnel.</x:v>
      </x:c>
      <x:c r="M41" s="174"/>
      <x:c r="N41" s="174" t="str">
        <x:v>Kelly, Sloan; Haller, Jonathan; Griggs, Joseph; Pendergraft, Samuel S</x:v>
      </x:c>
      <x:c r="O41" s="176" t="n">
        <x:v>2026</x:v>
      </x:c>
      <x:c r="P41" s="174" t="str">
        <x:v>Military medicine</x:v>
      </x:c>
      <x:c r="Q41" s="174" t="str">
        <x:v>Journal Article</x:v>
      </x:c>
      <x:c r="R41" s="174" t="str">
        <x:v>Unclear</x:v>
      </x:c>
      <x:c r="S41" s="174" t="str">
        <x:v>Unknown</x:v>
      </x:c>
      <x:c r="T41" s="174" t="str">
        <x:v>eng</x:v>
      </x:c>
      <x:c r="U41" s="174" t="str">
        <x:v>https://pubmed.ncbi.nlm.nih.gov/42535933/</x:v>
      </x:c>
      <x:c r="V41" s="174" t="str">
        <x:v>10.1093/milmed/usag342</x:v>
      </x:c>
      <x:c r="W41" s="175" t="str">
        <x:f>IF(V41="","",LOWER(SUBSTITUTE(SUBSTITUTE(SUBSTITUTE(SUBSTITUTE(TRIM(V41),"https://doi.org/",""),"http://doi.org/",""),"https://dx.doi.org/",""),"doi:","")))</x:f>
        <x:v>10.1093/milmed/usag342</x:v>
      </x:c>
      <x:c r="X41" s="174" t="str">
        <x:v>42535933</x:v>
      </x:c>
      <x:c r="Y41" s="174" t="str"/>
      <x:c r="Z41" s="174"/>
      <x:c r="AA41" s="174" t="str">
        <x:v>PubMed/MEDLINE</x:v>
      </x:c>
      <x:c r="AB41" s="174" t="str">
        <x:v>PUBMED-A-v1.0-2026-08-28; PUBMED-B-v1.0-2026-08-28</x:v>
      </x:c>
      <x:c r="AC41" s="174" t="str">
        <x:v>SP-PUBMED-A-20260828; SP-PUBMED-B-20260828</x:v>
      </x:c>
      <x:c r="AD41" s="177" t="n">
        <x:v>46262</x:v>
      </x:c>
      <x:c r="AE41" s="177" t="n">
        <x:v>46272</x:v>
      </x:c>
      <x:c r="AF41" s="174" t="str">
        <x:v>55KCXIEP</x:v>
      </x:c>
      <x:c r="AG41" s="174"/>
      <x:c r="AH41" s="174" t="str">
        <x:v>Tactical Athlete → Operational Readiness Brazil</x:v>
      </x:c>
      <x:c r="AI41" s="174" t="str">
        <x:v>evidence-family:B; evidence-family:A</x:v>
      </x:c>
      <x:c r="AJ41" s="174"/>
      <x:c r="AK41" s="175" t="str">
        <x:f>IF(AJ41="","",IF(OR(LOWER(AJ41)="brazil",LOWER(AJ41)="brasil"),"Yes","No"))</x:f>
      </x:c>
      <x:c r="AL41" s="174"/>
      <x:c r="AM41" s="174"/>
      <x:c r="AN41" s="174"/>
      <x:c r="AO41" s="178"/>
      <x:c r="AP41" s="174"/>
      <x:c r="AQ41" s="174"/>
      <x:c r="AR41" s="174"/>
      <x:c r="AS41" s="174"/>
      <x:c r="AT41" s="174"/>
      <x:c r="AU41" s="174"/>
      <x:c r="AV41" s="174"/>
      <x:c r="AW41" s="174"/>
      <x:c r="AX41" s="174"/>
      <x:c r="AY41" s="174"/>
      <x:c r="AZ41" s="174"/>
      <x:c r="BA41" s="174"/>
      <x:c r="BB41" s="174"/>
      <x:c r="BC41" s="174"/>
      <x:c r="BD41" s="174"/>
      <x:c r="BE41" s="174"/>
      <x:c r="BF41" s="174"/>
      <x:c r="BG41" s="174"/>
      <x:c r="BH41" s="174"/>
      <x:c r="BI41" s="174"/>
      <x:c r="BJ41" s="174"/>
      <x:c r="BK41" s="174"/>
      <x:c r="BL41" s="174"/>
      <x:c r="BM41" s="174"/>
      <x:c r="BN41" s="174"/>
      <x:c r="BO41" s="174"/>
      <x:c r="BP41" s="174"/>
      <x:c r="BQ41" s="174"/>
      <x:c r="BR41" s="174"/>
      <x:c r="BS41" s="174"/>
      <x:c r="BT41" s="174"/>
      <x:c r="BU41" s="174"/>
      <x:c r="BV41" s="174"/>
      <x:c r="BW41" s="174"/>
      <x:c r="BX41" s="174"/>
      <x:c r="BY41" s="174"/>
      <x:c r="BZ41" s="174"/>
      <x:c r="CA41" s="174"/>
      <x:c r="CB41" s="174"/>
      <x:c r="CC41" s="174"/>
      <x:c r="CD41" s="174"/>
      <x:c r="CE41" s="174"/>
      <x:c r="CF41" s="174"/>
      <x:c r="CG41" s="174"/>
      <x:c r="CH41" s="174"/>
      <x:c r="CI41" s="179"/>
      <x:c r="CJ41" s="174" t="str">
        <x:v>Yes</x:v>
      </x:c>
      <x:c r="CK41" s="174" t="str">
        <x:v>Yes</x:v>
      </x:c>
      <x:c r="CL41" s="174" t="str">
        <x:v>Yes</x:v>
      </x:c>
      <x:c r="CM41" s="174" t="str">
        <x:v>Clear</x:v>
      </x:c>
      <x:c r="CN41" s="174" t="str">
        <x:v>Verified — clear</x:v>
      </x:c>
      <x:c r="CO41" s="177" t="n">
        <x:v>46272</x:v>
      </x:c>
      <x:c r="CP41" s="174" t="str">
        <x:v>https://pubmed.ncbi.nlm.nih.gov/42535933/</x:v>
      </x:c>
      <x:c r="CQ41" s="174"/>
      <x:c r="CR41" s="174"/>
      <x:c r="CS41" s="174"/>
      <x:c r="CT41" s="174"/>
      <x:c r="CU41" s="176"/>
      <x:c r="CV41" s="176"/>
      <x:c r="CW41" s="176"/>
      <x:c r="CX41" s="176"/>
      <x:c r="CY41" s="176"/>
      <x:c r="CZ41" s="176"/>
      <x:c r="DA41" s="176"/>
      <x:c r="DB41" s="175" t="str">
        <x:f>IF(L41="","",IF(AND(COUNT(CU41:DA41)=7,OR(CU41=0,CU41=1,CU41=2),OR(CV41=0,CV41=1,CV41=2),OR(CW41=0,CW41=1,CW41=2),OR(CX41=0,CX41=1,CX41=2),OR(CY41=0,CY41=1,CY41=2),OR(CZ41=0,CZ41=1,CZ41=2),OR(DA41=0,DA41=1,DA41=2)),SUM(CU41:DA41),""))</x:f>
      </x:c>
      <x:c r="DC41" s="180" t="str">
        <x:f>IF(DB41="","",ROUND(DB41/14*10,1))</x:f>
      </x:c>
      <x:c r="DD41" s="174" t="str">
        <x:v>Pending</x:v>
      </x:c>
      <x:c r="DE41" s="175" t="str">
        <x:f>IF(L41="","",IF(DC41="","Pending",IF(DD41="Yes","CONDITIONAL — safety override",IF(DC41&gt;=8,"HIGH",IF(DC41&gt;=5,"CONDITIONAL","LOW")))))</x:f>
        <x:v>Pending</x:v>
      </x:c>
      <x:c r="DF41" s="174" t="str">
        <x:v>Pending screening and full-text appraisal; no transferability judgment made at identification.</x:v>
      </x:c>
      <x:c r="DG41" s="174"/>
      <x:c r="DH41" s="174"/>
      <x:c r="DI41" s="174"/>
      <x:c r="DJ41" s="174"/>
      <x:c r="DK41" s="174"/>
      <x:c r="DL41" s="174"/>
      <x:c r="DM41" s="174"/>
      <x:c r="DN41" s="174"/>
      <x:c r="DO41" s="174"/>
      <x:c r="DP41" s="174"/>
      <x:c r="DQ41" s="174"/>
      <x:c r="DR41" s="174"/>
      <x:c r="DS41" s="174"/>
      <x:c r="DT41" s="174"/>
      <x:c r="DU41" s="174"/>
      <x:c r="DV41" s="174"/>
      <x:c r="DW41" s="174"/>
      <x:c r="DX41" s="174"/>
      <x:c r="DY41" s="174"/>
      <x:c r="DZ41" s="174" t="str">
        <x:v>Title/abstract screening alone does not establish effectiveness, causality, methodological quality, transferability to Brazilian public safety or an institutional recommendation.</x:v>
      </x:c>
      <x:c r="EA41" s="174" t="str">
        <x:v>Pending</x:v>
      </x:c>
      <x:c r="EB41" s="175" t="str">
        <x:f>IF(L41="","",IF(EC41="READY","Yes","No / Pending"))</x:f>
        <x:v>No / Pending</x:v>
      </x:c>
      <x:c r="EC41" s="174" t="str">
        <x:f>IF(L41="","",IF(OR(ISNUMBER(SEARCH("Retracted Publication",Q41)),CM41="Retracted",CN41="Retracted",CM41="Expression of Concern",CN41="Expression of Concern",F41="Not used",CG41="Critical",CH41="High",CH41="Critical"),"BLOCKED — integrity or use restriction",IF(AND(CJ41="Yes",CK41="Yes",CL41="Yes"),IF(AND(CM41="Clear",CN41="Verified — clear"),IF(AND(AND(LEN(TRIM(CF41))&gt;0,LEFT(LOWER(TRIM(CF41)),7)&lt;&gt;"pending"),OR(CG41="High",CG41="Moderate"),OR(CH41="Low",CH41="Some concerns",CH41="Not applicable")),IF(AND(DD41="No",OR(DE41="HIGH",DE41="CONDITIONAL"),AND(LEN(TRIM(DF41))&gt;0,LEFT(LOWER(TRIM(DF41)),7)&lt;&gt;"pending")),IF(AND(AND(LEN(TRIM(DT41))&gt;0,LEFT(LOWER(TRIM(DT41)),7)&lt;&gt;"pending"),AND(LEN(TRIM(DU41))&gt;0,LEFT(LOWER(TRIM(DU41)),7)&lt;&gt;"pending"),OR(AND(LEN(TRIM(DV41))&gt;0,LEFT(LOWER(TRIM(DV41)),7)&lt;&gt;"pending"),AND(LEN(TRIM(DW41))&gt;0,LEFT(LOWER(TRIM(DW41)),7)&lt;&gt;"pending")),AND(LEN(TRIM(DX41))&gt;0,LEFT(LOWER(TRIM(DX41)),7)&lt;&gt;"pending")),IF(AND(F41="Claim-ready",OR(EA41="Strong",EA41="Moderate"),AND(LEN(TRIM(G41))&gt;0,LEFT(LOWER(TRIM(G41)),7)&lt;&gt;"pending"),G41&lt;&gt;"No substantive use decision is permitted from identification metadata alone.",AND(LEN(TRIM(DZ41))&gt;0,LEFT(LOWER(TRIM(DZ41)),7)&lt;&gt;"pending"),DZ41&lt;&gt;"Identification metadata alone does not permit any substantive scientific, causal, operational, or institutional claim.",AND(LEN(TRIM(EI41))&gt;0,LEFT(LOWER(TRIM(EI41)),7)&lt;&gt;"pending"),ISNUMBER(EH41),EH41&gt;0),"READY","PENDING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" s="174" t="str">
        <x:v>Pending</x:v>
      </x:c>
      <x:c r="EE41" s="174"/>
      <x:c r="EF41" s="174" t="str">
        <x:v>Pending</x:v>
      </x:c>
      <x:c r="EG41" s="174" t="str">
        <x:v>Pending</x:v>
      </x:c>
      <x:c r="EH41" s="177"/>
      <x:c r="EI41" s="500"/>
      <x:c r="EJ41" s="174"/>
      <x:c r="EK41" s="174" t="str">
        <x:v>Pending</x:v>
      </x:c>
      <x:c r="EL41" s="177" t="n">
        <x:v>46272</x:v>
      </x:c>
      <x:c r="EM41" s="174" t="str">
        <x:v>Production PubMed record imported and reconciled to Zotero item 55KCXIEP;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" s="181" t="n">
        <x:f>IF(L41="","",(IF(N41&lt;&gt;"",1,0)+IF(O41&lt;&gt;"",1,0)+IF(AJ41&lt;&gt;"",1,0)+IF(AU41&lt;&gt;"",1,0)+IF(BE41&lt;&gt;"",1,0)+IF(CF41&lt;&gt;"",1,0)+IF(CJ41="Yes",1,0)+IF(CL41="Yes",1,0)+IF(DE41&lt;&gt;"Pending",1,0)+IF(F41&lt;&gt;"",1,0)+IF(DZ41&lt;&gt;"",1,0)+IF(EI41&lt;&gt;"",1,0))/12)</x:f>
        <x:v>0.5</x:v>
      </x:c>
    </x:row>
    <x:row r="42">
      <x:c r="A42" s="175" t="str">
        <x:v>EV-0039</x:v>
      </x:c>
      <x:c r="B42" s="174" t="str">
        <x:v>Integrity check</x:v>
      </x:c>
      <x:c r="C42" s="175" t="str">
        <x:f>IF(L42="","",IF(LEFT(EC42,7)="BLOCKED","🔴 Do not use for conclusion",IF(EB42="Yes","🟢 Claim-ready","🟡 Caution / context")))</x:f>
        <x:v>🟡 Caution / context</x:v>
      </x:c>
      <x:c r="D42" s="174" t="str">
        <x:f>IF(L42="","",EC42)</x:f>
        <x:v>PENDING — appropriate appraisal</x:v>
      </x:c>
      <x:c r="E42" s="174" t="str">
        <x:v>P3 — Medium</x:v>
      </x:c>
      <x:c r="F42" s="174" t="str">
        <x:v>Pending</x:v>
      </x:c>
      <x:c r="G42" s="174" t="str">
        <x:v>Title/abstract identify an explicit implementation-science construct; retain for full-text assessment.</x:v>
      </x:c>
      <x:c r="H42" s="174" t="str">
        <x:v>Obtain and review lawful full text; confirm human adjudication; then select a design-specific appraisal instrument.</x:v>
      </x:c>
      <x:c r="I42" s="174"/>
      <x:c r="J42" s="174" t="str">
        <x:v>C — Implementation Science</x:v>
      </x:c>
      <x:c r="K42" s="174" t="str">
        <x:v>IDENTIFIED</x:v>
      </x:c>
      <x:c r="L42" s="174" t="str">
        <x:v>An introduction to measurement-based care: Scientific literature and implementation in military and Veteran care systems.</x:v>
      </x:c>
      <x:c r="M42" s="174"/>
      <x:c r="N42" s="174" t="str">
        <x:v>Fikretoglu, Deniz; Garber, Bryan</x:v>
      </x:c>
      <x:c r="O42" s="176" t="n">
        <x:v>2026</x:v>
      </x:c>
      <x:c r="P42" s="174" t="str">
        <x:v>Journal of military, veteran and family health</x:v>
      </x:c>
      <x:c r="Q42" s="174" t="str">
        <x:v>Journal Article</x:v>
      </x:c>
      <x:c r="R42" s="174" t="str">
        <x:v>Unclear</x:v>
      </x:c>
      <x:c r="S42" s="174" t="str">
        <x:v>Unknown</x:v>
      </x:c>
      <x:c r="T42" s="174" t="str">
        <x:v>eng</x:v>
      </x:c>
      <x:c r="U42" s="174" t="str">
        <x:v>https://pubmed.ncbi.nlm.nih.gov/42534159/</x:v>
      </x:c>
      <x:c r="V42" s="174" t="str">
        <x:v>10.3138/jmvfh-2025-0003</x:v>
      </x:c>
      <x:c r="W42" s="175" t="str">
        <x:f>IF(V42="","",LOWER(SUBSTITUTE(SUBSTITUTE(SUBSTITUTE(SUBSTITUTE(TRIM(V42),"https://doi.org/",""),"http://doi.org/",""),"https://dx.doi.org/",""),"doi:","")))</x:f>
        <x:v>10.3138/jmvfh-2025-0003</x:v>
      </x:c>
      <x:c r="X42" s="174" t="str">
        <x:v>42534159</x:v>
      </x:c>
      <x:c r="Y42" s="174" t="str">
        <x:v>PMC13391201</x:v>
      </x:c>
      <x:c r="Z42" s="174"/>
      <x:c r="AA42" s="174" t="str">
        <x:v>PubMed/MEDLINE</x:v>
      </x:c>
      <x:c r="AB42" s="174" t="str">
        <x:v>PUBMED-C-v1.0-2026-08-28</x:v>
      </x:c>
      <x:c r="AC42" s="174" t="str">
        <x:v>SP-PUBMED-C-20260828</x:v>
      </x:c>
      <x:c r="AD42" s="177" t="n">
        <x:v>46262</x:v>
      </x:c>
      <x:c r="AE42" s="177" t="n">
        <x:v>46272</x:v>
      </x:c>
      <x:c r="AF42" s="174" t="str">
        <x:v>KFLZYXQ9</x:v>
      </x:c>
      <x:c r="AG42" s="174"/>
      <x:c r="AH42" s="174" t="str">
        <x:v>Tactical Athlete → Operational Readiness Brazil</x:v>
      </x:c>
      <x:c r="AI42" s="174" t="str">
        <x:v>evidence-family:C</x:v>
      </x:c>
      <x:c r="AJ42" s="174"/>
      <x:c r="AK42" s="175" t="str">
        <x:f>IF(AJ42="","",IF(OR(LOWER(AJ42)="brazil",LOWER(AJ42)="brasil"),"Yes","No"))</x:f>
      </x:c>
      <x:c r="AL42" s="174"/>
      <x:c r="AM42" s="174"/>
      <x:c r="AN42" s="174"/>
      <x:c r="AO42" s="178"/>
      <x:c r="AP42" s="174"/>
      <x:c r="AQ42" s="174"/>
      <x:c r="AR42" s="174"/>
      <x:c r="AS42" s="174"/>
      <x:c r="AT42" s="174"/>
      <x:c r="AU42" s="174"/>
      <x:c r="AV42" s="174"/>
      <x:c r="AW42" s="174"/>
      <x:c r="AX42" s="174"/>
      <x:c r="AY42" s="174"/>
      <x:c r="AZ42" s="174"/>
      <x:c r="BA42" s="174"/>
      <x:c r="BB42" s="174"/>
      <x:c r="BC42" s="174"/>
      <x:c r="BD42" s="174"/>
      <x:c r="BE42" s="174"/>
      <x:c r="BF42" s="174"/>
      <x:c r="BG42" s="174"/>
      <x:c r="BH42" s="174"/>
      <x:c r="BI42" s="174"/>
      <x:c r="BJ42" s="174"/>
      <x:c r="BK42" s="174"/>
      <x:c r="BL42" s="174"/>
      <x:c r="BM42" s="174"/>
      <x:c r="BN42" s="174"/>
      <x:c r="BO42" s="174"/>
      <x:c r="BP42" s="174"/>
      <x:c r="BQ42" s="174"/>
      <x:c r="BR42" s="174"/>
      <x:c r="BS42" s="174"/>
      <x:c r="BT42" s="174"/>
      <x:c r="BU42" s="174"/>
      <x:c r="BV42" s="174"/>
      <x:c r="BW42" s="174"/>
      <x:c r="BX42" s="174"/>
      <x:c r="BY42" s="174"/>
      <x:c r="BZ42" s="174"/>
      <x:c r="CA42" s="174"/>
      <x:c r="CB42" s="174"/>
      <x:c r="CC42" s="174"/>
      <x:c r="CD42" s="174"/>
      <x:c r="CE42" s="174"/>
      <x:c r="CF42" s="174"/>
      <x:c r="CG42" s="174"/>
      <x:c r="CH42" s="174"/>
      <x:c r="CI42" s="179"/>
      <x:c r="CJ42" s="174" t="str">
        <x:v>Yes</x:v>
      </x:c>
      <x:c r="CK42" s="174" t="str">
        <x:v>Yes</x:v>
      </x:c>
      <x:c r="CL42" s="174" t="str">
        <x:v>Yes</x:v>
      </x:c>
      <x:c r="CM42" s="174" t="str">
        <x:v>Clear</x:v>
      </x:c>
      <x:c r="CN42" s="174" t="str">
        <x:v>Verified — clear</x:v>
      </x:c>
      <x:c r="CO42" s="177" t="n">
        <x:v>46272</x:v>
      </x:c>
      <x:c r="CP42" s="174" t="str">
        <x:v>https://pubmed.ncbi.nlm.nih.gov/42534159/</x:v>
      </x:c>
      <x:c r="CQ42" s="174"/>
      <x:c r="CR42" s="174"/>
      <x:c r="CS42" s="174"/>
      <x:c r="CT42" s="174"/>
      <x:c r="CU42" s="176"/>
      <x:c r="CV42" s="176"/>
      <x:c r="CW42" s="176"/>
      <x:c r="CX42" s="176"/>
      <x:c r="CY42" s="176"/>
      <x:c r="CZ42" s="176"/>
      <x:c r="DA42" s="176"/>
      <x:c r="DB42" s="175" t="str">
        <x:f>IF(L42="","",IF(AND(COUNT(CU42:DA42)=7,OR(CU42=0,CU42=1,CU42=2),OR(CV42=0,CV42=1,CV42=2),OR(CW42=0,CW42=1,CW42=2),OR(CX42=0,CX42=1,CX42=2),OR(CY42=0,CY42=1,CY42=2),OR(CZ42=0,CZ42=1,CZ42=2),OR(DA42=0,DA42=1,DA42=2)),SUM(CU42:DA42),""))</x:f>
      </x:c>
      <x:c r="DC42" s="180" t="str">
        <x:f>IF(DB42="","",ROUND(DB42/14*10,1))</x:f>
      </x:c>
      <x:c r="DD42" s="174" t="str">
        <x:v>Pending</x:v>
      </x:c>
      <x:c r="DE42" s="175" t="str">
        <x:f>IF(L42="","",IF(DC42="","Pending",IF(DD42="Yes","CONDITIONAL — safety override",IF(DC42&gt;=8,"HIGH",IF(DC42&gt;=5,"CONDITIONAL","LOW")))))</x:f>
        <x:v>Pending</x:v>
      </x:c>
      <x:c r="DF42" s="174" t="str">
        <x:v>Pending screening and full-text appraisal; no transferability judgment made at identification.</x:v>
      </x:c>
      <x:c r="DG42" s="174"/>
      <x:c r="DH42" s="174"/>
      <x:c r="DI42" s="174"/>
      <x:c r="DJ42" s="174"/>
      <x:c r="DK42" s="174"/>
      <x:c r="DL42" s="174"/>
      <x:c r="DM42" s="174"/>
      <x:c r="DN42" s="174"/>
      <x:c r="DO42" s="174"/>
      <x:c r="DP42" s="174"/>
      <x:c r="DQ42" s="174"/>
      <x:c r="DR42" s="174"/>
      <x:c r="DS42" s="174"/>
      <x:c r="DT42" s="174"/>
      <x:c r="DU42" s="174"/>
      <x:c r="DV42" s="174"/>
      <x:c r="DW42" s="174"/>
      <x:c r="DX42" s="174"/>
      <x:c r="DY42" s="174"/>
      <x:c r="DZ42" s="174" t="str">
        <x:v>Title/abstract screening alone does not establish effectiveness, causality, methodological quality, transferability to Brazilian public safety or an institutional recommendation.</x:v>
      </x:c>
      <x:c r="EA42" s="174" t="str">
        <x:v>Pending</x:v>
      </x:c>
      <x:c r="EB42" s="175" t="str">
        <x:f>IF(L42="","",IF(EC42="READY","Yes","No / Pending"))</x:f>
        <x:v>No / Pending</x:v>
      </x:c>
      <x:c r="EC42" s="174" t="str">
        <x:f>IF(L42="","",IF(OR(ISNUMBER(SEARCH("Retracted Publication",Q42)),CM42="Retracted",CN42="Retracted",CM42="Expression of Concern",CN42="Expression of Concern",F42="Not used",CG42="Critical",CH42="High",CH42="Critical"),"BLOCKED — integrity or use restriction",IF(AND(CJ42="Yes",CK42="Yes",CL42="Yes"),IF(AND(CM42="Clear",CN42="Verified — clear"),IF(AND(AND(LEN(TRIM(CF42))&gt;0,LEFT(LOWER(TRIM(CF42)),7)&lt;&gt;"pending"),OR(CG42="High",CG42="Moderate"),OR(CH42="Low",CH42="Some concerns",CH42="Not applicable")),IF(AND(DD42="No",OR(DE42="HIGH",DE42="CONDITIONAL"),AND(LEN(TRIM(DF42))&gt;0,LEFT(LOWER(TRIM(DF42)),7)&lt;&gt;"pending")),IF(AND(AND(LEN(TRIM(DT42))&gt;0,LEFT(LOWER(TRIM(DT42)),7)&lt;&gt;"pending"),AND(LEN(TRIM(DU42))&gt;0,LEFT(LOWER(TRIM(DU42)),7)&lt;&gt;"pending"),OR(AND(LEN(TRIM(DV42))&gt;0,LEFT(LOWER(TRIM(DV42)),7)&lt;&gt;"pending"),AND(LEN(TRIM(DW42))&gt;0,LEFT(LOWER(TRIM(DW42)),7)&lt;&gt;"pending")),AND(LEN(TRIM(DX42))&gt;0,LEFT(LOWER(TRIM(DX42)),7)&lt;&gt;"pending")),IF(AND(F42="Claim-ready",OR(EA42="Strong",EA42="Moderate"),AND(LEN(TRIM(G42))&gt;0,LEFT(LOWER(TRIM(G42)),7)&lt;&gt;"pending"),G42&lt;&gt;"No substantive use decision is permitted from identification metadata alone.",AND(LEN(TRIM(DZ42))&gt;0,LEFT(LOWER(TRIM(DZ42)),7)&lt;&gt;"pending"),DZ42&lt;&gt;"Identification metadata alone does not permit any substantive scientific, causal, operational, or institutional claim.",AND(LEN(TRIM(EI42))&gt;0,LEFT(LOWER(TRIM(EI42)),7)&lt;&gt;"pending"),ISNUMBER(EH42),EH42&gt;0),"READY","PENDING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" s="174" t="str">
        <x:v>Pending</x:v>
      </x:c>
      <x:c r="EE42" s="174"/>
      <x:c r="EF42" s="174" t="str">
        <x:v>Pending</x:v>
      </x:c>
      <x:c r="EG42" s="174" t="str">
        <x:v>Pending</x:v>
      </x:c>
      <x:c r="EH42" s="177"/>
      <x:c r="EI42" s="500"/>
      <x:c r="EJ42" s="174"/>
      <x:c r="EK42" s="174" t="str">
        <x:v>Pending</x:v>
      </x:c>
      <x:c r="EL42" s="177" t="n">
        <x:v>46272</x:v>
      </x:c>
      <x:c r="EM42" s="174" t="str">
        <x:v>Production PubMed record imported and reconciled to Zotero item KFLZYXQ9;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" s="181" t="n">
        <x:f>IF(L42="","",(IF(N42&lt;&gt;"",1,0)+IF(O42&lt;&gt;"",1,0)+IF(AJ42&lt;&gt;"",1,0)+IF(AU42&lt;&gt;"",1,0)+IF(BE42&lt;&gt;"",1,0)+IF(CF42&lt;&gt;"",1,0)+IF(CJ42="Yes",1,0)+IF(CL42="Yes",1,0)+IF(DE42&lt;&gt;"Pending",1,0)+IF(F42&lt;&gt;"",1,0)+IF(DZ42&lt;&gt;"",1,0)+IF(EI42&lt;&gt;"",1,0))/12)</x:f>
        <x:v>0.5</x:v>
      </x:c>
    </x:row>
    <x:row r="43">
      <x:c r="A43" s="175" t="str">
        <x:v>EV-0040</x:v>
      </x:c>
      <x:c r="B43" s="174" t="str">
        <x:v>Integrity check</x:v>
      </x:c>
      <x:c r="C43" s="175" t="str">
        <x:f>IF(L43="","",IF(LEFT(EC43,7)="BLOCKED","🔴 Do not use for conclusion",IF(EB43="Yes","🟢 Claim-ready","🟡 Caution / context")))</x:f>
        <x:v>🟡 Caution / context</x:v>
      </x:c>
      <x:c r="D43" s="174" t="str">
        <x:f>IF(L43="","",EC43)</x:f>
        <x:v>PENDING — appropriate appraisal</x:v>
      </x:c>
      <x:c r="E43" s="174" t="str">
        <x:v>P3 — Medium</x:v>
      </x:c>
      <x:c r="F43" s="174" t="str">
        <x:v>Pending</x:v>
      </x:c>
      <x:c r="G43" s="174" t="str">
        <x:v>A potentially relevant concept is present, but direct applicability is ambiguous at title/abstract level.</x:v>
      </x:c>
      <x:c r="H43" s="174" t="str">
        <x:v>Human title/abstract adjudication; retrieve full text if relevance remains plausible.</x:v>
      </x:c>
      <x:c r="I43" s="174"/>
      <x:c r="J43" s="174" t="str">
        <x:v>C — Implementation Science</x:v>
      </x:c>
      <x:c r="K43" s="174" t="str">
        <x:v>IDENTIFIED</x:v>
      </x:c>
      <x:c r="L43" s="174" t="str">
        <x:v>Barriers to and facilitators of measurement-based care in posttraumatic stress disorder treatment: A systematic review.</x:v>
      </x:c>
      <x:c r="M43" s="174"/>
      <x:c r="N43" s="174" t="str">
        <x:v>Al-Shamali, Huda F; Martin, Josh; Perivolaris, Argyrios; Kami, Atefe; Al-Hassan, Mohammed A; Fikretoglu, Deniz; Germain, Anne; Nicholson, Andrew A; Krishnan, Sri; Greenshaw, Andrew; Enns, Murray W; Sareen, Jitender; Frewen, Paul; Vermetten, Eric; Jetly, Rakesh; Bhat, Venkat</x:v>
      </x:c>
      <x:c r="O43" s="176" t="n">
        <x:v>2026</x:v>
      </x:c>
      <x:c r="P43" s="174" t="str">
        <x:v>Journal of military, veteran and family health</x:v>
      </x:c>
      <x:c r="Q43" s="174" t="str">
        <x:v>Journal Article; Review</x:v>
      </x:c>
      <x:c r="R43" s="174" t="str">
        <x:v>Unclear</x:v>
      </x:c>
      <x:c r="S43" s="174" t="str">
        <x:v>Unknown</x:v>
      </x:c>
      <x:c r="T43" s="174" t="str">
        <x:v>eng</x:v>
      </x:c>
      <x:c r="U43" s="174" t="str">
        <x:v>https://pubmed.ncbi.nlm.nih.gov/42534052/</x:v>
      </x:c>
      <x:c r="V43" s="174" t="str">
        <x:v>10.3138/jmvfh-2025-0012</x:v>
      </x:c>
      <x:c r="W43" s="175" t="str">
        <x:f>IF(V43="","",LOWER(SUBSTITUTE(SUBSTITUTE(SUBSTITUTE(SUBSTITUTE(TRIM(V43),"https://doi.org/",""),"http://doi.org/",""),"https://dx.doi.org/",""),"doi:","")))</x:f>
        <x:v>10.3138/jmvfh-2025-0012</x:v>
      </x:c>
      <x:c r="X43" s="174" t="str">
        <x:v>42534052</x:v>
      </x:c>
      <x:c r="Y43" s="174" t="str">
        <x:v>PMC13391184</x:v>
      </x:c>
      <x:c r="Z43" s="174"/>
      <x:c r="AA43" s="174" t="str">
        <x:v>PubMed/MEDLINE</x:v>
      </x:c>
      <x:c r="AB43" s="174" t="str">
        <x:v>PUBMED-C-v1.0-2026-08-28</x:v>
      </x:c>
      <x:c r="AC43" s="174" t="str">
        <x:v>SP-PUBMED-C-20260828</x:v>
      </x:c>
      <x:c r="AD43" s="177" t="n">
        <x:v>46262</x:v>
      </x:c>
      <x:c r="AE43" s="177" t="n">
        <x:v>46272</x:v>
      </x:c>
      <x:c r="AF43" s="174" t="str">
        <x:v>ZRI82RPN</x:v>
      </x:c>
      <x:c r="AG43" s="174"/>
      <x:c r="AH43" s="174" t="str">
        <x:v>Tactical Athlete → Operational Readiness Brazil</x:v>
      </x:c>
      <x:c r="AI43" s="174" t="str">
        <x:v>evidence-family:C</x:v>
      </x:c>
      <x:c r="AJ43" s="174"/>
      <x:c r="AK43" s="175" t="str">
        <x:f>IF(AJ43="","",IF(OR(LOWER(AJ43)="brazil",LOWER(AJ43)="brasil"),"Yes","No"))</x:f>
      </x:c>
      <x:c r="AL43" s="174"/>
      <x:c r="AM43" s="174"/>
      <x:c r="AN43" s="174"/>
      <x:c r="AO43" s="178"/>
      <x:c r="AP43" s="174"/>
      <x:c r="AQ43" s="174"/>
      <x:c r="AR43" s="174"/>
      <x:c r="AS43" s="174"/>
      <x:c r="AT43" s="174"/>
      <x:c r="AU43" s="174"/>
      <x:c r="AV43" s="174"/>
      <x:c r="AW43" s="174"/>
      <x:c r="AX43" s="174"/>
      <x:c r="AY43" s="174"/>
      <x:c r="AZ43" s="174"/>
      <x:c r="BA43" s="174"/>
      <x:c r="BB43" s="174"/>
      <x:c r="BC43" s="174"/>
      <x:c r="BD43" s="174"/>
      <x:c r="BE43" s="174"/>
      <x:c r="BF43" s="174"/>
      <x:c r="BG43" s="174"/>
      <x:c r="BH43" s="174"/>
      <x:c r="BI43" s="174"/>
      <x:c r="BJ43" s="174"/>
      <x:c r="BK43" s="174"/>
      <x:c r="BL43" s="174"/>
      <x:c r="BM43" s="174"/>
      <x:c r="BN43" s="174"/>
      <x:c r="BO43" s="174"/>
      <x:c r="BP43" s="174"/>
      <x:c r="BQ43" s="174"/>
      <x:c r="BR43" s="174"/>
      <x:c r="BS43" s="174"/>
      <x:c r="BT43" s="174"/>
      <x:c r="BU43" s="174"/>
      <x:c r="BV43" s="174"/>
      <x:c r="BW43" s="174"/>
      <x:c r="BX43" s="174"/>
      <x:c r="BY43" s="174"/>
      <x:c r="BZ43" s="174"/>
      <x:c r="CA43" s="174"/>
      <x:c r="CB43" s="174"/>
      <x:c r="CC43" s="174"/>
      <x:c r="CD43" s="174"/>
      <x:c r="CE43" s="174"/>
      <x:c r="CF43" s="174"/>
      <x:c r="CG43" s="174"/>
      <x:c r="CH43" s="174"/>
      <x:c r="CI43" s="179"/>
      <x:c r="CJ43" s="174" t="str">
        <x:v>Yes</x:v>
      </x:c>
      <x:c r="CK43" s="174" t="str">
        <x:v>Yes</x:v>
      </x:c>
      <x:c r="CL43" s="174" t="str">
        <x:v>Yes</x:v>
      </x:c>
      <x:c r="CM43" s="174" t="str">
        <x:v>Clear</x:v>
      </x:c>
      <x:c r="CN43" s="174" t="str">
        <x:v>Verified — clear</x:v>
      </x:c>
      <x:c r="CO43" s="177" t="n">
        <x:v>46272</x:v>
      </x:c>
      <x:c r="CP43" s="174" t="str">
        <x:v>https://pubmed.ncbi.nlm.nih.gov/42534052/</x:v>
      </x:c>
      <x:c r="CQ43" s="174"/>
      <x:c r="CR43" s="174"/>
      <x:c r="CS43" s="174"/>
      <x:c r="CT43" s="174"/>
      <x:c r="CU43" s="176"/>
      <x:c r="CV43" s="176"/>
      <x:c r="CW43" s="176"/>
      <x:c r="CX43" s="176"/>
      <x:c r="CY43" s="176"/>
      <x:c r="CZ43" s="176"/>
      <x:c r="DA43" s="176"/>
      <x:c r="DB43" s="175" t="str">
        <x:f>IF(L43="","",IF(AND(COUNT(CU43:DA43)=7,OR(CU43=0,CU43=1,CU43=2),OR(CV43=0,CV43=1,CV43=2),OR(CW43=0,CW43=1,CW43=2),OR(CX43=0,CX43=1,CX43=2),OR(CY43=0,CY43=1,CY43=2),OR(CZ43=0,CZ43=1,CZ43=2),OR(DA43=0,DA43=1,DA43=2)),SUM(CU43:DA43),""))</x:f>
      </x:c>
      <x:c r="DC43" s="180" t="str">
        <x:f>IF(DB43="","",ROUND(DB43/14*10,1))</x:f>
      </x:c>
      <x:c r="DD43" s="174" t="str">
        <x:v>Pending</x:v>
      </x:c>
      <x:c r="DE43" s="175" t="str">
        <x:f>IF(L43="","",IF(DC43="","Pending",IF(DD43="Yes","CONDITIONAL — safety override",IF(DC43&gt;=8,"HIGH",IF(DC43&gt;=5,"CONDITIONAL","LOW")))))</x:f>
        <x:v>Pending</x:v>
      </x:c>
      <x:c r="DF43" s="174" t="str">
        <x:v>Pending screening and full-text appraisal; no transferability judgment made at identification.</x:v>
      </x:c>
      <x:c r="DG43" s="174"/>
      <x:c r="DH43" s="174"/>
      <x:c r="DI43" s="174"/>
      <x:c r="DJ43" s="174"/>
      <x:c r="DK43" s="174"/>
      <x:c r="DL43" s="174"/>
      <x:c r="DM43" s="174"/>
      <x:c r="DN43" s="174"/>
      <x:c r="DO43" s="174"/>
      <x:c r="DP43" s="174"/>
      <x:c r="DQ43" s="174"/>
      <x:c r="DR43" s="174"/>
      <x:c r="DS43" s="174"/>
      <x:c r="DT43" s="174"/>
      <x:c r="DU43" s="174"/>
      <x:c r="DV43" s="174"/>
      <x:c r="DW43" s="174"/>
      <x:c r="DX43" s="174"/>
      <x:c r="DY43" s="174"/>
      <x:c r="DZ43" s="174" t="str">
        <x:v>Title/abstract information is insufficient for a substantive scientific, causal, transferability or institutional claim.</x:v>
      </x:c>
      <x:c r="EA43" s="174" t="str">
        <x:v>Pending</x:v>
      </x:c>
      <x:c r="EB43" s="175" t="str">
        <x:f>IF(L43="","",IF(EC43="READY","Yes","No / Pending"))</x:f>
        <x:v>No / Pending</x:v>
      </x:c>
      <x:c r="EC43" s="174" t="str">
        <x:f>IF(L43="","",IF(OR(ISNUMBER(SEARCH("Retracted Publication",Q43)),CM43="Retracted",CN43="Retracted",CM43="Expression of Concern",CN43="Expression of Concern",F43="Not used",CG43="Critical",CH43="High",CH43="Critical"),"BLOCKED — integrity or use restriction",IF(AND(CJ43="Yes",CK43="Yes",CL43="Yes"),IF(AND(CM43="Clear",CN43="Verified — clear"),IF(AND(AND(LEN(TRIM(CF43))&gt;0,LEFT(LOWER(TRIM(CF43)),7)&lt;&gt;"pending"),OR(CG43="High",CG43="Moderate"),OR(CH43="Low",CH43="Some concerns",CH43="Not applicable")),IF(AND(DD43="No",OR(DE43="HIGH",DE43="CONDITIONAL"),AND(LEN(TRIM(DF43))&gt;0,LEFT(LOWER(TRIM(DF43)),7)&lt;&gt;"pending")),IF(AND(AND(LEN(TRIM(DT43))&gt;0,LEFT(LOWER(TRIM(DT43)),7)&lt;&gt;"pending"),AND(LEN(TRIM(DU43))&gt;0,LEFT(LOWER(TRIM(DU43)),7)&lt;&gt;"pending"),OR(AND(LEN(TRIM(DV43))&gt;0,LEFT(LOWER(TRIM(DV43)),7)&lt;&gt;"pending"),AND(LEN(TRIM(DW43))&gt;0,LEFT(LOWER(TRIM(DW43)),7)&lt;&gt;"pending")),AND(LEN(TRIM(DX43))&gt;0,LEFT(LOWER(TRIM(DX43)),7)&lt;&gt;"pending")),IF(AND(F43="Claim-ready",OR(EA43="Strong",EA43="Moderate"),AND(LEN(TRIM(G43))&gt;0,LEFT(LOWER(TRIM(G43)),7)&lt;&gt;"pending"),G43&lt;&gt;"No substantive use decision is permitted from identification metadata alone.",AND(LEN(TRIM(DZ43))&gt;0,LEFT(LOWER(TRIM(DZ43)),7)&lt;&gt;"pending"),DZ43&lt;&gt;"Identification metadata alone does not permit any substantive scientific, causal, operational, or institutional claim.",AND(LEN(TRIM(EI43))&gt;0,LEFT(LOWER(TRIM(EI43)),7)&lt;&gt;"pending"),ISNUMBER(EH43),EH43&gt;0),"READY","PENDING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" s="174" t="str">
        <x:v>Pending</x:v>
      </x:c>
      <x:c r="EE43" s="174"/>
      <x:c r="EF43" s="174" t="str">
        <x:v>Pending</x:v>
      </x:c>
      <x:c r="EG43" s="174" t="str">
        <x:v>Pending</x:v>
      </x:c>
      <x:c r="EH43" s="177"/>
      <x:c r="EI43" s="500"/>
      <x:c r="EJ43" s="174"/>
      <x:c r="EK43" s="174" t="str">
        <x:v>Pending</x:v>
      </x:c>
      <x:c r="EL43" s="177" t="n">
        <x:v>46272</x:v>
      </x:c>
      <x:c r="EM43" s="174" t="str">
        <x:v>Production PubMed record imported and reconciled to Zotero item ZRI82RPN;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3" s="181" t="n">
        <x:f>IF(L43="","",(IF(N43&lt;&gt;"",1,0)+IF(O43&lt;&gt;"",1,0)+IF(AJ43&lt;&gt;"",1,0)+IF(AU43&lt;&gt;"",1,0)+IF(BE43&lt;&gt;"",1,0)+IF(CF43&lt;&gt;"",1,0)+IF(CJ43="Yes",1,0)+IF(CL43="Yes",1,0)+IF(DE43&lt;&gt;"Pending",1,0)+IF(F43&lt;&gt;"",1,0)+IF(DZ43&lt;&gt;"",1,0)+IF(EI43&lt;&gt;"",1,0))/12)</x:f>
        <x:v>0.5</x:v>
      </x:c>
    </x:row>
    <x:row r="44">
      <x:c r="A44" s="175" t="str">
        <x:v>EV-0041</x:v>
      </x:c>
      <x:c r="B44" s="174" t="str">
        <x:v>Integrity check</x:v>
      </x:c>
      <x:c r="C44" s="175" t="str">
        <x:f>IF(L44="","",IF(LEFT(EC44,7)="BLOCKED","🔴 Do not use for conclusion",IF(EB44="Yes","🟢 Claim-ready","🟡 Caution / context")))</x:f>
        <x:v>🟡 Caution / context</x:v>
      </x:c>
      <x:c r="D44" s="174" t="str">
        <x:f>IF(L44="","",EC44)</x:f>
        <x:v>PENDING — appropriate appraisal</x:v>
      </x:c>
      <x:c r="E44" s="174" t="str">
        <x:v>P3 — Medium</x:v>
      </x:c>
      <x:c r="F44" s="174" t="str">
        <x:v>Pending</x:v>
      </x:c>
      <x:c r="G44" s="174" t="str">
        <x:v>A potentially relevant concept is present, but direct applicability is ambiguous at title/abstract level.</x:v>
      </x:c>
      <x:c r="H44" s="174" t="str">
        <x:v>Human title/abstract adjudication; retrieve full text if relevance remains plausible.</x:v>
      </x:c>
      <x:c r="I44" s="174"/>
      <x:c r="J44" s="174" t="str">
        <x:v>A — Core</x:v>
      </x:c>
      <x:c r="K44" s="174" t="str">
        <x:v>IDENTIFIED</x:v>
      </x:c>
      <x:c r="L44" s="174" t="str">
        <x:v>Pharmacogenomics testing to optimize medical countermeasures against chemical warfare agents and bacterial biothreats in military settings.</x:v>
      </x:c>
      <x:c r="M44" s="174"/>
      <x:c r="N44" s="174" t="str">
        <x:v>Chekabab, Samuel; Mikler, John</x:v>
      </x:c>
      <x:c r="O44" s="176" t="n">
        <x:v>2026</x:v>
      </x:c>
      <x:c r="P44" s="174" t="str">
        <x:v>Journal of military, veteran and family health</x:v>
      </x:c>
      <x:c r="Q44" s="174" t="str">
        <x:v>Journal Article</x:v>
      </x:c>
      <x:c r="R44" s="174" t="str">
        <x:v>Unclear</x:v>
      </x:c>
      <x:c r="S44" s="174" t="str">
        <x:v>Unknown</x:v>
      </x:c>
      <x:c r="T44" s="174" t="str">
        <x:v>eng</x:v>
      </x:c>
      <x:c r="U44" s="174" t="str">
        <x:v>https://pubmed.ncbi.nlm.nih.gov/42533972/</x:v>
      </x:c>
      <x:c r="V44" s="174" t="str">
        <x:v>10.3138/jmvfh-2025-0013</x:v>
      </x:c>
      <x:c r="W44" s="175" t="str">
        <x:f>IF(V44="","",LOWER(SUBSTITUTE(SUBSTITUTE(SUBSTITUTE(SUBSTITUTE(TRIM(V44),"https://doi.org/",""),"http://doi.org/",""),"https://dx.doi.org/",""),"doi:","")))</x:f>
        <x:v>10.3138/jmvfh-2025-0013</x:v>
      </x:c>
      <x:c r="X44" s="174" t="str">
        <x:v>42533972</x:v>
      </x:c>
      <x:c r="Y44" s="174" t="str">
        <x:v>PMC13293134</x:v>
      </x:c>
      <x:c r="Z44" s="174"/>
      <x:c r="AA44" s="174" t="str">
        <x:v>PubMed/MEDLINE</x:v>
      </x:c>
      <x:c r="AB44" s="174" t="str">
        <x:v>PUBMED-A-v1.0-2026-08-28; PUBMED-C-v1.0-2026-08-28</x:v>
      </x:c>
      <x:c r="AC44" s="174" t="str">
        <x:v>SP-PUBMED-A-20260828; SP-PUBMED-C-20260828</x:v>
      </x:c>
      <x:c r="AD44" s="177" t="n">
        <x:v>46262</x:v>
      </x:c>
      <x:c r="AE44" s="177" t="n">
        <x:v>46272</x:v>
      </x:c>
      <x:c r="AF44" s="174" t="str">
        <x:v>8SL5C5J6</x:v>
      </x:c>
      <x:c r="AG44" s="174"/>
      <x:c r="AH44" s="174" t="str">
        <x:v>Tactical Athlete → Operational Readiness Brazil</x:v>
      </x:c>
      <x:c r="AI44" s="174" t="str">
        <x:v>evidence-family:A; evidence-family:C</x:v>
      </x:c>
      <x:c r="AJ44" s="174"/>
      <x:c r="AK44" s="175" t="str">
        <x:f>IF(AJ44="","",IF(OR(LOWER(AJ44)="brazil",LOWER(AJ44)="brasil"),"Yes","No"))</x:f>
      </x:c>
      <x:c r="AL44" s="174"/>
      <x:c r="AM44" s="174"/>
      <x:c r="AN44" s="174"/>
      <x:c r="AO44" s="178"/>
      <x:c r="AP44" s="174"/>
      <x:c r="AQ44" s="174"/>
      <x:c r="AR44" s="174"/>
      <x:c r="AS44" s="174"/>
      <x:c r="AT44" s="174"/>
      <x:c r="AU44" s="174"/>
      <x:c r="AV44" s="174"/>
      <x:c r="AW44" s="174"/>
      <x:c r="AX44" s="174"/>
      <x:c r="AY44" s="174"/>
      <x:c r="AZ44" s="174"/>
      <x:c r="BA44" s="174"/>
      <x:c r="BB44" s="174"/>
      <x:c r="BC44" s="174"/>
      <x:c r="BD44" s="174"/>
      <x:c r="BE44" s="174"/>
      <x:c r="BF44" s="174"/>
      <x:c r="BG44" s="174"/>
      <x:c r="BH44" s="174"/>
      <x:c r="BI44" s="174"/>
      <x:c r="BJ44" s="174"/>
      <x:c r="BK44" s="174"/>
      <x:c r="BL44" s="174"/>
      <x:c r="BM44" s="174"/>
      <x:c r="BN44" s="174"/>
      <x:c r="BO44" s="174"/>
      <x:c r="BP44" s="174"/>
      <x:c r="BQ44" s="174"/>
      <x:c r="BR44" s="174"/>
      <x:c r="BS44" s="174"/>
      <x:c r="BT44" s="174"/>
      <x:c r="BU44" s="174"/>
      <x:c r="BV44" s="174"/>
      <x:c r="BW44" s="174"/>
      <x:c r="BX44" s="174"/>
      <x:c r="BY44" s="174"/>
      <x:c r="BZ44" s="174"/>
      <x:c r="CA44" s="174"/>
      <x:c r="CB44" s="174"/>
      <x:c r="CC44" s="174"/>
      <x:c r="CD44" s="174"/>
      <x:c r="CE44" s="174"/>
      <x:c r="CF44" s="174"/>
      <x:c r="CG44" s="174"/>
      <x:c r="CH44" s="174"/>
      <x:c r="CI44" s="179"/>
      <x:c r="CJ44" s="174" t="str">
        <x:v>Yes</x:v>
      </x:c>
      <x:c r="CK44" s="174" t="str">
        <x:v>Yes</x:v>
      </x:c>
      <x:c r="CL44" s="174" t="str">
        <x:v>Yes</x:v>
      </x:c>
      <x:c r="CM44" s="174" t="str">
        <x:v>Clear</x:v>
      </x:c>
      <x:c r="CN44" s="174" t="str">
        <x:v>Verified — clear</x:v>
      </x:c>
      <x:c r="CO44" s="177" t="n">
        <x:v>46272</x:v>
      </x:c>
      <x:c r="CP44" s="174" t="str">
        <x:v>https://pubmed.ncbi.nlm.nih.gov/42533972/</x:v>
      </x:c>
      <x:c r="CQ44" s="174"/>
      <x:c r="CR44" s="174"/>
      <x:c r="CS44" s="174"/>
      <x:c r="CT44" s="174"/>
      <x:c r="CU44" s="176"/>
      <x:c r="CV44" s="176"/>
      <x:c r="CW44" s="176"/>
      <x:c r="CX44" s="176"/>
      <x:c r="CY44" s="176"/>
      <x:c r="CZ44" s="176"/>
      <x:c r="DA44" s="176"/>
      <x:c r="DB44" s="175" t="str">
        <x:f>IF(L44="","",IF(AND(COUNT(CU44:DA44)=7,OR(CU44=0,CU44=1,CU44=2),OR(CV44=0,CV44=1,CV44=2),OR(CW44=0,CW44=1,CW44=2),OR(CX44=0,CX44=1,CX44=2),OR(CY44=0,CY44=1,CY44=2),OR(CZ44=0,CZ44=1,CZ44=2),OR(DA44=0,DA44=1,DA44=2)),SUM(CU44:DA44),""))</x:f>
      </x:c>
      <x:c r="DC44" s="180" t="str">
        <x:f>IF(DB44="","",ROUND(DB44/14*10,1))</x:f>
      </x:c>
      <x:c r="DD44" s="174" t="str">
        <x:v>Pending</x:v>
      </x:c>
      <x:c r="DE44" s="175" t="str">
        <x:f>IF(L44="","",IF(DC44="","Pending",IF(DD44="Yes","CONDITIONAL — safety override",IF(DC44&gt;=8,"HIGH",IF(DC44&gt;=5,"CONDITIONAL","LOW")))))</x:f>
        <x:v>Pending</x:v>
      </x:c>
      <x:c r="DF44" s="174" t="str">
        <x:v>Pending screening and full-text appraisal; no transferability judgment made at identification.</x:v>
      </x:c>
      <x:c r="DG44" s="174"/>
      <x:c r="DH44" s="174"/>
      <x:c r="DI44" s="174"/>
      <x:c r="DJ44" s="174"/>
      <x:c r="DK44" s="174"/>
      <x:c r="DL44" s="174"/>
      <x:c r="DM44" s="174"/>
      <x:c r="DN44" s="174"/>
      <x:c r="DO44" s="174"/>
      <x:c r="DP44" s="174"/>
      <x:c r="DQ44" s="174"/>
      <x:c r="DR44" s="174"/>
      <x:c r="DS44" s="174"/>
      <x:c r="DT44" s="174"/>
      <x:c r="DU44" s="174"/>
      <x:c r="DV44" s="174"/>
      <x:c r="DW44" s="174"/>
      <x:c r="DX44" s="174"/>
      <x:c r="DY44" s="174"/>
      <x:c r="DZ44" s="174" t="str">
        <x:v>Title/abstract information is insufficient for a substantive scientific, causal, transferability or institutional claim.</x:v>
      </x:c>
      <x:c r="EA44" s="174" t="str">
        <x:v>Pending</x:v>
      </x:c>
      <x:c r="EB44" s="175" t="str">
        <x:f>IF(L44="","",IF(EC44="READY","Yes","No / Pending"))</x:f>
        <x:v>No / Pending</x:v>
      </x:c>
      <x:c r="EC44" s="174" t="str">
        <x:f>IF(L44="","",IF(OR(ISNUMBER(SEARCH("Retracted Publication",Q44)),CM44="Retracted",CN44="Retracted",CM44="Expression of Concern",CN44="Expression of Concern",F44="Not used",CG44="Critical",CH44="High",CH44="Critical"),"BLOCKED — integrity or use restriction",IF(AND(CJ44="Yes",CK44="Yes",CL44="Yes"),IF(AND(CM44="Clear",CN44="Verified — clear"),IF(AND(AND(LEN(TRIM(CF44))&gt;0,LEFT(LOWER(TRIM(CF44)),7)&lt;&gt;"pending"),OR(CG44="High",CG44="Moderate"),OR(CH44="Low",CH44="Some concerns",CH44="Not applicable")),IF(AND(DD44="No",OR(DE44="HIGH",DE44="CONDITIONAL"),AND(LEN(TRIM(DF44))&gt;0,LEFT(LOWER(TRIM(DF44)),7)&lt;&gt;"pending")),IF(AND(AND(LEN(TRIM(DT44))&gt;0,LEFT(LOWER(TRIM(DT44)),7)&lt;&gt;"pending"),AND(LEN(TRIM(DU44))&gt;0,LEFT(LOWER(TRIM(DU44)),7)&lt;&gt;"pending"),OR(AND(LEN(TRIM(DV44))&gt;0,LEFT(LOWER(TRIM(DV44)),7)&lt;&gt;"pending"),AND(LEN(TRIM(DW44))&gt;0,LEFT(LOWER(TRIM(DW44)),7)&lt;&gt;"pending")),AND(LEN(TRIM(DX44))&gt;0,LEFT(LOWER(TRIM(DX44)),7)&lt;&gt;"pending")),IF(AND(F44="Claim-ready",OR(EA44="Strong",EA44="Moderate"),AND(LEN(TRIM(G44))&gt;0,LEFT(LOWER(TRIM(G44)),7)&lt;&gt;"pending"),G44&lt;&gt;"No substantive use decision is permitted from identification metadata alone.",AND(LEN(TRIM(DZ44))&gt;0,LEFT(LOWER(TRIM(DZ44)),7)&lt;&gt;"pending"),DZ44&lt;&gt;"Identification metadata alone does not permit any substantive scientific, causal, operational, or institutional claim.",AND(LEN(TRIM(EI44))&gt;0,LEFT(LOWER(TRIM(EI44)),7)&lt;&gt;"pending"),ISNUMBER(EH44),EH44&gt;0),"READY","PENDING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" s="174" t="str">
        <x:v>Pending</x:v>
      </x:c>
      <x:c r="EE44" s="174"/>
      <x:c r="EF44" s="174" t="str">
        <x:v>Pending</x:v>
      </x:c>
      <x:c r="EG44" s="174" t="str">
        <x:v>Pending</x:v>
      </x:c>
      <x:c r="EH44" s="177"/>
      <x:c r="EI44" s="500"/>
      <x:c r="EJ44" s="174"/>
      <x:c r="EK44" s="174" t="str">
        <x:v>Pending</x:v>
      </x:c>
      <x:c r="EL44" s="177" t="n">
        <x:v>46272</x:v>
      </x:c>
      <x:c r="EM44" s="174" t="str">
        <x:v>Production PubMed record imported and reconciled to Zotero item 8SL5C5J6;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4" s="181" t="n">
        <x:f>IF(L44="","",(IF(N44&lt;&gt;"",1,0)+IF(O44&lt;&gt;"",1,0)+IF(AJ44&lt;&gt;"",1,0)+IF(AU44&lt;&gt;"",1,0)+IF(BE44&lt;&gt;"",1,0)+IF(CF44&lt;&gt;"",1,0)+IF(CJ44="Yes",1,0)+IF(CL44="Yes",1,0)+IF(DE44&lt;&gt;"Pending",1,0)+IF(F44&lt;&gt;"",1,0)+IF(DZ44&lt;&gt;"",1,0)+IF(EI44&lt;&gt;"",1,0))/12)</x:f>
        <x:v>0.5</x:v>
      </x:c>
    </x:row>
    <x:row r="45">
      <x:c r="A45" s="175" t="str">
        <x:v>EV-0042</x:v>
      </x:c>
      <x:c r="B45" s="174" t="str">
        <x:v>Integrity check</x:v>
      </x:c>
      <x:c r="C45" s="175" t="str">
        <x:f>IF(L45="","",IF(LEFT(EC45,7)="BLOCKED","🔴 Do not use for conclusion",IF(EB45="Yes","🟢 Claim-ready","🟡 Caution / context")))</x:f>
        <x:v>🟡 Caution / context</x:v>
      </x:c>
      <x:c r="D45" s="174" t="str">
        <x:f>IF(L45="","",EC45)</x:f>
        <x:v>PENDING — appropriate appraisal</x:v>
      </x:c>
      <x:c r="E45" s="174" t="str">
        <x:v>P3 — Medium</x:v>
      </x:c>
      <x:c r="F45" s="174" t="str">
        <x:v>Pending</x:v>
      </x:c>
      <x:c r="G45" s="174" t="str">
        <x:v>Title/abstract identify an explicit tactical/public-safety context and readiness domain; retain for full-text assessment.</x:v>
      </x:c>
      <x:c r="H45" s="174" t="str">
        <x:v>Obtain and review lawful full text; confirm human adjudication; then select a design-specific appraisal instrument.</x:v>
      </x:c>
      <x:c r="I45" s="174"/>
      <x:c r="J45" s="174" t="str">
        <x:v>A — Core</x:v>
      </x:c>
      <x:c r="K45" s="174" t="str">
        <x:v>IDENTIFIED</x:v>
      </x:c>
      <x:c r="L45" s="174" t="str">
        <x:v>A waist-to-height ratio of 0.50 marks declining physical performance in active adults.</x:v>
      </x:c>
      <x:c r="M45" s="174"/>
      <x:c r="N45" s="174" t="str">
        <x:v>Potter, Adam W; Christopoulos, Christy L; Cialdella-Kam, Lynn; Friedl, Karl E</x:v>
      </x:c>
      <x:c r="O45" s="176" t="n">
        <x:v>2026</x:v>
      </x:c>
      <x:c r="P45" s="174" t="str">
        <x:v>European journal of clinical nutrition</x:v>
      </x:c>
      <x:c r="Q45" s="174" t="str">
        <x:v>Journal Article</x:v>
      </x:c>
      <x:c r="R45" s="174" t="str">
        <x:v>Unclear</x:v>
      </x:c>
      <x:c r="S45" s="174" t="str">
        <x:v>Unknown</x:v>
      </x:c>
      <x:c r="T45" s="174" t="str">
        <x:v>eng</x:v>
      </x:c>
      <x:c r="U45" s="174" t="str">
        <x:v>https://pubmed.ncbi.nlm.nih.gov/42533083/</x:v>
      </x:c>
      <x:c r="V45" s="174" t="str">
        <x:v>10.1038/s41430-026-01798-z</x:v>
      </x:c>
      <x:c r="W45" s="175" t="str">
        <x:f>IF(V45="","",LOWER(SUBSTITUTE(SUBSTITUTE(SUBSTITUTE(SUBSTITUTE(TRIM(V45),"https://doi.org/",""),"http://doi.org/",""),"https://dx.doi.org/",""),"doi:","")))</x:f>
        <x:v>10.1038/s41430-026-01798-z</x:v>
      </x:c>
      <x:c r="X45" s="174" t="str">
        <x:v>42533083</x:v>
      </x:c>
      <x:c r="Y45" s="174" t="str"/>
      <x:c r="Z45" s="174"/>
      <x:c r="AA45" s="174" t="str">
        <x:v>PubMed/MEDLINE</x:v>
      </x:c>
      <x:c r="AB45" s="174" t="str">
        <x:v>PUBMED-A-v1.0-2026-08-28</x:v>
      </x:c>
      <x:c r="AC45" s="174" t="str">
        <x:v>SP-PUBMED-A-20260828</x:v>
      </x:c>
      <x:c r="AD45" s="177" t="n">
        <x:v>46262</x:v>
      </x:c>
      <x:c r="AE45" s="177" t="n">
        <x:v>46272</x:v>
      </x:c>
      <x:c r="AF45" s="174" t="str">
        <x:v>QVMZZUC2</x:v>
      </x:c>
      <x:c r="AG45" s="174"/>
      <x:c r="AH45" s="174" t="str">
        <x:v>Tactical Athlete → Operational Readiness Brazil</x:v>
      </x:c>
      <x:c r="AI45" s="174" t="str">
        <x:v>evidence-family:A</x:v>
      </x:c>
      <x:c r="AJ45" s="174"/>
      <x:c r="AK45" s="175" t="str">
        <x:f>IF(AJ45="","",IF(OR(LOWER(AJ45)="brazil",LOWER(AJ45)="brasil"),"Yes","No"))</x:f>
      </x:c>
      <x:c r="AL45" s="174"/>
      <x:c r="AM45" s="174"/>
      <x:c r="AN45" s="174"/>
      <x:c r="AO45" s="178"/>
      <x:c r="AP45" s="174"/>
      <x:c r="AQ45" s="174"/>
      <x:c r="AR45" s="174"/>
      <x:c r="AS45" s="174"/>
      <x:c r="AT45" s="174"/>
      <x:c r="AU45" s="174"/>
      <x:c r="AV45" s="174"/>
      <x:c r="AW45" s="174"/>
      <x:c r="AX45" s="174"/>
      <x:c r="AY45" s="174"/>
      <x:c r="AZ45" s="174"/>
      <x:c r="BA45" s="174"/>
      <x:c r="BB45" s="174"/>
      <x:c r="BC45" s="174"/>
      <x:c r="BD45" s="174"/>
      <x:c r="BE45" s="174"/>
      <x:c r="BF45" s="174"/>
      <x:c r="BG45" s="174"/>
      <x:c r="BH45" s="174"/>
      <x:c r="BI45" s="174"/>
      <x:c r="BJ45" s="174"/>
      <x:c r="BK45" s="174"/>
      <x:c r="BL45" s="174"/>
      <x:c r="BM45" s="174"/>
      <x:c r="BN45" s="174"/>
      <x:c r="BO45" s="174"/>
      <x:c r="BP45" s="174"/>
      <x:c r="BQ45" s="174"/>
      <x:c r="BR45" s="174"/>
      <x:c r="BS45" s="174"/>
      <x:c r="BT45" s="174"/>
      <x:c r="BU45" s="174"/>
      <x:c r="BV45" s="174"/>
      <x:c r="BW45" s="174"/>
      <x:c r="BX45" s="174"/>
      <x:c r="BY45" s="174"/>
      <x:c r="BZ45" s="174"/>
      <x:c r="CA45" s="174"/>
      <x:c r="CB45" s="174"/>
      <x:c r="CC45" s="174"/>
      <x:c r="CD45" s="174"/>
      <x:c r="CE45" s="174"/>
      <x:c r="CF45" s="174"/>
      <x:c r="CG45" s="174"/>
      <x:c r="CH45" s="174"/>
      <x:c r="CI45" s="179"/>
      <x:c r="CJ45" s="174" t="str">
        <x:v>Yes</x:v>
      </x:c>
      <x:c r="CK45" s="174" t="str">
        <x:v>Yes</x:v>
      </x:c>
      <x:c r="CL45" s="174" t="str">
        <x:v>Yes</x:v>
      </x:c>
      <x:c r="CM45" s="174" t="str">
        <x:v>Clear</x:v>
      </x:c>
      <x:c r="CN45" s="174" t="str">
        <x:v>Verified — clear</x:v>
      </x:c>
      <x:c r="CO45" s="177" t="n">
        <x:v>46272</x:v>
      </x:c>
      <x:c r="CP45" s="174" t="str">
        <x:v>https://pubmed.ncbi.nlm.nih.gov/42533083/</x:v>
      </x:c>
      <x:c r="CQ45" s="174"/>
      <x:c r="CR45" s="174"/>
      <x:c r="CS45" s="174"/>
      <x:c r="CT45" s="174"/>
      <x:c r="CU45" s="176"/>
      <x:c r="CV45" s="176"/>
      <x:c r="CW45" s="176"/>
      <x:c r="CX45" s="176"/>
      <x:c r="CY45" s="176"/>
      <x:c r="CZ45" s="176"/>
      <x:c r="DA45" s="176"/>
      <x:c r="DB45" s="175" t="str">
        <x:f>IF(L45="","",IF(AND(COUNT(CU45:DA45)=7,OR(CU45=0,CU45=1,CU45=2),OR(CV45=0,CV45=1,CV45=2),OR(CW45=0,CW45=1,CW45=2),OR(CX45=0,CX45=1,CX45=2),OR(CY45=0,CY45=1,CY45=2),OR(CZ45=0,CZ45=1,CZ45=2),OR(DA45=0,DA45=1,DA45=2)),SUM(CU45:DA45),""))</x:f>
      </x:c>
      <x:c r="DC45" s="180" t="str">
        <x:f>IF(DB45="","",ROUND(DB45/14*10,1))</x:f>
      </x:c>
      <x:c r="DD45" s="174" t="str">
        <x:v>Pending</x:v>
      </x:c>
      <x:c r="DE45" s="175" t="str">
        <x:f>IF(L45="","",IF(DC45="","Pending",IF(DD45="Yes","CONDITIONAL — safety override",IF(DC45&gt;=8,"HIGH",IF(DC45&gt;=5,"CONDITIONAL","LOW")))))</x:f>
        <x:v>Pending</x:v>
      </x:c>
      <x:c r="DF45" s="174" t="str">
        <x:v>Pending screening and full-text appraisal; no transferability judgment made at identification.</x:v>
      </x:c>
      <x:c r="DG45" s="174"/>
      <x:c r="DH45" s="174"/>
      <x:c r="DI45" s="174"/>
      <x:c r="DJ45" s="174"/>
      <x:c r="DK45" s="174"/>
      <x:c r="DL45" s="174"/>
      <x:c r="DM45" s="174"/>
      <x:c r="DN45" s="174"/>
      <x:c r="DO45" s="174"/>
      <x:c r="DP45" s="174"/>
      <x:c r="DQ45" s="174"/>
      <x:c r="DR45" s="174"/>
      <x:c r="DS45" s="174"/>
      <x:c r="DT45" s="174"/>
      <x:c r="DU45" s="174"/>
      <x:c r="DV45" s="174"/>
      <x:c r="DW45" s="174"/>
      <x:c r="DX45" s="174"/>
      <x:c r="DY45" s="174"/>
      <x:c r="DZ45" s="174" t="str">
        <x:v>Title/abstract screening alone does not establish effectiveness, causality, methodological quality, transferability to Brazilian public safety or an institutional recommendation.</x:v>
      </x:c>
      <x:c r="EA45" s="174" t="str">
        <x:v>Pending</x:v>
      </x:c>
      <x:c r="EB45" s="175" t="str">
        <x:f>IF(L45="","",IF(EC45="READY","Yes","No / Pending"))</x:f>
        <x:v>No / Pending</x:v>
      </x:c>
      <x:c r="EC45" s="174" t="str">
        <x:f>IF(L45="","",IF(OR(ISNUMBER(SEARCH("Retracted Publication",Q45)),CM45="Retracted",CN45="Retracted",CM45="Expression of Concern",CN45="Expression of Concern",F45="Not used",CG45="Critical",CH45="High",CH45="Critical"),"BLOCKED — integrity or use restriction",IF(AND(CJ45="Yes",CK45="Yes",CL45="Yes"),IF(AND(CM45="Clear",CN45="Verified — clear"),IF(AND(AND(LEN(TRIM(CF45))&gt;0,LEFT(LOWER(TRIM(CF45)),7)&lt;&gt;"pending"),OR(CG45="High",CG45="Moderate"),OR(CH45="Low",CH45="Some concerns",CH45="Not applicable")),IF(AND(DD45="No",OR(DE45="HIGH",DE45="CONDITIONAL"),AND(LEN(TRIM(DF45))&gt;0,LEFT(LOWER(TRIM(DF45)),7)&lt;&gt;"pending")),IF(AND(AND(LEN(TRIM(DT45))&gt;0,LEFT(LOWER(TRIM(DT45)),7)&lt;&gt;"pending"),AND(LEN(TRIM(DU45))&gt;0,LEFT(LOWER(TRIM(DU45)),7)&lt;&gt;"pending"),OR(AND(LEN(TRIM(DV45))&gt;0,LEFT(LOWER(TRIM(DV45)),7)&lt;&gt;"pending"),AND(LEN(TRIM(DW45))&gt;0,LEFT(LOWER(TRIM(DW45)),7)&lt;&gt;"pending")),AND(LEN(TRIM(DX45))&gt;0,LEFT(LOWER(TRIM(DX45)),7)&lt;&gt;"pending")),IF(AND(F45="Claim-ready",OR(EA45="Strong",EA45="Moderate"),AND(LEN(TRIM(G45))&gt;0,LEFT(LOWER(TRIM(G45)),7)&lt;&gt;"pending"),G45&lt;&gt;"No substantive use decision is permitted from identification metadata alone.",AND(LEN(TRIM(DZ45))&gt;0,LEFT(LOWER(TRIM(DZ45)),7)&lt;&gt;"pending"),DZ45&lt;&gt;"Identification metadata alone does not permit any substantive scientific, causal, operational, or institutional claim.",AND(LEN(TRIM(EI45))&gt;0,LEFT(LOWER(TRIM(EI45)),7)&lt;&gt;"pending"),ISNUMBER(EH45),EH45&gt;0),"READY","PENDING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" s="174" t="str">
        <x:v>Pending</x:v>
      </x:c>
      <x:c r="EE45" s="174"/>
      <x:c r="EF45" s="174" t="str">
        <x:v>Pending</x:v>
      </x:c>
      <x:c r="EG45" s="174" t="str">
        <x:v>Pending</x:v>
      </x:c>
      <x:c r="EH45" s="177"/>
      <x:c r="EI45" s="500"/>
      <x:c r="EJ45" s="174"/>
      <x:c r="EK45" s="174" t="str">
        <x:v>Pending</x:v>
      </x:c>
      <x:c r="EL45" s="177" t="n">
        <x:v>46272</x:v>
      </x:c>
      <x:c r="EM45" s="174" t="str">
        <x:v>Production PubMed record imported and reconciled to Zotero item QVMZZUC2;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" s="181" t="n">
        <x:f>IF(L45="","",(IF(N45&lt;&gt;"",1,0)+IF(O45&lt;&gt;"",1,0)+IF(AJ45&lt;&gt;"",1,0)+IF(AU45&lt;&gt;"",1,0)+IF(BE45&lt;&gt;"",1,0)+IF(CF45&lt;&gt;"",1,0)+IF(CJ45="Yes",1,0)+IF(CL45="Yes",1,0)+IF(DE45&lt;&gt;"Pending",1,0)+IF(F45&lt;&gt;"",1,0)+IF(DZ45&lt;&gt;"",1,0)+IF(EI45&lt;&gt;"",1,0))/12)</x:f>
        <x:v>0.5</x:v>
      </x:c>
    </x:row>
    <x:row r="46">
      <x:c r="A46" s="175" t="str">
        <x:v>EV-0043</x:v>
      </x:c>
      <x:c r="B46" s="174" t="str">
        <x:v>Integrity check</x:v>
      </x:c>
      <x:c r="C46" s="175" t="str">
        <x:f>IF(L46="","",IF(LEFT(EC46,7)="BLOCKED","🔴 Do not use for conclusion",IF(EB46="Yes","🟢 Claim-ready","🟡 Caution / context")))</x:f>
        <x:v>🟡 Caution / context</x:v>
      </x:c>
      <x:c r="D46" s="174" t="str">
        <x:f>IF(L46="","",EC46)</x:f>
        <x:v>PENDING — appropriate appraisal</x:v>
      </x:c>
      <x:c r="E46" s="174" t="str">
        <x:v>P3 — Medium</x:v>
      </x:c>
      <x:c r="F46" s="174" t="str">
        <x:v>Pending</x:v>
      </x:c>
      <x:c r="G46" s="174" t="str">
        <x:v>Title/abstract identify an explicit tactical/public-safety context and readiness domain; retain for full-text assessment.</x:v>
      </x:c>
      <x:c r="H46" s="174" t="str">
        <x:v>Obtain and review lawful full text; confirm human adjudication; then select a design-specific appraisal instrument.</x:v>
      </x:c>
      <x:c r="I46" s="174"/>
      <x:c r="J46" s="174" t="str">
        <x:v>A — Core</x:v>
      </x:c>
      <x:c r="K46" s="174" t="str">
        <x:v>IDENTIFIED</x:v>
      </x:c>
      <x:c r="L46" s="174" t="str">
        <x:v>Physical and mental load of tactical athletes during Arctic military training.</x:v>
      </x:c>
      <x:c r="M46" s="174"/>
      <x:c r="N46" s="174" t="str">
        <x:v>van den Berg, N H; Michaud, X; Vaara, J P; Ojanen, T; Kyrolainen, H; Martin, A; Haman, F; Heikkinen, R; Van Cutsem, J; Pattyn, N; Helen, J; Simonelli, G</x:v>
      </x:c>
      <x:c r="O46" s="176" t="n">
        <x:v>2026</x:v>
      </x:c>
      <x:c r="P46" s="174" t="str">
        <x:v>Frontiers in sports and active living</x:v>
      </x:c>
      <x:c r="Q46" s="174" t="str">
        <x:v>Journal Article</x:v>
      </x:c>
      <x:c r="R46" s="174" t="str">
        <x:v>Unclear</x:v>
      </x:c>
      <x:c r="S46" s="174" t="str">
        <x:v>Unknown</x:v>
      </x:c>
      <x:c r="T46" s="174" t="str">
        <x:v>eng</x:v>
      </x:c>
      <x:c r="U46" s="174" t="str">
        <x:v>https://pubmed.ncbi.nlm.nih.gov/42524425/</x:v>
      </x:c>
      <x:c r="V46" s="174" t="str">
        <x:v>10.3389/fspor.2026.1861009</x:v>
      </x:c>
      <x:c r="W46" s="175" t="str">
        <x:f>IF(V46="","",LOWER(SUBSTITUTE(SUBSTITUTE(SUBSTITUTE(SUBSTITUTE(TRIM(V46),"https://doi.org/",""),"http://doi.org/",""),"https://dx.doi.org/",""),"doi:","")))</x:f>
        <x:v>10.3389/fspor.2026.1861009</x:v>
      </x:c>
      <x:c r="X46" s="174" t="str">
        <x:v>42524425</x:v>
      </x:c>
      <x:c r="Y46" s="174" t="str">
        <x:v>PMC13410677</x:v>
      </x:c>
      <x:c r="Z46" s="174"/>
      <x:c r="AA46" s="174" t="str">
        <x:v>PubMed/MEDLINE</x:v>
      </x:c>
      <x:c r="AB46" s="174" t="str">
        <x:v>PUBMED-A-v1.0-2026-08-28</x:v>
      </x:c>
      <x:c r="AC46" s="174" t="str">
        <x:v>SP-PUBMED-A-20260828</x:v>
      </x:c>
      <x:c r="AD46" s="177" t="n">
        <x:v>46262</x:v>
      </x:c>
      <x:c r="AE46" s="177" t="n">
        <x:v>46272</x:v>
      </x:c>
      <x:c r="AF46" s="174" t="str">
        <x:v>XH93SGZV</x:v>
      </x:c>
      <x:c r="AG46" s="174"/>
      <x:c r="AH46" s="174" t="str">
        <x:v>Tactical Athlete → Operational Readiness Brazil</x:v>
      </x:c>
      <x:c r="AI46" s="174" t="str">
        <x:v>evidence-family:A</x:v>
      </x:c>
      <x:c r="AJ46" s="174"/>
      <x:c r="AK46" s="175" t="str">
        <x:f>IF(AJ46="","",IF(OR(LOWER(AJ46)="brazil",LOWER(AJ46)="brasil"),"Yes","No"))</x:f>
      </x:c>
      <x:c r="AL46" s="174"/>
      <x:c r="AM46" s="174"/>
      <x:c r="AN46" s="174"/>
      <x:c r="AO46" s="178"/>
      <x:c r="AP46" s="174"/>
      <x:c r="AQ46" s="174"/>
      <x:c r="AR46" s="174"/>
      <x:c r="AS46" s="174"/>
      <x:c r="AT46" s="174"/>
      <x:c r="AU46" s="174"/>
      <x:c r="AV46" s="174"/>
      <x:c r="AW46" s="174"/>
      <x:c r="AX46" s="174"/>
      <x:c r="AY46" s="174"/>
      <x:c r="AZ46" s="174"/>
      <x:c r="BA46" s="174"/>
      <x:c r="BB46" s="174"/>
      <x:c r="BC46" s="174"/>
      <x:c r="BD46" s="174"/>
      <x:c r="BE46" s="174"/>
      <x:c r="BF46" s="174"/>
      <x:c r="BG46" s="174"/>
      <x:c r="BH46" s="174"/>
      <x:c r="BI46" s="174"/>
      <x:c r="BJ46" s="174"/>
      <x:c r="BK46" s="174"/>
      <x:c r="BL46" s="174"/>
      <x:c r="BM46" s="174"/>
      <x:c r="BN46" s="174"/>
      <x:c r="BO46" s="174"/>
      <x:c r="BP46" s="174"/>
      <x:c r="BQ46" s="174"/>
      <x:c r="BR46" s="174"/>
      <x:c r="BS46" s="174"/>
      <x:c r="BT46" s="174"/>
      <x:c r="BU46" s="174"/>
      <x:c r="BV46" s="174"/>
      <x:c r="BW46" s="174"/>
      <x:c r="BX46" s="174"/>
      <x:c r="BY46" s="174"/>
      <x:c r="BZ46" s="174"/>
      <x:c r="CA46" s="174"/>
      <x:c r="CB46" s="174"/>
      <x:c r="CC46" s="174"/>
      <x:c r="CD46" s="174"/>
      <x:c r="CE46" s="174"/>
      <x:c r="CF46" s="174"/>
      <x:c r="CG46" s="174"/>
      <x:c r="CH46" s="174"/>
      <x:c r="CI46" s="179"/>
      <x:c r="CJ46" s="174" t="str">
        <x:v>Yes</x:v>
      </x:c>
      <x:c r="CK46" s="174" t="str">
        <x:v>Yes</x:v>
      </x:c>
      <x:c r="CL46" s="174" t="str">
        <x:v>Yes</x:v>
      </x:c>
      <x:c r="CM46" s="174" t="str">
        <x:v>Clear</x:v>
      </x:c>
      <x:c r="CN46" s="174" t="str">
        <x:v>Verified — clear</x:v>
      </x:c>
      <x:c r="CO46" s="177" t="n">
        <x:v>46272</x:v>
      </x:c>
      <x:c r="CP46" s="174" t="str">
        <x:v>https://pubmed.ncbi.nlm.nih.gov/42524425/</x:v>
      </x:c>
      <x:c r="CQ46" s="174"/>
      <x:c r="CR46" s="174"/>
      <x:c r="CS46" s="174"/>
      <x:c r="CT46" s="174"/>
      <x:c r="CU46" s="176"/>
      <x:c r="CV46" s="176"/>
      <x:c r="CW46" s="176"/>
      <x:c r="CX46" s="176"/>
      <x:c r="CY46" s="176"/>
      <x:c r="CZ46" s="176"/>
      <x:c r="DA46" s="176"/>
      <x:c r="DB46" s="175" t="str">
        <x:f>IF(L46="","",IF(AND(COUNT(CU46:DA46)=7,OR(CU46=0,CU46=1,CU46=2),OR(CV46=0,CV46=1,CV46=2),OR(CW46=0,CW46=1,CW46=2),OR(CX46=0,CX46=1,CX46=2),OR(CY46=0,CY46=1,CY46=2),OR(CZ46=0,CZ46=1,CZ46=2),OR(DA46=0,DA46=1,DA46=2)),SUM(CU46:DA46),""))</x:f>
      </x:c>
      <x:c r="DC46" s="180" t="str">
        <x:f>IF(DB46="","",ROUND(DB46/14*10,1))</x:f>
      </x:c>
      <x:c r="DD46" s="174" t="str">
        <x:v>Pending</x:v>
      </x:c>
      <x:c r="DE46" s="175" t="str">
        <x:f>IF(L46="","",IF(DC46="","Pending",IF(DD46="Yes","CONDITIONAL — safety override",IF(DC46&gt;=8,"HIGH",IF(DC46&gt;=5,"CONDITIONAL","LOW")))))</x:f>
        <x:v>Pending</x:v>
      </x:c>
      <x:c r="DF46" s="174" t="str">
        <x:v>Pending screening and full-text appraisal; no transferability judgment made at identification.</x:v>
      </x:c>
      <x:c r="DG46" s="174"/>
      <x:c r="DH46" s="174"/>
      <x:c r="DI46" s="174"/>
      <x:c r="DJ46" s="174"/>
      <x:c r="DK46" s="174"/>
      <x:c r="DL46" s="174"/>
      <x:c r="DM46" s="174"/>
      <x:c r="DN46" s="174"/>
      <x:c r="DO46" s="174"/>
      <x:c r="DP46" s="174"/>
      <x:c r="DQ46" s="174"/>
      <x:c r="DR46" s="174"/>
      <x:c r="DS46" s="174"/>
      <x:c r="DT46" s="174"/>
      <x:c r="DU46" s="174"/>
      <x:c r="DV46" s="174"/>
      <x:c r="DW46" s="174"/>
      <x:c r="DX46" s="174"/>
      <x:c r="DY46" s="174"/>
      <x:c r="DZ46" s="174" t="str">
        <x:v>Title/abstract screening alone does not establish effectiveness, causality, methodological quality, transferability to Brazilian public safety or an institutional recommendation.</x:v>
      </x:c>
      <x:c r="EA46" s="174" t="str">
        <x:v>Pending</x:v>
      </x:c>
      <x:c r="EB46" s="175" t="str">
        <x:f>IF(L46="","",IF(EC46="READY","Yes","No / Pending"))</x:f>
        <x:v>No / Pending</x:v>
      </x:c>
      <x:c r="EC46" s="174" t="str">
        <x:f>IF(L46="","",IF(OR(ISNUMBER(SEARCH("Retracted Publication",Q46)),CM46="Retracted",CN46="Retracted",CM46="Expression of Concern",CN46="Expression of Concern",F46="Not used",CG46="Critical",CH46="High",CH46="Critical"),"BLOCKED — integrity or use restriction",IF(AND(CJ46="Yes",CK46="Yes",CL46="Yes"),IF(AND(CM46="Clear",CN46="Verified — clear"),IF(AND(AND(LEN(TRIM(CF46))&gt;0,LEFT(LOWER(TRIM(CF46)),7)&lt;&gt;"pending"),OR(CG46="High",CG46="Moderate"),OR(CH46="Low",CH46="Some concerns",CH46="Not applicable")),IF(AND(DD46="No",OR(DE46="HIGH",DE46="CONDITIONAL"),AND(LEN(TRIM(DF46))&gt;0,LEFT(LOWER(TRIM(DF46)),7)&lt;&gt;"pending")),IF(AND(AND(LEN(TRIM(DT46))&gt;0,LEFT(LOWER(TRIM(DT46)),7)&lt;&gt;"pending"),AND(LEN(TRIM(DU46))&gt;0,LEFT(LOWER(TRIM(DU46)),7)&lt;&gt;"pending"),OR(AND(LEN(TRIM(DV46))&gt;0,LEFT(LOWER(TRIM(DV46)),7)&lt;&gt;"pending"),AND(LEN(TRIM(DW46))&gt;0,LEFT(LOWER(TRIM(DW46)),7)&lt;&gt;"pending")),AND(LEN(TRIM(DX46))&gt;0,LEFT(LOWER(TRIM(DX46)),7)&lt;&gt;"pending")),IF(AND(F46="Claim-ready",OR(EA46="Strong",EA46="Moderate"),AND(LEN(TRIM(G46))&gt;0,LEFT(LOWER(TRIM(G46)),7)&lt;&gt;"pending"),G46&lt;&gt;"No substantive use decision is permitted from identification metadata alone.",AND(LEN(TRIM(DZ46))&gt;0,LEFT(LOWER(TRIM(DZ46)),7)&lt;&gt;"pending"),DZ46&lt;&gt;"Identification metadata alone does not permit any substantive scientific, causal, operational, or institutional claim.",AND(LEN(TRIM(EI46))&gt;0,LEFT(LOWER(TRIM(EI46)),7)&lt;&gt;"pending"),ISNUMBER(EH46),EH46&gt;0),"READY","PENDING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" s="174" t="str">
        <x:v>Pending</x:v>
      </x:c>
      <x:c r="EE46" s="174"/>
      <x:c r="EF46" s="174" t="str">
        <x:v>Pending</x:v>
      </x:c>
      <x:c r="EG46" s="174" t="str">
        <x:v>Pending</x:v>
      </x:c>
      <x:c r="EH46" s="177"/>
      <x:c r="EI46" s="500"/>
      <x:c r="EJ46" s="174"/>
      <x:c r="EK46" s="174" t="str">
        <x:v>Pending</x:v>
      </x:c>
      <x:c r="EL46" s="177" t="n">
        <x:v>46272</x:v>
      </x:c>
      <x:c r="EM46" s="174" t="str">
        <x:v>Production PubMed record imported and reconciled to Zotero item XH93SGZV;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" s="181" t="n">
        <x:f>IF(L46="","",(IF(N46&lt;&gt;"",1,0)+IF(O46&lt;&gt;"",1,0)+IF(AJ46&lt;&gt;"",1,0)+IF(AU46&lt;&gt;"",1,0)+IF(BE46&lt;&gt;"",1,0)+IF(CF46&lt;&gt;"",1,0)+IF(CJ46="Yes",1,0)+IF(CL46="Yes",1,0)+IF(DE46&lt;&gt;"Pending",1,0)+IF(F46&lt;&gt;"",1,0)+IF(DZ46&lt;&gt;"",1,0)+IF(EI46&lt;&gt;"",1,0))/12)</x:f>
        <x:v>0.5</x:v>
      </x:c>
    </x:row>
    <x:row r="47">
      <x:c r="A47" s="175" t="str">
        <x:v>EV-0044</x:v>
      </x:c>
      <x:c r="B47" s="174" t="str">
        <x:v>Integrity check</x:v>
      </x:c>
      <x:c r="C47" s="175" t="str">
        <x:f>IF(L47="","",IF(LEFT(EC47,7)="BLOCKED","🔴 Do not use for conclusion",IF(EB47="Yes","🟢 Claim-ready","🟡 Caution / context")))</x:f>
        <x:v>🟡 Caution / context</x:v>
      </x:c>
      <x:c r="D47" s="174" t="str">
        <x:f>IF(L47="","",EC47)</x:f>
        <x:v>PENDING — appropriate appraisal</x:v>
      </x:c>
      <x:c r="E47" s="174" t="str">
        <x:v>P3 — Medium</x:v>
      </x:c>
      <x:c r="F47" s="174" t="str">
        <x:v>Pending</x:v>
      </x:c>
      <x:c r="G47" s="174" t="str">
        <x:v>Title/abstract identify an explicit operational APHT/medical-readiness topic; retain for full-text assessment.</x:v>
      </x:c>
      <x:c r="H47" s="174" t="str">
        <x:v>Obtain and review lawful full text; confirm human adjudication; then select a design-specific appraisal instrument.</x:v>
      </x:c>
      <x:c r="I47" s="174"/>
      <x:c r="J47" s="174" t="str">
        <x:v>A — Core</x:v>
      </x:c>
      <x:c r="K47" s="174" t="str">
        <x:v>IDENTIFIED</x:v>
      </x:c>
      <x:c r="L47" s="174" t="str">
        <x:v>Rapid Functional Hand Stabilization in Austere and Operational Environments: A Motion-Permissive Approach.</x:v>
      </x:c>
      <x:c r="M47" s="174"/>
      <x:c r="N47" s="174" t="str">
        <x:v>Stehr, Justin D; Savitz, Benjamin L; James, Andrew J; Torres-Guzman, Ricardo; Thayer, Wesley P; Lineaweaver, William C; Bhandari, Panambur L</x:v>
      </x:c>
      <x:c r="O47" s="176" t="n">
        <x:v>2026</x:v>
      </x:c>
      <x:c r="P47" s="174" t="str">
        <x:v>Military medicine</x:v>
      </x:c>
      <x:c r="Q47" s="174" t="str">
        <x:v>Journal Article</x:v>
      </x:c>
      <x:c r="R47" s="174" t="str">
        <x:v>Unclear</x:v>
      </x:c>
      <x:c r="S47" s="174" t="str">
        <x:v>Unknown</x:v>
      </x:c>
      <x:c r="T47" s="174" t="str">
        <x:v>eng</x:v>
      </x:c>
      <x:c r="U47" s="174" t="str">
        <x:v>https://pubmed.ncbi.nlm.nih.gov/42520311/</x:v>
      </x:c>
      <x:c r="V47" s="174" t="str">
        <x:v>10.1093/milmed/usag348</x:v>
      </x:c>
      <x:c r="W47" s="175" t="str">
        <x:f>IF(V47="","",LOWER(SUBSTITUTE(SUBSTITUTE(SUBSTITUTE(SUBSTITUTE(TRIM(V47),"https://doi.org/",""),"http://doi.org/",""),"https://dx.doi.org/",""),"doi:","")))</x:f>
        <x:v>10.1093/milmed/usag348</x:v>
      </x:c>
      <x:c r="X47" s="174" t="str">
        <x:v>42520311</x:v>
      </x:c>
      <x:c r="Y47" s="174" t="str"/>
      <x:c r="Z47" s="174"/>
      <x:c r="AA47" s="174" t="str">
        <x:v>PubMed/MEDLINE</x:v>
      </x:c>
      <x:c r="AB47" s="174" t="str">
        <x:v>PUBMED-A-v1.0-2026-08-28; PUBMED-B-v1.0-2026-08-28</x:v>
      </x:c>
      <x:c r="AC47" s="174" t="str">
        <x:v>SP-PUBMED-A-20260828; SP-PUBMED-B-20260828</x:v>
      </x:c>
      <x:c r="AD47" s="177" t="n">
        <x:v>46262</x:v>
      </x:c>
      <x:c r="AE47" s="177" t="n">
        <x:v>46272</x:v>
      </x:c>
      <x:c r="AF47" s="174" t="str">
        <x:v>34YKCU2L</x:v>
      </x:c>
      <x:c r="AG47" s="174"/>
      <x:c r="AH47" s="174" t="str">
        <x:v>Tactical Athlete → Operational Readiness Brazil</x:v>
      </x:c>
      <x:c r="AI47" s="174" t="str">
        <x:v>evidence-family:B; evidence-family:A</x:v>
      </x:c>
      <x:c r="AJ47" s="174"/>
      <x:c r="AK47" s="175" t="str">
        <x:f>IF(AJ47="","",IF(OR(LOWER(AJ47)="brazil",LOWER(AJ47)="brasil"),"Yes","No"))</x:f>
      </x:c>
      <x:c r="AL47" s="174"/>
      <x:c r="AM47" s="174"/>
      <x:c r="AN47" s="174"/>
      <x:c r="AO47" s="178"/>
      <x:c r="AP47" s="174"/>
      <x:c r="AQ47" s="174"/>
      <x:c r="AR47" s="174"/>
      <x:c r="AS47" s="174"/>
      <x:c r="AT47" s="174"/>
      <x:c r="AU47" s="174"/>
      <x:c r="AV47" s="174"/>
      <x:c r="AW47" s="174"/>
      <x:c r="AX47" s="174"/>
      <x:c r="AY47" s="174"/>
      <x:c r="AZ47" s="174"/>
      <x:c r="BA47" s="174"/>
      <x:c r="BB47" s="174"/>
      <x:c r="BC47" s="174"/>
      <x:c r="BD47" s="174"/>
      <x:c r="BE47" s="174"/>
      <x:c r="BF47" s="174"/>
      <x:c r="BG47" s="174"/>
      <x:c r="BH47" s="174"/>
      <x:c r="BI47" s="174"/>
      <x:c r="BJ47" s="174"/>
      <x:c r="BK47" s="174"/>
      <x:c r="BL47" s="174"/>
      <x:c r="BM47" s="174"/>
      <x:c r="BN47" s="174"/>
      <x:c r="BO47" s="174"/>
      <x:c r="BP47" s="174"/>
      <x:c r="BQ47" s="174"/>
      <x:c r="BR47" s="174"/>
      <x:c r="BS47" s="174"/>
      <x:c r="BT47" s="174"/>
      <x:c r="BU47" s="174"/>
      <x:c r="BV47" s="174"/>
      <x:c r="BW47" s="174"/>
      <x:c r="BX47" s="174"/>
      <x:c r="BY47" s="174"/>
      <x:c r="BZ47" s="174"/>
      <x:c r="CA47" s="174"/>
      <x:c r="CB47" s="174"/>
      <x:c r="CC47" s="174"/>
      <x:c r="CD47" s="174"/>
      <x:c r="CE47" s="174"/>
      <x:c r="CF47" s="174"/>
      <x:c r="CG47" s="174"/>
      <x:c r="CH47" s="174"/>
      <x:c r="CI47" s="179"/>
      <x:c r="CJ47" s="174" t="str">
        <x:v>Yes</x:v>
      </x:c>
      <x:c r="CK47" s="174" t="str">
        <x:v>Yes</x:v>
      </x:c>
      <x:c r="CL47" s="174" t="str">
        <x:v>Yes</x:v>
      </x:c>
      <x:c r="CM47" s="174" t="str">
        <x:v>Clear</x:v>
      </x:c>
      <x:c r="CN47" s="174" t="str">
        <x:v>Verified — clear</x:v>
      </x:c>
      <x:c r="CO47" s="177" t="n">
        <x:v>46272</x:v>
      </x:c>
      <x:c r="CP47" s="174" t="str">
        <x:v>https://pubmed.ncbi.nlm.nih.gov/42520311/</x:v>
      </x:c>
      <x:c r="CQ47" s="174"/>
      <x:c r="CR47" s="174"/>
      <x:c r="CS47" s="174"/>
      <x:c r="CT47" s="174"/>
      <x:c r="CU47" s="176"/>
      <x:c r="CV47" s="176"/>
      <x:c r="CW47" s="176"/>
      <x:c r="CX47" s="176"/>
      <x:c r="CY47" s="176"/>
      <x:c r="CZ47" s="176"/>
      <x:c r="DA47" s="176"/>
      <x:c r="DB47" s="175" t="str">
        <x:f>IF(L47="","",IF(AND(COUNT(CU47:DA47)=7,OR(CU47=0,CU47=1,CU47=2),OR(CV47=0,CV47=1,CV47=2),OR(CW47=0,CW47=1,CW47=2),OR(CX47=0,CX47=1,CX47=2),OR(CY47=0,CY47=1,CY47=2),OR(CZ47=0,CZ47=1,CZ47=2),OR(DA47=0,DA47=1,DA47=2)),SUM(CU47:DA47),""))</x:f>
      </x:c>
      <x:c r="DC47" s="180" t="str">
        <x:f>IF(DB47="","",ROUND(DB47/14*10,1))</x:f>
      </x:c>
      <x:c r="DD47" s="174" t="str">
        <x:v>Pending</x:v>
      </x:c>
      <x:c r="DE47" s="175" t="str">
        <x:f>IF(L47="","",IF(DC47="","Pending",IF(DD47="Yes","CONDITIONAL — safety override",IF(DC47&gt;=8,"HIGH",IF(DC47&gt;=5,"CONDITIONAL","LOW")))))</x:f>
        <x:v>Pending</x:v>
      </x:c>
      <x:c r="DF47" s="174" t="str">
        <x:v>Pending screening and full-text appraisal; no transferability judgment made at identification.</x:v>
      </x:c>
      <x:c r="DG47" s="174"/>
      <x:c r="DH47" s="174"/>
      <x:c r="DI47" s="174"/>
      <x:c r="DJ47" s="174"/>
      <x:c r="DK47" s="174"/>
      <x:c r="DL47" s="174"/>
      <x:c r="DM47" s="174"/>
      <x:c r="DN47" s="174"/>
      <x:c r="DO47" s="174"/>
      <x:c r="DP47" s="174"/>
      <x:c r="DQ47" s="174"/>
      <x:c r="DR47" s="174"/>
      <x:c r="DS47" s="174"/>
      <x:c r="DT47" s="174"/>
      <x:c r="DU47" s="174"/>
      <x:c r="DV47" s="174"/>
      <x:c r="DW47" s="174"/>
      <x:c r="DX47" s="174"/>
      <x:c r="DY47" s="174"/>
      <x:c r="DZ47" s="174" t="str">
        <x:v>Title/abstract screening alone does not establish effectiveness, causality, methodological quality, transferability to Brazilian public safety or an institutional recommendation.</x:v>
      </x:c>
      <x:c r="EA47" s="174" t="str">
        <x:v>Pending</x:v>
      </x:c>
      <x:c r="EB47" s="175" t="str">
        <x:f>IF(L47="","",IF(EC47="READY","Yes","No / Pending"))</x:f>
        <x:v>No / Pending</x:v>
      </x:c>
      <x:c r="EC47" s="174" t="str">
        <x:f>IF(L47="","",IF(OR(ISNUMBER(SEARCH("Retracted Publication",Q47)),CM47="Retracted",CN47="Retracted",CM47="Expression of Concern",CN47="Expression of Concern",F47="Not used",CG47="Critical",CH47="High",CH47="Critical"),"BLOCKED — integrity or use restriction",IF(AND(CJ47="Yes",CK47="Yes",CL47="Yes"),IF(AND(CM47="Clear",CN47="Verified — clear"),IF(AND(AND(LEN(TRIM(CF47))&gt;0,LEFT(LOWER(TRIM(CF47)),7)&lt;&gt;"pending"),OR(CG47="High",CG47="Moderate"),OR(CH47="Low",CH47="Some concerns",CH47="Not applicable")),IF(AND(DD47="No",OR(DE47="HIGH",DE47="CONDITIONAL"),AND(LEN(TRIM(DF47))&gt;0,LEFT(LOWER(TRIM(DF47)),7)&lt;&gt;"pending")),IF(AND(AND(LEN(TRIM(DT47))&gt;0,LEFT(LOWER(TRIM(DT47)),7)&lt;&gt;"pending"),AND(LEN(TRIM(DU47))&gt;0,LEFT(LOWER(TRIM(DU47)),7)&lt;&gt;"pending"),OR(AND(LEN(TRIM(DV47))&gt;0,LEFT(LOWER(TRIM(DV47)),7)&lt;&gt;"pending"),AND(LEN(TRIM(DW47))&gt;0,LEFT(LOWER(TRIM(DW47)),7)&lt;&gt;"pending")),AND(LEN(TRIM(DX47))&gt;0,LEFT(LOWER(TRIM(DX47)),7)&lt;&gt;"pending")),IF(AND(F47="Claim-ready",OR(EA47="Strong",EA47="Moderate"),AND(LEN(TRIM(G47))&gt;0,LEFT(LOWER(TRIM(G47)),7)&lt;&gt;"pending"),G47&lt;&gt;"No substantive use decision is permitted from identification metadata alone.",AND(LEN(TRIM(DZ47))&gt;0,LEFT(LOWER(TRIM(DZ47)),7)&lt;&gt;"pending"),DZ47&lt;&gt;"Identification metadata alone does not permit any substantive scientific, causal, operational, or institutional claim.",AND(LEN(TRIM(EI47))&gt;0,LEFT(LOWER(TRIM(EI47)),7)&lt;&gt;"pending"),ISNUMBER(EH47),EH47&gt;0),"READY","PENDING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" s="174" t="str">
        <x:v>Pending</x:v>
      </x:c>
      <x:c r="EE47" s="174"/>
      <x:c r="EF47" s="174" t="str">
        <x:v>Pending</x:v>
      </x:c>
      <x:c r="EG47" s="174" t="str">
        <x:v>Pending</x:v>
      </x:c>
      <x:c r="EH47" s="177"/>
      <x:c r="EI47" s="500"/>
      <x:c r="EJ47" s="174"/>
      <x:c r="EK47" s="174" t="str">
        <x:v>Pending</x:v>
      </x:c>
      <x:c r="EL47" s="177" t="n">
        <x:v>46272</x:v>
      </x:c>
      <x:c r="EM47" s="174" t="str">
        <x:v>Production PubMed record imported and reconciled to Zotero item 34YKCU2L;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" s="181" t="n">
        <x:f>IF(L47="","",(IF(N47&lt;&gt;"",1,0)+IF(O47&lt;&gt;"",1,0)+IF(AJ47&lt;&gt;"",1,0)+IF(AU47&lt;&gt;"",1,0)+IF(BE47&lt;&gt;"",1,0)+IF(CF47&lt;&gt;"",1,0)+IF(CJ47="Yes",1,0)+IF(CL47="Yes",1,0)+IF(DE47&lt;&gt;"Pending",1,0)+IF(F47&lt;&gt;"",1,0)+IF(DZ47&lt;&gt;"",1,0)+IF(EI47&lt;&gt;"",1,0))/12)</x:f>
        <x:v>0.5</x:v>
      </x:c>
    </x:row>
    <x:row r="48">
      <x:c r="A48" s="175" t="str">
        <x:v>EV-0045</x:v>
      </x:c>
      <x:c r="B48" s="174" t="str">
        <x:v>Metadata verification</x:v>
      </x:c>
      <x:c r="C48" s="175" t="str">
        <x:f>IF(L48="","",IF(LEFT(EC48,7)="BLOCKED","🔴 Do not use for conclusion",IF(EB48="Yes","🟢 Claim-ready","🟡 Caution / context")))</x:f>
        <x:v>🟡 Caution / context</x:v>
      </x:c>
      <x:c r="D48" s="174" t="str">
        <x:f>IF(L48="","",EC48)</x:f>
        <x:v>PENDING — verification</x:v>
      </x:c>
      <x:c r="E48" s="174" t="str">
        <x:v>P2 — High</x:v>
      </x:c>
      <x:c r="F48" s="174" t="str">
        <x:v>Pending</x:v>
      </x:c>
      <x:c r="G48" s="174" t="str">
        <x:v>Title/abstract identify an explicit tactical/public-safety context and readiness domain; retain for full-text assessment.</x:v>
      </x:c>
      <x:c r="H48" s="174" t="str">
        <x:v>Obtain and review lawful full text; confirm human adjudication; then select a design-specific appraisal instrument.</x:v>
      </x:c>
      <x:c r="I48" s="174"/>
      <x:c r="J48" s="174" t="str">
        <x:v>A — Core</x:v>
      </x:c>
      <x:c r="K48" s="174" t="str">
        <x:v>IDENTIFIED</x:v>
      </x:c>
      <x:c r="L48" s="174" t="str">
        <x:v>Dietary Habits and Nutritional Status Among Polish Police Officers: A Cross-Sectional Study Within the National Health Programme.</x:v>
      </x:c>
      <x:c r="M48" s="174"/>
      <x:c r="N48" s="174" t="str">
        <x:v>Anyzewska, Anna; Lakomy, Roman; Lepionka, Tomasz; Tomczak, Andrzej; Bertrandt, Jerzy</x:v>
      </x:c>
      <x:c r="O48" s="176" t="n">
        <x:v>2026</x:v>
      </x:c>
      <x:c r="P48" s="174" t="str">
        <x:v>Nutrients</x:v>
      </x:c>
      <x:c r="Q48" s="174" t="str">
        <x:v>Journal Article</x:v>
      </x:c>
      <x:c r="R48" s="174" t="str">
        <x:v>Unclear</x:v>
      </x:c>
      <x:c r="S48" s="174" t="str">
        <x:v>Unknown</x:v>
      </x:c>
      <x:c r="T48" s="174" t="str">
        <x:v>eng</x:v>
      </x:c>
      <x:c r="U48" s="174" t="str">
        <x:v>https://pubmed.ncbi.nlm.nih.gov/42514456/</x:v>
      </x:c>
      <x:c r="V48" s="174" t="str">
        <x:v>10.3390/nu18142385</x:v>
      </x:c>
      <x:c r="W48" s="175" t="str">
        <x:f>IF(V48="","",LOWER(SUBSTITUTE(SUBSTITUTE(SUBSTITUTE(SUBSTITUTE(TRIM(V48),"https://doi.org/",""),"http://doi.org/",""),"https://dx.doi.org/",""),"doi:","")))</x:f>
        <x:v>10.3390/nu18142385</x:v>
      </x:c>
      <x:c r="X48" s="174" t="str">
        <x:v>42514456</x:v>
      </x:c>
      <x:c r="Y48" s="174" t="str">
        <x:v>PMC13415224</x:v>
      </x:c>
      <x:c r="Z48" s="174"/>
      <x:c r="AA48" s="174" t="str">
        <x:v>PubMed/MEDLINE</x:v>
      </x:c>
      <x:c r="AB48" s="174" t="str">
        <x:v>PUBMED-A-v1.0-2026-08-28</x:v>
      </x:c>
      <x:c r="AC48" s="174" t="str">
        <x:v>SP-PUBMED-A-20260828</x:v>
      </x:c>
      <x:c r="AD48" s="177" t="n">
        <x:v>46262</x:v>
      </x:c>
      <x:c r="AE48" s="177" t="n">
        <x:v>46272</x:v>
      </x:c>
      <x:c r="AF48" s="174" t="str">
        <x:v>JM5N5233</x:v>
      </x:c>
      <x:c r="AG48" s="174"/>
      <x:c r="AH48" s="174" t="str">
        <x:v>Tactical Athlete → Operational Readiness Brazil</x:v>
      </x:c>
      <x:c r="AI48" s="174" t="str">
        <x:v>evidence-family:A</x:v>
      </x:c>
      <x:c r="AJ48" s="174"/>
      <x:c r="AK48" s="175" t="str">
        <x:f>IF(AJ48="","",IF(OR(LOWER(AJ48)="brazil",LOWER(AJ48)="brasil"),"Yes","No"))</x:f>
      </x:c>
      <x:c r="AL48" s="174"/>
      <x:c r="AM48" s="174"/>
      <x:c r="AN48" s="174"/>
      <x:c r="AO48" s="178"/>
      <x:c r="AP48" s="174"/>
      <x:c r="AQ48" s="174"/>
      <x:c r="AR48" s="174"/>
      <x:c r="AS48" s="174"/>
      <x:c r="AT48" s="174"/>
      <x:c r="AU48" s="174"/>
      <x:c r="AV48" s="174"/>
      <x:c r="AW48" s="174"/>
      <x:c r="AX48" s="174"/>
      <x:c r="AY48" s="174"/>
      <x:c r="AZ48" s="174"/>
      <x:c r="BA48" s="174"/>
      <x:c r="BB48" s="174"/>
      <x:c r="BC48" s="174"/>
      <x:c r="BD48" s="174"/>
      <x:c r="BE48" s="174"/>
      <x:c r="BF48" s="174"/>
      <x:c r="BG48" s="174"/>
      <x:c r="BH48" s="174"/>
      <x:c r="BI48" s="174"/>
      <x:c r="BJ48" s="174"/>
      <x:c r="BK48" s="174"/>
      <x:c r="BL48" s="174"/>
      <x:c r="BM48" s="174"/>
      <x:c r="BN48" s="174"/>
      <x:c r="BO48" s="174"/>
      <x:c r="BP48" s="174"/>
      <x:c r="BQ48" s="174"/>
      <x:c r="BR48" s="174"/>
      <x:c r="BS48" s="174"/>
      <x:c r="BT48" s="174"/>
      <x:c r="BU48" s="174"/>
      <x:c r="BV48" s="174"/>
      <x:c r="BW48" s="174"/>
      <x:c r="BX48" s="174"/>
      <x:c r="BY48" s="174"/>
      <x:c r="BZ48" s="174"/>
      <x:c r="CA48" s="174"/>
      <x:c r="CB48" s="174"/>
      <x:c r="CC48" s="174"/>
      <x:c r="CD48" s="174"/>
      <x:c r="CE48" s="174"/>
      <x:c r="CF48" s="174"/>
      <x:c r="CG48" s="174"/>
      <x:c r="CH48" s="174"/>
      <x:c r="CI48" s="179"/>
      <x:c r="CJ48" s="174" t="str">
        <x:v>Pending</x:v>
      </x:c>
      <x:c r="CK48" s="174" t="str">
        <x:v>Yes</x:v>
      </x:c>
      <x:c r="CL48" s="174" t="str">
        <x:v>Yes</x:v>
      </x:c>
      <x:c r="CM48" s="174" t="str">
        <x:v>Clear</x:v>
      </x:c>
      <x:c r="CN48" s="174" t="str">
        <x:v>Verified — clear</x:v>
      </x:c>
      <x:c r="CO48" s="177" t="n">
        <x:v>46272</x:v>
      </x:c>
      <x:c r="CP48" s="174" t="str">
        <x:v>https://pubmed.ncbi.nlm.nih.gov/42514456/</x:v>
      </x:c>
      <x:c r="CQ48" s="174"/>
      <x:c r="CR48" s="174"/>
      <x:c r="CS48" s="174"/>
      <x:c r="CT48" s="174"/>
      <x:c r="CU48" s="176"/>
      <x:c r="CV48" s="176"/>
      <x:c r="CW48" s="176"/>
      <x:c r="CX48" s="176"/>
      <x:c r="CY48" s="176"/>
      <x:c r="CZ48" s="176"/>
      <x:c r="DA48" s="176"/>
      <x:c r="DB48" s="175" t="str">
        <x:f>IF(L48="","",IF(AND(COUNT(CU48:DA48)=7,OR(CU48=0,CU48=1,CU48=2),OR(CV48=0,CV48=1,CV48=2),OR(CW48=0,CW48=1,CW48=2),OR(CX48=0,CX48=1,CX48=2),OR(CY48=0,CY48=1,CY48=2),OR(CZ48=0,CZ48=1,CZ48=2),OR(DA48=0,DA48=1,DA48=2)),SUM(CU48:DA48),""))</x:f>
      </x:c>
      <x:c r="DC48" s="180" t="str">
        <x:f>IF(DB48="","",ROUND(DB48/14*10,1))</x:f>
      </x:c>
      <x:c r="DD48" s="174" t="str">
        <x:v>Pending</x:v>
      </x:c>
      <x:c r="DE48" s="175" t="str">
        <x:f>IF(L48="","",IF(DC48="","Pending",IF(DD48="Yes","CONDITIONAL — safety override",IF(DC48&gt;=8,"HIGH",IF(DC48&gt;=5,"CONDITIONAL","LOW")))))</x:f>
        <x:v>Pending</x:v>
      </x:c>
      <x:c r="DF48" s="174" t="str">
        <x:v>Pending screening and full-text appraisal; no transferability judgment made at identification.</x:v>
      </x:c>
      <x:c r="DG48" s="174"/>
      <x:c r="DH48" s="174"/>
      <x:c r="DI48" s="174"/>
      <x:c r="DJ48" s="174"/>
      <x:c r="DK48" s="174"/>
      <x:c r="DL48" s="174"/>
      <x:c r="DM48" s="174"/>
      <x:c r="DN48" s="174"/>
      <x:c r="DO48" s="174"/>
      <x:c r="DP48" s="174"/>
      <x:c r="DQ48" s="174"/>
      <x:c r="DR48" s="174"/>
      <x:c r="DS48" s="174"/>
      <x:c r="DT48" s="174"/>
      <x:c r="DU48" s="174"/>
      <x:c r="DV48" s="174"/>
      <x:c r="DW48" s="174"/>
      <x:c r="DX48" s="174"/>
      <x:c r="DY48" s="174"/>
      <x:c r="DZ48" s="174" t="str">
        <x:v>Title/abstract screening alone does not establish effectiveness, causality, methodological quality, transferability to Brazilian public safety or an institutional recommendation.</x:v>
      </x:c>
      <x:c r="EA48" s="174" t="str">
        <x:v>Pending</x:v>
      </x:c>
      <x:c r="EB48" s="175" t="str">
        <x:f>IF(L48="","",IF(EC48="READY","Yes","No / Pending"))</x:f>
        <x:v>No / Pending</x:v>
      </x:c>
      <x:c r="EC48" s="174" t="str">
        <x:f>IF(L48="","",IF(OR(ISNUMBER(SEARCH("Retracted Publication",Q48)),CM48="Retracted",CN48="Retracted",CM48="Expression of Concern",CN48="Expression of Concern",F48="Not used",CG48="Critical",CH48="High",CH48="Critical"),"BLOCKED — integrity or use restriction",IF(AND(CJ48="Yes",CK48="Yes",CL48="Yes"),IF(AND(CM48="Clear",CN48="Verified — clear"),IF(AND(AND(LEN(TRIM(CF48))&gt;0,LEFT(LOWER(TRIM(CF48)),7)&lt;&gt;"pending"),OR(CG48="High",CG48="Moderate"),OR(CH48="Low",CH48="Some concerns",CH48="Not applicable")),IF(AND(DD48="No",OR(DE48="HIGH",DE48="CONDITIONAL"),AND(LEN(TRIM(DF48))&gt;0,LEFT(LOWER(TRIM(DF48)),7)&lt;&gt;"pending")),IF(AND(AND(LEN(TRIM(DT48))&gt;0,LEFT(LOWER(TRIM(DT48)),7)&lt;&gt;"pending"),AND(LEN(TRIM(DU48))&gt;0,LEFT(LOWER(TRIM(DU48)),7)&lt;&gt;"pending"),OR(AND(LEN(TRIM(DV48))&gt;0,LEFT(LOWER(TRIM(DV48)),7)&lt;&gt;"pending"),AND(LEN(TRIM(DW48))&gt;0,LEFT(LOWER(TRIM(DW48)),7)&lt;&gt;"pending")),AND(LEN(TRIM(DX48))&gt;0,LEFT(LOWER(TRIM(DX48)),7)&lt;&gt;"pending")),IF(AND(F48="Claim-ready",OR(EA48="Strong",EA48="Moderate"),AND(LEN(TRIM(G48))&gt;0,LEFT(LOWER(TRIM(G48)),7)&lt;&gt;"pending"),G48&lt;&gt;"No substantive use decision is permitted from identification metadata alone.",AND(LEN(TRIM(DZ48))&gt;0,LEFT(LOWER(TRIM(DZ48)),7)&lt;&gt;"pending"),DZ48&lt;&gt;"Identification metadata alone does not permit any substantive scientific, causal, operational, or institutional claim.",AND(LEN(TRIM(EI48))&gt;0,LEFT(LOWER(TRIM(EI48)),7)&lt;&gt;"pending"),ISNUMBER(EH48),EH48&gt;0),"READY","PENDING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48" s="174" t="str">
        <x:v>Pending</x:v>
      </x:c>
      <x:c r="EE48" s="174"/>
      <x:c r="EF48" s="174" t="str">
        <x:v>Pending</x:v>
      </x:c>
      <x:c r="EG48" s="174" t="str">
        <x:v>Pending</x:v>
      </x:c>
      <x:c r="EH48" s="177"/>
      <x:c r="EI48" s="500"/>
      <x:c r="EJ48" s="174"/>
      <x:c r="EK48" s="174" t="str">
        <x:v>Pending</x:v>
      </x:c>
      <x:c r="EL48" s="177" t="n">
        <x:v>46272</x:v>
      </x:c>
      <x:c r="EM48" s="174" t="str">
        <x:v>Production PubMed record imported and reconciled to Zotero item JM5N5233;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48" s="181" t="n">
        <x:f>IF(L48="","",(IF(N48&lt;&gt;"",1,0)+IF(O48&lt;&gt;"",1,0)+IF(AJ48&lt;&gt;"",1,0)+IF(AU48&lt;&gt;"",1,0)+IF(BE48&lt;&gt;"",1,0)+IF(CF48&lt;&gt;"",1,0)+IF(CJ48="Yes",1,0)+IF(CL48="Yes",1,0)+IF(DE48&lt;&gt;"Pending",1,0)+IF(F48&lt;&gt;"",1,0)+IF(DZ48&lt;&gt;"",1,0)+IF(EI48&lt;&gt;"",1,0))/12)</x:f>
        <x:v>0.4166666666666667</x:v>
      </x:c>
    </x:row>
    <x:row r="49">
      <x:c r="A49" s="175" t="str">
        <x:v>EV-0046</x:v>
      </x:c>
      <x:c r="B49" s="174" t="str">
        <x:v>Integrity check</x:v>
      </x:c>
      <x:c r="C49" s="175" t="str">
        <x:f>IF(L49="","",IF(LEFT(EC49,7)="BLOCKED","🔴 Do not use for conclusion",IF(EB49="Yes","🟢 Claim-ready","🟡 Caution / context")))</x:f>
        <x:v>🟡 Caution / context</x:v>
      </x:c>
      <x:c r="D49" s="174" t="str">
        <x:f>IF(L49="","",EC49)</x:f>
        <x:v>PENDING — appropriate appraisal</x:v>
      </x:c>
      <x:c r="E49" s="174" t="str">
        <x:v>P3 — Medium</x:v>
      </x:c>
      <x:c r="F49" s="174" t="str">
        <x:v>Pending</x:v>
      </x:c>
      <x:c r="G49" s="174" t="str">
        <x:v>Title/abstract identify an explicit tactical/public-safety context and readiness domain; retain for full-text assessment.</x:v>
      </x:c>
      <x:c r="H49" s="174" t="str">
        <x:v>Obtain and review lawful full text; confirm human adjudication; then select a design-specific appraisal instrument.</x:v>
      </x:c>
      <x:c r="I49" s="174"/>
      <x:c r="J49" s="174" t="str">
        <x:v>A — Core</x:v>
      </x:c>
      <x:c r="K49" s="174" t="str">
        <x:v>IDENTIFIED</x:v>
      </x:c>
      <x:c r="L49" s="174" t="str">
        <x:v>From Cure to Combat: Deployment After Lymphoma.</x:v>
      </x:c>
      <x:c r="M49" s="174"/>
      <x:c r="N49" s="174" t="str">
        <x:v>Yuan, Kyle; Rolwes, Johnathon M; Darmon, Sarah; Rendo, Matthew J; Fenderson, Joshua L; Dwarakanath, Anirudh; Aden, James K; Morris, Michael J; DeStefano, Christin B</x:v>
      </x:c>
      <x:c r="O49" s="176" t="n">
        <x:v>2026</x:v>
      </x:c>
      <x:c r="P49" s="174" t="str">
        <x:v>Journal of clinical medicine</x:v>
      </x:c>
      <x:c r="Q49" s="174" t="str">
        <x:v>Journal Article</x:v>
      </x:c>
      <x:c r="R49" s="174" t="str">
        <x:v>Unclear</x:v>
      </x:c>
      <x:c r="S49" s="174" t="str">
        <x:v>Unknown</x:v>
      </x:c>
      <x:c r="T49" s="174" t="str">
        <x:v>eng</x:v>
      </x:c>
      <x:c r="U49" s="174" t="str">
        <x:v>https://pubmed.ncbi.nlm.nih.gov/42513241/</x:v>
      </x:c>
      <x:c r="V49" s="174" t="str">
        <x:v>10.3390/jcm15145327</x:v>
      </x:c>
      <x:c r="W49" s="175" t="str">
        <x:f>IF(V49="","",LOWER(SUBSTITUTE(SUBSTITUTE(SUBSTITUTE(SUBSTITUTE(TRIM(V49),"https://doi.org/",""),"http://doi.org/",""),"https://dx.doi.org/",""),"doi:","")))</x:f>
        <x:v>10.3390/jcm15145327</x:v>
      </x:c>
      <x:c r="X49" s="174" t="str">
        <x:v>42513241</x:v>
      </x:c>
      <x:c r="Y49" s="174" t="str">
        <x:v>PMC13410925</x:v>
      </x:c>
      <x:c r="Z49" s="174"/>
      <x:c r="AA49" s="174" t="str">
        <x:v>PubMed/MEDLINE</x:v>
      </x:c>
      <x:c r="AB49" s="174" t="str">
        <x:v>PUBMED-A-v1.0-2026-08-28</x:v>
      </x:c>
      <x:c r="AC49" s="174" t="str">
        <x:v>SP-PUBMED-A-20260828</x:v>
      </x:c>
      <x:c r="AD49" s="177" t="n">
        <x:v>46262</x:v>
      </x:c>
      <x:c r="AE49" s="177" t="n">
        <x:v>46272</x:v>
      </x:c>
      <x:c r="AF49" s="174" t="str">
        <x:v>FEE8DAL8</x:v>
      </x:c>
      <x:c r="AG49" s="174"/>
      <x:c r="AH49" s="174" t="str">
        <x:v>Tactical Athlete → Operational Readiness Brazil</x:v>
      </x:c>
      <x:c r="AI49" s="174" t="str">
        <x:v>evidence-family:A</x:v>
      </x:c>
      <x:c r="AJ49" s="174"/>
      <x:c r="AK49" s="175" t="str">
        <x:f>IF(AJ49="","",IF(OR(LOWER(AJ49)="brazil",LOWER(AJ49)="brasil"),"Yes","No"))</x:f>
      </x:c>
      <x:c r="AL49" s="174"/>
      <x:c r="AM49" s="174"/>
      <x:c r="AN49" s="174"/>
      <x:c r="AO49" s="178"/>
      <x:c r="AP49" s="174"/>
      <x:c r="AQ49" s="174"/>
      <x:c r="AR49" s="174"/>
      <x:c r="AS49" s="174"/>
      <x:c r="AT49" s="174"/>
      <x:c r="AU49" s="174"/>
      <x:c r="AV49" s="174"/>
      <x:c r="AW49" s="174"/>
      <x:c r="AX49" s="174"/>
      <x:c r="AY49" s="174"/>
      <x:c r="AZ49" s="174"/>
      <x:c r="BA49" s="174"/>
      <x:c r="BB49" s="174"/>
      <x:c r="BC49" s="174"/>
      <x:c r="BD49" s="174"/>
      <x:c r="BE49" s="174"/>
      <x:c r="BF49" s="174"/>
      <x:c r="BG49" s="174"/>
      <x:c r="BH49" s="174"/>
      <x:c r="BI49" s="174"/>
      <x:c r="BJ49" s="174"/>
      <x:c r="BK49" s="174"/>
      <x:c r="BL49" s="174"/>
      <x:c r="BM49" s="174"/>
      <x:c r="BN49" s="174"/>
      <x:c r="BO49" s="174"/>
      <x:c r="BP49" s="174"/>
      <x:c r="BQ49" s="174"/>
      <x:c r="BR49" s="174"/>
      <x:c r="BS49" s="174"/>
      <x:c r="BT49" s="174"/>
      <x:c r="BU49" s="174"/>
      <x:c r="BV49" s="174"/>
      <x:c r="BW49" s="174"/>
      <x:c r="BX49" s="174"/>
      <x:c r="BY49" s="174"/>
      <x:c r="BZ49" s="174"/>
      <x:c r="CA49" s="174"/>
      <x:c r="CB49" s="174"/>
      <x:c r="CC49" s="174"/>
      <x:c r="CD49" s="174"/>
      <x:c r="CE49" s="174"/>
      <x:c r="CF49" s="174"/>
      <x:c r="CG49" s="174"/>
      <x:c r="CH49" s="174"/>
      <x:c r="CI49" s="179"/>
      <x:c r="CJ49" s="174" t="str">
        <x:v>Yes</x:v>
      </x:c>
      <x:c r="CK49" s="174" t="str">
        <x:v>Yes</x:v>
      </x:c>
      <x:c r="CL49" s="174" t="str">
        <x:v>Yes</x:v>
      </x:c>
      <x:c r="CM49" s="174" t="str">
        <x:v>Clear</x:v>
      </x:c>
      <x:c r="CN49" s="174" t="str">
        <x:v>Verified — clear</x:v>
      </x:c>
      <x:c r="CO49" s="177" t="n">
        <x:v>46272</x:v>
      </x:c>
      <x:c r="CP49" s="174" t="str">
        <x:v>https://pubmed.ncbi.nlm.nih.gov/42513241/</x:v>
      </x:c>
      <x:c r="CQ49" s="174"/>
      <x:c r="CR49" s="174"/>
      <x:c r="CS49" s="174"/>
      <x:c r="CT49" s="174"/>
      <x:c r="CU49" s="176"/>
      <x:c r="CV49" s="176"/>
      <x:c r="CW49" s="176"/>
      <x:c r="CX49" s="176"/>
      <x:c r="CY49" s="176"/>
      <x:c r="CZ49" s="176"/>
      <x:c r="DA49" s="176"/>
      <x:c r="DB49" s="175" t="str">
        <x:f>IF(L49="","",IF(AND(COUNT(CU49:DA49)=7,OR(CU49=0,CU49=1,CU49=2),OR(CV49=0,CV49=1,CV49=2),OR(CW49=0,CW49=1,CW49=2),OR(CX49=0,CX49=1,CX49=2),OR(CY49=0,CY49=1,CY49=2),OR(CZ49=0,CZ49=1,CZ49=2),OR(DA49=0,DA49=1,DA49=2)),SUM(CU49:DA49),""))</x:f>
      </x:c>
      <x:c r="DC49" s="180" t="str">
        <x:f>IF(DB49="","",ROUND(DB49/14*10,1))</x:f>
      </x:c>
      <x:c r="DD49" s="174" t="str">
        <x:v>Pending</x:v>
      </x:c>
      <x:c r="DE49" s="175" t="str">
        <x:f>IF(L49="","",IF(DC49="","Pending",IF(DD49="Yes","CONDITIONAL — safety override",IF(DC49&gt;=8,"HIGH",IF(DC49&gt;=5,"CONDITIONAL","LOW")))))</x:f>
        <x:v>Pending</x:v>
      </x:c>
      <x:c r="DF49" s="174" t="str">
        <x:v>Pending screening and full-text appraisal; no transferability judgment made at identification.</x:v>
      </x:c>
      <x:c r="DG49" s="174"/>
      <x:c r="DH49" s="174"/>
      <x:c r="DI49" s="174"/>
      <x:c r="DJ49" s="174"/>
      <x:c r="DK49" s="174"/>
      <x:c r="DL49" s="174"/>
      <x:c r="DM49" s="174"/>
      <x:c r="DN49" s="174"/>
      <x:c r="DO49" s="174"/>
      <x:c r="DP49" s="174"/>
      <x:c r="DQ49" s="174"/>
      <x:c r="DR49" s="174"/>
      <x:c r="DS49" s="174"/>
      <x:c r="DT49" s="174"/>
      <x:c r="DU49" s="174"/>
      <x:c r="DV49" s="174"/>
      <x:c r="DW49" s="174"/>
      <x:c r="DX49" s="174"/>
      <x:c r="DY49" s="174"/>
      <x:c r="DZ49" s="174" t="str">
        <x:v>Title/abstract screening alone does not establish effectiveness, causality, methodological quality, transferability to Brazilian public safety or an institutional recommendation.</x:v>
      </x:c>
      <x:c r="EA49" s="174" t="str">
        <x:v>Pending</x:v>
      </x:c>
      <x:c r="EB49" s="175" t="str">
        <x:f>IF(L49="","",IF(EC49="READY","Yes","No / Pending"))</x:f>
        <x:v>No / Pending</x:v>
      </x:c>
      <x:c r="EC49" s="174" t="str">
        <x:f>IF(L49="","",IF(OR(ISNUMBER(SEARCH("Retracted Publication",Q49)),CM49="Retracted",CN49="Retracted",CM49="Expression of Concern",CN49="Expression of Concern",F49="Not used",CG49="Critical",CH49="High",CH49="Critical"),"BLOCKED — integrity or use restriction",IF(AND(CJ49="Yes",CK49="Yes",CL49="Yes"),IF(AND(CM49="Clear",CN49="Verified — clear"),IF(AND(AND(LEN(TRIM(CF49))&gt;0,LEFT(LOWER(TRIM(CF49)),7)&lt;&gt;"pending"),OR(CG49="High",CG49="Moderate"),OR(CH49="Low",CH49="Some concerns",CH49="Not applicable")),IF(AND(DD49="No",OR(DE49="HIGH",DE49="CONDITIONAL"),AND(LEN(TRIM(DF49))&gt;0,LEFT(LOWER(TRIM(DF49)),7)&lt;&gt;"pending")),IF(AND(AND(LEN(TRIM(DT49))&gt;0,LEFT(LOWER(TRIM(DT49)),7)&lt;&gt;"pending"),AND(LEN(TRIM(DU49))&gt;0,LEFT(LOWER(TRIM(DU49)),7)&lt;&gt;"pending"),OR(AND(LEN(TRIM(DV49))&gt;0,LEFT(LOWER(TRIM(DV49)),7)&lt;&gt;"pending"),AND(LEN(TRIM(DW49))&gt;0,LEFT(LOWER(TRIM(DW49)),7)&lt;&gt;"pending")),AND(LEN(TRIM(DX49))&gt;0,LEFT(LOWER(TRIM(DX49)),7)&lt;&gt;"pending")),IF(AND(F49="Claim-ready",OR(EA49="Strong",EA49="Moderate"),AND(LEN(TRIM(G49))&gt;0,LEFT(LOWER(TRIM(G49)),7)&lt;&gt;"pending"),G49&lt;&gt;"No substantive use decision is permitted from identification metadata alone.",AND(LEN(TRIM(DZ49))&gt;0,LEFT(LOWER(TRIM(DZ49)),7)&lt;&gt;"pending"),DZ49&lt;&gt;"Identification metadata alone does not permit any substantive scientific, causal, operational, or institutional claim.",AND(LEN(TRIM(EI49))&gt;0,LEFT(LOWER(TRIM(EI49)),7)&lt;&gt;"pending"),ISNUMBER(EH49),EH49&gt;0),"READY","PENDING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" s="174" t="str">
        <x:v>Pending</x:v>
      </x:c>
      <x:c r="EE49" s="174"/>
      <x:c r="EF49" s="174" t="str">
        <x:v>Pending</x:v>
      </x:c>
      <x:c r="EG49" s="174" t="str">
        <x:v>Pending</x:v>
      </x:c>
      <x:c r="EH49" s="177"/>
      <x:c r="EI49" s="500"/>
      <x:c r="EJ49" s="174"/>
      <x:c r="EK49" s="174" t="str">
        <x:v>Pending</x:v>
      </x:c>
      <x:c r="EL49" s="177" t="n">
        <x:v>46272</x:v>
      </x:c>
      <x:c r="EM49" s="174" t="str">
        <x:v>Production PubMed record imported and reconciled to Zotero item FEE8DAL8;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" s="181" t="n">
        <x:f>IF(L49="","",(IF(N49&lt;&gt;"",1,0)+IF(O49&lt;&gt;"",1,0)+IF(AJ49&lt;&gt;"",1,0)+IF(AU49&lt;&gt;"",1,0)+IF(BE49&lt;&gt;"",1,0)+IF(CF49&lt;&gt;"",1,0)+IF(CJ49="Yes",1,0)+IF(CL49="Yes",1,0)+IF(DE49&lt;&gt;"Pending",1,0)+IF(F49&lt;&gt;"",1,0)+IF(DZ49&lt;&gt;"",1,0)+IF(EI49&lt;&gt;"",1,0))/12)</x:f>
        <x:v>0.5</x:v>
      </x:c>
    </x:row>
    <x:row r="50">
      <x:c r="A50" s="175" t="str">
        <x:v>EV-0047</x:v>
      </x:c>
      <x:c r="B50" s="174" t="str">
        <x:v>Integrity check</x:v>
      </x:c>
      <x:c r="C50" s="175" t="str">
        <x:f>IF(L50="","",IF(LEFT(EC50,7)="BLOCKED","🔴 Do not use for conclusion",IF(EB50="Yes","🟢 Claim-ready","🟡 Caution / context")))</x:f>
        <x:v>🟡 Caution / context</x:v>
      </x:c>
      <x:c r="D50" s="174" t="str">
        <x:f>IF(L50="","",EC50)</x:f>
        <x:v>PENDING — appropriate appraisal</x:v>
      </x:c>
      <x:c r="E50" s="174" t="str">
        <x:v>P3 — Medium</x:v>
      </x:c>
      <x:c r="F50" s="174" t="str">
        <x:v>Pending</x:v>
      </x:c>
      <x:c r="G50" s="174" t="str">
        <x:v>Title/abstract identify an explicit operational APHT/medical-readiness topic; retain for full-text assessment.</x:v>
      </x:c>
      <x:c r="H50" s="174" t="str">
        <x:v>Obtain and review lawful full text; confirm human adjudication; then select a design-specific appraisal instrument.</x:v>
      </x:c>
      <x:c r="I50" s="174"/>
      <x:c r="J50" s="174" t="str">
        <x:v>B — APHT / Medical Readiness</x:v>
      </x:c>
      <x:c r="K50" s="174" t="str">
        <x:v>IDENTIFIED</x:v>
      </x:c>
      <x:c r="L50" s="174" t="str">
        <x:v>The Self-Perceived Role 2 Preparedness of Family Medicine Physicians.</x:v>
      </x:c>
      <x:c r="M50" s="174"/>
      <x:c r="N50" s="174" t="str">
        <x:v>Volle, Micah J; Monroe, Megan G; Ford, Brian S</x:v>
      </x:c>
      <x:c r="O50" s="176" t="n">
        <x:v>2026</x:v>
      </x:c>
      <x:c r="P50" s="174" t="str">
        <x:v>Military medicine</x:v>
      </x:c>
      <x:c r="Q50" s="174" t="str">
        <x:v>Journal Article</x:v>
      </x:c>
      <x:c r="R50" s="174" t="str">
        <x:v>Unclear</x:v>
      </x:c>
      <x:c r="S50" s="174" t="str">
        <x:v>Unknown</x:v>
      </x:c>
      <x:c r="T50" s="174" t="str">
        <x:v>eng</x:v>
      </x:c>
      <x:c r="U50" s="174" t="str">
        <x:v>https://pubmed.ncbi.nlm.nih.gov/42507964/</x:v>
      </x:c>
      <x:c r="V50" s="174" t="str">
        <x:v>10.1093/milmed/usag346</x:v>
      </x:c>
      <x:c r="W50" s="175" t="str">
        <x:f>IF(V50="","",LOWER(SUBSTITUTE(SUBSTITUTE(SUBSTITUTE(SUBSTITUTE(TRIM(V50),"https://doi.org/",""),"http://doi.org/",""),"https://dx.doi.org/",""),"doi:","")))</x:f>
        <x:v>10.1093/milmed/usag346</x:v>
      </x:c>
      <x:c r="X50" s="174" t="str">
        <x:v>42507964</x:v>
      </x:c>
      <x:c r="Y50" s="174" t="str"/>
      <x:c r="Z50" s="174"/>
      <x:c r="AA50" s="174" t="str">
        <x:v>PubMed/MEDLINE</x:v>
      </x:c>
      <x:c r="AB50" s="174" t="str">
        <x:v>PUBMED-B-v1.0-2026-08-28</x:v>
      </x:c>
      <x:c r="AC50" s="174" t="str">
        <x:v>SP-PUBMED-B-20260828</x:v>
      </x:c>
      <x:c r="AD50" s="177" t="n">
        <x:v>46262</x:v>
      </x:c>
      <x:c r="AE50" s="177" t="n">
        <x:v>46272</x:v>
      </x:c>
      <x:c r="AF50" s="174" t="str">
        <x:v>LZXZEIES</x:v>
      </x:c>
      <x:c r="AG50" s="174"/>
      <x:c r="AH50" s="174" t="str">
        <x:v>Tactical Athlete → Operational Readiness Brazil</x:v>
      </x:c>
      <x:c r="AI50" s="174" t="str">
        <x:v>evidence-family:B</x:v>
      </x:c>
      <x:c r="AJ50" s="174"/>
      <x:c r="AK50" s="175" t="str">
        <x:f>IF(AJ50="","",IF(OR(LOWER(AJ50)="brazil",LOWER(AJ50)="brasil"),"Yes","No"))</x:f>
      </x:c>
      <x:c r="AL50" s="174"/>
      <x:c r="AM50" s="174"/>
      <x:c r="AN50" s="174"/>
      <x:c r="AO50" s="178"/>
      <x:c r="AP50" s="174"/>
      <x:c r="AQ50" s="174"/>
      <x:c r="AR50" s="174"/>
      <x:c r="AS50" s="174"/>
      <x:c r="AT50" s="174"/>
      <x:c r="AU50" s="174"/>
      <x:c r="AV50" s="174"/>
      <x:c r="AW50" s="174"/>
      <x:c r="AX50" s="174"/>
      <x:c r="AY50" s="174"/>
      <x:c r="AZ50" s="174"/>
      <x:c r="BA50" s="174"/>
      <x:c r="BB50" s="174"/>
      <x:c r="BC50" s="174"/>
      <x:c r="BD50" s="174"/>
      <x:c r="BE50" s="174"/>
      <x:c r="BF50" s="174"/>
      <x:c r="BG50" s="174"/>
      <x:c r="BH50" s="174"/>
      <x:c r="BI50" s="174"/>
      <x:c r="BJ50" s="174"/>
      <x:c r="BK50" s="174"/>
      <x:c r="BL50" s="174"/>
      <x:c r="BM50" s="174"/>
      <x:c r="BN50" s="174"/>
      <x:c r="BO50" s="174"/>
      <x:c r="BP50" s="174"/>
      <x:c r="BQ50" s="174"/>
      <x:c r="BR50" s="174"/>
      <x:c r="BS50" s="174"/>
      <x:c r="BT50" s="174"/>
      <x:c r="BU50" s="174"/>
      <x:c r="BV50" s="174"/>
      <x:c r="BW50" s="174"/>
      <x:c r="BX50" s="174"/>
      <x:c r="BY50" s="174"/>
      <x:c r="BZ50" s="174"/>
      <x:c r="CA50" s="174"/>
      <x:c r="CB50" s="174"/>
      <x:c r="CC50" s="174"/>
      <x:c r="CD50" s="174"/>
      <x:c r="CE50" s="174"/>
      <x:c r="CF50" s="174"/>
      <x:c r="CG50" s="174"/>
      <x:c r="CH50" s="174"/>
      <x:c r="CI50" s="179"/>
      <x:c r="CJ50" s="174" t="str">
        <x:v>Yes</x:v>
      </x:c>
      <x:c r="CK50" s="174" t="str">
        <x:v>Yes</x:v>
      </x:c>
      <x:c r="CL50" s="174" t="str">
        <x:v>Yes</x:v>
      </x:c>
      <x:c r="CM50" s="174" t="str">
        <x:v>Clear</x:v>
      </x:c>
      <x:c r="CN50" s="174" t="str">
        <x:v>Verified — clear</x:v>
      </x:c>
      <x:c r="CO50" s="177" t="n">
        <x:v>46272</x:v>
      </x:c>
      <x:c r="CP50" s="174" t="str">
        <x:v>https://pubmed.ncbi.nlm.nih.gov/42507964/</x:v>
      </x:c>
      <x:c r="CQ50" s="174"/>
      <x:c r="CR50" s="174"/>
      <x:c r="CS50" s="174"/>
      <x:c r="CT50" s="174"/>
      <x:c r="CU50" s="176"/>
      <x:c r="CV50" s="176"/>
      <x:c r="CW50" s="176"/>
      <x:c r="CX50" s="176"/>
      <x:c r="CY50" s="176"/>
      <x:c r="CZ50" s="176"/>
      <x:c r="DA50" s="176"/>
      <x:c r="DB50" s="175" t="str">
        <x:f>IF(L50="","",IF(AND(COUNT(CU50:DA50)=7,OR(CU50=0,CU50=1,CU50=2),OR(CV50=0,CV50=1,CV50=2),OR(CW50=0,CW50=1,CW50=2),OR(CX50=0,CX50=1,CX50=2),OR(CY50=0,CY50=1,CY50=2),OR(CZ50=0,CZ50=1,CZ50=2),OR(DA50=0,DA50=1,DA50=2)),SUM(CU50:DA50),""))</x:f>
      </x:c>
      <x:c r="DC50" s="180" t="str">
        <x:f>IF(DB50="","",ROUND(DB50/14*10,1))</x:f>
      </x:c>
      <x:c r="DD50" s="174" t="str">
        <x:v>Pending</x:v>
      </x:c>
      <x:c r="DE50" s="175" t="str">
        <x:f>IF(L50="","",IF(DC50="","Pending",IF(DD50="Yes","CONDITIONAL — safety override",IF(DC50&gt;=8,"HIGH",IF(DC50&gt;=5,"CONDITIONAL","LOW")))))</x:f>
        <x:v>Pending</x:v>
      </x:c>
      <x:c r="DF50" s="174" t="str">
        <x:v>Pending screening and full-text appraisal; no transferability judgment made at identification.</x:v>
      </x:c>
      <x:c r="DG50" s="174"/>
      <x:c r="DH50" s="174"/>
      <x:c r="DI50" s="174"/>
      <x:c r="DJ50" s="174"/>
      <x:c r="DK50" s="174"/>
      <x:c r="DL50" s="174"/>
      <x:c r="DM50" s="174"/>
      <x:c r="DN50" s="174"/>
      <x:c r="DO50" s="174"/>
      <x:c r="DP50" s="174"/>
      <x:c r="DQ50" s="174"/>
      <x:c r="DR50" s="174"/>
      <x:c r="DS50" s="174"/>
      <x:c r="DT50" s="174"/>
      <x:c r="DU50" s="174"/>
      <x:c r="DV50" s="174"/>
      <x:c r="DW50" s="174"/>
      <x:c r="DX50" s="174"/>
      <x:c r="DY50" s="174"/>
      <x:c r="DZ50" s="174" t="str">
        <x:v>Title/abstract screening alone does not establish effectiveness, causality, methodological quality, transferability to Brazilian public safety or an institutional recommendation.</x:v>
      </x:c>
      <x:c r="EA50" s="174" t="str">
        <x:v>Pending</x:v>
      </x:c>
      <x:c r="EB50" s="175" t="str">
        <x:f>IF(L50="","",IF(EC50="READY","Yes","No / Pending"))</x:f>
        <x:v>No / Pending</x:v>
      </x:c>
      <x:c r="EC50" s="174" t="str">
        <x:f>IF(L50="","",IF(OR(ISNUMBER(SEARCH("Retracted Publication",Q50)),CM50="Retracted",CN50="Retracted",CM50="Expression of Concern",CN50="Expression of Concern",F50="Not used",CG50="Critical",CH50="High",CH50="Critical"),"BLOCKED — integrity or use restriction",IF(AND(CJ50="Yes",CK50="Yes",CL50="Yes"),IF(AND(CM50="Clear",CN50="Verified — clear"),IF(AND(AND(LEN(TRIM(CF50))&gt;0,LEFT(LOWER(TRIM(CF50)),7)&lt;&gt;"pending"),OR(CG50="High",CG50="Moderate"),OR(CH50="Low",CH50="Some concerns",CH50="Not applicable")),IF(AND(DD50="No",OR(DE50="HIGH",DE50="CONDITIONAL"),AND(LEN(TRIM(DF50))&gt;0,LEFT(LOWER(TRIM(DF50)),7)&lt;&gt;"pending")),IF(AND(AND(LEN(TRIM(DT50))&gt;0,LEFT(LOWER(TRIM(DT50)),7)&lt;&gt;"pending"),AND(LEN(TRIM(DU50))&gt;0,LEFT(LOWER(TRIM(DU50)),7)&lt;&gt;"pending"),OR(AND(LEN(TRIM(DV50))&gt;0,LEFT(LOWER(TRIM(DV50)),7)&lt;&gt;"pending"),AND(LEN(TRIM(DW50))&gt;0,LEFT(LOWER(TRIM(DW50)),7)&lt;&gt;"pending")),AND(LEN(TRIM(DX50))&gt;0,LEFT(LOWER(TRIM(DX50)),7)&lt;&gt;"pending")),IF(AND(F50="Claim-ready",OR(EA50="Strong",EA50="Moderate"),AND(LEN(TRIM(G50))&gt;0,LEFT(LOWER(TRIM(G50)),7)&lt;&gt;"pending"),G50&lt;&gt;"No substantive use decision is permitted from identification metadata alone.",AND(LEN(TRIM(DZ50))&gt;0,LEFT(LOWER(TRIM(DZ50)),7)&lt;&gt;"pending"),DZ50&lt;&gt;"Identification metadata alone does not permit any substantive scientific, causal, operational, or institutional claim.",AND(LEN(TRIM(EI50))&gt;0,LEFT(LOWER(TRIM(EI50)),7)&lt;&gt;"pending"),ISNUMBER(EH50),EH50&gt;0),"READY","PENDING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" s="174" t="str">
        <x:v>Pending</x:v>
      </x:c>
      <x:c r="EE50" s="174"/>
      <x:c r="EF50" s="174" t="str">
        <x:v>Pending</x:v>
      </x:c>
      <x:c r="EG50" s="174" t="str">
        <x:v>Pending</x:v>
      </x:c>
      <x:c r="EH50" s="177"/>
      <x:c r="EI50" s="500"/>
      <x:c r="EJ50" s="174"/>
      <x:c r="EK50" s="174" t="str">
        <x:v>Pending</x:v>
      </x:c>
      <x:c r="EL50" s="177" t="n">
        <x:v>46272</x:v>
      </x:c>
      <x:c r="EM50" s="174" t="str">
        <x:v>Production PubMed record imported and reconciled to Zotero item LZXZEIES;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" s="181" t="n">
        <x:f>IF(L50="","",(IF(N50&lt;&gt;"",1,0)+IF(O50&lt;&gt;"",1,0)+IF(AJ50&lt;&gt;"",1,0)+IF(AU50&lt;&gt;"",1,0)+IF(BE50&lt;&gt;"",1,0)+IF(CF50&lt;&gt;"",1,0)+IF(CJ50="Yes",1,0)+IF(CL50="Yes",1,0)+IF(DE50&lt;&gt;"Pending",1,0)+IF(F50&lt;&gt;"",1,0)+IF(DZ50&lt;&gt;"",1,0)+IF(EI50&lt;&gt;"",1,0))/12)</x:f>
        <x:v>0.5</x:v>
      </x:c>
    </x:row>
    <x:row r="51">
      <x:c r="A51" s="175" t="str">
        <x:v>EV-0048</x:v>
      </x:c>
      <x:c r="B51" s="174" t="str">
        <x:v>Integrity check</x:v>
      </x:c>
      <x:c r="C51" s="175" t="str">
        <x:f>IF(L51="","",IF(LEFT(EC51,7)="BLOCKED","🔴 Do not use for conclusion",IF(EB51="Yes","🟢 Claim-ready","🟡 Caution / context")))</x:f>
        <x:v>🟡 Caution / context</x:v>
      </x:c>
      <x:c r="D51" s="174" t="str">
        <x:f>IF(L51="","",EC51)</x:f>
        <x:v>PENDING — appropriate appraisal</x:v>
      </x:c>
      <x:c r="E51" s="174" t="str">
        <x:v>P3 — Medium</x:v>
      </x:c>
      <x:c r="F51" s="174" t="str">
        <x:v>Pending</x:v>
      </x:c>
      <x:c r="G51" s="174" t="str">
        <x:v>Title/abstract identify an explicit tactical/public-safety context and readiness domain; retain for full-text assessment.</x:v>
      </x:c>
      <x:c r="H51" s="174" t="str">
        <x:v>Obtain and review lawful full text; confirm human adjudication; then select a design-specific appraisal instrument.</x:v>
      </x:c>
      <x:c r="I51" s="174"/>
      <x:c r="J51" s="174" t="str">
        <x:v>A — Core</x:v>
      </x:c>
      <x:c r="K51" s="174" t="str">
        <x:v>IDENTIFIED</x:v>
      </x:c>
      <x:c r="L51" s="174" t="str">
        <x:v>The Effectiveness of a Functional Preconditioning Program in Reducing Musculoskeletal Injuries in a Tactical Population.</x:v>
      </x:c>
      <x:c r="M51" s="174"/>
      <x:c r="N51" s="174" t="str">
        <x:v>Alkaabi, Hamad; Lohman, Everett; Alameri, Mansoor; Daher, Noha; Cvorovic, Aleksandar; Jaber, Hatem</x:v>
      </x:c>
      <x:c r="O51" s="176" t="n">
        <x:v>2026</x:v>
      </x:c>
      <x:c r="P51" s="174" t="str">
        <x:v>Sports (Basel, Switzerland)</x:v>
      </x:c>
      <x:c r="Q51" s="174" t="str">
        <x:v>Journal Article</x:v>
      </x:c>
      <x:c r="R51" s="174" t="str">
        <x:v>Unclear</x:v>
      </x:c>
      <x:c r="S51" s="174" t="str">
        <x:v>Unknown</x:v>
      </x:c>
      <x:c r="T51" s="174" t="str">
        <x:v>eng</x:v>
      </x:c>
      <x:c r="U51" s="174" t="str">
        <x:v>https://pubmed.ncbi.nlm.nih.gov/42506803/</x:v>
      </x:c>
      <x:c r="V51" s="174" t="str">
        <x:v>10.3390/sports14070260</x:v>
      </x:c>
      <x:c r="W51" s="175" t="str">
        <x:f>IF(V51="","",LOWER(SUBSTITUTE(SUBSTITUTE(SUBSTITUTE(SUBSTITUTE(TRIM(V51),"https://doi.org/",""),"http://doi.org/",""),"https://dx.doi.org/",""),"doi:","")))</x:f>
        <x:v>10.3390/sports14070260</x:v>
      </x:c>
      <x:c r="X51" s="174" t="str">
        <x:v>42506803</x:v>
      </x:c>
      <x:c r="Y51" s="174" t="str">
        <x:v>PMC13418989</x:v>
      </x:c>
      <x:c r="Z51" s="174"/>
      <x:c r="AA51" s="174" t="str">
        <x:v>PubMed/MEDLINE</x:v>
      </x:c>
      <x:c r="AB51" s="174" t="str">
        <x:v>PUBMED-A-v1.0-2026-08-28</x:v>
      </x:c>
      <x:c r="AC51" s="174" t="str">
        <x:v>SP-PUBMED-A-20260828</x:v>
      </x:c>
      <x:c r="AD51" s="177" t="n">
        <x:v>46262</x:v>
      </x:c>
      <x:c r="AE51" s="177" t="n">
        <x:v>46272</x:v>
      </x:c>
      <x:c r="AF51" s="174" t="str">
        <x:v>YJWXWN9J</x:v>
      </x:c>
      <x:c r="AG51" s="174"/>
      <x:c r="AH51" s="174" t="str">
        <x:v>Tactical Athlete → Operational Readiness Brazil</x:v>
      </x:c>
      <x:c r="AI51" s="174" t="str">
        <x:v>evidence-family:A</x:v>
      </x:c>
      <x:c r="AJ51" s="174"/>
      <x:c r="AK51" s="175" t="str">
        <x:f>IF(AJ51="","",IF(OR(LOWER(AJ51)="brazil",LOWER(AJ51)="brasil"),"Yes","No"))</x:f>
      </x:c>
      <x:c r="AL51" s="174"/>
      <x:c r="AM51" s="174"/>
      <x:c r="AN51" s="174"/>
      <x:c r="AO51" s="178"/>
      <x:c r="AP51" s="174"/>
      <x:c r="AQ51" s="174"/>
      <x:c r="AR51" s="174"/>
      <x:c r="AS51" s="174"/>
      <x:c r="AT51" s="174"/>
      <x:c r="AU51" s="174"/>
      <x:c r="AV51" s="174"/>
      <x:c r="AW51" s="174"/>
      <x:c r="AX51" s="174"/>
      <x:c r="AY51" s="174"/>
      <x:c r="AZ51" s="174"/>
      <x:c r="BA51" s="174"/>
      <x:c r="BB51" s="174"/>
      <x:c r="BC51" s="174"/>
      <x:c r="BD51" s="174"/>
      <x:c r="BE51" s="174"/>
      <x:c r="BF51" s="174"/>
      <x:c r="BG51" s="174"/>
      <x:c r="BH51" s="174"/>
      <x:c r="BI51" s="174"/>
      <x:c r="BJ51" s="174"/>
      <x:c r="BK51" s="174"/>
      <x:c r="BL51" s="174"/>
      <x:c r="BM51" s="174"/>
      <x:c r="BN51" s="174"/>
      <x:c r="BO51" s="174"/>
      <x:c r="BP51" s="174"/>
      <x:c r="BQ51" s="174"/>
      <x:c r="BR51" s="174"/>
      <x:c r="BS51" s="174"/>
      <x:c r="BT51" s="174"/>
      <x:c r="BU51" s="174"/>
      <x:c r="BV51" s="174"/>
      <x:c r="BW51" s="174"/>
      <x:c r="BX51" s="174"/>
      <x:c r="BY51" s="174"/>
      <x:c r="BZ51" s="174"/>
      <x:c r="CA51" s="174"/>
      <x:c r="CB51" s="174"/>
      <x:c r="CC51" s="174"/>
      <x:c r="CD51" s="174"/>
      <x:c r="CE51" s="174"/>
      <x:c r="CF51" s="174"/>
      <x:c r="CG51" s="174"/>
      <x:c r="CH51" s="174"/>
      <x:c r="CI51" s="179"/>
      <x:c r="CJ51" s="174" t="str">
        <x:v>Yes</x:v>
      </x:c>
      <x:c r="CK51" s="174" t="str">
        <x:v>Yes</x:v>
      </x:c>
      <x:c r="CL51" s="174" t="str">
        <x:v>Yes</x:v>
      </x:c>
      <x:c r="CM51" s="174" t="str">
        <x:v>Clear</x:v>
      </x:c>
      <x:c r="CN51" s="174" t="str">
        <x:v>Verified — clear</x:v>
      </x:c>
      <x:c r="CO51" s="177" t="n">
        <x:v>46272</x:v>
      </x:c>
      <x:c r="CP51" s="174" t="str">
        <x:v>https://pubmed.ncbi.nlm.nih.gov/42506803/</x:v>
      </x:c>
      <x:c r="CQ51" s="174"/>
      <x:c r="CR51" s="174"/>
      <x:c r="CS51" s="174"/>
      <x:c r="CT51" s="174"/>
      <x:c r="CU51" s="176"/>
      <x:c r="CV51" s="176"/>
      <x:c r="CW51" s="176"/>
      <x:c r="CX51" s="176"/>
      <x:c r="CY51" s="176"/>
      <x:c r="CZ51" s="176"/>
      <x:c r="DA51" s="176"/>
      <x:c r="DB51" s="175" t="str">
        <x:f>IF(L51="","",IF(AND(COUNT(CU51:DA51)=7,OR(CU51=0,CU51=1,CU51=2),OR(CV51=0,CV51=1,CV51=2),OR(CW51=0,CW51=1,CW51=2),OR(CX51=0,CX51=1,CX51=2),OR(CY51=0,CY51=1,CY51=2),OR(CZ51=0,CZ51=1,CZ51=2),OR(DA51=0,DA51=1,DA51=2)),SUM(CU51:DA51),""))</x:f>
      </x:c>
      <x:c r="DC51" s="180" t="str">
        <x:f>IF(DB51="","",ROUND(DB51/14*10,1))</x:f>
      </x:c>
      <x:c r="DD51" s="174" t="str">
        <x:v>Pending</x:v>
      </x:c>
      <x:c r="DE51" s="175" t="str">
        <x:f>IF(L51="","",IF(DC51="","Pending",IF(DD51="Yes","CONDITIONAL — safety override",IF(DC51&gt;=8,"HIGH",IF(DC51&gt;=5,"CONDITIONAL","LOW")))))</x:f>
        <x:v>Pending</x:v>
      </x:c>
      <x:c r="DF51" s="174" t="str">
        <x:v>Pending screening and full-text appraisal; no transferability judgment made at identification.</x:v>
      </x:c>
      <x:c r="DG51" s="174"/>
      <x:c r="DH51" s="174"/>
      <x:c r="DI51" s="174"/>
      <x:c r="DJ51" s="174"/>
      <x:c r="DK51" s="174"/>
      <x:c r="DL51" s="174"/>
      <x:c r="DM51" s="174"/>
      <x:c r="DN51" s="174"/>
      <x:c r="DO51" s="174"/>
      <x:c r="DP51" s="174"/>
      <x:c r="DQ51" s="174"/>
      <x:c r="DR51" s="174"/>
      <x:c r="DS51" s="174"/>
      <x:c r="DT51" s="174"/>
      <x:c r="DU51" s="174"/>
      <x:c r="DV51" s="174"/>
      <x:c r="DW51" s="174"/>
      <x:c r="DX51" s="174"/>
      <x:c r="DY51" s="174"/>
      <x:c r="DZ51" s="174" t="str">
        <x:v>Title/abstract screening alone does not establish effectiveness, causality, methodological quality, transferability to Brazilian public safety or an institutional recommendation.</x:v>
      </x:c>
      <x:c r="EA51" s="174" t="str">
        <x:v>Pending</x:v>
      </x:c>
      <x:c r="EB51" s="175" t="str">
        <x:f>IF(L51="","",IF(EC51="READY","Yes","No / Pending"))</x:f>
        <x:v>No / Pending</x:v>
      </x:c>
      <x:c r="EC51" s="174" t="str">
        <x:f>IF(L51="","",IF(OR(ISNUMBER(SEARCH("Retracted Publication",Q51)),CM51="Retracted",CN51="Retracted",CM51="Expression of Concern",CN51="Expression of Concern",F51="Not used",CG51="Critical",CH51="High",CH51="Critical"),"BLOCKED — integrity or use restriction",IF(AND(CJ51="Yes",CK51="Yes",CL51="Yes"),IF(AND(CM51="Clear",CN51="Verified — clear"),IF(AND(AND(LEN(TRIM(CF51))&gt;0,LEFT(LOWER(TRIM(CF51)),7)&lt;&gt;"pending"),OR(CG51="High",CG51="Moderate"),OR(CH51="Low",CH51="Some concerns",CH51="Not applicable")),IF(AND(DD51="No",OR(DE51="HIGH",DE51="CONDITIONAL"),AND(LEN(TRIM(DF51))&gt;0,LEFT(LOWER(TRIM(DF51)),7)&lt;&gt;"pending")),IF(AND(AND(LEN(TRIM(DT51))&gt;0,LEFT(LOWER(TRIM(DT51)),7)&lt;&gt;"pending"),AND(LEN(TRIM(DU51))&gt;0,LEFT(LOWER(TRIM(DU51)),7)&lt;&gt;"pending"),OR(AND(LEN(TRIM(DV51))&gt;0,LEFT(LOWER(TRIM(DV51)),7)&lt;&gt;"pending"),AND(LEN(TRIM(DW51))&gt;0,LEFT(LOWER(TRIM(DW51)),7)&lt;&gt;"pending")),AND(LEN(TRIM(DX51))&gt;0,LEFT(LOWER(TRIM(DX51)),7)&lt;&gt;"pending")),IF(AND(F51="Claim-ready",OR(EA51="Strong",EA51="Moderate"),AND(LEN(TRIM(G51))&gt;0,LEFT(LOWER(TRIM(G51)),7)&lt;&gt;"pending"),G51&lt;&gt;"No substantive use decision is permitted from identification metadata alone.",AND(LEN(TRIM(DZ51))&gt;0,LEFT(LOWER(TRIM(DZ51)),7)&lt;&gt;"pending"),DZ51&lt;&gt;"Identification metadata alone does not permit any substantive scientific, causal, operational, or institutional claim.",AND(LEN(TRIM(EI51))&gt;0,LEFT(LOWER(TRIM(EI51)),7)&lt;&gt;"pending"),ISNUMBER(EH51),EH51&gt;0),"READY","PENDING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" s="174" t="str">
        <x:v>Pending</x:v>
      </x:c>
      <x:c r="EE51" s="174"/>
      <x:c r="EF51" s="174" t="str">
        <x:v>Pending</x:v>
      </x:c>
      <x:c r="EG51" s="174" t="str">
        <x:v>Pending</x:v>
      </x:c>
      <x:c r="EH51" s="177"/>
      <x:c r="EI51" s="500"/>
      <x:c r="EJ51" s="174"/>
      <x:c r="EK51" s="174" t="str">
        <x:v>Pending</x:v>
      </x:c>
      <x:c r="EL51" s="177" t="n">
        <x:v>46272</x:v>
      </x:c>
      <x:c r="EM51" s="174" t="str">
        <x:v>Production PubMed record imported and reconciled to Zotero item YJWXWN9J;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" s="181" t="n">
        <x:f>IF(L51="","",(IF(N51&lt;&gt;"",1,0)+IF(O51&lt;&gt;"",1,0)+IF(AJ51&lt;&gt;"",1,0)+IF(AU51&lt;&gt;"",1,0)+IF(BE51&lt;&gt;"",1,0)+IF(CF51&lt;&gt;"",1,0)+IF(CJ51="Yes",1,0)+IF(CL51="Yes",1,0)+IF(DE51&lt;&gt;"Pending",1,0)+IF(F51&lt;&gt;"",1,0)+IF(DZ51&lt;&gt;"",1,0)+IF(EI51&lt;&gt;"",1,0))/12)</x:f>
        <x:v>0.5</x:v>
      </x:c>
    </x:row>
    <x:row r="52">
      <x:c r="A52" s="175" t="str">
        <x:v>EV-0049</x:v>
      </x:c>
      <x:c r="B52" s="174" t="str">
        <x:v>Integrity check</x:v>
      </x:c>
      <x:c r="C52" s="175" t="str">
        <x:f>IF(L52="","",IF(LEFT(EC52,7)="BLOCKED","🔴 Do not use for conclusion",IF(EB52="Yes","🟢 Claim-ready","🟡 Caution / context")))</x:f>
        <x:v>🟡 Caution / context</x:v>
      </x:c>
      <x:c r="D52" s="174" t="str">
        <x:f>IF(L52="","",EC52)</x:f>
        <x:v>PENDING — appropriate appraisal</x:v>
      </x:c>
      <x:c r="E52" s="174" t="str">
        <x:v>P3 — Medium</x:v>
      </x:c>
      <x:c r="F52" s="174" t="str">
        <x:v>Pending</x:v>
      </x:c>
      <x:c r="G52" s="174" t="str">
        <x:v>Title/abstract identify an explicit operational APHT/medical-readiness topic; retain for full-text assessment.</x:v>
      </x:c>
      <x:c r="H52" s="174" t="str">
        <x:v>Obtain and review lawful full text; confirm human adjudication; then select a design-specific appraisal instrument.</x:v>
      </x:c>
      <x:c r="I52" s="174"/>
      <x:c r="J52" s="174" t="str">
        <x:v>B — APHT / Medical Readiness</x:v>
      </x:c>
      <x:c r="K52" s="174" t="str">
        <x:v>IDENTIFIED</x:v>
      </x:c>
      <x:c r="L52" s="174" t="str">
        <x:v>Muscle mechanical and architectural adaptations in response to different endurance training modalities in older adults.</x:v>
      </x:c>
      <x:c r="M52" s="174"/>
      <x:c r="N52" s="174" t="str">
        <x:v>Trinchi, Michele; D'Emanuele, Samuel; Monte, Andrea; Daini, Michael; Bochicchio, Gianluca; Ghiotto, Laura; Tarperi, Cantor; Pogliaghi, Silvia; Zamparo, Paola</x:v>
      </x:c>
      <x:c r="O52" s="176" t="n">
        <x:v>2026</x:v>
      </x:c>
      <x:c r="P52" s="174" t="str">
        <x:v>Experimental gerontology</x:v>
      </x:c>
      <x:c r="Q52" s="174" t="str">
        <x:v>Journal Article; Randomized Controlled Trial</x:v>
      </x:c>
      <x:c r="R52" s="174" t="str">
        <x:v>Unclear</x:v>
      </x:c>
      <x:c r="S52" s="174" t="str">
        <x:v>Unknown</x:v>
      </x:c>
      <x:c r="T52" s="174" t="str">
        <x:v>eng</x:v>
      </x:c>
      <x:c r="U52" s="174" t="str">
        <x:v>https://pubmed.ncbi.nlm.nih.gov/42498086/</x:v>
      </x:c>
      <x:c r="V52" s="174" t="str">
        <x:v>10.1016/j.exger.2026.113248</x:v>
      </x:c>
      <x:c r="W52" s="175" t="str">
        <x:f>IF(V52="","",LOWER(SUBSTITUTE(SUBSTITUTE(SUBSTITUTE(SUBSTITUTE(TRIM(V52),"https://doi.org/",""),"http://doi.org/",""),"https://dx.doi.org/",""),"doi:","")))</x:f>
        <x:v>10.1016/j.exger.2026.113248</x:v>
      </x:c>
      <x:c r="X52" s="174" t="str">
        <x:v>42498086</x:v>
      </x:c>
      <x:c r="Y52" s="174" t="str"/>
      <x:c r="Z52" s="174"/>
      <x:c r="AA52" s="174" t="str">
        <x:v>PubMed/MEDLINE</x:v>
      </x:c>
      <x:c r="AB52" s="174" t="str">
        <x:v>PUBMED-B-v1.0-2026-08-28</x:v>
      </x:c>
      <x:c r="AC52" s="174" t="str">
        <x:v>SP-PUBMED-B-20260828</x:v>
      </x:c>
      <x:c r="AD52" s="177" t="n">
        <x:v>46262</x:v>
      </x:c>
      <x:c r="AE52" s="177" t="n">
        <x:v>46272</x:v>
      </x:c>
      <x:c r="AF52" s="174" t="str">
        <x:v>L9WG2365</x:v>
      </x:c>
      <x:c r="AG52" s="174"/>
      <x:c r="AH52" s="174" t="str">
        <x:v>Tactical Athlete → Operational Readiness Brazil</x:v>
      </x:c>
      <x:c r="AI52" s="174" t="str">
        <x:v>evidence-family:B</x:v>
      </x:c>
      <x:c r="AJ52" s="174"/>
      <x:c r="AK52" s="175" t="str">
        <x:f>IF(AJ52="","",IF(OR(LOWER(AJ52)="brazil",LOWER(AJ52)="brasil"),"Yes","No"))</x:f>
      </x:c>
      <x:c r="AL52" s="174"/>
      <x:c r="AM52" s="174"/>
      <x:c r="AN52" s="174"/>
      <x:c r="AO52" s="178"/>
      <x:c r="AP52" s="174"/>
      <x:c r="AQ52" s="174"/>
      <x:c r="AR52" s="174"/>
      <x:c r="AS52" s="174"/>
      <x:c r="AT52" s="174"/>
      <x:c r="AU52" s="174"/>
      <x:c r="AV52" s="174"/>
      <x:c r="AW52" s="174"/>
      <x:c r="AX52" s="174"/>
      <x:c r="AY52" s="174"/>
      <x:c r="AZ52" s="174"/>
      <x:c r="BA52" s="174"/>
      <x:c r="BB52" s="174"/>
      <x:c r="BC52" s="174"/>
      <x:c r="BD52" s="174"/>
      <x:c r="BE52" s="174"/>
      <x:c r="BF52" s="174"/>
      <x:c r="BG52" s="174"/>
      <x:c r="BH52" s="174"/>
      <x:c r="BI52" s="174"/>
      <x:c r="BJ52" s="174"/>
      <x:c r="BK52" s="174"/>
      <x:c r="BL52" s="174"/>
      <x:c r="BM52" s="174"/>
      <x:c r="BN52" s="174"/>
      <x:c r="BO52" s="174"/>
      <x:c r="BP52" s="174"/>
      <x:c r="BQ52" s="174"/>
      <x:c r="BR52" s="174"/>
      <x:c r="BS52" s="174"/>
      <x:c r="BT52" s="174"/>
      <x:c r="BU52" s="174"/>
      <x:c r="BV52" s="174"/>
      <x:c r="BW52" s="174"/>
      <x:c r="BX52" s="174"/>
      <x:c r="BY52" s="174"/>
      <x:c r="BZ52" s="174"/>
      <x:c r="CA52" s="174"/>
      <x:c r="CB52" s="174"/>
      <x:c r="CC52" s="174"/>
      <x:c r="CD52" s="174"/>
      <x:c r="CE52" s="174"/>
      <x:c r="CF52" s="174"/>
      <x:c r="CG52" s="174"/>
      <x:c r="CH52" s="174"/>
      <x:c r="CI52" s="179"/>
      <x:c r="CJ52" s="174" t="str">
        <x:v>Yes</x:v>
      </x:c>
      <x:c r="CK52" s="174" t="str">
        <x:v>Yes</x:v>
      </x:c>
      <x:c r="CL52" s="174" t="str">
        <x:v>Yes</x:v>
      </x:c>
      <x:c r="CM52" s="174" t="str">
        <x:v>Clear</x:v>
      </x:c>
      <x:c r="CN52" s="174" t="str">
        <x:v>Verified — clear</x:v>
      </x:c>
      <x:c r="CO52" s="177" t="n">
        <x:v>46272</x:v>
      </x:c>
      <x:c r="CP52" s="174" t="str">
        <x:v>https://pubmed.ncbi.nlm.nih.gov/42498086/</x:v>
      </x:c>
      <x:c r="CQ52" s="174"/>
      <x:c r="CR52" s="174"/>
      <x:c r="CS52" s="174"/>
      <x:c r="CT52" s="174"/>
      <x:c r="CU52" s="176"/>
      <x:c r="CV52" s="176"/>
      <x:c r="CW52" s="176"/>
      <x:c r="CX52" s="176"/>
      <x:c r="CY52" s="176"/>
      <x:c r="CZ52" s="176"/>
      <x:c r="DA52" s="176"/>
      <x:c r="DB52" s="175" t="str">
        <x:f>IF(L52="","",IF(AND(COUNT(CU52:DA52)=7,OR(CU52=0,CU52=1,CU52=2),OR(CV52=0,CV52=1,CV52=2),OR(CW52=0,CW52=1,CW52=2),OR(CX52=0,CX52=1,CX52=2),OR(CY52=0,CY52=1,CY52=2),OR(CZ52=0,CZ52=1,CZ52=2),OR(DA52=0,DA52=1,DA52=2)),SUM(CU52:DA52),""))</x:f>
      </x:c>
      <x:c r="DC52" s="180" t="str">
        <x:f>IF(DB52="","",ROUND(DB52/14*10,1))</x:f>
      </x:c>
      <x:c r="DD52" s="174" t="str">
        <x:v>Pending</x:v>
      </x:c>
      <x:c r="DE52" s="175" t="str">
        <x:f>IF(L52="","",IF(DC52="","Pending",IF(DD52="Yes","CONDITIONAL — safety override",IF(DC52&gt;=8,"HIGH",IF(DC52&gt;=5,"CONDITIONAL","LOW")))))</x:f>
        <x:v>Pending</x:v>
      </x:c>
      <x:c r="DF52" s="174" t="str">
        <x:v>Pending screening and full-text appraisal; no transferability judgment made at identification.</x:v>
      </x:c>
      <x:c r="DG52" s="174"/>
      <x:c r="DH52" s="174"/>
      <x:c r="DI52" s="174"/>
      <x:c r="DJ52" s="174"/>
      <x:c r="DK52" s="174"/>
      <x:c r="DL52" s="174"/>
      <x:c r="DM52" s="174"/>
      <x:c r="DN52" s="174"/>
      <x:c r="DO52" s="174"/>
      <x:c r="DP52" s="174"/>
      <x:c r="DQ52" s="174"/>
      <x:c r="DR52" s="174"/>
      <x:c r="DS52" s="174"/>
      <x:c r="DT52" s="174"/>
      <x:c r="DU52" s="174"/>
      <x:c r="DV52" s="174"/>
      <x:c r="DW52" s="174"/>
      <x:c r="DX52" s="174"/>
      <x:c r="DY52" s="174"/>
      <x:c r="DZ52" s="174" t="str">
        <x:v>Title/abstract screening alone does not establish effectiveness, causality, methodological quality, transferability to Brazilian public safety or an institutional recommendation.</x:v>
      </x:c>
      <x:c r="EA52" s="174" t="str">
        <x:v>Pending</x:v>
      </x:c>
      <x:c r="EB52" s="175" t="str">
        <x:f>IF(L52="","",IF(EC52="READY","Yes","No / Pending"))</x:f>
        <x:v>No / Pending</x:v>
      </x:c>
      <x:c r="EC52" s="174" t="str">
        <x:f>IF(L52="","",IF(OR(ISNUMBER(SEARCH("Retracted Publication",Q52)),CM52="Retracted",CN52="Retracted",CM52="Expression of Concern",CN52="Expression of Concern",F52="Not used",CG52="Critical",CH52="High",CH52="Critical"),"BLOCKED — integrity or use restriction",IF(AND(CJ52="Yes",CK52="Yes",CL52="Yes"),IF(AND(CM52="Clear",CN52="Verified — clear"),IF(AND(AND(LEN(TRIM(CF52))&gt;0,LEFT(LOWER(TRIM(CF52)),7)&lt;&gt;"pending"),OR(CG52="High",CG52="Moderate"),OR(CH52="Low",CH52="Some concerns",CH52="Not applicable")),IF(AND(DD52="No",OR(DE52="HIGH",DE52="CONDITIONAL"),AND(LEN(TRIM(DF52))&gt;0,LEFT(LOWER(TRIM(DF52)),7)&lt;&gt;"pending")),IF(AND(AND(LEN(TRIM(DT52))&gt;0,LEFT(LOWER(TRIM(DT52)),7)&lt;&gt;"pending"),AND(LEN(TRIM(DU52))&gt;0,LEFT(LOWER(TRIM(DU52)),7)&lt;&gt;"pending"),OR(AND(LEN(TRIM(DV52))&gt;0,LEFT(LOWER(TRIM(DV52)),7)&lt;&gt;"pending"),AND(LEN(TRIM(DW52))&gt;0,LEFT(LOWER(TRIM(DW52)),7)&lt;&gt;"pending")),AND(LEN(TRIM(DX52))&gt;0,LEFT(LOWER(TRIM(DX52)),7)&lt;&gt;"pending")),IF(AND(F52="Claim-ready",OR(EA52="Strong",EA52="Moderate"),AND(LEN(TRIM(G52))&gt;0,LEFT(LOWER(TRIM(G52)),7)&lt;&gt;"pending"),G52&lt;&gt;"No substantive use decision is permitted from identification metadata alone.",AND(LEN(TRIM(DZ52))&gt;0,LEFT(LOWER(TRIM(DZ52)),7)&lt;&gt;"pending"),DZ52&lt;&gt;"Identification metadata alone does not permit any substantive scientific, causal, operational, or institutional claim.",AND(LEN(TRIM(EI52))&gt;0,LEFT(LOWER(TRIM(EI52)),7)&lt;&gt;"pending"),ISNUMBER(EH52),EH52&gt;0),"READY","PENDING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" s="174" t="str">
        <x:v>Pending</x:v>
      </x:c>
      <x:c r="EE52" s="174"/>
      <x:c r="EF52" s="174" t="str">
        <x:v>Pending</x:v>
      </x:c>
      <x:c r="EG52" s="174" t="str">
        <x:v>Pending</x:v>
      </x:c>
      <x:c r="EH52" s="177"/>
      <x:c r="EI52" s="500"/>
      <x:c r="EJ52" s="174"/>
      <x:c r="EK52" s="174" t="str">
        <x:v>Pending</x:v>
      </x:c>
      <x:c r="EL52" s="177" t="n">
        <x:v>46272</x:v>
      </x:c>
      <x:c r="EM52" s="174" t="str">
        <x:v>Production PubMed record imported and reconciled to Zotero item L9WG2365;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" s="181" t="n">
        <x:f>IF(L52="","",(IF(N52&lt;&gt;"",1,0)+IF(O52&lt;&gt;"",1,0)+IF(AJ52&lt;&gt;"",1,0)+IF(AU52&lt;&gt;"",1,0)+IF(BE52&lt;&gt;"",1,0)+IF(CF52&lt;&gt;"",1,0)+IF(CJ52="Yes",1,0)+IF(CL52="Yes",1,0)+IF(DE52&lt;&gt;"Pending",1,0)+IF(F52&lt;&gt;"",1,0)+IF(DZ52&lt;&gt;"",1,0)+IF(EI52&lt;&gt;"",1,0))/12)</x:f>
        <x:v>0.5</x:v>
      </x:c>
    </x:row>
    <x:row r="53">
      <x:c r="A53" s="175" t="str">
        <x:v>EV-0050</x:v>
      </x:c>
      <x:c r="B53" s="174" t="str">
        <x:v>Integrity check</x:v>
      </x:c>
      <x:c r="C53" s="175" t="str">
        <x:f>IF(L53="","",IF(LEFT(EC53,7)="BLOCKED","🔴 Do not use for conclusion",IF(EB53="Yes","🟢 Claim-ready","🟡 Caution / context")))</x:f>
        <x:v>🟡 Caution / context</x:v>
      </x:c>
      <x:c r="D53" s="174" t="str">
        <x:f>IF(L53="","",EC53)</x:f>
        <x:v>PENDING — appropriate appraisal</x:v>
      </x:c>
      <x:c r="E53" s="174" t="str">
        <x:v>P3 — Medium</x:v>
      </x:c>
      <x:c r="F53" s="174" t="str">
        <x:v>Pending</x:v>
      </x:c>
      <x:c r="G53" s="174" t="str">
        <x:v>Title/abstract identify an explicit operational APHT/medical-readiness topic; retain for full-text assessment.</x:v>
      </x:c>
      <x:c r="H53" s="174" t="str">
        <x:v>Obtain and review lawful full text; confirm human adjudication; then select a design-specific appraisal instrument.</x:v>
      </x:c>
      <x:c r="I53" s="174"/>
      <x:c r="J53" s="174" t="str">
        <x:v>B — APHT / Medical Readiness</x:v>
      </x:c>
      <x:c r="K53" s="174" t="str">
        <x:v>IDENTIFIED</x:v>
      </x:c>
      <x:c r="L53" s="174" t="str">
        <x:v>Structure-informed engineering of a laccase with enhanced catalytic activity and thermostability for facilitating lignocellulosic biomass saccharification.</x:v>
      </x:c>
      <x:c r="M53" s="174"/>
      <x:c r="N53" s="174" t="str">
        <x:v>Zhao, Lei; Liu, Dianqing; Cai, Yian; Ma, Xiangyang; Sun, Hui; Li, Jiyan; Qin, Yingjian; Lu, Fuping; Liu, Yihan</x:v>
      </x:c>
      <x:c r="O53" s="176" t="n">
        <x:v>2026</x:v>
      </x:c>
      <x:c r="P53" s="174" t="str">
        <x:v>Bioresource technology</x:v>
      </x:c>
      <x:c r="Q53" s="174" t="str">
        <x:v>Journal Article</x:v>
      </x:c>
      <x:c r="R53" s="174" t="str">
        <x:v>Unclear</x:v>
      </x:c>
      <x:c r="S53" s="174" t="str">
        <x:v>Unknown</x:v>
      </x:c>
      <x:c r="T53" s="174" t="str">
        <x:v>eng</x:v>
      </x:c>
      <x:c r="U53" s="174" t="str">
        <x:v>https://pubmed.ncbi.nlm.nih.gov/42498016/</x:v>
      </x:c>
      <x:c r="V53" s="174" t="str">
        <x:v>10.1016/j.biortech.2026.135474</x:v>
      </x:c>
      <x:c r="W53" s="175" t="str">
        <x:f>IF(V53="","",LOWER(SUBSTITUTE(SUBSTITUTE(SUBSTITUTE(SUBSTITUTE(TRIM(V53),"https://doi.org/",""),"http://doi.org/",""),"https://dx.doi.org/",""),"doi:","")))</x:f>
        <x:v>10.1016/j.biortech.2026.135474</x:v>
      </x:c>
      <x:c r="X53" s="174" t="str">
        <x:v>42498016</x:v>
      </x:c>
      <x:c r="Y53" s="174" t="str"/>
      <x:c r="Z53" s="174"/>
      <x:c r="AA53" s="174" t="str">
        <x:v>PubMed/MEDLINE</x:v>
      </x:c>
      <x:c r="AB53" s="174" t="str">
        <x:v>PUBMED-B-v1.0-2026-08-28</x:v>
      </x:c>
      <x:c r="AC53" s="174" t="str">
        <x:v>SP-PUBMED-B-20260828</x:v>
      </x:c>
      <x:c r="AD53" s="177" t="n">
        <x:v>46262</x:v>
      </x:c>
      <x:c r="AE53" s="177" t="n">
        <x:v>46272</x:v>
      </x:c>
      <x:c r="AF53" s="174" t="str">
        <x:v>F532KLXG</x:v>
      </x:c>
      <x:c r="AG53" s="174"/>
      <x:c r="AH53" s="174" t="str">
        <x:v>Tactical Athlete → Operational Readiness Brazil</x:v>
      </x:c>
      <x:c r="AI53" s="174" t="str">
        <x:v>evidence-family:B</x:v>
      </x:c>
      <x:c r="AJ53" s="174"/>
      <x:c r="AK53" s="175" t="str">
        <x:f>IF(AJ53="","",IF(OR(LOWER(AJ53)="brazil",LOWER(AJ53)="brasil"),"Yes","No"))</x:f>
      </x:c>
      <x:c r="AL53" s="174"/>
      <x:c r="AM53" s="174"/>
      <x:c r="AN53" s="174"/>
      <x:c r="AO53" s="178"/>
      <x:c r="AP53" s="174"/>
      <x:c r="AQ53" s="174"/>
      <x:c r="AR53" s="174"/>
      <x:c r="AS53" s="174"/>
      <x:c r="AT53" s="174"/>
      <x:c r="AU53" s="174"/>
      <x:c r="AV53" s="174"/>
      <x:c r="AW53" s="174"/>
      <x:c r="AX53" s="174"/>
      <x:c r="AY53" s="174"/>
      <x:c r="AZ53" s="174"/>
      <x:c r="BA53" s="174"/>
      <x:c r="BB53" s="174"/>
      <x:c r="BC53" s="174"/>
      <x:c r="BD53" s="174"/>
      <x:c r="BE53" s="174"/>
      <x:c r="BF53" s="174"/>
      <x:c r="BG53" s="174"/>
      <x:c r="BH53" s="174"/>
      <x:c r="BI53" s="174"/>
      <x:c r="BJ53" s="174"/>
      <x:c r="BK53" s="174"/>
      <x:c r="BL53" s="174"/>
      <x:c r="BM53" s="174"/>
      <x:c r="BN53" s="174"/>
      <x:c r="BO53" s="174"/>
      <x:c r="BP53" s="174"/>
      <x:c r="BQ53" s="174"/>
      <x:c r="BR53" s="174"/>
      <x:c r="BS53" s="174"/>
      <x:c r="BT53" s="174"/>
      <x:c r="BU53" s="174"/>
      <x:c r="BV53" s="174"/>
      <x:c r="BW53" s="174"/>
      <x:c r="BX53" s="174"/>
      <x:c r="BY53" s="174"/>
      <x:c r="BZ53" s="174"/>
      <x:c r="CA53" s="174"/>
      <x:c r="CB53" s="174"/>
      <x:c r="CC53" s="174"/>
      <x:c r="CD53" s="174"/>
      <x:c r="CE53" s="174"/>
      <x:c r="CF53" s="174"/>
      <x:c r="CG53" s="174"/>
      <x:c r="CH53" s="174"/>
      <x:c r="CI53" s="179"/>
      <x:c r="CJ53" s="174" t="str">
        <x:v>Yes</x:v>
      </x:c>
      <x:c r="CK53" s="174" t="str">
        <x:v>Yes</x:v>
      </x:c>
      <x:c r="CL53" s="174" t="str">
        <x:v>Yes</x:v>
      </x:c>
      <x:c r="CM53" s="174" t="str">
        <x:v>Clear</x:v>
      </x:c>
      <x:c r="CN53" s="174" t="str">
        <x:v>Verified — clear</x:v>
      </x:c>
      <x:c r="CO53" s="177" t="n">
        <x:v>46272</x:v>
      </x:c>
      <x:c r="CP53" s="174" t="str">
        <x:v>https://pubmed.ncbi.nlm.nih.gov/42498016/</x:v>
      </x:c>
      <x:c r="CQ53" s="174"/>
      <x:c r="CR53" s="174"/>
      <x:c r="CS53" s="174"/>
      <x:c r="CT53" s="174"/>
      <x:c r="CU53" s="176"/>
      <x:c r="CV53" s="176"/>
      <x:c r="CW53" s="176"/>
      <x:c r="CX53" s="176"/>
      <x:c r="CY53" s="176"/>
      <x:c r="CZ53" s="176"/>
      <x:c r="DA53" s="176"/>
      <x:c r="DB53" s="175" t="str">
        <x:f>IF(L53="","",IF(AND(COUNT(CU53:DA53)=7,OR(CU53=0,CU53=1,CU53=2),OR(CV53=0,CV53=1,CV53=2),OR(CW53=0,CW53=1,CW53=2),OR(CX53=0,CX53=1,CX53=2),OR(CY53=0,CY53=1,CY53=2),OR(CZ53=0,CZ53=1,CZ53=2),OR(DA53=0,DA53=1,DA53=2)),SUM(CU53:DA53),""))</x:f>
      </x:c>
      <x:c r="DC53" s="180" t="str">
        <x:f>IF(DB53="","",ROUND(DB53/14*10,1))</x:f>
      </x:c>
      <x:c r="DD53" s="174" t="str">
        <x:v>Pending</x:v>
      </x:c>
      <x:c r="DE53" s="175" t="str">
        <x:f>IF(L53="","",IF(DC53="","Pending",IF(DD53="Yes","CONDITIONAL — safety override",IF(DC53&gt;=8,"HIGH",IF(DC53&gt;=5,"CONDITIONAL","LOW")))))</x:f>
        <x:v>Pending</x:v>
      </x:c>
      <x:c r="DF53" s="174" t="str">
        <x:v>Pending screening and full-text appraisal; no transferability judgment made at identification.</x:v>
      </x:c>
      <x:c r="DG53" s="174"/>
      <x:c r="DH53" s="174"/>
      <x:c r="DI53" s="174"/>
      <x:c r="DJ53" s="174"/>
      <x:c r="DK53" s="174"/>
      <x:c r="DL53" s="174"/>
      <x:c r="DM53" s="174"/>
      <x:c r="DN53" s="174"/>
      <x:c r="DO53" s="174"/>
      <x:c r="DP53" s="174"/>
      <x:c r="DQ53" s="174"/>
      <x:c r="DR53" s="174"/>
      <x:c r="DS53" s="174"/>
      <x:c r="DT53" s="174"/>
      <x:c r="DU53" s="174"/>
      <x:c r="DV53" s="174"/>
      <x:c r="DW53" s="174"/>
      <x:c r="DX53" s="174"/>
      <x:c r="DY53" s="174"/>
      <x:c r="DZ53" s="174" t="str">
        <x:v>Title/abstract screening alone does not establish effectiveness, causality, methodological quality, transferability to Brazilian public safety or an institutional recommendation.</x:v>
      </x:c>
      <x:c r="EA53" s="174" t="str">
        <x:v>Pending</x:v>
      </x:c>
      <x:c r="EB53" s="175" t="str">
        <x:f>IF(L53="","",IF(EC53="READY","Yes","No / Pending"))</x:f>
        <x:v>No / Pending</x:v>
      </x:c>
      <x:c r="EC53" s="174" t="str">
        <x:f>IF(L53="","",IF(OR(ISNUMBER(SEARCH("Retracted Publication",Q53)),CM53="Retracted",CN53="Retracted",CM53="Expression of Concern",CN53="Expression of Concern",F53="Not used",CG53="Critical",CH53="High",CH53="Critical"),"BLOCKED — integrity or use restriction",IF(AND(CJ53="Yes",CK53="Yes",CL53="Yes"),IF(AND(CM53="Clear",CN53="Verified — clear"),IF(AND(AND(LEN(TRIM(CF53))&gt;0,LEFT(LOWER(TRIM(CF53)),7)&lt;&gt;"pending"),OR(CG53="High",CG53="Moderate"),OR(CH53="Low",CH53="Some concerns",CH53="Not applicable")),IF(AND(DD53="No",OR(DE53="HIGH",DE53="CONDITIONAL"),AND(LEN(TRIM(DF53))&gt;0,LEFT(LOWER(TRIM(DF53)),7)&lt;&gt;"pending")),IF(AND(AND(LEN(TRIM(DT53))&gt;0,LEFT(LOWER(TRIM(DT53)),7)&lt;&gt;"pending"),AND(LEN(TRIM(DU53))&gt;0,LEFT(LOWER(TRIM(DU53)),7)&lt;&gt;"pending"),OR(AND(LEN(TRIM(DV53))&gt;0,LEFT(LOWER(TRIM(DV53)),7)&lt;&gt;"pending"),AND(LEN(TRIM(DW53))&gt;0,LEFT(LOWER(TRIM(DW53)),7)&lt;&gt;"pending")),AND(LEN(TRIM(DX53))&gt;0,LEFT(LOWER(TRIM(DX53)),7)&lt;&gt;"pending")),IF(AND(F53="Claim-ready",OR(EA53="Strong",EA53="Moderate"),AND(LEN(TRIM(G53))&gt;0,LEFT(LOWER(TRIM(G53)),7)&lt;&gt;"pending"),G53&lt;&gt;"No substantive use decision is permitted from identification metadata alone.",AND(LEN(TRIM(DZ53))&gt;0,LEFT(LOWER(TRIM(DZ53)),7)&lt;&gt;"pending"),DZ53&lt;&gt;"Identification metadata alone does not permit any substantive scientific, causal, operational, or institutional claim.",AND(LEN(TRIM(EI53))&gt;0,LEFT(LOWER(TRIM(EI53)),7)&lt;&gt;"pending"),ISNUMBER(EH53),EH53&gt;0),"READY","PENDING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" s="174" t="str">
        <x:v>Pending</x:v>
      </x:c>
      <x:c r="EE53" s="174"/>
      <x:c r="EF53" s="174" t="str">
        <x:v>Pending</x:v>
      </x:c>
      <x:c r="EG53" s="174" t="str">
        <x:v>Pending</x:v>
      </x:c>
      <x:c r="EH53" s="177"/>
      <x:c r="EI53" s="500"/>
      <x:c r="EJ53" s="174"/>
      <x:c r="EK53" s="174" t="str">
        <x:v>Pending</x:v>
      </x:c>
      <x:c r="EL53" s="177" t="n">
        <x:v>46272</x:v>
      </x:c>
      <x:c r="EM53" s="174" t="str">
        <x:v>Production PubMed record imported and reconciled to Zotero item F532KLXG;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" s="181" t="n">
        <x:f>IF(L53="","",(IF(N53&lt;&gt;"",1,0)+IF(O53&lt;&gt;"",1,0)+IF(AJ53&lt;&gt;"",1,0)+IF(AU53&lt;&gt;"",1,0)+IF(BE53&lt;&gt;"",1,0)+IF(CF53&lt;&gt;"",1,0)+IF(CJ53="Yes",1,0)+IF(CL53="Yes",1,0)+IF(DE53&lt;&gt;"Pending",1,0)+IF(F53&lt;&gt;"",1,0)+IF(DZ53&lt;&gt;"",1,0)+IF(EI53&lt;&gt;"",1,0))/12)</x:f>
        <x:v>0.5</x:v>
      </x:c>
    </x:row>
    <x:row r="54">
      <x:c r="A54" s="175" t="str">
        <x:v>EV-0051</x:v>
      </x:c>
      <x:c r="B54" s="174" t="str">
        <x:v>Integrity check</x:v>
      </x:c>
      <x:c r="C54" s="175" t="str">
        <x:f>IF(L54="","",IF(LEFT(EC54,7)="BLOCKED","🔴 Do not use for conclusion",IF(EB54="Yes","🟢 Claim-ready","🟡 Caution / context")))</x:f>
        <x:v>🟡 Caution / context</x:v>
      </x:c>
      <x:c r="D54" s="174" t="str">
        <x:f>IF(L54="","",EC54)</x:f>
        <x:v>PENDING — appropriate appraisal</x:v>
      </x:c>
      <x:c r="E54" s="174" t="str">
        <x:v>P3 — Medium</x:v>
      </x:c>
      <x:c r="F54" s="174" t="str">
        <x:v>Pending</x:v>
      </x:c>
      <x:c r="G54" s="174" t="str">
        <x:v>Title/abstract identify an explicit tactical/public-safety context and readiness domain; retain for full-text assessment.</x:v>
      </x:c>
      <x:c r="H54" s="174" t="str">
        <x:v>Obtain and review lawful full text; confirm human adjudication; then select a design-specific appraisal instrument.</x:v>
      </x:c>
      <x:c r="I54" s="174"/>
      <x:c r="J54" s="174" t="str">
        <x:v>A — Core</x:v>
      </x:c>
      <x:c r="K54" s="174" t="str">
        <x:v>IDENTIFIED</x:v>
      </x:c>
      <x:c r="L54" s="174" t="str">
        <x:v>Running Speed and Mental Toughness: Effects on Change-of-Direction Speed in Police Students.</x:v>
      </x:c>
      <x:c r="M54" s="174"/>
      <x:c r="N54" s="174" t="str">
        <x:v>Rajovic, Ranko; Koropanovski, Nenad; Kukic, Filip; Radosevic, Igor; Milosevic, Milos; Dopsaj, Milivoj</x:v>
      </x:c>
      <x:c r="O54" s="176" t="n">
        <x:v>2026</x:v>
      </x:c>
      <x:c r="P54" s="174" t="str">
        <x:v>Journal of functional morphology and kinesiology</x:v>
      </x:c>
      <x:c r="Q54" s="174" t="str">
        <x:v>Journal Article</x:v>
      </x:c>
      <x:c r="R54" s="174" t="str">
        <x:v>Unclear</x:v>
      </x:c>
      <x:c r="S54" s="174" t="str">
        <x:v>Unknown</x:v>
      </x:c>
      <x:c r="T54" s="174" t="str">
        <x:v>eng</x:v>
      </x:c>
      <x:c r="U54" s="174" t="str">
        <x:v>https://pubmed.ncbi.nlm.nih.gov/42496407/</x:v>
      </x:c>
      <x:c r="V54" s="174" t="str">
        <x:v>10.3390/jfmk11030268</x:v>
      </x:c>
      <x:c r="W54" s="175" t="str">
        <x:f>IF(V54="","",LOWER(SUBSTITUTE(SUBSTITUTE(SUBSTITUTE(SUBSTITUTE(TRIM(V54),"https://doi.org/",""),"http://doi.org/",""),"https://dx.doi.org/",""),"doi:","")))</x:f>
        <x:v>10.3390/jfmk11030268</x:v>
      </x:c>
      <x:c r="X54" s="174" t="str">
        <x:v>42496407</x:v>
      </x:c>
      <x:c r="Y54" s="174" t="str">
        <x:v>PMC13398011</x:v>
      </x:c>
      <x:c r="Z54" s="174"/>
      <x:c r="AA54" s="174" t="str">
        <x:v>PubMed/MEDLINE</x:v>
      </x:c>
      <x:c r="AB54" s="174" t="str">
        <x:v>PUBMED-A-v1.0-2026-08-28</x:v>
      </x:c>
      <x:c r="AC54" s="174" t="str">
        <x:v>SP-PUBMED-A-20260828</x:v>
      </x:c>
      <x:c r="AD54" s="177" t="n">
        <x:v>46262</x:v>
      </x:c>
      <x:c r="AE54" s="177" t="n">
        <x:v>46272</x:v>
      </x:c>
      <x:c r="AF54" s="174" t="str">
        <x:v>7TGWNRUZ</x:v>
      </x:c>
      <x:c r="AG54" s="174"/>
      <x:c r="AH54" s="174" t="str">
        <x:v>Tactical Athlete → Operational Readiness Brazil</x:v>
      </x:c>
      <x:c r="AI54" s="174" t="str">
        <x:v>evidence-family:A</x:v>
      </x:c>
      <x:c r="AJ54" s="174"/>
      <x:c r="AK54" s="175" t="str">
        <x:f>IF(AJ54="","",IF(OR(LOWER(AJ54)="brazil",LOWER(AJ54)="brasil"),"Yes","No"))</x:f>
      </x:c>
      <x:c r="AL54" s="174"/>
      <x:c r="AM54" s="174"/>
      <x:c r="AN54" s="174"/>
      <x:c r="AO54" s="178"/>
      <x:c r="AP54" s="174"/>
      <x:c r="AQ54" s="174"/>
      <x:c r="AR54" s="174"/>
      <x:c r="AS54" s="174"/>
      <x:c r="AT54" s="174"/>
      <x:c r="AU54" s="174"/>
      <x:c r="AV54" s="174"/>
      <x:c r="AW54" s="174"/>
      <x:c r="AX54" s="174"/>
      <x:c r="AY54" s="174"/>
      <x:c r="AZ54" s="174"/>
      <x:c r="BA54" s="174"/>
      <x:c r="BB54" s="174"/>
      <x:c r="BC54" s="174"/>
      <x:c r="BD54" s="174"/>
      <x:c r="BE54" s="174"/>
      <x:c r="BF54" s="174"/>
      <x:c r="BG54" s="174"/>
      <x:c r="BH54" s="174"/>
      <x:c r="BI54" s="174"/>
      <x:c r="BJ54" s="174"/>
      <x:c r="BK54" s="174"/>
      <x:c r="BL54" s="174"/>
      <x:c r="BM54" s="174"/>
      <x:c r="BN54" s="174"/>
      <x:c r="BO54" s="174"/>
      <x:c r="BP54" s="174"/>
      <x:c r="BQ54" s="174"/>
      <x:c r="BR54" s="174"/>
      <x:c r="BS54" s="174"/>
      <x:c r="BT54" s="174"/>
      <x:c r="BU54" s="174"/>
      <x:c r="BV54" s="174"/>
      <x:c r="BW54" s="174"/>
      <x:c r="BX54" s="174"/>
      <x:c r="BY54" s="174"/>
      <x:c r="BZ54" s="174"/>
      <x:c r="CA54" s="174"/>
      <x:c r="CB54" s="174"/>
      <x:c r="CC54" s="174"/>
      <x:c r="CD54" s="174"/>
      <x:c r="CE54" s="174"/>
      <x:c r="CF54" s="174"/>
      <x:c r="CG54" s="174"/>
      <x:c r="CH54" s="174"/>
      <x:c r="CI54" s="179"/>
      <x:c r="CJ54" s="174" t="str">
        <x:v>Yes</x:v>
      </x:c>
      <x:c r="CK54" s="174" t="str">
        <x:v>Yes</x:v>
      </x:c>
      <x:c r="CL54" s="174" t="str">
        <x:v>Yes</x:v>
      </x:c>
      <x:c r="CM54" s="174" t="str">
        <x:v>Clear</x:v>
      </x:c>
      <x:c r="CN54" s="174" t="str">
        <x:v>Verified — clear</x:v>
      </x:c>
      <x:c r="CO54" s="177" t="n">
        <x:v>46272</x:v>
      </x:c>
      <x:c r="CP54" s="174" t="str">
        <x:v>https://pubmed.ncbi.nlm.nih.gov/42496407/</x:v>
      </x:c>
      <x:c r="CQ54" s="174"/>
      <x:c r="CR54" s="174"/>
      <x:c r="CS54" s="174"/>
      <x:c r="CT54" s="174"/>
      <x:c r="CU54" s="176"/>
      <x:c r="CV54" s="176"/>
      <x:c r="CW54" s="176"/>
      <x:c r="CX54" s="176"/>
      <x:c r="CY54" s="176"/>
      <x:c r="CZ54" s="176"/>
      <x:c r="DA54" s="176"/>
      <x:c r="DB54" s="175" t="str">
        <x:f>IF(L54="","",IF(AND(COUNT(CU54:DA54)=7,OR(CU54=0,CU54=1,CU54=2),OR(CV54=0,CV54=1,CV54=2),OR(CW54=0,CW54=1,CW54=2),OR(CX54=0,CX54=1,CX54=2),OR(CY54=0,CY54=1,CY54=2),OR(CZ54=0,CZ54=1,CZ54=2),OR(DA54=0,DA54=1,DA54=2)),SUM(CU54:DA54),""))</x:f>
      </x:c>
      <x:c r="DC54" s="180" t="str">
        <x:f>IF(DB54="","",ROUND(DB54/14*10,1))</x:f>
      </x:c>
      <x:c r="DD54" s="174" t="str">
        <x:v>Pending</x:v>
      </x:c>
      <x:c r="DE54" s="175" t="str">
        <x:f>IF(L54="","",IF(DC54="","Pending",IF(DD54="Yes","CONDITIONAL — safety override",IF(DC54&gt;=8,"HIGH",IF(DC54&gt;=5,"CONDITIONAL","LOW")))))</x:f>
        <x:v>Pending</x:v>
      </x:c>
      <x:c r="DF54" s="174" t="str">
        <x:v>Pending screening and full-text appraisal; no transferability judgment made at identification.</x:v>
      </x:c>
      <x:c r="DG54" s="174"/>
      <x:c r="DH54" s="174"/>
      <x:c r="DI54" s="174"/>
      <x:c r="DJ54" s="174"/>
      <x:c r="DK54" s="174"/>
      <x:c r="DL54" s="174"/>
      <x:c r="DM54" s="174"/>
      <x:c r="DN54" s="174"/>
      <x:c r="DO54" s="174"/>
      <x:c r="DP54" s="174"/>
      <x:c r="DQ54" s="174"/>
      <x:c r="DR54" s="174"/>
      <x:c r="DS54" s="174"/>
      <x:c r="DT54" s="174"/>
      <x:c r="DU54" s="174"/>
      <x:c r="DV54" s="174"/>
      <x:c r="DW54" s="174"/>
      <x:c r="DX54" s="174"/>
      <x:c r="DY54" s="174"/>
      <x:c r="DZ54" s="174" t="str">
        <x:v>Title/abstract screening alone does not establish effectiveness, causality, methodological quality, transferability to Brazilian public safety or an institutional recommendation.</x:v>
      </x:c>
      <x:c r="EA54" s="174" t="str">
        <x:v>Pending</x:v>
      </x:c>
      <x:c r="EB54" s="175" t="str">
        <x:f>IF(L54="","",IF(EC54="READY","Yes","No / Pending"))</x:f>
        <x:v>No / Pending</x:v>
      </x:c>
      <x:c r="EC54" s="174" t="str">
        <x:f>IF(L54="","",IF(OR(ISNUMBER(SEARCH("Retracted Publication",Q54)),CM54="Retracted",CN54="Retracted",CM54="Expression of Concern",CN54="Expression of Concern",F54="Not used",CG54="Critical",CH54="High",CH54="Critical"),"BLOCKED — integrity or use restriction",IF(AND(CJ54="Yes",CK54="Yes",CL54="Yes"),IF(AND(CM54="Clear",CN54="Verified — clear"),IF(AND(AND(LEN(TRIM(CF54))&gt;0,LEFT(LOWER(TRIM(CF54)),7)&lt;&gt;"pending"),OR(CG54="High",CG54="Moderate"),OR(CH54="Low",CH54="Some concerns",CH54="Not applicable")),IF(AND(DD54="No",OR(DE54="HIGH",DE54="CONDITIONAL"),AND(LEN(TRIM(DF54))&gt;0,LEFT(LOWER(TRIM(DF54)),7)&lt;&gt;"pending")),IF(AND(AND(LEN(TRIM(DT54))&gt;0,LEFT(LOWER(TRIM(DT54)),7)&lt;&gt;"pending"),AND(LEN(TRIM(DU54))&gt;0,LEFT(LOWER(TRIM(DU54)),7)&lt;&gt;"pending"),OR(AND(LEN(TRIM(DV54))&gt;0,LEFT(LOWER(TRIM(DV54)),7)&lt;&gt;"pending"),AND(LEN(TRIM(DW54))&gt;0,LEFT(LOWER(TRIM(DW54)),7)&lt;&gt;"pending")),AND(LEN(TRIM(DX54))&gt;0,LEFT(LOWER(TRIM(DX54)),7)&lt;&gt;"pending")),IF(AND(F54="Claim-ready",OR(EA54="Strong",EA54="Moderate"),AND(LEN(TRIM(G54))&gt;0,LEFT(LOWER(TRIM(G54)),7)&lt;&gt;"pending"),G54&lt;&gt;"No substantive use decision is permitted from identification metadata alone.",AND(LEN(TRIM(DZ54))&gt;0,LEFT(LOWER(TRIM(DZ54)),7)&lt;&gt;"pending"),DZ54&lt;&gt;"Identification metadata alone does not permit any substantive scientific, causal, operational, or institutional claim.",AND(LEN(TRIM(EI54))&gt;0,LEFT(LOWER(TRIM(EI54)),7)&lt;&gt;"pending"),ISNUMBER(EH54),EH54&gt;0),"READY","PENDING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" s="174" t="str">
        <x:v>Pending</x:v>
      </x:c>
      <x:c r="EE54" s="174"/>
      <x:c r="EF54" s="174" t="str">
        <x:v>Pending</x:v>
      </x:c>
      <x:c r="EG54" s="174" t="str">
        <x:v>Pending</x:v>
      </x:c>
      <x:c r="EH54" s="177"/>
      <x:c r="EI54" s="500"/>
      <x:c r="EJ54" s="174"/>
      <x:c r="EK54" s="174" t="str">
        <x:v>Pending</x:v>
      </x:c>
      <x:c r="EL54" s="177" t="n">
        <x:v>46272</x:v>
      </x:c>
      <x:c r="EM54" s="174" t="str">
        <x:v>Production PubMed record imported and reconciled to Zotero item 7TGWNRUZ;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" s="181" t="n">
        <x:f>IF(L54="","",(IF(N54&lt;&gt;"",1,0)+IF(O54&lt;&gt;"",1,0)+IF(AJ54&lt;&gt;"",1,0)+IF(AU54&lt;&gt;"",1,0)+IF(BE54&lt;&gt;"",1,0)+IF(CF54&lt;&gt;"",1,0)+IF(CJ54="Yes",1,0)+IF(CL54="Yes",1,0)+IF(DE54&lt;&gt;"Pending",1,0)+IF(F54&lt;&gt;"",1,0)+IF(DZ54&lt;&gt;"",1,0)+IF(EI54&lt;&gt;"",1,0))/12)</x:f>
        <x:v>0.5</x:v>
      </x:c>
    </x:row>
    <x:row r="55">
      <x:c r="A55" s="175" t="str">
        <x:v>EV-0052</x:v>
      </x:c>
      <x:c r="B55" s="174" t="str">
        <x:v>Integrity check</x:v>
      </x:c>
      <x:c r="C55" s="175" t="str">
        <x:f>IF(L55="","",IF(LEFT(EC55,7)="BLOCKED","🔴 Do not use for conclusion",IF(EB55="Yes","🟢 Claim-ready","🟡 Caution / context")))</x:f>
        <x:v>🟡 Caution / context</x:v>
      </x:c>
      <x:c r="D55" s="174" t="str">
        <x:f>IF(L55="","",EC55)</x:f>
        <x:v>PENDING — appropriate appraisal</x:v>
      </x:c>
      <x:c r="E55" s="174" t="str">
        <x:v>P3 — Medium</x:v>
      </x:c>
      <x:c r="F55" s="174" t="str">
        <x:v>Pending</x:v>
      </x:c>
      <x:c r="G55" s="174" t="str">
        <x:v>Title/abstract identify an explicit tactical/public-safety context and readiness domain; retain for full-text assessment.</x:v>
      </x:c>
      <x:c r="H55" s="174" t="str">
        <x:v>Obtain and review lawful full text; confirm human adjudication; then select a design-specific appraisal instrument.</x:v>
      </x:c>
      <x:c r="I55" s="174"/>
      <x:c r="J55" s="174" t="str">
        <x:v>A — Core</x:v>
      </x:c>
      <x:c r="K55" s="174" t="str">
        <x:v>IDENTIFIED</x:v>
      </x:c>
      <x:c r="L55" s="174" t="str">
        <x:v>Psychological Self-Report Questionnaires Are Not Associated With Decrements in Physical Performance Following Special Operations Forces Unit Training.</x:v>
      </x:c>
      <x:c r="M55" s="174"/>
      <x:c r="N55" s="174" t="str">
        <x:v>Ross, Jeremy A; Rooks, Don L; Winters, Joshua D; Royer, Scott D; Hoch, Matthew C; Bergin, Riley; Morelli, Nathan; Conley, Caitlin; Djafar, Tatiana E; Sheppard, Ryan; Flaherty, Christopher W; Heebner, Nicholas R</x:v>
      </x:c>
      <x:c r="O55" s="176" t="n">
        <x:v>2026</x:v>
      </x:c>
      <x:c r="P55" s="174" t="str">
        <x:v>Journal of strength and conditioning research</x:v>
      </x:c>
      <x:c r="Q55" s="174" t="str">
        <x:v>Journal Article</x:v>
      </x:c>
      <x:c r="R55" s="174" t="str">
        <x:v>Unclear</x:v>
      </x:c>
      <x:c r="S55" s="174" t="str">
        <x:v>Unknown</x:v>
      </x:c>
      <x:c r="T55" s="174" t="str">
        <x:v>eng</x:v>
      </x:c>
      <x:c r="U55" s="174" t="str">
        <x:v>https://pubmed.ncbi.nlm.nih.gov/42489479/</x:v>
      </x:c>
      <x:c r="V55" s="174" t="str">
        <x:v>10.1519/jsc.0000000000005436</x:v>
      </x:c>
      <x:c r="W55" s="175" t="str">
        <x:f>IF(V55="","",LOWER(SUBSTITUTE(SUBSTITUTE(SUBSTITUTE(SUBSTITUTE(TRIM(V55),"https://doi.org/",""),"http://doi.org/",""),"https://dx.doi.org/",""),"doi:","")))</x:f>
        <x:v>10.1519/jsc.0000000000005436</x:v>
      </x:c>
      <x:c r="X55" s="174" t="str">
        <x:v>42489479</x:v>
      </x:c>
      <x:c r="Y55" s="174" t="str"/>
      <x:c r="Z55" s="174"/>
      <x:c r="AA55" s="174" t="str">
        <x:v>PubMed/MEDLINE</x:v>
      </x:c>
      <x:c r="AB55" s="174" t="str">
        <x:v>PUBMED-A-v1.0-2026-08-28</x:v>
      </x:c>
      <x:c r="AC55" s="174" t="str">
        <x:v>SP-PUBMED-A-20260828</x:v>
      </x:c>
      <x:c r="AD55" s="177" t="n">
        <x:v>46262</x:v>
      </x:c>
      <x:c r="AE55" s="177" t="n">
        <x:v>46272</x:v>
      </x:c>
      <x:c r="AF55" s="174" t="str">
        <x:v>3P7JQVMJ</x:v>
      </x:c>
      <x:c r="AG55" s="174"/>
      <x:c r="AH55" s="174" t="str">
        <x:v>Tactical Athlete → Operational Readiness Brazil</x:v>
      </x:c>
      <x:c r="AI55" s="174" t="str">
        <x:v>evidence-family:A</x:v>
      </x:c>
      <x:c r="AJ55" s="174"/>
      <x:c r="AK55" s="175" t="str">
        <x:f>IF(AJ55="","",IF(OR(LOWER(AJ55)="brazil",LOWER(AJ55)="brasil"),"Yes","No"))</x:f>
      </x:c>
      <x:c r="AL55" s="174"/>
      <x:c r="AM55" s="174"/>
      <x:c r="AN55" s="174"/>
      <x:c r="AO55" s="178"/>
      <x:c r="AP55" s="174"/>
      <x:c r="AQ55" s="174"/>
      <x:c r="AR55" s="174"/>
      <x:c r="AS55" s="174"/>
      <x:c r="AT55" s="174"/>
      <x:c r="AU55" s="174"/>
      <x:c r="AV55" s="174"/>
      <x:c r="AW55" s="174"/>
      <x:c r="AX55" s="174"/>
      <x:c r="AY55" s="174"/>
      <x:c r="AZ55" s="174"/>
      <x:c r="BA55" s="174"/>
      <x:c r="BB55" s="174"/>
      <x:c r="BC55" s="174"/>
      <x:c r="BD55" s="174"/>
      <x:c r="BE55" s="174"/>
      <x:c r="BF55" s="174"/>
      <x:c r="BG55" s="174"/>
      <x:c r="BH55" s="174"/>
      <x:c r="BI55" s="174"/>
      <x:c r="BJ55" s="174"/>
      <x:c r="BK55" s="174"/>
      <x:c r="BL55" s="174"/>
      <x:c r="BM55" s="174"/>
      <x:c r="BN55" s="174"/>
      <x:c r="BO55" s="174"/>
      <x:c r="BP55" s="174"/>
      <x:c r="BQ55" s="174"/>
      <x:c r="BR55" s="174"/>
      <x:c r="BS55" s="174"/>
      <x:c r="BT55" s="174"/>
      <x:c r="BU55" s="174"/>
      <x:c r="BV55" s="174"/>
      <x:c r="BW55" s="174"/>
      <x:c r="BX55" s="174"/>
      <x:c r="BY55" s="174"/>
      <x:c r="BZ55" s="174"/>
      <x:c r="CA55" s="174"/>
      <x:c r="CB55" s="174"/>
      <x:c r="CC55" s="174"/>
      <x:c r="CD55" s="174"/>
      <x:c r="CE55" s="174"/>
      <x:c r="CF55" s="174"/>
      <x:c r="CG55" s="174"/>
      <x:c r="CH55" s="174"/>
      <x:c r="CI55" s="179"/>
      <x:c r="CJ55" s="174" t="str">
        <x:v>Yes</x:v>
      </x:c>
      <x:c r="CK55" s="174" t="str">
        <x:v>Yes</x:v>
      </x:c>
      <x:c r="CL55" s="174" t="str">
        <x:v>Yes</x:v>
      </x:c>
      <x:c r="CM55" s="174" t="str">
        <x:v>Clear</x:v>
      </x:c>
      <x:c r="CN55" s="174" t="str">
        <x:v>Verified — clear</x:v>
      </x:c>
      <x:c r="CO55" s="177" t="n">
        <x:v>46272</x:v>
      </x:c>
      <x:c r="CP55" s="174" t="str">
        <x:v>https://pubmed.ncbi.nlm.nih.gov/42489479/</x:v>
      </x:c>
      <x:c r="CQ55" s="174"/>
      <x:c r="CR55" s="174"/>
      <x:c r="CS55" s="174"/>
      <x:c r="CT55" s="174"/>
      <x:c r="CU55" s="176"/>
      <x:c r="CV55" s="176"/>
      <x:c r="CW55" s="176"/>
      <x:c r="CX55" s="176"/>
      <x:c r="CY55" s="176"/>
      <x:c r="CZ55" s="176"/>
      <x:c r="DA55" s="176"/>
      <x:c r="DB55" s="175" t="str">
        <x:f>IF(L55="","",IF(AND(COUNT(CU55:DA55)=7,OR(CU55=0,CU55=1,CU55=2),OR(CV55=0,CV55=1,CV55=2),OR(CW55=0,CW55=1,CW55=2),OR(CX55=0,CX55=1,CX55=2),OR(CY55=0,CY55=1,CY55=2),OR(CZ55=0,CZ55=1,CZ55=2),OR(DA55=0,DA55=1,DA55=2)),SUM(CU55:DA55),""))</x:f>
      </x:c>
      <x:c r="DC55" s="180" t="str">
        <x:f>IF(DB55="","",ROUND(DB55/14*10,1))</x:f>
      </x:c>
      <x:c r="DD55" s="174" t="str">
        <x:v>Pending</x:v>
      </x:c>
      <x:c r="DE55" s="175" t="str">
        <x:f>IF(L55="","",IF(DC55="","Pending",IF(DD55="Yes","CONDITIONAL — safety override",IF(DC55&gt;=8,"HIGH",IF(DC55&gt;=5,"CONDITIONAL","LOW")))))</x:f>
        <x:v>Pending</x:v>
      </x:c>
      <x:c r="DF55" s="174" t="str">
        <x:v>Pending screening and full-text appraisal; no transferability judgment made at identification.</x:v>
      </x:c>
      <x:c r="DG55" s="174"/>
      <x:c r="DH55" s="174"/>
      <x:c r="DI55" s="174"/>
      <x:c r="DJ55" s="174"/>
      <x:c r="DK55" s="174"/>
      <x:c r="DL55" s="174"/>
      <x:c r="DM55" s="174"/>
      <x:c r="DN55" s="174"/>
      <x:c r="DO55" s="174"/>
      <x:c r="DP55" s="174"/>
      <x:c r="DQ55" s="174"/>
      <x:c r="DR55" s="174"/>
      <x:c r="DS55" s="174"/>
      <x:c r="DT55" s="174"/>
      <x:c r="DU55" s="174"/>
      <x:c r="DV55" s="174"/>
      <x:c r="DW55" s="174"/>
      <x:c r="DX55" s="174"/>
      <x:c r="DY55" s="174"/>
      <x:c r="DZ55" s="174" t="str">
        <x:v>Title/abstract screening alone does not establish effectiveness, causality, methodological quality, transferability to Brazilian public safety or an institutional recommendation.</x:v>
      </x:c>
      <x:c r="EA55" s="174" t="str">
        <x:v>Pending</x:v>
      </x:c>
      <x:c r="EB55" s="175" t="str">
        <x:f>IF(L55="","",IF(EC55="READY","Yes","No / Pending"))</x:f>
        <x:v>No / Pending</x:v>
      </x:c>
      <x:c r="EC55" s="174" t="str">
        <x:f>IF(L55="","",IF(OR(ISNUMBER(SEARCH("Retracted Publication",Q55)),CM55="Retracted",CN55="Retracted",CM55="Expression of Concern",CN55="Expression of Concern",F55="Not used",CG55="Critical",CH55="High",CH55="Critical"),"BLOCKED — integrity or use restriction",IF(AND(CJ55="Yes",CK55="Yes",CL55="Yes"),IF(AND(CM55="Clear",CN55="Verified — clear"),IF(AND(AND(LEN(TRIM(CF55))&gt;0,LEFT(LOWER(TRIM(CF55)),7)&lt;&gt;"pending"),OR(CG55="High",CG55="Moderate"),OR(CH55="Low",CH55="Some concerns",CH55="Not applicable")),IF(AND(DD55="No",OR(DE55="HIGH",DE55="CONDITIONAL"),AND(LEN(TRIM(DF55))&gt;0,LEFT(LOWER(TRIM(DF55)),7)&lt;&gt;"pending")),IF(AND(AND(LEN(TRIM(DT55))&gt;0,LEFT(LOWER(TRIM(DT55)),7)&lt;&gt;"pending"),AND(LEN(TRIM(DU55))&gt;0,LEFT(LOWER(TRIM(DU55)),7)&lt;&gt;"pending"),OR(AND(LEN(TRIM(DV55))&gt;0,LEFT(LOWER(TRIM(DV55)),7)&lt;&gt;"pending"),AND(LEN(TRIM(DW55))&gt;0,LEFT(LOWER(TRIM(DW55)),7)&lt;&gt;"pending")),AND(LEN(TRIM(DX55))&gt;0,LEFT(LOWER(TRIM(DX55)),7)&lt;&gt;"pending")),IF(AND(F55="Claim-ready",OR(EA55="Strong",EA55="Moderate"),AND(LEN(TRIM(G55))&gt;0,LEFT(LOWER(TRIM(G55)),7)&lt;&gt;"pending"),G55&lt;&gt;"No substantive use decision is permitted from identification metadata alone.",AND(LEN(TRIM(DZ55))&gt;0,LEFT(LOWER(TRIM(DZ55)),7)&lt;&gt;"pending"),DZ55&lt;&gt;"Identification metadata alone does not permit any substantive scientific, causal, operational, or institutional claim.",AND(LEN(TRIM(EI55))&gt;0,LEFT(LOWER(TRIM(EI55)),7)&lt;&gt;"pending"),ISNUMBER(EH55),EH55&gt;0),"READY","PENDING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" s="174" t="str">
        <x:v>Pending</x:v>
      </x:c>
      <x:c r="EE55" s="174"/>
      <x:c r="EF55" s="174" t="str">
        <x:v>Pending</x:v>
      </x:c>
      <x:c r="EG55" s="174" t="str">
        <x:v>Pending</x:v>
      </x:c>
      <x:c r="EH55" s="177"/>
      <x:c r="EI55" s="500"/>
      <x:c r="EJ55" s="174"/>
      <x:c r="EK55" s="174" t="str">
        <x:v>Pending</x:v>
      </x:c>
      <x:c r="EL55" s="177" t="n">
        <x:v>46272</x:v>
      </x:c>
      <x:c r="EM55" s="174" t="str">
        <x:v>Production PubMed record imported and reconciled to Zotero item 3P7JQVMJ;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" s="181" t="n">
        <x:f>IF(L55="","",(IF(N55&lt;&gt;"",1,0)+IF(O55&lt;&gt;"",1,0)+IF(AJ55&lt;&gt;"",1,0)+IF(AU55&lt;&gt;"",1,0)+IF(BE55&lt;&gt;"",1,0)+IF(CF55&lt;&gt;"",1,0)+IF(CJ55="Yes",1,0)+IF(CL55="Yes",1,0)+IF(DE55&lt;&gt;"Pending",1,0)+IF(F55&lt;&gt;"",1,0)+IF(DZ55&lt;&gt;"",1,0)+IF(EI55&lt;&gt;"",1,0))/12)</x:f>
        <x:v>0.5</x:v>
      </x:c>
    </x:row>
    <x:row r="56">
      <x:c r="A56" s="175" t="str">
        <x:v>EV-0053</x:v>
      </x:c>
      <x:c r="B56" s="174" t="str">
        <x:v>Metadata verification</x:v>
      </x:c>
      <x:c r="C56" s="175" t="str">
        <x:f>IF(L56="","",IF(LEFT(EC56,7)="BLOCKED","🔴 Do not use for conclusion",IF(EB56="Yes","🟢 Claim-ready","🟡 Caution / context")))</x:f>
        <x:v>🟡 Caution / context</x:v>
      </x:c>
      <x:c r="D56" s="174" t="str">
        <x:f>IF(L56="","",EC56)</x:f>
        <x:v>PENDING — verification</x:v>
      </x:c>
      <x:c r="E56" s="174" t="str">
        <x:v>P2 — High</x:v>
      </x:c>
      <x:c r="F56" s="174" t="str">
        <x:v>Pending</x:v>
      </x:c>
      <x:c r="G56" s="174" t="str">
        <x:v>A potentially relevant concept is present, but direct applicability is ambiguous at title/abstract level.</x:v>
      </x:c>
      <x:c r="H56" s="174" t="str">
        <x:v>Human title/abstract adjudication; retrieve full text if relevance remains plausible.</x:v>
      </x:c>
      <x:c r="I56" s="174"/>
      <x:c r="J56" s="174" t="str">
        <x:v>C — Implementation Science</x:v>
      </x:c>
      <x:c r="K56" s="174" t="str">
        <x:v>IDENTIFIED</x:v>
      </x:c>
      <x:c r="L56" s="174" t="str">
        <x:v>The RESOLVE Trial: A Stepped-Wedge, Cluster-Randomized Clinical Trial Evaluating the Effects of Clinical Practice Guidelines and Psychologically Informed Physical Therapy on Low Back Pain Outcomes in Service Members and Veterans.</x:v>
      </x:c>
      <x:c r="M56" s="174"/>
      <x:c r="N56" s="174" t="str">
        <x:v>Beisheim-Ryan, Emma H; Hendershot, Brad D; Patterson, Charity G; Kakyomya, Joseph; Maikos, Jason; Highsmith, M Jason; Gorczynski, Sara R; Dearth, Christopher L; Farrokhi, Shawn</x:v>
      </x:c>
      <x:c r="O56" s="176" t="n">
        <x:v>2026</x:v>
      </x:c>
      <x:c r="P56" s="174" t="str">
        <x:v>Physical therapy</x:v>
      </x:c>
      <x:c r="Q56" s="174" t="str">
        <x:v>Journal Article</x:v>
      </x:c>
      <x:c r="R56" s="174" t="str">
        <x:v>Unclear</x:v>
      </x:c>
      <x:c r="S56" s="174" t="str">
        <x:v>Unknown</x:v>
      </x:c>
      <x:c r="T56" s="174" t="str">
        <x:v>eng</x:v>
      </x:c>
      <x:c r="U56" s="174" t="str">
        <x:v>https://pubmed.ncbi.nlm.nih.gov/42472470/</x:v>
      </x:c>
      <x:c r="V56" s="174" t="str">
        <x:v>10.1093/ptj/pzag074</x:v>
      </x:c>
      <x:c r="W56" s="175" t="str">
        <x:f>IF(V56="","",LOWER(SUBSTITUTE(SUBSTITUTE(SUBSTITUTE(SUBSTITUTE(TRIM(V56),"https://doi.org/",""),"http://doi.org/",""),"https://dx.doi.org/",""),"doi:","")))</x:f>
        <x:v>10.1093/ptj/pzag074</x:v>
      </x:c>
      <x:c r="X56" s="174" t="str">
        <x:v>42472470</x:v>
      </x:c>
      <x:c r="Y56" s="174" t="str"/>
      <x:c r="Z56" s="174"/>
      <x:c r="AA56" s="174" t="str">
        <x:v>PubMed/MEDLINE</x:v>
      </x:c>
      <x:c r="AB56" s="174" t="str">
        <x:v>PUBMED-C-v1.0-2026-08-28</x:v>
      </x:c>
      <x:c r="AC56" s="174" t="str">
        <x:v>SP-PUBMED-C-20260828</x:v>
      </x:c>
      <x:c r="AD56" s="177" t="n">
        <x:v>46262</x:v>
      </x:c>
      <x:c r="AE56" s="177" t="n">
        <x:v>46272</x:v>
      </x:c>
      <x:c r="AF56" s="174" t="str">
        <x:v>BLTKDMAV</x:v>
      </x:c>
      <x:c r="AG56" s="174"/>
      <x:c r="AH56" s="174" t="str">
        <x:v>Tactical Athlete → Operational Readiness Brazil</x:v>
      </x:c>
      <x:c r="AI56" s="174" t="str">
        <x:v>evidence-family:C</x:v>
      </x:c>
      <x:c r="AJ56" s="174"/>
      <x:c r="AK56" s="175" t="str">
        <x:f>IF(AJ56="","",IF(OR(LOWER(AJ56)="brazil",LOWER(AJ56)="brasil"),"Yes","No"))</x:f>
      </x:c>
      <x:c r="AL56" s="174"/>
      <x:c r="AM56" s="174"/>
      <x:c r="AN56" s="174"/>
      <x:c r="AO56" s="178"/>
      <x:c r="AP56" s="174"/>
      <x:c r="AQ56" s="174"/>
      <x:c r="AR56" s="174"/>
      <x:c r="AS56" s="174"/>
      <x:c r="AT56" s="174"/>
      <x:c r="AU56" s="174"/>
      <x:c r="AV56" s="174"/>
      <x:c r="AW56" s="174"/>
      <x:c r="AX56" s="174"/>
      <x:c r="AY56" s="174"/>
      <x:c r="AZ56" s="174"/>
      <x:c r="BA56" s="174"/>
      <x:c r="BB56" s="174"/>
      <x:c r="BC56" s="174"/>
      <x:c r="BD56" s="174"/>
      <x:c r="BE56" s="174"/>
      <x:c r="BF56" s="174"/>
      <x:c r="BG56" s="174"/>
      <x:c r="BH56" s="174"/>
      <x:c r="BI56" s="174"/>
      <x:c r="BJ56" s="174"/>
      <x:c r="BK56" s="174"/>
      <x:c r="BL56" s="174"/>
      <x:c r="BM56" s="174"/>
      <x:c r="BN56" s="174"/>
      <x:c r="BO56" s="174"/>
      <x:c r="BP56" s="174"/>
      <x:c r="BQ56" s="174"/>
      <x:c r="BR56" s="174"/>
      <x:c r="BS56" s="174"/>
      <x:c r="BT56" s="174"/>
      <x:c r="BU56" s="174"/>
      <x:c r="BV56" s="174"/>
      <x:c r="BW56" s="174"/>
      <x:c r="BX56" s="174"/>
      <x:c r="BY56" s="174"/>
      <x:c r="BZ56" s="174"/>
      <x:c r="CA56" s="174"/>
      <x:c r="CB56" s="174"/>
      <x:c r="CC56" s="174"/>
      <x:c r="CD56" s="174"/>
      <x:c r="CE56" s="174"/>
      <x:c r="CF56" s="174"/>
      <x:c r="CG56" s="174"/>
      <x:c r="CH56" s="174"/>
      <x:c r="CI56" s="179"/>
      <x:c r="CJ56" s="174" t="str">
        <x:v>Pending</x:v>
      </x:c>
      <x:c r="CK56" s="174" t="str">
        <x:v>Yes</x:v>
      </x:c>
      <x:c r="CL56" s="174" t="str">
        <x:v>Yes</x:v>
      </x:c>
      <x:c r="CM56" s="174" t="str">
        <x:v>Clear</x:v>
      </x:c>
      <x:c r="CN56" s="174" t="str">
        <x:v>Verified — clear</x:v>
      </x:c>
      <x:c r="CO56" s="177" t="n">
        <x:v>46272</x:v>
      </x:c>
      <x:c r="CP56" s="174" t="str">
        <x:v>https://pubmed.ncbi.nlm.nih.gov/42472470/</x:v>
      </x:c>
      <x:c r="CQ56" s="174"/>
      <x:c r="CR56" s="174"/>
      <x:c r="CS56" s="174"/>
      <x:c r="CT56" s="174"/>
      <x:c r="CU56" s="176"/>
      <x:c r="CV56" s="176"/>
      <x:c r="CW56" s="176"/>
      <x:c r="CX56" s="176"/>
      <x:c r="CY56" s="176"/>
      <x:c r="CZ56" s="176"/>
      <x:c r="DA56" s="176"/>
      <x:c r="DB56" s="175" t="str">
        <x:f>IF(L56="","",IF(AND(COUNT(CU56:DA56)=7,OR(CU56=0,CU56=1,CU56=2),OR(CV56=0,CV56=1,CV56=2),OR(CW56=0,CW56=1,CW56=2),OR(CX56=0,CX56=1,CX56=2),OR(CY56=0,CY56=1,CY56=2),OR(CZ56=0,CZ56=1,CZ56=2),OR(DA56=0,DA56=1,DA56=2)),SUM(CU56:DA56),""))</x:f>
      </x:c>
      <x:c r="DC56" s="180" t="str">
        <x:f>IF(DB56="","",ROUND(DB56/14*10,1))</x:f>
      </x:c>
      <x:c r="DD56" s="174" t="str">
        <x:v>Pending</x:v>
      </x:c>
      <x:c r="DE56" s="175" t="str">
        <x:f>IF(L56="","",IF(DC56="","Pending",IF(DD56="Yes","CONDITIONAL — safety override",IF(DC56&gt;=8,"HIGH",IF(DC56&gt;=5,"CONDITIONAL","LOW")))))</x:f>
        <x:v>Pending</x:v>
      </x:c>
      <x:c r="DF56" s="174" t="str">
        <x:v>Pending screening and full-text appraisal; no transferability judgment made at identification.</x:v>
      </x:c>
      <x:c r="DG56" s="174"/>
      <x:c r="DH56" s="174"/>
      <x:c r="DI56" s="174"/>
      <x:c r="DJ56" s="174"/>
      <x:c r="DK56" s="174"/>
      <x:c r="DL56" s="174"/>
      <x:c r="DM56" s="174"/>
      <x:c r="DN56" s="174"/>
      <x:c r="DO56" s="174"/>
      <x:c r="DP56" s="174"/>
      <x:c r="DQ56" s="174"/>
      <x:c r="DR56" s="174"/>
      <x:c r="DS56" s="174"/>
      <x:c r="DT56" s="174"/>
      <x:c r="DU56" s="174"/>
      <x:c r="DV56" s="174"/>
      <x:c r="DW56" s="174"/>
      <x:c r="DX56" s="174"/>
      <x:c r="DY56" s="174"/>
      <x:c r="DZ56" s="174" t="str">
        <x:v>Title/abstract information is insufficient for a substantive scientific, causal, transferability or institutional claim.</x:v>
      </x:c>
      <x:c r="EA56" s="174" t="str">
        <x:v>Pending</x:v>
      </x:c>
      <x:c r="EB56" s="175" t="str">
        <x:f>IF(L56="","",IF(EC56="READY","Yes","No / Pending"))</x:f>
        <x:v>No / Pending</x:v>
      </x:c>
      <x:c r="EC56" s="174" t="str">
        <x:f>IF(L56="","",IF(OR(ISNUMBER(SEARCH("Retracted Publication",Q56)),CM56="Retracted",CN56="Retracted",CM56="Expression of Concern",CN56="Expression of Concern",F56="Not used",CG56="Critical",CH56="High",CH56="Critical"),"BLOCKED — integrity or use restriction",IF(AND(CJ56="Yes",CK56="Yes",CL56="Yes"),IF(AND(CM56="Clear",CN56="Verified — clear"),IF(AND(AND(LEN(TRIM(CF56))&gt;0,LEFT(LOWER(TRIM(CF56)),7)&lt;&gt;"pending"),OR(CG56="High",CG56="Moderate"),OR(CH56="Low",CH56="Some concerns",CH56="Not applicable")),IF(AND(DD56="No",OR(DE56="HIGH",DE56="CONDITIONAL"),AND(LEN(TRIM(DF56))&gt;0,LEFT(LOWER(TRIM(DF56)),7)&lt;&gt;"pending")),IF(AND(AND(LEN(TRIM(DT56))&gt;0,LEFT(LOWER(TRIM(DT56)),7)&lt;&gt;"pending"),AND(LEN(TRIM(DU56))&gt;0,LEFT(LOWER(TRIM(DU56)),7)&lt;&gt;"pending"),OR(AND(LEN(TRIM(DV56))&gt;0,LEFT(LOWER(TRIM(DV56)),7)&lt;&gt;"pending"),AND(LEN(TRIM(DW56))&gt;0,LEFT(LOWER(TRIM(DW56)),7)&lt;&gt;"pending")),AND(LEN(TRIM(DX56))&gt;0,LEFT(LOWER(TRIM(DX56)),7)&lt;&gt;"pending")),IF(AND(F56="Claim-ready",OR(EA56="Strong",EA56="Moderate"),AND(LEN(TRIM(G56))&gt;0,LEFT(LOWER(TRIM(G56)),7)&lt;&gt;"pending"),G56&lt;&gt;"No substantive use decision is permitted from identification metadata alone.",AND(LEN(TRIM(DZ56))&gt;0,LEFT(LOWER(TRIM(DZ56)),7)&lt;&gt;"pending"),DZ56&lt;&gt;"Identification metadata alone does not permit any substantive scientific, causal, operational, or institutional claim.",AND(LEN(TRIM(EI56))&gt;0,LEFT(LOWER(TRIM(EI56)),7)&lt;&gt;"pending"),ISNUMBER(EH56),EH56&gt;0),"READY","PENDING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56" s="174" t="str">
        <x:v>Pending</x:v>
      </x:c>
      <x:c r="EE56" s="174"/>
      <x:c r="EF56" s="174" t="str">
        <x:v>Pending</x:v>
      </x:c>
      <x:c r="EG56" s="174" t="str">
        <x:v>Pending</x:v>
      </x:c>
      <x:c r="EH56" s="177"/>
      <x:c r="EI56" s="500"/>
      <x:c r="EJ56" s="174"/>
      <x:c r="EK56" s="174" t="str">
        <x:v>Pending</x:v>
      </x:c>
      <x:c r="EL56" s="177" t="n">
        <x:v>46272</x:v>
      </x:c>
      <x:c r="EM56" s="174" t="str">
        <x:v>Production PubMed record imported and reconciled to Zotero item BLTKDMAV;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56" s="181" t="n">
        <x:f>IF(L56="","",(IF(N56&lt;&gt;"",1,0)+IF(O56&lt;&gt;"",1,0)+IF(AJ56&lt;&gt;"",1,0)+IF(AU56&lt;&gt;"",1,0)+IF(BE56&lt;&gt;"",1,0)+IF(CF56&lt;&gt;"",1,0)+IF(CJ56="Yes",1,0)+IF(CL56="Yes",1,0)+IF(DE56&lt;&gt;"Pending",1,0)+IF(F56&lt;&gt;"",1,0)+IF(DZ56&lt;&gt;"",1,0)+IF(EI56&lt;&gt;"",1,0))/12)</x:f>
        <x:v>0.4166666666666667</x:v>
      </x:c>
    </x:row>
    <x:row r="57">
      <x:c r="A57" s="175" t="str">
        <x:v>EV-0054</x:v>
      </x:c>
      <x:c r="B57" s="174" t="str">
        <x:v>Integrity check</x:v>
      </x:c>
      <x:c r="C57" s="175" t="str">
        <x:f>IF(L57="","",IF(LEFT(EC57,7)="BLOCKED","🔴 Do not use for conclusion",IF(EB57="Yes","🟢 Claim-ready","🟡 Caution / context")))</x:f>
        <x:v>🟡 Caution / context</x:v>
      </x:c>
      <x:c r="D57" s="174" t="str">
        <x:f>IF(L57="","",EC57)</x:f>
        <x:v>PENDING — appropriate appraisal</x:v>
      </x:c>
      <x:c r="E57" s="174" t="str">
        <x:v>P3 — Medium</x:v>
      </x:c>
      <x:c r="F57" s="174" t="str">
        <x:v>Pending</x:v>
      </x:c>
      <x:c r="G57" s="174" t="str">
        <x:v>Title/abstract identify an explicit tactical/public-safety context and readiness domain; retain for full-text assessment.</x:v>
      </x:c>
      <x:c r="H57" s="174" t="str">
        <x:v>Obtain and review lawful full text; confirm human adjudication; then select a design-specific appraisal instrument.</x:v>
      </x:c>
      <x:c r="I57" s="174"/>
      <x:c r="J57" s="174" t="str">
        <x:v>A — Core</x:v>
      </x:c>
      <x:c r="K57" s="174" t="str">
        <x:v>IDENTIFIED</x:v>
      </x:c>
      <x:c r="L57" s="174" t="str">
        <x:v>Alcohol Use and Operational Readiness in the U.S. Active-duty Military: A Review of Burden, Culture, and Barriers to Care.</x:v>
      </x:c>
      <x:c r="M57" s="174"/>
      <x:c r="N57" s="174" t="str">
        <x:v>Lobach, Rebecca; Amin, Rohul; Maggio, Sarah; Huber, Kathleen</x:v>
      </x:c>
      <x:c r="O57" s="176" t="n">
        <x:v>2026</x:v>
      </x:c>
      <x:c r="P57" s="174" t="str">
        <x:v>Current psychiatry reports</x:v>
      </x:c>
      <x:c r="Q57" s="174" t="str">
        <x:v>Journal Article; Review</x:v>
      </x:c>
      <x:c r="R57" s="174" t="str">
        <x:v>Unclear</x:v>
      </x:c>
      <x:c r="S57" s="174" t="str">
        <x:v>Unknown</x:v>
      </x:c>
      <x:c r="T57" s="174" t="str">
        <x:v>eng</x:v>
      </x:c>
      <x:c r="U57" s="174" t="str">
        <x:v>https://pubmed.ncbi.nlm.nih.gov/42470582/</x:v>
      </x:c>
      <x:c r="V57" s="174" t="str">
        <x:v>10.1007/s11920-026-01700-5</x:v>
      </x:c>
      <x:c r="W57" s="175" t="str">
        <x:f>IF(V57="","",LOWER(SUBSTITUTE(SUBSTITUTE(SUBSTITUTE(SUBSTITUTE(TRIM(V57),"https://doi.org/",""),"http://doi.org/",""),"https://dx.doi.org/",""),"doi:","")))</x:f>
        <x:v>10.1007/s11920-026-01700-5</x:v>
      </x:c>
      <x:c r="X57" s="174" t="str">
        <x:v>42470582</x:v>
      </x:c>
      <x:c r="Y57" s="174" t="str">
        <x:v>PMC13380565</x:v>
      </x:c>
      <x:c r="Z57" s="174"/>
      <x:c r="AA57" s="174" t="str">
        <x:v>PubMed/MEDLINE</x:v>
      </x:c>
      <x:c r="AB57" s="174" t="str">
        <x:v>PUBMED-A-v1.0-2026-08-28</x:v>
      </x:c>
      <x:c r="AC57" s="174" t="str">
        <x:v>SP-PUBMED-A-20260828</x:v>
      </x:c>
      <x:c r="AD57" s="177" t="n">
        <x:v>46262</x:v>
      </x:c>
      <x:c r="AE57" s="177" t="n">
        <x:v>46272</x:v>
      </x:c>
      <x:c r="AF57" s="174" t="str">
        <x:v>S2NRC2J2</x:v>
      </x:c>
      <x:c r="AG57" s="174"/>
      <x:c r="AH57" s="174" t="str">
        <x:v>Tactical Athlete → Operational Readiness Brazil</x:v>
      </x:c>
      <x:c r="AI57" s="174" t="str">
        <x:v>evidence-family:A</x:v>
      </x:c>
      <x:c r="AJ57" s="174"/>
      <x:c r="AK57" s="175" t="str">
        <x:f>IF(AJ57="","",IF(OR(LOWER(AJ57)="brazil",LOWER(AJ57)="brasil"),"Yes","No"))</x:f>
      </x:c>
      <x:c r="AL57" s="174"/>
      <x:c r="AM57" s="174"/>
      <x:c r="AN57" s="174"/>
      <x:c r="AO57" s="178"/>
      <x:c r="AP57" s="174"/>
      <x:c r="AQ57" s="174"/>
      <x:c r="AR57" s="174"/>
      <x:c r="AS57" s="174"/>
      <x:c r="AT57" s="174"/>
      <x:c r="AU57" s="174"/>
      <x:c r="AV57" s="174"/>
      <x:c r="AW57" s="174"/>
      <x:c r="AX57" s="174"/>
      <x:c r="AY57" s="174"/>
      <x:c r="AZ57" s="174"/>
      <x:c r="BA57" s="174"/>
      <x:c r="BB57" s="174"/>
      <x:c r="BC57" s="174"/>
      <x:c r="BD57" s="174"/>
      <x:c r="BE57" s="174"/>
      <x:c r="BF57" s="174"/>
      <x:c r="BG57" s="174"/>
      <x:c r="BH57" s="174"/>
      <x:c r="BI57" s="174"/>
      <x:c r="BJ57" s="174"/>
      <x:c r="BK57" s="174"/>
      <x:c r="BL57" s="174"/>
      <x:c r="BM57" s="174"/>
      <x:c r="BN57" s="174"/>
      <x:c r="BO57" s="174"/>
      <x:c r="BP57" s="174"/>
      <x:c r="BQ57" s="174"/>
      <x:c r="BR57" s="174"/>
      <x:c r="BS57" s="174"/>
      <x:c r="BT57" s="174"/>
      <x:c r="BU57" s="174"/>
      <x:c r="BV57" s="174"/>
      <x:c r="BW57" s="174"/>
      <x:c r="BX57" s="174"/>
      <x:c r="BY57" s="174"/>
      <x:c r="BZ57" s="174"/>
      <x:c r="CA57" s="174"/>
      <x:c r="CB57" s="174"/>
      <x:c r="CC57" s="174"/>
      <x:c r="CD57" s="174"/>
      <x:c r="CE57" s="174"/>
      <x:c r="CF57" s="174"/>
      <x:c r="CG57" s="174"/>
      <x:c r="CH57" s="174"/>
      <x:c r="CI57" s="179"/>
      <x:c r="CJ57" s="174" t="str">
        <x:v>Yes</x:v>
      </x:c>
      <x:c r="CK57" s="174" t="str">
        <x:v>Yes</x:v>
      </x:c>
      <x:c r="CL57" s="174" t="str">
        <x:v>Yes</x:v>
      </x:c>
      <x:c r="CM57" s="174" t="str">
        <x:v>Clear</x:v>
      </x:c>
      <x:c r="CN57" s="174" t="str">
        <x:v>Verified — clear</x:v>
      </x:c>
      <x:c r="CO57" s="177" t="n">
        <x:v>46272</x:v>
      </x:c>
      <x:c r="CP57" s="174" t="str">
        <x:v>https://pubmed.ncbi.nlm.nih.gov/42470582/</x:v>
      </x:c>
      <x:c r="CQ57" s="174"/>
      <x:c r="CR57" s="174"/>
      <x:c r="CS57" s="174"/>
      <x:c r="CT57" s="174"/>
      <x:c r="CU57" s="176"/>
      <x:c r="CV57" s="176"/>
      <x:c r="CW57" s="176"/>
      <x:c r="CX57" s="176"/>
      <x:c r="CY57" s="176"/>
      <x:c r="CZ57" s="176"/>
      <x:c r="DA57" s="176"/>
      <x:c r="DB57" s="175" t="str">
        <x:f>IF(L57="","",IF(AND(COUNT(CU57:DA57)=7,OR(CU57=0,CU57=1,CU57=2),OR(CV57=0,CV57=1,CV57=2),OR(CW57=0,CW57=1,CW57=2),OR(CX57=0,CX57=1,CX57=2),OR(CY57=0,CY57=1,CY57=2),OR(CZ57=0,CZ57=1,CZ57=2),OR(DA57=0,DA57=1,DA57=2)),SUM(CU57:DA57),""))</x:f>
      </x:c>
      <x:c r="DC57" s="180" t="str">
        <x:f>IF(DB57="","",ROUND(DB57/14*10,1))</x:f>
      </x:c>
      <x:c r="DD57" s="174" t="str">
        <x:v>Pending</x:v>
      </x:c>
      <x:c r="DE57" s="175" t="str">
        <x:f>IF(L57="","",IF(DC57="","Pending",IF(DD57="Yes","CONDITIONAL — safety override",IF(DC57&gt;=8,"HIGH",IF(DC57&gt;=5,"CONDITIONAL","LOW")))))</x:f>
        <x:v>Pending</x:v>
      </x:c>
      <x:c r="DF57" s="174" t="str">
        <x:v>Pending screening and full-text appraisal; no transferability judgment made at identification.</x:v>
      </x:c>
      <x:c r="DG57" s="174"/>
      <x:c r="DH57" s="174"/>
      <x:c r="DI57" s="174"/>
      <x:c r="DJ57" s="174"/>
      <x:c r="DK57" s="174"/>
      <x:c r="DL57" s="174"/>
      <x:c r="DM57" s="174"/>
      <x:c r="DN57" s="174"/>
      <x:c r="DO57" s="174"/>
      <x:c r="DP57" s="174"/>
      <x:c r="DQ57" s="174"/>
      <x:c r="DR57" s="174"/>
      <x:c r="DS57" s="174"/>
      <x:c r="DT57" s="174"/>
      <x:c r="DU57" s="174"/>
      <x:c r="DV57" s="174"/>
      <x:c r="DW57" s="174"/>
      <x:c r="DX57" s="174"/>
      <x:c r="DY57" s="174"/>
      <x:c r="DZ57" s="174" t="str">
        <x:v>Title/abstract screening alone does not establish effectiveness, causality, methodological quality, transferability to Brazilian public safety or an institutional recommendation.</x:v>
      </x:c>
      <x:c r="EA57" s="174" t="str">
        <x:v>Pending</x:v>
      </x:c>
      <x:c r="EB57" s="175" t="str">
        <x:f>IF(L57="","",IF(EC57="READY","Yes","No / Pending"))</x:f>
        <x:v>No / Pending</x:v>
      </x:c>
      <x:c r="EC57" s="174" t="str">
        <x:f>IF(L57="","",IF(OR(ISNUMBER(SEARCH("Retracted Publication",Q57)),CM57="Retracted",CN57="Retracted",CM57="Expression of Concern",CN57="Expression of Concern",F57="Not used",CG57="Critical",CH57="High",CH57="Critical"),"BLOCKED — integrity or use restriction",IF(AND(CJ57="Yes",CK57="Yes",CL57="Yes"),IF(AND(CM57="Clear",CN57="Verified — clear"),IF(AND(AND(LEN(TRIM(CF57))&gt;0,LEFT(LOWER(TRIM(CF57)),7)&lt;&gt;"pending"),OR(CG57="High",CG57="Moderate"),OR(CH57="Low",CH57="Some concerns",CH57="Not applicable")),IF(AND(DD57="No",OR(DE57="HIGH",DE57="CONDITIONAL"),AND(LEN(TRIM(DF57))&gt;0,LEFT(LOWER(TRIM(DF57)),7)&lt;&gt;"pending")),IF(AND(AND(LEN(TRIM(DT57))&gt;0,LEFT(LOWER(TRIM(DT57)),7)&lt;&gt;"pending"),AND(LEN(TRIM(DU57))&gt;0,LEFT(LOWER(TRIM(DU57)),7)&lt;&gt;"pending"),OR(AND(LEN(TRIM(DV57))&gt;0,LEFT(LOWER(TRIM(DV57)),7)&lt;&gt;"pending"),AND(LEN(TRIM(DW57))&gt;0,LEFT(LOWER(TRIM(DW57)),7)&lt;&gt;"pending")),AND(LEN(TRIM(DX57))&gt;0,LEFT(LOWER(TRIM(DX57)),7)&lt;&gt;"pending")),IF(AND(F57="Claim-ready",OR(EA57="Strong",EA57="Moderate"),AND(LEN(TRIM(G57))&gt;0,LEFT(LOWER(TRIM(G57)),7)&lt;&gt;"pending"),G57&lt;&gt;"No substantive use decision is permitted from identification metadata alone.",AND(LEN(TRIM(DZ57))&gt;0,LEFT(LOWER(TRIM(DZ57)),7)&lt;&gt;"pending"),DZ57&lt;&gt;"Identification metadata alone does not permit any substantive scientific, causal, operational, or institutional claim.",AND(LEN(TRIM(EI57))&gt;0,LEFT(LOWER(TRIM(EI57)),7)&lt;&gt;"pending"),ISNUMBER(EH57),EH57&gt;0),"READY","PENDING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" s="174" t="str">
        <x:v>Pending</x:v>
      </x:c>
      <x:c r="EE57" s="174"/>
      <x:c r="EF57" s="174" t="str">
        <x:v>Pending</x:v>
      </x:c>
      <x:c r="EG57" s="174" t="str">
        <x:v>Pending</x:v>
      </x:c>
      <x:c r="EH57" s="177"/>
      <x:c r="EI57" s="500"/>
      <x:c r="EJ57" s="174"/>
      <x:c r="EK57" s="174" t="str">
        <x:v>Pending</x:v>
      </x:c>
      <x:c r="EL57" s="177" t="n">
        <x:v>46272</x:v>
      </x:c>
      <x:c r="EM57" s="174" t="str">
        <x:v>Production PubMed record imported and reconciled to Zotero item S2NRC2J2;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" s="181" t="n">
        <x:f>IF(L57="","",(IF(N57&lt;&gt;"",1,0)+IF(O57&lt;&gt;"",1,0)+IF(AJ57&lt;&gt;"",1,0)+IF(AU57&lt;&gt;"",1,0)+IF(BE57&lt;&gt;"",1,0)+IF(CF57&lt;&gt;"",1,0)+IF(CJ57="Yes",1,0)+IF(CL57="Yes",1,0)+IF(DE57&lt;&gt;"Pending",1,0)+IF(F57&lt;&gt;"",1,0)+IF(DZ57&lt;&gt;"",1,0)+IF(EI57&lt;&gt;"",1,0))/12)</x:f>
        <x:v>0.5</x:v>
      </x:c>
    </x:row>
    <x:row r="58">
      <x:c r="A58" s="175" t="str">
        <x:v>EV-0055</x:v>
      </x:c>
      <x:c r="B58" s="174" t="str">
        <x:v>Integrity check</x:v>
      </x:c>
      <x:c r="C58" s="175" t="str">
        <x:f>IF(L58="","",IF(LEFT(EC58,7)="BLOCKED","🔴 Do not use for conclusion",IF(EB58="Yes","🟢 Claim-ready","🟡 Caution / context")))</x:f>
        <x:v>🟡 Caution / context</x:v>
      </x:c>
      <x:c r="D58" s="174" t="str">
        <x:f>IF(L58="","",EC58)</x:f>
        <x:v>PENDING — appropriate appraisal</x:v>
      </x:c>
      <x:c r="E58" s="174" t="str">
        <x:v>P3 — Medium</x:v>
      </x:c>
      <x:c r="F58" s="174" t="str">
        <x:v>Pending</x:v>
      </x:c>
      <x:c r="G58" s="174" t="str">
        <x:v>A potentially relevant concept is present, but direct applicability is ambiguous at title/abstract level.</x:v>
      </x:c>
      <x:c r="H58" s="174" t="str">
        <x:v>Human title/abstract adjudication; retrieve full text if relevance remains plausible.</x:v>
      </x:c>
      <x:c r="I58" s="174"/>
      <x:c r="J58" s="174" t="str">
        <x:v>A — Core</x:v>
      </x:c>
      <x:c r="K58" s="174" t="str">
        <x:v>IDENTIFIED</x:v>
      </x:c>
      <x:c r="L58" s="174" t="str">
        <x:v>Impact of Reduced Transport Volume on Deployment Skillsets and Operational En Route Critical Care Skill Sustainment.</x:v>
      </x:c>
      <x:c r="M58" s="174"/>
      <x:c r="N58" s="174" t="str">
        <x:v>Burkhardt, Joshua; Strilka, Richard; Arana, Allyson A; Hadjis, Amber; Delgado, Krystal; Sorensen, Derek; Davis, William T</x:v>
      </x:c>
      <x:c r="O58" s="176" t="n">
        <x:v>2026</x:v>
      </x:c>
      <x:c r="P58" s="174" t="str">
        <x:v>Military medicine</x:v>
      </x:c>
      <x:c r="Q58" s="174" t="str">
        <x:v>Journal Article</x:v>
      </x:c>
      <x:c r="R58" s="174" t="str">
        <x:v>Unclear</x:v>
      </x:c>
      <x:c r="S58" s="174" t="str">
        <x:v>Unknown</x:v>
      </x:c>
      <x:c r="T58" s="174" t="str">
        <x:v>eng</x:v>
      </x:c>
      <x:c r="U58" s="174" t="str">
        <x:v>https://pubmed.ncbi.nlm.nih.gov/42467735/</x:v>
      </x:c>
      <x:c r="V58" s="174" t="str">
        <x:v>10.1093/milmed/usag333</x:v>
      </x:c>
      <x:c r="W58" s="175" t="str">
        <x:f>IF(V58="","",LOWER(SUBSTITUTE(SUBSTITUTE(SUBSTITUTE(SUBSTITUTE(TRIM(V58),"https://doi.org/",""),"http://doi.org/",""),"https://dx.doi.org/",""),"doi:","")))</x:f>
        <x:v>10.1093/milmed/usag333</x:v>
      </x:c>
      <x:c r="X58" s="174" t="str">
        <x:v>42467735</x:v>
      </x:c>
      <x:c r="Y58" s="174" t="str"/>
      <x:c r="Z58" s="174"/>
      <x:c r="AA58" s="174" t="str">
        <x:v>PubMed/MEDLINE</x:v>
      </x:c>
      <x:c r="AB58" s="174" t="str">
        <x:v>PUBMED-A-v1.0-2026-08-28</x:v>
      </x:c>
      <x:c r="AC58" s="174" t="str">
        <x:v>SP-PUBMED-A-20260828</x:v>
      </x:c>
      <x:c r="AD58" s="177" t="n">
        <x:v>46262</x:v>
      </x:c>
      <x:c r="AE58" s="177" t="n">
        <x:v>46272</x:v>
      </x:c>
      <x:c r="AF58" s="174" t="str">
        <x:v>2ANI88FV</x:v>
      </x:c>
      <x:c r="AG58" s="174"/>
      <x:c r="AH58" s="174" t="str">
        <x:v>Tactical Athlete → Operational Readiness Brazil</x:v>
      </x:c>
      <x:c r="AI58" s="174" t="str">
        <x:v>evidence-family:A</x:v>
      </x:c>
      <x:c r="AJ58" s="174"/>
      <x:c r="AK58" s="175" t="str">
        <x:f>IF(AJ58="","",IF(OR(LOWER(AJ58)="brazil",LOWER(AJ58)="brasil"),"Yes","No"))</x:f>
      </x:c>
      <x:c r="AL58" s="174"/>
      <x:c r="AM58" s="174"/>
      <x:c r="AN58" s="174"/>
      <x:c r="AO58" s="178"/>
      <x:c r="AP58" s="174"/>
      <x:c r="AQ58" s="174"/>
      <x:c r="AR58" s="174"/>
      <x:c r="AS58" s="174"/>
      <x:c r="AT58" s="174"/>
      <x:c r="AU58" s="174"/>
      <x:c r="AV58" s="174"/>
      <x:c r="AW58" s="174"/>
      <x:c r="AX58" s="174"/>
      <x:c r="AY58" s="174"/>
      <x:c r="AZ58" s="174"/>
      <x:c r="BA58" s="174"/>
      <x:c r="BB58" s="174"/>
      <x:c r="BC58" s="174"/>
      <x:c r="BD58" s="174"/>
      <x:c r="BE58" s="174"/>
      <x:c r="BF58" s="174"/>
      <x:c r="BG58" s="174"/>
      <x:c r="BH58" s="174"/>
      <x:c r="BI58" s="174"/>
      <x:c r="BJ58" s="174"/>
      <x:c r="BK58" s="174"/>
      <x:c r="BL58" s="174"/>
      <x:c r="BM58" s="174"/>
      <x:c r="BN58" s="174"/>
      <x:c r="BO58" s="174"/>
      <x:c r="BP58" s="174"/>
      <x:c r="BQ58" s="174"/>
      <x:c r="BR58" s="174"/>
      <x:c r="BS58" s="174"/>
      <x:c r="BT58" s="174"/>
      <x:c r="BU58" s="174"/>
      <x:c r="BV58" s="174"/>
      <x:c r="BW58" s="174"/>
      <x:c r="BX58" s="174"/>
      <x:c r="BY58" s="174"/>
      <x:c r="BZ58" s="174"/>
      <x:c r="CA58" s="174"/>
      <x:c r="CB58" s="174"/>
      <x:c r="CC58" s="174"/>
      <x:c r="CD58" s="174"/>
      <x:c r="CE58" s="174"/>
      <x:c r="CF58" s="174"/>
      <x:c r="CG58" s="174"/>
      <x:c r="CH58" s="174"/>
      <x:c r="CI58" s="179"/>
      <x:c r="CJ58" s="174" t="str">
        <x:v>Yes</x:v>
      </x:c>
      <x:c r="CK58" s="174" t="str">
        <x:v>Yes</x:v>
      </x:c>
      <x:c r="CL58" s="174" t="str">
        <x:v>Yes</x:v>
      </x:c>
      <x:c r="CM58" s="174" t="str">
        <x:v>Clear</x:v>
      </x:c>
      <x:c r="CN58" s="174" t="str">
        <x:v>Verified — clear</x:v>
      </x:c>
      <x:c r="CO58" s="177" t="n">
        <x:v>46272</x:v>
      </x:c>
      <x:c r="CP58" s="174" t="str">
        <x:v>https://pubmed.ncbi.nlm.nih.gov/42467735/</x:v>
      </x:c>
      <x:c r="CQ58" s="174"/>
      <x:c r="CR58" s="174"/>
      <x:c r="CS58" s="174"/>
      <x:c r="CT58" s="174"/>
      <x:c r="CU58" s="176"/>
      <x:c r="CV58" s="176"/>
      <x:c r="CW58" s="176"/>
      <x:c r="CX58" s="176"/>
      <x:c r="CY58" s="176"/>
      <x:c r="CZ58" s="176"/>
      <x:c r="DA58" s="176"/>
      <x:c r="DB58" s="175" t="str">
        <x:f>IF(L58="","",IF(AND(COUNT(CU58:DA58)=7,OR(CU58=0,CU58=1,CU58=2),OR(CV58=0,CV58=1,CV58=2),OR(CW58=0,CW58=1,CW58=2),OR(CX58=0,CX58=1,CX58=2),OR(CY58=0,CY58=1,CY58=2),OR(CZ58=0,CZ58=1,CZ58=2),OR(DA58=0,DA58=1,DA58=2)),SUM(CU58:DA58),""))</x:f>
      </x:c>
      <x:c r="DC58" s="180" t="str">
        <x:f>IF(DB58="","",ROUND(DB58/14*10,1))</x:f>
      </x:c>
      <x:c r="DD58" s="174" t="str">
        <x:v>Pending</x:v>
      </x:c>
      <x:c r="DE58" s="175" t="str">
        <x:f>IF(L58="","",IF(DC58="","Pending",IF(DD58="Yes","CONDITIONAL — safety override",IF(DC58&gt;=8,"HIGH",IF(DC58&gt;=5,"CONDITIONAL","LOW")))))</x:f>
        <x:v>Pending</x:v>
      </x:c>
      <x:c r="DF58" s="174" t="str">
        <x:v>Pending screening and full-text appraisal; no transferability judgment made at identification.</x:v>
      </x:c>
      <x:c r="DG58" s="174"/>
      <x:c r="DH58" s="174"/>
      <x:c r="DI58" s="174"/>
      <x:c r="DJ58" s="174"/>
      <x:c r="DK58" s="174"/>
      <x:c r="DL58" s="174"/>
      <x:c r="DM58" s="174"/>
      <x:c r="DN58" s="174"/>
      <x:c r="DO58" s="174"/>
      <x:c r="DP58" s="174"/>
      <x:c r="DQ58" s="174"/>
      <x:c r="DR58" s="174"/>
      <x:c r="DS58" s="174"/>
      <x:c r="DT58" s="174"/>
      <x:c r="DU58" s="174"/>
      <x:c r="DV58" s="174"/>
      <x:c r="DW58" s="174"/>
      <x:c r="DX58" s="174"/>
      <x:c r="DY58" s="174"/>
      <x:c r="DZ58" s="174" t="str">
        <x:v>Title/abstract information is insufficient for a substantive scientific, causal, transferability or institutional claim.</x:v>
      </x:c>
      <x:c r="EA58" s="174" t="str">
        <x:v>Pending</x:v>
      </x:c>
      <x:c r="EB58" s="175" t="str">
        <x:f>IF(L58="","",IF(EC58="READY","Yes","No / Pending"))</x:f>
        <x:v>No / Pending</x:v>
      </x:c>
      <x:c r="EC58" s="174" t="str">
        <x:f>IF(L58="","",IF(OR(ISNUMBER(SEARCH("Retracted Publication",Q58)),CM58="Retracted",CN58="Retracted",CM58="Expression of Concern",CN58="Expression of Concern",F58="Not used",CG58="Critical",CH58="High",CH58="Critical"),"BLOCKED — integrity or use restriction",IF(AND(CJ58="Yes",CK58="Yes",CL58="Yes"),IF(AND(CM58="Clear",CN58="Verified — clear"),IF(AND(AND(LEN(TRIM(CF58))&gt;0,LEFT(LOWER(TRIM(CF58)),7)&lt;&gt;"pending"),OR(CG58="High",CG58="Moderate"),OR(CH58="Low",CH58="Some concerns",CH58="Not applicable")),IF(AND(DD58="No",OR(DE58="HIGH",DE58="CONDITIONAL"),AND(LEN(TRIM(DF58))&gt;0,LEFT(LOWER(TRIM(DF58)),7)&lt;&gt;"pending")),IF(AND(AND(LEN(TRIM(DT58))&gt;0,LEFT(LOWER(TRIM(DT58)),7)&lt;&gt;"pending"),AND(LEN(TRIM(DU58))&gt;0,LEFT(LOWER(TRIM(DU58)),7)&lt;&gt;"pending"),OR(AND(LEN(TRIM(DV58))&gt;0,LEFT(LOWER(TRIM(DV58)),7)&lt;&gt;"pending"),AND(LEN(TRIM(DW58))&gt;0,LEFT(LOWER(TRIM(DW58)),7)&lt;&gt;"pending")),AND(LEN(TRIM(DX58))&gt;0,LEFT(LOWER(TRIM(DX58)),7)&lt;&gt;"pending")),IF(AND(F58="Claim-ready",OR(EA58="Strong",EA58="Moderate"),AND(LEN(TRIM(G58))&gt;0,LEFT(LOWER(TRIM(G58)),7)&lt;&gt;"pending"),G58&lt;&gt;"No substantive use decision is permitted from identification metadata alone.",AND(LEN(TRIM(DZ58))&gt;0,LEFT(LOWER(TRIM(DZ58)),7)&lt;&gt;"pending"),DZ58&lt;&gt;"Identification metadata alone does not permit any substantive scientific, causal, operational, or institutional claim.",AND(LEN(TRIM(EI58))&gt;0,LEFT(LOWER(TRIM(EI58)),7)&lt;&gt;"pending"),ISNUMBER(EH58),EH58&gt;0),"READY","PENDING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" s="174" t="str">
        <x:v>Pending</x:v>
      </x:c>
      <x:c r="EE58" s="174"/>
      <x:c r="EF58" s="174" t="str">
        <x:v>Pending</x:v>
      </x:c>
      <x:c r="EG58" s="174" t="str">
        <x:v>Pending</x:v>
      </x:c>
      <x:c r="EH58" s="177"/>
      <x:c r="EI58" s="500"/>
      <x:c r="EJ58" s="174"/>
      <x:c r="EK58" s="174" t="str">
        <x:v>Pending</x:v>
      </x:c>
      <x:c r="EL58" s="177" t="n">
        <x:v>46272</x:v>
      </x:c>
      <x:c r="EM58" s="174" t="str">
        <x:v>Production PubMed record imported and reconciled to Zotero item 2ANI88FV;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8" s="181" t="n">
        <x:f>IF(L58="","",(IF(N58&lt;&gt;"",1,0)+IF(O58&lt;&gt;"",1,0)+IF(AJ58&lt;&gt;"",1,0)+IF(AU58&lt;&gt;"",1,0)+IF(BE58&lt;&gt;"",1,0)+IF(CF58&lt;&gt;"",1,0)+IF(CJ58="Yes",1,0)+IF(CL58="Yes",1,0)+IF(DE58&lt;&gt;"Pending",1,0)+IF(F58&lt;&gt;"",1,0)+IF(DZ58&lt;&gt;"",1,0)+IF(EI58&lt;&gt;"",1,0))/12)</x:f>
        <x:v>0.5</x:v>
      </x:c>
    </x:row>
    <x:row r="59">
      <x:c r="A59" s="175" t="str">
        <x:v>EV-0056</x:v>
      </x:c>
      <x:c r="B59" s="174" t="str">
        <x:v>Integrity check</x:v>
      </x:c>
      <x:c r="C59" s="175" t="str">
        <x:f>IF(L59="","",IF(LEFT(EC59,7)="BLOCKED","🔴 Do not use for conclusion",IF(EB59="Yes","🟢 Claim-ready","🟡 Caution / context")))</x:f>
        <x:v>🟡 Caution / context</x:v>
      </x:c>
      <x:c r="D59" s="174" t="str">
        <x:f>IF(L59="","",EC59)</x:f>
        <x:v>PENDING — appropriate appraisal</x:v>
      </x:c>
      <x:c r="E59" s="174" t="str">
        <x:v>P3 — Medium</x:v>
      </x:c>
      <x:c r="F59" s="174" t="str">
        <x:v>Pending</x:v>
      </x:c>
      <x:c r="G59" s="174" t="str">
        <x:v>Title/abstract identify an explicit tactical/public-safety context and readiness domain; retain for full-text assessment.</x:v>
      </x:c>
      <x:c r="H59" s="174" t="str">
        <x:v>Obtain and review lawful full text; confirm human adjudication; then select a design-specific appraisal instrument.</x:v>
      </x:c>
      <x:c r="I59" s="174"/>
      <x:c r="J59" s="174" t="str">
        <x:v>A — Core</x:v>
      </x:c>
      <x:c r="K59" s="174" t="str">
        <x:v>IDENTIFIED</x:v>
      </x:c>
      <x:c r="L59" s="174" t="str">
        <x:v>A 3-D whole-body human thermoregulatory model to simulate extreme cold stress.</x:v>
      </x:c>
      <x:c r="M59" s="174"/>
      <x:c r="N59" s="174" t="str">
        <x:v>Singh, Manpreet; Akerkouch, Lahcen; Morrissey, Margaret C; Szymanski, Michael R; Filep, Erica M; Langan, Sean; Casa, Douglas J; Reifman, Jaques; Rubio, Jose E</x:v>
      </x:c>
      <x:c r="O59" s="176" t="n">
        <x:v>2026</x:v>
      </x:c>
      <x:c r="P59" s="174" t="str">
        <x:v>Scientific reports</x:v>
      </x:c>
      <x:c r="Q59" s="174" t="str">
        <x:v>Journal Article</x:v>
      </x:c>
      <x:c r="R59" s="174" t="str">
        <x:v>Unclear</x:v>
      </x:c>
      <x:c r="S59" s="174" t="str">
        <x:v>Unknown</x:v>
      </x:c>
      <x:c r="T59" s="174" t="str">
        <x:v>eng</x:v>
      </x:c>
      <x:c r="U59" s="174" t="str">
        <x:v>https://pubmed.ncbi.nlm.nih.gov/42436168/</x:v>
      </x:c>
      <x:c r="V59" s="174" t="str">
        <x:v>10.1038/s41598-026-57039-7</x:v>
      </x:c>
      <x:c r="W59" s="175" t="str">
        <x:f>IF(V59="","",LOWER(SUBSTITUTE(SUBSTITUTE(SUBSTITUTE(SUBSTITUTE(TRIM(V59),"https://doi.org/",""),"http://doi.org/",""),"https://dx.doi.org/",""),"doi:","")))</x:f>
        <x:v>10.1038/s41598-026-57039-7</x:v>
      </x:c>
      <x:c r="X59" s="174" t="str">
        <x:v>42436168</x:v>
      </x:c>
      <x:c r="Y59" s="174" t="str"/>
      <x:c r="Z59" s="174"/>
      <x:c r="AA59" s="174" t="str">
        <x:v>PubMed/MEDLINE</x:v>
      </x:c>
      <x:c r="AB59" s="174" t="str">
        <x:v>PUBMED-A-v1.0-2026-08-28</x:v>
      </x:c>
      <x:c r="AC59" s="174" t="str">
        <x:v>SP-PUBMED-A-20260828</x:v>
      </x:c>
      <x:c r="AD59" s="177" t="n">
        <x:v>46262</x:v>
      </x:c>
      <x:c r="AE59" s="177" t="n">
        <x:v>46272</x:v>
      </x:c>
      <x:c r="AF59" s="174" t="str">
        <x:v>WLMCG5G4</x:v>
      </x:c>
      <x:c r="AG59" s="174"/>
      <x:c r="AH59" s="174" t="str">
        <x:v>Tactical Athlete → Operational Readiness Brazil</x:v>
      </x:c>
      <x:c r="AI59" s="174" t="str">
        <x:v>evidence-family:A</x:v>
      </x:c>
      <x:c r="AJ59" s="174"/>
      <x:c r="AK59" s="175" t="str">
        <x:f>IF(AJ59="","",IF(OR(LOWER(AJ59)="brazil",LOWER(AJ59)="brasil"),"Yes","No"))</x:f>
      </x:c>
      <x:c r="AL59" s="174"/>
      <x:c r="AM59" s="174"/>
      <x:c r="AN59" s="174"/>
      <x:c r="AO59" s="178"/>
      <x:c r="AP59" s="174"/>
      <x:c r="AQ59" s="174"/>
      <x:c r="AR59" s="174"/>
      <x:c r="AS59" s="174"/>
      <x:c r="AT59" s="174"/>
      <x:c r="AU59" s="174"/>
      <x:c r="AV59" s="174"/>
      <x:c r="AW59" s="174"/>
      <x:c r="AX59" s="174"/>
      <x:c r="AY59" s="174"/>
      <x:c r="AZ59" s="174"/>
      <x:c r="BA59" s="174"/>
      <x:c r="BB59" s="174"/>
      <x:c r="BC59" s="174"/>
      <x:c r="BD59" s="174"/>
      <x:c r="BE59" s="174"/>
      <x:c r="BF59" s="174"/>
      <x:c r="BG59" s="174"/>
      <x:c r="BH59" s="174"/>
      <x:c r="BI59" s="174"/>
      <x:c r="BJ59" s="174"/>
      <x:c r="BK59" s="174"/>
      <x:c r="BL59" s="174"/>
      <x:c r="BM59" s="174"/>
      <x:c r="BN59" s="174"/>
      <x:c r="BO59" s="174"/>
      <x:c r="BP59" s="174"/>
      <x:c r="BQ59" s="174"/>
      <x:c r="BR59" s="174"/>
      <x:c r="BS59" s="174"/>
      <x:c r="BT59" s="174"/>
      <x:c r="BU59" s="174"/>
      <x:c r="BV59" s="174"/>
      <x:c r="BW59" s="174"/>
      <x:c r="BX59" s="174"/>
      <x:c r="BY59" s="174"/>
      <x:c r="BZ59" s="174"/>
      <x:c r="CA59" s="174"/>
      <x:c r="CB59" s="174"/>
      <x:c r="CC59" s="174"/>
      <x:c r="CD59" s="174"/>
      <x:c r="CE59" s="174"/>
      <x:c r="CF59" s="174"/>
      <x:c r="CG59" s="174"/>
      <x:c r="CH59" s="174"/>
      <x:c r="CI59" s="179"/>
      <x:c r="CJ59" s="174" t="str">
        <x:v>Yes</x:v>
      </x:c>
      <x:c r="CK59" s="174" t="str">
        <x:v>Yes</x:v>
      </x:c>
      <x:c r="CL59" s="174" t="str">
        <x:v>Yes</x:v>
      </x:c>
      <x:c r="CM59" s="174" t="str">
        <x:v>Clear</x:v>
      </x:c>
      <x:c r="CN59" s="174" t="str">
        <x:v>Verified — clear</x:v>
      </x:c>
      <x:c r="CO59" s="177" t="n">
        <x:v>46272</x:v>
      </x:c>
      <x:c r="CP59" s="174" t="str">
        <x:v>https://pubmed.ncbi.nlm.nih.gov/42436168/</x:v>
      </x:c>
      <x:c r="CQ59" s="174"/>
      <x:c r="CR59" s="174"/>
      <x:c r="CS59" s="174"/>
      <x:c r="CT59" s="174"/>
      <x:c r="CU59" s="176"/>
      <x:c r="CV59" s="176"/>
      <x:c r="CW59" s="176"/>
      <x:c r="CX59" s="176"/>
      <x:c r="CY59" s="176"/>
      <x:c r="CZ59" s="176"/>
      <x:c r="DA59" s="176"/>
      <x:c r="DB59" s="175" t="str">
        <x:f>IF(L59="","",IF(AND(COUNT(CU59:DA59)=7,OR(CU59=0,CU59=1,CU59=2),OR(CV59=0,CV59=1,CV59=2),OR(CW59=0,CW59=1,CW59=2),OR(CX59=0,CX59=1,CX59=2),OR(CY59=0,CY59=1,CY59=2),OR(CZ59=0,CZ59=1,CZ59=2),OR(DA59=0,DA59=1,DA59=2)),SUM(CU59:DA59),""))</x:f>
      </x:c>
      <x:c r="DC59" s="180" t="str">
        <x:f>IF(DB59="","",ROUND(DB59/14*10,1))</x:f>
      </x:c>
      <x:c r="DD59" s="174" t="str">
        <x:v>Pending</x:v>
      </x:c>
      <x:c r="DE59" s="175" t="str">
        <x:f>IF(L59="","",IF(DC59="","Pending",IF(DD59="Yes","CONDITIONAL — safety override",IF(DC59&gt;=8,"HIGH",IF(DC59&gt;=5,"CONDITIONAL","LOW")))))</x:f>
        <x:v>Pending</x:v>
      </x:c>
      <x:c r="DF59" s="174" t="str">
        <x:v>Pending screening and full-text appraisal; no transferability judgment made at identification.</x:v>
      </x:c>
      <x:c r="DG59" s="174"/>
      <x:c r="DH59" s="174"/>
      <x:c r="DI59" s="174"/>
      <x:c r="DJ59" s="174"/>
      <x:c r="DK59" s="174"/>
      <x:c r="DL59" s="174"/>
      <x:c r="DM59" s="174"/>
      <x:c r="DN59" s="174"/>
      <x:c r="DO59" s="174"/>
      <x:c r="DP59" s="174"/>
      <x:c r="DQ59" s="174"/>
      <x:c r="DR59" s="174"/>
      <x:c r="DS59" s="174"/>
      <x:c r="DT59" s="174"/>
      <x:c r="DU59" s="174"/>
      <x:c r="DV59" s="174"/>
      <x:c r="DW59" s="174"/>
      <x:c r="DX59" s="174"/>
      <x:c r="DY59" s="174"/>
      <x:c r="DZ59" s="174" t="str">
        <x:v>Title/abstract screening alone does not establish effectiveness, causality, methodological quality, transferability to Brazilian public safety or an institutional recommendation.</x:v>
      </x:c>
      <x:c r="EA59" s="174" t="str">
        <x:v>Pending</x:v>
      </x:c>
      <x:c r="EB59" s="175" t="str">
        <x:f>IF(L59="","",IF(EC59="READY","Yes","No / Pending"))</x:f>
        <x:v>No / Pending</x:v>
      </x:c>
      <x:c r="EC59" s="174" t="str">
        <x:f>IF(L59="","",IF(OR(ISNUMBER(SEARCH("Retracted Publication",Q59)),CM59="Retracted",CN59="Retracted",CM59="Expression of Concern",CN59="Expression of Concern",F59="Not used",CG59="Critical",CH59="High",CH59="Critical"),"BLOCKED — integrity or use restriction",IF(AND(CJ59="Yes",CK59="Yes",CL59="Yes"),IF(AND(CM59="Clear",CN59="Verified — clear"),IF(AND(AND(LEN(TRIM(CF59))&gt;0,LEFT(LOWER(TRIM(CF59)),7)&lt;&gt;"pending"),OR(CG59="High",CG59="Moderate"),OR(CH59="Low",CH59="Some concerns",CH59="Not applicable")),IF(AND(DD59="No",OR(DE59="HIGH",DE59="CONDITIONAL"),AND(LEN(TRIM(DF59))&gt;0,LEFT(LOWER(TRIM(DF59)),7)&lt;&gt;"pending")),IF(AND(AND(LEN(TRIM(DT59))&gt;0,LEFT(LOWER(TRIM(DT59)),7)&lt;&gt;"pending"),AND(LEN(TRIM(DU59))&gt;0,LEFT(LOWER(TRIM(DU59)),7)&lt;&gt;"pending"),OR(AND(LEN(TRIM(DV59))&gt;0,LEFT(LOWER(TRIM(DV59)),7)&lt;&gt;"pending"),AND(LEN(TRIM(DW59))&gt;0,LEFT(LOWER(TRIM(DW59)),7)&lt;&gt;"pending")),AND(LEN(TRIM(DX59))&gt;0,LEFT(LOWER(TRIM(DX59)),7)&lt;&gt;"pending")),IF(AND(F59="Claim-ready",OR(EA59="Strong",EA59="Moderate"),AND(LEN(TRIM(G59))&gt;0,LEFT(LOWER(TRIM(G59)),7)&lt;&gt;"pending"),G59&lt;&gt;"No substantive use decision is permitted from identification metadata alone.",AND(LEN(TRIM(DZ59))&gt;0,LEFT(LOWER(TRIM(DZ59)),7)&lt;&gt;"pending"),DZ59&lt;&gt;"Identification metadata alone does not permit any substantive scientific, causal, operational, or institutional claim.",AND(LEN(TRIM(EI59))&gt;0,LEFT(LOWER(TRIM(EI59)),7)&lt;&gt;"pending"),ISNUMBER(EH59),EH59&gt;0),"READY","PENDING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" s="174" t="str">
        <x:v>Pending</x:v>
      </x:c>
      <x:c r="EE59" s="174"/>
      <x:c r="EF59" s="174" t="str">
        <x:v>Pending</x:v>
      </x:c>
      <x:c r="EG59" s="174" t="str">
        <x:v>Pending</x:v>
      </x:c>
      <x:c r="EH59" s="177"/>
      <x:c r="EI59" s="500"/>
      <x:c r="EJ59" s="174"/>
      <x:c r="EK59" s="174" t="str">
        <x:v>Pending</x:v>
      </x:c>
      <x:c r="EL59" s="177" t="n">
        <x:v>46272</x:v>
      </x:c>
      <x:c r="EM59" s="174" t="str">
        <x:v>Production PubMed record imported and reconciled to Zotero item WLMCG5G4;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" s="181" t="n">
        <x:f>IF(L59="","",(IF(N59&lt;&gt;"",1,0)+IF(O59&lt;&gt;"",1,0)+IF(AJ59&lt;&gt;"",1,0)+IF(AU59&lt;&gt;"",1,0)+IF(BE59&lt;&gt;"",1,0)+IF(CF59&lt;&gt;"",1,0)+IF(CJ59="Yes",1,0)+IF(CL59="Yes",1,0)+IF(DE59&lt;&gt;"Pending",1,0)+IF(F59&lt;&gt;"",1,0)+IF(DZ59&lt;&gt;"",1,0)+IF(EI59&lt;&gt;"",1,0))/12)</x:f>
        <x:v>0.5</x:v>
      </x:c>
    </x:row>
    <x:row r="60">
      <x:c r="A60" s="175" t="str">
        <x:v>EV-0057</x:v>
      </x:c>
      <x:c r="B60" s="174" t="str">
        <x:v>Integrity check</x:v>
      </x:c>
      <x:c r="C60" s="175" t="str">
        <x:f>IF(L60="","",IF(LEFT(EC60,7)="BLOCKED","🔴 Do not use for conclusion",IF(EB60="Yes","🟢 Claim-ready","🟡 Caution / context")))</x:f>
        <x:v>🟡 Caution / context</x:v>
      </x:c>
      <x:c r="D60" s="174" t="str">
        <x:f>IF(L60="","",EC60)</x:f>
        <x:v>PENDING — appropriate appraisal</x:v>
      </x:c>
      <x:c r="E60" s="174" t="str">
        <x:v>P3 — Medium</x:v>
      </x:c>
      <x:c r="F60" s="174" t="str">
        <x:v>Pending</x:v>
      </x:c>
      <x:c r="G60" s="174" t="str">
        <x:v>Military-derived prolonged field care in austere settings is explicitly relevant to operational APHT transferability; retain for full text.</x:v>
      </x:c>
      <x:c r="H60" s="174" t="str">
        <x:v>Obtain and review lawful full text; confirm human adjudication; then select a design-specific appraisal instrument.</x:v>
      </x:c>
      <x:c r="I60" s="174"/>
      <x:c r="J60" s="174" t="str">
        <x:v>B — APHT / Medical Readiness</x:v>
      </x:c>
      <x:c r="K60" s="174" t="str">
        <x:v>IDENTIFIED</x:v>
      </x:c>
      <x:c r="L60" s="174" t="str">
        <x:v>Management of trauma in remote and austere settings: civilian implications of military-derived prolonged field care principles - A narrative review.</x:v>
      </x:c>
      <x:c r="M60" s="174"/>
      <x:c r="N60" s="174" t="str">
        <x:v>Larcher, Stefano; Marini, Giuseppe; Rigobello, Alessandro; De Rosa, Silvia</x:v>
      </x:c>
      <x:c r="O60" s="176" t="n">
        <x:v>2026</x:v>
      </x:c>
      <x:c r="P60" s="174" t="str">
        <x:v>Medicina intensiva</x:v>
      </x:c>
      <x:c r="Q60" s="174" t="str">
        <x:v>Journal Article; Review</x:v>
      </x:c>
      <x:c r="R60" s="174" t="str">
        <x:v>Unclear</x:v>
      </x:c>
      <x:c r="S60" s="174" t="str">
        <x:v>Unknown</x:v>
      </x:c>
      <x:c r="T60" s="174" t="str">
        <x:v>eng</x:v>
      </x:c>
      <x:c r="U60" s="174" t="str">
        <x:v>https://pubmed.ncbi.nlm.nih.gov/42425810/</x:v>
      </x:c>
      <x:c r="V60" s="174" t="str">
        <x:v>10.1016/j.medine.2026.502564</x:v>
      </x:c>
      <x:c r="W60" s="175" t="str">
        <x:f>IF(V60="","",LOWER(SUBSTITUTE(SUBSTITUTE(SUBSTITUTE(SUBSTITUTE(TRIM(V60),"https://doi.org/",""),"http://doi.org/",""),"https://dx.doi.org/",""),"doi:","")))</x:f>
        <x:v>10.1016/j.medine.2026.502564</x:v>
      </x:c>
      <x:c r="X60" s="174" t="str">
        <x:v>42425810</x:v>
      </x:c>
      <x:c r="Y60" s="174" t="str"/>
      <x:c r="Z60" s="174"/>
      <x:c r="AA60" s="174" t="str">
        <x:v>PubMed/MEDLINE</x:v>
      </x:c>
      <x:c r="AB60" s="174" t="str">
        <x:v>PUBMED-B-v1.0-2026-08-28</x:v>
      </x:c>
      <x:c r="AC60" s="174" t="str">
        <x:v>SP-PUBMED-B-20260828</x:v>
      </x:c>
      <x:c r="AD60" s="177" t="n">
        <x:v>46262</x:v>
      </x:c>
      <x:c r="AE60" s="177" t="n">
        <x:v>46272</x:v>
      </x:c>
      <x:c r="AF60" s="174" t="str">
        <x:v>FMZEJDSB</x:v>
      </x:c>
      <x:c r="AG60" s="174"/>
      <x:c r="AH60" s="174" t="str">
        <x:v>Tactical Athlete → Operational Readiness Brazil</x:v>
      </x:c>
      <x:c r="AI60" s="174" t="str">
        <x:v>evidence-family:B</x:v>
      </x:c>
      <x:c r="AJ60" s="174"/>
      <x:c r="AK60" s="175" t="str">
        <x:f>IF(AJ60="","",IF(OR(LOWER(AJ60)="brazil",LOWER(AJ60)="brasil"),"Yes","No"))</x:f>
      </x:c>
      <x:c r="AL60" s="174"/>
      <x:c r="AM60" s="174"/>
      <x:c r="AN60" s="174"/>
      <x:c r="AO60" s="178"/>
      <x:c r="AP60" s="174"/>
      <x:c r="AQ60" s="174"/>
      <x:c r="AR60" s="174"/>
      <x:c r="AS60" s="174"/>
      <x:c r="AT60" s="174"/>
      <x:c r="AU60" s="174"/>
      <x:c r="AV60" s="174"/>
      <x:c r="AW60" s="174"/>
      <x:c r="AX60" s="174"/>
      <x:c r="AY60" s="174"/>
      <x:c r="AZ60" s="174"/>
      <x:c r="BA60" s="174"/>
      <x:c r="BB60" s="174"/>
      <x:c r="BC60" s="174"/>
      <x:c r="BD60" s="174"/>
      <x:c r="BE60" s="174"/>
      <x:c r="BF60" s="174"/>
      <x:c r="BG60" s="174"/>
      <x:c r="BH60" s="174"/>
      <x:c r="BI60" s="174"/>
      <x:c r="BJ60" s="174"/>
      <x:c r="BK60" s="174"/>
      <x:c r="BL60" s="174"/>
      <x:c r="BM60" s="174"/>
      <x:c r="BN60" s="174"/>
      <x:c r="BO60" s="174"/>
      <x:c r="BP60" s="174"/>
      <x:c r="BQ60" s="174"/>
      <x:c r="BR60" s="174"/>
      <x:c r="BS60" s="174"/>
      <x:c r="BT60" s="174"/>
      <x:c r="BU60" s="174"/>
      <x:c r="BV60" s="174"/>
      <x:c r="BW60" s="174"/>
      <x:c r="BX60" s="174"/>
      <x:c r="BY60" s="174"/>
      <x:c r="BZ60" s="174"/>
      <x:c r="CA60" s="174"/>
      <x:c r="CB60" s="174"/>
      <x:c r="CC60" s="174"/>
      <x:c r="CD60" s="174"/>
      <x:c r="CE60" s="174"/>
      <x:c r="CF60" s="174"/>
      <x:c r="CG60" s="174"/>
      <x:c r="CH60" s="174"/>
      <x:c r="CI60" s="179"/>
      <x:c r="CJ60" s="174" t="str">
        <x:v>Yes</x:v>
      </x:c>
      <x:c r="CK60" s="174" t="str">
        <x:v>Yes</x:v>
      </x:c>
      <x:c r="CL60" s="174" t="str">
        <x:v>Yes</x:v>
      </x:c>
      <x:c r="CM60" s="174" t="str">
        <x:v>Clear</x:v>
      </x:c>
      <x:c r="CN60" s="174" t="str">
        <x:v>Verified — clear</x:v>
      </x:c>
      <x:c r="CO60" s="177" t="n">
        <x:v>46272</x:v>
      </x:c>
      <x:c r="CP60" s="174" t="str">
        <x:v>https://pubmed.ncbi.nlm.nih.gov/42425810/</x:v>
      </x:c>
      <x:c r="CQ60" s="174"/>
      <x:c r="CR60" s="174"/>
      <x:c r="CS60" s="174"/>
      <x:c r="CT60" s="174"/>
      <x:c r="CU60" s="176"/>
      <x:c r="CV60" s="176"/>
      <x:c r="CW60" s="176"/>
      <x:c r="CX60" s="176"/>
      <x:c r="CY60" s="176"/>
      <x:c r="CZ60" s="176"/>
      <x:c r="DA60" s="176"/>
      <x:c r="DB60" s="175" t="str">
        <x:f>IF(L60="","",IF(AND(COUNT(CU60:DA60)=7,OR(CU60=0,CU60=1,CU60=2),OR(CV60=0,CV60=1,CV60=2),OR(CW60=0,CW60=1,CW60=2),OR(CX60=0,CX60=1,CX60=2),OR(CY60=0,CY60=1,CY60=2),OR(CZ60=0,CZ60=1,CZ60=2),OR(DA60=0,DA60=1,DA60=2)),SUM(CU60:DA60),""))</x:f>
      </x:c>
      <x:c r="DC60" s="180" t="str">
        <x:f>IF(DB60="","",ROUND(DB60/14*10,1))</x:f>
      </x:c>
      <x:c r="DD60" s="174" t="str">
        <x:v>Pending</x:v>
      </x:c>
      <x:c r="DE60" s="175" t="str">
        <x:f>IF(L60="","",IF(DC60="","Pending",IF(DD60="Yes","CONDITIONAL — safety override",IF(DC60&gt;=8,"HIGH",IF(DC60&gt;=5,"CONDITIONAL","LOW")))))</x:f>
        <x:v>Pending</x:v>
      </x:c>
      <x:c r="DF60" s="174" t="str">
        <x:v>Pending screening and full-text appraisal; no transferability judgment made at identification.</x:v>
      </x:c>
      <x:c r="DG60" s="174"/>
      <x:c r="DH60" s="174"/>
      <x:c r="DI60" s="174"/>
      <x:c r="DJ60" s="174"/>
      <x:c r="DK60" s="174"/>
      <x:c r="DL60" s="174"/>
      <x:c r="DM60" s="174"/>
      <x:c r="DN60" s="174"/>
      <x:c r="DO60" s="174"/>
      <x:c r="DP60" s="174"/>
      <x:c r="DQ60" s="174"/>
      <x:c r="DR60" s="174"/>
      <x:c r="DS60" s="174"/>
      <x:c r="DT60" s="174"/>
      <x:c r="DU60" s="174"/>
      <x:c r="DV60" s="174"/>
      <x:c r="DW60" s="174"/>
      <x:c r="DX60" s="174"/>
      <x:c r="DY60" s="174"/>
      <x:c r="DZ60" s="174" t="str">
        <x:v>Title/abstract screening alone does not establish effectiveness, causality, methodological quality, transferability to Brazilian public safety or an institutional recommendation.</x:v>
      </x:c>
      <x:c r="EA60" s="174" t="str">
        <x:v>Pending</x:v>
      </x:c>
      <x:c r="EB60" s="175" t="str">
        <x:f>IF(L60="","",IF(EC60="READY","Yes","No / Pending"))</x:f>
        <x:v>No / Pending</x:v>
      </x:c>
      <x:c r="EC60" s="174" t="str">
        <x:f>IF(L60="","",IF(OR(ISNUMBER(SEARCH("Retracted Publication",Q60)),CM60="Retracted",CN60="Retracted",CM60="Expression of Concern",CN60="Expression of Concern",F60="Not used",CG60="Critical",CH60="High",CH60="Critical"),"BLOCKED — integrity or use restriction",IF(AND(CJ60="Yes",CK60="Yes",CL60="Yes"),IF(AND(CM60="Clear",CN60="Verified — clear"),IF(AND(AND(LEN(TRIM(CF60))&gt;0,LEFT(LOWER(TRIM(CF60)),7)&lt;&gt;"pending"),OR(CG60="High",CG60="Moderate"),OR(CH60="Low",CH60="Some concerns",CH60="Not applicable")),IF(AND(DD60="No",OR(DE60="HIGH",DE60="CONDITIONAL"),AND(LEN(TRIM(DF60))&gt;0,LEFT(LOWER(TRIM(DF60)),7)&lt;&gt;"pending")),IF(AND(AND(LEN(TRIM(DT60))&gt;0,LEFT(LOWER(TRIM(DT60)),7)&lt;&gt;"pending"),AND(LEN(TRIM(DU60))&gt;0,LEFT(LOWER(TRIM(DU60)),7)&lt;&gt;"pending"),OR(AND(LEN(TRIM(DV60))&gt;0,LEFT(LOWER(TRIM(DV60)),7)&lt;&gt;"pending"),AND(LEN(TRIM(DW60))&gt;0,LEFT(LOWER(TRIM(DW60)),7)&lt;&gt;"pending")),AND(LEN(TRIM(DX60))&gt;0,LEFT(LOWER(TRIM(DX60)),7)&lt;&gt;"pending")),IF(AND(F60="Claim-ready",OR(EA60="Strong",EA60="Moderate"),AND(LEN(TRIM(G60))&gt;0,LEFT(LOWER(TRIM(G60)),7)&lt;&gt;"pending"),G60&lt;&gt;"No substantive use decision is permitted from identification metadata alone.",AND(LEN(TRIM(DZ60))&gt;0,LEFT(LOWER(TRIM(DZ60)),7)&lt;&gt;"pending"),DZ60&lt;&gt;"Identification metadata alone does not permit any substantive scientific, causal, operational, or institutional claim.",AND(LEN(TRIM(EI60))&gt;0,LEFT(LOWER(TRIM(EI60)),7)&lt;&gt;"pending"),ISNUMBER(EH60),EH60&gt;0),"READY","PENDING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" s="174" t="str">
        <x:v>Pending</x:v>
      </x:c>
      <x:c r="EE60" s="174"/>
      <x:c r="EF60" s="174" t="str">
        <x:v>Pending</x:v>
      </x:c>
      <x:c r="EG60" s="174" t="str">
        <x:v>Pending</x:v>
      </x:c>
      <x:c r="EH60" s="177"/>
      <x:c r="EI60" s="500"/>
      <x:c r="EJ60" s="174"/>
      <x:c r="EK60" s="174" t="str">
        <x:v>Pending</x:v>
      </x:c>
      <x:c r="EL60" s="177" t="n">
        <x:v>46272</x:v>
      </x:c>
      <x:c r="EM60" s="174" t="str">
        <x:v>Production PubMed record imported and reconciled to Zotero item FMZEJDSB;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" s="181" t="n">
        <x:f>IF(L60="","",(IF(N60&lt;&gt;"",1,0)+IF(O60&lt;&gt;"",1,0)+IF(AJ60&lt;&gt;"",1,0)+IF(AU60&lt;&gt;"",1,0)+IF(BE60&lt;&gt;"",1,0)+IF(CF60&lt;&gt;"",1,0)+IF(CJ60="Yes",1,0)+IF(CL60="Yes",1,0)+IF(DE60&lt;&gt;"Pending",1,0)+IF(F60&lt;&gt;"",1,0)+IF(DZ60&lt;&gt;"",1,0)+IF(EI60&lt;&gt;"",1,0))/12)</x:f>
        <x:v>0.5</x:v>
      </x:c>
    </x:row>
    <x:row r="61">
      <x:c r="A61" s="175" t="str">
        <x:v>EV-0058</x:v>
      </x:c>
      <x:c r="B61" s="174" t="str">
        <x:v>Metadata verification</x:v>
      </x:c>
      <x:c r="C61" s="175" t="str">
        <x:f>IF(L61="","",IF(LEFT(EC61,7)="BLOCKED","🔴 Do not use for conclusion",IF(EB61="Yes","🟢 Claim-ready","🟡 Caution / context")))</x:f>
        <x:v>🟡 Caution / context</x:v>
      </x:c>
      <x:c r="D61" s="174" t="str">
        <x:f>IF(L61="","",EC61)</x:f>
        <x:v>PENDING — verification</x:v>
      </x:c>
      <x:c r="E61" s="174" t="str">
        <x:v>P2 — High</x:v>
      </x:c>
      <x:c r="F61" s="174" t="str">
        <x:v>Pending</x:v>
      </x:c>
      <x:c r="G61" s="174" t="str">
        <x:v>Title/abstract identify an explicit tactical/public-safety context and readiness domain; retain for full-text assessment.</x:v>
      </x:c>
      <x:c r="H61" s="174" t="str">
        <x:v>Obtain and review lawful full text; confirm human adjudication; then select a design-specific appraisal instrument.</x:v>
      </x:c>
      <x:c r="I61" s="174"/>
      <x:c r="J61" s="174" t="str">
        <x:v>A — Core</x:v>
      </x:c>
      <x:c r="K61" s="174" t="str">
        <x:v>IDENTIFIED</x:v>
      </x:c>
      <x:c r="L61" s="174" t="str">
        <x:v>Sports and Exercise Cardiology: A New Frontier in Cardiovascular Disease Management.</x:v>
      </x:c>
      <x:c r="M61" s="174"/>
      <x:c r="N61" s="174" t="str">
        <x:v>Cornwell, William K 3rd; Dineen, Elizabeth H; Petek, Bradley J; Shafer, Keri M; Davenport, Eddie; Chung, Eugene H; Kim, Jonathan H; Levine, Benjamin D</x:v>
      </x:c>
      <x:c r="O61" s="176" t="n">
        <x:v>2026</x:v>
      </x:c>
      <x:c r="P61" s="174" t="str">
        <x:v>Circulation. Population health and outcomes</x:v>
      </x:c>
      <x:c r="Q61" s="174" t="str">
        <x:v>Journal Article; Review</x:v>
      </x:c>
      <x:c r="R61" s="174" t="str">
        <x:v>Unclear</x:v>
      </x:c>
      <x:c r="S61" s="174" t="str">
        <x:v>Unknown</x:v>
      </x:c>
      <x:c r="T61" s="174" t="str">
        <x:v>eng</x:v>
      </x:c>
      <x:c r="U61" s="174" t="str">
        <x:v>https://pubmed.ncbi.nlm.nih.gov/42422937/</x:v>
      </x:c>
      <x:c r="V61" s="174" t="str">
        <x:v>10.1161/circoutcomes.126.013583</x:v>
      </x:c>
      <x:c r="W61" s="175" t="str">
        <x:f>IF(V61="","",LOWER(SUBSTITUTE(SUBSTITUTE(SUBSTITUTE(SUBSTITUTE(TRIM(V61),"https://doi.org/",""),"http://doi.org/",""),"https://dx.doi.org/",""),"doi:","")))</x:f>
        <x:v>10.1161/circoutcomes.126.013583</x:v>
      </x:c>
      <x:c r="X61" s="174" t="str">
        <x:v>42422937</x:v>
      </x:c>
      <x:c r="Y61" s="174" t="str"/>
      <x:c r="Z61" s="174"/>
      <x:c r="AA61" s="174" t="str">
        <x:v>PubMed/MEDLINE</x:v>
      </x:c>
      <x:c r="AB61" s="174" t="str">
        <x:v>PUBMED-A-v1.0-2026-08-28</x:v>
      </x:c>
      <x:c r="AC61" s="174" t="str">
        <x:v>SP-PUBMED-A-20260828</x:v>
      </x:c>
      <x:c r="AD61" s="177" t="n">
        <x:v>46262</x:v>
      </x:c>
      <x:c r="AE61" s="177" t="n">
        <x:v>46272</x:v>
      </x:c>
      <x:c r="AF61" s="174" t="str">
        <x:v>5UVNWDIT</x:v>
      </x:c>
      <x:c r="AG61" s="174"/>
      <x:c r="AH61" s="174" t="str">
        <x:v>Tactical Athlete → Operational Readiness Brazil</x:v>
      </x:c>
      <x:c r="AI61" s="174" t="str">
        <x:v>evidence-family:A</x:v>
      </x:c>
      <x:c r="AJ61" s="174"/>
      <x:c r="AK61" s="175" t="str">
        <x:f>IF(AJ61="","",IF(OR(LOWER(AJ61)="brazil",LOWER(AJ61)="brasil"),"Yes","No"))</x:f>
      </x:c>
      <x:c r="AL61" s="174"/>
      <x:c r="AM61" s="174"/>
      <x:c r="AN61" s="174"/>
      <x:c r="AO61" s="178"/>
      <x:c r="AP61" s="174"/>
      <x:c r="AQ61" s="174"/>
      <x:c r="AR61" s="174"/>
      <x:c r="AS61" s="174"/>
      <x:c r="AT61" s="174"/>
      <x:c r="AU61" s="174"/>
      <x:c r="AV61" s="174"/>
      <x:c r="AW61" s="174"/>
      <x:c r="AX61" s="174"/>
      <x:c r="AY61" s="174"/>
      <x:c r="AZ61" s="174"/>
      <x:c r="BA61" s="174"/>
      <x:c r="BB61" s="174"/>
      <x:c r="BC61" s="174"/>
      <x:c r="BD61" s="174"/>
      <x:c r="BE61" s="174"/>
      <x:c r="BF61" s="174"/>
      <x:c r="BG61" s="174"/>
      <x:c r="BH61" s="174"/>
      <x:c r="BI61" s="174"/>
      <x:c r="BJ61" s="174"/>
      <x:c r="BK61" s="174"/>
      <x:c r="BL61" s="174"/>
      <x:c r="BM61" s="174"/>
      <x:c r="BN61" s="174"/>
      <x:c r="BO61" s="174"/>
      <x:c r="BP61" s="174"/>
      <x:c r="BQ61" s="174"/>
      <x:c r="BR61" s="174"/>
      <x:c r="BS61" s="174"/>
      <x:c r="BT61" s="174"/>
      <x:c r="BU61" s="174"/>
      <x:c r="BV61" s="174"/>
      <x:c r="BW61" s="174"/>
      <x:c r="BX61" s="174"/>
      <x:c r="BY61" s="174"/>
      <x:c r="BZ61" s="174"/>
      <x:c r="CA61" s="174"/>
      <x:c r="CB61" s="174"/>
      <x:c r="CC61" s="174"/>
      <x:c r="CD61" s="174"/>
      <x:c r="CE61" s="174"/>
      <x:c r="CF61" s="174"/>
      <x:c r="CG61" s="174"/>
      <x:c r="CH61" s="174"/>
      <x:c r="CI61" s="179"/>
      <x:c r="CJ61" s="174" t="str">
        <x:v>Pending</x:v>
      </x:c>
      <x:c r="CK61" s="174" t="str">
        <x:v>Yes</x:v>
      </x:c>
      <x:c r="CL61" s="174" t="str">
        <x:v>Yes</x:v>
      </x:c>
      <x:c r="CM61" s="174" t="str">
        <x:v>Clear</x:v>
      </x:c>
      <x:c r="CN61" s="174" t="str">
        <x:v>Verified — clear</x:v>
      </x:c>
      <x:c r="CO61" s="177" t="n">
        <x:v>46272</x:v>
      </x:c>
      <x:c r="CP61" s="174" t="str">
        <x:v>https://pubmed.ncbi.nlm.nih.gov/42422937/</x:v>
      </x:c>
      <x:c r="CQ61" s="174"/>
      <x:c r="CR61" s="174"/>
      <x:c r="CS61" s="174"/>
      <x:c r="CT61" s="174"/>
      <x:c r="CU61" s="176"/>
      <x:c r="CV61" s="176"/>
      <x:c r="CW61" s="176"/>
      <x:c r="CX61" s="176"/>
      <x:c r="CY61" s="176"/>
      <x:c r="CZ61" s="176"/>
      <x:c r="DA61" s="176"/>
      <x:c r="DB61" s="175" t="str">
        <x:f>IF(L61="","",IF(AND(COUNT(CU61:DA61)=7,OR(CU61=0,CU61=1,CU61=2),OR(CV61=0,CV61=1,CV61=2),OR(CW61=0,CW61=1,CW61=2),OR(CX61=0,CX61=1,CX61=2),OR(CY61=0,CY61=1,CY61=2),OR(CZ61=0,CZ61=1,CZ61=2),OR(DA61=0,DA61=1,DA61=2)),SUM(CU61:DA61),""))</x:f>
      </x:c>
      <x:c r="DC61" s="180" t="str">
        <x:f>IF(DB61="","",ROUND(DB61/14*10,1))</x:f>
      </x:c>
      <x:c r="DD61" s="174" t="str">
        <x:v>Pending</x:v>
      </x:c>
      <x:c r="DE61" s="175" t="str">
        <x:f>IF(L61="","",IF(DC61="","Pending",IF(DD61="Yes","CONDITIONAL — safety override",IF(DC61&gt;=8,"HIGH",IF(DC61&gt;=5,"CONDITIONAL","LOW")))))</x:f>
        <x:v>Pending</x:v>
      </x:c>
      <x:c r="DF61" s="174" t="str">
        <x:v>Pending screening and full-text appraisal; no transferability judgment made at identification.</x:v>
      </x:c>
      <x:c r="DG61" s="174"/>
      <x:c r="DH61" s="174"/>
      <x:c r="DI61" s="174"/>
      <x:c r="DJ61" s="174"/>
      <x:c r="DK61" s="174"/>
      <x:c r="DL61" s="174"/>
      <x:c r="DM61" s="174"/>
      <x:c r="DN61" s="174"/>
      <x:c r="DO61" s="174"/>
      <x:c r="DP61" s="174"/>
      <x:c r="DQ61" s="174"/>
      <x:c r="DR61" s="174"/>
      <x:c r="DS61" s="174"/>
      <x:c r="DT61" s="174"/>
      <x:c r="DU61" s="174"/>
      <x:c r="DV61" s="174"/>
      <x:c r="DW61" s="174"/>
      <x:c r="DX61" s="174"/>
      <x:c r="DY61" s="174"/>
      <x:c r="DZ61" s="174" t="str">
        <x:v>Title/abstract screening alone does not establish effectiveness, causality, methodological quality, transferability to Brazilian public safety or an institutional recommendation.</x:v>
      </x:c>
      <x:c r="EA61" s="174" t="str">
        <x:v>Pending</x:v>
      </x:c>
      <x:c r="EB61" s="175" t="str">
        <x:f>IF(L61="","",IF(EC61="READY","Yes","No / Pending"))</x:f>
        <x:v>No / Pending</x:v>
      </x:c>
      <x:c r="EC61" s="174" t="str">
        <x:f>IF(L61="","",IF(OR(ISNUMBER(SEARCH("Retracted Publication",Q61)),CM61="Retracted",CN61="Retracted",CM61="Expression of Concern",CN61="Expression of Concern",F61="Not used",CG61="Critical",CH61="High",CH61="Critical"),"BLOCKED — integrity or use restriction",IF(AND(CJ61="Yes",CK61="Yes",CL61="Yes"),IF(AND(CM61="Clear",CN61="Verified — clear"),IF(AND(AND(LEN(TRIM(CF61))&gt;0,LEFT(LOWER(TRIM(CF61)),7)&lt;&gt;"pending"),OR(CG61="High",CG61="Moderate"),OR(CH61="Low",CH61="Some concerns",CH61="Not applicable")),IF(AND(DD61="No",OR(DE61="HIGH",DE61="CONDITIONAL"),AND(LEN(TRIM(DF61))&gt;0,LEFT(LOWER(TRIM(DF61)),7)&lt;&gt;"pending")),IF(AND(AND(LEN(TRIM(DT61))&gt;0,LEFT(LOWER(TRIM(DT61)),7)&lt;&gt;"pending"),AND(LEN(TRIM(DU61))&gt;0,LEFT(LOWER(TRIM(DU61)),7)&lt;&gt;"pending"),OR(AND(LEN(TRIM(DV61))&gt;0,LEFT(LOWER(TRIM(DV61)),7)&lt;&gt;"pending"),AND(LEN(TRIM(DW61))&gt;0,LEFT(LOWER(TRIM(DW61)),7)&lt;&gt;"pending")),AND(LEN(TRIM(DX61))&gt;0,LEFT(LOWER(TRIM(DX61)),7)&lt;&gt;"pending")),IF(AND(F61="Claim-ready",OR(EA61="Strong",EA61="Moderate"),AND(LEN(TRIM(G61))&gt;0,LEFT(LOWER(TRIM(G61)),7)&lt;&gt;"pending"),G61&lt;&gt;"No substantive use decision is permitted from identification metadata alone.",AND(LEN(TRIM(DZ61))&gt;0,LEFT(LOWER(TRIM(DZ61)),7)&lt;&gt;"pending"),DZ61&lt;&gt;"Identification metadata alone does not permit any substantive scientific, causal, operational, or institutional claim.",AND(LEN(TRIM(EI61))&gt;0,LEFT(LOWER(TRIM(EI61)),7)&lt;&gt;"pending"),ISNUMBER(EH61),EH61&gt;0),"READY","PENDING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61" s="174" t="str">
        <x:v>Pending</x:v>
      </x:c>
      <x:c r="EE61" s="174"/>
      <x:c r="EF61" s="174" t="str">
        <x:v>Pending</x:v>
      </x:c>
      <x:c r="EG61" s="174" t="str">
        <x:v>Pending</x:v>
      </x:c>
      <x:c r="EH61" s="177"/>
      <x:c r="EI61" s="500"/>
      <x:c r="EJ61" s="174"/>
      <x:c r="EK61" s="174" t="str">
        <x:v>Pending</x:v>
      </x:c>
      <x:c r="EL61" s="177" t="n">
        <x:v>46272</x:v>
      </x:c>
      <x:c r="EM61" s="174" t="str">
        <x:v>Production PubMed record imported and reconciled to Zotero item 5UVNWDIT;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61" s="181" t="n">
        <x:f>IF(L61="","",(IF(N61&lt;&gt;"",1,0)+IF(O61&lt;&gt;"",1,0)+IF(AJ61&lt;&gt;"",1,0)+IF(AU61&lt;&gt;"",1,0)+IF(BE61&lt;&gt;"",1,0)+IF(CF61&lt;&gt;"",1,0)+IF(CJ61="Yes",1,0)+IF(CL61="Yes",1,0)+IF(DE61&lt;&gt;"Pending",1,0)+IF(F61&lt;&gt;"",1,0)+IF(DZ61&lt;&gt;"",1,0)+IF(EI61&lt;&gt;"",1,0))/12)</x:f>
        <x:v>0.4166666666666667</x:v>
      </x:c>
    </x:row>
    <x:row r="62">
      <x:c r="A62" s="175" t="str">
        <x:v>EV-0059</x:v>
      </x:c>
      <x:c r="B62" s="174" t="str">
        <x:v>Integrity check</x:v>
      </x:c>
      <x:c r="C62" s="175" t="str">
        <x:f>IF(L62="","",IF(LEFT(EC62,7)="BLOCKED","🔴 Do not use for conclusion",IF(EB62="Yes","🟢 Claim-ready","🟡 Caution / context")))</x:f>
        <x:v>🟡 Caution / context</x:v>
      </x:c>
      <x:c r="D62" s="174" t="str">
        <x:f>IF(L62="","",EC62)</x:f>
        <x:v>PENDING — integrity resolution</x:v>
      </x:c>
      <x:c r="E62" s="174" t="str">
        <x:v>P2 — High</x:v>
      </x:c>
      <x:c r="F62" s="174" t="str">
        <x:v>Pending</x:v>
      </x:c>
      <x:c r="G62" s="174" t="str">
        <x:v>Title/abstract identify an explicit tactical/public-safety context and readiness domain; retain for full-text assessment.</x:v>
      </x:c>
      <x:c r="H62" s="174" t="str">
        <x:v>Obtain and review lawful full text; confirm human adjudication; then select a design-specific appraisal instrument.</x:v>
      </x:c>
      <x:c r="I62" s="174"/>
      <x:c r="J62" s="174" t="str">
        <x:v>A — Core</x:v>
      </x:c>
      <x:c r="K62" s="174" t="str">
        <x:v>IDENTIFIED</x:v>
      </x:c>
      <x:c r="L62" s="174" t="str">
        <x:v>Correction: Salivary biomarkers of tactical athlete readiness: A systematic review.</x:v>
      </x:c>
      <x:c r="M62" s="174"/>
      <x:c r="N62" s="174" t="str">
        <x:v>Lindsey, Bryndan; Shaul, Yosef; Martin, Joel</x:v>
      </x:c>
      <x:c r="O62" s="176" t="n">
        <x:v>2026</x:v>
      </x:c>
      <x:c r="P62" s="174" t="str">
        <x:v>PloS one</x:v>
      </x:c>
      <x:c r="Q62" s="174" t="str">
        <x:v>Published Erratum</x:v>
      </x:c>
      <x:c r="R62" s="174" t="str">
        <x:v>Unclear</x:v>
      </x:c>
      <x:c r="S62" s="174" t="str">
        <x:v>Unknown</x:v>
      </x:c>
      <x:c r="T62" s="174" t="str">
        <x:v>eng</x:v>
      </x:c>
      <x:c r="U62" s="174" t="str">
        <x:v>https://pubmed.ncbi.nlm.nih.gov/42412865/</x:v>
      </x:c>
      <x:c r="V62" s="174" t="str">
        <x:v>10.1371/journal.pone.0353341</x:v>
      </x:c>
      <x:c r="W62" s="175" t="str">
        <x:f>IF(V62="","",LOWER(SUBSTITUTE(SUBSTITUTE(SUBSTITUTE(SUBSTITUTE(TRIM(V62),"https://doi.org/",""),"http://doi.org/",""),"https://dx.doi.org/",""),"doi:","")))</x:f>
        <x:v>10.1371/journal.pone.0353341</x:v>
      </x:c>
      <x:c r="X62" s="174" t="str">
        <x:v>42412865</x:v>
      </x:c>
      <x:c r="Y62" s="174" t="str">
        <x:v>PMC13340793</x:v>
      </x:c>
      <x:c r="Z62" s="174"/>
      <x:c r="AA62" s="174" t="str">
        <x:v>PubMed/MEDLINE</x:v>
      </x:c>
      <x:c r="AB62" s="174" t="str">
        <x:v>PUBMED-A-v1.0-2026-08-28</x:v>
      </x:c>
      <x:c r="AC62" s="174" t="str">
        <x:v>SP-PUBMED-A-20260828</x:v>
      </x:c>
      <x:c r="AD62" s="177" t="n">
        <x:v>46262</x:v>
      </x:c>
      <x:c r="AE62" s="177" t="n">
        <x:v>46272</x:v>
      </x:c>
      <x:c r="AF62" s="174" t="str">
        <x:v>UR4UXGB5</x:v>
      </x:c>
      <x:c r="AG62" s="174"/>
      <x:c r="AH62" s="174" t="str">
        <x:v>Tactical Athlete → Operational Readiness Brazil</x:v>
      </x:c>
      <x:c r="AI62" s="174" t="str">
        <x:v>evidence-family:A</x:v>
      </x:c>
      <x:c r="AJ62" s="174"/>
      <x:c r="AK62" s="175" t="str">
        <x:f>IF(AJ62="","",IF(OR(LOWER(AJ62)="brazil",LOWER(AJ62)="brasil"),"Yes","No"))</x:f>
      </x:c>
      <x:c r="AL62" s="174"/>
      <x:c r="AM62" s="174"/>
      <x:c r="AN62" s="174"/>
      <x:c r="AO62" s="178"/>
      <x:c r="AP62" s="174"/>
      <x:c r="AQ62" s="174"/>
      <x:c r="AR62" s="174"/>
      <x:c r="AS62" s="174"/>
      <x:c r="AT62" s="174"/>
      <x:c r="AU62" s="174"/>
      <x:c r="AV62" s="174"/>
      <x:c r="AW62" s="174"/>
      <x:c r="AX62" s="174"/>
      <x:c r="AY62" s="174"/>
      <x:c r="AZ62" s="174"/>
      <x:c r="BA62" s="174"/>
      <x:c r="BB62" s="174"/>
      <x:c r="BC62" s="174"/>
      <x:c r="BD62" s="174"/>
      <x:c r="BE62" s="174"/>
      <x:c r="BF62" s="174"/>
      <x:c r="BG62" s="174"/>
      <x:c r="BH62" s="174"/>
      <x:c r="BI62" s="174"/>
      <x:c r="BJ62" s="174"/>
      <x:c r="BK62" s="174"/>
      <x:c r="BL62" s="174"/>
      <x:c r="BM62" s="174"/>
      <x:c r="BN62" s="174"/>
      <x:c r="BO62" s="174"/>
      <x:c r="BP62" s="174"/>
      <x:c r="BQ62" s="174"/>
      <x:c r="BR62" s="174"/>
      <x:c r="BS62" s="174"/>
      <x:c r="BT62" s="174"/>
      <x:c r="BU62" s="174"/>
      <x:c r="BV62" s="174"/>
      <x:c r="BW62" s="174"/>
      <x:c r="BX62" s="174"/>
      <x:c r="BY62" s="174"/>
      <x:c r="BZ62" s="174"/>
      <x:c r="CA62" s="174"/>
      <x:c r="CB62" s="174"/>
      <x:c r="CC62" s="174"/>
      <x:c r="CD62" s="174"/>
      <x:c r="CE62" s="174"/>
      <x:c r="CF62" s="174"/>
      <x:c r="CG62" s="174"/>
      <x:c r="CH62" s="174"/>
      <x:c r="CI62" s="179"/>
      <x:c r="CJ62" s="174" t="str">
        <x:v>Yes</x:v>
      </x:c>
      <x:c r="CK62" s="174" t="str">
        <x:v>Yes</x:v>
      </x:c>
      <x:c r="CL62" s="174" t="str">
        <x:v>Yes</x:v>
      </x:c>
      <x:c r="CM62" s="174" t="str">
        <x:v>Correction</x:v>
      </x:c>
      <x:c r="CN62" s="174" t="str">
        <x:v>Pending</x:v>
      </x:c>
      <x:c r="CO62" s="177" t="n">
        <x:v>46272</x:v>
      </x:c>
      <x:c r="CP62" s="174" t="str">
        <x:v>https://pubmed.ncbi.nlm.nih.gov/40299918/</x:v>
      </x:c>
      <x:c r="CQ62" s="174"/>
      <x:c r="CR62" s="174"/>
      <x:c r="CS62" s="174"/>
      <x:c r="CT62" s="174"/>
      <x:c r="CU62" s="176"/>
      <x:c r="CV62" s="176"/>
      <x:c r="CW62" s="176"/>
      <x:c r="CX62" s="176"/>
      <x:c r="CY62" s="176"/>
      <x:c r="CZ62" s="176"/>
      <x:c r="DA62" s="176"/>
      <x:c r="DB62" s="175" t="str">
        <x:f>IF(L62="","",IF(AND(COUNT(CU62:DA62)=7,OR(CU62=0,CU62=1,CU62=2),OR(CV62=0,CV62=1,CV62=2),OR(CW62=0,CW62=1,CW62=2),OR(CX62=0,CX62=1,CX62=2),OR(CY62=0,CY62=1,CY62=2),OR(CZ62=0,CZ62=1,CZ62=2),OR(DA62=0,DA62=1,DA62=2)),SUM(CU62:DA62),""))</x:f>
      </x:c>
      <x:c r="DC62" s="180" t="str">
        <x:f>IF(DB62="","",ROUND(DB62/14*10,1))</x:f>
      </x:c>
      <x:c r="DD62" s="174" t="str">
        <x:v>Pending</x:v>
      </x:c>
      <x:c r="DE62" s="175" t="str">
        <x:f>IF(L62="","",IF(DC62="","Pending",IF(DD62="Yes","CONDITIONAL — safety override",IF(DC62&gt;=8,"HIGH",IF(DC62&gt;=5,"CONDITIONAL","LOW")))))</x:f>
        <x:v>Pending</x:v>
      </x:c>
      <x:c r="DF62" s="174" t="str">
        <x:v>Pending screening and full-text appraisal; no transferability judgment made at identification.</x:v>
      </x:c>
      <x:c r="DG62" s="174"/>
      <x:c r="DH62" s="174"/>
      <x:c r="DI62" s="174"/>
      <x:c r="DJ62" s="174"/>
      <x:c r="DK62" s="174"/>
      <x:c r="DL62" s="174"/>
      <x:c r="DM62" s="174"/>
      <x:c r="DN62" s="174"/>
      <x:c r="DO62" s="174"/>
      <x:c r="DP62" s="174"/>
      <x:c r="DQ62" s="174"/>
      <x:c r="DR62" s="174"/>
      <x:c r="DS62" s="174"/>
      <x:c r="DT62" s="174"/>
      <x:c r="DU62" s="174"/>
      <x:c r="DV62" s="174"/>
      <x:c r="DW62" s="174"/>
      <x:c r="DX62" s="174"/>
      <x:c r="DY62" s="174"/>
      <x:c r="DZ62" s="174" t="str">
        <x:v>Title/abstract screening alone does not establish effectiveness, causality, methodological quality, transferability to Brazilian public safety or an institutional recommendation.</x:v>
      </x:c>
      <x:c r="EA62" s="174" t="str">
        <x:v>Pending</x:v>
      </x:c>
      <x:c r="EB62" s="175" t="str">
        <x:f>IF(L62="","",IF(EC62="READY","Yes","No / Pending"))</x:f>
        <x:v>No / Pending</x:v>
      </x:c>
      <x:c r="EC62" s="174" t="str">
        <x:f>IF(L62="","",IF(OR(ISNUMBER(SEARCH("Retracted Publication",Q62)),CM62="Retracted",CN62="Retracted",CM62="Expression of Concern",CN62="Expression of Concern",F62="Not used",CG62="Critical",CH62="High",CH62="Critical"),"BLOCKED — integrity or use restriction",IF(AND(CJ62="Yes",CK62="Yes",CL62="Yes"),IF(AND(CM62="Clear",CN62="Verified — clear"),IF(AND(AND(LEN(TRIM(CF62))&gt;0,LEFT(LOWER(TRIM(CF62)),7)&lt;&gt;"pending"),OR(CG62="High",CG62="Moderate"),OR(CH62="Low",CH62="Some concerns",CH62="Not applicable")),IF(AND(DD62="No",OR(DE62="HIGH",DE62="CONDITIONAL"),AND(LEN(TRIM(DF62))&gt;0,LEFT(LOWER(TRIM(DF62)),7)&lt;&gt;"pending")),IF(AND(AND(LEN(TRIM(DT62))&gt;0,LEFT(LOWER(TRIM(DT62)),7)&lt;&gt;"pending"),AND(LEN(TRIM(DU62))&gt;0,LEFT(LOWER(TRIM(DU62)),7)&lt;&gt;"pending"),OR(AND(LEN(TRIM(DV62))&gt;0,LEFT(LOWER(TRIM(DV62)),7)&lt;&gt;"pending"),AND(LEN(TRIM(DW62))&gt;0,LEFT(LOWER(TRIM(DW62)),7)&lt;&gt;"pending")),AND(LEN(TRIM(DX62))&gt;0,LEFT(LOWER(TRIM(DX62)),7)&lt;&gt;"pending")),IF(AND(F62="Claim-ready",OR(EA62="Strong",EA62="Moderate"),AND(LEN(TRIM(G62))&gt;0,LEFT(LOWER(TRIM(G62)),7)&lt;&gt;"pending"),G62&lt;&gt;"No substantive use decision is permitted from identification metadata alone.",AND(LEN(TRIM(DZ62))&gt;0,LEFT(LOWER(TRIM(DZ62)),7)&lt;&gt;"pending"),DZ62&lt;&gt;"Identification metadata alone does not permit any substantive scientific, causal, operational, or institutional claim.",AND(LEN(TRIM(EI62))&gt;0,LEFT(LOWER(TRIM(EI62)),7)&lt;&gt;"pending"),ISNUMBER(EH62),EH62&gt;0),"READY","PENDING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62" s="174" t="str">
        <x:v>Pending</x:v>
      </x:c>
      <x:c r="EE62" s="174"/>
      <x:c r="EF62" s="174" t="str">
        <x:v>Pending</x:v>
      </x:c>
      <x:c r="EG62" s="174" t="str">
        <x:v>Pending</x:v>
      </x:c>
      <x:c r="EH62" s="177"/>
      <x:c r="EI62" s="500"/>
      <x:c r="EJ62" s="174"/>
      <x:c r="EK62" s="174" t="str">
        <x:v>Pending</x:v>
      </x:c>
      <x:c r="EL62" s="177" t="n">
        <x:v>46272</x:v>
      </x:c>
      <x:c r="EM62" s="174" t="str">
        <x:v>Production PubMed record imported and reconciled to Zotero item UR4UXGB5;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62" s="181" t="n">
        <x:f>IF(L62="","",(IF(N62&lt;&gt;"",1,0)+IF(O62&lt;&gt;"",1,0)+IF(AJ62&lt;&gt;"",1,0)+IF(AU62&lt;&gt;"",1,0)+IF(BE62&lt;&gt;"",1,0)+IF(CF62&lt;&gt;"",1,0)+IF(CJ62="Yes",1,0)+IF(CL62="Yes",1,0)+IF(DE62&lt;&gt;"Pending",1,0)+IF(F62&lt;&gt;"",1,0)+IF(DZ62&lt;&gt;"",1,0)+IF(EI62&lt;&gt;"",1,0))/12)</x:f>
        <x:v>0.5</x:v>
      </x:c>
    </x:row>
    <x:row r="63">
      <x:c r="A63" s="175" t="str">
        <x:v>EV-0060</x:v>
      </x:c>
      <x:c r="B63" s="174" t="str">
        <x:v>Integrity check</x:v>
      </x:c>
      <x:c r="C63" s="175" t="str">
        <x:f>IF(L63="","",IF(LEFT(EC63,7)="BLOCKED","🔴 Do not use for conclusion",IF(EB63="Yes","🟢 Claim-ready","🟡 Caution / context")))</x:f>
        <x:v>🟡 Caution / context</x:v>
      </x:c>
      <x:c r="D63" s="174" t="str">
        <x:f>IF(L63="","",EC63)</x:f>
        <x:v>PENDING — appropriate appraisal</x:v>
      </x:c>
      <x:c r="E63" s="174" t="str">
        <x:v>P3 — Medium</x:v>
      </x:c>
      <x:c r="F63" s="174" t="str">
        <x:v>Pending</x:v>
      </x:c>
      <x:c r="G63" s="174" t="str">
        <x:v>Title/abstract identify an explicit tactical/public-safety context and readiness domain; retain for full-text assessment.</x:v>
      </x:c>
      <x:c r="H63" s="174" t="str">
        <x:v>Obtain and review lawful full text; confirm human adjudication; then select a design-specific appraisal instrument.</x:v>
      </x:c>
      <x:c r="I63" s="174"/>
      <x:c r="J63" s="174" t="str">
        <x:v>A — Core</x:v>
      </x:c>
      <x:c r="K63" s="174" t="str">
        <x:v>IDENTIFIED</x:v>
      </x:c>
      <x:c r="L63" s="174" t="str">
        <x:v>Prevalence, patterns and motives for hormonal contraceptive use among German servicewomen: results from a nationwide survey.</x:v>
      </x:c>
      <x:c r="M63" s="174"/>
      <x:c r="N63" s="174" t="str">
        <x:v>Schlie, Jennifer; Schinkothe, Timo; Schmidt, Annette</x:v>
      </x:c>
      <x:c r="O63" s="176" t="n">
        <x:v>2026</x:v>
      </x:c>
      <x:c r="P63" s="174" t="str">
        <x:v>Frontiers in endocrinology</x:v>
      </x:c>
      <x:c r="Q63" s="174" t="str">
        <x:v>Journal Article</x:v>
      </x:c>
      <x:c r="R63" s="174" t="str">
        <x:v>Unclear</x:v>
      </x:c>
      <x:c r="S63" s="174" t="str">
        <x:v>Unknown</x:v>
      </x:c>
      <x:c r="T63" s="174" t="str">
        <x:v>eng</x:v>
      </x:c>
      <x:c r="U63" s="174" t="str">
        <x:v>https://pubmed.ncbi.nlm.nih.gov/42404340/</x:v>
      </x:c>
      <x:c r="V63" s="174" t="str">
        <x:v>10.3389/fendo.2026.1844924</x:v>
      </x:c>
      <x:c r="W63" s="175" t="str">
        <x:f>IF(V63="","",LOWER(SUBSTITUTE(SUBSTITUTE(SUBSTITUTE(SUBSTITUTE(TRIM(V63),"https://doi.org/",""),"http://doi.org/",""),"https://dx.doi.org/",""),"doi:","")))</x:f>
        <x:v>10.3389/fendo.2026.1844924</x:v>
      </x:c>
      <x:c r="X63" s="174" t="str">
        <x:v>42404340</x:v>
      </x:c>
      <x:c r="Y63" s="174" t="str">
        <x:v>PMC13327855</x:v>
      </x:c>
      <x:c r="Z63" s="174"/>
      <x:c r="AA63" s="174" t="str">
        <x:v>PubMed/MEDLINE</x:v>
      </x:c>
      <x:c r="AB63" s="174" t="str">
        <x:v>PUBMED-A-v1.0-2026-08-28</x:v>
      </x:c>
      <x:c r="AC63" s="174" t="str">
        <x:v>SP-PUBMED-A-20260828</x:v>
      </x:c>
      <x:c r="AD63" s="177" t="n">
        <x:v>46262</x:v>
      </x:c>
      <x:c r="AE63" s="177" t="n">
        <x:v>46272</x:v>
      </x:c>
      <x:c r="AF63" s="174" t="str">
        <x:v>WWIHRICU</x:v>
      </x:c>
      <x:c r="AG63" s="174"/>
      <x:c r="AH63" s="174" t="str">
        <x:v>Tactical Athlete → Operational Readiness Brazil</x:v>
      </x:c>
      <x:c r="AI63" s="174" t="str">
        <x:v>evidence-family:A</x:v>
      </x:c>
      <x:c r="AJ63" s="174"/>
      <x:c r="AK63" s="175" t="str">
        <x:f>IF(AJ63="","",IF(OR(LOWER(AJ63)="brazil",LOWER(AJ63)="brasil"),"Yes","No"))</x:f>
      </x:c>
      <x:c r="AL63" s="174"/>
      <x:c r="AM63" s="174"/>
      <x:c r="AN63" s="174"/>
      <x:c r="AO63" s="178"/>
      <x:c r="AP63" s="174"/>
      <x:c r="AQ63" s="174"/>
      <x:c r="AR63" s="174"/>
      <x:c r="AS63" s="174"/>
      <x:c r="AT63" s="174"/>
      <x:c r="AU63" s="174"/>
      <x:c r="AV63" s="174"/>
      <x:c r="AW63" s="174"/>
      <x:c r="AX63" s="174"/>
      <x:c r="AY63" s="174"/>
      <x:c r="AZ63" s="174"/>
      <x:c r="BA63" s="174"/>
      <x:c r="BB63" s="174"/>
      <x:c r="BC63" s="174"/>
      <x:c r="BD63" s="174"/>
      <x:c r="BE63" s="174"/>
      <x:c r="BF63" s="174"/>
      <x:c r="BG63" s="174"/>
      <x:c r="BH63" s="174"/>
      <x:c r="BI63" s="174"/>
      <x:c r="BJ63" s="174"/>
      <x:c r="BK63" s="174"/>
      <x:c r="BL63" s="174"/>
      <x:c r="BM63" s="174"/>
      <x:c r="BN63" s="174"/>
      <x:c r="BO63" s="174"/>
      <x:c r="BP63" s="174"/>
      <x:c r="BQ63" s="174"/>
      <x:c r="BR63" s="174"/>
      <x:c r="BS63" s="174"/>
      <x:c r="BT63" s="174"/>
      <x:c r="BU63" s="174"/>
      <x:c r="BV63" s="174"/>
      <x:c r="BW63" s="174"/>
      <x:c r="BX63" s="174"/>
      <x:c r="BY63" s="174"/>
      <x:c r="BZ63" s="174"/>
      <x:c r="CA63" s="174"/>
      <x:c r="CB63" s="174"/>
      <x:c r="CC63" s="174"/>
      <x:c r="CD63" s="174"/>
      <x:c r="CE63" s="174"/>
      <x:c r="CF63" s="174"/>
      <x:c r="CG63" s="174"/>
      <x:c r="CH63" s="174"/>
      <x:c r="CI63" s="179"/>
      <x:c r="CJ63" s="174" t="str">
        <x:v>Yes</x:v>
      </x:c>
      <x:c r="CK63" s="174" t="str">
        <x:v>Yes</x:v>
      </x:c>
      <x:c r="CL63" s="174" t="str">
        <x:v>Yes</x:v>
      </x:c>
      <x:c r="CM63" s="174" t="str">
        <x:v>Clear</x:v>
      </x:c>
      <x:c r="CN63" s="174" t="str">
        <x:v>Verified — clear</x:v>
      </x:c>
      <x:c r="CO63" s="177" t="n">
        <x:v>46272</x:v>
      </x:c>
      <x:c r="CP63" s="174" t="str">
        <x:v>https://pubmed.ncbi.nlm.nih.gov/42404340/</x:v>
      </x:c>
      <x:c r="CQ63" s="174"/>
      <x:c r="CR63" s="174"/>
      <x:c r="CS63" s="174"/>
      <x:c r="CT63" s="174"/>
      <x:c r="CU63" s="176"/>
      <x:c r="CV63" s="176"/>
      <x:c r="CW63" s="176"/>
      <x:c r="CX63" s="176"/>
      <x:c r="CY63" s="176"/>
      <x:c r="CZ63" s="176"/>
      <x:c r="DA63" s="176"/>
      <x:c r="DB63" s="175" t="str">
        <x:f>IF(L63="","",IF(AND(COUNT(CU63:DA63)=7,OR(CU63=0,CU63=1,CU63=2),OR(CV63=0,CV63=1,CV63=2),OR(CW63=0,CW63=1,CW63=2),OR(CX63=0,CX63=1,CX63=2),OR(CY63=0,CY63=1,CY63=2),OR(CZ63=0,CZ63=1,CZ63=2),OR(DA63=0,DA63=1,DA63=2)),SUM(CU63:DA63),""))</x:f>
      </x:c>
      <x:c r="DC63" s="180" t="str">
        <x:f>IF(DB63="","",ROUND(DB63/14*10,1))</x:f>
      </x:c>
      <x:c r="DD63" s="174" t="str">
        <x:v>Pending</x:v>
      </x:c>
      <x:c r="DE63" s="175" t="str">
        <x:f>IF(L63="","",IF(DC63="","Pending",IF(DD63="Yes","CONDITIONAL — safety override",IF(DC63&gt;=8,"HIGH",IF(DC63&gt;=5,"CONDITIONAL","LOW")))))</x:f>
        <x:v>Pending</x:v>
      </x:c>
      <x:c r="DF63" s="174" t="str">
        <x:v>Pending screening and full-text appraisal; no transferability judgment made at identification.</x:v>
      </x:c>
      <x:c r="DG63" s="174"/>
      <x:c r="DH63" s="174"/>
      <x:c r="DI63" s="174"/>
      <x:c r="DJ63" s="174"/>
      <x:c r="DK63" s="174"/>
      <x:c r="DL63" s="174"/>
      <x:c r="DM63" s="174"/>
      <x:c r="DN63" s="174"/>
      <x:c r="DO63" s="174"/>
      <x:c r="DP63" s="174"/>
      <x:c r="DQ63" s="174"/>
      <x:c r="DR63" s="174"/>
      <x:c r="DS63" s="174"/>
      <x:c r="DT63" s="174"/>
      <x:c r="DU63" s="174"/>
      <x:c r="DV63" s="174"/>
      <x:c r="DW63" s="174"/>
      <x:c r="DX63" s="174"/>
      <x:c r="DY63" s="174"/>
      <x:c r="DZ63" s="174" t="str">
        <x:v>Title/abstract screening alone does not establish effectiveness, causality, methodological quality, transferability to Brazilian public safety or an institutional recommendation.</x:v>
      </x:c>
      <x:c r="EA63" s="174" t="str">
        <x:v>Pending</x:v>
      </x:c>
      <x:c r="EB63" s="175" t="str">
        <x:f>IF(L63="","",IF(EC63="READY","Yes","No / Pending"))</x:f>
        <x:v>No / Pending</x:v>
      </x:c>
      <x:c r="EC63" s="174" t="str">
        <x:f>IF(L63="","",IF(OR(ISNUMBER(SEARCH("Retracted Publication",Q63)),CM63="Retracted",CN63="Retracted",CM63="Expression of Concern",CN63="Expression of Concern",F63="Not used",CG63="Critical",CH63="High",CH63="Critical"),"BLOCKED — integrity or use restriction",IF(AND(CJ63="Yes",CK63="Yes",CL63="Yes"),IF(AND(CM63="Clear",CN63="Verified — clear"),IF(AND(AND(LEN(TRIM(CF63))&gt;0,LEFT(LOWER(TRIM(CF63)),7)&lt;&gt;"pending"),OR(CG63="High",CG63="Moderate"),OR(CH63="Low",CH63="Some concerns",CH63="Not applicable")),IF(AND(DD63="No",OR(DE63="HIGH",DE63="CONDITIONAL"),AND(LEN(TRIM(DF63))&gt;0,LEFT(LOWER(TRIM(DF63)),7)&lt;&gt;"pending")),IF(AND(AND(LEN(TRIM(DT63))&gt;0,LEFT(LOWER(TRIM(DT63)),7)&lt;&gt;"pending"),AND(LEN(TRIM(DU63))&gt;0,LEFT(LOWER(TRIM(DU63)),7)&lt;&gt;"pending"),OR(AND(LEN(TRIM(DV63))&gt;0,LEFT(LOWER(TRIM(DV63)),7)&lt;&gt;"pending"),AND(LEN(TRIM(DW63))&gt;0,LEFT(LOWER(TRIM(DW63)),7)&lt;&gt;"pending")),AND(LEN(TRIM(DX63))&gt;0,LEFT(LOWER(TRIM(DX63)),7)&lt;&gt;"pending")),IF(AND(F63="Claim-ready",OR(EA63="Strong",EA63="Moderate"),AND(LEN(TRIM(G63))&gt;0,LEFT(LOWER(TRIM(G63)),7)&lt;&gt;"pending"),G63&lt;&gt;"No substantive use decision is permitted from identification metadata alone.",AND(LEN(TRIM(DZ63))&gt;0,LEFT(LOWER(TRIM(DZ63)),7)&lt;&gt;"pending"),DZ63&lt;&gt;"Identification metadata alone does not permit any substantive scientific, causal, operational, or institutional claim.",AND(LEN(TRIM(EI63))&gt;0,LEFT(LOWER(TRIM(EI63)),7)&lt;&gt;"pending"),ISNUMBER(EH63),EH63&gt;0),"READY","PENDING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" s="174" t="str">
        <x:v>Pending</x:v>
      </x:c>
      <x:c r="EE63" s="174"/>
      <x:c r="EF63" s="174" t="str">
        <x:v>Pending</x:v>
      </x:c>
      <x:c r="EG63" s="174" t="str">
        <x:v>Pending</x:v>
      </x:c>
      <x:c r="EH63" s="177"/>
      <x:c r="EI63" s="500"/>
      <x:c r="EJ63" s="174"/>
      <x:c r="EK63" s="174" t="str">
        <x:v>Pending</x:v>
      </x:c>
      <x:c r="EL63" s="177" t="n">
        <x:v>46272</x:v>
      </x:c>
      <x:c r="EM63" s="174" t="str">
        <x:v>Production PubMed record imported and reconciled to Zotero item WWIHRICU;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" s="181" t="n">
        <x:f>IF(L63="","",(IF(N63&lt;&gt;"",1,0)+IF(O63&lt;&gt;"",1,0)+IF(AJ63&lt;&gt;"",1,0)+IF(AU63&lt;&gt;"",1,0)+IF(BE63&lt;&gt;"",1,0)+IF(CF63&lt;&gt;"",1,0)+IF(CJ63="Yes",1,0)+IF(CL63="Yes",1,0)+IF(DE63&lt;&gt;"Pending",1,0)+IF(F63&lt;&gt;"",1,0)+IF(DZ63&lt;&gt;"",1,0)+IF(EI63&lt;&gt;"",1,0))/12)</x:f>
        <x:v>0.5</x:v>
      </x:c>
    </x:row>
    <x:row r="64">
      <x:c r="A64" s="175" t="str">
        <x:v>EV-0061</x:v>
      </x:c>
      <x:c r="B64" s="174" t="str">
        <x:v>Integrity check</x:v>
      </x:c>
      <x:c r="C64" s="175" t="str">
        <x:f>IF(L64="","",IF(LEFT(EC64,7)="BLOCKED","🔴 Do not use for conclusion",IF(EB64="Yes","🟢 Claim-ready","🟡 Caution / context")))</x:f>
        <x:v>🟡 Caution / context</x:v>
      </x:c>
      <x:c r="D64" s="174" t="str">
        <x:f>IF(L64="","",EC64)</x:f>
        <x:v>PENDING — appropriate appraisal</x:v>
      </x:c>
      <x:c r="E64" s="174" t="str">
        <x:v>P3 — Medium</x:v>
      </x:c>
      <x:c r="F64" s="174" t="str">
        <x:v>Pending</x:v>
      </x:c>
      <x:c r="G64" s="174" t="str">
        <x:v>Title/abstract identify an explicit tactical/public-safety context and readiness domain; retain for full-text assessment.</x:v>
      </x:c>
      <x:c r="H64" s="174" t="str">
        <x:v>Obtain and review lawful full text; confirm human adjudication; then select a design-specific appraisal instrument.</x:v>
      </x:c>
      <x:c r="I64" s="174"/>
      <x:c r="J64" s="174" t="str">
        <x:v>A — Core</x:v>
      </x:c>
      <x:c r="K64" s="174" t="str">
        <x:v>IDENTIFIED</x:v>
      </x:c>
      <x:c r="L64" s="174" t="str">
        <x:v>Exploring the effects of holistic performance training in tactical athletes: a pilot longitudinal study of the game plan training programming.</x:v>
      </x:c>
      <x:c r="M64" s="174"/>
      <x:c r="N64" s="174" t="str">
        <x:v>Truett, Jessi; Dodd, Leigh Ann; Kersey, Kenneth; Golden, Mary; Cohen, Achraf; Kulkarni, Mangesh; Anz, Adam</x:v>
      </x:c>
      <x:c r="O64" s="176" t="n">
        <x:v>2026</x:v>
      </x:c>
      <x:c r="P64" s="174" t="str">
        <x:v>Frontiers in sports and active living</x:v>
      </x:c>
      <x:c r="Q64" s="174" t="str">
        <x:v>Journal Article</x:v>
      </x:c>
      <x:c r="R64" s="174" t="str">
        <x:v>Unclear</x:v>
      </x:c>
      <x:c r="S64" s="174" t="str">
        <x:v>Unknown</x:v>
      </x:c>
      <x:c r="T64" s="174" t="str">
        <x:v>eng</x:v>
      </x:c>
      <x:c r="U64" s="174" t="str">
        <x:v>https://pubmed.ncbi.nlm.nih.gov/42404335/</x:v>
      </x:c>
      <x:c r="V64" s="174" t="str">
        <x:v>10.3389/fspor.2026.1879693</x:v>
      </x:c>
      <x:c r="W64" s="175" t="str">
        <x:f>IF(V64="","",LOWER(SUBSTITUTE(SUBSTITUTE(SUBSTITUTE(SUBSTITUTE(TRIM(V64),"https://doi.org/",""),"http://doi.org/",""),"https://dx.doi.org/",""),"doi:","")))</x:f>
        <x:v>10.3389/fspor.2026.1879693</x:v>
      </x:c>
      <x:c r="X64" s="174" t="str">
        <x:v>42404335</x:v>
      </x:c>
      <x:c r="Y64" s="174" t="str">
        <x:v>PMC13333175</x:v>
      </x:c>
      <x:c r="Z64" s="174"/>
      <x:c r="AA64" s="174" t="str">
        <x:v>PubMed/MEDLINE</x:v>
      </x:c>
      <x:c r="AB64" s="174" t="str">
        <x:v>PUBMED-A-v1.0-2026-08-28</x:v>
      </x:c>
      <x:c r="AC64" s="174" t="str">
        <x:v>SP-PUBMED-A-20260828</x:v>
      </x:c>
      <x:c r="AD64" s="177" t="n">
        <x:v>46262</x:v>
      </x:c>
      <x:c r="AE64" s="177" t="n">
        <x:v>46272</x:v>
      </x:c>
      <x:c r="AF64" s="174" t="str">
        <x:v>D9YBSUE4</x:v>
      </x:c>
      <x:c r="AG64" s="174"/>
      <x:c r="AH64" s="174" t="str">
        <x:v>Tactical Athlete → Operational Readiness Brazil</x:v>
      </x:c>
      <x:c r="AI64" s="174" t="str">
        <x:v>evidence-family:A</x:v>
      </x:c>
      <x:c r="AJ64" s="174"/>
      <x:c r="AK64" s="175" t="str">
        <x:f>IF(AJ64="","",IF(OR(LOWER(AJ64)="brazil",LOWER(AJ64)="brasil"),"Yes","No"))</x:f>
      </x:c>
      <x:c r="AL64" s="174"/>
      <x:c r="AM64" s="174"/>
      <x:c r="AN64" s="174"/>
      <x:c r="AO64" s="178"/>
      <x:c r="AP64" s="174"/>
      <x:c r="AQ64" s="174"/>
      <x:c r="AR64" s="174"/>
      <x:c r="AS64" s="174"/>
      <x:c r="AT64" s="174"/>
      <x:c r="AU64" s="174"/>
      <x:c r="AV64" s="174"/>
      <x:c r="AW64" s="174"/>
      <x:c r="AX64" s="174"/>
      <x:c r="AY64" s="174"/>
      <x:c r="AZ64" s="174"/>
      <x:c r="BA64" s="174"/>
      <x:c r="BB64" s="174"/>
      <x:c r="BC64" s="174"/>
      <x:c r="BD64" s="174"/>
      <x:c r="BE64" s="174"/>
      <x:c r="BF64" s="174"/>
      <x:c r="BG64" s="174"/>
      <x:c r="BH64" s="174"/>
      <x:c r="BI64" s="174"/>
      <x:c r="BJ64" s="174"/>
      <x:c r="BK64" s="174"/>
      <x:c r="BL64" s="174"/>
      <x:c r="BM64" s="174"/>
      <x:c r="BN64" s="174"/>
      <x:c r="BO64" s="174"/>
      <x:c r="BP64" s="174"/>
      <x:c r="BQ64" s="174"/>
      <x:c r="BR64" s="174"/>
      <x:c r="BS64" s="174"/>
      <x:c r="BT64" s="174"/>
      <x:c r="BU64" s="174"/>
      <x:c r="BV64" s="174"/>
      <x:c r="BW64" s="174"/>
      <x:c r="BX64" s="174"/>
      <x:c r="BY64" s="174"/>
      <x:c r="BZ64" s="174"/>
      <x:c r="CA64" s="174"/>
      <x:c r="CB64" s="174"/>
      <x:c r="CC64" s="174"/>
      <x:c r="CD64" s="174"/>
      <x:c r="CE64" s="174"/>
      <x:c r="CF64" s="174"/>
      <x:c r="CG64" s="174"/>
      <x:c r="CH64" s="174"/>
      <x:c r="CI64" s="179"/>
      <x:c r="CJ64" s="174" t="str">
        <x:v>Yes</x:v>
      </x:c>
      <x:c r="CK64" s="174" t="str">
        <x:v>Yes</x:v>
      </x:c>
      <x:c r="CL64" s="174" t="str">
        <x:v>Yes</x:v>
      </x:c>
      <x:c r="CM64" s="174" t="str">
        <x:v>Clear</x:v>
      </x:c>
      <x:c r="CN64" s="174" t="str">
        <x:v>Verified — clear</x:v>
      </x:c>
      <x:c r="CO64" s="177" t="n">
        <x:v>46272</x:v>
      </x:c>
      <x:c r="CP64" s="174" t="str">
        <x:v>https://pubmed.ncbi.nlm.nih.gov/42404335/</x:v>
      </x:c>
      <x:c r="CQ64" s="174"/>
      <x:c r="CR64" s="174"/>
      <x:c r="CS64" s="174"/>
      <x:c r="CT64" s="174"/>
      <x:c r="CU64" s="176"/>
      <x:c r="CV64" s="176"/>
      <x:c r="CW64" s="176"/>
      <x:c r="CX64" s="176"/>
      <x:c r="CY64" s="176"/>
      <x:c r="CZ64" s="176"/>
      <x:c r="DA64" s="176"/>
      <x:c r="DB64" s="175" t="str">
        <x:f>IF(L64="","",IF(AND(COUNT(CU64:DA64)=7,OR(CU64=0,CU64=1,CU64=2),OR(CV64=0,CV64=1,CV64=2),OR(CW64=0,CW64=1,CW64=2),OR(CX64=0,CX64=1,CX64=2),OR(CY64=0,CY64=1,CY64=2),OR(CZ64=0,CZ64=1,CZ64=2),OR(DA64=0,DA64=1,DA64=2)),SUM(CU64:DA64),""))</x:f>
      </x:c>
      <x:c r="DC64" s="180" t="str">
        <x:f>IF(DB64="","",ROUND(DB64/14*10,1))</x:f>
      </x:c>
      <x:c r="DD64" s="174" t="str">
        <x:v>Pending</x:v>
      </x:c>
      <x:c r="DE64" s="175" t="str">
        <x:f>IF(L64="","",IF(DC64="","Pending",IF(DD64="Yes","CONDITIONAL — safety override",IF(DC64&gt;=8,"HIGH",IF(DC64&gt;=5,"CONDITIONAL","LOW")))))</x:f>
        <x:v>Pending</x:v>
      </x:c>
      <x:c r="DF64" s="174" t="str">
        <x:v>Pending screening and full-text appraisal; no transferability judgment made at identification.</x:v>
      </x:c>
      <x:c r="DG64" s="174"/>
      <x:c r="DH64" s="174"/>
      <x:c r="DI64" s="174"/>
      <x:c r="DJ64" s="174"/>
      <x:c r="DK64" s="174"/>
      <x:c r="DL64" s="174"/>
      <x:c r="DM64" s="174"/>
      <x:c r="DN64" s="174"/>
      <x:c r="DO64" s="174"/>
      <x:c r="DP64" s="174"/>
      <x:c r="DQ64" s="174"/>
      <x:c r="DR64" s="174"/>
      <x:c r="DS64" s="174"/>
      <x:c r="DT64" s="174"/>
      <x:c r="DU64" s="174"/>
      <x:c r="DV64" s="174"/>
      <x:c r="DW64" s="174"/>
      <x:c r="DX64" s="174"/>
      <x:c r="DY64" s="174"/>
      <x:c r="DZ64" s="174" t="str">
        <x:v>Title/abstract screening alone does not establish effectiveness, causality, methodological quality, transferability to Brazilian public safety or an institutional recommendation.</x:v>
      </x:c>
      <x:c r="EA64" s="174" t="str">
        <x:v>Pending</x:v>
      </x:c>
      <x:c r="EB64" s="175" t="str">
        <x:f>IF(L64="","",IF(EC64="READY","Yes","No / Pending"))</x:f>
        <x:v>No / Pending</x:v>
      </x:c>
      <x:c r="EC64" s="174" t="str">
        <x:f>IF(L64="","",IF(OR(ISNUMBER(SEARCH("Retracted Publication",Q64)),CM64="Retracted",CN64="Retracted",CM64="Expression of Concern",CN64="Expression of Concern",F64="Not used",CG64="Critical",CH64="High",CH64="Critical"),"BLOCKED — integrity or use restriction",IF(AND(CJ64="Yes",CK64="Yes",CL64="Yes"),IF(AND(CM64="Clear",CN64="Verified — clear"),IF(AND(AND(LEN(TRIM(CF64))&gt;0,LEFT(LOWER(TRIM(CF64)),7)&lt;&gt;"pending"),OR(CG64="High",CG64="Moderate"),OR(CH64="Low",CH64="Some concerns",CH64="Not applicable")),IF(AND(DD64="No",OR(DE64="HIGH",DE64="CONDITIONAL"),AND(LEN(TRIM(DF64))&gt;0,LEFT(LOWER(TRIM(DF64)),7)&lt;&gt;"pending")),IF(AND(AND(LEN(TRIM(DT64))&gt;0,LEFT(LOWER(TRIM(DT64)),7)&lt;&gt;"pending"),AND(LEN(TRIM(DU64))&gt;0,LEFT(LOWER(TRIM(DU64)),7)&lt;&gt;"pending"),OR(AND(LEN(TRIM(DV64))&gt;0,LEFT(LOWER(TRIM(DV64)),7)&lt;&gt;"pending"),AND(LEN(TRIM(DW64))&gt;0,LEFT(LOWER(TRIM(DW64)),7)&lt;&gt;"pending")),AND(LEN(TRIM(DX64))&gt;0,LEFT(LOWER(TRIM(DX64)),7)&lt;&gt;"pending")),IF(AND(F64="Claim-ready",OR(EA64="Strong",EA64="Moderate"),AND(LEN(TRIM(G64))&gt;0,LEFT(LOWER(TRIM(G64)),7)&lt;&gt;"pending"),G64&lt;&gt;"No substantive use decision is permitted from identification metadata alone.",AND(LEN(TRIM(DZ64))&gt;0,LEFT(LOWER(TRIM(DZ64)),7)&lt;&gt;"pending"),DZ64&lt;&gt;"Identification metadata alone does not permit any substantive scientific, causal, operational, or institutional claim.",AND(LEN(TRIM(EI64))&gt;0,LEFT(LOWER(TRIM(EI64)),7)&lt;&gt;"pending"),ISNUMBER(EH64),EH64&gt;0),"READY","PENDING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" s="174" t="str">
        <x:v>Pending</x:v>
      </x:c>
      <x:c r="EE64" s="174"/>
      <x:c r="EF64" s="174" t="str">
        <x:v>Pending</x:v>
      </x:c>
      <x:c r="EG64" s="174" t="str">
        <x:v>Pending</x:v>
      </x:c>
      <x:c r="EH64" s="177"/>
      <x:c r="EI64" s="500"/>
      <x:c r="EJ64" s="174"/>
      <x:c r="EK64" s="174" t="str">
        <x:v>Pending</x:v>
      </x:c>
      <x:c r="EL64" s="177" t="n">
        <x:v>46272</x:v>
      </x:c>
      <x:c r="EM64" s="174" t="str">
        <x:v>Production PubMed record imported and reconciled to Zotero item D9YBSUE4;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" s="181" t="n">
        <x:f>IF(L64="","",(IF(N64&lt;&gt;"",1,0)+IF(O64&lt;&gt;"",1,0)+IF(AJ64&lt;&gt;"",1,0)+IF(AU64&lt;&gt;"",1,0)+IF(BE64&lt;&gt;"",1,0)+IF(CF64&lt;&gt;"",1,0)+IF(CJ64="Yes",1,0)+IF(CL64="Yes",1,0)+IF(DE64&lt;&gt;"Pending",1,0)+IF(F64&lt;&gt;"",1,0)+IF(DZ64&lt;&gt;"",1,0)+IF(EI64&lt;&gt;"",1,0))/12)</x:f>
        <x:v>0.5</x:v>
      </x:c>
    </x:row>
    <x:row r="65">
      <x:c r="A65" s="175" t="str">
        <x:v>EV-0062</x:v>
      </x:c>
      <x:c r="B65" s="174" t="str">
        <x:v>Integrity check</x:v>
      </x:c>
      <x:c r="C65" s="175" t="str">
        <x:f>IF(L65="","",IF(LEFT(EC65,7)="BLOCKED","🔴 Do not use for conclusion",IF(EB65="Yes","🟢 Claim-ready","🟡 Caution / context")))</x:f>
        <x:v>🟡 Caution / context</x:v>
      </x:c>
      <x:c r="D65" s="174" t="str">
        <x:f>IF(L65="","",EC65)</x:f>
        <x:v>PENDING — appropriate appraisal</x:v>
      </x:c>
      <x:c r="E65" s="174" t="str">
        <x:v>P3 — Medium</x:v>
      </x:c>
      <x:c r="F65" s="174" t="str">
        <x:v>Pending</x:v>
      </x:c>
      <x:c r="G65" s="174" t="str">
        <x:v>Title/abstract identify an explicit tactical/public-safety context and readiness domain; retain for full-text assessment.</x:v>
      </x:c>
      <x:c r="H65" s="174" t="str">
        <x:v>Obtain and review lawful full text; confirm human adjudication; then select a design-specific appraisal instrument.</x:v>
      </x:c>
      <x:c r="I65" s="174"/>
      <x:c r="J65" s="174" t="str">
        <x:v>A — Core</x:v>
      </x:c>
      <x:c r="K65" s="174" t="str">
        <x:v>IDENTIFIED</x:v>
      </x:c>
      <x:c r="L65" s="174" t="str">
        <x:v>Prevention of atherosclerotic coronary artery disease in tactical athletes.</x:v>
      </x:c>
      <x:c r="M65" s="174"/>
      <x:c r="N65" s="174" t="str">
        <x:v>Dean, John-Henry L; Churchill, Timothy W; Weller, Samantha L; Moulson, Nathaniel; Murphy, Caroline E; Davenport, Eddie; German, Charles A; Shapiro, Michael D; Petek, Bradley J</x:v>
      </x:c>
      <x:c r="O65" s="176" t="n">
        <x:v>2026</x:v>
      </x:c>
      <x:c r="P65" s="174" t="str">
        <x:v>American journal of preventive cardiology</x:v>
      </x:c>
      <x:c r="Q65" s="174" t="str">
        <x:v>Journal Article; Review</x:v>
      </x:c>
      <x:c r="R65" s="174" t="str">
        <x:v>Unclear</x:v>
      </x:c>
      <x:c r="S65" s="174" t="str">
        <x:v>Unknown</x:v>
      </x:c>
      <x:c r="T65" s="174" t="str">
        <x:v>eng</x:v>
      </x:c>
      <x:c r="U65" s="174" t="str">
        <x:v>https://pubmed.ncbi.nlm.nih.gov/42403460/</x:v>
      </x:c>
      <x:c r="V65" s="174" t="str">
        <x:v>10.1016/j.ajpc.2026.101675</x:v>
      </x:c>
      <x:c r="W65" s="175" t="str">
        <x:f>IF(V65="","",LOWER(SUBSTITUTE(SUBSTITUTE(SUBSTITUTE(SUBSTITUTE(TRIM(V65),"https://doi.org/",""),"http://doi.org/",""),"https://dx.doi.org/",""),"doi:","")))</x:f>
        <x:v>10.1016/j.ajpc.2026.101675</x:v>
      </x:c>
      <x:c r="X65" s="174" t="str">
        <x:v>42403460</x:v>
      </x:c>
      <x:c r="Y65" s="174" t="str">
        <x:v>PMC13329561</x:v>
      </x:c>
      <x:c r="Z65" s="174"/>
      <x:c r="AA65" s="174" t="str">
        <x:v>PubMed/MEDLINE</x:v>
      </x:c>
      <x:c r="AB65" s="174" t="str">
        <x:v>PUBMED-A-v1.0-2026-08-28</x:v>
      </x:c>
      <x:c r="AC65" s="174" t="str">
        <x:v>SP-PUBMED-A-20260828</x:v>
      </x:c>
      <x:c r="AD65" s="177" t="n">
        <x:v>46262</x:v>
      </x:c>
      <x:c r="AE65" s="177" t="n">
        <x:v>46272</x:v>
      </x:c>
      <x:c r="AF65" s="174" t="str">
        <x:v>ZJW99JVE</x:v>
      </x:c>
      <x:c r="AG65" s="174"/>
      <x:c r="AH65" s="174" t="str">
        <x:v>Tactical Athlete → Operational Readiness Brazil</x:v>
      </x:c>
      <x:c r="AI65" s="174" t="str">
        <x:v>evidence-family:A</x:v>
      </x:c>
      <x:c r="AJ65" s="174"/>
      <x:c r="AK65" s="175" t="str">
        <x:f>IF(AJ65="","",IF(OR(LOWER(AJ65)="brazil",LOWER(AJ65)="brasil"),"Yes","No"))</x:f>
      </x:c>
      <x:c r="AL65" s="174"/>
      <x:c r="AM65" s="174"/>
      <x:c r="AN65" s="174"/>
      <x:c r="AO65" s="178"/>
      <x:c r="AP65" s="174"/>
      <x:c r="AQ65" s="174"/>
      <x:c r="AR65" s="174"/>
      <x:c r="AS65" s="174"/>
      <x:c r="AT65" s="174"/>
      <x:c r="AU65" s="174"/>
      <x:c r="AV65" s="174"/>
      <x:c r="AW65" s="174"/>
      <x:c r="AX65" s="174"/>
      <x:c r="AY65" s="174"/>
      <x:c r="AZ65" s="174"/>
      <x:c r="BA65" s="174"/>
      <x:c r="BB65" s="174"/>
      <x:c r="BC65" s="174"/>
      <x:c r="BD65" s="174"/>
      <x:c r="BE65" s="174"/>
      <x:c r="BF65" s="174"/>
      <x:c r="BG65" s="174"/>
      <x:c r="BH65" s="174"/>
      <x:c r="BI65" s="174"/>
      <x:c r="BJ65" s="174"/>
      <x:c r="BK65" s="174"/>
      <x:c r="BL65" s="174"/>
      <x:c r="BM65" s="174"/>
      <x:c r="BN65" s="174"/>
      <x:c r="BO65" s="174"/>
      <x:c r="BP65" s="174"/>
      <x:c r="BQ65" s="174"/>
      <x:c r="BR65" s="174"/>
      <x:c r="BS65" s="174"/>
      <x:c r="BT65" s="174"/>
      <x:c r="BU65" s="174"/>
      <x:c r="BV65" s="174"/>
      <x:c r="BW65" s="174"/>
      <x:c r="BX65" s="174"/>
      <x:c r="BY65" s="174"/>
      <x:c r="BZ65" s="174"/>
      <x:c r="CA65" s="174"/>
      <x:c r="CB65" s="174"/>
      <x:c r="CC65" s="174"/>
      <x:c r="CD65" s="174"/>
      <x:c r="CE65" s="174"/>
      <x:c r="CF65" s="174"/>
      <x:c r="CG65" s="174"/>
      <x:c r="CH65" s="174"/>
      <x:c r="CI65" s="179"/>
      <x:c r="CJ65" s="174" t="str">
        <x:v>Yes</x:v>
      </x:c>
      <x:c r="CK65" s="174" t="str">
        <x:v>Yes</x:v>
      </x:c>
      <x:c r="CL65" s="174" t="str">
        <x:v>Yes</x:v>
      </x:c>
      <x:c r="CM65" s="174" t="str">
        <x:v>Clear</x:v>
      </x:c>
      <x:c r="CN65" s="174" t="str">
        <x:v>Verified — clear</x:v>
      </x:c>
      <x:c r="CO65" s="177" t="n">
        <x:v>46272</x:v>
      </x:c>
      <x:c r="CP65" s="174" t="str">
        <x:v>https://pubmed.ncbi.nlm.nih.gov/42403460/</x:v>
      </x:c>
      <x:c r="CQ65" s="174"/>
      <x:c r="CR65" s="174"/>
      <x:c r="CS65" s="174"/>
      <x:c r="CT65" s="174"/>
      <x:c r="CU65" s="176"/>
      <x:c r="CV65" s="176"/>
      <x:c r="CW65" s="176"/>
      <x:c r="CX65" s="176"/>
      <x:c r="CY65" s="176"/>
      <x:c r="CZ65" s="176"/>
      <x:c r="DA65" s="176"/>
      <x:c r="DB65" s="175" t="str">
        <x:f>IF(L65="","",IF(AND(COUNT(CU65:DA65)=7,OR(CU65=0,CU65=1,CU65=2),OR(CV65=0,CV65=1,CV65=2),OR(CW65=0,CW65=1,CW65=2),OR(CX65=0,CX65=1,CX65=2),OR(CY65=0,CY65=1,CY65=2),OR(CZ65=0,CZ65=1,CZ65=2),OR(DA65=0,DA65=1,DA65=2)),SUM(CU65:DA65),""))</x:f>
      </x:c>
      <x:c r="DC65" s="180" t="str">
        <x:f>IF(DB65="","",ROUND(DB65/14*10,1))</x:f>
      </x:c>
      <x:c r="DD65" s="174" t="str">
        <x:v>Pending</x:v>
      </x:c>
      <x:c r="DE65" s="175" t="str">
        <x:f>IF(L65="","",IF(DC65="","Pending",IF(DD65="Yes","CONDITIONAL — safety override",IF(DC65&gt;=8,"HIGH",IF(DC65&gt;=5,"CONDITIONAL","LOW")))))</x:f>
        <x:v>Pending</x:v>
      </x:c>
      <x:c r="DF65" s="174" t="str">
        <x:v>Pending screening and full-text appraisal; no transferability judgment made at identification.</x:v>
      </x:c>
      <x:c r="DG65" s="174"/>
      <x:c r="DH65" s="174"/>
      <x:c r="DI65" s="174"/>
      <x:c r="DJ65" s="174"/>
      <x:c r="DK65" s="174"/>
      <x:c r="DL65" s="174"/>
      <x:c r="DM65" s="174"/>
      <x:c r="DN65" s="174"/>
      <x:c r="DO65" s="174"/>
      <x:c r="DP65" s="174"/>
      <x:c r="DQ65" s="174"/>
      <x:c r="DR65" s="174"/>
      <x:c r="DS65" s="174"/>
      <x:c r="DT65" s="174"/>
      <x:c r="DU65" s="174"/>
      <x:c r="DV65" s="174"/>
      <x:c r="DW65" s="174"/>
      <x:c r="DX65" s="174"/>
      <x:c r="DY65" s="174"/>
      <x:c r="DZ65" s="174" t="str">
        <x:v>Title/abstract screening alone does not establish effectiveness, causality, methodological quality, transferability to Brazilian public safety or an institutional recommendation.</x:v>
      </x:c>
      <x:c r="EA65" s="174" t="str">
        <x:v>Pending</x:v>
      </x:c>
      <x:c r="EB65" s="175" t="str">
        <x:f>IF(L65="","",IF(EC65="READY","Yes","No / Pending"))</x:f>
        <x:v>No / Pending</x:v>
      </x:c>
      <x:c r="EC65" s="174" t="str">
        <x:f>IF(L65="","",IF(OR(ISNUMBER(SEARCH("Retracted Publication",Q65)),CM65="Retracted",CN65="Retracted",CM65="Expression of Concern",CN65="Expression of Concern",F65="Not used",CG65="Critical",CH65="High",CH65="Critical"),"BLOCKED — integrity or use restriction",IF(AND(CJ65="Yes",CK65="Yes",CL65="Yes"),IF(AND(CM65="Clear",CN65="Verified — clear"),IF(AND(AND(LEN(TRIM(CF65))&gt;0,LEFT(LOWER(TRIM(CF65)),7)&lt;&gt;"pending"),OR(CG65="High",CG65="Moderate"),OR(CH65="Low",CH65="Some concerns",CH65="Not applicable")),IF(AND(DD65="No",OR(DE65="HIGH",DE65="CONDITIONAL"),AND(LEN(TRIM(DF65))&gt;0,LEFT(LOWER(TRIM(DF65)),7)&lt;&gt;"pending")),IF(AND(AND(LEN(TRIM(DT65))&gt;0,LEFT(LOWER(TRIM(DT65)),7)&lt;&gt;"pending"),AND(LEN(TRIM(DU65))&gt;0,LEFT(LOWER(TRIM(DU65)),7)&lt;&gt;"pending"),OR(AND(LEN(TRIM(DV65))&gt;0,LEFT(LOWER(TRIM(DV65)),7)&lt;&gt;"pending"),AND(LEN(TRIM(DW65))&gt;0,LEFT(LOWER(TRIM(DW65)),7)&lt;&gt;"pending")),AND(LEN(TRIM(DX65))&gt;0,LEFT(LOWER(TRIM(DX65)),7)&lt;&gt;"pending")),IF(AND(F65="Claim-ready",OR(EA65="Strong",EA65="Moderate"),AND(LEN(TRIM(G65))&gt;0,LEFT(LOWER(TRIM(G65)),7)&lt;&gt;"pending"),G65&lt;&gt;"No substantive use decision is permitted from identification metadata alone.",AND(LEN(TRIM(DZ65))&gt;0,LEFT(LOWER(TRIM(DZ65)),7)&lt;&gt;"pending"),DZ65&lt;&gt;"Identification metadata alone does not permit any substantive scientific, causal, operational, or institutional claim.",AND(LEN(TRIM(EI65))&gt;0,LEFT(LOWER(TRIM(EI65)),7)&lt;&gt;"pending"),ISNUMBER(EH65),EH65&gt;0),"READY","PENDING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" s="174" t="str">
        <x:v>Pending</x:v>
      </x:c>
      <x:c r="EE65" s="174"/>
      <x:c r="EF65" s="174" t="str">
        <x:v>Pending</x:v>
      </x:c>
      <x:c r="EG65" s="174" t="str">
        <x:v>Pending</x:v>
      </x:c>
      <x:c r="EH65" s="177"/>
      <x:c r="EI65" s="500"/>
      <x:c r="EJ65" s="174"/>
      <x:c r="EK65" s="174" t="str">
        <x:v>Pending</x:v>
      </x:c>
      <x:c r="EL65" s="177" t="n">
        <x:v>46272</x:v>
      </x:c>
      <x:c r="EM65" s="174" t="str">
        <x:v>Production PubMed record imported and reconciled to Zotero item ZJW99JVE;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" s="181" t="n">
        <x:f>IF(L65="","",(IF(N65&lt;&gt;"",1,0)+IF(O65&lt;&gt;"",1,0)+IF(AJ65&lt;&gt;"",1,0)+IF(AU65&lt;&gt;"",1,0)+IF(BE65&lt;&gt;"",1,0)+IF(CF65&lt;&gt;"",1,0)+IF(CJ65="Yes",1,0)+IF(CL65="Yes",1,0)+IF(DE65&lt;&gt;"Pending",1,0)+IF(F65&lt;&gt;"",1,0)+IF(DZ65&lt;&gt;"",1,0)+IF(EI65&lt;&gt;"",1,0))/12)</x:f>
        <x:v>0.5</x:v>
      </x:c>
    </x:row>
    <x:row r="66">
      <x:c r="A66" s="175" t="str">
        <x:v>EV-0063</x:v>
      </x:c>
      <x:c r="B66" s="174" t="str">
        <x:v>Integrity check</x:v>
      </x:c>
      <x:c r="C66" s="175" t="str">
        <x:f>IF(L66="","",IF(LEFT(EC66,7)="BLOCKED","🔴 Do not use for conclusion",IF(EB66="Yes","🟢 Claim-ready","🟡 Caution / context")))</x:f>
        <x:v>🟡 Caution / context</x:v>
      </x:c>
      <x:c r="D66" s="174" t="str">
        <x:f>IF(L66="","",EC66)</x:f>
        <x:v>PENDING — integrity resolution</x:v>
      </x:c>
      <x:c r="E66" s="174" t="str">
        <x:v>P2 — High</x:v>
      </x:c>
      <x:c r="F66" s="174" t="str">
        <x:v>Pending</x:v>
      </x:c>
      <x:c r="G66" s="174" t="str">
        <x:v>Title/abstract identify an explicit implementation-science construct; retain for full-text assessment.</x:v>
      </x:c>
      <x:c r="H66" s="174" t="str">
        <x:v>Obtain and review lawful full text; confirm human adjudication; then select a design-specific appraisal instrument.</x:v>
      </x:c>
      <x:c r="I66" s="174"/>
      <x:c r="J66" s="174" t="str">
        <x:v>C — Implementation Science</x:v>
      </x:c>
      <x:c r="K66" s="174" t="str">
        <x:v>IDENTIFIED</x:v>
      </x:c>
      <x:c r="L66" s="174" t="str">
        <x:v>Perspectives on harm reduction kit implementation in heterogeneous outpatient clinics.</x:v>
      </x:c>
      <x:c r="M66" s="174"/>
      <x:c r="N66" s="174" t="str">
        <x:v>Jawa, Raagini; Shang, Margaret; Markus, Austen; Hamm, Megan; Luiggi-Hernandez, Jose; Cameron, Flor de Abril; McMurtrie, Gary; Studnicki, Olivia; Hawk, Mary; Check, Devon; Merlin, Jessica; Liebschutz, Jane</x:v>
      </x:c>
      <x:c r="O66" s="176" t="n">
        <x:v>2026</x:v>
      </x:c>
      <x:c r="P66" s="174" t="str">
        <x:v>Substance abuse treatment, prevention, and policy</x:v>
      </x:c>
      <x:c r="Q66" s="174" t="str">
        <x:v>Journal Article</x:v>
      </x:c>
      <x:c r="R66" s="174" t="str">
        <x:v>Unclear</x:v>
      </x:c>
      <x:c r="S66" s="174" t="str">
        <x:v>Unknown</x:v>
      </x:c>
      <x:c r="T66" s="174" t="str">
        <x:v>eng</x:v>
      </x:c>
      <x:c r="U66" s="174" t="str">
        <x:v>https://pubmed.ncbi.nlm.nih.gov/42400068/</x:v>
      </x:c>
      <x:c r="V66" s="174" t="str">
        <x:v>10.1186/s13011-026-00746-1</x:v>
      </x:c>
      <x:c r="W66" s="175" t="str">
        <x:f>IF(V66="","",LOWER(SUBSTITUTE(SUBSTITUTE(SUBSTITUTE(SUBSTITUTE(TRIM(V66),"https://doi.org/",""),"http://doi.org/",""),"https://dx.doi.org/",""),"doi:","")))</x:f>
        <x:v>10.1186/s13011-026-00746-1</x:v>
      </x:c>
      <x:c r="X66" s="174" t="str">
        <x:v>42400068</x:v>
      </x:c>
      <x:c r="Y66" s="174" t="str"/>
      <x:c r="Z66" s="174"/>
      <x:c r="AA66" s="174" t="str">
        <x:v>PubMed/MEDLINE</x:v>
      </x:c>
      <x:c r="AB66" s="174" t="str">
        <x:v>PUBMED-C-v1.0-2026-08-28</x:v>
      </x:c>
      <x:c r="AC66" s="174" t="str">
        <x:v>SP-PUBMED-C-20260828</x:v>
      </x:c>
      <x:c r="AD66" s="177" t="n">
        <x:v>46262</x:v>
      </x:c>
      <x:c r="AE66" s="177" t="n">
        <x:v>46272</x:v>
      </x:c>
      <x:c r="AF66" s="174" t="str">
        <x:v>MRP2ZHSP</x:v>
      </x:c>
      <x:c r="AG66" s="174"/>
      <x:c r="AH66" s="174" t="str">
        <x:v>Tactical Athlete → Operational Readiness Brazil</x:v>
      </x:c>
      <x:c r="AI66" s="174" t="str">
        <x:v>evidence-family:C</x:v>
      </x:c>
      <x:c r="AJ66" s="174"/>
      <x:c r="AK66" s="175" t="str">
        <x:f>IF(AJ66="","",IF(OR(LOWER(AJ66)="brazil",LOWER(AJ66)="brasil"),"Yes","No"))</x:f>
      </x:c>
      <x:c r="AL66" s="174"/>
      <x:c r="AM66" s="174"/>
      <x:c r="AN66" s="174"/>
      <x:c r="AO66" s="178"/>
      <x:c r="AP66" s="174"/>
      <x:c r="AQ66" s="174"/>
      <x:c r="AR66" s="174"/>
      <x:c r="AS66" s="174"/>
      <x:c r="AT66" s="174"/>
      <x:c r="AU66" s="174"/>
      <x:c r="AV66" s="174"/>
      <x:c r="AW66" s="174"/>
      <x:c r="AX66" s="174"/>
      <x:c r="AY66" s="174"/>
      <x:c r="AZ66" s="174"/>
      <x:c r="BA66" s="174"/>
      <x:c r="BB66" s="174"/>
      <x:c r="BC66" s="174"/>
      <x:c r="BD66" s="174"/>
      <x:c r="BE66" s="174"/>
      <x:c r="BF66" s="174"/>
      <x:c r="BG66" s="174"/>
      <x:c r="BH66" s="174"/>
      <x:c r="BI66" s="174"/>
      <x:c r="BJ66" s="174"/>
      <x:c r="BK66" s="174"/>
      <x:c r="BL66" s="174"/>
      <x:c r="BM66" s="174"/>
      <x:c r="BN66" s="174"/>
      <x:c r="BO66" s="174"/>
      <x:c r="BP66" s="174"/>
      <x:c r="BQ66" s="174"/>
      <x:c r="BR66" s="174"/>
      <x:c r="BS66" s="174"/>
      <x:c r="BT66" s="174"/>
      <x:c r="BU66" s="174"/>
      <x:c r="BV66" s="174"/>
      <x:c r="BW66" s="174"/>
      <x:c r="BX66" s="174"/>
      <x:c r="BY66" s="174"/>
      <x:c r="BZ66" s="174"/>
      <x:c r="CA66" s="174"/>
      <x:c r="CB66" s="174"/>
      <x:c r="CC66" s="174"/>
      <x:c r="CD66" s="174"/>
      <x:c r="CE66" s="174"/>
      <x:c r="CF66" s="174"/>
      <x:c r="CG66" s="174"/>
      <x:c r="CH66" s="174"/>
      <x:c r="CI66" s="179"/>
      <x:c r="CJ66" s="174" t="str">
        <x:v>Yes</x:v>
      </x:c>
      <x:c r="CK66" s="174" t="str">
        <x:v>Yes</x:v>
      </x:c>
      <x:c r="CL66" s="174" t="str">
        <x:v>Yes</x:v>
      </x:c>
      <x:c r="CM66" s="174" t="str">
        <x:v>Correction</x:v>
      </x:c>
      <x:c r="CN66" s="174" t="str">
        <x:v>Pending</x:v>
      </x:c>
      <x:c r="CO66" s="177" t="n">
        <x:v>46272</x:v>
      </x:c>
      <x:c r="CP66" s="174" t="str">
        <x:v>https://pubmed.ncbi.nlm.nih.gov/41646313/</x:v>
      </x:c>
      <x:c r="CQ66" s="174"/>
      <x:c r="CR66" s="174"/>
      <x:c r="CS66" s="174"/>
      <x:c r="CT66" s="174"/>
      <x:c r="CU66" s="176"/>
      <x:c r="CV66" s="176"/>
      <x:c r="CW66" s="176"/>
      <x:c r="CX66" s="176"/>
      <x:c r="CY66" s="176"/>
      <x:c r="CZ66" s="176"/>
      <x:c r="DA66" s="176"/>
      <x:c r="DB66" s="175" t="str">
        <x:f>IF(L66="","",IF(AND(COUNT(CU66:DA66)=7,OR(CU66=0,CU66=1,CU66=2),OR(CV66=0,CV66=1,CV66=2),OR(CW66=0,CW66=1,CW66=2),OR(CX66=0,CX66=1,CX66=2),OR(CY66=0,CY66=1,CY66=2),OR(CZ66=0,CZ66=1,CZ66=2),OR(DA66=0,DA66=1,DA66=2)),SUM(CU66:DA66),""))</x:f>
      </x:c>
      <x:c r="DC66" s="180" t="str">
        <x:f>IF(DB66="","",ROUND(DB66/14*10,1))</x:f>
      </x:c>
      <x:c r="DD66" s="174" t="str">
        <x:v>Pending</x:v>
      </x:c>
      <x:c r="DE66" s="175" t="str">
        <x:f>IF(L66="","",IF(DC66="","Pending",IF(DD66="Yes","CONDITIONAL — safety override",IF(DC66&gt;=8,"HIGH",IF(DC66&gt;=5,"CONDITIONAL","LOW")))))</x:f>
        <x:v>Pending</x:v>
      </x:c>
      <x:c r="DF66" s="174" t="str">
        <x:v>Pending screening and full-text appraisal; no transferability judgment made at identification.</x:v>
      </x:c>
      <x:c r="DG66" s="174"/>
      <x:c r="DH66" s="174"/>
      <x:c r="DI66" s="174"/>
      <x:c r="DJ66" s="174"/>
      <x:c r="DK66" s="174"/>
      <x:c r="DL66" s="174"/>
      <x:c r="DM66" s="174"/>
      <x:c r="DN66" s="174"/>
      <x:c r="DO66" s="174"/>
      <x:c r="DP66" s="174"/>
      <x:c r="DQ66" s="174"/>
      <x:c r="DR66" s="174"/>
      <x:c r="DS66" s="174"/>
      <x:c r="DT66" s="174"/>
      <x:c r="DU66" s="174"/>
      <x:c r="DV66" s="174"/>
      <x:c r="DW66" s="174"/>
      <x:c r="DX66" s="174"/>
      <x:c r="DY66" s="174"/>
      <x:c r="DZ66" s="174" t="str">
        <x:v>Title/abstract screening alone does not establish effectiveness, causality, methodological quality, transferability to Brazilian public safety or an institutional recommendation.</x:v>
      </x:c>
      <x:c r="EA66" s="174" t="str">
        <x:v>Pending</x:v>
      </x:c>
      <x:c r="EB66" s="175" t="str">
        <x:f>IF(L66="","",IF(EC66="READY","Yes","No / Pending"))</x:f>
        <x:v>No / Pending</x:v>
      </x:c>
      <x:c r="EC66" s="174" t="str">
        <x:f>IF(L66="","",IF(OR(ISNUMBER(SEARCH("Retracted Publication",Q66)),CM66="Retracted",CN66="Retracted",CM66="Expression of Concern",CN66="Expression of Concern",F66="Not used",CG66="Critical",CH66="High",CH66="Critical"),"BLOCKED — integrity or use restriction",IF(AND(CJ66="Yes",CK66="Yes",CL66="Yes"),IF(AND(CM66="Clear",CN66="Verified — clear"),IF(AND(AND(LEN(TRIM(CF66))&gt;0,LEFT(LOWER(TRIM(CF66)),7)&lt;&gt;"pending"),OR(CG66="High",CG66="Moderate"),OR(CH66="Low",CH66="Some concerns",CH66="Not applicable")),IF(AND(DD66="No",OR(DE66="HIGH",DE66="CONDITIONAL"),AND(LEN(TRIM(DF66))&gt;0,LEFT(LOWER(TRIM(DF66)),7)&lt;&gt;"pending")),IF(AND(AND(LEN(TRIM(DT66))&gt;0,LEFT(LOWER(TRIM(DT66)),7)&lt;&gt;"pending"),AND(LEN(TRIM(DU66))&gt;0,LEFT(LOWER(TRIM(DU66)),7)&lt;&gt;"pending"),OR(AND(LEN(TRIM(DV66))&gt;0,LEFT(LOWER(TRIM(DV66)),7)&lt;&gt;"pending"),AND(LEN(TRIM(DW66))&gt;0,LEFT(LOWER(TRIM(DW66)),7)&lt;&gt;"pending")),AND(LEN(TRIM(DX66))&gt;0,LEFT(LOWER(TRIM(DX66)),7)&lt;&gt;"pending")),IF(AND(F66="Claim-ready",OR(EA66="Strong",EA66="Moderate"),AND(LEN(TRIM(G66))&gt;0,LEFT(LOWER(TRIM(G66)),7)&lt;&gt;"pending"),G66&lt;&gt;"No substantive use decision is permitted from identification metadata alone.",AND(LEN(TRIM(DZ66))&gt;0,LEFT(LOWER(TRIM(DZ66)),7)&lt;&gt;"pending"),DZ66&lt;&gt;"Identification metadata alone does not permit any substantive scientific, causal, operational, or institutional claim.",AND(LEN(TRIM(EI66))&gt;0,LEFT(LOWER(TRIM(EI66)),7)&lt;&gt;"pending"),ISNUMBER(EH66),EH66&gt;0),"READY","PENDING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66" s="174" t="str">
        <x:v>Pending</x:v>
      </x:c>
      <x:c r="EE66" s="174"/>
      <x:c r="EF66" s="174" t="str">
        <x:v>Pending</x:v>
      </x:c>
      <x:c r="EG66" s="174" t="str">
        <x:v>Pending</x:v>
      </x:c>
      <x:c r="EH66" s="177"/>
      <x:c r="EI66" s="500"/>
      <x:c r="EJ66" s="174"/>
      <x:c r="EK66" s="174" t="str">
        <x:v>Pending</x:v>
      </x:c>
      <x:c r="EL66" s="177" t="n">
        <x:v>46272</x:v>
      </x:c>
      <x:c r="EM66" s="174" t="str">
        <x:v>Production PubMed record imported and reconciled to Zotero item MRP2ZHSP;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66" s="181" t="n">
        <x:f>IF(L66="","",(IF(N66&lt;&gt;"",1,0)+IF(O66&lt;&gt;"",1,0)+IF(AJ66&lt;&gt;"",1,0)+IF(AU66&lt;&gt;"",1,0)+IF(BE66&lt;&gt;"",1,0)+IF(CF66&lt;&gt;"",1,0)+IF(CJ66="Yes",1,0)+IF(CL66="Yes",1,0)+IF(DE66&lt;&gt;"Pending",1,0)+IF(F66&lt;&gt;"",1,0)+IF(DZ66&lt;&gt;"",1,0)+IF(EI66&lt;&gt;"",1,0))/12)</x:f>
        <x:v>0.5</x:v>
      </x:c>
    </x:row>
    <x:row r="67">
      <x:c r="A67" s="175" t="str">
        <x:v>EV-0064</x:v>
      </x:c>
      <x:c r="B67" s="174" t="str">
        <x:v>Integrity check</x:v>
      </x:c>
      <x:c r="C67" s="175" t="str">
        <x:f>IF(L67="","",IF(LEFT(EC67,7)="BLOCKED","🔴 Do not use for conclusion",IF(EB67="Yes","🟢 Claim-ready","🟡 Caution / context")))</x:f>
        <x:v>🟡 Caution / context</x:v>
      </x:c>
      <x:c r="D67" s="174" t="str">
        <x:f>IF(L67="","",EC67)</x:f>
        <x:v>PENDING — appropriate appraisal</x:v>
      </x:c>
      <x:c r="E67" s="174" t="str">
        <x:v>P3 — Medium</x:v>
      </x:c>
      <x:c r="F67" s="174" t="str">
        <x:v>Pending</x:v>
      </x:c>
      <x:c r="G67" s="174" t="str">
        <x:v>Title/abstract identify an explicit tactical/public-safety context and readiness domain; retain for full-text assessment.</x:v>
      </x:c>
      <x:c r="H67" s="174" t="str">
        <x:v>Obtain and review lawful full text; confirm human adjudication; then select a design-specific appraisal instrument.</x:v>
      </x:c>
      <x:c r="I67" s="174"/>
      <x:c r="J67" s="174" t="str">
        <x:v>A — Core</x:v>
      </x:c>
      <x:c r="K67" s="174" t="str">
        <x:v>IDENTIFIED</x:v>
      </x:c>
      <x:c r="L67" s="174" t="str">
        <x:v>Prevalence and risk factors of asymptomatic Plasmodium spp. infection in the military population of the Colombian National Army.</x:v>
      </x:c>
      <x:c r="M67" s="174"/>
      <x:c r="N67" s="174" t="str">
        <x:v>Oliveros, Carolina; Correa-Cardenas, Camilo A; Orjuela, Lorena I; Albarracin, Lorena; Marquez, Elizabeth K; Alvarado, Maria T; Perez, Julie; Chacon, Diego; Ortiz, Frank De Los Santos; Romero, Yanira; Ruiz-Jara, Pilar; Herrera-Jimenez, Vanessa; Daza, Carlos D; Duque, Maria Clara; Rivera-Rincon, Yohana; Mendez, Claudia; Cantillo-Barraza, Omar; Patino, Luz H; Ramirez, Juan David; Cucunuba, Zulma M</x:v>
      </x:c>
      <x:c r="O67" s="176" t="n">
        <x:v>2026</x:v>
      </x:c>
      <x:c r="P67" s="174" t="str">
        <x:v>PLoS neglected tropical diseases</x:v>
      </x:c>
      <x:c r="Q67" s="174" t="str">
        <x:v>Journal Article</x:v>
      </x:c>
      <x:c r="R67" s="174" t="str">
        <x:v>Unclear</x:v>
      </x:c>
      <x:c r="S67" s="174" t="str">
        <x:v>Unknown</x:v>
      </x:c>
      <x:c r="T67" s="174" t="str">
        <x:v>eng</x:v>
      </x:c>
      <x:c r="U67" s="174" t="str">
        <x:v>https://pubmed.ncbi.nlm.nih.gov/42391276/</x:v>
      </x:c>
      <x:c r="V67" s="174" t="str">
        <x:v>10.1371/journal.pntd.0014441</x:v>
      </x:c>
      <x:c r="W67" s="175" t="str">
        <x:f>IF(V67="","",LOWER(SUBSTITUTE(SUBSTITUTE(SUBSTITUTE(SUBSTITUTE(TRIM(V67),"https://doi.org/",""),"http://doi.org/",""),"https://dx.doi.org/",""),"doi:","")))</x:f>
        <x:v>10.1371/journal.pntd.0014441</x:v>
      </x:c>
      <x:c r="X67" s="174" t="str">
        <x:v>42391276</x:v>
      </x:c>
      <x:c r="Y67" s="174" t="str">
        <x:v>PMC13349293</x:v>
      </x:c>
      <x:c r="Z67" s="174"/>
      <x:c r="AA67" s="174" t="str">
        <x:v>PubMed/MEDLINE</x:v>
      </x:c>
      <x:c r="AB67" s="174" t="str">
        <x:v>PUBMED-A-v1.0-2026-08-28</x:v>
      </x:c>
      <x:c r="AC67" s="174" t="str">
        <x:v>SP-PUBMED-A-20260828</x:v>
      </x:c>
      <x:c r="AD67" s="177" t="n">
        <x:v>46262</x:v>
      </x:c>
      <x:c r="AE67" s="177" t="n">
        <x:v>46272</x:v>
      </x:c>
      <x:c r="AF67" s="174" t="str">
        <x:v>47FHHBY3</x:v>
      </x:c>
      <x:c r="AG67" s="174"/>
      <x:c r="AH67" s="174" t="str">
        <x:v>Tactical Athlete → Operational Readiness Brazil</x:v>
      </x:c>
      <x:c r="AI67" s="174" t="str">
        <x:v>evidence-family:A</x:v>
      </x:c>
      <x:c r="AJ67" s="174"/>
      <x:c r="AK67" s="175" t="str">
        <x:f>IF(AJ67="","",IF(OR(LOWER(AJ67)="brazil",LOWER(AJ67)="brasil"),"Yes","No"))</x:f>
      </x:c>
      <x:c r="AL67" s="174"/>
      <x:c r="AM67" s="174"/>
      <x:c r="AN67" s="174"/>
      <x:c r="AO67" s="178"/>
      <x:c r="AP67" s="174"/>
      <x:c r="AQ67" s="174"/>
      <x:c r="AR67" s="174"/>
      <x:c r="AS67" s="174"/>
      <x:c r="AT67" s="174"/>
      <x:c r="AU67" s="174"/>
      <x:c r="AV67" s="174"/>
      <x:c r="AW67" s="174"/>
      <x:c r="AX67" s="174"/>
      <x:c r="AY67" s="174"/>
      <x:c r="AZ67" s="174"/>
      <x:c r="BA67" s="174"/>
      <x:c r="BB67" s="174"/>
      <x:c r="BC67" s="174"/>
      <x:c r="BD67" s="174"/>
      <x:c r="BE67" s="174"/>
      <x:c r="BF67" s="174"/>
      <x:c r="BG67" s="174"/>
      <x:c r="BH67" s="174"/>
      <x:c r="BI67" s="174"/>
      <x:c r="BJ67" s="174"/>
      <x:c r="BK67" s="174"/>
      <x:c r="BL67" s="174"/>
      <x:c r="BM67" s="174"/>
      <x:c r="BN67" s="174"/>
      <x:c r="BO67" s="174"/>
      <x:c r="BP67" s="174"/>
      <x:c r="BQ67" s="174"/>
      <x:c r="BR67" s="174"/>
      <x:c r="BS67" s="174"/>
      <x:c r="BT67" s="174"/>
      <x:c r="BU67" s="174"/>
      <x:c r="BV67" s="174"/>
      <x:c r="BW67" s="174"/>
      <x:c r="BX67" s="174"/>
      <x:c r="BY67" s="174"/>
      <x:c r="BZ67" s="174"/>
      <x:c r="CA67" s="174"/>
      <x:c r="CB67" s="174"/>
      <x:c r="CC67" s="174"/>
      <x:c r="CD67" s="174"/>
      <x:c r="CE67" s="174"/>
      <x:c r="CF67" s="174"/>
      <x:c r="CG67" s="174"/>
      <x:c r="CH67" s="174"/>
      <x:c r="CI67" s="179"/>
      <x:c r="CJ67" s="174" t="str">
        <x:v>Yes</x:v>
      </x:c>
      <x:c r="CK67" s="174" t="str">
        <x:v>Yes</x:v>
      </x:c>
      <x:c r="CL67" s="174" t="str">
        <x:v>Yes</x:v>
      </x:c>
      <x:c r="CM67" s="174" t="str">
        <x:v>Clear</x:v>
      </x:c>
      <x:c r="CN67" s="174" t="str">
        <x:v>Verified — clear</x:v>
      </x:c>
      <x:c r="CO67" s="177" t="n">
        <x:v>46272</x:v>
      </x:c>
      <x:c r="CP67" s="174" t="str">
        <x:v>https://pubmed.ncbi.nlm.nih.gov/42391276/</x:v>
      </x:c>
      <x:c r="CQ67" s="174"/>
      <x:c r="CR67" s="174"/>
      <x:c r="CS67" s="174"/>
      <x:c r="CT67" s="174"/>
      <x:c r="CU67" s="176"/>
      <x:c r="CV67" s="176"/>
      <x:c r="CW67" s="176"/>
      <x:c r="CX67" s="176"/>
      <x:c r="CY67" s="176"/>
      <x:c r="CZ67" s="176"/>
      <x:c r="DA67" s="176"/>
      <x:c r="DB67" s="175" t="str">
        <x:f>IF(L67="","",IF(AND(COUNT(CU67:DA67)=7,OR(CU67=0,CU67=1,CU67=2),OR(CV67=0,CV67=1,CV67=2),OR(CW67=0,CW67=1,CW67=2),OR(CX67=0,CX67=1,CX67=2),OR(CY67=0,CY67=1,CY67=2),OR(CZ67=0,CZ67=1,CZ67=2),OR(DA67=0,DA67=1,DA67=2)),SUM(CU67:DA67),""))</x:f>
      </x:c>
      <x:c r="DC67" s="180" t="str">
        <x:f>IF(DB67="","",ROUND(DB67/14*10,1))</x:f>
      </x:c>
      <x:c r="DD67" s="174" t="str">
        <x:v>Pending</x:v>
      </x:c>
      <x:c r="DE67" s="175" t="str">
        <x:f>IF(L67="","",IF(DC67="","Pending",IF(DD67="Yes","CONDITIONAL — safety override",IF(DC67&gt;=8,"HIGH",IF(DC67&gt;=5,"CONDITIONAL","LOW")))))</x:f>
        <x:v>Pending</x:v>
      </x:c>
      <x:c r="DF67" s="174" t="str">
        <x:v>Pending screening and full-text appraisal; no transferability judgment made at identification.</x:v>
      </x:c>
      <x:c r="DG67" s="174"/>
      <x:c r="DH67" s="174"/>
      <x:c r="DI67" s="174"/>
      <x:c r="DJ67" s="174"/>
      <x:c r="DK67" s="174"/>
      <x:c r="DL67" s="174"/>
      <x:c r="DM67" s="174"/>
      <x:c r="DN67" s="174"/>
      <x:c r="DO67" s="174"/>
      <x:c r="DP67" s="174"/>
      <x:c r="DQ67" s="174"/>
      <x:c r="DR67" s="174"/>
      <x:c r="DS67" s="174"/>
      <x:c r="DT67" s="174"/>
      <x:c r="DU67" s="174"/>
      <x:c r="DV67" s="174"/>
      <x:c r="DW67" s="174"/>
      <x:c r="DX67" s="174"/>
      <x:c r="DY67" s="174"/>
      <x:c r="DZ67" s="174" t="str">
        <x:v>Title/abstract screening alone does not establish effectiveness, causality, methodological quality, transferability to Brazilian public safety or an institutional recommendation.</x:v>
      </x:c>
      <x:c r="EA67" s="174" t="str">
        <x:v>Pending</x:v>
      </x:c>
      <x:c r="EB67" s="175" t="str">
        <x:f>IF(L67="","",IF(EC67="READY","Yes","No / Pending"))</x:f>
        <x:v>No / Pending</x:v>
      </x:c>
      <x:c r="EC67" s="174" t="str">
        <x:f>IF(L67="","",IF(OR(ISNUMBER(SEARCH("Retracted Publication",Q67)),CM67="Retracted",CN67="Retracted",CM67="Expression of Concern",CN67="Expression of Concern",F67="Not used",CG67="Critical",CH67="High",CH67="Critical"),"BLOCKED — integrity or use restriction",IF(AND(CJ67="Yes",CK67="Yes",CL67="Yes"),IF(AND(CM67="Clear",CN67="Verified — clear"),IF(AND(AND(LEN(TRIM(CF67))&gt;0,LEFT(LOWER(TRIM(CF67)),7)&lt;&gt;"pending"),OR(CG67="High",CG67="Moderate"),OR(CH67="Low",CH67="Some concerns",CH67="Not applicable")),IF(AND(DD67="No",OR(DE67="HIGH",DE67="CONDITIONAL"),AND(LEN(TRIM(DF67))&gt;0,LEFT(LOWER(TRIM(DF67)),7)&lt;&gt;"pending")),IF(AND(AND(LEN(TRIM(DT67))&gt;0,LEFT(LOWER(TRIM(DT67)),7)&lt;&gt;"pending"),AND(LEN(TRIM(DU67))&gt;0,LEFT(LOWER(TRIM(DU67)),7)&lt;&gt;"pending"),OR(AND(LEN(TRIM(DV67))&gt;0,LEFT(LOWER(TRIM(DV67)),7)&lt;&gt;"pending"),AND(LEN(TRIM(DW67))&gt;0,LEFT(LOWER(TRIM(DW67)),7)&lt;&gt;"pending")),AND(LEN(TRIM(DX67))&gt;0,LEFT(LOWER(TRIM(DX67)),7)&lt;&gt;"pending")),IF(AND(F67="Claim-ready",OR(EA67="Strong",EA67="Moderate"),AND(LEN(TRIM(G67))&gt;0,LEFT(LOWER(TRIM(G67)),7)&lt;&gt;"pending"),G67&lt;&gt;"No substantive use decision is permitted from identification metadata alone.",AND(LEN(TRIM(DZ67))&gt;0,LEFT(LOWER(TRIM(DZ67)),7)&lt;&gt;"pending"),DZ67&lt;&gt;"Identification metadata alone does not permit any substantive scientific, causal, operational, or institutional claim.",AND(LEN(TRIM(EI67))&gt;0,LEFT(LOWER(TRIM(EI67)),7)&lt;&gt;"pending"),ISNUMBER(EH67),EH67&gt;0),"READY","PENDING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" s="174" t="str">
        <x:v>Pending</x:v>
      </x:c>
      <x:c r="EE67" s="174"/>
      <x:c r="EF67" s="174" t="str">
        <x:v>Pending</x:v>
      </x:c>
      <x:c r="EG67" s="174" t="str">
        <x:v>Pending</x:v>
      </x:c>
      <x:c r="EH67" s="177"/>
      <x:c r="EI67" s="500"/>
      <x:c r="EJ67" s="174"/>
      <x:c r="EK67" s="174" t="str">
        <x:v>Pending</x:v>
      </x:c>
      <x:c r="EL67" s="177" t="n">
        <x:v>46272</x:v>
      </x:c>
      <x:c r="EM67" s="174" t="str">
        <x:v>Production PubMed record imported and reconciled to Zotero item 47FHHBY3;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" s="181" t="n">
        <x:f>IF(L67="","",(IF(N67&lt;&gt;"",1,0)+IF(O67&lt;&gt;"",1,0)+IF(AJ67&lt;&gt;"",1,0)+IF(AU67&lt;&gt;"",1,0)+IF(BE67&lt;&gt;"",1,0)+IF(CF67&lt;&gt;"",1,0)+IF(CJ67="Yes",1,0)+IF(CL67="Yes",1,0)+IF(DE67&lt;&gt;"Pending",1,0)+IF(F67&lt;&gt;"",1,0)+IF(DZ67&lt;&gt;"",1,0)+IF(EI67&lt;&gt;"",1,0))/12)</x:f>
        <x:v>0.5</x:v>
      </x:c>
    </x:row>
    <x:row r="68">
      <x:c r="A68" s="175" t="str">
        <x:v>EV-0065</x:v>
      </x:c>
      <x:c r="B68" s="174" t="str">
        <x:v>Integrity check</x:v>
      </x:c>
      <x:c r="C68" s="175" t="str">
        <x:f>IF(L68="","",IF(LEFT(EC68,7)="BLOCKED","🔴 Do not use for conclusion",IF(EB68="Yes","🟢 Claim-ready","🟡 Caution / context")))</x:f>
        <x:v>🟡 Caution / context</x:v>
      </x:c>
      <x:c r="D68" s="174" t="str">
        <x:f>IF(L68="","",EC68)</x:f>
        <x:v>PENDING — appropriate appraisal</x:v>
      </x:c>
      <x:c r="E68" s="174" t="str">
        <x:v>P3 — Medium</x:v>
      </x:c>
      <x:c r="F68" s="174" t="str">
        <x:v>Pending</x:v>
      </x:c>
      <x:c r="G68" s="174" t="str">
        <x:v>Title/abstract identify an explicit tactical/public-safety context and readiness domain; retain for full-text assessment.</x:v>
      </x:c>
      <x:c r="H68" s="174" t="str">
        <x:v>Obtain and review lawful full text; confirm human adjudication; then select a design-specific appraisal instrument.</x:v>
      </x:c>
      <x:c r="I68" s="174"/>
      <x:c r="J68" s="174" t="str">
        <x:v>A — Core</x:v>
      </x:c>
      <x:c r="K68" s="174" t="str">
        <x:v>IDENTIFIED</x:v>
      </x:c>
      <x:c r="L68" s="174" t="str">
        <x:v>Human Performance Optimization in Special Operations Forces: Structure, Outcomes, and Readiness Implications.</x:v>
      </x:c>
      <x:c r="M68" s="174"/>
      <x:c r="N68" s="174" t="str">
        <x:v>Acevedo, Anthony M; Zeigler, Zachary</x:v>
      </x:c>
      <x:c r="O68" s="176" t="n">
        <x:v>2026</x:v>
      </x:c>
      <x:c r="P68" s="174" t="str">
        <x:v>Military medicine</x:v>
      </x:c>
      <x:c r="Q68" s="174" t="str">
        <x:v>Journal Article</x:v>
      </x:c>
      <x:c r="R68" s="174" t="str">
        <x:v>Unclear</x:v>
      </x:c>
      <x:c r="S68" s="174" t="str">
        <x:v>Unknown</x:v>
      </x:c>
      <x:c r="T68" s="174" t="str">
        <x:v>eng</x:v>
      </x:c>
      <x:c r="U68" s="174" t="str">
        <x:v>https://pubmed.ncbi.nlm.nih.gov/42391107/</x:v>
      </x:c>
      <x:c r="V68" s="174" t="str">
        <x:v>10.1093/milmed/usag303</x:v>
      </x:c>
      <x:c r="W68" s="175" t="str">
        <x:f>IF(V68="","",LOWER(SUBSTITUTE(SUBSTITUTE(SUBSTITUTE(SUBSTITUTE(TRIM(V68),"https://doi.org/",""),"http://doi.org/",""),"https://dx.doi.org/",""),"doi:","")))</x:f>
        <x:v>10.1093/milmed/usag303</x:v>
      </x:c>
      <x:c r="X68" s="174" t="str">
        <x:v>42391107</x:v>
      </x:c>
      <x:c r="Y68" s="174" t="str"/>
      <x:c r="Z68" s="174"/>
      <x:c r="AA68" s="174" t="str">
        <x:v>PubMed/MEDLINE</x:v>
      </x:c>
      <x:c r="AB68" s="174" t="str">
        <x:v>PUBMED-A-v1.0-2026-08-28</x:v>
      </x:c>
      <x:c r="AC68" s="174" t="str">
        <x:v>SP-PUBMED-A-20260828</x:v>
      </x:c>
      <x:c r="AD68" s="177" t="n">
        <x:v>46262</x:v>
      </x:c>
      <x:c r="AE68" s="177" t="n">
        <x:v>46272</x:v>
      </x:c>
      <x:c r="AF68" s="174" t="str">
        <x:v>4HIFMWZS</x:v>
      </x:c>
      <x:c r="AG68" s="174"/>
      <x:c r="AH68" s="174" t="str">
        <x:v>Tactical Athlete → Operational Readiness Brazil</x:v>
      </x:c>
      <x:c r="AI68" s="174" t="str">
        <x:v>evidence-family:A</x:v>
      </x:c>
      <x:c r="AJ68" s="174"/>
      <x:c r="AK68" s="175" t="str">
        <x:f>IF(AJ68="","",IF(OR(LOWER(AJ68)="brazil",LOWER(AJ68)="brasil"),"Yes","No"))</x:f>
      </x:c>
      <x:c r="AL68" s="174"/>
      <x:c r="AM68" s="174"/>
      <x:c r="AN68" s="174"/>
      <x:c r="AO68" s="178"/>
      <x:c r="AP68" s="174"/>
      <x:c r="AQ68" s="174"/>
      <x:c r="AR68" s="174"/>
      <x:c r="AS68" s="174"/>
      <x:c r="AT68" s="174"/>
      <x:c r="AU68" s="174"/>
      <x:c r="AV68" s="174"/>
      <x:c r="AW68" s="174"/>
      <x:c r="AX68" s="174"/>
      <x:c r="AY68" s="174"/>
      <x:c r="AZ68" s="174"/>
      <x:c r="BA68" s="174"/>
      <x:c r="BB68" s="174"/>
      <x:c r="BC68" s="174"/>
      <x:c r="BD68" s="174"/>
      <x:c r="BE68" s="174"/>
      <x:c r="BF68" s="174"/>
      <x:c r="BG68" s="174"/>
      <x:c r="BH68" s="174"/>
      <x:c r="BI68" s="174"/>
      <x:c r="BJ68" s="174"/>
      <x:c r="BK68" s="174"/>
      <x:c r="BL68" s="174"/>
      <x:c r="BM68" s="174"/>
      <x:c r="BN68" s="174"/>
      <x:c r="BO68" s="174"/>
      <x:c r="BP68" s="174"/>
      <x:c r="BQ68" s="174"/>
      <x:c r="BR68" s="174"/>
      <x:c r="BS68" s="174"/>
      <x:c r="BT68" s="174"/>
      <x:c r="BU68" s="174"/>
      <x:c r="BV68" s="174"/>
      <x:c r="BW68" s="174"/>
      <x:c r="BX68" s="174"/>
      <x:c r="BY68" s="174"/>
      <x:c r="BZ68" s="174"/>
      <x:c r="CA68" s="174"/>
      <x:c r="CB68" s="174"/>
      <x:c r="CC68" s="174"/>
      <x:c r="CD68" s="174"/>
      <x:c r="CE68" s="174"/>
      <x:c r="CF68" s="174"/>
      <x:c r="CG68" s="174"/>
      <x:c r="CH68" s="174"/>
      <x:c r="CI68" s="179"/>
      <x:c r="CJ68" s="174" t="str">
        <x:v>Yes</x:v>
      </x:c>
      <x:c r="CK68" s="174" t="str">
        <x:v>Yes</x:v>
      </x:c>
      <x:c r="CL68" s="174" t="str">
        <x:v>Yes</x:v>
      </x:c>
      <x:c r="CM68" s="174" t="str">
        <x:v>Clear</x:v>
      </x:c>
      <x:c r="CN68" s="174" t="str">
        <x:v>Verified — clear</x:v>
      </x:c>
      <x:c r="CO68" s="177" t="n">
        <x:v>46272</x:v>
      </x:c>
      <x:c r="CP68" s="174" t="str">
        <x:v>https://pubmed.ncbi.nlm.nih.gov/42391107/</x:v>
      </x:c>
      <x:c r="CQ68" s="174"/>
      <x:c r="CR68" s="174"/>
      <x:c r="CS68" s="174"/>
      <x:c r="CT68" s="174"/>
      <x:c r="CU68" s="176"/>
      <x:c r="CV68" s="176"/>
      <x:c r="CW68" s="176"/>
      <x:c r="CX68" s="176"/>
      <x:c r="CY68" s="176"/>
      <x:c r="CZ68" s="176"/>
      <x:c r="DA68" s="176"/>
      <x:c r="DB68" s="175" t="str">
        <x:f>IF(L68="","",IF(AND(COUNT(CU68:DA68)=7,OR(CU68=0,CU68=1,CU68=2),OR(CV68=0,CV68=1,CV68=2),OR(CW68=0,CW68=1,CW68=2),OR(CX68=0,CX68=1,CX68=2),OR(CY68=0,CY68=1,CY68=2),OR(CZ68=0,CZ68=1,CZ68=2),OR(DA68=0,DA68=1,DA68=2)),SUM(CU68:DA68),""))</x:f>
      </x:c>
      <x:c r="DC68" s="180" t="str">
        <x:f>IF(DB68="","",ROUND(DB68/14*10,1))</x:f>
      </x:c>
      <x:c r="DD68" s="174" t="str">
        <x:v>Pending</x:v>
      </x:c>
      <x:c r="DE68" s="175" t="str">
        <x:f>IF(L68="","",IF(DC68="","Pending",IF(DD68="Yes","CONDITIONAL — safety override",IF(DC68&gt;=8,"HIGH",IF(DC68&gt;=5,"CONDITIONAL","LOW")))))</x:f>
        <x:v>Pending</x:v>
      </x:c>
      <x:c r="DF68" s="174" t="str">
        <x:v>Pending screening and full-text appraisal; no transferability judgment made at identification.</x:v>
      </x:c>
      <x:c r="DG68" s="174"/>
      <x:c r="DH68" s="174"/>
      <x:c r="DI68" s="174"/>
      <x:c r="DJ68" s="174"/>
      <x:c r="DK68" s="174"/>
      <x:c r="DL68" s="174"/>
      <x:c r="DM68" s="174"/>
      <x:c r="DN68" s="174"/>
      <x:c r="DO68" s="174"/>
      <x:c r="DP68" s="174"/>
      <x:c r="DQ68" s="174"/>
      <x:c r="DR68" s="174"/>
      <x:c r="DS68" s="174"/>
      <x:c r="DT68" s="174"/>
      <x:c r="DU68" s="174"/>
      <x:c r="DV68" s="174"/>
      <x:c r="DW68" s="174"/>
      <x:c r="DX68" s="174"/>
      <x:c r="DY68" s="174"/>
      <x:c r="DZ68" s="174" t="str">
        <x:v>Title/abstract screening alone does not establish effectiveness, causality, methodological quality, transferability to Brazilian public safety or an institutional recommendation.</x:v>
      </x:c>
      <x:c r="EA68" s="174" t="str">
        <x:v>Pending</x:v>
      </x:c>
      <x:c r="EB68" s="175" t="str">
        <x:f>IF(L68="","",IF(EC68="READY","Yes","No / Pending"))</x:f>
        <x:v>No / Pending</x:v>
      </x:c>
      <x:c r="EC68" s="174" t="str">
        <x:f>IF(L68="","",IF(OR(ISNUMBER(SEARCH("Retracted Publication",Q68)),CM68="Retracted",CN68="Retracted",CM68="Expression of Concern",CN68="Expression of Concern",F68="Not used",CG68="Critical",CH68="High",CH68="Critical"),"BLOCKED — integrity or use restriction",IF(AND(CJ68="Yes",CK68="Yes",CL68="Yes"),IF(AND(CM68="Clear",CN68="Verified — clear"),IF(AND(AND(LEN(TRIM(CF68))&gt;0,LEFT(LOWER(TRIM(CF68)),7)&lt;&gt;"pending"),OR(CG68="High",CG68="Moderate"),OR(CH68="Low",CH68="Some concerns",CH68="Not applicable")),IF(AND(DD68="No",OR(DE68="HIGH",DE68="CONDITIONAL"),AND(LEN(TRIM(DF68))&gt;0,LEFT(LOWER(TRIM(DF68)),7)&lt;&gt;"pending")),IF(AND(AND(LEN(TRIM(DT68))&gt;0,LEFT(LOWER(TRIM(DT68)),7)&lt;&gt;"pending"),AND(LEN(TRIM(DU68))&gt;0,LEFT(LOWER(TRIM(DU68)),7)&lt;&gt;"pending"),OR(AND(LEN(TRIM(DV68))&gt;0,LEFT(LOWER(TRIM(DV68)),7)&lt;&gt;"pending"),AND(LEN(TRIM(DW68))&gt;0,LEFT(LOWER(TRIM(DW68)),7)&lt;&gt;"pending")),AND(LEN(TRIM(DX68))&gt;0,LEFT(LOWER(TRIM(DX68)),7)&lt;&gt;"pending")),IF(AND(F68="Claim-ready",OR(EA68="Strong",EA68="Moderate"),AND(LEN(TRIM(G68))&gt;0,LEFT(LOWER(TRIM(G68)),7)&lt;&gt;"pending"),G68&lt;&gt;"No substantive use decision is permitted from identification metadata alone.",AND(LEN(TRIM(DZ68))&gt;0,LEFT(LOWER(TRIM(DZ68)),7)&lt;&gt;"pending"),DZ68&lt;&gt;"Identification metadata alone does not permit any substantive scientific, causal, operational, or institutional claim.",AND(LEN(TRIM(EI68))&gt;0,LEFT(LOWER(TRIM(EI68)),7)&lt;&gt;"pending"),ISNUMBER(EH68),EH68&gt;0),"READY","PENDING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" s="174" t="str">
        <x:v>Pending</x:v>
      </x:c>
      <x:c r="EE68" s="174"/>
      <x:c r="EF68" s="174" t="str">
        <x:v>Pending</x:v>
      </x:c>
      <x:c r="EG68" s="174" t="str">
        <x:v>Pending</x:v>
      </x:c>
      <x:c r="EH68" s="177"/>
      <x:c r="EI68" s="500"/>
      <x:c r="EJ68" s="174"/>
      <x:c r="EK68" s="174" t="str">
        <x:v>Pending</x:v>
      </x:c>
      <x:c r="EL68" s="177" t="n">
        <x:v>46272</x:v>
      </x:c>
      <x:c r="EM68" s="174" t="str">
        <x:v>Production PubMed record imported and reconciled to Zotero item 4HIFMWZS;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" s="181" t="n">
        <x:f>IF(L68="","",(IF(N68&lt;&gt;"",1,0)+IF(O68&lt;&gt;"",1,0)+IF(AJ68&lt;&gt;"",1,0)+IF(AU68&lt;&gt;"",1,0)+IF(BE68&lt;&gt;"",1,0)+IF(CF68&lt;&gt;"",1,0)+IF(CJ68="Yes",1,0)+IF(CL68="Yes",1,0)+IF(DE68&lt;&gt;"Pending",1,0)+IF(F68&lt;&gt;"",1,0)+IF(DZ68&lt;&gt;"",1,0)+IF(EI68&lt;&gt;"",1,0))/12)</x:f>
        <x:v>0.5</x:v>
      </x:c>
    </x:row>
    <x:row r="69">
      <x:c r="A69" s="175" t="str">
        <x:v>EV-0066</x:v>
      </x:c>
      <x:c r="B69" s="174" t="str">
        <x:v>Integrity check</x:v>
      </x:c>
      <x:c r="C69" s="175" t="str">
        <x:f>IF(L69="","",IF(LEFT(EC69,7)="BLOCKED","🔴 Do not use for conclusion",IF(EB69="Yes","🟢 Claim-ready","🟡 Caution / context")))</x:f>
        <x:v>🟡 Caution / context</x:v>
      </x:c>
      <x:c r="D69" s="174" t="str">
        <x:f>IF(L69="","",EC69)</x:f>
        <x:v>PENDING — appropriate appraisal</x:v>
      </x:c>
      <x:c r="E69" s="174" t="str">
        <x:v>P3 — Medium</x:v>
      </x:c>
      <x:c r="F69" s="174" t="str">
        <x:v>Pending</x:v>
      </x:c>
      <x:c r="G69" s="174" t="str">
        <x:v>Title/abstract identify an explicit tactical/public-safety context and readiness domain; retain for full-text assessment.</x:v>
      </x:c>
      <x:c r="H69" s="174" t="str">
        <x:v>Obtain and review lawful full text; confirm human adjudication; then select a design-specific appraisal instrument.</x:v>
      </x:c>
      <x:c r="I69" s="174"/>
      <x:c r="J69" s="174" t="str">
        <x:v>A — Core</x:v>
      </x:c>
      <x:c r="K69" s="174" t="str">
        <x:v>IDENTIFIED</x:v>
      </x:c>
      <x:c r="L69" s="174" t="str">
        <x:v>Duckweed Proteins in Neuro-Nutrition: Mechanistic Insights and Translational Relevance for Military and Extreme Environments.</x:v>
      </x:c>
      <x:c r="M69" s="174"/>
      <x:c r="N69" s="174" t="str">
        <x:v>Bandyopadhyay, Anwesha; Sharma, Neha; Patial, Poonam K; Sati, Madan Mohan; Pal, Tarun</x:v>
      </x:c>
      <x:c r="O69" s="176" t="n">
        <x:v>2026</x:v>
      </x:c>
      <x:c r="P69" s="174" t="str">
        <x:v>Plant foods for human nutrition (Dordrecht, Netherlands)</x:v>
      </x:c>
      <x:c r="Q69" s="174" t="str">
        <x:v>Journal Article; Review</x:v>
      </x:c>
      <x:c r="R69" s="174" t="str">
        <x:v>Unclear</x:v>
      </x:c>
      <x:c r="S69" s="174" t="str">
        <x:v>Unknown</x:v>
      </x:c>
      <x:c r="T69" s="174" t="str">
        <x:v>eng</x:v>
      </x:c>
      <x:c r="U69" s="174" t="str">
        <x:v>https://pubmed.ncbi.nlm.nih.gov/42390623/</x:v>
      </x:c>
      <x:c r="V69" s="174" t="str">
        <x:v>10.1007/s11130-026-01540-x</x:v>
      </x:c>
      <x:c r="W69" s="175" t="str">
        <x:f>IF(V69="","",LOWER(SUBSTITUTE(SUBSTITUTE(SUBSTITUTE(SUBSTITUTE(TRIM(V69),"https://doi.org/",""),"http://doi.org/",""),"https://dx.doi.org/",""),"doi:","")))</x:f>
        <x:v>10.1007/s11130-026-01540-x</x:v>
      </x:c>
      <x:c r="X69" s="174" t="str">
        <x:v>42390623</x:v>
      </x:c>
      <x:c r="Y69" s="174" t="str"/>
      <x:c r="Z69" s="174"/>
      <x:c r="AA69" s="174" t="str">
        <x:v>PubMed/MEDLINE</x:v>
      </x:c>
      <x:c r="AB69" s="174" t="str">
        <x:v>PUBMED-A-v1.0-2026-08-28</x:v>
      </x:c>
      <x:c r="AC69" s="174" t="str">
        <x:v>SP-PUBMED-A-20260828</x:v>
      </x:c>
      <x:c r="AD69" s="177" t="n">
        <x:v>46262</x:v>
      </x:c>
      <x:c r="AE69" s="177" t="n">
        <x:v>46272</x:v>
      </x:c>
      <x:c r="AF69" s="174" t="str">
        <x:v>A74JVCPZ</x:v>
      </x:c>
      <x:c r="AG69" s="174"/>
      <x:c r="AH69" s="174" t="str">
        <x:v>Tactical Athlete → Operational Readiness Brazil</x:v>
      </x:c>
      <x:c r="AI69" s="174" t="str">
        <x:v>evidence-family:A</x:v>
      </x:c>
      <x:c r="AJ69" s="174"/>
      <x:c r="AK69" s="175" t="str">
        <x:f>IF(AJ69="","",IF(OR(LOWER(AJ69)="brazil",LOWER(AJ69)="brasil"),"Yes","No"))</x:f>
      </x:c>
      <x:c r="AL69" s="174"/>
      <x:c r="AM69" s="174"/>
      <x:c r="AN69" s="174"/>
      <x:c r="AO69" s="178"/>
      <x:c r="AP69" s="174"/>
      <x:c r="AQ69" s="174"/>
      <x:c r="AR69" s="174"/>
      <x:c r="AS69" s="174"/>
      <x:c r="AT69" s="174"/>
      <x:c r="AU69" s="174"/>
      <x:c r="AV69" s="174"/>
      <x:c r="AW69" s="174"/>
      <x:c r="AX69" s="174"/>
      <x:c r="AY69" s="174"/>
      <x:c r="AZ69" s="174"/>
      <x:c r="BA69" s="174"/>
      <x:c r="BB69" s="174"/>
      <x:c r="BC69" s="174"/>
      <x:c r="BD69" s="174"/>
      <x:c r="BE69" s="174"/>
      <x:c r="BF69" s="174"/>
      <x:c r="BG69" s="174"/>
      <x:c r="BH69" s="174"/>
      <x:c r="BI69" s="174"/>
      <x:c r="BJ69" s="174"/>
      <x:c r="BK69" s="174"/>
      <x:c r="BL69" s="174"/>
      <x:c r="BM69" s="174"/>
      <x:c r="BN69" s="174"/>
      <x:c r="BO69" s="174"/>
      <x:c r="BP69" s="174"/>
      <x:c r="BQ69" s="174"/>
      <x:c r="BR69" s="174"/>
      <x:c r="BS69" s="174"/>
      <x:c r="BT69" s="174"/>
      <x:c r="BU69" s="174"/>
      <x:c r="BV69" s="174"/>
      <x:c r="BW69" s="174"/>
      <x:c r="BX69" s="174"/>
      <x:c r="BY69" s="174"/>
      <x:c r="BZ69" s="174"/>
      <x:c r="CA69" s="174"/>
      <x:c r="CB69" s="174"/>
      <x:c r="CC69" s="174"/>
      <x:c r="CD69" s="174"/>
      <x:c r="CE69" s="174"/>
      <x:c r="CF69" s="174"/>
      <x:c r="CG69" s="174"/>
      <x:c r="CH69" s="174"/>
      <x:c r="CI69" s="179"/>
      <x:c r="CJ69" s="174" t="str">
        <x:v>Yes</x:v>
      </x:c>
      <x:c r="CK69" s="174" t="str">
        <x:v>Yes</x:v>
      </x:c>
      <x:c r="CL69" s="174" t="str">
        <x:v>Yes</x:v>
      </x:c>
      <x:c r="CM69" s="174" t="str">
        <x:v>Clear</x:v>
      </x:c>
      <x:c r="CN69" s="174" t="str">
        <x:v>Verified — clear</x:v>
      </x:c>
      <x:c r="CO69" s="177" t="n">
        <x:v>46272</x:v>
      </x:c>
      <x:c r="CP69" s="174" t="str">
        <x:v>https://pubmed.ncbi.nlm.nih.gov/42390623/</x:v>
      </x:c>
      <x:c r="CQ69" s="174"/>
      <x:c r="CR69" s="174"/>
      <x:c r="CS69" s="174"/>
      <x:c r="CT69" s="174"/>
      <x:c r="CU69" s="176"/>
      <x:c r="CV69" s="176"/>
      <x:c r="CW69" s="176"/>
      <x:c r="CX69" s="176"/>
      <x:c r="CY69" s="176"/>
      <x:c r="CZ69" s="176"/>
      <x:c r="DA69" s="176"/>
      <x:c r="DB69" s="175" t="str">
        <x:f>IF(L69="","",IF(AND(COUNT(CU69:DA69)=7,OR(CU69=0,CU69=1,CU69=2),OR(CV69=0,CV69=1,CV69=2),OR(CW69=0,CW69=1,CW69=2),OR(CX69=0,CX69=1,CX69=2),OR(CY69=0,CY69=1,CY69=2),OR(CZ69=0,CZ69=1,CZ69=2),OR(DA69=0,DA69=1,DA69=2)),SUM(CU69:DA69),""))</x:f>
      </x:c>
      <x:c r="DC69" s="180" t="str">
        <x:f>IF(DB69="","",ROUND(DB69/14*10,1))</x:f>
      </x:c>
      <x:c r="DD69" s="174" t="str">
        <x:v>Pending</x:v>
      </x:c>
      <x:c r="DE69" s="175" t="str">
        <x:f>IF(L69="","",IF(DC69="","Pending",IF(DD69="Yes","CONDITIONAL — safety override",IF(DC69&gt;=8,"HIGH",IF(DC69&gt;=5,"CONDITIONAL","LOW")))))</x:f>
        <x:v>Pending</x:v>
      </x:c>
      <x:c r="DF69" s="174" t="str">
        <x:v>Pending screening and full-text appraisal; no transferability judgment made at identification.</x:v>
      </x:c>
      <x:c r="DG69" s="174"/>
      <x:c r="DH69" s="174"/>
      <x:c r="DI69" s="174"/>
      <x:c r="DJ69" s="174"/>
      <x:c r="DK69" s="174"/>
      <x:c r="DL69" s="174"/>
      <x:c r="DM69" s="174"/>
      <x:c r="DN69" s="174"/>
      <x:c r="DO69" s="174"/>
      <x:c r="DP69" s="174"/>
      <x:c r="DQ69" s="174"/>
      <x:c r="DR69" s="174"/>
      <x:c r="DS69" s="174"/>
      <x:c r="DT69" s="174"/>
      <x:c r="DU69" s="174"/>
      <x:c r="DV69" s="174"/>
      <x:c r="DW69" s="174"/>
      <x:c r="DX69" s="174"/>
      <x:c r="DY69" s="174"/>
      <x:c r="DZ69" s="174" t="str">
        <x:v>Title/abstract screening alone does not establish effectiveness, causality, methodological quality, transferability to Brazilian public safety or an institutional recommendation.</x:v>
      </x:c>
      <x:c r="EA69" s="174" t="str">
        <x:v>Pending</x:v>
      </x:c>
      <x:c r="EB69" s="175" t="str">
        <x:f>IF(L69="","",IF(EC69="READY","Yes","No / Pending"))</x:f>
        <x:v>No / Pending</x:v>
      </x:c>
      <x:c r="EC69" s="174" t="str">
        <x:f>IF(L69="","",IF(OR(ISNUMBER(SEARCH("Retracted Publication",Q69)),CM69="Retracted",CN69="Retracted",CM69="Expression of Concern",CN69="Expression of Concern",F69="Not used",CG69="Critical",CH69="High",CH69="Critical"),"BLOCKED — integrity or use restriction",IF(AND(CJ69="Yes",CK69="Yes",CL69="Yes"),IF(AND(CM69="Clear",CN69="Verified — clear"),IF(AND(AND(LEN(TRIM(CF69))&gt;0,LEFT(LOWER(TRIM(CF69)),7)&lt;&gt;"pending"),OR(CG69="High",CG69="Moderate"),OR(CH69="Low",CH69="Some concerns",CH69="Not applicable")),IF(AND(DD69="No",OR(DE69="HIGH",DE69="CONDITIONAL"),AND(LEN(TRIM(DF69))&gt;0,LEFT(LOWER(TRIM(DF69)),7)&lt;&gt;"pending")),IF(AND(AND(LEN(TRIM(DT69))&gt;0,LEFT(LOWER(TRIM(DT69)),7)&lt;&gt;"pending"),AND(LEN(TRIM(DU69))&gt;0,LEFT(LOWER(TRIM(DU69)),7)&lt;&gt;"pending"),OR(AND(LEN(TRIM(DV69))&gt;0,LEFT(LOWER(TRIM(DV69)),7)&lt;&gt;"pending"),AND(LEN(TRIM(DW69))&gt;0,LEFT(LOWER(TRIM(DW69)),7)&lt;&gt;"pending")),AND(LEN(TRIM(DX69))&gt;0,LEFT(LOWER(TRIM(DX69)),7)&lt;&gt;"pending")),IF(AND(F69="Claim-ready",OR(EA69="Strong",EA69="Moderate"),AND(LEN(TRIM(G69))&gt;0,LEFT(LOWER(TRIM(G69)),7)&lt;&gt;"pending"),G69&lt;&gt;"No substantive use decision is permitted from identification metadata alone.",AND(LEN(TRIM(DZ69))&gt;0,LEFT(LOWER(TRIM(DZ69)),7)&lt;&gt;"pending"),DZ69&lt;&gt;"Identification metadata alone does not permit any substantive scientific, causal, operational, or institutional claim.",AND(LEN(TRIM(EI69))&gt;0,LEFT(LOWER(TRIM(EI69)),7)&lt;&gt;"pending"),ISNUMBER(EH69),EH69&gt;0),"READY","PENDING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" s="174" t="str">
        <x:v>Pending</x:v>
      </x:c>
      <x:c r="EE69" s="174"/>
      <x:c r="EF69" s="174" t="str">
        <x:v>Pending</x:v>
      </x:c>
      <x:c r="EG69" s="174" t="str">
        <x:v>Pending</x:v>
      </x:c>
      <x:c r="EH69" s="177"/>
      <x:c r="EI69" s="500"/>
      <x:c r="EJ69" s="174"/>
      <x:c r="EK69" s="174" t="str">
        <x:v>Pending</x:v>
      </x:c>
      <x:c r="EL69" s="177" t="n">
        <x:v>46272</x:v>
      </x:c>
      <x:c r="EM69" s="174" t="str">
        <x:v>Production PubMed record imported and reconciled to Zotero item A74JVCPZ;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" s="181" t="n">
        <x:f>IF(L69="","",(IF(N69&lt;&gt;"",1,0)+IF(O69&lt;&gt;"",1,0)+IF(AJ69&lt;&gt;"",1,0)+IF(AU69&lt;&gt;"",1,0)+IF(BE69&lt;&gt;"",1,0)+IF(CF69&lt;&gt;"",1,0)+IF(CJ69="Yes",1,0)+IF(CL69="Yes",1,0)+IF(DE69&lt;&gt;"Pending",1,0)+IF(F69&lt;&gt;"",1,0)+IF(DZ69&lt;&gt;"",1,0)+IF(EI69&lt;&gt;"",1,0))/12)</x:f>
        <x:v>0.5</x:v>
      </x:c>
    </x:row>
    <x:row r="70">
      <x:c r="A70" s="175" t="str">
        <x:v>EV-0067</x:v>
      </x:c>
      <x:c r="B70" s="174" t="str">
        <x:v>Integrity check</x:v>
      </x:c>
      <x:c r="C70" s="175" t="str">
        <x:f>IF(L70="","",IF(LEFT(EC70,7)="BLOCKED","🔴 Do not use for conclusion",IF(EB70="Yes","🟢 Claim-ready","🟡 Caution / context")))</x:f>
        <x:v>🟡 Caution / context</x:v>
      </x:c>
      <x:c r="D70" s="174" t="str">
        <x:f>IF(L70="","",EC70)</x:f>
        <x:v>PENDING — appropriate appraisal</x:v>
      </x:c>
      <x:c r="E70" s="174" t="str">
        <x:v>P3 — Medium</x:v>
      </x:c>
      <x:c r="F70" s="174" t="str">
        <x:v>Pending</x:v>
      </x:c>
      <x:c r="G70" s="174" t="str">
        <x:v>A potentially relevant concept is present, but direct applicability is ambiguous at title/abstract level.</x:v>
      </x:c>
      <x:c r="H70" s="174" t="str">
        <x:v>Human title/abstract adjudication; retrieve full text if relevance remains plausible.</x:v>
      </x:c>
      <x:c r="I70" s="174"/>
      <x:c r="J70" s="174" t="str">
        <x:v>A — Core</x:v>
      </x:c>
      <x:c r="K70" s="174" t="str">
        <x:v>IDENTIFIED</x:v>
      </x:c>
      <x:c r="L70" s="174" t="str">
        <x:v>Impact of the Availability of Women's Health Clinics on Unwanted Pregnancy Among Active Duty Service Women.</x:v>
      </x:c>
      <x:c r="M70" s="174"/>
      <x:c r="N70" s="174" t="str">
        <x:v>Janvrin, Miranda; Legierse, Julianne; Lindow, Mike; Russell, Teresa; Borgia, Lindsey; Koehlmoos, Tracey Perez; Ahmed, Anwar E</x:v>
      </x:c>
      <x:c r="O70" s="176" t="n">
        <x:v>2026</x:v>
      </x:c>
      <x:c r="P70" s="174" t="str">
        <x:v>Journal of women's health (2002)</x:v>
      </x:c>
      <x:c r="Q70" s="174" t="str">
        <x:v>Journal Article</x:v>
      </x:c>
      <x:c r="R70" s="174" t="str">
        <x:v>Unclear</x:v>
      </x:c>
      <x:c r="S70" s="174" t="str">
        <x:v>Unknown</x:v>
      </x:c>
      <x:c r="T70" s="174" t="str">
        <x:v>eng</x:v>
      </x:c>
      <x:c r="U70" s="174" t="str">
        <x:v>https://pubmed.ncbi.nlm.nih.gov/42389873/</x:v>
      </x:c>
      <x:c r="V70" s="174" t="str">
        <x:v>10.1177/15409996261465196</x:v>
      </x:c>
      <x:c r="W70" s="175" t="str">
        <x:f>IF(V70="","",LOWER(SUBSTITUTE(SUBSTITUTE(SUBSTITUTE(SUBSTITUTE(TRIM(V70),"https://doi.org/",""),"http://doi.org/",""),"https://dx.doi.org/",""),"doi:","")))</x:f>
        <x:v>10.1177/15409996261465196</x:v>
      </x:c>
      <x:c r="X70" s="174" t="str">
        <x:v>42389873</x:v>
      </x:c>
      <x:c r="Y70" s="174" t="str"/>
      <x:c r="Z70" s="174"/>
      <x:c r="AA70" s="174" t="str">
        <x:v>PubMed/MEDLINE</x:v>
      </x:c>
      <x:c r="AB70" s="174" t="str">
        <x:v>PUBMED-A-v1.0-2026-08-28</x:v>
      </x:c>
      <x:c r="AC70" s="174" t="str">
        <x:v>SP-PUBMED-A-20260828</x:v>
      </x:c>
      <x:c r="AD70" s="177" t="n">
        <x:v>46262</x:v>
      </x:c>
      <x:c r="AE70" s="177" t="n">
        <x:v>46272</x:v>
      </x:c>
      <x:c r="AF70" s="174" t="str">
        <x:v>9GJNY5FT</x:v>
      </x:c>
      <x:c r="AG70" s="174"/>
      <x:c r="AH70" s="174" t="str">
        <x:v>Tactical Athlete → Operational Readiness Brazil</x:v>
      </x:c>
      <x:c r="AI70" s="174" t="str">
        <x:v>evidence-family:A</x:v>
      </x:c>
      <x:c r="AJ70" s="174"/>
      <x:c r="AK70" s="175" t="str">
        <x:f>IF(AJ70="","",IF(OR(LOWER(AJ70)="brazil",LOWER(AJ70)="brasil"),"Yes","No"))</x:f>
      </x:c>
      <x:c r="AL70" s="174"/>
      <x:c r="AM70" s="174"/>
      <x:c r="AN70" s="174"/>
      <x:c r="AO70" s="178"/>
      <x:c r="AP70" s="174"/>
      <x:c r="AQ70" s="174"/>
      <x:c r="AR70" s="174"/>
      <x:c r="AS70" s="174"/>
      <x:c r="AT70" s="174"/>
      <x:c r="AU70" s="174"/>
      <x:c r="AV70" s="174"/>
      <x:c r="AW70" s="174"/>
      <x:c r="AX70" s="174"/>
      <x:c r="AY70" s="174"/>
      <x:c r="AZ70" s="174"/>
      <x:c r="BA70" s="174"/>
      <x:c r="BB70" s="174"/>
      <x:c r="BC70" s="174"/>
      <x:c r="BD70" s="174"/>
      <x:c r="BE70" s="174"/>
      <x:c r="BF70" s="174"/>
      <x:c r="BG70" s="174"/>
      <x:c r="BH70" s="174"/>
      <x:c r="BI70" s="174"/>
      <x:c r="BJ70" s="174"/>
      <x:c r="BK70" s="174"/>
      <x:c r="BL70" s="174"/>
      <x:c r="BM70" s="174"/>
      <x:c r="BN70" s="174"/>
      <x:c r="BO70" s="174"/>
      <x:c r="BP70" s="174"/>
      <x:c r="BQ70" s="174"/>
      <x:c r="BR70" s="174"/>
      <x:c r="BS70" s="174"/>
      <x:c r="BT70" s="174"/>
      <x:c r="BU70" s="174"/>
      <x:c r="BV70" s="174"/>
      <x:c r="BW70" s="174"/>
      <x:c r="BX70" s="174"/>
      <x:c r="BY70" s="174"/>
      <x:c r="BZ70" s="174"/>
      <x:c r="CA70" s="174"/>
      <x:c r="CB70" s="174"/>
      <x:c r="CC70" s="174"/>
      <x:c r="CD70" s="174"/>
      <x:c r="CE70" s="174"/>
      <x:c r="CF70" s="174"/>
      <x:c r="CG70" s="174"/>
      <x:c r="CH70" s="174"/>
      <x:c r="CI70" s="179"/>
      <x:c r="CJ70" s="174" t="str">
        <x:v>Yes</x:v>
      </x:c>
      <x:c r="CK70" s="174" t="str">
        <x:v>Yes</x:v>
      </x:c>
      <x:c r="CL70" s="174" t="str">
        <x:v>Yes</x:v>
      </x:c>
      <x:c r="CM70" s="174" t="str">
        <x:v>Clear</x:v>
      </x:c>
      <x:c r="CN70" s="174" t="str">
        <x:v>Verified — clear</x:v>
      </x:c>
      <x:c r="CO70" s="177" t="n">
        <x:v>46272</x:v>
      </x:c>
      <x:c r="CP70" s="174" t="str">
        <x:v>https://pubmed.ncbi.nlm.nih.gov/42389873/</x:v>
      </x:c>
      <x:c r="CQ70" s="174"/>
      <x:c r="CR70" s="174"/>
      <x:c r="CS70" s="174"/>
      <x:c r="CT70" s="174"/>
      <x:c r="CU70" s="176"/>
      <x:c r="CV70" s="176"/>
      <x:c r="CW70" s="176"/>
      <x:c r="CX70" s="176"/>
      <x:c r="CY70" s="176"/>
      <x:c r="CZ70" s="176"/>
      <x:c r="DA70" s="176"/>
      <x:c r="DB70" s="175" t="str">
        <x:f>IF(L70="","",IF(AND(COUNT(CU70:DA70)=7,OR(CU70=0,CU70=1,CU70=2),OR(CV70=0,CV70=1,CV70=2),OR(CW70=0,CW70=1,CW70=2),OR(CX70=0,CX70=1,CX70=2),OR(CY70=0,CY70=1,CY70=2),OR(CZ70=0,CZ70=1,CZ70=2),OR(DA70=0,DA70=1,DA70=2)),SUM(CU70:DA70),""))</x:f>
      </x:c>
      <x:c r="DC70" s="180" t="str">
        <x:f>IF(DB70="","",ROUND(DB70/14*10,1))</x:f>
      </x:c>
      <x:c r="DD70" s="174" t="str">
        <x:v>Pending</x:v>
      </x:c>
      <x:c r="DE70" s="175" t="str">
        <x:f>IF(L70="","",IF(DC70="","Pending",IF(DD70="Yes","CONDITIONAL — safety override",IF(DC70&gt;=8,"HIGH",IF(DC70&gt;=5,"CONDITIONAL","LOW")))))</x:f>
        <x:v>Pending</x:v>
      </x:c>
      <x:c r="DF70" s="174" t="str">
        <x:v>Pending screening and full-text appraisal; no transferability judgment made at identification.</x:v>
      </x:c>
      <x:c r="DG70" s="174"/>
      <x:c r="DH70" s="174"/>
      <x:c r="DI70" s="174"/>
      <x:c r="DJ70" s="174"/>
      <x:c r="DK70" s="174"/>
      <x:c r="DL70" s="174"/>
      <x:c r="DM70" s="174"/>
      <x:c r="DN70" s="174"/>
      <x:c r="DO70" s="174"/>
      <x:c r="DP70" s="174"/>
      <x:c r="DQ70" s="174"/>
      <x:c r="DR70" s="174"/>
      <x:c r="DS70" s="174"/>
      <x:c r="DT70" s="174"/>
      <x:c r="DU70" s="174"/>
      <x:c r="DV70" s="174"/>
      <x:c r="DW70" s="174"/>
      <x:c r="DX70" s="174"/>
      <x:c r="DY70" s="174"/>
      <x:c r="DZ70" s="174" t="str">
        <x:v>Title/abstract information is insufficient for a substantive scientific, causal, transferability or institutional claim.</x:v>
      </x:c>
      <x:c r="EA70" s="174" t="str">
        <x:v>Pending</x:v>
      </x:c>
      <x:c r="EB70" s="175" t="str">
        <x:f>IF(L70="","",IF(EC70="READY","Yes","No / Pending"))</x:f>
        <x:v>No / Pending</x:v>
      </x:c>
      <x:c r="EC70" s="174" t="str">
        <x:f>IF(L70="","",IF(OR(ISNUMBER(SEARCH("Retracted Publication",Q70)),CM70="Retracted",CN70="Retracted",CM70="Expression of Concern",CN70="Expression of Concern",F70="Not used",CG70="Critical",CH70="High",CH70="Critical"),"BLOCKED — integrity or use restriction",IF(AND(CJ70="Yes",CK70="Yes",CL70="Yes"),IF(AND(CM70="Clear",CN70="Verified — clear"),IF(AND(AND(LEN(TRIM(CF70))&gt;0,LEFT(LOWER(TRIM(CF70)),7)&lt;&gt;"pending"),OR(CG70="High",CG70="Moderate"),OR(CH70="Low",CH70="Some concerns",CH70="Not applicable")),IF(AND(DD70="No",OR(DE70="HIGH",DE70="CONDITIONAL"),AND(LEN(TRIM(DF70))&gt;0,LEFT(LOWER(TRIM(DF70)),7)&lt;&gt;"pending")),IF(AND(AND(LEN(TRIM(DT70))&gt;0,LEFT(LOWER(TRIM(DT70)),7)&lt;&gt;"pending"),AND(LEN(TRIM(DU70))&gt;0,LEFT(LOWER(TRIM(DU70)),7)&lt;&gt;"pending"),OR(AND(LEN(TRIM(DV70))&gt;0,LEFT(LOWER(TRIM(DV70)),7)&lt;&gt;"pending"),AND(LEN(TRIM(DW70))&gt;0,LEFT(LOWER(TRIM(DW70)),7)&lt;&gt;"pending")),AND(LEN(TRIM(DX70))&gt;0,LEFT(LOWER(TRIM(DX70)),7)&lt;&gt;"pending")),IF(AND(F70="Claim-ready",OR(EA70="Strong",EA70="Moderate"),AND(LEN(TRIM(G70))&gt;0,LEFT(LOWER(TRIM(G70)),7)&lt;&gt;"pending"),G70&lt;&gt;"No substantive use decision is permitted from identification metadata alone.",AND(LEN(TRIM(DZ70))&gt;0,LEFT(LOWER(TRIM(DZ70)),7)&lt;&gt;"pending"),DZ70&lt;&gt;"Identification metadata alone does not permit any substantive scientific, causal, operational, or institutional claim.",AND(LEN(TRIM(EI70))&gt;0,LEFT(LOWER(TRIM(EI70)),7)&lt;&gt;"pending"),ISNUMBER(EH70),EH70&gt;0),"READY","PENDING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" s="174" t="str">
        <x:v>Pending</x:v>
      </x:c>
      <x:c r="EE70" s="174"/>
      <x:c r="EF70" s="174" t="str">
        <x:v>Pending</x:v>
      </x:c>
      <x:c r="EG70" s="174" t="str">
        <x:v>Pending</x:v>
      </x:c>
      <x:c r="EH70" s="177"/>
      <x:c r="EI70" s="500"/>
      <x:c r="EJ70" s="174"/>
      <x:c r="EK70" s="174" t="str">
        <x:v>Pending</x:v>
      </x:c>
      <x:c r="EL70" s="177" t="n">
        <x:v>46272</x:v>
      </x:c>
      <x:c r="EM70" s="174" t="str">
        <x:v>Production PubMed record imported and reconciled to Zotero item 9GJNY5FT;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0" s="181" t="n">
        <x:f>IF(L70="","",(IF(N70&lt;&gt;"",1,0)+IF(O70&lt;&gt;"",1,0)+IF(AJ70&lt;&gt;"",1,0)+IF(AU70&lt;&gt;"",1,0)+IF(BE70&lt;&gt;"",1,0)+IF(CF70&lt;&gt;"",1,0)+IF(CJ70="Yes",1,0)+IF(CL70="Yes",1,0)+IF(DE70&lt;&gt;"Pending",1,0)+IF(F70&lt;&gt;"",1,0)+IF(DZ70&lt;&gt;"",1,0)+IF(EI70&lt;&gt;"",1,0))/12)</x:f>
        <x:v>0.5</x:v>
      </x:c>
    </x:row>
    <x:row r="71">
      <x:c r="A71" s="175" t="str">
        <x:v>EV-0068</x:v>
      </x:c>
      <x:c r="B71" s="174" t="str">
        <x:v>Integrity check</x:v>
      </x:c>
      <x:c r="C71" s="175" t="str">
        <x:f>IF(L71="","",IF(LEFT(EC71,7)="BLOCKED","🔴 Do not use for conclusion",IF(EB71="Yes","🟢 Claim-ready","🟡 Caution / context")))</x:f>
        <x:v>🟡 Caution / context</x:v>
      </x:c>
      <x:c r="D71" s="174" t="str">
        <x:f>IF(L71="","",EC71)</x:f>
        <x:v>PENDING — appropriate appraisal</x:v>
      </x:c>
      <x:c r="E71" s="174" t="str">
        <x:v>P3 — Medium</x:v>
      </x:c>
      <x:c r="F71" s="174" t="str">
        <x:v>Pending</x:v>
      </x:c>
      <x:c r="G71" s="174" t="str">
        <x:v>Title/abstract identify an explicit tactical/public-safety context and readiness domain; retain for full-text assessment.</x:v>
      </x:c>
      <x:c r="H71" s="174" t="str">
        <x:v>Obtain and review lawful full text; confirm human adjudication; then select a design-specific appraisal instrument.</x:v>
      </x:c>
      <x:c r="I71" s="174"/>
      <x:c r="J71" s="174" t="str">
        <x:v>A — Core</x:v>
      </x:c>
      <x:c r="K71" s="174" t="str">
        <x:v>IDENTIFIED</x:v>
      </x:c>
      <x:c r="L71" s="174" t="str">
        <x:v>Co-Creating an Intervention to Prevent Injuries in Police Force Recruits: A Concept Mapping Study of Police Force Recruits, Police Force Staff, Health Professionals, and Research Experts.</x:v>
      </x:c>
      <x:c r="M71" s="174"/>
      <x:c r="N71" s="174" t="str">
        <x:v>Murphy, Myles; Mosler, Andrea B; Allen, Garth; Donaldson, Alex; Ardern, Clare L; Emery, Carolyn A; Hagglund, Martin; Hodgson, Jonathan M; Kemp, Joanne L; Langridge, Debra; McAlinden, Tiffany; Mirco, Thomas; Nimphius, Sophia; Radavelli-Bagatini, Simone; Staley, Kiera; Sutton, Vanessa; Verhagen, Evert; Bruder, Andrea M</x:v>
      </x:c>
      <x:c r="O71" s="176" t="n">
        <x:v>2026</x:v>
      </x:c>
      <x:c r="P71" s="174" t="str">
        <x:v>Sports medicine - open</x:v>
      </x:c>
      <x:c r="Q71" s="174" t="str">
        <x:v>Journal Article</x:v>
      </x:c>
      <x:c r="R71" s="174" t="str">
        <x:v>Unclear</x:v>
      </x:c>
      <x:c r="S71" s="174" t="str">
        <x:v>Unknown</x:v>
      </x:c>
      <x:c r="T71" s="174" t="str">
        <x:v>eng</x:v>
      </x:c>
      <x:c r="U71" s="174" t="str">
        <x:v>https://pubmed.ncbi.nlm.nih.gov/42365570/</x:v>
      </x:c>
      <x:c r="V71" s="174" t="str">
        <x:v>10.1186/s40798-026-01042-9</x:v>
      </x:c>
      <x:c r="W71" s="175" t="str">
        <x:f>IF(V71="","",LOWER(SUBSTITUTE(SUBSTITUTE(SUBSTITUTE(SUBSTITUTE(TRIM(V71),"https://doi.org/",""),"http://doi.org/",""),"https://dx.doi.org/",""),"doi:","")))</x:f>
        <x:v>10.1186/s40798-026-01042-9</x:v>
      </x:c>
      <x:c r="X71" s="174" t="str">
        <x:v>42365570</x:v>
      </x:c>
      <x:c r="Y71" s="174" t="str">
        <x:v>PMC13310864</x:v>
      </x:c>
      <x:c r="Z71" s="174"/>
      <x:c r="AA71" s="174" t="str">
        <x:v>PubMed/MEDLINE</x:v>
      </x:c>
      <x:c r="AB71" s="174" t="str">
        <x:v>PUBMED-A-v1.0-2026-08-28</x:v>
      </x:c>
      <x:c r="AC71" s="174" t="str">
        <x:v>SP-PUBMED-A-20260828</x:v>
      </x:c>
      <x:c r="AD71" s="177" t="n">
        <x:v>46262</x:v>
      </x:c>
      <x:c r="AE71" s="177" t="n">
        <x:v>46272</x:v>
      </x:c>
      <x:c r="AF71" s="174" t="str">
        <x:v>EHUL3ZTC</x:v>
      </x:c>
      <x:c r="AG71" s="174"/>
      <x:c r="AH71" s="174" t="str">
        <x:v>Tactical Athlete → Operational Readiness Brazil</x:v>
      </x:c>
      <x:c r="AI71" s="174" t="str">
        <x:v>evidence-family:A</x:v>
      </x:c>
      <x:c r="AJ71" s="174"/>
      <x:c r="AK71" s="175" t="str">
        <x:f>IF(AJ71="","",IF(OR(LOWER(AJ71)="brazil",LOWER(AJ71)="brasil"),"Yes","No"))</x:f>
      </x:c>
      <x:c r="AL71" s="174"/>
      <x:c r="AM71" s="174"/>
      <x:c r="AN71" s="174"/>
      <x:c r="AO71" s="178"/>
      <x:c r="AP71" s="174"/>
      <x:c r="AQ71" s="174"/>
      <x:c r="AR71" s="174"/>
      <x:c r="AS71" s="174"/>
      <x:c r="AT71" s="174"/>
      <x:c r="AU71" s="174"/>
      <x:c r="AV71" s="174"/>
      <x:c r="AW71" s="174"/>
      <x:c r="AX71" s="174"/>
      <x:c r="AY71" s="174"/>
      <x:c r="AZ71" s="174"/>
      <x:c r="BA71" s="174"/>
      <x:c r="BB71" s="174"/>
      <x:c r="BC71" s="174"/>
      <x:c r="BD71" s="174"/>
      <x:c r="BE71" s="174"/>
      <x:c r="BF71" s="174"/>
      <x:c r="BG71" s="174"/>
      <x:c r="BH71" s="174"/>
      <x:c r="BI71" s="174"/>
      <x:c r="BJ71" s="174"/>
      <x:c r="BK71" s="174"/>
      <x:c r="BL71" s="174"/>
      <x:c r="BM71" s="174"/>
      <x:c r="BN71" s="174"/>
      <x:c r="BO71" s="174"/>
      <x:c r="BP71" s="174"/>
      <x:c r="BQ71" s="174"/>
      <x:c r="BR71" s="174"/>
      <x:c r="BS71" s="174"/>
      <x:c r="BT71" s="174"/>
      <x:c r="BU71" s="174"/>
      <x:c r="BV71" s="174"/>
      <x:c r="BW71" s="174"/>
      <x:c r="BX71" s="174"/>
      <x:c r="BY71" s="174"/>
      <x:c r="BZ71" s="174"/>
      <x:c r="CA71" s="174"/>
      <x:c r="CB71" s="174"/>
      <x:c r="CC71" s="174"/>
      <x:c r="CD71" s="174"/>
      <x:c r="CE71" s="174"/>
      <x:c r="CF71" s="174"/>
      <x:c r="CG71" s="174"/>
      <x:c r="CH71" s="174"/>
      <x:c r="CI71" s="179"/>
      <x:c r="CJ71" s="174" t="str">
        <x:v>Yes</x:v>
      </x:c>
      <x:c r="CK71" s="174" t="str">
        <x:v>Yes</x:v>
      </x:c>
      <x:c r="CL71" s="174" t="str">
        <x:v>Yes</x:v>
      </x:c>
      <x:c r="CM71" s="174" t="str">
        <x:v>Clear</x:v>
      </x:c>
      <x:c r="CN71" s="174" t="str">
        <x:v>Verified — clear</x:v>
      </x:c>
      <x:c r="CO71" s="177" t="n">
        <x:v>46272</x:v>
      </x:c>
      <x:c r="CP71" s="174" t="str">
        <x:v>https://pubmed.ncbi.nlm.nih.gov/42365570/</x:v>
      </x:c>
      <x:c r="CQ71" s="174"/>
      <x:c r="CR71" s="174"/>
      <x:c r="CS71" s="174"/>
      <x:c r="CT71" s="174"/>
      <x:c r="CU71" s="176"/>
      <x:c r="CV71" s="176"/>
      <x:c r="CW71" s="176"/>
      <x:c r="CX71" s="176"/>
      <x:c r="CY71" s="176"/>
      <x:c r="CZ71" s="176"/>
      <x:c r="DA71" s="176"/>
      <x:c r="DB71" s="175" t="str">
        <x:f>IF(L71="","",IF(AND(COUNT(CU71:DA71)=7,OR(CU71=0,CU71=1,CU71=2),OR(CV71=0,CV71=1,CV71=2),OR(CW71=0,CW71=1,CW71=2),OR(CX71=0,CX71=1,CX71=2),OR(CY71=0,CY71=1,CY71=2),OR(CZ71=0,CZ71=1,CZ71=2),OR(DA71=0,DA71=1,DA71=2)),SUM(CU71:DA71),""))</x:f>
      </x:c>
      <x:c r="DC71" s="180" t="str">
        <x:f>IF(DB71="","",ROUND(DB71/14*10,1))</x:f>
      </x:c>
      <x:c r="DD71" s="174" t="str">
        <x:v>Pending</x:v>
      </x:c>
      <x:c r="DE71" s="175" t="str">
        <x:f>IF(L71="","",IF(DC71="","Pending",IF(DD71="Yes","CONDITIONAL — safety override",IF(DC71&gt;=8,"HIGH",IF(DC71&gt;=5,"CONDITIONAL","LOW")))))</x:f>
        <x:v>Pending</x:v>
      </x:c>
      <x:c r="DF71" s="174" t="str">
        <x:v>Pending screening and full-text appraisal; no transferability judgment made at identification.</x:v>
      </x:c>
      <x:c r="DG71" s="174"/>
      <x:c r="DH71" s="174"/>
      <x:c r="DI71" s="174"/>
      <x:c r="DJ71" s="174"/>
      <x:c r="DK71" s="174"/>
      <x:c r="DL71" s="174"/>
      <x:c r="DM71" s="174"/>
      <x:c r="DN71" s="174"/>
      <x:c r="DO71" s="174"/>
      <x:c r="DP71" s="174"/>
      <x:c r="DQ71" s="174"/>
      <x:c r="DR71" s="174"/>
      <x:c r="DS71" s="174"/>
      <x:c r="DT71" s="174"/>
      <x:c r="DU71" s="174"/>
      <x:c r="DV71" s="174"/>
      <x:c r="DW71" s="174"/>
      <x:c r="DX71" s="174"/>
      <x:c r="DY71" s="174"/>
      <x:c r="DZ71" s="174" t="str">
        <x:v>Title/abstract screening alone does not establish effectiveness, causality, methodological quality, transferability to Brazilian public safety or an institutional recommendation.</x:v>
      </x:c>
      <x:c r="EA71" s="174" t="str">
        <x:v>Pending</x:v>
      </x:c>
      <x:c r="EB71" s="175" t="str">
        <x:f>IF(L71="","",IF(EC71="READY","Yes","No / Pending"))</x:f>
        <x:v>No / Pending</x:v>
      </x:c>
      <x:c r="EC71" s="174" t="str">
        <x:f>IF(L71="","",IF(OR(ISNUMBER(SEARCH("Retracted Publication",Q71)),CM71="Retracted",CN71="Retracted",CM71="Expression of Concern",CN71="Expression of Concern",F71="Not used",CG71="Critical",CH71="High",CH71="Critical"),"BLOCKED — integrity or use restriction",IF(AND(CJ71="Yes",CK71="Yes",CL71="Yes"),IF(AND(CM71="Clear",CN71="Verified — clear"),IF(AND(AND(LEN(TRIM(CF71))&gt;0,LEFT(LOWER(TRIM(CF71)),7)&lt;&gt;"pending"),OR(CG71="High",CG71="Moderate"),OR(CH71="Low",CH71="Some concerns",CH71="Not applicable")),IF(AND(DD71="No",OR(DE71="HIGH",DE71="CONDITIONAL"),AND(LEN(TRIM(DF71))&gt;0,LEFT(LOWER(TRIM(DF71)),7)&lt;&gt;"pending")),IF(AND(AND(LEN(TRIM(DT71))&gt;0,LEFT(LOWER(TRIM(DT71)),7)&lt;&gt;"pending"),AND(LEN(TRIM(DU71))&gt;0,LEFT(LOWER(TRIM(DU71)),7)&lt;&gt;"pending"),OR(AND(LEN(TRIM(DV71))&gt;0,LEFT(LOWER(TRIM(DV71)),7)&lt;&gt;"pending"),AND(LEN(TRIM(DW71))&gt;0,LEFT(LOWER(TRIM(DW71)),7)&lt;&gt;"pending")),AND(LEN(TRIM(DX71))&gt;0,LEFT(LOWER(TRIM(DX71)),7)&lt;&gt;"pending")),IF(AND(F71="Claim-ready",OR(EA71="Strong",EA71="Moderate"),AND(LEN(TRIM(G71))&gt;0,LEFT(LOWER(TRIM(G71)),7)&lt;&gt;"pending"),G71&lt;&gt;"No substantive use decision is permitted from identification metadata alone.",AND(LEN(TRIM(DZ71))&gt;0,LEFT(LOWER(TRIM(DZ71)),7)&lt;&gt;"pending"),DZ71&lt;&gt;"Identification metadata alone does not permit any substantive scientific, causal, operational, or institutional claim.",AND(LEN(TRIM(EI71))&gt;0,LEFT(LOWER(TRIM(EI71)),7)&lt;&gt;"pending"),ISNUMBER(EH71),EH71&gt;0),"READY","PENDING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" s="174" t="str">
        <x:v>Pending</x:v>
      </x:c>
      <x:c r="EE71" s="174"/>
      <x:c r="EF71" s="174" t="str">
        <x:v>Pending</x:v>
      </x:c>
      <x:c r="EG71" s="174" t="str">
        <x:v>Pending</x:v>
      </x:c>
      <x:c r="EH71" s="177"/>
      <x:c r="EI71" s="500"/>
      <x:c r="EJ71" s="174"/>
      <x:c r="EK71" s="174" t="str">
        <x:v>Pending</x:v>
      </x:c>
      <x:c r="EL71" s="177" t="n">
        <x:v>46272</x:v>
      </x:c>
      <x:c r="EM71" s="174" t="str">
        <x:v>Production PubMed record imported and reconciled to Zotero item EHUL3ZTC;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" s="181" t="n">
        <x:f>IF(L71="","",(IF(N71&lt;&gt;"",1,0)+IF(O71&lt;&gt;"",1,0)+IF(AJ71&lt;&gt;"",1,0)+IF(AU71&lt;&gt;"",1,0)+IF(BE71&lt;&gt;"",1,0)+IF(CF71&lt;&gt;"",1,0)+IF(CJ71="Yes",1,0)+IF(CL71="Yes",1,0)+IF(DE71&lt;&gt;"Pending",1,0)+IF(F71&lt;&gt;"",1,0)+IF(DZ71&lt;&gt;"",1,0)+IF(EI71&lt;&gt;"",1,0))/12)</x:f>
        <x:v>0.5</x:v>
      </x:c>
    </x:row>
    <x:row r="72">
      <x:c r="A72" s="175" t="str">
        <x:v>EV-0069</x:v>
      </x:c>
      <x:c r="B72" s="174" t="str">
        <x:v>Integrity check</x:v>
      </x:c>
      <x:c r="C72" s="175" t="str">
        <x:f>IF(L72="","",IF(LEFT(EC72,7)="BLOCKED","🔴 Do not use for conclusion",IF(EB72="Yes","🟢 Claim-ready","🟡 Caution / context")))</x:f>
        <x:v>🟡 Caution / context</x:v>
      </x:c>
      <x:c r="D72" s="174" t="str">
        <x:f>IF(L72="","",EC72)</x:f>
        <x:v>PENDING — appropriate appraisal</x:v>
      </x:c>
      <x:c r="E72" s="174" t="str">
        <x:v>P3 — Medium</x:v>
      </x:c>
      <x:c r="F72" s="174" t="str">
        <x:v>Pending</x:v>
      </x:c>
      <x:c r="G72" s="174" t="str">
        <x:v>Title/abstract identify an explicit operational APHT/medical-readiness topic; retain for full-text assessment.</x:v>
      </x:c>
      <x:c r="H72" s="174" t="str">
        <x:v>Obtain and review lawful full text; confirm human adjudication; then select a design-specific appraisal instrument.</x:v>
      </x:c>
      <x:c r="I72" s="174"/>
      <x:c r="J72" s="174" t="str">
        <x:v>B — APHT / Medical Readiness</x:v>
      </x:c>
      <x:c r="K72" s="174" t="str">
        <x:v>IDENTIFIED</x:v>
      </x:c>
      <x:c r="L72" s="174" t="str">
        <x:v>Candidate Passive Sensor Suite Technologies for Tactical Combat Casualty Care Environments: Comparative Assessment Study.</x:v>
      </x:c>
      <x:c r="M72" s="174"/>
      <x:c r="N72" s="174" t="str">
        <x:v>Stoor-Burning, Ericka; Gaudaen, James; Pavliscsak, Holly; Little, Jeanette</x:v>
      </x:c>
      <x:c r="O72" s="176" t="n">
        <x:v>2026</x:v>
      </x:c>
      <x:c r="P72" s="174" t="str">
        <x:v>JMIR medical informatics</x:v>
      </x:c>
      <x:c r="Q72" s="174" t="str">
        <x:v>Comparative Study; Journal Article</x:v>
      </x:c>
      <x:c r="R72" s="174" t="str">
        <x:v>Unclear</x:v>
      </x:c>
      <x:c r="S72" s="174" t="str">
        <x:v>Unknown</x:v>
      </x:c>
      <x:c r="T72" s="174" t="str">
        <x:v>eng</x:v>
      </x:c>
      <x:c r="U72" s="174" t="str">
        <x:v>https://pubmed.ncbi.nlm.nih.gov/42341153/</x:v>
      </x:c>
      <x:c r="V72" s="174" t="str">
        <x:v>10.2196/84900</x:v>
      </x:c>
      <x:c r="W72" s="175" t="str">
        <x:f>IF(V72="","",LOWER(SUBSTITUTE(SUBSTITUTE(SUBSTITUTE(SUBSTITUTE(TRIM(V72),"https://doi.org/",""),"http://doi.org/",""),"https://dx.doi.org/",""),"doi:","")))</x:f>
        <x:v>10.2196/84900</x:v>
      </x:c>
      <x:c r="X72" s="174" t="str">
        <x:v>42341153</x:v>
      </x:c>
      <x:c r="Y72" s="174" t="str">
        <x:v>PMC13293364</x:v>
      </x:c>
      <x:c r="Z72" s="174"/>
      <x:c r="AA72" s="174" t="str">
        <x:v>PubMed/MEDLINE</x:v>
      </x:c>
      <x:c r="AB72" s="174" t="str">
        <x:v>PUBMED-B-v1.0-2026-08-28</x:v>
      </x:c>
      <x:c r="AC72" s="174" t="str">
        <x:v>SP-PUBMED-B-20260828</x:v>
      </x:c>
      <x:c r="AD72" s="177" t="n">
        <x:v>46262</x:v>
      </x:c>
      <x:c r="AE72" s="177" t="n">
        <x:v>46272</x:v>
      </x:c>
      <x:c r="AF72" s="174" t="str">
        <x:v>FXEZVLWM</x:v>
      </x:c>
      <x:c r="AG72" s="174"/>
      <x:c r="AH72" s="174" t="str">
        <x:v>Tactical Athlete → Operational Readiness Brazil</x:v>
      </x:c>
      <x:c r="AI72" s="174" t="str">
        <x:v>evidence-family:B</x:v>
      </x:c>
      <x:c r="AJ72" s="174"/>
      <x:c r="AK72" s="175" t="str">
        <x:f>IF(AJ72="","",IF(OR(LOWER(AJ72)="brazil",LOWER(AJ72)="brasil"),"Yes","No"))</x:f>
      </x:c>
      <x:c r="AL72" s="174"/>
      <x:c r="AM72" s="174"/>
      <x:c r="AN72" s="174"/>
      <x:c r="AO72" s="178"/>
      <x:c r="AP72" s="174"/>
      <x:c r="AQ72" s="174"/>
      <x:c r="AR72" s="174"/>
      <x:c r="AS72" s="174"/>
      <x:c r="AT72" s="174"/>
      <x:c r="AU72" s="174"/>
      <x:c r="AV72" s="174"/>
      <x:c r="AW72" s="174"/>
      <x:c r="AX72" s="174"/>
      <x:c r="AY72" s="174"/>
      <x:c r="AZ72" s="174"/>
      <x:c r="BA72" s="174"/>
      <x:c r="BB72" s="174"/>
      <x:c r="BC72" s="174"/>
      <x:c r="BD72" s="174"/>
      <x:c r="BE72" s="174"/>
      <x:c r="BF72" s="174"/>
      <x:c r="BG72" s="174"/>
      <x:c r="BH72" s="174"/>
      <x:c r="BI72" s="174"/>
      <x:c r="BJ72" s="174"/>
      <x:c r="BK72" s="174"/>
      <x:c r="BL72" s="174"/>
      <x:c r="BM72" s="174"/>
      <x:c r="BN72" s="174"/>
      <x:c r="BO72" s="174"/>
      <x:c r="BP72" s="174"/>
      <x:c r="BQ72" s="174"/>
      <x:c r="BR72" s="174"/>
      <x:c r="BS72" s="174"/>
      <x:c r="BT72" s="174"/>
      <x:c r="BU72" s="174"/>
      <x:c r="BV72" s="174"/>
      <x:c r="BW72" s="174"/>
      <x:c r="BX72" s="174"/>
      <x:c r="BY72" s="174"/>
      <x:c r="BZ72" s="174"/>
      <x:c r="CA72" s="174"/>
      <x:c r="CB72" s="174"/>
      <x:c r="CC72" s="174"/>
      <x:c r="CD72" s="174"/>
      <x:c r="CE72" s="174"/>
      <x:c r="CF72" s="174"/>
      <x:c r="CG72" s="174"/>
      <x:c r="CH72" s="174"/>
      <x:c r="CI72" s="179"/>
      <x:c r="CJ72" s="174" t="str">
        <x:v>Yes</x:v>
      </x:c>
      <x:c r="CK72" s="174" t="str">
        <x:v>Yes</x:v>
      </x:c>
      <x:c r="CL72" s="174" t="str">
        <x:v>Yes</x:v>
      </x:c>
      <x:c r="CM72" s="174" t="str">
        <x:v>Clear</x:v>
      </x:c>
      <x:c r="CN72" s="174" t="str">
        <x:v>Verified — clear</x:v>
      </x:c>
      <x:c r="CO72" s="177" t="n">
        <x:v>46272</x:v>
      </x:c>
      <x:c r="CP72" s="174" t="str">
        <x:v>https://pubmed.ncbi.nlm.nih.gov/42341153/</x:v>
      </x:c>
      <x:c r="CQ72" s="174"/>
      <x:c r="CR72" s="174"/>
      <x:c r="CS72" s="174"/>
      <x:c r="CT72" s="174"/>
      <x:c r="CU72" s="176"/>
      <x:c r="CV72" s="176"/>
      <x:c r="CW72" s="176"/>
      <x:c r="CX72" s="176"/>
      <x:c r="CY72" s="176"/>
      <x:c r="CZ72" s="176"/>
      <x:c r="DA72" s="176"/>
      <x:c r="DB72" s="175" t="str">
        <x:f>IF(L72="","",IF(AND(COUNT(CU72:DA72)=7,OR(CU72=0,CU72=1,CU72=2),OR(CV72=0,CV72=1,CV72=2),OR(CW72=0,CW72=1,CW72=2),OR(CX72=0,CX72=1,CX72=2),OR(CY72=0,CY72=1,CY72=2),OR(CZ72=0,CZ72=1,CZ72=2),OR(DA72=0,DA72=1,DA72=2)),SUM(CU72:DA72),""))</x:f>
      </x:c>
      <x:c r="DC72" s="180" t="str">
        <x:f>IF(DB72="","",ROUND(DB72/14*10,1))</x:f>
      </x:c>
      <x:c r="DD72" s="174" t="str">
        <x:v>Pending</x:v>
      </x:c>
      <x:c r="DE72" s="175" t="str">
        <x:f>IF(L72="","",IF(DC72="","Pending",IF(DD72="Yes","CONDITIONAL — safety override",IF(DC72&gt;=8,"HIGH",IF(DC72&gt;=5,"CONDITIONAL","LOW")))))</x:f>
        <x:v>Pending</x:v>
      </x:c>
      <x:c r="DF72" s="174" t="str">
        <x:v>Pending screening and full-text appraisal; no transferability judgment made at identification.</x:v>
      </x:c>
      <x:c r="DG72" s="174"/>
      <x:c r="DH72" s="174"/>
      <x:c r="DI72" s="174"/>
      <x:c r="DJ72" s="174"/>
      <x:c r="DK72" s="174"/>
      <x:c r="DL72" s="174"/>
      <x:c r="DM72" s="174"/>
      <x:c r="DN72" s="174"/>
      <x:c r="DO72" s="174"/>
      <x:c r="DP72" s="174"/>
      <x:c r="DQ72" s="174"/>
      <x:c r="DR72" s="174"/>
      <x:c r="DS72" s="174"/>
      <x:c r="DT72" s="174"/>
      <x:c r="DU72" s="174"/>
      <x:c r="DV72" s="174"/>
      <x:c r="DW72" s="174"/>
      <x:c r="DX72" s="174"/>
      <x:c r="DY72" s="174"/>
      <x:c r="DZ72" s="174" t="str">
        <x:v>Title/abstract screening alone does not establish effectiveness, causality, methodological quality, transferability to Brazilian public safety or an institutional recommendation.</x:v>
      </x:c>
      <x:c r="EA72" s="174" t="str">
        <x:v>Pending</x:v>
      </x:c>
      <x:c r="EB72" s="175" t="str">
        <x:f>IF(L72="","",IF(EC72="READY","Yes","No / Pending"))</x:f>
        <x:v>No / Pending</x:v>
      </x:c>
      <x:c r="EC72" s="174" t="str">
        <x:f>IF(L72="","",IF(OR(ISNUMBER(SEARCH("Retracted Publication",Q72)),CM72="Retracted",CN72="Retracted",CM72="Expression of Concern",CN72="Expression of Concern",F72="Not used",CG72="Critical",CH72="High",CH72="Critical"),"BLOCKED — integrity or use restriction",IF(AND(CJ72="Yes",CK72="Yes",CL72="Yes"),IF(AND(CM72="Clear",CN72="Verified — clear"),IF(AND(AND(LEN(TRIM(CF72))&gt;0,LEFT(LOWER(TRIM(CF72)),7)&lt;&gt;"pending"),OR(CG72="High",CG72="Moderate"),OR(CH72="Low",CH72="Some concerns",CH72="Not applicable")),IF(AND(DD72="No",OR(DE72="HIGH",DE72="CONDITIONAL"),AND(LEN(TRIM(DF72))&gt;0,LEFT(LOWER(TRIM(DF72)),7)&lt;&gt;"pending")),IF(AND(AND(LEN(TRIM(DT72))&gt;0,LEFT(LOWER(TRIM(DT72)),7)&lt;&gt;"pending"),AND(LEN(TRIM(DU72))&gt;0,LEFT(LOWER(TRIM(DU72)),7)&lt;&gt;"pending"),OR(AND(LEN(TRIM(DV72))&gt;0,LEFT(LOWER(TRIM(DV72)),7)&lt;&gt;"pending"),AND(LEN(TRIM(DW72))&gt;0,LEFT(LOWER(TRIM(DW72)),7)&lt;&gt;"pending")),AND(LEN(TRIM(DX72))&gt;0,LEFT(LOWER(TRIM(DX72)),7)&lt;&gt;"pending")),IF(AND(F72="Claim-ready",OR(EA72="Strong",EA72="Moderate"),AND(LEN(TRIM(G72))&gt;0,LEFT(LOWER(TRIM(G72)),7)&lt;&gt;"pending"),G72&lt;&gt;"No substantive use decision is permitted from identification metadata alone.",AND(LEN(TRIM(DZ72))&gt;0,LEFT(LOWER(TRIM(DZ72)),7)&lt;&gt;"pending"),DZ72&lt;&gt;"Identification metadata alone does not permit any substantive scientific, causal, operational, or institutional claim.",AND(LEN(TRIM(EI72))&gt;0,LEFT(LOWER(TRIM(EI72)),7)&lt;&gt;"pending"),ISNUMBER(EH72),EH72&gt;0),"READY","PENDING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" s="174" t="str">
        <x:v>Pending</x:v>
      </x:c>
      <x:c r="EE72" s="174"/>
      <x:c r="EF72" s="174" t="str">
        <x:v>Pending</x:v>
      </x:c>
      <x:c r="EG72" s="174" t="str">
        <x:v>Pending</x:v>
      </x:c>
      <x:c r="EH72" s="177"/>
      <x:c r="EI72" s="500"/>
      <x:c r="EJ72" s="174"/>
      <x:c r="EK72" s="174" t="str">
        <x:v>Pending</x:v>
      </x:c>
      <x:c r="EL72" s="177" t="n">
        <x:v>46272</x:v>
      </x:c>
      <x:c r="EM72" s="174" t="str">
        <x:v>Production PubMed record imported and reconciled to Zotero item FXEZVLWM;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" s="181" t="n">
        <x:f>IF(L72="","",(IF(N72&lt;&gt;"",1,0)+IF(O72&lt;&gt;"",1,0)+IF(AJ72&lt;&gt;"",1,0)+IF(AU72&lt;&gt;"",1,0)+IF(BE72&lt;&gt;"",1,0)+IF(CF72&lt;&gt;"",1,0)+IF(CJ72="Yes",1,0)+IF(CL72="Yes",1,0)+IF(DE72&lt;&gt;"Pending",1,0)+IF(F72&lt;&gt;"",1,0)+IF(DZ72&lt;&gt;"",1,0)+IF(EI72&lt;&gt;"",1,0))/12)</x:f>
        <x:v>0.5</x:v>
      </x:c>
    </x:row>
    <x:row r="73">
      <x:c r="A73" s="175" t="str">
        <x:v>EV-0070</x:v>
      </x:c>
      <x:c r="B73" s="174" t="str">
        <x:v>Integrity check</x:v>
      </x:c>
      <x:c r="C73" s="175" t="str">
        <x:f>IF(L73="","",IF(LEFT(EC73,7)="BLOCKED","🔴 Do not use for conclusion",IF(EB73="Yes","🟢 Claim-ready","🟡 Caution / context")))</x:f>
        <x:v>🟡 Caution / context</x:v>
      </x:c>
      <x:c r="D73" s="174" t="str">
        <x:f>IF(L73="","",EC73)</x:f>
        <x:v>PENDING — appropriate appraisal</x:v>
      </x:c>
      <x:c r="E73" s="174" t="str">
        <x:v>P3 — Medium</x:v>
      </x:c>
      <x:c r="F73" s="174" t="str">
        <x:v>Pending</x:v>
      </x:c>
      <x:c r="G73" s="174" t="str">
        <x:v>A potentially relevant concept is present, but direct applicability is ambiguous at title/abstract level.</x:v>
      </x:c>
      <x:c r="H73" s="174" t="str">
        <x:v>Human title/abstract adjudication; retrieve full text if relevance remains plausible.</x:v>
      </x:c>
      <x:c r="I73" s="174"/>
      <x:c r="J73" s="174" t="str">
        <x:v>C — Implementation Science</x:v>
      </x:c>
      <x:c r="K73" s="174" t="str">
        <x:v>IDENTIFIED</x:v>
      </x:c>
      <x:c r="L73" s="174" t="str">
        <x:v>Recalibrating PTSD Screening and Prediction: A Pragmatic Agenda to Reduce Missed Cases, False Alarms and Model Hype.</x:v>
      </x:c>
      <x:c r="M73" s="174"/>
      <x:c r="N73" s="174" t="str">
        <x:v>Parker, Malika</x:v>
      </x:c>
      <x:c r="O73" s="176" t="n">
        <x:v>2026</x:v>
      </x:c>
      <x:c r="P73" s="174" t="str">
        <x:v>Journal of evaluation in clinical practice</x:v>
      </x:c>
      <x:c r="Q73" s="174" t="str">
        <x:v>Journal Article; Review</x:v>
      </x:c>
      <x:c r="R73" s="174" t="str">
        <x:v>Unclear</x:v>
      </x:c>
      <x:c r="S73" s="174" t="str">
        <x:v>Unknown</x:v>
      </x:c>
      <x:c r="T73" s="174" t="str">
        <x:v>eng</x:v>
      </x:c>
      <x:c r="U73" s="174" t="str">
        <x:v>https://pubmed.ncbi.nlm.nih.gov/42340123/</x:v>
      </x:c>
      <x:c r="V73" s="174" t="str">
        <x:v>10.1111/jep.70496</x:v>
      </x:c>
      <x:c r="W73" s="175" t="str">
        <x:f>IF(V73="","",LOWER(SUBSTITUTE(SUBSTITUTE(SUBSTITUTE(SUBSTITUTE(TRIM(V73),"https://doi.org/",""),"http://doi.org/",""),"https://dx.doi.org/",""),"doi:","")))</x:f>
        <x:v>10.1111/jep.70496</x:v>
      </x:c>
      <x:c r="X73" s="174" t="str">
        <x:v>42340123</x:v>
      </x:c>
      <x:c r="Y73" s="174" t="str"/>
      <x:c r="Z73" s="174"/>
      <x:c r="AA73" s="174" t="str">
        <x:v>PubMed/MEDLINE</x:v>
      </x:c>
      <x:c r="AB73" s="174" t="str">
        <x:v>PUBMED-C-v1.0-2026-08-28</x:v>
      </x:c>
      <x:c r="AC73" s="174" t="str">
        <x:v>SP-PUBMED-C-20260828</x:v>
      </x:c>
      <x:c r="AD73" s="177" t="n">
        <x:v>46262</x:v>
      </x:c>
      <x:c r="AE73" s="177" t="n">
        <x:v>46272</x:v>
      </x:c>
      <x:c r="AF73" s="174" t="str">
        <x:v>NR884JWC</x:v>
      </x:c>
      <x:c r="AG73" s="174"/>
      <x:c r="AH73" s="174" t="str">
        <x:v>Tactical Athlete → Operational Readiness Brazil</x:v>
      </x:c>
      <x:c r="AI73" s="174" t="str">
        <x:v>evidence-family:C</x:v>
      </x:c>
      <x:c r="AJ73" s="174"/>
      <x:c r="AK73" s="175" t="str">
        <x:f>IF(AJ73="","",IF(OR(LOWER(AJ73)="brazil",LOWER(AJ73)="brasil"),"Yes","No"))</x:f>
      </x:c>
      <x:c r="AL73" s="174"/>
      <x:c r="AM73" s="174"/>
      <x:c r="AN73" s="174"/>
      <x:c r="AO73" s="178"/>
      <x:c r="AP73" s="174"/>
      <x:c r="AQ73" s="174"/>
      <x:c r="AR73" s="174"/>
      <x:c r="AS73" s="174"/>
      <x:c r="AT73" s="174"/>
      <x:c r="AU73" s="174"/>
      <x:c r="AV73" s="174"/>
      <x:c r="AW73" s="174"/>
      <x:c r="AX73" s="174"/>
      <x:c r="AY73" s="174"/>
      <x:c r="AZ73" s="174"/>
      <x:c r="BA73" s="174"/>
      <x:c r="BB73" s="174"/>
      <x:c r="BC73" s="174"/>
      <x:c r="BD73" s="174"/>
      <x:c r="BE73" s="174"/>
      <x:c r="BF73" s="174"/>
      <x:c r="BG73" s="174"/>
      <x:c r="BH73" s="174"/>
      <x:c r="BI73" s="174"/>
      <x:c r="BJ73" s="174"/>
      <x:c r="BK73" s="174"/>
      <x:c r="BL73" s="174"/>
      <x:c r="BM73" s="174"/>
      <x:c r="BN73" s="174"/>
      <x:c r="BO73" s="174"/>
      <x:c r="BP73" s="174"/>
      <x:c r="BQ73" s="174"/>
      <x:c r="BR73" s="174"/>
      <x:c r="BS73" s="174"/>
      <x:c r="BT73" s="174"/>
      <x:c r="BU73" s="174"/>
      <x:c r="BV73" s="174"/>
      <x:c r="BW73" s="174"/>
      <x:c r="BX73" s="174"/>
      <x:c r="BY73" s="174"/>
      <x:c r="BZ73" s="174"/>
      <x:c r="CA73" s="174"/>
      <x:c r="CB73" s="174"/>
      <x:c r="CC73" s="174"/>
      <x:c r="CD73" s="174"/>
      <x:c r="CE73" s="174"/>
      <x:c r="CF73" s="174"/>
      <x:c r="CG73" s="174"/>
      <x:c r="CH73" s="174"/>
      <x:c r="CI73" s="179"/>
      <x:c r="CJ73" s="174" t="str">
        <x:v>Yes</x:v>
      </x:c>
      <x:c r="CK73" s="174" t="str">
        <x:v>Yes</x:v>
      </x:c>
      <x:c r="CL73" s="174" t="str">
        <x:v>Yes</x:v>
      </x:c>
      <x:c r="CM73" s="174" t="str">
        <x:v>Clear</x:v>
      </x:c>
      <x:c r="CN73" s="174" t="str">
        <x:v>Verified — clear</x:v>
      </x:c>
      <x:c r="CO73" s="177" t="n">
        <x:v>46272</x:v>
      </x:c>
      <x:c r="CP73" s="174" t="str">
        <x:v>https://pubmed.ncbi.nlm.nih.gov/42340123/</x:v>
      </x:c>
      <x:c r="CQ73" s="174"/>
      <x:c r="CR73" s="174"/>
      <x:c r="CS73" s="174"/>
      <x:c r="CT73" s="174"/>
      <x:c r="CU73" s="176"/>
      <x:c r="CV73" s="176"/>
      <x:c r="CW73" s="176"/>
      <x:c r="CX73" s="176"/>
      <x:c r="CY73" s="176"/>
      <x:c r="CZ73" s="176"/>
      <x:c r="DA73" s="176"/>
      <x:c r="DB73" s="175" t="str">
        <x:f>IF(L73="","",IF(AND(COUNT(CU73:DA73)=7,OR(CU73=0,CU73=1,CU73=2),OR(CV73=0,CV73=1,CV73=2),OR(CW73=0,CW73=1,CW73=2),OR(CX73=0,CX73=1,CX73=2),OR(CY73=0,CY73=1,CY73=2),OR(CZ73=0,CZ73=1,CZ73=2),OR(DA73=0,DA73=1,DA73=2)),SUM(CU73:DA73),""))</x:f>
      </x:c>
      <x:c r="DC73" s="180" t="str">
        <x:f>IF(DB73="","",ROUND(DB73/14*10,1))</x:f>
      </x:c>
      <x:c r="DD73" s="174" t="str">
        <x:v>Pending</x:v>
      </x:c>
      <x:c r="DE73" s="175" t="str">
        <x:f>IF(L73="","",IF(DC73="","Pending",IF(DD73="Yes","CONDITIONAL — safety override",IF(DC73&gt;=8,"HIGH",IF(DC73&gt;=5,"CONDITIONAL","LOW")))))</x:f>
        <x:v>Pending</x:v>
      </x:c>
      <x:c r="DF73" s="174" t="str">
        <x:v>Pending screening and full-text appraisal; no transferability judgment made at identification.</x:v>
      </x:c>
      <x:c r="DG73" s="174"/>
      <x:c r="DH73" s="174"/>
      <x:c r="DI73" s="174"/>
      <x:c r="DJ73" s="174"/>
      <x:c r="DK73" s="174"/>
      <x:c r="DL73" s="174"/>
      <x:c r="DM73" s="174"/>
      <x:c r="DN73" s="174"/>
      <x:c r="DO73" s="174"/>
      <x:c r="DP73" s="174"/>
      <x:c r="DQ73" s="174"/>
      <x:c r="DR73" s="174"/>
      <x:c r="DS73" s="174"/>
      <x:c r="DT73" s="174"/>
      <x:c r="DU73" s="174"/>
      <x:c r="DV73" s="174"/>
      <x:c r="DW73" s="174"/>
      <x:c r="DX73" s="174"/>
      <x:c r="DY73" s="174"/>
      <x:c r="DZ73" s="174" t="str">
        <x:v>Title/abstract information is insufficient for a substantive scientific, causal, transferability or institutional claim.</x:v>
      </x:c>
      <x:c r="EA73" s="174" t="str">
        <x:v>Pending</x:v>
      </x:c>
      <x:c r="EB73" s="175" t="str">
        <x:f>IF(L73="","",IF(EC73="READY","Yes","No / Pending"))</x:f>
        <x:v>No / Pending</x:v>
      </x:c>
      <x:c r="EC73" s="174" t="str">
        <x:f>IF(L73="","",IF(OR(ISNUMBER(SEARCH("Retracted Publication",Q73)),CM73="Retracted",CN73="Retracted",CM73="Expression of Concern",CN73="Expression of Concern",F73="Not used",CG73="Critical",CH73="High",CH73="Critical"),"BLOCKED — integrity or use restriction",IF(AND(CJ73="Yes",CK73="Yes",CL73="Yes"),IF(AND(CM73="Clear",CN73="Verified — clear"),IF(AND(AND(LEN(TRIM(CF73))&gt;0,LEFT(LOWER(TRIM(CF73)),7)&lt;&gt;"pending"),OR(CG73="High",CG73="Moderate"),OR(CH73="Low",CH73="Some concerns",CH73="Not applicable")),IF(AND(DD73="No",OR(DE73="HIGH",DE73="CONDITIONAL"),AND(LEN(TRIM(DF73))&gt;0,LEFT(LOWER(TRIM(DF73)),7)&lt;&gt;"pending")),IF(AND(AND(LEN(TRIM(DT73))&gt;0,LEFT(LOWER(TRIM(DT73)),7)&lt;&gt;"pending"),AND(LEN(TRIM(DU73))&gt;0,LEFT(LOWER(TRIM(DU73)),7)&lt;&gt;"pending"),OR(AND(LEN(TRIM(DV73))&gt;0,LEFT(LOWER(TRIM(DV73)),7)&lt;&gt;"pending"),AND(LEN(TRIM(DW73))&gt;0,LEFT(LOWER(TRIM(DW73)),7)&lt;&gt;"pending")),AND(LEN(TRIM(DX73))&gt;0,LEFT(LOWER(TRIM(DX73)),7)&lt;&gt;"pending")),IF(AND(F73="Claim-ready",OR(EA73="Strong",EA73="Moderate"),AND(LEN(TRIM(G73))&gt;0,LEFT(LOWER(TRIM(G73)),7)&lt;&gt;"pending"),G73&lt;&gt;"No substantive use decision is permitted from identification metadata alone.",AND(LEN(TRIM(DZ73))&gt;0,LEFT(LOWER(TRIM(DZ73)),7)&lt;&gt;"pending"),DZ73&lt;&gt;"Identification metadata alone does not permit any substantive scientific, causal, operational, or institutional claim.",AND(LEN(TRIM(EI73))&gt;0,LEFT(LOWER(TRIM(EI73)),7)&lt;&gt;"pending"),ISNUMBER(EH73),EH73&gt;0),"READY","PENDING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" s="174" t="str">
        <x:v>Pending</x:v>
      </x:c>
      <x:c r="EE73" s="174"/>
      <x:c r="EF73" s="174" t="str">
        <x:v>Pending</x:v>
      </x:c>
      <x:c r="EG73" s="174" t="str">
        <x:v>Pending</x:v>
      </x:c>
      <x:c r="EH73" s="177"/>
      <x:c r="EI73" s="500"/>
      <x:c r="EJ73" s="174"/>
      <x:c r="EK73" s="174" t="str">
        <x:v>Pending</x:v>
      </x:c>
      <x:c r="EL73" s="177" t="n">
        <x:v>46272</x:v>
      </x:c>
      <x:c r="EM73" s="174" t="str">
        <x:v>Production PubMed record imported and reconciled to Zotero item NR884JWC;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3" s="181" t="n">
        <x:f>IF(L73="","",(IF(N73&lt;&gt;"",1,0)+IF(O73&lt;&gt;"",1,0)+IF(AJ73&lt;&gt;"",1,0)+IF(AU73&lt;&gt;"",1,0)+IF(BE73&lt;&gt;"",1,0)+IF(CF73&lt;&gt;"",1,0)+IF(CJ73="Yes",1,0)+IF(CL73="Yes",1,0)+IF(DE73&lt;&gt;"Pending",1,0)+IF(F73&lt;&gt;"",1,0)+IF(DZ73&lt;&gt;"",1,0)+IF(EI73&lt;&gt;"",1,0))/12)</x:f>
        <x:v>0.5</x:v>
      </x:c>
    </x:row>
    <x:row r="74">
      <x:c r="A74" s="175" t="str">
        <x:v>EV-0071</x:v>
      </x:c>
      <x:c r="B74" s="174" t="str">
        <x:v>Integrity check</x:v>
      </x:c>
      <x:c r="C74" s="175" t="str">
        <x:f>IF(L74="","",IF(LEFT(EC74,7)="BLOCKED","🔴 Do not use for conclusion",IF(EB74="Yes","🟢 Claim-ready","🟡 Caution / context")))</x:f>
        <x:v>🟡 Caution / context</x:v>
      </x:c>
      <x:c r="D74" s="174" t="str">
        <x:f>IF(L74="","",EC74)</x:f>
        <x:v>PENDING — appropriate appraisal</x:v>
      </x:c>
      <x:c r="E74" s="174" t="str">
        <x:v>P3 — Medium</x:v>
      </x:c>
      <x:c r="F74" s="174" t="str">
        <x:v>Pending</x:v>
      </x:c>
      <x:c r="G74" s="174" t="str">
        <x:v>Title/abstract identify an explicit operational APHT/medical-readiness topic; retain for full-text assessment.</x:v>
      </x:c>
      <x:c r="H74" s="174" t="str">
        <x:v>Obtain and review lawful full text; confirm human adjudication; then select a design-specific appraisal instrument.</x:v>
      </x:c>
      <x:c r="I74" s="174"/>
      <x:c r="J74" s="174" t="str">
        <x:v>B — APHT / Medical Readiness</x:v>
      </x:c>
      <x:c r="K74" s="174" t="str">
        <x:v>IDENTIFIED</x:v>
      </x:c>
      <x:c r="L74" s="174" t="str">
        <x:v>A method for detecting transmission-enhancing mutations in viral genomes.</x:v>
      </x:c>
      <x:c r="M74" s="174"/>
      <x:c r="N74" s="174" t="str">
        <x:v>May, Michael R; Rannala, Bruce</x:v>
      </x:c>
      <x:c r="O74" s="176" t="n">
        <x:v>2026</x:v>
      </x:c>
      <x:c r="P74" s="174" t="str">
        <x:v>Proceedings. Biological sciences</x:v>
      </x:c>
      <x:c r="Q74" s="174" t="str">
        <x:v>Journal Article</x:v>
      </x:c>
      <x:c r="R74" s="174" t="str">
        <x:v>Unclear</x:v>
      </x:c>
      <x:c r="S74" s="174" t="str">
        <x:v>Unknown</x:v>
      </x:c>
      <x:c r="T74" s="174" t="str">
        <x:v>eng</x:v>
      </x:c>
      <x:c r="U74" s="174" t="str">
        <x:v>https://pubmed.ncbi.nlm.nih.gov/42336376/</x:v>
      </x:c>
      <x:c r="V74" s="174" t="str">
        <x:v>10.1098/rspb.2026.0532</x:v>
      </x:c>
      <x:c r="W74" s="175" t="str">
        <x:f>IF(V74="","",LOWER(SUBSTITUTE(SUBSTITUTE(SUBSTITUTE(SUBSTITUTE(TRIM(V74),"https://doi.org/",""),"http://doi.org/",""),"https://dx.doi.org/",""),"doi:","")))</x:f>
        <x:v>10.1098/rspb.2026.0532</x:v>
      </x:c>
      <x:c r="X74" s="174" t="str">
        <x:v>42336376</x:v>
      </x:c>
      <x:c r="Y74" s="174" t="str"/>
      <x:c r="Z74" s="174"/>
      <x:c r="AA74" s="174" t="str">
        <x:v>PubMed/MEDLINE</x:v>
      </x:c>
      <x:c r="AB74" s="174" t="str">
        <x:v>PUBMED-B-v1.0-2026-08-28</x:v>
      </x:c>
      <x:c r="AC74" s="174" t="str">
        <x:v>SP-PUBMED-B-20260828</x:v>
      </x:c>
      <x:c r="AD74" s="177" t="n">
        <x:v>46262</x:v>
      </x:c>
      <x:c r="AE74" s="177" t="n">
        <x:v>46272</x:v>
      </x:c>
      <x:c r="AF74" s="174" t="str">
        <x:v>Q7X7AIYS</x:v>
      </x:c>
      <x:c r="AG74" s="174"/>
      <x:c r="AH74" s="174" t="str">
        <x:v>Tactical Athlete → Operational Readiness Brazil</x:v>
      </x:c>
      <x:c r="AI74" s="174" t="str">
        <x:v>evidence-family:B</x:v>
      </x:c>
      <x:c r="AJ74" s="174"/>
      <x:c r="AK74" s="175" t="str">
        <x:f>IF(AJ74="","",IF(OR(LOWER(AJ74)="brazil",LOWER(AJ74)="brasil"),"Yes","No"))</x:f>
      </x:c>
      <x:c r="AL74" s="174"/>
      <x:c r="AM74" s="174"/>
      <x:c r="AN74" s="174"/>
      <x:c r="AO74" s="178"/>
      <x:c r="AP74" s="174"/>
      <x:c r="AQ74" s="174"/>
      <x:c r="AR74" s="174"/>
      <x:c r="AS74" s="174"/>
      <x:c r="AT74" s="174"/>
      <x:c r="AU74" s="174"/>
      <x:c r="AV74" s="174"/>
      <x:c r="AW74" s="174"/>
      <x:c r="AX74" s="174"/>
      <x:c r="AY74" s="174"/>
      <x:c r="AZ74" s="174"/>
      <x:c r="BA74" s="174"/>
      <x:c r="BB74" s="174"/>
      <x:c r="BC74" s="174"/>
      <x:c r="BD74" s="174"/>
      <x:c r="BE74" s="174"/>
      <x:c r="BF74" s="174"/>
      <x:c r="BG74" s="174"/>
      <x:c r="BH74" s="174"/>
      <x:c r="BI74" s="174"/>
      <x:c r="BJ74" s="174"/>
      <x:c r="BK74" s="174"/>
      <x:c r="BL74" s="174"/>
      <x:c r="BM74" s="174"/>
      <x:c r="BN74" s="174"/>
      <x:c r="BO74" s="174"/>
      <x:c r="BP74" s="174"/>
      <x:c r="BQ74" s="174"/>
      <x:c r="BR74" s="174"/>
      <x:c r="BS74" s="174"/>
      <x:c r="BT74" s="174"/>
      <x:c r="BU74" s="174"/>
      <x:c r="BV74" s="174"/>
      <x:c r="BW74" s="174"/>
      <x:c r="BX74" s="174"/>
      <x:c r="BY74" s="174"/>
      <x:c r="BZ74" s="174"/>
      <x:c r="CA74" s="174"/>
      <x:c r="CB74" s="174"/>
      <x:c r="CC74" s="174"/>
      <x:c r="CD74" s="174"/>
      <x:c r="CE74" s="174"/>
      <x:c r="CF74" s="174"/>
      <x:c r="CG74" s="174"/>
      <x:c r="CH74" s="174"/>
      <x:c r="CI74" s="179"/>
      <x:c r="CJ74" s="174" t="str">
        <x:v>Yes</x:v>
      </x:c>
      <x:c r="CK74" s="174" t="str">
        <x:v>Yes</x:v>
      </x:c>
      <x:c r="CL74" s="174" t="str">
        <x:v>Yes</x:v>
      </x:c>
      <x:c r="CM74" s="174" t="str">
        <x:v>Clear</x:v>
      </x:c>
      <x:c r="CN74" s="174" t="str">
        <x:v>Verified — clear</x:v>
      </x:c>
      <x:c r="CO74" s="177" t="n">
        <x:v>46272</x:v>
      </x:c>
      <x:c r="CP74" s="174" t="str">
        <x:v>https://pubmed.ncbi.nlm.nih.gov/42336376/</x:v>
      </x:c>
      <x:c r="CQ74" s="174"/>
      <x:c r="CR74" s="174"/>
      <x:c r="CS74" s="174"/>
      <x:c r="CT74" s="174"/>
      <x:c r="CU74" s="176"/>
      <x:c r="CV74" s="176"/>
      <x:c r="CW74" s="176"/>
      <x:c r="CX74" s="176"/>
      <x:c r="CY74" s="176"/>
      <x:c r="CZ74" s="176"/>
      <x:c r="DA74" s="176"/>
      <x:c r="DB74" s="175" t="str">
        <x:f>IF(L74="","",IF(AND(COUNT(CU74:DA74)=7,OR(CU74=0,CU74=1,CU74=2),OR(CV74=0,CV74=1,CV74=2),OR(CW74=0,CW74=1,CW74=2),OR(CX74=0,CX74=1,CX74=2),OR(CY74=0,CY74=1,CY74=2),OR(CZ74=0,CZ74=1,CZ74=2),OR(DA74=0,DA74=1,DA74=2)),SUM(CU74:DA74),""))</x:f>
      </x:c>
      <x:c r="DC74" s="180" t="str">
        <x:f>IF(DB74="","",ROUND(DB74/14*10,1))</x:f>
      </x:c>
      <x:c r="DD74" s="174" t="str">
        <x:v>Pending</x:v>
      </x:c>
      <x:c r="DE74" s="175" t="str">
        <x:f>IF(L74="","",IF(DC74="","Pending",IF(DD74="Yes","CONDITIONAL — safety override",IF(DC74&gt;=8,"HIGH",IF(DC74&gt;=5,"CONDITIONAL","LOW")))))</x:f>
        <x:v>Pending</x:v>
      </x:c>
      <x:c r="DF74" s="174" t="str">
        <x:v>Pending screening and full-text appraisal; no transferability judgment made at identification.</x:v>
      </x:c>
      <x:c r="DG74" s="174"/>
      <x:c r="DH74" s="174"/>
      <x:c r="DI74" s="174"/>
      <x:c r="DJ74" s="174"/>
      <x:c r="DK74" s="174"/>
      <x:c r="DL74" s="174"/>
      <x:c r="DM74" s="174"/>
      <x:c r="DN74" s="174"/>
      <x:c r="DO74" s="174"/>
      <x:c r="DP74" s="174"/>
      <x:c r="DQ74" s="174"/>
      <x:c r="DR74" s="174"/>
      <x:c r="DS74" s="174"/>
      <x:c r="DT74" s="174"/>
      <x:c r="DU74" s="174"/>
      <x:c r="DV74" s="174"/>
      <x:c r="DW74" s="174"/>
      <x:c r="DX74" s="174"/>
      <x:c r="DY74" s="174"/>
      <x:c r="DZ74" s="174" t="str">
        <x:v>Title/abstract screening alone does not establish effectiveness, causality, methodological quality, transferability to Brazilian public safety or an institutional recommendation.</x:v>
      </x:c>
      <x:c r="EA74" s="174" t="str">
        <x:v>Pending</x:v>
      </x:c>
      <x:c r="EB74" s="175" t="str">
        <x:f>IF(L74="","",IF(EC74="READY","Yes","No / Pending"))</x:f>
        <x:v>No / Pending</x:v>
      </x:c>
      <x:c r="EC74" s="174" t="str">
        <x:f>IF(L74="","",IF(OR(ISNUMBER(SEARCH("Retracted Publication",Q74)),CM74="Retracted",CN74="Retracted",CM74="Expression of Concern",CN74="Expression of Concern",F74="Not used",CG74="Critical",CH74="High",CH74="Critical"),"BLOCKED — integrity or use restriction",IF(AND(CJ74="Yes",CK74="Yes",CL74="Yes"),IF(AND(CM74="Clear",CN74="Verified — clear"),IF(AND(AND(LEN(TRIM(CF74))&gt;0,LEFT(LOWER(TRIM(CF74)),7)&lt;&gt;"pending"),OR(CG74="High",CG74="Moderate"),OR(CH74="Low",CH74="Some concerns",CH74="Not applicable")),IF(AND(DD74="No",OR(DE74="HIGH",DE74="CONDITIONAL"),AND(LEN(TRIM(DF74))&gt;0,LEFT(LOWER(TRIM(DF74)),7)&lt;&gt;"pending")),IF(AND(AND(LEN(TRIM(DT74))&gt;0,LEFT(LOWER(TRIM(DT74)),7)&lt;&gt;"pending"),AND(LEN(TRIM(DU74))&gt;0,LEFT(LOWER(TRIM(DU74)),7)&lt;&gt;"pending"),OR(AND(LEN(TRIM(DV74))&gt;0,LEFT(LOWER(TRIM(DV74)),7)&lt;&gt;"pending"),AND(LEN(TRIM(DW74))&gt;0,LEFT(LOWER(TRIM(DW74)),7)&lt;&gt;"pending")),AND(LEN(TRIM(DX74))&gt;0,LEFT(LOWER(TRIM(DX74)),7)&lt;&gt;"pending")),IF(AND(F74="Claim-ready",OR(EA74="Strong",EA74="Moderate"),AND(LEN(TRIM(G74))&gt;0,LEFT(LOWER(TRIM(G74)),7)&lt;&gt;"pending"),G74&lt;&gt;"No substantive use decision is permitted from identification metadata alone.",AND(LEN(TRIM(DZ74))&gt;0,LEFT(LOWER(TRIM(DZ74)),7)&lt;&gt;"pending"),DZ74&lt;&gt;"Identification metadata alone does not permit any substantive scientific, causal, operational, or institutional claim.",AND(LEN(TRIM(EI74))&gt;0,LEFT(LOWER(TRIM(EI74)),7)&lt;&gt;"pending"),ISNUMBER(EH74),EH74&gt;0),"READY","PENDING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" s="174" t="str">
        <x:v>Pending</x:v>
      </x:c>
      <x:c r="EE74" s="174"/>
      <x:c r="EF74" s="174" t="str">
        <x:v>Pending</x:v>
      </x:c>
      <x:c r="EG74" s="174" t="str">
        <x:v>Pending</x:v>
      </x:c>
      <x:c r="EH74" s="177"/>
      <x:c r="EI74" s="500"/>
      <x:c r="EJ74" s="174"/>
      <x:c r="EK74" s="174" t="str">
        <x:v>Pending</x:v>
      </x:c>
      <x:c r="EL74" s="177" t="n">
        <x:v>46272</x:v>
      </x:c>
      <x:c r="EM74" s="174" t="str">
        <x:v>Production PubMed record imported and reconciled to Zotero item Q7X7AIYS;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" s="181" t="n">
        <x:f>IF(L74="","",(IF(N74&lt;&gt;"",1,0)+IF(O74&lt;&gt;"",1,0)+IF(AJ74&lt;&gt;"",1,0)+IF(AU74&lt;&gt;"",1,0)+IF(BE74&lt;&gt;"",1,0)+IF(CF74&lt;&gt;"",1,0)+IF(CJ74="Yes",1,0)+IF(CL74="Yes",1,0)+IF(DE74&lt;&gt;"Pending",1,0)+IF(F74&lt;&gt;"",1,0)+IF(DZ74&lt;&gt;"",1,0)+IF(EI74&lt;&gt;"",1,0))/12)</x:f>
        <x:v>0.5</x:v>
      </x:c>
    </x:row>
    <x:row r="75">
      <x:c r="A75" s="175" t="str">
        <x:v>EV-0072</x:v>
      </x:c>
      <x:c r="B75" s="174" t="str">
        <x:v>Integrity check</x:v>
      </x:c>
      <x:c r="C75" s="175" t="str">
        <x:f>IF(L75="","",IF(LEFT(EC75,7)="BLOCKED","🔴 Do not use for conclusion",IF(EB75="Yes","🟢 Claim-ready","🟡 Caution / context")))</x:f>
        <x:v>🟡 Caution / context</x:v>
      </x:c>
      <x:c r="D75" s="174" t="str">
        <x:f>IF(L75="","",EC75)</x:f>
        <x:v>PENDING — appropriate appraisal</x:v>
      </x:c>
      <x:c r="E75" s="174" t="str">
        <x:v>P3 — Medium</x:v>
      </x:c>
      <x:c r="F75" s="174" t="str">
        <x:v>Pending</x:v>
      </x:c>
      <x:c r="G75" s="174" t="str">
        <x:v>Title/abstract identify an explicit tactical/public-safety context and readiness domain; retain for full-text assessment.</x:v>
      </x:c>
      <x:c r="H75" s="174" t="str">
        <x:v>Obtain and review lawful full text; confirm human adjudication; then select a design-specific appraisal instrument.</x:v>
      </x:c>
      <x:c r="I75" s="174"/>
      <x:c r="J75" s="174" t="str">
        <x:v>A — Core</x:v>
      </x:c>
      <x:c r="K75" s="174" t="str">
        <x:v>IDENTIFIED</x:v>
      </x:c>
      <x:c r="L75" s="174" t="str">
        <x:v>Training the Military Surgical Resident for Tomorrow's War: A Military-Unique Curriculum at the Uniformed Services University and Walter Reed National Military Medical Center.</x:v>
      </x:c>
      <x:c r="M75" s="174"/>
      <x:c r="N75" s="174" t="str">
        <x:v>Remondelli, Mason H; Nye, Kennedy; Wang, Amy; Barzanji, Natalia K; Atwood, Rex E; Dyke, Christopher; O'Donnell, Mary T; Elster, Eric A; Bradley, Matthew J</x:v>
      </x:c>
      <x:c r="O75" s="176" t="n">
        <x:v>2026</x:v>
      </x:c>
      <x:c r="P75" s="174" t="str">
        <x:v>Military medicine</x:v>
      </x:c>
      <x:c r="Q75" s="174" t="str">
        <x:v>Journal Article</x:v>
      </x:c>
      <x:c r="R75" s="174" t="str">
        <x:v>Unclear</x:v>
      </x:c>
      <x:c r="S75" s="174" t="str">
        <x:v>Unknown</x:v>
      </x:c>
      <x:c r="T75" s="174" t="str">
        <x:v>eng</x:v>
      </x:c>
      <x:c r="U75" s="174" t="str">
        <x:v>https://pubmed.ncbi.nlm.nih.gov/42335273/</x:v>
      </x:c>
      <x:c r="V75" s="174" t="str">
        <x:v>10.1093/milmed/usag289</x:v>
      </x:c>
      <x:c r="W75" s="175" t="str">
        <x:f>IF(V75="","",LOWER(SUBSTITUTE(SUBSTITUTE(SUBSTITUTE(SUBSTITUTE(TRIM(V75),"https://doi.org/",""),"http://doi.org/",""),"https://dx.doi.org/",""),"doi:","")))</x:f>
        <x:v>10.1093/milmed/usag289</x:v>
      </x:c>
      <x:c r="X75" s="174" t="str">
        <x:v>42335273</x:v>
      </x:c>
      <x:c r="Y75" s="174" t="str"/>
      <x:c r="Z75" s="174"/>
      <x:c r="AA75" s="174" t="str">
        <x:v>PubMed/MEDLINE</x:v>
      </x:c>
      <x:c r="AB75" s="174" t="str">
        <x:v>PUBMED-A-v1.0-2026-08-28</x:v>
      </x:c>
      <x:c r="AC75" s="174" t="str">
        <x:v>SP-PUBMED-A-20260828</x:v>
      </x:c>
      <x:c r="AD75" s="177" t="n">
        <x:v>46262</x:v>
      </x:c>
      <x:c r="AE75" s="177" t="n">
        <x:v>46272</x:v>
      </x:c>
      <x:c r="AF75" s="174" t="str">
        <x:v>P279MFFU</x:v>
      </x:c>
      <x:c r="AG75" s="174"/>
      <x:c r="AH75" s="174" t="str">
        <x:v>Tactical Athlete → Operational Readiness Brazil</x:v>
      </x:c>
      <x:c r="AI75" s="174" t="str">
        <x:v>evidence-family:A</x:v>
      </x:c>
      <x:c r="AJ75" s="174"/>
      <x:c r="AK75" s="175" t="str">
        <x:f>IF(AJ75="","",IF(OR(LOWER(AJ75)="brazil",LOWER(AJ75)="brasil"),"Yes","No"))</x:f>
      </x:c>
      <x:c r="AL75" s="174"/>
      <x:c r="AM75" s="174"/>
      <x:c r="AN75" s="174"/>
      <x:c r="AO75" s="178"/>
      <x:c r="AP75" s="174"/>
      <x:c r="AQ75" s="174"/>
      <x:c r="AR75" s="174"/>
      <x:c r="AS75" s="174"/>
      <x:c r="AT75" s="174"/>
      <x:c r="AU75" s="174"/>
      <x:c r="AV75" s="174"/>
      <x:c r="AW75" s="174"/>
      <x:c r="AX75" s="174"/>
      <x:c r="AY75" s="174"/>
      <x:c r="AZ75" s="174"/>
      <x:c r="BA75" s="174"/>
      <x:c r="BB75" s="174"/>
      <x:c r="BC75" s="174"/>
      <x:c r="BD75" s="174"/>
      <x:c r="BE75" s="174"/>
      <x:c r="BF75" s="174"/>
      <x:c r="BG75" s="174"/>
      <x:c r="BH75" s="174"/>
      <x:c r="BI75" s="174"/>
      <x:c r="BJ75" s="174"/>
      <x:c r="BK75" s="174"/>
      <x:c r="BL75" s="174"/>
      <x:c r="BM75" s="174"/>
      <x:c r="BN75" s="174"/>
      <x:c r="BO75" s="174"/>
      <x:c r="BP75" s="174"/>
      <x:c r="BQ75" s="174"/>
      <x:c r="BR75" s="174"/>
      <x:c r="BS75" s="174"/>
      <x:c r="BT75" s="174"/>
      <x:c r="BU75" s="174"/>
      <x:c r="BV75" s="174"/>
      <x:c r="BW75" s="174"/>
      <x:c r="BX75" s="174"/>
      <x:c r="BY75" s="174"/>
      <x:c r="BZ75" s="174"/>
      <x:c r="CA75" s="174"/>
      <x:c r="CB75" s="174"/>
      <x:c r="CC75" s="174"/>
      <x:c r="CD75" s="174"/>
      <x:c r="CE75" s="174"/>
      <x:c r="CF75" s="174"/>
      <x:c r="CG75" s="174"/>
      <x:c r="CH75" s="174"/>
      <x:c r="CI75" s="179"/>
      <x:c r="CJ75" s="174" t="str">
        <x:v>Yes</x:v>
      </x:c>
      <x:c r="CK75" s="174" t="str">
        <x:v>Yes</x:v>
      </x:c>
      <x:c r="CL75" s="174" t="str">
        <x:v>Yes</x:v>
      </x:c>
      <x:c r="CM75" s="174" t="str">
        <x:v>Clear</x:v>
      </x:c>
      <x:c r="CN75" s="174" t="str">
        <x:v>Verified — clear</x:v>
      </x:c>
      <x:c r="CO75" s="177" t="n">
        <x:v>46272</x:v>
      </x:c>
      <x:c r="CP75" s="174" t="str">
        <x:v>https://pubmed.ncbi.nlm.nih.gov/42335273/</x:v>
      </x:c>
      <x:c r="CQ75" s="174"/>
      <x:c r="CR75" s="174"/>
      <x:c r="CS75" s="174"/>
      <x:c r="CT75" s="174"/>
      <x:c r="CU75" s="176"/>
      <x:c r="CV75" s="176"/>
      <x:c r="CW75" s="176"/>
      <x:c r="CX75" s="176"/>
      <x:c r="CY75" s="176"/>
      <x:c r="CZ75" s="176"/>
      <x:c r="DA75" s="176"/>
      <x:c r="DB75" s="175" t="str">
        <x:f>IF(L75="","",IF(AND(COUNT(CU75:DA75)=7,OR(CU75=0,CU75=1,CU75=2),OR(CV75=0,CV75=1,CV75=2),OR(CW75=0,CW75=1,CW75=2),OR(CX75=0,CX75=1,CX75=2),OR(CY75=0,CY75=1,CY75=2),OR(CZ75=0,CZ75=1,CZ75=2),OR(DA75=0,DA75=1,DA75=2)),SUM(CU75:DA75),""))</x:f>
      </x:c>
      <x:c r="DC75" s="180" t="str">
        <x:f>IF(DB75="","",ROUND(DB75/14*10,1))</x:f>
      </x:c>
      <x:c r="DD75" s="174" t="str">
        <x:v>Pending</x:v>
      </x:c>
      <x:c r="DE75" s="175" t="str">
        <x:f>IF(L75="","",IF(DC75="","Pending",IF(DD75="Yes","CONDITIONAL — safety override",IF(DC75&gt;=8,"HIGH",IF(DC75&gt;=5,"CONDITIONAL","LOW")))))</x:f>
        <x:v>Pending</x:v>
      </x:c>
      <x:c r="DF75" s="174" t="str">
        <x:v>Pending screening and full-text appraisal; no transferability judgment made at identification.</x:v>
      </x:c>
      <x:c r="DG75" s="174"/>
      <x:c r="DH75" s="174"/>
      <x:c r="DI75" s="174"/>
      <x:c r="DJ75" s="174"/>
      <x:c r="DK75" s="174"/>
      <x:c r="DL75" s="174"/>
      <x:c r="DM75" s="174"/>
      <x:c r="DN75" s="174"/>
      <x:c r="DO75" s="174"/>
      <x:c r="DP75" s="174"/>
      <x:c r="DQ75" s="174"/>
      <x:c r="DR75" s="174"/>
      <x:c r="DS75" s="174"/>
      <x:c r="DT75" s="174"/>
      <x:c r="DU75" s="174"/>
      <x:c r="DV75" s="174"/>
      <x:c r="DW75" s="174"/>
      <x:c r="DX75" s="174"/>
      <x:c r="DY75" s="174"/>
      <x:c r="DZ75" s="174" t="str">
        <x:v>Title/abstract screening alone does not establish effectiveness, causality, methodological quality, transferability to Brazilian public safety or an institutional recommendation.</x:v>
      </x:c>
      <x:c r="EA75" s="174" t="str">
        <x:v>Pending</x:v>
      </x:c>
      <x:c r="EB75" s="175" t="str">
        <x:f>IF(L75="","",IF(EC75="READY","Yes","No / Pending"))</x:f>
        <x:v>No / Pending</x:v>
      </x:c>
      <x:c r="EC75" s="174" t="str">
        <x:f>IF(L75="","",IF(OR(ISNUMBER(SEARCH("Retracted Publication",Q75)),CM75="Retracted",CN75="Retracted",CM75="Expression of Concern",CN75="Expression of Concern",F75="Not used",CG75="Critical",CH75="High",CH75="Critical"),"BLOCKED — integrity or use restriction",IF(AND(CJ75="Yes",CK75="Yes",CL75="Yes"),IF(AND(CM75="Clear",CN75="Verified — clear"),IF(AND(AND(LEN(TRIM(CF75))&gt;0,LEFT(LOWER(TRIM(CF75)),7)&lt;&gt;"pending"),OR(CG75="High",CG75="Moderate"),OR(CH75="Low",CH75="Some concerns",CH75="Not applicable")),IF(AND(DD75="No",OR(DE75="HIGH",DE75="CONDITIONAL"),AND(LEN(TRIM(DF75))&gt;0,LEFT(LOWER(TRIM(DF75)),7)&lt;&gt;"pending")),IF(AND(AND(LEN(TRIM(DT75))&gt;0,LEFT(LOWER(TRIM(DT75)),7)&lt;&gt;"pending"),AND(LEN(TRIM(DU75))&gt;0,LEFT(LOWER(TRIM(DU75)),7)&lt;&gt;"pending"),OR(AND(LEN(TRIM(DV75))&gt;0,LEFT(LOWER(TRIM(DV75)),7)&lt;&gt;"pending"),AND(LEN(TRIM(DW75))&gt;0,LEFT(LOWER(TRIM(DW75)),7)&lt;&gt;"pending")),AND(LEN(TRIM(DX75))&gt;0,LEFT(LOWER(TRIM(DX75)),7)&lt;&gt;"pending")),IF(AND(F75="Claim-ready",OR(EA75="Strong",EA75="Moderate"),AND(LEN(TRIM(G75))&gt;0,LEFT(LOWER(TRIM(G75)),7)&lt;&gt;"pending"),G75&lt;&gt;"No substantive use decision is permitted from identification metadata alone.",AND(LEN(TRIM(DZ75))&gt;0,LEFT(LOWER(TRIM(DZ75)),7)&lt;&gt;"pending"),DZ75&lt;&gt;"Identification metadata alone does not permit any substantive scientific, causal, operational, or institutional claim.",AND(LEN(TRIM(EI75))&gt;0,LEFT(LOWER(TRIM(EI75)),7)&lt;&gt;"pending"),ISNUMBER(EH75),EH75&gt;0),"READY","PENDING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" s="174" t="str">
        <x:v>Pending</x:v>
      </x:c>
      <x:c r="EE75" s="174"/>
      <x:c r="EF75" s="174" t="str">
        <x:v>Pending</x:v>
      </x:c>
      <x:c r="EG75" s="174" t="str">
        <x:v>Pending</x:v>
      </x:c>
      <x:c r="EH75" s="177"/>
      <x:c r="EI75" s="500"/>
      <x:c r="EJ75" s="174"/>
      <x:c r="EK75" s="174" t="str">
        <x:v>Pending</x:v>
      </x:c>
      <x:c r="EL75" s="177" t="n">
        <x:v>46272</x:v>
      </x:c>
      <x:c r="EM75" s="174" t="str">
        <x:v>Production PubMed record imported and reconciled to Zotero item P279MFFU;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" s="181" t="n">
        <x:f>IF(L75="","",(IF(N75&lt;&gt;"",1,0)+IF(O75&lt;&gt;"",1,0)+IF(AJ75&lt;&gt;"",1,0)+IF(AU75&lt;&gt;"",1,0)+IF(BE75&lt;&gt;"",1,0)+IF(CF75&lt;&gt;"",1,0)+IF(CJ75="Yes",1,0)+IF(CL75="Yes",1,0)+IF(DE75&lt;&gt;"Pending",1,0)+IF(F75&lt;&gt;"",1,0)+IF(DZ75&lt;&gt;"",1,0)+IF(EI75&lt;&gt;"",1,0))/12)</x:f>
        <x:v>0.5</x:v>
      </x:c>
    </x:row>
    <x:row r="76">
      <x:c r="A76" s="175" t="str">
        <x:v>EV-0073</x:v>
      </x:c>
      <x:c r="B76" s="174" t="str">
        <x:v>Integrity check</x:v>
      </x:c>
      <x:c r="C76" s="175" t="str">
        <x:f>IF(L76="","",IF(LEFT(EC76,7)="BLOCKED","🔴 Do not use for conclusion",IF(EB76="Yes","🟢 Claim-ready","🟡 Caution / context")))</x:f>
        <x:v>🟡 Caution / context</x:v>
      </x:c>
      <x:c r="D76" s="174" t="str">
        <x:f>IF(L76="","",EC76)</x:f>
        <x:v>PENDING — appropriate appraisal</x:v>
      </x:c>
      <x:c r="E76" s="174" t="str">
        <x:v>P3 — Medium</x:v>
      </x:c>
      <x:c r="F76" s="174" t="str">
        <x:v>Pending</x:v>
      </x:c>
      <x:c r="G76" s="174" t="str">
        <x:v>Title/abstract identify an explicit operational APHT/medical-readiness topic; retain for full-text assessment.</x:v>
      </x:c>
      <x:c r="H76" s="174" t="str">
        <x:v>Obtain and review lawful full text; confirm human adjudication; then select a design-specific appraisal instrument.</x:v>
      </x:c>
      <x:c r="I76" s="174"/>
      <x:c r="J76" s="174" t="str">
        <x:v>B — APHT / Medical Readiness</x:v>
      </x:c>
      <x:c r="K76" s="174" t="str">
        <x:v>IDENTIFIED</x:v>
      </x:c>
      <x:c r="L76" s="174" t="str">
        <x:v>From Golden Hour to Hospital Survivability: Treatment-System Degradation as the New Center of Gravity in Modern Military Medicine.</x:v>
      </x:c>
      <x:c r="M76" s="174"/>
      <x:c r="N76" s="174" t="str">
        <x:v>Tudose, Razvan Costin; Rusu, Mugurel Constantin</x:v>
      </x:c>
      <x:c r="O76" s="176" t="n">
        <x:v>2026</x:v>
      </x:c>
      <x:c r="P76" s="174" t="str">
        <x:v>Military medicine</x:v>
      </x:c>
      <x:c r="Q76" s="174" t="str">
        <x:v>Journal Article</x:v>
      </x:c>
      <x:c r="R76" s="174" t="str">
        <x:v>Unclear</x:v>
      </x:c>
      <x:c r="S76" s="174" t="str">
        <x:v>Unknown</x:v>
      </x:c>
      <x:c r="T76" s="174" t="str">
        <x:v>eng</x:v>
      </x:c>
      <x:c r="U76" s="174" t="str">
        <x:v>https://pubmed.ncbi.nlm.nih.gov/42330086/</x:v>
      </x:c>
      <x:c r="V76" s="174" t="str">
        <x:v>10.1093/milmed/usag282</x:v>
      </x:c>
      <x:c r="W76" s="175" t="str">
        <x:f>IF(V76="","",LOWER(SUBSTITUTE(SUBSTITUTE(SUBSTITUTE(SUBSTITUTE(TRIM(V76),"https://doi.org/",""),"http://doi.org/",""),"https://dx.doi.org/",""),"doi:","")))</x:f>
        <x:v>10.1093/milmed/usag282</x:v>
      </x:c>
      <x:c r="X76" s="174" t="str">
        <x:v>42330086</x:v>
      </x:c>
      <x:c r="Y76" s="174" t="str"/>
      <x:c r="Z76" s="174"/>
      <x:c r="AA76" s="174" t="str">
        <x:v>PubMed/MEDLINE</x:v>
      </x:c>
      <x:c r="AB76" s="174" t="str">
        <x:v>PUBMED-B-v1.0-2026-08-28</x:v>
      </x:c>
      <x:c r="AC76" s="174" t="str">
        <x:v>SP-PUBMED-B-20260828</x:v>
      </x:c>
      <x:c r="AD76" s="177" t="n">
        <x:v>46262</x:v>
      </x:c>
      <x:c r="AE76" s="177" t="n">
        <x:v>46272</x:v>
      </x:c>
      <x:c r="AF76" s="174" t="str">
        <x:v>Y94KWV7C</x:v>
      </x:c>
      <x:c r="AG76" s="174"/>
      <x:c r="AH76" s="174" t="str">
        <x:v>Tactical Athlete → Operational Readiness Brazil</x:v>
      </x:c>
      <x:c r="AI76" s="174" t="str">
        <x:v>evidence-family:B</x:v>
      </x:c>
      <x:c r="AJ76" s="174"/>
      <x:c r="AK76" s="175" t="str">
        <x:f>IF(AJ76="","",IF(OR(LOWER(AJ76)="brazil",LOWER(AJ76)="brasil"),"Yes","No"))</x:f>
      </x:c>
      <x:c r="AL76" s="174"/>
      <x:c r="AM76" s="174"/>
      <x:c r="AN76" s="174"/>
      <x:c r="AO76" s="178"/>
      <x:c r="AP76" s="174"/>
      <x:c r="AQ76" s="174"/>
      <x:c r="AR76" s="174"/>
      <x:c r="AS76" s="174"/>
      <x:c r="AT76" s="174"/>
      <x:c r="AU76" s="174"/>
      <x:c r="AV76" s="174"/>
      <x:c r="AW76" s="174"/>
      <x:c r="AX76" s="174"/>
      <x:c r="AY76" s="174"/>
      <x:c r="AZ76" s="174"/>
      <x:c r="BA76" s="174"/>
      <x:c r="BB76" s="174"/>
      <x:c r="BC76" s="174"/>
      <x:c r="BD76" s="174"/>
      <x:c r="BE76" s="174"/>
      <x:c r="BF76" s="174"/>
      <x:c r="BG76" s="174"/>
      <x:c r="BH76" s="174"/>
      <x:c r="BI76" s="174"/>
      <x:c r="BJ76" s="174"/>
      <x:c r="BK76" s="174"/>
      <x:c r="BL76" s="174"/>
      <x:c r="BM76" s="174"/>
      <x:c r="BN76" s="174"/>
      <x:c r="BO76" s="174"/>
      <x:c r="BP76" s="174"/>
      <x:c r="BQ76" s="174"/>
      <x:c r="BR76" s="174"/>
      <x:c r="BS76" s="174"/>
      <x:c r="BT76" s="174"/>
      <x:c r="BU76" s="174"/>
      <x:c r="BV76" s="174"/>
      <x:c r="BW76" s="174"/>
      <x:c r="BX76" s="174"/>
      <x:c r="BY76" s="174"/>
      <x:c r="BZ76" s="174"/>
      <x:c r="CA76" s="174"/>
      <x:c r="CB76" s="174"/>
      <x:c r="CC76" s="174"/>
      <x:c r="CD76" s="174"/>
      <x:c r="CE76" s="174"/>
      <x:c r="CF76" s="174"/>
      <x:c r="CG76" s="174"/>
      <x:c r="CH76" s="174"/>
      <x:c r="CI76" s="179"/>
      <x:c r="CJ76" s="174" t="str">
        <x:v>Yes</x:v>
      </x:c>
      <x:c r="CK76" s="174" t="str">
        <x:v>Yes</x:v>
      </x:c>
      <x:c r="CL76" s="174" t="str">
        <x:v>Yes</x:v>
      </x:c>
      <x:c r="CM76" s="174" t="str">
        <x:v>Clear</x:v>
      </x:c>
      <x:c r="CN76" s="174" t="str">
        <x:v>Verified — clear</x:v>
      </x:c>
      <x:c r="CO76" s="177" t="n">
        <x:v>46272</x:v>
      </x:c>
      <x:c r="CP76" s="174" t="str">
        <x:v>https://pubmed.ncbi.nlm.nih.gov/42330086/</x:v>
      </x:c>
      <x:c r="CQ76" s="174"/>
      <x:c r="CR76" s="174"/>
      <x:c r="CS76" s="174"/>
      <x:c r="CT76" s="174"/>
      <x:c r="CU76" s="176"/>
      <x:c r="CV76" s="176"/>
      <x:c r="CW76" s="176"/>
      <x:c r="CX76" s="176"/>
      <x:c r="CY76" s="176"/>
      <x:c r="CZ76" s="176"/>
      <x:c r="DA76" s="176"/>
      <x:c r="DB76" s="175" t="str">
        <x:f>IF(L76="","",IF(AND(COUNT(CU76:DA76)=7,OR(CU76=0,CU76=1,CU76=2),OR(CV76=0,CV76=1,CV76=2),OR(CW76=0,CW76=1,CW76=2),OR(CX76=0,CX76=1,CX76=2),OR(CY76=0,CY76=1,CY76=2),OR(CZ76=0,CZ76=1,CZ76=2),OR(DA76=0,DA76=1,DA76=2)),SUM(CU76:DA76),""))</x:f>
      </x:c>
      <x:c r="DC76" s="180" t="str">
        <x:f>IF(DB76="","",ROUND(DB76/14*10,1))</x:f>
      </x:c>
      <x:c r="DD76" s="174" t="str">
        <x:v>Pending</x:v>
      </x:c>
      <x:c r="DE76" s="175" t="str">
        <x:f>IF(L76="","",IF(DC76="","Pending",IF(DD76="Yes","CONDITIONAL — safety override",IF(DC76&gt;=8,"HIGH",IF(DC76&gt;=5,"CONDITIONAL","LOW")))))</x:f>
        <x:v>Pending</x:v>
      </x:c>
      <x:c r="DF76" s="174" t="str">
        <x:v>Pending screening and full-text appraisal; no transferability judgment made at identification.</x:v>
      </x:c>
      <x:c r="DG76" s="174"/>
      <x:c r="DH76" s="174"/>
      <x:c r="DI76" s="174"/>
      <x:c r="DJ76" s="174"/>
      <x:c r="DK76" s="174"/>
      <x:c r="DL76" s="174"/>
      <x:c r="DM76" s="174"/>
      <x:c r="DN76" s="174"/>
      <x:c r="DO76" s="174"/>
      <x:c r="DP76" s="174"/>
      <x:c r="DQ76" s="174"/>
      <x:c r="DR76" s="174"/>
      <x:c r="DS76" s="174"/>
      <x:c r="DT76" s="174"/>
      <x:c r="DU76" s="174"/>
      <x:c r="DV76" s="174"/>
      <x:c r="DW76" s="174"/>
      <x:c r="DX76" s="174"/>
      <x:c r="DY76" s="174"/>
      <x:c r="DZ76" s="174" t="str">
        <x:v>Title/abstract screening alone does not establish effectiveness, causality, methodological quality, transferability to Brazilian public safety or an institutional recommendation.</x:v>
      </x:c>
      <x:c r="EA76" s="174" t="str">
        <x:v>Pending</x:v>
      </x:c>
      <x:c r="EB76" s="175" t="str">
        <x:f>IF(L76="","",IF(EC76="READY","Yes","No / Pending"))</x:f>
        <x:v>No / Pending</x:v>
      </x:c>
      <x:c r="EC76" s="174" t="str">
        <x:f>IF(L76="","",IF(OR(ISNUMBER(SEARCH("Retracted Publication",Q76)),CM76="Retracted",CN76="Retracted",CM76="Expression of Concern",CN76="Expression of Concern",F76="Not used",CG76="Critical",CH76="High",CH76="Critical"),"BLOCKED — integrity or use restriction",IF(AND(CJ76="Yes",CK76="Yes",CL76="Yes"),IF(AND(CM76="Clear",CN76="Verified — clear"),IF(AND(AND(LEN(TRIM(CF76))&gt;0,LEFT(LOWER(TRIM(CF76)),7)&lt;&gt;"pending"),OR(CG76="High",CG76="Moderate"),OR(CH76="Low",CH76="Some concerns",CH76="Not applicable")),IF(AND(DD76="No",OR(DE76="HIGH",DE76="CONDITIONAL"),AND(LEN(TRIM(DF76))&gt;0,LEFT(LOWER(TRIM(DF76)),7)&lt;&gt;"pending")),IF(AND(AND(LEN(TRIM(DT76))&gt;0,LEFT(LOWER(TRIM(DT76)),7)&lt;&gt;"pending"),AND(LEN(TRIM(DU76))&gt;0,LEFT(LOWER(TRIM(DU76)),7)&lt;&gt;"pending"),OR(AND(LEN(TRIM(DV76))&gt;0,LEFT(LOWER(TRIM(DV76)),7)&lt;&gt;"pending"),AND(LEN(TRIM(DW76))&gt;0,LEFT(LOWER(TRIM(DW76)),7)&lt;&gt;"pending")),AND(LEN(TRIM(DX76))&gt;0,LEFT(LOWER(TRIM(DX76)),7)&lt;&gt;"pending")),IF(AND(F76="Claim-ready",OR(EA76="Strong",EA76="Moderate"),AND(LEN(TRIM(G76))&gt;0,LEFT(LOWER(TRIM(G76)),7)&lt;&gt;"pending"),G76&lt;&gt;"No substantive use decision is permitted from identification metadata alone.",AND(LEN(TRIM(DZ76))&gt;0,LEFT(LOWER(TRIM(DZ76)),7)&lt;&gt;"pending"),DZ76&lt;&gt;"Identification metadata alone does not permit any substantive scientific, causal, operational, or institutional claim.",AND(LEN(TRIM(EI76))&gt;0,LEFT(LOWER(TRIM(EI76)),7)&lt;&gt;"pending"),ISNUMBER(EH76),EH76&gt;0),"READY","PENDING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" s="174" t="str">
        <x:v>Pending</x:v>
      </x:c>
      <x:c r="EE76" s="174"/>
      <x:c r="EF76" s="174" t="str">
        <x:v>Pending</x:v>
      </x:c>
      <x:c r="EG76" s="174" t="str">
        <x:v>Pending</x:v>
      </x:c>
      <x:c r="EH76" s="177"/>
      <x:c r="EI76" s="500"/>
      <x:c r="EJ76" s="174"/>
      <x:c r="EK76" s="174" t="str">
        <x:v>Pending</x:v>
      </x:c>
      <x:c r="EL76" s="177" t="n">
        <x:v>46272</x:v>
      </x:c>
      <x:c r="EM76" s="174" t="str">
        <x:v>Production PubMed record imported and reconciled to Zotero item Y94KWV7C;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" s="181" t="n">
        <x:f>IF(L76="","",(IF(N76&lt;&gt;"",1,0)+IF(O76&lt;&gt;"",1,0)+IF(AJ76&lt;&gt;"",1,0)+IF(AU76&lt;&gt;"",1,0)+IF(BE76&lt;&gt;"",1,0)+IF(CF76&lt;&gt;"",1,0)+IF(CJ76="Yes",1,0)+IF(CL76="Yes",1,0)+IF(DE76&lt;&gt;"Pending",1,0)+IF(F76&lt;&gt;"",1,0)+IF(DZ76&lt;&gt;"",1,0)+IF(EI76&lt;&gt;"",1,0))/12)</x:f>
        <x:v>0.5</x:v>
      </x:c>
    </x:row>
    <x:row r="77">
      <x:c r="A77" s="175" t="str">
        <x:v>EV-0074</x:v>
      </x:c>
      <x:c r="B77" s="174" t="str">
        <x:v>Integrity check</x:v>
      </x:c>
      <x:c r="C77" s="175" t="str">
        <x:f>IF(L77="","",IF(LEFT(EC77,7)="BLOCKED","🔴 Do not use for conclusion",IF(EB77="Yes","🟢 Claim-ready","🟡 Caution / context")))</x:f>
        <x:v>🟡 Caution / context</x:v>
      </x:c>
      <x:c r="D77" s="174" t="str">
        <x:f>IF(L77="","",EC77)</x:f>
        <x:v>PENDING — appropriate appraisal</x:v>
      </x:c>
      <x:c r="E77" s="174" t="str">
        <x:v>P3 — Medium</x:v>
      </x:c>
      <x:c r="F77" s="174" t="str">
        <x:v>Pending</x:v>
      </x:c>
      <x:c r="G77" s="174" t="str">
        <x:v>A potentially relevant concept is present, but direct applicability is ambiguous at title/abstract level.</x:v>
      </x:c>
      <x:c r="H77" s="174" t="str">
        <x:v>Human title/abstract adjudication; retrieve full text if relevance remains plausible.</x:v>
      </x:c>
      <x:c r="I77" s="174"/>
      <x:c r="J77" s="174" t="str">
        <x:v>C — Implementation Science</x:v>
      </x:c>
      <x:c r="K77" s="174" t="str">
        <x:v>IDENTIFIED</x:v>
      </x:c>
      <x:c r="L77" s="174" t="str">
        <x:v>New York State's evidential oral fluid testing program.</x:v>
      </x:c>
      <x:c r="M77" s="174"/>
      <x:c r="N77" s="174" t="str">
        <x:v>Limoges, Jennifer F; Abbott, Dustin L; McDonough, Dayna L; Tracy, Seth J</x:v>
      </x:c>
      <x:c r="O77" s="176" t="n">
        <x:v>2026</x:v>
      </x:c>
      <x:c r="P77" s="174" t="str">
        <x:v>Journal of forensic sciences</x:v>
      </x:c>
      <x:c r="Q77" s="174" t="str">
        <x:v>Journal Article</x:v>
      </x:c>
      <x:c r="R77" s="174" t="str">
        <x:v>Unclear</x:v>
      </x:c>
      <x:c r="S77" s="174" t="str">
        <x:v>Unknown</x:v>
      </x:c>
      <x:c r="T77" s="174" t="str">
        <x:v>eng</x:v>
      </x:c>
      <x:c r="U77" s="174" t="str">
        <x:v>https://pubmed.ncbi.nlm.nih.gov/42321991/</x:v>
      </x:c>
      <x:c r="V77" s="174" t="str">
        <x:v>10.1111/1556-4029.70394</x:v>
      </x:c>
      <x:c r="W77" s="175" t="str">
        <x:f>IF(V77="","",LOWER(SUBSTITUTE(SUBSTITUTE(SUBSTITUTE(SUBSTITUTE(TRIM(V77),"https://doi.org/",""),"http://doi.org/",""),"https://dx.doi.org/",""),"doi:","")))</x:f>
        <x:v>10.1111/1556-4029.70394</x:v>
      </x:c>
      <x:c r="X77" s="174" t="str">
        <x:v>42321991</x:v>
      </x:c>
      <x:c r="Y77" s="174" t="str"/>
      <x:c r="Z77" s="174"/>
      <x:c r="AA77" s="174" t="str">
        <x:v>PubMed/MEDLINE</x:v>
      </x:c>
      <x:c r="AB77" s="174" t="str">
        <x:v>PUBMED-C-v1.0-2026-08-28</x:v>
      </x:c>
      <x:c r="AC77" s="174" t="str">
        <x:v>SP-PUBMED-C-20260828</x:v>
      </x:c>
      <x:c r="AD77" s="177" t="n">
        <x:v>46262</x:v>
      </x:c>
      <x:c r="AE77" s="177" t="n">
        <x:v>46272</x:v>
      </x:c>
      <x:c r="AF77" s="174" t="str">
        <x:v>Z563AFWR</x:v>
      </x:c>
      <x:c r="AG77" s="174"/>
      <x:c r="AH77" s="174" t="str">
        <x:v>Tactical Athlete → Operational Readiness Brazil</x:v>
      </x:c>
      <x:c r="AI77" s="174" t="str">
        <x:v>evidence-family:C</x:v>
      </x:c>
      <x:c r="AJ77" s="174"/>
      <x:c r="AK77" s="175" t="str">
        <x:f>IF(AJ77="","",IF(OR(LOWER(AJ77)="brazil",LOWER(AJ77)="brasil"),"Yes","No"))</x:f>
      </x:c>
      <x:c r="AL77" s="174"/>
      <x:c r="AM77" s="174"/>
      <x:c r="AN77" s="174"/>
      <x:c r="AO77" s="178"/>
      <x:c r="AP77" s="174"/>
      <x:c r="AQ77" s="174"/>
      <x:c r="AR77" s="174"/>
      <x:c r="AS77" s="174"/>
      <x:c r="AT77" s="174"/>
      <x:c r="AU77" s="174"/>
      <x:c r="AV77" s="174"/>
      <x:c r="AW77" s="174"/>
      <x:c r="AX77" s="174"/>
      <x:c r="AY77" s="174"/>
      <x:c r="AZ77" s="174"/>
      <x:c r="BA77" s="174"/>
      <x:c r="BB77" s="174"/>
      <x:c r="BC77" s="174"/>
      <x:c r="BD77" s="174"/>
      <x:c r="BE77" s="174"/>
      <x:c r="BF77" s="174"/>
      <x:c r="BG77" s="174"/>
      <x:c r="BH77" s="174"/>
      <x:c r="BI77" s="174"/>
      <x:c r="BJ77" s="174"/>
      <x:c r="BK77" s="174"/>
      <x:c r="BL77" s="174"/>
      <x:c r="BM77" s="174"/>
      <x:c r="BN77" s="174"/>
      <x:c r="BO77" s="174"/>
      <x:c r="BP77" s="174"/>
      <x:c r="BQ77" s="174"/>
      <x:c r="BR77" s="174"/>
      <x:c r="BS77" s="174"/>
      <x:c r="BT77" s="174"/>
      <x:c r="BU77" s="174"/>
      <x:c r="BV77" s="174"/>
      <x:c r="BW77" s="174"/>
      <x:c r="BX77" s="174"/>
      <x:c r="BY77" s="174"/>
      <x:c r="BZ77" s="174"/>
      <x:c r="CA77" s="174"/>
      <x:c r="CB77" s="174"/>
      <x:c r="CC77" s="174"/>
      <x:c r="CD77" s="174"/>
      <x:c r="CE77" s="174"/>
      <x:c r="CF77" s="174"/>
      <x:c r="CG77" s="174"/>
      <x:c r="CH77" s="174"/>
      <x:c r="CI77" s="179"/>
      <x:c r="CJ77" s="174" t="str">
        <x:v>Yes</x:v>
      </x:c>
      <x:c r="CK77" s="174" t="str">
        <x:v>Yes</x:v>
      </x:c>
      <x:c r="CL77" s="174" t="str">
        <x:v>Yes</x:v>
      </x:c>
      <x:c r="CM77" s="174" t="str">
        <x:v>Clear</x:v>
      </x:c>
      <x:c r="CN77" s="174" t="str">
        <x:v>Verified — clear</x:v>
      </x:c>
      <x:c r="CO77" s="177" t="n">
        <x:v>46272</x:v>
      </x:c>
      <x:c r="CP77" s="174" t="str">
        <x:v>https://pubmed.ncbi.nlm.nih.gov/42321991/</x:v>
      </x:c>
      <x:c r="CQ77" s="174"/>
      <x:c r="CR77" s="174"/>
      <x:c r="CS77" s="174"/>
      <x:c r="CT77" s="174"/>
      <x:c r="CU77" s="176"/>
      <x:c r="CV77" s="176"/>
      <x:c r="CW77" s="176"/>
      <x:c r="CX77" s="176"/>
      <x:c r="CY77" s="176"/>
      <x:c r="CZ77" s="176"/>
      <x:c r="DA77" s="176"/>
      <x:c r="DB77" s="175" t="str">
        <x:f>IF(L77="","",IF(AND(COUNT(CU77:DA77)=7,OR(CU77=0,CU77=1,CU77=2),OR(CV77=0,CV77=1,CV77=2),OR(CW77=0,CW77=1,CW77=2),OR(CX77=0,CX77=1,CX77=2),OR(CY77=0,CY77=1,CY77=2),OR(CZ77=0,CZ77=1,CZ77=2),OR(DA77=0,DA77=1,DA77=2)),SUM(CU77:DA77),""))</x:f>
      </x:c>
      <x:c r="DC77" s="180" t="str">
        <x:f>IF(DB77="","",ROUND(DB77/14*10,1))</x:f>
      </x:c>
      <x:c r="DD77" s="174" t="str">
        <x:v>Pending</x:v>
      </x:c>
      <x:c r="DE77" s="175" t="str">
        <x:f>IF(L77="","",IF(DC77="","Pending",IF(DD77="Yes","CONDITIONAL — safety override",IF(DC77&gt;=8,"HIGH",IF(DC77&gt;=5,"CONDITIONAL","LOW")))))</x:f>
        <x:v>Pending</x:v>
      </x:c>
      <x:c r="DF77" s="174" t="str">
        <x:v>Pending screening and full-text appraisal; no transferability judgment made at identification.</x:v>
      </x:c>
      <x:c r="DG77" s="174"/>
      <x:c r="DH77" s="174"/>
      <x:c r="DI77" s="174"/>
      <x:c r="DJ77" s="174"/>
      <x:c r="DK77" s="174"/>
      <x:c r="DL77" s="174"/>
      <x:c r="DM77" s="174"/>
      <x:c r="DN77" s="174"/>
      <x:c r="DO77" s="174"/>
      <x:c r="DP77" s="174"/>
      <x:c r="DQ77" s="174"/>
      <x:c r="DR77" s="174"/>
      <x:c r="DS77" s="174"/>
      <x:c r="DT77" s="174"/>
      <x:c r="DU77" s="174"/>
      <x:c r="DV77" s="174"/>
      <x:c r="DW77" s="174"/>
      <x:c r="DX77" s="174"/>
      <x:c r="DY77" s="174"/>
      <x:c r="DZ77" s="174" t="str">
        <x:v>Title/abstract information is insufficient for a substantive scientific, causal, transferability or institutional claim.</x:v>
      </x:c>
      <x:c r="EA77" s="174" t="str">
        <x:v>Pending</x:v>
      </x:c>
      <x:c r="EB77" s="175" t="str">
        <x:f>IF(L77="","",IF(EC77="READY","Yes","No / Pending"))</x:f>
        <x:v>No / Pending</x:v>
      </x:c>
      <x:c r="EC77" s="174" t="str">
        <x:f>IF(L77="","",IF(OR(ISNUMBER(SEARCH("Retracted Publication",Q77)),CM77="Retracted",CN77="Retracted",CM77="Expression of Concern",CN77="Expression of Concern",F77="Not used",CG77="Critical",CH77="High",CH77="Critical"),"BLOCKED — integrity or use restriction",IF(AND(CJ77="Yes",CK77="Yes",CL77="Yes"),IF(AND(CM77="Clear",CN77="Verified — clear"),IF(AND(AND(LEN(TRIM(CF77))&gt;0,LEFT(LOWER(TRIM(CF77)),7)&lt;&gt;"pending"),OR(CG77="High",CG77="Moderate"),OR(CH77="Low",CH77="Some concerns",CH77="Not applicable")),IF(AND(DD77="No",OR(DE77="HIGH",DE77="CONDITIONAL"),AND(LEN(TRIM(DF77))&gt;0,LEFT(LOWER(TRIM(DF77)),7)&lt;&gt;"pending")),IF(AND(AND(LEN(TRIM(DT77))&gt;0,LEFT(LOWER(TRIM(DT77)),7)&lt;&gt;"pending"),AND(LEN(TRIM(DU77))&gt;0,LEFT(LOWER(TRIM(DU77)),7)&lt;&gt;"pending"),OR(AND(LEN(TRIM(DV77))&gt;0,LEFT(LOWER(TRIM(DV77)),7)&lt;&gt;"pending"),AND(LEN(TRIM(DW77))&gt;0,LEFT(LOWER(TRIM(DW77)),7)&lt;&gt;"pending")),AND(LEN(TRIM(DX77))&gt;0,LEFT(LOWER(TRIM(DX77)),7)&lt;&gt;"pending")),IF(AND(F77="Claim-ready",OR(EA77="Strong",EA77="Moderate"),AND(LEN(TRIM(G77))&gt;0,LEFT(LOWER(TRIM(G77)),7)&lt;&gt;"pending"),G77&lt;&gt;"No substantive use decision is permitted from identification metadata alone.",AND(LEN(TRIM(DZ77))&gt;0,LEFT(LOWER(TRIM(DZ77)),7)&lt;&gt;"pending"),DZ77&lt;&gt;"Identification metadata alone does not permit any substantive scientific, causal, operational, or institutional claim.",AND(LEN(TRIM(EI77))&gt;0,LEFT(LOWER(TRIM(EI77)),7)&lt;&gt;"pending"),ISNUMBER(EH77),EH77&gt;0),"READY","PENDING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" s="174" t="str">
        <x:v>Pending</x:v>
      </x:c>
      <x:c r="EE77" s="174"/>
      <x:c r="EF77" s="174" t="str">
        <x:v>Pending</x:v>
      </x:c>
      <x:c r="EG77" s="174" t="str">
        <x:v>Pending</x:v>
      </x:c>
      <x:c r="EH77" s="177"/>
      <x:c r="EI77" s="500"/>
      <x:c r="EJ77" s="174"/>
      <x:c r="EK77" s="174" t="str">
        <x:v>Pending</x:v>
      </x:c>
      <x:c r="EL77" s="177" t="n">
        <x:v>46272</x:v>
      </x:c>
      <x:c r="EM77" s="174" t="str">
        <x:v>Production PubMed record imported and reconciled to Zotero item Z563AFWR;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7" s="181" t="n">
        <x:f>IF(L77="","",(IF(N77&lt;&gt;"",1,0)+IF(O77&lt;&gt;"",1,0)+IF(AJ77&lt;&gt;"",1,0)+IF(AU77&lt;&gt;"",1,0)+IF(BE77&lt;&gt;"",1,0)+IF(CF77&lt;&gt;"",1,0)+IF(CJ77="Yes",1,0)+IF(CL77="Yes",1,0)+IF(DE77&lt;&gt;"Pending",1,0)+IF(F77&lt;&gt;"",1,0)+IF(DZ77&lt;&gt;"",1,0)+IF(EI77&lt;&gt;"",1,0))/12)</x:f>
        <x:v>0.5</x:v>
      </x:c>
    </x:row>
    <x:row r="78">
      <x:c r="A78" s="175" t="str">
        <x:v>EV-0075</x:v>
      </x:c>
      <x:c r="B78" s="174" t="str">
        <x:v>Integrity check</x:v>
      </x:c>
      <x:c r="C78" s="175" t="str">
        <x:f>IF(L78="","",IF(LEFT(EC78,7)="BLOCKED","🔴 Do not use for conclusion",IF(EB78="Yes","🟢 Claim-ready","🟡 Caution / context")))</x:f>
        <x:v>🟡 Caution / context</x:v>
      </x:c>
      <x:c r="D78" s="174" t="str">
        <x:f>IF(L78="","",EC78)</x:f>
        <x:v>PENDING — appropriate appraisal</x:v>
      </x:c>
      <x:c r="E78" s="174" t="str">
        <x:v>P3 — Medium</x:v>
      </x:c>
      <x:c r="F78" s="174" t="str">
        <x:v>Pending</x:v>
      </x:c>
      <x:c r="G78" s="174" t="str">
        <x:v>Title/abstract identify an explicit operational APHT/medical-readiness topic; retain for full-text assessment.</x:v>
      </x:c>
      <x:c r="H78" s="174" t="str">
        <x:v>Obtain and review lawful full text; confirm human adjudication; then select a design-specific appraisal instrument.</x:v>
      </x:c>
      <x:c r="I78" s="174"/>
      <x:c r="J78" s="174" t="str">
        <x:v>B — APHT / Medical Readiness</x:v>
      </x:c>
      <x:c r="K78" s="174" t="str">
        <x:v>IDENTIFIED</x:v>
      </x:c>
      <x:c r="L78" s="174" t="str">
        <x:v>Impact of fast ions on turbulent transport in high-beta HL-2A tokomak scenarios.</x:v>
      </x:c>
      <x:c r="M78" s="174"/>
      <x:c r="N78" s="174" t="str">
        <x:v>Li, Jingchun; Lu, Zhaoyang; Xu, Jianqiang; Chen, Wei; Dong, Jiaqi; Luo, Jingting; Liu, Yong</x:v>
      </x:c>
      <x:c r="O78" s="176" t="n">
        <x:v>2026</x:v>
      </x:c>
      <x:c r="P78" s="174" t="str">
        <x:v>Physical review. E</x:v>
      </x:c>
      <x:c r="Q78" s="174" t="str">
        <x:v>Journal Article</x:v>
      </x:c>
      <x:c r="R78" s="174" t="str">
        <x:v>Unclear</x:v>
      </x:c>
      <x:c r="S78" s="174" t="str">
        <x:v>Unknown</x:v>
      </x:c>
      <x:c r="T78" s="174" t="str">
        <x:v>eng</x:v>
      </x:c>
      <x:c r="U78" s="174" t="str">
        <x:v>https://pubmed.ncbi.nlm.nih.gov/42316751/</x:v>
      </x:c>
      <x:c r="V78" s="174" t="str">
        <x:v>10.1103/fdn9-xlnx</x:v>
      </x:c>
      <x:c r="W78" s="175" t="str">
        <x:f>IF(V78="","",LOWER(SUBSTITUTE(SUBSTITUTE(SUBSTITUTE(SUBSTITUTE(TRIM(V78),"https://doi.org/",""),"http://doi.org/",""),"https://dx.doi.org/",""),"doi:","")))</x:f>
        <x:v>10.1103/fdn9-xlnx</x:v>
      </x:c>
      <x:c r="X78" s="174" t="str">
        <x:v>42316751</x:v>
      </x:c>
      <x:c r="Y78" s="174" t="str"/>
      <x:c r="Z78" s="174"/>
      <x:c r="AA78" s="174" t="str">
        <x:v>PubMed/MEDLINE</x:v>
      </x:c>
      <x:c r="AB78" s="174" t="str">
        <x:v>PUBMED-B-v1.0-2026-08-28</x:v>
      </x:c>
      <x:c r="AC78" s="174" t="str">
        <x:v>SP-PUBMED-B-20260828</x:v>
      </x:c>
      <x:c r="AD78" s="177" t="n">
        <x:v>46262</x:v>
      </x:c>
      <x:c r="AE78" s="177" t="n">
        <x:v>46272</x:v>
      </x:c>
      <x:c r="AF78" s="174" t="str">
        <x:v>P9ZYG6KD</x:v>
      </x:c>
      <x:c r="AG78" s="174"/>
      <x:c r="AH78" s="174" t="str">
        <x:v>Tactical Athlete → Operational Readiness Brazil</x:v>
      </x:c>
      <x:c r="AI78" s="174" t="str">
        <x:v>evidence-family:B</x:v>
      </x:c>
      <x:c r="AJ78" s="174"/>
      <x:c r="AK78" s="175" t="str">
        <x:f>IF(AJ78="","",IF(OR(LOWER(AJ78)="brazil",LOWER(AJ78)="brasil"),"Yes","No"))</x:f>
      </x:c>
      <x:c r="AL78" s="174"/>
      <x:c r="AM78" s="174"/>
      <x:c r="AN78" s="174"/>
      <x:c r="AO78" s="178"/>
      <x:c r="AP78" s="174"/>
      <x:c r="AQ78" s="174"/>
      <x:c r="AR78" s="174"/>
      <x:c r="AS78" s="174"/>
      <x:c r="AT78" s="174"/>
      <x:c r="AU78" s="174"/>
      <x:c r="AV78" s="174"/>
      <x:c r="AW78" s="174"/>
      <x:c r="AX78" s="174"/>
      <x:c r="AY78" s="174"/>
      <x:c r="AZ78" s="174"/>
      <x:c r="BA78" s="174"/>
      <x:c r="BB78" s="174"/>
      <x:c r="BC78" s="174"/>
      <x:c r="BD78" s="174"/>
      <x:c r="BE78" s="174"/>
      <x:c r="BF78" s="174"/>
      <x:c r="BG78" s="174"/>
      <x:c r="BH78" s="174"/>
      <x:c r="BI78" s="174"/>
      <x:c r="BJ78" s="174"/>
      <x:c r="BK78" s="174"/>
      <x:c r="BL78" s="174"/>
      <x:c r="BM78" s="174"/>
      <x:c r="BN78" s="174"/>
      <x:c r="BO78" s="174"/>
      <x:c r="BP78" s="174"/>
      <x:c r="BQ78" s="174"/>
      <x:c r="BR78" s="174"/>
      <x:c r="BS78" s="174"/>
      <x:c r="BT78" s="174"/>
      <x:c r="BU78" s="174"/>
      <x:c r="BV78" s="174"/>
      <x:c r="BW78" s="174"/>
      <x:c r="BX78" s="174"/>
      <x:c r="BY78" s="174"/>
      <x:c r="BZ78" s="174"/>
      <x:c r="CA78" s="174"/>
      <x:c r="CB78" s="174"/>
      <x:c r="CC78" s="174"/>
      <x:c r="CD78" s="174"/>
      <x:c r="CE78" s="174"/>
      <x:c r="CF78" s="174"/>
      <x:c r="CG78" s="174"/>
      <x:c r="CH78" s="174"/>
      <x:c r="CI78" s="179"/>
      <x:c r="CJ78" s="174" t="str">
        <x:v>Yes</x:v>
      </x:c>
      <x:c r="CK78" s="174" t="str">
        <x:v>Yes</x:v>
      </x:c>
      <x:c r="CL78" s="174" t="str">
        <x:v>Yes</x:v>
      </x:c>
      <x:c r="CM78" s="174" t="str">
        <x:v>Clear</x:v>
      </x:c>
      <x:c r="CN78" s="174" t="str">
        <x:v>Verified — clear</x:v>
      </x:c>
      <x:c r="CO78" s="177" t="n">
        <x:v>46272</x:v>
      </x:c>
      <x:c r="CP78" s="174" t="str">
        <x:v>https://pubmed.ncbi.nlm.nih.gov/42316751/</x:v>
      </x:c>
      <x:c r="CQ78" s="174"/>
      <x:c r="CR78" s="174"/>
      <x:c r="CS78" s="174"/>
      <x:c r="CT78" s="174"/>
      <x:c r="CU78" s="176"/>
      <x:c r="CV78" s="176"/>
      <x:c r="CW78" s="176"/>
      <x:c r="CX78" s="176"/>
      <x:c r="CY78" s="176"/>
      <x:c r="CZ78" s="176"/>
      <x:c r="DA78" s="176"/>
      <x:c r="DB78" s="175" t="str">
        <x:f>IF(L78="","",IF(AND(COUNT(CU78:DA78)=7,OR(CU78=0,CU78=1,CU78=2),OR(CV78=0,CV78=1,CV78=2),OR(CW78=0,CW78=1,CW78=2),OR(CX78=0,CX78=1,CX78=2),OR(CY78=0,CY78=1,CY78=2),OR(CZ78=0,CZ78=1,CZ78=2),OR(DA78=0,DA78=1,DA78=2)),SUM(CU78:DA78),""))</x:f>
      </x:c>
      <x:c r="DC78" s="180" t="str">
        <x:f>IF(DB78="","",ROUND(DB78/14*10,1))</x:f>
      </x:c>
      <x:c r="DD78" s="174" t="str">
        <x:v>Pending</x:v>
      </x:c>
      <x:c r="DE78" s="175" t="str">
        <x:f>IF(L78="","",IF(DC78="","Pending",IF(DD78="Yes","CONDITIONAL — safety override",IF(DC78&gt;=8,"HIGH",IF(DC78&gt;=5,"CONDITIONAL","LOW")))))</x:f>
        <x:v>Pending</x:v>
      </x:c>
      <x:c r="DF78" s="174" t="str">
        <x:v>Pending screening and full-text appraisal; no transferability judgment made at identification.</x:v>
      </x:c>
      <x:c r="DG78" s="174"/>
      <x:c r="DH78" s="174"/>
      <x:c r="DI78" s="174"/>
      <x:c r="DJ78" s="174"/>
      <x:c r="DK78" s="174"/>
      <x:c r="DL78" s="174"/>
      <x:c r="DM78" s="174"/>
      <x:c r="DN78" s="174"/>
      <x:c r="DO78" s="174"/>
      <x:c r="DP78" s="174"/>
      <x:c r="DQ78" s="174"/>
      <x:c r="DR78" s="174"/>
      <x:c r="DS78" s="174"/>
      <x:c r="DT78" s="174"/>
      <x:c r="DU78" s="174"/>
      <x:c r="DV78" s="174"/>
      <x:c r="DW78" s="174"/>
      <x:c r="DX78" s="174"/>
      <x:c r="DY78" s="174"/>
      <x:c r="DZ78" s="174" t="str">
        <x:v>Title/abstract screening alone does not establish effectiveness, causality, methodological quality, transferability to Brazilian public safety or an institutional recommendation.</x:v>
      </x:c>
      <x:c r="EA78" s="174" t="str">
        <x:v>Pending</x:v>
      </x:c>
      <x:c r="EB78" s="175" t="str">
        <x:f>IF(L78="","",IF(EC78="READY","Yes","No / Pending"))</x:f>
        <x:v>No / Pending</x:v>
      </x:c>
      <x:c r="EC78" s="174" t="str">
        <x:f>IF(L78="","",IF(OR(ISNUMBER(SEARCH("Retracted Publication",Q78)),CM78="Retracted",CN78="Retracted",CM78="Expression of Concern",CN78="Expression of Concern",F78="Not used",CG78="Critical",CH78="High",CH78="Critical"),"BLOCKED — integrity or use restriction",IF(AND(CJ78="Yes",CK78="Yes",CL78="Yes"),IF(AND(CM78="Clear",CN78="Verified — clear"),IF(AND(AND(LEN(TRIM(CF78))&gt;0,LEFT(LOWER(TRIM(CF78)),7)&lt;&gt;"pending"),OR(CG78="High",CG78="Moderate"),OR(CH78="Low",CH78="Some concerns",CH78="Not applicable")),IF(AND(DD78="No",OR(DE78="HIGH",DE78="CONDITIONAL"),AND(LEN(TRIM(DF78))&gt;0,LEFT(LOWER(TRIM(DF78)),7)&lt;&gt;"pending")),IF(AND(AND(LEN(TRIM(DT78))&gt;0,LEFT(LOWER(TRIM(DT78)),7)&lt;&gt;"pending"),AND(LEN(TRIM(DU78))&gt;0,LEFT(LOWER(TRIM(DU78)),7)&lt;&gt;"pending"),OR(AND(LEN(TRIM(DV78))&gt;0,LEFT(LOWER(TRIM(DV78)),7)&lt;&gt;"pending"),AND(LEN(TRIM(DW78))&gt;0,LEFT(LOWER(TRIM(DW78)),7)&lt;&gt;"pending")),AND(LEN(TRIM(DX78))&gt;0,LEFT(LOWER(TRIM(DX78)),7)&lt;&gt;"pending")),IF(AND(F78="Claim-ready",OR(EA78="Strong",EA78="Moderate"),AND(LEN(TRIM(G78))&gt;0,LEFT(LOWER(TRIM(G78)),7)&lt;&gt;"pending"),G78&lt;&gt;"No substantive use decision is permitted from identification metadata alone.",AND(LEN(TRIM(DZ78))&gt;0,LEFT(LOWER(TRIM(DZ78)),7)&lt;&gt;"pending"),DZ78&lt;&gt;"Identification metadata alone does not permit any substantive scientific, causal, operational, or institutional claim.",AND(LEN(TRIM(EI78))&gt;0,LEFT(LOWER(TRIM(EI78)),7)&lt;&gt;"pending"),ISNUMBER(EH78),EH78&gt;0),"READY","PENDING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" s="174" t="str">
        <x:v>Pending</x:v>
      </x:c>
      <x:c r="EE78" s="174"/>
      <x:c r="EF78" s="174" t="str">
        <x:v>Pending</x:v>
      </x:c>
      <x:c r="EG78" s="174" t="str">
        <x:v>Pending</x:v>
      </x:c>
      <x:c r="EH78" s="177"/>
      <x:c r="EI78" s="500"/>
      <x:c r="EJ78" s="174"/>
      <x:c r="EK78" s="174" t="str">
        <x:v>Pending</x:v>
      </x:c>
      <x:c r="EL78" s="177" t="n">
        <x:v>46272</x:v>
      </x:c>
      <x:c r="EM78" s="174" t="str">
        <x:v>Production PubMed record imported and reconciled to Zotero item P9ZYG6KD;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" s="181" t="n">
        <x:f>IF(L78="","",(IF(N78&lt;&gt;"",1,0)+IF(O78&lt;&gt;"",1,0)+IF(AJ78&lt;&gt;"",1,0)+IF(AU78&lt;&gt;"",1,0)+IF(BE78&lt;&gt;"",1,0)+IF(CF78&lt;&gt;"",1,0)+IF(CJ78="Yes",1,0)+IF(CL78="Yes",1,0)+IF(DE78&lt;&gt;"Pending",1,0)+IF(F78&lt;&gt;"",1,0)+IF(DZ78&lt;&gt;"",1,0)+IF(EI78&lt;&gt;"",1,0))/12)</x:f>
        <x:v>0.5</x:v>
      </x:c>
    </x:row>
    <x:row r="79">
      <x:c r="A79" s="175" t="str">
        <x:v>EV-0076</x:v>
      </x:c>
      <x:c r="B79" s="174" t="str">
        <x:v>Integrity check</x:v>
      </x:c>
      <x:c r="C79" s="175" t="str">
        <x:f>IF(L79="","",IF(LEFT(EC79,7)="BLOCKED","🔴 Do not use for conclusion",IF(EB79="Yes","🟢 Claim-ready","🟡 Caution / context")))</x:f>
        <x:v>🟡 Caution / context</x:v>
      </x:c>
      <x:c r="D79" s="174" t="str">
        <x:f>IF(L79="","",EC79)</x:f>
        <x:v>PENDING — appropriate appraisal</x:v>
      </x:c>
      <x:c r="E79" s="174" t="str">
        <x:v>P3 — Medium</x:v>
      </x:c>
      <x:c r="F79" s="174" t="str">
        <x:v>Pending</x:v>
      </x:c>
      <x:c r="G79" s="174" t="str">
        <x:v>Title/abstract identify an explicit tactical/public-safety context and readiness domain; retain for full-text assessment.</x:v>
      </x:c>
      <x:c r="H79" s="174" t="str">
        <x:v>Obtain and review lawful full text; confirm human adjudication; then select a design-specific appraisal instrument.</x:v>
      </x:c>
      <x:c r="I79" s="174"/>
      <x:c r="J79" s="174" t="str">
        <x:v>A — Core</x:v>
      </x:c>
      <x:c r="K79" s="174" t="str">
        <x:v>IDENTIFIED</x:v>
      </x:c>
      <x:c r="L79" s="174" t="str">
        <x:v>Sex-Specific Cardiovascular Strain During Heat Acclimation in Tactical Athletes.</x:v>
      </x:c>
      <x:c r="M79" s="174"/>
      <x:c r="N79" s="174" t="str">
        <x:v>Murphy, Caroline E; Giersch, Gabrielle E W; Charkoudian, Nisha</x:v>
      </x:c>
      <x:c r="O79" s="176" t="n">
        <x:v>2026</x:v>
      </x:c>
      <x:c r="P79" s="174" t="str">
        <x:v>JACC. Advances</x:v>
      </x:c>
      <x:c r="Q79" s="174" t="str">
        <x:v>Journal Article</x:v>
      </x:c>
      <x:c r="R79" s="174" t="str">
        <x:v>Unclear</x:v>
      </x:c>
      <x:c r="S79" s="174" t="str">
        <x:v>Unknown</x:v>
      </x:c>
      <x:c r="T79" s="174" t="str">
        <x:v>eng</x:v>
      </x:c>
      <x:c r="U79" s="174" t="str">
        <x:v>https://pubmed.ncbi.nlm.nih.gov/42312763/</x:v>
      </x:c>
      <x:c r="V79" s="174" t="str">
        <x:v>10.1016/j.jacadv.2026.102785</x:v>
      </x:c>
      <x:c r="W79" s="175" t="str">
        <x:f>IF(V79="","",LOWER(SUBSTITUTE(SUBSTITUTE(SUBSTITUTE(SUBSTITUTE(TRIM(V79),"https://doi.org/",""),"http://doi.org/",""),"https://dx.doi.org/",""),"doi:","")))</x:f>
        <x:v>10.1016/j.jacadv.2026.102785</x:v>
      </x:c>
      <x:c r="X79" s="174" t="str">
        <x:v>42312763</x:v>
      </x:c>
      <x:c r="Y79" s="174" t="str">
        <x:v>PMC13309316</x:v>
      </x:c>
      <x:c r="Z79" s="174"/>
      <x:c r="AA79" s="174" t="str">
        <x:v>PubMed/MEDLINE</x:v>
      </x:c>
      <x:c r="AB79" s="174" t="str">
        <x:v>PUBMED-A-v1.0-2026-08-28</x:v>
      </x:c>
      <x:c r="AC79" s="174" t="str">
        <x:v>SP-PUBMED-A-20260828</x:v>
      </x:c>
      <x:c r="AD79" s="177" t="n">
        <x:v>46262</x:v>
      </x:c>
      <x:c r="AE79" s="177" t="n">
        <x:v>46272</x:v>
      </x:c>
      <x:c r="AF79" s="174" t="str">
        <x:v>NSW44PR5</x:v>
      </x:c>
      <x:c r="AG79" s="174"/>
      <x:c r="AH79" s="174" t="str">
        <x:v>Tactical Athlete → Operational Readiness Brazil</x:v>
      </x:c>
      <x:c r="AI79" s="174" t="str">
        <x:v>evidence-family:A</x:v>
      </x:c>
      <x:c r="AJ79" s="174"/>
      <x:c r="AK79" s="175" t="str">
        <x:f>IF(AJ79="","",IF(OR(LOWER(AJ79)="brazil",LOWER(AJ79)="brasil"),"Yes","No"))</x:f>
      </x:c>
      <x:c r="AL79" s="174"/>
      <x:c r="AM79" s="174"/>
      <x:c r="AN79" s="174"/>
      <x:c r="AO79" s="178"/>
      <x:c r="AP79" s="174"/>
      <x:c r="AQ79" s="174"/>
      <x:c r="AR79" s="174"/>
      <x:c r="AS79" s="174"/>
      <x:c r="AT79" s="174"/>
      <x:c r="AU79" s="174"/>
      <x:c r="AV79" s="174"/>
      <x:c r="AW79" s="174"/>
      <x:c r="AX79" s="174"/>
      <x:c r="AY79" s="174"/>
      <x:c r="AZ79" s="174"/>
      <x:c r="BA79" s="174"/>
      <x:c r="BB79" s="174"/>
      <x:c r="BC79" s="174"/>
      <x:c r="BD79" s="174"/>
      <x:c r="BE79" s="174"/>
      <x:c r="BF79" s="174"/>
      <x:c r="BG79" s="174"/>
      <x:c r="BH79" s="174"/>
      <x:c r="BI79" s="174"/>
      <x:c r="BJ79" s="174"/>
      <x:c r="BK79" s="174"/>
      <x:c r="BL79" s="174"/>
      <x:c r="BM79" s="174"/>
      <x:c r="BN79" s="174"/>
      <x:c r="BO79" s="174"/>
      <x:c r="BP79" s="174"/>
      <x:c r="BQ79" s="174"/>
      <x:c r="BR79" s="174"/>
      <x:c r="BS79" s="174"/>
      <x:c r="BT79" s="174"/>
      <x:c r="BU79" s="174"/>
      <x:c r="BV79" s="174"/>
      <x:c r="BW79" s="174"/>
      <x:c r="BX79" s="174"/>
      <x:c r="BY79" s="174"/>
      <x:c r="BZ79" s="174"/>
      <x:c r="CA79" s="174"/>
      <x:c r="CB79" s="174"/>
      <x:c r="CC79" s="174"/>
      <x:c r="CD79" s="174"/>
      <x:c r="CE79" s="174"/>
      <x:c r="CF79" s="174"/>
      <x:c r="CG79" s="174"/>
      <x:c r="CH79" s="174"/>
      <x:c r="CI79" s="179"/>
      <x:c r="CJ79" s="174" t="str">
        <x:v>Yes</x:v>
      </x:c>
      <x:c r="CK79" s="174" t="str">
        <x:v>Yes</x:v>
      </x:c>
      <x:c r="CL79" s="174" t="str">
        <x:v>Yes</x:v>
      </x:c>
      <x:c r="CM79" s="174" t="str">
        <x:v>Clear</x:v>
      </x:c>
      <x:c r="CN79" s="174" t="str">
        <x:v>Verified — clear</x:v>
      </x:c>
      <x:c r="CO79" s="177" t="n">
        <x:v>46272</x:v>
      </x:c>
      <x:c r="CP79" s="174" t="str">
        <x:v>https://pubmed.ncbi.nlm.nih.gov/42312763/</x:v>
      </x:c>
      <x:c r="CQ79" s="174"/>
      <x:c r="CR79" s="174"/>
      <x:c r="CS79" s="174"/>
      <x:c r="CT79" s="174"/>
      <x:c r="CU79" s="176"/>
      <x:c r="CV79" s="176"/>
      <x:c r="CW79" s="176"/>
      <x:c r="CX79" s="176"/>
      <x:c r="CY79" s="176"/>
      <x:c r="CZ79" s="176"/>
      <x:c r="DA79" s="176"/>
      <x:c r="DB79" s="175" t="str">
        <x:f>IF(L79="","",IF(AND(COUNT(CU79:DA79)=7,OR(CU79=0,CU79=1,CU79=2),OR(CV79=0,CV79=1,CV79=2),OR(CW79=0,CW79=1,CW79=2),OR(CX79=0,CX79=1,CX79=2),OR(CY79=0,CY79=1,CY79=2),OR(CZ79=0,CZ79=1,CZ79=2),OR(DA79=0,DA79=1,DA79=2)),SUM(CU79:DA79),""))</x:f>
      </x:c>
      <x:c r="DC79" s="180" t="str">
        <x:f>IF(DB79="","",ROUND(DB79/14*10,1))</x:f>
      </x:c>
      <x:c r="DD79" s="174" t="str">
        <x:v>Pending</x:v>
      </x:c>
      <x:c r="DE79" s="175" t="str">
        <x:f>IF(L79="","",IF(DC79="","Pending",IF(DD79="Yes","CONDITIONAL — safety override",IF(DC79&gt;=8,"HIGH",IF(DC79&gt;=5,"CONDITIONAL","LOW")))))</x:f>
        <x:v>Pending</x:v>
      </x:c>
      <x:c r="DF79" s="174" t="str">
        <x:v>Pending screening and full-text appraisal; no transferability judgment made at identification.</x:v>
      </x:c>
      <x:c r="DG79" s="174"/>
      <x:c r="DH79" s="174"/>
      <x:c r="DI79" s="174"/>
      <x:c r="DJ79" s="174"/>
      <x:c r="DK79" s="174"/>
      <x:c r="DL79" s="174"/>
      <x:c r="DM79" s="174"/>
      <x:c r="DN79" s="174"/>
      <x:c r="DO79" s="174"/>
      <x:c r="DP79" s="174"/>
      <x:c r="DQ79" s="174"/>
      <x:c r="DR79" s="174"/>
      <x:c r="DS79" s="174"/>
      <x:c r="DT79" s="174"/>
      <x:c r="DU79" s="174"/>
      <x:c r="DV79" s="174"/>
      <x:c r="DW79" s="174"/>
      <x:c r="DX79" s="174"/>
      <x:c r="DY79" s="174"/>
      <x:c r="DZ79" s="174" t="str">
        <x:v>Title/abstract screening alone does not establish effectiveness, causality, methodological quality, transferability to Brazilian public safety or an institutional recommendation.</x:v>
      </x:c>
      <x:c r="EA79" s="174" t="str">
        <x:v>Pending</x:v>
      </x:c>
      <x:c r="EB79" s="175" t="str">
        <x:f>IF(L79="","",IF(EC79="READY","Yes","No / Pending"))</x:f>
        <x:v>No / Pending</x:v>
      </x:c>
      <x:c r="EC79" s="174" t="str">
        <x:f>IF(L79="","",IF(OR(ISNUMBER(SEARCH("Retracted Publication",Q79)),CM79="Retracted",CN79="Retracted",CM79="Expression of Concern",CN79="Expression of Concern",F79="Not used",CG79="Critical",CH79="High",CH79="Critical"),"BLOCKED — integrity or use restriction",IF(AND(CJ79="Yes",CK79="Yes",CL79="Yes"),IF(AND(CM79="Clear",CN79="Verified — clear"),IF(AND(AND(LEN(TRIM(CF79))&gt;0,LEFT(LOWER(TRIM(CF79)),7)&lt;&gt;"pending"),OR(CG79="High",CG79="Moderate"),OR(CH79="Low",CH79="Some concerns",CH79="Not applicable")),IF(AND(DD79="No",OR(DE79="HIGH",DE79="CONDITIONAL"),AND(LEN(TRIM(DF79))&gt;0,LEFT(LOWER(TRIM(DF79)),7)&lt;&gt;"pending")),IF(AND(AND(LEN(TRIM(DT79))&gt;0,LEFT(LOWER(TRIM(DT79)),7)&lt;&gt;"pending"),AND(LEN(TRIM(DU79))&gt;0,LEFT(LOWER(TRIM(DU79)),7)&lt;&gt;"pending"),OR(AND(LEN(TRIM(DV79))&gt;0,LEFT(LOWER(TRIM(DV79)),7)&lt;&gt;"pending"),AND(LEN(TRIM(DW79))&gt;0,LEFT(LOWER(TRIM(DW79)),7)&lt;&gt;"pending")),AND(LEN(TRIM(DX79))&gt;0,LEFT(LOWER(TRIM(DX79)),7)&lt;&gt;"pending")),IF(AND(F79="Claim-ready",OR(EA79="Strong",EA79="Moderate"),AND(LEN(TRIM(G79))&gt;0,LEFT(LOWER(TRIM(G79)),7)&lt;&gt;"pending"),G79&lt;&gt;"No substantive use decision is permitted from identification metadata alone.",AND(LEN(TRIM(DZ79))&gt;0,LEFT(LOWER(TRIM(DZ79)),7)&lt;&gt;"pending"),DZ79&lt;&gt;"Identification metadata alone does not permit any substantive scientific, causal, operational, or institutional claim.",AND(LEN(TRIM(EI79))&gt;0,LEFT(LOWER(TRIM(EI79)),7)&lt;&gt;"pending"),ISNUMBER(EH79),EH79&gt;0),"READY","PENDING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" s="174" t="str">
        <x:v>Pending</x:v>
      </x:c>
      <x:c r="EE79" s="174"/>
      <x:c r="EF79" s="174" t="str">
        <x:v>Pending</x:v>
      </x:c>
      <x:c r="EG79" s="174" t="str">
        <x:v>Pending</x:v>
      </x:c>
      <x:c r="EH79" s="177"/>
      <x:c r="EI79" s="500"/>
      <x:c r="EJ79" s="174"/>
      <x:c r="EK79" s="174" t="str">
        <x:v>Pending</x:v>
      </x:c>
      <x:c r="EL79" s="177" t="n">
        <x:v>46272</x:v>
      </x:c>
      <x:c r="EM79" s="174" t="str">
        <x:v>Production PubMed record imported and reconciled to Zotero item NSW44PR5;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79" s="181" t="n">
        <x:f>IF(L79="","",(IF(N79&lt;&gt;"",1,0)+IF(O79&lt;&gt;"",1,0)+IF(AJ79&lt;&gt;"",1,0)+IF(AU79&lt;&gt;"",1,0)+IF(BE79&lt;&gt;"",1,0)+IF(CF79&lt;&gt;"",1,0)+IF(CJ79="Yes",1,0)+IF(CL79="Yes",1,0)+IF(DE79&lt;&gt;"Pending",1,0)+IF(F79&lt;&gt;"",1,0)+IF(DZ79&lt;&gt;"",1,0)+IF(EI79&lt;&gt;"",1,0))/12)</x:f>
        <x:v>0.5</x:v>
      </x:c>
    </x:row>
    <x:row r="80">
      <x:c r="A80" s="175" t="str">
        <x:v>EV-0077</x:v>
      </x:c>
      <x:c r="B80" s="174" t="str">
        <x:v>Integrity check</x:v>
      </x:c>
      <x:c r="C80" s="175" t="str">
        <x:f>IF(L80="","",IF(LEFT(EC80,7)="BLOCKED","🔴 Do not use for conclusion",IF(EB80="Yes","🟢 Claim-ready","🟡 Caution / context")))</x:f>
        <x:v>🟡 Caution / context</x:v>
      </x:c>
      <x:c r="D80" s="174" t="str">
        <x:f>IF(L80="","",EC80)</x:f>
        <x:v>PENDING — appropriate appraisal</x:v>
      </x:c>
      <x:c r="E80" s="174" t="str">
        <x:v>P3 — Medium</x:v>
      </x:c>
      <x:c r="F80" s="174" t="str">
        <x:v>Pending</x:v>
      </x:c>
      <x:c r="G80" s="174" t="str">
        <x:v>Title/abstract identify an explicit operational APHT/medical-readiness topic; retain for full-text assessment.</x:v>
      </x:c>
      <x:c r="H80" s="174" t="str">
        <x:v>Obtain and review lawful full text; confirm human adjudication; then select a design-specific appraisal instrument.</x:v>
      </x:c>
      <x:c r="I80" s="174"/>
      <x:c r="J80" s="174" t="str">
        <x:v>B — APHT / Medical Readiness</x:v>
      </x:c>
      <x:c r="K80" s="174" t="str">
        <x:v>IDENTIFIED</x:v>
      </x:c>
      <x:c r="L80" s="174" t="str">
        <x:v>One IFAK Isn't Enough: Rethinking Individual Medical Loadouts for Modern War. Lessons from a Trench Fight in Ukraine.</x:v>
      </x:c>
      <x:c r="M80" s="174"/>
      <x:c r="N80" s="174" t="str">
        <x:v>Beerbaum, Max; Henderson, Jonathan</x:v>
      </x:c>
      <x:c r="O80" s="176" t="n">
        <x:v>2026</x:v>
      </x:c>
      <x:c r="P80" s="174" t="str">
        <x:v>Journal of special operations medicine : a peer reviewed journal for SOF medical professionals</x:v>
      </x:c>
      <x:c r="Q80" s="174" t="str">
        <x:v>Journal Article</x:v>
      </x:c>
      <x:c r="R80" s="174" t="str">
        <x:v>Unclear</x:v>
      </x:c>
      <x:c r="S80" s="174" t="str">
        <x:v>Unknown</x:v>
      </x:c>
      <x:c r="T80" s="174" t="str">
        <x:v>eng</x:v>
      </x:c>
      <x:c r="U80" s="174" t="str">
        <x:v>https://pubmed.ncbi.nlm.nih.gov/42302140/</x:v>
      </x:c>
      <x:c r="V80" s="174" t="str">
        <x:v>10.55460/j.spec.oper.med.2026.2drc-l423</x:v>
      </x:c>
      <x:c r="W80" s="175" t="str">
        <x:f>IF(V80="","",LOWER(SUBSTITUTE(SUBSTITUTE(SUBSTITUTE(SUBSTITUTE(TRIM(V80),"https://doi.org/",""),"http://doi.org/",""),"https://dx.doi.org/",""),"doi:","")))</x:f>
        <x:v>10.55460/j.spec.oper.med.2026.2drc-l423</x:v>
      </x:c>
      <x:c r="X80" s="174" t="str">
        <x:v>42302140</x:v>
      </x:c>
      <x:c r="Y80" s="174" t="str"/>
      <x:c r="Z80" s="174"/>
      <x:c r="AA80" s="174" t="str">
        <x:v>PubMed/MEDLINE</x:v>
      </x:c>
      <x:c r="AB80" s="174" t="str">
        <x:v>PUBMED-B-v1.0-2026-08-28</x:v>
      </x:c>
      <x:c r="AC80" s="174" t="str">
        <x:v>SP-PUBMED-B-20260828</x:v>
      </x:c>
      <x:c r="AD80" s="177" t="n">
        <x:v>46262</x:v>
      </x:c>
      <x:c r="AE80" s="177" t="n">
        <x:v>46272</x:v>
      </x:c>
      <x:c r="AF80" s="174" t="str">
        <x:v>JIFZJJKH</x:v>
      </x:c>
      <x:c r="AG80" s="174"/>
      <x:c r="AH80" s="174" t="str">
        <x:v>Tactical Athlete → Operational Readiness Brazil</x:v>
      </x:c>
      <x:c r="AI80" s="174" t="str">
        <x:v>evidence-family:B</x:v>
      </x:c>
      <x:c r="AJ80" s="174"/>
      <x:c r="AK80" s="175" t="str">
        <x:f>IF(AJ80="","",IF(OR(LOWER(AJ80)="brazil",LOWER(AJ80)="brasil"),"Yes","No"))</x:f>
      </x:c>
      <x:c r="AL80" s="174"/>
      <x:c r="AM80" s="174"/>
      <x:c r="AN80" s="174"/>
      <x:c r="AO80" s="178"/>
      <x:c r="AP80" s="174"/>
      <x:c r="AQ80" s="174"/>
      <x:c r="AR80" s="174"/>
      <x:c r="AS80" s="174"/>
      <x:c r="AT80" s="174"/>
      <x:c r="AU80" s="174"/>
      <x:c r="AV80" s="174"/>
      <x:c r="AW80" s="174"/>
      <x:c r="AX80" s="174"/>
      <x:c r="AY80" s="174"/>
      <x:c r="AZ80" s="174"/>
      <x:c r="BA80" s="174"/>
      <x:c r="BB80" s="174"/>
      <x:c r="BC80" s="174"/>
      <x:c r="BD80" s="174"/>
      <x:c r="BE80" s="174"/>
      <x:c r="BF80" s="174"/>
      <x:c r="BG80" s="174"/>
      <x:c r="BH80" s="174"/>
      <x:c r="BI80" s="174"/>
      <x:c r="BJ80" s="174"/>
      <x:c r="BK80" s="174"/>
      <x:c r="BL80" s="174"/>
      <x:c r="BM80" s="174"/>
      <x:c r="BN80" s="174"/>
      <x:c r="BO80" s="174"/>
      <x:c r="BP80" s="174"/>
      <x:c r="BQ80" s="174"/>
      <x:c r="BR80" s="174"/>
      <x:c r="BS80" s="174"/>
      <x:c r="BT80" s="174"/>
      <x:c r="BU80" s="174"/>
      <x:c r="BV80" s="174"/>
      <x:c r="BW80" s="174"/>
      <x:c r="BX80" s="174"/>
      <x:c r="BY80" s="174"/>
      <x:c r="BZ80" s="174"/>
      <x:c r="CA80" s="174"/>
      <x:c r="CB80" s="174"/>
      <x:c r="CC80" s="174"/>
      <x:c r="CD80" s="174"/>
      <x:c r="CE80" s="174"/>
      <x:c r="CF80" s="174"/>
      <x:c r="CG80" s="174"/>
      <x:c r="CH80" s="174"/>
      <x:c r="CI80" s="179"/>
      <x:c r="CJ80" s="174" t="str">
        <x:v>Yes</x:v>
      </x:c>
      <x:c r="CK80" s="174" t="str">
        <x:v>Yes</x:v>
      </x:c>
      <x:c r="CL80" s="174" t="str">
        <x:v>Yes</x:v>
      </x:c>
      <x:c r="CM80" s="174" t="str">
        <x:v>Clear</x:v>
      </x:c>
      <x:c r="CN80" s="174" t="str">
        <x:v>Verified — clear</x:v>
      </x:c>
      <x:c r="CO80" s="177" t="n">
        <x:v>46272</x:v>
      </x:c>
      <x:c r="CP80" s="174" t="str">
        <x:v>https://pubmed.ncbi.nlm.nih.gov/42302140/</x:v>
      </x:c>
      <x:c r="CQ80" s="174"/>
      <x:c r="CR80" s="174"/>
      <x:c r="CS80" s="174"/>
      <x:c r="CT80" s="174"/>
      <x:c r="CU80" s="176"/>
      <x:c r="CV80" s="176"/>
      <x:c r="CW80" s="176"/>
      <x:c r="CX80" s="176"/>
      <x:c r="CY80" s="176"/>
      <x:c r="CZ80" s="176"/>
      <x:c r="DA80" s="176"/>
      <x:c r="DB80" s="175" t="str">
        <x:f>IF(L80="","",IF(AND(COUNT(CU80:DA80)=7,OR(CU80=0,CU80=1,CU80=2),OR(CV80=0,CV80=1,CV80=2),OR(CW80=0,CW80=1,CW80=2),OR(CX80=0,CX80=1,CX80=2),OR(CY80=0,CY80=1,CY80=2),OR(CZ80=0,CZ80=1,CZ80=2),OR(DA80=0,DA80=1,DA80=2)),SUM(CU80:DA80),""))</x:f>
      </x:c>
      <x:c r="DC80" s="180" t="str">
        <x:f>IF(DB80="","",ROUND(DB80/14*10,1))</x:f>
      </x:c>
      <x:c r="DD80" s="174" t="str">
        <x:v>Pending</x:v>
      </x:c>
      <x:c r="DE80" s="175" t="str">
        <x:f>IF(L80="","",IF(DC80="","Pending",IF(DD80="Yes","CONDITIONAL — safety override",IF(DC80&gt;=8,"HIGH",IF(DC80&gt;=5,"CONDITIONAL","LOW")))))</x:f>
        <x:v>Pending</x:v>
      </x:c>
      <x:c r="DF80" s="174" t="str">
        <x:v>Pending screening and full-text appraisal; no transferability judgment made at identification.</x:v>
      </x:c>
      <x:c r="DG80" s="174"/>
      <x:c r="DH80" s="174"/>
      <x:c r="DI80" s="174"/>
      <x:c r="DJ80" s="174"/>
      <x:c r="DK80" s="174"/>
      <x:c r="DL80" s="174"/>
      <x:c r="DM80" s="174"/>
      <x:c r="DN80" s="174"/>
      <x:c r="DO80" s="174"/>
      <x:c r="DP80" s="174"/>
      <x:c r="DQ80" s="174"/>
      <x:c r="DR80" s="174"/>
      <x:c r="DS80" s="174"/>
      <x:c r="DT80" s="174"/>
      <x:c r="DU80" s="174"/>
      <x:c r="DV80" s="174"/>
      <x:c r="DW80" s="174"/>
      <x:c r="DX80" s="174"/>
      <x:c r="DY80" s="174"/>
      <x:c r="DZ80" s="174" t="str">
        <x:v>Title/abstract screening alone does not establish effectiveness, causality, methodological quality, transferability to Brazilian public safety or an institutional recommendation.</x:v>
      </x:c>
      <x:c r="EA80" s="174" t="str">
        <x:v>Pending</x:v>
      </x:c>
      <x:c r="EB80" s="175" t="str">
        <x:f>IF(L80="","",IF(EC80="READY","Yes","No / Pending"))</x:f>
        <x:v>No / Pending</x:v>
      </x:c>
      <x:c r="EC80" s="174" t="str">
        <x:f>IF(L80="","",IF(OR(ISNUMBER(SEARCH("Retracted Publication",Q80)),CM80="Retracted",CN80="Retracted",CM80="Expression of Concern",CN80="Expression of Concern",F80="Not used",CG80="Critical",CH80="High",CH80="Critical"),"BLOCKED — integrity or use restriction",IF(AND(CJ80="Yes",CK80="Yes",CL80="Yes"),IF(AND(CM80="Clear",CN80="Verified — clear"),IF(AND(AND(LEN(TRIM(CF80))&gt;0,LEFT(LOWER(TRIM(CF80)),7)&lt;&gt;"pending"),OR(CG80="High",CG80="Moderate"),OR(CH80="Low",CH80="Some concerns",CH80="Not applicable")),IF(AND(DD80="No",OR(DE80="HIGH",DE80="CONDITIONAL"),AND(LEN(TRIM(DF80))&gt;0,LEFT(LOWER(TRIM(DF80)),7)&lt;&gt;"pending")),IF(AND(AND(LEN(TRIM(DT80))&gt;0,LEFT(LOWER(TRIM(DT80)),7)&lt;&gt;"pending"),AND(LEN(TRIM(DU80))&gt;0,LEFT(LOWER(TRIM(DU80)),7)&lt;&gt;"pending"),OR(AND(LEN(TRIM(DV80))&gt;0,LEFT(LOWER(TRIM(DV80)),7)&lt;&gt;"pending"),AND(LEN(TRIM(DW80))&gt;0,LEFT(LOWER(TRIM(DW80)),7)&lt;&gt;"pending")),AND(LEN(TRIM(DX80))&gt;0,LEFT(LOWER(TRIM(DX80)),7)&lt;&gt;"pending")),IF(AND(F80="Claim-ready",OR(EA80="Strong",EA80="Moderate"),AND(LEN(TRIM(G80))&gt;0,LEFT(LOWER(TRIM(G80)),7)&lt;&gt;"pending"),G80&lt;&gt;"No substantive use decision is permitted from identification metadata alone.",AND(LEN(TRIM(DZ80))&gt;0,LEFT(LOWER(TRIM(DZ80)),7)&lt;&gt;"pending"),DZ80&lt;&gt;"Identification metadata alone does not permit any substantive scientific, causal, operational, or institutional claim.",AND(LEN(TRIM(EI80))&gt;0,LEFT(LOWER(TRIM(EI80)),7)&lt;&gt;"pending"),ISNUMBER(EH80),EH80&gt;0),"READY","PENDING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" s="174" t="str">
        <x:v>Pending</x:v>
      </x:c>
      <x:c r="EE80" s="174"/>
      <x:c r="EF80" s="174" t="str">
        <x:v>Pending</x:v>
      </x:c>
      <x:c r="EG80" s="174" t="str">
        <x:v>Pending</x:v>
      </x:c>
      <x:c r="EH80" s="177"/>
      <x:c r="EI80" s="500"/>
      <x:c r="EJ80" s="174"/>
      <x:c r="EK80" s="174" t="str">
        <x:v>Pending</x:v>
      </x:c>
      <x:c r="EL80" s="177" t="n">
        <x:v>46272</x:v>
      </x:c>
      <x:c r="EM80" s="174" t="str">
        <x:v>Production PubMed record imported and reconciled to Zotero item JIFZJJKH;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" s="181" t="n">
        <x:f>IF(L80="","",(IF(N80&lt;&gt;"",1,0)+IF(O80&lt;&gt;"",1,0)+IF(AJ80&lt;&gt;"",1,0)+IF(AU80&lt;&gt;"",1,0)+IF(BE80&lt;&gt;"",1,0)+IF(CF80&lt;&gt;"",1,0)+IF(CJ80="Yes",1,0)+IF(CL80="Yes",1,0)+IF(DE80&lt;&gt;"Pending",1,0)+IF(F80&lt;&gt;"",1,0)+IF(DZ80&lt;&gt;"",1,0)+IF(EI80&lt;&gt;"",1,0))/12)</x:f>
        <x:v>0.5</x:v>
      </x:c>
    </x:row>
    <x:row r="81">
      <x:c r="A81" s="175" t="str">
        <x:v>EV-0078</x:v>
      </x:c>
      <x:c r="B81" s="174" t="str">
        <x:v>Integrity check</x:v>
      </x:c>
      <x:c r="C81" s="175" t="str">
        <x:f>IF(L81="","",IF(LEFT(EC81,7)="BLOCKED","🔴 Do not use for conclusion",IF(EB81="Yes","🟢 Claim-ready","🟡 Caution / context")))</x:f>
        <x:v>🟡 Caution / context</x:v>
      </x:c>
      <x:c r="D81" s="174" t="str">
        <x:f>IF(L81="","",EC81)</x:f>
        <x:v>PENDING — appropriate appraisal</x:v>
      </x:c>
      <x:c r="E81" s="174" t="str">
        <x:v>P3 — Medium</x:v>
      </x:c>
      <x:c r="F81" s="174" t="str">
        <x:v>Pending</x:v>
      </x:c>
      <x:c r="G81" s="174" t="str">
        <x:v>Title/abstract identify an explicit tactical/public-safety context and readiness domain; retain for full-text assessment.</x:v>
      </x:c>
      <x:c r="H81" s="174" t="str">
        <x:v>Obtain and review lawful full text; confirm human adjudication; then select a design-specific appraisal instrument.</x:v>
      </x:c>
      <x:c r="I81" s="174"/>
      <x:c r="J81" s="174" t="str">
        <x:v>A — Core</x:v>
      </x:c>
      <x:c r="K81" s="174" t="str">
        <x:v>IDENTIFIED</x:v>
      </x:c>
      <x:c r="L81" s="174" t="str">
        <x:v>Teleophthalmology in the Korean Military: An 8-Year Review of Patients Admitted to the Military Telemedicine Team.</x:v>
      </x:c>
      <x:c r="M81" s="174"/>
      <x:c r="N81" s="174" t="str">
        <x:v>Yoon, Jung Suk; Kwon, Seeun; Moon, Jong Ha; Hwang, Seoyeon; Maeng, Kyung Joo; Kim, Mirang</x:v>
      </x:c>
      <x:c r="O81" s="176" t="n">
        <x:v>2026</x:v>
      </x:c>
      <x:c r="P81" s="174" t="str">
        <x:v>Journal of Korean medical science</x:v>
      </x:c>
      <x:c r="Q81" s="174" t="str">
        <x:v>Journal Article</x:v>
      </x:c>
      <x:c r="R81" s="174" t="str">
        <x:v>Unclear</x:v>
      </x:c>
      <x:c r="S81" s="174" t="str">
        <x:v>Unknown</x:v>
      </x:c>
      <x:c r="T81" s="174" t="str">
        <x:v>eng</x:v>
      </x:c>
      <x:c r="U81" s="174" t="str">
        <x:v>https://pubmed.ncbi.nlm.nih.gov/42299138/</x:v>
      </x:c>
      <x:c r="V81" s="174" t="str">
        <x:v>10.3346/jkms.2026.41.e163</x:v>
      </x:c>
      <x:c r="W81" s="175" t="str">
        <x:f>IF(V81="","",LOWER(SUBSTITUTE(SUBSTITUTE(SUBSTITUTE(SUBSTITUTE(TRIM(V81),"https://doi.org/",""),"http://doi.org/",""),"https://dx.doi.org/",""),"doi:","")))</x:f>
        <x:v>10.3346/jkms.2026.41.e163</x:v>
      </x:c>
      <x:c r="X81" s="174" t="str">
        <x:v>42299138</x:v>
      </x:c>
      <x:c r="Y81" s="174" t="str">
        <x:v>PMC13269811</x:v>
      </x:c>
      <x:c r="Z81" s="174"/>
      <x:c r="AA81" s="174" t="str">
        <x:v>PubMed/MEDLINE</x:v>
      </x:c>
      <x:c r="AB81" s="174" t="str">
        <x:v>PUBMED-A-v1.0-2026-08-28</x:v>
      </x:c>
      <x:c r="AC81" s="174" t="str">
        <x:v>SP-PUBMED-A-20260828</x:v>
      </x:c>
      <x:c r="AD81" s="177" t="n">
        <x:v>46262</x:v>
      </x:c>
      <x:c r="AE81" s="177" t="n">
        <x:v>46272</x:v>
      </x:c>
      <x:c r="AF81" s="174" t="str">
        <x:v>7SSBZ5B8</x:v>
      </x:c>
      <x:c r="AG81" s="174"/>
      <x:c r="AH81" s="174" t="str">
        <x:v>Tactical Athlete → Operational Readiness Brazil</x:v>
      </x:c>
      <x:c r="AI81" s="174" t="str">
        <x:v>evidence-family:A</x:v>
      </x:c>
      <x:c r="AJ81" s="174"/>
      <x:c r="AK81" s="175" t="str">
        <x:f>IF(AJ81="","",IF(OR(LOWER(AJ81)="brazil",LOWER(AJ81)="brasil"),"Yes","No"))</x:f>
      </x:c>
      <x:c r="AL81" s="174"/>
      <x:c r="AM81" s="174"/>
      <x:c r="AN81" s="174"/>
      <x:c r="AO81" s="178"/>
      <x:c r="AP81" s="174"/>
      <x:c r="AQ81" s="174"/>
      <x:c r="AR81" s="174"/>
      <x:c r="AS81" s="174"/>
      <x:c r="AT81" s="174"/>
      <x:c r="AU81" s="174"/>
      <x:c r="AV81" s="174"/>
      <x:c r="AW81" s="174"/>
      <x:c r="AX81" s="174"/>
      <x:c r="AY81" s="174"/>
      <x:c r="AZ81" s="174"/>
      <x:c r="BA81" s="174"/>
      <x:c r="BB81" s="174"/>
      <x:c r="BC81" s="174"/>
      <x:c r="BD81" s="174"/>
      <x:c r="BE81" s="174"/>
      <x:c r="BF81" s="174"/>
      <x:c r="BG81" s="174"/>
      <x:c r="BH81" s="174"/>
      <x:c r="BI81" s="174"/>
      <x:c r="BJ81" s="174"/>
      <x:c r="BK81" s="174"/>
      <x:c r="BL81" s="174"/>
      <x:c r="BM81" s="174"/>
      <x:c r="BN81" s="174"/>
      <x:c r="BO81" s="174"/>
      <x:c r="BP81" s="174"/>
      <x:c r="BQ81" s="174"/>
      <x:c r="BR81" s="174"/>
      <x:c r="BS81" s="174"/>
      <x:c r="BT81" s="174"/>
      <x:c r="BU81" s="174"/>
      <x:c r="BV81" s="174"/>
      <x:c r="BW81" s="174"/>
      <x:c r="BX81" s="174"/>
      <x:c r="BY81" s="174"/>
      <x:c r="BZ81" s="174"/>
      <x:c r="CA81" s="174"/>
      <x:c r="CB81" s="174"/>
      <x:c r="CC81" s="174"/>
      <x:c r="CD81" s="174"/>
      <x:c r="CE81" s="174"/>
      <x:c r="CF81" s="174"/>
      <x:c r="CG81" s="174"/>
      <x:c r="CH81" s="174"/>
      <x:c r="CI81" s="179"/>
      <x:c r="CJ81" s="174" t="str">
        <x:v>Yes</x:v>
      </x:c>
      <x:c r="CK81" s="174" t="str">
        <x:v>Yes</x:v>
      </x:c>
      <x:c r="CL81" s="174" t="str">
        <x:v>Yes</x:v>
      </x:c>
      <x:c r="CM81" s="174" t="str">
        <x:v>Clear</x:v>
      </x:c>
      <x:c r="CN81" s="174" t="str">
        <x:v>Verified — clear</x:v>
      </x:c>
      <x:c r="CO81" s="177" t="n">
        <x:v>46272</x:v>
      </x:c>
      <x:c r="CP81" s="174" t="str">
        <x:v>https://pubmed.ncbi.nlm.nih.gov/42299138/</x:v>
      </x:c>
      <x:c r="CQ81" s="174"/>
      <x:c r="CR81" s="174"/>
      <x:c r="CS81" s="174"/>
      <x:c r="CT81" s="174"/>
      <x:c r="CU81" s="176"/>
      <x:c r="CV81" s="176"/>
      <x:c r="CW81" s="176"/>
      <x:c r="CX81" s="176"/>
      <x:c r="CY81" s="176"/>
      <x:c r="CZ81" s="176"/>
      <x:c r="DA81" s="176"/>
      <x:c r="DB81" s="175" t="str">
        <x:f>IF(L81="","",IF(AND(COUNT(CU81:DA81)=7,OR(CU81=0,CU81=1,CU81=2),OR(CV81=0,CV81=1,CV81=2),OR(CW81=0,CW81=1,CW81=2),OR(CX81=0,CX81=1,CX81=2),OR(CY81=0,CY81=1,CY81=2),OR(CZ81=0,CZ81=1,CZ81=2),OR(DA81=0,DA81=1,DA81=2)),SUM(CU81:DA81),""))</x:f>
      </x:c>
      <x:c r="DC81" s="180" t="str">
        <x:f>IF(DB81="","",ROUND(DB81/14*10,1))</x:f>
      </x:c>
      <x:c r="DD81" s="174" t="str">
        <x:v>Pending</x:v>
      </x:c>
      <x:c r="DE81" s="175" t="str">
        <x:f>IF(L81="","",IF(DC81="","Pending",IF(DD81="Yes","CONDITIONAL — safety override",IF(DC81&gt;=8,"HIGH",IF(DC81&gt;=5,"CONDITIONAL","LOW")))))</x:f>
        <x:v>Pending</x:v>
      </x:c>
      <x:c r="DF81" s="174" t="str">
        <x:v>Pending screening and full-text appraisal; no transferability judgment made at identification.</x:v>
      </x:c>
      <x:c r="DG81" s="174"/>
      <x:c r="DH81" s="174"/>
      <x:c r="DI81" s="174"/>
      <x:c r="DJ81" s="174"/>
      <x:c r="DK81" s="174"/>
      <x:c r="DL81" s="174"/>
      <x:c r="DM81" s="174"/>
      <x:c r="DN81" s="174"/>
      <x:c r="DO81" s="174"/>
      <x:c r="DP81" s="174"/>
      <x:c r="DQ81" s="174"/>
      <x:c r="DR81" s="174"/>
      <x:c r="DS81" s="174"/>
      <x:c r="DT81" s="174"/>
      <x:c r="DU81" s="174"/>
      <x:c r="DV81" s="174"/>
      <x:c r="DW81" s="174"/>
      <x:c r="DX81" s="174"/>
      <x:c r="DY81" s="174"/>
      <x:c r="DZ81" s="174" t="str">
        <x:v>Title/abstract screening alone does not establish effectiveness, causality, methodological quality, transferability to Brazilian public safety or an institutional recommendation.</x:v>
      </x:c>
      <x:c r="EA81" s="174" t="str">
        <x:v>Pending</x:v>
      </x:c>
      <x:c r="EB81" s="175" t="str">
        <x:f>IF(L81="","",IF(EC81="READY","Yes","No / Pending"))</x:f>
        <x:v>No / Pending</x:v>
      </x:c>
      <x:c r="EC81" s="174" t="str">
        <x:f>IF(L81="","",IF(OR(ISNUMBER(SEARCH("Retracted Publication",Q81)),CM81="Retracted",CN81="Retracted",CM81="Expression of Concern",CN81="Expression of Concern",F81="Not used",CG81="Critical",CH81="High",CH81="Critical"),"BLOCKED — integrity or use restriction",IF(AND(CJ81="Yes",CK81="Yes",CL81="Yes"),IF(AND(CM81="Clear",CN81="Verified — clear"),IF(AND(AND(LEN(TRIM(CF81))&gt;0,LEFT(LOWER(TRIM(CF81)),7)&lt;&gt;"pending"),OR(CG81="High",CG81="Moderate"),OR(CH81="Low",CH81="Some concerns",CH81="Not applicable")),IF(AND(DD81="No",OR(DE81="HIGH",DE81="CONDITIONAL"),AND(LEN(TRIM(DF81))&gt;0,LEFT(LOWER(TRIM(DF81)),7)&lt;&gt;"pending")),IF(AND(AND(LEN(TRIM(DT81))&gt;0,LEFT(LOWER(TRIM(DT81)),7)&lt;&gt;"pending"),AND(LEN(TRIM(DU81))&gt;0,LEFT(LOWER(TRIM(DU81)),7)&lt;&gt;"pending"),OR(AND(LEN(TRIM(DV81))&gt;0,LEFT(LOWER(TRIM(DV81)),7)&lt;&gt;"pending"),AND(LEN(TRIM(DW81))&gt;0,LEFT(LOWER(TRIM(DW81)),7)&lt;&gt;"pending")),AND(LEN(TRIM(DX81))&gt;0,LEFT(LOWER(TRIM(DX81)),7)&lt;&gt;"pending")),IF(AND(F81="Claim-ready",OR(EA81="Strong",EA81="Moderate"),AND(LEN(TRIM(G81))&gt;0,LEFT(LOWER(TRIM(G81)),7)&lt;&gt;"pending"),G81&lt;&gt;"No substantive use decision is permitted from identification metadata alone.",AND(LEN(TRIM(DZ81))&gt;0,LEFT(LOWER(TRIM(DZ81)),7)&lt;&gt;"pending"),DZ81&lt;&gt;"Identification metadata alone does not permit any substantive scientific, causal, operational, or institutional claim.",AND(LEN(TRIM(EI81))&gt;0,LEFT(LOWER(TRIM(EI81)),7)&lt;&gt;"pending"),ISNUMBER(EH81),EH81&gt;0),"READY","PENDING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" s="174" t="str">
        <x:v>Pending</x:v>
      </x:c>
      <x:c r="EE81" s="174"/>
      <x:c r="EF81" s="174" t="str">
        <x:v>Pending</x:v>
      </x:c>
      <x:c r="EG81" s="174" t="str">
        <x:v>Pending</x:v>
      </x:c>
      <x:c r="EH81" s="177"/>
      <x:c r="EI81" s="500"/>
      <x:c r="EJ81" s="174"/>
      <x:c r="EK81" s="174" t="str">
        <x:v>Pending</x:v>
      </x:c>
      <x:c r="EL81" s="177" t="n">
        <x:v>46272</x:v>
      </x:c>
      <x:c r="EM81" s="174" t="str">
        <x:v>Production PubMed record imported and reconciled to Zotero item 7SSBZ5B8;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" s="181" t="n">
        <x:f>IF(L81="","",(IF(N81&lt;&gt;"",1,0)+IF(O81&lt;&gt;"",1,0)+IF(AJ81&lt;&gt;"",1,0)+IF(AU81&lt;&gt;"",1,0)+IF(BE81&lt;&gt;"",1,0)+IF(CF81&lt;&gt;"",1,0)+IF(CJ81="Yes",1,0)+IF(CL81="Yes",1,0)+IF(DE81&lt;&gt;"Pending",1,0)+IF(F81&lt;&gt;"",1,0)+IF(DZ81&lt;&gt;"",1,0)+IF(EI81&lt;&gt;"",1,0))/12)</x:f>
        <x:v>0.5</x:v>
      </x:c>
    </x:row>
    <x:row r="82">
      <x:c r="A82" s="175" t="str">
        <x:v>EV-0079</x:v>
      </x:c>
      <x:c r="B82" s="174" t="str">
        <x:v>Integrity check</x:v>
      </x:c>
      <x:c r="C82" s="175" t="str">
        <x:f>IF(L82="","",IF(LEFT(EC82,7)="BLOCKED","🔴 Do not use for conclusion",IF(EB82="Yes","🟢 Claim-ready","🟡 Caution / context")))</x:f>
        <x:v>🟡 Caution / context</x:v>
      </x:c>
      <x:c r="D82" s="174" t="str">
        <x:f>IF(L82="","",EC82)</x:f>
        <x:v>PENDING — appropriate appraisal</x:v>
      </x:c>
      <x:c r="E82" s="174" t="str">
        <x:v>P3 — Medium</x:v>
      </x:c>
      <x:c r="F82" s="174" t="str">
        <x:v>Pending</x:v>
      </x:c>
      <x:c r="G82" s="174" t="str">
        <x:v>A potentially relevant concept is present, but direct applicability is ambiguous at title/abstract level.</x:v>
      </x:c>
      <x:c r="H82" s="174" t="str">
        <x:v>Human title/abstract adjudication; retrieve full text if relevance remains plausible.</x:v>
      </x:c>
      <x:c r="I82" s="174"/>
      <x:c r="J82" s="174" t="str">
        <x:v>C — Implementation Science</x:v>
      </x:c>
      <x:c r="K82" s="174" t="str">
        <x:v>IDENTIFIED</x:v>
      </x:c>
      <x:c r="L82" s="174" t="str">
        <x:v>Prioritizing Core Factors Needed to Sustain Hospital-Based Violence Intervention Programs: A Delphi Study.</x:v>
      </x:c>
      <x:c r="M82" s="174"/>
      <x:c r="N82" s="174" t="str">
        <x:v>Almquist, Lars Erik; Walker, Sarah Cusworth; Rowhani-Rahbar, Ali; Helfrich, Christian D</x:v>
      </x:c>
      <x:c r="O82" s="176" t="n">
        <x:v>2026</x:v>
      </x:c>
      <x:c r="P82" s="174" t="str">
        <x:v>Journal of urban health : bulletin of the New York Academy of Medicine</x:v>
      </x:c>
      <x:c r="Q82" s="174" t="str">
        <x:v>Journal Article</x:v>
      </x:c>
      <x:c r="R82" s="174" t="str">
        <x:v>Unclear</x:v>
      </x:c>
      <x:c r="S82" s="174" t="str">
        <x:v>Unknown</x:v>
      </x:c>
      <x:c r="T82" s="174" t="str">
        <x:v>eng</x:v>
      </x:c>
      <x:c r="U82" s="174" t="str">
        <x:v>https://pubmed.ncbi.nlm.nih.gov/42288715/</x:v>
      </x:c>
      <x:c r="V82" s="174" t="str">
        <x:v>10.1007/s11524-026-01086-y</x:v>
      </x:c>
      <x:c r="W82" s="175" t="str">
        <x:f>IF(V82="","",LOWER(SUBSTITUTE(SUBSTITUTE(SUBSTITUTE(SUBSTITUTE(TRIM(V82),"https://doi.org/",""),"http://doi.org/",""),"https://dx.doi.org/",""),"doi:","")))</x:f>
        <x:v>10.1007/s11524-026-01086-y</x:v>
      </x:c>
      <x:c r="X82" s="174" t="str">
        <x:v>42288715</x:v>
      </x:c>
      <x:c r="Y82" s="174" t="str">
        <x:v>PMC13315397</x:v>
      </x:c>
      <x:c r="Z82" s="174"/>
      <x:c r="AA82" s="174" t="str">
        <x:v>PubMed/MEDLINE</x:v>
      </x:c>
      <x:c r="AB82" s="174" t="str">
        <x:v>PUBMED-C-v1.0-2026-08-28</x:v>
      </x:c>
      <x:c r="AC82" s="174" t="str">
        <x:v>SP-PUBMED-C-20260828</x:v>
      </x:c>
      <x:c r="AD82" s="177" t="n">
        <x:v>46262</x:v>
      </x:c>
      <x:c r="AE82" s="177" t="n">
        <x:v>46272</x:v>
      </x:c>
      <x:c r="AF82" s="174" t="str">
        <x:v>4I442A5U</x:v>
      </x:c>
      <x:c r="AG82" s="174"/>
      <x:c r="AH82" s="174" t="str">
        <x:v>Tactical Athlete → Operational Readiness Brazil</x:v>
      </x:c>
      <x:c r="AI82" s="174" t="str">
        <x:v>evidence-family:C</x:v>
      </x:c>
      <x:c r="AJ82" s="174"/>
      <x:c r="AK82" s="175" t="str">
        <x:f>IF(AJ82="","",IF(OR(LOWER(AJ82)="brazil",LOWER(AJ82)="brasil"),"Yes","No"))</x:f>
      </x:c>
      <x:c r="AL82" s="174"/>
      <x:c r="AM82" s="174"/>
      <x:c r="AN82" s="174"/>
      <x:c r="AO82" s="178"/>
      <x:c r="AP82" s="174"/>
      <x:c r="AQ82" s="174"/>
      <x:c r="AR82" s="174"/>
      <x:c r="AS82" s="174"/>
      <x:c r="AT82" s="174"/>
      <x:c r="AU82" s="174"/>
      <x:c r="AV82" s="174"/>
      <x:c r="AW82" s="174"/>
      <x:c r="AX82" s="174"/>
      <x:c r="AY82" s="174"/>
      <x:c r="AZ82" s="174"/>
      <x:c r="BA82" s="174"/>
      <x:c r="BB82" s="174"/>
      <x:c r="BC82" s="174"/>
      <x:c r="BD82" s="174"/>
      <x:c r="BE82" s="174"/>
      <x:c r="BF82" s="174"/>
      <x:c r="BG82" s="174"/>
      <x:c r="BH82" s="174"/>
      <x:c r="BI82" s="174"/>
      <x:c r="BJ82" s="174"/>
      <x:c r="BK82" s="174"/>
      <x:c r="BL82" s="174"/>
      <x:c r="BM82" s="174"/>
      <x:c r="BN82" s="174"/>
      <x:c r="BO82" s="174"/>
      <x:c r="BP82" s="174"/>
      <x:c r="BQ82" s="174"/>
      <x:c r="BR82" s="174"/>
      <x:c r="BS82" s="174"/>
      <x:c r="BT82" s="174"/>
      <x:c r="BU82" s="174"/>
      <x:c r="BV82" s="174"/>
      <x:c r="BW82" s="174"/>
      <x:c r="BX82" s="174"/>
      <x:c r="BY82" s="174"/>
      <x:c r="BZ82" s="174"/>
      <x:c r="CA82" s="174"/>
      <x:c r="CB82" s="174"/>
      <x:c r="CC82" s="174"/>
      <x:c r="CD82" s="174"/>
      <x:c r="CE82" s="174"/>
      <x:c r="CF82" s="174"/>
      <x:c r="CG82" s="174"/>
      <x:c r="CH82" s="174"/>
      <x:c r="CI82" s="179"/>
      <x:c r="CJ82" s="174" t="str">
        <x:v>Yes</x:v>
      </x:c>
      <x:c r="CK82" s="174" t="str">
        <x:v>Yes</x:v>
      </x:c>
      <x:c r="CL82" s="174" t="str">
        <x:v>Yes</x:v>
      </x:c>
      <x:c r="CM82" s="174" t="str">
        <x:v>Clear</x:v>
      </x:c>
      <x:c r="CN82" s="174" t="str">
        <x:v>Verified — clear</x:v>
      </x:c>
      <x:c r="CO82" s="177" t="n">
        <x:v>46272</x:v>
      </x:c>
      <x:c r="CP82" s="174" t="str">
        <x:v>https://pubmed.ncbi.nlm.nih.gov/42288715/</x:v>
      </x:c>
      <x:c r="CQ82" s="174"/>
      <x:c r="CR82" s="174"/>
      <x:c r="CS82" s="174"/>
      <x:c r="CT82" s="174"/>
      <x:c r="CU82" s="176"/>
      <x:c r="CV82" s="176"/>
      <x:c r="CW82" s="176"/>
      <x:c r="CX82" s="176"/>
      <x:c r="CY82" s="176"/>
      <x:c r="CZ82" s="176"/>
      <x:c r="DA82" s="176"/>
      <x:c r="DB82" s="175" t="str">
        <x:f>IF(L82="","",IF(AND(COUNT(CU82:DA82)=7,OR(CU82=0,CU82=1,CU82=2),OR(CV82=0,CV82=1,CV82=2),OR(CW82=0,CW82=1,CW82=2),OR(CX82=0,CX82=1,CX82=2),OR(CY82=0,CY82=1,CY82=2),OR(CZ82=0,CZ82=1,CZ82=2),OR(DA82=0,DA82=1,DA82=2)),SUM(CU82:DA82),""))</x:f>
      </x:c>
      <x:c r="DC82" s="180" t="str">
        <x:f>IF(DB82="","",ROUND(DB82/14*10,1))</x:f>
      </x:c>
      <x:c r="DD82" s="174" t="str">
        <x:v>Pending</x:v>
      </x:c>
      <x:c r="DE82" s="175" t="str">
        <x:f>IF(L82="","",IF(DC82="","Pending",IF(DD82="Yes","CONDITIONAL — safety override",IF(DC82&gt;=8,"HIGH",IF(DC82&gt;=5,"CONDITIONAL","LOW")))))</x:f>
        <x:v>Pending</x:v>
      </x:c>
      <x:c r="DF82" s="174" t="str">
        <x:v>Pending screening and full-text appraisal; no transferability judgment made at identification.</x:v>
      </x:c>
      <x:c r="DG82" s="174"/>
      <x:c r="DH82" s="174"/>
      <x:c r="DI82" s="174"/>
      <x:c r="DJ82" s="174"/>
      <x:c r="DK82" s="174"/>
      <x:c r="DL82" s="174"/>
      <x:c r="DM82" s="174"/>
      <x:c r="DN82" s="174"/>
      <x:c r="DO82" s="174"/>
      <x:c r="DP82" s="174"/>
      <x:c r="DQ82" s="174"/>
      <x:c r="DR82" s="174"/>
      <x:c r="DS82" s="174"/>
      <x:c r="DT82" s="174"/>
      <x:c r="DU82" s="174"/>
      <x:c r="DV82" s="174"/>
      <x:c r="DW82" s="174"/>
      <x:c r="DX82" s="174"/>
      <x:c r="DY82" s="174"/>
      <x:c r="DZ82" s="174" t="str">
        <x:v>Title/abstract information is insufficient for a substantive scientific, causal, transferability or institutional claim.</x:v>
      </x:c>
      <x:c r="EA82" s="174" t="str">
        <x:v>Pending</x:v>
      </x:c>
      <x:c r="EB82" s="175" t="str">
        <x:f>IF(L82="","",IF(EC82="READY","Yes","No / Pending"))</x:f>
        <x:v>No / Pending</x:v>
      </x:c>
      <x:c r="EC82" s="174" t="str">
        <x:f>IF(L82="","",IF(OR(ISNUMBER(SEARCH("Retracted Publication",Q82)),CM82="Retracted",CN82="Retracted",CM82="Expression of Concern",CN82="Expression of Concern",F82="Not used",CG82="Critical",CH82="High",CH82="Critical"),"BLOCKED — integrity or use restriction",IF(AND(CJ82="Yes",CK82="Yes",CL82="Yes"),IF(AND(CM82="Clear",CN82="Verified — clear"),IF(AND(AND(LEN(TRIM(CF82))&gt;0,LEFT(LOWER(TRIM(CF82)),7)&lt;&gt;"pending"),OR(CG82="High",CG82="Moderate"),OR(CH82="Low",CH82="Some concerns",CH82="Not applicable")),IF(AND(DD82="No",OR(DE82="HIGH",DE82="CONDITIONAL"),AND(LEN(TRIM(DF82))&gt;0,LEFT(LOWER(TRIM(DF82)),7)&lt;&gt;"pending")),IF(AND(AND(LEN(TRIM(DT82))&gt;0,LEFT(LOWER(TRIM(DT82)),7)&lt;&gt;"pending"),AND(LEN(TRIM(DU82))&gt;0,LEFT(LOWER(TRIM(DU82)),7)&lt;&gt;"pending"),OR(AND(LEN(TRIM(DV82))&gt;0,LEFT(LOWER(TRIM(DV82)),7)&lt;&gt;"pending"),AND(LEN(TRIM(DW82))&gt;0,LEFT(LOWER(TRIM(DW82)),7)&lt;&gt;"pending")),AND(LEN(TRIM(DX82))&gt;0,LEFT(LOWER(TRIM(DX82)),7)&lt;&gt;"pending")),IF(AND(F82="Claim-ready",OR(EA82="Strong",EA82="Moderate"),AND(LEN(TRIM(G82))&gt;0,LEFT(LOWER(TRIM(G82)),7)&lt;&gt;"pending"),G82&lt;&gt;"No substantive use decision is permitted from identification metadata alone.",AND(LEN(TRIM(DZ82))&gt;0,LEFT(LOWER(TRIM(DZ82)),7)&lt;&gt;"pending"),DZ82&lt;&gt;"Identification metadata alone does not permit any substantive scientific, causal, operational, or institutional claim.",AND(LEN(TRIM(EI82))&gt;0,LEFT(LOWER(TRIM(EI82)),7)&lt;&gt;"pending"),ISNUMBER(EH82),EH82&gt;0),"READY","PENDING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" s="174" t="str">
        <x:v>Pending</x:v>
      </x:c>
      <x:c r="EE82" s="174"/>
      <x:c r="EF82" s="174" t="str">
        <x:v>Pending</x:v>
      </x:c>
      <x:c r="EG82" s="174" t="str">
        <x:v>Pending</x:v>
      </x:c>
      <x:c r="EH82" s="177"/>
      <x:c r="EI82" s="500"/>
      <x:c r="EJ82" s="174"/>
      <x:c r="EK82" s="174" t="str">
        <x:v>Pending</x:v>
      </x:c>
      <x:c r="EL82" s="177" t="n">
        <x:v>46272</x:v>
      </x:c>
      <x:c r="EM82" s="174" t="str">
        <x:v>Production PubMed record imported and reconciled to Zotero item 4I442A5U;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2" s="181" t="n">
        <x:f>IF(L82="","",(IF(N82&lt;&gt;"",1,0)+IF(O82&lt;&gt;"",1,0)+IF(AJ82&lt;&gt;"",1,0)+IF(AU82&lt;&gt;"",1,0)+IF(BE82&lt;&gt;"",1,0)+IF(CF82&lt;&gt;"",1,0)+IF(CJ82="Yes",1,0)+IF(CL82="Yes",1,0)+IF(DE82&lt;&gt;"Pending",1,0)+IF(F82&lt;&gt;"",1,0)+IF(DZ82&lt;&gt;"",1,0)+IF(EI82&lt;&gt;"",1,0))/12)</x:f>
        <x:v>0.5</x:v>
      </x:c>
    </x:row>
    <x:row r="83">
      <x:c r="A83" s="175" t="str">
        <x:v>EV-0080</x:v>
      </x:c>
      <x:c r="B83" s="174" t="str">
        <x:v>Integrity check</x:v>
      </x:c>
      <x:c r="C83" s="175" t="str">
        <x:f>IF(L83="","",IF(LEFT(EC83,7)="BLOCKED","🔴 Do not use for conclusion",IF(EB83="Yes","🟢 Claim-ready","🟡 Caution / context")))</x:f>
        <x:v>🟡 Caution / context</x:v>
      </x:c>
      <x:c r="D83" s="174" t="str">
        <x:f>IF(L83="","",EC83)</x:f>
        <x:v>PENDING — appropriate appraisal</x:v>
      </x:c>
      <x:c r="E83" s="174" t="str">
        <x:v>P3 — Medium</x:v>
      </x:c>
      <x:c r="F83" s="174" t="str">
        <x:v>Pending</x:v>
      </x:c>
      <x:c r="G83" s="174" t="str">
        <x:v>Title/abstract identify an explicit tactical/public-safety context and readiness domain; retain for full-text assessment.</x:v>
      </x:c>
      <x:c r="H83" s="174" t="str">
        <x:v>Obtain and review lawful full text; confirm human adjudication; then select a design-specific appraisal instrument.</x:v>
      </x:c>
      <x:c r="I83" s="174"/>
      <x:c r="J83" s="174" t="str">
        <x:v>A — Core</x:v>
      </x:c>
      <x:c r="K83" s="174" t="str">
        <x:v>IDENTIFIED</x:v>
      </x:c>
      <x:c r="L83" s="174" t="str">
        <x:v>Impact of an 8-Week Targeted Potentiation Phase in the RAMP Warm-Up Protocol on Agility Performance in Female Police Officers.</x:v>
      </x:c>
      <x:c r="M83" s="174"/>
      <x:c r="N83" s="174" t="str">
        <x:v>Jankovic, Dunja; Kukic, Filip; Radic, Iva; Cvorovic, Aleksandar; Dawes, Jay; Dopsaj, Milivoj</x:v>
      </x:c>
      <x:c r="O83" s="176" t="n">
        <x:v>2026</x:v>
      </x:c>
      <x:c r="P83" s="174" t="str">
        <x:v>Journal of strength and conditioning research</x:v>
      </x:c>
      <x:c r="Q83" s="174" t="str">
        <x:v>Journal Article</x:v>
      </x:c>
      <x:c r="R83" s="174" t="str">
        <x:v>Unclear</x:v>
      </x:c>
      <x:c r="S83" s="174" t="str">
        <x:v>Unknown</x:v>
      </x:c>
      <x:c r="T83" s="174" t="str">
        <x:v>eng</x:v>
      </x:c>
      <x:c r="U83" s="174" t="str">
        <x:v>https://pubmed.ncbi.nlm.nih.gov/42283338/</x:v>
      </x:c>
      <x:c r="V83" s="174" t="str">
        <x:v>10.1519/jsc.0000000000005562</x:v>
      </x:c>
      <x:c r="W83" s="175" t="str">
        <x:f>IF(V83="","",LOWER(SUBSTITUTE(SUBSTITUTE(SUBSTITUTE(SUBSTITUTE(TRIM(V83),"https://doi.org/",""),"http://doi.org/",""),"https://dx.doi.org/",""),"doi:","")))</x:f>
        <x:v>10.1519/jsc.0000000000005562</x:v>
      </x:c>
      <x:c r="X83" s="174" t="str">
        <x:v>42283338</x:v>
      </x:c>
      <x:c r="Y83" s="174" t="str"/>
      <x:c r="Z83" s="174"/>
      <x:c r="AA83" s="174" t="str">
        <x:v>PubMed/MEDLINE</x:v>
      </x:c>
      <x:c r="AB83" s="174" t="str">
        <x:v>PUBMED-A-v1.0-2026-08-28</x:v>
      </x:c>
      <x:c r="AC83" s="174" t="str">
        <x:v>SP-PUBMED-A-20260828</x:v>
      </x:c>
      <x:c r="AD83" s="177" t="n">
        <x:v>46262</x:v>
      </x:c>
      <x:c r="AE83" s="177" t="n">
        <x:v>46272</x:v>
      </x:c>
      <x:c r="AF83" s="174" t="str">
        <x:v>I6K44TZX</x:v>
      </x:c>
      <x:c r="AG83" s="174"/>
      <x:c r="AH83" s="174" t="str">
        <x:v>Tactical Athlete → Operational Readiness Brazil</x:v>
      </x:c>
      <x:c r="AI83" s="174" t="str">
        <x:v>evidence-family:A</x:v>
      </x:c>
      <x:c r="AJ83" s="174"/>
      <x:c r="AK83" s="175" t="str">
        <x:f>IF(AJ83="","",IF(OR(LOWER(AJ83)="brazil",LOWER(AJ83)="brasil"),"Yes","No"))</x:f>
      </x:c>
      <x:c r="AL83" s="174"/>
      <x:c r="AM83" s="174"/>
      <x:c r="AN83" s="174"/>
      <x:c r="AO83" s="178"/>
      <x:c r="AP83" s="174"/>
      <x:c r="AQ83" s="174"/>
      <x:c r="AR83" s="174"/>
      <x:c r="AS83" s="174"/>
      <x:c r="AT83" s="174"/>
      <x:c r="AU83" s="174"/>
      <x:c r="AV83" s="174"/>
      <x:c r="AW83" s="174"/>
      <x:c r="AX83" s="174"/>
      <x:c r="AY83" s="174"/>
      <x:c r="AZ83" s="174"/>
      <x:c r="BA83" s="174"/>
      <x:c r="BB83" s="174"/>
      <x:c r="BC83" s="174"/>
      <x:c r="BD83" s="174"/>
      <x:c r="BE83" s="174"/>
      <x:c r="BF83" s="174"/>
      <x:c r="BG83" s="174"/>
      <x:c r="BH83" s="174"/>
      <x:c r="BI83" s="174"/>
      <x:c r="BJ83" s="174"/>
      <x:c r="BK83" s="174"/>
      <x:c r="BL83" s="174"/>
      <x:c r="BM83" s="174"/>
      <x:c r="BN83" s="174"/>
      <x:c r="BO83" s="174"/>
      <x:c r="BP83" s="174"/>
      <x:c r="BQ83" s="174"/>
      <x:c r="BR83" s="174"/>
      <x:c r="BS83" s="174"/>
      <x:c r="BT83" s="174"/>
      <x:c r="BU83" s="174"/>
      <x:c r="BV83" s="174"/>
      <x:c r="BW83" s="174"/>
      <x:c r="BX83" s="174"/>
      <x:c r="BY83" s="174"/>
      <x:c r="BZ83" s="174"/>
      <x:c r="CA83" s="174"/>
      <x:c r="CB83" s="174"/>
      <x:c r="CC83" s="174"/>
      <x:c r="CD83" s="174"/>
      <x:c r="CE83" s="174"/>
      <x:c r="CF83" s="174"/>
      <x:c r="CG83" s="174"/>
      <x:c r="CH83" s="174"/>
      <x:c r="CI83" s="179"/>
      <x:c r="CJ83" s="174" t="str">
        <x:v>Yes</x:v>
      </x:c>
      <x:c r="CK83" s="174" t="str">
        <x:v>Yes</x:v>
      </x:c>
      <x:c r="CL83" s="174" t="str">
        <x:v>Yes</x:v>
      </x:c>
      <x:c r="CM83" s="174" t="str">
        <x:v>Clear</x:v>
      </x:c>
      <x:c r="CN83" s="174" t="str">
        <x:v>Verified — clear</x:v>
      </x:c>
      <x:c r="CO83" s="177" t="n">
        <x:v>46272</x:v>
      </x:c>
      <x:c r="CP83" s="174" t="str">
        <x:v>https://pubmed.ncbi.nlm.nih.gov/42283338/</x:v>
      </x:c>
      <x:c r="CQ83" s="174"/>
      <x:c r="CR83" s="174"/>
      <x:c r="CS83" s="174"/>
      <x:c r="CT83" s="174"/>
      <x:c r="CU83" s="176"/>
      <x:c r="CV83" s="176"/>
      <x:c r="CW83" s="176"/>
      <x:c r="CX83" s="176"/>
      <x:c r="CY83" s="176"/>
      <x:c r="CZ83" s="176"/>
      <x:c r="DA83" s="176"/>
      <x:c r="DB83" s="175" t="str">
        <x:f>IF(L83="","",IF(AND(COUNT(CU83:DA83)=7,OR(CU83=0,CU83=1,CU83=2),OR(CV83=0,CV83=1,CV83=2),OR(CW83=0,CW83=1,CW83=2),OR(CX83=0,CX83=1,CX83=2),OR(CY83=0,CY83=1,CY83=2),OR(CZ83=0,CZ83=1,CZ83=2),OR(DA83=0,DA83=1,DA83=2)),SUM(CU83:DA83),""))</x:f>
      </x:c>
      <x:c r="DC83" s="180" t="str">
        <x:f>IF(DB83="","",ROUND(DB83/14*10,1))</x:f>
      </x:c>
      <x:c r="DD83" s="174" t="str">
        <x:v>Pending</x:v>
      </x:c>
      <x:c r="DE83" s="175" t="str">
        <x:f>IF(L83="","",IF(DC83="","Pending",IF(DD83="Yes","CONDITIONAL — safety override",IF(DC83&gt;=8,"HIGH",IF(DC83&gt;=5,"CONDITIONAL","LOW")))))</x:f>
        <x:v>Pending</x:v>
      </x:c>
      <x:c r="DF83" s="174" t="str">
        <x:v>Pending screening and full-text appraisal; no transferability judgment made at identification.</x:v>
      </x:c>
      <x:c r="DG83" s="174"/>
      <x:c r="DH83" s="174"/>
      <x:c r="DI83" s="174"/>
      <x:c r="DJ83" s="174"/>
      <x:c r="DK83" s="174"/>
      <x:c r="DL83" s="174"/>
      <x:c r="DM83" s="174"/>
      <x:c r="DN83" s="174"/>
      <x:c r="DO83" s="174"/>
      <x:c r="DP83" s="174"/>
      <x:c r="DQ83" s="174"/>
      <x:c r="DR83" s="174"/>
      <x:c r="DS83" s="174"/>
      <x:c r="DT83" s="174"/>
      <x:c r="DU83" s="174"/>
      <x:c r="DV83" s="174"/>
      <x:c r="DW83" s="174"/>
      <x:c r="DX83" s="174"/>
      <x:c r="DY83" s="174"/>
      <x:c r="DZ83" s="174" t="str">
        <x:v>Title/abstract screening alone does not establish effectiveness, causality, methodological quality, transferability to Brazilian public safety or an institutional recommendation.</x:v>
      </x:c>
      <x:c r="EA83" s="174" t="str">
        <x:v>Pending</x:v>
      </x:c>
      <x:c r="EB83" s="175" t="str">
        <x:f>IF(L83="","",IF(EC83="READY","Yes","No / Pending"))</x:f>
        <x:v>No / Pending</x:v>
      </x:c>
      <x:c r="EC83" s="174" t="str">
        <x:f>IF(L83="","",IF(OR(ISNUMBER(SEARCH("Retracted Publication",Q83)),CM83="Retracted",CN83="Retracted",CM83="Expression of Concern",CN83="Expression of Concern",F83="Not used",CG83="Critical",CH83="High",CH83="Critical"),"BLOCKED — integrity or use restriction",IF(AND(CJ83="Yes",CK83="Yes",CL83="Yes"),IF(AND(CM83="Clear",CN83="Verified — clear"),IF(AND(AND(LEN(TRIM(CF83))&gt;0,LEFT(LOWER(TRIM(CF83)),7)&lt;&gt;"pending"),OR(CG83="High",CG83="Moderate"),OR(CH83="Low",CH83="Some concerns",CH83="Not applicable")),IF(AND(DD83="No",OR(DE83="HIGH",DE83="CONDITIONAL"),AND(LEN(TRIM(DF83))&gt;0,LEFT(LOWER(TRIM(DF83)),7)&lt;&gt;"pending")),IF(AND(AND(LEN(TRIM(DT83))&gt;0,LEFT(LOWER(TRIM(DT83)),7)&lt;&gt;"pending"),AND(LEN(TRIM(DU83))&gt;0,LEFT(LOWER(TRIM(DU83)),7)&lt;&gt;"pending"),OR(AND(LEN(TRIM(DV83))&gt;0,LEFT(LOWER(TRIM(DV83)),7)&lt;&gt;"pending"),AND(LEN(TRIM(DW83))&gt;0,LEFT(LOWER(TRIM(DW83)),7)&lt;&gt;"pending")),AND(LEN(TRIM(DX83))&gt;0,LEFT(LOWER(TRIM(DX83)),7)&lt;&gt;"pending")),IF(AND(F83="Claim-ready",OR(EA83="Strong",EA83="Moderate"),AND(LEN(TRIM(G83))&gt;0,LEFT(LOWER(TRIM(G83)),7)&lt;&gt;"pending"),G83&lt;&gt;"No substantive use decision is permitted from identification metadata alone.",AND(LEN(TRIM(DZ83))&gt;0,LEFT(LOWER(TRIM(DZ83)),7)&lt;&gt;"pending"),DZ83&lt;&gt;"Identification metadata alone does not permit any substantive scientific, causal, operational, or institutional claim.",AND(LEN(TRIM(EI83))&gt;0,LEFT(LOWER(TRIM(EI83)),7)&lt;&gt;"pending"),ISNUMBER(EH83),EH83&gt;0),"READY","PENDING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" s="174" t="str">
        <x:v>Pending</x:v>
      </x:c>
      <x:c r="EE83" s="174"/>
      <x:c r="EF83" s="174" t="str">
        <x:v>Pending</x:v>
      </x:c>
      <x:c r="EG83" s="174" t="str">
        <x:v>Pending</x:v>
      </x:c>
      <x:c r="EH83" s="177"/>
      <x:c r="EI83" s="500"/>
      <x:c r="EJ83" s="174"/>
      <x:c r="EK83" s="174" t="str">
        <x:v>Pending</x:v>
      </x:c>
      <x:c r="EL83" s="177" t="n">
        <x:v>46272</x:v>
      </x:c>
      <x:c r="EM83" s="174" t="str">
        <x:v>Production PubMed record imported and reconciled to Zotero item I6K44TZX;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" s="181" t="n">
        <x:f>IF(L83="","",(IF(N83&lt;&gt;"",1,0)+IF(O83&lt;&gt;"",1,0)+IF(AJ83&lt;&gt;"",1,0)+IF(AU83&lt;&gt;"",1,0)+IF(BE83&lt;&gt;"",1,0)+IF(CF83&lt;&gt;"",1,0)+IF(CJ83="Yes",1,0)+IF(CL83="Yes",1,0)+IF(DE83&lt;&gt;"Pending",1,0)+IF(F83&lt;&gt;"",1,0)+IF(DZ83&lt;&gt;"",1,0)+IF(EI83&lt;&gt;"",1,0))/12)</x:f>
        <x:v>0.5</x:v>
      </x:c>
    </x:row>
    <x:row r="84">
      <x:c r="A84" s="175" t="str">
        <x:v>EV-0081</x:v>
      </x:c>
      <x:c r="B84" s="174" t="str">
        <x:v>Integrity check</x:v>
      </x:c>
      <x:c r="C84" s="175" t="str">
        <x:f>IF(L84="","",IF(LEFT(EC84,7)="BLOCKED","🔴 Do not use for conclusion",IF(EB84="Yes","🟢 Claim-ready","🟡 Caution / context")))</x:f>
        <x:v>🟡 Caution / context</x:v>
      </x:c>
      <x:c r="D84" s="174" t="str">
        <x:f>IF(L84="","",EC84)</x:f>
        <x:v>PENDING — appropriate appraisal</x:v>
      </x:c>
      <x:c r="E84" s="174" t="str">
        <x:v>P3 — Medium</x:v>
      </x:c>
      <x:c r="F84" s="174" t="str">
        <x:v>Pending</x:v>
      </x:c>
      <x:c r="G84" s="174" t="str">
        <x:v>Title/abstract identify an explicit operational APHT/medical-readiness topic; retain for full-text assessment.</x:v>
      </x:c>
      <x:c r="H84" s="174" t="str">
        <x:v>Obtain and review lawful full text; confirm human adjudication; then select a design-specific appraisal instrument.</x:v>
      </x:c>
      <x:c r="I84" s="174"/>
      <x:c r="J84" s="174" t="str">
        <x:v>B — APHT / Medical Readiness</x:v>
      </x:c>
      <x:c r="K84" s="174" t="str">
        <x:v>IDENTIFIED</x:v>
      </x:c>
      <x:c r="L84" s="174" t="str">
        <x:v>Preparation and Catalytic Performance Study of TiO(2)-Based Composite Photocatalysts Containing Natural Green CQDs.</x:v>
      </x:c>
      <x:c r="M84" s="174"/>
      <x:c r="N84" s="174" t="str">
        <x:v>Ma, Faxue; Ma, Zhen; Wu, Xiangju; Zhu, Xueqing; Lv, Yuguang; Sun, Yukang</x:v>
      </x:c>
      <x:c r="O84" s="176" t="n">
        <x:v>2026</x:v>
      </x:c>
      <x:c r="P84" s="174" t="str">
        <x:v>Molecules (Basel, Switzerland)</x:v>
      </x:c>
      <x:c r="Q84" s="174" t="str">
        <x:v>Journal Article</x:v>
      </x:c>
      <x:c r="R84" s="174" t="str">
        <x:v>Unclear</x:v>
      </x:c>
      <x:c r="S84" s="174" t="str">
        <x:v>Unknown</x:v>
      </x:c>
      <x:c r="T84" s="174" t="str">
        <x:v>eng</x:v>
      </x:c>
      <x:c r="U84" s="174" t="str">
        <x:v>https://pubmed.ncbi.nlm.nih.gov/42280200/</x:v>
      </x:c>
      <x:c r="V84" s="174" t="str">
        <x:v>10.3390/molecules31111898</x:v>
      </x:c>
      <x:c r="W84" s="175" t="str">
        <x:f>IF(V84="","",LOWER(SUBSTITUTE(SUBSTITUTE(SUBSTITUTE(SUBSTITUTE(TRIM(V84),"https://doi.org/",""),"http://doi.org/",""),"https://dx.doi.org/",""),"doi:","")))</x:f>
        <x:v>10.3390/molecules31111898</x:v>
      </x:c>
      <x:c r="X84" s="174" t="str">
        <x:v>42280200</x:v>
      </x:c>
      <x:c r="Y84" s="174" t="str">
        <x:v>PMC13257940</x:v>
      </x:c>
      <x:c r="Z84" s="174"/>
      <x:c r="AA84" s="174" t="str">
        <x:v>PubMed/MEDLINE</x:v>
      </x:c>
      <x:c r="AB84" s="174" t="str">
        <x:v>PUBMED-B-v1.0-2026-08-28</x:v>
      </x:c>
      <x:c r="AC84" s="174" t="str">
        <x:v>SP-PUBMED-B-20260828</x:v>
      </x:c>
      <x:c r="AD84" s="177" t="n">
        <x:v>46262</x:v>
      </x:c>
      <x:c r="AE84" s="177" t="n">
        <x:v>46272</x:v>
      </x:c>
      <x:c r="AF84" s="174" t="str">
        <x:v>4I8JVXWN</x:v>
      </x:c>
      <x:c r="AG84" s="174"/>
      <x:c r="AH84" s="174" t="str">
        <x:v>Tactical Athlete → Operational Readiness Brazil</x:v>
      </x:c>
      <x:c r="AI84" s="174" t="str">
        <x:v>evidence-family:B</x:v>
      </x:c>
      <x:c r="AJ84" s="174"/>
      <x:c r="AK84" s="175" t="str">
        <x:f>IF(AJ84="","",IF(OR(LOWER(AJ84)="brazil",LOWER(AJ84)="brasil"),"Yes","No"))</x:f>
      </x:c>
      <x:c r="AL84" s="174"/>
      <x:c r="AM84" s="174"/>
      <x:c r="AN84" s="174"/>
      <x:c r="AO84" s="178"/>
      <x:c r="AP84" s="174"/>
      <x:c r="AQ84" s="174"/>
      <x:c r="AR84" s="174"/>
      <x:c r="AS84" s="174"/>
      <x:c r="AT84" s="174"/>
      <x:c r="AU84" s="174"/>
      <x:c r="AV84" s="174"/>
      <x:c r="AW84" s="174"/>
      <x:c r="AX84" s="174"/>
      <x:c r="AY84" s="174"/>
      <x:c r="AZ84" s="174"/>
      <x:c r="BA84" s="174"/>
      <x:c r="BB84" s="174"/>
      <x:c r="BC84" s="174"/>
      <x:c r="BD84" s="174"/>
      <x:c r="BE84" s="174"/>
      <x:c r="BF84" s="174"/>
      <x:c r="BG84" s="174"/>
      <x:c r="BH84" s="174"/>
      <x:c r="BI84" s="174"/>
      <x:c r="BJ84" s="174"/>
      <x:c r="BK84" s="174"/>
      <x:c r="BL84" s="174"/>
      <x:c r="BM84" s="174"/>
      <x:c r="BN84" s="174"/>
      <x:c r="BO84" s="174"/>
      <x:c r="BP84" s="174"/>
      <x:c r="BQ84" s="174"/>
      <x:c r="BR84" s="174"/>
      <x:c r="BS84" s="174"/>
      <x:c r="BT84" s="174"/>
      <x:c r="BU84" s="174"/>
      <x:c r="BV84" s="174"/>
      <x:c r="BW84" s="174"/>
      <x:c r="BX84" s="174"/>
      <x:c r="BY84" s="174"/>
      <x:c r="BZ84" s="174"/>
      <x:c r="CA84" s="174"/>
      <x:c r="CB84" s="174"/>
      <x:c r="CC84" s="174"/>
      <x:c r="CD84" s="174"/>
      <x:c r="CE84" s="174"/>
      <x:c r="CF84" s="174"/>
      <x:c r="CG84" s="174"/>
      <x:c r="CH84" s="174"/>
      <x:c r="CI84" s="179"/>
      <x:c r="CJ84" s="174" t="str">
        <x:v>Yes</x:v>
      </x:c>
      <x:c r="CK84" s="174" t="str">
        <x:v>Yes</x:v>
      </x:c>
      <x:c r="CL84" s="174" t="str">
        <x:v>Yes</x:v>
      </x:c>
      <x:c r="CM84" s="174" t="str">
        <x:v>Clear</x:v>
      </x:c>
      <x:c r="CN84" s="174" t="str">
        <x:v>Verified — clear</x:v>
      </x:c>
      <x:c r="CO84" s="177" t="n">
        <x:v>46272</x:v>
      </x:c>
      <x:c r="CP84" s="174" t="str">
        <x:v>https://pubmed.ncbi.nlm.nih.gov/42280200/</x:v>
      </x:c>
      <x:c r="CQ84" s="174"/>
      <x:c r="CR84" s="174"/>
      <x:c r="CS84" s="174"/>
      <x:c r="CT84" s="174"/>
      <x:c r="CU84" s="176"/>
      <x:c r="CV84" s="176"/>
      <x:c r="CW84" s="176"/>
      <x:c r="CX84" s="176"/>
      <x:c r="CY84" s="176"/>
      <x:c r="CZ84" s="176"/>
      <x:c r="DA84" s="176"/>
      <x:c r="DB84" s="175" t="str">
        <x:f>IF(L84="","",IF(AND(COUNT(CU84:DA84)=7,OR(CU84=0,CU84=1,CU84=2),OR(CV84=0,CV84=1,CV84=2),OR(CW84=0,CW84=1,CW84=2),OR(CX84=0,CX84=1,CX84=2),OR(CY84=0,CY84=1,CY84=2),OR(CZ84=0,CZ84=1,CZ84=2),OR(DA84=0,DA84=1,DA84=2)),SUM(CU84:DA84),""))</x:f>
      </x:c>
      <x:c r="DC84" s="180" t="str">
        <x:f>IF(DB84="","",ROUND(DB84/14*10,1))</x:f>
      </x:c>
      <x:c r="DD84" s="174" t="str">
        <x:v>Pending</x:v>
      </x:c>
      <x:c r="DE84" s="175" t="str">
        <x:f>IF(L84="","",IF(DC84="","Pending",IF(DD84="Yes","CONDITIONAL — safety override",IF(DC84&gt;=8,"HIGH",IF(DC84&gt;=5,"CONDITIONAL","LOW")))))</x:f>
        <x:v>Pending</x:v>
      </x:c>
      <x:c r="DF84" s="174" t="str">
        <x:v>Pending screening and full-text appraisal; no transferability judgment made at identification.</x:v>
      </x:c>
      <x:c r="DG84" s="174"/>
      <x:c r="DH84" s="174"/>
      <x:c r="DI84" s="174"/>
      <x:c r="DJ84" s="174"/>
      <x:c r="DK84" s="174"/>
      <x:c r="DL84" s="174"/>
      <x:c r="DM84" s="174"/>
      <x:c r="DN84" s="174"/>
      <x:c r="DO84" s="174"/>
      <x:c r="DP84" s="174"/>
      <x:c r="DQ84" s="174"/>
      <x:c r="DR84" s="174"/>
      <x:c r="DS84" s="174"/>
      <x:c r="DT84" s="174"/>
      <x:c r="DU84" s="174"/>
      <x:c r="DV84" s="174"/>
      <x:c r="DW84" s="174"/>
      <x:c r="DX84" s="174"/>
      <x:c r="DY84" s="174"/>
      <x:c r="DZ84" s="174" t="str">
        <x:v>Title/abstract screening alone does not establish effectiveness, causality, methodological quality, transferability to Brazilian public safety or an institutional recommendation.</x:v>
      </x:c>
      <x:c r="EA84" s="174" t="str">
        <x:v>Pending</x:v>
      </x:c>
      <x:c r="EB84" s="175" t="str">
        <x:f>IF(L84="","",IF(EC84="READY","Yes","No / Pending"))</x:f>
        <x:v>No / Pending</x:v>
      </x:c>
      <x:c r="EC84" s="174" t="str">
        <x:f>IF(L84="","",IF(OR(ISNUMBER(SEARCH("Retracted Publication",Q84)),CM84="Retracted",CN84="Retracted",CM84="Expression of Concern",CN84="Expression of Concern",F84="Not used",CG84="Critical",CH84="High",CH84="Critical"),"BLOCKED — integrity or use restriction",IF(AND(CJ84="Yes",CK84="Yes",CL84="Yes"),IF(AND(CM84="Clear",CN84="Verified — clear"),IF(AND(AND(LEN(TRIM(CF84))&gt;0,LEFT(LOWER(TRIM(CF84)),7)&lt;&gt;"pending"),OR(CG84="High",CG84="Moderate"),OR(CH84="Low",CH84="Some concerns",CH84="Not applicable")),IF(AND(DD84="No",OR(DE84="HIGH",DE84="CONDITIONAL"),AND(LEN(TRIM(DF84))&gt;0,LEFT(LOWER(TRIM(DF84)),7)&lt;&gt;"pending")),IF(AND(AND(LEN(TRIM(DT84))&gt;0,LEFT(LOWER(TRIM(DT84)),7)&lt;&gt;"pending"),AND(LEN(TRIM(DU84))&gt;0,LEFT(LOWER(TRIM(DU84)),7)&lt;&gt;"pending"),OR(AND(LEN(TRIM(DV84))&gt;0,LEFT(LOWER(TRIM(DV84)),7)&lt;&gt;"pending"),AND(LEN(TRIM(DW84))&gt;0,LEFT(LOWER(TRIM(DW84)),7)&lt;&gt;"pending")),AND(LEN(TRIM(DX84))&gt;0,LEFT(LOWER(TRIM(DX84)),7)&lt;&gt;"pending")),IF(AND(F84="Claim-ready",OR(EA84="Strong",EA84="Moderate"),AND(LEN(TRIM(G84))&gt;0,LEFT(LOWER(TRIM(G84)),7)&lt;&gt;"pending"),G84&lt;&gt;"No substantive use decision is permitted from identification metadata alone.",AND(LEN(TRIM(DZ84))&gt;0,LEFT(LOWER(TRIM(DZ84)),7)&lt;&gt;"pending"),DZ84&lt;&gt;"Identification metadata alone does not permit any substantive scientific, causal, operational, or institutional claim.",AND(LEN(TRIM(EI84))&gt;0,LEFT(LOWER(TRIM(EI84)),7)&lt;&gt;"pending"),ISNUMBER(EH84),EH84&gt;0),"READY","PENDING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" s="174" t="str">
        <x:v>Pending</x:v>
      </x:c>
      <x:c r="EE84" s="174"/>
      <x:c r="EF84" s="174" t="str">
        <x:v>Pending</x:v>
      </x:c>
      <x:c r="EG84" s="174" t="str">
        <x:v>Pending</x:v>
      </x:c>
      <x:c r="EH84" s="177"/>
      <x:c r="EI84" s="500"/>
      <x:c r="EJ84" s="174"/>
      <x:c r="EK84" s="174" t="str">
        <x:v>Pending</x:v>
      </x:c>
      <x:c r="EL84" s="177" t="n">
        <x:v>46272</x:v>
      </x:c>
      <x:c r="EM84" s="174" t="str">
        <x:v>Production PubMed record imported and reconciled to Zotero item 4I8JVXWN;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4" s="181" t="n">
        <x:f>IF(L84="","",(IF(N84&lt;&gt;"",1,0)+IF(O84&lt;&gt;"",1,0)+IF(AJ84&lt;&gt;"",1,0)+IF(AU84&lt;&gt;"",1,0)+IF(BE84&lt;&gt;"",1,0)+IF(CF84&lt;&gt;"",1,0)+IF(CJ84="Yes",1,0)+IF(CL84="Yes",1,0)+IF(DE84&lt;&gt;"Pending",1,0)+IF(F84&lt;&gt;"",1,0)+IF(DZ84&lt;&gt;"",1,0)+IF(EI84&lt;&gt;"",1,0))/12)</x:f>
        <x:v>0.5</x:v>
      </x:c>
    </x:row>
    <x:row r="85">
      <x:c r="A85" s="175" t="str">
        <x:v>EV-0082</x:v>
      </x:c>
      <x:c r="B85" s="174" t="str">
        <x:v>Integrity check</x:v>
      </x:c>
      <x:c r="C85" s="175" t="str">
        <x:f>IF(L85="","",IF(LEFT(EC85,7)="BLOCKED","🔴 Do not use for conclusion",IF(EB85="Yes","🟢 Claim-ready","🟡 Caution / context")))</x:f>
        <x:v>🟡 Caution / context</x:v>
      </x:c>
      <x:c r="D85" s="174" t="str">
        <x:f>IF(L85="","",EC85)</x:f>
        <x:v>PENDING — appropriate appraisal</x:v>
      </x:c>
      <x:c r="E85" s="174" t="str">
        <x:v>P3 — Medium</x:v>
      </x:c>
      <x:c r="F85" s="174" t="str">
        <x:v>Pending</x:v>
      </x:c>
      <x:c r="G85" s="174" t="str">
        <x:v>Title/abstract identify an explicit tactical/public-safety context and readiness domain; retain for full-text assessment.</x:v>
      </x:c>
      <x:c r="H85" s="174" t="str">
        <x:v>Obtain and review lawful full text; confirm human adjudication; then select a design-specific appraisal instrument.</x:v>
      </x:c>
      <x:c r="I85" s="174"/>
      <x:c r="J85" s="174" t="str">
        <x:v>A — Core</x:v>
      </x:c>
      <x:c r="K85" s="174" t="str">
        <x:v>IDENTIFIED</x:v>
      </x:c>
      <x:c r="L85" s="174" t="str">
        <x:v>Leader trust behaviours as predictors of functional outcomes in infantry soldiers.</x:v>
      </x:c>
      <x:c r="M85" s="174"/>
      <x:c r="N85" s="174" t="str">
        <x:v>Britt, T W; Bliese, P D; Boucher, E; Quartana, P J; Adler, A B</x:v>
      </x:c>
      <x:c r="O85" s="176" t="n">
        <x:v>2026</x:v>
      </x:c>
      <x:c r="P85" s="174" t="str">
        <x:v>Occupational medicine (Oxford, England)</x:v>
      </x:c>
      <x:c r="Q85" s="174" t="str">
        <x:v>Journal Article</x:v>
      </x:c>
      <x:c r="R85" s="174" t="str">
        <x:v>Unclear</x:v>
      </x:c>
      <x:c r="S85" s="174" t="str">
        <x:v>Unknown</x:v>
      </x:c>
      <x:c r="T85" s="174" t="str">
        <x:v>eng</x:v>
      </x:c>
      <x:c r="U85" s="174" t="str">
        <x:v>https://pubmed.ncbi.nlm.nih.gov/42268904/</x:v>
      </x:c>
      <x:c r="V85" s="174" t="str">
        <x:v>10.1093/occmed/kqag049</x:v>
      </x:c>
      <x:c r="W85" s="175" t="str">
        <x:f>IF(V85="","",LOWER(SUBSTITUTE(SUBSTITUTE(SUBSTITUTE(SUBSTITUTE(TRIM(V85),"https://doi.org/",""),"http://doi.org/",""),"https://dx.doi.org/",""),"doi:","")))</x:f>
        <x:v>10.1093/occmed/kqag049</x:v>
      </x:c>
      <x:c r="X85" s="174" t="str">
        <x:v>42268904</x:v>
      </x:c>
      <x:c r="Y85" s="174" t="str"/>
      <x:c r="Z85" s="174"/>
      <x:c r="AA85" s="174" t="str">
        <x:v>PubMed/MEDLINE</x:v>
      </x:c>
      <x:c r="AB85" s="174" t="str">
        <x:v>PUBMED-A-v1.0-2026-08-28</x:v>
      </x:c>
      <x:c r="AC85" s="174" t="str">
        <x:v>SP-PUBMED-A-20260828</x:v>
      </x:c>
      <x:c r="AD85" s="177" t="n">
        <x:v>46262</x:v>
      </x:c>
      <x:c r="AE85" s="177" t="n">
        <x:v>46272</x:v>
      </x:c>
      <x:c r="AF85" s="174" t="str">
        <x:v>6S686U2D</x:v>
      </x:c>
      <x:c r="AG85" s="174"/>
      <x:c r="AH85" s="174" t="str">
        <x:v>Tactical Athlete → Operational Readiness Brazil</x:v>
      </x:c>
      <x:c r="AI85" s="174" t="str">
        <x:v>evidence-family:A</x:v>
      </x:c>
      <x:c r="AJ85" s="174"/>
      <x:c r="AK85" s="175" t="str">
        <x:f>IF(AJ85="","",IF(OR(LOWER(AJ85)="brazil",LOWER(AJ85)="brasil"),"Yes","No"))</x:f>
      </x:c>
      <x:c r="AL85" s="174"/>
      <x:c r="AM85" s="174"/>
      <x:c r="AN85" s="174"/>
      <x:c r="AO85" s="178"/>
      <x:c r="AP85" s="174"/>
      <x:c r="AQ85" s="174"/>
      <x:c r="AR85" s="174"/>
      <x:c r="AS85" s="174"/>
      <x:c r="AT85" s="174"/>
      <x:c r="AU85" s="174"/>
      <x:c r="AV85" s="174"/>
      <x:c r="AW85" s="174"/>
      <x:c r="AX85" s="174"/>
      <x:c r="AY85" s="174"/>
      <x:c r="AZ85" s="174"/>
      <x:c r="BA85" s="174"/>
      <x:c r="BB85" s="174"/>
      <x:c r="BC85" s="174"/>
      <x:c r="BD85" s="174"/>
      <x:c r="BE85" s="174"/>
      <x:c r="BF85" s="174"/>
      <x:c r="BG85" s="174"/>
      <x:c r="BH85" s="174"/>
      <x:c r="BI85" s="174"/>
      <x:c r="BJ85" s="174"/>
      <x:c r="BK85" s="174"/>
      <x:c r="BL85" s="174"/>
      <x:c r="BM85" s="174"/>
      <x:c r="BN85" s="174"/>
      <x:c r="BO85" s="174"/>
      <x:c r="BP85" s="174"/>
      <x:c r="BQ85" s="174"/>
      <x:c r="BR85" s="174"/>
      <x:c r="BS85" s="174"/>
      <x:c r="BT85" s="174"/>
      <x:c r="BU85" s="174"/>
      <x:c r="BV85" s="174"/>
      <x:c r="BW85" s="174"/>
      <x:c r="BX85" s="174"/>
      <x:c r="BY85" s="174"/>
      <x:c r="BZ85" s="174"/>
      <x:c r="CA85" s="174"/>
      <x:c r="CB85" s="174"/>
      <x:c r="CC85" s="174"/>
      <x:c r="CD85" s="174"/>
      <x:c r="CE85" s="174"/>
      <x:c r="CF85" s="174"/>
      <x:c r="CG85" s="174"/>
      <x:c r="CH85" s="174"/>
      <x:c r="CI85" s="179"/>
      <x:c r="CJ85" s="174" t="str">
        <x:v>Yes</x:v>
      </x:c>
      <x:c r="CK85" s="174" t="str">
        <x:v>Yes</x:v>
      </x:c>
      <x:c r="CL85" s="174" t="str">
        <x:v>Yes</x:v>
      </x:c>
      <x:c r="CM85" s="174" t="str">
        <x:v>Clear</x:v>
      </x:c>
      <x:c r="CN85" s="174" t="str">
        <x:v>Verified — clear</x:v>
      </x:c>
      <x:c r="CO85" s="177" t="n">
        <x:v>46272</x:v>
      </x:c>
      <x:c r="CP85" s="174" t="str">
        <x:v>https://pubmed.ncbi.nlm.nih.gov/42268904/</x:v>
      </x:c>
      <x:c r="CQ85" s="174"/>
      <x:c r="CR85" s="174"/>
      <x:c r="CS85" s="174"/>
      <x:c r="CT85" s="174"/>
      <x:c r="CU85" s="176"/>
      <x:c r="CV85" s="176"/>
      <x:c r="CW85" s="176"/>
      <x:c r="CX85" s="176"/>
      <x:c r="CY85" s="176"/>
      <x:c r="CZ85" s="176"/>
      <x:c r="DA85" s="176"/>
      <x:c r="DB85" s="175" t="str">
        <x:f>IF(L85="","",IF(AND(COUNT(CU85:DA85)=7,OR(CU85=0,CU85=1,CU85=2),OR(CV85=0,CV85=1,CV85=2),OR(CW85=0,CW85=1,CW85=2),OR(CX85=0,CX85=1,CX85=2),OR(CY85=0,CY85=1,CY85=2),OR(CZ85=0,CZ85=1,CZ85=2),OR(DA85=0,DA85=1,DA85=2)),SUM(CU85:DA85),""))</x:f>
      </x:c>
      <x:c r="DC85" s="180" t="str">
        <x:f>IF(DB85="","",ROUND(DB85/14*10,1))</x:f>
      </x:c>
      <x:c r="DD85" s="174" t="str">
        <x:v>Pending</x:v>
      </x:c>
      <x:c r="DE85" s="175" t="str">
        <x:f>IF(L85="","",IF(DC85="","Pending",IF(DD85="Yes","CONDITIONAL — safety override",IF(DC85&gt;=8,"HIGH",IF(DC85&gt;=5,"CONDITIONAL","LOW")))))</x:f>
        <x:v>Pending</x:v>
      </x:c>
      <x:c r="DF85" s="174" t="str">
        <x:v>Pending screening and full-text appraisal; no transferability judgment made at identification.</x:v>
      </x:c>
      <x:c r="DG85" s="174"/>
      <x:c r="DH85" s="174"/>
      <x:c r="DI85" s="174"/>
      <x:c r="DJ85" s="174"/>
      <x:c r="DK85" s="174"/>
      <x:c r="DL85" s="174"/>
      <x:c r="DM85" s="174"/>
      <x:c r="DN85" s="174"/>
      <x:c r="DO85" s="174"/>
      <x:c r="DP85" s="174"/>
      <x:c r="DQ85" s="174"/>
      <x:c r="DR85" s="174"/>
      <x:c r="DS85" s="174"/>
      <x:c r="DT85" s="174"/>
      <x:c r="DU85" s="174"/>
      <x:c r="DV85" s="174"/>
      <x:c r="DW85" s="174"/>
      <x:c r="DX85" s="174"/>
      <x:c r="DY85" s="174"/>
      <x:c r="DZ85" s="174" t="str">
        <x:v>Title/abstract screening alone does not establish effectiveness, causality, methodological quality, transferability to Brazilian public safety or an institutional recommendation.</x:v>
      </x:c>
      <x:c r="EA85" s="174" t="str">
        <x:v>Pending</x:v>
      </x:c>
      <x:c r="EB85" s="175" t="str">
        <x:f>IF(L85="","",IF(EC85="READY","Yes","No / Pending"))</x:f>
        <x:v>No / Pending</x:v>
      </x:c>
      <x:c r="EC85" s="174" t="str">
        <x:f>IF(L85="","",IF(OR(ISNUMBER(SEARCH("Retracted Publication",Q85)),CM85="Retracted",CN85="Retracted",CM85="Expression of Concern",CN85="Expression of Concern",F85="Not used",CG85="Critical",CH85="High",CH85="Critical"),"BLOCKED — integrity or use restriction",IF(AND(CJ85="Yes",CK85="Yes",CL85="Yes"),IF(AND(CM85="Clear",CN85="Verified — clear"),IF(AND(AND(LEN(TRIM(CF85))&gt;0,LEFT(LOWER(TRIM(CF85)),7)&lt;&gt;"pending"),OR(CG85="High",CG85="Moderate"),OR(CH85="Low",CH85="Some concerns",CH85="Not applicable")),IF(AND(DD85="No",OR(DE85="HIGH",DE85="CONDITIONAL"),AND(LEN(TRIM(DF85))&gt;0,LEFT(LOWER(TRIM(DF85)),7)&lt;&gt;"pending")),IF(AND(AND(LEN(TRIM(DT85))&gt;0,LEFT(LOWER(TRIM(DT85)),7)&lt;&gt;"pending"),AND(LEN(TRIM(DU85))&gt;0,LEFT(LOWER(TRIM(DU85)),7)&lt;&gt;"pending"),OR(AND(LEN(TRIM(DV85))&gt;0,LEFT(LOWER(TRIM(DV85)),7)&lt;&gt;"pending"),AND(LEN(TRIM(DW85))&gt;0,LEFT(LOWER(TRIM(DW85)),7)&lt;&gt;"pending")),AND(LEN(TRIM(DX85))&gt;0,LEFT(LOWER(TRIM(DX85)),7)&lt;&gt;"pending")),IF(AND(F85="Claim-ready",OR(EA85="Strong",EA85="Moderate"),AND(LEN(TRIM(G85))&gt;0,LEFT(LOWER(TRIM(G85)),7)&lt;&gt;"pending"),G85&lt;&gt;"No substantive use decision is permitted from identification metadata alone.",AND(LEN(TRIM(DZ85))&gt;0,LEFT(LOWER(TRIM(DZ85)),7)&lt;&gt;"pending"),DZ85&lt;&gt;"Identification metadata alone does not permit any substantive scientific, causal, operational, or institutional claim.",AND(LEN(TRIM(EI85))&gt;0,LEFT(LOWER(TRIM(EI85)),7)&lt;&gt;"pending"),ISNUMBER(EH85),EH85&gt;0),"READY","PENDING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" s="174" t="str">
        <x:v>Pending</x:v>
      </x:c>
      <x:c r="EE85" s="174"/>
      <x:c r="EF85" s="174" t="str">
        <x:v>Pending</x:v>
      </x:c>
      <x:c r="EG85" s="174" t="str">
        <x:v>Pending</x:v>
      </x:c>
      <x:c r="EH85" s="177"/>
      <x:c r="EI85" s="500"/>
      <x:c r="EJ85" s="174"/>
      <x:c r="EK85" s="174" t="str">
        <x:v>Pending</x:v>
      </x:c>
      <x:c r="EL85" s="177" t="n">
        <x:v>46272</x:v>
      </x:c>
      <x:c r="EM85" s="174" t="str">
        <x:v>Production PubMed record imported and reconciled to Zotero item 6S686U2D;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" s="181" t="n">
        <x:f>IF(L85="","",(IF(N85&lt;&gt;"",1,0)+IF(O85&lt;&gt;"",1,0)+IF(AJ85&lt;&gt;"",1,0)+IF(AU85&lt;&gt;"",1,0)+IF(BE85&lt;&gt;"",1,0)+IF(CF85&lt;&gt;"",1,0)+IF(CJ85="Yes",1,0)+IF(CL85="Yes",1,0)+IF(DE85&lt;&gt;"Pending",1,0)+IF(F85&lt;&gt;"",1,0)+IF(DZ85&lt;&gt;"",1,0)+IF(EI85&lt;&gt;"",1,0))/12)</x:f>
        <x:v>0.5</x:v>
      </x:c>
    </x:row>
    <x:row r="86">
      <x:c r="A86" s="175" t="str">
        <x:v>EV-0083</x:v>
      </x:c>
      <x:c r="B86" s="174" t="str">
        <x:v>Integrity check</x:v>
      </x:c>
      <x:c r="C86" s="175" t="str">
        <x:f>IF(L86="","",IF(LEFT(EC86,7)="BLOCKED","🔴 Do not use for conclusion",IF(EB86="Yes","🟢 Claim-ready","🟡 Caution / context")))</x:f>
        <x:v>🟡 Caution / context</x:v>
      </x:c>
      <x:c r="D86" s="174" t="str">
        <x:f>IF(L86="","",EC86)</x:f>
        <x:v>PENDING — appropriate appraisal</x:v>
      </x:c>
      <x:c r="E86" s="174" t="str">
        <x:v>P3 — Medium</x:v>
      </x:c>
      <x:c r="F86" s="174" t="str">
        <x:v>Pending</x:v>
      </x:c>
      <x:c r="G86" s="174" t="str">
        <x:v>A potentially relevant concept is present, but direct applicability is ambiguous at title/abstract level.</x:v>
      </x:c>
      <x:c r="H86" s="174" t="str">
        <x:v>Human title/abstract adjudication; retrieve full text if relevance remains plausible.</x:v>
      </x:c>
      <x:c r="I86" s="174"/>
      <x:c r="J86" s="174" t="str">
        <x:v>A — Core</x:v>
      </x:c>
      <x:c r="K86" s="174" t="str">
        <x:v>IDENTIFIED</x:v>
      </x:c>
      <x:c r="L86" s="174" t="str">
        <x:v>Characteristics and Occupational Trends of Military Tactical Athletes with Repeat Atrial Fibrillation Catheter Ablations.</x:v>
      </x:c>
      <x:c r="M86" s="174"/>
      <x:c r="N86" s="174" t="str">
        <x:v>Wilson, Andrew S; Keithler, Andrea N; Tunzi, Matthew A; Bush, Kelvin N V</x:v>
      </x:c>
      <x:c r="O86" s="176" t="n">
        <x:v>2026</x:v>
      </x:c>
      <x:c r="P86" s="174" t="str">
        <x:v>Military medicine</x:v>
      </x:c>
      <x:c r="Q86" s="174" t="str">
        <x:v>Journal Article</x:v>
      </x:c>
      <x:c r="R86" s="174" t="str">
        <x:v>Unclear</x:v>
      </x:c>
      <x:c r="S86" s="174" t="str">
        <x:v>Unknown</x:v>
      </x:c>
      <x:c r="T86" s="174" t="str">
        <x:v>eng</x:v>
      </x:c>
      <x:c r="U86" s="174" t="str">
        <x:v>https://pubmed.ncbi.nlm.nih.gov/42268855/</x:v>
      </x:c>
      <x:c r="V86" s="174" t="str">
        <x:v>10.1093/milmed/usag241</x:v>
      </x:c>
      <x:c r="W86" s="175" t="str">
        <x:f>IF(V86="","",LOWER(SUBSTITUTE(SUBSTITUTE(SUBSTITUTE(SUBSTITUTE(TRIM(V86),"https://doi.org/",""),"http://doi.org/",""),"https://dx.doi.org/",""),"doi:","")))</x:f>
        <x:v>10.1093/milmed/usag241</x:v>
      </x:c>
      <x:c r="X86" s="174" t="str">
        <x:v>42268855</x:v>
      </x:c>
      <x:c r="Y86" s="174" t="str"/>
      <x:c r="Z86" s="174"/>
      <x:c r="AA86" s="174" t="str">
        <x:v>PubMed/MEDLINE</x:v>
      </x:c>
      <x:c r="AB86" s="174" t="str">
        <x:v>PUBMED-A-v1.0-2026-08-28</x:v>
      </x:c>
      <x:c r="AC86" s="174" t="str">
        <x:v>SP-PUBMED-A-20260828</x:v>
      </x:c>
      <x:c r="AD86" s="177" t="n">
        <x:v>46262</x:v>
      </x:c>
      <x:c r="AE86" s="177" t="n">
        <x:v>46272</x:v>
      </x:c>
      <x:c r="AF86" s="174" t="str">
        <x:v>RSXE39VU</x:v>
      </x:c>
      <x:c r="AG86" s="174"/>
      <x:c r="AH86" s="174" t="str">
        <x:v>Tactical Athlete → Operational Readiness Brazil</x:v>
      </x:c>
      <x:c r="AI86" s="174" t="str">
        <x:v>evidence-family:A</x:v>
      </x:c>
      <x:c r="AJ86" s="174"/>
      <x:c r="AK86" s="175" t="str">
        <x:f>IF(AJ86="","",IF(OR(LOWER(AJ86)="brazil",LOWER(AJ86)="brasil"),"Yes","No"))</x:f>
      </x:c>
      <x:c r="AL86" s="174"/>
      <x:c r="AM86" s="174"/>
      <x:c r="AN86" s="174"/>
      <x:c r="AO86" s="178"/>
      <x:c r="AP86" s="174"/>
      <x:c r="AQ86" s="174"/>
      <x:c r="AR86" s="174"/>
      <x:c r="AS86" s="174"/>
      <x:c r="AT86" s="174"/>
      <x:c r="AU86" s="174"/>
      <x:c r="AV86" s="174"/>
      <x:c r="AW86" s="174"/>
      <x:c r="AX86" s="174"/>
      <x:c r="AY86" s="174"/>
      <x:c r="AZ86" s="174"/>
      <x:c r="BA86" s="174"/>
      <x:c r="BB86" s="174"/>
      <x:c r="BC86" s="174"/>
      <x:c r="BD86" s="174"/>
      <x:c r="BE86" s="174"/>
      <x:c r="BF86" s="174"/>
      <x:c r="BG86" s="174"/>
      <x:c r="BH86" s="174"/>
      <x:c r="BI86" s="174"/>
      <x:c r="BJ86" s="174"/>
      <x:c r="BK86" s="174"/>
      <x:c r="BL86" s="174"/>
      <x:c r="BM86" s="174"/>
      <x:c r="BN86" s="174"/>
      <x:c r="BO86" s="174"/>
      <x:c r="BP86" s="174"/>
      <x:c r="BQ86" s="174"/>
      <x:c r="BR86" s="174"/>
      <x:c r="BS86" s="174"/>
      <x:c r="BT86" s="174"/>
      <x:c r="BU86" s="174"/>
      <x:c r="BV86" s="174"/>
      <x:c r="BW86" s="174"/>
      <x:c r="BX86" s="174"/>
      <x:c r="BY86" s="174"/>
      <x:c r="BZ86" s="174"/>
      <x:c r="CA86" s="174"/>
      <x:c r="CB86" s="174"/>
      <x:c r="CC86" s="174"/>
      <x:c r="CD86" s="174"/>
      <x:c r="CE86" s="174"/>
      <x:c r="CF86" s="174"/>
      <x:c r="CG86" s="174"/>
      <x:c r="CH86" s="174"/>
      <x:c r="CI86" s="179"/>
      <x:c r="CJ86" s="174" t="str">
        <x:v>Yes</x:v>
      </x:c>
      <x:c r="CK86" s="174" t="str">
        <x:v>Yes</x:v>
      </x:c>
      <x:c r="CL86" s="174" t="str">
        <x:v>Yes</x:v>
      </x:c>
      <x:c r="CM86" s="174" t="str">
        <x:v>Clear</x:v>
      </x:c>
      <x:c r="CN86" s="174" t="str">
        <x:v>Verified — clear</x:v>
      </x:c>
      <x:c r="CO86" s="177" t="n">
        <x:v>46272</x:v>
      </x:c>
      <x:c r="CP86" s="174" t="str">
        <x:v>https://pubmed.ncbi.nlm.nih.gov/42268855/</x:v>
      </x:c>
      <x:c r="CQ86" s="174"/>
      <x:c r="CR86" s="174"/>
      <x:c r="CS86" s="174"/>
      <x:c r="CT86" s="174"/>
      <x:c r="CU86" s="176"/>
      <x:c r="CV86" s="176"/>
      <x:c r="CW86" s="176"/>
      <x:c r="CX86" s="176"/>
      <x:c r="CY86" s="176"/>
      <x:c r="CZ86" s="176"/>
      <x:c r="DA86" s="176"/>
      <x:c r="DB86" s="175" t="str">
        <x:f>IF(L86="","",IF(AND(COUNT(CU86:DA86)=7,OR(CU86=0,CU86=1,CU86=2),OR(CV86=0,CV86=1,CV86=2),OR(CW86=0,CW86=1,CW86=2),OR(CX86=0,CX86=1,CX86=2),OR(CY86=0,CY86=1,CY86=2),OR(CZ86=0,CZ86=1,CZ86=2),OR(DA86=0,DA86=1,DA86=2)),SUM(CU86:DA86),""))</x:f>
      </x:c>
      <x:c r="DC86" s="180" t="str">
        <x:f>IF(DB86="","",ROUND(DB86/14*10,1))</x:f>
      </x:c>
      <x:c r="DD86" s="174" t="str">
        <x:v>Pending</x:v>
      </x:c>
      <x:c r="DE86" s="175" t="str">
        <x:f>IF(L86="","",IF(DC86="","Pending",IF(DD86="Yes","CONDITIONAL — safety override",IF(DC86&gt;=8,"HIGH",IF(DC86&gt;=5,"CONDITIONAL","LOW")))))</x:f>
        <x:v>Pending</x:v>
      </x:c>
      <x:c r="DF86" s="174" t="str">
        <x:v>Pending screening and full-text appraisal; no transferability judgment made at identification.</x:v>
      </x:c>
      <x:c r="DG86" s="174"/>
      <x:c r="DH86" s="174"/>
      <x:c r="DI86" s="174"/>
      <x:c r="DJ86" s="174"/>
      <x:c r="DK86" s="174"/>
      <x:c r="DL86" s="174"/>
      <x:c r="DM86" s="174"/>
      <x:c r="DN86" s="174"/>
      <x:c r="DO86" s="174"/>
      <x:c r="DP86" s="174"/>
      <x:c r="DQ86" s="174"/>
      <x:c r="DR86" s="174"/>
      <x:c r="DS86" s="174"/>
      <x:c r="DT86" s="174"/>
      <x:c r="DU86" s="174"/>
      <x:c r="DV86" s="174"/>
      <x:c r="DW86" s="174"/>
      <x:c r="DX86" s="174"/>
      <x:c r="DY86" s="174"/>
      <x:c r="DZ86" s="174" t="str">
        <x:v>Title/abstract information is insufficient for a substantive scientific, causal, transferability or institutional claim.</x:v>
      </x:c>
      <x:c r="EA86" s="174" t="str">
        <x:v>Pending</x:v>
      </x:c>
      <x:c r="EB86" s="175" t="str">
        <x:f>IF(L86="","",IF(EC86="READY","Yes","No / Pending"))</x:f>
        <x:v>No / Pending</x:v>
      </x:c>
      <x:c r="EC86" s="174" t="str">
        <x:f>IF(L86="","",IF(OR(ISNUMBER(SEARCH("Retracted Publication",Q86)),CM86="Retracted",CN86="Retracted",CM86="Expression of Concern",CN86="Expression of Concern",F86="Not used",CG86="Critical",CH86="High",CH86="Critical"),"BLOCKED — integrity or use restriction",IF(AND(CJ86="Yes",CK86="Yes",CL86="Yes"),IF(AND(CM86="Clear",CN86="Verified — clear"),IF(AND(AND(LEN(TRIM(CF86))&gt;0,LEFT(LOWER(TRIM(CF86)),7)&lt;&gt;"pending"),OR(CG86="High",CG86="Moderate"),OR(CH86="Low",CH86="Some concerns",CH86="Not applicable")),IF(AND(DD86="No",OR(DE86="HIGH",DE86="CONDITIONAL"),AND(LEN(TRIM(DF86))&gt;0,LEFT(LOWER(TRIM(DF86)),7)&lt;&gt;"pending")),IF(AND(AND(LEN(TRIM(DT86))&gt;0,LEFT(LOWER(TRIM(DT86)),7)&lt;&gt;"pending"),AND(LEN(TRIM(DU86))&gt;0,LEFT(LOWER(TRIM(DU86)),7)&lt;&gt;"pending"),OR(AND(LEN(TRIM(DV86))&gt;0,LEFT(LOWER(TRIM(DV86)),7)&lt;&gt;"pending"),AND(LEN(TRIM(DW86))&gt;0,LEFT(LOWER(TRIM(DW86)),7)&lt;&gt;"pending")),AND(LEN(TRIM(DX86))&gt;0,LEFT(LOWER(TRIM(DX86)),7)&lt;&gt;"pending")),IF(AND(F86="Claim-ready",OR(EA86="Strong",EA86="Moderate"),AND(LEN(TRIM(G86))&gt;0,LEFT(LOWER(TRIM(G86)),7)&lt;&gt;"pending"),G86&lt;&gt;"No substantive use decision is permitted from identification metadata alone.",AND(LEN(TRIM(DZ86))&gt;0,LEFT(LOWER(TRIM(DZ86)),7)&lt;&gt;"pending"),DZ86&lt;&gt;"Identification metadata alone does not permit any substantive scientific, causal, operational, or institutional claim.",AND(LEN(TRIM(EI86))&gt;0,LEFT(LOWER(TRIM(EI86)),7)&lt;&gt;"pending"),ISNUMBER(EH86),EH86&gt;0),"READY","PENDING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" s="174" t="str">
        <x:v>Pending</x:v>
      </x:c>
      <x:c r="EE86" s="174"/>
      <x:c r="EF86" s="174" t="str">
        <x:v>Pending</x:v>
      </x:c>
      <x:c r="EG86" s="174" t="str">
        <x:v>Pending</x:v>
      </x:c>
      <x:c r="EH86" s="177"/>
      <x:c r="EI86" s="500"/>
      <x:c r="EJ86" s="174"/>
      <x:c r="EK86" s="174" t="str">
        <x:v>Pending</x:v>
      </x:c>
      <x:c r="EL86" s="177" t="n">
        <x:v>46272</x:v>
      </x:c>
      <x:c r="EM86" s="174" t="str">
        <x:v>Production PubMed record imported and reconciled to Zotero item RSXE39VU;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6" s="181" t="n">
        <x:f>IF(L86="","",(IF(N86&lt;&gt;"",1,0)+IF(O86&lt;&gt;"",1,0)+IF(AJ86&lt;&gt;"",1,0)+IF(AU86&lt;&gt;"",1,0)+IF(BE86&lt;&gt;"",1,0)+IF(CF86&lt;&gt;"",1,0)+IF(CJ86="Yes",1,0)+IF(CL86="Yes",1,0)+IF(DE86&lt;&gt;"Pending",1,0)+IF(F86&lt;&gt;"",1,0)+IF(DZ86&lt;&gt;"",1,0)+IF(EI86&lt;&gt;"",1,0))/12)</x:f>
        <x:v>0.5</x:v>
      </x:c>
    </x:row>
    <x:row r="87">
      <x:c r="A87" s="175" t="str">
        <x:v>EV-0084</x:v>
      </x:c>
      <x:c r="B87" s="174" t="str">
        <x:v>Integrity check</x:v>
      </x:c>
      <x:c r="C87" s="175" t="str">
        <x:f>IF(L87="","",IF(LEFT(EC87,7)="BLOCKED","🔴 Do not use for conclusion",IF(EB87="Yes","🟢 Claim-ready","🟡 Caution / context")))</x:f>
        <x:v>🟡 Caution / context</x:v>
      </x:c>
      <x:c r="D87" s="174" t="str">
        <x:f>IF(L87="","",EC87)</x:f>
        <x:v>PENDING — appropriate appraisal</x:v>
      </x:c>
      <x:c r="E87" s="174" t="str">
        <x:v>P3 — Medium</x:v>
      </x:c>
      <x:c r="F87" s="174" t="str">
        <x:v>Pending</x:v>
      </x:c>
      <x:c r="G87" s="174" t="str">
        <x:v>A potentially relevant concept is present, but direct applicability is ambiguous at title/abstract level.</x:v>
      </x:c>
      <x:c r="H87" s="174" t="str">
        <x:v>Human title/abstract adjudication; retrieve full text if relevance remains plausible.</x:v>
      </x:c>
      <x:c r="I87" s="174"/>
      <x:c r="J87" s="174" t="str">
        <x:v>C — Implementation Science</x:v>
      </x:c>
      <x:c r="K87" s="174" t="str">
        <x:v>IDENTIFIED</x:v>
      </x:c>
      <x:c r="L87" s="174" t="str">
        <x:v>Integrating Large Language Models into Qualitative Methods in Health Services Research: A Proof-of-Concept Study.</x:v>
      </x:c>
      <x:c r="M87" s="174"/>
      <x:c r="N87" s="174" t="str">
        <x:v>Chin-Purcell, Lia; Rosenberg-Carlson, Elena; Garneau, Helene Chokron; Hamid, Marzan; McGovern, Mark</x:v>
      </x:c>
      <x:c r="O87" s="176" t="n">
        <x:v>2026</x:v>
      </x:c>
      <x:c r="P87" s="174" t="str">
        <x:v>Research square</x:v>
      </x:c>
      <x:c r="Q87" s="174" t="str">
        <x:v>Journal Article; Preprint</x:v>
      </x:c>
      <x:c r="R87" s="174" t="str">
        <x:v>Unclear</x:v>
      </x:c>
      <x:c r="S87" s="174" t="str">
        <x:v>Unknown</x:v>
      </x:c>
      <x:c r="T87" s="174" t="str">
        <x:v>eng</x:v>
      </x:c>
      <x:c r="U87" s="174" t="str">
        <x:v>https://pubmed.ncbi.nlm.nih.gov/42245804/</x:v>
      </x:c>
      <x:c r="V87" s="174" t="str">
        <x:v>10.21203/rs.3.rs-9726844/v1</x:v>
      </x:c>
      <x:c r="W87" s="175" t="str">
        <x:f>IF(V87="","",LOWER(SUBSTITUTE(SUBSTITUTE(SUBSTITUTE(SUBSTITUTE(TRIM(V87),"https://doi.org/",""),"http://doi.org/",""),"https://dx.doi.org/",""),"doi:","")))</x:f>
        <x:v>10.21203/rs.3.rs-9726844/v1</x:v>
      </x:c>
      <x:c r="X87" s="174" t="str">
        <x:v>42245804</x:v>
      </x:c>
      <x:c r="Y87" s="174" t="str">
        <x:v>PMC13232442</x:v>
      </x:c>
      <x:c r="Z87" s="174"/>
      <x:c r="AA87" s="174" t="str">
        <x:v>PubMed/MEDLINE</x:v>
      </x:c>
      <x:c r="AB87" s="174" t="str">
        <x:v>PUBMED-C-v1.0-2026-08-28</x:v>
      </x:c>
      <x:c r="AC87" s="174" t="str">
        <x:v>SP-PUBMED-C-20260828</x:v>
      </x:c>
      <x:c r="AD87" s="177" t="n">
        <x:v>46262</x:v>
      </x:c>
      <x:c r="AE87" s="177" t="n">
        <x:v>46272</x:v>
      </x:c>
      <x:c r="AF87" s="174" t="str">
        <x:v>IK8Y3XQQ</x:v>
      </x:c>
      <x:c r="AG87" s="174"/>
      <x:c r="AH87" s="174" t="str">
        <x:v>Tactical Athlete → Operational Readiness Brazil</x:v>
      </x:c>
      <x:c r="AI87" s="174" t="str">
        <x:v>evidence-family:C</x:v>
      </x:c>
      <x:c r="AJ87" s="174"/>
      <x:c r="AK87" s="175" t="str">
        <x:f>IF(AJ87="","",IF(OR(LOWER(AJ87)="brazil",LOWER(AJ87)="brasil"),"Yes","No"))</x:f>
      </x:c>
      <x:c r="AL87" s="174"/>
      <x:c r="AM87" s="174"/>
      <x:c r="AN87" s="174"/>
      <x:c r="AO87" s="178"/>
      <x:c r="AP87" s="174"/>
      <x:c r="AQ87" s="174"/>
      <x:c r="AR87" s="174"/>
      <x:c r="AS87" s="174"/>
      <x:c r="AT87" s="174"/>
      <x:c r="AU87" s="174"/>
      <x:c r="AV87" s="174"/>
      <x:c r="AW87" s="174"/>
      <x:c r="AX87" s="174"/>
      <x:c r="AY87" s="174"/>
      <x:c r="AZ87" s="174"/>
      <x:c r="BA87" s="174"/>
      <x:c r="BB87" s="174"/>
      <x:c r="BC87" s="174"/>
      <x:c r="BD87" s="174"/>
      <x:c r="BE87" s="174"/>
      <x:c r="BF87" s="174"/>
      <x:c r="BG87" s="174"/>
      <x:c r="BH87" s="174"/>
      <x:c r="BI87" s="174"/>
      <x:c r="BJ87" s="174"/>
      <x:c r="BK87" s="174"/>
      <x:c r="BL87" s="174"/>
      <x:c r="BM87" s="174"/>
      <x:c r="BN87" s="174"/>
      <x:c r="BO87" s="174"/>
      <x:c r="BP87" s="174"/>
      <x:c r="BQ87" s="174"/>
      <x:c r="BR87" s="174"/>
      <x:c r="BS87" s="174"/>
      <x:c r="BT87" s="174"/>
      <x:c r="BU87" s="174"/>
      <x:c r="BV87" s="174"/>
      <x:c r="BW87" s="174"/>
      <x:c r="BX87" s="174"/>
      <x:c r="BY87" s="174"/>
      <x:c r="BZ87" s="174"/>
      <x:c r="CA87" s="174"/>
      <x:c r="CB87" s="174"/>
      <x:c r="CC87" s="174"/>
      <x:c r="CD87" s="174"/>
      <x:c r="CE87" s="174"/>
      <x:c r="CF87" s="174"/>
      <x:c r="CG87" s="174"/>
      <x:c r="CH87" s="174"/>
      <x:c r="CI87" s="179"/>
      <x:c r="CJ87" s="174" t="str">
        <x:v>Yes</x:v>
      </x:c>
      <x:c r="CK87" s="174" t="str">
        <x:v>Yes</x:v>
      </x:c>
      <x:c r="CL87" s="174" t="str">
        <x:v>Yes</x:v>
      </x:c>
      <x:c r="CM87" s="174" t="str">
        <x:v>Clear</x:v>
      </x:c>
      <x:c r="CN87" s="174" t="str">
        <x:v>Verified — clear</x:v>
      </x:c>
      <x:c r="CO87" s="177" t="n">
        <x:v>46272</x:v>
      </x:c>
      <x:c r="CP87" s="174" t="str">
        <x:v>https://pubmed.ncbi.nlm.nih.gov/42245804/</x:v>
      </x:c>
      <x:c r="CQ87" s="174"/>
      <x:c r="CR87" s="174"/>
      <x:c r="CS87" s="174"/>
      <x:c r="CT87" s="174"/>
      <x:c r="CU87" s="176"/>
      <x:c r="CV87" s="176"/>
      <x:c r="CW87" s="176"/>
      <x:c r="CX87" s="176"/>
      <x:c r="CY87" s="176"/>
      <x:c r="CZ87" s="176"/>
      <x:c r="DA87" s="176"/>
      <x:c r="DB87" s="175" t="str">
        <x:f>IF(L87="","",IF(AND(COUNT(CU87:DA87)=7,OR(CU87=0,CU87=1,CU87=2),OR(CV87=0,CV87=1,CV87=2),OR(CW87=0,CW87=1,CW87=2),OR(CX87=0,CX87=1,CX87=2),OR(CY87=0,CY87=1,CY87=2),OR(CZ87=0,CZ87=1,CZ87=2),OR(DA87=0,DA87=1,DA87=2)),SUM(CU87:DA87),""))</x:f>
      </x:c>
      <x:c r="DC87" s="180" t="str">
        <x:f>IF(DB87="","",ROUND(DB87/14*10,1))</x:f>
      </x:c>
      <x:c r="DD87" s="174" t="str">
        <x:v>Pending</x:v>
      </x:c>
      <x:c r="DE87" s="175" t="str">
        <x:f>IF(L87="","",IF(DC87="","Pending",IF(DD87="Yes","CONDITIONAL — safety override",IF(DC87&gt;=8,"HIGH",IF(DC87&gt;=5,"CONDITIONAL","LOW")))))</x:f>
        <x:v>Pending</x:v>
      </x:c>
      <x:c r="DF87" s="174" t="str">
        <x:v>Pending screening and full-text appraisal; no transferability judgment made at identification.</x:v>
      </x:c>
      <x:c r="DG87" s="174"/>
      <x:c r="DH87" s="174"/>
      <x:c r="DI87" s="174"/>
      <x:c r="DJ87" s="174"/>
      <x:c r="DK87" s="174"/>
      <x:c r="DL87" s="174"/>
      <x:c r="DM87" s="174"/>
      <x:c r="DN87" s="174"/>
      <x:c r="DO87" s="174"/>
      <x:c r="DP87" s="174"/>
      <x:c r="DQ87" s="174"/>
      <x:c r="DR87" s="174"/>
      <x:c r="DS87" s="174"/>
      <x:c r="DT87" s="174"/>
      <x:c r="DU87" s="174"/>
      <x:c r="DV87" s="174"/>
      <x:c r="DW87" s="174"/>
      <x:c r="DX87" s="174"/>
      <x:c r="DY87" s="174"/>
      <x:c r="DZ87" s="174" t="str">
        <x:v>Title/abstract information is insufficient for a substantive scientific, causal, transferability or institutional claim.</x:v>
      </x:c>
      <x:c r="EA87" s="174" t="str">
        <x:v>Pending</x:v>
      </x:c>
      <x:c r="EB87" s="175" t="str">
        <x:f>IF(L87="","",IF(EC87="READY","Yes","No / Pending"))</x:f>
        <x:v>No / Pending</x:v>
      </x:c>
      <x:c r="EC87" s="174" t="str">
        <x:f>IF(L87="","",IF(OR(ISNUMBER(SEARCH("Retracted Publication",Q87)),CM87="Retracted",CN87="Retracted",CM87="Expression of Concern",CN87="Expression of Concern",F87="Not used",CG87="Critical",CH87="High",CH87="Critical"),"BLOCKED — integrity or use restriction",IF(AND(CJ87="Yes",CK87="Yes",CL87="Yes"),IF(AND(CM87="Clear",CN87="Verified — clear"),IF(AND(AND(LEN(TRIM(CF87))&gt;0,LEFT(LOWER(TRIM(CF87)),7)&lt;&gt;"pending"),OR(CG87="High",CG87="Moderate"),OR(CH87="Low",CH87="Some concerns",CH87="Not applicable")),IF(AND(DD87="No",OR(DE87="HIGH",DE87="CONDITIONAL"),AND(LEN(TRIM(DF87))&gt;0,LEFT(LOWER(TRIM(DF87)),7)&lt;&gt;"pending")),IF(AND(AND(LEN(TRIM(DT87))&gt;0,LEFT(LOWER(TRIM(DT87)),7)&lt;&gt;"pending"),AND(LEN(TRIM(DU87))&gt;0,LEFT(LOWER(TRIM(DU87)),7)&lt;&gt;"pending"),OR(AND(LEN(TRIM(DV87))&gt;0,LEFT(LOWER(TRIM(DV87)),7)&lt;&gt;"pending"),AND(LEN(TRIM(DW87))&gt;0,LEFT(LOWER(TRIM(DW87)),7)&lt;&gt;"pending")),AND(LEN(TRIM(DX87))&gt;0,LEFT(LOWER(TRIM(DX87)),7)&lt;&gt;"pending")),IF(AND(F87="Claim-ready",OR(EA87="Strong",EA87="Moderate"),AND(LEN(TRIM(G87))&gt;0,LEFT(LOWER(TRIM(G87)),7)&lt;&gt;"pending"),G87&lt;&gt;"No substantive use decision is permitted from identification metadata alone.",AND(LEN(TRIM(DZ87))&gt;0,LEFT(LOWER(TRIM(DZ87)),7)&lt;&gt;"pending"),DZ87&lt;&gt;"Identification metadata alone does not permit any substantive scientific, causal, operational, or institutional claim.",AND(LEN(TRIM(EI87))&gt;0,LEFT(LOWER(TRIM(EI87)),7)&lt;&gt;"pending"),ISNUMBER(EH87),EH87&gt;0),"READY","PENDING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" s="174" t="str">
        <x:v>Pending</x:v>
      </x:c>
      <x:c r="EE87" s="174"/>
      <x:c r="EF87" s="174" t="str">
        <x:v>Pending</x:v>
      </x:c>
      <x:c r="EG87" s="174" t="str">
        <x:v>Pending</x:v>
      </x:c>
      <x:c r="EH87" s="177"/>
      <x:c r="EI87" s="500"/>
      <x:c r="EJ87" s="174"/>
      <x:c r="EK87" s="174" t="str">
        <x:v>Pending</x:v>
      </x:c>
      <x:c r="EL87" s="177" t="n">
        <x:v>46272</x:v>
      </x:c>
      <x:c r="EM87" s="174" t="str">
        <x:v>Production PubMed record imported and reconciled to Zotero item IK8Y3XQQ;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7" s="181" t="n">
        <x:f>IF(L87="","",(IF(N87&lt;&gt;"",1,0)+IF(O87&lt;&gt;"",1,0)+IF(AJ87&lt;&gt;"",1,0)+IF(AU87&lt;&gt;"",1,0)+IF(BE87&lt;&gt;"",1,0)+IF(CF87&lt;&gt;"",1,0)+IF(CJ87="Yes",1,0)+IF(CL87="Yes",1,0)+IF(DE87&lt;&gt;"Pending",1,0)+IF(F87&lt;&gt;"",1,0)+IF(DZ87&lt;&gt;"",1,0)+IF(EI87&lt;&gt;"",1,0))/12)</x:f>
        <x:v>0.5</x:v>
      </x:c>
    </x:row>
    <x:row r="88">
      <x:c r="A88" s="175" t="str">
        <x:v>EV-0085</x:v>
      </x:c>
      <x:c r="B88" s="174" t="str">
        <x:v>Integrity check</x:v>
      </x:c>
      <x:c r="C88" s="175" t="str">
        <x:f>IF(L88="","",IF(LEFT(EC88,7)="BLOCKED","🔴 Do not use for conclusion",IF(EB88="Yes","🟢 Claim-ready","🟡 Caution / context")))</x:f>
        <x:v>🟡 Caution / context</x:v>
      </x:c>
      <x:c r="D88" s="174" t="str">
        <x:f>IF(L88="","",EC88)</x:f>
        <x:v>PENDING — appropriate appraisal</x:v>
      </x:c>
      <x:c r="E88" s="174" t="str">
        <x:v>P3 — Medium</x:v>
      </x:c>
      <x:c r="F88" s="174" t="str">
        <x:v>Pending</x:v>
      </x:c>
      <x:c r="G88" s="174" t="str">
        <x:v>A potentially relevant concept is present, but direct applicability is ambiguous at title/abstract level.</x:v>
      </x:c>
      <x:c r="H88" s="174" t="str">
        <x:v>Human title/abstract adjudication; retrieve full text if relevance remains plausible.</x:v>
      </x:c>
      <x:c r="I88" s="174"/>
      <x:c r="J88" s="174" t="str">
        <x:v>A — Core</x:v>
      </x:c>
      <x:c r="K88" s="174" t="str">
        <x:v>IDENTIFIED</x:v>
      </x:c>
      <x:c r="L88" s="174" t="str">
        <x:v>The Roles of Military Health Diplomacy and Health Security When Conducting Global Health Engagements That Primarily Promote National Security.</x:v>
      </x:c>
      <x:c r="M88" s="174"/>
      <x:c r="N88" s="174" t="str">
        <x:v>Murray, Clinton K; Smith, Hunter Jackson; Lodi, Paula C</x:v>
      </x:c>
      <x:c r="O88" s="176" t="n">
        <x:v>2026</x:v>
      </x:c>
      <x:c r="P88" s="174" t="str">
        <x:v>Developing world bioethics</x:v>
      </x:c>
      <x:c r="Q88" s="174" t="str">
        <x:v>Journal Article</x:v>
      </x:c>
      <x:c r="R88" s="174" t="str">
        <x:v>Unclear</x:v>
      </x:c>
      <x:c r="S88" s="174" t="str">
        <x:v>Unknown</x:v>
      </x:c>
      <x:c r="T88" s="174" t="str">
        <x:v>eng</x:v>
      </x:c>
      <x:c r="U88" s="174" t="str">
        <x:v>https://pubmed.ncbi.nlm.nih.gov/42233423/</x:v>
      </x:c>
      <x:c r="V88" s="174" t="str">
        <x:v>10.1111/dewb.70044</x:v>
      </x:c>
      <x:c r="W88" s="175" t="str">
        <x:f>IF(V88="","",LOWER(SUBSTITUTE(SUBSTITUTE(SUBSTITUTE(SUBSTITUTE(TRIM(V88),"https://doi.org/",""),"http://doi.org/",""),"https://dx.doi.org/",""),"doi:","")))</x:f>
        <x:v>10.1111/dewb.70044</x:v>
      </x:c>
      <x:c r="X88" s="174" t="str">
        <x:v>42233423</x:v>
      </x:c>
      <x:c r="Y88" s="174" t="str"/>
      <x:c r="Z88" s="174"/>
      <x:c r="AA88" s="174" t="str">
        <x:v>PubMed/MEDLINE</x:v>
      </x:c>
      <x:c r="AB88" s="174" t="str">
        <x:v>PUBMED-A-v1.0-2026-08-28</x:v>
      </x:c>
      <x:c r="AC88" s="174" t="str">
        <x:v>SP-PUBMED-A-20260828</x:v>
      </x:c>
      <x:c r="AD88" s="177" t="n">
        <x:v>46262</x:v>
      </x:c>
      <x:c r="AE88" s="177" t="n">
        <x:v>46272</x:v>
      </x:c>
      <x:c r="AF88" s="174" t="str">
        <x:v>39NSEMMZ</x:v>
      </x:c>
      <x:c r="AG88" s="174"/>
      <x:c r="AH88" s="174" t="str">
        <x:v>Tactical Athlete → Operational Readiness Brazil</x:v>
      </x:c>
      <x:c r="AI88" s="174" t="str">
        <x:v>evidence-family:A</x:v>
      </x:c>
      <x:c r="AJ88" s="174"/>
      <x:c r="AK88" s="175" t="str">
        <x:f>IF(AJ88="","",IF(OR(LOWER(AJ88)="brazil",LOWER(AJ88)="brasil"),"Yes","No"))</x:f>
      </x:c>
      <x:c r="AL88" s="174"/>
      <x:c r="AM88" s="174"/>
      <x:c r="AN88" s="174"/>
      <x:c r="AO88" s="178"/>
      <x:c r="AP88" s="174"/>
      <x:c r="AQ88" s="174"/>
      <x:c r="AR88" s="174"/>
      <x:c r="AS88" s="174"/>
      <x:c r="AT88" s="174"/>
      <x:c r="AU88" s="174"/>
      <x:c r="AV88" s="174"/>
      <x:c r="AW88" s="174"/>
      <x:c r="AX88" s="174"/>
      <x:c r="AY88" s="174"/>
      <x:c r="AZ88" s="174"/>
      <x:c r="BA88" s="174"/>
      <x:c r="BB88" s="174"/>
      <x:c r="BC88" s="174"/>
      <x:c r="BD88" s="174"/>
      <x:c r="BE88" s="174"/>
      <x:c r="BF88" s="174"/>
      <x:c r="BG88" s="174"/>
      <x:c r="BH88" s="174"/>
      <x:c r="BI88" s="174"/>
      <x:c r="BJ88" s="174"/>
      <x:c r="BK88" s="174"/>
      <x:c r="BL88" s="174"/>
      <x:c r="BM88" s="174"/>
      <x:c r="BN88" s="174"/>
      <x:c r="BO88" s="174"/>
      <x:c r="BP88" s="174"/>
      <x:c r="BQ88" s="174"/>
      <x:c r="BR88" s="174"/>
      <x:c r="BS88" s="174"/>
      <x:c r="BT88" s="174"/>
      <x:c r="BU88" s="174"/>
      <x:c r="BV88" s="174"/>
      <x:c r="BW88" s="174"/>
      <x:c r="BX88" s="174"/>
      <x:c r="BY88" s="174"/>
      <x:c r="BZ88" s="174"/>
      <x:c r="CA88" s="174"/>
      <x:c r="CB88" s="174"/>
      <x:c r="CC88" s="174"/>
      <x:c r="CD88" s="174"/>
      <x:c r="CE88" s="174"/>
      <x:c r="CF88" s="174"/>
      <x:c r="CG88" s="174"/>
      <x:c r="CH88" s="174"/>
      <x:c r="CI88" s="179"/>
      <x:c r="CJ88" s="174" t="str">
        <x:v>Yes</x:v>
      </x:c>
      <x:c r="CK88" s="174" t="str">
        <x:v>Yes</x:v>
      </x:c>
      <x:c r="CL88" s="174" t="str">
        <x:v>Yes</x:v>
      </x:c>
      <x:c r="CM88" s="174" t="str">
        <x:v>Clear</x:v>
      </x:c>
      <x:c r="CN88" s="174" t="str">
        <x:v>Verified — clear</x:v>
      </x:c>
      <x:c r="CO88" s="177" t="n">
        <x:v>46272</x:v>
      </x:c>
      <x:c r="CP88" s="174" t="str">
        <x:v>https://pubmed.ncbi.nlm.nih.gov/42233423/</x:v>
      </x:c>
      <x:c r="CQ88" s="174"/>
      <x:c r="CR88" s="174"/>
      <x:c r="CS88" s="174"/>
      <x:c r="CT88" s="174"/>
      <x:c r="CU88" s="176"/>
      <x:c r="CV88" s="176"/>
      <x:c r="CW88" s="176"/>
      <x:c r="CX88" s="176"/>
      <x:c r="CY88" s="176"/>
      <x:c r="CZ88" s="176"/>
      <x:c r="DA88" s="176"/>
      <x:c r="DB88" s="175" t="str">
        <x:f>IF(L88="","",IF(AND(COUNT(CU88:DA88)=7,OR(CU88=0,CU88=1,CU88=2),OR(CV88=0,CV88=1,CV88=2),OR(CW88=0,CW88=1,CW88=2),OR(CX88=0,CX88=1,CX88=2),OR(CY88=0,CY88=1,CY88=2),OR(CZ88=0,CZ88=1,CZ88=2),OR(DA88=0,DA88=1,DA88=2)),SUM(CU88:DA88),""))</x:f>
      </x:c>
      <x:c r="DC88" s="180" t="str">
        <x:f>IF(DB88="","",ROUND(DB88/14*10,1))</x:f>
      </x:c>
      <x:c r="DD88" s="174" t="str">
        <x:v>Pending</x:v>
      </x:c>
      <x:c r="DE88" s="175" t="str">
        <x:f>IF(L88="","",IF(DC88="","Pending",IF(DD88="Yes","CONDITIONAL — safety override",IF(DC88&gt;=8,"HIGH",IF(DC88&gt;=5,"CONDITIONAL","LOW")))))</x:f>
        <x:v>Pending</x:v>
      </x:c>
      <x:c r="DF88" s="174" t="str">
        <x:v>Pending screening and full-text appraisal; no transferability judgment made at identification.</x:v>
      </x:c>
      <x:c r="DG88" s="174"/>
      <x:c r="DH88" s="174"/>
      <x:c r="DI88" s="174"/>
      <x:c r="DJ88" s="174"/>
      <x:c r="DK88" s="174"/>
      <x:c r="DL88" s="174"/>
      <x:c r="DM88" s="174"/>
      <x:c r="DN88" s="174"/>
      <x:c r="DO88" s="174"/>
      <x:c r="DP88" s="174"/>
      <x:c r="DQ88" s="174"/>
      <x:c r="DR88" s="174"/>
      <x:c r="DS88" s="174"/>
      <x:c r="DT88" s="174"/>
      <x:c r="DU88" s="174"/>
      <x:c r="DV88" s="174"/>
      <x:c r="DW88" s="174"/>
      <x:c r="DX88" s="174"/>
      <x:c r="DY88" s="174"/>
      <x:c r="DZ88" s="174" t="str">
        <x:v>Title/abstract information is insufficient for a substantive scientific, causal, transferability or institutional claim.</x:v>
      </x:c>
      <x:c r="EA88" s="174" t="str">
        <x:v>Pending</x:v>
      </x:c>
      <x:c r="EB88" s="175" t="str">
        <x:f>IF(L88="","",IF(EC88="READY","Yes","No / Pending"))</x:f>
        <x:v>No / Pending</x:v>
      </x:c>
      <x:c r="EC88" s="174" t="str">
        <x:f>IF(L88="","",IF(OR(ISNUMBER(SEARCH("Retracted Publication",Q88)),CM88="Retracted",CN88="Retracted",CM88="Expression of Concern",CN88="Expression of Concern",F88="Not used",CG88="Critical",CH88="High",CH88="Critical"),"BLOCKED — integrity or use restriction",IF(AND(CJ88="Yes",CK88="Yes",CL88="Yes"),IF(AND(CM88="Clear",CN88="Verified — clear"),IF(AND(AND(LEN(TRIM(CF88))&gt;0,LEFT(LOWER(TRIM(CF88)),7)&lt;&gt;"pending"),OR(CG88="High",CG88="Moderate"),OR(CH88="Low",CH88="Some concerns",CH88="Not applicable")),IF(AND(DD88="No",OR(DE88="HIGH",DE88="CONDITIONAL"),AND(LEN(TRIM(DF88))&gt;0,LEFT(LOWER(TRIM(DF88)),7)&lt;&gt;"pending")),IF(AND(AND(LEN(TRIM(DT88))&gt;0,LEFT(LOWER(TRIM(DT88)),7)&lt;&gt;"pending"),AND(LEN(TRIM(DU88))&gt;0,LEFT(LOWER(TRIM(DU88)),7)&lt;&gt;"pending"),OR(AND(LEN(TRIM(DV88))&gt;0,LEFT(LOWER(TRIM(DV88)),7)&lt;&gt;"pending"),AND(LEN(TRIM(DW88))&gt;0,LEFT(LOWER(TRIM(DW88)),7)&lt;&gt;"pending")),AND(LEN(TRIM(DX88))&gt;0,LEFT(LOWER(TRIM(DX88)),7)&lt;&gt;"pending")),IF(AND(F88="Claim-ready",OR(EA88="Strong",EA88="Moderate"),AND(LEN(TRIM(G88))&gt;0,LEFT(LOWER(TRIM(G88)),7)&lt;&gt;"pending"),G88&lt;&gt;"No substantive use decision is permitted from identification metadata alone.",AND(LEN(TRIM(DZ88))&gt;0,LEFT(LOWER(TRIM(DZ88)),7)&lt;&gt;"pending"),DZ88&lt;&gt;"Identification metadata alone does not permit any substantive scientific, causal, operational, or institutional claim.",AND(LEN(TRIM(EI88))&gt;0,LEFT(LOWER(TRIM(EI88)),7)&lt;&gt;"pending"),ISNUMBER(EH88),EH88&gt;0),"READY","PENDING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" s="174" t="str">
        <x:v>Pending</x:v>
      </x:c>
      <x:c r="EE88" s="174"/>
      <x:c r="EF88" s="174" t="str">
        <x:v>Pending</x:v>
      </x:c>
      <x:c r="EG88" s="174" t="str">
        <x:v>Pending</x:v>
      </x:c>
      <x:c r="EH88" s="177"/>
      <x:c r="EI88" s="500"/>
      <x:c r="EJ88" s="174"/>
      <x:c r="EK88" s="174" t="str">
        <x:v>Pending</x:v>
      </x:c>
      <x:c r="EL88" s="177" t="n">
        <x:v>46272</x:v>
      </x:c>
      <x:c r="EM88" s="174" t="str">
        <x:v>Production PubMed record imported and reconciled to Zotero item 39NSEMMZ;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8" s="181" t="n">
        <x:f>IF(L88="","",(IF(N88&lt;&gt;"",1,0)+IF(O88&lt;&gt;"",1,0)+IF(AJ88&lt;&gt;"",1,0)+IF(AU88&lt;&gt;"",1,0)+IF(BE88&lt;&gt;"",1,0)+IF(CF88&lt;&gt;"",1,0)+IF(CJ88="Yes",1,0)+IF(CL88="Yes",1,0)+IF(DE88&lt;&gt;"Pending",1,0)+IF(F88&lt;&gt;"",1,0)+IF(DZ88&lt;&gt;"",1,0)+IF(EI88&lt;&gt;"",1,0))/12)</x:f>
        <x:v>0.5</x:v>
      </x:c>
    </x:row>
    <x:row r="89">
      <x:c r="A89" s="175" t="str">
        <x:v>EV-0086</x:v>
      </x:c>
      <x:c r="B89" s="174" t="str">
        <x:v>Integrity check</x:v>
      </x:c>
      <x:c r="C89" s="175" t="str">
        <x:f>IF(L89="","",IF(LEFT(EC89,7)="BLOCKED","🔴 Do not use for conclusion",IF(EB89="Yes","🟢 Claim-ready","🟡 Caution / context")))</x:f>
        <x:v>🟡 Caution / context</x:v>
      </x:c>
      <x:c r="D89" s="174" t="str">
        <x:f>IF(L89="","",EC89)</x:f>
        <x:v>PENDING — appropriate appraisal</x:v>
      </x:c>
      <x:c r="E89" s="174" t="str">
        <x:v>P3 — Medium</x:v>
      </x:c>
      <x:c r="F89" s="174" t="str">
        <x:v>Pending</x:v>
      </x:c>
      <x:c r="G89" s="174" t="str">
        <x:v>Title/abstract identify an explicit operational APHT/medical-readiness topic; retain for full-text assessment.</x:v>
      </x:c>
      <x:c r="H89" s="174" t="str">
        <x:v>Obtain and review lawful full text; confirm human adjudication; then select a design-specific appraisal instrument.</x:v>
      </x:c>
      <x:c r="I89" s="174"/>
      <x:c r="J89" s="174" t="str">
        <x:v>B — APHT / Medical Readiness</x:v>
      </x:c>
      <x:c r="K89" s="174" t="str">
        <x:v>IDENTIFIED</x:v>
      </x:c>
      <x:c r="L89" s="174" t="str">
        <x:v>An approach for estimating thermoelectric module equivalent properties by thermal resistance and numerical modeling.</x:v>
      </x:c>
      <x:c r="M89" s="174"/>
      <x:c r="N89" s="174" t="str">
        <x:v>Pham, Minh Quang; Nguyen, Van Luc; Vo, Tri Quang; Hong, Thong Duc</x:v>
      </x:c>
      <x:c r="O89" s="176" t="n">
        <x:v>2026</x:v>
      </x:c>
      <x:c r="P89" s="174" t="str">
        <x:v>iScience</x:v>
      </x:c>
      <x:c r="Q89" s="174" t="str">
        <x:v>Journal Article</x:v>
      </x:c>
      <x:c r="R89" s="174" t="str">
        <x:v>Unclear</x:v>
      </x:c>
      <x:c r="S89" s="174" t="str">
        <x:v>Unknown</x:v>
      </x:c>
      <x:c r="T89" s="174" t="str">
        <x:v>eng</x:v>
      </x:c>
      <x:c r="U89" s="174" t="str">
        <x:v>https://pubmed.ncbi.nlm.nih.gov/42231972/</x:v>
      </x:c>
      <x:c r="V89" s="174" t="str">
        <x:v>10.1016/j.isci.2026.116086</x:v>
      </x:c>
      <x:c r="W89" s="175" t="str">
        <x:f>IF(V89="","",LOWER(SUBSTITUTE(SUBSTITUTE(SUBSTITUTE(SUBSTITUTE(TRIM(V89),"https://doi.org/",""),"http://doi.org/",""),"https://dx.doi.org/",""),"doi:","")))</x:f>
        <x:v>10.1016/j.isci.2026.116086</x:v>
      </x:c>
      <x:c r="X89" s="174" t="str">
        <x:v>42231972</x:v>
      </x:c>
      <x:c r="Y89" s="174" t="str">
        <x:v>PMC13223961</x:v>
      </x:c>
      <x:c r="Z89" s="174"/>
      <x:c r="AA89" s="174" t="str">
        <x:v>PubMed/MEDLINE</x:v>
      </x:c>
      <x:c r="AB89" s="174" t="str">
        <x:v>PUBMED-B-v1.0-2026-08-28</x:v>
      </x:c>
      <x:c r="AC89" s="174" t="str">
        <x:v>SP-PUBMED-B-20260828</x:v>
      </x:c>
      <x:c r="AD89" s="177" t="n">
        <x:v>46262</x:v>
      </x:c>
      <x:c r="AE89" s="177" t="n">
        <x:v>46272</x:v>
      </x:c>
      <x:c r="AF89" s="174" t="str">
        <x:v>NTVKQUW9</x:v>
      </x:c>
      <x:c r="AG89" s="174"/>
      <x:c r="AH89" s="174" t="str">
        <x:v>Tactical Athlete → Operational Readiness Brazil</x:v>
      </x:c>
      <x:c r="AI89" s="174" t="str">
        <x:v>evidence-family:B</x:v>
      </x:c>
      <x:c r="AJ89" s="174"/>
      <x:c r="AK89" s="175" t="str">
        <x:f>IF(AJ89="","",IF(OR(LOWER(AJ89)="brazil",LOWER(AJ89)="brasil"),"Yes","No"))</x:f>
      </x:c>
      <x:c r="AL89" s="174"/>
      <x:c r="AM89" s="174"/>
      <x:c r="AN89" s="174"/>
      <x:c r="AO89" s="178"/>
      <x:c r="AP89" s="174"/>
      <x:c r="AQ89" s="174"/>
      <x:c r="AR89" s="174"/>
      <x:c r="AS89" s="174"/>
      <x:c r="AT89" s="174"/>
      <x:c r="AU89" s="174"/>
      <x:c r="AV89" s="174"/>
      <x:c r="AW89" s="174"/>
      <x:c r="AX89" s="174"/>
      <x:c r="AY89" s="174"/>
      <x:c r="AZ89" s="174"/>
      <x:c r="BA89" s="174"/>
      <x:c r="BB89" s="174"/>
      <x:c r="BC89" s="174"/>
      <x:c r="BD89" s="174"/>
      <x:c r="BE89" s="174"/>
      <x:c r="BF89" s="174"/>
      <x:c r="BG89" s="174"/>
      <x:c r="BH89" s="174"/>
      <x:c r="BI89" s="174"/>
      <x:c r="BJ89" s="174"/>
      <x:c r="BK89" s="174"/>
      <x:c r="BL89" s="174"/>
      <x:c r="BM89" s="174"/>
      <x:c r="BN89" s="174"/>
      <x:c r="BO89" s="174"/>
      <x:c r="BP89" s="174"/>
      <x:c r="BQ89" s="174"/>
      <x:c r="BR89" s="174"/>
      <x:c r="BS89" s="174"/>
      <x:c r="BT89" s="174"/>
      <x:c r="BU89" s="174"/>
      <x:c r="BV89" s="174"/>
      <x:c r="BW89" s="174"/>
      <x:c r="BX89" s="174"/>
      <x:c r="BY89" s="174"/>
      <x:c r="BZ89" s="174"/>
      <x:c r="CA89" s="174"/>
      <x:c r="CB89" s="174"/>
      <x:c r="CC89" s="174"/>
      <x:c r="CD89" s="174"/>
      <x:c r="CE89" s="174"/>
      <x:c r="CF89" s="174"/>
      <x:c r="CG89" s="174"/>
      <x:c r="CH89" s="174"/>
      <x:c r="CI89" s="179"/>
      <x:c r="CJ89" s="174" t="str">
        <x:v>Yes</x:v>
      </x:c>
      <x:c r="CK89" s="174" t="str">
        <x:v>Yes</x:v>
      </x:c>
      <x:c r="CL89" s="174" t="str">
        <x:v>Yes</x:v>
      </x:c>
      <x:c r="CM89" s="174" t="str">
        <x:v>Clear</x:v>
      </x:c>
      <x:c r="CN89" s="174" t="str">
        <x:v>Verified — clear</x:v>
      </x:c>
      <x:c r="CO89" s="177" t="n">
        <x:v>46272</x:v>
      </x:c>
      <x:c r="CP89" s="174" t="str">
        <x:v>https://pubmed.ncbi.nlm.nih.gov/42231972/</x:v>
      </x:c>
      <x:c r="CQ89" s="174"/>
      <x:c r="CR89" s="174"/>
      <x:c r="CS89" s="174"/>
      <x:c r="CT89" s="174"/>
      <x:c r="CU89" s="176"/>
      <x:c r="CV89" s="176"/>
      <x:c r="CW89" s="176"/>
      <x:c r="CX89" s="176"/>
      <x:c r="CY89" s="176"/>
      <x:c r="CZ89" s="176"/>
      <x:c r="DA89" s="176"/>
      <x:c r="DB89" s="175" t="str">
        <x:f>IF(L89="","",IF(AND(COUNT(CU89:DA89)=7,OR(CU89=0,CU89=1,CU89=2),OR(CV89=0,CV89=1,CV89=2),OR(CW89=0,CW89=1,CW89=2),OR(CX89=0,CX89=1,CX89=2),OR(CY89=0,CY89=1,CY89=2),OR(CZ89=0,CZ89=1,CZ89=2),OR(DA89=0,DA89=1,DA89=2)),SUM(CU89:DA89),""))</x:f>
      </x:c>
      <x:c r="DC89" s="180" t="str">
        <x:f>IF(DB89="","",ROUND(DB89/14*10,1))</x:f>
      </x:c>
      <x:c r="DD89" s="174" t="str">
        <x:v>Pending</x:v>
      </x:c>
      <x:c r="DE89" s="175" t="str">
        <x:f>IF(L89="","",IF(DC89="","Pending",IF(DD89="Yes","CONDITIONAL — safety override",IF(DC89&gt;=8,"HIGH",IF(DC89&gt;=5,"CONDITIONAL","LOW")))))</x:f>
        <x:v>Pending</x:v>
      </x:c>
      <x:c r="DF89" s="174" t="str">
        <x:v>Pending screening and full-text appraisal; no transferability judgment made at identification.</x:v>
      </x:c>
      <x:c r="DG89" s="174"/>
      <x:c r="DH89" s="174"/>
      <x:c r="DI89" s="174"/>
      <x:c r="DJ89" s="174"/>
      <x:c r="DK89" s="174"/>
      <x:c r="DL89" s="174"/>
      <x:c r="DM89" s="174"/>
      <x:c r="DN89" s="174"/>
      <x:c r="DO89" s="174"/>
      <x:c r="DP89" s="174"/>
      <x:c r="DQ89" s="174"/>
      <x:c r="DR89" s="174"/>
      <x:c r="DS89" s="174"/>
      <x:c r="DT89" s="174"/>
      <x:c r="DU89" s="174"/>
      <x:c r="DV89" s="174"/>
      <x:c r="DW89" s="174"/>
      <x:c r="DX89" s="174"/>
      <x:c r="DY89" s="174"/>
      <x:c r="DZ89" s="174" t="str">
        <x:v>Title/abstract screening alone does not establish effectiveness, causality, methodological quality, transferability to Brazilian public safety or an institutional recommendation.</x:v>
      </x:c>
      <x:c r="EA89" s="174" t="str">
        <x:v>Pending</x:v>
      </x:c>
      <x:c r="EB89" s="175" t="str">
        <x:f>IF(L89="","",IF(EC89="READY","Yes","No / Pending"))</x:f>
        <x:v>No / Pending</x:v>
      </x:c>
      <x:c r="EC89" s="174" t="str">
        <x:f>IF(L89="","",IF(OR(ISNUMBER(SEARCH("Retracted Publication",Q89)),CM89="Retracted",CN89="Retracted",CM89="Expression of Concern",CN89="Expression of Concern",F89="Not used",CG89="Critical",CH89="High",CH89="Critical"),"BLOCKED — integrity or use restriction",IF(AND(CJ89="Yes",CK89="Yes",CL89="Yes"),IF(AND(CM89="Clear",CN89="Verified — clear"),IF(AND(AND(LEN(TRIM(CF89))&gt;0,LEFT(LOWER(TRIM(CF89)),7)&lt;&gt;"pending"),OR(CG89="High",CG89="Moderate"),OR(CH89="Low",CH89="Some concerns",CH89="Not applicable")),IF(AND(DD89="No",OR(DE89="HIGH",DE89="CONDITIONAL"),AND(LEN(TRIM(DF89))&gt;0,LEFT(LOWER(TRIM(DF89)),7)&lt;&gt;"pending")),IF(AND(AND(LEN(TRIM(DT89))&gt;0,LEFT(LOWER(TRIM(DT89)),7)&lt;&gt;"pending"),AND(LEN(TRIM(DU89))&gt;0,LEFT(LOWER(TRIM(DU89)),7)&lt;&gt;"pending"),OR(AND(LEN(TRIM(DV89))&gt;0,LEFT(LOWER(TRIM(DV89)),7)&lt;&gt;"pending"),AND(LEN(TRIM(DW89))&gt;0,LEFT(LOWER(TRIM(DW89)),7)&lt;&gt;"pending")),AND(LEN(TRIM(DX89))&gt;0,LEFT(LOWER(TRIM(DX89)),7)&lt;&gt;"pending")),IF(AND(F89="Claim-ready",OR(EA89="Strong",EA89="Moderate"),AND(LEN(TRIM(G89))&gt;0,LEFT(LOWER(TRIM(G89)),7)&lt;&gt;"pending"),G89&lt;&gt;"No substantive use decision is permitted from identification metadata alone.",AND(LEN(TRIM(DZ89))&gt;0,LEFT(LOWER(TRIM(DZ89)),7)&lt;&gt;"pending"),DZ89&lt;&gt;"Identification metadata alone does not permit any substantive scientific, causal, operational, or institutional claim.",AND(LEN(TRIM(EI89))&gt;0,LEFT(LOWER(TRIM(EI89)),7)&lt;&gt;"pending"),ISNUMBER(EH89),EH89&gt;0),"READY","PENDING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" s="174" t="str">
        <x:v>Pending</x:v>
      </x:c>
      <x:c r="EE89" s="174"/>
      <x:c r="EF89" s="174" t="str">
        <x:v>Pending</x:v>
      </x:c>
      <x:c r="EG89" s="174" t="str">
        <x:v>Pending</x:v>
      </x:c>
      <x:c r="EH89" s="177"/>
      <x:c r="EI89" s="500"/>
      <x:c r="EJ89" s="174"/>
      <x:c r="EK89" s="174" t="str">
        <x:v>Pending</x:v>
      </x:c>
      <x:c r="EL89" s="177" t="n">
        <x:v>46272</x:v>
      </x:c>
      <x:c r="EM89" s="174" t="str">
        <x:v>Production PubMed record imported and reconciled to Zotero item NTVKQUW9;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" s="181" t="n">
        <x:f>IF(L89="","",(IF(N89&lt;&gt;"",1,0)+IF(O89&lt;&gt;"",1,0)+IF(AJ89&lt;&gt;"",1,0)+IF(AU89&lt;&gt;"",1,0)+IF(BE89&lt;&gt;"",1,0)+IF(CF89&lt;&gt;"",1,0)+IF(CJ89="Yes",1,0)+IF(CL89="Yes",1,0)+IF(DE89&lt;&gt;"Pending",1,0)+IF(F89&lt;&gt;"",1,0)+IF(DZ89&lt;&gt;"",1,0)+IF(EI89&lt;&gt;"",1,0))/12)</x:f>
        <x:v>0.5</x:v>
      </x:c>
    </x:row>
    <x:row r="90">
      <x:c r="A90" s="175" t="str">
        <x:v>EV-0087</x:v>
      </x:c>
      <x:c r="B90" s="174" t="str">
        <x:v>Integrity check</x:v>
      </x:c>
      <x:c r="C90" s="175" t="str">
        <x:f>IF(L90="","",IF(LEFT(EC90,7)="BLOCKED","🔴 Do not use for conclusion",IF(EB90="Yes","🟢 Claim-ready","🟡 Caution / context")))</x:f>
        <x:v>🟡 Caution / context</x:v>
      </x:c>
      <x:c r="D90" s="174" t="str">
        <x:f>IF(L90="","",EC90)</x:f>
        <x:v>PENDING — appropriate appraisal</x:v>
      </x:c>
      <x:c r="E90" s="174" t="str">
        <x:v>P3 — Medium</x:v>
      </x:c>
      <x:c r="F90" s="174" t="str">
        <x:v>Pending</x:v>
      </x:c>
      <x:c r="G90" s="174" t="str">
        <x:v>Title/abstract identify an explicit tactical/public-safety context and readiness domain; retain for full-text assessment.</x:v>
      </x:c>
      <x:c r="H90" s="174" t="str">
        <x:v>Obtain and review lawful full text; confirm human adjudication; then select a design-specific appraisal instrument.</x:v>
      </x:c>
      <x:c r="I90" s="174"/>
      <x:c r="J90" s="174" t="str">
        <x:v>A — Core</x:v>
      </x:c>
      <x:c r="K90" s="174" t="str">
        <x:v>IDENTIFIED</x:v>
      </x:c>
      <x:c r="L90" s="174" t="str">
        <x:v>Isometric Strength Adaptations After Two Consecutive 12-week Strength and Conditioning Programs in U.S. Air Force ROTC Cadets: The STAR Program.</x:v>
      </x:c>
      <x:c r="M90" s="174"/>
      <x:c r="N90" s="174" t="str">
        <x:v>Brojanac, Alexandra P; Haynes, Hunter; Mota, Jacob; Puleali'i, Sheena; Schwarz, Antonella V; Johnson, Molly F; Kaylor, Maria G; Addison, Andrew; Young, Tristan; Klubertanz, Madeline; Patton, Minali; Graybeal, Austin J</x:v>
      </x:c>
      <x:c r="O90" s="176" t="n">
        <x:v>2026</x:v>
      </x:c>
      <x:c r="P90" s="174" t="str">
        <x:v>Journal of strength and conditioning research</x:v>
      </x:c>
      <x:c r="Q90" s="174" t="str">
        <x:v>Journal Article</x:v>
      </x:c>
      <x:c r="R90" s="174" t="str">
        <x:v>Unclear</x:v>
      </x:c>
      <x:c r="S90" s="174" t="str">
        <x:v>Unknown</x:v>
      </x:c>
      <x:c r="T90" s="174" t="str">
        <x:v>eng</x:v>
      </x:c>
      <x:c r="U90" s="174" t="str">
        <x:v>https://pubmed.ncbi.nlm.nih.gov/42223144/</x:v>
      </x:c>
      <x:c r="V90" s="174" t="str">
        <x:v>10.1519/jsc.0000000000005485</x:v>
      </x:c>
      <x:c r="W90" s="175" t="str">
        <x:f>IF(V90="","",LOWER(SUBSTITUTE(SUBSTITUTE(SUBSTITUTE(SUBSTITUTE(TRIM(V90),"https://doi.org/",""),"http://doi.org/",""),"https://dx.doi.org/",""),"doi:","")))</x:f>
        <x:v>10.1519/jsc.0000000000005485</x:v>
      </x:c>
      <x:c r="X90" s="174" t="str">
        <x:v>42223144</x:v>
      </x:c>
      <x:c r="Y90" s="174" t="str"/>
      <x:c r="Z90" s="174"/>
      <x:c r="AA90" s="174" t="str">
        <x:v>PubMed/MEDLINE</x:v>
      </x:c>
      <x:c r="AB90" s="174" t="str">
        <x:v>PUBMED-A-v1.0-2026-08-28</x:v>
      </x:c>
      <x:c r="AC90" s="174" t="str">
        <x:v>SP-PUBMED-A-20260828</x:v>
      </x:c>
      <x:c r="AD90" s="177" t="n">
        <x:v>46262</x:v>
      </x:c>
      <x:c r="AE90" s="177" t="n">
        <x:v>46272</x:v>
      </x:c>
      <x:c r="AF90" s="174" t="str">
        <x:v>Y76X7DAZ</x:v>
      </x:c>
      <x:c r="AG90" s="174"/>
      <x:c r="AH90" s="174" t="str">
        <x:v>Tactical Athlete → Operational Readiness Brazil</x:v>
      </x:c>
      <x:c r="AI90" s="174" t="str">
        <x:v>evidence-family:A</x:v>
      </x:c>
      <x:c r="AJ90" s="174"/>
      <x:c r="AK90" s="175" t="str">
        <x:f>IF(AJ90="","",IF(OR(LOWER(AJ90)="brazil",LOWER(AJ90)="brasil"),"Yes","No"))</x:f>
      </x:c>
      <x:c r="AL90" s="174"/>
      <x:c r="AM90" s="174"/>
      <x:c r="AN90" s="174"/>
      <x:c r="AO90" s="178"/>
      <x:c r="AP90" s="174"/>
      <x:c r="AQ90" s="174"/>
      <x:c r="AR90" s="174"/>
      <x:c r="AS90" s="174"/>
      <x:c r="AT90" s="174"/>
      <x:c r="AU90" s="174"/>
      <x:c r="AV90" s="174"/>
      <x:c r="AW90" s="174"/>
      <x:c r="AX90" s="174"/>
      <x:c r="AY90" s="174"/>
      <x:c r="AZ90" s="174"/>
      <x:c r="BA90" s="174"/>
      <x:c r="BB90" s="174"/>
      <x:c r="BC90" s="174"/>
      <x:c r="BD90" s="174"/>
      <x:c r="BE90" s="174"/>
      <x:c r="BF90" s="174"/>
      <x:c r="BG90" s="174"/>
      <x:c r="BH90" s="174"/>
      <x:c r="BI90" s="174"/>
      <x:c r="BJ90" s="174"/>
      <x:c r="BK90" s="174"/>
      <x:c r="BL90" s="174"/>
      <x:c r="BM90" s="174"/>
      <x:c r="BN90" s="174"/>
      <x:c r="BO90" s="174"/>
      <x:c r="BP90" s="174"/>
      <x:c r="BQ90" s="174"/>
      <x:c r="BR90" s="174"/>
      <x:c r="BS90" s="174"/>
      <x:c r="BT90" s="174"/>
      <x:c r="BU90" s="174"/>
      <x:c r="BV90" s="174"/>
      <x:c r="BW90" s="174"/>
      <x:c r="BX90" s="174"/>
      <x:c r="BY90" s="174"/>
      <x:c r="BZ90" s="174"/>
      <x:c r="CA90" s="174"/>
      <x:c r="CB90" s="174"/>
      <x:c r="CC90" s="174"/>
      <x:c r="CD90" s="174"/>
      <x:c r="CE90" s="174"/>
      <x:c r="CF90" s="174"/>
      <x:c r="CG90" s="174"/>
      <x:c r="CH90" s="174"/>
      <x:c r="CI90" s="179"/>
      <x:c r="CJ90" s="174" t="str">
        <x:v>Yes</x:v>
      </x:c>
      <x:c r="CK90" s="174" t="str">
        <x:v>Yes</x:v>
      </x:c>
      <x:c r="CL90" s="174" t="str">
        <x:v>Yes</x:v>
      </x:c>
      <x:c r="CM90" s="174" t="str">
        <x:v>Clear</x:v>
      </x:c>
      <x:c r="CN90" s="174" t="str">
        <x:v>Verified — clear</x:v>
      </x:c>
      <x:c r="CO90" s="177" t="n">
        <x:v>46272</x:v>
      </x:c>
      <x:c r="CP90" s="174" t="str">
        <x:v>https://pubmed.ncbi.nlm.nih.gov/42223144/</x:v>
      </x:c>
      <x:c r="CQ90" s="174"/>
      <x:c r="CR90" s="174"/>
      <x:c r="CS90" s="174"/>
      <x:c r="CT90" s="174"/>
      <x:c r="CU90" s="176"/>
      <x:c r="CV90" s="176"/>
      <x:c r="CW90" s="176"/>
      <x:c r="CX90" s="176"/>
      <x:c r="CY90" s="176"/>
      <x:c r="CZ90" s="176"/>
      <x:c r="DA90" s="176"/>
      <x:c r="DB90" s="175" t="str">
        <x:f>IF(L90="","",IF(AND(COUNT(CU90:DA90)=7,OR(CU90=0,CU90=1,CU90=2),OR(CV90=0,CV90=1,CV90=2),OR(CW90=0,CW90=1,CW90=2),OR(CX90=0,CX90=1,CX90=2),OR(CY90=0,CY90=1,CY90=2),OR(CZ90=0,CZ90=1,CZ90=2),OR(DA90=0,DA90=1,DA90=2)),SUM(CU90:DA90),""))</x:f>
      </x:c>
      <x:c r="DC90" s="180" t="str">
        <x:f>IF(DB90="","",ROUND(DB90/14*10,1))</x:f>
      </x:c>
      <x:c r="DD90" s="174" t="str">
        <x:v>Pending</x:v>
      </x:c>
      <x:c r="DE90" s="175" t="str">
        <x:f>IF(L90="","",IF(DC90="","Pending",IF(DD90="Yes","CONDITIONAL — safety override",IF(DC90&gt;=8,"HIGH",IF(DC90&gt;=5,"CONDITIONAL","LOW")))))</x:f>
        <x:v>Pending</x:v>
      </x:c>
      <x:c r="DF90" s="174" t="str">
        <x:v>Pending screening and full-text appraisal; no transferability judgment made at identification.</x:v>
      </x:c>
      <x:c r="DG90" s="174"/>
      <x:c r="DH90" s="174"/>
      <x:c r="DI90" s="174"/>
      <x:c r="DJ90" s="174"/>
      <x:c r="DK90" s="174"/>
      <x:c r="DL90" s="174"/>
      <x:c r="DM90" s="174"/>
      <x:c r="DN90" s="174"/>
      <x:c r="DO90" s="174"/>
      <x:c r="DP90" s="174"/>
      <x:c r="DQ90" s="174"/>
      <x:c r="DR90" s="174"/>
      <x:c r="DS90" s="174"/>
      <x:c r="DT90" s="174"/>
      <x:c r="DU90" s="174"/>
      <x:c r="DV90" s="174"/>
      <x:c r="DW90" s="174"/>
      <x:c r="DX90" s="174"/>
      <x:c r="DY90" s="174"/>
      <x:c r="DZ90" s="174" t="str">
        <x:v>Title/abstract screening alone does not establish effectiveness, causality, methodological quality, transferability to Brazilian public safety or an institutional recommendation.</x:v>
      </x:c>
      <x:c r="EA90" s="174" t="str">
        <x:v>Pending</x:v>
      </x:c>
      <x:c r="EB90" s="175" t="str">
        <x:f>IF(L90="","",IF(EC90="READY","Yes","No / Pending"))</x:f>
        <x:v>No / Pending</x:v>
      </x:c>
      <x:c r="EC90" s="174" t="str">
        <x:f>IF(L90="","",IF(OR(ISNUMBER(SEARCH("Retracted Publication",Q90)),CM90="Retracted",CN90="Retracted",CM90="Expression of Concern",CN90="Expression of Concern",F90="Not used",CG90="Critical",CH90="High",CH90="Critical"),"BLOCKED — integrity or use restriction",IF(AND(CJ90="Yes",CK90="Yes",CL90="Yes"),IF(AND(CM90="Clear",CN90="Verified — clear"),IF(AND(AND(LEN(TRIM(CF90))&gt;0,LEFT(LOWER(TRIM(CF90)),7)&lt;&gt;"pending"),OR(CG90="High",CG90="Moderate"),OR(CH90="Low",CH90="Some concerns",CH90="Not applicable")),IF(AND(DD90="No",OR(DE90="HIGH",DE90="CONDITIONAL"),AND(LEN(TRIM(DF90))&gt;0,LEFT(LOWER(TRIM(DF90)),7)&lt;&gt;"pending")),IF(AND(AND(LEN(TRIM(DT90))&gt;0,LEFT(LOWER(TRIM(DT90)),7)&lt;&gt;"pending"),AND(LEN(TRIM(DU90))&gt;0,LEFT(LOWER(TRIM(DU90)),7)&lt;&gt;"pending"),OR(AND(LEN(TRIM(DV90))&gt;0,LEFT(LOWER(TRIM(DV90)),7)&lt;&gt;"pending"),AND(LEN(TRIM(DW90))&gt;0,LEFT(LOWER(TRIM(DW90)),7)&lt;&gt;"pending")),AND(LEN(TRIM(DX90))&gt;0,LEFT(LOWER(TRIM(DX90)),7)&lt;&gt;"pending")),IF(AND(F90="Claim-ready",OR(EA90="Strong",EA90="Moderate"),AND(LEN(TRIM(G90))&gt;0,LEFT(LOWER(TRIM(G90)),7)&lt;&gt;"pending"),G90&lt;&gt;"No substantive use decision is permitted from identification metadata alone.",AND(LEN(TRIM(DZ90))&gt;0,LEFT(LOWER(TRIM(DZ90)),7)&lt;&gt;"pending"),DZ90&lt;&gt;"Identification metadata alone does not permit any substantive scientific, causal, operational, or institutional claim.",AND(LEN(TRIM(EI90))&gt;0,LEFT(LOWER(TRIM(EI90)),7)&lt;&gt;"pending"),ISNUMBER(EH90),EH90&gt;0),"READY","PENDING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" s="174" t="str">
        <x:v>Pending</x:v>
      </x:c>
      <x:c r="EE90" s="174"/>
      <x:c r="EF90" s="174" t="str">
        <x:v>Pending</x:v>
      </x:c>
      <x:c r="EG90" s="174" t="str">
        <x:v>Pending</x:v>
      </x:c>
      <x:c r="EH90" s="177"/>
      <x:c r="EI90" s="500"/>
      <x:c r="EJ90" s="174"/>
      <x:c r="EK90" s="174" t="str">
        <x:v>Pending</x:v>
      </x:c>
      <x:c r="EL90" s="177" t="n">
        <x:v>46272</x:v>
      </x:c>
      <x:c r="EM90" s="174" t="str">
        <x:v>Production PubMed record imported and reconciled to Zotero item Y76X7DAZ;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" s="181" t="n">
        <x:f>IF(L90="","",(IF(N90&lt;&gt;"",1,0)+IF(O90&lt;&gt;"",1,0)+IF(AJ90&lt;&gt;"",1,0)+IF(AU90&lt;&gt;"",1,0)+IF(BE90&lt;&gt;"",1,0)+IF(CF90&lt;&gt;"",1,0)+IF(CJ90="Yes",1,0)+IF(CL90="Yes",1,0)+IF(DE90&lt;&gt;"Pending",1,0)+IF(F90&lt;&gt;"",1,0)+IF(DZ90&lt;&gt;"",1,0)+IF(EI90&lt;&gt;"",1,0))/12)</x:f>
        <x:v>0.5</x:v>
      </x:c>
    </x:row>
    <x:row r="91">
      <x:c r="A91" s="175" t="str">
        <x:v>EV-0088</x:v>
      </x:c>
      <x:c r="B91" s="174" t="str">
        <x:v>Integrity check</x:v>
      </x:c>
      <x:c r="C91" s="175" t="str">
        <x:f>IF(L91="","",IF(LEFT(EC91,7)="BLOCKED","🔴 Do not use for conclusion",IF(EB91="Yes","🟢 Claim-ready","🟡 Caution / context")))</x:f>
        <x:v>🟡 Caution / context</x:v>
      </x:c>
      <x:c r="D91" s="174" t="str">
        <x:f>IF(L91="","",EC91)</x:f>
        <x:v>PENDING — appropriate appraisal</x:v>
      </x:c>
      <x:c r="E91" s="174" t="str">
        <x:v>P3 — Medium</x:v>
      </x:c>
      <x:c r="F91" s="174" t="str">
        <x:v>Pending</x:v>
      </x:c>
      <x:c r="G91" s="174" t="str">
        <x:v>Title/abstract identify an explicit tactical/public-safety context and readiness domain; retain for full-text assessment.</x:v>
      </x:c>
      <x:c r="H91" s="174" t="str">
        <x:v>Obtain and review lawful full text; confirm human adjudication; then select a design-specific appraisal instrument.</x:v>
      </x:c>
      <x:c r="I91" s="174"/>
      <x:c r="J91" s="174" t="str">
        <x:v>A — Core</x:v>
      </x:c>
      <x:c r="K91" s="174" t="str">
        <x:v>IDENTIFIED</x:v>
      </x:c>
      <x:c r="L91" s="174" t="str">
        <x:v>A systematic review of the impact of adverse childhood experiences on U.S. Service Members and military readiness.</x:v>
      </x:c>
      <x:c r="M91" s="174"/>
      <x:c r="N91" s="174" t="str">
        <x:v>Wood, Dan M; Foote, Douglas A; Osborne, Theresa V; Vejar-Preece, Carmen L; Ferro, Allison L</x:v>
      </x:c>
      <x:c r="O91" s="176" t="n">
        <x:v>2026</x:v>
      </x:c>
      <x:c r="P91" s="174" t="str">
        <x:v>Military psychology : the official journal of the Division of Military Psychology, American Psychological Association</x:v>
      </x:c>
      <x:c r="Q91" s="174" t="str">
        <x:v>Journal Article</x:v>
      </x:c>
      <x:c r="R91" s="174" t="str">
        <x:v>Unclear</x:v>
      </x:c>
      <x:c r="S91" s="174" t="str">
        <x:v>Unknown</x:v>
      </x:c>
      <x:c r="T91" s="174" t="str">
        <x:v>eng</x:v>
      </x:c>
      <x:c r="U91" s="174" t="str">
        <x:v>https://pubmed.ncbi.nlm.nih.gov/42212717/</x:v>
      </x:c>
      <x:c r="V91" s="174" t="str">
        <x:v>10.1080/08995605.2026.2681306</x:v>
      </x:c>
      <x:c r="W91" s="175" t="str">
        <x:f>IF(V91="","",LOWER(SUBSTITUTE(SUBSTITUTE(SUBSTITUTE(SUBSTITUTE(TRIM(V91),"https://doi.org/",""),"http://doi.org/",""),"https://dx.doi.org/",""),"doi:","")))</x:f>
        <x:v>10.1080/08995605.2026.2681306</x:v>
      </x:c>
      <x:c r="X91" s="174" t="str">
        <x:v>42212717</x:v>
      </x:c>
      <x:c r="Y91" s="174" t="str"/>
      <x:c r="Z91" s="174"/>
      <x:c r="AA91" s="174" t="str">
        <x:v>PubMed/MEDLINE</x:v>
      </x:c>
      <x:c r="AB91" s="174" t="str">
        <x:v>PUBMED-A-v1.0-2026-08-28</x:v>
      </x:c>
      <x:c r="AC91" s="174" t="str">
        <x:v>SP-PUBMED-A-20260828</x:v>
      </x:c>
      <x:c r="AD91" s="177" t="n">
        <x:v>46262</x:v>
      </x:c>
      <x:c r="AE91" s="177" t="n">
        <x:v>46272</x:v>
      </x:c>
      <x:c r="AF91" s="174" t="str">
        <x:v>8BPIVEQZ</x:v>
      </x:c>
      <x:c r="AG91" s="174"/>
      <x:c r="AH91" s="174" t="str">
        <x:v>Tactical Athlete → Operational Readiness Brazil</x:v>
      </x:c>
      <x:c r="AI91" s="174" t="str">
        <x:v>evidence-family:A</x:v>
      </x:c>
      <x:c r="AJ91" s="174"/>
      <x:c r="AK91" s="175" t="str">
        <x:f>IF(AJ91="","",IF(OR(LOWER(AJ91)="brazil",LOWER(AJ91)="brasil"),"Yes","No"))</x:f>
      </x:c>
      <x:c r="AL91" s="174"/>
      <x:c r="AM91" s="174"/>
      <x:c r="AN91" s="174"/>
      <x:c r="AO91" s="178"/>
      <x:c r="AP91" s="174"/>
      <x:c r="AQ91" s="174"/>
      <x:c r="AR91" s="174"/>
      <x:c r="AS91" s="174"/>
      <x:c r="AT91" s="174"/>
      <x:c r="AU91" s="174"/>
      <x:c r="AV91" s="174"/>
      <x:c r="AW91" s="174"/>
      <x:c r="AX91" s="174"/>
      <x:c r="AY91" s="174"/>
      <x:c r="AZ91" s="174"/>
      <x:c r="BA91" s="174"/>
      <x:c r="BB91" s="174"/>
      <x:c r="BC91" s="174"/>
      <x:c r="BD91" s="174"/>
      <x:c r="BE91" s="174"/>
      <x:c r="BF91" s="174"/>
      <x:c r="BG91" s="174"/>
      <x:c r="BH91" s="174"/>
      <x:c r="BI91" s="174"/>
      <x:c r="BJ91" s="174"/>
      <x:c r="BK91" s="174"/>
      <x:c r="BL91" s="174"/>
      <x:c r="BM91" s="174"/>
      <x:c r="BN91" s="174"/>
      <x:c r="BO91" s="174"/>
      <x:c r="BP91" s="174"/>
      <x:c r="BQ91" s="174"/>
      <x:c r="BR91" s="174"/>
      <x:c r="BS91" s="174"/>
      <x:c r="BT91" s="174"/>
      <x:c r="BU91" s="174"/>
      <x:c r="BV91" s="174"/>
      <x:c r="BW91" s="174"/>
      <x:c r="BX91" s="174"/>
      <x:c r="BY91" s="174"/>
      <x:c r="BZ91" s="174"/>
      <x:c r="CA91" s="174"/>
      <x:c r="CB91" s="174"/>
      <x:c r="CC91" s="174"/>
      <x:c r="CD91" s="174"/>
      <x:c r="CE91" s="174"/>
      <x:c r="CF91" s="174"/>
      <x:c r="CG91" s="174"/>
      <x:c r="CH91" s="174"/>
      <x:c r="CI91" s="179"/>
      <x:c r="CJ91" s="174" t="str">
        <x:v>Yes</x:v>
      </x:c>
      <x:c r="CK91" s="174" t="str">
        <x:v>Yes</x:v>
      </x:c>
      <x:c r="CL91" s="174" t="str">
        <x:v>Yes</x:v>
      </x:c>
      <x:c r="CM91" s="174" t="str">
        <x:v>Clear</x:v>
      </x:c>
      <x:c r="CN91" s="174" t="str">
        <x:v>Verified — clear</x:v>
      </x:c>
      <x:c r="CO91" s="177" t="n">
        <x:v>46272</x:v>
      </x:c>
      <x:c r="CP91" s="174" t="str">
        <x:v>https://pubmed.ncbi.nlm.nih.gov/42212717/</x:v>
      </x:c>
      <x:c r="CQ91" s="174"/>
      <x:c r="CR91" s="174"/>
      <x:c r="CS91" s="174"/>
      <x:c r="CT91" s="174"/>
      <x:c r="CU91" s="176"/>
      <x:c r="CV91" s="176"/>
      <x:c r="CW91" s="176"/>
      <x:c r="CX91" s="176"/>
      <x:c r="CY91" s="176"/>
      <x:c r="CZ91" s="176"/>
      <x:c r="DA91" s="176"/>
      <x:c r="DB91" s="175" t="str">
        <x:f>IF(L91="","",IF(AND(COUNT(CU91:DA91)=7,OR(CU91=0,CU91=1,CU91=2),OR(CV91=0,CV91=1,CV91=2),OR(CW91=0,CW91=1,CW91=2),OR(CX91=0,CX91=1,CX91=2),OR(CY91=0,CY91=1,CY91=2),OR(CZ91=0,CZ91=1,CZ91=2),OR(DA91=0,DA91=1,DA91=2)),SUM(CU91:DA91),""))</x:f>
      </x:c>
      <x:c r="DC91" s="180" t="str">
        <x:f>IF(DB91="","",ROUND(DB91/14*10,1))</x:f>
      </x:c>
      <x:c r="DD91" s="174" t="str">
        <x:v>Pending</x:v>
      </x:c>
      <x:c r="DE91" s="175" t="str">
        <x:f>IF(L91="","",IF(DC91="","Pending",IF(DD91="Yes","CONDITIONAL — safety override",IF(DC91&gt;=8,"HIGH",IF(DC91&gt;=5,"CONDITIONAL","LOW")))))</x:f>
        <x:v>Pending</x:v>
      </x:c>
      <x:c r="DF91" s="174" t="str">
        <x:v>Pending screening and full-text appraisal; no transferability judgment made at identification.</x:v>
      </x:c>
      <x:c r="DG91" s="174"/>
      <x:c r="DH91" s="174"/>
      <x:c r="DI91" s="174"/>
      <x:c r="DJ91" s="174"/>
      <x:c r="DK91" s="174"/>
      <x:c r="DL91" s="174"/>
      <x:c r="DM91" s="174"/>
      <x:c r="DN91" s="174"/>
      <x:c r="DO91" s="174"/>
      <x:c r="DP91" s="174"/>
      <x:c r="DQ91" s="174"/>
      <x:c r="DR91" s="174"/>
      <x:c r="DS91" s="174"/>
      <x:c r="DT91" s="174"/>
      <x:c r="DU91" s="174"/>
      <x:c r="DV91" s="174"/>
      <x:c r="DW91" s="174"/>
      <x:c r="DX91" s="174"/>
      <x:c r="DY91" s="174"/>
      <x:c r="DZ91" s="174" t="str">
        <x:v>Title/abstract screening alone does not establish effectiveness, causality, methodological quality, transferability to Brazilian public safety or an institutional recommendation.</x:v>
      </x:c>
      <x:c r="EA91" s="174" t="str">
        <x:v>Pending</x:v>
      </x:c>
      <x:c r="EB91" s="175" t="str">
        <x:f>IF(L91="","",IF(EC91="READY","Yes","No / Pending"))</x:f>
        <x:v>No / Pending</x:v>
      </x:c>
      <x:c r="EC91" s="174" t="str">
        <x:f>IF(L91="","",IF(OR(ISNUMBER(SEARCH("Retracted Publication",Q91)),CM91="Retracted",CN91="Retracted",CM91="Expression of Concern",CN91="Expression of Concern",F91="Not used",CG91="Critical",CH91="High",CH91="Critical"),"BLOCKED — integrity or use restriction",IF(AND(CJ91="Yes",CK91="Yes",CL91="Yes"),IF(AND(CM91="Clear",CN91="Verified — clear"),IF(AND(AND(LEN(TRIM(CF91))&gt;0,LEFT(LOWER(TRIM(CF91)),7)&lt;&gt;"pending"),OR(CG91="High",CG91="Moderate"),OR(CH91="Low",CH91="Some concerns",CH91="Not applicable")),IF(AND(DD91="No",OR(DE91="HIGH",DE91="CONDITIONAL"),AND(LEN(TRIM(DF91))&gt;0,LEFT(LOWER(TRIM(DF91)),7)&lt;&gt;"pending")),IF(AND(AND(LEN(TRIM(DT91))&gt;0,LEFT(LOWER(TRIM(DT91)),7)&lt;&gt;"pending"),AND(LEN(TRIM(DU91))&gt;0,LEFT(LOWER(TRIM(DU91)),7)&lt;&gt;"pending"),OR(AND(LEN(TRIM(DV91))&gt;0,LEFT(LOWER(TRIM(DV91)),7)&lt;&gt;"pending"),AND(LEN(TRIM(DW91))&gt;0,LEFT(LOWER(TRIM(DW91)),7)&lt;&gt;"pending")),AND(LEN(TRIM(DX91))&gt;0,LEFT(LOWER(TRIM(DX91)),7)&lt;&gt;"pending")),IF(AND(F91="Claim-ready",OR(EA91="Strong",EA91="Moderate"),AND(LEN(TRIM(G91))&gt;0,LEFT(LOWER(TRIM(G91)),7)&lt;&gt;"pending"),G91&lt;&gt;"No substantive use decision is permitted from identification metadata alone.",AND(LEN(TRIM(DZ91))&gt;0,LEFT(LOWER(TRIM(DZ91)),7)&lt;&gt;"pending"),DZ91&lt;&gt;"Identification metadata alone does not permit any substantive scientific, causal, operational, or institutional claim.",AND(LEN(TRIM(EI91))&gt;0,LEFT(LOWER(TRIM(EI91)),7)&lt;&gt;"pending"),ISNUMBER(EH91),EH91&gt;0),"READY","PENDING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" s="174" t="str">
        <x:v>Pending</x:v>
      </x:c>
      <x:c r="EE91" s="174"/>
      <x:c r="EF91" s="174" t="str">
        <x:v>Pending</x:v>
      </x:c>
      <x:c r="EG91" s="174" t="str">
        <x:v>Pending</x:v>
      </x:c>
      <x:c r="EH91" s="177"/>
      <x:c r="EI91" s="500"/>
      <x:c r="EJ91" s="174"/>
      <x:c r="EK91" s="174" t="str">
        <x:v>Pending</x:v>
      </x:c>
      <x:c r="EL91" s="177" t="n">
        <x:v>46272</x:v>
      </x:c>
      <x:c r="EM91" s="174" t="str">
        <x:v>Production PubMed record imported and reconciled to Zotero item 8BPIVEQZ;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" s="181" t="n">
        <x:f>IF(L91="","",(IF(N91&lt;&gt;"",1,0)+IF(O91&lt;&gt;"",1,0)+IF(AJ91&lt;&gt;"",1,0)+IF(AU91&lt;&gt;"",1,0)+IF(BE91&lt;&gt;"",1,0)+IF(CF91&lt;&gt;"",1,0)+IF(CJ91="Yes",1,0)+IF(CL91="Yes",1,0)+IF(DE91&lt;&gt;"Pending",1,0)+IF(F91&lt;&gt;"",1,0)+IF(DZ91&lt;&gt;"",1,0)+IF(EI91&lt;&gt;"",1,0))/12)</x:f>
        <x:v>0.5</x:v>
      </x:c>
    </x:row>
    <x:row r="92">
      <x:c r="A92" s="175" t="str">
        <x:v>EV-0089</x:v>
      </x:c>
      <x:c r="B92" s="174" t="str">
        <x:v>Integrity check</x:v>
      </x:c>
      <x:c r="C92" s="175" t="str">
        <x:f>IF(L92="","",IF(LEFT(EC92,7)="BLOCKED","🔴 Do not use for conclusion",IF(EB92="Yes","🟢 Claim-ready","🟡 Caution / context")))</x:f>
        <x:v>🟡 Caution / context</x:v>
      </x:c>
      <x:c r="D92" s="174" t="str">
        <x:f>IF(L92="","",EC92)</x:f>
        <x:v>PENDING — appropriate appraisal</x:v>
      </x:c>
      <x:c r="E92" s="174" t="str">
        <x:v>P3 — Medium</x:v>
      </x:c>
      <x:c r="F92" s="174" t="str">
        <x:v>Pending</x:v>
      </x:c>
      <x:c r="G92" s="174" t="str">
        <x:v>Title/abstract identify an explicit operational APHT/medical-readiness topic; retain for full-text assessment.</x:v>
      </x:c>
      <x:c r="H92" s="174" t="str">
        <x:v>Obtain and review lawful full text; confirm human adjudication; then select a design-specific appraisal instrument.</x:v>
      </x:c>
      <x:c r="I92" s="174"/>
      <x:c r="J92" s="174" t="str">
        <x:v>B — APHT / Medical Readiness</x:v>
      </x:c>
      <x:c r="K92" s="174" t="str">
        <x:v>IDENTIFIED</x:v>
      </x:c>
      <x:c r="L92" s="174" t="str">
        <x:v>Immersive virtual reality for assessing decision-making in mass casualty incident and tactical combat casualty care scenarios among military personnel.</x:v>
      </x:c>
      <x:c r="M92" s="174"/>
      <x:c r="N92" s="174" t="str">
        <x:v>Lopez Lopez, Carmen Amalia; Semeraro, Federico; Ocampo Cervantes, Ana Belen; Pardo Rios, Manuel; Guillen Martinez, Daniel; Sanchez Gomez, Marina; Venero Sanchez, Nereo; Mendoza Lopez, Miriam; Ivanov, Matin; Ceron Madrigal, Jose Joaquin; Botia Gonzalez, Maria; Alcazar Artero, Petronila Mireia</x:v>
      </x:c>
      <x:c r="O92" s="176" t="n">
        <x:v>2026</x:v>
      </x:c>
      <x:c r="P92" s="174" t="str">
        <x:v>BMJ military health</x:v>
      </x:c>
      <x:c r="Q92" s="174" t="str">
        <x:v>Journal Article</x:v>
      </x:c>
      <x:c r="R92" s="174" t="str">
        <x:v>Unclear</x:v>
      </x:c>
      <x:c r="S92" s="174" t="str">
        <x:v>Unknown</x:v>
      </x:c>
      <x:c r="T92" s="174" t="str">
        <x:v>eng</x:v>
      </x:c>
      <x:c r="U92" s="174" t="str">
        <x:v>https://pubmed.ncbi.nlm.nih.gov/42209130/</x:v>
      </x:c>
      <x:c r="V92" s="174" t="str">
        <x:v>10.1136/military-2026-003286</x:v>
      </x:c>
      <x:c r="W92" s="175" t="str">
        <x:f>IF(V92="","",LOWER(SUBSTITUTE(SUBSTITUTE(SUBSTITUTE(SUBSTITUTE(TRIM(V92),"https://doi.org/",""),"http://doi.org/",""),"https://dx.doi.org/",""),"doi:","")))</x:f>
        <x:v>10.1136/military-2026-003286</x:v>
      </x:c>
      <x:c r="X92" s="174" t="str">
        <x:v>42209130</x:v>
      </x:c>
      <x:c r="Y92" s="174" t="str"/>
      <x:c r="Z92" s="174"/>
      <x:c r="AA92" s="174" t="str">
        <x:v>PubMed/MEDLINE</x:v>
      </x:c>
      <x:c r="AB92" s="174" t="str">
        <x:v>PUBMED-B-v1.0-2026-08-28</x:v>
      </x:c>
      <x:c r="AC92" s="174" t="str">
        <x:v>SP-PUBMED-B-20260828</x:v>
      </x:c>
      <x:c r="AD92" s="177" t="n">
        <x:v>46262</x:v>
      </x:c>
      <x:c r="AE92" s="177" t="n">
        <x:v>46272</x:v>
      </x:c>
      <x:c r="AF92" s="174" t="str">
        <x:v>B3QH2XSU</x:v>
      </x:c>
      <x:c r="AG92" s="174"/>
      <x:c r="AH92" s="174" t="str">
        <x:v>Tactical Athlete → Operational Readiness Brazil</x:v>
      </x:c>
      <x:c r="AI92" s="174" t="str">
        <x:v>evidence-family:B</x:v>
      </x:c>
      <x:c r="AJ92" s="174"/>
      <x:c r="AK92" s="175" t="str">
        <x:f>IF(AJ92="","",IF(OR(LOWER(AJ92)="brazil",LOWER(AJ92)="brasil"),"Yes","No"))</x:f>
      </x:c>
      <x:c r="AL92" s="174"/>
      <x:c r="AM92" s="174"/>
      <x:c r="AN92" s="174"/>
      <x:c r="AO92" s="178"/>
      <x:c r="AP92" s="174"/>
      <x:c r="AQ92" s="174"/>
      <x:c r="AR92" s="174"/>
      <x:c r="AS92" s="174"/>
      <x:c r="AT92" s="174"/>
      <x:c r="AU92" s="174"/>
      <x:c r="AV92" s="174"/>
      <x:c r="AW92" s="174"/>
      <x:c r="AX92" s="174"/>
      <x:c r="AY92" s="174"/>
      <x:c r="AZ92" s="174"/>
      <x:c r="BA92" s="174"/>
      <x:c r="BB92" s="174"/>
      <x:c r="BC92" s="174"/>
      <x:c r="BD92" s="174"/>
      <x:c r="BE92" s="174"/>
      <x:c r="BF92" s="174"/>
      <x:c r="BG92" s="174"/>
      <x:c r="BH92" s="174"/>
      <x:c r="BI92" s="174"/>
      <x:c r="BJ92" s="174"/>
      <x:c r="BK92" s="174"/>
      <x:c r="BL92" s="174"/>
      <x:c r="BM92" s="174"/>
      <x:c r="BN92" s="174"/>
      <x:c r="BO92" s="174"/>
      <x:c r="BP92" s="174"/>
      <x:c r="BQ92" s="174"/>
      <x:c r="BR92" s="174"/>
      <x:c r="BS92" s="174"/>
      <x:c r="BT92" s="174"/>
      <x:c r="BU92" s="174"/>
      <x:c r="BV92" s="174"/>
      <x:c r="BW92" s="174"/>
      <x:c r="BX92" s="174"/>
      <x:c r="BY92" s="174"/>
      <x:c r="BZ92" s="174"/>
      <x:c r="CA92" s="174"/>
      <x:c r="CB92" s="174"/>
      <x:c r="CC92" s="174"/>
      <x:c r="CD92" s="174"/>
      <x:c r="CE92" s="174"/>
      <x:c r="CF92" s="174"/>
      <x:c r="CG92" s="174"/>
      <x:c r="CH92" s="174"/>
      <x:c r="CI92" s="179"/>
      <x:c r="CJ92" s="174" t="str">
        <x:v>Yes</x:v>
      </x:c>
      <x:c r="CK92" s="174" t="str">
        <x:v>Yes</x:v>
      </x:c>
      <x:c r="CL92" s="174" t="str">
        <x:v>Yes</x:v>
      </x:c>
      <x:c r="CM92" s="174" t="str">
        <x:v>Clear</x:v>
      </x:c>
      <x:c r="CN92" s="174" t="str">
        <x:v>Verified — clear</x:v>
      </x:c>
      <x:c r="CO92" s="177" t="n">
        <x:v>46272</x:v>
      </x:c>
      <x:c r="CP92" s="174" t="str">
        <x:v>https://pubmed.ncbi.nlm.nih.gov/42209130/</x:v>
      </x:c>
      <x:c r="CQ92" s="174"/>
      <x:c r="CR92" s="174"/>
      <x:c r="CS92" s="174"/>
      <x:c r="CT92" s="174"/>
      <x:c r="CU92" s="176"/>
      <x:c r="CV92" s="176"/>
      <x:c r="CW92" s="176"/>
      <x:c r="CX92" s="176"/>
      <x:c r="CY92" s="176"/>
      <x:c r="CZ92" s="176"/>
      <x:c r="DA92" s="176"/>
      <x:c r="DB92" s="175" t="str">
        <x:f>IF(L92="","",IF(AND(COUNT(CU92:DA92)=7,OR(CU92=0,CU92=1,CU92=2),OR(CV92=0,CV92=1,CV92=2),OR(CW92=0,CW92=1,CW92=2),OR(CX92=0,CX92=1,CX92=2),OR(CY92=0,CY92=1,CY92=2),OR(CZ92=0,CZ92=1,CZ92=2),OR(DA92=0,DA92=1,DA92=2)),SUM(CU92:DA92),""))</x:f>
      </x:c>
      <x:c r="DC92" s="180" t="str">
        <x:f>IF(DB92="","",ROUND(DB92/14*10,1))</x:f>
      </x:c>
      <x:c r="DD92" s="174" t="str">
        <x:v>Pending</x:v>
      </x:c>
      <x:c r="DE92" s="175" t="str">
        <x:f>IF(L92="","",IF(DC92="","Pending",IF(DD92="Yes","CONDITIONAL — safety override",IF(DC92&gt;=8,"HIGH",IF(DC92&gt;=5,"CONDITIONAL","LOW")))))</x:f>
        <x:v>Pending</x:v>
      </x:c>
      <x:c r="DF92" s="174" t="str">
        <x:v>Pending screening and full-text appraisal; no transferability judgment made at identification.</x:v>
      </x:c>
      <x:c r="DG92" s="174"/>
      <x:c r="DH92" s="174"/>
      <x:c r="DI92" s="174"/>
      <x:c r="DJ92" s="174"/>
      <x:c r="DK92" s="174"/>
      <x:c r="DL92" s="174"/>
      <x:c r="DM92" s="174"/>
      <x:c r="DN92" s="174"/>
      <x:c r="DO92" s="174"/>
      <x:c r="DP92" s="174"/>
      <x:c r="DQ92" s="174"/>
      <x:c r="DR92" s="174"/>
      <x:c r="DS92" s="174"/>
      <x:c r="DT92" s="174"/>
      <x:c r="DU92" s="174"/>
      <x:c r="DV92" s="174"/>
      <x:c r="DW92" s="174"/>
      <x:c r="DX92" s="174"/>
      <x:c r="DY92" s="174"/>
      <x:c r="DZ92" s="174" t="str">
        <x:v>Title/abstract screening alone does not establish effectiveness, causality, methodological quality, transferability to Brazilian public safety or an institutional recommendation.</x:v>
      </x:c>
      <x:c r="EA92" s="174" t="str">
        <x:v>Pending</x:v>
      </x:c>
      <x:c r="EB92" s="175" t="str">
        <x:f>IF(L92="","",IF(EC92="READY","Yes","No / Pending"))</x:f>
        <x:v>No / Pending</x:v>
      </x:c>
      <x:c r="EC92" s="174" t="str">
        <x:f>IF(L92="","",IF(OR(ISNUMBER(SEARCH("Retracted Publication",Q92)),CM92="Retracted",CN92="Retracted",CM92="Expression of Concern",CN92="Expression of Concern",F92="Not used",CG92="Critical",CH92="High",CH92="Critical"),"BLOCKED — integrity or use restriction",IF(AND(CJ92="Yes",CK92="Yes",CL92="Yes"),IF(AND(CM92="Clear",CN92="Verified — clear"),IF(AND(AND(LEN(TRIM(CF92))&gt;0,LEFT(LOWER(TRIM(CF92)),7)&lt;&gt;"pending"),OR(CG92="High",CG92="Moderate"),OR(CH92="Low",CH92="Some concerns",CH92="Not applicable")),IF(AND(DD92="No",OR(DE92="HIGH",DE92="CONDITIONAL"),AND(LEN(TRIM(DF92))&gt;0,LEFT(LOWER(TRIM(DF92)),7)&lt;&gt;"pending")),IF(AND(AND(LEN(TRIM(DT92))&gt;0,LEFT(LOWER(TRIM(DT92)),7)&lt;&gt;"pending"),AND(LEN(TRIM(DU92))&gt;0,LEFT(LOWER(TRIM(DU92)),7)&lt;&gt;"pending"),OR(AND(LEN(TRIM(DV92))&gt;0,LEFT(LOWER(TRIM(DV92)),7)&lt;&gt;"pending"),AND(LEN(TRIM(DW92))&gt;0,LEFT(LOWER(TRIM(DW92)),7)&lt;&gt;"pending")),AND(LEN(TRIM(DX92))&gt;0,LEFT(LOWER(TRIM(DX92)),7)&lt;&gt;"pending")),IF(AND(F92="Claim-ready",OR(EA92="Strong",EA92="Moderate"),AND(LEN(TRIM(G92))&gt;0,LEFT(LOWER(TRIM(G92)),7)&lt;&gt;"pending"),G92&lt;&gt;"No substantive use decision is permitted from identification metadata alone.",AND(LEN(TRIM(DZ92))&gt;0,LEFT(LOWER(TRIM(DZ92)),7)&lt;&gt;"pending"),DZ92&lt;&gt;"Identification metadata alone does not permit any substantive scientific, causal, operational, or institutional claim.",AND(LEN(TRIM(EI92))&gt;0,LEFT(LOWER(TRIM(EI92)),7)&lt;&gt;"pending"),ISNUMBER(EH92),EH92&gt;0),"READY","PENDING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" s="174" t="str">
        <x:v>Pending</x:v>
      </x:c>
      <x:c r="EE92" s="174"/>
      <x:c r="EF92" s="174" t="str">
        <x:v>Pending</x:v>
      </x:c>
      <x:c r="EG92" s="174" t="str">
        <x:v>Pending</x:v>
      </x:c>
      <x:c r="EH92" s="177"/>
      <x:c r="EI92" s="500"/>
      <x:c r="EJ92" s="174"/>
      <x:c r="EK92" s="174" t="str">
        <x:v>Pending</x:v>
      </x:c>
      <x:c r="EL92" s="177" t="n">
        <x:v>46272</x:v>
      </x:c>
      <x:c r="EM92" s="174" t="str">
        <x:v>Production PubMed record imported and reconciled to Zotero item B3QH2XSU;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" s="181" t="n">
        <x:f>IF(L92="","",(IF(N92&lt;&gt;"",1,0)+IF(O92&lt;&gt;"",1,0)+IF(AJ92&lt;&gt;"",1,0)+IF(AU92&lt;&gt;"",1,0)+IF(BE92&lt;&gt;"",1,0)+IF(CF92&lt;&gt;"",1,0)+IF(CJ92="Yes",1,0)+IF(CL92="Yes",1,0)+IF(DE92&lt;&gt;"Pending",1,0)+IF(F92&lt;&gt;"",1,0)+IF(DZ92&lt;&gt;"",1,0)+IF(EI92&lt;&gt;"",1,0))/12)</x:f>
        <x:v>0.5</x:v>
      </x:c>
    </x:row>
    <x:row r="93">
      <x:c r="A93" s="175" t="str">
        <x:v>EV-0090</x:v>
      </x:c>
      <x:c r="B93" s="174" t="str">
        <x:v>Integrity check</x:v>
      </x:c>
      <x:c r="C93" s="175" t="str">
        <x:f>IF(L93="","",IF(LEFT(EC93,7)="BLOCKED","🔴 Do not use for conclusion",IF(EB93="Yes","🟢 Claim-ready","🟡 Caution / context")))</x:f>
        <x:v>🟡 Caution / context</x:v>
      </x:c>
      <x:c r="D93" s="174" t="str">
        <x:f>IF(L93="","",EC93)</x:f>
        <x:v>PENDING — appropriate appraisal</x:v>
      </x:c>
      <x:c r="E93" s="174" t="str">
        <x:v>P3 — Medium</x:v>
      </x:c>
      <x:c r="F93" s="174" t="str">
        <x:v>Pending</x:v>
      </x:c>
      <x:c r="G93" s="174" t="str">
        <x:v>Title/abstract identify an explicit tactical/public-safety context and readiness domain; retain for full-text assessment.</x:v>
      </x:c>
      <x:c r="H93" s="174" t="str">
        <x:v>Obtain and review lawful full text; confirm human adjudication; then select a design-specific appraisal instrument.</x:v>
      </x:c>
      <x:c r="I93" s="174"/>
      <x:c r="J93" s="174" t="str">
        <x:v>A — Core</x:v>
      </x:c>
      <x:c r="K93" s="174" t="str">
        <x:v>IDENTIFIED</x:v>
      </x:c>
      <x:c r="L93" s="174" t="str">
        <x:v>Reframing the "Tactical Athlete": Implications for Operational Readiness and Support A Narrative Review.</x:v>
      </x:c>
      <x:c r="M93" s="174"/>
      <x:c r="N93" s="174" t="str">
        <x:v>Schram, Ben; Robinson, Jeremy; Irving, Shane D; Dawes, Jay; Lockie, Robert; Orr, Robin</x:v>
      </x:c>
      <x:c r="O93" s="176" t="n">
        <x:v>2026</x:v>
      </x:c>
      <x:c r="P93" s="174" t="str">
        <x:v>Journal of special operations medicine : a peer reviewed journal for SOF medical professionals</x:v>
      </x:c>
      <x:c r="Q93" s="174" t="str">
        <x:v>Journal Article; Review</x:v>
      </x:c>
      <x:c r="R93" s="174" t="str">
        <x:v>Unclear</x:v>
      </x:c>
      <x:c r="S93" s="174" t="str">
        <x:v>Unknown</x:v>
      </x:c>
      <x:c r="T93" s="174" t="str">
        <x:v>eng</x:v>
      </x:c>
      <x:c r="U93" s="174" t="str">
        <x:v>https://pubmed.ncbi.nlm.nih.gov/42201815/</x:v>
      </x:c>
      <x:c r="V93" s="174" t="str">
        <x:v>10.55460/j.spec.oper.med.2026.rx1f-mek5</x:v>
      </x:c>
      <x:c r="W93" s="175" t="str">
        <x:f>IF(V93="","",LOWER(SUBSTITUTE(SUBSTITUTE(SUBSTITUTE(SUBSTITUTE(TRIM(V93),"https://doi.org/",""),"http://doi.org/",""),"https://dx.doi.org/",""),"doi:","")))</x:f>
        <x:v>10.55460/j.spec.oper.med.2026.rx1f-mek5</x:v>
      </x:c>
      <x:c r="X93" s="174" t="str">
        <x:v>42201815</x:v>
      </x:c>
      <x:c r="Y93" s="174" t="str"/>
      <x:c r="Z93" s="174"/>
      <x:c r="AA93" s="174" t="str">
        <x:v>PubMed/MEDLINE</x:v>
      </x:c>
      <x:c r="AB93" s="174" t="str">
        <x:v>PUBMED-A-v1.0-2026-08-28</x:v>
      </x:c>
      <x:c r="AC93" s="174" t="str">
        <x:v>SP-PUBMED-A-20260828</x:v>
      </x:c>
      <x:c r="AD93" s="177" t="n">
        <x:v>46262</x:v>
      </x:c>
      <x:c r="AE93" s="177" t="n">
        <x:v>46272</x:v>
      </x:c>
      <x:c r="AF93" s="174" t="str">
        <x:v>K8YUL986</x:v>
      </x:c>
      <x:c r="AG93" s="174"/>
      <x:c r="AH93" s="174" t="str">
        <x:v>Tactical Athlete → Operational Readiness Brazil</x:v>
      </x:c>
      <x:c r="AI93" s="174" t="str">
        <x:v>evidence-family:A</x:v>
      </x:c>
      <x:c r="AJ93" s="174"/>
      <x:c r="AK93" s="175" t="str">
        <x:f>IF(AJ93="","",IF(OR(LOWER(AJ93)="brazil",LOWER(AJ93)="brasil"),"Yes","No"))</x:f>
      </x:c>
      <x:c r="AL93" s="174"/>
      <x:c r="AM93" s="174"/>
      <x:c r="AN93" s="174"/>
      <x:c r="AO93" s="178"/>
      <x:c r="AP93" s="174"/>
      <x:c r="AQ93" s="174"/>
      <x:c r="AR93" s="174"/>
      <x:c r="AS93" s="174"/>
      <x:c r="AT93" s="174"/>
      <x:c r="AU93" s="174"/>
      <x:c r="AV93" s="174"/>
      <x:c r="AW93" s="174"/>
      <x:c r="AX93" s="174"/>
      <x:c r="AY93" s="174"/>
      <x:c r="AZ93" s="174"/>
      <x:c r="BA93" s="174"/>
      <x:c r="BB93" s="174"/>
      <x:c r="BC93" s="174"/>
      <x:c r="BD93" s="174"/>
      <x:c r="BE93" s="174"/>
      <x:c r="BF93" s="174"/>
      <x:c r="BG93" s="174"/>
      <x:c r="BH93" s="174"/>
      <x:c r="BI93" s="174"/>
      <x:c r="BJ93" s="174"/>
      <x:c r="BK93" s="174"/>
      <x:c r="BL93" s="174"/>
      <x:c r="BM93" s="174"/>
      <x:c r="BN93" s="174"/>
      <x:c r="BO93" s="174"/>
      <x:c r="BP93" s="174"/>
      <x:c r="BQ93" s="174"/>
      <x:c r="BR93" s="174"/>
      <x:c r="BS93" s="174"/>
      <x:c r="BT93" s="174"/>
      <x:c r="BU93" s="174"/>
      <x:c r="BV93" s="174"/>
      <x:c r="BW93" s="174"/>
      <x:c r="BX93" s="174"/>
      <x:c r="BY93" s="174"/>
      <x:c r="BZ93" s="174"/>
      <x:c r="CA93" s="174"/>
      <x:c r="CB93" s="174"/>
      <x:c r="CC93" s="174"/>
      <x:c r="CD93" s="174"/>
      <x:c r="CE93" s="174"/>
      <x:c r="CF93" s="174"/>
      <x:c r="CG93" s="174"/>
      <x:c r="CH93" s="174"/>
      <x:c r="CI93" s="179"/>
      <x:c r="CJ93" s="174" t="str">
        <x:v>Yes</x:v>
      </x:c>
      <x:c r="CK93" s="174" t="str">
        <x:v>Yes</x:v>
      </x:c>
      <x:c r="CL93" s="174" t="str">
        <x:v>Yes</x:v>
      </x:c>
      <x:c r="CM93" s="174" t="str">
        <x:v>Clear</x:v>
      </x:c>
      <x:c r="CN93" s="174" t="str">
        <x:v>Verified — clear</x:v>
      </x:c>
      <x:c r="CO93" s="177" t="n">
        <x:v>46272</x:v>
      </x:c>
      <x:c r="CP93" s="174" t="str">
        <x:v>https://pubmed.ncbi.nlm.nih.gov/42201815/</x:v>
      </x:c>
      <x:c r="CQ93" s="174"/>
      <x:c r="CR93" s="174"/>
      <x:c r="CS93" s="174"/>
      <x:c r="CT93" s="174"/>
      <x:c r="CU93" s="176"/>
      <x:c r="CV93" s="176"/>
      <x:c r="CW93" s="176"/>
      <x:c r="CX93" s="176"/>
      <x:c r="CY93" s="176"/>
      <x:c r="CZ93" s="176"/>
      <x:c r="DA93" s="176"/>
      <x:c r="DB93" s="175" t="str">
        <x:f>IF(L93="","",IF(AND(COUNT(CU93:DA93)=7,OR(CU93=0,CU93=1,CU93=2),OR(CV93=0,CV93=1,CV93=2),OR(CW93=0,CW93=1,CW93=2),OR(CX93=0,CX93=1,CX93=2),OR(CY93=0,CY93=1,CY93=2),OR(CZ93=0,CZ93=1,CZ93=2),OR(DA93=0,DA93=1,DA93=2)),SUM(CU93:DA93),""))</x:f>
      </x:c>
      <x:c r="DC93" s="180" t="str">
        <x:f>IF(DB93="","",ROUND(DB93/14*10,1))</x:f>
      </x:c>
      <x:c r="DD93" s="174" t="str">
        <x:v>Pending</x:v>
      </x:c>
      <x:c r="DE93" s="175" t="str">
        <x:f>IF(L93="","",IF(DC93="","Pending",IF(DD93="Yes","CONDITIONAL — safety override",IF(DC93&gt;=8,"HIGH",IF(DC93&gt;=5,"CONDITIONAL","LOW")))))</x:f>
        <x:v>Pending</x:v>
      </x:c>
      <x:c r="DF93" s="174" t="str">
        <x:v>Pending screening and full-text appraisal; no transferability judgment made at identification.</x:v>
      </x:c>
      <x:c r="DG93" s="174"/>
      <x:c r="DH93" s="174"/>
      <x:c r="DI93" s="174"/>
      <x:c r="DJ93" s="174"/>
      <x:c r="DK93" s="174"/>
      <x:c r="DL93" s="174"/>
      <x:c r="DM93" s="174"/>
      <x:c r="DN93" s="174"/>
      <x:c r="DO93" s="174"/>
      <x:c r="DP93" s="174"/>
      <x:c r="DQ93" s="174"/>
      <x:c r="DR93" s="174"/>
      <x:c r="DS93" s="174"/>
      <x:c r="DT93" s="174"/>
      <x:c r="DU93" s="174"/>
      <x:c r="DV93" s="174"/>
      <x:c r="DW93" s="174"/>
      <x:c r="DX93" s="174"/>
      <x:c r="DY93" s="174"/>
      <x:c r="DZ93" s="174" t="str">
        <x:v>Title/abstract screening alone does not establish effectiveness, causality, methodological quality, transferability to Brazilian public safety or an institutional recommendation.</x:v>
      </x:c>
      <x:c r="EA93" s="174" t="str">
        <x:v>Pending</x:v>
      </x:c>
      <x:c r="EB93" s="175" t="str">
        <x:f>IF(L93="","",IF(EC93="READY","Yes","No / Pending"))</x:f>
        <x:v>No / Pending</x:v>
      </x:c>
      <x:c r="EC93" s="174" t="str">
        <x:f>IF(L93="","",IF(OR(ISNUMBER(SEARCH("Retracted Publication",Q93)),CM93="Retracted",CN93="Retracted",CM93="Expression of Concern",CN93="Expression of Concern",F93="Not used",CG93="Critical",CH93="High",CH93="Critical"),"BLOCKED — integrity or use restriction",IF(AND(CJ93="Yes",CK93="Yes",CL93="Yes"),IF(AND(CM93="Clear",CN93="Verified — clear"),IF(AND(AND(LEN(TRIM(CF93))&gt;0,LEFT(LOWER(TRIM(CF93)),7)&lt;&gt;"pending"),OR(CG93="High",CG93="Moderate"),OR(CH93="Low",CH93="Some concerns",CH93="Not applicable")),IF(AND(DD93="No",OR(DE93="HIGH",DE93="CONDITIONAL"),AND(LEN(TRIM(DF93))&gt;0,LEFT(LOWER(TRIM(DF93)),7)&lt;&gt;"pending")),IF(AND(AND(LEN(TRIM(DT93))&gt;0,LEFT(LOWER(TRIM(DT93)),7)&lt;&gt;"pending"),AND(LEN(TRIM(DU93))&gt;0,LEFT(LOWER(TRIM(DU93)),7)&lt;&gt;"pending"),OR(AND(LEN(TRIM(DV93))&gt;0,LEFT(LOWER(TRIM(DV93)),7)&lt;&gt;"pending"),AND(LEN(TRIM(DW93))&gt;0,LEFT(LOWER(TRIM(DW93)),7)&lt;&gt;"pending")),AND(LEN(TRIM(DX93))&gt;0,LEFT(LOWER(TRIM(DX93)),7)&lt;&gt;"pending")),IF(AND(F93="Claim-ready",OR(EA93="Strong",EA93="Moderate"),AND(LEN(TRIM(G93))&gt;0,LEFT(LOWER(TRIM(G93)),7)&lt;&gt;"pending"),G93&lt;&gt;"No substantive use decision is permitted from identification metadata alone.",AND(LEN(TRIM(DZ93))&gt;0,LEFT(LOWER(TRIM(DZ93)),7)&lt;&gt;"pending"),DZ93&lt;&gt;"Identification metadata alone does not permit any substantive scientific, causal, operational, or institutional claim.",AND(LEN(TRIM(EI93))&gt;0,LEFT(LOWER(TRIM(EI93)),7)&lt;&gt;"pending"),ISNUMBER(EH93),EH93&gt;0),"READY","PENDING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" s="174" t="str">
        <x:v>Pending</x:v>
      </x:c>
      <x:c r="EE93" s="174"/>
      <x:c r="EF93" s="174" t="str">
        <x:v>Pending</x:v>
      </x:c>
      <x:c r="EG93" s="174" t="str">
        <x:v>Pending</x:v>
      </x:c>
      <x:c r="EH93" s="177"/>
      <x:c r="EI93" s="500"/>
      <x:c r="EJ93" s="174"/>
      <x:c r="EK93" s="174" t="str">
        <x:v>Pending</x:v>
      </x:c>
      <x:c r="EL93" s="177" t="n">
        <x:v>46272</x:v>
      </x:c>
      <x:c r="EM93" s="174" t="str">
        <x:v>Production PubMed record imported and reconciled to Zotero item K8YUL986;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" s="181" t="n">
        <x:f>IF(L93="","",(IF(N93&lt;&gt;"",1,0)+IF(O93&lt;&gt;"",1,0)+IF(AJ93&lt;&gt;"",1,0)+IF(AU93&lt;&gt;"",1,0)+IF(BE93&lt;&gt;"",1,0)+IF(CF93&lt;&gt;"",1,0)+IF(CJ93="Yes",1,0)+IF(CL93="Yes",1,0)+IF(DE93&lt;&gt;"Pending",1,0)+IF(F93&lt;&gt;"",1,0)+IF(DZ93&lt;&gt;"",1,0)+IF(EI93&lt;&gt;"",1,0))/12)</x:f>
        <x:v>0.5</x:v>
      </x:c>
    </x:row>
    <x:row r="94">
      <x:c r="A94" s="175" t="str">
        <x:v>EV-0091</x:v>
      </x:c>
      <x:c r="B94" s="174" t="str">
        <x:v>Integrity check</x:v>
      </x:c>
      <x:c r="C94" s="175" t="str">
        <x:f>IF(L94="","",IF(LEFT(EC94,7)="BLOCKED","🔴 Do not use for conclusion",IF(EB94="Yes","🟢 Claim-ready","🟡 Caution / context")))</x:f>
        <x:v>🟡 Caution / context</x:v>
      </x:c>
      <x:c r="D94" s="174" t="str">
        <x:f>IF(L94="","",EC94)</x:f>
        <x:v>PENDING — appropriate appraisal</x:v>
      </x:c>
      <x:c r="E94" s="174" t="str">
        <x:v>P3 — Medium</x:v>
      </x:c>
      <x:c r="F94" s="174" t="str">
        <x:v>Pending</x:v>
      </x:c>
      <x:c r="G94" s="174" t="str">
        <x:v>Title/abstract identify an explicit implementation-science construct; retain for full-text assessment.</x:v>
      </x:c>
      <x:c r="H94" s="174" t="str">
        <x:v>Obtain and review lawful full text; confirm human adjudication; then select a design-specific appraisal instrument.</x:v>
      </x:c>
      <x:c r="I94" s="174"/>
      <x:c r="J94" s="174" t="str">
        <x:v>C — Implementation Science</x:v>
      </x:c>
      <x:c r="K94" s="174" t="str">
        <x:v>IDENTIFIED</x:v>
      </x:c>
      <x:c r="L94" s="174" t="str">
        <x:v>Building a Resilience Ecosystem to Improve Employee Mental Health and Wellbeing in Canadian High-Stress Low-Control Occupations.</x:v>
      </x:c>
      <x:c r="M94" s="174"/>
      <x:c r="N94" s="174" t="str">
        <x:v>Anderson, Gregory S; Song, Yan; Ricciardelli, Rosemary; MacDermid, Joy C; Cramm, Heidi; Norris, Deborah; Carleton, R Nicholas</x:v>
      </x:c>
      <x:c r="O94" s="176" t="n">
        <x:v>2026</x:v>
      </x:c>
      <x:c r="P94" s="174" t="str">
        <x:v>International journal of environmental research and public health</x:v>
      </x:c>
      <x:c r="Q94" s="174" t="str">
        <x:v>Journal Article</x:v>
      </x:c>
      <x:c r="R94" s="174" t="str">
        <x:v>Unclear</x:v>
      </x:c>
      <x:c r="S94" s="174" t="str">
        <x:v>Unknown</x:v>
      </x:c>
      <x:c r="T94" s="174" t="str">
        <x:v>eng</x:v>
      </x:c>
      <x:c r="U94" s="174" t="str">
        <x:v>https://pubmed.ncbi.nlm.nih.gov/42196761/</x:v>
      </x:c>
      <x:c r="V94" s="174" t="str">
        <x:v>10.3390/ijerph23050669</x:v>
      </x:c>
      <x:c r="W94" s="175" t="str">
        <x:f>IF(V94="","",LOWER(SUBSTITUTE(SUBSTITUTE(SUBSTITUTE(SUBSTITUTE(TRIM(V94),"https://doi.org/",""),"http://doi.org/",""),"https://dx.doi.org/",""),"doi:","")))</x:f>
        <x:v>10.3390/ijerph23050669</x:v>
      </x:c>
      <x:c r="X94" s="174" t="str">
        <x:v>42196761</x:v>
      </x:c>
      <x:c r="Y94" s="174" t="str">
        <x:v>PMC13206323</x:v>
      </x:c>
      <x:c r="Z94" s="174"/>
      <x:c r="AA94" s="174" t="str">
        <x:v>PubMed/MEDLINE</x:v>
      </x:c>
      <x:c r="AB94" s="174" t="str">
        <x:v>PUBMED-C-v1.0-2026-08-28</x:v>
      </x:c>
      <x:c r="AC94" s="174" t="str">
        <x:v>SP-PUBMED-C-20260828</x:v>
      </x:c>
      <x:c r="AD94" s="177" t="n">
        <x:v>46262</x:v>
      </x:c>
      <x:c r="AE94" s="177" t="n">
        <x:v>46272</x:v>
      </x:c>
      <x:c r="AF94" s="174" t="str">
        <x:v>ME325L4C</x:v>
      </x:c>
      <x:c r="AG94" s="174"/>
      <x:c r="AH94" s="174" t="str">
        <x:v>Tactical Athlete → Operational Readiness Brazil</x:v>
      </x:c>
      <x:c r="AI94" s="174" t="str">
        <x:v>evidence-family:C</x:v>
      </x:c>
      <x:c r="AJ94" s="174"/>
      <x:c r="AK94" s="175" t="str">
        <x:f>IF(AJ94="","",IF(OR(LOWER(AJ94)="brazil",LOWER(AJ94)="brasil"),"Yes","No"))</x:f>
      </x:c>
      <x:c r="AL94" s="174"/>
      <x:c r="AM94" s="174"/>
      <x:c r="AN94" s="174"/>
      <x:c r="AO94" s="178"/>
      <x:c r="AP94" s="174"/>
      <x:c r="AQ94" s="174"/>
      <x:c r="AR94" s="174"/>
      <x:c r="AS94" s="174"/>
      <x:c r="AT94" s="174"/>
      <x:c r="AU94" s="174"/>
      <x:c r="AV94" s="174"/>
      <x:c r="AW94" s="174"/>
      <x:c r="AX94" s="174"/>
      <x:c r="AY94" s="174"/>
      <x:c r="AZ94" s="174"/>
      <x:c r="BA94" s="174"/>
      <x:c r="BB94" s="174"/>
      <x:c r="BC94" s="174"/>
      <x:c r="BD94" s="174"/>
      <x:c r="BE94" s="174"/>
      <x:c r="BF94" s="174"/>
      <x:c r="BG94" s="174"/>
      <x:c r="BH94" s="174"/>
      <x:c r="BI94" s="174"/>
      <x:c r="BJ94" s="174"/>
      <x:c r="BK94" s="174"/>
      <x:c r="BL94" s="174"/>
      <x:c r="BM94" s="174"/>
      <x:c r="BN94" s="174"/>
      <x:c r="BO94" s="174"/>
      <x:c r="BP94" s="174"/>
      <x:c r="BQ94" s="174"/>
      <x:c r="BR94" s="174"/>
      <x:c r="BS94" s="174"/>
      <x:c r="BT94" s="174"/>
      <x:c r="BU94" s="174"/>
      <x:c r="BV94" s="174"/>
      <x:c r="BW94" s="174"/>
      <x:c r="BX94" s="174"/>
      <x:c r="BY94" s="174"/>
      <x:c r="BZ94" s="174"/>
      <x:c r="CA94" s="174"/>
      <x:c r="CB94" s="174"/>
      <x:c r="CC94" s="174"/>
      <x:c r="CD94" s="174"/>
      <x:c r="CE94" s="174"/>
      <x:c r="CF94" s="174"/>
      <x:c r="CG94" s="174"/>
      <x:c r="CH94" s="174"/>
      <x:c r="CI94" s="179"/>
      <x:c r="CJ94" s="174" t="str">
        <x:v>Yes</x:v>
      </x:c>
      <x:c r="CK94" s="174" t="str">
        <x:v>Yes</x:v>
      </x:c>
      <x:c r="CL94" s="174" t="str">
        <x:v>Yes</x:v>
      </x:c>
      <x:c r="CM94" s="174" t="str">
        <x:v>Clear</x:v>
      </x:c>
      <x:c r="CN94" s="174" t="str">
        <x:v>Verified — clear</x:v>
      </x:c>
      <x:c r="CO94" s="177" t="n">
        <x:v>46272</x:v>
      </x:c>
      <x:c r="CP94" s="174" t="str">
        <x:v>https://pubmed.ncbi.nlm.nih.gov/42196761/</x:v>
      </x:c>
      <x:c r="CQ94" s="174"/>
      <x:c r="CR94" s="174"/>
      <x:c r="CS94" s="174"/>
      <x:c r="CT94" s="174"/>
      <x:c r="CU94" s="176"/>
      <x:c r="CV94" s="176"/>
      <x:c r="CW94" s="176"/>
      <x:c r="CX94" s="176"/>
      <x:c r="CY94" s="176"/>
      <x:c r="CZ94" s="176"/>
      <x:c r="DA94" s="176"/>
      <x:c r="DB94" s="175" t="str">
        <x:f>IF(L94="","",IF(AND(COUNT(CU94:DA94)=7,OR(CU94=0,CU94=1,CU94=2),OR(CV94=0,CV94=1,CV94=2),OR(CW94=0,CW94=1,CW94=2),OR(CX94=0,CX94=1,CX94=2),OR(CY94=0,CY94=1,CY94=2),OR(CZ94=0,CZ94=1,CZ94=2),OR(DA94=0,DA94=1,DA94=2)),SUM(CU94:DA94),""))</x:f>
      </x:c>
      <x:c r="DC94" s="180" t="str">
        <x:f>IF(DB94="","",ROUND(DB94/14*10,1))</x:f>
      </x:c>
      <x:c r="DD94" s="174" t="str">
        <x:v>Pending</x:v>
      </x:c>
      <x:c r="DE94" s="175" t="str">
        <x:f>IF(L94="","",IF(DC94="","Pending",IF(DD94="Yes","CONDITIONAL — safety override",IF(DC94&gt;=8,"HIGH",IF(DC94&gt;=5,"CONDITIONAL","LOW")))))</x:f>
        <x:v>Pending</x:v>
      </x:c>
      <x:c r="DF94" s="174" t="str">
        <x:v>Pending screening and full-text appraisal; no transferability judgment made at identification.</x:v>
      </x:c>
      <x:c r="DG94" s="174"/>
      <x:c r="DH94" s="174"/>
      <x:c r="DI94" s="174"/>
      <x:c r="DJ94" s="174"/>
      <x:c r="DK94" s="174"/>
      <x:c r="DL94" s="174"/>
      <x:c r="DM94" s="174"/>
      <x:c r="DN94" s="174"/>
      <x:c r="DO94" s="174"/>
      <x:c r="DP94" s="174"/>
      <x:c r="DQ94" s="174"/>
      <x:c r="DR94" s="174"/>
      <x:c r="DS94" s="174"/>
      <x:c r="DT94" s="174"/>
      <x:c r="DU94" s="174"/>
      <x:c r="DV94" s="174"/>
      <x:c r="DW94" s="174"/>
      <x:c r="DX94" s="174"/>
      <x:c r="DY94" s="174"/>
      <x:c r="DZ94" s="174" t="str">
        <x:v>Title/abstract screening alone does not establish effectiveness, causality, methodological quality, transferability to Brazilian public safety or an institutional recommendation.</x:v>
      </x:c>
      <x:c r="EA94" s="174" t="str">
        <x:v>Pending</x:v>
      </x:c>
      <x:c r="EB94" s="175" t="str">
        <x:f>IF(L94="","",IF(EC94="READY","Yes","No / Pending"))</x:f>
        <x:v>No / Pending</x:v>
      </x:c>
      <x:c r="EC94" s="174" t="str">
        <x:f>IF(L94="","",IF(OR(ISNUMBER(SEARCH("Retracted Publication",Q94)),CM94="Retracted",CN94="Retracted",CM94="Expression of Concern",CN94="Expression of Concern",F94="Not used",CG94="Critical",CH94="High",CH94="Critical"),"BLOCKED — integrity or use restriction",IF(AND(CJ94="Yes",CK94="Yes",CL94="Yes"),IF(AND(CM94="Clear",CN94="Verified — clear"),IF(AND(AND(LEN(TRIM(CF94))&gt;0,LEFT(LOWER(TRIM(CF94)),7)&lt;&gt;"pending"),OR(CG94="High",CG94="Moderate"),OR(CH94="Low",CH94="Some concerns",CH94="Not applicable")),IF(AND(DD94="No",OR(DE94="HIGH",DE94="CONDITIONAL"),AND(LEN(TRIM(DF94))&gt;0,LEFT(LOWER(TRIM(DF94)),7)&lt;&gt;"pending")),IF(AND(AND(LEN(TRIM(DT94))&gt;0,LEFT(LOWER(TRIM(DT94)),7)&lt;&gt;"pending"),AND(LEN(TRIM(DU94))&gt;0,LEFT(LOWER(TRIM(DU94)),7)&lt;&gt;"pending"),OR(AND(LEN(TRIM(DV94))&gt;0,LEFT(LOWER(TRIM(DV94)),7)&lt;&gt;"pending"),AND(LEN(TRIM(DW94))&gt;0,LEFT(LOWER(TRIM(DW94)),7)&lt;&gt;"pending")),AND(LEN(TRIM(DX94))&gt;0,LEFT(LOWER(TRIM(DX94)),7)&lt;&gt;"pending")),IF(AND(F94="Claim-ready",OR(EA94="Strong",EA94="Moderate"),AND(LEN(TRIM(G94))&gt;0,LEFT(LOWER(TRIM(G94)),7)&lt;&gt;"pending"),G94&lt;&gt;"No substantive use decision is permitted from identification metadata alone.",AND(LEN(TRIM(DZ94))&gt;0,LEFT(LOWER(TRIM(DZ94)),7)&lt;&gt;"pending"),DZ94&lt;&gt;"Identification metadata alone does not permit any substantive scientific, causal, operational, or institutional claim.",AND(LEN(TRIM(EI94))&gt;0,LEFT(LOWER(TRIM(EI94)),7)&lt;&gt;"pending"),ISNUMBER(EH94),EH94&gt;0),"READY","PENDING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" s="174" t="str">
        <x:v>Pending</x:v>
      </x:c>
      <x:c r="EE94" s="174"/>
      <x:c r="EF94" s="174" t="str">
        <x:v>Pending</x:v>
      </x:c>
      <x:c r="EG94" s="174" t="str">
        <x:v>Pending</x:v>
      </x:c>
      <x:c r="EH94" s="177"/>
      <x:c r="EI94" s="500"/>
      <x:c r="EJ94" s="174"/>
      <x:c r="EK94" s="174" t="str">
        <x:v>Pending</x:v>
      </x:c>
      <x:c r="EL94" s="177" t="n">
        <x:v>46272</x:v>
      </x:c>
      <x:c r="EM94" s="174" t="str">
        <x:v>Production PubMed record imported and reconciled to Zotero item ME325L4C;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" s="181" t="n">
        <x:f>IF(L94="","",(IF(N94&lt;&gt;"",1,0)+IF(O94&lt;&gt;"",1,0)+IF(AJ94&lt;&gt;"",1,0)+IF(AU94&lt;&gt;"",1,0)+IF(BE94&lt;&gt;"",1,0)+IF(CF94&lt;&gt;"",1,0)+IF(CJ94="Yes",1,0)+IF(CL94="Yes",1,0)+IF(DE94&lt;&gt;"Pending",1,0)+IF(F94&lt;&gt;"",1,0)+IF(DZ94&lt;&gt;"",1,0)+IF(EI94&lt;&gt;"",1,0))/12)</x:f>
        <x:v>0.5</x:v>
      </x:c>
    </x:row>
    <x:row r="95">
      <x:c r="A95" s="175" t="str">
        <x:v>EV-0092</x:v>
      </x:c>
      <x:c r="B95" s="174" t="str">
        <x:v>Integrity check</x:v>
      </x:c>
      <x:c r="C95" s="175" t="str">
        <x:f>IF(L95="","",IF(LEFT(EC95,7)="BLOCKED","🔴 Do not use for conclusion",IF(EB95="Yes","🟢 Claim-ready","🟡 Caution / context")))</x:f>
        <x:v>🟡 Caution / context</x:v>
      </x:c>
      <x:c r="D95" s="174" t="str">
        <x:f>IF(L95="","",EC95)</x:f>
        <x:v>PENDING — appropriate appraisal</x:v>
      </x:c>
      <x:c r="E95" s="174" t="str">
        <x:v>P3 — Medium</x:v>
      </x:c>
      <x:c r="F95" s="174" t="str">
        <x:v>Pending</x:v>
      </x:c>
      <x:c r="G95" s="174" t="str">
        <x:v>Title/abstract identify an explicit tactical/public-safety context and readiness domain; retain for full-text assessment.</x:v>
      </x:c>
      <x:c r="H95" s="174" t="str">
        <x:v>Obtain and review lawful full text; confirm human adjudication; then select a design-specific appraisal instrument.</x:v>
      </x:c>
      <x:c r="I95" s="174"/>
      <x:c r="J95" s="174" t="str">
        <x:v>A — Core</x:v>
      </x:c>
      <x:c r="K95" s="174" t="str">
        <x:v>IDENTIFIED</x:v>
      </x:c>
      <x:c r="L95" s="174" t="str">
        <x:v>Holistic Performance Programming for mTBI Recovery in U.S. Military Tactical Athletes: A Narrative Review.</x:v>
      </x:c>
      <x:c r="M95" s="174"/>
      <x:c r="N95" s="174" t="str">
        <x:v>Daly, Ed; Mackersie, John; Ryan, Lisa</x:v>
      </x:c>
      <x:c r="O95" s="176" t="n">
        <x:v>2026</x:v>
      </x:c>
      <x:c r="P95" s="174" t="str">
        <x:v>Sports (Basel, Switzerland)</x:v>
      </x:c>
      <x:c r="Q95" s="174" t="str">
        <x:v>Journal Article; Review</x:v>
      </x:c>
      <x:c r="R95" s="174" t="str">
        <x:v>Unclear</x:v>
      </x:c>
      <x:c r="S95" s="174" t="str">
        <x:v>Unknown</x:v>
      </x:c>
      <x:c r="T95" s="174" t="str">
        <x:v>eng</x:v>
      </x:c>
      <x:c r="U95" s="174" t="str">
        <x:v>https://pubmed.ncbi.nlm.nih.gov/42188571/</x:v>
      </x:c>
      <x:c r="V95" s="174" t="str">
        <x:v>10.3390/sports14050195</x:v>
      </x:c>
      <x:c r="W95" s="175" t="str">
        <x:f>IF(V95="","",LOWER(SUBSTITUTE(SUBSTITUTE(SUBSTITUTE(SUBSTITUTE(TRIM(V95),"https://doi.org/",""),"http://doi.org/",""),"https://dx.doi.org/",""),"doi:","")))</x:f>
        <x:v>10.3390/sports14050195</x:v>
      </x:c>
      <x:c r="X95" s="174" t="str">
        <x:v>42188571</x:v>
      </x:c>
      <x:c r="Y95" s="174" t="str">
        <x:v>PMC13211000</x:v>
      </x:c>
      <x:c r="Z95" s="174"/>
      <x:c r="AA95" s="174" t="str">
        <x:v>PubMed/MEDLINE</x:v>
      </x:c>
      <x:c r="AB95" s="174" t="str">
        <x:v>PUBMED-A-v1.0-2026-08-28</x:v>
      </x:c>
      <x:c r="AC95" s="174" t="str">
        <x:v>SP-PUBMED-A-20260828</x:v>
      </x:c>
      <x:c r="AD95" s="177" t="n">
        <x:v>46262</x:v>
      </x:c>
      <x:c r="AE95" s="177" t="n">
        <x:v>46272</x:v>
      </x:c>
      <x:c r="AF95" s="174" t="str">
        <x:v>ELXDR7GP</x:v>
      </x:c>
      <x:c r="AG95" s="174"/>
      <x:c r="AH95" s="174" t="str">
        <x:v>Tactical Athlete → Operational Readiness Brazil</x:v>
      </x:c>
      <x:c r="AI95" s="174" t="str">
        <x:v>evidence-family:A</x:v>
      </x:c>
      <x:c r="AJ95" s="174"/>
      <x:c r="AK95" s="175" t="str">
        <x:f>IF(AJ95="","",IF(OR(LOWER(AJ95)="brazil",LOWER(AJ95)="brasil"),"Yes","No"))</x:f>
      </x:c>
      <x:c r="AL95" s="174"/>
      <x:c r="AM95" s="174"/>
      <x:c r="AN95" s="174"/>
      <x:c r="AO95" s="178"/>
      <x:c r="AP95" s="174"/>
      <x:c r="AQ95" s="174"/>
      <x:c r="AR95" s="174"/>
      <x:c r="AS95" s="174"/>
      <x:c r="AT95" s="174"/>
      <x:c r="AU95" s="174"/>
      <x:c r="AV95" s="174"/>
      <x:c r="AW95" s="174"/>
      <x:c r="AX95" s="174"/>
      <x:c r="AY95" s="174"/>
      <x:c r="AZ95" s="174"/>
      <x:c r="BA95" s="174"/>
      <x:c r="BB95" s="174"/>
      <x:c r="BC95" s="174"/>
      <x:c r="BD95" s="174"/>
      <x:c r="BE95" s="174"/>
      <x:c r="BF95" s="174"/>
      <x:c r="BG95" s="174"/>
      <x:c r="BH95" s="174"/>
      <x:c r="BI95" s="174"/>
      <x:c r="BJ95" s="174"/>
      <x:c r="BK95" s="174"/>
      <x:c r="BL95" s="174"/>
      <x:c r="BM95" s="174"/>
      <x:c r="BN95" s="174"/>
      <x:c r="BO95" s="174"/>
      <x:c r="BP95" s="174"/>
      <x:c r="BQ95" s="174"/>
      <x:c r="BR95" s="174"/>
      <x:c r="BS95" s="174"/>
      <x:c r="BT95" s="174"/>
      <x:c r="BU95" s="174"/>
      <x:c r="BV95" s="174"/>
      <x:c r="BW95" s="174"/>
      <x:c r="BX95" s="174"/>
      <x:c r="BY95" s="174"/>
      <x:c r="BZ95" s="174"/>
      <x:c r="CA95" s="174"/>
      <x:c r="CB95" s="174"/>
      <x:c r="CC95" s="174"/>
      <x:c r="CD95" s="174"/>
      <x:c r="CE95" s="174"/>
      <x:c r="CF95" s="174"/>
      <x:c r="CG95" s="174"/>
      <x:c r="CH95" s="174"/>
      <x:c r="CI95" s="179"/>
      <x:c r="CJ95" s="174" t="str">
        <x:v>Yes</x:v>
      </x:c>
      <x:c r="CK95" s="174" t="str">
        <x:v>Yes</x:v>
      </x:c>
      <x:c r="CL95" s="174" t="str">
        <x:v>Yes</x:v>
      </x:c>
      <x:c r="CM95" s="174" t="str">
        <x:v>Clear</x:v>
      </x:c>
      <x:c r="CN95" s="174" t="str">
        <x:v>Verified — clear</x:v>
      </x:c>
      <x:c r="CO95" s="177" t="n">
        <x:v>46272</x:v>
      </x:c>
      <x:c r="CP95" s="174" t="str">
        <x:v>https://pubmed.ncbi.nlm.nih.gov/42188571/</x:v>
      </x:c>
      <x:c r="CQ95" s="174"/>
      <x:c r="CR95" s="174"/>
      <x:c r="CS95" s="174"/>
      <x:c r="CT95" s="174"/>
      <x:c r="CU95" s="176"/>
      <x:c r="CV95" s="176"/>
      <x:c r="CW95" s="176"/>
      <x:c r="CX95" s="176"/>
      <x:c r="CY95" s="176"/>
      <x:c r="CZ95" s="176"/>
      <x:c r="DA95" s="176"/>
      <x:c r="DB95" s="175" t="str">
        <x:f>IF(L95="","",IF(AND(COUNT(CU95:DA95)=7,OR(CU95=0,CU95=1,CU95=2),OR(CV95=0,CV95=1,CV95=2),OR(CW95=0,CW95=1,CW95=2),OR(CX95=0,CX95=1,CX95=2),OR(CY95=0,CY95=1,CY95=2),OR(CZ95=0,CZ95=1,CZ95=2),OR(DA95=0,DA95=1,DA95=2)),SUM(CU95:DA95),""))</x:f>
      </x:c>
      <x:c r="DC95" s="180" t="str">
        <x:f>IF(DB95="","",ROUND(DB95/14*10,1))</x:f>
      </x:c>
      <x:c r="DD95" s="174" t="str">
        <x:v>Pending</x:v>
      </x:c>
      <x:c r="DE95" s="175" t="str">
        <x:f>IF(L95="","",IF(DC95="","Pending",IF(DD95="Yes","CONDITIONAL — safety override",IF(DC95&gt;=8,"HIGH",IF(DC95&gt;=5,"CONDITIONAL","LOW")))))</x:f>
        <x:v>Pending</x:v>
      </x:c>
      <x:c r="DF95" s="174" t="str">
        <x:v>Pending screening and full-text appraisal; no transferability judgment made at identification.</x:v>
      </x:c>
      <x:c r="DG95" s="174"/>
      <x:c r="DH95" s="174"/>
      <x:c r="DI95" s="174"/>
      <x:c r="DJ95" s="174"/>
      <x:c r="DK95" s="174"/>
      <x:c r="DL95" s="174"/>
      <x:c r="DM95" s="174"/>
      <x:c r="DN95" s="174"/>
      <x:c r="DO95" s="174"/>
      <x:c r="DP95" s="174"/>
      <x:c r="DQ95" s="174"/>
      <x:c r="DR95" s="174"/>
      <x:c r="DS95" s="174"/>
      <x:c r="DT95" s="174"/>
      <x:c r="DU95" s="174"/>
      <x:c r="DV95" s="174"/>
      <x:c r="DW95" s="174"/>
      <x:c r="DX95" s="174"/>
      <x:c r="DY95" s="174"/>
      <x:c r="DZ95" s="174" t="str">
        <x:v>Title/abstract screening alone does not establish effectiveness, causality, methodological quality, transferability to Brazilian public safety or an institutional recommendation.</x:v>
      </x:c>
      <x:c r="EA95" s="174" t="str">
        <x:v>Pending</x:v>
      </x:c>
      <x:c r="EB95" s="175" t="str">
        <x:f>IF(L95="","",IF(EC95="READY","Yes","No / Pending"))</x:f>
        <x:v>No / Pending</x:v>
      </x:c>
      <x:c r="EC95" s="174" t="str">
        <x:f>IF(L95="","",IF(OR(ISNUMBER(SEARCH("Retracted Publication",Q95)),CM95="Retracted",CN95="Retracted",CM95="Expression of Concern",CN95="Expression of Concern",F95="Not used",CG95="Critical",CH95="High",CH95="Critical"),"BLOCKED — integrity or use restriction",IF(AND(CJ95="Yes",CK95="Yes",CL95="Yes"),IF(AND(CM95="Clear",CN95="Verified — clear"),IF(AND(AND(LEN(TRIM(CF95))&gt;0,LEFT(LOWER(TRIM(CF95)),7)&lt;&gt;"pending"),OR(CG95="High",CG95="Moderate"),OR(CH95="Low",CH95="Some concerns",CH95="Not applicable")),IF(AND(DD95="No",OR(DE95="HIGH",DE95="CONDITIONAL"),AND(LEN(TRIM(DF95))&gt;0,LEFT(LOWER(TRIM(DF95)),7)&lt;&gt;"pending")),IF(AND(AND(LEN(TRIM(DT95))&gt;0,LEFT(LOWER(TRIM(DT95)),7)&lt;&gt;"pending"),AND(LEN(TRIM(DU95))&gt;0,LEFT(LOWER(TRIM(DU95)),7)&lt;&gt;"pending"),OR(AND(LEN(TRIM(DV95))&gt;0,LEFT(LOWER(TRIM(DV95)),7)&lt;&gt;"pending"),AND(LEN(TRIM(DW95))&gt;0,LEFT(LOWER(TRIM(DW95)),7)&lt;&gt;"pending")),AND(LEN(TRIM(DX95))&gt;0,LEFT(LOWER(TRIM(DX95)),7)&lt;&gt;"pending")),IF(AND(F95="Claim-ready",OR(EA95="Strong",EA95="Moderate"),AND(LEN(TRIM(G95))&gt;0,LEFT(LOWER(TRIM(G95)),7)&lt;&gt;"pending"),G95&lt;&gt;"No substantive use decision is permitted from identification metadata alone.",AND(LEN(TRIM(DZ95))&gt;0,LEFT(LOWER(TRIM(DZ95)),7)&lt;&gt;"pending"),DZ95&lt;&gt;"Identification metadata alone does not permit any substantive scientific, causal, operational, or institutional claim.",AND(LEN(TRIM(EI95))&gt;0,LEFT(LOWER(TRIM(EI95)),7)&lt;&gt;"pending"),ISNUMBER(EH95),EH95&gt;0),"READY","PENDING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" s="174" t="str">
        <x:v>Pending</x:v>
      </x:c>
      <x:c r="EE95" s="174"/>
      <x:c r="EF95" s="174" t="str">
        <x:v>Pending</x:v>
      </x:c>
      <x:c r="EG95" s="174" t="str">
        <x:v>Pending</x:v>
      </x:c>
      <x:c r="EH95" s="177"/>
      <x:c r="EI95" s="500"/>
      <x:c r="EJ95" s="174"/>
      <x:c r="EK95" s="174" t="str">
        <x:v>Pending</x:v>
      </x:c>
      <x:c r="EL95" s="177" t="n">
        <x:v>46272</x:v>
      </x:c>
      <x:c r="EM95" s="174" t="str">
        <x:v>Production PubMed record imported and reconciled to Zotero item ELXDR7GP;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" s="181" t="n">
        <x:f>IF(L95="","",(IF(N95&lt;&gt;"",1,0)+IF(O95&lt;&gt;"",1,0)+IF(AJ95&lt;&gt;"",1,0)+IF(AU95&lt;&gt;"",1,0)+IF(BE95&lt;&gt;"",1,0)+IF(CF95&lt;&gt;"",1,0)+IF(CJ95="Yes",1,0)+IF(CL95="Yes",1,0)+IF(DE95&lt;&gt;"Pending",1,0)+IF(F95&lt;&gt;"",1,0)+IF(DZ95&lt;&gt;"",1,0)+IF(EI95&lt;&gt;"",1,0))/12)</x:f>
        <x:v>0.5</x:v>
      </x:c>
    </x:row>
    <x:row r="96">
      <x:c r="A96" s="175" t="str">
        <x:v>EV-0093</x:v>
      </x:c>
      <x:c r="B96" s="174" t="str">
        <x:v>Integrity check</x:v>
      </x:c>
      <x:c r="C96" s="175" t="str">
        <x:f>IF(L96="","",IF(LEFT(EC96,7)="BLOCKED","🔴 Do not use for conclusion",IF(EB96="Yes","🟢 Claim-ready","🟡 Caution / context")))</x:f>
        <x:v>🟡 Caution / context</x:v>
      </x:c>
      <x:c r="D96" s="174" t="str">
        <x:f>IF(L96="","",EC96)</x:f>
        <x:v>PENDING — appropriate appraisal</x:v>
      </x:c>
      <x:c r="E96" s="174" t="str">
        <x:v>P3 — Medium</x:v>
      </x:c>
      <x:c r="F96" s="174" t="str">
        <x:v>Pending</x:v>
      </x:c>
      <x:c r="G96" s="174" t="str">
        <x:v>Title/abstract identify an explicit operational APHT/medical-readiness topic; retain for full-text assessment.</x:v>
      </x:c>
      <x:c r="H96" s="174" t="str">
        <x:v>Obtain and review lawful full text; confirm human adjudication; then select a design-specific appraisal instrument.</x:v>
      </x:c>
      <x:c r="I96" s="174"/>
      <x:c r="J96" s="174" t="str">
        <x:v>B — APHT / Medical Readiness</x:v>
      </x:c>
      <x:c r="K96" s="174" t="str">
        <x:v>IDENTIFIED</x:v>
      </x:c>
      <x:c r="L96" s="174" t="str">
        <x:v>Pre-Kinetic Military Care: Biosurveillance and Climate-Related Health Monitoring as Complements to Tactical Combat Casualty Care.</x:v>
      </x:c>
      <x:c r="M96" s="174"/>
      <x:c r="N96" s="174" t="str">
        <x:v>Pratama, Aldian Arie</x:v>
      </x:c>
      <x:c r="O96" s="176" t="n">
        <x:v>2026</x:v>
      </x:c>
      <x:c r="P96" s="174" t="str">
        <x:v>Military medicine</x:v>
      </x:c>
      <x:c r="Q96" s="174" t="str">
        <x:v>Journal Article</x:v>
      </x:c>
      <x:c r="R96" s="174" t="str">
        <x:v>Unclear</x:v>
      </x:c>
      <x:c r="S96" s="174" t="str">
        <x:v>Unknown</x:v>
      </x:c>
      <x:c r="T96" s="174" t="str">
        <x:v>eng</x:v>
      </x:c>
      <x:c r="U96" s="174" t="str">
        <x:v>https://pubmed.ncbi.nlm.nih.gov/42179269/</x:v>
      </x:c>
      <x:c r="V96" s="174" t="str">
        <x:v>10.1093/milmed/usag229</x:v>
      </x:c>
      <x:c r="W96" s="175" t="str">
        <x:f>IF(V96="","",LOWER(SUBSTITUTE(SUBSTITUTE(SUBSTITUTE(SUBSTITUTE(TRIM(V96),"https://doi.org/",""),"http://doi.org/",""),"https://dx.doi.org/",""),"doi:","")))</x:f>
        <x:v>10.1093/milmed/usag229</x:v>
      </x:c>
      <x:c r="X96" s="174" t="str">
        <x:v>42179269</x:v>
      </x:c>
      <x:c r="Y96" s="174" t="str"/>
      <x:c r="Z96" s="174"/>
      <x:c r="AA96" s="174" t="str">
        <x:v>PubMed/MEDLINE</x:v>
      </x:c>
      <x:c r="AB96" s="174" t="str">
        <x:v>PUBMED-B-v1.0-2026-08-28</x:v>
      </x:c>
      <x:c r="AC96" s="174" t="str">
        <x:v>SP-PUBMED-B-20260828</x:v>
      </x:c>
      <x:c r="AD96" s="177" t="n">
        <x:v>46262</x:v>
      </x:c>
      <x:c r="AE96" s="177" t="n">
        <x:v>46272</x:v>
      </x:c>
      <x:c r="AF96" s="174" t="str">
        <x:v>3M366AYH</x:v>
      </x:c>
      <x:c r="AG96" s="174"/>
      <x:c r="AH96" s="174" t="str">
        <x:v>Tactical Athlete → Operational Readiness Brazil</x:v>
      </x:c>
      <x:c r="AI96" s="174" t="str">
        <x:v>evidence-family:B</x:v>
      </x:c>
      <x:c r="AJ96" s="174"/>
      <x:c r="AK96" s="175" t="str">
        <x:f>IF(AJ96="","",IF(OR(LOWER(AJ96)="brazil",LOWER(AJ96)="brasil"),"Yes","No"))</x:f>
      </x:c>
      <x:c r="AL96" s="174"/>
      <x:c r="AM96" s="174"/>
      <x:c r="AN96" s="174"/>
      <x:c r="AO96" s="178"/>
      <x:c r="AP96" s="174"/>
      <x:c r="AQ96" s="174"/>
      <x:c r="AR96" s="174"/>
      <x:c r="AS96" s="174"/>
      <x:c r="AT96" s="174"/>
      <x:c r="AU96" s="174"/>
      <x:c r="AV96" s="174"/>
      <x:c r="AW96" s="174"/>
      <x:c r="AX96" s="174"/>
      <x:c r="AY96" s="174"/>
      <x:c r="AZ96" s="174"/>
      <x:c r="BA96" s="174"/>
      <x:c r="BB96" s="174"/>
      <x:c r="BC96" s="174"/>
      <x:c r="BD96" s="174"/>
      <x:c r="BE96" s="174"/>
      <x:c r="BF96" s="174"/>
      <x:c r="BG96" s="174"/>
      <x:c r="BH96" s="174"/>
      <x:c r="BI96" s="174"/>
      <x:c r="BJ96" s="174"/>
      <x:c r="BK96" s="174"/>
      <x:c r="BL96" s="174"/>
      <x:c r="BM96" s="174"/>
      <x:c r="BN96" s="174"/>
      <x:c r="BO96" s="174"/>
      <x:c r="BP96" s="174"/>
      <x:c r="BQ96" s="174"/>
      <x:c r="BR96" s="174"/>
      <x:c r="BS96" s="174"/>
      <x:c r="BT96" s="174"/>
      <x:c r="BU96" s="174"/>
      <x:c r="BV96" s="174"/>
      <x:c r="BW96" s="174"/>
      <x:c r="BX96" s="174"/>
      <x:c r="BY96" s="174"/>
      <x:c r="BZ96" s="174"/>
      <x:c r="CA96" s="174"/>
      <x:c r="CB96" s="174"/>
      <x:c r="CC96" s="174"/>
      <x:c r="CD96" s="174"/>
      <x:c r="CE96" s="174"/>
      <x:c r="CF96" s="174"/>
      <x:c r="CG96" s="174"/>
      <x:c r="CH96" s="174"/>
      <x:c r="CI96" s="179"/>
      <x:c r="CJ96" s="174" t="str">
        <x:v>Yes</x:v>
      </x:c>
      <x:c r="CK96" s="174" t="str">
        <x:v>Yes</x:v>
      </x:c>
      <x:c r="CL96" s="174" t="str">
        <x:v>Yes</x:v>
      </x:c>
      <x:c r="CM96" s="174" t="str">
        <x:v>Clear</x:v>
      </x:c>
      <x:c r="CN96" s="174" t="str">
        <x:v>Verified — clear</x:v>
      </x:c>
      <x:c r="CO96" s="177" t="n">
        <x:v>46272</x:v>
      </x:c>
      <x:c r="CP96" s="174" t="str">
        <x:v>https://pubmed.ncbi.nlm.nih.gov/42179269/</x:v>
      </x:c>
      <x:c r="CQ96" s="174"/>
      <x:c r="CR96" s="174"/>
      <x:c r="CS96" s="174"/>
      <x:c r="CT96" s="174"/>
      <x:c r="CU96" s="176"/>
      <x:c r="CV96" s="176"/>
      <x:c r="CW96" s="176"/>
      <x:c r="CX96" s="176"/>
      <x:c r="CY96" s="176"/>
      <x:c r="CZ96" s="176"/>
      <x:c r="DA96" s="176"/>
      <x:c r="DB96" s="175" t="str">
        <x:f>IF(L96="","",IF(AND(COUNT(CU96:DA96)=7,OR(CU96=0,CU96=1,CU96=2),OR(CV96=0,CV96=1,CV96=2),OR(CW96=0,CW96=1,CW96=2),OR(CX96=0,CX96=1,CX96=2),OR(CY96=0,CY96=1,CY96=2),OR(CZ96=0,CZ96=1,CZ96=2),OR(DA96=0,DA96=1,DA96=2)),SUM(CU96:DA96),""))</x:f>
      </x:c>
      <x:c r="DC96" s="180" t="str">
        <x:f>IF(DB96="","",ROUND(DB96/14*10,1))</x:f>
      </x:c>
      <x:c r="DD96" s="174" t="str">
        <x:v>Pending</x:v>
      </x:c>
      <x:c r="DE96" s="175" t="str">
        <x:f>IF(L96="","",IF(DC96="","Pending",IF(DD96="Yes","CONDITIONAL — safety override",IF(DC96&gt;=8,"HIGH",IF(DC96&gt;=5,"CONDITIONAL","LOW")))))</x:f>
        <x:v>Pending</x:v>
      </x:c>
      <x:c r="DF96" s="174" t="str">
        <x:v>Pending screening and full-text appraisal; no transferability judgment made at identification.</x:v>
      </x:c>
      <x:c r="DG96" s="174"/>
      <x:c r="DH96" s="174"/>
      <x:c r="DI96" s="174"/>
      <x:c r="DJ96" s="174"/>
      <x:c r="DK96" s="174"/>
      <x:c r="DL96" s="174"/>
      <x:c r="DM96" s="174"/>
      <x:c r="DN96" s="174"/>
      <x:c r="DO96" s="174"/>
      <x:c r="DP96" s="174"/>
      <x:c r="DQ96" s="174"/>
      <x:c r="DR96" s="174"/>
      <x:c r="DS96" s="174"/>
      <x:c r="DT96" s="174"/>
      <x:c r="DU96" s="174"/>
      <x:c r="DV96" s="174"/>
      <x:c r="DW96" s="174"/>
      <x:c r="DX96" s="174"/>
      <x:c r="DY96" s="174"/>
      <x:c r="DZ96" s="174" t="str">
        <x:v>Title/abstract screening alone does not establish effectiveness, causality, methodological quality, transferability to Brazilian public safety or an institutional recommendation.</x:v>
      </x:c>
      <x:c r="EA96" s="174" t="str">
        <x:v>Pending</x:v>
      </x:c>
      <x:c r="EB96" s="175" t="str">
        <x:f>IF(L96="","",IF(EC96="READY","Yes","No / Pending"))</x:f>
        <x:v>No / Pending</x:v>
      </x:c>
      <x:c r="EC96" s="174" t="str">
        <x:f>IF(L96="","",IF(OR(ISNUMBER(SEARCH("Retracted Publication",Q96)),CM96="Retracted",CN96="Retracted",CM96="Expression of Concern",CN96="Expression of Concern",F96="Not used",CG96="Critical",CH96="High",CH96="Critical"),"BLOCKED — integrity or use restriction",IF(AND(CJ96="Yes",CK96="Yes",CL96="Yes"),IF(AND(CM96="Clear",CN96="Verified — clear"),IF(AND(AND(LEN(TRIM(CF96))&gt;0,LEFT(LOWER(TRIM(CF96)),7)&lt;&gt;"pending"),OR(CG96="High",CG96="Moderate"),OR(CH96="Low",CH96="Some concerns",CH96="Not applicable")),IF(AND(DD96="No",OR(DE96="HIGH",DE96="CONDITIONAL"),AND(LEN(TRIM(DF96))&gt;0,LEFT(LOWER(TRIM(DF96)),7)&lt;&gt;"pending")),IF(AND(AND(LEN(TRIM(DT96))&gt;0,LEFT(LOWER(TRIM(DT96)),7)&lt;&gt;"pending"),AND(LEN(TRIM(DU96))&gt;0,LEFT(LOWER(TRIM(DU96)),7)&lt;&gt;"pending"),OR(AND(LEN(TRIM(DV96))&gt;0,LEFT(LOWER(TRIM(DV96)),7)&lt;&gt;"pending"),AND(LEN(TRIM(DW96))&gt;0,LEFT(LOWER(TRIM(DW96)),7)&lt;&gt;"pending")),AND(LEN(TRIM(DX96))&gt;0,LEFT(LOWER(TRIM(DX96)),7)&lt;&gt;"pending")),IF(AND(F96="Claim-ready",OR(EA96="Strong",EA96="Moderate"),AND(LEN(TRIM(G96))&gt;0,LEFT(LOWER(TRIM(G96)),7)&lt;&gt;"pending"),G96&lt;&gt;"No substantive use decision is permitted from identification metadata alone.",AND(LEN(TRIM(DZ96))&gt;0,LEFT(LOWER(TRIM(DZ96)),7)&lt;&gt;"pending"),DZ96&lt;&gt;"Identification metadata alone does not permit any substantive scientific, causal, operational, or institutional claim.",AND(LEN(TRIM(EI96))&gt;0,LEFT(LOWER(TRIM(EI96)),7)&lt;&gt;"pending"),ISNUMBER(EH96),EH96&gt;0),"READY","PENDING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" s="174" t="str">
        <x:v>Pending</x:v>
      </x:c>
      <x:c r="EE96" s="174"/>
      <x:c r="EF96" s="174" t="str">
        <x:v>Pending</x:v>
      </x:c>
      <x:c r="EG96" s="174" t="str">
        <x:v>Pending</x:v>
      </x:c>
      <x:c r="EH96" s="177"/>
      <x:c r="EI96" s="500"/>
      <x:c r="EJ96" s="174"/>
      <x:c r="EK96" s="174" t="str">
        <x:v>Pending</x:v>
      </x:c>
      <x:c r="EL96" s="177" t="n">
        <x:v>46272</x:v>
      </x:c>
      <x:c r="EM96" s="174" t="str">
        <x:v>Production PubMed record imported and reconciled to Zotero item 3M366AYH;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" s="181" t="n">
        <x:f>IF(L96="","",(IF(N96&lt;&gt;"",1,0)+IF(O96&lt;&gt;"",1,0)+IF(AJ96&lt;&gt;"",1,0)+IF(AU96&lt;&gt;"",1,0)+IF(BE96&lt;&gt;"",1,0)+IF(CF96&lt;&gt;"",1,0)+IF(CJ96="Yes",1,0)+IF(CL96="Yes",1,0)+IF(DE96&lt;&gt;"Pending",1,0)+IF(F96&lt;&gt;"",1,0)+IF(DZ96&lt;&gt;"",1,0)+IF(EI96&lt;&gt;"",1,0))/12)</x:f>
        <x:v>0.5</x:v>
      </x:c>
    </x:row>
    <x:row r="97">
      <x:c r="A97" s="175" t="str">
        <x:v>EV-0094</x:v>
      </x:c>
      <x:c r="B97" s="174" t="str">
        <x:v>Integrity check</x:v>
      </x:c>
      <x:c r="C97" s="175" t="str">
        <x:f>IF(L97="","",IF(LEFT(EC97,7)="BLOCKED","🔴 Do not use for conclusion",IF(EB97="Yes","🟢 Claim-ready","🟡 Caution / context")))</x:f>
        <x:v>🟡 Caution / context</x:v>
      </x:c>
      <x:c r="D97" s="174" t="str">
        <x:f>IF(L97="","",EC97)</x:f>
        <x:v>PENDING — appropriate appraisal</x:v>
      </x:c>
      <x:c r="E97" s="174" t="str">
        <x:v>P3 — Medium</x:v>
      </x:c>
      <x:c r="F97" s="174" t="str">
        <x:v>Pending</x:v>
      </x:c>
      <x:c r="G97" s="174" t="str">
        <x:v>A potentially relevant concept is present, but direct applicability is ambiguous at title/abstract level.</x:v>
      </x:c>
      <x:c r="H97" s="174" t="str">
        <x:v>Human title/abstract adjudication; retrieve full text if relevance remains plausible.</x:v>
      </x:c>
      <x:c r="I97" s="174"/>
      <x:c r="J97" s="174" t="str">
        <x:v>A — Core</x:v>
      </x:c>
      <x:c r="K97" s="174" t="str">
        <x:v>IDENTIFIED</x:v>
      </x:c>
      <x:c r="L97" s="174" t="str">
        <x:v>From military to civilian nursing: A grounded theory of non-technical competence and the Four-C model.</x:v>
      </x:c>
      <x:c r="M97" s="174"/>
      <x:c r="N97" s="174" t="str">
        <x:v>Hughes, Adam; McSherry, Wilfred</x:v>
      </x:c>
      <x:c r="O97" s="176" t="n">
        <x:v>2026</x:v>
      </x:c>
      <x:c r="P97" s="174" t="str">
        <x:v>Nurse education in practice</x:v>
      </x:c>
      <x:c r="Q97" s="174" t="str">
        <x:v>Journal Article</x:v>
      </x:c>
      <x:c r="R97" s="174" t="str">
        <x:v>Unclear</x:v>
      </x:c>
      <x:c r="S97" s="174" t="str">
        <x:v>Unknown</x:v>
      </x:c>
      <x:c r="T97" s="174" t="str">
        <x:v>eng</x:v>
      </x:c>
      <x:c r="U97" s="174" t="str">
        <x:v>https://pubmed.ncbi.nlm.nih.gov/42176615/</x:v>
      </x:c>
      <x:c r="V97" s="174" t="str">
        <x:v>10.1016/j.nepr.2026.104862</x:v>
      </x:c>
      <x:c r="W97" s="175" t="str">
        <x:f>IF(V97="","",LOWER(SUBSTITUTE(SUBSTITUTE(SUBSTITUTE(SUBSTITUTE(TRIM(V97),"https://doi.org/",""),"http://doi.org/",""),"https://dx.doi.org/",""),"doi:","")))</x:f>
        <x:v>10.1016/j.nepr.2026.104862</x:v>
      </x:c>
      <x:c r="X97" s="174" t="str">
        <x:v>42176615</x:v>
      </x:c>
      <x:c r="Y97" s="174" t="str"/>
      <x:c r="Z97" s="174"/>
      <x:c r="AA97" s="174" t="str">
        <x:v>PubMed/MEDLINE</x:v>
      </x:c>
      <x:c r="AB97" s="174" t="str">
        <x:v>PUBMED-A-v1.0-2026-08-28</x:v>
      </x:c>
      <x:c r="AC97" s="174" t="str">
        <x:v>SP-PUBMED-A-20260828</x:v>
      </x:c>
      <x:c r="AD97" s="177" t="n">
        <x:v>46262</x:v>
      </x:c>
      <x:c r="AE97" s="177" t="n">
        <x:v>46272</x:v>
      </x:c>
      <x:c r="AF97" s="174" t="str">
        <x:v>NFCLN2YJ</x:v>
      </x:c>
      <x:c r="AG97" s="174"/>
      <x:c r="AH97" s="174" t="str">
        <x:v>Tactical Athlete → Operational Readiness Brazil</x:v>
      </x:c>
      <x:c r="AI97" s="174" t="str">
        <x:v>evidence-family:A</x:v>
      </x:c>
      <x:c r="AJ97" s="174"/>
      <x:c r="AK97" s="175" t="str">
        <x:f>IF(AJ97="","",IF(OR(LOWER(AJ97)="brazil",LOWER(AJ97)="brasil"),"Yes","No"))</x:f>
      </x:c>
      <x:c r="AL97" s="174"/>
      <x:c r="AM97" s="174"/>
      <x:c r="AN97" s="174"/>
      <x:c r="AO97" s="178"/>
      <x:c r="AP97" s="174"/>
      <x:c r="AQ97" s="174"/>
      <x:c r="AR97" s="174"/>
      <x:c r="AS97" s="174"/>
      <x:c r="AT97" s="174"/>
      <x:c r="AU97" s="174"/>
      <x:c r="AV97" s="174"/>
      <x:c r="AW97" s="174"/>
      <x:c r="AX97" s="174"/>
      <x:c r="AY97" s="174"/>
      <x:c r="AZ97" s="174"/>
      <x:c r="BA97" s="174"/>
      <x:c r="BB97" s="174"/>
      <x:c r="BC97" s="174"/>
      <x:c r="BD97" s="174"/>
      <x:c r="BE97" s="174"/>
      <x:c r="BF97" s="174"/>
      <x:c r="BG97" s="174"/>
      <x:c r="BH97" s="174"/>
      <x:c r="BI97" s="174"/>
      <x:c r="BJ97" s="174"/>
      <x:c r="BK97" s="174"/>
      <x:c r="BL97" s="174"/>
      <x:c r="BM97" s="174"/>
      <x:c r="BN97" s="174"/>
      <x:c r="BO97" s="174"/>
      <x:c r="BP97" s="174"/>
      <x:c r="BQ97" s="174"/>
      <x:c r="BR97" s="174"/>
      <x:c r="BS97" s="174"/>
      <x:c r="BT97" s="174"/>
      <x:c r="BU97" s="174"/>
      <x:c r="BV97" s="174"/>
      <x:c r="BW97" s="174"/>
      <x:c r="BX97" s="174"/>
      <x:c r="BY97" s="174"/>
      <x:c r="BZ97" s="174"/>
      <x:c r="CA97" s="174"/>
      <x:c r="CB97" s="174"/>
      <x:c r="CC97" s="174"/>
      <x:c r="CD97" s="174"/>
      <x:c r="CE97" s="174"/>
      <x:c r="CF97" s="174"/>
      <x:c r="CG97" s="174"/>
      <x:c r="CH97" s="174"/>
      <x:c r="CI97" s="179"/>
      <x:c r="CJ97" s="174" t="str">
        <x:v>Yes</x:v>
      </x:c>
      <x:c r="CK97" s="174" t="str">
        <x:v>Yes</x:v>
      </x:c>
      <x:c r="CL97" s="174" t="str">
        <x:v>Yes</x:v>
      </x:c>
      <x:c r="CM97" s="174" t="str">
        <x:v>Clear</x:v>
      </x:c>
      <x:c r="CN97" s="174" t="str">
        <x:v>Verified — clear</x:v>
      </x:c>
      <x:c r="CO97" s="177" t="n">
        <x:v>46272</x:v>
      </x:c>
      <x:c r="CP97" s="174" t="str">
        <x:v>https://pubmed.ncbi.nlm.nih.gov/42176615/</x:v>
      </x:c>
      <x:c r="CQ97" s="174"/>
      <x:c r="CR97" s="174"/>
      <x:c r="CS97" s="174"/>
      <x:c r="CT97" s="174"/>
      <x:c r="CU97" s="176"/>
      <x:c r="CV97" s="176"/>
      <x:c r="CW97" s="176"/>
      <x:c r="CX97" s="176"/>
      <x:c r="CY97" s="176"/>
      <x:c r="CZ97" s="176"/>
      <x:c r="DA97" s="176"/>
      <x:c r="DB97" s="175" t="str">
        <x:f>IF(L97="","",IF(AND(COUNT(CU97:DA97)=7,OR(CU97=0,CU97=1,CU97=2),OR(CV97=0,CV97=1,CV97=2),OR(CW97=0,CW97=1,CW97=2),OR(CX97=0,CX97=1,CX97=2),OR(CY97=0,CY97=1,CY97=2),OR(CZ97=0,CZ97=1,CZ97=2),OR(DA97=0,DA97=1,DA97=2)),SUM(CU97:DA97),""))</x:f>
      </x:c>
      <x:c r="DC97" s="180" t="str">
        <x:f>IF(DB97="","",ROUND(DB97/14*10,1))</x:f>
      </x:c>
      <x:c r="DD97" s="174" t="str">
        <x:v>Pending</x:v>
      </x:c>
      <x:c r="DE97" s="175" t="str">
        <x:f>IF(L97="","",IF(DC97="","Pending",IF(DD97="Yes","CONDITIONAL — safety override",IF(DC97&gt;=8,"HIGH",IF(DC97&gt;=5,"CONDITIONAL","LOW")))))</x:f>
        <x:v>Pending</x:v>
      </x:c>
      <x:c r="DF97" s="174" t="str">
        <x:v>Pending screening and full-text appraisal; no transferability judgment made at identification.</x:v>
      </x:c>
      <x:c r="DG97" s="174"/>
      <x:c r="DH97" s="174"/>
      <x:c r="DI97" s="174"/>
      <x:c r="DJ97" s="174"/>
      <x:c r="DK97" s="174"/>
      <x:c r="DL97" s="174"/>
      <x:c r="DM97" s="174"/>
      <x:c r="DN97" s="174"/>
      <x:c r="DO97" s="174"/>
      <x:c r="DP97" s="174"/>
      <x:c r="DQ97" s="174"/>
      <x:c r="DR97" s="174"/>
      <x:c r="DS97" s="174"/>
      <x:c r="DT97" s="174"/>
      <x:c r="DU97" s="174"/>
      <x:c r="DV97" s="174"/>
      <x:c r="DW97" s="174"/>
      <x:c r="DX97" s="174"/>
      <x:c r="DY97" s="174"/>
      <x:c r="DZ97" s="174" t="str">
        <x:v>Title/abstract information is insufficient for a substantive scientific, causal, transferability or institutional claim.</x:v>
      </x:c>
      <x:c r="EA97" s="174" t="str">
        <x:v>Pending</x:v>
      </x:c>
      <x:c r="EB97" s="175" t="str">
        <x:f>IF(L97="","",IF(EC97="READY","Yes","No / Pending"))</x:f>
        <x:v>No / Pending</x:v>
      </x:c>
      <x:c r="EC97" s="174" t="str">
        <x:f>IF(L97="","",IF(OR(ISNUMBER(SEARCH("Retracted Publication",Q97)),CM97="Retracted",CN97="Retracted",CM97="Expression of Concern",CN97="Expression of Concern",F97="Not used",CG97="Critical",CH97="High",CH97="Critical"),"BLOCKED — integrity or use restriction",IF(AND(CJ97="Yes",CK97="Yes",CL97="Yes"),IF(AND(CM97="Clear",CN97="Verified — clear"),IF(AND(AND(LEN(TRIM(CF97))&gt;0,LEFT(LOWER(TRIM(CF97)),7)&lt;&gt;"pending"),OR(CG97="High",CG97="Moderate"),OR(CH97="Low",CH97="Some concerns",CH97="Not applicable")),IF(AND(DD97="No",OR(DE97="HIGH",DE97="CONDITIONAL"),AND(LEN(TRIM(DF97))&gt;0,LEFT(LOWER(TRIM(DF97)),7)&lt;&gt;"pending")),IF(AND(AND(LEN(TRIM(DT97))&gt;0,LEFT(LOWER(TRIM(DT97)),7)&lt;&gt;"pending"),AND(LEN(TRIM(DU97))&gt;0,LEFT(LOWER(TRIM(DU97)),7)&lt;&gt;"pending"),OR(AND(LEN(TRIM(DV97))&gt;0,LEFT(LOWER(TRIM(DV97)),7)&lt;&gt;"pending"),AND(LEN(TRIM(DW97))&gt;0,LEFT(LOWER(TRIM(DW97)),7)&lt;&gt;"pending")),AND(LEN(TRIM(DX97))&gt;0,LEFT(LOWER(TRIM(DX97)),7)&lt;&gt;"pending")),IF(AND(F97="Claim-ready",OR(EA97="Strong",EA97="Moderate"),AND(LEN(TRIM(G97))&gt;0,LEFT(LOWER(TRIM(G97)),7)&lt;&gt;"pending"),G97&lt;&gt;"No substantive use decision is permitted from identification metadata alone.",AND(LEN(TRIM(DZ97))&gt;0,LEFT(LOWER(TRIM(DZ97)),7)&lt;&gt;"pending"),DZ97&lt;&gt;"Identification metadata alone does not permit any substantive scientific, causal, operational, or institutional claim.",AND(LEN(TRIM(EI97))&gt;0,LEFT(LOWER(TRIM(EI97)),7)&lt;&gt;"pending"),ISNUMBER(EH97),EH97&gt;0),"READY","PENDING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" s="174" t="str">
        <x:v>Pending</x:v>
      </x:c>
      <x:c r="EE97" s="174"/>
      <x:c r="EF97" s="174" t="str">
        <x:v>Pending</x:v>
      </x:c>
      <x:c r="EG97" s="174" t="str">
        <x:v>Pending</x:v>
      </x:c>
      <x:c r="EH97" s="177"/>
      <x:c r="EI97" s="500"/>
      <x:c r="EJ97" s="174"/>
      <x:c r="EK97" s="174" t="str">
        <x:v>Pending</x:v>
      </x:c>
      <x:c r="EL97" s="177" t="n">
        <x:v>46272</x:v>
      </x:c>
      <x:c r="EM97" s="174" t="str">
        <x:v>Production PubMed record imported and reconciled to Zotero item NFCLN2YJ;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7" s="181" t="n">
        <x:f>IF(L97="","",(IF(N97&lt;&gt;"",1,0)+IF(O97&lt;&gt;"",1,0)+IF(AJ97&lt;&gt;"",1,0)+IF(AU97&lt;&gt;"",1,0)+IF(BE97&lt;&gt;"",1,0)+IF(CF97&lt;&gt;"",1,0)+IF(CJ97="Yes",1,0)+IF(CL97="Yes",1,0)+IF(DE97&lt;&gt;"Pending",1,0)+IF(F97&lt;&gt;"",1,0)+IF(DZ97&lt;&gt;"",1,0)+IF(EI97&lt;&gt;"",1,0))/12)</x:f>
        <x:v>0.5</x:v>
      </x:c>
    </x:row>
    <x:row r="98">
      <x:c r="A98" s="175" t="str">
        <x:v>EV-0095</x:v>
      </x:c>
      <x:c r="B98" s="174" t="str">
        <x:v>Integrity check</x:v>
      </x:c>
      <x:c r="C98" s="175" t="str">
        <x:f>IF(L98="","",IF(LEFT(EC98,7)="BLOCKED","🔴 Do not use for conclusion",IF(EB98="Yes","🟢 Claim-ready","🟡 Caution / context")))</x:f>
        <x:v>🟡 Caution / context</x:v>
      </x:c>
      <x:c r="D98" s="174" t="str">
        <x:f>IF(L98="","",EC98)</x:f>
        <x:v>PENDING — appropriate appraisal</x:v>
      </x:c>
      <x:c r="E98" s="174" t="str">
        <x:v>P3 — Medium</x:v>
      </x:c>
      <x:c r="F98" s="174" t="str">
        <x:v>Pending</x:v>
      </x:c>
      <x:c r="G98" s="174" t="str">
        <x:v>Title/abstract identify an explicit tactical/public-safety context and readiness domain; retain for full-text assessment.</x:v>
      </x:c>
      <x:c r="H98" s="174" t="str">
        <x:v>Obtain and review lawful full text; confirm human adjudication; then select a design-specific appraisal instrument.</x:v>
      </x:c>
      <x:c r="I98" s="174"/>
      <x:c r="J98" s="174" t="str">
        <x:v>A — Core</x:v>
      </x:c>
      <x:c r="K98" s="174" t="str">
        <x:v>IDENTIFIED</x:v>
      </x:c>
      <x:c r="L98" s="174" t="str">
        <x:v>Preparing Psychiatric Residents for Workplace Violence: Evaluating the Impact of Self-Defense and Situational Awareness Training.</x:v>
      </x:c>
      <x:c r="M98" s="174"/>
      <x:c r="N98" s="174" t="str">
        <x:v>Mishra, Arunesh; Ranjan, Sheetal; Nguyen, Naomi K; Fatade, Olumuyiwa; Trivedi, Komal; Memon, Zain; Banning, George; Jafri, Aneela; Peltier, Morgan R</x:v>
      </x:c>
      <x:c r="O98" s="176" t="n">
        <x:v>2026</x:v>
      </x:c>
      <x:c r="P98" s="174" t="str">
        <x:v>Journal of healthcare management / American College of Healthcare Executives</x:v>
      </x:c>
      <x:c r="Q98" s="174" t="str">
        <x:v>Journal Article</x:v>
      </x:c>
      <x:c r="R98" s="174" t="str">
        <x:v>Unclear</x:v>
      </x:c>
      <x:c r="S98" s="174" t="str">
        <x:v>Unknown</x:v>
      </x:c>
      <x:c r="T98" s="174" t="str">
        <x:v>eng</x:v>
      </x:c>
      <x:c r="U98" s="174" t="str">
        <x:v>https://pubmed.ncbi.nlm.nih.gov/42160182/</x:v>
      </x:c>
      <x:c r="V98" s="174" t="str">
        <x:v>10.1097/jhm-d-24-00249</x:v>
      </x:c>
      <x:c r="W98" s="175" t="str">
        <x:f>IF(V98="","",LOWER(SUBSTITUTE(SUBSTITUTE(SUBSTITUTE(SUBSTITUTE(TRIM(V98),"https://doi.org/",""),"http://doi.org/",""),"https://dx.doi.org/",""),"doi:","")))</x:f>
        <x:v>10.1097/jhm-d-24-00249</x:v>
      </x:c>
      <x:c r="X98" s="174" t="str">
        <x:v>42160182</x:v>
      </x:c>
      <x:c r="Y98" s="174" t="str"/>
      <x:c r="Z98" s="174"/>
      <x:c r="AA98" s="174" t="str">
        <x:v>PubMed/MEDLINE</x:v>
      </x:c>
      <x:c r="AB98" s="174" t="str">
        <x:v>PUBMED-A-v1.0-2026-08-28</x:v>
      </x:c>
      <x:c r="AC98" s="174" t="str">
        <x:v>SP-PUBMED-A-20260828</x:v>
      </x:c>
      <x:c r="AD98" s="177" t="n">
        <x:v>46262</x:v>
      </x:c>
      <x:c r="AE98" s="177" t="n">
        <x:v>46272</x:v>
      </x:c>
      <x:c r="AF98" s="174" t="str">
        <x:v>YCQ488BK</x:v>
      </x:c>
      <x:c r="AG98" s="174"/>
      <x:c r="AH98" s="174" t="str">
        <x:v>Tactical Athlete → Operational Readiness Brazil</x:v>
      </x:c>
      <x:c r="AI98" s="174" t="str">
        <x:v>evidence-family:A</x:v>
      </x:c>
      <x:c r="AJ98" s="174"/>
      <x:c r="AK98" s="175" t="str">
        <x:f>IF(AJ98="","",IF(OR(LOWER(AJ98)="brazil",LOWER(AJ98)="brasil"),"Yes","No"))</x:f>
      </x:c>
      <x:c r="AL98" s="174"/>
      <x:c r="AM98" s="174"/>
      <x:c r="AN98" s="174"/>
      <x:c r="AO98" s="178"/>
      <x:c r="AP98" s="174"/>
      <x:c r="AQ98" s="174"/>
      <x:c r="AR98" s="174"/>
      <x:c r="AS98" s="174"/>
      <x:c r="AT98" s="174"/>
      <x:c r="AU98" s="174"/>
      <x:c r="AV98" s="174"/>
      <x:c r="AW98" s="174"/>
      <x:c r="AX98" s="174"/>
      <x:c r="AY98" s="174"/>
      <x:c r="AZ98" s="174"/>
      <x:c r="BA98" s="174"/>
      <x:c r="BB98" s="174"/>
      <x:c r="BC98" s="174"/>
      <x:c r="BD98" s="174"/>
      <x:c r="BE98" s="174"/>
      <x:c r="BF98" s="174"/>
      <x:c r="BG98" s="174"/>
      <x:c r="BH98" s="174"/>
      <x:c r="BI98" s="174"/>
      <x:c r="BJ98" s="174"/>
      <x:c r="BK98" s="174"/>
      <x:c r="BL98" s="174"/>
      <x:c r="BM98" s="174"/>
      <x:c r="BN98" s="174"/>
      <x:c r="BO98" s="174"/>
      <x:c r="BP98" s="174"/>
      <x:c r="BQ98" s="174"/>
      <x:c r="BR98" s="174"/>
      <x:c r="BS98" s="174"/>
      <x:c r="BT98" s="174"/>
      <x:c r="BU98" s="174"/>
      <x:c r="BV98" s="174"/>
      <x:c r="BW98" s="174"/>
      <x:c r="BX98" s="174"/>
      <x:c r="BY98" s="174"/>
      <x:c r="BZ98" s="174"/>
      <x:c r="CA98" s="174"/>
      <x:c r="CB98" s="174"/>
      <x:c r="CC98" s="174"/>
      <x:c r="CD98" s="174"/>
      <x:c r="CE98" s="174"/>
      <x:c r="CF98" s="174"/>
      <x:c r="CG98" s="174"/>
      <x:c r="CH98" s="174"/>
      <x:c r="CI98" s="179"/>
      <x:c r="CJ98" s="174" t="str">
        <x:v>Yes</x:v>
      </x:c>
      <x:c r="CK98" s="174" t="str">
        <x:v>Yes</x:v>
      </x:c>
      <x:c r="CL98" s="174" t="str">
        <x:v>Yes</x:v>
      </x:c>
      <x:c r="CM98" s="174" t="str">
        <x:v>Clear</x:v>
      </x:c>
      <x:c r="CN98" s="174" t="str">
        <x:v>Verified — clear</x:v>
      </x:c>
      <x:c r="CO98" s="177" t="n">
        <x:v>46272</x:v>
      </x:c>
      <x:c r="CP98" s="174" t="str">
        <x:v>https://pubmed.ncbi.nlm.nih.gov/42160182/</x:v>
      </x:c>
      <x:c r="CQ98" s="174"/>
      <x:c r="CR98" s="174"/>
      <x:c r="CS98" s="174"/>
      <x:c r="CT98" s="174"/>
      <x:c r="CU98" s="176"/>
      <x:c r="CV98" s="176"/>
      <x:c r="CW98" s="176"/>
      <x:c r="CX98" s="176"/>
      <x:c r="CY98" s="176"/>
      <x:c r="CZ98" s="176"/>
      <x:c r="DA98" s="176"/>
      <x:c r="DB98" s="175" t="str">
        <x:f>IF(L98="","",IF(AND(COUNT(CU98:DA98)=7,OR(CU98=0,CU98=1,CU98=2),OR(CV98=0,CV98=1,CV98=2),OR(CW98=0,CW98=1,CW98=2),OR(CX98=0,CX98=1,CX98=2),OR(CY98=0,CY98=1,CY98=2),OR(CZ98=0,CZ98=1,CZ98=2),OR(DA98=0,DA98=1,DA98=2)),SUM(CU98:DA98),""))</x:f>
      </x:c>
      <x:c r="DC98" s="180" t="str">
        <x:f>IF(DB98="","",ROUND(DB98/14*10,1))</x:f>
      </x:c>
      <x:c r="DD98" s="174" t="str">
        <x:v>Pending</x:v>
      </x:c>
      <x:c r="DE98" s="175" t="str">
        <x:f>IF(L98="","",IF(DC98="","Pending",IF(DD98="Yes","CONDITIONAL — safety override",IF(DC98&gt;=8,"HIGH",IF(DC98&gt;=5,"CONDITIONAL","LOW")))))</x:f>
        <x:v>Pending</x:v>
      </x:c>
      <x:c r="DF98" s="174" t="str">
        <x:v>Pending screening and full-text appraisal; no transferability judgment made at identification.</x:v>
      </x:c>
      <x:c r="DG98" s="174"/>
      <x:c r="DH98" s="174"/>
      <x:c r="DI98" s="174"/>
      <x:c r="DJ98" s="174"/>
      <x:c r="DK98" s="174"/>
      <x:c r="DL98" s="174"/>
      <x:c r="DM98" s="174"/>
      <x:c r="DN98" s="174"/>
      <x:c r="DO98" s="174"/>
      <x:c r="DP98" s="174"/>
      <x:c r="DQ98" s="174"/>
      <x:c r="DR98" s="174"/>
      <x:c r="DS98" s="174"/>
      <x:c r="DT98" s="174"/>
      <x:c r="DU98" s="174"/>
      <x:c r="DV98" s="174"/>
      <x:c r="DW98" s="174"/>
      <x:c r="DX98" s="174"/>
      <x:c r="DY98" s="174"/>
      <x:c r="DZ98" s="174" t="str">
        <x:v>Title/abstract screening alone does not establish effectiveness, causality, methodological quality, transferability to Brazilian public safety or an institutional recommendation.</x:v>
      </x:c>
      <x:c r="EA98" s="174" t="str">
        <x:v>Pending</x:v>
      </x:c>
      <x:c r="EB98" s="175" t="str">
        <x:f>IF(L98="","",IF(EC98="READY","Yes","No / Pending"))</x:f>
        <x:v>No / Pending</x:v>
      </x:c>
      <x:c r="EC98" s="174" t="str">
        <x:f>IF(L98="","",IF(OR(ISNUMBER(SEARCH("Retracted Publication",Q98)),CM98="Retracted",CN98="Retracted",CM98="Expression of Concern",CN98="Expression of Concern",F98="Not used",CG98="Critical",CH98="High",CH98="Critical"),"BLOCKED — integrity or use restriction",IF(AND(CJ98="Yes",CK98="Yes",CL98="Yes"),IF(AND(CM98="Clear",CN98="Verified — clear"),IF(AND(AND(LEN(TRIM(CF98))&gt;0,LEFT(LOWER(TRIM(CF98)),7)&lt;&gt;"pending"),OR(CG98="High",CG98="Moderate"),OR(CH98="Low",CH98="Some concerns",CH98="Not applicable")),IF(AND(DD98="No",OR(DE98="HIGH",DE98="CONDITIONAL"),AND(LEN(TRIM(DF98))&gt;0,LEFT(LOWER(TRIM(DF98)),7)&lt;&gt;"pending")),IF(AND(AND(LEN(TRIM(DT98))&gt;0,LEFT(LOWER(TRIM(DT98)),7)&lt;&gt;"pending"),AND(LEN(TRIM(DU98))&gt;0,LEFT(LOWER(TRIM(DU98)),7)&lt;&gt;"pending"),OR(AND(LEN(TRIM(DV98))&gt;0,LEFT(LOWER(TRIM(DV98)),7)&lt;&gt;"pending"),AND(LEN(TRIM(DW98))&gt;0,LEFT(LOWER(TRIM(DW98)),7)&lt;&gt;"pending")),AND(LEN(TRIM(DX98))&gt;0,LEFT(LOWER(TRIM(DX98)),7)&lt;&gt;"pending")),IF(AND(F98="Claim-ready",OR(EA98="Strong",EA98="Moderate"),AND(LEN(TRIM(G98))&gt;0,LEFT(LOWER(TRIM(G98)),7)&lt;&gt;"pending"),G98&lt;&gt;"No substantive use decision is permitted from identification metadata alone.",AND(LEN(TRIM(DZ98))&gt;0,LEFT(LOWER(TRIM(DZ98)),7)&lt;&gt;"pending"),DZ98&lt;&gt;"Identification metadata alone does not permit any substantive scientific, causal, operational, or institutional claim.",AND(LEN(TRIM(EI98))&gt;0,LEFT(LOWER(TRIM(EI98)),7)&lt;&gt;"pending"),ISNUMBER(EH98),EH98&gt;0),"READY","PENDING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" s="174" t="str">
        <x:v>Pending</x:v>
      </x:c>
      <x:c r="EE98" s="174"/>
      <x:c r="EF98" s="174" t="str">
        <x:v>Pending</x:v>
      </x:c>
      <x:c r="EG98" s="174" t="str">
        <x:v>Pending</x:v>
      </x:c>
      <x:c r="EH98" s="177"/>
      <x:c r="EI98" s="500"/>
      <x:c r="EJ98" s="174"/>
      <x:c r="EK98" s="174" t="str">
        <x:v>Pending</x:v>
      </x:c>
      <x:c r="EL98" s="177" t="n">
        <x:v>46272</x:v>
      </x:c>
      <x:c r="EM98" s="174" t="str">
        <x:v>Production PubMed record imported and reconciled to Zotero item YCQ488BK;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" s="181" t="n">
        <x:f>IF(L98="","",(IF(N98&lt;&gt;"",1,0)+IF(O98&lt;&gt;"",1,0)+IF(AJ98&lt;&gt;"",1,0)+IF(AU98&lt;&gt;"",1,0)+IF(BE98&lt;&gt;"",1,0)+IF(CF98&lt;&gt;"",1,0)+IF(CJ98="Yes",1,0)+IF(CL98="Yes",1,0)+IF(DE98&lt;&gt;"Pending",1,0)+IF(F98&lt;&gt;"",1,0)+IF(DZ98&lt;&gt;"",1,0)+IF(EI98&lt;&gt;"",1,0))/12)</x:f>
        <x:v>0.5</x:v>
      </x:c>
    </x:row>
    <x:row r="99">
      <x:c r="A99" s="175" t="str">
        <x:v>EV-0096</x:v>
      </x:c>
      <x:c r="B99" s="174" t="str">
        <x:v>Not used</x:v>
      </x:c>
      <x:c r="C99" s="175" t="str">
        <x:f>IF(L99="","",IF(LEFT(EC99,7)="BLOCKED","🔴 Do not use for conclusion",IF(EB99="Yes","🟢 Claim-ready","🟡 Caution / context")))</x:f>
        <x:v>🔴 Do not use for conclusion</x:v>
      </x:c>
      <x:c r="D99" s="174" t="str">
        <x:f>IF(L99="","",EC99)</x:f>
        <x:v>BLOCKED — integrity or use restriction</x:v>
      </x:c>
      <x:c r="E99" s="174" t="str">
        <x:v>P4 — Low</x:v>
      </x:c>
      <x:c r="F99" s="174" t="str">
        <x:v>Not used</x:v>
      </x:c>
      <x:c r="G99" s="174" t="str">
        <x:v>Title/abstract describe a clearly unrelated biomedical, physical-science or engineering topic.</x:v>
      </x:c>
      <x:c r="H99" s="174" t="str">
        <x:v>Human confirmation of exclusion; retain the record and audit trail; do not use it for conclusions.</x:v>
      </x:c>
      <x:c r="I99" s="174"/>
      <x:c r="J99" s="174" t="str">
        <x:v>B — APHT / Medical Readiness</x:v>
      </x:c>
      <x:c r="K99" s="174" t="str">
        <x:v>IDENTIFIED</x:v>
      </x:c>
      <x:c r="L99" s="174" t="str">
        <x:v>Advanced Adsorption Mechanisms of Copper Ions in Wastewater Utilizing a Tailored COF-MWCNTs Nanocomposite: A Comprehensive Investigation into the Synergistic Interactions and Environmental Applications.</x:v>
      </x:c>
      <x:c r="M99" s="174"/>
      <x:c r="N99" s="174" t="str">
        <x:v>Elbanna, Sameh A; Ahmed, Inas A; Hilal, Nora M; Mubarak, Mahmoud F; Ahmed, Hanan A</x:v>
      </x:c>
      <x:c r="O99" s="176" t="n">
        <x:v>2026</x:v>
      </x:c>
      <x:c r="P99" s="174" t="str">
        <x:v>ACS omega</x:v>
      </x:c>
      <x:c r="Q99" s="174" t="str">
        <x:v>Journal Article</x:v>
      </x:c>
      <x:c r="R99" s="174" t="str">
        <x:v>Unclear</x:v>
      </x:c>
      <x:c r="S99" s="174" t="str">
        <x:v>Unknown</x:v>
      </x:c>
      <x:c r="T99" s="174" t="str">
        <x:v>eng</x:v>
      </x:c>
      <x:c r="U99" s="174" t="str">
        <x:v>https://pubmed.ncbi.nlm.nih.gov/42146249/</x:v>
      </x:c>
      <x:c r="V99" s="174" t="str">
        <x:v>10.1021/acsomega.6c02505</x:v>
      </x:c>
      <x:c r="W99" s="175" t="str">
        <x:f>IF(V99="","",LOWER(SUBSTITUTE(SUBSTITUTE(SUBSTITUTE(SUBSTITUTE(TRIM(V99),"https://doi.org/",""),"http://doi.org/",""),"https://dx.doi.org/",""),"doi:","")))</x:f>
        <x:v>10.1021/acsomega.6c02505</x:v>
      </x:c>
      <x:c r="X99" s="174" t="str">
        <x:v>42146249</x:v>
      </x:c>
      <x:c r="Y99" s="174" t="str">
        <x:v>PMC13177255</x:v>
      </x:c>
      <x:c r="Z99" s="174"/>
      <x:c r="AA99" s="174" t="str">
        <x:v>PubMed/MEDLINE</x:v>
      </x:c>
      <x:c r="AB99" s="174" t="str">
        <x:v>PUBMED-B-v1.0-2026-08-28</x:v>
      </x:c>
      <x:c r="AC99" s="174" t="str">
        <x:v>SP-PUBMED-B-20260828</x:v>
      </x:c>
      <x:c r="AD99" s="177" t="n">
        <x:v>46262</x:v>
      </x:c>
      <x:c r="AE99" s="177" t="n">
        <x:v>46272</x:v>
      </x:c>
      <x:c r="AF99" s="174" t="str">
        <x:v>GTJV6BAJ</x:v>
      </x:c>
      <x:c r="AG99" s="174"/>
      <x:c r="AH99" s="174" t="str">
        <x:v>Tactical Athlete → Operational Readiness Brazil</x:v>
      </x:c>
      <x:c r="AI99" s="174" t="str">
        <x:v>evidence-family:B</x:v>
      </x:c>
      <x:c r="AJ99" s="174"/>
      <x:c r="AK99" s="175" t="str">
        <x:f>IF(AJ99="","",IF(OR(LOWER(AJ99)="brazil",LOWER(AJ99)="brasil"),"Yes","No"))</x:f>
      </x:c>
      <x:c r="AL99" s="174"/>
      <x:c r="AM99" s="174"/>
      <x:c r="AN99" s="174"/>
      <x:c r="AO99" s="178"/>
      <x:c r="AP99" s="174"/>
      <x:c r="AQ99" s="174"/>
      <x:c r="AR99" s="174"/>
      <x:c r="AS99" s="174"/>
      <x:c r="AT99" s="174"/>
      <x:c r="AU99" s="174"/>
      <x:c r="AV99" s="174"/>
      <x:c r="AW99" s="174"/>
      <x:c r="AX99" s="174"/>
      <x:c r="AY99" s="174"/>
      <x:c r="AZ99" s="174"/>
      <x:c r="BA99" s="174"/>
      <x:c r="BB99" s="174"/>
      <x:c r="BC99" s="174"/>
      <x:c r="BD99" s="174"/>
      <x:c r="BE99" s="174"/>
      <x:c r="BF99" s="174"/>
      <x:c r="BG99" s="174"/>
      <x:c r="BH99" s="174"/>
      <x:c r="BI99" s="174"/>
      <x:c r="BJ99" s="174"/>
      <x:c r="BK99" s="174"/>
      <x:c r="BL99" s="174"/>
      <x:c r="BM99" s="174"/>
      <x:c r="BN99" s="174"/>
      <x:c r="BO99" s="174"/>
      <x:c r="BP99" s="174"/>
      <x:c r="BQ99" s="174"/>
      <x:c r="BR99" s="174"/>
      <x:c r="BS99" s="174"/>
      <x:c r="BT99" s="174"/>
      <x:c r="BU99" s="174"/>
      <x:c r="BV99" s="174"/>
      <x:c r="BW99" s="174"/>
      <x:c r="BX99" s="174"/>
      <x:c r="BY99" s="174"/>
      <x:c r="BZ99" s="174"/>
      <x:c r="CA99" s="174"/>
      <x:c r="CB99" s="174"/>
      <x:c r="CC99" s="174"/>
      <x:c r="CD99" s="174"/>
      <x:c r="CE99" s="174"/>
      <x:c r="CF99" s="174"/>
      <x:c r="CG99" s="174"/>
      <x:c r="CH99" s="174"/>
      <x:c r="CI99" s="179"/>
      <x:c r="CJ99" s="174" t="str">
        <x:v>Yes</x:v>
      </x:c>
      <x:c r="CK99" s="174" t="str">
        <x:v>Yes</x:v>
      </x:c>
      <x:c r="CL99" s="174" t="str">
        <x:v>Yes</x:v>
      </x:c>
      <x:c r="CM99" s="174" t="str">
        <x:v>Clear</x:v>
      </x:c>
      <x:c r="CN99" s="174" t="str">
        <x:v>Verified — clear</x:v>
      </x:c>
      <x:c r="CO99" s="177" t="n">
        <x:v>46272</x:v>
      </x:c>
      <x:c r="CP99" s="174" t="str">
        <x:v>https://pubmed.ncbi.nlm.nih.gov/42146249/</x:v>
      </x:c>
      <x:c r="CQ99" s="174"/>
      <x:c r="CR99" s="174"/>
      <x:c r="CS99" s="174"/>
      <x:c r="CT99" s="174"/>
      <x:c r="CU99" s="176"/>
      <x:c r="CV99" s="176"/>
      <x:c r="CW99" s="176"/>
      <x:c r="CX99" s="176"/>
      <x:c r="CY99" s="176"/>
      <x:c r="CZ99" s="176"/>
      <x:c r="DA99" s="176"/>
      <x:c r="DB99" s="175" t="str">
        <x:f>IF(L99="","",IF(AND(COUNT(CU99:DA99)=7,OR(CU99=0,CU99=1,CU99=2),OR(CV99=0,CV99=1,CV99=2),OR(CW99=0,CW99=1,CW99=2),OR(CX99=0,CX99=1,CX99=2),OR(CY99=0,CY99=1,CY99=2),OR(CZ99=0,CZ99=1,CZ99=2),OR(DA99=0,DA99=1,DA99=2)),SUM(CU99:DA99),""))</x:f>
      </x:c>
      <x:c r="DC99" s="180" t="str">
        <x:f>IF(DB99="","",ROUND(DB99/14*10,1))</x:f>
      </x:c>
      <x:c r="DD99" s="174" t="str">
        <x:v>Pending</x:v>
      </x:c>
      <x:c r="DE99" s="175" t="str">
        <x:f>IF(L99="","",IF(DC99="","Pending",IF(DD99="Yes","CONDITIONAL — safety override",IF(DC99&gt;=8,"HIGH",IF(DC99&gt;=5,"CONDITIONAL","LOW")))))</x:f>
        <x:v>Pending</x:v>
      </x:c>
      <x:c r="DF99" s="174" t="str">
        <x:v>Pending screening and full-text appraisal; no transferability judgment made at identification.</x:v>
      </x:c>
      <x:c r="DG99" s="174"/>
      <x:c r="DH99" s="174"/>
      <x:c r="DI99" s="174"/>
      <x:c r="DJ99" s="174"/>
      <x:c r="DK99" s="174"/>
      <x:c r="DL99" s="174"/>
      <x:c r="DM99" s="174"/>
      <x:c r="DN99" s="174"/>
      <x:c r="DO99" s="174"/>
      <x:c r="DP99" s="174"/>
      <x:c r="DQ99" s="174"/>
      <x:c r="DR99" s="174"/>
      <x:c r="DS99" s="174"/>
      <x:c r="DT99" s="174"/>
      <x:c r="DU99" s="174"/>
      <x:c r="DV99" s="174"/>
      <x:c r="DW99" s="174"/>
      <x:c r="DX99" s="174"/>
      <x:c r="DY99" s="174"/>
      <x:c r="DZ99" s="174" t="str">
        <x:v>This title/abstract screening record does not support conclusions about Brazilian operational readiness or institutional practice.</x:v>
      </x:c>
      <x:c r="EA99" s="174" t="str">
        <x:v>Pending</x:v>
      </x:c>
      <x:c r="EB99" s="175" t="str">
        <x:f>IF(L99="","",IF(EC99="READY","Yes","No / Pending"))</x:f>
        <x:v>No / Pending</x:v>
      </x:c>
      <x:c r="EC99" s="174" t="str">
        <x:f>IF(L99="","",IF(OR(ISNUMBER(SEARCH("Retracted Publication",Q99)),CM99="Retracted",CN99="Retracted",CM99="Expression of Concern",CN99="Expression of Concern",F99="Not used",CG99="Critical",CH99="High",CH99="Critical"),"BLOCKED — integrity or use restriction",IF(AND(CJ99="Yes",CK99="Yes",CL99="Yes"),IF(AND(CM99="Clear",CN99="Verified — clear"),IF(AND(AND(LEN(TRIM(CF99))&gt;0,LEFT(LOWER(TRIM(CF99)),7)&lt;&gt;"pending"),OR(CG99="High",CG99="Moderate"),OR(CH99="Low",CH99="Some concerns",CH99="Not applicable")),IF(AND(DD99="No",OR(DE99="HIGH",DE99="CONDITIONAL"),AND(LEN(TRIM(DF99))&gt;0,LEFT(LOWER(TRIM(DF99)),7)&lt;&gt;"pending")),IF(AND(AND(LEN(TRIM(DT99))&gt;0,LEFT(LOWER(TRIM(DT99)),7)&lt;&gt;"pending"),AND(LEN(TRIM(DU99))&gt;0,LEFT(LOWER(TRIM(DU99)),7)&lt;&gt;"pending"),OR(AND(LEN(TRIM(DV99))&gt;0,LEFT(LOWER(TRIM(DV99)),7)&lt;&gt;"pending"),AND(LEN(TRIM(DW99))&gt;0,LEFT(LOWER(TRIM(DW99)),7)&lt;&gt;"pending")),AND(LEN(TRIM(DX99))&gt;0,LEFT(LOWER(TRIM(DX99)),7)&lt;&gt;"pending")),IF(AND(F99="Claim-ready",OR(EA99="Strong",EA99="Moderate"),AND(LEN(TRIM(G99))&gt;0,LEFT(LOWER(TRIM(G99)),7)&lt;&gt;"pending"),G99&lt;&gt;"No substantive use decision is permitted from identification metadata alone.",AND(LEN(TRIM(DZ99))&gt;0,LEFT(LOWER(TRIM(DZ99)),7)&lt;&gt;"pending"),DZ99&lt;&gt;"Identification metadata alone does not permit any substantive scientific, causal, operational, or institutional claim.",AND(LEN(TRIM(EI99))&gt;0,LEFT(LOWER(TRIM(EI99)),7)&lt;&gt;"pending"),ISNUMBER(EH99),EH99&gt;0),"READY","PENDING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99" s="174" t="str">
        <x:v>Pending</x:v>
      </x:c>
      <x:c r="EE99" s="174"/>
      <x:c r="EF99" s="174" t="str">
        <x:v>Pending</x:v>
      </x:c>
      <x:c r="EG99" s="174" t="str">
        <x:v>Pending</x:v>
      </x:c>
      <x:c r="EH99" s="177"/>
      <x:c r="EI99" s="500"/>
      <x:c r="EJ99" s="174"/>
      <x:c r="EK99" s="174" t="str">
        <x:v>Pending</x:v>
      </x:c>
      <x:c r="EL99" s="177" t="n">
        <x:v>46272</x:v>
      </x:c>
      <x:c r="EM99" s="174" t="str">
        <x:v>Production PubMed record imported and reconciled to Zotero item GTJV6BAJ;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99" s="181" t="n">
        <x:f>IF(L99="","",(IF(N99&lt;&gt;"",1,0)+IF(O99&lt;&gt;"",1,0)+IF(AJ99&lt;&gt;"",1,0)+IF(AU99&lt;&gt;"",1,0)+IF(BE99&lt;&gt;"",1,0)+IF(CF99&lt;&gt;"",1,0)+IF(CJ99="Yes",1,0)+IF(CL99="Yes",1,0)+IF(DE99&lt;&gt;"Pending",1,0)+IF(F99&lt;&gt;"",1,0)+IF(DZ99&lt;&gt;"",1,0)+IF(EI99&lt;&gt;"",1,0))/12)</x:f>
        <x:v>0.5</x:v>
      </x:c>
    </x:row>
    <x:row r="100">
      <x:c r="A100" s="175" t="str">
        <x:v>EV-0097</x:v>
      </x:c>
      <x:c r="B100" s="174" t="str">
        <x:v>Integrity check</x:v>
      </x:c>
      <x:c r="C100" s="175" t="str">
        <x:f>IF(L100="","",IF(LEFT(EC100,7)="BLOCKED","🔴 Do not use for conclusion",IF(EB100="Yes","🟢 Claim-ready","🟡 Caution / context")))</x:f>
        <x:v>🟡 Caution / context</x:v>
      </x:c>
      <x:c r="D100" s="174" t="str">
        <x:f>IF(L100="","",EC100)</x:f>
        <x:v>PENDING — appropriate appraisal</x:v>
      </x:c>
      <x:c r="E100" s="174" t="str">
        <x:v>P3 — Medium</x:v>
      </x:c>
      <x:c r="F100" s="174" t="str">
        <x:v>Pending</x:v>
      </x:c>
      <x:c r="G100" s="174" t="str">
        <x:v>Title/abstract identify an explicit tactical/public-safety context and readiness domain; retain for full-text assessment.</x:v>
      </x:c>
      <x:c r="H100" s="174" t="str">
        <x:v>Obtain and review lawful full text; confirm human adjudication; then select a design-specific appraisal instrument.</x:v>
      </x:c>
      <x:c r="I100" s="174"/>
      <x:c r="J100" s="174" t="str">
        <x:v>A — Core</x:v>
      </x:c>
      <x:c r="K100" s="174" t="str">
        <x:v>IDENTIFIED</x:v>
      </x:c>
      <x:c r="L100" s="174" t="str">
        <x:v>Strengthening military preparedness and public safety through research and collaboration on infectious disease transmission epidemiological systems.</x:v>
      </x:c>
      <x:c r="M100" s="174"/>
      <x:c r="N100" s="174" t="str">
        <x:v>Parhiala, Kimmo; Mikkonen, Jarno; Saramaki, Jari; Smura, Teemu; Vapalahti, Olli; Laatikainen, Katri; Laaksi, Ilkka; Ruotsalainen, Eeva; Koskinen, Miika</x:v>
      </x:c>
      <x:c r="O100" s="176" t="n">
        <x:v>2026</x:v>
      </x:c>
      <x:c r="P100" s="174" t="str">
        <x:v>BMJ military health</x:v>
      </x:c>
      <x:c r="Q100" s="174" t="str">
        <x:v>Editorial</x:v>
      </x:c>
      <x:c r="R100" s="174" t="str">
        <x:v>Unclear</x:v>
      </x:c>
      <x:c r="S100" s="174" t="str">
        <x:v>Unknown</x:v>
      </x:c>
      <x:c r="T100" s="174" t="str">
        <x:v>eng</x:v>
      </x:c>
      <x:c r="U100" s="174" t="str">
        <x:v>https://pubmed.ncbi.nlm.nih.gov/42134903/</x:v>
      </x:c>
      <x:c r="V100" s="174" t="str">
        <x:v>10.1136/military-2026-003273</x:v>
      </x:c>
      <x:c r="W100" s="175" t="str">
        <x:f>IF(V100="","",LOWER(SUBSTITUTE(SUBSTITUTE(SUBSTITUTE(SUBSTITUTE(TRIM(V100),"https://doi.org/",""),"http://doi.org/",""),"https://dx.doi.org/",""),"doi:","")))</x:f>
        <x:v>10.1136/military-2026-003273</x:v>
      </x:c>
      <x:c r="X100" s="174" t="str">
        <x:v>42134903</x:v>
      </x:c>
      <x:c r="Y100" s="174" t="str"/>
      <x:c r="Z100" s="174"/>
      <x:c r="AA100" s="174" t="str">
        <x:v>PubMed/MEDLINE</x:v>
      </x:c>
      <x:c r="AB100" s="174" t="str">
        <x:v>PUBMED-A-v1.0-2026-08-28</x:v>
      </x:c>
      <x:c r="AC100" s="174" t="str">
        <x:v>SP-PUBMED-A-20260828</x:v>
      </x:c>
      <x:c r="AD100" s="177" t="n">
        <x:v>46262</x:v>
      </x:c>
      <x:c r="AE100" s="177" t="n">
        <x:v>46272</x:v>
      </x:c>
      <x:c r="AF100" s="174" t="str">
        <x:v>QDARX4VD</x:v>
      </x:c>
      <x:c r="AG100" s="174"/>
      <x:c r="AH100" s="174" t="str">
        <x:v>Tactical Athlete → Operational Readiness Brazil</x:v>
      </x:c>
      <x:c r="AI100" s="174" t="str">
        <x:v>evidence-family:A</x:v>
      </x:c>
      <x:c r="AJ100" s="174"/>
      <x:c r="AK100" s="175" t="str">
        <x:f>IF(AJ100="","",IF(OR(LOWER(AJ100)="brazil",LOWER(AJ100)="brasil"),"Yes","No"))</x:f>
      </x:c>
      <x:c r="AL100" s="174"/>
      <x:c r="AM100" s="174"/>
      <x:c r="AN100" s="174"/>
      <x:c r="AO100" s="178"/>
      <x:c r="AP100" s="174"/>
      <x:c r="AQ100" s="174"/>
      <x:c r="AR100" s="174"/>
      <x:c r="AS100" s="174"/>
      <x:c r="AT100" s="174"/>
      <x:c r="AU100" s="174"/>
      <x:c r="AV100" s="174"/>
      <x:c r="AW100" s="174"/>
      <x:c r="AX100" s="174"/>
      <x:c r="AY100" s="174"/>
      <x:c r="AZ100" s="174"/>
      <x:c r="BA100" s="174"/>
      <x:c r="BB100" s="174"/>
      <x:c r="BC100" s="174"/>
      <x:c r="BD100" s="174"/>
      <x:c r="BE100" s="174"/>
      <x:c r="BF100" s="174"/>
      <x:c r="BG100" s="174"/>
      <x:c r="BH100" s="174"/>
      <x:c r="BI100" s="174"/>
      <x:c r="BJ100" s="174"/>
      <x:c r="BK100" s="174"/>
      <x:c r="BL100" s="174"/>
      <x:c r="BM100" s="174"/>
      <x:c r="BN100" s="174"/>
      <x:c r="BO100" s="174"/>
      <x:c r="BP100" s="174"/>
      <x:c r="BQ100" s="174"/>
      <x:c r="BR100" s="174"/>
      <x:c r="BS100" s="174"/>
      <x:c r="BT100" s="174"/>
      <x:c r="BU100" s="174"/>
      <x:c r="BV100" s="174"/>
      <x:c r="BW100" s="174"/>
      <x:c r="BX100" s="174"/>
      <x:c r="BY100" s="174"/>
      <x:c r="BZ100" s="174"/>
      <x:c r="CA100" s="174"/>
      <x:c r="CB100" s="174"/>
      <x:c r="CC100" s="174"/>
      <x:c r="CD100" s="174"/>
      <x:c r="CE100" s="174"/>
      <x:c r="CF100" s="174"/>
      <x:c r="CG100" s="174"/>
      <x:c r="CH100" s="174"/>
      <x:c r="CI100" s="179"/>
      <x:c r="CJ100" s="174" t="str">
        <x:v>Yes</x:v>
      </x:c>
      <x:c r="CK100" s="174" t="str">
        <x:v>Yes</x:v>
      </x:c>
      <x:c r="CL100" s="174" t="str">
        <x:v>Yes</x:v>
      </x:c>
      <x:c r="CM100" s="174" t="str">
        <x:v>Clear</x:v>
      </x:c>
      <x:c r="CN100" s="174" t="str">
        <x:v>Verified — clear</x:v>
      </x:c>
      <x:c r="CO100" s="177" t="n">
        <x:v>46272</x:v>
      </x:c>
      <x:c r="CP100" s="174" t="str">
        <x:v>https://pubmed.ncbi.nlm.nih.gov/42134903/</x:v>
      </x:c>
      <x:c r="CQ100" s="174"/>
      <x:c r="CR100" s="174"/>
      <x:c r="CS100" s="174"/>
      <x:c r="CT100" s="174"/>
      <x:c r="CU100" s="176"/>
      <x:c r="CV100" s="176"/>
      <x:c r="CW100" s="176"/>
      <x:c r="CX100" s="176"/>
      <x:c r="CY100" s="176"/>
      <x:c r="CZ100" s="176"/>
      <x:c r="DA100" s="176"/>
      <x:c r="DB100" s="175" t="str">
        <x:f>IF(L100="","",IF(AND(COUNT(CU100:DA100)=7,OR(CU100=0,CU100=1,CU100=2),OR(CV100=0,CV100=1,CV100=2),OR(CW100=0,CW100=1,CW100=2),OR(CX100=0,CX100=1,CX100=2),OR(CY100=0,CY100=1,CY100=2),OR(CZ100=0,CZ100=1,CZ100=2),OR(DA100=0,DA100=1,DA100=2)),SUM(CU100:DA100),""))</x:f>
      </x:c>
      <x:c r="DC100" s="180" t="str">
        <x:f>IF(DB100="","",ROUND(DB100/14*10,1))</x:f>
      </x:c>
      <x:c r="DD100" s="174" t="str">
        <x:v>Pending</x:v>
      </x:c>
      <x:c r="DE100" s="175" t="str">
        <x:f>IF(L100="","",IF(DC100="","Pending",IF(DD100="Yes","CONDITIONAL — safety override",IF(DC100&gt;=8,"HIGH",IF(DC100&gt;=5,"CONDITIONAL","LOW")))))</x:f>
        <x:v>Pending</x:v>
      </x:c>
      <x:c r="DF100" s="174" t="str">
        <x:v>Pending screening and full-text appraisal; no transferability judgment made at identification.</x:v>
      </x:c>
      <x:c r="DG100" s="174"/>
      <x:c r="DH100" s="174"/>
      <x:c r="DI100" s="174"/>
      <x:c r="DJ100" s="174"/>
      <x:c r="DK100" s="174"/>
      <x:c r="DL100" s="174"/>
      <x:c r="DM100" s="174"/>
      <x:c r="DN100" s="174"/>
      <x:c r="DO100" s="174"/>
      <x:c r="DP100" s="174"/>
      <x:c r="DQ100" s="174"/>
      <x:c r="DR100" s="174"/>
      <x:c r="DS100" s="174"/>
      <x:c r="DT100" s="174"/>
      <x:c r="DU100" s="174"/>
      <x:c r="DV100" s="174"/>
      <x:c r="DW100" s="174"/>
      <x:c r="DX100" s="174"/>
      <x:c r="DY100" s="174"/>
      <x:c r="DZ100" s="174" t="str">
        <x:v>Title/abstract screening alone does not establish effectiveness, causality, methodological quality, transferability to Brazilian public safety or an institutional recommendation.</x:v>
      </x:c>
      <x:c r="EA100" s="174" t="str">
        <x:v>Pending</x:v>
      </x:c>
      <x:c r="EB100" s="175" t="str">
        <x:f>IF(L100="","",IF(EC100="READY","Yes","No / Pending"))</x:f>
        <x:v>No / Pending</x:v>
      </x:c>
      <x:c r="EC100" s="174" t="str">
        <x:f>IF(L100="","",IF(OR(ISNUMBER(SEARCH("Retracted Publication",Q100)),CM100="Retracted",CN100="Retracted",CM100="Expression of Concern",CN100="Expression of Concern",F100="Not used",CG100="Critical",CH100="High",CH100="Critical"),"BLOCKED — integrity or use restriction",IF(AND(CJ100="Yes",CK100="Yes",CL100="Yes"),IF(AND(CM100="Clear",CN100="Verified — clear"),IF(AND(AND(LEN(TRIM(CF100))&gt;0,LEFT(LOWER(TRIM(CF100)),7)&lt;&gt;"pending"),OR(CG100="High",CG100="Moderate"),OR(CH100="Low",CH100="Some concerns",CH100="Not applicable")),IF(AND(DD100="No",OR(DE100="HIGH",DE100="CONDITIONAL"),AND(LEN(TRIM(DF100))&gt;0,LEFT(LOWER(TRIM(DF100)),7)&lt;&gt;"pending")),IF(AND(AND(LEN(TRIM(DT100))&gt;0,LEFT(LOWER(TRIM(DT100)),7)&lt;&gt;"pending"),AND(LEN(TRIM(DU100))&gt;0,LEFT(LOWER(TRIM(DU100)),7)&lt;&gt;"pending"),OR(AND(LEN(TRIM(DV100))&gt;0,LEFT(LOWER(TRIM(DV100)),7)&lt;&gt;"pending"),AND(LEN(TRIM(DW100))&gt;0,LEFT(LOWER(TRIM(DW100)),7)&lt;&gt;"pending")),AND(LEN(TRIM(DX100))&gt;0,LEFT(LOWER(TRIM(DX100)),7)&lt;&gt;"pending")),IF(AND(F100="Claim-ready",OR(EA100="Strong",EA100="Moderate"),AND(LEN(TRIM(G100))&gt;0,LEFT(LOWER(TRIM(G100)),7)&lt;&gt;"pending"),G100&lt;&gt;"No substantive use decision is permitted from identification metadata alone.",AND(LEN(TRIM(DZ100))&gt;0,LEFT(LOWER(TRIM(DZ100)),7)&lt;&gt;"pending"),DZ100&lt;&gt;"Identification metadata alone does not permit any substantive scientific, causal, operational, or institutional claim.",AND(LEN(TRIM(EI100))&gt;0,LEFT(LOWER(TRIM(EI100)),7)&lt;&gt;"pending"),ISNUMBER(EH100),EH100&gt;0),"READY","PENDING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" s="174" t="str">
        <x:v>Pending</x:v>
      </x:c>
      <x:c r="EE100" s="174"/>
      <x:c r="EF100" s="174" t="str">
        <x:v>Pending</x:v>
      </x:c>
      <x:c r="EG100" s="174" t="str">
        <x:v>Pending</x:v>
      </x:c>
      <x:c r="EH100" s="177"/>
      <x:c r="EI100" s="500"/>
      <x:c r="EJ100" s="174"/>
      <x:c r="EK100" s="174" t="str">
        <x:v>Pending</x:v>
      </x:c>
      <x:c r="EL100" s="177" t="n">
        <x:v>46272</x:v>
      </x:c>
      <x:c r="EM100" s="174" t="str">
        <x:v>Production PubMed record imported and reconciled to Zotero item QDARX4VD;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" s="181" t="n">
        <x:f>IF(L100="","",(IF(N100&lt;&gt;"",1,0)+IF(O100&lt;&gt;"",1,0)+IF(AJ100&lt;&gt;"",1,0)+IF(AU100&lt;&gt;"",1,0)+IF(BE100&lt;&gt;"",1,0)+IF(CF100&lt;&gt;"",1,0)+IF(CJ100="Yes",1,0)+IF(CL100="Yes",1,0)+IF(DE100&lt;&gt;"Pending",1,0)+IF(F100&lt;&gt;"",1,0)+IF(DZ100&lt;&gt;"",1,0)+IF(EI100&lt;&gt;"",1,0))/12)</x:f>
        <x:v>0.5</x:v>
      </x:c>
    </x:row>
    <x:row r="101">
      <x:c r="A101" s="175" t="str">
        <x:v>EV-0098</x:v>
      </x:c>
      <x:c r="B101" s="174" t="str">
        <x:v>Metadata verification</x:v>
      </x:c>
      <x:c r="C101" s="175" t="str">
        <x:f>IF(L101="","",IF(LEFT(EC101,7)="BLOCKED","🔴 Do not use for conclusion",IF(EB101="Yes","🟢 Claim-ready","🟡 Caution / context")))</x:f>
        <x:v>🟡 Caution / context</x:v>
      </x:c>
      <x:c r="D101" s="174" t="str">
        <x:f>IF(L101="","",EC101)</x:f>
        <x:v>PENDING — verification</x:v>
      </x:c>
      <x:c r="E101" s="174" t="str">
        <x:v>P2 — High</x:v>
      </x:c>
      <x:c r="F101" s="174" t="str">
        <x:v>Pending</x:v>
      </x:c>
      <x:c r="G101" s="174" t="str">
        <x:v>Title/abstract identify an explicit tactical/public-safety context and readiness domain; retain for full-text assessment.</x:v>
      </x:c>
      <x:c r="H101" s="174" t="str">
        <x:v>Obtain and review lawful full text; confirm human adjudication; then select a design-specific appraisal instrument.</x:v>
      </x:c>
      <x:c r="I101" s="174"/>
      <x:c r="J101" s="174" t="str">
        <x:v>A — Core</x:v>
      </x:c>
      <x:c r="K101" s="174" t="str">
        <x:v>IDENTIFIED</x:v>
      </x:c>
      <x:c r="L101" s="174" t="str">
        <x:v>Crawl, Walk Fast, Run Hard: Military-Civilian Partnership Training at the Army Trauma Training Course Improves Perceived Deployment Readiness.</x:v>
      </x:c>
      <x:c r="M101" s="174"/>
      <x:c r="N101" s="174" t="str">
        <x:v>Hebert, Avery; Sanan, Akshat; Arcieri, Talia; Reyes, Ana; Boomsma, Shawn LTC; Summers, Shane COL; Pearson, Nadia COL; Nelson, Vincente LTC; Buzzelli, Mark D COL; Schulman, Carl I; Namias, Nicholas; Proctor, Kenneth G; Wetstein, Paul J LTC</x:v>
      </x:c>
      <x:c r="O101" s="176" t="n">
        <x:v>2026</x:v>
      </x:c>
      <x:c r="P101" s="174" t="str">
        <x:v>Military medicine</x:v>
      </x:c>
      <x:c r="Q101" s="174" t="str">
        <x:v>Journal Article</x:v>
      </x:c>
      <x:c r="R101" s="174" t="str">
        <x:v>Unclear</x:v>
      </x:c>
      <x:c r="S101" s="174" t="str">
        <x:v>Unknown</x:v>
      </x:c>
      <x:c r="T101" s="174" t="str">
        <x:v>eng</x:v>
      </x:c>
      <x:c r="U101" s="174" t="str">
        <x:v>https://pubmed.ncbi.nlm.nih.gov/42124344/</x:v>
      </x:c>
      <x:c r="V101" s="174" t="str">
        <x:v>10.1093/milmed/usag178</x:v>
      </x:c>
      <x:c r="W101" s="175" t="str">
        <x:f>IF(V101="","",LOWER(SUBSTITUTE(SUBSTITUTE(SUBSTITUTE(SUBSTITUTE(TRIM(V101),"https://doi.org/",""),"http://doi.org/",""),"https://dx.doi.org/",""),"doi:","")))</x:f>
        <x:v>10.1093/milmed/usag178</x:v>
      </x:c>
      <x:c r="X101" s="174" t="str">
        <x:v>42124344</x:v>
      </x:c>
      <x:c r="Y101" s="174" t="str"/>
      <x:c r="Z101" s="174"/>
      <x:c r="AA101" s="174" t="str">
        <x:v>PubMed/MEDLINE</x:v>
      </x:c>
      <x:c r="AB101" s="174" t="str">
        <x:v>PUBMED-A-v1.0-2026-08-28</x:v>
      </x:c>
      <x:c r="AC101" s="174" t="str">
        <x:v>SP-PUBMED-A-20260828</x:v>
      </x:c>
      <x:c r="AD101" s="177" t="n">
        <x:v>46262</x:v>
      </x:c>
      <x:c r="AE101" s="177" t="n">
        <x:v>46272</x:v>
      </x:c>
      <x:c r="AF101" s="174" t="str">
        <x:v>UEU5ERLK</x:v>
      </x:c>
      <x:c r="AG101" s="174"/>
      <x:c r="AH101" s="174" t="str">
        <x:v>Tactical Athlete → Operational Readiness Brazil</x:v>
      </x:c>
      <x:c r="AI101" s="174" t="str">
        <x:v>evidence-family:A</x:v>
      </x:c>
      <x:c r="AJ101" s="174"/>
      <x:c r="AK101" s="175" t="str">
        <x:f>IF(AJ101="","",IF(OR(LOWER(AJ101)="brazil",LOWER(AJ101)="brasil"),"Yes","No"))</x:f>
      </x:c>
      <x:c r="AL101" s="174"/>
      <x:c r="AM101" s="174"/>
      <x:c r="AN101" s="174"/>
      <x:c r="AO101" s="178"/>
      <x:c r="AP101" s="174"/>
      <x:c r="AQ101" s="174"/>
      <x:c r="AR101" s="174"/>
      <x:c r="AS101" s="174"/>
      <x:c r="AT101" s="174"/>
      <x:c r="AU101" s="174"/>
      <x:c r="AV101" s="174"/>
      <x:c r="AW101" s="174"/>
      <x:c r="AX101" s="174"/>
      <x:c r="AY101" s="174"/>
      <x:c r="AZ101" s="174"/>
      <x:c r="BA101" s="174"/>
      <x:c r="BB101" s="174"/>
      <x:c r="BC101" s="174"/>
      <x:c r="BD101" s="174"/>
      <x:c r="BE101" s="174"/>
      <x:c r="BF101" s="174"/>
      <x:c r="BG101" s="174"/>
      <x:c r="BH101" s="174"/>
      <x:c r="BI101" s="174"/>
      <x:c r="BJ101" s="174"/>
      <x:c r="BK101" s="174"/>
      <x:c r="BL101" s="174"/>
      <x:c r="BM101" s="174"/>
      <x:c r="BN101" s="174"/>
      <x:c r="BO101" s="174"/>
      <x:c r="BP101" s="174"/>
      <x:c r="BQ101" s="174"/>
      <x:c r="BR101" s="174"/>
      <x:c r="BS101" s="174"/>
      <x:c r="BT101" s="174"/>
      <x:c r="BU101" s="174"/>
      <x:c r="BV101" s="174"/>
      <x:c r="BW101" s="174"/>
      <x:c r="BX101" s="174"/>
      <x:c r="BY101" s="174"/>
      <x:c r="BZ101" s="174"/>
      <x:c r="CA101" s="174"/>
      <x:c r="CB101" s="174"/>
      <x:c r="CC101" s="174"/>
      <x:c r="CD101" s="174"/>
      <x:c r="CE101" s="174"/>
      <x:c r="CF101" s="174"/>
      <x:c r="CG101" s="174"/>
      <x:c r="CH101" s="174"/>
      <x:c r="CI101" s="179"/>
      <x:c r="CJ101" s="174" t="str">
        <x:v>Pending</x:v>
      </x:c>
      <x:c r="CK101" s="174" t="str">
        <x:v>Yes</x:v>
      </x:c>
      <x:c r="CL101" s="174" t="str">
        <x:v>Yes</x:v>
      </x:c>
      <x:c r="CM101" s="174" t="str">
        <x:v>Clear</x:v>
      </x:c>
      <x:c r="CN101" s="174" t="str">
        <x:v>Verified — clear</x:v>
      </x:c>
      <x:c r="CO101" s="177" t="n">
        <x:v>46272</x:v>
      </x:c>
      <x:c r="CP101" s="174" t="str">
        <x:v>https://pubmed.ncbi.nlm.nih.gov/42124344/</x:v>
      </x:c>
      <x:c r="CQ101" s="174"/>
      <x:c r="CR101" s="174"/>
      <x:c r="CS101" s="174"/>
      <x:c r="CT101" s="174"/>
      <x:c r="CU101" s="176"/>
      <x:c r="CV101" s="176"/>
      <x:c r="CW101" s="176"/>
      <x:c r="CX101" s="176"/>
      <x:c r="CY101" s="176"/>
      <x:c r="CZ101" s="176"/>
      <x:c r="DA101" s="176"/>
      <x:c r="DB101" s="175" t="str">
        <x:f>IF(L101="","",IF(AND(COUNT(CU101:DA101)=7,OR(CU101=0,CU101=1,CU101=2),OR(CV101=0,CV101=1,CV101=2),OR(CW101=0,CW101=1,CW101=2),OR(CX101=0,CX101=1,CX101=2),OR(CY101=0,CY101=1,CY101=2),OR(CZ101=0,CZ101=1,CZ101=2),OR(DA101=0,DA101=1,DA101=2)),SUM(CU101:DA101),""))</x:f>
      </x:c>
      <x:c r="DC101" s="180" t="str">
        <x:f>IF(DB101="","",ROUND(DB101/14*10,1))</x:f>
      </x:c>
      <x:c r="DD101" s="174" t="str">
        <x:v>Pending</x:v>
      </x:c>
      <x:c r="DE101" s="175" t="str">
        <x:f>IF(L101="","",IF(DC101="","Pending",IF(DD101="Yes","CONDITIONAL — safety override",IF(DC101&gt;=8,"HIGH",IF(DC101&gt;=5,"CONDITIONAL","LOW")))))</x:f>
        <x:v>Pending</x:v>
      </x:c>
      <x:c r="DF101" s="174" t="str">
        <x:v>Pending screening and full-text appraisal; no transferability judgment made at identification.</x:v>
      </x:c>
      <x:c r="DG101" s="174"/>
      <x:c r="DH101" s="174"/>
      <x:c r="DI101" s="174"/>
      <x:c r="DJ101" s="174"/>
      <x:c r="DK101" s="174"/>
      <x:c r="DL101" s="174"/>
      <x:c r="DM101" s="174"/>
      <x:c r="DN101" s="174"/>
      <x:c r="DO101" s="174"/>
      <x:c r="DP101" s="174"/>
      <x:c r="DQ101" s="174"/>
      <x:c r="DR101" s="174"/>
      <x:c r="DS101" s="174"/>
      <x:c r="DT101" s="174"/>
      <x:c r="DU101" s="174"/>
      <x:c r="DV101" s="174"/>
      <x:c r="DW101" s="174"/>
      <x:c r="DX101" s="174"/>
      <x:c r="DY101" s="174"/>
      <x:c r="DZ101" s="174" t="str">
        <x:v>Title/abstract screening alone does not establish effectiveness, causality, methodological quality, transferability to Brazilian public safety or an institutional recommendation.</x:v>
      </x:c>
      <x:c r="EA101" s="174" t="str">
        <x:v>Pending</x:v>
      </x:c>
      <x:c r="EB101" s="175" t="str">
        <x:f>IF(L101="","",IF(EC101="READY","Yes","No / Pending"))</x:f>
        <x:v>No / Pending</x:v>
      </x:c>
      <x:c r="EC101" s="174" t="str">
        <x:f>IF(L101="","",IF(OR(ISNUMBER(SEARCH("Retracted Publication",Q101)),CM101="Retracted",CN101="Retracted",CM101="Expression of Concern",CN101="Expression of Concern",F101="Not used",CG101="Critical",CH101="High",CH101="Critical"),"BLOCKED — integrity or use restriction",IF(AND(CJ101="Yes",CK101="Yes",CL101="Yes"),IF(AND(CM101="Clear",CN101="Verified — clear"),IF(AND(AND(LEN(TRIM(CF101))&gt;0,LEFT(LOWER(TRIM(CF101)),7)&lt;&gt;"pending"),OR(CG101="High",CG101="Moderate"),OR(CH101="Low",CH101="Some concerns",CH101="Not applicable")),IF(AND(DD101="No",OR(DE101="HIGH",DE101="CONDITIONAL"),AND(LEN(TRIM(DF101))&gt;0,LEFT(LOWER(TRIM(DF101)),7)&lt;&gt;"pending")),IF(AND(AND(LEN(TRIM(DT101))&gt;0,LEFT(LOWER(TRIM(DT101)),7)&lt;&gt;"pending"),AND(LEN(TRIM(DU101))&gt;0,LEFT(LOWER(TRIM(DU101)),7)&lt;&gt;"pending"),OR(AND(LEN(TRIM(DV101))&gt;0,LEFT(LOWER(TRIM(DV101)),7)&lt;&gt;"pending"),AND(LEN(TRIM(DW101))&gt;0,LEFT(LOWER(TRIM(DW101)),7)&lt;&gt;"pending")),AND(LEN(TRIM(DX101))&gt;0,LEFT(LOWER(TRIM(DX101)),7)&lt;&gt;"pending")),IF(AND(F101="Claim-ready",OR(EA101="Strong",EA101="Moderate"),AND(LEN(TRIM(G101))&gt;0,LEFT(LOWER(TRIM(G101)),7)&lt;&gt;"pending"),G101&lt;&gt;"No substantive use decision is permitted from identification metadata alone.",AND(LEN(TRIM(DZ101))&gt;0,LEFT(LOWER(TRIM(DZ101)),7)&lt;&gt;"pending"),DZ101&lt;&gt;"Identification metadata alone does not permit any substantive scientific, causal, operational, or institutional claim.",AND(LEN(TRIM(EI101))&gt;0,LEFT(LOWER(TRIM(EI101)),7)&lt;&gt;"pending"),ISNUMBER(EH101),EH101&gt;0),"READY","PENDING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1" s="174" t="str">
        <x:v>Pending</x:v>
      </x:c>
      <x:c r="EE101" s="174"/>
      <x:c r="EF101" s="174" t="str">
        <x:v>Pending</x:v>
      </x:c>
      <x:c r="EG101" s="174" t="str">
        <x:v>Pending</x:v>
      </x:c>
      <x:c r="EH101" s="177"/>
      <x:c r="EI101" s="500"/>
      <x:c r="EJ101" s="174"/>
      <x:c r="EK101" s="174" t="str">
        <x:v>Pending</x:v>
      </x:c>
      <x:c r="EL101" s="177" t="n">
        <x:v>46272</x:v>
      </x:c>
      <x:c r="EM101" s="174" t="str">
        <x:v>Production PubMed record imported and reconciled to Zotero item UEU5ERLK;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1" s="181" t="n">
        <x:f>IF(L101="","",(IF(N101&lt;&gt;"",1,0)+IF(O101&lt;&gt;"",1,0)+IF(AJ101&lt;&gt;"",1,0)+IF(AU101&lt;&gt;"",1,0)+IF(BE101&lt;&gt;"",1,0)+IF(CF101&lt;&gt;"",1,0)+IF(CJ101="Yes",1,0)+IF(CL101="Yes",1,0)+IF(DE101&lt;&gt;"Pending",1,0)+IF(F101&lt;&gt;"",1,0)+IF(DZ101&lt;&gt;"",1,0)+IF(EI101&lt;&gt;"",1,0))/12)</x:f>
        <x:v>0.4166666666666667</x:v>
      </x:c>
    </x:row>
    <x:row r="102">
      <x:c r="A102" s="175" t="str">
        <x:v>EV-0099</x:v>
      </x:c>
      <x:c r="B102" s="174" t="str">
        <x:v>Integrity check</x:v>
      </x:c>
      <x:c r="C102" s="175" t="str">
        <x:f>IF(L102="","",IF(LEFT(EC102,7)="BLOCKED","🔴 Do not use for conclusion",IF(EB102="Yes","🟢 Claim-ready","🟡 Caution / context")))</x:f>
        <x:v>🟡 Caution / context</x:v>
      </x:c>
      <x:c r="D102" s="174" t="str">
        <x:f>IF(L102="","",EC102)</x:f>
        <x:v>PENDING — appropriate appraisal</x:v>
      </x:c>
      <x:c r="E102" s="174" t="str">
        <x:v>P3 — Medium</x:v>
      </x:c>
      <x:c r="F102" s="174" t="str">
        <x:v>Pending</x:v>
      </x:c>
      <x:c r="G102" s="174" t="str">
        <x:v>Title/abstract identify an explicit tactical/public-safety context and readiness domain; retain for full-text assessment.</x:v>
      </x:c>
      <x:c r="H102" s="174" t="str">
        <x:v>Obtain and review lawful full text; confirm human adjudication; then select a design-specific appraisal instrument.</x:v>
      </x:c>
      <x:c r="I102" s="174"/>
      <x:c r="J102" s="174" t="str">
        <x:v>C — Implementation Science</x:v>
      </x:c>
      <x:c r="K102" s="174" t="str">
        <x:v>IDENTIFIED</x:v>
      </x:c>
      <x:c r="L102" s="174" t="str">
        <x:v>Implementation of post-traumatic stress injury programs in Alberta first responder organizations: a qualitative study.</x:v>
      </x:c>
      <x:c r="M102" s="174"/>
      <x:c r="N102" s="174" t="str">
        <x:v>Van Eerd, Dwayne; Ragunathan, Sharmigaa; Gross, Douglas P; Gignac, Monique; Irvin, Emma; Tompa, Emile; McElheran, Megan</x:v>
      </x:c>
      <x:c r="O102" s="176" t="n">
        <x:v>2026</x:v>
      </x:c>
      <x:c r="P102" s="174" t="str">
        <x:v>Disability and rehabilitation</x:v>
      </x:c>
      <x:c r="Q102" s="174" t="str">
        <x:v>Journal Article</x:v>
      </x:c>
      <x:c r="R102" s="174" t="str">
        <x:v>Unclear</x:v>
      </x:c>
      <x:c r="S102" s="174" t="str">
        <x:v>Unknown</x:v>
      </x:c>
      <x:c r="T102" s="174" t="str">
        <x:v>eng</x:v>
      </x:c>
      <x:c r="U102" s="174" t="str">
        <x:v>https://pubmed.ncbi.nlm.nih.gov/42116711/</x:v>
      </x:c>
      <x:c r="V102" s="174" t="str">
        <x:v>10.1080/09638288.2026.2667689</x:v>
      </x:c>
      <x:c r="W102" s="175" t="str">
        <x:f>IF(V102="","",LOWER(SUBSTITUTE(SUBSTITUTE(SUBSTITUTE(SUBSTITUTE(TRIM(V102),"https://doi.org/",""),"http://doi.org/",""),"https://dx.doi.org/",""),"doi:","")))</x:f>
        <x:v>10.1080/09638288.2026.2667689</x:v>
      </x:c>
      <x:c r="X102" s="174" t="str">
        <x:v>42116711</x:v>
      </x:c>
      <x:c r="Y102" s="174" t="str"/>
      <x:c r="Z102" s="174"/>
      <x:c r="AA102" s="174" t="str">
        <x:v>PubMed/MEDLINE</x:v>
      </x:c>
      <x:c r="AB102" s="174" t="str">
        <x:v>PUBMED-C-v1.0-2026-08-28</x:v>
      </x:c>
      <x:c r="AC102" s="174" t="str">
        <x:v>SP-PUBMED-C-20260828</x:v>
      </x:c>
      <x:c r="AD102" s="177" t="n">
        <x:v>46262</x:v>
      </x:c>
      <x:c r="AE102" s="177" t="n">
        <x:v>46272</x:v>
      </x:c>
      <x:c r="AF102" s="174" t="str">
        <x:v>LWW2V5RF</x:v>
      </x:c>
      <x:c r="AG102" s="174"/>
      <x:c r="AH102" s="174" t="str">
        <x:v>Tactical Athlete → Operational Readiness Brazil</x:v>
      </x:c>
      <x:c r="AI102" s="174" t="str">
        <x:v>evidence-family:C</x:v>
      </x:c>
      <x:c r="AJ102" s="174"/>
      <x:c r="AK102" s="175" t="str">
        <x:f>IF(AJ102="","",IF(OR(LOWER(AJ102)="brazil",LOWER(AJ102)="brasil"),"Yes","No"))</x:f>
      </x:c>
      <x:c r="AL102" s="174"/>
      <x:c r="AM102" s="174"/>
      <x:c r="AN102" s="174"/>
      <x:c r="AO102" s="178"/>
      <x:c r="AP102" s="174"/>
      <x:c r="AQ102" s="174"/>
      <x:c r="AR102" s="174"/>
      <x:c r="AS102" s="174"/>
      <x:c r="AT102" s="174"/>
      <x:c r="AU102" s="174"/>
      <x:c r="AV102" s="174"/>
      <x:c r="AW102" s="174"/>
      <x:c r="AX102" s="174"/>
      <x:c r="AY102" s="174"/>
      <x:c r="AZ102" s="174"/>
      <x:c r="BA102" s="174"/>
      <x:c r="BB102" s="174"/>
      <x:c r="BC102" s="174"/>
      <x:c r="BD102" s="174"/>
      <x:c r="BE102" s="174"/>
      <x:c r="BF102" s="174"/>
      <x:c r="BG102" s="174"/>
      <x:c r="BH102" s="174"/>
      <x:c r="BI102" s="174"/>
      <x:c r="BJ102" s="174"/>
      <x:c r="BK102" s="174"/>
      <x:c r="BL102" s="174"/>
      <x:c r="BM102" s="174"/>
      <x:c r="BN102" s="174"/>
      <x:c r="BO102" s="174"/>
      <x:c r="BP102" s="174"/>
      <x:c r="BQ102" s="174"/>
      <x:c r="BR102" s="174"/>
      <x:c r="BS102" s="174"/>
      <x:c r="BT102" s="174"/>
      <x:c r="BU102" s="174"/>
      <x:c r="BV102" s="174"/>
      <x:c r="BW102" s="174"/>
      <x:c r="BX102" s="174"/>
      <x:c r="BY102" s="174"/>
      <x:c r="BZ102" s="174"/>
      <x:c r="CA102" s="174"/>
      <x:c r="CB102" s="174"/>
      <x:c r="CC102" s="174"/>
      <x:c r="CD102" s="174"/>
      <x:c r="CE102" s="174"/>
      <x:c r="CF102" s="174"/>
      <x:c r="CG102" s="174"/>
      <x:c r="CH102" s="174"/>
      <x:c r="CI102" s="179"/>
      <x:c r="CJ102" s="174" t="str">
        <x:v>Yes</x:v>
      </x:c>
      <x:c r="CK102" s="174" t="str">
        <x:v>Yes</x:v>
      </x:c>
      <x:c r="CL102" s="174" t="str">
        <x:v>Yes</x:v>
      </x:c>
      <x:c r="CM102" s="174" t="str">
        <x:v>Clear</x:v>
      </x:c>
      <x:c r="CN102" s="174" t="str">
        <x:v>Verified — clear</x:v>
      </x:c>
      <x:c r="CO102" s="177" t="n">
        <x:v>46272</x:v>
      </x:c>
      <x:c r="CP102" s="174" t="str">
        <x:v>https://pubmed.ncbi.nlm.nih.gov/42116711/</x:v>
      </x:c>
      <x:c r="CQ102" s="174"/>
      <x:c r="CR102" s="174"/>
      <x:c r="CS102" s="174"/>
      <x:c r="CT102" s="174"/>
      <x:c r="CU102" s="176"/>
      <x:c r="CV102" s="176"/>
      <x:c r="CW102" s="176"/>
      <x:c r="CX102" s="176"/>
      <x:c r="CY102" s="176"/>
      <x:c r="CZ102" s="176"/>
      <x:c r="DA102" s="176"/>
      <x:c r="DB102" s="175" t="str">
        <x:f>IF(L102="","",IF(AND(COUNT(CU102:DA102)=7,OR(CU102=0,CU102=1,CU102=2),OR(CV102=0,CV102=1,CV102=2),OR(CW102=0,CW102=1,CW102=2),OR(CX102=0,CX102=1,CX102=2),OR(CY102=0,CY102=1,CY102=2),OR(CZ102=0,CZ102=1,CZ102=2),OR(DA102=0,DA102=1,DA102=2)),SUM(CU102:DA102),""))</x:f>
      </x:c>
      <x:c r="DC102" s="180" t="str">
        <x:f>IF(DB102="","",ROUND(DB102/14*10,1))</x:f>
      </x:c>
      <x:c r="DD102" s="174" t="str">
        <x:v>Pending</x:v>
      </x:c>
      <x:c r="DE102" s="175" t="str">
        <x:f>IF(L102="","",IF(DC102="","Pending",IF(DD102="Yes","CONDITIONAL — safety override",IF(DC102&gt;=8,"HIGH",IF(DC102&gt;=5,"CONDITIONAL","LOW")))))</x:f>
        <x:v>Pending</x:v>
      </x:c>
      <x:c r="DF102" s="174" t="str">
        <x:v>Pending screening and full-text appraisal; no transferability judgment made at identification.</x:v>
      </x:c>
      <x:c r="DG102" s="174"/>
      <x:c r="DH102" s="174"/>
      <x:c r="DI102" s="174"/>
      <x:c r="DJ102" s="174"/>
      <x:c r="DK102" s="174"/>
      <x:c r="DL102" s="174"/>
      <x:c r="DM102" s="174"/>
      <x:c r="DN102" s="174"/>
      <x:c r="DO102" s="174"/>
      <x:c r="DP102" s="174"/>
      <x:c r="DQ102" s="174"/>
      <x:c r="DR102" s="174"/>
      <x:c r="DS102" s="174"/>
      <x:c r="DT102" s="174"/>
      <x:c r="DU102" s="174"/>
      <x:c r="DV102" s="174"/>
      <x:c r="DW102" s="174"/>
      <x:c r="DX102" s="174"/>
      <x:c r="DY102" s="174"/>
      <x:c r="DZ102" s="174" t="str">
        <x:v>Title/abstract screening alone does not establish effectiveness, causality, methodological quality, transferability to Brazilian public safety or an institutional recommendation.</x:v>
      </x:c>
      <x:c r="EA102" s="174" t="str">
        <x:v>Pending</x:v>
      </x:c>
      <x:c r="EB102" s="175" t="str">
        <x:f>IF(L102="","",IF(EC102="READY","Yes","No / Pending"))</x:f>
        <x:v>No / Pending</x:v>
      </x:c>
      <x:c r="EC102" s="174" t="str">
        <x:f>IF(L102="","",IF(OR(ISNUMBER(SEARCH("Retracted Publication",Q102)),CM102="Retracted",CN102="Retracted",CM102="Expression of Concern",CN102="Expression of Concern",F102="Not used",CG102="Critical",CH102="High",CH102="Critical"),"BLOCKED — integrity or use restriction",IF(AND(CJ102="Yes",CK102="Yes",CL102="Yes"),IF(AND(CM102="Clear",CN102="Verified — clear"),IF(AND(AND(LEN(TRIM(CF102))&gt;0,LEFT(LOWER(TRIM(CF102)),7)&lt;&gt;"pending"),OR(CG102="High",CG102="Moderate"),OR(CH102="Low",CH102="Some concerns",CH102="Not applicable")),IF(AND(DD102="No",OR(DE102="HIGH",DE102="CONDITIONAL"),AND(LEN(TRIM(DF102))&gt;0,LEFT(LOWER(TRIM(DF102)),7)&lt;&gt;"pending")),IF(AND(AND(LEN(TRIM(DT102))&gt;0,LEFT(LOWER(TRIM(DT102)),7)&lt;&gt;"pending"),AND(LEN(TRIM(DU102))&gt;0,LEFT(LOWER(TRIM(DU102)),7)&lt;&gt;"pending"),OR(AND(LEN(TRIM(DV102))&gt;0,LEFT(LOWER(TRIM(DV102)),7)&lt;&gt;"pending"),AND(LEN(TRIM(DW102))&gt;0,LEFT(LOWER(TRIM(DW102)),7)&lt;&gt;"pending")),AND(LEN(TRIM(DX102))&gt;0,LEFT(LOWER(TRIM(DX102)),7)&lt;&gt;"pending")),IF(AND(F102="Claim-ready",OR(EA102="Strong",EA102="Moderate"),AND(LEN(TRIM(G102))&gt;0,LEFT(LOWER(TRIM(G102)),7)&lt;&gt;"pending"),G102&lt;&gt;"No substantive use decision is permitted from identification metadata alone.",AND(LEN(TRIM(DZ102))&gt;0,LEFT(LOWER(TRIM(DZ102)),7)&lt;&gt;"pending"),DZ102&lt;&gt;"Identification metadata alone does not permit any substantive scientific, causal, operational, or institutional claim.",AND(LEN(TRIM(EI102))&gt;0,LEFT(LOWER(TRIM(EI102)),7)&lt;&gt;"pending"),ISNUMBER(EH102),EH102&gt;0),"READY","PENDING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" s="174" t="str">
        <x:v>Pending</x:v>
      </x:c>
      <x:c r="EE102" s="174"/>
      <x:c r="EF102" s="174" t="str">
        <x:v>Pending</x:v>
      </x:c>
      <x:c r="EG102" s="174" t="str">
        <x:v>Pending</x:v>
      </x:c>
      <x:c r="EH102" s="177"/>
      <x:c r="EI102" s="500"/>
      <x:c r="EJ102" s="174"/>
      <x:c r="EK102" s="174" t="str">
        <x:v>Pending</x:v>
      </x:c>
      <x:c r="EL102" s="177" t="n">
        <x:v>46272</x:v>
      </x:c>
      <x:c r="EM102" s="174" t="str">
        <x:v>Production PubMed record imported and reconciled to Zotero item LWW2V5RF;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" s="181" t="n">
        <x:f>IF(L102="","",(IF(N102&lt;&gt;"",1,0)+IF(O102&lt;&gt;"",1,0)+IF(AJ102&lt;&gt;"",1,0)+IF(AU102&lt;&gt;"",1,0)+IF(BE102&lt;&gt;"",1,0)+IF(CF102&lt;&gt;"",1,0)+IF(CJ102="Yes",1,0)+IF(CL102="Yes",1,0)+IF(DE102&lt;&gt;"Pending",1,0)+IF(F102&lt;&gt;"",1,0)+IF(DZ102&lt;&gt;"",1,0)+IF(EI102&lt;&gt;"",1,0))/12)</x:f>
        <x:v>0.5</x:v>
      </x:c>
    </x:row>
    <x:row r="103">
      <x:c r="A103" s="175" t="str">
        <x:v>EV-0100</x:v>
      </x:c>
      <x:c r="B103" s="174" t="str">
        <x:v>Integrity check</x:v>
      </x:c>
      <x:c r="C103" s="175" t="str">
        <x:f>IF(L103="","",IF(LEFT(EC103,7)="BLOCKED","🔴 Do not use for conclusion",IF(EB103="Yes","🟢 Claim-ready","🟡 Caution / context")))</x:f>
        <x:v>🟡 Caution / context</x:v>
      </x:c>
      <x:c r="D103" s="174" t="str">
        <x:f>IF(L103="","",EC103)</x:f>
        <x:v>PENDING — appropriate appraisal</x:v>
      </x:c>
      <x:c r="E103" s="174" t="str">
        <x:v>P3 — Medium</x:v>
      </x:c>
      <x:c r="F103" s="174" t="str">
        <x:v>Pending</x:v>
      </x:c>
      <x:c r="G103" s="174" t="str">
        <x:v>Title/abstract identify an explicit tactical/public-safety context and readiness domain; retain for full-text assessment.</x:v>
      </x:c>
      <x:c r="H103" s="174" t="str">
        <x:v>Obtain and review lawful full text; confirm human adjudication; then select a design-specific appraisal instrument.</x:v>
      </x:c>
      <x:c r="I103" s="174"/>
      <x:c r="J103" s="174" t="str">
        <x:v>A — Core</x:v>
      </x:c>
      <x:c r="K103" s="174" t="str">
        <x:v>IDENTIFIED</x:v>
      </x:c>
      <x:c r="L103" s="174" t="str">
        <x:v>Endoscopic pilonidal sinus treatment (EPSiT): A modern answer to an age-old problem.</x:v>
      </x:c>
      <x:c r="M103" s="174"/>
      <x:c r="N103" s="174" t="str">
        <x:v>Singh, Gursewak; Mehra, Rohit; Galagali, Ashwin; Mhaske, Piyush Prem</x:v>
      </x:c>
      <x:c r="O103" s="176" t="n">
        <x:v>2026</x:v>
      </x:c>
      <x:c r="P103" s="174" t="str">
        <x:v>Medical journal, Armed Forces India</x:v>
      </x:c>
      <x:c r="Q103" s="174" t="str">
        <x:v>Journal Article</x:v>
      </x:c>
      <x:c r="R103" s="174" t="str">
        <x:v>Unclear</x:v>
      </x:c>
      <x:c r="S103" s="174" t="str">
        <x:v>Unknown</x:v>
      </x:c>
      <x:c r="T103" s="174" t="str">
        <x:v>eng</x:v>
      </x:c>
      <x:c r="U103" s="174" t="str">
        <x:v>https://pubmed.ncbi.nlm.nih.gov/42111882/</x:v>
      </x:c>
      <x:c r="V103" s="174" t="str">
        <x:v>10.1016/j.mjafi.2024.10.007</x:v>
      </x:c>
      <x:c r="W103" s="175" t="str">
        <x:f>IF(V103="","",LOWER(SUBSTITUTE(SUBSTITUTE(SUBSTITUTE(SUBSTITUTE(TRIM(V103),"https://doi.org/",""),"http://doi.org/",""),"https://dx.doi.org/",""),"doi:","")))</x:f>
        <x:v>10.1016/j.mjafi.2024.10.007</x:v>
      </x:c>
      <x:c r="X103" s="174" t="str">
        <x:v>42111882</x:v>
      </x:c>
      <x:c r="Y103" s="174" t="str">
        <x:v>PMC13153830</x:v>
      </x:c>
      <x:c r="Z103" s="174"/>
      <x:c r="AA103" s="174" t="str">
        <x:v>PubMed/MEDLINE</x:v>
      </x:c>
      <x:c r="AB103" s="174" t="str">
        <x:v>PUBMED-A-v1.0-2026-08-28</x:v>
      </x:c>
      <x:c r="AC103" s="174" t="str">
        <x:v>SP-PUBMED-A-20260828</x:v>
      </x:c>
      <x:c r="AD103" s="177" t="n">
        <x:v>46262</x:v>
      </x:c>
      <x:c r="AE103" s="177" t="n">
        <x:v>46272</x:v>
      </x:c>
      <x:c r="AF103" s="174" t="str">
        <x:v>4S6CZXRC</x:v>
      </x:c>
      <x:c r="AG103" s="174"/>
      <x:c r="AH103" s="174" t="str">
        <x:v>Tactical Athlete → Operational Readiness Brazil</x:v>
      </x:c>
      <x:c r="AI103" s="174" t="str">
        <x:v>evidence-family:A</x:v>
      </x:c>
      <x:c r="AJ103" s="174"/>
      <x:c r="AK103" s="175" t="str">
        <x:f>IF(AJ103="","",IF(OR(LOWER(AJ103)="brazil",LOWER(AJ103)="brasil"),"Yes","No"))</x:f>
      </x:c>
      <x:c r="AL103" s="174"/>
      <x:c r="AM103" s="174"/>
      <x:c r="AN103" s="174"/>
      <x:c r="AO103" s="178"/>
      <x:c r="AP103" s="174"/>
      <x:c r="AQ103" s="174"/>
      <x:c r="AR103" s="174"/>
      <x:c r="AS103" s="174"/>
      <x:c r="AT103" s="174"/>
      <x:c r="AU103" s="174"/>
      <x:c r="AV103" s="174"/>
      <x:c r="AW103" s="174"/>
      <x:c r="AX103" s="174"/>
      <x:c r="AY103" s="174"/>
      <x:c r="AZ103" s="174"/>
      <x:c r="BA103" s="174"/>
      <x:c r="BB103" s="174"/>
      <x:c r="BC103" s="174"/>
      <x:c r="BD103" s="174"/>
      <x:c r="BE103" s="174"/>
      <x:c r="BF103" s="174"/>
      <x:c r="BG103" s="174"/>
      <x:c r="BH103" s="174"/>
      <x:c r="BI103" s="174"/>
      <x:c r="BJ103" s="174"/>
      <x:c r="BK103" s="174"/>
      <x:c r="BL103" s="174"/>
      <x:c r="BM103" s="174"/>
      <x:c r="BN103" s="174"/>
      <x:c r="BO103" s="174"/>
      <x:c r="BP103" s="174"/>
      <x:c r="BQ103" s="174"/>
      <x:c r="BR103" s="174"/>
      <x:c r="BS103" s="174"/>
      <x:c r="BT103" s="174"/>
      <x:c r="BU103" s="174"/>
      <x:c r="BV103" s="174"/>
      <x:c r="BW103" s="174"/>
      <x:c r="BX103" s="174"/>
      <x:c r="BY103" s="174"/>
      <x:c r="BZ103" s="174"/>
      <x:c r="CA103" s="174"/>
      <x:c r="CB103" s="174"/>
      <x:c r="CC103" s="174"/>
      <x:c r="CD103" s="174"/>
      <x:c r="CE103" s="174"/>
      <x:c r="CF103" s="174"/>
      <x:c r="CG103" s="174"/>
      <x:c r="CH103" s="174"/>
      <x:c r="CI103" s="179"/>
      <x:c r="CJ103" s="174" t="str">
        <x:v>Yes</x:v>
      </x:c>
      <x:c r="CK103" s="174" t="str">
        <x:v>Yes</x:v>
      </x:c>
      <x:c r="CL103" s="174" t="str">
        <x:v>Yes</x:v>
      </x:c>
      <x:c r="CM103" s="174" t="str">
        <x:v>Clear</x:v>
      </x:c>
      <x:c r="CN103" s="174" t="str">
        <x:v>Verified — clear</x:v>
      </x:c>
      <x:c r="CO103" s="177" t="n">
        <x:v>46272</x:v>
      </x:c>
      <x:c r="CP103" s="174" t="str">
        <x:v>https://pubmed.ncbi.nlm.nih.gov/42111882/</x:v>
      </x:c>
      <x:c r="CQ103" s="174"/>
      <x:c r="CR103" s="174"/>
      <x:c r="CS103" s="174"/>
      <x:c r="CT103" s="174"/>
      <x:c r="CU103" s="176"/>
      <x:c r="CV103" s="176"/>
      <x:c r="CW103" s="176"/>
      <x:c r="CX103" s="176"/>
      <x:c r="CY103" s="176"/>
      <x:c r="CZ103" s="176"/>
      <x:c r="DA103" s="176"/>
      <x:c r="DB103" s="175" t="str">
        <x:f>IF(L103="","",IF(AND(COUNT(CU103:DA103)=7,OR(CU103=0,CU103=1,CU103=2),OR(CV103=0,CV103=1,CV103=2),OR(CW103=0,CW103=1,CW103=2),OR(CX103=0,CX103=1,CX103=2),OR(CY103=0,CY103=1,CY103=2),OR(CZ103=0,CZ103=1,CZ103=2),OR(DA103=0,DA103=1,DA103=2)),SUM(CU103:DA103),""))</x:f>
      </x:c>
      <x:c r="DC103" s="180" t="str">
        <x:f>IF(DB103="","",ROUND(DB103/14*10,1))</x:f>
      </x:c>
      <x:c r="DD103" s="174" t="str">
        <x:v>Pending</x:v>
      </x:c>
      <x:c r="DE103" s="175" t="str">
        <x:f>IF(L103="","",IF(DC103="","Pending",IF(DD103="Yes","CONDITIONAL — safety override",IF(DC103&gt;=8,"HIGH",IF(DC103&gt;=5,"CONDITIONAL","LOW")))))</x:f>
        <x:v>Pending</x:v>
      </x:c>
      <x:c r="DF103" s="174" t="str">
        <x:v>Pending screening and full-text appraisal; no transferability judgment made at identification.</x:v>
      </x:c>
      <x:c r="DG103" s="174"/>
      <x:c r="DH103" s="174"/>
      <x:c r="DI103" s="174"/>
      <x:c r="DJ103" s="174"/>
      <x:c r="DK103" s="174"/>
      <x:c r="DL103" s="174"/>
      <x:c r="DM103" s="174"/>
      <x:c r="DN103" s="174"/>
      <x:c r="DO103" s="174"/>
      <x:c r="DP103" s="174"/>
      <x:c r="DQ103" s="174"/>
      <x:c r="DR103" s="174"/>
      <x:c r="DS103" s="174"/>
      <x:c r="DT103" s="174"/>
      <x:c r="DU103" s="174"/>
      <x:c r="DV103" s="174"/>
      <x:c r="DW103" s="174"/>
      <x:c r="DX103" s="174"/>
      <x:c r="DY103" s="174"/>
      <x:c r="DZ103" s="174" t="str">
        <x:v>Title/abstract screening alone does not establish effectiveness, causality, methodological quality, transferability to Brazilian public safety or an institutional recommendation.</x:v>
      </x:c>
      <x:c r="EA103" s="174" t="str">
        <x:v>Pending</x:v>
      </x:c>
      <x:c r="EB103" s="175" t="str">
        <x:f>IF(L103="","",IF(EC103="READY","Yes","No / Pending"))</x:f>
        <x:v>No / Pending</x:v>
      </x:c>
      <x:c r="EC103" s="174" t="str">
        <x:f>IF(L103="","",IF(OR(ISNUMBER(SEARCH("Retracted Publication",Q103)),CM103="Retracted",CN103="Retracted",CM103="Expression of Concern",CN103="Expression of Concern",F103="Not used",CG103="Critical",CH103="High",CH103="Critical"),"BLOCKED — integrity or use restriction",IF(AND(CJ103="Yes",CK103="Yes",CL103="Yes"),IF(AND(CM103="Clear",CN103="Verified — clear"),IF(AND(AND(LEN(TRIM(CF103))&gt;0,LEFT(LOWER(TRIM(CF103)),7)&lt;&gt;"pending"),OR(CG103="High",CG103="Moderate"),OR(CH103="Low",CH103="Some concerns",CH103="Not applicable")),IF(AND(DD103="No",OR(DE103="HIGH",DE103="CONDITIONAL"),AND(LEN(TRIM(DF103))&gt;0,LEFT(LOWER(TRIM(DF103)),7)&lt;&gt;"pending")),IF(AND(AND(LEN(TRIM(DT103))&gt;0,LEFT(LOWER(TRIM(DT103)),7)&lt;&gt;"pending"),AND(LEN(TRIM(DU103))&gt;0,LEFT(LOWER(TRIM(DU103)),7)&lt;&gt;"pending"),OR(AND(LEN(TRIM(DV103))&gt;0,LEFT(LOWER(TRIM(DV103)),7)&lt;&gt;"pending"),AND(LEN(TRIM(DW103))&gt;0,LEFT(LOWER(TRIM(DW103)),7)&lt;&gt;"pending")),AND(LEN(TRIM(DX103))&gt;0,LEFT(LOWER(TRIM(DX103)),7)&lt;&gt;"pending")),IF(AND(F103="Claim-ready",OR(EA103="Strong",EA103="Moderate"),AND(LEN(TRIM(G103))&gt;0,LEFT(LOWER(TRIM(G103)),7)&lt;&gt;"pending"),G103&lt;&gt;"No substantive use decision is permitted from identification metadata alone.",AND(LEN(TRIM(DZ103))&gt;0,LEFT(LOWER(TRIM(DZ103)),7)&lt;&gt;"pending"),DZ103&lt;&gt;"Identification metadata alone does not permit any substantive scientific, causal, operational, or institutional claim.",AND(LEN(TRIM(EI103))&gt;0,LEFT(LOWER(TRIM(EI103)),7)&lt;&gt;"pending"),ISNUMBER(EH103),EH103&gt;0),"READY","PENDING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" s="174" t="str">
        <x:v>Pending</x:v>
      </x:c>
      <x:c r="EE103" s="174"/>
      <x:c r="EF103" s="174" t="str">
        <x:v>Pending</x:v>
      </x:c>
      <x:c r="EG103" s="174" t="str">
        <x:v>Pending</x:v>
      </x:c>
      <x:c r="EH103" s="177"/>
      <x:c r="EI103" s="500"/>
      <x:c r="EJ103" s="174"/>
      <x:c r="EK103" s="174" t="str">
        <x:v>Pending</x:v>
      </x:c>
      <x:c r="EL103" s="177" t="n">
        <x:v>46272</x:v>
      </x:c>
      <x:c r="EM103" s="174" t="str">
        <x:v>Production PubMed record imported and reconciled to Zotero item 4S6CZXRC;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" s="181" t="n">
        <x:f>IF(L103="","",(IF(N103&lt;&gt;"",1,0)+IF(O103&lt;&gt;"",1,0)+IF(AJ103&lt;&gt;"",1,0)+IF(AU103&lt;&gt;"",1,0)+IF(BE103&lt;&gt;"",1,0)+IF(CF103&lt;&gt;"",1,0)+IF(CJ103="Yes",1,0)+IF(CL103="Yes",1,0)+IF(DE103&lt;&gt;"Pending",1,0)+IF(F103&lt;&gt;"",1,0)+IF(DZ103&lt;&gt;"",1,0)+IF(EI103&lt;&gt;"",1,0))/12)</x:f>
        <x:v>0.5</x:v>
      </x:c>
    </x:row>
    <x:row r="104">
      <x:c r="A104" s="175" t="str">
        <x:v>EV-0101</x:v>
      </x:c>
      <x:c r="B104" s="174" t="str">
        <x:v>Integrity check</x:v>
      </x:c>
      <x:c r="C104" s="175" t="str">
        <x:f>IF(L104="","",IF(LEFT(EC104,7)="BLOCKED","🔴 Do not use for conclusion",IF(EB104="Yes","🟢 Claim-ready","🟡 Caution / context")))</x:f>
        <x:v>🟡 Caution / context</x:v>
      </x:c>
      <x:c r="D104" s="174" t="str">
        <x:f>IF(L104="","",EC104)</x:f>
        <x:v>PENDING — appropriate appraisal</x:v>
      </x:c>
      <x:c r="E104" s="174" t="str">
        <x:v>P3 — Medium</x:v>
      </x:c>
      <x:c r="F104" s="174" t="str">
        <x:v>Pending</x:v>
      </x:c>
      <x:c r="G104" s="174" t="str">
        <x:v>Title/abstract identify an explicit tactical/public-safety context and readiness domain; retain for full-text assessment.</x:v>
      </x:c>
      <x:c r="H104" s="174" t="str">
        <x:v>Obtain and review lawful full text; confirm human adjudication; then select a design-specific appraisal instrument.</x:v>
      </x:c>
      <x:c r="I104" s="174"/>
      <x:c r="J104" s="174" t="str">
        <x:v>A — Core</x:v>
      </x:c>
      <x:c r="K104" s="174" t="str">
        <x:v>IDENTIFIED</x:v>
      </x:c>
      <x:c r="L104" s="174" t="str">
        <x:v>Does body composition influence air force pilots' resistance to high-G acceleration? A systematic review meta-analysis.</x:v>
      </x:c>
      <x:c r="M104" s="174"/>
      <x:c r="N104" s="174" t="str">
        <x:v>Lee, Kyu-Lim; Jeon, Ki-Jae; Lee, Dong-Ryul; Choi, Younseok; Sung, Jun-Young</x:v>
      </x:c>
      <x:c r="O104" s="176" t="n">
        <x:v>2026</x:v>
      </x:c>
      <x:c r="P104" s="174" t="str">
        <x:v>iScience</x:v>
      </x:c>
      <x:c r="Q104" s="174" t="str">
        <x:v>Journal Article</x:v>
      </x:c>
      <x:c r="R104" s="174" t="str">
        <x:v>Unclear</x:v>
      </x:c>
      <x:c r="S104" s="174" t="str">
        <x:v>Unknown</x:v>
      </x:c>
      <x:c r="T104" s="174" t="str">
        <x:v>eng</x:v>
      </x:c>
      <x:c r="U104" s="174" t="str">
        <x:v>https://pubmed.ncbi.nlm.nih.gov/42111186/</x:v>
      </x:c>
      <x:c r="V104" s="174" t="str">
        <x:v>10.1016/j.isci.2026.115710</x:v>
      </x:c>
      <x:c r="W104" s="175" t="str">
        <x:f>IF(V104="","",LOWER(SUBSTITUTE(SUBSTITUTE(SUBSTITUTE(SUBSTITUTE(TRIM(V104),"https://doi.org/",""),"http://doi.org/",""),"https://dx.doi.org/",""),"doi:","")))</x:f>
        <x:v>10.1016/j.isci.2026.115710</x:v>
      </x:c>
      <x:c r="X104" s="174" t="str">
        <x:v>42111186</x:v>
      </x:c>
      <x:c r="Y104" s="174" t="str">
        <x:v>PMC13156597</x:v>
      </x:c>
      <x:c r="Z104" s="174"/>
      <x:c r="AA104" s="174" t="str">
        <x:v>PubMed/MEDLINE</x:v>
      </x:c>
      <x:c r="AB104" s="174" t="str">
        <x:v>PUBMED-A-v1.0-2026-08-28</x:v>
      </x:c>
      <x:c r="AC104" s="174" t="str">
        <x:v>SP-PUBMED-A-20260828</x:v>
      </x:c>
      <x:c r="AD104" s="177" t="n">
        <x:v>46262</x:v>
      </x:c>
      <x:c r="AE104" s="177" t="n">
        <x:v>46272</x:v>
      </x:c>
      <x:c r="AF104" s="174" t="str">
        <x:v>7T4QT9CZ</x:v>
      </x:c>
      <x:c r="AG104" s="174"/>
      <x:c r="AH104" s="174" t="str">
        <x:v>Tactical Athlete → Operational Readiness Brazil</x:v>
      </x:c>
      <x:c r="AI104" s="174" t="str">
        <x:v>evidence-family:A</x:v>
      </x:c>
      <x:c r="AJ104" s="174"/>
      <x:c r="AK104" s="175" t="str">
        <x:f>IF(AJ104="","",IF(OR(LOWER(AJ104)="brazil",LOWER(AJ104)="brasil"),"Yes","No"))</x:f>
      </x:c>
      <x:c r="AL104" s="174"/>
      <x:c r="AM104" s="174"/>
      <x:c r="AN104" s="174"/>
      <x:c r="AO104" s="178"/>
      <x:c r="AP104" s="174"/>
      <x:c r="AQ104" s="174"/>
      <x:c r="AR104" s="174"/>
      <x:c r="AS104" s="174"/>
      <x:c r="AT104" s="174"/>
      <x:c r="AU104" s="174"/>
      <x:c r="AV104" s="174"/>
      <x:c r="AW104" s="174"/>
      <x:c r="AX104" s="174"/>
      <x:c r="AY104" s="174"/>
      <x:c r="AZ104" s="174"/>
      <x:c r="BA104" s="174"/>
      <x:c r="BB104" s="174"/>
      <x:c r="BC104" s="174"/>
      <x:c r="BD104" s="174"/>
      <x:c r="BE104" s="174"/>
      <x:c r="BF104" s="174"/>
      <x:c r="BG104" s="174"/>
      <x:c r="BH104" s="174"/>
      <x:c r="BI104" s="174"/>
      <x:c r="BJ104" s="174"/>
      <x:c r="BK104" s="174"/>
      <x:c r="BL104" s="174"/>
      <x:c r="BM104" s="174"/>
      <x:c r="BN104" s="174"/>
      <x:c r="BO104" s="174"/>
      <x:c r="BP104" s="174"/>
      <x:c r="BQ104" s="174"/>
      <x:c r="BR104" s="174"/>
      <x:c r="BS104" s="174"/>
      <x:c r="BT104" s="174"/>
      <x:c r="BU104" s="174"/>
      <x:c r="BV104" s="174"/>
      <x:c r="BW104" s="174"/>
      <x:c r="BX104" s="174"/>
      <x:c r="BY104" s="174"/>
      <x:c r="BZ104" s="174"/>
      <x:c r="CA104" s="174"/>
      <x:c r="CB104" s="174"/>
      <x:c r="CC104" s="174"/>
      <x:c r="CD104" s="174"/>
      <x:c r="CE104" s="174"/>
      <x:c r="CF104" s="174"/>
      <x:c r="CG104" s="174"/>
      <x:c r="CH104" s="174"/>
      <x:c r="CI104" s="179"/>
      <x:c r="CJ104" s="174" t="str">
        <x:v>Yes</x:v>
      </x:c>
      <x:c r="CK104" s="174" t="str">
        <x:v>Yes</x:v>
      </x:c>
      <x:c r="CL104" s="174" t="str">
        <x:v>Yes</x:v>
      </x:c>
      <x:c r="CM104" s="174" t="str">
        <x:v>Clear</x:v>
      </x:c>
      <x:c r="CN104" s="174" t="str">
        <x:v>Verified — clear</x:v>
      </x:c>
      <x:c r="CO104" s="177" t="n">
        <x:v>46272</x:v>
      </x:c>
      <x:c r="CP104" s="174" t="str">
        <x:v>https://pubmed.ncbi.nlm.nih.gov/42111186/</x:v>
      </x:c>
      <x:c r="CQ104" s="174"/>
      <x:c r="CR104" s="174"/>
      <x:c r="CS104" s="174"/>
      <x:c r="CT104" s="174"/>
      <x:c r="CU104" s="176"/>
      <x:c r="CV104" s="176"/>
      <x:c r="CW104" s="176"/>
      <x:c r="CX104" s="176"/>
      <x:c r="CY104" s="176"/>
      <x:c r="CZ104" s="176"/>
      <x:c r="DA104" s="176"/>
      <x:c r="DB104" s="175" t="str">
        <x:f>IF(L104="","",IF(AND(COUNT(CU104:DA104)=7,OR(CU104=0,CU104=1,CU104=2),OR(CV104=0,CV104=1,CV104=2),OR(CW104=0,CW104=1,CW104=2),OR(CX104=0,CX104=1,CX104=2),OR(CY104=0,CY104=1,CY104=2),OR(CZ104=0,CZ104=1,CZ104=2),OR(DA104=0,DA104=1,DA104=2)),SUM(CU104:DA104),""))</x:f>
      </x:c>
      <x:c r="DC104" s="180" t="str">
        <x:f>IF(DB104="","",ROUND(DB104/14*10,1))</x:f>
      </x:c>
      <x:c r="DD104" s="174" t="str">
        <x:v>Pending</x:v>
      </x:c>
      <x:c r="DE104" s="175" t="str">
        <x:f>IF(L104="","",IF(DC104="","Pending",IF(DD104="Yes","CONDITIONAL — safety override",IF(DC104&gt;=8,"HIGH",IF(DC104&gt;=5,"CONDITIONAL","LOW")))))</x:f>
        <x:v>Pending</x:v>
      </x:c>
      <x:c r="DF104" s="174" t="str">
        <x:v>Pending screening and full-text appraisal; no transferability judgment made at identification.</x:v>
      </x:c>
      <x:c r="DG104" s="174"/>
      <x:c r="DH104" s="174"/>
      <x:c r="DI104" s="174"/>
      <x:c r="DJ104" s="174"/>
      <x:c r="DK104" s="174"/>
      <x:c r="DL104" s="174"/>
      <x:c r="DM104" s="174"/>
      <x:c r="DN104" s="174"/>
      <x:c r="DO104" s="174"/>
      <x:c r="DP104" s="174"/>
      <x:c r="DQ104" s="174"/>
      <x:c r="DR104" s="174"/>
      <x:c r="DS104" s="174"/>
      <x:c r="DT104" s="174"/>
      <x:c r="DU104" s="174"/>
      <x:c r="DV104" s="174"/>
      <x:c r="DW104" s="174"/>
      <x:c r="DX104" s="174"/>
      <x:c r="DY104" s="174"/>
      <x:c r="DZ104" s="174" t="str">
        <x:v>Title/abstract screening alone does not establish effectiveness, causality, methodological quality, transferability to Brazilian public safety or an institutional recommendation.</x:v>
      </x:c>
      <x:c r="EA104" s="174" t="str">
        <x:v>Pending</x:v>
      </x:c>
      <x:c r="EB104" s="175" t="str">
        <x:f>IF(L104="","",IF(EC104="READY","Yes","No / Pending"))</x:f>
        <x:v>No / Pending</x:v>
      </x:c>
      <x:c r="EC104" s="174" t="str">
        <x:f>IF(L104="","",IF(OR(ISNUMBER(SEARCH("Retracted Publication",Q104)),CM104="Retracted",CN104="Retracted",CM104="Expression of Concern",CN104="Expression of Concern",F104="Not used",CG104="Critical",CH104="High",CH104="Critical"),"BLOCKED — integrity or use restriction",IF(AND(CJ104="Yes",CK104="Yes",CL104="Yes"),IF(AND(CM104="Clear",CN104="Verified — clear"),IF(AND(AND(LEN(TRIM(CF104))&gt;0,LEFT(LOWER(TRIM(CF104)),7)&lt;&gt;"pending"),OR(CG104="High",CG104="Moderate"),OR(CH104="Low",CH104="Some concerns",CH104="Not applicable")),IF(AND(DD104="No",OR(DE104="HIGH",DE104="CONDITIONAL"),AND(LEN(TRIM(DF104))&gt;0,LEFT(LOWER(TRIM(DF104)),7)&lt;&gt;"pending")),IF(AND(AND(LEN(TRIM(DT104))&gt;0,LEFT(LOWER(TRIM(DT104)),7)&lt;&gt;"pending"),AND(LEN(TRIM(DU104))&gt;0,LEFT(LOWER(TRIM(DU104)),7)&lt;&gt;"pending"),OR(AND(LEN(TRIM(DV104))&gt;0,LEFT(LOWER(TRIM(DV104)),7)&lt;&gt;"pending"),AND(LEN(TRIM(DW104))&gt;0,LEFT(LOWER(TRIM(DW104)),7)&lt;&gt;"pending")),AND(LEN(TRIM(DX104))&gt;0,LEFT(LOWER(TRIM(DX104)),7)&lt;&gt;"pending")),IF(AND(F104="Claim-ready",OR(EA104="Strong",EA104="Moderate"),AND(LEN(TRIM(G104))&gt;0,LEFT(LOWER(TRIM(G104)),7)&lt;&gt;"pending"),G104&lt;&gt;"No substantive use decision is permitted from identification metadata alone.",AND(LEN(TRIM(DZ104))&gt;0,LEFT(LOWER(TRIM(DZ104)),7)&lt;&gt;"pending"),DZ104&lt;&gt;"Identification metadata alone does not permit any substantive scientific, causal, operational, or institutional claim.",AND(LEN(TRIM(EI104))&gt;0,LEFT(LOWER(TRIM(EI104)),7)&lt;&gt;"pending"),ISNUMBER(EH104),EH104&gt;0),"READY","PENDING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" s="174" t="str">
        <x:v>Pending</x:v>
      </x:c>
      <x:c r="EE104" s="174"/>
      <x:c r="EF104" s="174" t="str">
        <x:v>Pending</x:v>
      </x:c>
      <x:c r="EG104" s="174" t="str">
        <x:v>Pending</x:v>
      </x:c>
      <x:c r="EH104" s="177"/>
      <x:c r="EI104" s="500"/>
      <x:c r="EJ104" s="174"/>
      <x:c r="EK104" s="174" t="str">
        <x:v>Pending</x:v>
      </x:c>
      <x:c r="EL104" s="177" t="n">
        <x:v>46272</x:v>
      </x:c>
      <x:c r="EM104" s="174" t="str">
        <x:v>Production PubMed record imported and reconciled to Zotero item 7T4QT9CZ;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" s="181" t="n">
        <x:f>IF(L104="","",(IF(N104&lt;&gt;"",1,0)+IF(O104&lt;&gt;"",1,0)+IF(AJ104&lt;&gt;"",1,0)+IF(AU104&lt;&gt;"",1,0)+IF(BE104&lt;&gt;"",1,0)+IF(CF104&lt;&gt;"",1,0)+IF(CJ104="Yes",1,0)+IF(CL104="Yes",1,0)+IF(DE104&lt;&gt;"Pending",1,0)+IF(F104&lt;&gt;"",1,0)+IF(DZ104&lt;&gt;"",1,0)+IF(EI104&lt;&gt;"",1,0))/12)</x:f>
        <x:v>0.5</x:v>
      </x:c>
    </x:row>
    <x:row r="105">
      <x:c r="A105" s="175" t="str">
        <x:v>EV-0102</x:v>
      </x:c>
      <x:c r="B105" s="174" t="str">
        <x:v>Integrity check</x:v>
      </x:c>
      <x:c r="C105" s="175" t="str">
        <x:f>IF(L105="","",IF(LEFT(EC105,7)="BLOCKED","🔴 Do not use for conclusion",IF(EB105="Yes","🟢 Claim-ready","🟡 Caution / context")))</x:f>
        <x:v>🟡 Caution / context</x:v>
      </x:c>
      <x:c r="D105" s="174" t="str">
        <x:f>IF(L105="","",EC105)</x:f>
        <x:v>PENDING — appropriate appraisal</x:v>
      </x:c>
      <x:c r="E105" s="174" t="str">
        <x:v>P3 — Medium</x:v>
      </x:c>
      <x:c r="F105" s="174" t="str">
        <x:v>Pending</x:v>
      </x:c>
      <x:c r="G105" s="174" t="str">
        <x:v>Title/abstract identify an explicit tactical/public-safety context and readiness domain; retain for full-text assessment.</x:v>
      </x:c>
      <x:c r="H105" s="174" t="str">
        <x:v>Obtain and review lawful full text; confirm human adjudication; then select a design-specific appraisal instrument.</x:v>
      </x:c>
      <x:c r="I105" s="174"/>
      <x:c r="J105" s="174" t="str">
        <x:v>A — Core</x:v>
      </x:c>
      <x:c r="K105" s="174" t="str">
        <x:v>IDENTIFIED</x:v>
      </x:c>
      <x:c r="L105" s="174" t="str">
        <x:v>Self-reported nutritional intake is associated with physical performance, but not musculoskeletal injury incidence in a cohort of United States Army Reserve Component Soldiers.</x:v>
      </x:c>
      <x:c r="M105" s="174"/>
      <x:c r="N105" s="174" t="str">
        <x:v>Pearson, Regis C; Grier, Tyson; Schuh-Renner, Anna; Mahlmann, Olivia; Waring, Rachel C; Canham-Chervak, Michelle</x:v>
      </x:c>
      <x:c r="O105" s="176" t="n">
        <x:v>2026</x:v>
      </x:c>
      <x:c r="P105" s="174" t="str">
        <x:v>Nutrition (Burbank, Los Angeles County, Calif.)</x:v>
      </x:c>
      <x:c r="Q105" s="174" t="str">
        <x:v>Journal Article; Research Support, Non-U.S. Gov't</x:v>
      </x:c>
      <x:c r="R105" s="174" t="str">
        <x:v>Unclear</x:v>
      </x:c>
      <x:c r="S105" s="174" t="str">
        <x:v>Unknown</x:v>
      </x:c>
      <x:c r="T105" s="174" t="str">
        <x:v>eng</x:v>
      </x:c>
      <x:c r="U105" s="174" t="str">
        <x:v>https://pubmed.ncbi.nlm.nih.gov/42096853/</x:v>
      </x:c>
      <x:c r="V105" s="174" t="str">
        <x:v>10.1016/j.nut.2026.113227</x:v>
      </x:c>
      <x:c r="W105" s="175" t="str">
        <x:f>IF(V105="","",LOWER(SUBSTITUTE(SUBSTITUTE(SUBSTITUTE(SUBSTITUTE(TRIM(V105),"https://doi.org/",""),"http://doi.org/",""),"https://dx.doi.org/",""),"doi:","")))</x:f>
        <x:v>10.1016/j.nut.2026.113227</x:v>
      </x:c>
      <x:c r="X105" s="174" t="str">
        <x:v>42096853</x:v>
      </x:c>
      <x:c r="Y105" s="174" t="str"/>
      <x:c r="Z105" s="174"/>
      <x:c r="AA105" s="174" t="str">
        <x:v>PubMed/MEDLINE</x:v>
      </x:c>
      <x:c r="AB105" s="174" t="str">
        <x:v>PUBMED-A-v1.0-2026-08-28</x:v>
      </x:c>
      <x:c r="AC105" s="174" t="str">
        <x:v>SP-PUBMED-A-20260828</x:v>
      </x:c>
      <x:c r="AD105" s="177" t="n">
        <x:v>46262</x:v>
      </x:c>
      <x:c r="AE105" s="177" t="n">
        <x:v>46272</x:v>
      </x:c>
      <x:c r="AF105" s="174" t="str">
        <x:v>LZVMMZD4</x:v>
      </x:c>
      <x:c r="AG105" s="174"/>
      <x:c r="AH105" s="174" t="str">
        <x:v>Tactical Athlete → Operational Readiness Brazil</x:v>
      </x:c>
      <x:c r="AI105" s="174" t="str">
        <x:v>evidence-family:A</x:v>
      </x:c>
      <x:c r="AJ105" s="174"/>
      <x:c r="AK105" s="175" t="str">
        <x:f>IF(AJ105="","",IF(OR(LOWER(AJ105)="brazil",LOWER(AJ105)="brasil"),"Yes","No"))</x:f>
      </x:c>
      <x:c r="AL105" s="174"/>
      <x:c r="AM105" s="174"/>
      <x:c r="AN105" s="174"/>
      <x:c r="AO105" s="178"/>
      <x:c r="AP105" s="174"/>
      <x:c r="AQ105" s="174"/>
      <x:c r="AR105" s="174"/>
      <x:c r="AS105" s="174"/>
      <x:c r="AT105" s="174"/>
      <x:c r="AU105" s="174"/>
      <x:c r="AV105" s="174"/>
      <x:c r="AW105" s="174"/>
      <x:c r="AX105" s="174"/>
      <x:c r="AY105" s="174"/>
      <x:c r="AZ105" s="174"/>
      <x:c r="BA105" s="174"/>
      <x:c r="BB105" s="174"/>
      <x:c r="BC105" s="174"/>
      <x:c r="BD105" s="174"/>
      <x:c r="BE105" s="174"/>
      <x:c r="BF105" s="174"/>
      <x:c r="BG105" s="174"/>
      <x:c r="BH105" s="174"/>
      <x:c r="BI105" s="174"/>
      <x:c r="BJ105" s="174"/>
      <x:c r="BK105" s="174"/>
      <x:c r="BL105" s="174"/>
      <x:c r="BM105" s="174"/>
      <x:c r="BN105" s="174"/>
      <x:c r="BO105" s="174"/>
      <x:c r="BP105" s="174"/>
      <x:c r="BQ105" s="174"/>
      <x:c r="BR105" s="174"/>
      <x:c r="BS105" s="174"/>
      <x:c r="BT105" s="174"/>
      <x:c r="BU105" s="174"/>
      <x:c r="BV105" s="174"/>
      <x:c r="BW105" s="174"/>
      <x:c r="BX105" s="174"/>
      <x:c r="BY105" s="174"/>
      <x:c r="BZ105" s="174"/>
      <x:c r="CA105" s="174"/>
      <x:c r="CB105" s="174"/>
      <x:c r="CC105" s="174"/>
      <x:c r="CD105" s="174"/>
      <x:c r="CE105" s="174"/>
      <x:c r="CF105" s="174"/>
      <x:c r="CG105" s="174"/>
      <x:c r="CH105" s="174"/>
      <x:c r="CI105" s="179"/>
      <x:c r="CJ105" s="174" t="str">
        <x:v>Yes</x:v>
      </x:c>
      <x:c r="CK105" s="174" t="str">
        <x:v>Yes</x:v>
      </x:c>
      <x:c r="CL105" s="174" t="str">
        <x:v>Yes</x:v>
      </x:c>
      <x:c r="CM105" s="174" t="str">
        <x:v>Clear</x:v>
      </x:c>
      <x:c r="CN105" s="174" t="str">
        <x:v>Verified — clear</x:v>
      </x:c>
      <x:c r="CO105" s="177" t="n">
        <x:v>46272</x:v>
      </x:c>
      <x:c r="CP105" s="174" t="str">
        <x:v>https://pubmed.ncbi.nlm.nih.gov/42096853/</x:v>
      </x:c>
      <x:c r="CQ105" s="174"/>
      <x:c r="CR105" s="174"/>
      <x:c r="CS105" s="174"/>
      <x:c r="CT105" s="174"/>
      <x:c r="CU105" s="176"/>
      <x:c r="CV105" s="176"/>
      <x:c r="CW105" s="176"/>
      <x:c r="CX105" s="176"/>
      <x:c r="CY105" s="176"/>
      <x:c r="CZ105" s="176"/>
      <x:c r="DA105" s="176"/>
      <x:c r="DB105" s="175" t="str">
        <x:f>IF(L105="","",IF(AND(COUNT(CU105:DA105)=7,OR(CU105=0,CU105=1,CU105=2),OR(CV105=0,CV105=1,CV105=2),OR(CW105=0,CW105=1,CW105=2),OR(CX105=0,CX105=1,CX105=2),OR(CY105=0,CY105=1,CY105=2),OR(CZ105=0,CZ105=1,CZ105=2),OR(DA105=0,DA105=1,DA105=2)),SUM(CU105:DA105),""))</x:f>
      </x:c>
      <x:c r="DC105" s="180" t="str">
        <x:f>IF(DB105="","",ROUND(DB105/14*10,1))</x:f>
      </x:c>
      <x:c r="DD105" s="174" t="str">
        <x:v>Pending</x:v>
      </x:c>
      <x:c r="DE105" s="175" t="str">
        <x:f>IF(L105="","",IF(DC105="","Pending",IF(DD105="Yes","CONDITIONAL — safety override",IF(DC105&gt;=8,"HIGH",IF(DC105&gt;=5,"CONDITIONAL","LOW")))))</x:f>
        <x:v>Pending</x:v>
      </x:c>
      <x:c r="DF105" s="174" t="str">
        <x:v>Pending screening and full-text appraisal; no transferability judgment made at identification.</x:v>
      </x:c>
      <x:c r="DG105" s="174"/>
      <x:c r="DH105" s="174"/>
      <x:c r="DI105" s="174"/>
      <x:c r="DJ105" s="174"/>
      <x:c r="DK105" s="174"/>
      <x:c r="DL105" s="174"/>
      <x:c r="DM105" s="174"/>
      <x:c r="DN105" s="174"/>
      <x:c r="DO105" s="174"/>
      <x:c r="DP105" s="174"/>
      <x:c r="DQ105" s="174"/>
      <x:c r="DR105" s="174"/>
      <x:c r="DS105" s="174"/>
      <x:c r="DT105" s="174"/>
      <x:c r="DU105" s="174"/>
      <x:c r="DV105" s="174"/>
      <x:c r="DW105" s="174"/>
      <x:c r="DX105" s="174"/>
      <x:c r="DY105" s="174"/>
      <x:c r="DZ105" s="174" t="str">
        <x:v>Title/abstract screening alone does not establish effectiveness, causality, methodological quality, transferability to Brazilian public safety or an institutional recommendation.</x:v>
      </x:c>
      <x:c r="EA105" s="174" t="str">
        <x:v>Pending</x:v>
      </x:c>
      <x:c r="EB105" s="175" t="str">
        <x:f>IF(L105="","",IF(EC105="READY","Yes","No / Pending"))</x:f>
        <x:v>No / Pending</x:v>
      </x:c>
      <x:c r="EC105" s="174" t="str">
        <x:f>IF(L105="","",IF(OR(ISNUMBER(SEARCH("Retracted Publication",Q105)),CM105="Retracted",CN105="Retracted",CM105="Expression of Concern",CN105="Expression of Concern",F105="Not used",CG105="Critical",CH105="High",CH105="Critical"),"BLOCKED — integrity or use restriction",IF(AND(CJ105="Yes",CK105="Yes",CL105="Yes"),IF(AND(CM105="Clear",CN105="Verified — clear"),IF(AND(AND(LEN(TRIM(CF105))&gt;0,LEFT(LOWER(TRIM(CF105)),7)&lt;&gt;"pending"),OR(CG105="High",CG105="Moderate"),OR(CH105="Low",CH105="Some concerns",CH105="Not applicable")),IF(AND(DD105="No",OR(DE105="HIGH",DE105="CONDITIONAL"),AND(LEN(TRIM(DF105))&gt;0,LEFT(LOWER(TRIM(DF105)),7)&lt;&gt;"pending")),IF(AND(AND(LEN(TRIM(DT105))&gt;0,LEFT(LOWER(TRIM(DT105)),7)&lt;&gt;"pending"),AND(LEN(TRIM(DU105))&gt;0,LEFT(LOWER(TRIM(DU105)),7)&lt;&gt;"pending"),OR(AND(LEN(TRIM(DV105))&gt;0,LEFT(LOWER(TRIM(DV105)),7)&lt;&gt;"pending"),AND(LEN(TRIM(DW105))&gt;0,LEFT(LOWER(TRIM(DW105)),7)&lt;&gt;"pending")),AND(LEN(TRIM(DX105))&gt;0,LEFT(LOWER(TRIM(DX105)),7)&lt;&gt;"pending")),IF(AND(F105="Claim-ready",OR(EA105="Strong",EA105="Moderate"),AND(LEN(TRIM(G105))&gt;0,LEFT(LOWER(TRIM(G105)),7)&lt;&gt;"pending"),G105&lt;&gt;"No substantive use decision is permitted from identification metadata alone.",AND(LEN(TRIM(DZ105))&gt;0,LEFT(LOWER(TRIM(DZ105)),7)&lt;&gt;"pending"),DZ105&lt;&gt;"Identification metadata alone does not permit any substantive scientific, causal, operational, or institutional claim.",AND(LEN(TRIM(EI105))&gt;0,LEFT(LOWER(TRIM(EI105)),7)&lt;&gt;"pending"),ISNUMBER(EH105),EH105&gt;0),"READY","PENDING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" s="174" t="str">
        <x:v>Pending</x:v>
      </x:c>
      <x:c r="EE105" s="174"/>
      <x:c r="EF105" s="174" t="str">
        <x:v>Pending</x:v>
      </x:c>
      <x:c r="EG105" s="174" t="str">
        <x:v>Pending</x:v>
      </x:c>
      <x:c r="EH105" s="177"/>
      <x:c r="EI105" s="500"/>
      <x:c r="EJ105" s="174"/>
      <x:c r="EK105" s="174" t="str">
        <x:v>Pending</x:v>
      </x:c>
      <x:c r="EL105" s="177" t="n">
        <x:v>46272</x:v>
      </x:c>
      <x:c r="EM105" s="174" t="str">
        <x:v>Production PubMed record imported and reconciled to Zotero item LZVMMZD4;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" s="181" t="n">
        <x:f>IF(L105="","",(IF(N105&lt;&gt;"",1,0)+IF(O105&lt;&gt;"",1,0)+IF(AJ105&lt;&gt;"",1,0)+IF(AU105&lt;&gt;"",1,0)+IF(BE105&lt;&gt;"",1,0)+IF(CF105&lt;&gt;"",1,0)+IF(CJ105="Yes",1,0)+IF(CL105="Yes",1,0)+IF(DE105&lt;&gt;"Pending",1,0)+IF(F105&lt;&gt;"",1,0)+IF(DZ105&lt;&gt;"",1,0)+IF(EI105&lt;&gt;"",1,0))/12)</x:f>
        <x:v>0.5</x:v>
      </x:c>
    </x:row>
    <x:row r="106">
      <x:c r="A106" s="175" t="str">
        <x:v>EV-0103</x:v>
      </x:c>
      <x:c r="B106" s="174" t="str">
        <x:v>Integrity check</x:v>
      </x:c>
      <x:c r="C106" s="175" t="str">
        <x:f>IF(L106="","",IF(LEFT(EC106,7)="BLOCKED","🔴 Do not use for conclusion",IF(EB106="Yes","🟢 Claim-ready","🟡 Caution / context")))</x:f>
        <x:v>🟡 Caution / context</x:v>
      </x:c>
      <x:c r="D106" s="174" t="str">
        <x:f>IF(L106="","",EC106)</x:f>
        <x:v>PENDING — appropriate appraisal</x:v>
      </x:c>
      <x:c r="E106" s="174" t="str">
        <x:v>P3 — Medium</x:v>
      </x:c>
      <x:c r="F106" s="174" t="str">
        <x:v>Pending</x:v>
      </x:c>
      <x:c r="G106" s="174" t="str">
        <x:v>Title/abstract identify an explicit operational APHT/medical-readiness topic; retain for full-text assessment.</x:v>
      </x:c>
      <x:c r="H106" s="174" t="str">
        <x:v>Obtain and review lawful full text; confirm human adjudication; then select a design-specific appraisal instrument.</x:v>
      </x:c>
      <x:c r="I106" s="174"/>
      <x:c r="J106" s="174" t="str">
        <x:v>B — APHT / Medical Readiness</x:v>
      </x:c>
      <x:c r="K106" s="174" t="str">
        <x:v>IDENTIFIED</x:v>
      </x:c>
      <x:c r="L106" s="174" t="str">
        <x:v>The role of tactical police medics in the prehospital environment: results from an interview study.</x:v>
      </x:c>
      <x:c r="M106" s="174"/>
      <x:c r="N106" s="174" t="str">
        <x:v>Widman, Lova; Hagiwara, Magnus Andersson; Lindell, Felix; Wildar, Claes; Backstrom, Denise</x:v>
      </x:c>
      <x:c r="O106" s="176" t="n">
        <x:v>2026</x:v>
      </x:c>
      <x:c r="P106" s="174" t="str">
        <x:v>Scandinavian journal of trauma, resuscitation and emergency medicine</x:v>
      </x:c>
      <x:c r="Q106" s="174" t="str">
        <x:v>Journal Article</x:v>
      </x:c>
      <x:c r="R106" s="174" t="str">
        <x:v>Unclear</x:v>
      </x:c>
      <x:c r="S106" s="174" t="str">
        <x:v>Unknown</x:v>
      </x:c>
      <x:c r="T106" s="174" t="str">
        <x:v>eng</x:v>
      </x:c>
      <x:c r="U106" s="174" t="str">
        <x:v>https://pubmed.ncbi.nlm.nih.gov/42093038/</x:v>
      </x:c>
      <x:c r="V106" s="174" t="str">
        <x:v>10.1186/s13049-026-01621-5</x:v>
      </x:c>
      <x:c r="W106" s="175" t="str">
        <x:f>IF(V106="","",LOWER(SUBSTITUTE(SUBSTITUTE(SUBSTITUTE(SUBSTITUTE(TRIM(V106),"https://doi.org/",""),"http://doi.org/",""),"https://dx.doi.org/",""),"doi:","")))</x:f>
        <x:v>10.1186/s13049-026-01621-5</x:v>
      </x:c>
      <x:c r="X106" s="174" t="str">
        <x:v>42093038</x:v>
      </x:c>
      <x:c r="Y106" s="174" t="str">
        <x:v>PMC13147615</x:v>
      </x:c>
      <x:c r="Z106" s="174"/>
      <x:c r="AA106" s="174" t="str">
        <x:v>PubMed/MEDLINE</x:v>
      </x:c>
      <x:c r="AB106" s="174" t="str">
        <x:v>PUBMED-B-v1.0-2026-08-28</x:v>
      </x:c>
      <x:c r="AC106" s="174" t="str">
        <x:v>SP-PUBMED-B-20260828</x:v>
      </x:c>
      <x:c r="AD106" s="177" t="n">
        <x:v>46262</x:v>
      </x:c>
      <x:c r="AE106" s="177" t="n">
        <x:v>46272</x:v>
      </x:c>
      <x:c r="AF106" s="174" t="str">
        <x:v>MG4ER9GE</x:v>
      </x:c>
      <x:c r="AG106" s="174"/>
      <x:c r="AH106" s="174" t="str">
        <x:v>Tactical Athlete → Operational Readiness Brazil</x:v>
      </x:c>
      <x:c r="AI106" s="174" t="str">
        <x:v>evidence-family:B</x:v>
      </x:c>
      <x:c r="AJ106" s="174"/>
      <x:c r="AK106" s="175" t="str">
        <x:f>IF(AJ106="","",IF(OR(LOWER(AJ106)="brazil",LOWER(AJ106)="brasil"),"Yes","No"))</x:f>
      </x:c>
      <x:c r="AL106" s="174"/>
      <x:c r="AM106" s="174"/>
      <x:c r="AN106" s="174"/>
      <x:c r="AO106" s="178"/>
      <x:c r="AP106" s="174"/>
      <x:c r="AQ106" s="174"/>
      <x:c r="AR106" s="174"/>
      <x:c r="AS106" s="174"/>
      <x:c r="AT106" s="174"/>
      <x:c r="AU106" s="174"/>
      <x:c r="AV106" s="174"/>
      <x:c r="AW106" s="174"/>
      <x:c r="AX106" s="174"/>
      <x:c r="AY106" s="174"/>
      <x:c r="AZ106" s="174"/>
      <x:c r="BA106" s="174"/>
      <x:c r="BB106" s="174"/>
      <x:c r="BC106" s="174"/>
      <x:c r="BD106" s="174"/>
      <x:c r="BE106" s="174"/>
      <x:c r="BF106" s="174"/>
      <x:c r="BG106" s="174"/>
      <x:c r="BH106" s="174"/>
      <x:c r="BI106" s="174"/>
      <x:c r="BJ106" s="174"/>
      <x:c r="BK106" s="174"/>
      <x:c r="BL106" s="174"/>
      <x:c r="BM106" s="174"/>
      <x:c r="BN106" s="174"/>
      <x:c r="BO106" s="174"/>
      <x:c r="BP106" s="174"/>
      <x:c r="BQ106" s="174"/>
      <x:c r="BR106" s="174"/>
      <x:c r="BS106" s="174"/>
      <x:c r="BT106" s="174"/>
      <x:c r="BU106" s="174"/>
      <x:c r="BV106" s="174"/>
      <x:c r="BW106" s="174"/>
      <x:c r="BX106" s="174"/>
      <x:c r="BY106" s="174"/>
      <x:c r="BZ106" s="174"/>
      <x:c r="CA106" s="174"/>
      <x:c r="CB106" s="174"/>
      <x:c r="CC106" s="174"/>
      <x:c r="CD106" s="174"/>
      <x:c r="CE106" s="174"/>
      <x:c r="CF106" s="174"/>
      <x:c r="CG106" s="174"/>
      <x:c r="CH106" s="174"/>
      <x:c r="CI106" s="179"/>
      <x:c r="CJ106" s="174" t="str">
        <x:v>Yes</x:v>
      </x:c>
      <x:c r="CK106" s="174" t="str">
        <x:v>Yes</x:v>
      </x:c>
      <x:c r="CL106" s="174" t="str">
        <x:v>Yes</x:v>
      </x:c>
      <x:c r="CM106" s="174" t="str">
        <x:v>Clear</x:v>
      </x:c>
      <x:c r="CN106" s="174" t="str">
        <x:v>Verified — clear</x:v>
      </x:c>
      <x:c r="CO106" s="177" t="n">
        <x:v>46272</x:v>
      </x:c>
      <x:c r="CP106" s="174" t="str">
        <x:v>https://pubmed.ncbi.nlm.nih.gov/42093038/</x:v>
      </x:c>
      <x:c r="CQ106" s="174"/>
      <x:c r="CR106" s="174"/>
      <x:c r="CS106" s="174"/>
      <x:c r="CT106" s="174"/>
      <x:c r="CU106" s="176"/>
      <x:c r="CV106" s="176"/>
      <x:c r="CW106" s="176"/>
      <x:c r="CX106" s="176"/>
      <x:c r="CY106" s="176"/>
      <x:c r="CZ106" s="176"/>
      <x:c r="DA106" s="176"/>
      <x:c r="DB106" s="175" t="str">
        <x:f>IF(L106="","",IF(AND(COUNT(CU106:DA106)=7,OR(CU106=0,CU106=1,CU106=2),OR(CV106=0,CV106=1,CV106=2),OR(CW106=0,CW106=1,CW106=2),OR(CX106=0,CX106=1,CX106=2),OR(CY106=0,CY106=1,CY106=2),OR(CZ106=0,CZ106=1,CZ106=2),OR(DA106=0,DA106=1,DA106=2)),SUM(CU106:DA106),""))</x:f>
      </x:c>
      <x:c r="DC106" s="180" t="str">
        <x:f>IF(DB106="","",ROUND(DB106/14*10,1))</x:f>
      </x:c>
      <x:c r="DD106" s="174" t="str">
        <x:v>Pending</x:v>
      </x:c>
      <x:c r="DE106" s="175" t="str">
        <x:f>IF(L106="","",IF(DC106="","Pending",IF(DD106="Yes","CONDITIONAL — safety override",IF(DC106&gt;=8,"HIGH",IF(DC106&gt;=5,"CONDITIONAL","LOW")))))</x:f>
        <x:v>Pending</x:v>
      </x:c>
      <x:c r="DF106" s="174" t="str">
        <x:v>Pending screening and full-text appraisal; no transferability judgment made at identification.</x:v>
      </x:c>
      <x:c r="DG106" s="174"/>
      <x:c r="DH106" s="174"/>
      <x:c r="DI106" s="174"/>
      <x:c r="DJ106" s="174"/>
      <x:c r="DK106" s="174"/>
      <x:c r="DL106" s="174"/>
      <x:c r="DM106" s="174"/>
      <x:c r="DN106" s="174"/>
      <x:c r="DO106" s="174"/>
      <x:c r="DP106" s="174"/>
      <x:c r="DQ106" s="174"/>
      <x:c r="DR106" s="174"/>
      <x:c r="DS106" s="174"/>
      <x:c r="DT106" s="174"/>
      <x:c r="DU106" s="174"/>
      <x:c r="DV106" s="174"/>
      <x:c r="DW106" s="174"/>
      <x:c r="DX106" s="174"/>
      <x:c r="DY106" s="174"/>
      <x:c r="DZ106" s="174" t="str">
        <x:v>Title/abstract screening alone does not establish effectiveness, causality, methodological quality, transferability to Brazilian public safety or an institutional recommendation.</x:v>
      </x:c>
      <x:c r="EA106" s="174" t="str">
        <x:v>Pending</x:v>
      </x:c>
      <x:c r="EB106" s="175" t="str">
        <x:f>IF(L106="","",IF(EC106="READY","Yes","No / Pending"))</x:f>
        <x:v>No / Pending</x:v>
      </x:c>
      <x:c r="EC106" s="174" t="str">
        <x:f>IF(L106="","",IF(OR(ISNUMBER(SEARCH("Retracted Publication",Q106)),CM106="Retracted",CN106="Retracted",CM106="Expression of Concern",CN106="Expression of Concern",F106="Not used",CG106="Critical",CH106="High",CH106="Critical"),"BLOCKED — integrity or use restriction",IF(AND(CJ106="Yes",CK106="Yes",CL106="Yes"),IF(AND(CM106="Clear",CN106="Verified — clear"),IF(AND(AND(LEN(TRIM(CF106))&gt;0,LEFT(LOWER(TRIM(CF106)),7)&lt;&gt;"pending"),OR(CG106="High",CG106="Moderate"),OR(CH106="Low",CH106="Some concerns",CH106="Not applicable")),IF(AND(DD106="No",OR(DE106="HIGH",DE106="CONDITIONAL"),AND(LEN(TRIM(DF106))&gt;0,LEFT(LOWER(TRIM(DF106)),7)&lt;&gt;"pending")),IF(AND(AND(LEN(TRIM(DT106))&gt;0,LEFT(LOWER(TRIM(DT106)),7)&lt;&gt;"pending"),AND(LEN(TRIM(DU106))&gt;0,LEFT(LOWER(TRIM(DU106)),7)&lt;&gt;"pending"),OR(AND(LEN(TRIM(DV106))&gt;0,LEFT(LOWER(TRIM(DV106)),7)&lt;&gt;"pending"),AND(LEN(TRIM(DW106))&gt;0,LEFT(LOWER(TRIM(DW106)),7)&lt;&gt;"pending")),AND(LEN(TRIM(DX106))&gt;0,LEFT(LOWER(TRIM(DX106)),7)&lt;&gt;"pending")),IF(AND(F106="Claim-ready",OR(EA106="Strong",EA106="Moderate"),AND(LEN(TRIM(G106))&gt;0,LEFT(LOWER(TRIM(G106)),7)&lt;&gt;"pending"),G106&lt;&gt;"No substantive use decision is permitted from identification metadata alone.",AND(LEN(TRIM(DZ106))&gt;0,LEFT(LOWER(TRIM(DZ106)),7)&lt;&gt;"pending"),DZ106&lt;&gt;"Identification metadata alone does not permit any substantive scientific, causal, operational, or institutional claim.",AND(LEN(TRIM(EI106))&gt;0,LEFT(LOWER(TRIM(EI106)),7)&lt;&gt;"pending"),ISNUMBER(EH106),EH106&gt;0),"READY","PENDING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" s="174" t="str">
        <x:v>Pending</x:v>
      </x:c>
      <x:c r="EE106" s="174"/>
      <x:c r="EF106" s="174" t="str">
        <x:v>Pending</x:v>
      </x:c>
      <x:c r="EG106" s="174" t="str">
        <x:v>Pending</x:v>
      </x:c>
      <x:c r="EH106" s="177"/>
      <x:c r="EI106" s="500"/>
      <x:c r="EJ106" s="174"/>
      <x:c r="EK106" s="174" t="str">
        <x:v>Pending</x:v>
      </x:c>
      <x:c r="EL106" s="177" t="n">
        <x:v>46272</x:v>
      </x:c>
      <x:c r="EM106" s="174" t="str">
        <x:v>Production PubMed record imported and reconciled to Zotero item MG4ER9GE;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" s="181" t="n">
        <x:f>IF(L106="","",(IF(N106&lt;&gt;"",1,0)+IF(O106&lt;&gt;"",1,0)+IF(AJ106&lt;&gt;"",1,0)+IF(AU106&lt;&gt;"",1,0)+IF(BE106&lt;&gt;"",1,0)+IF(CF106&lt;&gt;"",1,0)+IF(CJ106="Yes",1,0)+IF(CL106="Yes",1,0)+IF(DE106&lt;&gt;"Pending",1,0)+IF(F106&lt;&gt;"",1,0)+IF(DZ106&lt;&gt;"",1,0)+IF(EI106&lt;&gt;"",1,0))/12)</x:f>
        <x:v>0.5</x:v>
      </x:c>
    </x:row>
    <x:row r="107">
      <x:c r="A107" s="175" t="str">
        <x:v>EV-0104</x:v>
      </x:c>
      <x:c r="B107" s="174" t="str">
        <x:v>Integrity check</x:v>
      </x:c>
      <x:c r="C107" s="175" t="str">
        <x:f>IF(L107="","",IF(LEFT(EC107,7)="BLOCKED","🔴 Do not use for conclusion",IF(EB107="Yes","🟢 Claim-ready","🟡 Caution / context")))</x:f>
        <x:v>🟡 Caution / context</x:v>
      </x:c>
      <x:c r="D107" s="174" t="str">
        <x:f>IF(L107="","",EC107)</x:f>
        <x:v>PENDING — appropriate appraisal</x:v>
      </x:c>
      <x:c r="E107" s="174" t="str">
        <x:v>P3 — Medium</x:v>
      </x:c>
      <x:c r="F107" s="174" t="str">
        <x:v>Pending</x:v>
      </x:c>
      <x:c r="G107" s="174" t="str">
        <x:v>A potentially relevant concept is present, but direct applicability is ambiguous at title/abstract level.</x:v>
      </x:c>
      <x:c r="H107" s="174" t="str">
        <x:v>Human title/abstract adjudication; retrieve full text if relevance remains plausible.</x:v>
      </x:c>
      <x:c r="I107" s="174"/>
      <x:c r="J107" s="174" t="str">
        <x:v>A — Core</x:v>
      </x:c>
      <x:c r="K107" s="174" t="str">
        <x:v>IDENTIFIED</x:v>
      </x:c>
      <x:c r="L107" s="174" t="str">
        <x:v>Implementation of a Patent Foramen Ovale Closure Program in a Role 4 Military Hospital: Initial Experience and Proof-of-Concept for Enhancing Cryptogenic Stroke Care and Military Diving Operational Readiness.</x:v>
      </x:c>
      <x:c r="M107" s="174"/>
      <x:c r="N107" s="174" t="str">
        <x:v>Prevautel, Thibaut; Demoulin, Raphael; Schmitt, Paul; Rohel, Gwenole; Capilla, Eleonore; Pons, Frederic; Adet, Alisson; Cellarier, Gilles R</x:v>
      </x:c>
      <x:c r="O107" s="176" t="n">
        <x:v>2026</x:v>
      </x:c>
      <x:c r="P107" s="174" t="str">
        <x:v>Military medicine</x:v>
      </x:c>
      <x:c r="Q107" s="174" t="str">
        <x:v>Journal Article</x:v>
      </x:c>
      <x:c r="R107" s="174" t="str">
        <x:v>Unclear</x:v>
      </x:c>
      <x:c r="S107" s="174" t="str">
        <x:v>Unknown</x:v>
      </x:c>
      <x:c r="T107" s="174" t="str">
        <x:v>eng</x:v>
      </x:c>
      <x:c r="U107" s="174" t="str">
        <x:v>https://pubmed.ncbi.nlm.nih.gov/42090316/</x:v>
      </x:c>
      <x:c r="V107" s="174" t="str">
        <x:v>10.1093/milmed/usag218</x:v>
      </x:c>
      <x:c r="W107" s="175" t="str">
        <x:f>IF(V107="","",LOWER(SUBSTITUTE(SUBSTITUTE(SUBSTITUTE(SUBSTITUTE(TRIM(V107),"https://doi.org/",""),"http://doi.org/",""),"https://dx.doi.org/",""),"doi:","")))</x:f>
        <x:v>10.1093/milmed/usag218</x:v>
      </x:c>
      <x:c r="X107" s="174" t="str">
        <x:v>42090316</x:v>
      </x:c>
      <x:c r="Y107" s="174" t="str"/>
      <x:c r="Z107" s="174"/>
      <x:c r="AA107" s="174" t="str">
        <x:v>PubMed/MEDLINE</x:v>
      </x:c>
      <x:c r="AB107" s="174" t="str">
        <x:v>PUBMED-A-v1.0-2026-08-28</x:v>
      </x:c>
      <x:c r="AC107" s="174" t="str">
        <x:v>SP-PUBMED-A-20260828</x:v>
      </x:c>
      <x:c r="AD107" s="177" t="n">
        <x:v>46262</x:v>
      </x:c>
      <x:c r="AE107" s="177" t="n">
        <x:v>46272</x:v>
      </x:c>
      <x:c r="AF107" s="174" t="str">
        <x:v>N3KR7S4Q</x:v>
      </x:c>
      <x:c r="AG107" s="174"/>
      <x:c r="AH107" s="174" t="str">
        <x:v>Tactical Athlete → Operational Readiness Brazil</x:v>
      </x:c>
      <x:c r="AI107" s="174" t="str">
        <x:v>evidence-family:A</x:v>
      </x:c>
      <x:c r="AJ107" s="174"/>
      <x:c r="AK107" s="175" t="str">
        <x:f>IF(AJ107="","",IF(OR(LOWER(AJ107)="brazil",LOWER(AJ107)="brasil"),"Yes","No"))</x:f>
      </x:c>
      <x:c r="AL107" s="174"/>
      <x:c r="AM107" s="174"/>
      <x:c r="AN107" s="174"/>
      <x:c r="AO107" s="178"/>
      <x:c r="AP107" s="174"/>
      <x:c r="AQ107" s="174"/>
      <x:c r="AR107" s="174"/>
      <x:c r="AS107" s="174"/>
      <x:c r="AT107" s="174"/>
      <x:c r="AU107" s="174"/>
      <x:c r="AV107" s="174"/>
      <x:c r="AW107" s="174"/>
      <x:c r="AX107" s="174"/>
      <x:c r="AY107" s="174"/>
      <x:c r="AZ107" s="174"/>
      <x:c r="BA107" s="174"/>
      <x:c r="BB107" s="174"/>
      <x:c r="BC107" s="174"/>
      <x:c r="BD107" s="174"/>
      <x:c r="BE107" s="174"/>
      <x:c r="BF107" s="174"/>
      <x:c r="BG107" s="174"/>
      <x:c r="BH107" s="174"/>
      <x:c r="BI107" s="174"/>
      <x:c r="BJ107" s="174"/>
      <x:c r="BK107" s="174"/>
      <x:c r="BL107" s="174"/>
      <x:c r="BM107" s="174"/>
      <x:c r="BN107" s="174"/>
      <x:c r="BO107" s="174"/>
      <x:c r="BP107" s="174"/>
      <x:c r="BQ107" s="174"/>
      <x:c r="BR107" s="174"/>
      <x:c r="BS107" s="174"/>
      <x:c r="BT107" s="174"/>
      <x:c r="BU107" s="174"/>
      <x:c r="BV107" s="174"/>
      <x:c r="BW107" s="174"/>
      <x:c r="BX107" s="174"/>
      <x:c r="BY107" s="174"/>
      <x:c r="BZ107" s="174"/>
      <x:c r="CA107" s="174"/>
      <x:c r="CB107" s="174"/>
      <x:c r="CC107" s="174"/>
      <x:c r="CD107" s="174"/>
      <x:c r="CE107" s="174"/>
      <x:c r="CF107" s="174"/>
      <x:c r="CG107" s="174"/>
      <x:c r="CH107" s="174"/>
      <x:c r="CI107" s="179"/>
      <x:c r="CJ107" s="174" t="str">
        <x:v>Yes</x:v>
      </x:c>
      <x:c r="CK107" s="174" t="str">
        <x:v>Yes</x:v>
      </x:c>
      <x:c r="CL107" s="174" t="str">
        <x:v>Yes</x:v>
      </x:c>
      <x:c r="CM107" s="174" t="str">
        <x:v>Clear</x:v>
      </x:c>
      <x:c r="CN107" s="174" t="str">
        <x:v>Verified — clear</x:v>
      </x:c>
      <x:c r="CO107" s="177" t="n">
        <x:v>46272</x:v>
      </x:c>
      <x:c r="CP107" s="174" t="str">
        <x:v>https://pubmed.ncbi.nlm.nih.gov/42090316/</x:v>
      </x:c>
      <x:c r="CQ107" s="174"/>
      <x:c r="CR107" s="174"/>
      <x:c r="CS107" s="174"/>
      <x:c r="CT107" s="174"/>
      <x:c r="CU107" s="176"/>
      <x:c r="CV107" s="176"/>
      <x:c r="CW107" s="176"/>
      <x:c r="CX107" s="176"/>
      <x:c r="CY107" s="176"/>
      <x:c r="CZ107" s="176"/>
      <x:c r="DA107" s="176"/>
      <x:c r="DB107" s="175" t="str">
        <x:f>IF(L107="","",IF(AND(COUNT(CU107:DA107)=7,OR(CU107=0,CU107=1,CU107=2),OR(CV107=0,CV107=1,CV107=2),OR(CW107=0,CW107=1,CW107=2),OR(CX107=0,CX107=1,CX107=2),OR(CY107=0,CY107=1,CY107=2),OR(CZ107=0,CZ107=1,CZ107=2),OR(DA107=0,DA107=1,DA107=2)),SUM(CU107:DA107),""))</x:f>
      </x:c>
      <x:c r="DC107" s="180" t="str">
        <x:f>IF(DB107="","",ROUND(DB107/14*10,1))</x:f>
      </x:c>
      <x:c r="DD107" s="174" t="str">
        <x:v>Pending</x:v>
      </x:c>
      <x:c r="DE107" s="175" t="str">
        <x:f>IF(L107="","",IF(DC107="","Pending",IF(DD107="Yes","CONDITIONAL — safety override",IF(DC107&gt;=8,"HIGH",IF(DC107&gt;=5,"CONDITIONAL","LOW")))))</x:f>
        <x:v>Pending</x:v>
      </x:c>
      <x:c r="DF107" s="174" t="str">
        <x:v>Pending screening and full-text appraisal; no transferability judgment made at identification.</x:v>
      </x:c>
      <x:c r="DG107" s="174"/>
      <x:c r="DH107" s="174"/>
      <x:c r="DI107" s="174"/>
      <x:c r="DJ107" s="174"/>
      <x:c r="DK107" s="174"/>
      <x:c r="DL107" s="174"/>
      <x:c r="DM107" s="174"/>
      <x:c r="DN107" s="174"/>
      <x:c r="DO107" s="174"/>
      <x:c r="DP107" s="174"/>
      <x:c r="DQ107" s="174"/>
      <x:c r="DR107" s="174"/>
      <x:c r="DS107" s="174"/>
      <x:c r="DT107" s="174"/>
      <x:c r="DU107" s="174"/>
      <x:c r="DV107" s="174"/>
      <x:c r="DW107" s="174"/>
      <x:c r="DX107" s="174"/>
      <x:c r="DY107" s="174"/>
      <x:c r="DZ107" s="174" t="str">
        <x:v>Title/abstract information is insufficient for a substantive scientific, causal, transferability or institutional claim.</x:v>
      </x:c>
      <x:c r="EA107" s="174" t="str">
        <x:v>Pending</x:v>
      </x:c>
      <x:c r="EB107" s="175" t="str">
        <x:f>IF(L107="","",IF(EC107="READY","Yes","No / Pending"))</x:f>
        <x:v>No / Pending</x:v>
      </x:c>
      <x:c r="EC107" s="174" t="str">
        <x:f>IF(L107="","",IF(OR(ISNUMBER(SEARCH("Retracted Publication",Q107)),CM107="Retracted",CN107="Retracted",CM107="Expression of Concern",CN107="Expression of Concern",F107="Not used",CG107="Critical",CH107="High",CH107="Critical"),"BLOCKED — integrity or use restriction",IF(AND(CJ107="Yes",CK107="Yes",CL107="Yes"),IF(AND(CM107="Clear",CN107="Verified — clear"),IF(AND(AND(LEN(TRIM(CF107))&gt;0,LEFT(LOWER(TRIM(CF107)),7)&lt;&gt;"pending"),OR(CG107="High",CG107="Moderate"),OR(CH107="Low",CH107="Some concerns",CH107="Not applicable")),IF(AND(DD107="No",OR(DE107="HIGH",DE107="CONDITIONAL"),AND(LEN(TRIM(DF107))&gt;0,LEFT(LOWER(TRIM(DF107)),7)&lt;&gt;"pending")),IF(AND(AND(LEN(TRIM(DT107))&gt;0,LEFT(LOWER(TRIM(DT107)),7)&lt;&gt;"pending"),AND(LEN(TRIM(DU107))&gt;0,LEFT(LOWER(TRIM(DU107)),7)&lt;&gt;"pending"),OR(AND(LEN(TRIM(DV107))&gt;0,LEFT(LOWER(TRIM(DV107)),7)&lt;&gt;"pending"),AND(LEN(TRIM(DW107))&gt;0,LEFT(LOWER(TRIM(DW107)),7)&lt;&gt;"pending")),AND(LEN(TRIM(DX107))&gt;0,LEFT(LOWER(TRIM(DX107)),7)&lt;&gt;"pending")),IF(AND(F107="Claim-ready",OR(EA107="Strong",EA107="Moderate"),AND(LEN(TRIM(G107))&gt;0,LEFT(LOWER(TRIM(G107)),7)&lt;&gt;"pending"),G107&lt;&gt;"No substantive use decision is permitted from identification metadata alone.",AND(LEN(TRIM(DZ107))&gt;0,LEFT(LOWER(TRIM(DZ107)),7)&lt;&gt;"pending"),DZ107&lt;&gt;"Identification metadata alone does not permit any substantive scientific, causal, operational, or institutional claim.",AND(LEN(TRIM(EI107))&gt;0,LEFT(LOWER(TRIM(EI107)),7)&lt;&gt;"pending"),ISNUMBER(EH107),EH107&gt;0),"READY","PENDING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" s="174" t="str">
        <x:v>Pending</x:v>
      </x:c>
      <x:c r="EE107" s="174"/>
      <x:c r="EF107" s="174" t="str">
        <x:v>Pending</x:v>
      </x:c>
      <x:c r="EG107" s="174" t="str">
        <x:v>Pending</x:v>
      </x:c>
      <x:c r="EH107" s="177"/>
      <x:c r="EI107" s="500"/>
      <x:c r="EJ107" s="174"/>
      <x:c r="EK107" s="174" t="str">
        <x:v>Pending</x:v>
      </x:c>
      <x:c r="EL107" s="177" t="n">
        <x:v>46272</x:v>
      </x:c>
      <x:c r="EM107" s="174" t="str">
        <x:v>Production PubMed record imported and reconciled to Zotero item N3KR7S4Q;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7" s="181" t="n">
        <x:f>IF(L107="","",(IF(N107&lt;&gt;"",1,0)+IF(O107&lt;&gt;"",1,0)+IF(AJ107&lt;&gt;"",1,0)+IF(AU107&lt;&gt;"",1,0)+IF(BE107&lt;&gt;"",1,0)+IF(CF107&lt;&gt;"",1,0)+IF(CJ107="Yes",1,0)+IF(CL107="Yes",1,0)+IF(DE107&lt;&gt;"Pending",1,0)+IF(F107&lt;&gt;"",1,0)+IF(DZ107&lt;&gt;"",1,0)+IF(EI107&lt;&gt;"",1,0))/12)</x:f>
        <x:v>0.5</x:v>
      </x:c>
    </x:row>
    <x:row r="108">
      <x:c r="A108" s="175" t="str">
        <x:v>EV-0105</x:v>
      </x:c>
      <x:c r="B108" s="174" t="str">
        <x:v>Integrity check</x:v>
      </x:c>
      <x:c r="C108" s="175" t="str">
        <x:f>IF(L108="","",IF(LEFT(EC108,7)="BLOCKED","🔴 Do not use for conclusion",IF(EB108="Yes","🟢 Claim-ready","🟡 Caution / context")))</x:f>
        <x:v>🟡 Caution / context</x:v>
      </x:c>
      <x:c r="D108" s="174" t="str">
        <x:f>IF(L108="","",EC108)</x:f>
        <x:v>PENDING — appropriate appraisal</x:v>
      </x:c>
      <x:c r="E108" s="174" t="str">
        <x:v>P3 — Medium</x:v>
      </x:c>
      <x:c r="F108" s="174" t="str">
        <x:v>Pending</x:v>
      </x:c>
      <x:c r="G108" s="174" t="str">
        <x:v>A potentially relevant concept is present, but direct applicability is ambiguous at title/abstract level.</x:v>
      </x:c>
      <x:c r="H108" s="174" t="str">
        <x:v>Human title/abstract adjudication; retrieve full text if relevance remains plausible.</x:v>
      </x:c>
      <x:c r="I108" s="174"/>
      <x:c r="J108" s="174" t="str">
        <x:v>C — Implementation Science</x:v>
      </x:c>
      <x:c r="K108" s="174" t="str">
        <x:v>IDENTIFIED</x:v>
      </x:c>
      <x:c r="L108" s="174" t="str">
        <x:v>Evaluating real-world uptake of the online Military to Civilian Adjustment and Reintegration Measure among former military members.</x:v>
      </x:c>
      <x:c r="M108" s="174"/>
      <x:c r="N108" s="174" t="str">
        <x:v>Alichniewicz, Karolina; Fisher, Gina; Tabinga, Angeli; Guindalini, Camila</x:v>
      </x:c>
      <x:c r="O108" s="176" t="n">
        <x:v>2026</x:v>
      </x:c>
      <x:c r="P108" s="174" t="str">
        <x:v>Australian journal of psychology</x:v>
      </x:c>
      <x:c r="Q108" s="174" t="str">
        <x:v>Journal Article</x:v>
      </x:c>
      <x:c r="R108" s="174" t="str">
        <x:v>Unclear</x:v>
      </x:c>
      <x:c r="S108" s="174" t="str">
        <x:v>Unknown</x:v>
      </x:c>
      <x:c r="T108" s="174" t="str">
        <x:v>eng</x:v>
      </x:c>
      <x:c r="U108" s="174" t="str">
        <x:v>https://pubmed.ncbi.nlm.nih.gov/42088595/</x:v>
      </x:c>
      <x:c r="V108" s="174" t="str">
        <x:v>10.1080/00049530.2026.2664166</x:v>
      </x:c>
      <x:c r="W108" s="175" t="str">
        <x:f>IF(V108="","",LOWER(SUBSTITUTE(SUBSTITUTE(SUBSTITUTE(SUBSTITUTE(TRIM(V108),"https://doi.org/",""),"http://doi.org/",""),"https://dx.doi.org/",""),"doi:","")))</x:f>
        <x:v>10.1080/00049530.2026.2664166</x:v>
      </x:c>
      <x:c r="X108" s="174" t="str">
        <x:v>42088595</x:v>
      </x:c>
      <x:c r="Y108" s="174" t="str">
        <x:v>PMC13137745</x:v>
      </x:c>
      <x:c r="Z108" s="174"/>
      <x:c r="AA108" s="174" t="str">
        <x:v>PubMed/MEDLINE</x:v>
      </x:c>
      <x:c r="AB108" s="174" t="str">
        <x:v>PUBMED-C-v1.0-2026-08-28</x:v>
      </x:c>
      <x:c r="AC108" s="174" t="str">
        <x:v>SP-PUBMED-C-20260828</x:v>
      </x:c>
      <x:c r="AD108" s="177" t="n">
        <x:v>46262</x:v>
      </x:c>
      <x:c r="AE108" s="177" t="n">
        <x:v>46272</x:v>
      </x:c>
      <x:c r="AF108" s="174" t="str">
        <x:v>9GJEZHTM</x:v>
      </x:c>
      <x:c r="AG108" s="174"/>
      <x:c r="AH108" s="174" t="str">
        <x:v>Tactical Athlete → Operational Readiness Brazil</x:v>
      </x:c>
      <x:c r="AI108" s="174" t="str">
        <x:v>evidence-family:C</x:v>
      </x:c>
      <x:c r="AJ108" s="174"/>
      <x:c r="AK108" s="175" t="str">
        <x:f>IF(AJ108="","",IF(OR(LOWER(AJ108)="brazil",LOWER(AJ108)="brasil"),"Yes","No"))</x:f>
      </x:c>
      <x:c r="AL108" s="174"/>
      <x:c r="AM108" s="174"/>
      <x:c r="AN108" s="174"/>
      <x:c r="AO108" s="178"/>
      <x:c r="AP108" s="174"/>
      <x:c r="AQ108" s="174"/>
      <x:c r="AR108" s="174"/>
      <x:c r="AS108" s="174"/>
      <x:c r="AT108" s="174"/>
      <x:c r="AU108" s="174"/>
      <x:c r="AV108" s="174"/>
      <x:c r="AW108" s="174"/>
      <x:c r="AX108" s="174"/>
      <x:c r="AY108" s="174"/>
      <x:c r="AZ108" s="174"/>
      <x:c r="BA108" s="174"/>
      <x:c r="BB108" s="174"/>
      <x:c r="BC108" s="174"/>
      <x:c r="BD108" s="174"/>
      <x:c r="BE108" s="174"/>
      <x:c r="BF108" s="174"/>
      <x:c r="BG108" s="174"/>
      <x:c r="BH108" s="174"/>
      <x:c r="BI108" s="174"/>
      <x:c r="BJ108" s="174"/>
      <x:c r="BK108" s="174"/>
      <x:c r="BL108" s="174"/>
      <x:c r="BM108" s="174"/>
      <x:c r="BN108" s="174"/>
      <x:c r="BO108" s="174"/>
      <x:c r="BP108" s="174"/>
      <x:c r="BQ108" s="174"/>
      <x:c r="BR108" s="174"/>
      <x:c r="BS108" s="174"/>
      <x:c r="BT108" s="174"/>
      <x:c r="BU108" s="174"/>
      <x:c r="BV108" s="174"/>
      <x:c r="BW108" s="174"/>
      <x:c r="BX108" s="174"/>
      <x:c r="BY108" s="174"/>
      <x:c r="BZ108" s="174"/>
      <x:c r="CA108" s="174"/>
      <x:c r="CB108" s="174"/>
      <x:c r="CC108" s="174"/>
      <x:c r="CD108" s="174"/>
      <x:c r="CE108" s="174"/>
      <x:c r="CF108" s="174"/>
      <x:c r="CG108" s="174"/>
      <x:c r="CH108" s="174"/>
      <x:c r="CI108" s="179"/>
      <x:c r="CJ108" s="174" t="str">
        <x:v>Yes</x:v>
      </x:c>
      <x:c r="CK108" s="174" t="str">
        <x:v>Yes</x:v>
      </x:c>
      <x:c r="CL108" s="174" t="str">
        <x:v>Yes</x:v>
      </x:c>
      <x:c r="CM108" s="174" t="str">
        <x:v>Clear</x:v>
      </x:c>
      <x:c r="CN108" s="174" t="str">
        <x:v>Verified — clear</x:v>
      </x:c>
      <x:c r="CO108" s="177" t="n">
        <x:v>46272</x:v>
      </x:c>
      <x:c r="CP108" s="174" t="str">
        <x:v>https://pubmed.ncbi.nlm.nih.gov/42088595/</x:v>
      </x:c>
      <x:c r="CQ108" s="174"/>
      <x:c r="CR108" s="174"/>
      <x:c r="CS108" s="174"/>
      <x:c r="CT108" s="174"/>
      <x:c r="CU108" s="176"/>
      <x:c r="CV108" s="176"/>
      <x:c r="CW108" s="176"/>
      <x:c r="CX108" s="176"/>
      <x:c r="CY108" s="176"/>
      <x:c r="CZ108" s="176"/>
      <x:c r="DA108" s="176"/>
      <x:c r="DB108" s="175" t="str">
        <x:f>IF(L108="","",IF(AND(COUNT(CU108:DA108)=7,OR(CU108=0,CU108=1,CU108=2),OR(CV108=0,CV108=1,CV108=2),OR(CW108=0,CW108=1,CW108=2),OR(CX108=0,CX108=1,CX108=2),OR(CY108=0,CY108=1,CY108=2),OR(CZ108=0,CZ108=1,CZ108=2),OR(DA108=0,DA108=1,DA108=2)),SUM(CU108:DA108),""))</x:f>
      </x:c>
      <x:c r="DC108" s="180" t="str">
        <x:f>IF(DB108="","",ROUND(DB108/14*10,1))</x:f>
      </x:c>
      <x:c r="DD108" s="174" t="str">
        <x:v>Pending</x:v>
      </x:c>
      <x:c r="DE108" s="175" t="str">
        <x:f>IF(L108="","",IF(DC108="","Pending",IF(DD108="Yes","CONDITIONAL — safety override",IF(DC108&gt;=8,"HIGH",IF(DC108&gt;=5,"CONDITIONAL","LOW")))))</x:f>
        <x:v>Pending</x:v>
      </x:c>
      <x:c r="DF108" s="174" t="str">
        <x:v>Pending screening and full-text appraisal; no transferability judgment made at identification.</x:v>
      </x:c>
      <x:c r="DG108" s="174"/>
      <x:c r="DH108" s="174"/>
      <x:c r="DI108" s="174"/>
      <x:c r="DJ108" s="174"/>
      <x:c r="DK108" s="174"/>
      <x:c r="DL108" s="174"/>
      <x:c r="DM108" s="174"/>
      <x:c r="DN108" s="174"/>
      <x:c r="DO108" s="174"/>
      <x:c r="DP108" s="174"/>
      <x:c r="DQ108" s="174"/>
      <x:c r="DR108" s="174"/>
      <x:c r="DS108" s="174"/>
      <x:c r="DT108" s="174"/>
      <x:c r="DU108" s="174"/>
      <x:c r="DV108" s="174"/>
      <x:c r="DW108" s="174"/>
      <x:c r="DX108" s="174"/>
      <x:c r="DY108" s="174"/>
      <x:c r="DZ108" s="174" t="str">
        <x:v>Title/abstract information is insufficient for a substantive scientific, causal, transferability or institutional claim.</x:v>
      </x:c>
      <x:c r="EA108" s="174" t="str">
        <x:v>Pending</x:v>
      </x:c>
      <x:c r="EB108" s="175" t="str">
        <x:f>IF(L108="","",IF(EC108="READY","Yes","No / Pending"))</x:f>
        <x:v>No / Pending</x:v>
      </x:c>
      <x:c r="EC108" s="174" t="str">
        <x:f>IF(L108="","",IF(OR(ISNUMBER(SEARCH("Retracted Publication",Q108)),CM108="Retracted",CN108="Retracted",CM108="Expression of Concern",CN108="Expression of Concern",F108="Not used",CG108="Critical",CH108="High",CH108="Critical"),"BLOCKED — integrity or use restriction",IF(AND(CJ108="Yes",CK108="Yes",CL108="Yes"),IF(AND(CM108="Clear",CN108="Verified — clear"),IF(AND(AND(LEN(TRIM(CF108))&gt;0,LEFT(LOWER(TRIM(CF108)),7)&lt;&gt;"pending"),OR(CG108="High",CG108="Moderate"),OR(CH108="Low",CH108="Some concerns",CH108="Not applicable")),IF(AND(DD108="No",OR(DE108="HIGH",DE108="CONDITIONAL"),AND(LEN(TRIM(DF108))&gt;0,LEFT(LOWER(TRIM(DF108)),7)&lt;&gt;"pending")),IF(AND(AND(LEN(TRIM(DT108))&gt;0,LEFT(LOWER(TRIM(DT108)),7)&lt;&gt;"pending"),AND(LEN(TRIM(DU108))&gt;0,LEFT(LOWER(TRIM(DU108)),7)&lt;&gt;"pending"),OR(AND(LEN(TRIM(DV108))&gt;0,LEFT(LOWER(TRIM(DV108)),7)&lt;&gt;"pending"),AND(LEN(TRIM(DW108))&gt;0,LEFT(LOWER(TRIM(DW108)),7)&lt;&gt;"pending")),AND(LEN(TRIM(DX108))&gt;0,LEFT(LOWER(TRIM(DX108)),7)&lt;&gt;"pending")),IF(AND(F108="Claim-ready",OR(EA108="Strong",EA108="Moderate"),AND(LEN(TRIM(G108))&gt;0,LEFT(LOWER(TRIM(G108)),7)&lt;&gt;"pending"),G108&lt;&gt;"No substantive use decision is permitted from identification metadata alone.",AND(LEN(TRIM(DZ108))&gt;0,LEFT(LOWER(TRIM(DZ108)),7)&lt;&gt;"pending"),DZ108&lt;&gt;"Identification metadata alone does not permit any substantive scientific, causal, operational, or institutional claim.",AND(LEN(TRIM(EI108))&gt;0,LEFT(LOWER(TRIM(EI108)),7)&lt;&gt;"pending"),ISNUMBER(EH108),EH108&gt;0),"READY","PENDING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" s="174" t="str">
        <x:v>Pending</x:v>
      </x:c>
      <x:c r="EE108" s="174"/>
      <x:c r="EF108" s="174" t="str">
        <x:v>Pending</x:v>
      </x:c>
      <x:c r="EG108" s="174" t="str">
        <x:v>Pending</x:v>
      </x:c>
      <x:c r="EH108" s="177"/>
      <x:c r="EI108" s="500"/>
      <x:c r="EJ108" s="174"/>
      <x:c r="EK108" s="174" t="str">
        <x:v>Pending</x:v>
      </x:c>
      <x:c r="EL108" s="177" t="n">
        <x:v>46272</x:v>
      </x:c>
      <x:c r="EM108" s="174" t="str">
        <x:v>Production PubMed record imported and reconciled to Zotero item 9GJEZHTM;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8" s="181" t="n">
        <x:f>IF(L108="","",(IF(N108&lt;&gt;"",1,0)+IF(O108&lt;&gt;"",1,0)+IF(AJ108&lt;&gt;"",1,0)+IF(AU108&lt;&gt;"",1,0)+IF(BE108&lt;&gt;"",1,0)+IF(CF108&lt;&gt;"",1,0)+IF(CJ108="Yes",1,0)+IF(CL108="Yes",1,0)+IF(DE108&lt;&gt;"Pending",1,0)+IF(F108&lt;&gt;"",1,0)+IF(DZ108&lt;&gt;"",1,0)+IF(EI108&lt;&gt;"",1,0))/12)</x:f>
        <x:v>0.5</x:v>
      </x:c>
    </x:row>
    <x:row r="109">
      <x:c r="A109" s="175" t="str">
        <x:v>EV-0106</x:v>
      </x:c>
      <x:c r="B109" s="174" t="str">
        <x:v>Integrity check</x:v>
      </x:c>
      <x:c r="C109" s="175" t="str">
        <x:f>IF(L109="","",IF(LEFT(EC109,7)="BLOCKED","🔴 Do not use for conclusion",IF(EB109="Yes","🟢 Claim-ready","🟡 Caution / context")))</x:f>
        <x:v>🟡 Caution / context</x:v>
      </x:c>
      <x:c r="D109" s="174" t="str">
        <x:f>IF(L109="","",EC109)</x:f>
        <x:v>PENDING — integrity resolution</x:v>
      </x:c>
      <x:c r="E109" s="174" t="str">
        <x:v>P2 — High</x:v>
      </x:c>
      <x:c r="F109" s="174" t="str">
        <x:v>Pending</x:v>
      </x:c>
      <x:c r="G109" s="174" t="str">
        <x:v>The record is a correction concerning a military suicide-prevention implementation study; review the corrected source before relevance adjudication.</x:v>
      </x:c>
      <x:c r="H109" s="174" t="str">
        <x:v>Human title/abstract adjudication; retrieve full text if relevance remains plausible.</x:v>
      </x:c>
      <x:c r="I109" s="174"/>
      <x:c r="J109" s="174" t="str">
        <x:v>C — Implementation Science</x:v>
      </x:c>
      <x:c r="K109" s="174" t="str">
        <x:v>IDENTIFIED</x:v>
      </x:c>
      <x:c r="L109" s="174" t="str">
        <x:v>Correction: Innovating military suicide prevention: learnings from the Australian Defence SafeSide Project.</x:v>
      </x:c>
      <x:c r="M109" s="174"/>
      <x:c r="N109" s="174" t="str">
        <x:v>Druett, Kylie; Donovan, Sarah; Harvey, Jennifer; Mobbs, Dan; Bailey, Annamarie; Clark, Melanie; Pisani, Anthony R</x:v>
      </x:c>
      <x:c r="O109" s="176" t="n">
        <x:v>2026</x:v>
      </x:c>
      <x:c r="P109" s="174" t="str">
        <x:v>Frontiers in psychiatry</x:v>
      </x:c>
      <x:c r="Q109" s="174" t="str">
        <x:v>Published Erratum</x:v>
      </x:c>
      <x:c r="R109" s="174" t="str">
        <x:v>Unclear</x:v>
      </x:c>
      <x:c r="S109" s="174" t="str">
        <x:v>Unknown</x:v>
      </x:c>
      <x:c r="T109" s="174" t="str">
        <x:v>eng</x:v>
      </x:c>
      <x:c r="U109" s="174" t="str">
        <x:v>https://pubmed.ncbi.nlm.nih.gov/42088002/</x:v>
      </x:c>
      <x:c r="V109" s="174" t="str">
        <x:v>10.3389/fpsyt.2026.1837016</x:v>
      </x:c>
      <x:c r="W109" s="175" t="str">
        <x:f>IF(V109="","",LOWER(SUBSTITUTE(SUBSTITUTE(SUBSTITUTE(SUBSTITUTE(TRIM(V109),"https://doi.org/",""),"http://doi.org/",""),"https://dx.doi.org/",""),"doi:","")))</x:f>
        <x:v>10.3389/fpsyt.2026.1837016</x:v>
      </x:c>
      <x:c r="X109" s="174" t="str">
        <x:v>42088002</x:v>
      </x:c>
      <x:c r="Y109" s="174" t="str">
        <x:v>PMC13137900</x:v>
      </x:c>
      <x:c r="Z109" s="174"/>
      <x:c r="AA109" s="174" t="str">
        <x:v>PubMed/MEDLINE</x:v>
      </x:c>
      <x:c r="AB109" s="174" t="str">
        <x:v>PUBMED-C-v1.0-2026-08-28</x:v>
      </x:c>
      <x:c r="AC109" s="174" t="str">
        <x:v>SP-PUBMED-C-20260828</x:v>
      </x:c>
      <x:c r="AD109" s="177" t="n">
        <x:v>46262</x:v>
      </x:c>
      <x:c r="AE109" s="177" t="n">
        <x:v>46272</x:v>
      </x:c>
      <x:c r="AF109" s="174" t="str">
        <x:v>7587TZZW</x:v>
      </x:c>
      <x:c r="AG109" s="174"/>
      <x:c r="AH109" s="174" t="str">
        <x:v>Tactical Athlete → Operational Readiness Brazil</x:v>
      </x:c>
      <x:c r="AI109" s="174" t="str">
        <x:v>evidence-family:C</x:v>
      </x:c>
      <x:c r="AJ109" s="174"/>
      <x:c r="AK109" s="175" t="str">
        <x:f>IF(AJ109="","",IF(OR(LOWER(AJ109)="brazil",LOWER(AJ109)="brasil"),"Yes","No"))</x:f>
      </x:c>
      <x:c r="AL109" s="174"/>
      <x:c r="AM109" s="174"/>
      <x:c r="AN109" s="174"/>
      <x:c r="AO109" s="178"/>
      <x:c r="AP109" s="174"/>
      <x:c r="AQ109" s="174"/>
      <x:c r="AR109" s="174"/>
      <x:c r="AS109" s="174"/>
      <x:c r="AT109" s="174"/>
      <x:c r="AU109" s="174"/>
      <x:c r="AV109" s="174"/>
      <x:c r="AW109" s="174"/>
      <x:c r="AX109" s="174"/>
      <x:c r="AY109" s="174"/>
      <x:c r="AZ109" s="174"/>
      <x:c r="BA109" s="174"/>
      <x:c r="BB109" s="174"/>
      <x:c r="BC109" s="174"/>
      <x:c r="BD109" s="174"/>
      <x:c r="BE109" s="174"/>
      <x:c r="BF109" s="174"/>
      <x:c r="BG109" s="174"/>
      <x:c r="BH109" s="174"/>
      <x:c r="BI109" s="174"/>
      <x:c r="BJ109" s="174"/>
      <x:c r="BK109" s="174"/>
      <x:c r="BL109" s="174"/>
      <x:c r="BM109" s="174"/>
      <x:c r="BN109" s="174"/>
      <x:c r="BO109" s="174"/>
      <x:c r="BP109" s="174"/>
      <x:c r="BQ109" s="174"/>
      <x:c r="BR109" s="174"/>
      <x:c r="BS109" s="174"/>
      <x:c r="BT109" s="174"/>
      <x:c r="BU109" s="174"/>
      <x:c r="BV109" s="174"/>
      <x:c r="BW109" s="174"/>
      <x:c r="BX109" s="174"/>
      <x:c r="BY109" s="174"/>
      <x:c r="BZ109" s="174"/>
      <x:c r="CA109" s="174"/>
      <x:c r="CB109" s="174"/>
      <x:c r="CC109" s="174"/>
      <x:c r="CD109" s="174"/>
      <x:c r="CE109" s="174"/>
      <x:c r="CF109" s="174"/>
      <x:c r="CG109" s="174"/>
      <x:c r="CH109" s="174"/>
      <x:c r="CI109" s="179"/>
      <x:c r="CJ109" s="174" t="str">
        <x:v>Yes</x:v>
      </x:c>
      <x:c r="CK109" s="174" t="str">
        <x:v>Yes</x:v>
      </x:c>
      <x:c r="CL109" s="174" t="str">
        <x:v>Yes</x:v>
      </x:c>
      <x:c r="CM109" s="174" t="str">
        <x:v>Correction</x:v>
      </x:c>
      <x:c r="CN109" s="174" t="str">
        <x:v>Pending</x:v>
      </x:c>
      <x:c r="CO109" s="177" t="n">
        <x:v>46272</x:v>
      </x:c>
      <x:c r="CP109" s="174" t="str">
        <x:v>https://pubmed.ncbi.nlm.nih.gov/41908109/</x:v>
      </x:c>
      <x:c r="CQ109" s="174"/>
      <x:c r="CR109" s="174"/>
      <x:c r="CS109" s="174"/>
      <x:c r="CT109" s="174"/>
      <x:c r="CU109" s="176"/>
      <x:c r="CV109" s="176"/>
      <x:c r="CW109" s="176"/>
      <x:c r="CX109" s="176"/>
      <x:c r="CY109" s="176"/>
      <x:c r="CZ109" s="176"/>
      <x:c r="DA109" s="176"/>
      <x:c r="DB109" s="175" t="str">
        <x:f>IF(L109="","",IF(AND(COUNT(CU109:DA109)=7,OR(CU109=0,CU109=1,CU109=2),OR(CV109=0,CV109=1,CV109=2),OR(CW109=0,CW109=1,CW109=2),OR(CX109=0,CX109=1,CX109=2),OR(CY109=0,CY109=1,CY109=2),OR(CZ109=0,CZ109=1,CZ109=2),OR(DA109=0,DA109=1,DA109=2)),SUM(CU109:DA109),""))</x:f>
      </x:c>
      <x:c r="DC109" s="180" t="str">
        <x:f>IF(DB109="","",ROUND(DB109/14*10,1))</x:f>
      </x:c>
      <x:c r="DD109" s="174" t="str">
        <x:v>Pending</x:v>
      </x:c>
      <x:c r="DE109" s="175" t="str">
        <x:f>IF(L109="","",IF(DC109="","Pending",IF(DD109="Yes","CONDITIONAL — safety override",IF(DC109&gt;=8,"HIGH",IF(DC109&gt;=5,"CONDITIONAL","LOW")))))</x:f>
        <x:v>Pending</x:v>
      </x:c>
      <x:c r="DF109" s="174" t="str">
        <x:v>Pending screening and full-text appraisal; no transferability judgment made at identification.</x:v>
      </x:c>
      <x:c r="DG109" s="174"/>
      <x:c r="DH109" s="174"/>
      <x:c r="DI109" s="174"/>
      <x:c r="DJ109" s="174"/>
      <x:c r="DK109" s="174"/>
      <x:c r="DL109" s="174"/>
      <x:c r="DM109" s="174"/>
      <x:c r="DN109" s="174"/>
      <x:c r="DO109" s="174"/>
      <x:c r="DP109" s="174"/>
      <x:c r="DQ109" s="174"/>
      <x:c r="DR109" s="174"/>
      <x:c r="DS109" s="174"/>
      <x:c r="DT109" s="174"/>
      <x:c r="DU109" s="174"/>
      <x:c r="DV109" s="174"/>
      <x:c r="DW109" s="174"/>
      <x:c r="DX109" s="174"/>
      <x:c r="DY109" s="174"/>
      <x:c r="DZ109" s="174" t="str">
        <x:v>Title/abstract information is insufficient for a substantive scientific, causal, transferability or institutional claim.</x:v>
      </x:c>
      <x:c r="EA109" s="174" t="str">
        <x:v>Pending</x:v>
      </x:c>
      <x:c r="EB109" s="175" t="str">
        <x:f>IF(L109="","",IF(EC109="READY","Yes","No / Pending"))</x:f>
        <x:v>No / Pending</x:v>
      </x:c>
      <x:c r="EC109" s="174" t="str">
        <x:f>IF(L109="","",IF(OR(ISNUMBER(SEARCH("Retracted Publication",Q109)),CM109="Retracted",CN109="Retracted",CM109="Expression of Concern",CN109="Expression of Concern",F109="Not used",CG109="Critical",CH109="High",CH109="Critical"),"BLOCKED — integrity or use restriction",IF(AND(CJ109="Yes",CK109="Yes",CL109="Yes"),IF(AND(CM109="Clear",CN109="Verified — clear"),IF(AND(AND(LEN(TRIM(CF109))&gt;0,LEFT(LOWER(TRIM(CF109)),7)&lt;&gt;"pending"),OR(CG109="High",CG109="Moderate"),OR(CH109="Low",CH109="Some concerns",CH109="Not applicable")),IF(AND(DD109="No",OR(DE109="HIGH",DE109="CONDITIONAL"),AND(LEN(TRIM(DF109))&gt;0,LEFT(LOWER(TRIM(DF109)),7)&lt;&gt;"pending")),IF(AND(AND(LEN(TRIM(DT109))&gt;0,LEFT(LOWER(TRIM(DT109)),7)&lt;&gt;"pending"),AND(LEN(TRIM(DU109))&gt;0,LEFT(LOWER(TRIM(DU109)),7)&lt;&gt;"pending"),OR(AND(LEN(TRIM(DV109))&gt;0,LEFT(LOWER(TRIM(DV109)),7)&lt;&gt;"pending"),AND(LEN(TRIM(DW109))&gt;0,LEFT(LOWER(TRIM(DW109)),7)&lt;&gt;"pending")),AND(LEN(TRIM(DX109))&gt;0,LEFT(LOWER(TRIM(DX109)),7)&lt;&gt;"pending")),IF(AND(F109="Claim-ready",OR(EA109="Strong",EA109="Moderate"),AND(LEN(TRIM(G109))&gt;0,LEFT(LOWER(TRIM(G109)),7)&lt;&gt;"pending"),G109&lt;&gt;"No substantive use decision is permitted from identification metadata alone.",AND(LEN(TRIM(DZ109))&gt;0,LEFT(LOWER(TRIM(DZ109)),7)&lt;&gt;"pending"),DZ109&lt;&gt;"Identification metadata alone does not permit any substantive scientific, causal, operational, or institutional claim.",AND(LEN(TRIM(EI109))&gt;0,LEFT(LOWER(TRIM(EI109)),7)&lt;&gt;"pending"),ISNUMBER(EH109),EH109&gt;0),"READY","PENDING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109" s="174" t="str">
        <x:v>Pending</x:v>
      </x:c>
      <x:c r="EE109" s="174"/>
      <x:c r="EF109" s="174" t="str">
        <x:v>Pending</x:v>
      </x:c>
      <x:c r="EG109" s="174" t="str">
        <x:v>Pending</x:v>
      </x:c>
      <x:c r="EH109" s="177"/>
      <x:c r="EI109" s="500"/>
      <x:c r="EJ109" s="174"/>
      <x:c r="EK109" s="174" t="str">
        <x:v>Pending</x:v>
      </x:c>
      <x:c r="EL109" s="177" t="n">
        <x:v>46272</x:v>
      </x:c>
      <x:c r="EM109" s="174" t="str">
        <x:v>Production PubMed record imported and reconciled to Zotero item 7587TZZW;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109" s="181" t="n">
        <x:f>IF(L109="","",(IF(N109&lt;&gt;"",1,0)+IF(O109&lt;&gt;"",1,0)+IF(AJ109&lt;&gt;"",1,0)+IF(AU109&lt;&gt;"",1,0)+IF(BE109&lt;&gt;"",1,0)+IF(CF109&lt;&gt;"",1,0)+IF(CJ109="Yes",1,0)+IF(CL109="Yes",1,0)+IF(DE109&lt;&gt;"Pending",1,0)+IF(F109&lt;&gt;"",1,0)+IF(DZ109&lt;&gt;"",1,0)+IF(EI109&lt;&gt;"",1,0))/12)</x:f>
        <x:v>0.5</x:v>
      </x:c>
    </x:row>
    <x:row r="110">
      <x:c r="A110" s="175" t="str">
        <x:v>EV-0107</x:v>
      </x:c>
      <x:c r="B110" s="174" t="str">
        <x:v>Metadata verification</x:v>
      </x:c>
      <x:c r="C110" s="175" t="str">
        <x:f>IF(L110="","",IF(LEFT(EC110,7)="BLOCKED","🔴 Do not use for conclusion",IF(EB110="Yes","🟢 Claim-ready","🟡 Caution / context")))</x:f>
        <x:v>🟡 Caution / context</x:v>
      </x:c>
      <x:c r="D110" s="174" t="str">
        <x:f>IF(L110="","",EC110)</x:f>
        <x:v>PENDING — verification</x:v>
      </x:c>
      <x:c r="E110" s="174" t="str">
        <x:v>P2 — High</x:v>
      </x:c>
      <x:c r="F110" s="174" t="str">
        <x:v>Pending</x:v>
      </x:c>
      <x:c r="G110" s="174" t="str">
        <x:v>Title/abstract identify an explicit operational APHT/medical-readiness topic; retain for full-text assessment.</x:v>
      </x:c>
      <x:c r="H110" s="174" t="str">
        <x:v>Obtain and review lawful full text; confirm human adjudication; then select a design-specific appraisal instrument.</x:v>
      </x:c>
      <x:c r="I110" s="174"/>
      <x:c r="J110" s="174" t="str">
        <x:v>B — APHT / Medical Readiness</x:v>
      </x:c>
      <x:c r="K110" s="174" t="str">
        <x:v>IDENTIFIED</x:v>
      </x:c>
      <x:c r="L110" s="174" t="str">
        <x:v>Comparison of the Effectiveness of the DNIPRO Gen 2 and SICH Tourniquets Versus the CAT Gen 7 and SOFTT-W Gen 4 Tourniquets.</x:v>
      </x:c>
      <x:c r="M110" s="174"/>
      <x:c r="N110" s="174" t="str">
        <x:v>Zachaj, Jakub; Moorthi, Katarzyna; Kreglicki, Lukasz; Bielka, Kateryna; Formina, Hanna; Kryveshko, Liliia; Galazkowski, Robert; Podgorski, Marcin; Rzonca, Patryk</x:v>
      </x:c>
      <x:c r="O110" s="176" t="n">
        <x:v>2026</x:v>
      </x:c>
      <x:c r="P110" s="174" t="str">
        <x:v>Medicina (Kaunas, Lithuania)</x:v>
      </x:c>
      <x:c r="Q110" s="174" t="str">
        <x:v>Comparative Study; Journal Article</x:v>
      </x:c>
      <x:c r="R110" s="174" t="str">
        <x:v>Unclear</x:v>
      </x:c>
      <x:c r="S110" s="174" t="str">
        <x:v>Unknown</x:v>
      </x:c>
      <x:c r="T110" s="174" t="str">
        <x:v>eng</x:v>
      </x:c>
      <x:c r="U110" s="174" t="str">
        <x:v>https://pubmed.ncbi.nlm.nih.gov/42075499/</x:v>
      </x:c>
      <x:c r="V110" s="174" t="str">
        <x:v>10.3390/medicina62040627</x:v>
      </x:c>
      <x:c r="W110" s="175" t="str">
        <x:f>IF(V110="","",LOWER(SUBSTITUTE(SUBSTITUTE(SUBSTITUTE(SUBSTITUTE(TRIM(V110),"https://doi.org/",""),"http://doi.org/",""),"https://dx.doi.org/",""),"doi:","")))</x:f>
        <x:v>10.3390/medicina62040627</x:v>
      </x:c>
      <x:c r="X110" s="174" t="str">
        <x:v>42075499</x:v>
      </x:c>
      <x:c r="Y110" s="174" t="str">
        <x:v>PMC13117487</x:v>
      </x:c>
      <x:c r="Z110" s="174"/>
      <x:c r="AA110" s="174" t="str">
        <x:v>PubMed/MEDLINE</x:v>
      </x:c>
      <x:c r="AB110" s="174" t="str">
        <x:v>PUBMED-B-v1.0-2026-08-28</x:v>
      </x:c>
      <x:c r="AC110" s="174" t="str">
        <x:v>SP-PUBMED-B-20260828</x:v>
      </x:c>
      <x:c r="AD110" s="177" t="n">
        <x:v>46262</x:v>
      </x:c>
      <x:c r="AE110" s="177" t="n">
        <x:v>46272</x:v>
      </x:c>
      <x:c r="AF110" s="174" t="str">
        <x:v>XVT79TD2</x:v>
      </x:c>
      <x:c r="AG110" s="174"/>
      <x:c r="AH110" s="174" t="str">
        <x:v>Tactical Athlete → Operational Readiness Brazil</x:v>
      </x:c>
      <x:c r="AI110" s="174" t="str">
        <x:v>evidence-family:B</x:v>
      </x:c>
      <x:c r="AJ110" s="174"/>
      <x:c r="AK110" s="175" t="str">
        <x:f>IF(AJ110="","",IF(OR(LOWER(AJ110)="brazil",LOWER(AJ110)="brasil"),"Yes","No"))</x:f>
      </x:c>
      <x:c r="AL110" s="174"/>
      <x:c r="AM110" s="174"/>
      <x:c r="AN110" s="174"/>
      <x:c r="AO110" s="178"/>
      <x:c r="AP110" s="174"/>
      <x:c r="AQ110" s="174"/>
      <x:c r="AR110" s="174"/>
      <x:c r="AS110" s="174"/>
      <x:c r="AT110" s="174"/>
      <x:c r="AU110" s="174"/>
      <x:c r="AV110" s="174"/>
      <x:c r="AW110" s="174"/>
      <x:c r="AX110" s="174"/>
      <x:c r="AY110" s="174"/>
      <x:c r="AZ110" s="174"/>
      <x:c r="BA110" s="174"/>
      <x:c r="BB110" s="174"/>
      <x:c r="BC110" s="174"/>
      <x:c r="BD110" s="174"/>
      <x:c r="BE110" s="174"/>
      <x:c r="BF110" s="174"/>
      <x:c r="BG110" s="174"/>
      <x:c r="BH110" s="174"/>
      <x:c r="BI110" s="174"/>
      <x:c r="BJ110" s="174"/>
      <x:c r="BK110" s="174"/>
      <x:c r="BL110" s="174"/>
      <x:c r="BM110" s="174"/>
      <x:c r="BN110" s="174"/>
      <x:c r="BO110" s="174"/>
      <x:c r="BP110" s="174"/>
      <x:c r="BQ110" s="174"/>
      <x:c r="BR110" s="174"/>
      <x:c r="BS110" s="174"/>
      <x:c r="BT110" s="174"/>
      <x:c r="BU110" s="174"/>
      <x:c r="BV110" s="174"/>
      <x:c r="BW110" s="174"/>
      <x:c r="BX110" s="174"/>
      <x:c r="BY110" s="174"/>
      <x:c r="BZ110" s="174"/>
      <x:c r="CA110" s="174"/>
      <x:c r="CB110" s="174"/>
      <x:c r="CC110" s="174"/>
      <x:c r="CD110" s="174"/>
      <x:c r="CE110" s="174"/>
      <x:c r="CF110" s="174"/>
      <x:c r="CG110" s="174"/>
      <x:c r="CH110" s="174"/>
      <x:c r="CI110" s="179"/>
      <x:c r="CJ110" s="174" t="str">
        <x:v>Pending</x:v>
      </x:c>
      <x:c r="CK110" s="174" t="str">
        <x:v>Yes</x:v>
      </x:c>
      <x:c r="CL110" s="174" t="str">
        <x:v>Yes</x:v>
      </x:c>
      <x:c r="CM110" s="174" t="str">
        <x:v>Clear</x:v>
      </x:c>
      <x:c r="CN110" s="174" t="str">
        <x:v>Verified — clear</x:v>
      </x:c>
      <x:c r="CO110" s="177" t="n">
        <x:v>46272</x:v>
      </x:c>
      <x:c r="CP110" s="174" t="str">
        <x:v>https://pubmed.ncbi.nlm.nih.gov/42075499/</x:v>
      </x:c>
      <x:c r="CQ110" s="174"/>
      <x:c r="CR110" s="174"/>
      <x:c r="CS110" s="174"/>
      <x:c r="CT110" s="174"/>
      <x:c r="CU110" s="176"/>
      <x:c r="CV110" s="176"/>
      <x:c r="CW110" s="176"/>
      <x:c r="CX110" s="176"/>
      <x:c r="CY110" s="176"/>
      <x:c r="CZ110" s="176"/>
      <x:c r="DA110" s="176"/>
      <x:c r="DB110" s="175" t="str">
        <x:f>IF(L110="","",IF(AND(COUNT(CU110:DA110)=7,OR(CU110=0,CU110=1,CU110=2),OR(CV110=0,CV110=1,CV110=2),OR(CW110=0,CW110=1,CW110=2),OR(CX110=0,CX110=1,CX110=2),OR(CY110=0,CY110=1,CY110=2),OR(CZ110=0,CZ110=1,CZ110=2),OR(DA110=0,DA110=1,DA110=2)),SUM(CU110:DA110),""))</x:f>
      </x:c>
      <x:c r="DC110" s="180" t="str">
        <x:f>IF(DB110="","",ROUND(DB110/14*10,1))</x:f>
      </x:c>
      <x:c r="DD110" s="174" t="str">
        <x:v>Pending</x:v>
      </x:c>
      <x:c r="DE110" s="175" t="str">
        <x:f>IF(L110="","",IF(DC110="","Pending",IF(DD110="Yes","CONDITIONAL — safety override",IF(DC110&gt;=8,"HIGH",IF(DC110&gt;=5,"CONDITIONAL","LOW")))))</x:f>
        <x:v>Pending</x:v>
      </x:c>
      <x:c r="DF110" s="174" t="str">
        <x:v>Pending screening and full-text appraisal; no transferability judgment made at identification.</x:v>
      </x:c>
      <x:c r="DG110" s="174"/>
      <x:c r="DH110" s="174"/>
      <x:c r="DI110" s="174"/>
      <x:c r="DJ110" s="174"/>
      <x:c r="DK110" s="174"/>
      <x:c r="DL110" s="174"/>
      <x:c r="DM110" s="174"/>
      <x:c r="DN110" s="174"/>
      <x:c r="DO110" s="174"/>
      <x:c r="DP110" s="174"/>
      <x:c r="DQ110" s="174"/>
      <x:c r="DR110" s="174"/>
      <x:c r="DS110" s="174"/>
      <x:c r="DT110" s="174"/>
      <x:c r="DU110" s="174"/>
      <x:c r="DV110" s="174"/>
      <x:c r="DW110" s="174"/>
      <x:c r="DX110" s="174"/>
      <x:c r="DY110" s="174"/>
      <x:c r="DZ110" s="174" t="str">
        <x:v>Title/abstract screening alone does not establish effectiveness, causality, methodological quality, transferability to Brazilian public safety or an institutional recommendation.</x:v>
      </x:c>
      <x:c r="EA110" s="174" t="str">
        <x:v>Pending</x:v>
      </x:c>
      <x:c r="EB110" s="175" t="str">
        <x:f>IF(L110="","",IF(EC110="READY","Yes","No / Pending"))</x:f>
        <x:v>No / Pending</x:v>
      </x:c>
      <x:c r="EC110" s="174" t="str">
        <x:f>IF(L110="","",IF(OR(ISNUMBER(SEARCH("Retracted Publication",Q110)),CM110="Retracted",CN110="Retracted",CM110="Expression of Concern",CN110="Expression of Concern",F110="Not used",CG110="Critical",CH110="High",CH110="Critical"),"BLOCKED — integrity or use restriction",IF(AND(CJ110="Yes",CK110="Yes",CL110="Yes"),IF(AND(CM110="Clear",CN110="Verified — clear"),IF(AND(AND(LEN(TRIM(CF110))&gt;0,LEFT(LOWER(TRIM(CF110)),7)&lt;&gt;"pending"),OR(CG110="High",CG110="Moderate"),OR(CH110="Low",CH110="Some concerns",CH110="Not applicable")),IF(AND(DD110="No",OR(DE110="HIGH",DE110="CONDITIONAL"),AND(LEN(TRIM(DF110))&gt;0,LEFT(LOWER(TRIM(DF110)),7)&lt;&gt;"pending")),IF(AND(AND(LEN(TRIM(DT110))&gt;0,LEFT(LOWER(TRIM(DT110)),7)&lt;&gt;"pending"),AND(LEN(TRIM(DU110))&gt;0,LEFT(LOWER(TRIM(DU110)),7)&lt;&gt;"pending"),OR(AND(LEN(TRIM(DV110))&gt;0,LEFT(LOWER(TRIM(DV110)),7)&lt;&gt;"pending"),AND(LEN(TRIM(DW110))&gt;0,LEFT(LOWER(TRIM(DW110)),7)&lt;&gt;"pending")),AND(LEN(TRIM(DX110))&gt;0,LEFT(LOWER(TRIM(DX110)),7)&lt;&gt;"pending")),IF(AND(F110="Claim-ready",OR(EA110="Strong",EA110="Moderate"),AND(LEN(TRIM(G110))&gt;0,LEFT(LOWER(TRIM(G110)),7)&lt;&gt;"pending"),G110&lt;&gt;"No substantive use decision is permitted from identification metadata alone.",AND(LEN(TRIM(DZ110))&gt;0,LEFT(LOWER(TRIM(DZ110)),7)&lt;&gt;"pending"),DZ110&lt;&gt;"Identification metadata alone does not permit any substantive scientific, causal, operational, or institutional claim.",AND(LEN(TRIM(EI110))&gt;0,LEFT(LOWER(TRIM(EI110)),7)&lt;&gt;"pending"),ISNUMBER(EH110),EH110&gt;0),"READY","PENDING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0" s="174" t="str">
        <x:v>Pending</x:v>
      </x:c>
      <x:c r="EE110" s="174"/>
      <x:c r="EF110" s="174" t="str">
        <x:v>Pending</x:v>
      </x:c>
      <x:c r="EG110" s="174" t="str">
        <x:v>Pending</x:v>
      </x:c>
      <x:c r="EH110" s="177"/>
      <x:c r="EI110" s="500"/>
      <x:c r="EJ110" s="174"/>
      <x:c r="EK110" s="174" t="str">
        <x:v>Pending</x:v>
      </x:c>
      <x:c r="EL110" s="177" t="n">
        <x:v>46272</x:v>
      </x:c>
      <x:c r="EM110" s="174" t="str">
        <x:v>Production PubMed record imported and reconciled to Zotero item XVT79TD2;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10" s="181" t="n">
        <x:f>IF(L110="","",(IF(N110&lt;&gt;"",1,0)+IF(O110&lt;&gt;"",1,0)+IF(AJ110&lt;&gt;"",1,0)+IF(AU110&lt;&gt;"",1,0)+IF(BE110&lt;&gt;"",1,0)+IF(CF110&lt;&gt;"",1,0)+IF(CJ110="Yes",1,0)+IF(CL110="Yes",1,0)+IF(DE110&lt;&gt;"Pending",1,0)+IF(F110&lt;&gt;"",1,0)+IF(DZ110&lt;&gt;"",1,0)+IF(EI110&lt;&gt;"",1,0))/12)</x:f>
        <x:v>0.4166666666666667</x:v>
      </x:c>
    </x:row>
    <x:row r="111">
      <x:c r="A111" s="175" t="str">
        <x:v>EV-0108</x:v>
      </x:c>
      <x:c r="B111" s="174" t="str">
        <x:v>Integrity check</x:v>
      </x:c>
      <x:c r="C111" s="175" t="str">
        <x:f>IF(L111="","",IF(LEFT(EC111,7)="BLOCKED","🔴 Do not use for conclusion",IF(EB111="Yes","🟢 Claim-ready","🟡 Caution / context")))</x:f>
        <x:v>🟡 Caution / context</x:v>
      </x:c>
      <x:c r="D111" s="174" t="str">
        <x:f>IF(L111="","",EC111)</x:f>
        <x:v>PENDING — appropriate appraisal</x:v>
      </x:c>
      <x:c r="E111" s="174" t="str">
        <x:v>P3 — Medium</x:v>
      </x:c>
      <x:c r="F111" s="174" t="str">
        <x:v>Pending</x:v>
      </x:c>
      <x:c r="G111" s="174" t="str">
        <x:v>A potentially relevant concept is present, but direct applicability is ambiguous at title/abstract level.</x:v>
      </x:c>
      <x:c r="H111" s="174" t="str">
        <x:v>Human title/abstract adjudication; retrieve full text if relevance remains plausible.</x:v>
      </x:c>
      <x:c r="I111" s="174"/>
      <x:c r="J111" s="174" t="str">
        <x:v>A — Core</x:v>
      </x:c>
      <x:c r="K111" s="174" t="str">
        <x:v>IDENTIFIED</x:v>
      </x:c>
      <x:c r="L111" s="174" t="str">
        <x:v>Personal Protective Equipment Immediately Alters the Core-Skin Temperature Gradient in Recruit Firefighters.</x:v>
      </x:c>
      <x:c r="M111" s="174"/>
      <x:c r="N111" s="174" t="str">
        <x:v>Kinnaird, William R; Moore, Andrew R; Oberther, Tiffany J; Winkler, A Maleah</x:v>
      </x:c>
      <x:c r="O111" s="176" t="n">
        <x:v>2026</x:v>
      </x:c>
      <x:c r="P111" s="174" t="str">
        <x:v>Life (Basel, Switzerland)</x:v>
      </x:c>
      <x:c r="Q111" s="174" t="str">
        <x:v>Journal Article</x:v>
      </x:c>
      <x:c r="R111" s="174" t="str">
        <x:v>Unclear</x:v>
      </x:c>
      <x:c r="S111" s="174" t="str">
        <x:v>Unknown</x:v>
      </x:c>
      <x:c r="T111" s="174" t="str">
        <x:v>eng</x:v>
      </x:c>
      <x:c r="U111" s="174" t="str">
        <x:v>https://pubmed.ncbi.nlm.nih.gov/42073479/</x:v>
      </x:c>
      <x:c r="V111" s="174" t="str">
        <x:v>10.3390/life16040671</x:v>
      </x:c>
      <x:c r="W111" s="175" t="str">
        <x:f>IF(V111="","",LOWER(SUBSTITUTE(SUBSTITUTE(SUBSTITUTE(SUBSTITUTE(TRIM(V111),"https://doi.org/",""),"http://doi.org/",""),"https://dx.doi.org/",""),"doi:","")))</x:f>
        <x:v>10.3390/life16040671</x:v>
      </x:c>
      <x:c r="X111" s="174" t="str">
        <x:v>42073479</x:v>
      </x:c>
      <x:c r="Y111" s="174" t="str">
        <x:v>PMC13118115</x:v>
      </x:c>
      <x:c r="Z111" s="174"/>
      <x:c r="AA111" s="174" t="str">
        <x:v>PubMed/MEDLINE</x:v>
      </x:c>
      <x:c r="AB111" s="174" t="str">
        <x:v>PUBMED-A-v1.0-2026-08-28</x:v>
      </x:c>
      <x:c r="AC111" s="174" t="str">
        <x:v>SP-PUBMED-A-20260828</x:v>
      </x:c>
      <x:c r="AD111" s="177" t="n">
        <x:v>46262</x:v>
      </x:c>
      <x:c r="AE111" s="177" t="n">
        <x:v>46272</x:v>
      </x:c>
      <x:c r="AF111" s="174" t="str">
        <x:v>ZFR5629W</x:v>
      </x:c>
      <x:c r="AG111" s="174"/>
      <x:c r="AH111" s="174" t="str">
        <x:v>Tactical Athlete → Operational Readiness Brazil</x:v>
      </x:c>
      <x:c r="AI111" s="174" t="str">
        <x:v>evidence-family:A</x:v>
      </x:c>
      <x:c r="AJ111" s="174"/>
      <x:c r="AK111" s="175" t="str">
        <x:f>IF(AJ111="","",IF(OR(LOWER(AJ111)="brazil",LOWER(AJ111)="brasil"),"Yes","No"))</x:f>
      </x:c>
      <x:c r="AL111" s="174"/>
      <x:c r="AM111" s="174"/>
      <x:c r="AN111" s="174"/>
      <x:c r="AO111" s="178"/>
      <x:c r="AP111" s="174"/>
      <x:c r="AQ111" s="174"/>
      <x:c r="AR111" s="174"/>
      <x:c r="AS111" s="174"/>
      <x:c r="AT111" s="174"/>
      <x:c r="AU111" s="174"/>
      <x:c r="AV111" s="174"/>
      <x:c r="AW111" s="174"/>
      <x:c r="AX111" s="174"/>
      <x:c r="AY111" s="174"/>
      <x:c r="AZ111" s="174"/>
      <x:c r="BA111" s="174"/>
      <x:c r="BB111" s="174"/>
      <x:c r="BC111" s="174"/>
      <x:c r="BD111" s="174"/>
      <x:c r="BE111" s="174"/>
      <x:c r="BF111" s="174"/>
      <x:c r="BG111" s="174"/>
      <x:c r="BH111" s="174"/>
      <x:c r="BI111" s="174"/>
      <x:c r="BJ111" s="174"/>
      <x:c r="BK111" s="174"/>
      <x:c r="BL111" s="174"/>
      <x:c r="BM111" s="174"/>
      <x:c r="BN111" s="174"/>
      <x:c r="BO111" s="174"/>
      <x:c r="BP111" s="174"/>
      <x:c r="BQ111" s="174"/>
      <x:c r="BR111" s="174"/>
      <x:c r="BS111" s="174"/>
      <x:c r="BT111" s="174"/>
      <x:c r="BU111" s="174"/>
      <x:c r="BV111" s="174"/>
      <x:c r="BW111" s="174"/>
      <x:c r="BX111" s="174"/>
      <x:c r="BY111" s="174"/>
      <x:c r="BZ111" s="174"/>
      <x:c r="CA111" s="174"/>
      <x:c r="CB111" s="174"/>
      <x:c r="CC111" s="174"/>
      <x:c r="CD111" s="174"/>
      <x:c r="CE111" s="174"/>
      <x:c r="CF111" s="174"/>
      <x:c r="CG111" s="174"/>
      <x:c r="CH111" s="174"/>
      <x:c r="CI111" s="179"/>
      <x:c r="CJ111" s="174" t="str">
        <x:v>Yes</x:v>
      </x:c>
      <x:c r="CK111" s="174" t="str">
        <x:v>Yes</x:v>
      </x:c>
      <x:c r="CL111" s="174" t="str">
        <x:v>Yes</x:v>
      </x:c>
      <x:c r="CM111" s="174" t="str">
        <x:v>Clear</x:v>
      </x:c>
      <x:c r="CN111" s="174" t="str">
        <x:v>Verified — clear</x:v>
      </x:c>
      <x:c r="CO111" s="177" t="n">
        <x:v>46272</x:v>
      </x:c>
      <x:c r="CP111" s="174" t="str">
        <x:v>https://pubmed.ncbi.nlm.nih.gov/42073479/</x:v>
      </x:c>
      <x:c r="CQ111" s="174"/>
      <x:c r="CR111" s="174"/>
      <x:c r="CS111" s="174"/>
      <x:c r="CT111" s="174"/>
      <x:c r="CU111" s="176"/>
      <x:c r="CV111" s="176"/>
      <x:c r="CW111" s="176"/>
      <x:c r="CX111" s="176"/>
      <x:c r="CY111" s="176"/>
      <x:c r="CZ111" s="176"/>
      <x:c r="DA111" s="176"/>
      <x:c r="DB111" s="175" t="str">
        <x:f>IF(L111="","",IF(AND(COUNT(CU111:DA111)=7,OR(CU111=0,CU111=1,CU111=2),OR(CV111=0,CV111=1,CV111=2),OR(CW111=0,CW111=1,CW111=2),OR(CX111=0,CX111=1,CX111=2),OR(CY111=0,CY111=1,CY111=2),OR(CZ111=0,CZ111=1,CZ111=2),OR(DA111=0,DA111=1,DA111=2)),SUM(CU111:DA111),""))</x:f>
      </x:c>
      <x:c r="DC111" s="180" t="str">
        <x:f>IF(DB111="","",ROUND(DB111/14*10,1))</x:f>
      </x:c>
      <x:c r="DD111" s="174" t="str">
        <x:v>Pending</x:v>
      </x:c>
      <x:c r="DE111" s="175" t="str">
        <x:f>IF(L111="","",IF(DC111="","Pending",IF(DD111="Yes","CONDITIONAL — safety override",IF(DC111&gt;=8,"HIGH",IF(DC111&gt;=5,"CONDITIONAL","LOW")))))</x:f>
        <x:v>Pending</x:v>
      </x:c>
      <x:c r="DF111" s="174" t="str">
        <x:v>Pending screening and full-text appraisal; no transferability judgment made at identification.</x:v>
      </x:c>
      <x:c r="DG111" s="174"/>
      <x:c r="DH111" s="174"/>
      <x:c r="DI111" s="174"/>
      <x:c r="DJ111" s="174"/>
      <x:c r="DK111" s="174"/>
      <x:c r="DL111" s="174"/>
      <x:c r="DM111" s="174"/>
      <x:c r="DN111" s="174"/>
      <x:c r="DO111" s="174"/>
      <x:c r="DP111" s="174"/>
      <x:c r="DQ111" s="174"/>
      <x:c r="DR111" s="174"/>
      <x:c r="DS111" s="174"/>
      <x:c r="DT111" s="174"/>
      <x:c r="DU111" s="174"/>
      <x:c r="DV111" s="174"/>
      <x:c r="DW111" s="174"/>
      <x:c r="DX111" s="174"/>
      <x:c r="DY111" s="174"/>
      <x:c r="DZ111" s="174" t="str">
        <x:v>Title/abstract information is insufficient for a substantive scientific, causal, transferability or institutional claim.</x:v>
      </x:c>
      <x:c r="EA111" s="174" t="str">
        <x:v>Pending</x:v>
      </x:c>
      <x:c r="EB111" s="175" t="str">
        <x:f>IF(L111="","",IF(EC111="READY","Yes","No / Pending"))</x:f>
        <x:v>No / Pending</x:v>
      </x:c>
      <x:c r="EC111" s="174" t="str">
        <x:f>IF(L111="","",IF(OR(ISNUMBER(SEARCH("Retracted Publication",Q111)),CM111="Retracted",CN111="Retracted",CM111="Expression of Concern",CN111="Expression of Concern",F111="Not used",CG111="Critical",CH111="High",CH111="Critical"),"BLOCKED — integrity or use restriction",IF(AND(CJ111="Yes",CK111="Yes",CL111="Yes"),IF(AND(CM111="Clear",CN111="Verified — clear"),IF(AND(AND(LEN(TRIM(CF111))&gt;0,LEFT(LOWER(TRIM(CF111)),7)&lt;&gt;"pending"),OR(CG111="High",CG111="Moderate"),OR(CH111="Low",CH111="Some concerns",CH111="Not applicable")),IF(AND(DD111="No",OR(DE111="HIGH",DE111="CONDITIONAL"),AND(LEN(TRIM(DF111))&gt;0,LEFT(LOWER(TRIM(DF111)),7)&lt;&gt;"pending")),IF(AND(AND(LEN(TRIM(DT111))&gt;0,LEFT(LOWER(TRIM(DT111)),7)&lt;&gt;"pending"),AND(LEN(TRIM(DU111))&gt;0,LEFT(LOWER(TRIM(DU111)),7)&lt;&gt;"pending"),OR(AND(LEN(TRIM(DV111))&gt;0,LEFT(LOWER(TRIM(DV111)),7)&lt;&gt;"pending"),AND(LEN(TRIM(DW111))&gt;0,LEFT(LOWER(TRIM(DW111)),7)&lt;&gt;"pending")),AND(LEN(TRIM(DX111))&gt;0,LEFT(LOWER(TRIM(DX111)),7)&lt;&gt;"pending")),IF(AND(F111="Claim-ready",OR(EA111="Strong",EA111="Moderate"),AND(LEN(TRIM(G111))&gt;0,LEFT(LOWER(TRIM(G111)),7)&lt;&gt;"pending"),G111&lt;&gt;"No substantive use decision is permitted from identification metadata alone.",AND(LEN(TRIM(DZ111))&gt;0,LEFT(LOWER(TRIM(DZ111)),7)&lt;&gt;"pending"),DZ111&lt;&gt;"Identification metadata alone does not permit any substantive scientific, causal, operational, or institutional claim.",AND(LEN(TRIM(EI111))&gt;0,LEFT(LOWER(TRIM(EI111)),7)&lt;&gt;"pending"),ISNUMBER(EH111),EH111&gt;0),"READY","PENDING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" s="174" t="str">
        <x:v>Pending</x:v>
      </x:c>
      <x:c r="EE111" s="174"/>
      <x:c r="EF111" s="174" t="str">
        <x:v>Pending</x:v>
      </x:c>
      <x:c r="EG111" s="174" t="str">
        <x:v>Pending</x:v>
      </x:c>
      <x:c r="EH111" s="177"/>
      <x:c r="EI111" s="500"/>
      <x:c r="EJ111" s="174"/>
      <x:c r="EK111" s="174" t="str">
        <x:v>Pending</x:v>
      </x:c>
      <x:c r="EL111" s="177" t="n">
        <x:v>46272</x:v>
      </x:c>
      <x:c r="EM111" s="174" t="str">
        <x:v>Production PubMed record imported and reconciled to Zotero item ZFR5629W;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1" s="181" t="n">
        <x:f>IF(L111="","",(IF(N111&lt;&gt;"",1,0)+IF(O111&lt;&gt;"",1,0)+IF(AJ111&lt;&gt;"",1,0)+IF(AU111&lt;&gt;"",1,0)+IF(BE111&lt;&gt;"",1,0)+IF(CF111&lt;&gt;"",1,0)+IF(CJ111="Yes",1,0)+IF(CL111="Yes",1,0)+IF(DE111&lt;&gt;"Pending",1,0)+IF(F111&lt;&gt;"",1,0)+IF(DZ111&lt;&gt;"",1,0)+IF(EI111&lt;&gt;"",1,0))/12)</x:f>
        <x:v>0.5</x:v>
      </x:c>
    </x:row>
    <x:row r="112">
      <x:c r="A112" s="175" t="str">
        <x:v>EV-0109</x:v>
      </x:c>
      <x:c r="B112" s="174" t="str">
        <x:v>Integrity check</x:v>
      </x:c>
      <x:c r="C112" s="175" t="str">
        <x:f>IF(L112="","",IF(LEFT(EC112,7)="BLOCKED","🔴 Do not use for conclusion",IF(EB112="Yes","🟢 Claim-ready","🟡 Caution / context")))</x:f>
        <x:v>🟡 Caution / context</x:v>
      </x:c>
      <x:c r="D112" s="174" t="str">
        <x:f>IF(L112="","",EC112)</x:f>
        <x:v>PENDING — appropriate appraisal</x:v>
      </x:c>
      <x:c r="E112" s="174" t="str">
        <x:v>P3 — Medium</x:v>
      </x:c>
      <x:c r="F112" s="174" t="str">
        <x:v>Pending</x:v>
      </x:c>
      <x:c r="G112" s="174" t="str">
        <x:v>A potentially relevant concept is present, but direct applicability is ambiguous at title/abstract level.</x:v>
      </x:c>
      <x:c r="H112" s="174" t="str">
        <x:v>Human title/abstract adjudication; retrieve full text if relevance remains plausible.</x:v>
      </x:c>
      <x:c r="I112" s="174"/>
      <x:c r="J112" s="174" t="str">
        <x:v>C — Implementation Science</x:v>
      </x:c>
      <x:c r="K112" s="174" t="str">
        <x:v>IDENTIFIED</x:v>
      </x:c>
      <x:c r="L112" s="174" t="str">
        <x:v>A qualitative study of digital CBT for veteran depression: Treatment experiences and recommendations for healthcare system integration.</x:v>
      </x:c>
      <x:c r="M112" s="174"/>
      <x:c r="N112" s="174" t="str">
        <x:v>Pearson, Rahel; Mignogna, Joseph; Metts, Allison; Beevers, Christopher G; Post, Edward P; Creech, Suzannah K</x:v>
      </x:c>
      <x:c r="O112" s="176" t="n">
        <x:v>2026</x:v>
      </x:c>
      <x:c r="P112" s="174" t="str">
        <x:v>Psychiatry research</x:v>
      </x:c>
      <x:c r="Q112" s="174" t="str">
        <x:v>Journal Article</x:v>
      </x:c>
      <x:c r="R112" s="174" t="str">
        <x:v>Unclear</x:v>
      </x:c>
      <x:c r="S112" s="174" t="str">
        <x:v>Unknown</x:v>
      </x:c>
      <x:c r="T112" s="174" t="str">
        <x:v>eng</x:v>
      </x:c>
      <x:c r="U112" s="174" t="str">
        <x:v>https://pubmed.ncbi.nlm.nih.gov/42066479/</x:v>
      </x:c>
      <x:c r="V112" s="174" t="str">
        <x:v>10.1016/j.psychres.2026.117176</x:v>
      </x:c>
      <x:c r="W112" s="175" t="str">
        <x:f>IF(V112="","",LOWER(SUBSTITUTE(SUBSTITUTE(SUBSTITUTE(SUBSTITUTE(TRIM(V112),"https://doi.org/",""),"http://doi.org/",""),"https://dx.doi.org/",""),"doi:","")))</x:f>
        <x:v>10.1016/j.psychres.2026.117176</x:v>
      </x:c>
      <x:c r="X112" s="174" t="str">
        <x:v>42066479</x:v>
      </x:c>
      <x:c r="Y112" s="174" t="str"/>
      <x:c r="Z112" s="174"/>
      <x:c r="AA112" s="174" t="str">
        <x:v>PubMed/MEDLINE</x:v>
      </x:c>
      <x:c r="AB112" s="174" t="str">
        <x:v>PUBMED-C-v1.0-2026-08-28</x:v>
      </x:c>
      <x:c r="AC112" s="174" t="str">
        <x:v>SP-PUBMED-C-20260828</x:v>
      </x:c>
      <x:c r="AD112" s="177" t="n">
        <x:v>46262</x:v>
      </x:c>
      <x:c r="AE112" s="177" t="n">
        <x:v>46272</x:v>
      </x:c>
      <x:c r="AF112" s="174" t="str">
        <x:v>XSK9A9UQ</x:v>
      </x:c>
      <x:c r="AG112" s="174"/>
      <x:c r="AH112" s="174" t="str">
        <x:v>Tactical Athlete → Operational Readiness Brazil</x:v>
      </x:c>
      <x:c r="AI112" s="174" t="str">
        <x:v>evidence-family:C</x:v>
      </x:c>
      <x:c r="AJ112" s="174"/>
      <x:c r="AK112" s="175" t="str">
        <x:f>IF(AJ112="","",IF(OR(LOWER(AJ112)="brazil",LOWER(AJ112)="brasil"),"Yes","No"))</x:f>
      </x:c>
      <x:c r="AL112" s="174"/>
      <x:c r="AM112" s="174"/>
      <x:c r="AN112" s="174"/>
      <x:c r="AO112" s="178"/>
      <x:c r="AP112" s="174"/>
      <x:c r="AQ112" s="174"/>
      <x:c r="AR112" s="174"/>
      <x:c r="AS112" s="174"/>
      <x:c r="AT112" s="174"/>
      <x:c r="AU112" s="174"/>
      <x:c r="AV112" s="174"/>
      <x:c r="AW112" s="174"/>
      <x:c r="AX112" s="174"/>
      <x:c r="AY112" s="174"/>
      <x:c r="AZ112" s="174"/>
      <x:c r="BA112" s="174"/>
      <x:c r="BB112" s="174"/>
      <x:c r="BC112" s="174"/>
      <x:c r="BD112" s="174"/>
      <x:c r="BE112" s="174"/>
      <x:c r="BF112" s="174"/>
      <x:c r="BG112" s="174"/>
      <x:c r="BH112" s="174"/>
      <x:c r="BI112" s="174"/>
      <x:c r="BJ112" s="174"/>
      <x:c r="BK112" s="174"/>
      <x:c r="BL112" s="174"/>
      <x:c r="BM112" s="174"/>
      <x:c r="BN112" s="174"/>
      <x:c r="BO112" s="174"/>
      <x:c r="BP112" s="174"/>
      <x:c r="BQ112" s="174"/>
      <x:c r="BR112" s="174"/>
      <x:c r="BS112" s="174"/>
      <x:c r="BT112" s="174"/>
      <x:c r="BU112" s="174"/>
      <x:c r="BV112" s="174"/>
      <x:c r="BW112" s="174"/>
      <x:c r="BX112" s="174"/>
      <x:c r="BY112" s="174"/>
      <x:c r="BZ112" s="174"/>
      <x:c r="CA112" s="174"/>
      <x:c r="CB112" s="174"/>
      <x:c r="CC112" s="174"/>
      <x:c r="CD112" s="174"/>
      <x:c r="CE112" s="174"/>
      <x:c r="CF112" s="174"/>
      <x:c r="CG112" s="174"/>
      <x:c r="CH112" s="174"/>
      <x:c r="CI112" s="179"/>
      <x:c r="CJ112" s="174" t="str">
        <x:v>Yes</x:v>
      </x:c>
      <x:c r="CK112" s="174" t="str">
        <x:v>Yes</x:v>
      </x:c>
      <x:c r="CL112" s="174" t="str">
        <x:v>Yes</x:v>
      </x:c>
      <x:c r="CM112" s="174" t="str">
        <x:v>Clear</x:v>
      </x:c>
      <x:c r="CN112" s="174" t="str">
        <x:v>Verified — clear</x:v>
      </x:c>
      <x:c r="CO112" s="177" t="n">
        <x:v>46272</x:v>
      </x:c>
      <x:c r="CP112" s="174" t="str">
        <x:v>https://pubmed.ncbi.nlm.nih.gov/42066479/</x:v>
      </x:c>
      <x:c r="CQ112" s="174"/>
      <x:c r="CR112" s="174"/>
      <x:c r="CS112" s="174"/>
      <x:c r="CT112" s="174"/>
      <x:c r="CU112" s="176"/>
      <x:c r="CV112" s="176"/>
      <x:c r="CW112" s="176"/>
      <x:c r="CX112" s="176"/>
      <x:c r="CY112" s="176"/>
      <x:c r="CZ112" s="176"/>
      <x:c r="DA112" s="176"/>
      <x:c r="DB112" s="175" t="str">
        <x:f>IF(L112="","",IF(AND(COUNT(CU112:DA112)=7,OR(CU112=0,CU112=1,CU112=2),OR(CV112=0,CV112=1,CV112=2),OR(CW112=0,CW112=1,CW112=2),OR(CX112=0,CX112=1,CX112=2),OR(CY112=0,CY112=1,CY112=2),OR(CZ112=0,CZ112=1,CZ112=2),OR(DA112=0,DA112=1,DA112=2)),SUM(CU112:DA112),""))</x:f>
      </x:c>
      <x:c r="DC112" s="180" t="str">
        <x:f>IF(DB112="","",ROUND(DB112/14*10,1))</x:f>
      </x:c>
      <x:c r="DD112" s="174" t="str">
        <x:v>Pending</x:v>
      </x:c>
      <x:c r="DE112" s="175" t="str">
        <x:f>IF(L112="","",IF(DC112="","Pending",IF(DD112="Yes","CONDITIONAL — safety override",IF(DC112&gt;=8,"HIGH",IF(DC112&gt;=5,"CONDITIONAL","LOW")))))</x:f>
        <x:v>Pending</x:v>
      </x:c>
      <x:c r="DF112" s="174" t="str">
        <x:v>Pending screening and full-text appraisal; no transferability judgment made at identification.</x:v>
      </x:c>
      <x:c r="DG112" s="174"/>
      <x:c r="DH112" s="174"/>
      <x:c r="DI112" s="174"/>
      <x:c r="DJ112" s="174"/>
      <x:c r="DK112" s="174"/>
      <x:c r="DL112" s="174"/>
      <x:c r="DM112" s="174"/>
      <x:c r="DN112" s="174"/>
      <x:c r="DO112" s="174"/>
      <x:c r="DP112" s="174"/>
      <x:c r="DQ112" s="174"/>
      <x:c r="DR112" s="174"/>
      <x:c r="DS112" s="174"/>
      <x:c r="DT112" s="174"/>
      <x:c r="DU112" s="174"/>
      <x:c r="DV112" s="174"/>
      <x:c r="DW112" s="174"/>
      <x:c r="DX112" s="174"/>
      <x:c r="DY112" s="174"/>
      <x:c r="DZ112" s="174" t="str">
        <x:v>Title/abstract information is insufficient for a substantive scientific, causal, transferability or institutional claim.</x:v>
      </x:c>
      <x:c r="EA112" s="174" t="str">
        <x:v>Pending</x:v>
      </x:c>
      <x:c r="EB112" s="175" t="str">
        <x:f>IF(L112="","",IF(EC112="READY","Yes","No / Pending"))</x:f>
        <x:v>No / Pending</x:v>
      </x:c>
      <x:c r="EC112" s="174" t="str">
        <x:f>IF(L112="","",IF(OR(ISNUMBER(SEARCH("Retracted Publication",Q112)),CM112="Retracted",CN112="Retracted",CM112="Expression of Concern",CN112="Expression of Concern",F112="Not used",CG112="Critical",CH112="High",CH112="Critical"),"BLOCKED — integrity or use restriction",IF(AND(CJ112="Yes",CK112="Yes",CL112="Yes"),IF(AND(CM112="Clear",CN112="Verified — clear"),IF(AND(AND(LEN(TRIM(CF112))&gt;0,LEFT(LOWER(TRIM(CF112)),7)&lt;&gt;"pending"),OR(CG112="High",CG112="Moderate"),OR(CH112="Low",CH112="Some concerns",CH112="Not applicable")),IF(AND(DD112="No",OR(DE112="HIGH",DE112="CONDITIONAL"),AND(LEN(TRIM(DF112))&gt;0,LEFT(LOWER(TRIM(DF112)),7)&lt;&gt;"pending")),IF(AND(AND(LEN(TRIM(DT112))&gt;0,LEFT(LOWER(TRIM(DT112)),7)&lt;&gt;"pending"),AND(LEN(TRIM(DU112))&gt;0,LEFT(LOWER(TRIM(DU112)),7)&lt;&gt;"pending"),OR(AND(LEN(TRIM(DV112))&gt;0,LEFT(LOWER(TRIM(DV112)),7)&lt;&gt;"pending"),AND(LEN(TRIM(DW112))&gt;0,LEFT(LOWER(TRIM(DW112)),7)&lt;&gt;"pending")),AND(LEN(TRIM(DX112))&gt;0,LEFT(LOWER(TRIM(DX112)),7)&lt;&gt;"pending")),IF(AND(F112="Claim-ready",OR(EA112="Strong",EA112="Moderate"),AND(LEN(TRIM(G112))&gt;0,LEFT(LOWER(TRIM(G112)),7)&lt;&gt;"pending"),G112&lt;&gt;"No substantive use decision is permitted from identification metadata alone.",AND(LEN(TRIM(DZ112))&gt;0,LEFT(LOWER(TRIM(DZ112)),7)&lt;&gt;"pending"),DZ112&lt;&gt;"Identification metadata alone does not permit any substantive scientific, causal, operational, or institutional claim.",AND(LEN(TRIM(EI112))&gt;0,LEFT(LOWER(TRIM(EI112)),7)&lt;&gt;"pending"),ISNUMBER(EH112),EH112&gt;0),"READY","PENDING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" s="174" t="str">
        <x:v>Pending</x:v>
      </x:c>
      <x:c r="EE112" s="174"/>
      <x:c r="EF112" s="174" t="str">
        <x:v>Pending</x:v>
      </x:c>
      <x:c r="EG112" s="174" t="str">
        <x:v>Pending</x:v>
      </x:c>
      <x:c r="EH112" s="177"/>
      <x:c r="EI112" s="500"/>
      <x:c r="EJ112" s="174"/>
      <x:c r="EK112" s="174" t="str">
        <x:v>Pending</x:v>
      </x:c>
      <x:c r="EL112" s="177" t="n">
        <x:v>46272</x:v>
      </x:c>
      <x:c r="EM112" s="174" t="str">
        <x:v>Production PubMed record imported and reconciled to Zotero item XSK9A9UQ;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2" s="181" t="n">
        <x:f>IF(L112="","",(IF(N112&lt;&gt;"",1,0)+IF(O112&lt;&gt;"",1,0)+IF(AJ112&lt;&gt;"",1,0)+IF(AU112&lt;&gt;"",1,0)+IF(BE112&lt;&gt;"",1,0)+IF(CF112&lt;&gt;"",1,0)+IF(CJ112="Yes",1,0)+IF(CL112="Yes",1,0)+IF(DE112&lt;&gt;"Pending",1,0)+IF(F112&lt;&gt;"",1,0)+IF(DZ112&lt;&gt;"",1,0)+IF(EI112&lt;&gt;"",1,0))/12)</x:f>
        <x:v>0.5</x:v>
      </x:c>
    </x:row>
    <x:row r="113">
      <x:c r="A113" s="175" t="str">
        <x:v>EV-0110</x:v>
      </x:c>
      <x:c r="B113" s="174" t="str">
        <x:v>Integrity check</x:v>
      </x:c>
      <x:c r="C113" s="175" t="str">
        <x:f>IF(L113="","",IF(LEFT(EC113,7)="BLOCKED","🔴 Do not use for conclusion",IF(EB113="Yes","🟢 Claim-ready","🟡 Caution / context")))</x:f>
        <x:v>🟡 Caution / context</x:v>
      </x:c>
      <x:c r="D113" s="174" t="str">
        <x:f>IF(L113="","",EC113)</x:f>
        <x:v>PENDING — appropriate appraisal</x:v>
      </x:c>
      <x:c r="E113" s="174" t="str">
        <x:v>P3 — Medium</x:v>
      </x:c>
      <x:c r="F113" s="174" t="str">
        <x:v>Pending</x:v>
      </x:c>
      <x:c r="G113" s="174" t="str">
        <x:v>Title/abstract identify an explicit tactical/public-safety context and readiness domain; retain for full-text assessment.</x:v>
      </x:c>
      <x:c r="H113" s="174" t="str">
        <x:v>Obtain and review lawful full text; confirm human adjudication; then select a design-specific appraisal instrument.</x:v>
      </x:c>
      <x:c r="I113" s="174"/>
      <x:c r="J113" s="174" t="str">
        <x:v>B — APHT / Medical Readiness</x:v>
      </x:c>
      <x:c r="K113" s="174" t="str">
        <x:v>IDENTIFIED</x:v>
      </x:c>
      <x:c r="L113" s="174" t="str">
        <x:v>Evaluating Emissions Signatures of Handheld Ultrasound in Tactical Medicine: Operational Risk, Detection Threats, and Mitigation Strategies.</x:v>
      </x:c>
      <x:c r="M113" s="174"/>
      <x:c r="N113" s="174" t="str">
        <x:v>Tannenbaum, Nicholas; Baldwin, David; Bergum, Bradley; Johnson, Ryan; Lyon, Matthew</x:v>
      </x:c>
      <x:c r="O113" s="176" t="n">
        <x:v>2026</x:v>
      </x:c>
      <x:c r="P113" s="174" t="str">
        <x:v>Journal of special operations medicine : a peer reviewed journal for SOF medical professionals</x:v>
      </x:c>
      <x:c r="Q113" s="174" t="str">
        <x:v>Journal Article</x:v>
      </x:c>
      <x:c r="R113" s="174" t="str">
        <x:v>Unclear</x:v>
      </x:c>
      <x:c r="S113" s="174" t="str">
        <x:v>Unknown</x:v>
      </x:c>
      <x:c r="T113" s="174" t="str">
        <x:v>eng</x:v>
      </x:c>
      <x:c r="U113" s="174" t="str">
        <x:v>https://pubmed.ncbi.nlm.nih.gov/42065716/</x:v>
      </x:c>
      <x:c r="V113" s="174" t="str">
        <x:v>10.55460/j.spec.oper.med.2026.izss-ubun</x:v>
      </x:c>
      <x:c r="W113" s="175" t="str">
        <x:f>IF(V113="","",LOWER(SUBSTITUTE(SUBSTITUTE(SUBSTITUTE(SUBSTITUTE(TRIM(V113),"https://doi.org/",""),"http://doi.org/",""),"https://dx.doi.org/",""),"doi:","")))</x:f>
        <x:v>10.55460/j.spec.oper.med.2026.izss-ubun</x:v>
      </x:c>
      <x:c r="X113" s="174" t="str">
        <x:v>42065716</x:v>
      </x:c>
      <x:c r="Y113" s="174" t="str"/>
      <x:c r="Z113" s="174"/>
      <x:c r="AA113" s="174" t="str">
        <x:v>PubMed/MEDLINE</x:v>
      </x:c>
      <x:c r="AB113" s="174" t="str">
        <x:v>PUBMED-B-v1.0-2026-08-28</x:v>
      </x:c>
      <x:c r="AC113" s="174" t="str">
        <x:v>SP-PUBMED-B-20260828</x:v>
      </x:c>
      <x:c r="AD113" s="177" t="n">
        <x:v>46262</x:v>
      </x:c>
      <x:c r="AE113" s="177" t="n">
        <x:v>46272</x:v>
      </x:c>
      <x:c r="AF113" s="174" t="str">
        <x:v>HGDXRZQD</x:v>
      </x:c>
      <x:c r="AG113" s="174"/>
      <x:c r="AH113" s="174" t="str">
        <x:v>Tactical Athlete → Operational Readiness Brazil</x:v>
      </x:c>
      <x:c r="AI113" s="174" t="str">
        <x:v>evidence-family:B</x:v>
      </x:c>
      <x:c r="AJ113" s="174"/>
      <x:c r="AK113" s="175" t="str">
        <x:f>IF(AJ113="","",IF(OR(LOWER(AJ113)="brazil",LOWER(AJ113)="brasil"),"Yes","No"))</x:f>
      </x:c>
      <x:c r="AL113" s="174"/>
      <x:c r="AM113" s="174"/>
      <x:c r="AN113" s="174"/>
      <x:c r="AO113" s="178"/>
      <x:c r="AP113" s="174"/>
      <x:c r="AQ113" s="174"/>
      <x:c r="AR113" s="174"/>
      <x:c r="AS113" s="174"/>
      <x:c r="AT113" s="174"/>
      <x:c r="AU113" s="174"/>
      <x:c r="AV113" s="174"/>
      <x:c r="AW113" s="174"/>
      <x:c r="AX113" s="174"/>
      <x:c r="AY113" s="174"/>
      <x:c r="AZ113" s="174"/>
      <x:c r="BA113" s="174"/>
      <x:c r="BB113" s="174"/>
      <x:c r="BC113" s="174"/>
      <x:c r="BD113" s="174"/>
      <x:c r="BE113" s="174"/>
      <x:c r="BF113" s="174"/>
      <x:c r="BG113" s="174"/>
      <x:c r="BH113" s="174"/>
      <x:c r="BI113" s="174"/>
      <x:c r="BJ113" s="174"/>
      <x:c r="BK113" s="174"/>
      <x:c r="BL113" s="174"/>
      <x:c r="BM113" s="174"/>
      <x:c r="BN113" s="174"/>
      <x:c r="BO113" s="174"/>
      <x:c r="BP113" s="174"/>
      <x:c r="BQ113" s="174"/>
      <x:c r="BR113" s="174"/>
      <x:c r="BS113" s="174"/>
      <x:c r="BT113" s="174"/>
      <x:c r="BU113" s="174"/>
      <x:c r="BV113" s="174"/>
      <x:c r="BW113" s="174"/>
      <x:c r="BX113" s="174"/>
      <x:c r="BY113" s="174"/>
      <x:c r="BZ113" s="174"/>
      <x:c r="CA113" s="174"/>
      <x:c r="CB113" s="174"/>
      <x:c r="CC113" s="174"/>
      <x:c r="CD113" s="174"/>
      <x:c r="CE113" s="174"/>
      <x:c r="CF113" s="174"/>
      <x:c r="CG113" s="174"/>
      <x:c r="CH113" s="174"/>
      <x:c r="CI113" s="179"/>
      <x:c r="CJ113" s="174" t="str">
        <x:v>Yes</x:v>
      </x:c>
      <x:c r="CK113" s="174" t="str">
        <x:v>Yes</x:v>
      </x:c>
      <x:c r="CL113" s="174" t="str">
        <x:v>Yes</x:v>
      </x:c>
      <x:c r="CM113" s="174" t="str">
        <x:v>Clear</x:v>
      </x:c>
      <x:c r="CN113" s="174" t="str">
        <x:v>Verified — clear</x:v>
      </x:c>
      <x:c r="CO113" s="177" t="n">
        <x:v>46272</x:v>
      </x:c>
      <x:c r="CP113" s="174" t="str">
        <x:v>https://pubmed.ncbi.nlm.nih.gov/42065716/</x:v>
      </x:c>
      <x:c r="CQ113" s="174"/>
      <x:c r="CR113" s="174"/>
      <x:c r="CS113" s="174"/>
      <x:c r="CT113" s="174"/>
      <x:c r="CU113" s="176"/>
      <x:c r="CV113" s="176"/>
      <x:c r="CW113" s="176"/>
      <x:c r="CX113" s="176"/>
      <x:c r="CY113" s="176"/>
      <x:c r="CZ113" s="176"/>
      <x:c r="DA113" s="176"/>
      <x:c r="DB113" s="175" t="str">
        <x:f>IF(L113="","",IF(AND(COUNT(CU113:DA113)=7,OR(CU113=0,CU113=1,CU113=2),OR(CV113=0,CV113=1,CV113=2),OR(CW113=0,CW113=1,CW113=2),OR(CX113=0,CX113=1,CX113=2),OR(CY113=0,CY113=1,CY113=2),OR(CZ113=0,CZ113=1,CZ113=2),OR(DA113=0,DA113=1,DA113=2)),SUM(CU113:DA113),""))</x:f>
      </x:c>
      <x:c r="DC113" s="180" t="str">
        <x:f>IF(DB113="","",ROUND(DB113/14*10,1))</x:f>
      </x:c>
      <x:c r="DD113" s="174" t="str">
        <x:v>Pending</x:v>
      </x:c>
      <x:c r="DE113" s="175" t="str">
        <x:f>IF(L113="","",IF(DC113="","Pending",IF(DD113="Yes","CONDITIONAL — safety override",IF(DC113&gt;=8,"HIGH",IF(DC113&gt;=5,"CONDITIONAL","LOW")))))</x:f>
        <x:v>Pending</x:v>
      </x:c>
      <x:c r="DF113" s="174" t="str">
        <x:v>Pending screening and full-text appraisal; no transferability judgment made at identification.</x:v>
      </x:c>
      <x:c r="DG113" s="174"/>
      <x:c r="DH113" s="174"/>
      <x:c r="DI113" s="174"/>
      <x:c r="DJ113" s="174"/>
      <x:c r="DK113" s="174"/>
      <x:c r="DL113" s="174"/>
      <x:c r="DM113" s="174"/>
      <x:c r="DN113" s="174"/>
      <x:c r="DO113" s="174"/>
      <x:c r="DP113" s="174"/>
      <x:c r="DQ113" s="174"/>
      <x:c r="DR113" s="174"/>
      <x:c r="DS113" s="174"/>
      <x:c r="DT113" s="174"/>
      <x:c r="DU113" s="174"/>
      <x:c r="DV113" s="174"/>
      <x:c r="DW113" s="174"/>
      <x:c r="DX113" s="174"/>
      <x:c r="DY113" s="174"/>
      <x:c r="DZ113" s="174" t="str">
        <x:v>Title/abstract screening alone does not establish effectiveness, causality, methodological quality, transferability to Brazilian public safety or an institutional recommendation.</x:v>
      </x:c>
      <x:c r="EA113" s="174" t="str">
        <x:v>Pending</x:v>
      </x:c>
      <x:c r="EB113" s="175" t="str">
        <x:f>IF(L113="","",IF(EC113="READY","Yes","No / Pending"))</x:f>
        <x:v>No / Pending</x:v>
      </x:c>
      <x:c r="EC113" s="174" t="str">
        <x:f>IF(L113="","",IF(OR(ISNUMBER(SEARCH("Retracted Publication",Q113)),CM113="Retracted",CN113="Retracted",CM113="Expression of Concern",CN113="Expression of Concern",F113="Not used",CG113="Critical",CH113="High",CH113="Critical"),"BLOCKED — integrity or use restriction",IF(AND(CJ113="Yes",CK113="Yes",CL113="Yes"),IF(AND(CM113="Clear",CN113="Verified — clear"),IF(AND(AND(LEN(TRIM(CF113))&gt;0,LEFT(LOWER(TRIM(CF113)),7)&lt;&gt;"pending"),OR(CG113="High",CG113="Moderate"),OR(CH113="Low",CH113="Some concerns",CH113="Not applicable")),IF(AND(DD113="No",OR(DE113="HIGH",DE113="CONDITIONAL"),AND(LEN(TRIM(DF113))&gt;0,LEFT(LOWER(TRIM(DF113)),7)&lt;&gt;"pending")),IF(AND(AND(LEN(TRIM(DT113))&gt;0,LEFT(LOWER(TRIM(DT113)),7)&lt;&gt;"pending"),AND(LEN(TRIM(DU113))&gt;0,LEFT(LOWER(TRIM(DU113)),7)&lt;&gt;"pending"),OR(AND(LEN(TRIM(DV113))&gt;0,LEFT(LOWER(TRIM(DV113)),7)&lt;&gt;"pending"),AND(LEN(TRIM(DW113))&gt;0,LEFT(LOWER(TRIM(DW113)),7)&lt;&gt;"pending")),AND(LEN(TRIM(DX113))&gt;0,LEFT(LOWER(TRIM(DX113)),7)&lt;&gt;"pending")),IF(AND(F113="Claim-ready",OR(EA113="Strong",EA113="Moderate"),AND(LEN(TRIM(G113))&gt;0,LEFT(LOWER(TRIM(G113)),7)&lt;&gt;"pending"),G113&lt;&gt;"No substantive use decision is permitted from identification metadata alone.",AND(LEN(TRIM(DZ113))&gt;0,LEFT(LOWER(TRIM(DZ113)),7)&lt;&gt;"pending"),DZ113&lt;&gt;"Identification metadata alone does not permit any substantive scientific, causal, operational, or institutional claim.",AND(LEN(TRIM(EI113))&gt;0,LEFT(LOWER(TRIM(EI113)),7)&lt;&gt;"pending"),ISNUMBER(EH113),EH113&gt;0),"READY","PENDING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" s="174" t="str">
        <x:v>Pending</x:v>
      </x:c>
      <x:c r="EE113" s="174"/>
      <x:c r="EF113" s="174" t="str">
        <x:v>Pending</x:v>
      </x:c>
      <x:c r="EG113" s="174" t="str">
        <x:v>Pending</x:v>
      </x:c>
      <x:c r="EH113" s="177"/>
      <x:c r="EI113" s="500"/>
      <x:c r="EJ113" s="174"/>
      <x:c r="EK113" s="174" t="str">
        <x:v>Pending</x:v>
      </x:c>
      <x:c r="EL113" s="177" t="n">
        <x:v>46272</x:v>
      </x:c>
      <x:c r="EM113" s="174" t="str">
        <x:v>Production PubMed record imported and reconciled to Zotero item HGDXRZQD;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" s="181" t="n">
        <x:f>IF(L113="","",(IF(N113&lt;&gt;"",1,0)+IF(O113&lt;&gt;"",1,0)+IF(AJ113&lt;&gt;"",1,0)+IF(AU113&lt;&gt;"",1,0)+IF(BE113&lt;&gt;"",1,0)+IF(CF113&lt;&gt;"",1,0)+IF(CJ113="Yes",1,0)+IF(CL113="Yes",1,0)+IF(DE113&lt;&gt;"Pending",1,0)+IF(F113&lt;&gt;"",1,0)+IF(DZ113&lt;&gt;"",1,0)+IF(EI113&lt;&gt;"",1,0))/12)</x:f>
        <x:v>0.5</x:v>
      </x:c>
    </x:row>
    <x:row r="114">
      <x:c r="A114" s="175" t="str">
        <x:v>EV-0111</x:v>
      </x:c>
      <x:c r="B114" s="174" t="str">
        <x:v>Integrity check</x:v>
      </x:c>
      <x:c r="C114" s="175" t="str">
        <x:f>IF(L114="","",IF(LEFT(EC114,7)="BLOCKED","🔴 Do not use for conclusion",IF(EB114="Yes","🟢 Claim-ready","🟡 Caution / context")))</x:f>
        <x:v>🟡 Caution / context</x:v>
      </x:c>
      <x:c r="D114" s="174" t="str">
        <x:f>IF(L114="","",EC114)</x:f>
        <x:v>PENDING — appropriate appraisal</x:v>
      </x:c>
      <x:c r="E114" s="174" t="str">
        <x:v>P3 — Medium</x:v>
      </x:c>
      <x:c r="F114" s="174" t="str">
        <x:v>Pending</x:v>
      </x:c>
      <x:c r="G114" s="174" t="str">
        <x:v>A potentially relevant concept is present, but direct applicability is ambiguous at title/abstract level.</x:v>
      </x:c>
      <x:c r="H114" s="174" t="str">
        <x:v>Human title/abstract adjudication; retrieve full text if relevance remains plausible.</x:v>
      </x:c>
      <x:c r="I114" s="174"/>
      <x:c r="J114" s="174" t="str">
        <x:v>A — Core</x:v>
      </x:c>
      <x:c r="K114" s="174" t="str">
        <x:v>IDENTIFIED</x:v>
      </x:c>
      <x:c r="L114" s="174" t="str">
        <x:v>"It's My Dark Secret": A Qualitative Study on the Abortion Experiences of US Active-Duty Servicewomen.</x:v>
      </x:c>
      <x:c r="M114" s="174"/>
      <x:c r="N114" s="174" t="str">
        <x:v>Russell, Caitlin; Walz, Tiara; Manzo, Laura; Mueller, Shelby; Messina, Sharon; Arana, Sharon; Feng, Keira; Harner, Holly</x:v>
      </x:c>
      <x:c r="O114" s="176" t="n">
        <x:v>2026</x:v>
      </x:c>
      <x:c r="P114" s="174" t="str">
        <x:v>Perspectives on sexual and reproductive health</x:v>
      </x:c>
      <x:c r="Q114" s="174" t="str">
        <x:v>Journal Article</x:v>
      </x:c>
      <x:c r="R114" s="174" t="str">
        <x:v>Unclear</x:v>
      </x:c>
      <x:c r="S114" s="174" t="str">
        <x:v>Unknown</x:v>
      </x:c>
      <x:c r="T114" s="174" t="str">
        <x:v>eng</x:v>
      </x:c>
      <x:c r="U114" s="174" t="str">
        <x:v>https://pubmed.ncbi.nlm.nih.gov/42053396/</x:v>
      </x:c>
      <x:c r="V114" s="174" t="str">
        <x:v>10.1111/psrh.70064</x:v>
      </x:c>
      <x:c r="W114" s="175" t="str">
        <x:f>IF(V114="","",LOWER(SUBSTITUTE(SUBSTITUTE(SUBSTITUTE(SUBSTITUTE(TRIM(V114),"https://doi.org/",""),"http://doi.org/",""),"https://dx.doi.org/",""),"doi:","")))</x:f>
        <x:v>10.1111/psrh.70064</x:v>
      </x:c>
      <x:c r="X114" s="174" t="str">
        <x:v>42053396</x:v>
      </x:c>
      <x:c r="Y114" s="174" t="str">
        <x:v>PMC13247853</x:v>
      </x:c>
      <x:c r="Z114" s="174"/>
      <x:c r="AA114" s="174" t="str">
        <x:v>PubMed/MEDLINE</x:v>
      </x:c>
      <x:c r="AB114" s="174" t="str">
        <x:v>PUBMED-A-v1.0-2026-08-28</x:v>
      </x:c>
      <x:c r="AC114" s="174" t="str">
        <x:v>SP-PUBMED-A-20260828</x:v>
      </x:c>
      <x:c r="AD114" s="177" t="n">
        <x:v>46262</x:v>
      </x:c>
      <x:c r="AE114" s="177" t="n">
        <x:v>46272</x:v>
      </x:c>
      <x:c r="AF114" s="174" t="str">
        <x:v>BD9AE388</x:v>
      </x:c>
      <x:c r="AG114" s="174"/>
      <x:c r="AH114" s="174" t="str">
        <x:v>Tactical Athlete → Operational Readiness Brazil</x:v>
      </x:c>
      <x:c r="AI114" s="174" t="str">
        <x:v>evidence-family:A</x:v>
      </x:c>
      <x:c r="AJ114" s="174"/>
      <x:c r="AK114" s="175" t="str">
        <x:f>IF(AJ114="","",IF(OR(LOWER(AJ114)="brazil",LOWER(AJ114)="brasil"),"Yes","No"))</x:f>
      </x:c>
      <x:c r="AL114" s="174"/>
      <x:c r="AM114" s="174"/>
      <x:c r="AN114" s="174"/>
      <x:c r="AO114" s="178"/>
      <x:c r="AP114" s="174"/>
      <x:c r="AQ114" s="174"/>
      <x:c r="AR114" s="174"/>
      <x:c r="AS114" s="174"/>
      <x:c r="AT114" s="174"/>
      <x:c r="AU114" s="174"/>
      <x:c r="AV114" s="174"/>
      <x:c r="AW114" s="174"/>
      <x:c r="AX114" s="174"/>
      <x:c r="AY114" s="174"/>
      <x:c r="AZ114" s="174"/>
      <x:c r="BA114" s="174"/>
      <x:c r="BB114" s="174"/>
      <x:c r="BC114" s="174"/>
      <x:c r="BD114" s="174"/>
      <x:c r="BE114" s="174"/>
      <x:c r="BF114" s="174"/>
      <x:c r="BG114" s="174"/>
      <x:c r="BH114" s="174"/>
      <x:c r="BI114" s="174"/>
      <x:c r="BJ114" s="174"/>
      <x:c r="BK114" s="174"/>
      <x:c r="BL114" s="174"/>
      <x:c r="BM114" s="174"/>
      <x:c r="BN114" s="174"/>
      <x:c r="BO114" s="174"/>
      <x:c r="BP114" s="174"/>
      <x:c r="BQ114" s="174"/>
      <x:c r="BR114" s="174"/>
      <x:c r="BS114" s="174"/>
      <x:c r="BT114" s="174"/>
      <x:c r="BU114" s="174"/>
      <x:c r="BV114" s="174"/>
      <x:c r="BW114" s="174"/>
      <x:c r="BX114" s="174"/>
      <x:c r="BY114" s="174"/>
      <x:c r="BZ114" s="174"/>
      <x:c r="CA114" s="174"/>
      <x:c r="CB114" s="174"/>
      <x:c r="CC114" s="174"/>
      <x:c r="CD114" s="174"/>
      <x:c r="CE114" s="174"/>
      <x:c r="CF114" s="174"/>
      <x:c r="CG114" s="174"/>
      <x:c r="CH114" s="174"/>
      <x:c r="CI114" s="179"/>
      <x:c r="CJ114" s="174" t="str">
        <x:v>Yes</x:v>
      </x:c>
      <x:c r="CK114" s="174" t="str">
        <x:v>Yes</x:v>
      </x:c>
      <x:c r="CL114" s="174" t="str">
        <x:v>Yes</x:v>
      </x:c>
      <x:c r="CM114" s="174" t="str">
        <x:v>Clear</x:v>
      </x:c>
      <x:c r="CN114" s="174" t="str">
        <x:v>Verified — clear</x:v>
      </x:c>
      <x:c r="CO114" s="177" t="n">
        <x:v>46272</x:v>
      </x:c>
      <x:c r="CP114" s="174" t="str">
        <x:v>https://pubmed.ncbi.nlm.nih.gov/42053396/</x:v>
      </x:c>
      <x:c r="CQ114" s="174"/>
      <x:c r="CR114" s="174"/>
      <x:c r="CS114" s="174"/>
      <x:c r="CT114" s="174"/>
      <x:c r="CU114" s="176"/>
      <x:c r="CV114" s="176"/>
      <x:c r="CW114" s="176"/>
      <x:c r="CX114" s="176"/>
      <x:c r="CY114" s="176"/>
      <x:c r="CZ114" s="176"/>
      <x:c r="DA114" s="176"/>
      <x:c r="DB114" s="175" t="str">
        <x:f>IF(L114="","",IF(AND(COUNT(CU114:DA114)=7,OR(CU114=0,CU114=1,CU114=2),OR(CV114=0,CV114=1,CV114=2),OR(CW114=0,CW114=1,CW114=2),OR(CX114=0,CX114=1,CX114=2),OR(CY114=0,CY114=1,CY114=2),OR(CZ114=0,CZ114=1,CZ114=2),OR(DA114=0,DA114=1,DA114=2)),SUM(CU114:DA114),""))</x:f>
      </x:c>
      <x:c r="DC114" s="180" t="str">
        <x:f>IF(DB114="","",ROUND(DB114/14*10,1))</x:f>
      </x:c>
      <x:c r="DD114" s="174" t="str">
        <x:v>Pending</x:v>
      </x:c>
      <x:c r="DE114" s="175" t="str">
        <x:f>IF(L114="","",IF(DC114="","Pending",IF(DD114="Yes","CONDITIONAL — safety override",IF(DC114&gt;=8,"HIGH",IF(DC114&gt;=5,"CONDITIONAL","LOW")))))</x:f>
        <x:v>Pending</x:v>
      </x:c>
      <x:c r="DF114" s="174" t="str">
        <x:v>Pending screening and full-text appraisal; no transferability judgment made at identification.</x:v>
      </x:c>
      <x:c r="DG114" s="174"/>
      <x:c r="DH114" s="174"/>
      <x:c r="DI114" s="174"/>
      <x:c r="DJ114" s="174"/>
      <x:c r="DK114" s="174"/>
      <x:c r="DL114" s="174"/>
      <x:c r="DM114" s="174"/>
      <x:c r="DN114" s="174"/>
      <x:c r="DO114" s="174"/>
      <x:c r="DP114" s="174"/>
      <x:c r="DQ114" s="174"/>
      <x:c r="DR114" s="174"/>
      <x:c r="DS114" s="174"/>
      <x:c r="DT114" s="174"/>
      <x:c r="DU114" s="174"/>
      <x:c r="DV114" s="174"/>
      <x:c r="DW114" s="174"/>
      <x:c r="DX114" s="174"/>
      <x:c r="DY114" s="174"/>
      <x:c r="DZ114" s="174" t="str">
        <x:v>Title/abstract information is insufficient for a substantive scientific, causal, transferability or institutional claim.</x:v>
      </x:c>
      <x:c r="EA114" s="174" t="str">
        <x:v>Pending</x:v>
      </x:c>
      <x:c r="EB114" s="175" t="str">
        <x:f>IF(L114="","",IF(EC114="READY","Yes","No / Pending"))</x:f>
        <x:v>No / Pending</x:v>
      </x:c>
      <x:c r="EC114" s="174" t="str">
        <x:f>IF(L114="","",IF(OR(ISNUMBER(SEARCH("Retracted Publication",Q114)),CM114="Retracted",CN114="Retracted",CM114="Expression of Concern",CN114="Expression of Concern",F114="Not used",CG114="Critical",CH114="High",CH114="Critical"),"BLOCKED — integrity or use restriction",IF(AND(CJ114="Yes",CK114="Yes",CL114="Yes"),IF(AND(CM114="Clear",CN114="Verified — clear"),IF(AND(AND(LEN(TRIM(CF114))&gt;0,LEFT(LOWER(TRIM(CF114)),7)&lt;&gt;"pending"),OR(CG114="High",CG114="Moderate"),OR(CH114="Low",CH114="Some concerns",CH114="Not applicable")),IF(AND(DD114="No",OR(DE114="HIGH",DE114="CONDITIONAL"),AND(LEN(TRIM(DF114))&gt;0,LEFT(LOWER(TRIM(DF114)),7)&lt;&gt;"pending")),IF(AND(AND(LEN(TRIM(DT114))&gt;0,LEFT(LOWER(TRIM(DT114)),7)&lt;&gt;"pending"),AND(LEN(TRIM(DU114))&gt;0,LEFT(LOWER(TRIM(DU114)),7)&lt;&gt;"pending"),OR(AND(LEN(TRIM(DV114))&gt;0,LEFT(LOWER(TRIM(DV114)),7)&lt;&gt;"pending"),AND(LEN(TRIM(DW114))&gt;0,LEFT(LOWER(TRIM(DW114)),7)&lt;&gt;"pending")),AND(LEN(TRIM(DX114))&gt;0,LEFT(LOWER(TRIM(DX114)),7)&lt;&gt;"pending")),IF(AND(F114="Claim-ready",OR(EA114="Strong",EA114="Moderate"),AND(LEN(TRIM(G114))&gt;0,LEFT(LOWER(TRIM(G114)),7)&lt;&gt;"pending"),G114&lt;&gt;"No substantive use decision is permitted from identification metadata alone.",AND(LEN(TRIM(DZ114))&gt;0,LEFT(LOWER(TRIM(DZ114)),7)&lt;&gt;"pending"),DZ114&lt;&gt;"Identification metadata alone does not permit any substantive scientific, causal, operational, or institutional claim.",AND(LEN(TRIM(EI114))&gt;0,LEFT(LOWER(TRIM(EI114)),7)&lt;&gt;"pending"),ISNUMBER(EH114),EH114&gt;0),"READY","PENDING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" s="174" t="str">
        <x:v>Pending</x:v>
      </x:c>
      <x:c r="EE114" s="174"/>
      <x:c r="EF114" s="174" t="str">
        <x:v>Pending</x:v>
      </x:c>
      <x:c r="EG114" s="174" t="str">
        <x:v>Pending</x:v>
      </x:c>
      <x:c r="EH114" s="177"/>
      <x:c r="EI114" s="500"/>
      <x:c r="EJ114" s="174"/>
      <x:c r="EK114" s="174" t="str">
        <x:v>Pending</x:v>
      </x:c>
      <x:c r="EL114" s="177" t="n">
        <x:v>46272</x:v>
      </x:c>
      <x:c r="EM114" s="174" t="str">
        <x:v>Production PubMed record imported and reconciled to Zotero item BD9AE388;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4" s="181" t="n">
        <x:f>IF(L114="","",(IF(N114&lt;&gt;"",1,0)+IF(O114&lt;&gt;"",1,0)+IF(AJ114&lt;&gt;"",1,0)+IF(AU114&lt;&gt;"",1,0)+IF(BE114&lt;&gt;"",1,0)+IF(CF114&lt;&gt;"",1,0)+IF(CJ114="Yes",1,0)+IF(CL114="Yes",1,0)+IF(DE114&lt;&gt;"Pending",1,0)+IF(F114&lt;&gt;"",1,0)+IF(DZ114&lt;&gt;"",1,0)+IF(EI114&lt;&gt;"",1,0))/12)</x:f>
        <x:v>0.5</x:v>
      </x:c>
    </x:row>
    <x:row r="115">
      <x:c r="A115" s="175" t="str">
        <x:v>EV-0112</x:v>
      </x:c>
      <x:c r="B115" s="174" t="str">
        <x:v>Metadata verification</x:v>
      </x:c>
      <x:c r="C115" s="175" t="str">
        <x:f>IF(L115="","",IF(LEFT(EC115,7)="BLOCKED","🔴 Do not use for conclusion",IF(EB115="Yes","🟢 Claim-ready","🟡 Caution / context")))</x:f>
        <x:v>🟡 Caution / context</x:v>
      </x:c>
      <x:c r="D115" s="174" t="str">
        <x:f>IF(L115="","",EC115)</x:f>
        <x:v>PENDING — verification</x:v>
      </x:c>
      <x:c r="E115" s="174" t="str">
        <x:v>P2 — High</x:v>
      </x:c>
      <x:c r="F115" s="174" t="str">
        <x:v>Pending</x:v>
      </x:c>
      <x:c r="G115" s="174" t="str">
        <x:v>Title/abstract identify an explicit tactical/public-safety context and readiness domain; retain for full-text assessment.</x:v>
      </x:c>
      <x:c r="H115" s="174" t="str">
        <x:v>Obtain and review lawful full text; confirm human adjudication; then select a design-specific appraisal instrument.</x:v>
      </x:c>
      <x:c r="I115" s="174"/>
      <x:c r="J115" s="174" t="str">
        <x:v>A — Core</x:v>
      </x:c>
      <x:c r="K115" s="174" t="str">
        <x:v>IDENTIFIED</x:v>
      </x:c>
      <x:c r="L115" s="174" t="str">
        <x:v>Vaccination gaps in decentralized emergency response: understanding immunization barriers among volunteer firefighters. A cross-sectional mixed methods study.</x:v>
      </x:c>
      <x:c r="M115" s="174"/>
      <x:c r="N115" s="174" t="str">
        <x:v>Baron, Andrea; Over-Muller, Laura; Brandt, Swantje; Franzen, Ole; Messer, Ingo; Mortensen, Kai; Franzen, Peer; Munstedt, Peter; Elsner, Bernhard; von der Forst, Maik; Ries, Markus; Dromann, Daniel; Ristau, Patrick; Franzen, Klaas F</x:v>
      </x:c>
      <x:c r="O115" s="176" t="n">
        <x:v>2026</x:v>
      </x:c>
      <x:c r="P115" s="174" t="str">
        <x:v>Frontiers in public health</x:v>
      </x:c>
      <x:c r="Q115" s="174" t="str">
        <x:v>Journal Article</x:v>
      </x:c>
      <x:c r="R115" s="174" t="str">
        <x:v>Unclear</x:v>
      </x:c>
      <x:c r="S115" s="174" t="str">
        <x:v>Unknown</x:v>
      </x:c>
      <x:c r="T115" s="174" t="str">
        <x:v>eng</x:v>
      </x:c>
      <x:c r="U115" s="174" t="str">
        <x:v>https://pubmed.ncbi.nlm.nih.gov/42040064/</x:v>
      </x:c>
      <x:c r="V115" s="174" t="str">
        <x:v>10.3389/fpubh.2026.1803949</x:v>
      </x:c>
      <x:c r="W115" s="175" t="str">
        <x:f>IF(V115="","",LOWER(SUBSTITUTE(SUBSTITUTE(SUBSTITUTE(SUBSTITUTE(TRIM(V115),"https://doi.org/",""),"http://doi.org/",""),"https://dx.doi.org/",""),"doi:","")))</x:f>
        <x:v>10.3389/fpubh.2026.1803949</x:v>
      </x:c>
      <x:c r="X115" s="174" t="str">
        <x:v>42040064</x:v>
      </x:c>
      <x:c r="Y115" s="174" t="str">
        <x:v>PMC13106354</x:v>
      </x:c>
      <x:c r="Z115" s="174"/>
      <x:c r="AA115" s="174" t="str">
        <x:v>PubMed/MEDLINE</x:v>
      </x:c>
      <x:c r="AB115" s="174" t="str">
        <x:v>PUBMED-A-v1.0-2026-08-28</x:v>
      </x:c>
      <x:c r="AC115" s="174" t="str">
        <x:v>SP-PUBMED-A-20260828</x:v>
      </x:c>
      <x:c r="AD115" s="177" t="n">
        <x:v>46262</x:v>
      </x:c>
      <x:c r="AE115" s="177" t="n">
        <x:v>46272</x:v>
      </x:c>
      <x:c r="AF115" s="174" t="str">
        <x:v>C8YXV9YD</x:v>
      </x:c>
      <x:c r="AG115" s="174"/>
      <x:c r="AH115" s="174" t="str">
        <x:v>Tactical Athlete → Operational Readiness Brazil</x:v>
      </x:c>
      <x:c r="AI115" s="174" t="str">
        <x:v>evidence-family:A</x:v>
      </x:c>
      <x:c r="AJ115" s="174"/>
      <x:c r="AK115" s="175" t="str">
        <x:f>IF(AJ115="","",IF(OR(LOWER(AJ115)="brazil",LOWER(AJ115)="brasil"),"Yes","No"))</x:f>
      </x:c>
      <x:c r="AL115" s="174"/>
      <x:c r="AM115" s="174"/>
      <x:c r="AN115" s="174"/>
      <x:c r="AO115" s="178"/>
      <x:c r="AP115" s="174"/>
      <x:c r="AQ115" s="174"/>
      <x:c r="AR115" s="174"/>
      <x:c r="AS115" s="174"/>
      <x:c r="AT115" s="174"/>
      <x:c r="AU115" s="174"/>
      <x:c r="AV115" s="174"/>
      <x:c r="AW115" s="174"/>
      <x:c r="AX115" s="174"/>
      <x:c r="AY115" s="174"/>
      <x:c r="AZ115" s="174"/>
      <x:c r="BA115" s="174"/>
      <x:c r="BB115" s="174"/>
      <x:c r="BC115" s="174"/>
      <x:c r="BD115" s="174"/>
      <x:c r="BE115" s="174"/>
      <x:c r="BF115" s="174"/>
      <x:c r="BG115" s="174"/>
      <x:c r="BH115" s="174"/>
      <x:c r="BI115" s="174"/>
      <x:c r="BJ115" s="174"/>
      <x:c r="BK115" s="174"/>
      <x:c r="BL115" s="174"/>
      <x:c r="BM115" s="174"/>
      <x:c r="BN115" s="174"/>
      <x:c r="BO115" s="174"/>
      <x:c r="BP115" s="174"/>
      <x:c r="BQ115" s="174"/>
      <x:c r="BR115" s="174"/>
      <x:c r="BS115" s="174"/>
      <x:c r="BT115" s="174"/>
      <x:c r="BU115" s="174"/>
      <x:c r="BV115" s="174"/>
      <x:c r="BW115" s="174"/>
      <x:c r="BX115" s="174"/>
      <x:c r="BY115" s="174"/>
      <x:c r="BZ115" s="174"/>
      <x:c r="CA115" s="174"/>
      <x:c r="CB115" s="174"/>
      <x:c r="CC115" s="174"/>
      <x:c r="CD115" s="174"/>
      <x:c r="CE115" s="174"/>
      <x:c r="CF115" s="174"/>
      <x:c r="CG115" s="174"/>
      <x:c r="CH115" s="174"/>
      <x:c r="CI115" s="179"/>
      <x:c r="CJ115" s="174" t="str">
        <x:v>Pending</x:v>
      </x:c>
      <x:c r="CK115" s="174" t="str">
        <x:v>Yes</x:v>
      </x:c>
      <x:c r="CL115" s="174" t="str">
        <x:v>Yes</x:v>
      </x:c>
      <x:c r="CM115" s="174" t="str">
        <x:v>Clear</x:v>
      </x:c>
      <x:c r="CN115" s="174" t="str">
        <x:v>Verified — clear</x:v>
      </x:c>
      <x:c r="CO115" s="177" t="n">
        <x:v>46272</x:v>
      </x:c>
      <x:c r="CP115" s="174" t="str">
        <x:v>https://pubmed.ncbi.nlm.nih.gov/42040064/</x:v>
      </x:c>
      <x:c r="CQ115" s="174"/>
      <x:c r="CR115" s="174"/>
      <x:c r="CS115" s="174"/>
      <x:c r="CT115" s="174"/>
      <x:c r="CU115" s="176"/>
      <x:c r="CV115" s="176"/>
      <x:c r="CW115" s="176"/>
      <x:c r="CX115" s="176"/>
      <x:c r="CY115" s="176"/>
      <x:c r="CZ115" s="176"/>
      <x:c r="DA115" s="176"/>
      <x:c r="DB115" s="175" t="str">
        <x:f>IF(L115="","",IF(AND(COUNT(CU115:DA115)=7,OR(CU115=0,CU115=1,CU115=2),OR(CV115=0,CV115=1,CV115=2),OR(CW115=0,CW115=1,CW115=2),OR(CX115=0,CX115=1,CX115=2),OR(CY115=0,CY115=1,CY115=2),OR(CZ115=0,CZ115=1,CZ115=2),OR(DA115=0,DA115=1,DA115=2)),SUM(CU115:DA115),""))</x:f>
      </x:c>
      <x:c r="DC115" s="180" t="str">
        <x:f>IF(DB115="","",ROUND(DB115/14*10,1))</x:f>
      </x:c>
      <x:c r="DD115" s="174" t="str">
        <x:v>Pending</x:v>
      </x:c>
      <x:c r="DE115" s="175" t="str">
        <x:f>IF(L115="","",IF(DC115="","Pending",IF(DD115="Yes","CONDITIONAL — safety override",IF(DC115&gt;=8,"HIGH",IF(DC115&gt;=5,"CONDITIONAL","LOW")))))</x:f>
        <x:v>Pending</x:v>
      </x:c>
      <x:c r="DF115" s="174" t="str">
        <x:v>Pending screening and full-text appraisal; no transferability judgment made at identification.</x:v>
      </x:c>
      <x:c r="DG115" s="174"/>
      <x:c r="DH115" s="174"/>
      <x:c r="DI115" s="174"/>
      <x:c r="DJ115" s="174"/>
      <x:c r="DK115" s="174"/>
      <x:c r="DL115" s="174"/>
      <x:c r="DM115" s="174"/>
      <x:c r="DN115" s="174"/>
      <x:c r="DO115" s="174"/>
      <x:c r="DP115" s="174"/>
      <x:c r="DQ115" s="174"/>
      <x:c r="DR115" s="174"/>
      <x:c r="DS115" s="174"/>
      <x:c r="DT115" s="174"/>
      <x:c r="DU115" s="174"/>
      <x:c r="DV115" s="174"/>
      <x:c r="DW115" s="174"/>
      <x:c r="DX115" s="174"/>
      <x:c r="DY115" s="174"/>
      <x:c r="DZ115" s="174" t="str">
        <x:v>Title/abstract screening alone does not establish effectiveness, causality, methodological quality, transferability to Brazilian public safety or an institutional recommendation.</x:v>
      </x:c>
      <x:c r="EA115" s="174" t="str">
        <x:v>Pending</x:v>
      </x:c>
      <x:c r="EB115" s="175" t="str">
        <x:f>IF(L115="","",IF(EC115="READY","Yes","No / Pending"))</x:f>
        <x:v>No / Pending</x:v>
      </x:c>
      <x:c r="EC115" s="174" t="str">
        <x:f>IF(L115="","",IF(OR(ISNUMBER(SEARCH("Retracted Publication",Q115)),CM115="Retracted",CN115="Retracted",CM115="Expression of Concern",CN115="Expression of Concern",F115="Not used",CG115="Critical",CH115="High",CH115="Critical"),"BLOCKED — integrity or use restriction",IF(AND(CJ115="Yes",CK115="Yes",CL115="Yes"),IF(AND(CM115="Clear",CN115="Verified — clear"),IF(AND(AND(LEN(TRIM(CF115))&gt;0,LEFT(LOWER(TRIM(CF115)),7)&lt;&gt;"pending"),OR(CG115="High",CG115="Moderate"),OR(CH115="Low",CH115="Some concerns",CH115="Not applicable")),IF(AND(DD115="No",OR(DE115="HIGH",DE115="CONDITIONAL"),AND(LEN(TRIM(DF115))&gt;0,LEFT(LOWER(TRIM(DF115)),7)&lt;&gt;"pending")),IF(AND(AND(LEN(TRIM(DT115))&gt;0,LEFT(LOWER(TRIM(DT115)),7)&lt;&gt;"pending"),AND(LEN(TRIM(DU115))&gt;0,LEFT(LOWER(TRIM(DU115)),7)&lt;&gt;"pending"),OR(AND(LEN(TRIM(DV115))&gt;0,LEFT(LOWER(TRIM(DV115)),7)&lt;&gt;"pending"),AND(LEN(TRIM(DW115))&gt;0,LEFT(LOWER(TRIM(DW115)),7)&lt;&gt;"pending")),AND(LEN(TRIM(DX115))&gt;0,LEFT(LOWER(TRIM(DX115)),7)&lt;&gt;"pending")),IF(AND(F115="Claim-ready",OR(EA115="Strong",EA115="Moderate"),AND(LEN(TRIM(G115))&gt;0,LEFT(LOWER(TRIM(G115)),7)&lt;&gt;"pending"),G115&lt;&gt;"No substantive use decision is permitted from identification metadata alone.",AND(LEN(TRIM(DZ115))&gt;0,LEFT(LOWER(TRIM(DZ115)),7)&lt;&gt;"pending"),DZ115&lt;&gt;"Identification metadata alone does not permit any substantive scientific, causal, operational, or institutional claim.",AND(LEN(TRIM(EI115))&gt;0,LEFT(LOWER(TRIM(EI115)),7)&lt;&gt;"pending"),ISNUMBER(EH115),EH115&gt;0),"READY","PENDING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5" s="174" t="str">
        <x:v>Pending</x:v>
      </x:c>
      <x:c r="EE115" s="174"/>
      <x:c r="EF115" s="174" t="str">
        <x:v>Pending</x:v>
      </x:c>
      <x:c r="EG115" s="174" t="str">
        <x:v>Pending</x:v>
      </x:c>
      <x:c r="EH115" s="177"/>
      <x:c r="EI115" s="500"/>
      <x:c r="EJ115" s="174"/>
      <x:c r="EK115" s="174" t="str">
        <x:v>Pending</x:v>
      </x:c>
      <x:c r="EL115" s="177" t="n">
        <x:v>46272</x:v>
      </x:c>
      <x:c r="EM115" s="174" t="str">
        <x:v>Production PubMed record imported and reconciled to Zotero item C8YXV9YD;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15" s="181" t="n">
        <x:f>IF(L115="","",(IF(N115&lt;&gt;"",1,0)+IF(O115&lt;&gt;"",1,0)+IF(AJ115&lt;&gt;"",1,0)+IF(AU115&lt;&gt;"",1,0)+IF(BE115&lt;&gt;"",1,0)+IF(CF115&lt;&gt;"",1,0)+IF(CJ115="Yes",1,0)+IF(CL115="Yes",1,0)+IF(DE115&lt;&gt;"Pending",1,0)+IF(F115&lt;&gt;"",1,0)+IF(DZ115&lt;&gt;"",1,0)+IF(EI115&lt;&gt;"",1,0))/12)</x:f>
        <x:v>0.4166666666666667</x:v>
      </x:c>
    </x:row>
    <x:row r="116">
      <x:c r="A116" s="175" t="str">
        <x:v>EV-0113</x:v>
      </x:c>
      <x:c r="B116" s="174" t="str">
        <x:v>Integrity check</x:v>
      </x:c>
      <x:c r="C116" s="175" t="str">
        <x:f>IF(L116="","",IF(LEFT(EC116,7)="BLOCKED","🔴 Do not use for conclusion",IF(EB116="Yes","🟢 Claim-ready","🟡 Caution / context")))</x:f>
        <x:v>🟡 Caution / context</x:v>
      </x:c>
      <x:c r="D116" s="174" t="str">
        <x:f>IF(L116="","",EC116)</x:f>
        <x:v>PENDING — appropriate appraisal</x:v>
      </x:c>
      <x:c r="E116" s="174" t="str">
        <x:v>P3 — Medium</x:v>
      </x:c>
      <x:c r="F116" s="174" t="str">
        <x:v>Pending</x:v>
      </x:c>
      <x:c r="G116" s="174" t="str">
        <x:v>No abstract is available in the current PubMed record; title alone is insufficient for exclusion.</x:v>
      </x:c>
      <x:c r="H116" s="174" t="str">
        <x:v>Human title/abstract adjudication; retrieve full text if relevance remains plausible.</x:v>
      </x:c>
      <x:c r="I116" s="174"/>
      <x:c r="J116" s="174" t="str">
        <x:v>A — Core</x:v>
      </x:c>
      <x:c r="K116" s="174" t="str">
        <x:v>IDENTIFIED</x:v>
      </x:c>
      <x:c r="L116" s="174" t="str">
        <x:v>Idiopathic left posterior fascicular ventricular tachycardia in a military tactical athlete.</x:v>
      </x:c>
      <x:c r="M116" s="174"/>
      <x:c r="N116" s="174" t="str">
        <x:v>Chung, Theodore; Soderstrom, Matthew A; Bush, Kelvin N V</x:v>
      </x:c>
      <x:c r="O116" s="176" t="n">
        <x:v>2026</x:v>
      </x:c>
      <x:c r="P116" s="174" t="str">
        <x:v>HeartRhythm case reports</x:v>
      </x:c>
      <x:c r="Q116" s="174" t="str">
        <x:v>Case Reports; Journal Article</x:v>
      </x:c>
      <x:c r="R116" s="174" t="str">
        <x:v>Unclear</x:v>
      </x:c>
      <x:c r="S116" s="174" t="str">
        <x:v>Unknown</x:v>
      </x:c>
      <x:c r="T116" s="174" t="str">
        <x:v>eng</x:v>
      </x:c>
      <x:c r="U116" s="174" t="str">
        <x:v>https://pubmed.ncbi.nlm.nih.gov/42028078/</x:v>
      </x:c>
      <x:c r="V116" s="174" t="str">
        <x:v>10.1016/j.hrcr.2026.01.014</x:v>
      </x:c>
      <x:c r="W116" s="175" t="str">
        <x:f>IF(V116="","",LOWER(SUBSTITUTE(SUBSTITUTE(SUBSTITUTE(SUBSTITUTE(TRIM(V116),"https://doi.org/",""),"http://doi.org/",""),"https://dx.doi.org/",""),"doi:","")))</x:f>
        <x:v>10.1016/j.hrcr.2026.01.014</x:v>
      </x:c>
      <x:c r="X116" s="174" t="str">
        <x:v>42028078</x:v>
      </x:c>
      <x:c r="Y116" s="174" t="str">
        <x:v>PMC13100604</x:v>
      </x:c>
      <x:c r="Z116" s="174"/>
      <x:c r="AA116" s="174" t="str">
        <x:v>PubMed/MEDLINE</x:v>
      </x:c>
      <x:c r="AB116" s="174" t="str">
        <x:v>PUBMED-A-v1.0-2026-08-28</x:v>
      </x:c>
      <x:c r="AC116" s="174" t="str">
        <x:v>SP-PUBMED-A-20260828</x:v>
      </x:c>
      <x:c r="AD116" s="177" t="n">
        <x:v>46262</x:v>
      </x:c>
      <x:c r="AE116" s="177" t="n">
        <x:v>46272</x:v>
      </x:c>
      <x:c r="AF116" s="174" t="str">
        <x:v>AW8438WX</x:v>
      </x:c>
      <x:c r="AG116" s="174"/>
      <x:c r="AH116" s="174" t="str">
        <x:v>Tactical Athlete → Operational Readiness Brazil</x:v>
      </x:c>
      <x:c r="AI116" s="174" t="str">
        <x:v>evidence-family:A</x:v>
      </x:c>
      <x:c r="AJ116" s="174"/>
      <x:c r="AK116" s="175" t="str">
        <x:f>IF(AJ116="","",IF(OR(LOWER(AJ116)="brazil",LOWER(AJ116)="brasil"),"Yes","No"))</x:f>
      </x:c>
      <x:c r="AL116" s="174"/>
      <x:c r="AM116" s="174"/>
      <x:c r="AN116" s="174"/>
      <x:c r="AO116" s="178"/>
      <x:c r="AP116" s="174"/>
      <x:c r="AQ116" s="174"/>
      <x:c r="AR116" s="174"/>
      <x:c r="AS116" s="174"/>
      <x:c r="AT116" s="174"/>
      <x:c r="AU116" s="174"/>
      <x:c r="AV116" s="174"/>
      <x:c r="AW116" s="174"/>
      <x:c r="AX116" s="174"/>
      <x:c r="AY116" s="174"/>
      <x:c r="AZ116" s="174"/>
      <x:c r="BA116" s="174"/>
      <x:c r="BB116" s="174"/>
      <x:c r="BC116" s="174"/>
      <x:c r="BD116" s="174"/>
      <x:c r="BE116" s="174"/>
      <x:c r="BF116" s="174"/>
      <x:c r="BG116" s="174"/>
      <x:c r="BH116" s="174"/>
      <x:c r="BI116" s="174"/>
      <x:c r="BJ116" s="174"/>
      <x:c r="BK116" s="174"/>
      <x:c r="BL116" s="174"/>
      <x:c r="BM116" s="174"/>
      <x:c r="BN116" s="174"/>
      <x:c r="BO116" s="174"/>
      <x:c r="BP116" s="174"/>
      <x:c r="BQ116" s="174"/>
      <x:c r="BR116" s="174"/>
      <x:c r="BS116" s="174"/>
      <x:c r="BT116" s="174"/>
      <x:c r="BU116" s="174"/>
      <x:c r="BV116" s="174"/>
      <x:c r="BW116" s="174"/>
      <x:c r="BX116" s="174"/>
      <x:c r="BY116" s="174"/>
      <x:c r="BZ116" s="174"/>
      <x:c r="CA116" s="174"/>
      <x:c r="CB116" s="174"/>
      <x:c r="CC116" s="174"/>
      <x:c r="CD116" s="174"/>
      <x:c r="CE116" s="174"/>
      <x:c r="CF116" s="174"/>
      <x:c r="CG116" s="174"/>
      <x:c r="CH116" s="174"/>
      <x:c r="CI116" s="179"/>
      <x:c r="CJ116" s="174" t="str">
        <x:v>Yes</x:v>
      </x:c>
      <x:c r="CK116" s="174" t="str">
        <x:v>Yes</x:v>
      </x:c>
      <x:c r="CL116" s="174" t="str">
        <x:v>Yes</x:v>
      </x:c>
      <x:c r="CM116" s="174" t="str">
        <x:v>Clear</x:v>
      </x:c>
      <x:c r="CN116" s="174" t="str">
        <x:v>Verified — clear</x:v>
      </x:c>
      <x:c r="CO116" s="177" t="n">
        <x:v>46272</x:v>
      </x:c>
      <x:c r="CP116" s="174" t="str">
        <x:v>https://pubmed.ncbi.nlm.nih.gov/42028078/</x:v>
      </x:c>
      <x:c r="CQ116" s="174"/>
      <x:c r="CR116" s="174"/>
      <x:c r="CS116" s="174"/>
      <x:c r="CT116" s="174"/>
      <x:c r="CU116" s="176"/>
      <x:c r="CV116" s="176"/>
      <x:c r="CW116" s="176"/>
      <x:c r="CX116" s="176"/>
      <x:c r="CY116" s="176"/>
      <x:c r="CZ116" s="176"/>
      <x:c r="DA116" s="176"/>
      <x:c r="DB116" s="175" t="str">
        <x:f>IF(L116="","",IF(AND(COUNT(CU116:DA116)=7,OR(CU116=0,CU116=1,CU116=2),OR(CV116=0,CV116=1,CV116=2),OR(CW116=0,CW116=1,CW116=2),OR(CX116=0,CX116=1,CX116=2),OR(CY116=0,CY116=1,CY116=2),OR(CZ116=0,CZ116=1,CZ116=2),OR(DA116=0,DA116=1,DA116=2)),SUM(CU116:DA116),""))</x:f>
      </x:c>
      <x:c r="DC116" s="180" t="str">
        <x:f>IF(DB116="","",ROUND(DB116/14*10,1))</x:f>
      </x:c>
      <x:c r="DD116" s="174" t="str">
        <x:v>Pending</x:v>
      </x:c>
      <x:c r="DE116" s="175" t="str">
        <x:f>IF(L116="","",IF(DC116="","Pending",IF(DD116="Yes","CONDITIONAL — safety override",IF(DC116&gt;=8,"HIGH",IF(DC116&gt;=5,"CONDITIONAL","LOW")))))</x:f>
        <x:v>Pending</x:v>
      </x:c>
      <x:c r="DF116" s="174" t="str">
        <x:v>Pending screening and full-text appraisal; no transferability judgment made at identification.</x:v>
      </x:c>
      <x:c r="DG116" s="174"/>
      <x:c r="DH116" s="174"/>
      <x:c r="DI116" s="174"/>
      <x:c r="DJ116" s="174"/>
      <x:c r="DK116" s="174"/>
      <x:c r="DL116" s="174"/>
      <x:c r="DM116" s="174"/>
      <x:c r="DN116" s="174"/>
      <x:c r="DO116" s="174"/>
      <x:c r="DP116" s="174"/>
      <x:c r="DQ116" s="174"/>
      <x:c r="DR116" s="174"/>
      <x:c r="DS116" s="174"/>
      <x:c r="DT116" s="174"/>
      <x:c r="DU116" s="174"/>
      <x:c r="DV116" s="174"/>
      <x:c r="DW116" s="174"/>
      <x:c r="DX116" s="174"/>
      <x:c r="DY116" s="174"/>
      <x:c r="DZ116" s="174" t="str">
        <x:v>Title/abstract information is insufficient for a substantive scientific, causal, transferability or institutional claim.</x:v>
      </x:c>
      <x:c r="EA116" s="174" t="str">
        <x:v>Pending</x:v>
      </x:c>
      <x:c r="EB116" s="175" t="str">
        <x:f>IF(L116="","",IF(EC116="READY","Yes","No / Pending"))</x:f>
        <x:v>No / Pending</x:v>
      </x:c>
      <x:c r="EC116" s="174" t="str">
        <x:f>IF(L116="","",IF(OR(ISNUMBER(SEARCH("Retracted Publication",Q116)),CM116="Retracted",CN116="Retracted",CM116="Expression of Concern",CN116="Expression of Concern",F116="Not used",CG116="Critical",CH116="High",CH116="Critical"),"BLOCKED — integrity or use restriction",IF(AND(CJ116="Yes",CK116="Yes",CL116="Yes"),IF(AND(CM116="Clear",CN116="Verified — clear"),IF(AND(AND(LEN(TRIM(CF116))&gt;0,LEFT(LOWER(TRIM(CF116)),7)&lt;&gt;"pending"),OR(CG116="High",CG116="Moderate"),OR(CH116="Low",CH116="Some concerns",CH116="Not applicable")),IF(AND(DD116="No",OR(DE116="HIGH",DE116="CONDITIONAL"),AND(LEN(TRIM(DF116))&gt;0,LEFT(LOWER(TRIM(DF116)),7)&lt;&gt;"pending")),IF(AND(AND(LEN(TRIM(DT116))&gt;0,LEFT(LOWER(TRIM(DT116)),7)&lt;&gt;"pending"),AND(LEN(TRIM(DU116))&gt;0,LEFT(LOWER(TRIM(DU116)),7)&lt;&gt;"pending"),OR(AND(LEN(TRIM(DV116))&gt;0,LEFT(LOWER(TRIM(DV116)),7)&lt;&gt;"pending"),AND(LEN(TRIM(DW116))&gt;0,LEFT(LOWER(TRIM(DW116)),7)&lt;&gt;"pending")),AND(LEN(TRIM(DX116))&gt;0,LEFT(LOWER(TRIM(DX116)),7)&lt;&gt;"pending")),IF(AND(F116="Claim-ready",OR(EA116="Strong",EA116="Moderate"),AND(LEN(TRIM(G116))&gt;0,LEFT(LOWER(TRIM(G116)),7)&lt;&gt;"pending"),G116&lt;&gt;"No substantive use decision is permitted from identification metadata alone.",AND(LEN(TRIM(DZ116))&gt;0,LEFT(LOWER(TRIM(DZ116)),7)&lt;&gt;"pending"),DZ116&lt;&gt;"Identification metadata alone does not permit any substantive scientific, causal, operational, or institutional claim.",AND(LEN(TRIM(EI116))&gt;0,LEFT(LOWER(TRIM(EI116)),7)&lt;&gt;"pending"),ISNUMBER(EH116),EH116&gt;0),"READY","PENDING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" s="174" t="str">
        <x:v>Pending</x:v>
      </x:c>
      <x:c r="EE116" s="174"/>
      <x:c r="EF116" s="174" t="str">
        <x:v>Pending</x:v>
      </x:c>
      <x:c r="EG116" s="174" t="str">
        <x:v>Pending</x:v>
      </x:c>
      <x:c r="EH116" s="177"/>
      <x:c r="EI116" s="500"/>
      <x:c r="EJ116" s="174"/>
      <x:c r="EK116" s="174" t="str">
        <x:v>Pending</x:v>
      </x:c>
      <x:c r="EL116" s="177" t="n">
        <x:v>46272</x:v>
      </x:c>
      <x:c r="EM116" s="174" t="str">
        <x:v>Production PubMed record imported and reconciled to Zotero item AW8438WX;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116" s="181" t="n">
        <x:f>IF(L116="","",(IF(N116&lt;&gt;"",1,0)+IF(O116&lt;&gt;"",1,0)+IF(AJ116&lt;&gt;"",1,0)+IF(AU116&lt;&gt;"",1,0)+IF(BE116&lt;&gt;"",1,0)+IF(CF116&lt;&gt;"",1,0)+IF(CJ116="Yes",1,0)+IF(CL116="Yes",1,0)+IF(DE116&lt;&gt;"Pending",1,0)+IF(F116&lt;&gt;"",1,0)+IF(DZ116&lt;&gt;"",1,0)+IF(EI116&lt;&gt;"",1,0))/12)</x:f>
        <x:v>0.5</x:v>
      </x:c>
    </x:row>
    <x:row r="117">
      <x:c r="A117" s="175" t="str">
        <x:v>EV-0114</x:v>
      </x:c>
      <x:c r="B117" s="174" t="str">
        <x:v>Integrity check</x:v>
      </x:c>
      <x:c r="C117" s="175" t="str">
        <x:f>IF(L117="","",IF(LEFT(EC117,7)="BLOCKED","🔴 Do not use for conclusion",IF(EB117="Yes","🟢 Claim-ready","🟡 Caution / context")))</x:f>
        <x:v>🟡 Caution / context</x:v>
      </x:c>
      <x:c r="D117" s="174" t="str">
        <x:f>IF(L117="","",EC117)</x:f>
        <x:v>PENDING — appropriate appraisal</x:v>
      </x:c>
      <x:c r="E117" s="174" t="str">
        <x:v>P3 — Medium</x:v>
      </x:c>
      <x:c r="F117" s="174" t="str">
        <x:v>Pending</x:v>
      </x:c>
      <x:c r="G117" s="174" t="str">
        <x:v>Title/abstract identify an explicit tactical/public-safety context and readiness domain; retain for full-text assessment.</x:v>
      </x:c>
      <x:c r="H117" s="174" t="str">
        <x:v>Obtain and review lawful full text; confirm human adjudication; then select a design-specific appraisal instrument.</x:v>
      </x:c>
      <x:c r="I117" s="174"/>
      <x:c r="J117" s="174" t="str">
        <x:v>A — Core</x:v>
      </x:c>
      <x:c r="K117" s="174" t="str">
        <x:v>IDENTIFIED</x:v>
      </x:c>
      <x:c r="L117" s="174" t="str">
        <x:v>Ocular Hypertension and Glaucoma in United States Army Personnel: Barriers to Detection and Impact on Operational Readiness.</x:v>
      </x:c>
      <x:c r="M117" s="174"/>
      <x:c r="N117" s="174" t="str">
        <x:v>Singh, Samantha; Majumder, Rishab; Singh, Subeg; Keshishian, Allen</x:v>
      </x:c>
      <x:c r="O117" s="176" t="n">
        <x:v>2026</x:v>
      </x:c>
      <x:c r="P117" s="174" t="str">
        <x:v>Cureus</x:v>
      </x:c>
      <x:c r="Q117" s="174" t="str">
        <x:v>Journal Article; Review</x:v>
      </x:c>
      <x:c r="R117" s="174" t="str">
        <x:v>Unclear</x:v>
      </x:c>
      <x:c r="S117" s="174" t="str">
        <x:v>Unknown</x:v>
      </x:c>
      <x:c r="T117" s="174" t="str">
        <x:v>eng</x:v>
      </x:c>
      <x:c r="U117" s="174" t="str">
        <x:v>https://pubmed.ncbi.nlm.nih.gov/42022734/</x:v>
      </x:c>
      <x:c r="V117" s="174" t="str">
        <x:v>10.7759/cureus.105620</x:v>
      </x:c>
      <x:c r="W117" s="175" t="str">
        <x:f>IF(V117="","",LOWER(SUBSTITUTE(SUBSTITUTE(SUBSTITUTE(SUBSTITUTE(TRIM(V117),"https://doi.org/",""),"http://doi.org/",""),"https://dx.doi.org/",""),"doi:","")))</x:f>
        <x:v>10.7759/cureus.105620</x:v>
      </x:c>
      <x:c r="X117" s="174" t="str">
        <x:v>42022734</x:v>
      </x:c>
      <x:c r="Y117" s="174" t="str">
        <x:v>PMC13096855</x:v>
      </x:c>
      <x:c r="Z117" s="174"/>
      <x:c r="AA117" s="174" t="str">
        <x:v>PubMed/MEDLINE</x:v>
      </x:c>
      <x:c r="AB117" s="174" t="str">
        <x:v>PUBMED-A-v1.0-2026-08-28</x:v>
      </x:c>
      <x:c r="AC117" s="174" t="str">
        <x:v>SP-PUBMED-A-20260828</x:v>
      </x:c>
      <x:c r="AD117" s="177" t="n">
        <x:v>46262</x:v>
      </x:c>
      <x:c r="AE117" s="177" t="n">
        <x:v>46272</x:v>
      </x:c>
      <x:c r="AF117" s="174" t="str">
        <x:v>9XY7UIL9</x:v>
      </x:c>
      <x:c r="AG117" s="174"/>
      <x:c r="AH117" s="174" t="str">
        <x:v>Tactical Athlete → Operational Readiness Brazil</x:v>
      </x:c>
      <x:c r="AI117" s="174" t="str">
        <x:v>evidence-family:A</x:v>
      </x:c>
      <x:c r="AJ117" s="174"/>
      <x:c r="AK117" s="175" t="str">
        <x:f>IF(AJ117="","",IF(OR(LOWER(AJ117)="brazil",LOWER(AJ117)="brasil"),"Yes","No"))</x:f>
      </x:c>
      <x:c r="AL117" s="174"/>
      <x:c r="AM117" s="174"/>
      <x:c r="AN117" s="174"/>
      <x:c r="AO117" s="178"/>
      <x:c r="AP117" s="174"/>
      <x:c r="AQ117" s="174"/>
      <x:c r="AR117" s="174"/>
      <x:c r="AS117" s="174"/>
      <x:c r="AT117" s="174"/>
      <x:c r="AU117" s="174"/>
      <x:c r="AV117" s="174"/>
      <x:c r="AW117" s="174"/>
      <x:c r="AX117" s="174"/>
      <x:c r="AY117" s="174"/>
      <x:c r="AZ117" s="174"/>
      <x:c r="BA117" s="174"/>
      <x:c r="BB117" s="174"/>
      <x:c r="BC117" s="174"/>
      <x:c r="BD117" s="174"/>
      <x:c r="BE117" s="174"/>
      <x:c r="BF117" s="174"/>
      <x:c r="BG117" s="174"/>
      <x:c r="BH117" s="174"/>
      <x:c r="BI117" s="174"/>
      <x:c r="BJ117" s="174"/>
      <x:c r="BK117" s="174"/>
      <x:c r="BL117" s="174"/>
      <x:c r="BM117" s="174"/>
      <x:c r="BN117" s="174"/>
      <x:c r="BO117" s="174"/>
      <x:c r="BP117" s="174"/>
      <x:c r="BQ117" s="174"/>
      <x:c r="BR117" s="174"/>
      <x:c r="BS117" s="174"/>
      <x:c r="BT117" s="174"/>
      <x:c r="BU117" s="174"/>
      <x:c r="BV117" s="174"/>
      <x:c r="BW117" s="174"/>
      <x:c r="BX117" s="174"/>
      <x:c r="BY117" s="174"/>
      <x:c r="BZ117" s="174"/>
      <x:c r="CA117" s="174"/>
      <x:c r="CB117" s="174"/>
      <x:c r="CC117" s="174"/>
      <x:c r="CD117" s="174"/>
      <x:c r="CE117" s="174"/>
      <x:c r="CF117" s="174"/>
      <x:c r="CG117" s="174"/>
      <x:c r="CH117" s="174"/>
      <x:c r="CI117" s="179"/>
      <x:c r="CJ117" s="174" t="str">
        <x:v>Yes</x:v>
      </x:c>
      <x:c r="CK117" s="174" t="str">
        <x:v>Yes</x:v>
      </x:c>
      <x:c r="CL117" s="174" t="str">
        <x:v>Yes</x:v>
      </x:c>
      <x:c r="CM117" s="174" t="str">
        <x:v>Clear</x:v>
      </x:c>
      <x:c r="CN117" s="174" t="str">
        <x:v>Verified — clear</x:v>
      </x:c>
      <x:c r="CO117" s="177" t="n">
        <x:v>46272</x:v>
      </x:c>
      <x:c r="CP117" s="174" t="str">
        <x:v>https://pubmed.ncbi.nlm.nih.gov/42022734/</x:v>
      </x:c>
      <x:c r="CQ117" s="174"/>
      <x:c r="CR117" s="174"/>
      <x:c r="CS117" s="174"/>
      <x:c r="CT117" s="174"/>
      <x:c r="CU117" s="176"/>
      <x:c r="CV117" s="176"/>
      <x:c r="CW117" s="176"/>
      <x:c r="CX117" s="176"/>
      <x:c r="CY117" s="176"/>
      <x:c r="CZ117" s="176"/>
      <x:c r="DA117" s="176"/>
      <x:c r="DB117" s="175" t="str">
        <x:f>IF(L117="","",IF(AND(COUNT(CU117:DA117)=7,OR(CU117=0,CU117=1,CU117=2),OR(CV117=0,CV117=1,CV117=2),OR(CW117=0,CW117=1,CW117=2),OR(CX117=0,CX117=1,CX117=2),OR(CY117=0,CY117=1,CY117=2),OR(CZ117=0,CZ117=1,CZ117=2),OR(DA117=0,DA117=1,DA117=2)),SUM(CU117:DA117),""))</x:f>
      </x:c>
      <x:c r="DC117" s="180" t="str">
        <x:f>IF(DB117="","",ROUND(DB117/14*10,1))</x:f>
      </x:c>
      <x:c r="DD117" s="174" t="str">
        <x:v>Pending</x:v>
      </x:c>
      <x:c r="DE117" s="175" t="str">
        <x:f>IF(L117="","",IF(DC117="","Pending",IF(DD117="Yes","CONDITIONAL — safety override",IF(DC117&gt;=8,"HIGH",IF(DC117&gt;=5,"CONDITIONAL","LOW")))))</x:f>
        <x:v>Pending</x:v>
      </x:c>
      <x:c r="DF117" s="174" t="str">
        <x:v>Pending screening and full-text appraisal; no transferability judgment made at identification.</x:v>
      </x:c>
      <x:c r="DG117" s="174"/>
      <x:c r="DH117" s="174"/>
      <x:c r="DI117" s="174"/>
      <x:c r="DJ117" s="174"/>
      <x:c r="DK117" s="174"/>
      <x:c r="DL117" s="174"/>
      <x:c r="DM117" s="174"/>
      <x:c r="DN117" s="174"/>
      <x:c r="DO117" s="174"/>
      <x:c r="DP117" s="174"/>
      <x:c r="DQ117" s="174"/>
      <x:c r="DR117" s="174"/>
      <x:c r="DS117" s="174"/>
      <x:c r="DT117" s="174"/>
      <x:c r="DU117" s="174"/>
      <x:c r="DV117" s="174"/>
      <x:c r="DW117" s="174"/>
      <x:c r="DX117" s="174"/>
      <x:c r="DY117" s="174"/>
      <x:c r="DZ117" s="174" t="str">
        <x:v>Title/abstract screening alone does not establish effectiveness, causality, methodological quality, transferability to Brazilian public safety or an institutional recommendation.</x:v>
      </x:c>
      <x:c r="EA117" s="174" t="str">
        <x:v>Pending</x:v>
      </x:c>
      <x:c r="EB117" s="175" t="str">
        <x:f>IF(L117="","",IF(EC117="READY","Yes","No / Pending"))</x:f>
        <x:v>No / Pending</x:v>
      </x:c>
      <x:c r="EC117" s="174" t="str">
        <x:f>IF(L117="","",IF(OR(ISNUMBER(SEARCH("Retracted Publication",Q117)),CM117="Retracted",CN117="Retracted",CM117="Expression of Concern",CN117="Expression of Concern",F117="Not used",CG117="Critical",CH117="High",CH117="Critical"),"BLOCKED — integrity or use restriction",IF(AND(CJ117="Yes",CK117="Yes",CL117="Yes"),IF(AND(CM117="Clear",CN117="Verified — clear"),IF(AND(AND(LEN(TRIM(CF117))&gt;0,LEFT(LOWER(TRIM(CF117)),7)&lt;&gt;"pending"),OR(CG117="High",CG117="Moderate"),OR(CH117="Low",CH117="Some concerns",CH117="Not applicable")),IF(AND(DD117="No",OR(DE117="HIGH",DE117="CONDITIONAL"),AND(LEN(TRIM(DF117))&gt;0,LEFT(LOWER(TRIM(DF117)),7)&lt;&gt;"pending")),IF(AND(AND(LEN(TRIM(DT117))&gt;0,LEFT(LOWER(TRIM(DT117)),7)&lt;&gt;"pending"),AND(LEN(TRIM(DU117))&gt;0,LEFT(LOWER(TRIM(DU117)),7)&lt;&gt;"pending"),OR(AND(LEN(TRIM(DV117))&gt;0,LEFT(LOWER(TRIM(DV117)),7)&lt;&gt;"pending"),AND(LEN(TRIM(DW117))&gt;0,LEFT(LOWER(TRIM(DW117)),7)&lt;&gt;"pending")),AND(LEN(TRIM(DX117))&gt;0,LEFT(LOWER(TRIM(DX117)),7)&lt;&gt;"pending")),IF(AND(F117="Claim-ready",OR(EA117="Strong",EA117="Moderate"),AND(LEN(TRIM(G117))&gt;0,LEFT(LOWER(TRIM(G117)),7)&lt;&gt;"pending"),G117&lt;&gt;"No substantive use decision is permitted from identification metadata alone.",AND(LEN(TRIM(DZ117))&gt;0,LEFT(LOWER(TRIM(DZ117)),7)&lt;&gt;"pending"),DZ117&lt;&gt;"Identification metadata alone does not permit any substantive scientific, causal, operational, or institutional claim.",AND(LEN(TRIM(EI117))&gt;0,LEFT(LOWER(TRIM(EI117)),7)&lt;&gt;"pending"),ISNUMBER(EH117),EH117&gt;0),"READY","PENDING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" s="174" t="str">
        <x:v>Pending</x:v>
      </x:c>
      <x:c r="EE117" s="174"/>
      <x:c r="EF117" s="174" t="str">
        <x:v>Pending</x:v>
      </x:c>
      <x:c r="EG117" s="174" t="str">
        <x:v>Pending</x:v>
      </x:c>
      <x:c r="EH117" s="177"/>
      <x:c r="EI117" s="500"/>
      <x:c r="EJ117" s="174"/>
      <x:c r="EK117" s="174" t="str">
        <x:v>Pending</x:v>
      </x:c>
      <x:c r="EL117" s="177" t="n">
        <x:v>46272</x:v>
      </x:c>
      <x:c r="EM117" s="174" t="str">
        <x:v>Production PubMed record imported and reconciled to Zotero item 9XY7UIL9;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" s="181" t="n">
        <x:f>IF(L117="","",(IF(N117&lt;&gt;"",1,0)+IF(O117&lt;&gt;"",1,0)+IF(AJ117&lt;&gt;"",1,0)+IF(AU117&lt;&gt;"",1,0)+IF(BE117&lt;&gt;"",1,0)+IF(CF117&lt;&gt;"",1,0)+IF(CJ117="Yes",1,0)+IF(CL117="Yes",1,0)+IF(DE117&lt;&gt;"Pending",1,0)+IF(F117&lt;&gt;"",1,0)+IF(DZ117&lt;&gt;"",1,0)+IF(EI117&lt;&gt;"",1,0))/12)</x:f>
        <x:v>0.5</x:v>
      </x:c>
    </x:row>
    <x:row r="118">
      <x:c r="A118" s="175" t="str">
        <x:v>EV-0115</x:v>
      </x:c>
      <x:c r="B118" s="174" t="str">
        <x:v>Integrity check</x:v>
      </x:c>
      <x:c r="C118" s="175" t="str">
        <x:f>IF(L118="","",IF(LEFT(EC118,7)="BLOCKED","🔴 Do not use for conclusion",IF(EB118="Yes","🟢 Claim-ready","🟡 Caution / context")))</x:f>
        <x:v>🟡 Caution / context</x:v>
      </x:c>
      <x:c r="D118" s="174" t="str">
        <x:f>IF(L118="","",EC118)</x:f>
        <x:v>PENDING — appropriate appraisal</x:v>
      </x:c>
      <x:c r="E118" s="174" t="str">
        <x:v>P3 — Medium</x:v>
      </x:c>
      <x:c r="F118" s="174" t="str">
        <x:v>Pending</x:v>
      </x:c>
      <x:c r="G118" s="174" t="str">
        <x:v>Title/abstract identify an explicit tactical/public-safety context and readiness domain; retain for full-text assessment.</x:v>
      </x:c>
      <x:c r="H118" s="174" t="str">
        <x:v>Obtain and review lawful full text; confirm human adjudication; then select a design-specific appraisal instrument.</x:v>
      </x:c>
      <x:c r="I118" s="174"/>
      <x:c r="J118" s="174" t="str">
        <x:v>A — Core</x:v>
      </x:c>
      <x:c r="K118" s="174" t="str">
        <x:v>IDENTIFIED</x:v>
      </x:c>
      <x:c r="L118" s="174" t="str">
        <x:v>Prevalence of musculoskeletal disorders among police officers from an organizational unit of a German federal state police force.</x:v>
      </x:c>
      <x:c r="M118" s="174"/>
      <x:c r="N118" s="174" t="str">
        <x:v>Schlenke, Janna; Nazzal, Yunes; Dogru, Faiz; Holzgreve, Fabian; Golbach, Rejane; Karrasavidis, Ioannis; Brand, Ulli; Wanke, Eileen M; Groneberg, David A; Ohlendorf, Daniela</x:v>
      </x:c>
      <x:c r="O118" s="176" t="n">
        <x:v>2026</x:v>
      </x:c>
      <x:c r="P118" s="174" t="str">
        <x:v>Journal of occupational medicine and toxicology (London, England)</x:v>
      </x:c>
      <x:c r="Q118" s="174" t="str">
        <x:v>Journal Article</x:v>
      </x:c>
      <x:c r="R118" s="174" t="str">
        <x:v>Unclear</x:v>
      </x:c>
      <x:c r="S118" s="174" t="str">
        <x:v>Unknown</x:v>
      </x:c>
      <x:c r="T118" s="174" t="str">
        <x:v>eng</x:v>
      </x:c>
      <x:c r="U118" s="174" t="str">
        <x:v>https://pubmed.ncbi.nlm.nih.gov/41998685/</x:v>
      </x:c>
      <x:c r="V118" s="174" t="str">
        <x:v>10.1186/s12995-026-00511-x</x:v>
      </x:c>
      <x:c r="W118" s="175" t="str">
        <x:f>IF(V118="","",LOWER(SUBSTITUTE(SUBSTITUTE(SUBSTITUTE(SUBSTITUTE(TRIM(V118),"https://doi.org/",""),"http://doi.org/",""),"https://dx.doi.org/",""),"doi:","")))</x:f>
        <x:v>10.1186/s12995-026-00511-x</x:v>
      </x:c>
      <x:c r="X118" s="174" t="str">
        <x:v>41998685</x:v>
      </x:c>
      <x:c r="Y118" s="174" t="str">
        <x:v>PMC13097821</x:v>
      </x:c>
      <x:c r="Z118" s="174"/>
      <x:c r="AA118" s="174" t="str">
        <x:v>PubMed/MEDLINE</x:v>
      </x:c>
      <x:c r="AB118" s="174" t="str">
        <x:v>PUBMED-A-v1.0-2026-08-28</x:v>
      </x:c>
      <x:c r="AC118" s="174" t="str">
        <x:v>SP-PUBMED-A-20260828</x:v>
      </x:c>
      <x:c r="AD118" s="177" t="n">
        <x:v>46262</x:v>
      </x:c>
      <x:c r="AE118" s="177" t="n">
        <x:v>46272</x:v>
      </x:c>
      <x:c r="AF118" s="174" t="str">
        <x:v>Q42HE9HI</x:v>
      </x:c>
      <x:c r="AG118" s="174"/>
      <x:c r="AH118" s="174" t="str">
        <x:v>Tactical Athlete → Operational Readiness Brazil</x:v>
      </x:c>
      <x:c r="AI118" s="174" t="str">
        <x:v>evidence-family:A</x:v>
      </x:c>
      <x:c r="AJ118" s="174"/>
      <x:c r="AK118" s="175" t="str">
        <x:f>IF(AJ118="","",IF(OR(LOWER(AJ118)="brazil",LOWER(AJ118)="brasil"),"Yes","No"))</x:f>
      </x:c>
      <x:c r="AL118" s="174"/>
      <x:c r="AM118" s="174"/>
      <x:c r="AN118" s="174"/>
      <x:c r="AO118" s="178"/>
      <x:c r="AP118" s="174"/>
      <x:c r="AQ118" s="174"/>
      <x:c r="AR118" s="174"/>
      <x:c r="AS118" s="174"/>
      <x:c r="AT118" s="174"/>
      <x:c r="AU118" s="174"/>
      <x:c r="AV118" s="174"/>
      <x:c r="AW118" s="174"/>
      <x:c r="AX118" s="174"/>
      <x:c r="AY118" s="174"/>
      <x:c r="AZ118" s="174"/>
      <x:c r="BA118" s="174"/>
      <x:c r="BB118" s="174"/>
      <x:c r="BC118" s="174"/>
      <x:c r="BD118" s="174"/>
      <x:c r="BE118" s="174"/>
      <x:c r="BF118" s="174"/>
      <x:c r="BG118" s="174"/>
      <x:c r="BH118" s="174"/>
      <x:c r="BI118" s="174"/>
      <x:c r="BJ118" s="174"/>
      <x:c r="BK118" s="174"/>
      <x:c r="BL118" s="174"/>
      <x:c r="BM118" s="174"/>
      <x:c r="BN118" s="174"/>
      <x:c r="BO118" s="174"/>
      <x:c r="BP118" s="174"/>
      <x:c r="BQ118" s="174"/>
      <x:c r="BR118" s="174"/>
      <x:c r="BS118" s="174"/>
      <x:c r="BT118" s="174"/>
      <x:c r="BU118" s="174"/>
      <x:c r="BV118" s="174"/>
      <x:c r="BW118" s="174"/>
      <x:c r="BX118" s="174"/>
      <x:c r="BY118" s="174"/>
      <x:c r="BZ118" s="174"/>
      <x:c r="CA118" s="174"/>
      <x:c r="CB118" s="174"/>
      <x:c r="CC118" s="174"/>
      <x:c r="CD118" s="174"/>
      <x:c r="CE118" s="174"/>
      <x:c r="CF118" s="174"/>
      <x:c r="CG118" s="174"/>
      <x:c r="CH118" s="174"/>
      <x:c r="CI118" s="179"/>
      <x:c r="CJ118" s="174" t="str">
        <x:v>Yes</x:v>
      </x:c>
      <x:c r="CK118" s="174" t="str">
        <x:v>Yes</x:v>
      </x:c>
      <x:c r="CL118" s="174" t="str">
        <x:v>Yes</x:v>
      </x:c>
      <x:c r="CM118" s="174" t="str">
        <x:v>Clear</x:v>
      </x:c>
      <x:c r="CN118" s="174" t="str">
        <x:v>Verified — clear</x:v>
      </x:c>
      <x:c r="CO118" s="177" t="n">
        <x:v>46272</x:v>
      </x:c>
      <x:c r="CP118" s="174" t="str">
        <x:v>https://pubmed.ncbi.nlm.nih.gov/41998685/</x:v>
      </x:c>
      <x:c r="CQ118" s="174"/>
      <x:c r="CR118" s="174"/>
      <x:c r="CS118" s="174"/>
      <x:c r="CT118" s="174"/>
      <x:c r="CU118" s="176"/>
      <x:c r="CV118" s="176"/>
      <x:c r="CW118" s="176"/>
      <x:c r="CX118" s="176"/>
      <x:c r="CY118" s="176"/>
      <x:c r="CZ118" s="176"/>
      <x:c r="DA118" s="176"/>
      <x:c r="DB118" s="175" t="str">
        <x:f>IF(L118="","",IF(AND(COUNT(CU118:DA118)=7,OR(CU118=0,CU118=1,CU118=2),OR(CV118=0,CV118=1,CV118=2),OR(CW118=0,CW118=1,CW118=2),OR(CX118=0,CX118=1,CX118=2),OR(CY118=0,CY118=1,CY118=2),OR(CZ118=0,CZ118=1,CZ118=2),OR(DA118=0,DA118=1,DA118=2)),SUM(CU118:DA118),""))</x:f>
      </x:c>
      <x:c r="DC118" s="180" t="str">
        <x:f>IF(DB118="","",ROUND(DB118/14*10,1))</x:f>
      </x:c>
      <x:c r="DD118" s="174" t="str">
        <x:v>Pending</x:v>
      </x:c>
      <x:c r="DE118" s="175" t="str">
        <x:f>IF(L118="","",IF(DC118="","Pending",IF(DD118="Yes","CONDITIONAL — safety override",IF(DC118&gt;=8,"HIGH",IF(DC118&gt;=5,"CONDITIONAL","LOW")))))</x:f>
        <x:v>Pending</x:v>
      </x:c>
      <x:c r="DF118" s="174" t="str">
        <x:v>Pending screening and full-text appraisal; no transferability judgment made at identification.</x:v>
      </x:c>
      <x:c r="DG118" s="174"/>
      <x:c r="DH118" s="174"/>
      <x:c r="DI118" s="174"/>
      <x:c r="DJ118" s="174"/>
      <x:c r="DK118" s="174"/>
      <x:c r="DL118" s="174"/>
      <x:c r="DM118" s="174"/>
      <x:c r="DN118" s="174"/>
      <x:c r="DO118" s="174"/>
      <x:c r="DP118" s="174"/>
      <x:c r="DQ118" s="174"/>
      <x:c r="DR118" s="174"/>
      <x:c r="DS118" s="174"/>
      <x:c r="DT118" s="174"/>
      <x:c r="DU118" s="174"/>
      <x:c r="DV118" s="174"/>
      <x:c r="DW118" s="174"/>
      <x:c r="DX118" s="174"/>
      <x:c r="DY118" s="174"/>
      <x:c r="DZ118" s="174" t="str">
        <x:v>Title/abstract screening alone does not establish effectiveness, causality, methodological quality, transferability to Brazilian public safety or an institutional recommendation.</x:v>
      </x:c>
      <x:c r="EA118" s="174" t="str">
        <x:v>Pending</x:v>
      </x:c>
      <x:c r="EB118" s="175" t="str">
        <x:f>IF(L118="","",IF(EC118="READY","Yes","No / Pending"))</x:f>
        <x:v>No / Pending</x:v>
      </x:c>
      <x:c r="EC118" s="174" t="str">
        <x:f>IF(L118="","",IF(OR(ISNUMBER(SEARCH("Retracted Publication",Q118)),CM118="Retracted",CN118="Retracted",CM118="Expression of Concern",CN118="Expression of Concern",F118="Not used",CG118="Critical",CH118="High",CH118="Critical"),"BLOCKED — integrity or use restriction",IF(AND(CJ118="Yes",CK118="Yes",CL118="Yes"),IF(AND(CM118="Clear",CN118="Verified — clear"),IF(AND(AND(LEN(TRIM(CF118))&gt;0,LEFT(LOWER(TRIM(CF118)),7)&lt;&gt;"pending"),OR(CG118="High",CG118="Moderate"),OR(CH118="Low",CH118="Some concerns",CH118="Not applicable")),IF(AND(DD118="No",OR(DE118="HIGH",DE118="CONDITIONAL"),AND(LEN(TRIM(DF118))&gt;0,LEFT(LOWER(TRIM(DF118)),7)&lt;&gt;"pending")),IF(AND(AND(LEN(TRIM(DT118))&gt;0,LEFT(LOWER(TRIM(DT118)),7)&lt;&gt;"pending"),AND(LEN(TRIM(DU118))&gt;0,LEFT(LOWER(TRIM(DU118)),7)&lt;&gt;"pending"),OR(AND(LEN(TRIM(DV118))&gt;0,LEFT(LOWER(TRIM(DV118)),7)&lt;&gt;"pending"),AND(LEN(TRIM(DW118))&gt;0,LEFT(LOWER(TRIM(DW118)),7)&lt;&gt;"pending")),AND(LEN(TRIM(DX118))&gt;0,LEFT(LOWER(TRIM(DX118)),7)&lt;&gt;"pending")),IF(AND(F118="Claim-ready",OR(EA118="Strong",EA118="Moderate"),AND(LEN(TRIM(G118))&gt;0,LEFT(LOWER(TRIM(G118)),7)&lt;&gt;"pending"),G118&lt;&gt;"No substantive use decision is permitted from identification metadata alone.",AND(LEN(TRIM(DZ118))&gt;0,LEFT(LOWER(TRIM(DZ118)),7)&lt;&gt;"pending"),DZ118&lt;&gt;"Identification metadata alone does not permit any substantive scientific, causal, operational, or institutional claim.",AND(LEN(TRIM(EI118))&gt;0,LEFT(LOWER(TRIM(EI118)),7)&lt;&gt;"pending"),ISNUMBER(EH118),EH118&gt;0),"READY","PENDING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" s="174" t="str">
        <x:v>Pending</x:v>
      </x:c>
      <x:c r="EE118" s="174"/>
      <x:c r="EF118" s="174" t="str">
        <x:v>Pending</x:v>
      </x:c>
      <x:c r="EG118" s="174" t="str">
        <x:v>Pending</x:v>
      </x:c>
      <x:c r="EH118" s="177"/>
      <x:c r="EI118" s="500"/>
      <x:c r="EJ118" s="174"/>
      <x:c r="EK118" s="174" t="str">
        <x:v>Pending</x:v>
      </x:c>
      <x:c r="EL118" s="177" t="n">
        <x:v>46272</x:v>
      </x:c>
      <x:c r="EM118" s="174" t="str">
        <x:v>Production PubMed record imported and reconciled to Zotero item Q42HE9HI;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8" s="181" t="n">
        <x:f>IF(L118="","",(IF(N118&lt;&gt;"",1,0)+IF(O118&lt;&gt;"",1,0)+IF(AJ118&lt;&gt;"",1,0)+IF(AU118&lt;&gt;"",1,0)+IF(BE118&lt;&gt;"",1,0)+IF(CF118&lt;&gt;"",1,0)+IF(CJ118="Yes",1,0)+IF(CL118="Yes",1,0)+IF(DE118&lt;&gt;"Pending",1,0)+IF(F118&lt;&gt;"",1,0)+IF(DZ118&lt;&gt;"",1,0)+IF(EI118&lt;&gt;"",1,0))/12)</x:f>
        <x:v>0.5</x:v>
      </x:c>
    </x:row>
    <x:row r="119">
      <x:c r="A119" s="175" t="str">
        <x:v>EV-0116</x:v>
      </x:c>
      <x:c r="B119" s="174" t="str">
        <x:v>Metadata verification</x:v>
      </x:c>
      <x:c r="C119" s="175" t="str">
        <x:f>IF(L119="","",IF(LEFT(EC119,7)="BLOCKED","🔴 Do not use for conclusion",IF(EB119="Yes","🟢 Claim-ready","🟡 Caution / context")))</x:f>
        <x:v>🟡 Caution / context</x:v>
      </x:c>
      <x:c r="D119" s="174" t="str">
        <x:f>IF(L119="","",EC119)</x:f>
        <x:v>PENDING — verification</x:v>
      </x:c>
      <x:c r="E119" s="174" t="str">
        <x:v>P2 — High</x:v>
      </x:c>
      <x:c r="F119" s="174" t="str">
        <x:v>Pending</x:v>
      </x:c>
      <x:c r="G119" s="174" t="str">
        <x:v>A potentially relevant concept is present, but direct applicability is ambiguous at title/abstract level.</x:v>
      </x:c>
      <x:c r="H119" s="174" t="str">
        <x:v>Human title/abstract adjudication; retrieve full text if relevance remains plausible.</x:v>
      </x:c>
      <x:c r="I119" s="174"/>
      <x:c r="J119" s="174" t="str">
        <x:v>A — Core</x:v>
      </x:c>
      <x:c r="K119" s="174" t="str">
        <x:v>IDENTIFIED</x:v>
      </x:c>
      <x:c r="L119" s="174" t="str">
        <x:v>Residual knockdown effects of pyrethroid and neonicotinoid-treated nets on Rhodnius prolixus.</x:v>
      </x:c>
      <x:c r="M119" s="174"/>
      <x:c r="N119" s="174" t="str">
        <x:v>Agbajelola, Victor I; Roachell, Walter D; Lane, Gillian S; Solis, Mauricio E; Bast, Joshua D; Ramutkowski, Anthony J Jr; Raghavan, Ram K</x:v>
      </x:c>
      <x:c r="O119" s="176" t="n">
        <x:v>2026</x:v>
      </x:c>
      <x:c r="P119" s="174" t="str">
        <x:v>Acta tropica</x:v>
      </x:c>
      <x:c r="Q119" s="174" t="str">
        <x:v>Journal Article</x:v>
      </x:c>
      <x:c r="R119" s="174" t="str">
        <x:v>Unclear</x:v>
      </x:c>
      <x:c r="S119" s="174" t="str">
        <x:v>Unknown</x:v>
      </x:c>
      <x:c r="T119" s="174" t="str">
        <x:v>eng</x:v>
      </x:c>
      <x:c r="U119" s="174" t="str">
        <x:v>https://pubmed.ncbi.nlm.nih.gov/41997270/</x:v>
      </x:c>
      <x:c r="V119" s="174" t="str">
        <x:v>10.1016/j.actatropica.2026.108097</x:v>
      </x:c>
      <x:c r="W119" s="175" t="str">
        <x:f>IF(V119="","",LOWER(SUBSTITUTE(SUBSTITUTE(SUBSTITUTE(SUBSTITUTE(TRIM(V119),"https://doi.org/",""),"http://doi.org/",""),"https://dx.doi.org/",""),"doi:","")))</x:f>
        <x:v>10.1016/j.actatropica.2026.108097</x:v>
      </x:c>
      <x:c r="X119" s="174" t="str">
        <x:v>41997270</x:v>
      </x:c>
      <x:c r="Y119" s="174" t="str"/>
      <x:c r="Z119" s="174"/>
      <x:c r="AA119" s="174" t="str">
        <x:v>PubMed/MEDLINE</x:v>
      </x:c>
      <x:c r="AB119" s="174" t="str">
        <x:v>PUBMED-A-v1.0-2026-08-28</x:v>
      </x:c>
      <x:c r="AC119" s="174" t="str">
        <x:v>SP-PUBMED-A-20260828</x:v>
      </x:c>
      <x:c r="AD119" s="177" t="n">
        <x:v>46262</x:v>
      </x:c>
      <x:c r="AE119" s="177" t="n">
        <x:v>46272</x:v>
      </x:c>
      <x:c r="AF119" s="174" t="str">
        <x:v>GFMM7RIR</x:v>
      </x:c>
      <x:c r="AG119" s="174"/>
      <x:c r="AH119" s="174" t="str">
        <x:v>Tactical Athlete → Operational Readiness Brazil</x:v>
      </x:c>
      <x:c r="AI119" s="174" t="str">
        <x:v>evidence-family:A</x:v>
      </x:c>
      <x:c r="AJ119" s="174"/>
      <x:c r="AK119" s="175" t="str">
        <x:f>IF(AJ119="","",IF(OR(LOWER(AJ119)="brazil",LOWER(AJ119)="brasil"),"Yes","No"))</x:f>
      </x:c>
      <x:c r="AL119" s="174"/>
      <x:c r="AM119" s="174"/>
      <x:c r="AN119" s="174"/>
      <x:c r="AO119" s="178"/>
      <x:c r="AP119" s="174"/>
      <x:c r="AQ119" s="174"/>
      <x:c r="AR119" s="174"/>
      <x:c r="AS119" s="174"/>
      <x:c r="AT119" s="174"/>
      <x:c r="AU119" s="174"/>
      <x:c r="AV119" s="174"/>
      <x:c r="AW119" s="174"/>
      <x:c r="AX119" s="174"/>
      <x:c r="AY119" s="174"/>
      <x:c r="AZ119" s="174"/>
      <x:c r="BA119" s="174"/>
      <x:c r="BB119" s="174"/>
      <x:c r="BC119" s="174"/>
      <x:c r="BD119" s="174"/>
      <x:c r="BE119" s="174"/>
      <x:c r="BF119" s="174"/>
      <x:c r="BG119" s="174"/>
      <x:c r="BH119" s="174"/>
      <x:c r="BI119" s="174"/>
      <x:c r="BJ119" s="174"/>
      <x:c r="BK119" s="174"/>
      <x:c r="BL119" s="174"/>
      <x:c r="BM119" s="174"/>
      <x:c r="BN119" s="174"/>
      <x:c r="BO119" s="174"/>
      <x:c r="BP119" s="174"/>
      <x:c r="BQ119" s="174"/>
      <x:c r="BR119" s="174"/>
      <x:c r="BS119" s="174"/>
      <x:c r="BT119" s="174"/>
      <x:c r="BU119" s="174"/>
      <x:c r="BV119" s="174"/>
      <x:c r="BW119" s="174"/>
      <x:c r="BX119" s="174"/>
      <x:c r="BY119" s="174"/>
      <x:c r="BZ119" s="174"/>
      <x:c r="CA119" s="174"/>
      <x:c r="CB119" s="174"/>
      <x:c r="CC119" s="174"/>
      <x:c r="CD119" s="174"/>
      <x:c r="CE119" s="174"/>
      <x:c r="CF119" s="174"/>
      <x:c r="CG119" s="174"/>
      <x:c r="CH119" s="174"/>
      <x:c r="CI119" s="179"/>
      <x:c r="CJ119" s="174" t="str">
        <x:v>Pending</x:v>
      </x:c>
      <x:c r="CK119" s="174" t="str">
        <x:v>Yes</x:v>
      </x:c>
      <x:c r="CL119" s="174" t="str">
        <x:v>Yes</x:v>
      </x:c>
      <x:c r="CM119" s="174" t="str">
        <x:v>Clear</x:v>
      </x:c>
      <x:c r="CN119" s="174" t="str">
        <x:v>Verified — clear</x:v>
      </x:c>
      <x:c r="CO119" s="177" t="n">
        <x:v>46272</x:v>
      </x:c>
      <x:c r="CP119" s="174" t="str">
        <x:v>https://pubmed.ncbi.nlm.nih.gov/41997270/</x:v>
      </x:c>
      <x:c r="CQ119" s="174"/>
      <x:c r="CR119" s="174"/>
      <x:c r="CS119" s="174"/>
      <x:c r="CT119" s="174"/>
      <x:c r="CU119" s="176"/>
      <x:c r="CV119" s="176"/>
      <x:c r="CW119" s="176"/>
      <x:c r="CX119" s="176"/>
      <x:c r="CY119" s="176"/>
      <x:c r="CZ119" s="176"/>
      <x:c r="DA119" s="176"/>
      <x:c r="DB119" s="175" t="str">
        <x:f>IF(L119="","",IF(AND(COUNT(CU119:DA119)=7,OR(CU119=0,CU119=1,CU119=2),OR(CV119=0,CV119=1,CV119=2),OR(CW119=0,CW119=1,CW119=2),OR(CX119=0,CX119=1,CX119=2),OR(CY119=0,CY119=1,CY119=2),OR(CZ119=0,CZ119=1,CZ119=2),OR(DA119=0,DA119=1,DA119=2)),SUM(CU119:DA119),""))</x:f>
      </x:c>
      <x:c r="DC119" s="180" t="str">
        <x:f>IF(DB119="","",ROUND(DB119/14*10,1))</x:f>
      </x:c>
      <x:c r="DD119" s="174" t="str">
        <x:v>Pending</x:v>
      </x:c>
      <x:c r="DE119" s="175" t="str">
        <x:f>IF(L119="","",IF(DC119="","Pending",IF(DD119="Yes","CONDITIONAL — safety override",IF(DC119&gt;=8,"HIGH",IF(DC119&gt;=5,"CONDITIONAL","LOW")))))</x:f>
        <x:v>Pending</x:v>
      </x:c>
      <x:c r="DF119" s="174" t="str">
        <x:v>Pending screening and full-text appraisal; no transferability judgment made at identification.</x:v>
      </x:c>
      <x:c r="DG119" s="174"/>
      <x:c r="DH119" s="174"/>
      <x:c r="DI119" s="174"/>
      <x:c r="DJ119" s="174"/>
      <x:c r="DK119" s="174"/>
      <x:c r="DL119" s="174"/>
      <x:c r="DM119" s="174"/>
      <x:c r="DN119" s="174"/>
      <x:c r="DO119" s="174"/>
      <x:c r="DP119" s="174"/>
      <x:c r="DQ119" s="174"/>
      <x:c r="DR119" s="174"/>
      <x:c r="DS119" s="174"/>
      <x:c r="DT119" s="174"/>
      <x:c r="DU119" s="174"/>
      <x:c r="DV119" s="174"/>
      <x:c r="DW119" s="174"/>
      <x:c r="DX119" s="174"/>
      <x:c r="DY119" s="174"/>
      <x:c r="DZ119" s="174" t="str">
        <x:v>Title/abstract information is insufficient for a substantive scientific, causal, transferability or institutional claim.</x:v>
      </x:c>
      <x:c r="EA119" s="174" t="str">
        <x:v>Pending</x:v>
      </x:c>
      <x:c r="EB119" s="175" t="str">
        <x:f>IF(L119="","",IF(EC119="READY","Yes","No / Pending"))</x:f>
        <x:v>No / Pending</x:v>
      </x:c>
      <x:c r="EC119" s="174" t="str">
        <x:f>IF(L119="","",IF(OR(ISNUMBER(SEARCH("Retracted Publication",Q119)),CM119="Retracted",CN119="Retracted",CM119="Expression of Concern",CN119="Expression of Concern",F119="Not used",CG119="Critical",CH119="High",CH119="Critical"),"BLOCKED — integrity or use restriction",IF(AND(CJ119="Yes",CK119="Yes",CL119="Yes"),IF(AND(CM119="Clear",CN119="Verified — clear"),IF(AND(AND(LEN(TRIM(CF119))&gt;0,LEFT(LOWER(TRIM(CF119)),7)&lt;&gt;"pending"),OR(CG119="High",CG119="Moderate"),OR(CH119="Low",CH119="Some concerns",CH119="Not applicable")),IF(AND(DD119="No",OR(DE119="HIGH",DE119="CONDITIONAL"),AND(LEN(TRIM(DF119))&gt;0,LEFT(LOWER(TRIM(DF119)),7)&lt;&gt;"pending")),IF(AND(AND(LEN(TRIM(DT119))&gt;0,LEFT(LOWER(TRIM(DT119)),7)&lt;&gt;"pending"),AND(LEN(TRIM(DU119))&gt;0,LEFT(LOWER(TRIM(DU119)),7)&lt;&gt;"pending"),OR(AND(LEN(TRIM(DV119))&gt;0,LEFT(LOWER(TRIM(DV119)),7)&lt;&gt;"pending"),AND(LEN(TRIM(DW119))&gt;0,LEFT(LOWER(TRIM(DW119)),7)&lt;&gt;"pending")),AND(LEN(TRIM(DX119))&gt;0,LEFT(LOWER(TRIM(DX119)),7)&lt;&gt;"pending")),IF(AND(F119="Claim-ready",OR(EA119="Strong",EA119="Moderate"),AND(LEN(TRIM(G119))&gt;0,LEFT(LOWER(TRIM(G119)),7)&lt;&gt;"pending"),G119&lt;&gt;"No substantive use decision is permitted from identification metadata alone.",AND(LEN(TRIM(DZ119))&gt;0,LEFT(LOWER(TRIM(DZ119)),7)&lt;&gt;"pending"),DZ119&lt;&gt;"Identification metadata alone does not permit any substantive scientific, causal, operational, or institutional claim.",AND(LEN(TRIM(EI119))&gt;0,LEFT(LOWER(TRIM(EI119)),7)&lt;&gt;"pending"),ISNUMBER(EH119),EH119&gt;0),"READY","PENDING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9" s="174" t="str">
        <x:v>Pending</x:v>
      </x:c>
      <x:c r="EE119" s="174"/>
      <x:c r="EF119" s="174" t="str">
        <x:v>Pending</x:v>
      </x:c>
      <x:c r="EG119" s="174" t="str">
        <x:v>Pending</x:v>
      </x:c>
      <x:c r="EH119" s="177"/>
      <x:c r="EI119" s="500"/>
      <x:c r="EJ119" s="174"/>
      <x:c r="EK119" s="174" t="str">
        <x:v>Pending</x:v>
      </x:c>
      <x:c r="EL119" s="177" t="n">
        <x:v>46272</x:v>
      </x:c>
      <x:c r="EM119" s="174" t="str">
        <x:v>Production PubMed record imported and reconciled to Zotero item GFMM7RIR;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19" s="181" t="n">
        <x:f>IF(L119="","",(IF(N119&lt;&gt;"",1,0)+IF(O119&lt;&gt;"",1,0)+IF(AJ119&lt;&gt;"",1,0)+IF(AU119&lt;&gt;"",1,0)+IF(BE119&lt;&gt;"",1,0)+IF(CF119&lt;&gt;"",1,0)+IF(CJ119="Yes",1,0)+IF(CL119="Yes",1,0)+IF(DE119&lt;&gt;"Pending",1,0)+IF(F119&lt;&gt;"",1,0)+IF(DZ119&lt;&gt;"",1,0)+IF(EI119&lt;&gt;"",1,0))/12)</x:f>
        <x:v>0.4166666666666667</x:v>
      </x:c>
    </x:row>
    <x:row r="120">
      <x:c r="A120" s="175" t="str">
        <x:v>EV-0117</x:v>
      </x:c>
      <x:c r="B120" s="174" t="str">
        <x:v>Not used</x:v>
      </x:c>
      <x:c r="C120" s="175" t="str">
        <x:f>IF(L120="","",IF(LEFT(EC120,7)="BLOCKED","🔴 Do not use for conclusion",IF(EB120="Yes","🟢 Claim-ready","🟡 Caution / context")))</x:f>
        <x:v>🔴 Do not use for conclusion</x:v>
      </x:c>
      <x:c r="D120" s="174" t="str">
        <x:f>IF(L120="","",EC120)</x:f>
        <x:v>BLOCKED — integrity or use restriction</x:v>
      </x:c>
      <x:c r="E120" s="174" t="str">
        <x:v>P4 — Low</x:v>
      </x:c>
      <x:c r="F120" s="174" t="str">
        <x:v>Not used</x:v>
      </x:c>
      <x:c r="G120" s="174" t="str">
        <x:v>No tactical/public-safety context, readiness domain, operational APHT link or explicit implementation-science role is evident in title/abstract.</x:v>
      </x:c>
      <x:c r="H120" s="174" t="str">
        <x:v>Human confirmation of exclusion; retain the record and audit trail; do not use it for conclusions.</x:v>
      </x:c>
      <x:c r="I120" s="174"/>
      <x:c r="J120" s="174" t="str">
        <x:v>B — APHT / Medical Readiness</x:v>
      </x:c>
      <x:c r="K120" s="174" t="str">
        <x:v>IDENTIFIED</x:v>
      </x:c>
      <x:c r="L120" s="174" t="str">
        <x:v>A transition evaluation model with probability-based effectiveness indicators-a new measurement model for problem-solving process data.</x:v>
      </x:c>
      <x:c r="M120" s="174"/>
      <x:c r="N120" s="174" t="str">
        <x:v>Wang, Pujue; Han, Yuting; Liu, Hongyun</x:v>
      </x:c>
      <x:c r="O120" s="176" t="n">
        <x:v>2026</x:v>
      </x:c>
      <x:c r="P120" s="174" t="str">
        <x:v>Behavior research methods</x:v>
      </x:c>
      <x:c r="Q120" s="174" t="str">
        <x:v>Journal Article</x:v>
      </x:c>
      <x:c r="R120" s="174" t="str">
        <x:v>Unclear</x:v>
      </x:c>
      <x:c r="S120" s="174" t="str">
        <x:v>Unknown</x:v>
      </x:c>
      <x:c r="T120" s="174" t="str">
        <x:v>eng</x:v>
      </x:c>
      <x:c r="U120" s="174" t="str">
        <x:v>https://pubmed.ncbi.nlm.nih.gov/41991869/</x:v>
      </x:c>
      <x:c r="V120" s="174" t="str">
        <x:v>10.3758/s13428-026-02994-2</x:v>
      </x:c>
      <x:c r="W120" s="175" t="str">
        <x:f>IF(V120="","",LOWER(SUBSTITUTE(SUBSTITUTE(SUBSTITUTE(SUBSTITUTE(TRIM(V120),"https://doi.org/",""),"http://doi.org/",""),"https://dx.doi.org/",""),"doi:","")))</x:f>
        <x:v>10.3758/s13428-026-02994-2</x:v>
      </x:c>
      <x:c r="X120" s="174" t="str">
        <x:v>41991869</x:v>
      </x:c>
      <x:c r="Y120" s="174" t="str"/>
      <x:c r="Z120" s="174"/>
      <x:c r="AA120" s="174" t="str">
        <x:v>PubMed/MEDLINE</x:v>
      </x:c>
      <x:c r="AB120" s="174" t="str">
        <x:v>PUBMED-B-v1.0-2026-08-28</x:v>
      </x:c>
      <x:c r="AC120" s="174" t="str">
        <x:v>SP-PUBMED-B-20260828</x:v>
      </x:c>
      <x:c r="AD120" s="177" t="n">
        <x:v>46262</x:v>
      </x:c>
      <x:c r="AE120" s="177" t="n">
        <x:v>46272</x:v>
      </x:c>
      <x:c r="AF120" s="174" t="str">
        <x:v>S84LQM6D</x:v>
      </x:c>
      <x:c r="AG120" s="174"/>
      <x:c r="AH120" s="174" t="str">
        <x:v>Tactical Athlete → Operational Readiness Brazil</x:v>
      </x:c>
      <x:c r="AI120" s="174" t="str">
        <x:v>evidence-family:B</x:v>
      </x:c>
      <x:c r="AJ120" s="174"/>
      <x:c r="AK120" s="175" t="str">
        <x:f>IF(AJ120="","",IF(OR(LOWER(AJ120)="brazil",LOWER(AJ120)="brasil"),"Yes","No"))</x:f>
      </x:c>
      <x:c r="AL120" s="174"/>
      <x:c r="AM120" s="174"/>
      <x:c r="AN120" s="174"/>
      <x:c r="AO120" s="178"/>
      <x:c r="AP120" s="174"/>
      <x:c r="AQ120" s="174"/>
      <x:c r="AR120" s="174"/>
      <x:c r="AS120" s="174"/>
      <x:c r="AT120" s="174"/>
      <x:c r="AU120" s="174"/>
      <x:c r="AV120" s="174"/>
      <x:c r="AW120" s="174"/>
      <x:c r="AX120" s="174"/>
      <x:c r="AY120" s="174"/>
      <x:c r="AZ120" s="174"/>
      <x:c r="BA120" s="174"/>
      <x:c r="BB120" s="174"/>
      <x:c r="BC120" s="174"/>
      <x:c r="BD120" s="174"/>
      <x:c r="BE120" s="174"/>
      <x:c r="BF120" s="174"/>
      <x:c r="BG120" s="174"/>
      <x:c r="BH120" s="174"/>
      <x:c r="BI120" s="174"/>
      <x:c r="BJ120" s="174"/>
      <x:c r="BK120" s="174"/>
      <x:c r="BL120" s="174"/>
      <x:c r="BM120" s="174"/>
      <x:c r="BN120" s="174"/>
      <x:c r="BO120" s="174"/>
      <x:c r="BP120" s="174"/>
      <x:c r="BQ120" s="174"/>
      <x:c r="BR120" s="174"/>
      <x:c r="BS120" s="174"/>
      <x:c r="BT120" s="174"/>
      <x:c r="BU120" s="174"/>
      <x:c r="BV120" s="174"/>
      <x:c r="BW120" s="174"/>
      <x:c r="BX120" s="174"/>
      <x:c r="BY120" s="174"/>
      <x:c r="BZ120" s="174"/>
      <x:c r="CA120" s="174"/>
      <x:c r="CB120" s="174"/>
      <x:c r="CC120" s="174"/>
      <x:c r="CD120" s="174"/>
      <x:c r="CE120" s="174"/>
      <x:c r="CF120" s="174"/>
      <x:c r="CG120" s="174"/>
      <x:c r="CH120" s="174"/>
      <x:c r="CI120" s="179"/>
      <x:c r="CJ120" s="174" t="str">
        <x:v>Yes</x:v>
      </x:c>
      <x:c r="CK120" s="174" t="str">
        <x:v>Yes</x:v>
      </x:c>
      <x:c r="CL120" s="174" t="str">
        <x:v>Yes</x:v>
      </x:c>
      <x:c r="CM120" s="174" t="str">
        <x:v>Clear</x:v>
      </x:c>
      <x:c r="CN120" s="174" t="str">
        <x:v>Verified — clear</x:v>
      </x:c>
      <x:c r="CO120" s="177" t="n">
        <x:v>46272</x:v>
      </x:c>
      <x:c r="CP120" s="174" t="str">
        <x:v>https://pubmed.ncbi.nlm.nih.gov/41991869/</x:v>
      </x:c>
      <x:c r="CQ120" s="174"/>
      <x:c r="CR120" s="174"/>
      <x:c r="CS120" s="174"/>
      <x:c r="CT120" s="174"/>
      <x:c r="CU120" s="176"/>
      <x:c r="CV120" s="176"/>
      <x:c r="CW120" s="176"/>
      <x:c r="CX120" s="176"/>
      <x:c r="CY120" s="176"/>
      <x:c r="CZ120" s="176"/>
      <x:c r="DA120" s="176"/>
      <x:c r="DB120" s="175" t="str">
        <x:f>IF(L120="","",IF(AND(COUNT(CU120:DA120)=7,OR(CU120=0,CU120=1,CU120=2),OR(CV120=0,CV120=1,CV120=2),OR(CW120=0,CW120=1,CW120=2),OR(CX120=0,CX120=1,CX120=2),OR(CY120=0,CY120=1,CY120=2),OR(CZ120=0,CZ120=1,CZ120=2),OR(DA120=0,DA120=1,DA120=2)),SUM(CU120:DA120),""))</x:f>
      </x:c>
      <x:c r="DC120" s="180" t="str">
        <x:f>IF(DB120="","",ROUND(DB120/14*10,1))</x:f>
      </x:c>
      <x:c r="DD120" s="174" t="str">
        <x:v>Pending</x:v>
      </x:c>
      <x:c r="DE120" s="175" t="str">
        <x:f>IF(L120="","",IF(DC120="","Pending",IF(DD120="Yes","CONDITIONAL — safety override",IF(DC120&gt;=8,"HIGH",IF(DC120&gt;=5,"CONDITIONAL","LOW")))))</x:f>
        <x:v>Pending</x:v>
      </x:c>
      <x:c r="DF120" s="174" t="str">
        <x:v>Pending screening and full-text appraisal; no transferability judgment made at identification.</x:v>
      </x:c>
      <x:c r="DG120" s="174"/>
      <x:c r="DH120" s="174"/>
      <x:c r="DI120" s="174"/>
      <x:c r="DJ120" s="174"/>
      <x:c r="DK120" s="174"/>
      <x:c r="DL120" s="174"/>
      <x:c r="DM120" s="174"/>
      <x:c r="DN120" s="174"/>
      <x:c r="DO120" s="174"/>
      <x:c r="DP120" s="174"/>
      <x:c r="DQ120" s="174"/>
      <x:c r="DR120" s="174"/>
      <x:c r="DS120" s="174"/>
      <x:c r="DT120" s="174"/>
      <x:c r="DU120" s="174"/>
      <x:c r="DV120" s="174"/>
      <x:c r="DW120" s="174"/>
      <x:c r="DX120" s="174"/>
      <x:c r="DY120" s="174"/>
      <x:c r="DZ120" s="174" t="str">
        <x:v>This title/abstract screening record does not support conclusions about Brazilian operational readiness or institutional practice.</x:v>
      </x:c>
      <x:c r="EA120" s="174" t="str">
        <x:v>Pending</x:v>
      </x:c>
      <x:c r="EB120" s="175" t="str">
        <x:f>IF(L120="","",IF(EC120="READY","Yes","No / Pending"))</x:f>
        <x:v>No / Pending</x:v>
      </x:c>
      <x:c r="EC120" s="174" t="str">
        <x:f>IF(L120="","",IF(OR(ISNUMBER(SEARCH("Retracted Publication",Q120)),CM120="Retracted",CN120="Retracted",CM120="Expression of Concern",CN120="Expression of Concern",F120="Not used",CG120="Critical",CH120="High",CH120="Critical"),"BLOCKED — integrity or use restriction",IF(AND(CJ120="Yes",CK120="Yes",CL120="Yes"),IF(AND(CM120="Clear",CN120="Verified — clear"),IF(AND(AND(LEN(TRIM(CF120))&gt;0,LEFT(LOWER(TRIM(CF120)),7)&lt;&gt;"pending"),OR(CG120="High",CG120="Moderate"),OR(CH120="Low",CH120="Some concerns",CH120="Not applicable")),IF(AND(DD120="No",OR(DE120="HIGH",DE120="CONDITIONAL"),AND(LEN(TRIM(DF120))&gt;0,LEFT(LOWER(TRIM(DF120)),7)&lt;&gt;"pending")),IF(AND(AND(LEN(TRIM(DT120))&gt;0,LEFT(LOWER(TRIM(DT120)),7)&lt;&gt;"pending"),AND(LEN(TRIM(DU120))&gt;0,LEFT(LOWER(TRIM(DU120)),7)&lt;&gt;"pending"),OR(AND(LEN(TRIM(DV120))&gt;0,LEFT(LOWER(TRIM(DV120)),7)&lt;&gt;"pending"),AND(LEN(TRIM(DW120))&gt;0,LEFT(LOWER(TRIM(DW120)),7)&lt;&gt;"pending")),AND(LEN(TRIM(DX120))&gt;0,LEFT(LOWER(TRIM(DX120)),7)&lt;&gt;"pending")),IF(AND(F120="Claim-ready",OR(EA120="Strong",EA120="Moderate"),AND(LEN(TRIM(G120))&gt;0,LEFT(LOWER(TRIM(G120)),7)&lt;&gt;"pending"),G120&lt;&gt;"No substantive use decision is permitted from identification metadata alone.",AND(LEN(TRIM(DZ120))&gt;0,LEFT(LOWER(TRIM(DZ120)),7)&lt;&gt;"pending"),DZ120&lt;&gt;"Identification metadata alone does not permit any substantive scientific, causal, operational, or institutional claim.",AND(LEN(TRIM(EI120))&gt;0,LEFT(LOWER(TRIM(EI120)),7)&lt;&gt;"pending"),ISNUMBER(EH120),EH120&gt;0),"READY","PENDING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20" s="174" t="str">
        <x:v>Pending</x:v>
      </x:c>
      <x:c r="EE120" s="174"/>
      <x:c r="EF120" s="174" t="str">
        <x:v>Pending</x:v>
      </x:c>
      <x:c r="EG120" s="174" t="str">
        <x:v>Pending</x:v>
      </x:c>
      <x:c r="EH120" s="177"/>
      <x:c r="EI120" s="500"/>
      <x:c r="EJ120" s="174"/>
      <x:c r="EK120" s="174" t="str">
        <x:v>Pending</x:v>
      </x:c>
      <x:c r="EL120" s="177" t="n">
        <x:v>46272</x:v>
      </x:c>
      <x:c r="EM120" s="174" t="str">
        <x:v>Production PubMed record imported and reconciled to Zotero item S84LQM6D;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120" s="181" t="n">
        <x:f>IF(L120="","",(IF(N120&lt;&gt;"",1,0)+IF(O120&lt;&gt;"",1,0)+IF(AJ120&lt;&gt;"",1,0)+IF(AU120&lt;&gt;"",1,0)+IF(BE120&lt;&gt;"",1,0)+IF(CF120&lt;&gt;"",1,0)+IF(CJ120="Yes",1,0)+IF(CL120="Yes",1,0)+IF(DE120&lt;&gt;"Pending",1,0)+IF(F120&lt;&gt;"",1,0)+IF(DZ120&lt;&gt;"",1,0)+IF(EI120&lt;&gt;"",1,0))/12)</x:f>
        <x:v>0.5</x:v>
      </x:c>
    </x:row>
    <x:row r="121">
      <x:c r="A121" s="175" t="str">
        <x:v>EV-0118</x:v>
      </x:c>
      <x:c r="B121" s="174" t="str">
        <x:v>Integrity check</x:v>
      </x:c>
      <x:c r="C121" s="175" t="str">
        <x:f>IF(L121="","",IF(LEFT(EC121,7)="BLOCKED","🔴 Do not use for conclusion",IF(EB121="Yes","🟢 Claim-ready","🟡 Caution / context")))</x:f>
        <x:v>🟡 Caution / context</x:v>
      </x:c>
      <x:c r="D121" s="174" t="str">
        <x:f>IF(L121="","",EC121)</x:f>
        <x:v>PENDING — appropriate appraisal</x:v>
      </x:c>
      <x:c r="E121" s="174" t="str">
        <x:v>P3 — Medium</x:v>
      </x:c>
      <x:c r="F121" s="174" t="str">
        <x:v>Pending</x:v>
      </x:c>
      <x:c r="G121" s="174" t="str">
        <x:v>Title/abstract identify an explicit implementation-science construct; retain for full-text assessment.</x:v>
      </x:c>
      <x:c r="H121" s="174" t="str">
        <x:v>Obtain and review lawful full text; confirm human adjudication; then select a design-specific appraisal instrument.</x:v>
      </x:c>
      <x:c r="I121" s="174"/>
      <x:c r="J121" s="174" t="str">
        <x:v>C — Implementation Science</x:v>
      </x:c>
      <x:c r="K121" s="174" t="str">
        <x:v>IDENTIFIED</x:v>
      </x:c>
      <x:c r="L121" s="174" t="str">
        <x:v>Contextual determinants of the implementation of a mental health diversion policy in California: Lessons learned from local implementation partners.</x:v>
      </x:c>
      <x:c r="M121" s="174"/>
      <x:c r="N121" s="174" t="str">
        <x:v>Brooks Holliday, Stephanie; Sizemore, Alex; Keyes, Tiffany; Kelly, Brittani; Eberhart, Nicole K</x:v>
      </x:c>
      <x:c r="O121" s="176" t="n">
        <x:v>2026</x:v>
      </x:c>
      <x:c r="P121" s="174" t="str">
        <x:v>Psychological services</x:v>
      </x:c>
      <x:c r="Q121" s="174" t="str">
        <x:v>Journal Article</x:v>
      </x:c>
      <x:c r="R121" s="174" t="str">
        <x:v>Unclear</x:v>
      </x:c>
      <x:c r="S121" s="174" t="str">
        <x:v>Unknown</x:v>
      </x:c>
      <x:c r="T121" s="174" t="str">
        <x:v>eng</x:v>
      </x:c>
      <x:c r="U121" s="174" t="str">
        <x:v>https://pubmed.ncbi.nlm.nih.gov/41989421/</x:v>
      </x:c>
      <x:c r="V121" s="174" t="str">
        <x:v>10.1037/ser0001026</x:v>
      </x:c>
      <x:c r="W121" s="175" t="str">
        <x:f>IF(V121="","",LOWER(SUBSTITUTE(SUBSTITUTE(SUBSTITUTE(SUBSTITUTE(TRIM(V121),"https://doi.org/",""),"http://doi.org/",""),"https://dx.doi.org/",""),"doi:","")))</x:f>
        <x:v>10.1037/ser0001026</x:v>
      </x:c>
      <x:c r="X121" s="174" t="str">
        <x:v>41989421</x:v>
      </x:c>
      <x:c r="Y121" s="174" t="str"/>
      <x:c r="Z121" s="174"/>
      <x:c r="AA121" s="174" t="str">
        <x:v>PubMed/MEDLINE</x:v>
      </x:c>
      <x:c r="AB121" s="174" t="str">
        <x:v>PUBMED-C-v1.0-2026-08-28</x:v>
      </x:c>
      <x:c r="AC121" s="174" t="str">
        <x:v>SP-PUBMED-C-20260828</x:v>
      </x:c>
      <x:c r="AD121" s="177" t="n">
        <x:v>46262</x:v>
      </x:c>
      <x:c r="AE121" s="177" t="n">
        <x:v>46272</x:v>
      </x:c>
      <x:c r="AF121" s="174" t="str">
        <x:v>N383QBQW</x:v>
      </x:c>
      <x:c r="AG121" s="174"/>
      <x:c r="AH121" s="174" t="str">
        <x:v>Tactical Athlete → Operational Readiness Brazil</x:v>
      </x:c>
      <x:c r="AI121" s="174" t="str">
        <x:v>evidence-family:C</x:v>
      </x:c>
      <x:c r="AJ121" s="174"/>
      <x:c r="AK121" s="175" t="str">
        <x:f>IF(AJ121="","",IF(OR(LOWER(AJ121)="brazil",LOWER(AJ121)="brasil"),"Yes","No"))</x:f>
      </x:c>
      <x:c r="AL121" s="174"/>
      <x:c r="AM121" s="174"/>
      <x:c r="AN121" s="174"/>
      <x:c r="AO121" s="178"/>
      <x:c r="AP121" s="174"/>
      <x:c r="AQ121" s="174"/>
      <x:c r="AR121" s="174"/>
      <x:c r="AS121" s="174"/>
      <x:c r="AT121" s="174"/>
      <x:c r="AU121" s="174"/>
      <x:c r="AV121" s="174"/>
      <x:c r="AW121" s="174"/>
      <x:c r="AX121" s="174"/>
      <x:c r="AY121" s="174"/>
      <x:c r="AZ121" s="174"/>
      <x:c r="BA121" s="174"/>
      <x:c r="BB121" s="174"/>
      <x:c r="BC121" s="174"/>
      <x:c r="BD121" s="174"/>
      <x:c r="BE121" s="174"/>
      <x:c r="BF121" s="174"/>
      <x:c r="BG121" s="174"/>
      <x:c r="BH121" s="174"/>
      <x:c r="BI121" s="174"/>
      <x:c r="BJ121" s="174"/>
      <x:c r="BK121" s="174"/>
      <x:c r="BL121" s="174"/>
      <x:c r="BM121" s="174"/>
      <x:c r="BN121" s="174"/>
      <x:c r="BO121" s="174"/>
      <x:c r="BP121" s="174"/>
      <x:c r="BQ121" s="174"/>
      <x:c r="BR121" s="174"/>
      <x:c r="BS121" s="174"/>
      <x:c r="BT121" s="174"/>
      <x:c r="BU121" s="174"/>
      <x:c r="BV121" s="174"/>
      <x:c r="BW121" s="174"/>
      <x:c r="BX121" s="174"/>
      <x:c r="BY121" s="174"/>
      <x:c r="BZ121" s="174"/>
      <x:c r="CA121" s="174"/>
      <x:c r="CB121" s="174"/>
      <x:c r="CC121" s="174"/>
      <x:c r="CD121" s="174"/>
      <x:c r="CE121" s="174"/>
      <x:c r="CF121" s="174"/>
      <x:c r="CG121" s="174"/>
      <x:c r="CH121" s="174"/>
      <x:c r="CI121" s="179"/>
      <x:c r="CJ121" s="174" t="str">
        <x:v>Yes</x:v>
      </x:c>
      <x:c r="CK121" s="174" t="str">
        <x:v>Yes</x:v>
      </x:c>
      <x:c r="CL121" s="174" t="str">
        <x:v>Yes</x:v>
      </x:c>
      <x:c r="CM121" s="174" t="str">
        <x:v>Clear</x:v>
      </x:c>
      <x:c r="CN121" s="174" t="str">
        <x:v>Verified — clear</x:v>
      </x:c>
      <x:c r="CO121" s="177" t="n">
        <x:v>46272</x:v>
      </x:c>
      <x:c r="CP121" s="174" t="str">
        <x:v>https://pubmed.ncbi.nlm.nih.gov/41989421/</x:v>
      </x:c>
      <x:c r="CQ121" s="174"/>
      <x:c r="CR121" s="174"/>
      <x:c r="CS121" s="174"/>
      <x:c r="CT121" s="174"/>
      <x:c r="CU121" s="176"/>
      <x:c r="CV121" s="176"/>
      <x:c r="CW121" s="176"/>
      <x:c r="CX121" s="176"/>
      <x:c r="CY121" s="176"/>
      <x:c r="CZ121" s="176"/>
      <x:c r="DA121" s="176"/>
      <x:c r="DB121" s="175" t="str">
        <x:f>IF(L121="","",IF(AND(COUNT(CU121:DA121)=7,OR(CU121=0,CU121=1,CU121=2),OR(CV121=0,CV121=1,CV121=2),OR(CW121=0,CW121=1,CW121=2),OR(CX121=0,CX121=1,CX121=2),OR(CY121=0,CY121=1,CY121=2),OR(CZ121=0,CZ121=1,CZ121=2),OR(DA121=0,DA121=1,DA121=2)),SUM(CU121:DA121),""))</x:f>
      </x:c>
      <x:c r="DC121" s="180" t="str">
        <x:f>IF(DB121="","",ROUND(DB121/14*10,1))</x:f>
      </x:c>
      <x:c r="DD121" s="174" t="str">
        <x:v>Pending</x:v>
      </x:c>
      <x:c r="DE121" s="175" t="str">
        <x:f>IF(L121="","",IF(DC121="","Pending",IF(DD121="Yes","CONDITIONAL — safety override",IF(DC121&gt;=8,"HIGH",IF(DC121&gt;=5,"CONDITIONAL","LOW")))))</x:f>
        <x:v>Pending</x:v>
      </x:c>
      <x:c r="DF121" s="174" t="str">
        <x:v>Pending screening and full-text appraisal; no transferability judgment made at identification.</x:v>
      </x:c>
      <x:c r="DG121" s="174"/>
      <x:c r="DH121" s="174"/>
      <x:c r="DI121" s="174"/>
      <x:c r="DJ121" s="174"/>
      <x:c r="DK121" s="174"/>
      <x:c r="DL121" s="174"/>
      <x:c r="DM121" s="174"/>
      <x:c r="DN121" s="174"/>
      <x:c r="DO121" s="174"/>
      <x:c r="DP121" s="174"/>
      <x:c r="DQ121" s="174"/>
      <x:c r="DR121" s="174"/>
      <x:c r="DS121" s="174"/>
      <x:c r="DT121" s="174"/>
      <x:c r="DU121" s="174"/>
      <x:c r="DV121" s="174"/>
      <x:c r="DW121" s="174"/>
      <x:c r="DX121" s="174"/>
      <x:c r="DY121" s="174"/>
      <x:c r="DZ121" s="174" t="str">
        <x:v>Title/abstract screening alone does not establish effectiveness, causality, methodological quality, transferability to Brazilian public safety or an institutional recommendation.</x:v>
      </x:c>
      <x:c r="EA121" s="174" t="str">
        <x:v>Pending</x:v>
      </x:c>
      <x:c r="EB121" s="175" t="str">
        <x:f>IF(L121="","",IF(EC121="READY","Yes","No / Pending"))</x:f>
        <x:v>No / Pending</x:v>
      </x:c>
      <x:c r="EC121" s="174" t="str">
        <x:f>IF(L121="","",IF(OR(ISNUMBER(SEARCH("Retracted Publication",Q121)),CM121="Retracted",CN121="Retracted",CM121="Expression of Concern",CN121="Expression of Concern",F121="Not used",CG121="Critical",CH121="High",CH121="Critical"),"BLOCKED — integrity or use restriction",IF(AND(CJ121="Yes",CK121="Yes",CL121="Yes"),IF(AND(CM121="Clear",CN121="Verified — clear"),IF(AND(AND(LEN(TRIM(CF121))&gt;0,LEFT(LOWER(TRIM(CF121)),7)&lt;&gt;"pending"),OR(CG121="High",CG121="Moderate"),OR(CH121="Low",CH121="Some concerns",CH121="Not applicable")),IF(AND(DD121="No",OR(DE121="HIGH",DE121="CONDITIONAL"),AND(LEN(TRIM(DF121))&gt;0,LEFT(LOWER(TRIM(DF121)),7)&lt;&gt;"pending")),IF(AND(AND(LEN(TRIM(DT121))&gt;0,LEFT(LOWER(TRIM(DT121)),7)&lt;&gt;"pending"),AND(LEN(TRIM(DU121))&gt;0,LEFT(LOWER(TRIM(DU121)),7)&lt;&gt;"pending"),OR(AND(LEN(TRIM(DV121))&gt;0,LEFT(LOWER(TRIM(DV121)),7)&lt;&gt;"pending"),AND(LEN(TRIM(DW121))&gt;0,LEFT(LOWER(TRIM(DW121)),7)&lt;&gt;"pending")),AND(LEN(TRIM(DX121))&gt;0,LEFT(LOWER(TRIM(DX121)),7)&lt;&gt;"pending")),IF(AND(F121="Claim-ready",OR(EA121="Strong",EA121="Moderate"),AND(LEN(TRIM(G121))&gt;0,LEFT(LOWER(TRIM(G121)),7)&lt;&gt;"pending"),G121&lt;&gt;"No substantive use decision is permitted from identification metadata alone.",AND(LEN(TRIM(DZ121))&gt;0,LEFT(LOWER(TRIM(DZ121)),7)&lt;&gt;"pending"),DZ121&lt;&gt;"Identification metadata alone does not permit any substantive scientific, causal, operational, or institutional claim.",AND(LEN(TRIM(EI121))&gt;0,LEFT(LOWER(TRIM(EI121)),7)&lt;&gt;"pending"),ISNUMBER(EH121),EH121&gt;0),"READY","PENDING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" s="174" t="str">
        <x:v>Pending</x:v>
      </x:c>
      <x:c r="EE121" s="174"/>
      <x:c r="EF121" s="174" t="str">
        <x:v>Pending</x:v>
      </x:c>
      <x:c r="EG121" s="174" t="str">
        <x:v>Pending</x:v>
      </x:c>
      <x:c r="EH121" s="177"/>
      <x:c r="EI121" s="500"/>
      <x:c r="EJ121" s="174"/>
      <x:c r="EK121" s="174" t="str">
        <x:v>Pending</x:v>
      </x:c>
      <x:c r="EL121" s="177" t="n">
        <x:v>46272</x:v>
      </x:c>
      <x:c r="EM121" s="174" t="str">
        <x:v>Production PubMed record imported and reconciled to Zotero item N383QBQW;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" s="181" t="n">
        <x:f>IF(L121="","",(IF(N121&lt;&gt;"",1,0)+IF(O121&lt;&gt;"",1,0)+IF(AJ121&lt;&gt;"",1,0)+IF(AU121&lt;&gt;"",1,0)+IF(BE121&lt;&gt;"",1,0)+IF(CF121&lt;&gt;"",1,0)+IF(CJ121="Yes",1,0)+IF(CL121="Yes",1,0)+IF(DE121&lt;&gt;"Pending",1,0)+IF(F121&lt;&gt;"",1,0)+IF(DZ121&lt;&gt;"",1,0)+IF(EI121&lt;&gt;"",1,0))/12)</x:f>
        <x:v>0.5</x:v>
      </x:c>
    </x:row>
    <x:row r="122">
      <x:c r="A122" s="175" t="str">
        <x:v>EV-0119</x:v>
      </x:c>
      <x:c r="B122" s="174" t="str">
        <x:v>Integrity check</x:v>
      </x:c>
      <x:c r="C122" s="175" t="str">
        <x:f>IF(L122="","",IF(LEFT(EC122,7)="BLOCKED","🔴 Do not use for conclusion",IF(EB122="Yes","🟢 Claim-ready","🟡 Caution / context")))</x:f>
        <x:v>🟡 Caution / context</x:v>
      </x:c>
      <x:c r="D122" s="174" t="str">
        <x:f>IF(L122="","",EC122)</x:f>
        <x:v>PENDING — appropriate appraisal</x:v>
      </x:c>
      <x:c r="E122" s="174" t="str">
        <x:v>P3 — Medium</x:v>
      </x:c>
      <x:c r="F122" s="174" t="str">
        <x:v>Pending</x:v>
      </x:c>
      <x:c r="G122" s="174" t="str">
        <x:v>Title/abstract identify an explicit tactical/public-safety context and readiness domain; retain for full-text assessment.</x:v>
      </x:c>
      <x:c r="H122" s="174" t="str">
        <x:v>Obtain and review lawful full text; confirm human adjudication; then select a design-specific appraisal instrument.</x:v>
      </x:c>
      <x:c r="I122" s="174"/>
      <x:c r="J122" s="174" t="str">
        <x:v>B — APHT / Medical Readiness</x:v>
      </x:c>
      <x:c r="K122" s="174" t="str">
        <x:v>IDENTIFIED</x:v>
      </x:c>
      <x:c r="L122" s="174" t="str">
        <x:v>Building a tactical medical chatbot for conflict and low-resource settings: A low-code platform approach.</x:v>
      </x:c>
      <x:c r="M122" s="174"/>
      <x:c r="N122" s="174" t="str">
        <x:v>Hassan, Ahmad; He, Shuhan; Peng, Boyu; Petrea-Imenokhoeva, Marianna; Samadian, Kian; Abdelseid, Hadeel; Abdelrahim, Abrar; Showstark, Mary; Naim, Hicham; Lisiak, Gregory; Gershuni, Olga; Shchebet, Oleksandra; Arnot, Robert Burns; Poritsanos, Nicole J; Lee, Jarone</x:v>
      </x:c>
      <x:c r="O122" s="176" t="n">
        <x:v>2026</x:v>
      </x:c>
      <x:c r="P122" s="174" t="str">
        <x:v>Healthcare (Amsterdam, Netherlands)</x:v>
      </x:c>
      <x:c r="Q122" s="174" t="str">
        <x:v>Journal Article</x:v>
      </x:c>
      <x:c r="R122" s="174" t="str">
        <x:v>Unclear</x:v>
      </x:c>
      <x:c r="S122" s="174" t="str">
        <x:v>Unknown</x:v>
      </x:c>
      <x:c r="T122" s="174" t="str">
        <x:v>eng</x:v>
      </x:c>
      <x:c r="U122" s="174" t="str">
        <x:v>https://pubmed.ncbi.nlm.nih.gov/41985434/</x:v>
      </x:c>
      <x:c r="V122" s="174" t="str">
        <x:v>10.1016/j.hjdsi.2026.100780</x:v>
      </x:c>
      <x:c r="W122" s="175" t="str">
        <x:f>IF(V122="","",LOWER(SUBSTITUTE(SUBSTITUTE(SUBSTITUTE(SUBSTITUTE(TRIM(V122),"https://doi.org/",""),"http://doi.org/",""),"https://dx.doi.org/",""),"doi:","")))</x:f>
        <x:v>10.1016/j.hjdsi.2026.100780</x:v>
      </x:c>
      <x:c r="X122" s="174" t="str">
        <x:v>41985434</x:v>
      </x:c>
      <x:c r="Y122" s="174" t="str"/>
      <x:c r="Z122" s="174"/>
      <x:c r="AA122" s="174" t="str">
        <x:v>PubMed/MEDLINE</x:v>
      </x:c>
      <x:c r="AB122" s="174" t="str">
        <x:v>PUBMED-B-v1.0-2026-08-28</x:v>
      </x:c>
      <x:c r="AC122" s="174" t="str">
        <x:v>SP-PUBMED-B-20260828</x:v>
      </x:c>
      <x:c r="AD122" s="177" t="n">
        <x:v>46262</x:v>
      </x:c>
      <x:c r="AE122" s="177" t="n">
        <x:v>46272</x:v>
      </x:c>
      <x:c r="AF122" s="174" t="str">
        <x:v>8JSQ285A</x:v>
      </x:c>
      <x:c r="AG122" s="174"/>
      <x:c r="AH122" s="174" t="str">
        <x:v>Tactical Athlete → Operational Readiness Brazil</x:v>
      </x:c>
      <x:c r="AI122" s="174" t="str">
        <x:v>evidence-family:B</x:v>
      </x:c>
      <x:c r="AJ122" s="174"/>
      <x:c r="AK122" s="175" t="str">
        <x:f>IF(AJ122="","",IF(OR(LOWER(AJ122)="brazil",LOWER(AJ122)="brasil"),"Yes","No"))</x:f>
      </x:c>
      <x:c r="AL122" s="174"/>
      <x:c r="AM122" s="174"/>
      <x:c r="AN122" s="174"/>
      <x:c r="AO122" s="178"/>
      <x:c r="AP122" s="174"/>
      <x:c r="AQ122" s="174"/>
      <x:c r="AR122" s="174"/>
      <x:c r="AS122" s="174"/>
      <x:c r="AT122" s="174"/>
      <x:c r="AU122" s="174"/>
      <x:c r="AV122" s="174"/>
      <x:c r="AW122" s="174"/>
      <x:c r="AX122" s="174"/>
      <x:c r="AY122" s="174"/>
      <x:c r="AZ122" s="174"/>
      <x:c r="BA122" s="174"/>
      <x:c r="BB122" s="174"/>
      <x:c r="BC122" s="174"/>
      <x:c r="BD122" s="174"/>
      <x:c r="BE122" s="174"/>
      <x:c r="BF122" s="174"/>
      <x:c r="BG122" s="174"/>
      <x:c r="BH122" s="174"/>
      <x:c r="BI122" s="174"/>
      <x:c r="BJ122" s="174"/>
      <x:c r="BK122" s="174"/>
      <x:c r="BL122" s="174"/>
      <x:c r="BM122" s="174"/>
      <x:c r="BN122" s="174"/>
      <x:c r="BO122" s="174"/>
      <x:c r="BP122" s="174"/>
      <x:c r="BQ122" s="174"/>
      <x:c r="BR122" s="174"/>
      <x:c r="BS122" s="174"/>
      <x:c r="BT122" s="174"/>
      <x:c r="BU122" s="174"/>
      <x:c r="BV122" s="174"/>
      <x:c r="BW122" s="174"/>
      <x:c r="BX122" s="174"/>
      <x:c r="BY122" s="174"/>
      <x:c r="BZ122" s="174"/>
      <x:c r="CA122" s="174"/>
      <x:c r="CB122" s="174"/>
      <x:c r="CC122" s="174"/>
      <x:c r="CD122" s="174"/>
      <x:c r="CE122" s="174"/>
      <x:c r="CF122" s="174"/>
      <x:c r="CG122" s="174"/>
      <x:c r="CH122" s="174"/>
      <x:c r="CI122" s="179"/>
      <x:c r="CJ122" s="174" t="str">
        <x:v>Yes</x:v>
      </x:c>
      <x:c r="CK122" s="174" t="str">
        <x:v>Yes</x:v>
      </x:c>
      <x:c r="CL122" s="174" t="str">
        <x:v>Yes</x:v>
      </x:c>
      <x:c r="CM122" s="174" t="str">
        <x:v>Clear</x:v>
      </x:c>
      <x:c r="CN122" s="174" t="str">
        <x:v>Verified — clear</x:v>
      </x:c>
      <x:c r="CO122" s="177" t="n">
        <x:v>46272</x:v>
      </x:c>
      <x:c r="CP122" s="174" t="str">
        <x:v>https://pubmed.ncbi.nlm.nih.gov/41985434/</x:v>
      </x:c>
      <x:c r="CQ122" s="174"/>
      <x:c r="CR122" s="174"/>
      <x:c r="CS122" s="174"/>
      <x:c r="CT122" s="174"/>
      <x:c r="CU122" s="176"/>
      <x:c r="CV122" s="176"/>
      <x:c r="CW122" s="176"/>
      <x:c r="CX122" s="176"/>
      <x:c r="CY122" s="176"/>
      <x:c r="CZ122" s="176"/>
      <x:c r="DA122" s="176"/>
      <x:c r="DB122" s="175" t="str">
        <x:f>IF(L122="","",IF(AND(COUNT(CU122:DA122)=7,OR(CU122=0,CU122=1,CU122=2),OR(CV122=0,CV122=1,CV122=2),OR(CW122=0,CW122=1,CW122=2),OR(CX122=0,CX122=1,CX122=2),OR(CY122=0,CY122=1,CY122=2),OR(CZ122=0,CZ122=1,CZ122=2),OR(DA122=0,DA122=1,DA122=2)),SUM(CU122:DA122),""))</x:f>
      </x:c>
      <x:c r="DC122" s="180" t="str">
        <x:f>IF(DB122="","",ROUND(DB122/14*10,1))</x:f>
      </x:c>
      <x:c r="DD122" s="174" t="str">
        <x:v>Pending</x:v>
      </x:c>
      <x:c r="DE122" s="175" t="str">
        <x:f>IF(L122="","",IF(DC122="","Pending",IF(DD122="Yes","CONDITIONAL — safety override",IF(DC122&gt;=8,"HIGH",IF(DC122&gt;=5,"CONDITIONAL","LOW")))))</x:f>
        <x:v>Pending</x:v>
      </x:c>
      <x:c r="DF122" s="174" t="str">
        <x:v>Pending screening and full-text appraisal; no transferability judgment made at identification.</x:v>
      </x:c>
      <x:c r="DG122" s="174"/>
      <x:c r="DH122" s="174"/>
      <x:c r="DI122" s="174"/>
      <x:c r="DJ122" s="174"/>
      <x:c r="DK122" s="174"/>
      <x:c r="DL122" s="174"/>
      <x:c r="DM122" s="174"/>
      <x:c r="DN122" s="174"/>
      <x:c r="DO122" s="174"/>
      <x:c r="DP122" s="174"/>
      <x:c r="DQ122" s="174"/>
      <x:c r="DR122" s="174"/>
      <x:c r="DS122" s="174"/>
      <x:c r="DT122" s="174"/>
      <x:c r="DU122" s="174"/>
      <x:c r="DV122" s="174"/>
      <x:c r="DW122" s="174"/>
      <x:c r="DX122" s="174"/>
      <x:c r="DY122" s="174"/>
      <x:c r="DZ122" s="174" t="str">
        <x:v>Title/abstract screening alone does not establish effectiveness, causality, methodological quality, transferability to Brazilian public safety or an institutional recommendation.</x:v>
      </x:c>
      <x:c r="EA122" s="174" t="str">
        <x:v>Pending</x:v>
      </x:c>
      <x:c r="EB122" s="175" t="str">
        <x:f>IF(L122="","",IF(EC122="READY","Yes","No / Pending"))</x:f>
        <x:v>No / Pending</x:v>
      </x:c>
      <x:c r="EC122" s="174" t="str">
        <x:f>IF(L122="","",IF(OR(ISNUMBER(SEARCH("Retracted Publication",Q122)),CM122="Retracted",CN122="Retracted",CM122="Expression of Concern",CN122="Expression of Concern",F122="Not used",CG122="Critical",CH122="High",CH122="Critical"),"BLOCKED — integrity or use restriction",IF(AND(CJ122="Yes",CK122="Yes",CL122="Yes"),IF(AND(CM122="Clear",CN122="Verified — clear"),IF(AND(AND(LEN(TRIM(CF122))&gt;0,LEFT(LOWER(TRIM(CF122)),7)&lt;&gt;"pending"),OR(CG122="High",CG122="Moderate"),OR(CH122="Low",CH122="Some concerns",CH122="Not applicable")),IF(AND(DD122="No",OR(DE122="HIGH",DE122="CONDITIONAL"),AND(LEN(TRIM(DF122))&gt;0,LEFT(LOWER(TRIM(DF122)),7)&lt;&gt;"pending")),IF(AND(AND(LEN(TRIM(DT122))&gt;0,LEFT(LOWER(TRIM(DT122)),7)&lt;&gt;"pending"),AND(LEN(TRIM(DU122))&gt;0,LEFT(LOWER(TRIM(DU122)),7)&lt;&gt;"pending"),OR(AND(LEN(TRIM(DV122))&gt;0,LEFT(LOWER(TRIM(DV122)),7)&lt;&gt;"pending"),AND(LEN(TRIM(DW122))&gt;0,LEFT(LOWER(TRIM(DW122)),7)&lt;&gt;"pending")),AND(LEN(TRIM(DX122))&gt;0,LEFT(LOWER(TRIM(DX122)),7)&lt;&gt;"pending")),IF(AND(F122="Claim-ready",OR(EA122="Strong",EA122="Moderate"),AND(LEN(TRIM(G122))&gt;0,LEFT(LOWER(TRIM(G122)),7)&lt;&gt;"pending"),G122&lt;&gt;"No substantive use decision is permitted from identification metadata alone.",AND(LEN(TRIM(DZ122))&gt;0,LEFT(LOWER(TRIM(DZ122)),7)&lt;&gt;"pending"),DZ122&lt;&gt;"Identification metadata alone does not permit any substantive scientific, causal, operational, or institutional claim.",AND(LEN(TRIM(EI122))&gt;0,LEFT(LOWER(TRIM(EI122)),7)&lt;&gt;"pending"),ISNUMBER(EH122),EH122&gt;0),"READY","PENDING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" s="174" t="str">
        <x:v>Pending</x:v>
      </x:c>
      <x:c r="EE122" s="174"/>
      <x:c r="EF122" s="174" t="str">
        <x:v>Pending</x:v>
      </x:c>
      <x:c r="EG122" s="174" t="str">
        <x:v>Pending</x:v>
      </x:c>
      <x:c r="EH122" s="177"/>
      <x:c r="EI122" s="500"/>
      <x:c r="EJ122" s="174"/>
      <x:c r="EK122" s="174" t="str">
        <x:v>Pending</x:v>
      </x:c>
      <x:c r="EL122" s="177" t="n">
        <x:v>46272</x:v>
      </x:c>
      <x:c r="EM122" s="174" t="str">
        <x:v>Production PubMed record imported and reconciled to Zotero item 8JSQ285A;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" s="181" t="n">
        <x:f>IF(L122="","",(IF(N122&lt;&gt;"",1,0)+IF(O122&lt;&gt;"",1,0)+IF(AJ122&lt;&gt;"",1,0)+IF(AU122&lt;&gt;"",1,0)+IF(BE122&lt;&gt;"",1,0)+IF(CF122&lt;&gt;"",1,0)+IF(CJ122="Yes",1,0)+IF(CL122="Yes",1,0)+IF(DE122&lt;&gt;"Pending",1,0)+IF(F122&lt;&gt;"",1,0)+IF(DZ122&lt;&gt;"",1,0)+IF(EI122&lt;&gt;"",1,0))/12)</x:f>
        <x:v>0.5</x:v>
      </x:c>
    </x:row>
    <x:row r="123">
      <x:c r="A123" s="175" t="str">
        <x:v>EV-0120</x:v>
      </x:c>
      <x:c r="B123" s="174" t="str">
        <x:v>Integrity check</x:v>
      </x:c>
      <x:c r="C123" s="175" t="str">
        <x:f>IF(L123="","",IF(LEFT(EC123,7)="BLOCKED","🔴 Do not use for conclusion",IF(EB123="Yes","🟢 Claim-ready","🟡 Caution / context")))</x:f>
        <x:v>🟡 Caution / context</x:v>
      </x:c>
      <x:c r="D123" s="174" t="str">
        <x:f>IF(L123="","",EC123)</x:f>
        <x:v>PENDING — appropriate appraisal</x:v>
      </x:c>
      <x:c r="E123" s="174" t="str">
        <x:v>P3 — Medium</x:v>
      </x:c>
      <x:c r="F123" s="174" t="str">
        <x:v>Pending</x:v>
      </x:c>
      <x:c r="G123" s="174" t="str">
        <x:v>Title/abstract identify an explicit tactical/public-safety context and readiness domain; retain for full-text assessment.</x:v>
      </x:c>
      <x:c r="H123" s="174" t="str">
        <x:v>Obtain and review lawful full text; confirm human adjudication; then select a design-specific appraisal instrument.</x:v>
      </x:c>
      <x:c r="I123" s="174"/>
      <x:c r="J123" s="174" t="str">
        <x:v>A — Core</x:v>
      </x:c>
      <x:c r="K123" s="174" t="str">
        <x:v>IDENTIFIED</x:v>
      </x:c>
      <x:c r="L123" s="174" t="str">
        <x:v>Anthropometrics and Physical Performance in Swedish Home Guard Soldiers.</x:v>
      </x:c>
      <x:c r="M123" s="174"/>
      <x:c r="N123" s="174" t="str">
        <x:v>Bjorkman, Frida; Helge, Torbjorn; Engstrom, Jessica; Mattsson, Erik; Ekblom, Orjan</x:v>
      </x:c>
      <x:c r="O123" s="176" t="n">
        <x:v>2026</x:v>
      </x:c>
      <x:c r="P123" s="174" t="str">
        <x:v>Military medicine</x:v>
      </x:c>
      <x:c r="Q123" s="174" t="str">
        <x:v>Journal Article</x:v>
      </x:c>
      <x:c r="R123" s="174" t="str">
        <x:v>Unclear</x:v>
      </x:c>
      <x:c r="S123" s="174" t="str">
        <x:v>Unknown</x:v>
      </x:c>
      <x:c r="T123" s="174" t="str">
        <x:v>eng</x:v>
      </x:c>
      <x:c r="U123" s="174" t="str">
        <x:v>https://pubmed.ncbi.nlm.nih.gov/41984628/</x:v>
      </x:c>
      <x:c r="V123" s="174" t="str">
        <x:v>10.1093/milmed/usag149</x:v>
      </x:c>
      <x:c r="W123" s="175" t="str">
        <x:f>IF(V123="","",LOWER(SUBSTITUTE(SUBSTITUTE(SUBSTITUTE(SUBSTITUTE(TRIM(V123),"https://doi.org/",""),"http://doi.org/",""),"https://dx.doi.org/",""),"doi:","")))</x:f>
        <x:v>10.1093/milmed/usag149</x:v>
      </x:c>
      <x:c r="X123" s="174" t="str">
        <x:v>41984628</x:v>
      </x:c>
      <x:c r="Y123" s="174" t="str"/>
      <x:c r="Z123" s="174"/>
      <x:c r="AA123" s="174" t="str">
        <x:v>PubMed/MEDLINE</x:v>
      </x:c>
      <x:c r="AB123" s="174" t="str">
        <x:v>PUBMED-A-v1.0-2026-08-28</x:v>
      </x:c>
      <x:c r="AC123" s="174" t="str">
        <x:v>SP-PUBMED-A-20260828</x:v>
      </x:c>
      <x:c r="AD123" s="177" t="n">
        <x:v>46262</x:v>
      </x:c>
      <x:c r="AE123" s="177" t="n">
        <x:v>46272</x:v>
      </x:c>
      <x:c r="AF123" s="174" t="str">
        <x:v>ELVVMIQG</x:v>
      </x:c>
      <x:c r="AG123" s="174"/>
      <x:c r="AH123" s="174" t="str">
        <x:v>Tactical Athlete → Operational Readiness Brazil</x:v>
      </x:c>
      <x:c r="AI123" s="174" t="str">
        <x:v>evidence-family:A</x:v>
      </x:c>
      <x:c r="AJ123" s="174"/>
      <x:c r="AK123" s="175" t="str">
        <x:f>IF(AJ123="","",IF(OR(LOWER(AJ123)="brazil",LOWER(AJ123)="brasil"),"Yes","No"))</x:f>
      </x:c>
      <x:c r="AL123" s="174"/>
      <x:c r="AM123" s="174"/>
      <x:c r="AN123" s="174"/>
      <x:c r="AO123" s="178"/>
      <x:c r="AP123" s="174"/>
      <x:c r="AQ123" s="174"/>
      <x:c r="AR123" s="174"/>
      <x:c r="AS123" s="174"/>
      <x:c r="AT123" s="174"/>
      <x:c r="AU123" s="174"/>
      <x:c r="AV123" s="174"/>
      <x:c r="AW123" s="174"/>
      <x:c r="AX123" s="174"/>
      <x:c r="AY123" s="174"/>
      <x:c r="AZ123" s="174"/>
      <x:c r="BA123" s="174"/>
      <x:c r="BB123" s="174"/>
      <x:c r="BC123" s="174"/>
      <x:c r="BD123" s="174"/>
      <x:c r="BE123" s="174"/>
      <x:c r="BF123" s="174"/>
      <x:c r="BG123" s="174"/>
      <x:c r="BH123" s="174"/>
      <x:c r="BI123" s="174"/>
      <x:c r="BJ123" s="174"/>
      <x:c r="BK123" s="174"/>
      <x:c r="BL123" s="174"/>
      <x:c r="BM123" s="174"/>
      <x:c r="BN123" s="174"/>
      <x:c r="BO123" s="174"/>
      <x:c r="BP123" s="174"/>
      <x:c r="BQ123" s="174"/>
      <x:c r="BR123" s="174"/>
      <x:c r="BS123" s="174"/>
      <x:c r="BT123" s="174"/>
      <x:c r="BU123" s="174"/>
      <x:c r="BV123" s="174"/>
      <x:c r="BW123" s="174"/>
      <x:c r="BX123" s="174"/>
      <x:c r="BY123" s="174"/>
      <x:c r="BZ123" s="174"/>
      <x:c r="CA123" s="174"/>
      <x:c r="CB123" s="174"/>
      <x:c r="CC123" s="174"/>
      <x:c r="CD123" s="174"/>
      <x:c r="CE123" s="174"/>
      <x:c r="CF123" s="174"/>
      <x:c r="CG123" s="174"/>
      <x:c r="CH123" s="174"/>
      <x:c r="CI123" s="179"/>
      <x:c r="CJ123" s="174" t="str">
        <x:v>Yes</x:v>
      </x:c>
      <x:c r="CK123" s="174" t="str">
        <x:v>Yes</x:v>
      </x:c>
      <x:c r="CL123" s="174" t="str">
        <x:v>Yes</x:v>
      </x:c>
      <x:c r="CM123" s="174" t="str">
        <x:v>Clear</x:v>
      </x:c>
      <x:c r="CN123" s="174" t="str">
        <x:v>Verified — clear</x:v>
      </x:c>
      <x:c r="CO123" s="177" t="n">
        <x:v>46272</x:v>
      </x:c>
      <x:c r="CP123" s="174" t="str">
        <x:v>https://pubmed.ncbi.nlm.nih.gov/41984628/</x:v>
      </x:c>
      <x:c r="CQ123" s="174"/>
      <x:c r="CR123" s="174"/>
      <x:c r="CS123" s="174"/>
      <x:c r="CT123" s="174"/>
      <x:c r="CU123" s="176"/>
      <x:c r="CV123" s="176"/>
      <x:c r="CW123" s="176"/>
      <x:c r="CX123" s="176"/>
      <x:c r="CY123" s="176"/>
      <x:c r="CZ123" s="176"/>
      <x:c r="DA123" s="176"/>
      <x:c r="DB123" s="175" t="str">
        <x:f>IF(L123="","",IF(AND(COUNT(CU123:DA123)=7,OR(CU123=0,CU123=1,CU123=2),OR(CV123=0,CV123=1,CV123=2),OR(CW123=0,CW123=1,CW123=2),OR(CX123=0,CX123=1,CX123=2),OR(CY123=0,CY123=1,CY123=2),OR(CZ123=0,CZ123=1,CZ123=2),OR(DA123=0,DA123=1,DA123=2)),SUM(CU123:DA123),""))</x:f>
      </x:c>
      <x:c r="DC123" s="180" t="str">
        <x:f>IF(DB123="","",ROUND(DB123/14*10,1))</x:f>
      </x:c>
      <x:c r="DD123" s="174" t="str">
        <x:v>Pending</x:v>
      </x:c>
      <x:c r="DE123" s="175" t="str">
        <x:f>IF(L123="","",IF(DC123="","Pending",IF(DD123="Yes","CONDITIONAL — safety override",IF(DC123&gt;=8,"HIGH",IF(DC123&gt;=5,"CONDITIONAL","LOW")))))</x:f>
        <x:v>Pending</x:v>
      </x:c>
      <x:c r="DF123" s="174" t="str">
        <x:v>Pending screening and full-text appraisal; no transferability judgment made at identification.</x:v>
      </x:c>
      <x:c r="DG123" s="174"/>
      <x:c r="DH123" s="174"/>
      <x:c r="DI123" s="174"/>
      <x:c r="DJ123" s="174"/>
      <x:c r="DK123" s="174"/>
      <x:c r="DL123" s="174"/>
      <x:c r="DM123" s="174"/>
      <x:c r="DN123" s="174"/>
      <x:c r="DO123" s="174"/>
      <x:c r="DP123" s="174"/>
      <x:c r="DQ123" s="174"/>
      <x:c r="DR123" s="174"/>
      <x:c r="DS123" s="174"/>
      <x:c r="DT123" s="174"/>
      <x:c r="DU123" s="174"/>
      <x:c r="DV123" s="174"/>
      <x:c r="DW123" s="174"/>
      <x:c r="DX123" s="174"/>
      <x:c r="DY123" s="174"/>
      <x:c r="DZ123" s="174" t="str">
        <x:v>Title/abstract screening alone does not establish effectiveness, causality, methodological quality, transferability to Brazilian public safety or an institutional recommendation.</x:v>
      </x:c>
      <x:c r="EA123" s="174" t="str">
        <x:v>Pending</x:v>
      </x:c>
      <x:c r="EB123" s="175" t="str">
        <x:f>IF(L123="","",IF(EC123="READY","Yes","No / Pending"))</x:f>
        <x:v>No / Pending</x:v>
      </x:c>
      <x:c r="EC123" s="174" t="str">
        <x:f>IF(L123="","",IF(OR(ISNUMBER(SEARCH("Retracted Publication",Q123)),CM123="Retracted",CN123="Retracted",CM123="Expression of Concern",CN123="Expression of Concern",F123="Not used",CG123="Critical",CH123="High",CH123="Critical"),"BLOCKED — integrity or use restriction",IF(AND(CJ123="Yes",CK123="Yes",CL123="Yes"),IF(AND(CM123="Clear",CN123="Verified — clear"),IF(AND(AND(LEN(TRIM(CF123))&gt;0,LEFT(LOWER(TRIM(CF123)),7)&lt;&gt;"pending"),OR(CG123="High",CG123="Moderate"),OR(CH123="Low",CH123="Some concerns",CH123="Not applicable")),IF(AND(DD123="No",OR(DE123="HIGH",DE123="CONDITIONAL"),AND(LEN(TRIM(DF123))&gt;0,LEFT(LOWER(TRIM(DF123)),7)&lt;&gt;"pending")),IF(AND(AND(LEN(TRIM(DT123))&gt;0,LEFT(LOWER(TRIM(DT123)),7)&lt;&gt;"pending"),AND(LEN(TRIM(DU123))&gt;0,LEFT(LOWER(TRIM(DU123)),7)&lt;&gt;"pending"),OR(AND(LEN(TRIM(DV123))&gt;0,LEFT(LOWER(TRIM(DV123)),7)&lt;&gt;"pending"),AND(LEN(TRIM(DW123))&gt;0,LEFT(LOWER(TRIM(DW123)),7)&lt;&gt;"pending")),AND(LEN(TRIM(DX123))&gt;0,LEFT(LOWER(TRIM(DX123)),7)&lt;&gt;"pending")),IF(AND(F123="Claim-ready",OR(EA123="Strong",EA123="Moderate"),AND(LEN(TRIM(G123))&gt;0,LEFT(LOWER(TRIM(G123)),7)&lt;&gt;"pending"),G123&lt;&gt;"No substantive use decision is permitted from identification metadata alone.",AND(LEN(TRIM(DZ123))&gt;0,LEFT(LOWER(TRIM(DZ123)),7)&lt;&gt;"pending"),DZ123&lt;&gt;"Identification metadata alone does not permit any substantive scientific, causal, operational, or institutional claim.",AND(LEN(TRIM(EI123))&gt;0,LEFT(LOWER(TRIM(EI123)),7)&lt;&gt;"pending"),ISNUMBER(EH123),EH123&gt;0),"READY","PENDING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" s="174" t="str">
        <x:v>Pending</x:v>
      </x:c>
      <x:c r="EE123" s="174"/>
      <x:c r="EF123" s="174" t="str">
        <x:v>Pending</x:v>
      </x:c>
      <x:c r="EG123" s="174" t="str">
        <x:v>Pending</x:v>
      </x:c>
      <x:c r="EH123" s="177"/>
      <x:c r="EI123" s="500"/>
      <x:c r="EJ123" s="174"/>
      <x:c r="EK123" s="174" t="str">
        <x:v>Pending</x:v>
      </x:c>
      <x:c r="EL123" s="177" t="n">
        <x:v>46272</x:v>
      </x:c>
      <x:c r="EM123" s="174" t="str">
        <x:v>Production PubMed record imported and reconciled to Zotero item ELVVMIQG;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" s="181" t="n">
        <x:f>IF(L123="","",(IF(N123&lt;&gt;"",1,0)+IF(O123&lt;&gt;"",1,0)+IF(AJ123&lt;&gt;"",1,0)+IF(AU123&lt;&gt;"",1,0)+IF(BE123&lt;&gt;"",1,0)+IF(CF123&lt;&gt;"",1,0)+IF(CJ123="Yes",1,0)+IF(CL123="Yes",1,0)+IF(DE123&lt;&gt;"Pending",1,0)+IF(F123&lt;&gt;"",1,0)+IF(DZ123&lt;&gt;"",1,0)+IF(EI123&lt;&gt;"",1,0))/12)</x:f>
        <x:v>0.5</x:v>
      </x:c>
    </x:row>
    <x:row r="124">
      <x:c r="A124" s="175" t="str">
        <x:v>EV-0121</x:v>
      </x:c>
      <x:c r="B124" s="174" t="str">
        <x:v>Integrity check</x:v>
      </x:c>
      <x:c r="C124" s="175" t="str">
        <x:f>IF(L124="","",IF(LEFT(EC124,7)="BLOCKED","🔴 Do not use for conclusion",IF(EB124="Yes","🟢 Claim-ready","🟡 Caution / context")))</x:f>
        <x:v>🟡 Caution / context</x:v>
      </x:c>
      <x:c r="D124" s="174" t="str">
        <x:f>IF(L124="","",EC124)</x:f>
        <x:v>PENDING — appropriate appraisal</x:v>
      </x:c>
      <x:c r="E124" s="174" t="str">
        <x:v>P3 — Medium</x:v>
      </x:c>
      <x:c r="F124" s="174" t="str">
        <x:v>Pending</x:v>
      </x:c>
      <x:c r="G124" s="174" t="str">
        <x:v>Title/abstract identify an explicit operational APHT/medical-readiness topic; retain for full-text assessment.</x:v>
      </x:c>
      <x:c r="H124" s="174" t="str">
        <x:v>Obtain and review lawful full text; confirm human adjudication; then select a design-specific appraisal instrument.</x:v>
      </x:c>
      <x:c r="I124" s="174"/>
      <x:c r="J124" s="174" t="str">
        <x:v>B — APHT / Medical Readiness</x:v>
      </x:c>
      <x:c r="K124" s="174" t="str">
        <x:v>IDENTIFIED</x:v>
      </x:c>
      <x:c r="L124" s="174" t="str">
        <x:v>Effectiveness and retention of extremity and junctional tourniquet training among medical interns.</x:v>
      </x:c>
      <x:c r="M124" s="174"/>
      <x:c r="N124" s="174" t="str">
        <x:v>Sahin, Abdul Samet; Yilmaz, Mutlu; Imamoglu, Melih; Beser, Muhammet Fatih; Karaca, Yunus; Pasli, Sinan; Gunduz, Abdulkadir</x:v>
      </x:c>
      <x:c r="O124" s="176" t="n">
        <x:v>2026</x:v>
      </x:c>
      <x:c r="P124" s="174" t="str">
        <x:v>BMC medical education</x:v>
      </x:c>
      <x:c r="Q124" s="174" t="str">
        <x:v>Journal Article</x:v>
      </x:c>
      <x:c r="R124" s="174" t="str">
        <x:v>Unclear</x:v>
      </x:c>
      <x:c r="S124" s="174" t="str">
        <x:v>Unknown</x:v>
      </x:c>
      <x:c r="T124" s="174" t="str">
        <x:v>eng</x:v>
      </x:c>
      <x:c r="U124" s="174" t="str">
        <x:v>https://pubmed.ncbi.nlm.nih.gov/41975403/</x:v>
      </x:c>
      <x:c r="V124" s="174" t="str">
        <x:v>10.1186/s12909-026-09111-z</x:v>
      </x:c>
      <x:c r="W124" s="175" t="str">
        <x:f>IF(V124="","",LOWER(SUBSTITUTE(SUBSTITUTE(SUBSTITUTE(SUBSTITUTE(TRIM(V124),"https://doi.org/",""),"http://doi.org/",""),"https://dx.doi.org/",""),"doi:","")))</x:f>
        <x:v>10.1186/s12909-026-09111-z</x:v>
      </x:c>
      <x:c r="X124" s="174" t="str">
        <x:v>41975403</x:v>
      </x:c>
      <x:c r="Y124" s="174" t="str">
        <x:v>PMC13217920</x:v>
      </x:c>
      <x:c r="Z124" s="174"/>
      <x:c r="AA124" s="174" t="str">
        <x:v>PubMed/MEDLINE</x:v>
      </x:c>
      <x:c r="AB124" s="174" t="str">
        <x:v>PUBMED-B-v1.0-2026-08-28</x:v>
      </x:c>
      <x:c r="AC124" s="174" t="str">
        <x:v>SP-PUBMED-B-20260828</x:v>
      </x:c>
      <x:c r="AD124" s="177" t="n">
        <x:v>46262</x:v>
      </x:c>
      <x:c r="AE124" s="177" t="n">
        <x:v>46272</x:v>
      </x:c>
      <x:c r="AF124" s="174" t="str">
        <x:v>MET3A7IF</x:v>
      </x:c>
      <x:c r="AG124" s="174"/>
      <x:c r="AH124" s="174" t="str">
        <x:v>Tactical Athlete → Operational Readiness Brazil</x:v>
      </x:c>
      <x:c r="AI124" s="174" t="str">
        <x:v>evidence-family:B</x:v>
      </x:c>
      <x:c r="AJ124" s="174"/>
      <x:c r="AK124" s="175" t="str">
        <x:f>IF(AJ124="","",IF(OR(LOWER(AJ124)="brazil",LOWER(AJ124)="brasil"),"Yes","No"))</x:f>
      </x:c>
      <x:c r="AL124" s="174"/>
      <x:c r="AM124" s="174"/>
      <x:c r="AN124" s="174"/>
      <x:c r="AO124" s="178"/>
      <x:c r="AP124" s="174"/>
      <x:c r="AQ124" s="174"/>
      <x:c r="AR124" s="174"/>
      <x:c r="AS124" s="174"/>
      <x:c r="AT124" s="174"/>
      <x:c r="AU124" s="174"/>
      <x:c r="AV124" s="174"/>
      <x:c r="AW124" s="174"/>
      <x:c r="AX124" s="174"/>
      <x:c r="AY124" s="174"/>
      <x:c r="AZ124" s="174"/>
      <x:c r="BA124" s="174"/>
      <x:c r="BB124" s="174"/>
      <x:c r="BC124" s="174"/>
      <x:c r="BD124" s="174"/>
      <x:c r="BE124" s="174"/>
      <x:c r="BF124" s="174"/>
      <x:c r="BG124" s="174"/>
      <x:c r="BH124" s="174"/>
      <x:c r="BI124" s="174"/>
      <x:c r="BJ124" s="174"/>
      <x:c r="BK124" s="174"/>
      <x:c r="BL124" s="174"/>
      <x:c r="BM124" s="174"/>
      <x:c r="BN124" s="174"/>
      <x:c r="BO124" s="174"/>
      <x:c r="BP124" s="174"/>
      <x:c r="BQ124" s="174"/>
      <x:c r="BR124" s="174"/>
      <x:c r="BS124" s="174"/>
      <x:c r="BT124" s="174"/>
      <x:c r="BU124" s="174"/>
      <x:c r="BV124" s="174"/>
      <x:c r="BW124" s="174"/>
      <x:c r="BX124" s="174"/>
      <x:c r="BY124" s="174"/>
      <x:c r="BZ124" s="174"/>
      <x:c r="CA124" s="174"/>
      <x:c r="CB124" s="174"/>
      <x:c r="CC124" s="174"/>
      <x:c r="CD124" s="174"/>
      <x:c r="CE124" s="174"/>
      <x:c r="CF124" s="174"/>
      <x:c r="CG124" s="174"/>
      <x:c r="CH124" s="174"/>
      <x:c r="CI124" s="179"/>
      <x:c r="CJ124" s="174" t="str">
        <x:v>Yes</x:v>
      </x:c>
      <x:c r="CK124" s="174" t="str">
        <x:v>Yes</x:v>
      </x:c>
      <x:c r="CL124" s="174" t="str">
        <x:v>Yes</x:v>
      </x:c>
      <x:c r="CM124" s="174" t="str">
        <x:v>Clear</x:v>
      </x:c>
      <x:c r="CN124" s="174" t="str">
        <x:v>Verified — clear</x:v>
      </x:c>
      <x:c r="CO124" s="177" t="n">
        <x:v>46272</x:v>
      </x:c>
      <x:c r="CP124" s="174" t="str">
        <x:v>https://pubmed.ncbi.nlm.nih.gov/41975403/</x:v>
      </x:c>
      <x:c r="CQ124" s="174"/>
      <x:c r="CR124" s="174"/>
      <x:c r="CS124" s="174"/>
      <x:c r="CT124" s="174"/>
      <x:c r="CU124" s="176"/>
      <x:c r="CV124" s="176"/>
      <x:c r="CW124" s="176"/>
      <x:c r="CX124" s="176"/>
      <x:c r="CY124" s="176"/>
      <x:c r="CZ124" s="176"/>
      <x:c r="DA124" s="176"/>
      <x:c r="DB124" s="175" t="str">
        <x:f>IF(L124="","",IF(AND(COUNT(CU124:DA124)=7,OR(CU124=0,CU124=1,CU124=2),OR(CV124=0,CV124=1,CV124=2),OR(CW124=0,CW124=1,CW124=2),OR(CX124=0,CX124=1,CX124=2),OR(CY124=0,CY124=1,CY124=2),OR(CZ124=0,CZ124=1,CZ124=2),OR(DA124=0,DA124=1,DA124=2)),SUM(CU124:DA124),""))</x:f>
      </x:c>
      <x:c r="DC124" s="180" t="str">
        <x:f>IF(DB124="","",ROUND(DB124/14*10,1))</x:f>
      </x:c>
      <x:c r="DD124" s="174" t="str">
        <x:v>Pending</x:v>
      </x:c>
      <x:c r="DE124" s="175" t="str">
        <x:f>IF(L124="","",IF(DC124="","Pending",IF(DD124="Yes","CONDITIONAL — safety override",IF(DC124&gt;=8,"HIGH",IF(DC124&gt;=5,"CONDITIONAL","LOW")))))</x:f>
        <x:v>Pending</x:v>
      </x:c>
      <x:c r="DF124" s="174" t="str">
        <x:v>Pending screening and full-text appraisal; no transferability judgment made at identification.</x:v>
      </x:c>
      <x:c r="DG124" s="174"/>
      <x:c r="DH124" s="174"/>
      <x:c r="DI124" s="174"/>
      <x:c r="DJ124" s="174"/>
      <x:c r="DK124" s="174"/>
      <x:c r="DL124" s="174"/>
      <x:c r="DM124" s="174"/>
      <x:c r="DN124" s="174"/>
      <x:c r="DO124" s="174"/>
      <x:c r="DP124" s="174"/>
      <x:c r="DQ124" s="174"/>
      <x:c r="DR124" s="174"/>
      <x:c r="DS124" s="174"/>
      <x:c r="DT124" s="174"/>
      <x:c r="DU124" s="174"/>
      <x:c r="DV124" s="174"/>
      <x:c r="DW124" s="174"/>
      <x:c r="DX124" s="174"/>
      <x:c r="DY124" s="174"/>
      <x:c r="DZ124" s="174" t="str">
        <x:v>Title/abstract screening alone does not establish effectiveness, causality, methodological quality, transferability to Brazilian public safety or an institutional recommendation.</x:v>
      </x:c>
      <x:c r="EA124" s="174" t="str">
        <x:v>Pending</x:v>
      </x:c>
      <x:c r="EB124" s="175" t="str">
        <x:f>IF(L124="","",IF(EC124="READY","Yes","No / Pending"))</x:f>
        <x:v>No / Pending</x:v>
      </x:c>
      <x:c r="EC124" s="174" t="str">
        <x:f>IF(L124="","",IF(OR(ISNUMBER(SEARCH("Retracted Publication",Q124)),CM124="Retracted",CN124="Retracted",CM124="Expression of Concern",CN124="Expression of Concern",F124="Not used",CG124="Critical",CH124="High",CH124="Critical"),"BLOCKED — integrity or use restriction",IF(AND(CJ124="Yes",CK124="Yes",CL124="Yes"),IF(AND(CM124="Clear",CN124="Verified — clear"),IF(AND(AND(LEN(TRIM(CF124))&gt;0,LEFT(LOWER(TRIM(CF124)),7)&lt;&gt;"pending"),OR(CG124="High",CG124="Moderate"),OR(CH124="Low",CH124="Some concerns",CH124="Not applicable")),IF(AND(DD124="No",OR(DE124="HIGH",DE124="CONDITIONAL"),AND(LEN(TRIM(DF124))&gt;0,LEFT(LOWER(TRIM(DF124)),7)&lt;&gt;"pending")),IF(AND(AND(LEN(TRIM(DT124))&gt;0,LEFT(LOWER(TRIM(DT124)),7)&lt;&gt;"pending"),AND(LEN(TRIM(DU124))&gt;0,LEFT(LOWER(TRIM(DU124)),7)&lt;&gt;"pending"),OR(AND(LEN(TRIM(DV124))&gt;0,LEFT(LOWER(TRIM(DV124)),7)&lt;&gt;"pending"),AND(LEN(TRIM(DW124))&gt;0,LEFT(LOWER(TRIM(DW124)),7)&lt;&gt;"pending")),AND(LEN(TRIM(DX124))&gt;0,LEFT(LOWER(TRIM(DX124)),7)&lt;&gt;"pending")),IF(AND(F124="Claim-ready",OR(EA124="Strong",EA124="Moderate"),AND(LEN(TRIM(G124))&gt;0,LEFT(LOWER(TRIM(G124)),7)&lt;&gt;"pending"),G124&lt;&gt;"No substantive use decision is permitted from identification metadata alone.",AND(LEN(TRIM(DZ124))&gt;0,LEFT(LOWER(TRIM(DZ124)),7)&lt;&gt;"pending"),DZ124&lt;&gt;"Identification metadata alone does not permit any substantive scientific, causal, operational, or institutional claim.",AND(LEN(TRIM(EI124))&gt;0,LEFT(LOWER(TRIM(EI124)),7)&lt;&gt;"pending"),ISNUMBER(EH124),EH124&gt;0),"READY","PENDING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" s="174" t="str">
        <x:v>Pending</x:v>
      </x:c>
      <x:c r="EE124" s="174"/>
      <x:c r="EF124" s="174" t="str">
        <x:v>Pending</x:v>
      </x:c>
      <x:c r="EG124" s="174" t="str">
        <x:v>Pending</x:v>
      </x:c>
      <x:c r="EH124" s="177"/>
      <x:c r="EI124" s="500"/>
      <x:c r="EJ124" s="174"/>
      <x:c r="EK124" s="174" t="str">
        <x:v>Pending</x:v>
      </x:c>
      <x:c r="EL124" s="177" t="n">
        <x:v>46272</x:v>
      </x:c>
      <x:c r="EM124" s="174" t="str">
        <x:v>Production PubMed record imported and reconciled to Zotero item MET3A7IF;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" s="181" t="n">
        <x:f>IF(L124="","",(IF(N124&lt;&gt;"",1,0)+IF(O124&lt;&gt;"",1,0)+IF(AJ124&lt;&gt;"",1,0)+IF(AU124&lt;&gt;"",1,0)+IF(BE124&lt;&gt;"",1,0)+IF(CF124&lt;&gt;"",1,0)+IF(CJ124="Yes",1,0)+IF(CL124="Yes",1,0)+IF(DE124&lt;&gt;"Pending",1,0)+IF(F124&lt;&gt;"",1,0)+IF(DZ124&lt;&gt;"",1,0)+IF(EI124&lt;&gt;"",1,0))/12)</x:f>
        <x:v>0.5</x:v>
      </x:c>
    </x:row>
    <x:row r="125">
      <x:c r="A125" s="175" t="str">
        <x:v>EV-0122</x:v>
      </x:c>
      <x:c r="B125" s="174" t="str">
        <x:v>Integrity check</x:v>
      </x:c>
      <x:c r="C125" s="175" t="str">
        <x:f>IF(L125="","",IF(LEFT(EC125,7)="BLOCKED","🔴 Do not use for conclusion",IF(EB125="Yes","🟢 Claim-ready","🟡 Caution / context")))</x:f>
        <x:v>🟡 Caution / context</x:v>
      </x:c>
      <x:c r="D125" s="174" t="str">
        <x:f>IF(L125="","",EC125)</x:f>
        <x:v>PENDING — appropriate appraisal</x:v>
      </x:c>
      <x:c r="E125" s="174" t="str">
        <x:v>P3 — Medium</x:v>
      </x:c>
      <x:c r="F125" s="174" t="str">
        <x:v>Pending</x:v>
      </x:c>
      <x:c r="G125" s="174" t="str">
        <x:v>Title/abstract identify an explicit tactical/public-safety context and readiness domain; retain for full-text assessment.</x:v>
      </x:c>
      <x:c r="H125" s="174" t="str">
        <x:v>Obtain and review lawful full text; confirm human adjudication; then select a design-specific appraisal instrument.</x:v>
      </x:c>
      <x:c r="I125" s="174"/>
      <x:c r="J125" s="174" t="str">
        <x:v>C — Implementation Science</x:v>
      </x:c>
      <x:c r="K125" s="174" t="str">
        <x:v>IDENTIFIED</x:v>
      </x:c>
      <x:c r="L125" s="174" t="str">
        <x:v>Desirability and feasibility of value-based healthcare in the Dutch Military Health System: a cross-sectional study.</x:v>
      </x:c>
      <x:c r="M125" s="174"/>
      <x:c r="N125" s="174" t="str">
        <x:v>van der Wal, Henk; Maas, Fleur; Dijksma, Iris; Hazelzet, Jan</x:v>
      </x:c>
      <x:c r="O125" s="176" t="n">
        <x:v>2026</x:v>
      </x:c>
      <x:c r="P125" s="174" t="str">
        <x:v>BMC health services research</x:v>
      </x:c>
      <x:c r="Q125" s="174" t="str">
        <x:v>Journal Article</x:v>
      </x:c>
      <x:c r="R125" s="174" t="str">
        <x:v>Unclear</x:v>
      </x:c>
      <x:c r="S125" s="174" t="str">
        <x:v>Unknown</x:v>
      </x:c>
      <x:c r="T125" s="174" t="str">
        <x:v>eng</x:v>
      </x:c>
      <x:c r="U125" s="174" t="str">
        <x:v>https://pubmed.ncbi.nlm.nih.gov/41965735/</x:v>
      </x:c>
      <x:c r="V125" s="174" t="str">
        <x:v>10.1186/s12913-026-14517-y</x:v>
      </x:c>
      <x:c r="W125" s="175" t="str">
        <x:f>IF(V125="","",LOWER(SUBSTITUTE(SUBSTITUTE(SUBSTITUTE(SUBSTITUTE(TRIM(V125),"https://doi.org/",""),"http://doi.org/",""),"https://dx.doi.org/",""),"doi:","")))</x:f>
        <x:v>10.1186/s12913-026-14517-y</x:v>
      </x:c>
      <x:c r="X125" s="174" t="str">
        <x:v>41965735</x:v>
      </x:c>
      <x:c r="Y125" s="174" t="str">
        <x:v>PMC13196245</x:v>
      </x:c>
      <x:c r="Z125" s="174"/>
      <x:c r="AA125" s="174" t="str">
        <x:v>PubMed/MEDLINE</x:v>
      </x:c>
      <x:c r="AB125" s="174" t="str">
        <x:v>PUBMED-C-v1.0-2026-08-28</x:v>
      </x:c>
      <x:c r="AC125" s="174" t="str">
        <x:v>SP-PUBMED-C-20260828</x:v>
      </x:c>
      <x:c r="AD125" s="177" t="n">
        <x:v>46262</x:v>
      </x:c>
      <x:c r="AE125" s="177" t="n">
        <x:v>46272</x:v>
      </x:c>
      <x:c r="AF125" s="174" t="str">
        <x:v>FWY7V7QG</x:v>
      </x:c>
      <x:c r="AG125" s="174"/>
      <x:c r="AH125" s="174" t="str">
        <x:v>Tactical Athlete → Operational Readiness Brazil</x:v>
      </x:c>
      <x:c r="AI125" s="174" t="str">
        <x:v>evidence-family:C</x:v>
      </x:c>
      <x:c r="AJ125" s="174"/>
      <x:c r="AK125" s="175" t="str">
        <x:f>IF(AJ125="","",IF(OR(LOWER(AJ125)="brazil",LOWER(AJ125)="brasil"),"Yes","No"))</x:f>
      </x:c>
      <x:c r="AL125" s="174"/>
      <x:c r="AM125" s="174"/>
      <x:c r="AN125" s="174"/>
      <x:c r="AO125" s="178"/>
      <x:c r="AP125" s="174"/>
      <x:c r="AQ125" s="174"/>
      <x:c r="AR125" s="174"/>
      <x:c r="AS125" s="174"/>
      <x:c r="AT125" s="174"/>
      <x:c r="AU125" s="174"/>
      <x:c r="AV125" s="174"/>
      <x:c r="AW125" s="174"/>
      <x:c r="AX125" s="174"/>
      <x:c r="AY125" s="174"/>
      <x:c r="AZ125" s="174"/>
      <x:c r="BA125" s="174"/>
      <x:c r="BB125" s="174"/>
      <x:c r="BC125" s="174"/>
      <x:c r="BD125" s="174"/>
      <x:c r="BE125" s="174"/>
      <x:c r="BF125" s="174"/>
      <x:c r="BG125" s="174"/>
      <x:c r="BH125" s="174"/>
      <x:c r="BI125" s="174"/>
      <x:c r="BJ125" s="174"/>
      <x:c r="BK125" s="174"/>
      <x:c r="BL125" s="174"/>
      <x:c r="BM125" s="174"/>
      <x:c r="BN125" s="174"/>
      <x:c r="BO125" s="174"/>
      <x:c r="BP125" s="174"/>
      <x:c r="BQ125" s="174"/>
      <x:c r="BR125" s="174"/>
      <x:c r="BS125" s="174"/>
      <x:c r="BT125" s="174"/>
      <x:c r="BU125" s="174"/>
      <x:c r="BV125" s="174"/>
      <x:c r="BW125" s="174"/>
      <x:c r="BX125" s="174"/>
      <x:c r="BY125" s="174"/>
      <x:c r="BZ125" s="174"/>
      <x:c r="CA125" s="174"/>
      <x:c r="CB125" s="174"/>
      <x:c r="CC125" s="174"/>
      <x:c r="CD125" s="174"/>
      <x:c r="CE125" s="174"/>
      <x:c r="CF125" s="174"/>
      <x:c r="CG125" s="174"/>
      <x:c r="CH125" s="174"/>
      <x:c r="CI125" s="179"/>
      <x:c r="CJ125" s="174" t="str">
        <x:v>Yes</x:v>
      </x:c>
      <x:c r="CK125" s="174" t="str">
        <x:v>Yes</x:v>
      </x:c>
      <x:c r="CL125" s="174" t="str">
        <x:v>Yes</x:v>
      </x:c>
      <x:c r="CM125" s="174" t="str">
        <x:v>Clear</x:v>
      </x:c>
      <x:c r="CN125" s="174" t="str">
        <x:v>Verified — clear</x:v>
      </x:c>
      <x:c r="CO125" s="177" t="n">
        <x:v>46272</x:v>
      </x:c>
      <x:c r="CP125" s="174" t="str">
        <x:v>https://pubmed.ncbi.nlm.nih.gov/41965735/</x:v>
      </x:c>
      <x:c r="CQ125" s="174"/>
      <x:c r="CR125" s="174"/>
      <x:c r="CS125" s="174"/>
      <x:c r="CT125" s="174"/>
      <x:c r="CU125" s="176"/>
      <x:c r="CV125" s="176"/>
      <x:c r="CW125" s="176"/>
      <x:c r="CX125" s="176"/>
      <x:c r="CY125" s="176"/>
      <x:c r="CZ125" s="176"/>
      <x:c r="DA125" s="176"/>
      <x:c r="DB125" s="175" t="str">
        <x:f>IF(L125="","",IF(AND(COUNT(CU125:DA125)=7,OR(CU125=0,CU125=1,CU125=2),OR(CV125=0,CV125=1,CV125=2),OR(CW125=0,CW125=1,CW125=2),OR(CX125=0,CX125=1,CX125=2),OR(CY125=0,CY125=1,CY125=2),OR(CZ125=0,CZ125=1,CZ125=2),OR(DA125=0,DA125=1,DA125=2)),SUM(CU125:DA125),""))</x:f>
      </x:c>
      <x:c r="DC125" s="180" t="str">
        <x:f>IF(DB125="","",ROUND(DB125/14*10,1))</x:f>
      </x:c>
      <x:c r="DD125" s="174" t="str">
        <x:v>Pending</x:v>
      </x:c>
      <x:c r="DE125" s="175" t="str">
        <x:f>IF(L125="","",IF(DC125="","Pending",IF(DD125="Yes","CONDITIONAL — safety override",IF(DC125&gt;=8,"HIGH",IF(DC125&gt;=5,"CONDITIONAL","LOW")))))</x:f>
        <x:v>Pending</x:v>
      </x:c>
      <x:c r="DF125" s="174" t="str">
        <x:v>Pending screening and full-text appraisal; no transferability judgment made at identification.</x:v>
      </x:c>
      <x:c r="DG125" s="174"/>
      <x:c r="DH125" s="174"/>
      <x:c r="DI125" s="174"/>
      <x:c r="DJ125" s="174"/>
      <x:c r="DK125" s="174"/>
      <x:c r="DL125" s="174"/>
      <x:c r="DM125" s="174"/>
      <x:c r="DN125" s="174"/>
      <x:c r="DO125" s="174"/>
      <x:c r="DP125" s="174"/>
      <x:c r="DQ125" s="174"/>
      <x:c r="DR125" s="174"/>
      <x:c r="DS125" s="174"/>
      <x:c r="DT125" s="174"/>
      <x:c r="DU125" s="174"/>
      <x:c r="DV125" s="174"/>
      <x:c r="DW125" s="174"/>
      <x:c r="DX125" s="174"/>
      <x:c r="DY125" s="174"/>
      <x:c r="DZ125" s="174" t="str">
        <x:v>Title/abstract screening alone does not establish effectiveness, causality, methodological quality, transferability to Brazilian public safety or an institutional recommendation.</x:v>
      </x:c>
      <x:c r="EA125" s="174" t="str">
        <x:v>Pending</x:v>
      </x:c>
      <x:c r="EB125" s="175" t="str">
        <x:f>IF(L125="","",IF(EC125="READY","Yes","No / Pending"))</x:f>
        <x:v>No / Pending</x:v>
      </x:c>
      <x:c r="EC125" s="174" t="str">
        <x:f>IF(L125="","",IF(OR(ISNUMBER(SEARCH("Retracted Publication",Q125)),CM125="Retracted",CN125="Retracted",CM125="Expression of Concern",CN125="Expression of Concern",F125="Not used",CG125="Critical",CH125="High",CH125="Critical"),"BLOCKED — integrity or use restriction",IF(AND(CJ125="Yes",CK125="Yes",CL125="Yes"),IF(AND(CM125="Clear",CN125="Verified — clear"),IF(AND(AND(LEN(TRIM(CF125))&gt;0,LEFT(LOWER(TRIM(CF125)),7)&lt;&gt;"pending"),OR(CG125="High",CG125="Moderate"),OR(CH125="Low",CH125="Some concerns",CH125="Not applicable")),IF(AND(DD125="No",OR(DE125="HIGH",DE125="CONDITIONAL"),AND(LEN(TRIM(DF125))&gt;0,LEFT(LOWER(TRIM(DF125)),7)&lt;&gt;"pending")),IF(AND(AND(LEN(TRIM(DT125))&gt;0,LEFT(LOWER(TRIM(DT125)),7)&lt;&gt;"pending"),AND(LEN(TRIM(DU125))&gt;0,LEFT(LOWER(TRIM(DU125)),7)&lt;&gt;"pending"),OR(AND(LEN(TRIM(DV125))&gt;0,LEFT(LOWER(TRIM(DV125)),7)&lt;&gt;"pending"),AND(LEN(TRIM(DW125))&gt;0,LEFT(LOWER(TRIM(DW125)),7)&lt;&gt;"pending")),AND(LEN(TRIM(DX125))&gt;0,LEFT(LOWER(TRIM(DX125)),7)&lt;&gt;"pending")),IF(AND(F125="Claim-ready",OR(EA125="Strong",EA125="Moderate"),AND(LEN(TRIM(G125))&gt;0,LEFT(LOWER(TRIM(G125)),7)&lt;&gt;"pending"),G125&lt;&gt;"No substantive use decision is permitted from identification metadata alone.",AND(LEN(TRIM(DZ125))&gt;0,LEFT(LOWER(TRIM(DZ125)),7)&lt;&gt;"pending"),DZ125&lt;&gt;"Identification metadata alone does not permit any substantive scientific, causal, operational, or institutional claim.",AND(LEN(TRIM(EI125))&gt;0,LEFT(LOWER(TRIM(EI125)),7)&lt;&gt;"pending"),ISNUMBER(EH125),EH125&gt;0),"READY","PENDING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" s="174" t="str">
        <x:v>Pending</x:v>
      </x:c>
      <x:c r="EE125" s="174"/>
      <x:c r="EF125" s="174" t="str">
        <x:v>Pending</x:v>
      </x:c>
      <x:c r="EG125" s="174" t="str">
        <x:v>Pending</x:v>
      </x:c>
      <x:c r="EH125" s="177"/>
      <x:c r="EI125" s="500"/>
      <x:c r="EJ125" s="174"/>
      <x:c r="EK125" s="174" t="str">
        <x:v>Pending</x:v>
      </x:c>
      <x:c r="EL125" s="177" t="n">
        <x:v>46272</x:v>
      </x:c>
      <x:c r="EM125" s="174" t="str">
        <x:v>Production PubMed record imported and reconciled to Zotero item FWY7V7QG;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" s="181" t="n">
        <x:f>IF(L125="","",(IF(N125&lt;&gt;"",1,0)+IF(O125&lt;&gt;"",1,0)+IF(AJ125&lt;&gt;"",1,0)+IF(AU125&lt;&gt;"",1,0)+IF(BE125&lt;&gt;"",1,0)+IF(CF125&lt;&gt;"",1,0)+IF(CJ125="Yes",1,0)+IF(CL125="Yes",1,0)+IF(DE125&lt;&gt;"Pending",1,0)+IF(F125&lt;&gt;"",1,0)+IF(DZ125&lt;&gt;"",1,0)+IF(EI125&lt;&gt;"",1,0))/12)</x:f>
        <x:v>0.5</x:v>
      </x:c>
    </x:row>
    <x:row r="126">
      <x:c r="A126" s="175" t="str">
        <x:v>EV-0123</x:v>
      </x:c>
      <x:c r="B126" s="174" t="str">
        <x:v>Integrity check</x:v>
      </x:c>
      <x:c r="C126" s="175" t="str">
        <x:f>IF(L126="","",IF(LEFT(EC126,7)="BLOCKED","🔴 Do not use for conclusion",IF(EB126="Yes","🟢 Claim-ready","🟡 Caution / context")))</x:f>
        <x:v>🟡 Caution / context</x:v>
      </x:c>
      <x:c r="D126" s="174" t="str">
        <x:f>IF(L126="","",EC126)</x:f>
        <x:v>PENDING — appropriate appraisal</x:v>
      </x:c>
      <x:c r="E126" s="174" t="str">
        <x:v>P3 — Medium</x:v>
      </x:c>
      <x:c r="F126" s="174" t="str">
        <x:v>Pending</x:v>
      </x:c>
      <x:c r="G126" s="174" t="str">
        <x:v>A potentially relevant concept is present, but direct applicability is ambiguous at title/abstract level.</x:v>
      </x:c>
      <x:c r="H126" s="174" t="str">
        <x:v>Human title/abstract adjudication; retrieve full text if relevance remains plausible.</x:v>
      </x:c>
      <x:c r="I126" s="174"/>
      <x:c r="J126" s="174" t="str">
        <x:v>A — Core</x:v>
      </x:c>
      <x:c r="K126" s="174" t="str">
        <x:v>IDENTIFIED</x:v>
      </x:c>
      <x:c r="L126" s="174" t="str">
        <x:v>Changes in Physical Fitness and Program Utilization During Professional Military Education.</x:v>
      </x:c>
      <x:c r="M126" s="174"/>
      <x:c r="N126" s="174" t="str">
        <x:v>Lowell, Russell K; Lawson, Daniel J; Frick, Katherine A; Bordonie, Nicholas C; Clouse, Katie G; Ott, Cameron D; Dimick, Harrison C; Mauldin, Nick R; Mobley, Christopher B; Sefton, JoEllen M</x:v>
      </x:c>
      <x:c r="O126" s="176" t="n">
        <x:v>2026</x:v>
      </x:c>
      <x:c r="P126" s="174" t="str">
        <x:v>Military medicine</x:v>
      </x:c>
      <x:c r="Q126" s="174" t="str">
        <x:v>Journal Article</x:v>
      </x:c>
      <x:c r="R126" s="174" t="str">
        <x:v>Unclear</x:v>
      </x:c>
      <x:c r="S126" s="174" t="str">
        <x:v>Unknown</x:v>
      </x:c>
      <x:c r="T126" s="174" t="str">
        <x:v>eng</x:v>
      </x:c>
      <x:c r="U126" s="174" t="str">
        <x:v>https://pubmed.ncbi.nlm.nih.gov/41964614/</x:v>
      </x:c>
      <x:c r="V126" s="174" t="str">
        <x:v>10.1093/milmed/usag155</x:v>
      </x:c>
      <x:c r="W126" s="175" t="str">
        <x:f>IF(V126="","",LOWER(SUBSTITUTE(SUBSTITUTE(SUBSTITUTE(SUBSTITUTE(TRIM(V126),"https://doi.org/",""),"http://doi.org/",""),"https://dx.doi.org/",""),"doi:","")))</x:f>
        <x:v>10.1093/milmed/usag155</x:v>
      </x:c>
      <x:c r="X126" s="174" t="str">
        <x:v>41964614</x:v>
      </x:c>
      <x:c r="Y126" s="174" t="str"/>
      <x:c r="Z126" s="174"/>
      <x:c r="AA126" s="174" t="str">
        <x:v>PubMed/MEDLINE</x:v>
      </x:c>
      <x:c r="AB126" s="174" t="str">
        <x:v>PUBMED-A-v1.0-2026-08-28</x:v>
      </x:c>
      <x:c r="AC126" s="174" t="str">
        <x:v>SP-PUBMED-A-20260828</x:v>
      </x:c>
      <x:c r="AD126" s="177" t="n">
        <x:v>46262</x:v>
      </x:c>
      <x:c r="AE126" s="177" t="n">
        <x:v>46272</x:v>
      </x:c>
      <x:c r="AF126" s="174" t="str">
        <x:v>ZZ7WNSZW</x:v>
      </x:c>
      <x:c r="AG126" s="174"/>
      <x:c r="AH126" s="174" t="str">
        <x:v>Tactical Athlete → Operational Readiness Brazil</x:v>
      </x:c>
      <x:c r="AI126" s="174" t="str">
        <x:v>evidence-family:A</x:v>
      </x:c>
      <x:c r="AJ126" s="174"/>
      <x:c r="AK126" s="175" t="str">
        <x:f>IF(AJ126="","",IF(OR(LOWER(AJ126)="brazil",LOWER(AJ126)="brasil"),"Yes","No"))</x:f>
      </x:c>
      <x:c r="AL126" s="174"/>
      <x:c r="AM126" s="174"/>
      <x:c r="AN126" s="174"/>
      <x:c r="AO126" s="178"/>
      <x:c r="AP126" s="174"/>
      <x:c r="AQ126" s="174"/>
      <x:c r="AR126" s="174"/>
      <x:c r="AS126" s="174"/>
      <x:c r="AT126" s="174"/>
      <x:c r="AU126" s="174"/>
      <x:c r="AV126" s="174"/>
      <x:c r="AW126" s="174"/>
      <x:c r="AX126" s="174"/>
      <x:c r="AY126" s="174"/>
      <x:c r="AZ126" s="174"/>
      <x:c r="BA126" s="174"/>
      <x:c r="BB126" s="174"/>
      <x:c r="BC126" s="174"/>
      <x:c r="BD126" s="174"/>
      <x:c r="BE126" s="174"/>
      <x:c r="BF126" s="174"/>
      <x:c r="BG126" s="174"/>
      <x:c r="BH126" s="174"/>
      <x:c r="BI126" s="174"/>
      <x:c r="BJ126" s="174"/>
      <x:c r="BK126" s="174"/>
      <x:c r="BL126" s="174"/>
      <x:c r="BM126" s="174"/>
      <x:c r="BN126" s="174"/>
      <x:c r="BO126" s="174"/>
      <x:c r="BP126" s="174"/>
      <x:c r="BQ126" s="174"/>
      <x:c r="BR126" s="174"/>
      <x:c r="BS126" s="174"/>
      <x:c r="BT126" s="174"/>
      <x:c r="BU126" s="174"/>
      <x:c r="BV126" s="174"/>
      <x:c r="BW126" s="174"/>
      <x:c r="BX126" s="174"/>
      <x:c r="BY126" s="174"/>
      <x:c r="BZ126" s="174"/>
      <x:c r="CA126" s="174"/>
      <x:c r="CB126" s="174"/>
      <x:c r="CC126" s="174"/>
      <x:c r="CD126" s="174"/>
      <x:c r="CE126" s="174"/>
      <x:c r="CF126" s="174"/>
      <x:c r="CG126" s="174"/>
      <x:c r="CH126" s="174"/>
      <x:c r="CI126" s="179"/>
      <x:c r="CJ126" s="174" t="str">
        <x:v>Yes</x:v>
      </x:c>
      <x:c r="CK126" s="174" t="str">
        <x:v>Yes</x:v>
      </x:c>
      <x:c r="CL126" s="174" t="str">
        <x:v>Yes</x:v>
      </x:c>
      <x:c r="CM126" s="174" t="str">
        <x:v>Clear</x:v>
      </x:c>
      <x:c r="CN126" s="174" t="str">
        <x:v>Verified — clear</x:v>
      </x:c>
      <x:c r="CO126" s="177" t="n">
        <x:v>46272</x:v>
      </x:c>
      <x:c r="CP126" s="174" t="str">
        <x:v>https://pubmed.ncbi.nlm.nih.gov/41964614/</x:v>
      </x:c>
      <x:c r="CQ126" s="174"/>
      <x:c r="CR126" s="174"/>
      <x:c r="CS126" s="174"/>
      <x:c r="CT126" s="174"/>
      <x:c r="CU126" s="176"/>
      <x:c r="CV126" s="176"/>
      <x:c r="CW126" s="176"/>
      <x:c r="CX126" s="176"/>
      <x:c r="CY126" s="176"/>
      <x:c r="CZ126" s="176"/>
      <x:c r="DA126" s="176"/>
      <x:c r="DB126" s="175" t="str">
        <x:f>IF(L126="","",IF(AND(COUNT(CU126:DA126)=7,OR(CU126=0,CU126=1,CU126=2),OR(CV126=0,CV126=1,CV126=2),OR(CW126=0,CW126=1,CW126=2),OR(CX126=0,CX126=1,CX126=2),OR(CY126=0,CY126=1,CY126=2),OR(CZ126=0,CZ126=1,CZ126=2),OR(DA126=0,DA126=1,DA126=2)),SUM(CU126:DA126),""))</x:f>
      </x:c>
      <x:c r="DC126" s="180" t="str">
        <x:f>IF(DB126="","",ROUND(DB126/14*10,1))</x:f>
      </x:c>
      <x:c r="DD126" s="174" t="str">
        <x:v>Pending</x:v>
      </x:c>
      <x:c r="DE126" s="175" t="str">
        <x:f>IF(L126="","",IF(DC126="","Pending",IF(DD126="Yes","CONDITIONAL — safety override",IF(DC126&gt;=8,"HIGH",IF(DC126&gt;=5,"CONDITIONAL","LOW")))))</x:f>
        <x:v>Pending</x:v>
      </x:c>
      <x:c r="DF126" s="174" t="str">
        <x:v>Pending screening and full-text appraisal; no transferability judgment made at identification.</x:v>
      </x:c>
      <x:c r="DG126" s="174"/>
      <x:c r="DH126" s="174"/>
      <x:c r="DI126" s="174"/>
      <x:c r="DJ126" s="174"/>
      <x:c r="DK126" s="174"/>
      <x:c r="DL126" s="174"/>
      <x:c r="DM126" s="174"/>
      <x:c r="DN126" s="174"/>
      <x:c r="DO126" s="174"/>
      <x:c r="DP126" s="174"/>
      <x:c r="DQ126" s="174"/>
      <x:c r="DR126" s="174"/>
      <x:c r="DS126" s="174"/>
      <x:c r="DT126" s="174"/>
      <x:c r="DU126" s="174"/>
      <x:c r="DV126" s="174"/>
      <x:c r="DW126" s="174"/>
      <x:c r="DX126" s="174"/>
      <x:c r="DY126" s="174"/>
      <x:c r="DZ126" s="174" t="str">
        <x:v>Title/abstract information is insufficient for a substantive scientific, causal, transferability or institutional claim.</x:v>
      </x:c>
      <x:c r="EA126" s="174" t="str">
        <x:v>Pending</x:v>
      </x:c>
      <x:c r="EB126" s="175" t="str">
        <x:f>IF(L126="","",IF(EC126="READY","Yes","No / Pending"))</x:f>
        <x:v>No / Pending</x:v>
      </x:c>
      <x:c r="EC126" s="174" t="str">
        <x:f>IF(L126="","",IF(OR(ISNUMBER(SEARCH("Retracted Publication",Q126)),CM126="Retracted",CN126="Retracted",CM126="Expression of Concern",CN126="Expression of Concern",F126="Not used",CG126="Critical",CH126="High",CH126="Critical"),"BLOCKED — integrity or use restriction",IF(AND(CJ126="Yes",CK126="Yes",CL126="Yes"),IF(AND(CM126="Clear",CN126="Verified — clear"),IF(AND(AND(LEN(TRIM(CF126))&gt;0,LEFT(LOWER(TRIM(CF126)),7)&lt;&gt;"pending"),OR(CG126="High",CG126="Moderate"),OR(CH126="Low",CH126="Some concerns",CH126="Not applicable")),IF(AND(DD126="No",OR(DE126="HIGH",DE126="CONDITIONAL"),AND(LEN(TRIM(DF126))&gt;0,LEFT(LOWER(TRIM(DF126)),7)&lt;&gt;"pending")),IF(AND(AND(LEN(TRIM(DT126))&gt;0,LEFT(LOWER(TRIM(DT126)),7)&lt;&gt;"pending"),AND(LEN(TRIM(DU126))&gt;0,LEFT(LOWER(TRIM(DU126)),7)&lt;&gt;"pending"),OR(AND(LEN(TRIM(DV126))&gt;0,LEFT(LOWER(TRIM(DV126)),7)&lt;&gt;"pending"),AND(LEN(TRIM(DW126))&gt;0,LEFT(LOWER(TRIM(DW126)),7)&lt;&gt;"pending")),AND(LEN(TRIM(DX126))&gt;0,LEFT(LOWER(TRIM(DX126)),7)&lt;&gt;"pending")),IF(AND(F126="Claim-ready",OR(EA126="Strong",EA126="Moderate"),AND(LEN(TRIM(G126))&gt;0,LEFT(LOWER(TRIM(G126)),7)&lt;&gt;"pending"),G126&lt;&gt;"No substantive use decision is permitted from identification metadata alone.",AND(LEN(TRIM(DZ126))&gt;0,LEFT(LOWER(TRIM(DZ126)),7)&lt;&gt;"pending"),DZ126&lt;&gt;"Identification metadata alone does not permit any substantive scientific, causal, operational, or institutional claim.",AND(LEN(TRIM(EI126))&gt;0,LEFT(LOWER(TRIM(EI126)),7)&lt;&gt;"pending"),ISNUMBER(EH126),EH126&gt;0),"READY","PENDING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" s="174" t="str">
        <x:v>Pending</x:v>
      </x:c>
      <x:c r="EE126" s="174"/>
      <x:c r="EF126" s="174" t="str">
        <x:v>Pending</x:v>
      </x:c>
      <x:c r="EG126" s="174" t="str">
        <x:v>Pending</x:v>
      </x:c>
      <x:c r="EH126" s="177"/>
      <x:c r="EI126" s="500"/>
      <x:c r="EJ126" s="174"/>
      <x:c r="EK126" s="174" t="str">
        <x:v>Pending</x:v>
      </x:c>
      <x:c r="EL126" s="177" t="n">
        <x:v>46272</x:v>
      </x:c>
      <x:c r="EM126" s="174" t="str">
        <x:v>Production PubMed record imported and reconciled to Zotero item ZZ7WNSZW;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6" s="181" t="n">
        <x:f>IF(L126="","",(IF(N126&lt;&gt;"",1,0)+IF(O126&lt;&gt;"",1,0)+IF(AJ126&lt;&gt;"",1,0)+IF(AU126&lt;&gt;"",1,0)+IF(BE126&lt;&gt;"",1,0)+IF(CF126&lt;&gt;"",1,0)+IF(CJ126="Yes",1,0)+IF(CL126="Yes",1,0)+IF(DE126&lt;&gt;"Pending",1,0)+IF(F126&lt;&gt;"",1,0)+IF(DZ126&lt;&gt;"",1,0)+IF(EI126&lt;&gt;"",1,0))/12)</x:f>
        <x:v>0.5</x:v>
      </x:c>
    </x:row>
    <x:row r="127">
      <x:c r="A127" s="175" t="str">
        <x:v>EV-0124</x:v>
      </x:c>
      <x:c r="B127" s="174" t="str">
        <x:v>Integrity check</x:v>
      </x:c>
      <x:c r="C127" s="175" t="str">
        <x:f>IF(L127="","",IF(LEFT(EC127,7)="BLOCKED","🔴 Do not use for conclusion",IF(EB127="Yes","🟢 Claim-ready","🟡 Caution / context")))</x:f>
        <x:v>🟡 Caution / context</x:v>
      </x:c>
      <x:c r="D127" s="174" t="str">
        <x:f>IF(L127="","",EC127)</x:f>
        <x:v>PENDING — appropriate appraisal</x:v>
      </x:c>
      <x:c r="E127" s="174" t="str">
        <x:v>P3 — Medium</x:v>
      </x:c>
      <x:c r="F127" s="174" t="str">
        <x:v>Pending</x:v>
      </x:c>
      <x:c r="G127" s="174" t="str">
        <x:v>Title/abstract identify an explicit tactical/public-safety context and readiness domain; retain for full-text assessment.</x:v>
      </x:c>
      <x:c r="H127" s="174" t="str">
        <x:v>Obtain and review lawful full text; confirm human adjudication; then select a design-specific appraisal instrument.</x:v>
      </x:c>
      <x:c r="I127" s="174"/>
      <x:c r="J127" s="174" t="str">
        <x:v>A — Core</x:v>
      </x:c>
      <x:c r="K127" s="174" t="str">
        <x:v>IDENTIFIED</x:v>
      </x:c>
      <x:c r="L127" s="174" t="str">
        <x:v>Select them well, train them better! Psychological combat readiness in the German army special forces.</x:v>
      </x:c>
      <x:c r="M127" s="174"/>
      <x:c r="N127" s="174" t="str">
        <x:v>Mair, Pablo; Michels, Moritz; da Silva, Daniela; Renner, Karl-Heinz; Wesemann, Ulrich</x:v>
      </x:c>
      <x:c r="O127" s="176" t="n">
        <x:v>2026</x:v>
      </x:c>
      <x:c r="P127" s="174" t="str">
        <x:v>Frontiers in psychiatry</x:v>
      </x:c>
      <x:c r="Q127" s="174" t="str">
        <x:v>Journal Article</x:v>
      </x:c>
      <x:c r="R127" s="174" t="str">
        <x:v>Unclear</x:v>
      </x:c>
      <x:c r="S127" s="174" t="str">
        <x:v>Unknown</x:v>
      </x:c>
      <x:c r="T127" s="174" t="str">
        <x:v>eng</x:v>
      </x:c>
      <x:c r="U127" s="174" t="str">
        <x:v>https://pubmed.ncbi.nlm.nih.gov/41960227/</x:v>
      </x:c>
      <x:c r="V127" s="174" t="str">
        <x:v>10.3389/fpsyt.2026.1774426</x:v>
      </x:c>
      <x:c r="W127" s="175" t="str">
        <x:f>IF(V127="","",LOWER(SUBSTITUTE(SUBSTITUTE(SUBSTITUTE(SUBSTITUTE(TRIM(V127),"https://doi.org/",""),"http://doi.org/",""),"https://dx.doi.org/",""),"doi:","")))</x:f>
        <x:v>10.3389/fpsyt.2026.1774426</x:v>
      </x:c>
      <x:c r="X127" s="174" t="str">
        <x:v>41960227</x:v>
      </x:c>
      <x:c r="Y127" s="174" t="str">
        <x:v>PMC13056863</x:v>
      </x:c>
      <x:c r="Z127" s="174"/>
      <x:c r="AA127" s="174" t="str">
        <x:v>PubMed/MEDLINE</x:v>
      </x:c>
      <x:c r="AB127" s="174" t="str">
        <x:v>PUBMED-A-v1.0-2026-08-28</x:v>
      </x:c>
      <x:c r="AC127" s="174" t="str">
        <x:v>SP-PUBMED-A-20260828</x:v>
      </x:c>
      <x:c r="AD127" s="177" t="n">
        <x:v>46262</x:v>
      </x:c>
      <x:c r="AE127" s="177" t="n">
        <x:v>46272</x:v>
      </x:c>
      <x:c r="AF127" s="174" t="str">
        <x:v>KTV8DII2</x:v>
      </x:c>
      <x:c r="AG127" s="174"/>
      <x:c r="AH127" s="174" t="str">
        <x:v>Tactical Athlete → Operational Readiness Brazil</x:v>
      </x:c>
      <x:c r="AI127" s="174" t="str">
        <x:v>evidence-family:A</x:v>
      </x:c>
      <x:c r="AJ127" s="174"/>
      <x:c r="AK127" s="175" t="str">
        <x:f>IF(AJ127="","",IF(OR(LOWER(AJ127)="brazil",LOWER(AJ127)="brasil"),"Yes","No"))</x:f>
      </x:c>
      <x:c r="AL127" s="174"/>
      <x:c r="AM127" s="174"/>
      <x:c r="AN127" s="174"/>
      <x:c r="AO127" s="178"/>
      <x:c r="AP127" s="174"/>
      <x:c r="AQ127" s="174"/>
      <x:c r="AR127" s="174"/>
      <x:c r="AS127" s="174"/>
      <x:c r="AT127" s="174"/>
      <x:c r="AU127" s="174"/>
      <x:c r="AV127" s="174"/>
      <x:c r="AW127" s="174"/>
      <x:c r="AX127" s="174"/>
      <x:c r="AY127" s="174"/>
      <x:c r="AZ127" s="174"/>
      <x:c r="BA127" s="174"/>
      <x:c r="BB127" s="174"/>
      <x:c r="BC127" s="174"/>
      <x:c r="BD127" s="174"/>
      <x:c r="BE127" s="174"/>
      <x:c r="BF127" s="174"/>
      <x:c r="BG127" s="174"/>
      <x:c r="BH127" s="174"/>
      <x:c r="BI127" s="174"/>
      <x:c r="BJ127" s="174"/>
      <x:c r="BK127" s="174"/>
      <x:c r="BL127" s="174"/>
      <x:c r="BM127" s="174"/>
      <x:c r="BN127" s="174"/>
      <x:c r="BO127" s="174"/>
      <x:c r="BP127" s="174"/>
      <x:c r="BQ127" s="174"/>
      <x:c r="BR127" s="174"/>
      <x:c r="BS127" s="174"/>
      <x:c r="BT127" s="174"/>
      <x:c r="BU127" s="174"/>
      <x:c r="BV127" s="174"/>
      <x:c r="BW127" s="174"/>
      <x:c r="BX127" s="174"/>
      <x:c r="BY127" s="174"/>
      <x:c r="BZ127" s="174"/>
      <x:c r="CA127" s="174"/>
      <x:c r="CB127" s="174"/>
      <x:c r="CC127" s="174"/>
      <x:c r="CD127" s="174"/>
      <x:c r="CE127" s="174"/>
      <x:c r="CF127" s="174"/>
      <x:c r="CG127" s="174"/>
      <x:c r="CH127" s="174"/>
      <x:c r="CI127" s="179"/>
      <x:c r="CJ127" s="174" t="str">
        <x:v>Yes</x:v>
      </x:c>
      <x:c r="CK127" s="174" t="str">
        <x:v>Yes</x:v>
      </x:c>
      <x:c r="CL127" s="174" t="str">
        <x:v>Yes</x:v>
      </x:c>
      <x:c r="CM127" s="174" t="str">
        <x:v>Clear</x:v>
      </x:c>
      <x:c r="CN127" s="174" t="str">
        <x:v>Verified — clear</x:v>
      </x:c>
      <x:c r="CO127" s="177" t="n">
        <x:v>46272</x:v>
      </x:c>
      <x:c r="CP127" s="174" t="str">
        <x:v>https://pubmed.ncbi.nlm.nih.gov/41960227/</x:v>
      </x:c>
      <x:c r="CQ127" s="174"/>
      <x:c r="CR127" s="174"/>
      <x:c r="CS127" s="174"/>
      <x:c r="CT127" s="174"/>
      <x:c r="CU127" s="176"/>
      <x:c r="CV127" s="176"/>
      <x:c r="CW127" s="176"/>
      <x:c r="CX127" s="176"/>
      <x:c r="CY127" s="176"/>
      <x:c r="CZ127" s="176"/>
      <x:c r="DA127" s="176"/>
      <x:c r="DB127" s="175" t="str">
        <x:f>IF(L127="","",IF(AND(COUNT(CU127:DA127)=7,OR(CU127=0,CU127=1,CU127=2),OR(CV127=0,CV127=1,CV127=2),OR(CW127=0,CW127=1,CW127=2),OR(CX127=0,CX127=1,CX127=2),OR(CY127=0,CY127=1,CY127=2),OR(CZ127=0,CZ127=1,CZ127=2),OR(DA127=0,DA127=1,DA127=2)),SUM(CU127:DA127),""))</x:f>
      </x:c>
      <x:c r="DC127" s="180" t="str">
        <x:f>IF(DB127="","",ROUND(DB127/14*10,1))</x:f>
      </x:c>
      <x:c r="DD127" s="174" t="str">
        <x:v>Pending</x:v>
      </x:c>
      <x:c r="DE127" s="175" t="str">
        <x:f>IF(L127="","",IF(DC127="","Pending",IF(DD127="Yes","CONDITIONAL — safety override",IF(DC127&gt;=8,"HIGH",IF(DC127&gt;=5,"CONDITIONAL","LOW")))))</x:f>
        <x:v>Pending</x:v>
      </x:c>
      <x:c r="DF127" s="174" t="str">
        <x:v>Pending screening and full-text appraisal; no transferability judgment made at identification.</x:v>
      </x:c>
      <x:c r="DG127" s="174"/>
      <x:c r="DH127" s="174"/>
      <x:c r="DI127" s="174"/>
      <x:c r="DJ127" s="174"/>
      <x:c r="DK127" s="174"/>
      <x:c r="DL127" s="174"/>
      <x:c r="DM127" s="174"/>
      <x:c r="DN127" s="174"/>
      <x:c r="DO127" s="174"/>
      <x:c r="DP127" s="174"/>
      <x:c r="DQ127" s="174"/>
      <x:c r="DR127" s="174"/>
      <x:c r="DS127" s="174"/>
      <x:c r="DT127" s="174"/>
      <x:c r="DU127" s="174"/>
      <x:c r="DV127" s="174"/>
      <x:c r="DW127" s="174"/>
      <x:c r="DX127" s="174"/>
      <x:c r="DY127" s="174"/>
      <x:c r="DZ127" s="174" t="str">
        <x:v>Title/abstract screening alone does not establish effectiveness, causality, methodological quality, transferability to Brazilian public safety or an institutional recommendation.</x:v>
      </x:c>
      <x:c r="EA127" s="174" t="str">
        <x:v>Pending</x:v>
      </x:c>
      <x:c r="EB127" s="175" t="str">
        <x:f>IF(L127="","",IF(EC127="READY","Yes","No / Pending"))</x:f>
        <x:v>No / Pending</x:v>
      </x:c>
      <x:c r="EC127" s="174" t="str">
        <x:f>IF(L127="","",IF(OR(ISNUMBER(SEARCH("Retracted Publication",Q127)),CM127="Retracted",CN127="Retracted",CM127="Expression of Concern",CN127="Expression of Concern",F127="Not used",CG127="Critical",CH127="High",CH127="Critical"),"BLOCKED — integrity or use restriction",IF(AND(CJ127="Yes",CK127="Yes",CL127="Yes"),IF(AND(CM127="Clear",CN127="Verified — clear"),IF(AND(AND(LEN(TRIM(CF127))&gt;0,LEFT(LOWER(TRIM(CF127)),7)&lt;&gt;"pending"),OR(CG127="High",CG127="Moderate"),OR(CH127="Low",CH127="Some concerns",CH127="Not applicable")),IF(AND(DD127="No",OR(DE127="HIGH",DE127="CONDITIONAL"),AND(LEN(TRIM(DF127))&gt;0,LEFT(LOWER(TRIM(DF127)),7)&lt;&gt;"pending")),IF(AND(AND(LEN(TRIM(DT127))&gt;0,LEFT(LOWER(TRIM(DT127)),7)&lt;&gt;"pending"),AND(LEN(TRIM(DU127))&gt;0,LEFT(LOWER(TRIM(DU127)),7)&lt;&gt;"pending"),OR(AND(LEN(TRIM(DV127))&gt;0,LEFT(LOWER(TRIM(DV127)),7)&lt;&gt;"pending"),AND(LEN(TRIM(DW127))&gt;0,LEFT(LOWER(TRIM(DW127)),7)&lt;&gt;"pending")),AND(LEN(TRIM(DX127))&gt;0,LEFT(LOWER(TRIM(DX127)),7)&lt;&gt;"pending")),IF(AND(F127="Claim-ready",OR(EA127="Strong",EA127="Moderate"),AND(LEN(TRIM(G127))&gt;0,LEFT(LOWER(TRIM(G127)),7)&lt;&gt;"pending"),G127&lt;&gt;"No substantive use decision is permitted from identification metadata alone.",AND(LEN(TRIM(DZ127))&gt;0,LEFT(LOWER(TRIM(DZ127)),7)&lt;&gt;"pending"),DZ127&lt;&gt;"Identification metadata alone does not permit any substantive scientific, causal, operational, or institutional claim.",AND(LEN(TRIM(EI127))&gt;0,LEFT(LOWER(TRIM(EI127)),7)&lt;&gt;"pending"),ISNUMBER(EH127),EH127&gt;0),"READY","PENDING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" s="174" t="str">
        <x:v>Pending</x:v>
      </x:c>
      <x:c r="EE127" s="174"/>
      <x:c r="EF127" s="174" t="str">
        <x:v>Pending</x:v>
      </x:c>
      <x:c r="EG127" s="174" t="str">
        <x:v>Pending</x:v>
      </x:c>
      <x:c r="EH127" s="177"/>
      <x:c r="EI127" s="500"/>
      <x:c r="EJ127" s="174"/>
      <x:c r="EK127" s="174" t="str">
        <x:v>Pending</x:v>
      </x:c>
      <x:c r="EL127" s="177" t="n">
        <x:v>46272</x:v>
      </x:c>
      <x:c r="EM127" s="174" t="str">
        <x:v>Production PubMed record imported and reconciled to Zotero item KTV8DII2;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" s="181" t="n">
        <x:f>IF(L127="","",(IF(N127&lt;&gt;"",1,0)+IF(O127&lt;&gt;"",1,0)+IF(AJ127&lt;&gt;"",1,0)+IF(AU127&lt;&gt;"",1,0)+IF(BE127&lt;&gt;"",1,0)+IF(CF127&lt;&gt;"",1,0)+IF(CJ127="Yes",1,0)+IF(CL127="Yes",1,0)+IF(DE127&lt;&gt;"Pending",1,0)+IF(F127&lt;&gt;"",1,0)+IF(DZ127&lt;&gt;"",1,0)+IF(EI127&lt;&gt;"",1,0))/12)</x:f>
        <x:v>0.5</x:v>
      </x:c>
    </x:row>
    <x:row r="128">
      <x:c r="A128" s="175" t="str">
        <x:v>EV-0125</x:v>
      </x:c>
      <x:c r="B128" s="174" t="str">
        <x:v>Integrity check</x:v>
      </x:c>
      <x:c r="C128" s="175" t="str">
        <x:f>IF(L128="","",IF(LEFT(EC128,7)="BLOCKED","🔴 Do not use for conclusion",IF(EB128="Yes","🟢 Claim-ready","🟡 Caution / context")))</x:f>
        <x:v>🟡 Caution / context</x:v>
      </x:c>
      <x:c r="D128" s="174" t="str">
        <x:f>IF(L128="","",EC128)</x:f>
        <x:v>PENDING — appropriate appraisal</x:v>
      </x:c>
      <x:c r="E128" s="174" t="str">
        <x:v>P3 — Medium</x:v>
      </x:c>
      <x:c r="F128" s="174" t="str">
        <x:v>Pending</x:v>
      </x:c>
      <x:c r="G128" s="174" t="str">
        <x:v>Title/abstract identify an explicit tactical/public-safety context and readiness domain; retain for full-text assessment.</x:v>
      </x:c>
      <x:c r="H128" s="174" t="str">
        <x:v>Obtain and review lawful full text; confirm human adjudication; then select a design-specific appraisal instrument.</x:v>
      </x:c>
      <x:c r="I128" s="174"/>
      <x:c r="J128" s="174" t="str">
        <x:v>A — Core</x:v>
      </x:c>
      <x:c r="K128" s="174" t="str">
        <x:v>IDENTIFIED</x:v>
      </x:c>
      <x:c r="L128" s="174" t="str">
        <x:v>Cross-Sectional and Longitudinal Validity of Automated Body Composition Methods in U.S. Air Force Reserve Officers' Training Corps Cadets Throughout a 12-Week Physical Training Program: The Supporting Tactical Athlete Readiness Program.</x:v>
      </x:c>
      <x:c r="M128" s="174"/>
      <x:c r="N128" s="174" t="str">
        <x:v>Graybeal, Austin J; Puleali'i, Sheena; Rodriguez, Christian; Schwarz, Antonella V; Johnson, Molly F; Kaylor, Maria G; Addison, Andrew; Haynes, Hunter</x:v>
      </x:c>
      <x:c r="O128" s="176" t="n">
        <x:v>2026</x:v>
      </x:c>
      <x:c r="P128" s="174" t="str">
        <x:v>Military medicine</x:v>
      </x:c>
      <x:c r="Q128" s="174" t="str">
        <x:v>Journal Article</x:v>
      </x:c>
      <x:c r="R128" s="174" t="str">
        <x:v>Unclear</x:v>
      </x:c>
      <x:c r="S128" s="174" t="str">
        <x:v>Unknown</x:v>
      </x:c>
      <x:c r="T128" s="174" t="str">
        <x:v>eng</x:v>
      </x:c>
      <x:c r="U128" s="174" t="str">
        <x:v>https://pubmed.ncbi.nlm.nih.gov/41934316/</x:v>
      </x:c>
      <x:c r="V128" s="174" t="str">
        <x:v>10.1093/milmed/usag107</x:v>
      </x:c>
      <x:c r="W128" s="175" t="str">
        <x:f>IF(V128="","",LOWER(SUBSTITUTE(SUBSTITUTE(SUBSTITUTE(SUBSTITUTE(TRIM(V128),"https://doi.org/",""),"http://doi.org/",""),"https://dx.doi.org/",""),"doi:","")))</x:f>
        <x:v>10.1093/milmed/usag107</x:v>
      </x:c>
      <x:c r="X128" s="174" t="str">
        <x:v>41934316</x:v>
      </x:c>
      <x:c r="Y128" s="174" t="str"/>
      <x:c r="Z128" s="174"/>
      <x:c r="AA128" s="174" t="str">
        <x:v>PubMed/MEDLINE</x:v>
      </x:c>
      <x:c r="AB128" s="174" t="str">
        <x:v>PUBMED-A-v1.0-2026-08-28</x:v>
      </x:c>
      <x:c r="AC128" s="174" t="str">
        <x:v>SP-PUBMED-A-20260828</x:v>
      </x:c>
      <x:c r="AD128" s="177" t="n">
        <x:v>46262</x:v>
      </x:c>
      <x:c r="AE128" s="177" t="n">
        <x:v>46272</x:v>
      </x:c>
      <x:c r="AF128" s="174" t="str">
        <x:v>92V5A2V7</x:v>
      </x:c>
      <x:c r="AG128" s="174"/>
      <x:c r="AH128" s="174" t="str">
        <x:v>Tactical Athlete → Operational Readiness Brazil</x:v>
      </x:c>
      <x:c r="AI128" s="174" t="str">
        <x:v>evidence-family:A</x:v>
      </x:c>
      <x:c r="AJ128" s="174"/>
      <x:c r="AK128" s="175" t="str">
        <x:f>IF(AJ128="","",IF(OR(LOWER(AJ128)="brazil",LOWER(AJ128)="brasil"),"Yes","No"))</x:f>
      </x:c>
      <x:c r="AL128" s="174"/>
      <x:c r="AM128" s="174"/>
      <x:c r="AN128" s="174"/>
      <x:c r="AO128" s="178"/>
      <x:c r="AP128" s="174"/>
      <x:c r="AQ128" s="174"/>
      <x:c r="AR128" s="174"/>
      <x:c r="AS128" s="174"/>
      <x:c r="AT128" s="174"/>
      <x:c r="AU128" s="174"/>
      <x:c r="AV128" s="174"/>
      <x:c r="AW128" s="174"/>
      <x:c r="AX128" s="174"/>
      <x:c r="AY128" s="174"/>
      <x:c r="AZ128" s="174"/>
      <x:c r="BA128" s="174"/>
      <x:c r="BB128" s="174"/>
      <x:c r="BC128" s="174"/>
      <x:c r="BD128" s="174"/>
      <x:c r="BE128" s="174"/>
      <x:c r="BF128" s="174"/>
      <x:c r="BG128" s="174"/>
      <x:c r="BH128" s="174"/>
      <x:c r="BI128" s="174"/>
      <x:c r="BJ128" s="174"/>
      <x:c r="BK128" s="174"/>
      <x:c r="BL128" s="174"/>
      <x:c r="BM128" s="174"/>
      <x:c r="BN128" s="174"/>
      <x:c r="BO128" s="174"/>
      <x:c r="BP128" s="174"/>
      <x:c r="BQ128" s="174"/>
      <x:c r="BR128" s="174"/>
      <x:c r="BS128" s="174"/>
      <x:c r="BT128" s="174"/>
      <x:c r="BU128" s="174"/>
      <x:c r="BV128" s="174"/>
      <x:c r="BW128" s="174"/>
      <x:c r="BX128" s="174"/>
      <x:c r="BY128" s="174"/>
      <x:c r="BZ128" s="174"/>
      <x:c r="CA128" s="174"/>
      <x:c r="CB128" s="174"/>
      <x:c r="CC128" s="174"/>
      <x:c r="CD128" s="174"/>
      <x:c r="CE128" s="174"/>
      <x:c r="CF128" s="174"/>
      <x:c r="CG128" s="174"/>
      <x:c r="CH128" s="174"/>
      <x:c r="CI128" s="179"/>
      <x:c r="CJ128" s="174" t="str">
        <x:v>Yes</x:v>
      </x:c>
      <x:c r="CK128" s="174" t="str">
        <x:v>Yes</x:v>
      </x:c>
      <x:c r="CL128" s="174" t="str">
        <x:v>Yes</x:v>
      </x:c>
      <x:c r="CM128" s="174" t="str">
        <x:v>Clear</x:v>
      </x:c>
      <x:c r="CN128" s="174" t="str">
        <x:v>Verified — clear</x:v>
      </x:c>
      <x:c r="CO128" s="177" t="n">
        <x:v>46272</x:v>
      </x:c>
      <x:c r="CP128" s="174" t="str">
        <x:v>https://pubmed.ncbi.nlm.nih.gov/41934316/</x:v>
      </x:c>
      <x:c r="CQ128" s="174"/>
      <x:c r="CR128" s="174"/>
      <x:c r="CS128" s="174"/>
      <x:c r="CT128" s="174"/>
      <x:c r="CU128" s="176"/>
      <x:c r="CV128" s="176"/>
      <x:c r="CW128" s="176"/>
      <x:c r="CX128" s="176"/>
      <x:c r="CY128" s="176"/>
      <x:c r="CZ128" s="176"/>
      <x:c r="DA128" s="176"/>
      <x:c r="DB128" s="175" t="str">
        <x:f>IF(L128="","",IF(AND(COUNT(CU128:DA128)=7,OR(CU128=0,CU128=1,CU128=2),OR(CV128=0,CV128=1,CV128=2),OR(CW128=0,CW128=1,CW128=2),OR(CX128=0,CX128=1,CX128=2),OR(CY128=0,CY128=1,CY128=2),OR(CZ128=0,CZ128=1,CZ128=2),OR(DA128=0,DA128=1,DA128=2)),SUM(CU128:DA128),""))</x:f>
      </x:c>
      <x:c r="DC128" s="180" t="str">
        <x:f>IF(DB128="","",ROUND(DB128/14*10,1))</x:f>
      </x:c>
      <x:c r="DD128" s="174" t="str">
        <x:v>Pending</x:v>
      </x:c>
      <x:c r="DE128" s="175" t="str">
        <x:f>IF(L128="","",IF(DC128="","Pending",IF(DD128="Yes","CONDITIONAL — safety override",IF(DC128&gt;=8,"HIGH",IF(DC128&gt;=5,"CONDITIONAL","LOW")))))</x:f>
        <x:v>Pending</x:v>
      </x:c>
      <x:c r="DF128" s="174" t="str">
        <x:v>Pending screening and full-text appraisal; no transferability judgment made at identification.</x:v>
      </x:c>
      <x:c r="DG128" s="174"/>
      <x:c r="DH128" s="174"/>
      <x:c r="DI128" s="174"/>
      <x:c r="DJ128" s="174"/>
      <x:c r="DK128" s="174"/>
      <x:c r="DL128" s="174"/>
      <x:c r="DM128" s="174"/>
      <x:c r="DN128" s="174"/>
      <x:c r="DO128" s="174"/>
      <x:c r="DP128" s="174"/>
      <x:c r="DQ128" s="174"/>
      <x:c r="DR128" s="174"/>
      <x:c r="DS128" s="174"/>
      <x:c r="DT128" s="174"/>
      <x:c r="DU128" s="174"/>
      <x:c r="DV128" s="174"/>
      <x:c r="DW128" s="174"/>
      <x:c r="DX128" s="174"/>
      <x:c r="DY128" s="174"/>
      <x:c r="DZ128" s="174" t="str">
        <x:v>Title/abstract screening alone does not establish effectiveness, causality, methodological quality, transferability to Brazilian public safety or an institutional recommendation.</x:v>
      </x:c>
      <x:c r="EA128" s="174" t="str">
        <x:v>Pending</x:v>
      </x:c>
      <x:c r="EB128" s="175" t="str">
        <x:f>IF(L128="","",IF(EC128="READY","Yes","No / Pending"))</x:f>
        <x:v>No / Pending</x:v>
      </x:c>
      <x:c r="EC128" s="174" t="str">
        <x:f>IF(L128="","",IF(OR(ISNUMBER(SEARCH("Retracted Publication",Q128)),CM128="Retracted",CN128="Retracted",CM128="Expression of Concern",CN128="Expression of Concern",F128="Not used",CG128="Critical",CH128="High",CH128="Critical"),"BLOCKED — integrity or use restriction",IF(AND(CJ128="Yes",CK128="Yes",CL128="Yes"),IF(AND(CM128="Clear",CN128="Verified — clear"),IF(AND(AND(LEN(TRIM(CF128))&gt;0,LEFT(LOWER(TRIM(CF128)),7)&lt;&gt;"pending"),OR(CG128="High",CG128="Moderate"),OR(CH128="Low",CH128="Some concerns",CH128="Not applicable")),IF(AND(DD128="No",OR(DE128="HIGH",DE128="CONDITIONAL"),AND(LEN(TRIM(DF128))&gt;0,LEFT(LOWER(TRIM(DF128)),7)&lt;&gt;"pending")),IF(AND(AND(LEN(TRIM(DT128))&gt;0,LEFT(LOWER(TRIM(DT128)),7)&lt;&gt;"pending"),AND(LEN(TRIM(DU128))&gt;0,LEFT(LOWER(TRIM(DU128)),7)&lt;&gt;"pending"),OR(AND(LEN(TRIM(DV128))&gt;0,LEFT(LOWER(TRIM(DV128)),7)&lt;&gt;"pending"),AND(LEN(TRIM(DW128))&gt;0,LEFT(LOWER(TRIM(DW128)),7)&lt;&gt;"pending")),AND(LEN(TRIM(DX128))&gt;0,LEFT(LOWER(TRIM(DX128)),7)&lt;&gt;"pending")),IF(AND(F128="Claim-ready",OR(EA128="Strong",EA128="Moderate"),AND(LEN(TRIM(G128))&gt;0,LEFT(LOWER(TRIM(G128)),7)&lt;&gt;"pending"),G128&lt;&gt;"No substantive use decision is permitted from identification metadata alone.",AND(LEN(TRIM(DZ128))&gt;0,LEFT(LOWER(TRIM(DZ128)),7)&lt;&gt;"pending"),DZ128&lt;&gt;"Identification metadata alone does not permit any substantive scientific, causal, operational, or institutional claim.",AND(LEN(TRIM(EI128))&gt;0,LEFT(LOWER(TRIM(EI128)),7)&lt;&gt;"pending"),ISNUMBER(EH128),EH128&gt;0),"READY","PENDING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" s="174" t="str">
        <x:v>Pending</x:v>
      </x:c>
      <x:c r="EE128" s="174"/>
      <x:c r="EF128" s="174" t="str">
        <x:v>Pending</x:v>
      </x:c>
      <x:c r="EG128" s="174" t="str">
        <x:v>Pending</x:v>
      </x:c>
      <x:c r="EH128" s="177"/>
      <x:c r="EI128" s="500"/>
      <x:c r="EJ128" s="174"/>
      <x:c r="EK128" s="174" t="str">
        <x:v>Pending</x:v>
      </x:c>
      <x:c r="EL128" s="177" t="n">
        <x:v>46272</x:v>
      </x:c>
      <x:c r="EM128" s="174" t="str">
        <x:v>Production PubMed record imported and reconciled to Zotero item 92V5A2V7;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" s="181" t="n">
        <x:f>IF(L128="","",(IF(N128&lt;&gt;"",1,0)+IF(O128&lt;&gt;"",1,0)+IF(AJ128&lt;&gt;"",1,0)+IF(AU128&lt;&gt;"",1,0)+IF(BE128&lt;&gt;"",1,0)+IF(CF128&lt;&gt;"",1,0)+IF(CJ128="Yes",1,0)+IF(CL128="Yes",1,0)+IF(DE128&lt;&gt;"Pending",1,0)+IF(F128&lt;&gt;"",1,0)+IF(DZ128&lt;&gt;"",1,0)+IF(EI128&lt;&gt;"",1,0))/12)</x:f>
        <x:v>0.5</x:v>
      </x:c>
    </x:row>
    <x:row r="129">
      <x:c r="A129" s="175" t="str">
        <x:v>EV-0126</x:v>
      </x:c>
      <x:c r="B129" s="174" t="str">
        <x:v>Integrity check</x:v>
      </x:c>
      <x:c r="C129" s="175" t="str">
        <x:f>IF(L129="","",IF(LEFT(EC129,7)="BLOCKED","🔴 Do not use for conclusion",IF(EB129="Yes","🟢 Claim-ready","🟡 Caution / context")))</x:f>
        <x:v>🟡 Caution / context</x:v>
      </x:c>
      <x:c r="D129" s="174" t="str">
        <x:f>IF(L129="","",EC129)</x:f>
        <x:v>PENDING — appropriate appraisal</x:v>
      </x:c>
      <x:c r="E129" s="174" t="str">
        <x:v>P3 — Medium</x:v>
      </x:c>
      <x:c r="F129" s="174" t="str">
        <x:v>Pending</x:v>
      </x:c>
      <x:c r="G129" s="174" t="str">
        <x:v>Title/abstract identify an explicit tactical/public-safety context and readiness domain; retain for full-text assessment.</x:v>
      </x:c>
      <x:c r="H129" s="174" t="str">
        <x:v>Obtain and review lawful full text; confirm human adjudication; then select a design-specific appraisal instrument.</x:v>
      </x:c>
      <x:c r="I129" s="174"/>
      <x:c r="J129" s="174" t="str">
        <x:v>A — Core</x:v>
      </x:c>
      <x:c r="K129" s="174" t="str">
        <x:v>IDENTIFIED</x:v>
      </x:c>
      <x:c r="L129" s="174" t="str">
        <x:v>Navy warfighter perspectives on mindfulness practices for combat readiness.</x:v>
      </x:c>
      <x:c r="M129" s="174"/>
      <x:c r="N129" s="174" t="str">
        <x:v>Perry, Leigh Ann; Kerr, Lisa M</x:v>
      </x:c>
      <x:c r="O129" s="176" t="n">
        <x:v>2026</x:v>
      </x:c>
      <x:c r="P129" s="174" t="str">
        <x:v>Military psychology : the official journal of the Division of Military Psychology, American Psychological Association</x:v>
      </x:c>
      <x:c r="Q129" s="174" t="str">
        <x:v>Journal Article</x:v>
      </x:c>
      <x:c r="R129" s="174" t="str">
        <x:v>Unclear</x:v>
      </x:c>
      <x:c r="S129" s="174" t="str">
        <x:v>Unknown</x:v>
      </x:c>
      <x:c r="T129" s="174" t="str">
        <x:v>eng</x:v>
      </x:c>
      <x:c r="U129" s="174" t="str">
        <x:v>https://pubmed.ncbi.nlm.nih.gov/41931113/</x:v>
      </x:c>
      <x:c r="V129" s="174" t="str">
        <x:v>10.1080/08995605.2026.2652729</x:v>
      </x:c>
      <x:c r="W129" s="175" t="str">
        <x:f>IF(V129="","",LOWER(SUBSTITUTE(SUBSTITUTE(SUBSTITUTE(SUBSTITUTE(TRIM(V129),"https://doi.org/",""),"http://doi.org/",""),"https://dx.doi.org/",""),"doi:","")))</x:f>
        <x:v>10.1080/08995605.2026.2652729</x:v>
      </x:c>
      <x:c r="X129" s="174" t="str">
        <x:v>41931113</x:v>
      </x:c>
      <x:c r="Y129" s="174" t="str"/>
      <x:c r="Z129" s="174"/>
      <x:c r="AA129" s="174" t="str">
        <x:v>PubMed/MEDLINE</x:v>
      </x:c>
      <x:c r="AB129" s="174" t="str">
        <x:v>PUBMED-A-v1.0-2026-08-28</x:v>
      </x:c>
      <x:c r="AC129" s="174" t="str">
        <x:v>SP-PUBMED-A-20260828</x:v>
      </x:c>
      <x:c r="AD129" s="177" t="n">
        <x:v>46262</x:v>
      </x:c>
      <x:c r="AE129" s="177" t="n">
        <x:v>46272</x:v>
      </x:c>
      <x:c r="AF129" s="174" t="str">
        <x:v>3C2SI2VU</x:v>
      </x:c>
      <x:c r="AG129" s="174"/>
      <x:c r="AH129" s="174" t="str">
        <x:v>Tactical Athlete → Operational Readiness Brazil</x:v>
      </x:c>
      <x:c r="AI129" s="174" t="str">
        <x:v>evidence-family:A</x:v>
      </x:c>
      <x:c r="AJ129" s="174"/>
      <x:c r="AK129" s="175" t="str">
        <x:f>IF(AJ129="","",IF(OR(LOWER(AJ129)="brazil",LOWER(AJ129)="brasil"),"Yes","No"))</x:f>
      </x:c>
      <x:c r="AL129" s="174"/>
      <x:c r="AM129" s="174"/>
      <x:c r="AN129" s="174"/>
      <x:c r="AO129" s="178"/>
      <x:c r="AP129" s="174"/>
      <x:c r="AQ129" s="174"/>
      <x:c r="AR129" s="174"/>
      <x:c r="AS129" s="174"/>
      <x:c r="AT129" s="174"/>
      <x:c r="AU129" s="174"/>
      <x:c r="AV129" s="174"/>
      <x:c r="AW129" s="174"/>
      <x:c r="AX129" s="174"/>
      <x:c r="AY129" s="174"/>
      <x:c r="AZ129" s="174"/>
      <x:c r="BA129" s="174"/>
      <x:c r="BB129" s="174"/>
      <x:c r="BC129" s="174"/>
      <x:c r="BD129" s="174"/>
      <x:c r="BE129" s="174"/>
      <x:c r="BF129" s="174"/>
      <x:c r="BG129" s="174"/>
      <x:c r="BH129" s="174"/>
      <x:c r="BI129" s="174"/>
      <x:c r="BJ129" s="174"/>
      <x:c r="BK129" s="174"/>
      <x:c r="BL129" s="174"/>
      <x:c r="BM129" s="174"/>
      <x:c r="BN129" s="174"/>
      <x:c r="BO129" s="174"/>
      <x:c r="BP129" s="174"/>
      <x:c r="BQ129" s="174"/>
      <x:c r="BR129" s="174"/>
      <x:c r="BS129" s="174"/>
      <x:c r="BT129" s="174"/>
      <x:c r="BU129" s="174"/>
      <x:c r="BV129" s="174"/>
      <x:c r="BW129" s="174"/>
      <x:c r="BX129" s="174"/>
      <x:c r="BY129" s="174"/>
      <x:c r="BZ129" s="174"/>
      <x:c r="CA129" s="174"/>
      <x:c r="CB129" s="174"/>
      <x:c r="CC129" s="174"/>
      <x:c r="CD129" s="174"/>
      <x:c r="CE129" s="174"/>
      <x:c r="CF129" s="174"/>
      <x:c r="CG129" s="174"/>
      <x:c r="CH129" s="174"/>
      <x:c r="CI129" s="179"/>
      <x:c r="CJ129" s="174" t="str">
        <x:v>Yes</x:v>
      </x:c>
      <x:c r="CK129" s="174" t="str">
        <x:v>Yes</x:v>
      </x:c>
      <x:c r="CL129" s="174" t="str">
        <x:v>Yes</x:v>
      </x:c>
      <x:c r="CM129" s="174" t="str">
        <x:v>Clear</x:v>
      </x:c>
      <x:c r="CN129" s="174" t="str">
        <x:v>Verified — clear</x:v>
      </x:c>
      <x:c r="CO129" s="177" t="n">
        <x:v>46272</x:v>
      </x:c>
      <x:c r="CP129" s="174" t="str">
        <x:v>https://pubmed.ncbi.nlm.nih.gov/41931113/</x:v>
      </x:c>
      <x:c r="CQ129" s="174"/>
      <x:c r="CR129" s="174"/>
      <x:c r="CS129" s="174"/>
      <x:c r="CT129" s="174"/>
      <x:c r="CU129" s="176"/>
      <x:c r="CV129" s="176"/>
      <x:c r="CW129" s="176"/>
      <x:c r="CX129" s="176"/>
      <x:c r="CY129" s="176"/>
      <x:c r="CZ129" s="176"/>
      <x:c r="DA129" s="176"/>
      <x:c r="DB129" s="175" t="str">
        <x:f>IF(L129="","",IF(AND(COUNT(CU129:DA129)=7,OR(CU129=0,CU129=1,CU129=2),OR(CV129=0,CV129=1,CV129=2),OR(CW129=0,CW129=1,CW129=2),OR(CX129=0,CX129=1,CX129=2),OR(CY129=0,CY129=1,CY129=2),OR(CZ129=0,CZ129=1,CZ129=2),OR(DA129=0,DA129=1,DA129=2)),SUM(CU129:DA129),""))</x:f>
      </x:c>
      <x:c r="DC129" s="180" t="str">
        <x:f>IF(DB129="","",ROUND(DB129/14*10,1))</x:f>
      </x:c>
      <x:c r="DD129" s="174" t="str">
        <x:v>Pending</x:v>
      </x:c>
      <x:c r="DE129" s="175" t="str">
        <x:f>IF(L129="","",IF(DC129="","Pending",IF(DD129="Yes","CONDITIONAL — safety override",IF(DC129&gt;=8,"HIGH",IF(DC129&gt;=5,"CONDITIONAL","LOW")))))</x:f>
        <x:v>Pending</x:v>
      </x:c>
      <x:c r="DF129" s="174" t="str">
        <x:v>Pending screening and full-text appraisal; no transferability judgment made at identification.</x:v>
      </x:c>
      <x:c r="DG129" s="174"/>
      <x:c r="DH129" s="174"/>
      <x:c r="DI129" s="174"/>
      <x:c r="DJ129" s="174"/>
      <x:c r="DK129" s="174"/>
      <x:c r="DL129" s="174"/>
      <x:c r="DM129" s="174"/>
      <x:c r="DN129" s="174"/>
      <x:c r="DO129" s="174"/>
      <x:c r="DP129" s="174"/>
      <x:c r="DQ129" s="174"/>
      <x:c r="DR129" s="174"/>
      <x:c r="DS129" s="174"/>
      <x:c r="DT129" s="174"/>
      <x:c r="DU129" s="174"/>
      <x:c r="DV129" s="174"/>
      <x:c r="DW129" s="174"/>
      <x:c r="DX129" s="174"/>
      <x:c r="DY129" s="174"/>
      <x:c r="DZ129" s="174" t="str">
        <x:v>Title/abstract screening alone does not establish effectiveness, causality, methodological quality, transferability to Brazilian public safety or an institutional recommendation.</x:v>
      </x:c>
      <x:c r="EA129" s="174" t="str">
        <x:v>Pending</x:v>
      </x:c>
      <x:c r="EB129" s="175" t="str">
        <x:f>IF(L129="","",IF(EC129="READY","Yes","No / Pending"))</x:f>
        <x:v>No / Pending</x:v>
      </x:c>
      <x:c r="EC129" s="174" t="str">
        <x:f>IF(L129="","",IF(OR(ISNUMBER(SEARCH("Retracted Publication",Q129)),CM129="Retracted",CN129="Retracted",CM129="Expression of Concern",CN129="Expression of Concern",F129="Not used",CG129="Critical",CH129="High",CH129="Critical"),"BLOCKED — integrity or use restriction",IF(AND(CJ129="Yes",CK129="Yes",CL129="Yes"),IF(AND(CM129="Clear",CN129="Verified — clear"),IF(AND(AND(LEN(TRIM(CF129))&gt;0,LEFT(LOWER(TRIM(CF129)),7)&lt;&gt;"pending"),OR(CG129="High",CG129="Moderate"),OR(CH129="Low",CH129="Some concerns",CH129="Not applicable")),IF(AND(DD129="No",OR(DE129="HIGH",DE129="CONDITIONAL"),AND(LEN(TRIM(DF129))&gt;0,LEFT(LOWER(TRIM(DF129)),7)&lt;&gt;"pending")),IF(AND(AND(LEN(TRIM(DT129))&gt;0,LEFT(LOWER(TRIM(DT129)),7)&lt;&gt;"pending"),AND(LEN(TRIM(DU129))&gt;0,LEFT(LOWER(TRIM(DU129)),7)&lt;&gt;"pending"),OR(AND(LEN(TRIM(DV129))&gt;0,LEFT(LOWER(TRIM(DV129)),7)&lt;&gt;"pending"),AND(LEN(TRIM(DW129))&gt;0,LEFT(LOWER(TRIM(DW129)),7)&lt;&gt;"pending")),AND(LEN(TRIM(DX129))&gt;0,LEFT(LOWER(TRIM(DX129)),7)&lt;&gt;"pending")),IF(AND(F129="Claim-ready",OR(EA129="Strong",EA129="Moderate"),AND(LEN(TRIM(G129))&gt;0,LEFT(LOWER(TRIM(G129)),7)&lt;&gt;"pending"),G129&lt;&gt;"No substantive use decision is permitted from identification metadata alone.",AND(LEN(TRIM(DZ129))&gt;0,LEFT(LOWER(TRIM(DZ129)),7)&lt;&gt;"pending"),DZ129&lt;&gt;"Identification metadata alone does not permit any substantive scientific, causal, operational, or institutional claim.",AND(LEN(TRIM(EI129))&gt;0,LEFT(LOWER(TRIM(EI129)),7)&lt;&gt;"pending"),ISNUMBER(EH129),EH129&gt;0),"READY","PENDING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" s="174" t="str">
        <x:v>Pending</x:v>
      </x:c>
      <x:c r="EE129" s="174"/>
      <x:c r="EF129" s="174" t="str">
        <x:v>Pending</x:v>
      </x:c>
      <x:c r="EG129" s="174" t="str">
        <x:v>Pending</x:v>
      </x:c>
      <x:c r="EH129" s="177"/>
      <x:c r="EI129" s="500"/>
      <x:c r="EJ129" s="174"/>
      <x:c r="EK129" s="174" t="str">
        <x:v>Pending</x:v>
      </x:c>
      <x:c r="EL129" s="177" t="n">
        <x:v>46272</x:v>
      </x:c>
      <x:c r="EM129" s="174" t="str">
        <x:v>Production PubMed record imported and reconciled to Zotero item 3C2SI2VU;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" s="181" t="n">
        <x:f>IF(L129="","",(IF(N129&lt;&gt;"",1,0)+IF(O129&lt;&gt;"",1,0)+IF(AJ129&lt;&gt;"",1,0)+IF(AU129&lt;&gt;"",1,0)+IF(BE129&lt;&gt;"",1,0)+IF(CF129&lt;&gt;"",1,0)+IF(CJ129="Yes",1,0)+IF(CL129="Yes",1,0)+IF(DE129&lt;&gt;"Pending",1,0)+IF(F129&lt;&gt;"",1,0)+IF(DZ129&lt;&gt;"",1,0)+IF(EI129&lt;&gt;"",1,0))/12)</x:f>
        <x:v>0.5</x:v>
      </x:c>
    </x:row>
    <x:row r="130">
      <x:c r="A130" s="175" t="str">
        <x:v>EV-0127</x:v>
      </x:c>
      <x:c r="B130" s="174" t="str">
        <x:v>Integrity check</x:v>
      </x:c>
      <x:c r="C130" s="175" t="str">
        <x:f>IF(L130="","",IF(LEFT(EC130,7)="BLOCKED","🔴 Do not use for conclusion",IF(EB130="Yes","🟢 Claim-ready","🟡 Caution / context")))</x:f>
        <x:v>🟡 Caution / context</x:v>
      </x:c>
      <x:c r="D130" s="174" t="str">
        <x:f>IF(L130="","",EC130)</x:f>
        <x:v>PENDING — appropriate appraisal</x:v>
      </x:c>
      <x:c r="E130" s="174" t="str">
        <x:v>P3 — Medium</x:v>
      </x:c>
      <x:c r="F130" s="174" t="str">
        <x:v>Pending</x:v>
      </x:c>
      <x:c r="G130" s="174" t="str">
        <x:v>Title/abstract identify an explicit tactical/public-safety context and readiness domain; retain for full-text assessment.</x:v>
      </x:c>
      <x:c r="H130" s="174" t="str">
        <x:v>Obtain and review lawful full text; confirm human adjudication; then select a design-specific appraisal instrument.</x:v>
      </x:c>
      <x:c r="I130" s="174"/>
      <x:c r="J130" s="174" t="str">
        <x:v>A — Core</x:v>
      </x:c>
      <x:c r="K130" s="174" t="str">
        <x:v>IDENTIFIED</x:v>
      </x:c>
      <x:c r="L130" s="174" t="str">
        <x:v>HEAL: health-enhanced adaptive LoRaWAN for AI-based real-time soldier monitoring and status prediction.</x:v>
      </x:c>
      <x:c r="M130" s="174"/>
      <x:c r="N130" s="174" t="str">
        <x:v>Alghamdi, Atheer; Alotaibi, Reem; Alahmadi, Hanan</x:v>
      </x:c>
      <x:c r="O130" s="176" t="n">
        <x:v>2026</x:v>
      </x:c>
      <x:c r="P130" s="174" t="str">
        <x:v>Scientific reports</x:v>
      </x:c>
      <x:c r="Q130" s="174" t="str">
        <x:v>Journal Article</x:v>
      </x:c>
      <x:c r="R130" s="174" t="str">
        <x:v>Unclear</x:v>
      </x:c>
      <x:c r="S130" s="174" t="str">
        <x:v>Unknown</x:v>
      </x:c>
      <x:c r="T130" s="174" t="str">
        <x:v>eng</x:v>
      </x:c>
      <x:c r="U130" s="174" t="str">
        <x:v>https://pubmed.ncbi.nlm.nih.gov/41927727/</x:v>
      </x:c>
      <x:c r="V130" s="174" t="str">
        <x:v>10.1038/s41598-026-44274-1</x:v>
      </x:c>
      <x:c r="W130" s="175" t="str">
        <x:f>IF(V130="","",LOWER(SUBSTITUTE(SUBSTITUTE(SUBSTITUTE(SUBSTITUTE(TRIM(V130),"https://doi.org/",""),"http://doi.org/",""),"https://dx.doi.org/",""),"doi:","")))</x:f>
        <x:v>10.1038/s41598-026-44274-1</x:v>
      </x:c>
      <x:c r="X130" s="174" t="str">
        <x:v>41927727</x:v>
      </x:c>
      <x:c r="Y130" s="174" t="str">
        <x:v>PMC13179317</x:v>
      </x:c>
      <x:c r="Z130" s="174"/>
      <x:c r="AA130" s="174" t="str">
        <x:v>PubMed/MEDLINE</x:v>
      </x:c>
      <x:c r="AB130" s="174" t="str">
        <x:v>PUBMED-A-v1.0-2026-08-28</x:v>
      </x:c>
      <x:c r="AC130" s="174" t="str">
        <x:v>SP-PUBMED-A-20260828</x:v>
      </x:c>
      <x:c r="AD130" s="177" t="n">
        <x:v>46262</x:v>
      </x:c>
      <x:c r="AE130" s="177" t="n">
        <x:v>46272</x:v>
      </x:c>
      <x:c r="AF130" s="174" t="str">
        <x:v>ZB6PCMLQ</x:v>
      </x:c>
      <x:c r="AG130" s="174"/>
      <x:c r="AH130" s="174" t="str">
        <x:v>Tactical Athlete → Operational Readiness Brazil</x:v>
      </x:c>
      <x:c r="AI130" s="174" t="str">
        <x:v>evidence-family:A</x:v>
      </x:c>
      <x:c r="AJ130" s="174"/>
      <x:c r="AK130" s="175" t="str">
        <x:f>IF(AJ130="","",IF(OR(LOWER(AJ130)="brazil",LOWER(AJ130)="brasil"),"Yes","No"))</x:f>
      </x:c>
      <x:c r="AL130" s="174"/>
      <x:c r="AM130" s="174"/>
      <x:c r="AN130" s="174"/>
      <x:c r="AO130" s="178"/>
      <x:c r="AP130" s="174"/>
      <x:c r="AQ130" s="174"/>
      <x:c r="AR130" s="174"/>
      <x:c r="AS130" s="174"/>
      <x:c r="AT130" s="174"/>
      <x:c r="AU130" s="174"/>
      <x:c r="AV130" s="174"/>
      <x:c r="AW130" s="174"/>
      <x:c r="AX130" s="174"/>
      <x:c r="AY130" s="174"/>
      <x:c r="AZ130" s="174"/>
      <x:c r="BA130" s="174"/>
      <x:c r="BB130" s="174"/>
      <x:c r="BC130" s="174"/>
      <x:c r="BD130" s="174"/>
      <x:c r="BE130" s="174"/>
      <x:c r="BF130" s="174"/>
      <x:c r="BG130" s="174"/>
      <x:c r="BH130" s="174"/>
      <x:c r="BI130" s="174"/>
      <x:c r="BJ130" s="174"/>
      <x:c r="BK130" s="174"/>
      <x:c r="BL130" s="174"/>
      <x:c r="BM130" s="174"/>
      <x:c r="BN130" s="174"/>
      <x:c r="BO130" s="174"/>
      <x:c r="BP130" s="174"/>
      <x:c r="BQ130" s="174"/>
      <x:c r="BR130" s="174"/>
      <x:c r="BS130" s="174"/>
      <x:c r="BT130" s="174"/>
      <x:c r="BU130" s="174"/>
      <x:c r="BV130" s="174"/>
      <x:c r="BW130" s="174"/>
      <x:c r="BX130" s="174"/>
      <x:c r="BY130" s="174"/>
      <x:c r="BZ130" s="174"/>
      <x:c r="CA130" s="174"/>
      <x:c r="CB130" s="174"/>
      <x:c r="CC130" s="174"/>
      <x:c r="CD130" s="174"/>
      <x:c r="CE130" s="174"/>
      <x:c r="CF130" s="174"/>
      <x:c r="CG130" s="174"/>
      <x:c r="CH130" s="174"/>
      <x:c r="CI130" s="179"/>
      <x:c r="CJ130" s="174" t="str">
        <x:v>Yes</x:v>
      </x:c>
      <x:c r="CK130" s="174" t="str">
        <x:v>Yes</x:v>
      </x:c>
      <x:c r="CL130" s="174" t="str">
        <x:v>Yes</x:v>
      </x:c>
      <x:c r="CM130" s="174" t="str">
        <x:v>Clear</x:v>
      </x:c>
      <x:c r="CN130" s="174" t="str">
        <x:v>Verified — clear</x:v>
      </x:c>
      <x:c r="CO130" s="177" t="n">
        <x:v>46272</x:v>
      </x:c>
      <x:c r="CP130" s="174" t="str">
        <x:v>https://pubmed.ncbi.nlm.nih.gov/41927727/</x:v>
      </x:c>
      <x:c r="CQ130" s="174"/>
      <x:c r="CR130" s="174"/>
      <x:c r="CS130" s="174"/>
      <x:c r="CT130" s="174"/>
      <x:c r="CU130" s="176"/>
      <x:c r="CV130" s="176"/>
      <x:c r="CW130" s="176"/>
      <x:c r="CX130" s="176"/>
      <x:c r="CY130" s="176"/>
      <x:c r="CZ130" s="176"/>
      <x:c r="DA130" s="176"/>
      <x:c r="DB130" s="175" t="str">
        <x:f>IF(L130="","",IF(AND(COUNT(CU130:DA130)=7,OR(CU130=0,CU130=1,CU130=2),OR(CV130=0,CV130=1,CV130=2),OR(CW130=0,CW130=1,CW130=2),OR(CX130=0,CX130=1,CX130=2),OR(CY130=0,CY130=1,CY130=2),OR(CZ130=0,CZ130=1,CZ130=2),OR(DA130=0,DA130=1,DA130=2)),SUM(CU130:DA130),""))</x:f>
      </x:c>
      <x:c r="DC130" s="180" t="str">
        <x:f>IF(DB130="","",ROUND(DB130/14*10,1))</x:f>
      </x:c>
      <x:c r="DD130" s="174" t="str">
        <x:v>Pending</x:v>
      </x:c>
      <x:c r="DE130" s="175" t="str">
        <x:f>IF(L130="","",IF(DC130="","Pending",IF(DD130="Yes","CONDITIONAL — safety override",IF(DC130&gt;=8,"HIGH",IF(DC130&gt;=5,"CONDITIONAL","LOW")))))</x:f>
        <x:v>Pending</x:v>
      </x:c>
      <x:c r="DF130" s="174" t="str">
        <x:v>Pending screening and full-text appraisal; no transferability judgment made at identification.</x:v>
      </x:c>
      <x:c r="DG130" s="174"/>
      <x:c r="DH130" s="174"/>
      <x:c r="DI130" s="174"/>
      <x:c r="DJ130" s="174"/>
      <x:c r="DK130" s="174"/>
      <x:c r="DL130" s="174"/>
      <x:c r="DM130" s="174"/>
      <x:c r="DN130" s="174"/>
      <x:c r="DO130" s="174"/>
      <x:c r="DP130" s="174"/>
      <x:c r="DQ130" s="174"/>
      <x:c r="DR130" s="174"/>
      <x:c r="DS130" s="174"/>
      <x:c r="DT130" s="174"/>
      <x:c r="DU130" s="174"/>
      <x:c r="DV130" s="174"/>
      <x:c r="DW130" s="174"/>
      <x:c r="DX130" s="174"/>
      <x:c r="DY130" s="174"/>
      <x:c r="DZ130" s="174" t="str">
        <x:v>Title/abstract screening alone does not establish effectiveness, causality, methodological quality, transferability to Brazilian public safety or an institutional recommendation.</x:v>
      </x:c>
      <x:c r="EA130" s="174" t="str">
        <x:v>Pending</x:v>
      </x:c>
      <x:c r="EB130" s="175" t="str">
        <x:f>IF(L130="","",IF(EC130="READY","Yes","No / Pending"))</x:f>
        <x:v>No / Pending</x:v>
      </x:c>
      <x:c r="EC130" s="174" t="str">
        <x:f>IF(L130="","",IF(OR(ISNUMBER(SEARCH("Retracted Publication",Q130)),CM130="Retracted",CN130="Retracted",CM130="Expression of Concern",CN130="Expression of Concern",F130="Not used",CG130="Critical",CH130="High",CH130="Critical"),"BLOCKED — integrity or use restriction",IF(AND(CJ130="Yes",CK130="Yes",CL130="Yes"),IF(AND(CM130="Clear",CN130="Verified — clear"),IF(AND(AND(LEN(TRIM(CF130))&gt;0,LEFT(LOWER(TRIM(CF130)),7)&lt;&gt;"pending"),OR(CG130="High",CG130="Moderate"),OR(CH130="Low",CH130="Some concerns",CH130="Not applicable")),IF(AND(DD130="No",OR(DE130="HIGH",DE130="CONDITIONAL"),AND(LEN(TRIM(DF130))&gt;0,LEFT(LOWER(TRIM(DF130)),7)&lt;&gt;"pending")),IF(AND(AND(LEN(TRIM(DT130))&gt;0,LEFT(LOWER(TRIM(DT130)),7)&lt;&gt;"pending"),AND(LEN(TRIM(DU130))&gt;0,LEFT(LOWER(TRIM(DU130)),7)&lt;&gt;"pending"),OR(AND(LEN(TRIM(DV130))&gt;0,LEFT(LOWER(TRIM(DV130)),7)&lt;&gt;"pending"),AND(LEN(TRIM(DW130))&gt;0,LEFT(LOWER(TRIM(DW130)),7)&lt;&gt;"pending")),AND(LEN(TRIM(DX130))&gt;0,LEFT(LOWER(TRIM(DX130)),7)&lt;&gt;"pending")),IF(AND(F130="Claim-ready",OR(EA130="Strong",EA130="Moderate"),AND(LEN(TRIM(G130))&gt;0,LEFT(LOWER(TRIM(G130)),7)&lt;&gt;"pending"),G130&lt;&gt;"No substantive use decision is permitted from identification metadata alone.",AND(LEN(TRIM(DZ130))&gt;0,LEFT(LOWER(TRIM(DZ130)),7)&lt;&gt;"pending"),DZ130&lt;&gt;"Identification metadata alone does not permit any substantive scientific, causal, operational, or institutional claim.",AND(LEN(TRIM(EI130))&gt;0,LEFT(LOWER(TRIM(EI130)),7)&lt;&gt;"pending"),ISNUMBER(EH130),EH130&gt;0),"READY","PENDING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" s="174" t="str">
        <x:v>Pending</x:v>
      </x:c>
      <x:c r="EE130" s="174"/>
      <x:c r="EF130" s="174" t="str">
        <x:v>Pending</x:v>
      </x:c>
      <x:c r="EG130" s="174" t="str">
        <x:v>Pending</x:v>
      </x:c>
      <x:c r="EH130" s="177"/>
      <x:c r="EI130" s="500"/>
      <x:c r="EJ130" s="174"/>
      <x:c r="EK130" s="174" t="str">
        <x:v>Pending</x:v>
      </x:c>
      <x:c r="EL130" s="177" t="n">
        <x:v>46272</x:v>
      </x:c>
      <x:c r="EM130" s="174" t="str">
        <x:v>Production PubMed record imported and reconciled to Zotero item ZB6PCMLQ;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" s="181" t="n">
        <x:f>IF(L130="","",(IF(N130&lt;&gt;"",1,0)+IF(O130&lt;&gt;"",1,0)+IF(AJ130&lt;&gt;"",1,0)+IF(AU130&lt;&gt;"",1,0)+IF(BE130&lt;&gt;"",1,0)+IF(CF130&lt;&gt;"",1,0)+IF(CJ130="Yes",1,0)+IF(CL130="Yes",1,0)+IF(DE130&lt;&gt;"Pending",1,0)+IF(F130&lt;&gt;"",1,0)+IF(DZ130&lt;&gt;"",1,0)+IF(EI130&lt;&gt;"",1,0))/12)</x:f>
        <x:v>0.5</x:v>
      </x:c>
    </x:row>
    <x:row r="131">
      <x:c r="A131" s="175" t="str">
        <x:v>EV-0128</x:v>
      </x:c>
      <x:c r="B131" s="174" t="str">
        <x:v>Integrity check</x:v>
      </x:c>
      <x:c r="C131" s="175" t="str">
        <x:f>IF(L131="","",IF(LEFT(EC131,7)="BLOCKED","🔴 Do not use for conclusion",IF(EB131="Yes","🟢 Claim-ready","🟡 Caution / context")))</x:f>
        <x:v>🟡 Caution / context</x:v>
      </x:c>
      <x:c r="D131" s="174" t="str">
        <x:f>IF(L131="","",EC131)</x:f>
        <x:v>PENDING — integrity resolution</x:v>
      </x:c>
      <x:c r="E131" s="174" t="str">
        <x:v>P2 — High</x:v>
      </x:c>
      <x:c r="F131" s="174" t="str">
        <x:v>Pending</x:v>
      </x:c>
      <x:c r="G131" s="174" t="str">
        <x:v>Title/abstract identify an explicit tactical/public-safety context and readiness domain; retain for full-text assessment.</x:v>
      </x:c>
      <x:c r="H131" s="174" t="str">
        <x:v>Obtain and review lawful full text; confirm human adjudication; then select a design-specific appraisal instrument.</x:v>
      </x:c>
      <x:c r="I131" s="174"/>
      <x:c r="J131" s="174" t="str">
        <x:v>C — Implementation Science</x:v>
      </x:c>
      <x:c r="K131" s="174" t="str">
        <x:v>IDENTIFIED</x:v>
      </x:c>
      <x:c r="L131" s="174" t="str">
        <x:v>Innovating military suicide prevention: learnings from the Australian Defence SafeSide Project.</x:v>
      </x:c>
      <x:c r="M131" s="174"/>
      <x:c r="N131" s="174" t="str">
        <x:v>Druett, Kylie; Donovan, Sarah; Harvey, Jennifer; Mobbs, Dan; Bailey, Annamarie; Clark, Melanie; Pisani, Anthony R</x:v>
      </x:c>
      <x:c r="O131" s="176" t="n">
        <x:v>2026</x:v>
      </x:c>
      <x:c r="P131" s="174" t="str">
        <x:v>Frontiers in psychiatry</x:v>
      </x:c>
      <x:c r="Q131" s="174" t="str">
        <x:v>Journal Article</x:v>
      </x:c>
      <x:c r="R131" s="174" t="str">
        <x:v>Unclear</x:v>
      </x:c>
      <x:c r="S131" s="174" t="str">
        <x:v>Unknown</x:v>
      </x:c>
      <x:c r="T131" s="174" t="str">
        <x:v>eng</x:v>
      </x:c>
      <x:c r="U131" s="174" t="str">
        <x:v>https://pubmed.ncbi.nlm.nih.gov/41908109/</x:v>
      </x:c>
      <x:c r="V131" s="174" t="str">
        <x:v>10.3389/fpsyt.2026.1757232</x:v>
      </x:c>
      <x:c r="W131" s="175" t="str">
        <x:f>IF(V131="","",LOWER(SUBSTITUTE(SUBSTITUTE(SUBSTITUTE(SUBSTITUTE(TRIM(V131),"https://doi.org/",""),"http://doi.org/",""),"https://dx.doi.org/",""),"doi:","")))</x:f>
        <x:v>10.3389/fpsyt.2026.1757232</x:v>
      </x:c>
      <x:c r="X131" s="174" t="str">
        <x:v>41908109</x:v>
      </x:c>
      <x:c r="Y131" s="174" t="str">
        <x:v>PMC13021891</x:v>
      </x:c>
      <x:c r="Z131" s="174"/>
      <x:c r="AA131" s="174" t="str">
        <x:v>PubMed/MEDLINE</x:v>
      </x:c>
      <x:c r="AB131" s="174" t="str">
        <x:v>PUBMED-C-v1.0-2026-08-28</x:v>
      </x:c>
      <x:c r="AC131" s="174" t="str">
        <x:v>SP-PUBMED-C-20260828</x:v>
      </x:c>
      <x:c r="AD131" s="177" t="n">
        <x:v>46262</x:v>
      </x:c>
      <x:c r="AE131" s="177" t="n">
        <x:v>46272</x:v>
      </x:c>
      <x:c r="AF131" s="174" t="str">
        <x:v>BNNMXLW6</x:v>
      </x:c>
      <x:c r="AG131" s="174"/>
      <x:c r="AH131" s="174" t="str">
        <x:v>Tactical Athlete → Operational Readiness Brazil</x:v>
      </x:c>
      <x:c r="AI131" s="174" t="str">
        <x:v>evidence-family:C</x:v>
      </x:c>
      <x:c r="AJ131" s="174"/>
      <x:c r="AK131" s="175" t="str">
        <x:f>IF(AJ131="","",IF(OR(LOWER(AJ131)="brazil",LOWER(AJ131)="brasil"),"Yes","No"))</x:f>
      </x:c>
      <x:c r="AL131" s="174"/>
      <x:c r="AM131" s="174"/>
      <x:c r="AN131" s="174"/>
      <x:c r="AO131" s="178"/>
      <x:c r="AP131" s="174"/>
      <x:c r="AQ131" s="174"/>
      <x:c r="AR131" s="174"/>
      <x:c r="AS131" s="174"/>
      <x:c r="AT131" s="174"/>
      <x:c r="AU131" s="174"/>
      <x:c r="AV131" s="174"/>
      <x:c r="AW131" s="174"/>
      <x:c r="AX131" s="174"/>
      <x:c r="AY131" s="174"/>
      <x:c r="AZ131" s="174"/>
      <x:c r="BA131" s="174"/>
      <x:c r="BB131" s="174"/>
      <x:c r="BC131" s="174"/>
      <x:c r="BD131" s="174"/>
      <x:c r="BE131" s="174"/>
      <x:c r="BF131" s="174"/>
      <x:c r="BG131" s="174"/>
      <x:c r="BH131" s="174"/>
      <x:c r="BI131" s="174"/>
      <x:c r="BJ131" s="174"/>
      <x:c r="BK131" s="174"/>
      <x:c r="BL131" s="174"/>
      <x:c r="BM131" s="174"/>
      <x:c r="BN131" s="174"/>
      <x:c r="BO131" s="174"/>
      <x:c r="BP131" s="174"/>
      <x:c r="BQ131" s="174"/>
      <x:c r="BR131" s="174"/>
      <x:c r="BS131" s="174"/>
      <x:c r="BT131" s="174"/>
      <x:c r="BU131" s="174"/>
      <x:c r="BV131" s="174"/>
      <x:c r="BW131" s="174"/>
      <x:c r="BX131" s="174"/>
      <x:c r="BY131" s="174"/>
      <x:c r="BZ131" s="174"/>
      <x:c r="CA131" s="174"/>
      <x:c r="CB131" s="174"/>
      <x:c r="CC131" s="174"/>
      <x:c r="CD131" s="174"/>
      <x:c r="CE131" s="174"/>
      <x:c r="CF131" s="174"/>
      <x:c r="CG131" s="174"/>
      <x:c r="CH131" s="174"/>
      <x:c r="CI131" s="179"/>
      <x:c r="CJ131" s="174" t="str">
        <x:v>Yes</x:v>
      </x:c>
      <x:c r="CK131" s="174" t="str">
        <x:v>Yes</x:v>
      </x:c>
      <x:c r="CL131" s="174" t="str">
        <x:v>Yes</x:v>
      </x:c>
      <x:c r="CM131" s="174" t="str">
        <x:v>Correction</x:v>
      </x:c>
      <x:c r="CN131" s="174" t="str">
        <x:v>Pending</x:v>
      </x:c>
      <x:c r="CO131" s="177" t="n">
        <x:v>46272</x:v>
      </x:c>
      <x:c r="CP131" s="174" t="str">
        <x:v>https://pubmed.ncbi.nlm.nih.gov/42088002/</x:v>
      </x:c>
      <x:c r="CQ131" s="174"/>
      <x:c r="CR131" s="174"/>
      <x:c r="CS131" s="174"/>
      <x:c r="CT131" s="174"/>
      <x:c r="CU131" s="176"/>
      <x:c r="CV131" s="176"/>
      <x:c r="CW131" s="176"/>
      <x:c r="CX131" s="176"/>
      <x:c r="CY131" s="176"/>
      <x:c r="CZ131" s="176"/>
      <x:c r="DA131" s="176"/>
      <x:c r="DB131" s="175" t="str">
        <x:f>IF(L131="","",IF(AND(COUNT(CU131:DA131)=7,OR(CU131=0,CU131=1,CU131=2),OR(CV131=0,CV131=1,CV131=2),OR(CW131=0,CW131=1,CW131=2),OR(CX131=0,CX131=1,CX131=2),OR(CY131=0,CY131=1,CY131=2),OR(CZ131=0,CZ131=1,CZ131=2),OR(DA131=0,DA131=1,DA131=2)),SUM(CU131:DA131),""))</x:f>
      </x:c>
      <x:c r="DC131" s="180" t="str">
        <x:f>IF(DB131="","",ROUND(DB131/14*10,1))</x:f>
      </x:c>
      <x:c r="DD131" s="174" t="str">
        <x:v>Pending</x:v>
      </x:c>
      <x:c r="DE131" s="175" t="str">
        <x:f>IF(L131="","",IF(DC131="","Pending",IF(DD131="Yes","CONDITIONAL — safety override",IF(DC131&gt;=8,"HIGH",IF(DC131&gt;=5,"CONDITIONAL","LOW")))))</x:f>
        <x:v>Pending</x:v>
      </x:c>
      <x:c r="DF131" s="174" t="str">
        <x:v>Pending screening and full-text appraisal; no transferability judgment made at identification.</x:v>
      </x:c>
      <x:c r="DG131" s="174"/>
      <x:c r="DH131" s="174"/>
      <x:c r="DI131" s="174"/>
      <x:c r="DJ131" s="174"/>
      <x:c r="DK131" s="174"/>
      <x:c r="DL131" s="174"/>
      <x:c r="DM131" s="174"/>
      <x:c r="DN131" s="174"/>
      <x:c r="DO131" s="174"/>
      <x:c r="DP131" s="174"/>
      <x:c r="DQ131" s="174"/>
      <x:c r="DR131" s="174"/>
      <x:c r="DS131" s="174"/>
      <x:c r="DT131" s="174"/>
      <x:c r="DU131" s="174"/>
      <x:c r="DV131" s="174"/>
      <x:c r="DW131" s="174"/>
      <x:c r="DX131" s="174"/>
      <x:c r="DY131" s="174"/>
      <x:c r="DZ131" s="174" t="str">
        <x:v>Title/abstract screening alone does not establish effectiveness, causality, methodological quality, transferability to Brazilian public safety or an institutional recommendation.</x:v>
      </x:c>
      <x:c r="EA131" s="174" t="str">
        <x:v>Pending</x:v>
      </x:c>
      <x:c r="EB131" s="175" t="str">
        <x:f>IF(L131="","",IF(EC131="READY","Yes","No / Pending"))</x:f>
        <x:v>No / Pending</x:v>
      </x:c>
      <x:c r="EC131" s="174" t="str">
        <x:f>IF(L131="","",IF(OR(ISNUMBER(SEARCH("Retracted Publication",Q131)),CM131="Retracted",CN131="Retracted",CM131="Expression of Concern",CN131="Expression of Concern",F131="Not used",CG131="Critical",CH131="High",CH131="Critical"),"BLOCKED — integrity or use restriction",IF(AND(CJ131="Yes",CK131="Yes",CL131="Yes"),IF(AND(CM131="Clear",CN131="Verified — clear"),IF(AND(AND(LEN(TRIM(CF131))&gt;0,LEFT(LOWER(TRIM(CF131)),7)&lt;&gt;"pending"),OR(CG131="High",CG131="Moderate"),OR(CH131="Low",CH131="Some concerns",CH131="Not applicable")),IF(AND(DD131="No",OR(DE131="HIGH",DE131="CONDITIONAL"),AND(LEN(TRIM(DF131))&gt;0,LEFT(LOWER(TRIM(DF131)),7)&lt;&gt;"pending")),IF(AND(AND(LEN(TRIM(DT131))&gt;0,LEFT(LOWER(TRIM(DT131)),7)&lt;&gt;"pending"),AND(LEN(TRIM(DU131))&gt;0,LEFT(LOWER(TRIM(DU131)),7)&lt;&gt;"pending"),OR(AND(LEN(TRIM(DV131))&gt;0,LEFT(LOWER(TRIM(DV131)),7)&lt;&gt;"pending"),AND(LEN(TRIM(DW131))&gt;0,LEFT(LOWER(TRIM(DW131)),7)&lt;&gt;"pending")),AND(LEN(TRIM(DX131))&gt;0,LEFT(LOWER(TRIM(DX131)),7)&lt;&gt;"pending")),IF(AND(F131="Claim-ready",OR(EA131="Strong",EA131="Moderate"),AND(LEN(TRIM(G131))&gt;0,LEFT(LOWER(TRIM(G131)),7)&lt;&gt;"pending"),G131&lt;&gt;"No substantive use decision is permitted from identification metadata alone.",AND(LEN(TRIM(DZ131))&gt;0,LEFT(LOWER(TRIM(DZ131)),7)&lt;&gt;"pending"),DZ131&lt;&gt;"Identification metadata alone does not permit any substantive scientific, causal, operational, or institutional claim.",AND(LEN(TRIM(EI131))&gt;0,LEFT(LOWER(TRIM(EI131)),7)&lt;&gt;"pending"),ISNUMBER(EH131),EH131&gt;0),"READY","PENDING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131" s="174" t="str">
        <x:v>Pending</x:v>
      </x:c>
      <x:c r="EE131" s="174"/>
      <x:c r="EF131" s="174" t="str">
        <x:v>Pending</x:v>
      </x:c>
      <x:c r="EG131" s="174" t="str">
        <x:v>Pending</x:v>
      </x:c>
      <x:c r="EH131" s="177"/>
      <x:c r="EI131" s="500"/>
      <x:c r="EJ131" s="174"/>
      <x:c r="EK131" s="174" t="str">
        <x:v>Pending</x:v>
      </x:c>
      <x:c r="EL131" s="177" t="n">
        <x:v>46272</x:v>
      </x:c>
      <x:c r="EM131" s="174" t="str">
        <x:v>Production PubMed record imported and reconciled to Zotero item BNNMXLW6;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131" s="181" t="n">
        <x:f>IF(L131="","",(IF(N131&lt;&gt;"",1,0)+IF(O131&lt;&gt;"",1,0)+IF(AJ131&lt;&gt;"",1,0)+IF(AU131&lt;&gt;"",1,0)+IF(BE131&lt;&gt;"",1,0)+IF(CF131&lt;&gt;"",1,0)+IF(CJ131="Yes",1,0)+IF(CL131="Yes",1,0)+IF(DE131&lt;&gt;"Pending",1,0)+IF(F131&lt;&gt;"",1,0)+IF(DZ131&lt;&gt;"",1,0)+IF(EI131&lt;&gt;"",1,0))/12)</x:f>
        <x:v>0.5</x:v>
      </x:c>
    </x:row>
    <x:row r="132">
      <x:c r="A132" s="175" t="str">
        <x:v>EV-0129</x:v>
      </x:c>
      <x:c r="B132" s="174" t="str">
        <x:v>Integrity check</x:v>
      </x:c>
      <x:c r="C132" s="175" t="str">
        <x:f>IF(L132="","",IF(LEFT(EC132,7)="BLOCKED","🔴 Do not use for conclusion",IF(EB132="Yes","🟢 Claim-ready","🟡 Caution / context")))</x:f>
        <x:v>🟡 Caution / context</x:v>
      </x:c>
      <x:c r="D132" s="174" t="str">
        <x:f>IF(L132="","",EC132)</x:f>
        <x:v>PENDING — appropriate appraisal</x:v>
      </x:c>
      <x:c r="E132" s="174" t="str">
        <x:v>P3 — Medium</x:v>
      </x:c>
      <x:c r="F132" s="174" t="str">
        <x:v>Pending</x:v>
      </x:c>
      <x:c r="G132" s="174" t="str">
        <x:v>A potentially relevant concept is present, but direct applicability is ambiguous at title/abstract level.</x:v>
      </x:c>
      <x:c r="H132" s="174" t="str">
        <x:v>Human title/abstract adjudication; retrieve full text if relevance remains plausible.</x:v>
      </x:c>
      <x:c r="I132" s="174"/>
      <x:c r="J132" s="174" t="str">
        <x:v>A — Core</x:v>
      </x:c>
      <x:c r="K132" s="174" t="str">
        <x:v>IDENTIFIED</x:v>
      </x:c>
      <x:c r="L132" s="174" t="str">
        <x:v>Bicuspid Aortic Valve Aortopathy in an Athlete: A Case Report and Mini-Review.</x:v>
      </x:c>
      <x:c r="M132" s="174"/>
      <x:c r="N132" s="174" t="str">
        <x:v>Sivalokanathan, Sanjay; Lopes, Rodolfo A; Krishnan, Sheela; Vergara Sanchez, Carlos A; Angueira, Anthony R; Chokshi, Neel P</x:v>
      </x:c>
      <x:c r="O132" s="176" t="n">
        <x:v>2026</x:v>
      </x:c>
      <x:c r="P132" s="174" t="str">
        <x:v>JACC. Case reports</x:v>
      </x:c>
      <x:c r="Q132" s="174" t="str">
        <x:v>Case Reports; Journal Article</x:v>
      </x:c>
      <x:c r="R132" s="174" t="str">
        <x:v>Unclear</x:v>
      </x:c>
      <x:c r="S132" s="174" t="str">
        <x:v>Unknown</x:v>
      </x:c>
      <x:c r="T132" s="174" t="str">
        <x:v>eng</x:v>
      </x:c>
      <x:c r="U132" s="174" t="str">
        <x:v>https://pubmed.ncbi.nlm.nih.gov/41906584/</x:v>
      </x:c>
      <x:c r="V132" s="174" t="str">
        <x:v>10.1016/j.jaccas.2026.107030</x:v>
      </x:c>
      <x:c r="W132" s="175" t="str">
        <x:f>IF(V132="","",LOWER(SUBSTITUTE(SUBSTITUTE(SUBSTITUTE(SUBSTITUTE(TRIM(V132),"https://doi.org/",""),"http://doi.org/",""),"https://dx.doi.org/",""),"doi:","")))</x:f>
        <x:v>10.1016/j.jaccas.2026.107030</x:v>
      </x:c>
      <x:c r="X132" s="174" t="str">
        <x:v>41906584</x:v>
      </x:c>
      <x:c r="Y132" s="174" t="str">
        <x:v>PMC13045595</x:v>
      </x:c>
      <x:c r="Z132" s="174"/>
      <x:c r="AA132" s="174" t="str">
        <x:v>PubMed/MEDLINE</x:v>
      </x:c>
      <x:c r="AB132" s="174" t="str">
        <x:v>PUBMED-A-v1.0-2026-08-28</x:v>
      </x:c>
      <x:c r="AC132" s="174" t="str">
        <x:v>SP-PUBMED-A-20260828</x:v>
      </x:c>
      <x:c r="AD132" s="177" t="n">
        <x:v>46262</x:v>
      </x:c>
      <x:c r="AE132" s="177" t="n">
        <x:v>46272</x:v>
      </x:c>
      <x:c r="AF132" s="174" t="str">
        <x:v>B5EUK34J</x:v>
      </x:c>
      <x:c r="AG132" s="174"/>
      <x:c r="AH132" s="174" t="str">
        <x:v>Tactical Athlete → Operational Readiness Brazil</x:v>
      </x:c>
      <x:c r="AI132" s="174" t="str">
        <x:v>evidence-family:A</x:v>
      </x:c>
      <x:c r="AJ132" s="174"/>
      <x:c r="AK132" s="175" t="str">
        <x:f>IF(AJ132="","",IF(OR(LOWER(AJ132)="brazil",LOWER(AJ132)="brasil"),"Yes","No"))</x:f>
      </x:c>
      <x:c r="AL132" s="174"/>
      <x:c r="AM132" s="174"/>
      <x:c r="AN132" s="174"/>
      <x:c r="AO132" s="178"/>
      <x:c r="AP132" s="174"/>
      <x:c r="AQ132" s="174"/>
      <x:c r="AR132" s="174"/>
      <x:c r="AS132" s="174"/>
      <x:c r="AT132" s="174"/>
      <x:c r="AU132" s="174"/>
      <x:c r="AV132" s="174"/>
      <x:c r="AW132" s="174"/>
      <x:c r="AX132" s="174"/>
      <x:c r="AY132" s="174"/>
      <x:c r="AZ132" s="174"/>
      <x:c r="BA132" s="174"/>
      <x:c r="BB132" s="174"/>
      <x:c r="BC132" s="174"/>
      <x:c r="BD132" s="174"/>
      <x:c r="BE132" s="174"/>
      <x:c r="BF132" s="174"/>
      <x:c r="BG132" s="174"/>
      <x:c r="BH132" s="174"/>
      <x:c r="BI132" s="174"/>
      <x:c r="BJ132" s="174"/>
      <x:c r="BK132" s="174"/>
      <x:c r="BL132" s="174"/>
      <x:c r="BM132" s="174"/>
      <x:c r="BN132" s="174"/>
      <x:c r="BO132" s="174"/>
      <x:c r="BP132" s="174"/>
      <x:c r="BQ132" s="174"/>
      <x:c r="BR132" s="174"/>
      <x:c r="BS132" s="174"/>
      <x:c r="BT132" s="174"/>
      <x:c r="BU132" s="174"/>
      <x:c r="BV132" s="174"/>
      <x:c r="BW132" s="174"/>
      <x:c r="BX132" s="174"/>
      <x:c r="BY132" s="174"/>
      <x:c r="BZ132" s="174"/>
      <x:c r="CA132" s="174"/>
      <x:c r="CB132" s="174"/>
      <x:c r="CC132" s="174"/>
      <x:c r="CD132" s="174"/>
      <x:c r="CE132" s="174"/>
      <x:c r="CF132" s="174"/>
      <x:c r="CG132" s="174"/>
      <x:c r="CH132" s="174"/>
      <x:c r="CI132" s="179"/>
      <x:c r="CJ132" s="174" t="str">
        <x:v>Yes</x:v>
      </x:c>
      <x:c r="CK132" s="174" t="str">
        <x:v>Yes</x:v>
      </x:c>
      <x:c r="CL132" s="174" t="str">
        <x:v>Yes</x:v>
      </x:c>
      <x:c r="CM132" s="174" t="str">
        <x:v>Clear</x:v>
      </x:c>
      <x:c r="CN132" s="174" t="str">
        <x:v>Verified — clear</x:v>
      </x:c>
      <x:c r="CO132" s="177" t="n">
        <x:v>46272</x:v>
      </x:c>
      <x:c r="CP132" s="174" t="str">
        <x:v>https://pubmed.ncbi.nlm.nih.gov/41906584/</x:v>
      </x:c>
      <x:c r="CQ132" s="174"/>
      <x:c r="CR132" s="174"/>
      <x:c r="CS132" s="174"/>
      <x:c r="CT132" s="174"/>
      <x:c r="CU132" s="176"/>
      <x:c r="CV132" s="176"/>
      <x:c r="CW132" s="176"/>
      <x:c r="CX132" s="176"/>
      <x:c r="CY132" s="176"/>
      <x:c r="CZ132" s="176"/>
      <x:c r="DA132" s="176"/>
      <x:c r="DB132" s="175" t="str">
        <x:f>IF(L132="","",IF(AND(COUNT(CU132:DA132)=7,OR(CU132=0,CU132=1,CU132=2),OR(CV132=0,CV132=1,CV132=2),OR(CW132=0,CW132=1,CW132=2),OR(CX132=0,CX132=1,CX132=2),OR(CY132=0,CY132=1,CY132=2),OR(CZ132=0,CZ132=1,CZ132=2),OR(DA132=0,DA132=1,DA132=2)),SUM(CU132:DA132),""))</x:f>
      </x:c>
      <x:c r="DC132" s="180" t="str">
        <x:f>IF(DB132="","",ROUND(DB132/14*10,1))</x:f>
      </x:c>
      <x:c r="DD132" s="174" t="str">
        <x:v>Pending</x:v>
      </x:c>
      <x:c r="DE132" s="175" t="str">
        <x:f>IF(L132="","",IF(DC132="","Pending",IF(DD132="Yes","CONDITIONAL — safety override",IF(DC132&gt;=8,"HIGH",IF(DC132&gt;=5,"CONDITIONAL","LOW")))))</x:f>
        <x:v>Pending</x:v>
      </x:c>
      <x:c r="DF132" s="174" t="str">
        <x:v>Pending screening and full-text appraisal; no transferability judgment made at identification.</x:v>
      </x:c>
      <x:c r="DG132" s="174"/>
      <x:c r="DH132" s="174"/>
      <x:c r="DI132" s="174"/>
      <x:c r="DJ132" s="174"/>
      <x:c r="DK132" s="174"/>
      <x:c r="DL132" s="174"/>
      <x:c r="DM132" s="174"/>
      <x:c r="DN132" s="174"/>
      <x:c r="DO132" s="174"/>
      <x:c r="DP132" s="174"/>
      <x:c r="DQ132" s="174"/>
      <x:c r="DR132" s="174"/>
      <x:c r="DS132" s="174"/>
      <x:c r="DT132" s="174"/>
      <x:c r="DU132" s="174"/>
      <x:c r="DV132" s="174"/>
      <x:c r="DW132" s="174"/>
      <x:c r="DX132" s="174"/>
      <x:c r="DY132" s="174"/>
      <x:c r="DZ132" s="174" t="str">
        <x:v>Title/abstract information is insufficient for a substantive scientific, causal, transferability or institutional claim.</x:v>
      </x:c>
      <x:c r="EA132" s="174" t="str">
        <x:v>Pending</x:v>
      </x:c>
      <x:c r="EB132" s="175" t="str">
        <x:f>IF(L132="","",IF(EC132="READY","Yes","No / Pending"))</x:f>
        <x:v>No / Pending</x:v>
      </x:c>
      <x:c r="EC132" s="174" t="str">
        <x:f>IF(L132="","",IF(OR(ISNUMBER(SEARCH("Retracted Publication",Q132)),CM132="Retracted",CN132="Retracted",CM132="Expression of Concern",CN132="Expression of Concern",F132="Not used",CG132="Critical",CH132="High",CH132="Critical"),"BLOCKED — integrity or use restriction",IF(AND(CJ132="Yes",CK132="Yes",CL132="Yes"),IF(AND(CM132="Clear",CN132="Verified — clear"),IF(AND(AND(LEN(TRIM(CF132))&gt;0,LEFT(LOWER(TRIM(CF132)),7)&lt;&gt;"pending"),OR(CG132="High",CG132="Moderate"),OR(CH132="Low",CH132="Some concerns",CH132="Not applicable")),IF(AND(DD132="No",OR(DE132="HIGH",DE132="CONDITIONAL"),AND(LEN(TRIM(DF132))&gt;0,LEFT(LOWER(TRIM(DF132)),7)&lt;&gt;"pending")),IF(AND(AND(LEN(TRIM(DT132))&gt;0,LEFT(LOWER(TRIM(DT132)),7)&lt;&gt;"pending"),AND(LEN(TRIM(DU132))&gt;0,LEFT(LOWER(TRIM(DU132)),7)&lt;&gt;"pending"),OR(AND(LEN(TRIM(DV132))&gt;0,LEFT(LOWER(TRIM(DV132)),7)&lt;&gt;"pending"),AND(LEN(TRIM(DW132))&gt;0,LEFT(LOWER(TRIM(DW132)),7)&lt;&gt;"pending")),AND(LEN(TRIM(DX132))&gt;0,LEFT(LOWER(TRIM(DX132)),7)&lt;&gt;"pending")),IF(AND(F132="Claim-ready",OR(EA132="Strong",EA132="Moderate"),AND(LEN(TRIM(G132))&gt;0,LEFT(LOWER(TRIM(G132)),7)&lt;&gt;"pending"),G132&lt;&gt;"No substantive use decision is permitted from identification metadata alone.",AND(LEN(TRIM(DZ132))&gt;0,LEFT(LOWER(TRIM(DZ132)),7)&lt;&gt;"pending"),DZ132&lt;&gt;"Identification metadata alone does not permit any substantive scientific, causal, operational, or institutional claim.",AND(LEN(TRIM(EI132))&gt;0,LEFT(LOWER(TRIM(EI132)),7)&lt;&gt;"pending"),ISNUMBER(EH132),EH132&gt;0),"READY","PENDING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" s="174" t="str">
        <x:v>Pending</x:v>
      </x:c>
      <x:c r="EE132" s="174"/>
      <x:c r="EF132" s="174" t="str">
        <x:v>Pending</x:v>
      </x:c>
      <x:c r="EG132" s="174" t="str">
        <x:v>Pending</x:v>
      </x:c>
      <x:c r="EH132" s="177"/>
      <x:c r="EI132" s="500"/>
      <x:c r="EJ132" s="174"/>
      <x:c r="EK132" s="174" t="str">
        <x:v>Pending</x:v>
      </x:c>
      <x:c r="EL132" s="177" t="n">
        <x:v>46272</x:v>
      </x:c>
      <x:c r="EM132" s="174" t="str">
        <x:v>Production PubMed record imported and reconciled to Zotero item B5EUK34J;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2" s="181" t="n">
        <x:f>IF(L132="","",(IF(N132&lt;&gt;"",1,0)+IF(O132&lt;&gt;"",1,0)+IF(AJ132&lt;&gt;"",1,0)+IF(AU132&lt;&gt;"",1,0)+IF(BE132&lt;&gt;"",1,0)+IF(CF132&lt;&gt;"",1,0)+IF(CJ132="Yes",1,0)+IF(CL132="Yes",1,0)+IF(DE132&lt;&gt;"Pending",1,0)+IF(F132&lt;&gt;"",1,0)+IF(DZ132&lt;&gt;"",1,0)+IF(EI132&lt;&gt;"",1,0))/12)</x:f>
        <x:v>0.5</x:v>
      </x:c>
    </x:row>
    <x:row r="133">
      <x:c r="A133" s="175" t="str">
        <x:v>EV-0130</x:v>
      </x:c>
      <x:c r="B133" s="174" t="str">
        <x:v>Integrity check</x:v>
      </x:c>
      <x:c r="C133" s="175" t="str">
        <x:f>IF(L133="","",IF(LEFT(EC133,7)="BLOCKED","🔴 Do not use for conclusion",IF(EB133="Yes","🟢 Claim-ready","🟡 Caution / context")))</x:f>
        <x:v>🟡 Caution / context</x:v>
      </x:c>
      <x:c r="D133" s="174" t="str">
        <x:f>IF(L133="","",EC133)</x:f>
        <x:v>PENDING — appropriate appraisal</x:v>
      </x:c>
      <x:c r="E133" s="174" t="str">
        <x:v>P3 — Medium</x:v>
      </x:c>
      <x:c r="F133" s="174" t="str">
        <x:v>Pending</x:v>
      </x:c>
      <x:c r="G133" s="174" t="str">
        <x:v>Title/abstract identify an explicit tactical/public-safety context and readiness domain; retain for full-text assessment.</x:v>
      </x:c>
      <x:c r="H133" s="174" t="str">
        <x:v>Obtain and review lawful full text; confirm human adjudication; then select a design-specific appraisal instrument.</x:v>
      </x:c>
      <x:c r="I133" s="174"/>
      <x:c r="J133" s="174" t="str">
        <x:v>C — Implementation Science</x:v>
      </x:c>
      <x:c r="K133" s="174" t="str">
        <x:v>IDENTIFIED</x:v>
      </x:c>
      <x:c r="L133" s="174" t="str">
        <x:v>Out-of-Hospital Cardiac Arrest: Public-Access Defibrillation and System Approaches to Minimize Avoidable Delay.</x:v>
      </x:c>
      <x:c r="M133" s="174"/>
      <x:c r="N133" s="174" t="str">
        <x:v>Pagnoni, Gianluca; Bolognesi, Maria Giulia; Bricoli, Serena; Rossi, Luca; Arata, Allegra; Aschieri, Daniela</x:v>
      </x:c>
      <x:c r="O133" s="176" t="n">
        <x:v>2026</x:v>
      </x:c>
      <x:c r="P133" s="174" t="str">
        <x:v>Journal of clinical medicine</x:v>
      </x:c>
      <x:c r="Q133" s="174" t="str">
        <x:v>Journal Article; Review</x:v>
      </x:c>
      <x:c r="R133" s="174" t="str">
        <x:v>Unclear</x:v>
      </x:c>
      <x:c r="S133" s="174" t="str">
        <x:v>Unknown</x:v>
      </x:c>
      <x:c r="T133" s="174" t="str">
        <x:v>eng</x:v>
      </x:c>
      <x:c r="U133" s="174" t="str">
        <x:v>https://pubmed.ncbi.nlm.nih.gov/41899066/</x:v>
      </x:c>
      <x:c r="V133" s="174" t="str">
        <x:v>10.3390/jcm15062141</x:v>
      </x:c>
      <x:c r="W133" s="175" t="str">
        <x:f>IF(V133="","",LOWER(SUBSTITUTE(SUBSTITUTE(SUBSTITUTE(SUBSTITUTE(TRIM(V133),"https://doi.org/",""),"http://doi.org/",""),"https://dx.doi.org/",""),"doi:","")))</x:f>
        <x:v>10.3390/jcm15062141</x:v>
      </x:c>
      <x:c r="X133" s="174" t="str">
        <x:v>41899066</x:v>
      </x:c>
      <x:c r="Y133" s="174" t="str">
        <x:v>PMC13027161</x:v>
      </x:c>
      <x:c r="Z133" s="174"/>
      <x:c r="AA133" s="174" t="str">
        <x:v>PubMed/MEDLINE</x:v>
      </x:c>
      <x:c r="AB133" s="174" t="str">
        <x:v>PUBMED-C-v1.0-2026-08-28</x:v>
      </x:c>
      <x:c r="AC133" s="174" t="str">
        <x:v>SP-PUBMED-C-20260828</x:v>
      </x:c>
      <x:c r="AD133" s="177" t="n">
        <x:v>46262</x:v>
      </x:c>
      <x:c r="AE133" s="177" t="n">
        <x:v>46272</x:v>
      </x:c>
      <x:c r="AF133" s="174" t="str">
        <x:v>DH4GX89W</x:v>
      </x:c>
      <x:c r="AG133" s="174"/>
      <x:c r="AH133" s="174" t="str">
        <x:v>Tactical Athlete → Operational Readiness Brazil</x:v>
      </x:c>
      <x:c r="AI133" s="174" t="str">
        <x:v>evidence-family:C</x:v>
      </x:c>
      <x:c r="AJ133" s="174"/>
      <x:c r="AK133" s="175" t="str">
        <x:f>IF(AJ133="","",IF(OR(LOWER(AJ133)="brazil",LOWER(AJ133)="brasil"),"Yes","No"))</x:f>
      </x:c>
      <x:c r="AL133" s="174"/>
      <x:c r="AM133" s="174"/>
      <x:c r="AN133" s="174"/>
      <x:c r="AO133" s="178"/>
      <x:c r="AP133" s="174"/>
      <x:c r="AQ133" s="174"/>
      <x:c r="AR133" s="174"/>
      <x:c r="AS133" s="174"/>
      <x:c r="AT133" s="174"/>
      <x:c r="AU133" s="174"/>
      <x:c r="AV133" s="174"/>
      <x:c r="AW133" s="174"/>
      <x:c r="AX133" s="174"/>
      <x:c r="AY133" s="174"/>
      <x:c r="AZ133" s="174"/>
      <x:c r="BA133" s="174"/>
      <x:c r="BB133" s="174"/>
      <x:c r="BC133" s="174"/>
      <x:c r="BD133" s="174"/>
      <x:c r="BE133" s="174"/>
      <x:c r="BF133" s="174"/>
      <x:c r="BG133" s="174"/>
      <x:c r="BH133" s="174"/>
      <x:c r="BI133" s="174"/>
      <x:c r="BJ133" s="174"/>
      <x:c r="BK133" s="174"/>
      <x:c r="BL133" s="174"/>
      <x:c r="BM133" s="174"/>
      <x:c r="BN133" s="174"/>
      <x:c r="BO133" s="174"/>
      <x:c r="BP133" s="174"/>
      <x:c r="BQ133" s="174"/>
      <x:c r="BR133" s="174"/>
      <x:c r="BS133" s="174"/>
      <x:c r="BT133" s="174"/>
      <x:c r="BU133" s="174"/>
      <x:c r="BV133" s="174"/>
      <x:c r="BW133" s="174"/>
      <x:c r="BX133" s="174"/>
      <x:c r="BY133" s="174"/>
      <x:c r="BZ133" s="174"/>
      <x:c r="CA133" s="174"/>
      <x:c r="CB133" s="174"/>
      <x:c r="CC133" s="174"/>
      <x:c r="CD133" s="174"/>
      <x:c r="CE133" s="174"/>
      <x:c r="CF133" s="174"/>
      <x:c r="CG133" s="174"/>
      <x:c r="CH133" s="174"/>
      <x:c r="CI133" s="179"/>
      <x:c r="CJ133" s="174" t="str">
        <x:v>Yes</x:v>
      </x:c>
      <x:c r="CK133" s="174" t="str">
        <x:v>Yes</x:v>
      </x:c>
      <x:c r="CL133" s="174" t="str">
        <x:v>Yes</x:v>
      </x:c>
      <x:c r="CM133" s="174" t="str">
        <x:v>Clear</x:v>
      </x:c>
      <x:c r="CN133" s="174" t="str">
        <x:v>Verified — clear</x:v>
      </x:c>
      <x:c r="CO133" s="177" t="n">
        <x:v>46272</x:v>
      </x:c>
      <x:c r="CP133" s="174" t="str">
        <x:v>https://pubmed.ncbi.nlm.nih.gov/41899066/</x:v>
      </x:c>
      <x:c r="CQ133" s="174"/>
      <x:c r="CR133" s="174"/>
      <x:c r="CS133" s="174"/>
      <x:c r="CT133" s="174"/>
      <x:c r="CU133" s="176"/>
      <x:c r="CV133" s="176"/>
      <x:c r="CW133" s="176"/>
      <x:c r="CX133" s="176"/>
      <x:c r="CY133" s="176"/>
      <x:c r="CZ133" s="176"/>
      <x:c r="DA133" s="176"/>
      <x:c r="DB133" s="175" t="str">
        <x:f>IF(L133="","",IF(AND(COUNT(CU133:DA133)=7,OR(CU133=0,CU133=1,CU133=2),OR(CV133=0,CV133=1,CV133=2),OR(CW133=0,CW133=1,CW133=2),OR(CX133=0,CX133=1,CX133=2),OR(CY133=0,CY133=1,CY133=2),OR(CZ133=0,CZ133=1,CZ133=2),OR(DA133=0,DA133=1,DA133=2)),SUM(CU133:DA133),""))</x:f>
      </x:c>
      <x:c r="DC133" s="180" t="str">
        <x:f>IF(DB133="","",ROUND(DB133/14*10,1))</x:f>
      </x:c>
      <x:c r="DD133" s="174" t="str">
        <x:v>Pending</x:v>
      </x:c>
      <x:c r="DE133" s="175" t="str">
        <x:f>IF(L133="","",IF(DC133="","Pending",IF(DD133="Yes","CONDITIONAL — safety override",IF(DC133&gt;=8,"HIGH",IF(DC133&gt;=5,"CONDITIONAL","LOW")))))</x:f>
        <x:v>Pending</x:v>
      </x:c>
      <x:c r="DF133" s="174" t="str">
        <x:v>Pending screening and full-text appraisal; no transferability judgment made at identification.</x:v>
      </x:c>
      <x:c r="DG133" s="174"/>
      <x:c r="DH133" s="174"/>
      <x:c r="DI133" s="174"/>
      <x:c r="DJ133" s="174"/>
      <x:c r="DK133" s="174"/>
      <x:c r="DL133" s="174"/>
      <x:c r="DM133" s="174"/>
      <x:c r="DN133" s="174"/>
      <x:c r="DO133" s="174"/>
      <x:c r="DP133" s="174"/>
      <x:c r="DQ133" s="174"/>
      <x:c r="DR133" s="174"/>
      <x:c r="DS133" s="174"/>
      <x:c r="DT133" s="174"/>
      <x:c r="DU133" s="174"/>
      <x:c r="DV133" s="174"/>
      <x:c r="DW133" s="174"/>
      <x:c r="DX133" s="174"/>
      <x:c r="DY133" s="174"/>
      <x:c r="DZ133" s="174" t="str">
        <x:v>Title/abstract screening alone does not establish effectiveness, causality, methodological quality, transferability to Brazilian public safety or an institutional recommendation.</x:v>
      </x:c>
      <x:c r="EA133" s="174" t="str">
        <x:v>Pending</x:v>
      </x:c>
      <x:c r="EB133" s="175" t="str">
        <x:f>IF(L133="","",IF(EC133="READY","Yes","No / Pending"))</x:f>
        <x:v>No / Pending</x:v>
      </x:c>
      <x:c r="EC133" s="174" t="str">
        <x:f>IF(L133="","",IF(OR(ISNUMBER(SEARCH("Retracted Publication",Q133)),CM133="Retracted",CN133="Retracted",CM133="Expression of Concern",CN133="Expression of Concern",F133="Not used",CG133="Critical",CH133="High",CH133="Critical"),"BLOCKED — integrity or use restriction",IF(AND(CJ133="Yes",CK133="Yes",CL133="Yes"),IF(AND(CM133="Clear",CN133="Verified — clear"),IF(AND(AND(LEN(TRIM(CF133))&gt;0,LEFT(LOWER(TRIM(CF133)),7)&lt;&gt;"pending"),OR(CG133="High",CG133="Moderate"),OR(CH133="Low",CH133="Some concerns",CH133="Not applicable")),IF(AND(DD133="No",OR(DE133="HIGH",DE133="CONDITIONAL"),AND(LEN(TRIM(DF133))&gt;0,LEFT(LOWER(TRIM(DF133)),7)&lt;&gt;"pending")),IF(AND(AND(LEN(TRIM(DT133))&gt;0,LEFT(LOWER(TRIM(DT133)),7)&lt;&gt;"pending"),AND(LEN(TRIM(DU133))&gt;0,LEFT(LOWER(TRIM(DU133)),7)&lt;&gt;"pending"),OR(AND(LEN(TRIM(DV133))&gt;0,LEFT(LOWER(TRIM(DV133)),7)&lt;&gt;"pending"),AND(LEN(TRIM(DW133))&gt;0,LEFT(LOWER(TRIM(DW133)),7)&lt;&gt;"pending")),AND(LEN(TRIM(DX133))&gt;0,LEFT(LOWER(TRIM(DX133)),7)&lt;&gt;"pending")),IF(AND(F133="Claim-ready",OR(EA133="Strong",EA133="Moderate"),AND(LEN(TRIM(G133))&gt;0,LEFT(LOWER(TRIM(G133)),7)&lt;&gt;"pending"),G133&lt;&gt;"No substantive use decision is permitted from identification metadata alone.",AND(LEN(TRIM(DZ133))&gt;0,LEFT(LOWER(TRIM(DZ133)),7)&lt;&gt;"pending"),DZ133&lt;&gt;"Identification metadata alone does not permit any substantive scientific, causal, operational, or institutional claim.",AND(LEN(TRIM(EI133))&gt;0,LEFT(LOWER(TRIM(EI133)),7)&lt;&gt;"pending"),ISNUMBER(EH133),EH133&gt;0),"READY","PENDING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" s="174" t="str">
        <x:v>Pending</x:v>
      </x:c>
      <x:c r="EE133" s="174"/>
      <x:c r="EF133" s="174" t="str">
        <x:v>Pending</x:v>
      </x:c>
      <x:c r="EG133" s="174" t="str">
        <x:v>Pending</x:v>
      </x:c>
      <x:c r="EH133" s="177"/>
      <x:c r="EI133" s="500"/>
      <x:c r="EJ133" s="174"/>
      <x:c r="EK133" s="174" t="str">
        <x:v>Pending</x:v>
      </x:c>
      <x:c r="EL133" s="177" t="n">
        <x:v>46272</x:v>
      </x:c>
      <x:c r="EM133" s="174" t="str">
        <x:v>Production PubMed record imported and reconciled to Zotero item DH4GX89W;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" s="181" t="n">
        <x:f>IF(L133="","",(IF(N133&lt;&gt;"",1,0)+IF(O133&lt;&gt;"",1,0)+IF(AJ133&lt;&gt;"",1,0)+IF(AU133&lt;&gt;"",1,0)+IF(BE133&lt;&gt;"",1,0)+IF(CF133&lt;&gt;"",1,0)+IF(CJ133="Yes",1,0)+IF(CL133="Yes",1,0)+IF(DE133&lt;&gt;"Pending",1,0)+IF(F133&lt;&gt;"",1,0)+IF(DZ133&lt;&gt;"",1,0)+IF(EI133&lt;&gt;"",1,0))/12)</x:f>
        <x:v>0.5</x:v>
      </x:c>
    </x:row>
    <x:row r="134">
      <x:c r="A134" s="175" t="str">
        <x:v>EV-0131</x:v>
      </x:c>
      <x:c r="B134" s="174" t="str">
        <x:v>Integrity check</x:v>
      </x:c>
      <x:c r="C134" s="175" t="str">
        <x:f>IF(L134="","",IF(LEFT(EC134,7)="BLOCKED","🔴 Do not use for conclusion",IF(EB134="Yes","🟢 Claim-ready","🟡 Caution / context")))</x:f>
        <x:v>🟡 Caution / context</x:v>
      </x:c>
      <x:c r="D134" s="174" t="str">
        <x:f>IF(L134="","",EC134)</x:f>
        <x:v>PENDING — appropriate appraisal</x:v>
      </x:c>
      <x:c r="E134" s="174" t="str">
        <x:v>P3 — Medium</x:v>
      </x:c>
      <x:c r="F134" s="174" t="str">
        <x:v>Pending</x:v>
      </x:c>
      <x:c r="G134" s="174" t="str">
        <x:v>Title/abstract identify an explicit tactical/public-safety context and readiness domain; retain for full-text assessment.</x:v>
      </x:c>
      <x:c r="H134" s="174" t="str">
        <x:v>Obtain and review lawful full text; confirm human adjudication; then select a design-specific appraisal instrument.</x:v>
      </x:c>
      <x:c r="I134" s="174"/>
      <x:c r="J134" s="174" t="str">
        <x:v>A — Core</x:v>
      </x:c>
      <x:c r="K134" s="174" t="str">
        <x:v>IDENTIFIED</x:v>
      </x:c>
      <x:c r="L134" s="174" t="str">
        <x:v>Combined inspiratory muscle and lower limb resistance training enhances cardiopulmonary function in military personnel.</x:v>
      </x:c>
      <x:c r="M134" s="174"/>
      <x:c r="N134" s="174" t="str">
        <x:v>Ma, Xiaolong; Zhu, Houyuan; Tao, Jingqi; Jian, Mingming; Huang, Shaoqi</x:v>
      </x:c>
      <x:c r="O134" s="176" t="n">
        <x:v>2026</x:v>
      </x:c>
      <x:c r="P134" s="174" t="str">
        <x:v>Frontiers in physiology</x:v>
      </x:c>
      <x:c r="Q134" s="174" t="str">
        <x:v>Journal Article</x:v>
      </x:c>
      <x:c r="R134" s="174" t="str">
        <x:v>Unclear</x:v>
      </x:c>
      <x:c r="S134" s="174" t="str">
        <x:v>Unknown</x:v>
      </x:c>
      <x:c r="T134" s="174" t="str">
        <x:v>eng</x:v>
      </x:c>
      <x:c r="U134" s="174" t="str">
        <x:v>https://pubmed.ncbi.nlm.nih.gov/41889792/</x:v>
      </x:c>
      <x:c r="V134" s="174" t="str">
        <x:v>10.3389/fphys.2026.1766008</x:v>
      </x:c>
      <x:c r="W134" s="175" t="str">
        <x:f>IF(V134="","",LOWER(SUBSTITUTE(SUBSTITUTE(SUBSTITUTE(SUBSTITUTE(TRIM(V134),"https://doi.org/",""),"http://doi.org/",""),"https://dx.doi.org/",""),"doi:","")))</x:f>
        <x:v>10.3389/fphys.2026.1766008</x:v>
      </x:c>
      <x:c r="X134" s="174" t="str">
        <x:v>41889792</x:v>
      </x:c>
      <x:c r="Y134" s="174" t="str">
        <x:v>PMC13012906</x:v>
      </x:c>
      <x:c r="Z134" s="174"/>
      <x:c r="AA134" s="174" t="str">
        <x:v>PubMed/MEDLINE</x:v>
      </x:c>
      <x:c r="AB134" s="174" t="str">
        <x:v>PUBMED-A-v1.0-2026-08-28</x:v>
      </x:c>
      <x:c r="AC134" s="174" t="str">
        <x:v>SP-PUBMED-A-20260828</x:v>
      </x:c>
      <x:c r="AD134" s="177" t="n">
        <x:v>46262</x:v>
      </x:c>
      <x:c r="AE134" s="177" t="n">
        <x:v>46272</x:v>
      </x:c>
      <x:c r="AF134" s="174" t="str">
        <x:v>IRYLTMH9</x:v>
      </x:c>
      <x:c r="AG134" s="174"/>
      <x:c r="AH134" s="174" t="str">
        <x:v>Tactical Athlete → Operational Readiness Brazil</x:v>
      </x:c>
      <x:c r="AI134" s="174" t="str">
        <x:v>evidence-family:A</x:v>
      </x:c>
      <x:c r="AJ134" s="174"/>
      <x:c r="AK134" s="175" t="str">
        <x:f>IF(AJ134="","",IF(OR(LOWER(AJ134)="brazil",LOWER(AJ134)="brasil"),"Yes","No"))</x:f>
      </x:c>
      <x:c r="AL134" s="174"/>
      <x:c r="AM134" s="174"/>
      <x:c r="AN134" s="174"/>
      <x:c r="AO134" s="178"/>
      <x:c r="AP134" s="174"/>
      <x:c r="AQ134" s="174"/>
      <x:c r="AR134" s="174"/>
      <x:c r="AS134" s="174"/>
      <x:c r="AT134" s="174"/>
      <x:c r="AU134" s="174"/>
      <x:c r="AV134" s="174"/>
      <x:c r="AW134" s="174"/>
      <x:c r="AX134" s="174"/>
      <x:c r="AY134" s="174"/>
      <x:c r="AZ134" s="174"/>
      <x:c r="BA134" s="174"/>
      <x:c r="BB134" s="174"/>
      <x:c r="BC134" s="174"/>
      <x:c r="BD134" s="174"/>
      <x:c r="BE134" s="174"/>
      <x:c r="BF134" s="174"/>
      <x:c r="BG134" s="174"/>
      <x:c r="BH134" s="174"/>
      <x:c r="BI134" s="174"/>
      <x:c r="BJ134" s="174"/>
      <x:c r="BK134" s="174"/>
      <x:c r="BL134" s="174"/>
      <x:c r="BM134" s="174"/>
      <x:c r="BN134" s="174"/>
      <x:c r="BO134" s="174"/>
      <x:c r="BP134" s="174"/>
      <x:c r="BQ134" s="174"/>
      <x:c r="BR134" s="174"/>
      <x:c r="BS134" s="174"/>
      <x:c r="BT134" s="174"/>
      <x:c r="BU134" s="174"/>
      <x:c r="BV134" s="174"/>
      <x:c r="BW134" s="174"/>
      <x:c r="BX134" s="174"/>
      <x:c r="BY134" s="174"/>
      <x:c r="BZ134" s="174"/>
      <x:c r="CA134" s="174"/>
      <x:c r="CB134" s="174"/>
      <x:c r="CC134" s="174"/>
      <x:c r="CD134" s="174"/>
      <x:c r="CE134" s="174"/>
      <x:c r="CF134" s="174"/>
      <x:c r="CG134" s="174"/>
      <x:c r="CH134" s="174"/>
      <x:c r="CI134" s="179"/>
      <x:c r="CJ134" s="174" t="str">
        <x:v>Yes</x:v>
      </x:c>
      <x:c r="CK134" s="174" t="str">
        <x:v>Yes</x:v>
      </x:c>
      <x:c r="CL134" s="174" t="str">
        <x:v>Yes</x:v>
      </x:c>
      <x:c r="CM134" s="174" t="str">
        <x:v>Clear</x:v>
      </x:c>
      <x:c r="CN134" s="174" t="str">
        <x:v>Verified — clear</x:v>
      </x:c>
      <x:c r="CO134" s="177" t="n">
        <x:v>46272</x:v>
      </x:c>
      <x:c r="CP134" s="174" t="str">
        <x:v>https://pubmed.ncbi.nlm.nih.gov/41889792/</x:v>
      </x:c>
      <x:c r="CQ134" s="174"/>
      <x:c r="CR134" s="174"/>
      <x:c r="CS134" s="174"/>
      <x:c r="CT134" s="174"/>
      <x:c r="CU134" s="176"/>
      <x:c r="CV134" s="176"/>
      <x:c r="CW134" s="176"/>
      <x:c r="CX134" s="176"/>
      <x:c r="CY134" s="176"/>
      <x:c r="CZ134" s="176"/>
      <x:c r="DA134" s="176"/>
      <x:c r="DB134" s="175" t="str">
        <x:f>IF(L134="","",IF(AND(COUNT(CU134:DA134)=7,OR(CU134=0,CU134=1,CU134=2),OR(CV134=0,CV134=1,CV134=2),OR(CW134=0,CW134=1,CW134=2),OR(CX134=0,CX134=1,CX134=2),OR(CY134=0,CY134=1,CY134=2),OR(CZ134=0,CZ134=1,CZ134=2),OR(DA134=0,DA134=1,DA134=2)),SUM(CU134:DA134),""))</x:f>
      </x:c>
      <x:c r="DC134" s="180" t="str">
        <x:f>IF(DB134="","",ROUND(DB134/14*10,1))</x:f>
      </x:c>
      <x:c r="DD134" s="174" t="str">
        <x:v>Pending</x:v>
      </x:c>
      <x:c r="DE134" s="175" t="str">
        <x:f>IF(L134="","",IF(DC134="","Pending",IF(DD134="Yes","CONDITIONAL — safety override",IF(DC134&gt;=8,"HIGH",IF(DC134&gt;=5,"CONDITIONAL","LOW")))))</x:f>
        <x:v>Pending</x:v>
      </x:c>
      <x:c r="DF134" s="174" t="str">
        <x:v>Pending screening and full-text appraisal; no transferability judgment made at identification.</x:v>
      </x:c>
      <x:c r="DG134" s="174"/>
      <x:c r="DH134" s="174"/>
      <x:c r="DI134" s="174"/>
      <x:c r="DJ134" s="174"/>
      <x:c r="DK134" s="174"/>
      <x:c r="DL134" s="174"/>
      <x:c r="DM134" s="174"/>
      <x:c r="DN134" s="174"/>
      <x:c r="DO134" s="174"/>
      <x:c r="DP134" s="174"/>
      <x:c r="DQ134" s="174"/>
      <x:c r="DR134" s="174"/>
      <x:c r="DS134" s="174"/>
      <x:c r="DT134" s="174"/>
      <x:c r="DU134" s="174"/>
      <x:c r="DV134" s="174"/>
      <x:c r="DW134" s="174"/>
      <x:c r="DX134" s="174"/>
      <x:c r="DY134" s="174"/>
      <x:c r="DZ134" s="174" t="str">
        <x:v>Title/abstract screening alone does not establish effectiveness, causality, methodological quality, transferability to Brazilian public safety or an institutional recommendation.</x:v>
      </x:c>
      <x:c r="EA134" s="174" t="str">
        <x:v>Pending</x:v>
      </x:c>
      <x:c r="EB134" s="175" t="str">
        <x:f>IF(L134="","",IF(EC134="READY","Yes","No / Pending"))</x:f>
        <x:v>No / Pending</x:v>
      </x:c>
      <x:c r="EC134" s="174" t="str">
        <x:f>IF(L134="","",IF(OR(ISNUMBER(SEARCH("Retracted Publication",Q134)),CM134="Retracted",CN134="Retracted",CM134="Expression of Concern",CN134="Expression of Concern",F134="Not used",CG134="Critical",CH134="High",CH134="Critical"),"BLOCKED — integrity or use restriction",IF(AND(CJ134="Yes",CK134="Yes",CL134="Yes"),IF(AND(CM134="Clear",CN134="Verified — clear"),IF(AND(AND(LEN(TRIM(CF134))&gt;0,LEFT(LOWER(TRIM(CF134)),7)&lt;&gt;"pending"),OR(CG134="High",CG134="Moderate"),OR(CH134="Low",CH134="Some concerns",CH134="Not applicable")),IF(AND(DD134="No",OR(DE134="HIGH",DE134="CONDITIONAL"),AND(LEN(TRIM(DF134))&gt;0,LEFT(LOWER(TRIM(DF134)),7)&lt;&gt;"pending")),IF(AND(AND(LEN(TRIM(DT134))&gt;0,LEFT(LOWER(TRIM(DT134)),7)&lt;&gt;"pending"),AND(LEN(TRIM(DU134))&gt;0,LEFT(LOWER(TRIM(DU134)),7)&lt;&gt;"pending"),OR(AND(LEN(TRIM(DV134))&gt;0,LEFT(LOWER(TRIM(DV134)),7)&lt;&gt;"pending"),AND(LEN(TRIM(DW134))&gt;0,LEFT(LOWER(TRIM(DW134)),7)&lt;&gt;"pending")),AND(LEN(TRIM(DX134))&gt;0,LEFT(LOWER(TRIM(DX134)),7)&lt;&gt;"pending")),IF(AND(F134="Claim-ready",OR(EA134="Strong",EA134="Moderate"),AND(LEN(TRIM(G134))&gt;0,LEFT(LOWER(TRIM(G134)),7)&lt;&gt;"pending"),G134&lt;&gt;"No substantive use decision is permitted from identification metadata alone.",AND(LEN(TRIM(DZ134))&gt;0,LEFT(LOWER(TRIM(DZ134)),7)&lt;&gt;"pending"),DZ134&lt;&gt;"Identification metadata alone does not permit any substantive scientific, causal, operational, or institutional claim.",AND(LEN(TRIM(EI134))&gt;0,LEFT(LOWER(TRIM(EI134)),7)&lt;&gt;"pending"),ISNUMBER(EH134),EH134&gt;0),"READY","PENDING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" s="174" t="str">
        <x:v>Pending</x:v>
      </x:c>
      <x:c r="EE134" s="174"/>
      <x:c r="EF134" s="174" t="str">
        <x:v>Pending</x:v>
      </x:c>
      <x:c r="EG134" s="174" t="str">
        <x:v>Pending</x:v>
      </x:c>
      <x:c r="EH134" s="177"/>
      <x:c r="EI134" s="500"/>
      <x:c r="EJ134" s="174"/>
      <x:c r="EK134" s="174" t="str">
        <x:v>Pending</x:v>
      </x:c>
      <x:c r="EL134" s="177" t="n">
        <x:v>46272</x:v>
      </x:c>
      <x:c r="EM134" s="174" t="str">
        <x:v>Production PubMed record imported and reconciled to Zotero item IRYLTMH9;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" s="181" t="n">
        <x:f>IF(L134="","",(IF(N134&lt;&gt;"",1,0)+IF(O134&lt;&gt;"",1,0)+IF(AJ134&lt;&gt;"",1,0)+IF(AU134&lt;&gt;"",1,0)+IF(BE134&lt;&gt;"",1,0)+IF(CF134&lt;&gt;"",1,0)+IF(CJ134="Yes",1,0)+IF(CL134="Yes",1,0)+IF(DE134&lt;&gt;"Pending",1,0)+IF(F134&lt;&gt;"",1,0)+IF(DZ134&lt;&gt;"",1,0)+IF(EI134&lt;&gt;"",1,0))/12)</x:f>
        <x:v>0.5</x:v>
      </x:c>
    </x:row>
    <x:row r="135">
      <x:c r="A135" s="175" t="str">
        <x:v>EV-0132</x:v>
      </x:c>
      <x:c r="B135" s="174" t="str">
        <x:v>Integrity check</x:v>
      </x:c>
      <x:c r="C135" s="175" t="str">
        <x:f>IF(L135="","",IF(LEFT(EC135,7)="BLOCKED","🔴 Do not use for conclusion",IF(EB135="Yes","🟢 Claim-ready","🟡 Caution / context")))</x:f>
        <x:v>🟡 Caution / context</x:v>
      </x:c>
      <x:c r="D135" s="174" t="str">
        <x:f>IF(L135="","",EC135)</x:f>
        <x:v>PENDING — appropriate appraisal</x:v>
      </x:c>
      <x:c r="E135" s="174" t="str">
        <x:v>P3 — Medium</x:v>
      </x:c>
      <x:c r="F135" s="174" t="str">
        <x:v>Pending</x:v>
      </x:c>
      <x:c r="G135" s="174" t="str">
        <x:v>Title/abstract identify an explicit tactical/public-safety context and readiness domain; retain for full-text assessment.</x:v>
      </x:c>
      <x:c r="H135" s="174" t="str">
        <x:v>Obtain and review lawful full text; confirm human adjudication; then select a design-specific appraisal instrument.</x:v>
      </x:c>
      <x:c r="I135" s="174"/>
      <x:c r="J135" s="174" t="str">
        <x:v>A — Core</x:v>
      </x:c>
      <x:c r="K135" s="174" t="str">
        <x:v>IDENTIFIED</x:v>
      </x:c>
      <x:c r="L135" s="174" t="str">
        <x:v>Heart rate-based metabolic rate estimation for military-relevant exercises.</x:v>
      </x:c>
      <x:c r="M135" s="174"/>
      <x:c r="N135" s="174" t="str">
        <x:v>Looney, David P; Chapman, Christopher L; Notley, Sean R; Friedl, Karl E; Pryor, J Luke; Potter, Adam W</x:v>
      </x:c>
      <x:c r="O135" s="176" t="n">
        <x:v>2026</x:v>
      </x:c>
      <x:c r="P135" s="174" t="str">
        <x:v>Applied ergonomics</x:v>
      </x:c>
      <x:c r="Q135" s="174" t="str">
        <x:v>Journal Article; Validation Study</x:v>
      </x:c>
      <x:c r="R135" s="174" t="str">
        <x:v>Unclear</x:v>
      </x:c>
      <x:c r="S135" s="174" t="str">
        <x:v>Unknown</x:v>
      </x:c>
      <x:c r="T135" s="174" t="str">
        <x:v>eng</x:v>
      </x:c>
      <x:c r="U135" s="174" t="str">
        <x:v>https://pubmed.ncbi.nlm.nih.gov/41886907/</x:v>
      </x:c>
      <x:c r="V135" s="174" t="str">
        <x:v>10.1016/j.apergo.2026.104777</x:v>
      </x:c>
      <x:c r="W135" s="175" t="str">
        <x:f>IF(V135="","",LOWER(SUBSTITUTE(SUBSTITUTE(SUBSTITUTE(SUBSTITUTE(TRIM(V135),"https://doi.org/",""),"http://doi.org/",""),"https://dx.doi.org/",""),"doi:","")))</x:f>
        <x:v>10.1016/j.apergo.2026.104777</x:v>
      </x:c>
      <x:c r="X135" s="174" t="str">
        <x:v>41886907</x:v>
      </x:c>
      <x:c r="Y135" s="174" t="str"/>
      <x:c r="Z135" s="174"/>
      <x:c r="AA135" s="174" t="str">
        <x:v>PubMed/MEDLINE</x:v>
      </x:c>
      <x:c r="AB135" s="174" t="str">
        <x:v>PUBMED-A-v1.0-2026-08-28</x:v>
      </x:c>
      <x:c r="AC135" s="174" t="str">
        <x:v>SP-PUBMED-A-20260828</x:v>
      </x:c>
      <x:c r="AD135" s="177" t="n">
        <x:v>46262</x:v>
      </x:c>
      <x:c r="AE135" s="177" t="n">
        <x:v>46272</x:v>
      </x:c>
      <x:c r="AF135" s="174" t="str">
        <x:v>SM5DN55W</x:v>
      </x:c>
      <x:c r="AG135" s="174"/>
      <x:c r="AH135" s="174" t="str">
        <x:v>Tactical Athlete → Operational Readiness Brazil</x:v>
      </x:c>
      <x:c r="AI135" s="174" t="str">
        <x:v>evidence-family:A</x:v>
      </x:c>
      <x:c r="AJ135" s="174"/>
      <x:c r="AK135" s="175" t="str">
        <x:f>IF(AJ135="","",IF(OR(LOWER(AJ135)="brazil",LOWER(AJ135)="brasil"),"Yes","No"))</x:f>
      </x:c>
      <x:c r="AL135" s="174"/>
      <x:c r="AM135" s="174"/>
      <x:c r="AN135" s="174"/>
      <x:c r="AO135" s="178"/>
      <x:c r="AP135" s="174"/>
      <x:c r="AQ135" s="174"/>
      <x:c r="AR135" s="174"/>
      <x:c r="AS135" s="174"/>
      <x:c r="AT135" s="174"/>
      <x:c r="AU135" s="174"/>
      <x:c r="AV135" s="174"/>
      <x:c r="AW135" s="174"/>
      <x:c r="AX135" s="174"/>
      <x:c r="AY135" s="174"/>
      <x:c r="AZ135" s="174"/>
      <x:c r="BA135" s="174"/>
      <x:c r="BB135" s="174"/>
      <x:c r="BC135" s="174"/>
      <x:c r="BD135" s="174"/>
      <x:c r="BE135" s="174"/>
      <x:c r="BF135" s="174"/>
      <x:c r="BG135" s="174"/>
      <x:c r="BH135" s="174"/>
      <x:c r="BI135" s="174"/>
      <x:c r="BJ135" s="174"/>
      <x:c r="BK135" s="174"/>
      <x:c r="BL135" s="174"/>
      <x:c r="BM135" s="174"/>
      <x:c r="BN135" s="174"/>
      <x:c r="BO135" s="174"/>
      <x:c r="BP135" s="174"/>
      <x:c r="BQ135" s="174"/>
      <x:c r="BR135" s="174"/>
      <x:c r="BS135" s="174"/>
      <x:c r="BT135" s="174"/>
      <x:c r="BU135" s="174"/>
      <x:c r="BV135" s="174"/>
      <x:c r="BW135" s="174"/>
      <x:c r="BX135" s="174"/>
      <x:c r="BY135" s="174"/>
      <x:c r="BZ135" s="174"/>
      <x:c r="CA135" s="174"/>
      <x:c r="CB135" s="174"/>
      <x:c r="CC135" s="174"/>
      <x:c r="CD135" s="174"/>
      <x:c r="CE135" s="174"/>
      <x:c r="CF135" s="174"/>
      <x:c r="CG135" s="174"/>
      <x:c r="CH135" s="174"/>
      <x:c r="CI135" s="179"/>
      <x:c r="CJ135" s="174" t="str">
        <x:v>Yes</x:v>
      </x:c>
      <x:c r="CK135" s="174" t="str">
        <x:v>Yes</x:v>
      </x:c>
      <x:c r="CL135" s="174" t="str">
        <x:v>Yes</x:v>
      </x:c>
      <x:c r="CM135" s="174" t="str">
        <x:v>Clear</x:v>
      </x:c>
      <x:c r="CN135" s="174" t="str">
        <x:v>Verified — clear</x:v>
      </x:c>
      <x:c r="CO135" s="177" t="n">
        <x:v>46272</x:v>
      </x:c>
      <x:c r="CP135" s="174" t="str">
        <x:v>https://pubmed.ncbi.nlm.nih.gov/41886907/</x:v>
      </x:c>
      <x:c r="CQ135" s="174"/>
      <x:c r="CR135" s="174"/>
      <x:c r="CS135" s="174"/>
      <x:c r="CT135" s="174"/>
      <x:c r="CU135" s="176"/>
      <x:c r="CV135" s="176"/>
      <x:c r="CW135" s="176"/>
      <x:c r="CX135" s="176"/>
      <x:c r="CY135" s="176"/>
      <x:c r="CZ135" s="176"/>
      <x:c r="DA135" s="176"/>
      <x:c r="DB135" s="175" t="str">
        <x:f>IF(L135="","",IF(AND(COUNT(CU135:DA135)=7,OR(CU135=0,CU135=1,CU135=2),OR(CV135=0,CV135=1,CV135=2),OR(CW135=0,CW135=1,CW135=2),OR(CX135=0,CX135=1,CX135=2),OR(CY135=0,CY135=1,CY135=2),OR(CZ135=0,CZ135=1,CZ135=2),OR(DA135=0,DA135=1,DA135=2)),SUM(CU135:DA135),""))</x:f>
      </x:c>
      <x:c r="DC135" s="180" t="str">
        <x:f>IF(DB135="","",ROUND(DB135/14*10,1))</x:f>
      </x:c>
      <x:c r="DD135" s="174" t="str">
        <x:v>Pending</x:v>
      </x:c>
      <x:c r="DE135" s="175" t="str">
        <x:f>IF(L135="","",IF(DC135="","Pending",IF(DD135="Yes","CONDITIONAL — safety override",IF(DC135&gt;=8,"HIGH",IF(DC135&gt;=5,"CONDITIONAL","LOW")))))</x:f>
        <x:v>Pending</x:v>
      </x:c>
      <x:c r="DF135" s="174" t="str">
        <x:v>Pending screening and full-text appraisal; no transferability judgment made at identification.</x:v>
      </x:c>
      <x:c r="DG135" s="174"/>
      <x:c r="DH135" s="174"/>
      <x:c r="DI135" s="174"/>
      <x:c r="DJ135" s="174"/>
      <x:c r="DK135" s="174"/>
      <x:c r="DL135" s="174"/>
      <x:c r="DM135" s="174"/>
      <x:c r="DN135" s="174"/>
      <x:c r="DO135" s="174"/>
      <x:c r="DP135" s="174"/>
      <x:c r="DQ135" s="174"/>
      <x:c r="DR135" s="174"/>
      <x:c r="DS135" s="174"/>
      <x:c r="DT135" s="174"/>
      <x:c r="DU135" s="174"/>
      <x:c r="DV135" s="174"/>
      <x:c r="DW135" s="174"/>
      <x:c r="DX135" s="174"/>
      <x:c r="DY135" s="174"/>
      <x:c r="DZ135" s="174" t="str">
        <x:v>Title/abstract screening alone does not establish effectiveness, causality, methodological quality, transferability to Brazilian public safety or an institutional recommendation.</x:v>
      </x:c>
      <x:c r="EA135" s="174" t="str">
        <x:v>Pending</x:v>
      </x:c>
      <x:c r="EB135" s="175" t="str">
        <x:f>IF(L135="","",IF(EC135="READY","Yes","No / Pending"))</x:f>
        <x:v>No / Pending</x:v>
      </x:c>
      <x:c r="EC135" s="174" t="str">
        <x:f>IF(L135="","",IF(OR(ISNUMBER(SEARCH("Retracted Publication",Q135)),CM135="Retracted",CN135="Retracted",CM135="Expression of Concern",CN135="Expression of Concern",F135="Not used",CG135="Critical",CH135="High",CH135="Critical"),"BLOCKED — integrity or use restriction",IF(AND(CJ135="Yes",CK135="Yes",CL135="Yes"),IF(AND(CM135="Clear",CN135="Verified — clear"),IF(AND(AND(LEN(TRIM(CF135))&gt;0,LEFT(LOWER(TRIM(CF135)),7)&lt;&gt;"pending"),OR(CG135="High",CG135="Moderate"),OR(CH135="Low",CH135="Some concerns",CH135="Not applicable")),IF(AND(DD135="No",OR(DE135="HIGH",DE135="CONDITIONAL"),AND(LEN(TRIM(DF135))&gt;0,LEFT(LOWER(TRIM(DF135)),7)&lt;&gt;"pending")),IF(AND(AND(LEN(TRIM(DT135))&gt;0,LEFT(LOWER(TRIM(DT135)),7)&lt;&gt;"pending"),AND(LEN(TRIM(DU135))&gt;0,LEFT(LOWER(TRIM(DU135)),7)&lt;&gt;"pending"),OR(AND(LEN(TRIM(DV135))&gt;0,LEFT(LOWER(TRIM(DV135)),7)&lt;&gt;"pending"),AND(LEN(TRIM(DW135))&gt;0,LEFT(LOWER(TRIM(DW135)),7)&lt;&gt;"pending")),AND(LEN(TRIM(DX135))&gt;0,LEFT(LOWER(TRIM(DX135)),7)&lt;&gt;"pending")),IF(AND(F135="Claim-ready",OR(EA135="Strong",EA135="Moderate"),AND(LEN(TRIM(G135))&gt;0,LEFT(LOWER(TRIM(G135)),7)&lt;&gt;"pending"),G135&lt;&gt;"No substantive use decision is permitted from identification metadata alone.",AND(LEN(TRIM(DZ135))&gt;0,LEFT(LOWER(TRIM(DZ135)),7)&lt;&gt;"pending"),DZ135&lt;&gt;"Identification metadata alone does not permit any substantive scientific, causal, operational, or institutional claim.",AND(LEN(TRIM(EI135))&gt;0,LEFT(LOWER(TRIM(EI135)),7)&lt;&gt;"pending"),ISNUMBER(EH135),EH135&gt;0),"READY","PENDING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" s="174" t="str">
        <x:v>Pending</x:v>
      </x:c>
      <x:c r="EE135" s="174"/>
      <x:c r="EF135" s="174" t="str">
        <x:v>Pending</x:v>
      </x:c>
      <x:c r="EG135" s="174" t="str">
        <x:v>Pending</x:v>
      </x:c>
      <x:c r="EH135" s="177"/>
      <x:c r="EI135" s="500"/>
      <x:c r="EJ135" s="174"/>
      <x:c r="EK135" s="174" t="str">
        <x:v>Pending</x:v>
      </x:c>
      <x:c r="EL135" s="177" t="n">
        <x:v>46272</x:v>
      </x:c>
      <x:c r="EM135" s="174" t="str">
        <x:v>Production PubMed record imported and reconciled to Zotero item SM5DN55W;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" s="181" t="n">
        <x:f>IF(L135="","",(IF(N135&lt;&gt;"",1,0)+IF(O135&lt;&gt;"",1,0)+IF(AJ135&lt;&gt;"",1,0)+IF(AU135&lt;&gt;"",1,0)+IF(BE135&lt;&gt;"",1,0)+IF(CF135&lt;&gt;"",1,0)+IF(CJ135="Yes",1,0)+IF(CL135="Yes",1,0)+IF(DE135&lt;&gt;"Pending",1,0)+IF(F135&lt;&gt;"",1,0)+IF(DZ135&lt;&gt;"",1,0)+IF(EI135&lt;&gt;"",1,0))/12)</x:f>
        <x:v>0.5</x:v>
      </x:c>
    </x:row>
    <x:row r="136">
      <x:c r="A136" s="175" t="str">
        <x:v>EV-0133</x:v>
      </x:c>
      <x:c r="B136" s="174" t="str">
        <x:v>Integrity check</x:v>
      </x:c>
      <x:c r="C136" s="175" t="str">
        <x:f>IF(L136="","",IF(LEFT(EC136,7)="BLOCKED","🔴 Do not use for conclusion",IF(EB136="Yes","🟢 Claim-ready","🟡 Caution / context")))</x:f>
        <x:v>🟡 Caution / context</x:v>
      </x:c>
      <x:c r="D136" s="174" t="str">
        <x:f>IF(L136="","",EC136)</x:f>
        <x:v>PENDING — appropriate appraisal</x:v>
      </x:c>
      <x:c r="E136" s="174" t="str">
        <x:v>P3 — Medium</x:v>
      </x:c>
      <x:c r="F136" s="174" t="str">
        <x:v>Pending</x:v>
      </x:c>
      <x:c r="G136" s="174" t="str">
        <x:v>Title/abstract identify an explicit operational APHT/medical-readiness topic; retain for full-text assessment.</x:v>
      </x:c>
      <x:c r="H136" s="174" t="str">
        <x:v>Obtain and review lawful full text; confirm human adjudication; then select a design-specific appraisal instrument.</x:v>
      </x:c>
      <x:c r="I136" s="174"/>
      <x:c r="J136" s="174" t="str">
        <x:v>B — APHT / Medical Readiness</x:v>
      </x:c>
      <x:c r="K136" s="174" t="str">
        <x:v>IDENTIFIED</x:v>
      </x:c>
      <x:c r="L136" s="174" t="str">
        <x:v>Towards novel methods of dosimetry in pediatric and neonatal head computed tomography: Comparative study using two novel and cost effective fabricated in-house phantoms.</x:v>
      </x:c>
      <x:c r="M136" s="174"/>
      <x:c r="N136" s="174" t="str">
        <x:v>Sekkat, H; Khallouqi, A; Madkouri, Y; Talbi, M; Halimi, A; El Rhazouani, O; El Mouden, O; Bannan, A</x:v>
      </x:c>
      <x:c r="O136" s="176" t="n">
        <x:v>2026</x:v>
      </x:c>
      <x:c r="P136" s="174" t="str">
        <x:v>Physica medica : PM : an international journal devoted to the applications of physics to medicine and biology : official journal of the Italian Association of Biomedical Physics (AIFB)</x:v>
      </x:c>
      <x:c r="Q136" s="174" t="str">
        <x:v>Comparative Study; Journal Article</x:v>
      </x:c>
      <x:c r="R136" s="174" t="str">
        <x:v>Unclear</x:v>
      </x:c>
      <x:c r="S136" s="174" t="str">
        <x:v>Unknown</x:v>
      </x:c>
      <x:c r="T136" s="174" t="str">
        <x:v>eng</x:v>
      </x:c>
      <x:c r="U136" s="174" t="str">
        <x:v>https://pubmed.ncbi.nlm.nih.gov/41880868/</x:v>
      </x:c>
      <x:c r="V136" s="174" t="str">
        <x:v>10.1016/j.ejmp.2026.105789</x:v>
      </x:c>
      <x:c r="W136" s="175" t="str">
        <x:f>IF(V136="","",LOWER(SUBSTITUTE(SUBSTITUTE(SUBSTITUTE(SUBSTITUTE(TRIM(V136),"https://doi.org/",""),"http://doi.org/",""),"https://dx.doi.org/",""),"doi:","")))</x:f>
        <x:v>10.1016/j.ejmp.2026.105789</x:v>
      </x:c>
      <x:c r="X136" s="174" t="str">
        <x:v>41880868</x:v>
      </x:c>
      <x:c r="Y136" s="174" t="str"/>
      <x:c r="Z136" s="174"/>
      <x:c r="AA136" s="174" t="str">
        <x:v>PubMed/MEDLINE</x:v>
      </x:c>
      <x:c r="AB136" s="174" t="str">
        <x:v>PUBMED-B-v1.0-2026-08-28</x:v>
      </x:c>
      <x:c r="AC136" s="174" t="str">
        <x:v>SP-PUBMED-B-20260828</x:v>
      </x:c>
      <x:c r="AD136" s="177" t="n">
        <x:v>46262</x:v>
      </x:c>
      <x:c r="AE136" s="177" t="n">
        <x:v>46272</x:v>
      </x:c>
      <x:c r="AF136" s="174" t="str">
        <x:v>5GEUUBBX</x:v>
      </x:c>
      <x:c r="AG136" s="174"/>
      <x:c r="AH136" s="174" t="str">
        <x:v>Tactical Athlete → Operational Readiness Brazil</x:v>
      </x:c>
      <x:c r="AI136" s="174" t="str">
        <x:v>evidence-family:B</x:v>
      </x:c>
      <x:c r="AJ136" s="174"/>
      <x:c r="AK136" s="175" t="str">
        <x:f>IF(AJ136="","",IF(OR(LOWER(AJ136)="brazil",LOWER(AJ136)="brasil"),"Yes","No"))</x:f>
      </x:c>
      <x:c r="AL136" s="174"/>
      <x:c r="AM136" s="174"/>
      <x:c r="AN136" s="174"/>
      <x:c r="AO136" s="178"/>
      <x:c r="AP136" s="174"/>
      <x:c r="AQ136" s="174"/>
      <x:c r="AR136" s="174"/>
      <x:c r="AS136" s="174"/>
      <x:c r="AT136" s="174"/>
      <x:c r="AU136" s="174"/>
      <x:c r="AV136" s="174"/>
      <x:c r="AW136" s="174"/>
      <x:c r="AX136" s="174"/>
      <x:c r="AY136" s="174"/>
      <x:c r="AZ136" s="174"/>
      <x:c r="BA136" s="174"/>
      <x:c r="BB136" s="174"/>
      <x:c r="BC136" s="174"/>
      <x:c r="BD136" s="174"/>
      <x:c r="BE136" s="174"/>
      <x:c r="BF136" s="174"/>
      <x:c r="BG136" s="174"/>
      <x:c r="BH136" s="174"/>
      <x:c r="BI136" s="174"/>
      <x:c r="BJ136" s="174"/>
      <x:c r="BK136" s="174"/>
      <x:c r="BL136" s="174"/>
      <x:c r="BM136" s="174"/>
      <x:c r="BN136" s="174"/>
      <x:c r="BO136" s="174"/>
      <x:c r="BP136" s="174"/>
      <x:c r="BQ136" s="174"/>
      <x:c r="BR136" s="174"/>
      <x:c r="BS136" s="174"/>
      <x:c r="BT136" s="174"/>
      <x:c r="BU136" s="174"/>
      <x:c r="BV136" s="174"/>
      <x:c r="BW136" s="174"/>
      <x:c r="BX136" s="174"/>
      <x:c r="BY136" s="174"/>
      <x:c r="BZ136" s="174"/>
      <x:c r="CA136" s="174"/>
      <x:c r="CB136" s="174"/>
      <x:c r="CC136" s="174"/>
      <x:c r="CD136" s="174"/>
      <x:c r="CE136" s="174"/>
      <x:c r="CF136" s="174"/>
      <x:c r="CG136" s="174"/>
      <x:c r="CH136" s="174"/>
      <x:c r="CI136" s="179"/>
      <x:c r="CJ136" s="174" t="str">
        <x:v>Yes</x:v>
      </x:c>
      <x:c r="CK136" s="174" t="str">
        <x:v>Yes</x:v>
      </x:c>
      <x:c r="CL136" s="174" t="str">
        <x:v>Yes</x:v>
      </x:c>
      <x:c r="CM136" s="174" t="str">
        <x:v>Clear</x:v>
      </x:c>
      <x:c r="CN136" s="174" t="str">
        <x:v>Verified — clear</x:v>
      </x:c>
      <x:c r="CO136" s="177" t="n">
        <x:v>46272</x:v>
      </x:c>
      <x:c r="CP136" s="174" t="str">
        <x:v>https://pubmed.ncbi.nlm.nih.gov/41880868/</x:v>
      </x:c>
      <x:c r="CQ136" s="174"/>
      <x:c r="CR136" s="174"/>
      <x:c r="CS136" s="174"/>
      <x:c r="CT136" s="174"/>
      <x:c r="CU136" s="176"/>
      <x:c r="CV136" s="176"/>
      <x:c r="CW136" s="176"/>
      <x:c r="CX136" s="176"/>
      <x:c r="CY136" s="176"/>
      <x:c r="CZ136" s="176"/>
      <x:c r="DA136" s="176"/>
      <x:c r="DB136" s="175" t="str">
        <x:f>IF(L136="","",IF(AND(COUNT(CU136:DA136)=7,OR(CU136=0,CU136=1,CU136=2),OR(CV136=0,CV136=1,CV136=2),OR(CW136=0,CW136=1,CW136=2),OR(CX136=0,CX136=1,CX136=2),OR(CY136=0,CY136=1,CY136=2),OR(CZ136=0,CZ136=1,CZ136=2),OR(DA136=0,DA136=1,DA136=2)),SUM(CU136:DA136),""))</x:f>
      </x:c>
      <x:c r="DC136" s="180" t="str">
        <x:f>IF(DB136="","",ROUND(DB136/14*10,1))</x:f>
      </x:c>
      <x:c r="DD136" s="174" t="str">
        <x:v>Pending</x:v>
      </x:c>
      <x:c r="DE136" s="175" t="str">
        <x:f>IF(L136="","",IF(DC136="","Pending",IF(DD136="Yes","CONDITIONAL — safety override",IF(DC136&gt;=8,"HIGH",IF(DC136&gt;=5,"CONDITIONAL","LOW")))))</x:f>
        <x:v>Pending</x:v>
      </x:c>
      <x:c r="DF136" s="174" t="str">
        <x:v>Pending screening and full-text appraisal; no transferability judgment made at identification.</x:v>
      </x:c>
      <x:c r="DG136" s="174"/>
      <x:c r="DH136" s="174"/>
      <x:c r="DI136" s="174"/>
      <x:c r="DJ136" s="174"/>
      <x:c r="DK136" s="174"/>
      <x:c r="DL136" s="174"/>
      <x:c r="DM136" s="174"/>
      <x:c r="DN136" s="174"/>
      <x:c r="DO136" s="174"/>
      <x:c r="DP136" s="174"/>
      <x:c r="DQ136" s="174"/>
      <x:c r="DR136" s="174"/>
      <x:c r="DS136" s="174"/>
      <x:c r="DT136" s="174"/>
      <x:c r="DU136" s="174"/>
      <x:c r="DV136" s="174"/>
      <x:c r="DW136" s="174"/>
      <x:c r="DX136" s="174"/>
      <x:c r="DY136" s="174"/>
      <x:c r="DZ136" s="174" t="str">
        <x:v>Title/abstract screening alone does not establish effectiveness, causality, methodological quality, transferability to Brazilian public safety or an institutional recommendation.</x:v>
      </x:c>
      <x:c r="EA136" s="174" t="str">
        <x:v>Pending</x:v>
      </x:c>
      <x:c r="EB136" s="175" t="str">
        <x:f>IF(L136="","",IF(EC136="READY","Yes","No / Pending"))</x:f>
        <x:v>No / Pending</x:v>
      </x:c>
      <x:c r="EC136" s="174" t="str">
        <x:f>IF(L136="","",IF(OR(ISNUMBER(SEARCH("Retracted Publication",Q136)),CM136="Retracted",CN136="Retracted",CM136="Expression of Concern",CN136="Expression of Concern",F136="Not used",CG136="Critical",CH136="High",CH136="Critical"),"BLOCKED — integrity or use restriction",IF(AND(CJ136="Yes",CK136="Yes",CL136="Yes"),IF(AND(CM136="Clear",CN136="Verified — clear"),IF(AND(AND(LEN(TRIM(CF136))&gt;0,LEFT(LOWER(TRIM(CF136)),7)&lt;&gt;"pending"),OR(CG136="High",CG136="Moderate"),OR(CH136="Low",CH136="Some concerns",CH136="Not applicable")),IF(AND(DD136="No",OR(DE136="HIGH",DE136="CONDITIONAL"),AND(LEN(TRIM(DF136))&gt;0,LEFT(LOWER(TRIM(DF136)),7)&lt;&gt;"pending")),IF(AND(AND(LEN(TRIM(DT136))&gt;0,LEFT(LOWER(TRIM(DT136)),7)&lt;&gt;"pending"),AND(LEN(TRIM(DU136))&gt;0,LEFT(LOWER(TRIM(DU136)),7)&lt;&gt;"pending"),OR(AND(LEN(TRIM(DV136))&gt;0,LEFT(LOWER(TRIM(DV136)),7)&lt;&gt;"pending"),AND(LEN(TRIM(DW136))&gt;0,LEFT(LOWER(TRIM(DW136)),7)&lt;&gt;"pending")),AND(LEN(TRIM(DX136))&gt;0,LEFT(LOWER(TRIM(DX136)),7)&lt;&gt;"pending")),IF(AND(F136="Claim-ready",OR(EA136="Strong",EA136="Moderate"),AND(LEN(TRIM(G136))&gt;0,LEFT(LOWER(TRIM(G136)),7)&lt;&gt;"pending"),G136&lt;&gt;"No substantive use decision is permitted from identification metadata alone.",AND(LEN(TRIM(DZ136))&gt;0,LEFT(LOWER(TRIM(DZ136)),7)&lt;&gt;"pending"),DZ136&lt;&gt;"Identification metadata alone does not permit any substantive scientific, causal, operational, or institutional claim.",AND(LEN(TRIM(EI136))&gt;0,LEFT(LOWER(TRIM(EI136)),7)&lt;&gt;"pending"),ISNUMBER(EH136),EH136&gt;0),"READY","PENDING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" s="174" t="str">
        <x:v>Pending</x:v>
      </x:c>
      <x:c r="EE136" s="174"/>
      <x:c r="EF136" s="174" t="str">
        <x:v>Pending</x:v>
      </x:c>
      <x:c r="EG136" s="174" t="str">
        <x:v>Pending</x:v>
      </x:c>
      <x:c r="EH136" s="177"/>
      <x:c r="EI136" s="500"/>
      <x:c r="EJ136" s="174"/>
      <x:c r="EK136" s="174" t="str">
        <x:v>Pending</x:v>
      </x:c>
      <x:c r="EL136" s="177" t="n">
        <x:v>46272</x:v>
      </x:c>
      <x:c r="EM136" s="174" t="str">
        <x:v>Production PubMed record imported and reconciled to Zotero item 5GEUUBBX;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" s="181" t="n">
        <x:f>IF(L136="","",(IF(N136&lt;&gt;"",1,0)+IF(O136&lt;&gt;"",1,0)+IF(AJ136&lt;&gt;"",1,0)+IF(AU136&lt;&gt;"",1,0)+IF(BE136&lt;&gt;"",1,0)+IF(CF136&lt;&gt;"",1,0)+IF(CJ136="Yes",1,0)+IF(CL136="Yes",1,0)+IF(DE136&lt;&gt;"Pending",1,0)+IF(F136&lt;&gt;"",1,0)+IF(DZ136&lt;&gt;"",1,0)+IF(EI136&lt;&gt;"",1,0))/12)</x:f>
        <x:v>0.5</x:v>
      </x:c>
    </x:row>
    <x:row r="137">
      <x:c r="A137" s="175" t="str">
        <x:v>EV-0134</x:v>
      </x:c>
      <x:c r="B137" s="174" t="str">
        <x:v>Integrity check</x:v>
      </x:c>
      <x:c r="C137" s="175" t="str">
        <x:f>IF(L137="","",IF(LEFT(EC137,7)="BLOCKED","🔴 Do not use for conclusion",IF(EB137="Yes","🟢 Claim-ready","🟡 Caution / context")))</x:f>
        <x:v>🟡 Caution / context</x:v>
      </x:c>
      <x:c r="D137" s="174" t="str">
        <x:f>IF(L137="","",EC137)</x:f>
        <x:v>PENDING — appropriate appraisal</x:v>
      </x:c>
      <x:c r="E137" s="174" t="str">
        <x:v>P3 — Medium</x:v>
      </x:c>
      <x:c r="F137" s="174" t="str">
        <x:v>Pending</x:v>
      </x:c>
      <x:c r="G137" s="174" t="str">
        <x:v>Title/abstract identify an explicit tactical/public-safety context and readiness domain; retain for full-text assessment.</x:v>
      </x:c>
      <x:c r="H137" s="174" t="str">
        <x:v>Obtain and review lawful full text; confirm human adjudication; then select a design-specific appraisal instrument.</x:v>
      </x:c>
      <x:c r="I137" s="174"/>
      <x:c r="J137" s="174" t="str">
        <x:v>A — Core</x:v>
      </x:c>
      <x:c r="K137" s="174" t="str">
        <x:v>IDENTIFIED</x:v>
      </x:c>
      <x:c r="L137" s="174" t="str">
        <x:v>From battlefield to bedside: How military surgeons advanced pediatric critical care transport and ECMO.</x:v>
      </x:c>
      <x:c r="M137" s="174"/>
      <x:c r="N137" s="174" t="str">
        <x:v>Wolfsohn, Micah; Heiman, Howard; Fitzpatrick, Colleen M</x:v>
      </x:c>
      <x:c r="O137" s="176" t="n">
        <x:v>2026</x:v>
      </x:c>
      <x:c r="P137" s="174" t="str">
        <x:v>Seminars in pediatric surgery</x:v>
      </x:c>
      <x:c r="Q137" s="174" t="str">
        <x:v>Historical Article; Journal Article; Review</x:v>
      </x:c>
      <x:c r="R137" s="174" t="str">
        <x:v>Unclear</x:v>
      </x:c>
      <x:c r="S137" s="174" t="str">
        <x:v>Unknown</x:v>
      </x:c>
      <x:c r="T137" s="174" t="str">
        <x:v>eng</x:v>
      </x:c>
      <x:c r="U137" s="174" t="str">
        <x:v>https://pubmed.ncbi.nlm.nih.gov/41876296/</x:v>
      </x:c>
      <x:c r="V137" s="174" t="str">
        <x:v>10.1016/j.sempedsurg.2026.151628</x:v>
      </x:c>
      <x:c r="W137" s="175" t="str">
        <x:f>IF(V137="","",LOWER(SUBSTITUTE(SUBSTITUTE(SUBSTITUTE(SUBSTITUTE(TRIM(V137),"https://doi.org/",""),"http://doi.org/",""),"https://dx.doi.org/",""),"doi:","")))</x:f>
        <x:v>10.1016/j.sempedsurg.2026.151628</x:v>
      </x:c>
      <x:c r="X137" s="174" t="str">
        <x:v>41876296</x:v>
      </x:c>
      <x:c r="Y137" s="174" t="str"/>
      <x:c r="Z137" s="174"/>
      <x:c r="AA137" s="174" t="str">
        <x:v>PubMed/MEDLINE</x:v>
      </x:c>
      <x:c r="AB137" s="174" t="str">
        <x:v>PUBMED-A-v1.0-2026-08-28</x:v>
      </x:c>
      <x:c r="AC137" s="174" t="str">
        <x:v>SP-PUBMED-A-20260828</x:v>
      </x:c>
      <x:c r="AD137" s="177" t="n">
        <x:v>46262</x:v>
      </x:c>
      <x:c r="AE137" s="177" t="n">
        <x:v>46272</x:v>
      </x:c>
      <x:c r="AF137" s="174" t="str">
        <x:v>LZ9CFUTV</x:v>
      </x:c>
      <x:c r="AG137" s="174"/>
      <x:c r="AH137" s="174" t="str">
        <x:v>Tactical Athlete → Operational Readiness Brazil</x:v>
      </x:c>
      <x:c r="AI137" s="174" t="str">
        <x:v>evidence-family:A</x:v>
      </x:c>
      <x:c r="AJ137" s="174"/>
      <x:c r="AK137" s="175" t="str">
        <x:f>IF(AJ137="","",IF(OR(LOWER(AJ137)="brazil",LOWER(AJ137)="brasil"),"Yes","No"))</x:f>
      </x:c>
      <x:c r="AL137" s="174"/>
      <x:c r="AM137" s="174"/>
      <x:c r="AN137" s="174"/>
      <x:c r="AO137" s="178"/>
      <x:c r="AP137" s="174"/>
      <x:c r="AQ137" s="174"/>
      <x:c r="AR137" s="174"/>
      <x:c r="AS137" s="174"/>
      <x:c r="AT137" s="174"/>
      <x:c r="AU137" s="174"/>
      <x:c r="AV137" s="174"/>
      <x:c r="AW137" s="174"/>
      <x:c r="AX137" s="174"/>
      <x:c r="AY137" s="174"/>
      <x:c r="AZ137" s="174"/>
      <x:c r="BA137" s="174"/>
      <x:c r="BB137" s="174"/>
      <x:c r="BC137" s="174"/>
      <x:c r="BD137" s="174"/>
      <x:c r="BE137" s="174"/>
      <x:c r="BF137" s="174"/>
      <x:c r="BG137" s="174"/>
      <x:c r="BH137" s="174"/>
      <x:c r="BI137" s="174"/>
      <x:c r="BJ137" s="174"/>
      <x:c r="BK137" s="174"/>
      <x:c r="BL137" s="174"/>
      <x:c r="BM137" s="174"/>
      <x:c r="BN137" s="174"/>
      <x:c r="BO137" s="174"/>
      <x:c r="BP137" s="174"/>
      <x:c r="BQ137" s="174"/>
      <x:c r="BR137" s="174"/>
      <x:c r="BS137" s="174"/>
      <x:c r="BT137" s="174"/>
      <x:c r="BU137" s="174"/>
      <x:c r="BV137" s="174"/>
      <x:c r="BW137" s="174"/>
      <x:c r="BX137" s="174"/>
      <x:c r="BY137" s="174"/>
      <x:c r="BZ137" s="174"/>
      <x:c r="CA137" s="174"/>
      <x:c r="CB137" s="174"/>
      <x:c r="CC137" s="174"/>
      <x:c r="CD137" s="174"/>
      <x:c r="CE137" s="174"/>
      <x:c r="CF137" s="174"/>
      <x:c r="CG137" s="174"/>
      <x:c r="CH137" s="174"/>
      <x:c r="CI137" s="179"/>
      <x:c r="CJ137" s="174" t="str">
        <x:v>Yes</x:v>
      </x:c>
      <x:c r="CK137" s="174" t="str">
        <x:v>Yes</x:v>
      </x:c>
      <x:c r="CL137" s="174" t="str">
        <x:v>Yes</x:v>
      </x:c>
      <x:c r="CM137" s="174" t="str">
        <x:v>Clear</x:v>
      </x:c>
      <x:c r="CN137" s="174" t="str">
        <x:v>Verified — clear</x:v>
      </x:c>
      <x:c r="CO137" s="177" t="n">
        <x:v>46272</x:v>
      </x:c>
      <x:c r="CP137" s="174" t="str">
        <x:v>https://pubmed.ncbi.nlm.nih.gov/41876296/</x:v>
      </x:c>
      <x:c r="CQ137" s="174"/>
      <x:c r="CR137" s="174"/>
      <x:c r="CS137" s="174"/>
      <x:c r="CT137" s="174"/>
      <x:c r="CU137" s="176"/>
      <x:c r="CV137" s="176"/>
      <x:c r="CW137" s="176"/>
      <x:c r="CX137" s="176"/>
      <x:c r="CY137" s="176"/>
      <x:c r="CZ137" s="176"/>
      <x:c r="DA137" s="176"/>
      <x:c r="DB137" s="175" t="str">
        <x:f>IF(L137="","",IF(AND(COUNT(CU137:DA137)=7,OR(CU137=0,CU137=1,CU137=2),OR(CV137=0,CV137=1,CV137=2),OR(CW137=0,CW137=1,CW137=2),OR(CX137=0,CX137=1,CX137=2),OR(CY137=0,CY137=1,CY137=2),OR(CZ137=0,CZ137=1,CZ137=2),OR(DA137=0,DA137=1,DA137=2)),SUM(CU137:DA137),""))</x:f>
      </x:c>
      <x:c r="DC137" s="180" t="str">
        <x:f>IF(DB137="","",ROUND(DB137/14*10,1))</x:f>
      </x:c>
      <x:c r="DD137" s="174" t="str">
        <x:v>Pending</x:v>
      </x:c>
      <x:c r="DE137" s="175" t="str">
        <x:f>IF(L137="","",IF(DC137="","Pending",IF(DD137="Yes","CONDITIONAL — safety override",IF(DC137&gt;=8,"HIGH",IF(DC137&gt;=5,"CONDITIONAL","LOW")))))</x:f>
        <x:v>Pending</x:v>
      </x:c>
      <x:c r="DF137" s="174" t="str">
        <x:v>Pending screening and full-text appraisal; no transferability judgment made at identification.</x:v>
      </x:c>
      <x:c r="DG137" s="174"/>
      <x:c r="DH137" s="174"/>
      <x:c r="DI137" s="174"/>
      <x:c r="DJ137" s="174"/>
      <x:c r="DK137" s="174"/>
      <x:c r="DL137" s="174"/>
      <x:c r="DM137" s="174"/>
      <x:c r="DN137" s="174"/>
      <x:c r="DO137" s="174"/>
      <x:c r="DP137" s="174"/>
      <x:c r="DQ137" s="174"/>
      <x:c r="DR137" s="174"/>
      <x:c r="DS137" s="174"/>
      <x:c r="DT137" s="174"/>
      <x:c r="DU137" s="174"/>
      <x:c r="DV137" s="174"/>
      <x:c r="DW137" s="174"/>
      <x:c r="DX137" s="174"/>
      <x:c r="DY137" s="174"/>
      <x:c r="DZ137" s="174" t="str">
        <x:v>Title/abstract screening alone does not establish effectiveness, causality, methodological quality, transferability to Brazilian public safety or an institutional recommendation.</x:v>
      </x:c>
      <x:c r="EA137" s="174" t="str">
        <x:v>Pending</x:v>
      </x:c>
      <x:c r="EB137" s="175" t="str">
        <x:f>IF(L137="","",IF(EC137="READY","Yes","No / Pending"))</x:f>
        <x:v>No / Pending</x:v>
      </x:c>
      <x:c r="EC137" s="174" t="str">
        <x:f>IF(L137="","",IF(OR(ISNUMBER(SEARCH("Retracted Publication",Q137)),CM137="Retracted",CN137="Retracted",CM137="Expression of Concern",CN137="Expression of Concern",F137="Not used",CG137="Critical",CH137="High",CH137="Critical"),"BLOCKED — integrity or use restriction",IF(AND(CJ137="Yes",CK137="Yes",CL137="Yes"),IF(AND(CM137="Clear",CN137="Verified — clear"),IF(AND(AND(LEN(TRIM(CF137))&gt;0,LEFT(LOWER(TRIM(CF137)),7)&lt;&gt;"pending"),OR(CG137="High",CG137="Moderate"),OR(CH137="Low",CH137="Some concerns",CH137="Not applicable")),IF(AND(DD137="No",OR(DE137="HIGH",DE137="CONDITIONAL"),AND(LEN(TRIM(DF137))&gt;0,LEFT(LOWER(TRIM(DF137)),7)&lt;&gt;"pending")),IF(AND(AND(LEN(TRIM(DT137))&gt;0,LEFT(LOWER(TRIM(DT137)),7)&lt;&gt;"pending"),AND(LEN(TRIM(DU137))&gt;0,LEFT(LOWER(TRIM(DU137)),7)&lt;&gt;"pending"),OR(AND(LEN(TRIM(DV137))&gt;0,LEFT(LOWER(TRIM(DV137)),7)&lt;&gt;"pending"),AND(LEN(TRIM(DW137))&gt;0,LEFT(LOWER(TRIM(DW137)),7)&lt;&gt;"pending")),AND(LEN(TRIM(DX137))&gt;0,LEFT(LOWER(TRIM(DX137)),7)&lt;&gt;"pending")),IF(AND(F137="Claim-ready",OR(EA137="Strong",EA137="Moderate"),AND(LEN(TRIM(G137))&gt;0,LEFT(LOWER(TRIM(G137)),7)&lt;&gt;"pending"),G137&lt;&gt;"No substantive use decision is permitted from identification metadata alone.",AND(LEN(TRIM(DZ137))&gt;0,LEFT(LOWER(TRIM(DZ137)),7)&lt;&gt;"pending"),DZ137&lt;&gt;"Identification metadata alone does not permit any substantive scientific, causal, operational, or institutional claim.",AND(LEN(TRIM(EI137))&gt;0,LEFT(LOWER(TRIM(EI137)),7)&lt;&gt;"pending"),ISNUMBER(EH137),EH137&gt;0),"READY","PENDING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" s="174" t="str">
        <x:v>Pending</x:v>
      </x:c>
      <x:c r="EE137" s="174"/>
      <x:c r="EF137" s="174" t="str">
        <x:v>Pending</x:v>
      </x:c>
      <x:c r="EG137" s="174" t="str">
        <x:v>Pending</x:v>
      </x:c>
      <x:c r="EH137" s="177"/>
      <x:c r="EI137" s="500"/>
      <x:c r="EJ137" s="174"/>
      <x:c r="EK137" s="174" t="str">
        <x:v>Pending</x:v>
      </x:c>
      <x:c r="EL137" s="177" t="n">
        <x:v>46272</x:v>
      </x:c>
      <x:c r="EM137" s="174" t="str">
        <x:v>Production PubMed record imported and reconciled to Zotero item LZ9CFUTV;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" s="181" t="n">
        <x:f>IF(L137="","",(IF(N137&lt;&gt;"",1,0)+IF(O137&lt;&gt;"",1,0)+IF(AJ137&lt;&gt;"",1,0)+IF(AU137&lt;&gt;"",1,0)+IF(BE137&lt;&gt;"",1,0)+IF(CF137&lt;&gt;"",1,0)+IF(CJ137="Yes",1,0)+IF(CL137="Yes",1,0)+IF(DE137&lt;&gt;"Pending",1,0)+IF(F137&lt;&gt;"",1,0)+IF(DZ137&lt;&gt;"",1,0)+IF(EI137&lt;&gt;"",1,0))/12)</x:f>
        <x:v>0.5</x:v>
      </x:c>
    </x:row>
    <x:row r="138">
      <x:c r="A138" s="175" t="str">
        <x:v>EV-0135</x:v>
      </x:c>
      <x:c r="B138" s="174" t="str">
        <x:v>Integrity check</x:v>
      </x:c>
      <x:c r="C138" s="175" t="str">
        <x:f>IF(L138="","",IF(LEFT(EC138,7)="BLOCKED","🔴 Do not use for conclusion",IF(EB138="Yes","🟢 Claim-ready","🟡 Caution / context")))</x:f>
        <x:v>🟡 Caution / context</x:v>
      </x:c>
      <x:c r="D138" s="174" t="str">
        <x:f>IF(L138="","",EC138)</x:f>
        <x:v>PENDING — appropriate appraisal</x:v>
      </x:c>
      <x:c r="E138" s="174" t="str">
        <x:v>P3 — Medium</x:v>
      </x:c>
      <x:c r="F138" s="174" t="str">
        <x:v>Pending</x:v>
      </x:c>
      <x:c r="G138" s="174" t="str">
        <x:v>Title/abstract identify an explicit tactical/public-safety context and readiness domain; retain for full-text assessment.</x:v>
      </x:c>
      <x:c r="H138" s="174" t="str">
        <x:v>Obtain and review lawful full text; confirm human adjudication; then select a design-specific appraisal instrument.</x:v>
      </x:c>
      <x:c r="I138" s="174"/>
      <x:c r="J138" s="174" t="str">
        <x:v>A — Core</x:v>
      </x:c>
      <x:c r="K138" s="174" t="str">
        <x:v>IDENTIFIED</x:v>
      </x:c>
      <x:c r="L138" s="174" t="str">
        <x:v>The emerging and evolving evidence supporting creatine as an ergogenic aid: history and applications.</x:v>
      </x:c>
      <x:c r="M138" s="174"/>
      <x:c r="N138" s="174" t="str">
        <x:v>Kerksick, Chad; Gonzalez, Drew; Stout, Jeffery; Forbes, Scott; Candow, Darren; Ziegenfuss, Tim; Marshall, Robert; Schwesig, Rene; Kreider, Richard</x:v>
      </x:c>
      <x:c r="O138" s="176" t="n">
        <x:v>2026</x:v>
      </x:c>
      <x:c r="P138" s="174" t="str">
        <x:v>Journal of the International Society of Sports Nutrition</x:v>
      </x:c>
      <x:c r="Q138" s="174" t="str">
        <x:v>Journal Article; Review</x:v>
      </x:c>
      <x:c r="R138" s="174" t="str">
        <x:v>Unclear</x:v>
      </x:c>
      <x:c r="S138" s="174" t="str">
        <x:v>Unknown</x:v>
      </x:c>
      <x:c r="T138" s="174" t="str">
        <x:v>eng</x:v>
      </x:c>
      <x:c r="U138" s="174" t="str">
        <x:v>https://pubmed.ncbi.nlm.nih.gov/41870601/</x:v>
      </x:c>
      <x:c r="V138" s="174" t="str">
        <x:v>10.1080/15502783.2026.2646627</x:v>
      </x:c>
      <x:c r="W138" s="175" t="str">
        <x:f>IF(V138="","",LOWER(SUBSTITUTE(SUBSTITUTE(SUBSTITUTE(SUBSTITUTE(TRIM(V138),"https://doi.org/",""),"http://doi.org/",""),"https://dx.doi.org/",""),"doi:","")))</x:f>
        <x:v>10.1080/15502783.2026.2646627</x:v>
      </x:c>
      <x:c r="X138" s="174" t="str">
        <x:v>41870601</x:v>
      </x:c>
      <x:c r="Y138" s="174" t="str">
        <x:v>PMC13011109</x:v>
      </x:c>
      <x:c r="Z138" s="174"/>
      <x:c r="AA138" s="174" t="str">
        <x:v>PubMed/MEDLINE</x:v>
      </x:c>
      <x:c r="AB138" s="174" t="str">
        <x:v>PUBMED-A-v1.0-2026-08-28</x:v>
      </x:c>
      <x:c r="AC138" s="174" t="str">
        <x:v>SP-PUBMED-A-20260828</x:v>
      </x:c>
      <x:c r="AD138" s="177" t="n">
        <x:v>46262</x:v>
      </x:c>
      <x:c r="AE138" s="177" t="n">
        <x:v>46272</x:v>
      </x:c>
      <x:c r="AF138" s="174" t="str">
        <x:v>FPJ529DK</x:v>
      </x:c>
      <x:c r="AG138" s="174"/>
      <x:c r="AH138" s="174" t="str">
        <x:v>Tactical Athlete → Operational Readiness Brazil</x:v>
      </x:c>
      <x:c r="AI138" s="174" t="str">
        <x:v>evidence-family:A</x:v>
      </x:c>
      <x:c r="AJ138" s="174"/>
      <x:c r="AK138" s="175" t="str">
        <x:f>IF(AJ138="","",IF(OR(LOWER(AJ138)="brazil",LOWER(AJ138)="brasil"),"Yes","No"))</x:f>
      </x:c>
      <x:c r="AL138" s="174"/>
      <x:c r="AM138" s="174"/>
      <x:c r="AN138" s="174"/>
      <x:c r="AO138" s="178"/>
      <x:c r="AP138" s="174"/>
      <x:c r="AQ138" s="174"/>
      <x:c r="AR138" s="174"/>
      <x:c r="AS138" s="174"/>
      <x:c r="AT138" s="174"/>
      <x:c r="AU138" s="174"/>
      <x:c r="AV138" s="174"/>
      <x:c r="AW138" s="174"/>
      <x:c r="AX138" s="174"/>
      <x:c r="AY138" s="174"/>
      <x:c r="AZ138" s="174"/>
      <x:c r="BA138" s="174"/>
      <x:c r="BB138" s="174"/>
      <x:c r="BC138" s="174"/>
      <x:c r="BD138" s="174"/>
      <x:c r="BE138" s="174"/>
      <x:c r="BF138" s="174"/>
      <x:c r="BG138" s="174"/>
      <x:c r="BH138" s="174"/>
      <x:c r="BI138" s="174"/>
      <x:c r="BJ138" s="174"/>
      <x:c r="BK138" s="174"/>
      <x:c r="BL138" s="174"/>
      <x:c r="BM138" s="174"/>
      <x:c r="BN138" s="174"/>
      <x:c r="BO138" s="174"/>
      <x:c r="BP138" s="174"/>
      <x:c r="BQ138" s="174"/>
      <x:c r="BR138" s="174"/>
      <x:c r="BS138" s="174"/>
      <x:c r="BT138" s="174"/>
      <x:c r="BU138" s="174"/>
      <x:c r="BV138" s="174"/>
      <x:c r="BW138" s="174"/>
      <x:c r="BX138" s="174"/>
      <x:c r="BY138" s="174"/>
      <x:c r="BZ138" s="174"/>
      <x:c r="CA138" s="174"/>
      <x:c r="CB138" s="174"/>
      <x:c r="CC138" s="174"/>
      <x:c r="CD138" s="174"/>
      <x:c r="CE138" s="174"/>
      <x:c r="CF138" s="174"/>
      <x:c r="CG138" s="174"/>
      <x:c r="CH138" s="174"/>
      <x:c r="CI138" s="179"/>
      <x:c r="CJ138" s="174" t="str">
        <x:v>Yes</x:v>
      </x:c>
      <x:c r="CK138" s="174" t="str">
        <x:v>Yes</x:v>
      </x:c>
      <x:c r="CL138" s="174" t="str">
        <x:v>Yes</x:v>
      </x:c>
      <x:c r="CM138" s="174" t="str">
        <x:v>Clear</x:v>
      </x:c>
      <x:c r="CN138" s="174" t="str">
        <x:v>Verified — clear</x:v>
      </x:c>
      <x:c r="CO138" s="177" t="n">
        <x:v>46272</x:v>
      </x:c>
      <x:c r="CP138" s="174" t="str">
        <x:v>https://pubmed.ncbi.nlm.nih.gov/41870601/</x:v>
      </x:c>
      <x:c r="CQ138" s="174"/>
      <x:c r="CR138" s="174"/>
      <x:c r="CS138" s="174"/>
      <x:c r="CT138" s="174"/>
      <x:c r="CU138" s="176"/>
      <x:c r="CV138" s="176"/>
      <x:c r="CW138" s="176"/>
      <x:c r="CX138" s="176"/>
      <x:c r="CY138" s="176"/>
      <x:c r="CZ138" s="176"/>
      <x:c r="DA138" s="176"/>
      <x:c r="DB138" s="175" t="str">
        <x:f>IF(L138="","",IF(AND(COUNT(CU138:DA138)=7,OR(CU138=0,CU138=1,CU138=2),OR(CV138=0,CV138=1,CV138=2),OR(CW138=0,CW138=1,CW138=2),OR(CX138=0,CX138=1,CX138=2),OR(CY138=0,CY138=1,CY138=2),OR(CZ138=0,CZ138=1,CZ138=2),OR(DA138=0,DA138=1,DA138=2)),SUM(CU138:DA138),""))</x:f>
      </x:c>
      <x:c r="DC138" s="180" t="str">
        <x:f>IF(DB138="","",ROUND(DB138/14*10,1))</x:f>
      </x:c>
      <x:c r="DD138" s="174" t="str">
        <x:v>Pending</x:v>
      </x:c>
      <x:c r="DE138" s="175" t="str">
        <x:f>IF(L138="","",IF(DC138="","Pending",IF(DD138="Yes","CONDITIONAL — safety override",IF(DC138&gt;=8,"HIGH",IF(DC138&gt;=5,"CONDITIONAL","LOW")))))</x:f>
        <x:v>Pending</x:v>
      </x:c>
      <x:c r="DF138" s="174" t="str">
        <x:v>Pending screening and full-text appraisal; no transferability judgment made at identification.</x:v>
      </x:c>
      <x:c r="DG138" s="174"/>
      <x:c r="DH138" s="174"/>
      <x:c r="DI138" s="174"/>
      <x:c r="DJ138" s="174"/>
      <x:c r="DK138" s="174"/>
      <x:c r="DL138" s="174"/>
      <x:c r="DM138" s="174"/>
      <x:c r="DN138" s="174"/>
      <x:c r="DO138" s="174"/>
      <x:c r="DP138" s="174"/>
      <x:c r="DQ138" s="174"/>
      <x:c r="DR138" s="174"/>
      <x:c r="DS138" s="174"/>
      <x:c r="DT138" s="174"/>
      <x:c r="DU138" s="174"/>
      <x:c r="DV138" s="174"/>
      <x:c r="DW138" s="174"/>
      <x:c r="DX138" s="174"/>
      <x:c r="DY138" s="174"/>
      <x:c r="DZ138" s="174" t="str">
        <x:v>Title/abstract screening alone does not establish effectiveness, causality, methodological quality, transferability to Brazilian public safety or an institutional recommendation.</x:v>
      </x:c>
      <x:c r="EA138" s="174" t="str">
        <x:v>Pending</x:v>
      </x:c>
      <x:c r="EB138" s="175" t="str">
        <x:f>IF(L138="","",IF(EC138="READY","Yes","No / Pending"))</x:f>
        <x:v>No / Pending</x:v>
      </x:c>
      <x:c r="EC138" s="174" t="str">
        <x:f>IF(L138="","",IF(OR(ISNUMBER(SEARCH("Retracted Publication",Q138)),CM138="Retracted",CN138="Retracted",CM138="Expression of Concern",CN138="Expression of Concern",F138="Not used",CG138="Critical",CH138="High",CH138="Critical"),"BLOCKED — integrity or use restriction",IF(AND(CJ138="Yes",CK138="Yes",CL138="Yes"),IF(AND(CM138="Clear",CN138="Verified — clear"),IF(AND(AND(LEN(TRIM(CF138))&gt;0,LEFT(LOWER(TRIM(CF138)),7)&lt;&gt;"pending"),OR(CG138="High",CG138="Moderate"),OR(CH138="Low",CH138="Some concerns",CH138="Not applicable")),IF(AND(DD138="No",OR(DE138="HIGH",DE138="CONDITIONAL"),AND(LEN(TRIM(DF138))&gt;0,LEFT(LOWER(TRIM(DF138)),7)&lt;&gt;"pending")),IF(AND(AND(LEN(TRIM(DT138))&gt;0,LEFT(LOWER(TRIM(DT138)),7)&lt;&gt;"pending"),AND(LEN(TRIM(DU138))&gt;0,LEFT(LOWER(TRIM(DU138)),7)&lt;&gt;"pending"),OR(AND(LEN(TRIM(DV138))&gt;0,LEFT(LOWER(TRIM(DV138)),7)&lt;&gt;"pending"),AND(LEN(TRIM(DW138))&gt;0,LEFT(LOWER(TRIM(DW138)),7)&lt;&gt;"pending")),AND(LEN(TRIM(DX138))&gt;0,LEFT(LOWER(TRIM(DX138)),7)&lt;&gt;"pending")),IF(AND(F138="Claim-ready",OR(EA138="Strong",EA138="Moderate"),AND(LEN(TRIM(G138))&gt;0,LEFT(LOWER(TRIM(G138)),7)&lt;&gt;"pending"),G138&lt;&gt;"No substantive use decision is permitted from identification metadata alone.",AND(LEN(TRIM(DZ138))&gt;0,LEFT(LOWER(TRIM(DZ138)),7)&lt;&gt;"pending"),DZ138&lt;&gt;"Identification metadata alone does not permit any substantive scientific, causal, operational, or institutional claim.",AND(LEN(TRIM(EI138))&gt;0,LEFT(LOWER(TRIM(EI138)),7)&lt;&gt;"pending"),ISNUMBER(EH138),EH138&gt;0),"READY","PENDING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" s="174" t="str">
        <x:v>Pending</x:v>
      </x:c>
      <x:c r="EE138" s="174"/>
      <x:c r="EF138" s="174" t="str">
        <x:v>Pending</x:v>
      </x:c>
      <x:c r="EG138" s="174" t="str">
        <x:v>Pending</x:v>
      </x:c>
      <x:c r="EH138" s="177"/>
      <x:c r="EI138" s="500"/>
      <x:c r="EJ138" s="174"/>
      <x:c r="EK138" s="174" t="str">
        <x:v>Pending</x:v>
      </x:c>
      <x:c r="EL138" s="177" t="n">
        <x:v>46272</x:v>
      </x:c>
      <x:c r="EM138" s="174" t="str">
        <x:v>Production PubMed record imported and reconciled to Zotero item FPJ529DK;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" s="181" t="n">
        <x:f>IF(L138="","",(IF(N138&lt;&gt;"",1,0)+IF(O138&lt;&gt;"",1,0)+IF(AJ138&lt;&gt;"",1,0)+IF(AU138&lt;&gt;"",1,0)+IF(BE138&lt;&gt;"",1,0)+IF(CF138&lt;&gt;"",1,0)+IF(CJ138="Yes",1,0)+IF(CL138="Yes",1,0)+IF(DE138&lt;&gt;"Pending",1,0)+IF(F138&lt;&gt;"",1,0)+IF(DZ138&lt;&gt;"",1,0)+IF(EI138&lt;&gt;"",1,0))/12)</x:f>
        <x:v>0.5</x:v>
      </x:c>
    </x:row>
    <x:row r="139">
      <x:c r="A139" s="175" t="str">
        <x:v>EV-0136</x:v>
      </x:c>
      <x:c r="B139" s="174" t="str">
        <x:v>Integrity check</x:v>
      </x:c>
      <x:c r="C139" s="175" t="str">
        <x:f>IF(L139="","",IF(LEFT(EC139,7)="BLOCKED","🔴 Do not use for conclusion",IF(EB139="Yes","🟢 Claim-ready","🟡 Caution / context")))</x:f>
        <x:v>🟡 Caution / context</x:v>
      </x:c>
      <x:c r="D139" s="174" t="str">
        <x:f>IF(L139="","",EC139)</x:f>
        <x:v>PENDING — appropriate appraisal</x:v>
      </x:c>
      <x:c r="E139" s="174" t="str">
        <x:v>P3 — Medium</x:v>
      </x:c>
      <x:c r="F139" s="174" t="str">
        <x:v>Pending</x:v>
      </x:c>
      <x:c r="G139" s="174" t="str">
        <x:v>Title/abstract identify an explicit tactical/public-safety context and readiness domain; retain for full-text assessment.</x:v>
      </x:c>
      <x:c r="H139" s="174" t="str">
        <x:v>Obtain and review lawful full text; confirm human adjudication; then select a design-specific appraisal instrument.</x:v>
      </x:c>
      <x:c r="I139" s="174"/>
      <x:c r="J139" s="174" t="str">
        <x:v>A — Core</x:v>
      </x:c>
      <x:c r="K139" s="174" t="str">
        <x:v>IDENTIFIED</x:v>
      </x:c>
      <x:c r="L139" s="174" t="str">
        <x:v>The STEP Method: A Structured Approach to Optimize Team Performance of Army Forward Resuscitative Surgical Detachments (FRSDs).</x:v>
      </x:c>
      <x:c r="M139" s="174"/>
      <x:c r="N139" s="174" t="str">
        <x:v>Bongartz, Tim; High, Kevin; Smith, Joshua P; Palubicki, Jakob; Cleaves, Christine; Sweigert, Charles; Buzzelli, Mark D</x:v>
      </x:c>
      <x:c r="O139" s="176" t="n">
        <x:v>2026</x:v>
      </x:c>
      <x:c r="P139" s="174" t="str">
        <x:v>Journal of special operations medicine : a peer reviewed journal for SOF medical professionals</x:v>
      </x:c>
      <x:c r="Q139" s="174" t="str">
        <x:v>Journal Article</x:v>
      </x:c>
      <x:c r="R139" s="174" t="str">
        <x:v>Unclear</x:v>
      </x:c>
      <x:c r="S139" s="174" t="str">
        <x:v>Unknown</x:v>
      </x:c>
      <x:c r="T139" s="174" t="str">
        <x:v>eng</x:v>
      </x:c>
      <x:c r="U139" s="174" t="str">
        <x:v>https://pubmed.ncbi.nlm.nih.gov/41865313/</x:v>
      </x:c>
      <x:c r="V139" s="174" t="str">
        <x:v>10.55460/j.spec.oper.med.2026.tai8-kekx</x:v>
      </x:c>
      <x:c r="W139" s="175" t="str">
        <x:f>IF(V139="","",LOWER(SUBSTITUTE(SUBSTITUTE(SUBSTITUTE(SUBSTITUTE(TRIM(V139),"https://doi.org/",""),"http://doi.org/",""),"https://dx.doi.org/",""),"doi:","")))</x:f>
        <x:v>10.55460/j.spec.oper.med.2026.tai8-kekx</x:v>
      </x:c>
      <x:c r="X139" s="174" t="str">
        <x:v>41865313</x:v>
      </x:c>
      <x:c r="Y139" s="174" t="str"/>
      <x:c r="Z139" s="174"/>
      <x:c r="AA139" s="174" t="str">
        <x:v>PubMed/MEDLINE</x:v>
      </x:c>
      <x:c r="AB139" s="174" t="str">
        <x:v>PUBMED-A-v1.0-2026-08-28</x:v>
      </x:c>
      <x:c r="AC139" s="174" t="str">
        <x:v>SP-PUBMED-A-20260828</x:v>
      </x:c>
      <x:c r="AD139" s="177" t="n">
        <x:v>46262</x:v>
      </x:c>
      <x:c r="AE139" s="177" t="n">
        <x:v>46272</x:v>
      </x:c>
      <x:c r="AF139" s="174" t="str">
        <x:v>V2LEMFM2</x:v>
      </x:c>
      <x:c r="AG139" s="174"/>
      <x:c r="AH139" s="174" t="str">
        <x:v>Tactical Athlete → Operational Readiness Brazil</x:v>
      </x:c>
      <x:c r="AI139" s="174" t="str">
        <x:v>evidence-family:A</x:v>
      </x:c>
      <x:c r="AJ139" s="174"/>
      <x:c r="AK139" s="175" t="str">
        <x:f>IF(AJ139="","",IF(OR(LOWER(AJ139)="brazil",LOWER(AJ139)="brasil"),"Yes","No"))</x:f>
      </x:c>
      <x:c r="AL139" s="174"/>
      <x:c r="AM139" s="174"/>
      <x:c r="AN139" s="174"/>
      <x:c r="AO139" s="178"/>
      <x:c r="AP139" s="174"/>
      <x:c r="AQ139" s="174"/>
      <x:c r="AR139" s="174"/>
      <x:c r="AS139" s="174"/>
      <x:c r="AT139" s="174"/>
      <x:c r="AU139" s="174"/>
      <x:c r="AV139" s="174"/>
      <x:c r="AW139" s="174"/>
      <x:c r="AX139" s="174"/>
      <x:c r="AY139" s="174"/>
      <x:c r="AZ139" s="174"/>
      <x:c r="BA139" s="174"/>
      <x:c r="BB139" s="174"/>
      <x:c r="BC139" s="174"/>
      <x:c r="BD139" s="174"/>
      <x:c r="BE139" s="174"/>
      <x:c r="BF139" s="174"/>
      <x:c r="BG139" s="174"/>
      <x:c r="BH139" s="174"/>
      <x:c r="BI139" s="174"/>
      <x:c r="BJ139" s="174"/>
      <x:c r="BK139" s="174"/>
      <x:c r="BL139" s="174"/>
      <x:c r="BM139" s="174"/>
      <x:c r="BN139" s="174"/>
      <x:c r="BO139" s="174"/>
      <x:c r="BP139" s="174"/>
      <x:c r="BQ139" s="174"/>
      <x:c r="BR139" s="174"/>
      <x:c r="BS139" s="174"/>
      <x:c r="BT139" s="174"/>
      <x:c r="BU139" s="174"/>
      <x:c r="BV139" s="174"/>
      <x:c r="BW139" s="174"/>
      <x:c r="BX139" s="174"/>
      <x:c r="BY139" s="174"/>
      <x:c r="BZ139" s="174"/>
      <x:c r="CA139" s="174"/>
      <x:c r="CB139" s="174"/>
      <x:c r="CC139" s="174"/>
      <x:c r="CD139" s="174"/>
      <x:c r="CE139" s="174"/>
      <x:c r="CF139" s="174"/>
      <x:c r="CG139" s="174"/>
      <x:c r="CH139" s="174"/>
      <x:c r="CI139" s="179"/>
      <x:c r="CJ139" s="174" t="str">
        <x:v>Yes</x:v>
      </x:c>
      <x:c r="CK139" s="174" t="str">
        <x:v>Yes</x:v>
      </x:c>
      <x:c r="CL139" s="174" t="str">
        <x:v>Yes</x:v>
      </x:c>
      <x:c r="CM139" s="174" t="str">
        <x:v>Clear</x:v>
      </x:c>
      <x:c r="CN139" s="174" t="str">
        <x:v>Verified — clear</x:v>
      </x:c>
      <x:c r="CO139" s="177" t="n">
        <x:v>46272</x:v>
      </x:c>
      <x:c r="CP139" s="174" t="str">
        <x:v>https://pubmed.ncbi.nlm.nih.gov/41865313/</x:v>
      </x:c>
      <x:c r="CQ139" s="174"/>
      <x:c r="CR139" s="174"/>
      <x:c r="CS139" s="174"/>
      <x:c r="CT139" s="174"/>
      <x:c r="CU139" s="176"/>
      <x:c r="CV139" s="176"/>
      <x:c r="CW139" s="176"/>
      <x:c r="CX139" s="176"/>
      <x:c r="CY139" s="176"/>
      <x:c r="CZ139" s="176"/>
      <x:c r="DA139" s="176"/>
      <x:c r="DB139" s="175" t="str">
        <x:f>IF(L139="","",IF(AND(COUNT(CU139:DA139)=7,OR(CU139=0,CU139=1,CU139=2),OR(CV139=0,CV139=1,CV139=2),OR(CW139=0,CW139=1,CW139=2),OR(CX139=0,CX139=1,CX139=2),OR(CY139=0,CY139=1,CY139=2),OR(CZ139=0,CZ139=1,CZ139=2),OR(DA139=0,DA139=1,DA139=2)),SUM(CU139:DA139),""))</x:f>
      </x:c>
      <x:c r="DC139" s="180" t="str">
        <x:f>IF(DB139="","",ROUND(DB139/14*10,1))</x:f>
      </x:c>
      <x:c r="DD139" s="174" t="str">
        <x:v>Pending</x:v>
      </x:c>
      <x:c r="DE139" s="175" t="str">
        <x:f>IF(L139="","",IF(DC139="","Pending",IF(DD139="Yes","CONDITIONAL — safety override",IF(DC139&gt;=8,"HIGH",IF(DC139&gt;=5,"CONDITIONAL","LOW")))))</x:f>
        <x:v>Pending</x:v>
      </x:c>
      <x:c r="DF139" s="174" t="str">
        <x:v>Pending screening and full-text appraisal; no transferability judgment made at identification.</x:v>
      </x:c>
      <x:c r="DG139" s="174"/>
      <x:c r="DH139" s="174"/>
      <x:c r="DI139" s="174"/>
      <x:c r="DJ139" s="174"/>
      <x:c r="DK139" s="174"/>
      <x:c r="DL139" s="174"/>
      <x:c r="DM139" s="174"/>
      <x:c r="DN139" s="174"/>
      <x:c r="DO139" s="174"/>
      <x:c r="DP139" s="174"/>
      <x:c r="DQ139" s="174"/>
      <x:c r="DR139" s="174"/>
      <x:c r="DS139" s="174"/>
      <x:c r="DT139" s="174"/>
      <x:c r="DU139" s="174"/>
      <x:c r="DV139" s="174"/>
      <x:c r="DW139" s="174"/>
      <x:c r="DX139" s="174"/>
      <x:c r="DY139" s="174"/>
      <x:c r="DZ139" s="174" t="str">
        <x:v>Title/abstract screening alone does not establish effectiveness, causality, methodological quality, transferability to Brazilian public safety or an institutional recommendation.</x:v>
      </x:c>
      <x:c r="EA139" s="174" t="str">
        <x:v>Pending</x:v>
      </x:c>
      <x:c r="EB139" s="175" t="str">
        <x:f>IF(L139="","",IF(EC139="READY","Yes","No / Pending"))</x:f>
        <x:v>No / Pending</x:v>
      </x:c>
      <x:c r="EC139" s="174" t="str">
        <x:f>IF(L139="","",IF(OR(ISNUMBER(SEARCH("Retracted Publication",Q139)),CM139="Retracted",CN139="Retracted",CM139="Expression of Concern",CN139="Expression of Concern",F139="Not used",CG139="Critical",CH139="High",CH139="Critical"),"BLOCKED — integrity or use restriction",IF(AND(CJ139="Yes",CK139="Yes",CL139="Yes"),IF(AND(CM139="Clear",CN139="Verified — clear"),IF(AND(AND(LEN(TRIM(CF139))&gt;0,LEFT(LOWER(TRIM(CF139)),7)&lt;&gt;"pending"),OR(CG139="High",CG139="Moderate"),OR(CH139="Low",CH139="Some concerns",CH139="Not applicable")),IF(AND(DD139="No",OR(DE139="HIGH",DE139="CONDITIONAL"),AND(LEN(TRIM(DF139))&gt;0,LEFT(LOWER(TRIM(DF139)),7)&lt;&gt;"pending")),IF(AND(AND(LEN(TRIM(DT139))&gt;0,LEFT(LOWER(TRIM(DT139)),7)&lt;&gt;"pending"),AND(LEN(TRIM(DU139))&gt;0,LEFT(LOWER(TRIM(DU139)),7)&lt;&gt;"pending"),OR(AND(LEN(TRIM(DV139))&gt;0,LEFT(LOWER(TRIM(DV139)),7)&lt;&gt;"pending"),AND(LEN(TRIM(DW139))&gt;0,LEFT(LOWER(TRIM(DW139)),7)&lt;&gt;"pending")),AND(LEN(TRIM(DX139))&gt;0,LEFT(LOWER(TRIM(DX139)),7)&lt;&gt;"pending")),IF(AND(F139="Claim-ready",OR(EA139="Strong",EA139="Moderate"),AND(LEN(TRIM(G139))&gt;0,LEFT(LOWER(TRIM(G139)),7)&lt;&gt;"pending"),G139&lt;&gt;"No substantive use decision is permitted from identification metadata alone.",AND(LEN(TRIM(DZ139))&gt;0,LEFT(LOWER(TRIM(DZ139)),7)&lt;&gt;"pending"),DZ139&lt;&gt;"Identification metadata alone does not permit any substantive scientific, causal, operational, or institutional claim.",AND(LEN(TRIM(EI139))&gt;0,LEFT(LOWER(TRIM(EI139)),7)&lt;&gt;"pending"),ISNUMBER(EH139),EH139&gt;0),"READY","PENDING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" s="174" t="str">
        <x:v>Pending</x:v>
      </x:c>
      <x:c r="EE139" s="174"/>
      <x:c r="EF139" s="174" t="str">
        <x:v>Pending</x:v>
      </x:c>
      <x:c r="EG139" s="174" t="str">
        <x:v>Pending</x:v>
      </x:c>
      <x:c r="EH139" s="177"/>
      <x:c r="EI139" s="500"/>
      <x:c r="EJ139" s="174"/>
      <x:c r="EK139" s="174" t="str">
        <x:v>Pending</x:v>
      </x:c>
      <x:c r="EL139" s="177" t="n">
        <x:v>46272</x:v>
      </x:c>
      <x:c r="EM139" s="174" t="str">
        <x:v>Production PubMed record imported and reconciled to Zotero item V2LEMFM2;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" s="181" t="n">
        <x:f>IF(L139="","",(IF(N139&lt;&gt;"",1,0)+IF(O139&lt;&gt;"",1,0)+IF(AJ139&lt;&gt;"",1,0)+IF(AU139&lt;&gt;"",1,0)+IF(BE139&lt;&gt;"",1,0)+IF(CF139&lt;&gt;"",1,0)+IF(CJ139="Yes",1,0)+IF(CL139="Yes",1,0)+IF(DE139&lt;&gt;"Pending",1,0)+IF(F139&lt;&gt;"",1,0)+IF(DZ139&lt;&gt;"",1,0)+IF(EI139&lt;&gt;"",1,0))/12)</x:f>
        <x:v>0.5</x:v>
      </x:c>
    </x:row>
    <x:row r="140">
      <x:c r="A140" s="175" t="str">
        <x:v>EV-0137</x:v>
      </x:c>
      <x:c r="B140" s="174" t="str">
        <x:v>Metadata verification</x:v>
      </x:c>
      <x:c r="C140" s="175" t="str">
        <x:f>IF(L140="","",IF(LEFT(EC140,7)="BLOCKED","🔴 Do not use for conclusion",IF(EB140="Yes","🟢 Claim-ready","🟡 Caution / context")))</x:f>
        <x:v>🟡 Caution / context</x:v>
      </x:c>
      <x:c r="D140" s="174" t="str">
        <x:f>IF(L140="","",EC140)</x:f>
        <x:v>PENDING — verification</x:v>
      </x:c>
      <x:c r="E140" s="174" t="str">
        <x:v>P2 — High</x:v>
      </x:c>
      <x:c r="F140" s="174" t="str">
        <x:v>Pending</x:v>
      </x:c>
      <x:c r="G140" s="174" t="str">
        <x:v>A potentially relevant concept is present, but direct applicability is ambiguous at title/abstract level.</x:v>
      </x:c>
      <x:c r="H140" s="174" t="str">
        <x:v>Human title/abstract adjudication; retrieve full text if relevance remains plausible.</x:v>
      </x:c>
      <x:c r="I140" s="174"/>
      <x:c r="J140" s="174" t="str">
        <x:v>A — Core</x:v>
      </x:c>
      <x:c r="K140" s="174" t="str">
        <x:v>IDENTIFIED</x:v>
      </x:c>
      <x:c r="L140" s="174" t="str">
        <x:v>Rehabilitative Interventions for Flight-Related Musculoskeletal Injuries in the Neck, Shoulder, and Back among Military Pilots and Aircrew: A Systematic Review With Meta-Analysis.</x:v>
      </x:c>
      <x:c r="M140" s="174"/>
      <x:c r="N140" s="174" t="str">
        <x:v>Talbot, Laura A; Wu, Lin; Ramirez, Vanessa J; Taylor-Clark, Tanekkia M; Fagan, Mathias; Zuber, Pilar; Bradley, David F Jr; Scallan, Ross; Morrell, Christopher H; Enochs, Kayla; Rountree, Josh; Cole, Catherine; Hillner, Jesse Sr; Knizel, Jessica; Mahoney, Jeramy; Metter, Earl Jeffrey</x:v>
      </x:c>
      <x:c r="O140" s="176" t="n">
        <x:v>2026</x:v>
      </x:c>
      <x:c r="P140" s="174" t="str">
        <x:v>Military medicine</x:v>
      </x:c>
      <x:c r="Q140" s="174" t="str">
        <x:v>Journal Article</x:v>
      </x:c>
      <x:c r="R140" s="174" t="str">
        <x:v>Unclear</x:v>
      </x:c>
      <x:c r="S140" s="174" t="str">
        <x:v>Unknown</x:v>
      </x:c>
      <x:c r="T140" s="174" t="str">
        <x:v>eng</x:v>
      </x:c>
      <x:c r="U140" s="174" t="str">
        <x:v>https://pubmed.ncbi.nlm.nih.gov/41863396/</x:v>
      </x:c>
      <x:c r="V140" s="174" t="str">
        <x:v>10.1093/milmed/usag098</x:v>
      </x:c>
      <x:c r="W140" s="175" t="str">
        <x:f>IF(V140="","",LOWER(SUBSTITUTE(SUBSTITUTE(SUBSTITUTE(SUBSTITUTE(TRIM(V140),"https://doi.org/",""),"http://doi.org/",""),"https://dx.doi.org/",""),"doi:","")))</x:f>
        <x:v>10.1093/milmed/usag098</x:v>
      </x:c>
      <x:c r="X140" s="174" t="str">
        <x:v>41863396</x:v>
      </x:c>
      <x:c r="Y140" s="174" t="str"/>
      <x:c r="Z140" s="174"/>
      <x:c r="AA140" s="174" t="str">
        <x:v>PubMed/MEDLINE</x:v>
      </x:c>
      <x:c r="AB140" s="174" t="str">
        <x:v>PUBMED-A-v1.0-2026-08-28</x:v>
      </x:c>
      <x:c r="AC140" s="174" t="str">
        <x:v>SP-PUBMED-A-20260828</x:v>
      </x:c>
      <x:c r="AD140" s="177" t="n">
        <x:v>46262</x:v>
      </x:c>
      <x:c r="AE140" s="177" t="n">
        <x:v>46272</x:v>
      </x:c>
      <x:c r="AF140" s="174" t="str">
        <x:v>KX3L9Y73</x:v>
      </x:c>
      <x:c r="AG140" s="174"/>
      <x:c r="AH140" s="174" t="str">
        <x:v>Tactical Athlete → Operational Readiness Brazil</x:v>
      </x:c>
      <x:c r="AI140" s="174" t="str">
        <x:v>evidence-family:A</x:v>
      </x:c>
      <x:c r="AJ140" s="174"/>
      <x:c r="AK140" s="175" t="str">
        <x:f>IF(AJ140="","",IF(OR(LOWER(AJ140)="brazil",LOWER(AJ140)="brasil"),"Yes","No"))</x:f>
      </x:c>
      <x:c r="AL140" s="174"/>
      <x:c r="AM140" s="174"/>
      <x:c r="AN140" s="174"/>
      <x:c r="AO140" s="178"/>
      <x:c r="AP140" s="174"/>
      <x:c r="AQ140" s="174"/>
      <x:c r="AR140" s="174"/>
      <x:c r="AS140" s="174"/>
      <x:c r="AT140" s="174"/>
      <x:c r="AU140" s="174"/>
      <x:c r="AV140" s="174"/>
      <x:c r="AW140" s="174"/>
      <x:c r="AX140" s="174"/>
      <x:c r="AY140" s="174"/>
      <x:c r="AZ140" s="174"/>
      <x:c r="BA140" s="174"/>
      <x:c r="BB140" s="174"/>
      <x:c r="BC140" s="174"/>
      <x:c r="BD140" s="174"/>
      <x:c r="BE140" s="174"/>
      <x:c r="BF140" s="174"/>
      <x:c r="BG140" s="174"/>
      <x:c r="BH140" s="174"/>
      <x:c r="BI140" s="174"/>
      <x:c r="BJ140" s="174"/>
      <x:c r="BK140" s="174"/>
      <x:c r="BL140" s="174"/>
      <x:c r="BM140" s="174"/>
      <x:c r="BN140" s="174"/>
      <x:c r="BO140" s="174"/>
      <x:c r="BP140" s="174"/>
      <x:c r="BQ140" s="174"/>
      <x:c r="BR140" s="174"/>
      <x:c r="BS140" s="174"/>
      <x:c r="BT140" s="174"/>
      <x:c r="BU140" s="174"/>
      <x:c r="BV140" s="174"/>
      <x:c r="BW140" s="174"/>
      <x:c r="BX140" s="174"/>
      <x:c r="BY140" s="174"/>
      <x:c r="BZ140" s="174"/>
      <x:c r="CA140" s="174"/>
      <x:c r="CB140" s="174"/>
      <x:c r="CC140" s="174"/>
      <x:c r="CD140" s="174"/>
      <x:c r="CE140" s="174"/>
      <x:c r="CF140" s="174"/>
      <x:c r="CG140" s="174"/>
      <x:c r="CH140" s="174"/>
      <x:c r="CI140" s="179"/>
      <x:c r="CJ140" s="174" t="str">
        <x:v>Pending</x:v>
      </x:c>
      <x:c r="CK140" s="174" t="str">
        <x:v>Yes</x:v>
      </x:c>
      <x:c r="CL140" s="174" t="str">
        <x:v>Yes</x:v>
      </x:c>
      <x:c r="CM140" s="174" t="str">
        <x:v>Clear</x:v>
      </x:c>
      <x:c r="CN140" s="174" t="str">
        <x:v>Verified — clear</x:v>
      </x:c>
      <x:c r="CO140" s="177" t="n">
        <x:v>46272</x:v>
      </x:c>
      <x:c r="CP140" s="174" t="str">
        <x:v>https://pubmed.ncbi.nlm.nih.gov/41863396/</x:v>
      </x:c>
      <x:c r="CQ140" s="174"/>
      <x:c r="CR140" s="174"/>
      <x:c r="CS140" s="174"/>
      <x:c r="CT140" s="174"/>
      <x:c r="CU140" s="176"/>
      <x:c r="CV140" s="176"/>
      <x:c r="CW140" s="176"/>
      <x:c r="CX140" s="176"/>
      <x:c r="CY140" s="176"/>
      <x:c r="CZ140" s="176"/>
      <x:c r="DA140" s="176"/>
      <x:c r="DB140" s="175" t="str">
        <x:f>IF(L140="","",IF(AND(COUNT(CU140:DA140)=7,OR(CU140=0,CU140=1,CU140=2),OR(CV140=0,CV140=1,CV140=2),OR(CW140=0,CW140=1,CW140=2),OR(CX140=0,CX140=1,CX140=2),OR(CY140=0,CY140=1,CY140=2),OR(CZ140=0,CZ140=1,CZ140=2),OR(DA140=0,DA140=1,DA140=2)),SUM(CU140:DA140),""))</x:f>
      </x:c>
      <x:c r="DC140" s="180" t="str">
        <x:f>IF(DB140="","",ROUND(DB140/14*10,1))</x:f>
      </x:c>
      <x:c r="DD140" s="174" t="str">
        <x:v>Pending</x:v>
      </x:c>
      <x:c r="DE140" s="175" t="str">
        <x:f>IF(L140="","",IF(DC140="","Pending",IF(DD140="Yes","CONDITIONAL — safety override",IF(DC140&gt;=8,"HIGH",IF(DC140&gt;=5,"CONDITIONAL","LOW")))))</x:f>
        <x:v>Pending</x:v>
      </x:c>
      <x:c r="DF140" s="174" t="str">
        <x:v>Pending screening and full-text appraisal; no transferability judgment made at identification.</x:v>
      </x:c>
      <x:c r="DG140" s="174"/>
      <x:c r="DH140" s="174"/>
      <x:c r="DI140" s="174"/>
      <x:c r="DJ140" s="174"/>
      <x:c r="DK140" s="174"/>
      <x:c r="DL140" s="174"/>
      <x:c r="DM140" s="174"/>
      <x:c r="DN140" s="174"/>
      <x:c r="DO140" s="174"/>
      <x:c r="DP140" s="174"/>
      <x:c r="DQ140" s="174"/>
      <x:c r="DR140" s="174"/>
      <x:c r="DS140" s="174"/>
      <x:c r="DT140" s="174"/>
      <x:c r="DU140" s="174"/>
      <x:c r="DV140" s="174"/>
      <x:c r="DW140" s="174"/>
      <x:c r="DX140" s="174"/>
      <x:c r="DY140" s="174"/>
      <x:c r="DZ140" s="174" t="str">
        <x:v>Title/abstract information is insufficient for a substantive scientific, causal, transferability or institutional claim.</x:v>
      </x:c>
      <x:c r="EA140" s="174" t="str">
        <x:v>Pending</x:v>
      </x:c>
      <x:c r="EB140" s="175" t="str">
        <x:f>IF(L140="","",IF(EC140="READY","Yes","No / Pending"))</x:f>
        <x:v>No / Pending</x:v>
      </x:c>
      <x:c r="EC140" s="174" t="str">
        <x:f>IF(L140="","",IF(OR(ISNUMBER(SEARCH("Retracted Publication",Q140)),CM140="Retracted",CN140="Retracted",CM140="Expression of Concern",CN140="Expression of Concern",F140="Not used",CG140="Critical",CH140="High",CH140="Critical"),"BLOCKED — integrity or use restriction",IF(AND(CJ140="Yes",CK140="Yes",CL140="Yes"),IF(AND(CM140="Clear",CN140="Verified — clear"),IF(AND(AND(LEN(TRIM(CF140))&gt;0,LEFT(LOWER(TRIM(CF140)),7)&lt;&gt;"pending"),OR(CG140="High",CG140="Moderate"),OR(CH140="Low",CH140="Some concerns",CH140="Not applicable")),IF(AND(DD140="No",OR(DE140="HIGH",DE140="CONDITIONAL"),AND(LEN(TRIM(DF140))&gt;0,LEFT(LOWER(TRIM(DF140)),7)&lt;&gt;"pending")),IF(AND(AND(LEN(TRIM(DT140))&gt;0,LEFT(LOWER(TRIM(DT140)),7)&lt;&gt;"pending"),AND(LEN(TRIM(DU140))&gt;0,LEFT(LOWER(TRIM(DU140)),7)&lt;&gt;"pending"),OR(AND(LEN(TRIM(DV140))&gt;0,LEFT(LOWER(TRIM(DV140)),7)&lt;&gt;"pending"),AND(LEN(TRIM(DW140))&gt;0,LEFT(LOWER(TRIM(DW140)),7)&lt;&gt;"pending")),AND(LEN(TRIM(DX140))&gt;0,LEFT(LOWER(TRIM(DX140)),7)&lt;&gt;"pending")),IF(AND(F140="Claim-ready",OR(EA140="Strong",EA140="Moderate"),AND(LEN(TRIM(G140))&gt;0,LEFT(LOWER(TRIM(G140)),7)&lt;&gt;"pending"),G140&lt;&gt;"No substantive use decision is permitted from identification metadata alone.",AND(LEN(TRIM(DZ140))&gt;0,LEFT(LOWER(TRIM(DZ140)),7)&lt;&gt;"pending"),DZ140&lt;&gt;"Identification metadata alone does not permit any substantive scientific, causal, operational, or institutional claim.",AND(LEN(TRIM(EI140))&gt;0,LEFT(LOWER(TRIM(EI140)),7)&lt;&gt;"pending"),ISNUMBER(EH140),EH140&gt;0),"READY","PENDING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0" s="174" t="str">
        <x:v>Pending</x:v>
      </x:c>
      <x:c r="EE140" s="174"/>
      <x:c r="EF140" s="174" t="str">
        <x:v>Pending</x:v>
      </x:c>
      <x:c r="EG140" s="174" t="str">
        <x:v>Pending</x:v>
      </x:c>
      <x:c r="EH140" s="177"/>
      <x:c r="EI140" s="500"/>
      <x:c r="EJ140" s="174"/>
      <x:c r="EK140" s="174" t="str">
        <x:v>Pending</x:v>
      </x:c>
      <x:c r="EL140" s="177" t="n">
        <x:v>46272</x:v>
      </x:c>
      <x:c r="EM140" s="174" t="str">
        <x:v>Production PubMed record imported and reconciled to Zotero item KX3L9Y73;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40" s="181" t="n">
        <x:f>IF(L140="","",(IF(N140&lt;&gt;"",1,0)+IF(O140&lt;&gt;"",1,0)+IF(AJ140&lt;&gt;"",1,0)+IF(AU140&lt;&gt;"",1,0)+IF(BE140&lt;&gt;"",1,0)+IF(CF140&lt;&gt;"",1,0)+IF(CJ140="Yes",1,0)+IF(CL140="Yes",1,0)+IF(DE140&lt;&gt;"Pending",1,0)+IF(F140&lt;&gt;"",1,0)+IF(DZ140&lt;&gt;"",1,0)+IF(EI140&lt;&gt;"",1,0))/12)</x:f>
        <x:v>0.4166666666666667</x:v>
      </x:c>
    </x:row>
    <x:row r="141">
      <x:c r="A141" s="175" t="str">
        <x:v>EV-0138</x:v>
      </x:c>
      <x:c r="B141" s="174" t="str">
        <x:v>Integrity check</x:v>
      </x:c>
      <x:c r="C141" s="175" t="str">
        <x:f>IF(L141="","",IF(LEFT(EC141,7)="BLOCKED","🔴 Do not use for conclusion",IF(EB141="Yes","🟢 Claim-ready","🟡 Caution / context")))</x:f>
        <x:v>🟡 Caution / context</x:v>
      </x:c>
      <x:c r="D141" s="174" t="str">
        <x:f>IF(L141="","",EC141)</x:f>
        <x:v>PENDING — appropriate appraisal</x:v>
      </x:c>
      <x:c r="E141" s="174" t="str">
        <x:v>P3 — Medium</x:v>
      </x:c>
      <x:c r="F141" s="174" t="str">
        <x:v>Pending</x:v>
      </x:c>
      <x:c r="G141" s="174" t="str">
        <x:v>A potentially relevant concept is present, but direct applicability is ambiguous at title/abstract level.</x:v>
      </x:c>
      <x:c r="H141" s="174" t="str">
        <x:v>Human title/abstract adjudication; retrieve full text if relevance remains plausible.</x:v>
      </x:c>
      <x:c r="I141" s="174"/>
      <x:c r="J141" s="174" t="str">
        <x:v>A — Core</x:v>
      </x:c>
      <x:c r="K141" s="174" t="str">
        <x:v>IDENTIFIED</x:v>
      </x:c>
      <x:c r="L141" s="174" t="str">
        <x:v>Using a Public Health Framework to Address Operational Sleep Health.</x:v>
      </x:c>
      <x:c r="M141" s="174"/>
      <x:c r="N141" s="174" t="str">
        <x:v>Hoyt, Tim; Santo, Theresa Jackson</x:v>
      </x:c>
      <x:c r="O141" s="176" t="n">
        <x:v>2026</x:v>
      </x:c>
      <x:c r="P141" s="174" t="str">
        <x:v>Military medicine</x:v>
      </x:c>
      <x:c r="Q141" s="174" t="str">
        <x:v>Journal Article</x:v>
      </x:c>
      <x:c r="R141" s="174" t="str">
        <x:v>Unclear</x:v>
      </x:c>
      <x:c r="S141" s="174" t="str">
        <x:v>Unknown</x:v>
      </x:c>
      <x:c r="T141" s="174" t="str">
        <x:v>eng</x:v>
      </x:c>
      <x:c r="U141" s="174" t="str">
        <x:v>https://pubmed.ncbi.nlm.nih.gov/41855071/</x:v>
      </x:c>
      <x:c r="V141" s="174" t="str">
        <x:v>10.1093/milmed/usag130</x:v>
      </x:c>
      <x:c r="W141" s="175" t="str">
        <x:f>IF(V141="","",LOWER(SUBSTITUTE(SUBSTITUTE(SUBSTITUTE(SUBSTITUTE(TRIM(V141),"https://doi.org/",""),"http://doi.org/",""),"https://dx.doi.org/",""),"doi:","")))</x:f>
        <x:v>10.1093/milmed/usag130</x:v>
      </x:c>
      <x:c r="X141" s="174" t="str">
        <x:v>41855071</x:v>
      </x:c>
      <x:c r="Y141" s="174" t="str"/>
      <x:c r="Z141" s="174"/>
      <x:c r="AA141" s="174" t="str">
        <x:v>PubMed/MEDLINE</x:v>
      </x:c>
      <x:c r="AB141" s="174" t="str">
        <x:v>PUBMED-A-v1.0-2026-08-28</x:v>
      </x:c>
      <x:c r="AC141" s="174" t="str">
        <x:v>SP-PUBMED-A-20260828</x:v>
      </x:c>
      <x:c r="AD141" s="177" t="n">
        <x:v>46262</x:v>
      </x:c>
      <x:c r="AE141" s="177" t="n">
        <x:v>46272</x:v>
      </x:c>
      <x:c r="AF141" s="174" t="str">
        <x:v>MV4JT9DT</x:v>
      </x:c>
      <x:c r="AG141" s="174"/>
      <x:c r="AH141" s="174" t="str">
        <x:v>Tactical Athlete → Operational Readiness Brazil</x:v>
      </x:c>
      <x:c r="AI141" s="174" t="str">
        <x:v>evidence-family:A</x:v>
      </x:c>
      <x:c r="AJ141" s="174"/>
      <x:c r="AK141" s="175" t="str">
        <x:f>IF(AJ141="","",IF(OR(LOWER(AJ141)="brazil",LOWER(AJ141)="brasil"),"Yes","No"))</x:f>
      </x:c>
      <x:c r="AL141" s="174"/>
      <x:c r="AM141" s="174"/>
      <x:c r="AN141" s="174"/>
      <x:c r="AO141" s="178"/>
      <x:c r="AP141" s="174"/>
      <x:c r="AQ141" s="174"/>
      <x:c r="AR141" s="174"/>
      <x:c r="AS141" s="174"/>
      <x:c r="AT141" s="174"/>
      <x:c r="AU141" s="174"/>
      <x:c r="AV141" s="174"/>
      <x:c r="AW141" s="174"/>
      <x:c r="AX141" s="174"/>
      <x:c r="AY141" s="174"/>
      <x:c r="AZ141" s="174"/>
      <x:c r="BA141" s="174"/>
      <x:c r="BB141" s="174"/>
      <x:c r="BC141" s="174"/>
      <x:c r="BD141" s="174"/>
      <x:c r="BE141" s="174"/>
      <x:c r="BF141" s="174"/>
      <x:c r="BG141" s="174"/>
      <x:c r="BH141" s="174"/>
      <x:c r="BI141" s="174"/>
      <x:c r="BJ141" s="174"/>
      <x:c r="BK141" s="174"/>
      <x:c r="BL141" s="174"/>
      <x:c r="BM141" s="174"/>
      <x:c r="BN141" s="174"/>
      <x:c r="BO141" s="174"/>
      <x:c r="BP141" s="174"/>
      <x:c r="BQ141" s="174"/>
      <x:c r="BR141" s="174"/>
      <x:c r="BS141" s="174"/>
      <x:c r="BT141" s="174"/>
      <x:c r="BU141" s="174"/>
      <x:c r="BV141" s="174"/>
      <x:c r="BW141" s="174"/>
      <x:c r="BX141" s="174"/>
      <x:c r="BY141" s="174"/>
      <x:c r="BZ141" s="174"/>
      <x:c r="CA141" s="174"/>
      <x:c r="CB141" s="174"/>
      <x:c r="CC141" s="174"/>
      <x:c r="CD141" s="174"/>
      <x:c r="CE141" s="174"/>
      <x:c r="CF141" s="174"/>
      <x:c r="CG141" s="174"/>
      <x:c r="CH141" s="174"/>
      <x:c r="CI141" s="179"/>
      <x:c r="CJ141" s="174" t="str">
        <x:v>Yes</x:v>
      </x:c>
      <x:c r="CK141" s="174" t="str">
        <x:v>Yes</x:v>
      </x:c>
      <x:c r="CL141" s="174" t="str">
        <x:v>Yes</x:v>
      </x:c>
      <x:c r="CM141" s="174" t="str">
        <x:v>Clear</x:v>
      </x:c>
      <x:c r="CN141" s="174" t="str">
        <x:v>Verified — clear</x:v>
      </x:c>
      <x:c r="CO141" s="177" t="n">
        <x:v>46272</x:v>
      </x:c>
      <x:c r="CP141" s="174" t="str">
        <x:v>https://pubmed.ncbi.nlm.nih.gov/41855071/</x:v>
      </x:c>
      <x:c r="CQ141" s="174"/>
      <x:c r="CR141" s="174"/>
      <x:c r="CS141" s="174"/>
      <x:c r="CT141" s="174"/>
      <x:c r="CU141" s="176"/>
      <x:c r="CV141" s="176"/>
      <x:c r="CW141" s="176"/>
      <x:c r="CX141" s="176"/>
      <x:c r="CY141" s="176"/>
      <x:c r="CZ141" s="176"/>
      <x:c r="DA141" s="176"/>
      <x:c r="DB141" s="175" t="str">
        <x:f>IF(L141="","",IF(AND(COUNT(CU141:DA141)=7,OR(CU141=0,CU141=1,CU141=2),OR(CV141=0,CV141=1,CV141=2),OR(CW141=0,CW141=1,CW141=2),OR(CX141=0,CX141=1,CX141=2),OR(CY141=0,CY141=1,CY141=2),OR(CZ141=0,CZ141=1,CZ141=2),OR(DA141=0,DA141=1,DA141=2)),SUM(CU141:DA141),""))</x:f>
      </x:c>
      <x:c r="DC141" s="180" t="str">
        <x:f>IF(DB141="","",ROUND(DB141/14*10,1))</x:f>
      </x:c>
      <x:c r="DD141" s="174" t="str">
        <x:v>Pending</x:v>
      </x:c>
      <x:c r="DE141" s="175" t="str">
        <x:f>IF(L141="","",IF(DC141="","Pending",IF(DD141="Yes","CONDITIONAL — safety override",IF(DC141&gt;=8,"HIGH",IF(DC141&gt;=5,"CONDITIONAL","LOW")))))</x:f>
        <x:v>Pending</x:v>
      </x:c>
      <x:c r="DF141" s="174" t="str">
        <x:v>Pending screening and full-text appraisal; no transferability judgment made at identification.</x:v>
      </x:c>
      <x:c r="DG141" s="174"/>
      <x:c r="DH141" s="174"/>
      <x:c r="DI141" s="174"/>
      <x:c r="DJ141" s="174"/>
      <x:c r="DK141" s="174"/>
      <x:c r="DL141" s="174"/>
      <x:c r="DM141" s="174"/>
      <x:c r="DN141" s="174"/>
      <x:c r="DO141" s="174"/>
      <x:c r="DP141" s="174"/>
      <x:c r="DQ141" s="174"/>
      <x:c r="DR141" s="174"/>
      <x:c r="DS141" s="174"/>
      <x:c r="DT141" s="174"/>
      <x:c r="DU141" s="174"/>
      <x:c r="DV141" s="174"/>
      <x:c r="DW141" s="174"/>
      <x:c r="DX141" s="174"/>
      <x:c r="DY141" s="174"/>
      <x:c r="DZ141" s="174" t="str">
        <x:v>Title/abstract information is insufficient for a substantive scientific, causal, transferability or institutional claim.</x:v>
      </x:c>
      <x:c r="EA141" s="174" t="str">
        <x:v>Pending</x:v>
      </x:c>
      <x:c r="EB141" s="175" t="str">
        <x:f>IF(L141="","",IF(EC141="READY","Yes","No / Pending"))</x:f>
        <x:v>No / Pending</x:v>
      </x:c>
      <x:c r="EC141" s="174" t="str">
        <x:f>IF(L141="","",IF(OR(ISNUMBER(SEARCH("Retracted Publication",Q141)),CM141="Retracted",CN141="Retracted",CM141="Expression of Concern",CN141="Expression of Concern",F141="Not used",CG141="Critical",CH141="High",CH141="Critical"),"BLOCKED — integrity or use restriction",IF(AND(CJ141="Yes",CK141="Yes",CL141="Yes"),IF(AND(CM141="Clear",CN141="Verified — clear"),IF(AND(AND(LEN(TRIM(CF141))&gt;0,LEFT(LOWER(TRIM(CF141)),7)&lt;&gt;"pending"),OR(CG141="High",CG141="Moderate"),OR(CH141="Low",CH141="Some concerns",CH141="Not applicable")),IF(AND(DD141="No",OR(DE141="HIGH",DE141="CONDITIONAL"),AND(LEN(TRIM(DF141))&gt;0,LEFT(LOWER(TRIM(DF141)),7)&lt;&gt;"pending")),IF(AND(AND(LEN(TRIM(DT141))&gt;0,LEFT(LOWER(TRIM(DT141)),7)&lt;&gt;"pending"),AND(LEN(TRIM(DU141))&gt;0,LEFT(LOWER(TRIM(DU141)),7)&lt;&gt;"pending"),OR(AND(LEN(TRIM(DV141))&gt;0,LEFT(LOWER(TRIM(DV141)),7)&lt;&gt;"pending"),AND(LEN(TRIM(DW141))&gt;0,LEFT(LOWER(TRIM(DW141)),7)&lt;&gt;"pending")),AND(LEN(TRIM(DX141))&gt;0,LEFT(LOWER(TRIM(DX141)),7)&lt;&gt;"pending")),IF(AND(F141="Claim-ready",OR(EA141="Strong",EA141="Moderate"),AND(LEN(TRIM(G141))&gt;0,LEFT(LOWER(TRIM(G141)),7)&lt;&gt;"pending"),G141&lt;&gt;"No substantive use decision is permitted from identification metadata alone.",AND(LEN(TRIM(DZ141))&gt;0,LEFT(LOWER(TRIM(DZ141)),7)&lt;&gt;"pending"),DZ141&lt;&gt;"Identification metadata alone does not permit any substantive scientific, causal, operational, or institutional claim.",AND(LEN(TRIM(EI141))&gt;0,LEFT(LOWER(TRIM(EI141)),7)&lt;&gt;"pending"),ISNUMBER(EH141),EH141&gt;0),"READY","PENDING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" s="174" t="str">
        <x:v>Pending</x:v>
      </x:c>
      <x:c r="EE141" s="174"/>
      <x:c r="EF141" s="174" t="str">
        <x:v>Pending</x:v>
      </x:c>
      <x:c r="EG141" s="174" t="str">
        <x:v>Pending</x:v>
      </x:c>
      <x:c r="EH141" s="177"/>
      <x:c r="EI141" s="500"/>
      <x:c r="EJ141" s="174"/>
      <x:c r="EK141" s="174" t="str">
        <x:v>Pending</x:v>
      </x:c>
      <x:c r="EL141" s="177" t="n">
        <x:v>46272</x:v>
      </x:c>
      <x:c r="EM141" s="174" t="str">
        <x:v>Production PubMed record imported and reconciled to Zotero item MV4JT9DT;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1" s="181" t="n">
        <x:f>IF(L141="","",(IF(N141&lt;&gt;"",1,0)+IF(O141&lt;&gt;"",1,0)+IF(AJ141&lt;&gt;"",1,0)+IF(AU141&lt;&gt;"",1,0)+IF(BE141&lt;&gt;"",1,0)+IF(CF141&lt;&gt;"",1,0)+IF(CJ141="Yes",1,0)+IF(CL141="Yes",1,0)+IF(DE141&lt;&gt;"Pending",1,0)+IF(F141&lt;&gt;"",1,0)+IF(DZ141&lt;&gt;"",1,0)+IF(EI141&lt;&gt;"",1,0))/12)</x:f>
        <x:v>0.5</x:v>
      </x:c>
    </x:row>
    <x:row r="142">
      <x:c r="A142" s="175" t="str">
        <x:v>EV-0139</x:v>
      </x:c>
      <x:c r="B142" s="174" t="str">
        <x:v>Metadata verification</x:v>
      </x:c>
      <x:c r="C142" s="175" t="str">
        <x:f>IF(L142="","",IF(LEFT(EC142,7)="BLOCKED","🔴 Do not use for conclusion",IF(EB142="Yes","🟢 Claim-ready","🟡 Caution / context")))</x:f>
        <x:v>🟡 Caution / context</x:v>
      </x:c>
      <x:c r="D142" s="174" t="str">
        <x:f>IF(L142="","",EC142)</x:f>
        <x:v>PENDING — verification</x:v>
      </x:c>
      <x:c r="E142" s="174" t="str">
        <x:v>P2 — High</x:v>
      </x:c>
      <x:c r="F142" s="174" t="str">
        <x:v>Pending</x:v>
      </x:c>
      <x:c r="G142" s="174" t="str">
        <x:v>Title/abstract identify an explicit implementation-science construct; retain for full-text assessment.</x:v>
      </x:c>
      <x:c r="H142" s="174" t="str">
        <x:v>Obtain and review lawful full text; confirm human adjudication; then select a design-specific appraisal instrument.</x:v>
      </x:c>
      <x:c r="I142" s="174"/>
      <x:c r="J142" s="174" t="str">
        <x:v>C — Implementation Science</x:v>
      </x:c>
      <x:c r="K142" s="174" t="str">
        <x:v>IDENTIFIED</x:v>
      </x:c>
      <x:c r="L142" s="174" t="str">
        <x:v>Using Implementation Science to Improve Health Care Access and Quality for People With Traumatic Brain Injury-Related Morbidity (I-HEAL): Protocol for a Translational Multiproject Program Award.</x:v>
      </x:c>
      <x:c r="M142" s="174"/>
      <x:c r="N142" s="174" t="str">
        <x:v>Nakase-Richardson, Risa; Haun, Jolie N; Moore, Megan; Bogner, Jennifer; Hoffman, Jeanne M; Dams-O'Connor, Kristen; Coulter, Jill; Kretzmer, Tracy; Martin, Aaron M; Silva, Marc A</x:v>
      </x:c>
      <x:c r="O142" s="176" t="n">
        <x:v>2026</x:v>
      </x:c>
      <x:c r="P142" s="174" t="str">
        <x:v>JMIR research protocols</x:v>
      </x:c>
      <x:c r="Q142" s="174" t="str">
        <x:v>Journal Article</x:v>
      </x:c>
      <x:c r="R142" s="174" t="str">
        <x:v>Unclear</x:v>
      </x:c>
      <x:c r="S142" s="174" t="str">
        <x:v>Unknown</x:v>
      </x:c>
      <x:c r="T142" s="174" t="str">
        <x:v>eng</x:v>
      </x:c>
      <x:c r="U142" s="174" t="str">
        <x:v>https://pubmed.ncbi.nlm.nih.gov/41845870/</x:v>
      </x:c>
      <x:c r="V142" s="174" t="str">
        <x:v>10.2196/79738</x:v>
      </x:c>
      <x:c r="W142" s="175" t="str">
        <x:f>IF(V142="","",LOWER(SUBSTITUTE(SUBSTITUTE(SUBSTITUTE(SUBSTITUTE(TRIM(V142),"https://doi.org/",""),"http://doi.org/",""),"https://dx.doi.org/",""),"doi:","")))</x:f>
        <x:v>10.2196/79738</x:v>
      </x:c>
      <x:c r="X142" s="174" t="str">
        <x:v>41845870</x:v>
      </x:c>
      <x:c r="Y142" s="174" t="str">
        <x:v>PMC12995600</x:v>
      </x:c>
      <x:c r="Z142" s="174"/>
      <x:c r="AA142" s="174" t="str">
        <x:v>PubMed/MEDLINE</x:v>
      </x:c>
      <x:c r="AB142" s="174" t="str">
        <x:v>PUBMED-C-v1.0-2026-08-28</x:v>
      </x:c>
      <x:c r="AC142" s="174" t="str">
        <x:v>SP-PUBMED-C-20260828</x:v>
      </x:c>
      <x:c r="AD142" s="177" t="n">
        <x:v>46262</x:v>
      </x:c>
      <x:c r="AE142" s="177" t="n">
        <x:v>46272</x:v>
      </x:c>
      <x:c r="AF142" s="174" t="str">
        <x:v>WHJECGT4</x:v>
      </x:c>
      <x:c r="AG142" s="174"/>
      <x:c r="AH142" s="174" t="str">
        <x:v>Tactical Athlete → Operational Readiness Brazil</x:v>
      </x:c>
      <x:c r="AI142" s="174" t="str">
        <x:v>evidence-family:C</x:v>
      </x:c>
      <x:c r="AJ142" s="174"/>
      <x:c r="AK142" s="175" t="str">
        <x:f>IF(AJ142="","",IF(OR(LOWER(AJ142)="brazil",LOWER(AJ142)="brasil"),"Yes","No"))</x:f>
      </x:c>
      <x:c r="AL142" s="174"/>
      <x:c r="AM142" s="174"/>
      <x:c r="AN142" s="174"/>
      <x:c r="AO142" s="178"/>
      <x:c r="AP142" s="174"/>
      <x:c r="AQ142" s="174"/>
      <x:c r="AR142" s="174"/>
      <x:c r="AS142" s="174"/>
      <x:c r="AT142" s="174"/>
      <x:c r="AU142" s="174"/>
      <x:c r="AV142" s="174"/>
      <x:c r="AW142" s="174"/>
      <x:c r="AX142" s="174"/>
      <x:c r="AY142" s="174"/>
      <x:c r="AZ142" s="174"/>
      <x:c r="BA142" s="174"/>
      <x:c r="BB142" s="174"/>
      <x:c r="BC142" s="174"/>
      <x:c r="BD142" s="174"/>
      <x:c r="BE142" s="174"/>
      <x:c r="BF142" s="174"/>
      <x:c r="BG142" s="174"/>
      <x:c r="BH142" s="174"/>
      <x:c r="BI142" s="174"/>
      <x:c r="BJ142" s="174"/>
      <x:c r="BK142" s="174"/>
      <x:c r="BL142" s="174"/>
      <x:c r="BM142" s="174"/>
      <x:c r="BN142" s="174"/>
      <x:c r="BO142" s="174"/>
      <x:c r="BP142" s="174"/>
      <x:c r="BQ142" s="174"/>
      <x:c r="BR142" s="174"/>
      <x:c r="BS142" s="174"/>
      <x:c r="BT142" s="174"/>
      <x:c r="BU142" s="174"/>
      <x:c r="BV142" s="174"/>
      <x:c r="BW142" s="174"/>
      <x:c r="BX142" s="174"/>
      <x:c r="BY142" s="174"/>
      <x:c r="BZ142" s="174"/>
      <x:c r="CA142" s="174"/>
      <x:c r="CB142" s="174"/>
      <x:c r="CC142" s="174"/>
      <x:c r="CD142" s="174"/>
      <x:c r="CE142" s="174"/>
      <x:c r="CF142" s="174"/>
      <x:c r="CG142" s="174"/>
      <x:c r="CH142" s="174"/>
      <x:c r="CI142" s="179"/>
      <x:c r="CJ142" s="174" t="str">
        <x:v>Pending</x:v>
      </x:c>
      <x:c r="CK142" s="174" t="str">
        <x:v>Yes</x:v>
      </x:c>
      <x:c r="CL142" s="174" t="str">
        <x:v>Yes</x:v>
      </x:c>
      <x:c r="CM142" s="174" t="str">
        <x:v>Clear</x:v>
      </x:c>
      <x:c r="CN142" s="174" t="str">
        <x:v>Verified — clear</x:v>
      </x:c>
      <x:c r="CO142" s="177" t="n">
        <x:v>46272</x:v>
      </x:c>
      <x:c r="CP142" s="174" t="str">
        <x:v>https://pubmed.ncbi.nlm.nih.gov/41845870/</x:v>
      </x:c>
      <x:c r="CQ142" s="174"/>
      <x:c r="CR142" s="174"/>
      <x:c r="CS142" s="174"/>
      <x:c r="CT142" s="174"/>
      <x:c r="CU142" s="176"/>
      <x:c r="CV142" s="176"/>
      <x:c r="CW142" s="176"/>
      <x:c r="CX142" s="176"/>
      <x:c r="CY142" s="176"/>
      <x:c r="CZ142" s="176"/>
      <x:c r="DA142" s="176"/>
      <x:c r="DB142" s="175" t="str">
        <x:f>IF(L142="","",IF(AND(COUNT(CU142:DA142)=7,OR(CU142=0,CU142=1,CU142=2),OR(CV142=0,CV142=1,CV142=2),OR(CW142=0,CW142=1,CW142=2),OR(CX142=0,CX142=1,CX142=2),OR(CY142=0,CY142=1,CY142=2),OR(CZ142=0,CZ142=1,CZ142=2),OR(DA142=0,DA142=1,DA142=2)),SUM(CU142:DA142),""))</x:f>
      </x:c>
      <x:c r="DC142" s="180" t="str">
        <x:f>IF(DB142="","",ROUND(DB142/14*10,1))</x:f>
      </x:c>
      <x:c r="DD142" s="174" t="str">
        <x:v>Pending</x:v>
      </x:c>
      <x:c r="DE142" s="175" t="str">
        <x:f>IF(L142="","",IF(DC142="","Pending",IF(DD142="Yes","CONDITIONAL — safety override",IF(DC142&gt;=8,"HIGH",IF(DC142&gt;=5,"CONDITIONAL","LOW")))))</x:f>
        <x:v>Pending</x:v>
      </x:c>
      <x:c r="DF142" s="174" t="str">
        <x:v>Pending screening and full-text appraisal; no transferability judgment made at identification.</x:v>
      </x:c>
      <x:c r="DG142" s="174"/>
      <x:c r="DH142" s="174"/>
      <x:c r="DI142" s="174"/>
      <x:c r="DJ142" s="174"/>
      <x:c r="DK142" s="174"/>
      <x:c r="DL142" s="174"/>
      <x:c r="DM142" s="174"/>
      <x:c r="DN142" s="174"/>
      <x:c r="DO142" s="174"/>
      <x:c r="DP142" s="174"/>
      <x:c r="DQ142" s="174"/>
      <x:c r="DR142" s="174"/>
      <x:c r="DS142" s="174"/>
      <x:c r="DT142" s="174"/>
      <x:c r="DU142" s="174"/>
      <x:c r="DV142" s="174"/>
      <x:c r="DW142" s="174"/>
      <x:c r="DX142" s="174"/>
      <x:c r="DY142" s="174"/>
      <x:c r="DZ142" s="174" t="str">
        <x:v>Title/abstract screening alone does not establish effectiveness, causality, methodological quality, transferability to Brazilian public safety or an institutional recommendation.</x:v>
      </x:c>
      <x:c r="EA142" s="174" t="str">
        <x:v>Pending</x:v>
      </x:c>
      <x:c r="EB142" s="175" t="str">
        <x:f>IF(L142="","",IF(EC142="READY","Yes","No / Pending"))</x:f>
        <x:v>No / Pending</x:v>
      </x:c>
      <x:c r="EC142" s="174" t="str">
        <x:f>IF(L142="","",IF(OR(ISNUMBER(SEARCH("Retracted Publication",Q142)),CM142="Retracted",CN142="Retracted",CM142="Expression of Concern",CN142="Expression of Concern",F142="Not used",CG142="Critical",CH142="High",CH142="Critical"),"BLOCKED — integrity or use restriction",IF(AND(CJ142="Yes",CK142="Yes",CL142="Yes"),IF(AND(CM142="Clear",CN142="Verified — clear"),IF(AND(AND(LEN(TRIM(CF142))&gt;0,LEFT(LOWER(TRIM(CF142)),7)&lt;&gt;"pending"),OR(CG142="High",CG142="Moderate"),OR(CH142="Low",CH142="Some concerns",CH142="Not applicable")),IF(AND(DD142="No",OR(DE142="HIGH",DE142="CONDITIONAL"),AND(LEN(TRIM(DF142))&gt;0,LEFT(LOWER(TRIM(DF142)),7)&lt;&gt;"pending")),IF(AND(AND(LEN(TRIM(DT142))&gt;0,LEFT(LOWER(TRIM(DT142)),7)&lt;&gt;"pending"),AND(LEN(TRIM(DU142))&gt;0,LEFT(LOWER(TRIM(DU142)),7)&lt;&gt;"pending"),OR(AND(LEN(TRIM(DV142))&gt;0,LEFT(LOWER(TRIM(DV142)),7)&lt;&gt;"pending"),AND(LEN(TRIM(DW142))&gt;0,LEFT(LOWER(TRIM(DW142)),7)&lt;&gt;"pending")),AND(LEN(TRIM(DX142))&gt;0,LEFT(LOWER(TRIM(DX142)),7)&lt;&gt;"pending")),IF(AND(F142="Claim-ready",OR(EA142="Strong",EA142="Moderate"),AND(LEN(TRIM(G142))&gt;0,LEFT(LOWER(TRIM(G142)),7)&lt;&gt;"pending"),G142&lt;&gt;"No substantive use decision is permitted from identification metadata alone.",AND(LEN(TRIM(DZ142))&gt;0,LEFT(LOWER(TRIM(DZ142)),7)&lt;&gt;"pending"),DZ142&lt;&gt;"Identification metadata alone does not permit any substantive scientific, causal, operational, or institutional claim.",AND(LEN(TRIM(EI142))&gt;0,LEFT(LOWER(TRIM(EI142)),7)&lt;&gt;"pending"),ISNUMBER(EH142),EH142&gt;0),"READY","PENDING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2" s="174" t="str">
        <x:v>Pending</x:v>
      </x:c>
      <x:c r="EE142" s="174"/>
      <x:c r="EF142" s="174" t="str">
        <x:v>Pending</x:v>
      </x:c>
      <x:c r="EG142" s="174" t="str">
        <x:v>Pending</x:v>
      </x:c>
      <x:c r="EH142" s="177"/>
      <x:c r="EI142" s="500"/>
      <x:c r="EJ142" s="174"/>
      <x:c r="EK142" s="174" t="str">
        <x:v>Pending</x:v>
      </x:c>
      <x:c r="EL142" s="177" t="n">
        <x:v>46272</x:v>
      </x:c>
      <x:c r="EM142" s="174" t="str">
        <x:v>Production PubMed record imported and reconciled to Zotero item WHJECGT4;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42" s="181" t="n">
        <x:f>IF(L142="","",(IF(N142&lt;&gt;"",1,0)+IF(O142&lt;&gt;"",1,0)+IF(AJ142&lt;&gt;"",1,0)+IF(AU142&lt;&gt;"",1,0)+IF(BE142&lt;&gt;"",1,0)+IF(CF142&lt;&gt;"",1,0)+IF(CJ142="Yes",1,0)+IF(CL142="Yes",1,0)+IF(DE142&lt;&gt;"Pending",1,0)+IF(F142&lt;&gt;"",1,0)+IF(DZ142&lt;&gt;"",1,0)+IF(EI142&lt;&gt;"",1,0))/12)</x:f>
        <x:v>0.4166666666666667</x:v>
      </x:c>
    </x:row>
    <x:row r="143">
      <x:c r="A143" s="175" t="str">
        <x:v>EV-0140</x:v>
      </x:c>
      <x:c r="B143" s="174" t="str">
        <x:v>Integrity check</x:v>
      </x:c>
      <x:c r="C143" s="175" t="str">
        <x:f>IF(L143="","",IF(LEFT(EC143,7)="BLOCKED","🔴 Do not use for conclusion",IF(EB143="Yes","🟢 Claim-ready","🟡 Caution / context")))</x:f>
        <x:v>🟡 Caution / context</x:v>
      </x:c>
      <x:c r="D143" s="174" t="str">
        <x:f>IF(L143="","",EC143)</x:f>
        <x:v>PENDING — appropriate appraisal</x:v>
      </x:c>
      <x:c r="E143" s="174" t="str">
        <x:v>P3 — Medium</x:v>
      </x:c>
      <x:c r="F143" s="174" t="str">
        <x:v>Pending</x:v>
      </x:c>
      <x:c r="G143" s="174" t="str">
        <x:v>Title/abstract identify an explicit tactical/public-safety context and readiness domain; retain for full-text assessment.</x:v>
      </x:c>
      <x:c r="H143" s="174" t="str">
        <x:v>Obtain and review lawful full text; confirm human adjudication; then select a design-specific appraisal instrument.</x:v>
      </x:c>
      <x:c r="I143" s="174"/>
      <x:c r="J143" s="174" t="str">
        <x:v>A — Core</x:v>
      </x:c>
      <x:c r="K143" s="174" t="str">
        <x:v>IDENTIFIED</x:v>
      </x:c>
      <x:c r="L143" s="174" t="str">
        <x:v>Short-Term Moderately High-Fat Diet Has No Effect on Physical Performance.</x:v>
      </x:c>
      <x:c r="M143" s="174"/>
      <x:c r="N143" s="174" t="str">
        <x:v>Dawson, Michael Alan; Whitney, Claire C; Ndou, Tshinanne V; Karl, James Philip; Margolis, Lee M; Smith, Tracey J; Finlayson, Graham; Gaffney-Stomberg, Erin; Jayne, Julianna M</x:v>
      </x:c>
      <x:c r="O143" s="176" t="n">
        <x:v>2026</x:v>
      </x:c>
      <x:c r="P143" s="174" t="str">
        <x:v>Medicine and science in sports and exercise</x:v>
      </x:c>
      <x:c r="Q143" s="174" t="str">
        <x:v>Journal Article; Randomized Controlled Trial</x:v>
      </x:c>
      <x:c r="R143" s="174" t="str">
        <x:v>Unclear</x:v>
      </x:c>
      <x:c r="S143" s="174" t="str">
        <x:v>Unknown</x:v>
      </x:c>
      <x:c r="T143" s="174" t="str">
        <x:v>eng</x:v>
      </x:c>
      <x:c r="U143" s="174" t="str">
        <x:v>https://pubmed.ncbi.nlm.nih.gov/41843415/</x:v>
      </x:c>
      <x:c r="V143" s="174" t="str">
        <x:v>10.1249/mss.0000000000003908</x:v>
      </x:c>
      <x:c r="W143" s="175" t="str">
        <x:f>IF(V143="","",LOWER(SUBSTITUTE(SUBSTITUTE(SUBSTITUTE(SUBSTITUTE(TRIM(V143),"https://doi.org/",""),"http://doi.org/",""),"https://dx.doi.org/",""),"doi:","")))</x:f>
        <x:v>10.1249/mss.0000000000003908</x:v>
      </x:c>
      <x:c r="X143" s="174" t="str">
        <x:v>41843415</x:v>
      </x:c>
      <x:c r="Y143" s="174" t="str"/>
      <x:c r="Z143" s="174"/>
      <x:c r="AA143" s="174" t="str">
        <x:v>PubMed/MEDLINE</x:v>
      </x:c>
      <x:c r="AB143" s="174" t="str">
        <x:v>PUBMED-A-v1.0-2026-08-28</x:v>
      </x:c>
      <x:c r="AC143" s="174" t="str">
        <x:v>SP-PUBMED-A-20260828</x:v>
      </x:c>
      <x:c r="AD143" s="177" t="n">
        <x:v>46262</x:v>
      </x:c>
      <x:c r="AE143" s="177" t="n">
        <x:v>46272</x:v>
      </x:c>
      <x:c r="AF143" s="174" t="str">
        <x:v>AF6I7YGY</x:v>
      </x:c>
      <x:c r="AG143" s="174"/>
      <x:c r="AH143" s="174" t="str">
        <x:v>Tactical Athlete → Operational Readiness Brazil</x:v>
      </x:c>
      <x:c r="AI143" s="174" t="str">
        <x:v>evidence-family:A</x:v>
      </x:c>
      <x:c r="AJ143" s="174"/>
      <x:c r="AK143" s="175" t="str">
        <x:f>IF(AJ143="","",IF(OR(LOWER(AJ143)="brazil",LOWER(AJ143)="brasil"),"Yes","No"))</x:f>
      </x:c>
      <x:c r="AL143" s="174"/>
      <x:c r="AM143" s="174"/>
      <x:c r="AN143" s="174"/>
      <x:c r="AO143" s="178"/>
      <x:c r="AP143" s="174"/>
      <x:c r="AQ143" s="174"/>
      <x:c r="AR143" s="174"/>
      <x:c r="AS143" s="174"/>
      <x:c r="AT143" s="174"/>
      <x:c r="AU143" s="174"/>
      <x:c r="AV143" s="174"/>
      <x:c r="AW143" s="174"/>
      <x:c r="AX143" s="174"/>
      <x:c r="AY143" s="174"/>
      <x:c r="AZ143" s="174"/>
      <x:c r="BA143" s="174"/>
      <x:c r="BB143" s="174"/>
      <x:c r="BC143" s="174"/>
      <x:c r="BD143" s="174"/>
      <x:c r="BE143" s="174"/>
      <x:c r="BF143" s="174"/>
      <x:c r="BG143" s="174"/>
      <x:c r="BH143" s="174"/>
      <x:c r="BI143" s="174"/>
      <x:c r="BJ143" s="174"/>
      <x:c r="BK143" s="174"/>
      <x:c r="BL143" s="174"/>
      <x:c r="BM143" s="174"/>
      <x:c r="BN143" s="174"/>
      <x:c r="BO143" s="174"/>
      <x:c r="BP143" s="174"/>
      <x:c r="BQ143" s="174"/>
      <x:c r="BR143" s="174"/>
      <x:c r="BS143" s="174"/>
      <x:c r="BT143" s="174"/>
      <x:c r="BU143" s="174"/>
      <x:c r="BV143" s="174"/>
      <x:c r="BW143" s="174"/>
      <x:c r="BX143" s="174"/>
      <x:c r="BY143" s="174"/>
      <x:c r="BZ143" s="174"/>
      <x:c r="CA143" s="174"/>
      <x:c r="CB143" s="174"/>
      <x:c r="CC143" s="174"/>
      <x:c r="CD143" s="174"/>
      <x:c r="CE143" s="174"/>
      <x:c r="CF143" s="174"/>
      <x:c r="CG143" s="174"/>
      <x:c r="CH143" s="174"/>
      <x:c r="CI143" s="179"/>
      <x:c r="CJ143" s="174" t="str">
        <x:v>Yes</x:v>
      </x:c>
      <x:c r="CK143" s="174" t="str">
        <x:v>Yes</x:v>
      </x:c>
      <x:c r="CL143" s="174" t="str">
        <x:v>Yes</x:v>
      </x:c>
      <x:c r="CM143" s="174" t="str">
        <x:v>Clear</x:v>
      </x:c>
      <x:c r="CN143" s="174" t="str">
        <x:v>Verified — clear</x:v>
      </x:c>
      <x:c r="CO143" s="177" t="n">
        <x:v>46272</x:v>
      </x:c>
      <x:c r="CP143" s="174" t="str">
        <x:v>https://pubmed.ncbi.nlm.nih.gov/41843415/</x:v>
      </x:c>
      <x:c r="CQ143" s="174"/>
      <x:c r="CR143" s="174"/>
      <x:c r="CS143" s="174"/>
      <x:c r="CT143" s="174"/>
      <x:c r="CU143" s="176"/>
      <x:c r="CV143" s="176"/>
      <x:c r="CW143" s="176"/>
      <x:c r="CX143" s="176"/>
      <x:c r="CY143" s="176"/>
      <x:c r="CZ143" s="176"/>
      <x:c r="DA143" s="176"/>
      <x:c r="DB143" s="175" t="str">
        <x:f>IF(L143="","",IF(AND(COUNT(CU143:DA143)=7,OR(CU143=0,CU143=1,CU143=2),OR(CV143=0,CV143=1,CV143=2),OR(CW143=0,CW143=1,CW143=2),OR(CX143=0,CX143=1,CX143=2),OR(CY143=0,CY143=1,CY143=2),OR(CZ143=0,CZ143=1,CZ143=2),OR(DA143=0,DA143=1,DA143=2)),SUM(CU143:DA143),""))</x:f>
      </x:c>
      <x:c r="DC143" s="180" t="str">
        <x:f>IF(DB143="","",ROUND(DB143/14*10,1))</x:f>
      </x:c>
      <x:c r="DD143" s="174" t="str">
        <x:v>Pending</x:v>
      </x:c>
      <x:c r="DE143" s="175" t="str">
        <x:f>IF(L143="","",IF(DC143="","Pending",IF(DD143="Yes","CONDITIONAL — safety override",IF(DC143&gt;=8,"HIGH",IF(DC143&gt;=5,"CONDITIONAL","LOW")))))</x:f>
        <x:v>Pending</x:v>
      </x:c>
      <x:c r="DF143" s="174" t="str">
        <x:v>Pending screening and full-text appraisal; no transferability judgment made at identification.</x:v>
      </x:c>
      <x:c r="DG143" s="174"/>
      <x:c r="DH143" s="174"/>
      <x:c r="DI143" s="174"/>
      <x:c r="DJ143" s="174"/>
      <x:c r="DK143" s="174"/>
      <x:c r="DL143" s="174"/>
      <x:c r="DM143" s="174"/>
      <x:c r="DN143" s="174"/>
      <x:c r="DO143" s="174"/>
      <x:c r="DP143" s="174"/>
      <x:c r="DQ143" s="174"/>
      <x:c r="DR143" s="174"/>
      <x:c r="DS143" s="174"/>
      <x:c r="DT143" s="174"/>
      <x:c r="DU143" s="174"/>
      <x:c r="DV143" s="174"/>
      <x:c r="DW143" s="174"/>
      <x:c r="DX143" s="174"/>
      <x:c r="DY143" s="174"/>
      <x:c r="DZ143" s="174" t="str">
        <x:v>Title/abstract screening alone does not establish effectiveness, causality, methodological quality, transferability to Brazilian public safety or an institutional recommendation.</x:v>
      </x:c>
      <x:c r="EA143" s="174" t="str">
        <x:v>Pending</x:v>
      </x:c>
      <x:c r="EB143" s="175" t="str">
        <x:f>IF(L143="","",IF(EC143="READY","Yes","No / Pending"))</x:f>
        <x:v>No / Pending</x:v>
      </x:c>
      <x:c r="EC143" s="174" t="str">
        <x:f>IF(L143="","",IF(OR(ISNUMBER(SEARCH("Retracted Publication",Q143)),CM143="Retracted",CN143="Retracted",CM143="Expression of Concern",CN143="Expression of Concern",F143="Not used",CG143="Critical",CH143="High",CH143="Critical"),"BLOCKED — integrity or use restriction",IF(AND(CJ143="Yes",CK143="Yes",CL143="Yes"),IF(AND(CM143="Clear",CN143="Verified — clear"),IF(AND(AND(LEN(TRIM(CF143))&gt;0,LEFT(LOWER(TRIM(CF143)),7)&lt;&gt;"pending"),OR(CG143="High",CG143="Moderate"),OR(CH143="Low",CH143="Some concerns",CH143="Not applicable")),IF(AND(DD143="No",OR(DE143="HIGH",DE143="CONDITIONAL"),AND(LEN(TRIM(DF143))&gt;0,LEFT(LOWER(TRIM(DF143)),7)&lt;&gt;"pending")),IF(AND(AND(LEN(TRIM(DT143))&gt;0,LEFT(LOWER(TRIM(DT143)),7)&lt;&gt;"pending"),AND(LEN(TRIM(DU143))&gt;0,LEFT(LOWER(TRIM(DU143)),7)&lt;&gt;"pending"),OR(AND(LEN(TRIM(DV143))&gt;0,LEFT(LOWER(TRIM(DV143)),7)&lt;&gt;"pending"),AND(LEN(TRIM(DW143))&gt;0,LEFT(LOWER(TRIM(DW143)),7)&lt;&gt;"pending")),AND(LEN(TRIM(DX143))&gt;0,LEFT(LOWER(TRIM(DX143)),7)&lt;&gt;"pending")),IF(AND(F143="Claim-ready",OR(EA143="Strong",EA143="Moderate"),AND(LEN(TRIM(G143))&gt;0,LEFT(LOWER(TRIM(G143)),7)&lt;&gt;"pending"),G143&lt;&gt;"No substantive use decision is permitted from identification metadata alone.",AND(LEN(TRIM(DZ143))&gt;0,LEFT(LOWER(TRIM(DZ143)),7)&lt;&gt;"pending"),DZ143&lt;&gt;"Identification metadata alone does not permit any substantive scientific, causal, operational, or institutional claim.",AND(LEN(TRIM(EI143))&gt;0,LEFT(LOWER(TRIM(EI143)),7)&lt;&gt;"pending"),ISNUMBER(EH143),EH143&gt;0),"READY","PENDING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" s="174" t="str">
        <x:v>Pending</x:v>
      </x:c>
      <x:c r="EE143" s="174"/>
      <x:c r="EF143" s="174" t="str">
        <x:v>Pending</x:v>
      </x:c>
      <x:c r="EG143" s="174" t="str">
        <x:v>Pending</x:v>
      </x:c>
      <x:c r="EH143" s="177"/>
      <x:c r="EI143" s="500"/>
      <x:c r="EJ143" s="174"/>
      <x:c r="EK143" s="174" t="str">
        <x:v>Pending</x:v>
      </x:c>
      <x:c r="EL143" s="177" t="n">
        <x:v>46272</x:v>
      </x:c>
      <x:c r="EM143" s="174" t="str">
        <x:v>Production PubMed record imported and reconciled to Zotero item AF6I7YGY;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3" s="181" t="n">
        <x:f>IF(L143="","",(IF(N143&lt;&gt;"",1,0)+IF(O143&lt;&gt;"",1,0)+IF(AJ143&lt;&gt;"",1,0)+IF(AU143&lt;&gt;"",1,0)+IF(BE143&lt;&gt;"",1,0)+IF(CF143&lt;&gt;"",1,0)+IF(CJ143="Yes",1,0)+IF(CL143="Yes",1,0)+IF(DE143&lt;&gt;"Pending",1,0)+IF(F143&lt;&gt;"",1,0)+IF(DZ143&lt;&gt;"",1,0)+IF(EI143&lt;&gt;"",1,0))/12)</x:f>
        <x:v>0.5</x:v>
      </x:c>
    </x:row>
    <x:row r="144">
      <x:c r="A144" s="175" t="str">
        <x:v>EV-0141</x:v>
      </x:c>
      <x:c r="B144" s="174" t="str">
        <x:v>Integrity check</x:v>
      </x:c>
      <x:c r="C144" s="175" t="str">
        <x:f>IF(L144="","",IF(LEFT(EC144,7)="BLOCKED","🔴 Do not use for conclusion",IF(EB144="Yes","🟢 Claim-ready","🟡 Caution / context")))</x:f>
        <x:v>🟡 Caution / context</x:v>
      </x:c>
      <x:c r="D144" s="174" t="str">
        <x:f>IF(L144="","",EC144)</x:f>
        <x:v>PENDING — appropriate appraisal</x:v>
      </x:c>
      <x:c r="E144" s="174" t="str">
        <x:v>P3 — Medium</x:v>
      </x:c>
      <x:c r="F144" s="174" t="str">
        <x:v>Pending</x:v>
      </x:c>
      <x:c r="G144" s="174" t="str">
        <x:v>Title/abstract identify an explicit tactical/public-safety context and readiness domain; retain for full-text assessment.</x:v>
      </x:c>
      <x:c r="H144" s="174" t="str">
        <x:v>Obtain and review lawful full text; confirm human adjudication; then select a design-specific appraisal instrument.</x:v>
      </x:c>
      <x:c r="I144" s="174"/>
      <x:c r="J144" s="174" t="str">
        <x:v>A — Core</x:v>
      </x:c>
      <x:c r="K144" s="174" t="str">
        <x:v>IDENTIFIED</x:v>
      </x:c>
      <x:c r="L144" s="174" t="str">
        <x:v>Effectiveness of Structured Breathwork Interventions on Heart Rate Variability and Heart Rate Recovery Following Maximal Exertion in Tactical Athletes.</x:v>
      </x:c>
      <x:c r="M144" s="174"/>
      <x:c r="N144" s="174" t="str">
        <x:v>Jones, Mark E; Smith, Genevieve; Acevedo, Anthony; Melton, Bridget</x:v>
      </x:c>
      <x:c r="O144" s="176" t="n">
        <x:v>2026</x:v>
      </x:c>
      <x:c r="P144" s="174" t="str">
        <x:v>Medicine and science in sports and exercise</x:v>
      </x:c>
      <x:c r="Q144" s="174" t="str">
        <x:v>Journal Article; Randomized Controlled Trial</x:v>
      </x:c>
      <x:c r="R144" s="174" t="str">
        <x:v>Unclear</x:v>
      </x:c>
      <x:c r="S144" s="174" t="str">
        <x:v>Unknown</x:v>
      </x:c>
      <x:c r="T144" s="174" t="str">
        <x:v>eng</x:v>
      </x:c>
      <x:c r="U144" s="174" t="str">
        <x:v>https://pubmed.ncbi.nlm.nih.gov/41839180/</x:v>
      </x:c>
      <x:c r="V144" s="174" t="str">
        <x:v>10.1249/mss.0000000000003972</x:v>
      </x:c>
      <x:c r="W144" s="175" t="str">
        <x:f>IF(V144="","",LOWER(SUBSTITUTE(SUBSTITUTE(SUBSTITUTE(SUBSTITUTE(TRIM(V144),"https://doi.org/",""),"http://doi.org/",""),"https://dx.doi.org/",""),"doi:","")))</x:f>
        <x:v>10.1249/mss.0000000000003972</x:v>
      </x:c>
      <x:c r="X144" s="174" t="str">
        <x:v>41839180</x:v>
      </x:c>
      <x:c r="Y144" s="174" t="str"/>
      <x:c r="Z144" s="174"/>
      <x:c r="AA144" s="174" t="str">
        <x:v>PubMed/MEDLINE</x:v>
      </x:c>
      <x:c r="AB144" s="174" t="str">
        <x:v>PUBMED-A-v1.0-2026-08-28</x:v>
      </x:c>
      <x:c r="AC144" s="174" t="str">
        <x:v>SP-PUBMED-A-20260828</x:v>
      </x:c>
      <x:c r="AD144" s="177" t="n">
        <x:v>46262</x:v>
      </x:c>
      <x:c r="AE144" s="177" t="n">
        <x:v>46272</x:v>
      </x:c>
      <x:c r="AF144" s="174" t="str">
        <x:v>HI7H8R2B</x:v>
      </x:c>
      <x:c r="AG144" s="174"/>
      <x:c r="AH144" s="174" t="str">
        <x:v>Tactical Athlete → Operational Readiness Brazil</x:v>
      </x:c>
      <x:c r="AI144" s="174" t="str">
        <x:v>evidence-family:A</x:v>
      </x:c>
      <x:c r="AJ144" s="174"/>
      <x:c r="AK144" s="175" t="str">
        <x:f>IF(AJ144="","",IF(OR(LOWER(AJ144)="brazil",LOWER(AJ144)="brasil"),"Yes","No"))</x:f>
      </x:c>
      <x:c r="AL144" s="174"/>
      <x:c r="AM144" s="174"/>
      <x:c r="AN144" s="174"/>
      <x:c r="AO144" s="178"/>
      <x:c r="AP144" s="174"/>
      <x:c r="AQ144" s="174"/>
      <x:c r="AR144" s="174"/>
      <x:c r="AS144" s="174"/>
      <x:c r="AT144" s="174"/>
      <x:c r="AU144" s="174"/>
      <x:c r="AV144" s="174"/>
      <x:c r="AW144" s="174"/>
      <x:c r="AX144" s="174"/>
      <x:c r="AY144" s="174"/>
      <x:c r="AZ144" s="174"/>
      <x:c r="BA144" s="174"/>
      <x:c r="BB144" s="174"/>
      <x:c r="BC144" s="174"/>
      <x:c r="BD144" s="174"/>
      <x:c r="BE144" s="174"/>
      <x:c r="BF144" s="174"/>
      <x:c r="BG144" s="174"/>
      <x:c r="BH144" s="174"/>
      <x:c r="BI144" s="174"/>
      <x:c r="BJ144" s="174"/>
      <x:c r="BK144" s="174"/>
      <x:c r="BL144" s="174"/>
      <x:c r="BM144" s="174"/>
      <x:c r="BN144" s="174"/>
      <x:c r="BO144" s="174"/>
      <x:c r="BP144" s="174"/>
      <x:c r="BQ144" s="174"/>
      <x:c r="BR144" s="174"/>
      <x:c r="BS144" s="174"/>
      <x:c r="BT144" s="174"/>
      <x:c r="BU144" s="174"/>
      <x:c r="BV144" s="174"/>
      <x:c r="BW144" s="174"/>
      <x:c r="BX144" s="174"/>
      <x:c r="BY144" s="174"/>
      <x:c r="BZ144" s="174"/>
      <x:c r="CA144" s="174"/>
      <x:c r="CB144" s="174"/>
      <x:c r="CC144" s="174"/>
      <x:c r="CD144" s="174"/>
      <x:c r="CE144" s="174"/>
      <x:c r="CF144" s="174"/>
      <x:c r="CG144" s="174"/>
      <x:c r="CH144" s="174"/>
      <x:c r="CI144" s="179"/>
      <x:c r="CJ144" s="174" t="str">
        <x:v>Yes</x:v>
      </x:c>
      <x:c r="CK144" s="174" t="str">
        <x:v>Yes</x:v>
      </x:c>
      <x:c r="CL144" s="174" t="str">
        <x:v>Yes</x:v>
      </x:c>
      <x:c r="CM144" s="174" t="str">
        <x:v>Clear</x:v>
      </x:c>
      <x:c r="CN144" s="174" t="str">
        <x:v>Verified — clear</x:v>
      </x:c>
      <x:c r="CO144" s="177" t="n">
        <x:v>46272</x:v>
      </x:c>
      <x:c r="CP144" s="174" t="str">
        <x:v>https://pubmed.ncbi.nlm.nih.gov/41839180/</x:v>
      </x:c>
      <x:c r="CQ144" s="174"/>
      <x:c r="CR144" s="174"/>
      <x:c r="CS144" s="174"/>
      <x:c r="CT144" s="174"/>
      <x:c r="CU144" s="176"/>
      <x:c r="CV144" s="176"/>
      <x:c r="CW144" s="176"/>
      <x:c r="CX144" s="176"/>
      <x:c r="CY144" s="176"/>
      <x:c r="CZ144" s="176"/>
      <x:c r="DA144" s="176"/>
      <x:c r="DB144" s="175" t="str">
        <x:f>IF(L144="","",IF(AND(COUNT(CU144:DA144)=7,OR(CU144=0,CU144=1,CU144=2),OR(CV144=0,CV144=1,CV144=2),OR(CW144=0,CW144=1,CW144=2),OR(CX144=0,CX144=1,CX144=2),OR(CY144=0,CY144=1,CY144=2),OR(CZ144=0,CZ144=1,CZ144=2),OR(DA144=0,DA144=1,DA144=2)),SUM(CU144:DA144),""))</x:f>
      </x:c>
      <x:c r="DC144" s="180" t="str">
        <x:f>IF(DB144="","",ROUND(DB144/14*10,1))</x:f>
      </x:c>
      <x:c r="DD144" s="174" t="str">
        <x:v>Pending</x:v>
      </x:c>
      <x:c r="DE144" s="175" t="str">
        <x:f>IF(L144="","",IF(DC144="","Pending",IF(DD144="Yes","CONDITIONAL — safety override",IF(DC144&gt;=8,"HIGH",IF(DC144&gt;=5,"CONDITIONAL","LOW")))))</x:f>
        <x:v>Pending</x:v>
      </x:c>
      <x:c r="DF144" s="174" t="str">
        <x:v>Pending screening and full-text appraisal; no transferability judgment made at identification.</x:v>
      </x:c>
      <x:c r="DG144" s="174"/>
      <x:c r="DH144" s="174"/>
      <x:c r="DI144" s="174"/>
      <x:c r="DJ144" s="174"/>
      <x:c r="DK144" s="174"/>
      <x:c r="DL144" s="174"/>
      <x:c r="DM144" s="174"/>
      <x:c r="DN144" s="174"/>
      <x:c r="DO144" s="174"/>
      <x:c r="DP144" s="174"/>
      <x:c r="DQ144" s="174"/>
      <x:c r="DR144" s="174"/>
      <x:c r="DS144" s="174"/>
      <x:c r="DT144" s="174"/>
      <x:c r="DU144" s="174"/>
      <x:c r="DV144" s="174"/>
      <x:c r="DW144" s="174"/>
      <x:c r="DX144" s="174"/>
      <x:c r="DY144" s="174"/>
      <x:c r="DZ144" s="174" t="str">
        <x:v>Title/abstract screening alone does not establish effectiveness, causality, methodological quality, transferability to Brazilian public safety or an institutional recommendation.</x:v>
      </x:c>
      <x:c r="EA144" s="174" t="str">
        <x:v>Pending</x:v>
      </x:c>
      <x:c r="EB144" s="175" t="str">
        <x:f>IF(L144="","",IF(EC144="READY","Yes","No / Pending"))</x:f>
        <x:v>No / Pending</x:v>
      </x:c>
      <x:c r="EC144" s="174" t="str">
        <x:f>IF(L144="","",IF(OR(ISNUMBER(SEARCH("Retracted Publication",Q144)),CM144="Retracted",CN144="Retracted",CM144="Expression of Concern",CN144="Expression of Concern",F144="Not used",CG144="Critical",CH144="High",CH144="Critical"),"BLOCKED — integrity or use restriction",IF(AND(CJ144="Yes",CK144="Yes",CL144="Yes"),IF(AND(CM144="Clear",CN144="Verified — clear"),IF(AND(AND(LEN(TRIM(CF144))&gt;0,LEFT(LOWER(TRIM(CF144)),7)&lt;&gt;"pending"),OR(CG144="High",CG144="Moderate"),OR(CH144="Low",CH144="Some concerns",CH144="Not applicable")),IF(AND(DD144="No",OR(DE144="HIGH",DE144="CONDITIONAL"),AND(LEN(TRIM(DF144))&gt;0,LEFT(LOWER(TRIM(DF144)),7)&lt;&gt;"pending")),IF(AND(AND(LEN(TRIM(DT144))&gt;0,LEFT(LOWER(TRIM(DT144)),7)&lt;&gt;"pending"),AND(LEN(TRIM(DU144))&gt;0,LEFT(LOWER(TRIM(DU144)),7)&lt;&gt;"pending"),OR(AND(LEN(TRIM(DV144))&gt;0,LEFT(LOWER(TRIM(DV144)),7)&lt;&gt;"pending"),AND(LEN(TRIM(DW144))&gt;0,LEFT(LOWER(TRIM(DW144)),7)&lt;&gt;"pending")),AND(LEN(TRIM(DX144))&gt;0,LEFT(LOWER(TRIM(DX144)),7)&lt;&gt;"pending")),IF(AND(F144="Claim-ready",OR(EA144="Strong",EA144="Moderate"),AND(LEN(TRIM(G144))&gt;0,LEFT(LOWER(TRIM(G144)),7)&lt;&gt;"pending"),G144&lt;&gt;"No substantive use decision is permitted from identification metadata alone.",AND(LEN(TRIM(DZ144))&gt;0,LEFT(LOWER(TRIM(DZ144)),7)&lt;&gt;"pending"),DZ144&lt;&gt;"Identification metadata alone does not permit any substantive scientific, causal, operational, or institutional claim.",AND(LEN(TRIM(EI144))&gt;0,LEFT(LOWER(TRIM(EI144)),7)&lt;&gt;"pending"),ISNUMBER(EH144),EH144&gt;0),"READY","PENDING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" s="174" t="str">
        <x:v>Pending</x:v>
      </x:c>
      <x:c r="EE144" s="174"/>
      <x:c r="EF144" s="174" t="str">
        <x:v>Pending</x:v>
      </x:c>
      <x:c r="EG144" s="174" t="str">
        <x:v>Pending</x:v>
      </x:c>
      <x:c r="EH144" s="177"/>
      <x:c r="EI144" s="500"/>
      <x:c r="EJ144" s="174"/>
      <x:c r="EK144" s="174" t="str">
        <x:v>Pending</x:v>
      </x:c>
      <x:c r="EL144" s="177" t="n">
        <x:v>46272</x:v>
      </x:c>
      <x:c r="EM144" s="174" t="str">
        <x:v>Production PubMed record imported and reconciled to Zotero item HI7H8R2B;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4" s="181" t="n">
        <x:f>IF(L144="","",(IF(N144&lt;&gt;"",1,0)+IF(O144&lt;&gt;"",1,0)+IF(AJ144&lt;&gt;"",1,0)+IF(AU144&lt;&gt;"",1,0)+IF(BE144&lt;&gt;"",1,0)+IF(CF144&lt;&gt;"",1,0)+IF(CJ144="Yes",1,0)+IF(CL144="Yes",1,0)+IF(DE144&lt;&gt;"Pending",1,0)+IF(F144&lt;&gt;"",1,0)+IF(DZ144&lt;&gt;"",1,0)+IF(EI144&lt;&gt;"",1,0))/12)</x:f>
        <x:v>0.5</x:v>
      </x:c>
    </x:row>
    <x:row r="145">
      <x:c r="A145" s="175" t="str">
        <x:v>EV-0142</x:v>
      </x:c>
      <x:c r="B145" s="174" t="str">
        <x:v>Integrity check</x:v>
      </x:c>
      <x:c r="C145" s="175" t="str">
        <x:f>IF(L145="","",IF(LEFT(EC145,7)="BLOCKED","🔴 Do not use for conclusion",IF(EB145="Yes","🟢 Claim-ready","🟡 Caution / context")))</x:f>
        <x:v>🟡 Caution / context</x:v>
      </x:c>
      <x:c r="D145" s="174" t="str">
        <x:f>IF(L145="","",EC145)</x:f>
        <x:v>PENDING — appropriate appraisal</x:v>
      </x:c>
      <x:c r="E145" s="174" t="str">
        <x:v>P3 — Medium</x:v>
      </x:c>
      <x:c r="F145" s="174" t="str">
        <x:v>Pending</x:v>
      </x:c>
      <x:c r="G145" s="174" t="str">
        <x:v>A potentially relevant concept is present, but direct applicability is ambiguous at title/abstract level.</x:v>
      </x:c>
      <x:c r="H145" s="174" t="str">
        <x:v>Human title/abstract adjudication; retrieve full text if relevance remains plausible.</x:v>
      </x:c>
      <x:c r="I145" s="174"/>
      <x:c r="J145" s="174" t="str">
        <x:v>A — Core</x:v>
      </x:c>
      <x:c r="K145" s="174" t="str">
        <x:v>IDENTIFIED</x:v>
      </x:c>
      <x:c r="L145" s="174" t="str">
        <x:v>Operationalizing the One Health approach in a conflict-affected setting: A scientometric review of policy foundations, systemic gaps, and future pathways in Ukraine.</x:v>
      </x:c>
      <x:c r="M145" s="174"/>
      <x:c r="N145" s="174" t="str">
        <x:v>Gerilovych, Anton; Shevchenko, Nadiia; Pishchanskyi, Oleksandr; Aliekseieva, Halyna; Rosada, Mykhailo; Gerilovych, Iryna; Okaievych, Oksana</x:v>
      </x:c>
      <x:c r="O145" s="176" t="n">
        <x:v>2026</x:v>
      </x:c>
      <x:c r="P145" s="174" t="str">
        <x:v>Veterinary world</x:v>
      </x:c>
      <x:c r="Q145" s="174" t="str">
        <x:v>Journal Article</x:v>
      </x:c>
      <x:c r="R145" s="174" t="str">
        <x:v>Unclear</x:v>
      </x:c>
      <x:c r="S145" s="174" t="str">
        <x:v>Unknown</x:v>
      </x:c>
      <x:c r="T145" s="174" t="str">
        <x:v>eng</x:v>
      </x:c>
      <x:c r="U145" s="174" t="str">
        <x:v>https://pubmed.ncbi.nlm.nih.gov/41822575/</x:v>
      </x:c>
      <x:c r="V145" s="174" t="str">
        <x:v>10.14202/vetworld.2026.389-408</x:v>
      </x:c>
      <x:c r="W145" s="175" t="str">
        <x:f>IF(V145="","",LOWER(SUBSTITUTE(SUBSTITUTE(SUBSTITUTE(SUBSTITUTE(TRIM(V145),"https://doi.org/",""),"http://doi.org/",""),"https://dx.doi.org/",""),"doi:","")))</x:f>
        <x:v>10.14202/vetworld.2026.389-408</x:v>
      </x:c>
      <x:c r="X145" s="174" t="str">
        <x:v>41822575</x:v>
      </x:c>
      <x:c r="Y145" s="174" t="str">
        <x:v>PMC12975721</x:v>
      </x:c>
      <x:c r="Z145" s="174"/>
      <x:c r="AA145" s="174" t="str">
        <x:v>PubMed/MEDLINE</x:v>
      </x:c>
      <x:c r="AB145" s="174" t="str">
        <x:v>PUBMED-A-v1.0-2026-08-28</x:v>
      </x:c>
      <x:c r="AC145" s="174" t="str">
        <x:v>SP-PUBMED-A-20260828</x:v>
      </x:c>
      <x:c r="AD145" s="177" t="n">
        <x:v>46262</x:v>
      </x:c>
      <x:c r="AE145" s="177" t="n">
        <x:v>46272</x:v>
      </x:c>
      <x:c r="AF145" s="174" t="str">
        <x:v>QD7AAZ9B</x:v>
      </x:c>
      <x:c r="AG145" s="174"/>
      <x:c r="AH145" s="174" t="str">
        <x:v>Tactical Athlete → Operational Readiness Brazil</x:v>
      </x:c>
      <x:c r="AI145" s="174" t="str">
        <x:v>evidence-family:A</x:v>
      </x:c>
      <x:c r="AJ145" s="174"/>
      <x:c r="AK145" s="175" t="str">
        <x:f>IF(AJ145="","",IF(OR(LOWER(AJ145)="brazil",LOWER(AJ145)="brasil"),"Yes","No"))</x:f>
      </x:c>
      <x:c r="AL145" s="174"/>
      <x:c r="AM145" s="174"/>
      <x:c r="AN145" s="174"/>
      <x:c r="AO145" s="178"/>
      <x:c r="AP145" s="174"/>
      <x:c r="AQ145" s="174"/>
      <x:c r="AR145" s="174"/>
      <x:c r="AS145" s="174"/>
      <x:c r="AT145" s="174"/>
      <x:c r="AU145" s="174"/>
      <x:c r="AV145" s="174"/>
      <x:c r="AW145" s="174"/>
      <x:c r="AX145" s="174"/>
      <x:c r="AY145" s="174"/>
      <x:c r="AZ145" s="174"/>
      <x:c r="BA145" s="174"/>
      <x:c r="BB145" s="174"/>
      <x:c r="BC145" s="174"/>
      <x:c r="BD145" s="174"/>
      <x:c r="BE145" s="174"/>
      <x:c r="BF145" s="174"/>
      <x:c r="BG145" s="174"/>
      <x:c r="BH145" s="174"/>
      <x:c r="BI145" s="174"/>
      <x:c r="BJ145" s="174"/>
      <x:c r="BK145" s="174"/>
      <x:c r="BL145" s="174"/>
      <x:c r="BM145" s="174"/>
      <x:c r="BN145" s="174"/>
      <x:c r="BO145" s="174"/>
      <x:c r="BP145" s="174"/>
      <x:c r="BQ145" s="174"/>
      <x:c r="BR145" s="174"/>
      <x:c r="BS145" s="174"/>
      <x:c r="BT145" s="174"/>
      <x:c r="BU145" s="174"/>
      <x:c r="BV145" s="174"/>
      <x:c r="BW145" s="174"/>
      <x:c r="BX145" s="174"/>
      <x:c r="BY145" s="174"/>
      <x:c r="BZ145" s="174"/>
      <x:c r="CA145" s="174"/>
      <x:c r="CB145" s="174"/>
      <x:c r="CC145" s="174"/>
      <x:c r="CD145" s="174"/>
      <x:c r="CE145" s="174"/>
      <x:c r="CF145" s="174"/>
      <x:c r="CG145" s="174"/>
      <x:c r="CH145" s="174"/>
      <x:c r="CI145" s="179"/>
      <x:c r="CJ145" s="174" t="str">
        <x:v>Yes</x:v>
      </x:c>
      <x:c r="CK145" s="174" t="str">
        <x:v>Yes</x:v>
      </x:c>
      <x:c r="CL145" s="174" t="str">
        <x:v>Yes</x:v>
      </x:c>
      <x:c r="CM145" s="174" t="str">
        <x:v>Clear</x:v>
      </x:c>
      <x:c r="CN145" s="174" t="str">
        <x:v>Verified — clear</x:v>
      </x:c>
      <x:c r="CO145" s="177" t="n">
        <x:v>46272</x:v>
      </x:c>
      <x:c r="CP145" s="174" t="str">
        <x:v>https://pubmed.ncbi.nlm.nih.gov/41822575/</x:v>
      </x:c>
      <x:c r="CQ145" s="174"/>
      <x:c r="CR145" s="174"/>
      <x:c r="CS145" s="174"/>
      <x:c r="CT145" s="174"/>
      <x:c r="CU145" s="176"/>
      <x:c r="CV145" s="176"/>
      <x:c r="CW145" s="176"/>
      <x:c r="CX145" s="176"/>
      <x:c r="CY145" s="176"/>
      <x:c r="CZ145" s="176"/>
      <x:c r="DA145" s="176"/>
      <x:c r="DB145" s="175" t="str">
        <x:f>IF(L145="","",IF(AND(COUNT(CU145:DA145)=7,OR(CU145=0,CU145=1,CU145=2),OR(CV145=0,CV145=1,CV145=2),OR(CW145=0,CW145=1,CW145=2),OR(CX145=0,CX145=1,CX145=2),OR(CY145=0,CY145=1,CY145=2),OR(CZ145=0,CZ145=1,CZ145=2),OR(DA145=0,DA145=1,DA145=2)),SUM(CU145:DA145),""))</x:f>
      </x:c>
      <x:c r="DC145" s="180" t="str">
        <x:f>IF(DB145="","",ROUND(DB145/14*10,1))</x:f>
      </x:c>
      <x:c r="DD145" s="174" t="str">
        <x:v>Pending</x:v>
      </x:c>
      <x:c r="DE145" s="175" t="str">
        <x:f>IF(L145="","",IF(DC145="","Pending",IF(DD145="Yes","CONDITIONAL — safety override",IF(DC145&gt;=8,"HIGH",IF(DC145&gt;=5,"CONDITIONAL","LOW")))))</x:f>
        <x:v>Pending</x:v>
      </x:c>
      <x:c r="DF145" s="174" t="str">
        <x:v>Pending screening and full-text appraisal; no transferability judgment made at identification.</x:v>
      </x:c>
      <x:c r="DG145" s="174"/>
      <x:c r="DH145" s="174"/>
      <x:c r="DI145" s="174"/>
      <x:c r="DJ145" s="174"/>
      <x:c r="DK145" s="174"/>
      <x:c r="DL145" s="174"/>
      <x:c r="DM145" s="174"/>
      <x:c r="DN145" s="174"/>
      <x:c r="DO145" s="174"/>
      <x:c r="DP145" s="174"/>
      <x:c r="DQ145" s="174"/>
      <x:c r="DR145" s="174"/>
      <x:c r="DS145" s="174"/>
      <x:c r="DT145" s="174"/>
      <x:c r="DU145" s="174"/>
      <x:c r="DV145" s="174"/>
      <x:c r="DW145" s="174"/>
      <x:c r="DX145" s="174"/>
      <x:c r="DY145" s="174"/>
      <x:c r="DZ145" s="174" t="str">
        <x:v>Title/abstract information is insufficient for a substantive scientific, causal, transferability or institutional claim.</x:v>
      </x:c>
      <x:c r="EA145" s="174" t="str">
        <x:v>Pending</x:v>
      </x:c>
      <x:c r="EB145" s="175" t="str">
        <x:f>IF(L145="","",IF(EC145="READY","Yes","No / Pending"))</x:f>
        <x:v>No / Pending</x:v>
      </x:c>
      <x:c r="EC145" s="174" t="str">
        <x:f>IF(L145="","",IF(OR(ISNUMBER(SEARCH("Retracted Publication",Q145)),CM145="Retracted",CN145="Retracted",CM145="Expression of Concern",CN145="Expression of Concern",F145="Not used",CG145="Critical",CH145="High",CH145="Critical"),"BLOCKED — integrity or use restriction",IF(AND(CJ145="Yes",CK145="Yes",CL145="Yes"),IF(AND(CM145="Clear",CN145="Verified — clear"),IF(AND(AND(LEN(TRIM(CF145))&gt;0,LEFT(LOWER(TRIM(CF145)),7)&lt;&gt;"pending"),OR(CG145="High",CG145="Moderate"),OR(CH145="Low",CH145="Some concerns",CH145="Not applicable")),IF(AND(DD145="No",OR(DE145="HIGH",DE145="CONDITIONAL"),AND(LEN(TRIM(DF145))&gt;0,LEFT(LOWER(TRIM(DF145)),7)&lt;&gt;"pending")),IF(AND(AND(LEN(TRIM(DT145))&gt;0,LEFT(LOWER(TRIM(DT145)),7)&lt;&gt;"pending"),AND(LEN(TRIM(DU145))&gt;0,LEFT(LOWER(TRIM(DU145)),7)&lt;&gt;"pending"),OR(AND(LEN(TRIM(DV145))&gt;0,LEFT(LOWER(TRIM(DV145)),7)&lt;&gt;"pending"),AND(LEN(TRIM(DW145))&gt;0,LEFT(LOWER(TRIM(DW145)),7)&lt;&gt;"pending")),AND(LEN(TRIM(DX145))&gt;0,LEFT(LOWER(TRIM(DX145)),7)&lt;&gt;"pending")),IF(AND(F145="Claim-ready",OR(EA145="Strong",EA145="Moderate"),AND(LEN(TRIM(G145))&gt;0,LEFT(LOWER(TRIM(G145)),7)&lt;&gt;"pending"),G145&lt;&gt;"No substantive use decision is permitted from identification metadata alone.",AND(LEN(TRIM(DZ145))&gt;0,LEFT(LOWER(TRIM(DZ145)),7)&lt;&gt;"pending"),DZ145&lt;&gt;"Identification metadata alone does not permit any substantive scientific, causal, operational, or institutional claim.",AND(LEN(TRIM(EI145))&gt;0,LEFT(LOWER(TRIM(EI145)),7)&lt;&gt;"pending"),ISNUMBER(EH145),EH145&gt;0),"READY","PENDING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" s="174" t="str">
        <x:v>Pending</x:v>
      </x:c>
      <x:c r="EE145" s="174"/>
      <x:c r="EF145" s="174" t="str">
        <x:v>Pending</x:v>
      </x:c>
      <x:c r="EG145" s="174" t="str">
        <x:v>Pending</x:v>
      </x:c>
      <x:c r="EH145" s="177"/>
      <x:c r="EI145" s="500"/>
      <x:c r="EJ145" s="174"/>
      <x:c r="EK145" s="174" t="str">
        <x:v>Pending</x:v>
      </x:c>
      <x:c r="EL145" s="177" t="n">
        <x:v>46272</x:v>
      </x:c>
      <x:c r="EM145" s="174" t="str">
        <x:v>Production PubMed record imported and reconciled to Zotero item QD7AAZ9B;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5" s="181" t="n">
        <x:f>IF(L145="","",(IF(N145&lt;&gt;"",1,0)+IF(O145&lt;&gt;"",1,0)+IF(AJ145&lt;&gt;"",1,0)+IF(AU145&lt;&gt;"",1,0)+IF(BE145&lt;&gt;"",1,0)+IF(CF145&lt;&gt;"",1,0)+IF(CJ145="Yes",1,0)+IF(CL145="Yes",1,0)+IF(DE145&lt;&gt;"Pending",1,0)+IF(F145&lt;&gt;"",1,0)+IF(DZ145&lt;&gt;"",1,0)+IF(EI145&lt;&gt;"",1,0))/12)</x:f>
        <x:v>0.5</x:v>
      </x:c>
    </x:row>
    <x:row r="146">
      <x:c r="A146" s="175" t="str">
        <x:v>EV-0143</x:v>
      </x:c>
      <x:c r="B146" s="174" t="str">
        <x:v>Integrity check</x:v>
      </x:c>
      <x:c r="C146" s="175" t="str">
        <x:f>IF(L146="","",IF(LEFT(EC146,7)="BLOCKED","🔴 Do not use for conclusion",IF(EB146="Yes","🟢 Claim-ready","🟡 Caution / context")))</x:f>
        <x:v>🟡 Caution / context</x:v>
      </x:c>
      <x:c r="D146" s="174" t="str">
        <x:f>IF(L146="","",EC146)</x:f>
        <x:v>PENDING — appropriate appraisal</x:v>
      </x:c>
      <x:c r="E146" s="174" t="str">
        <x:v>P3 — Medium</x:v>
      </x:c>
      <x:c r="F146" s="174" t="str">
        <x:v>Pending</x:v>
      </x:c>
      <x:c r="G146" s="174" t="str">
        <x:v>Title/abstract identify an explicit tactical/public-safety context and readiness domain; retain for full-text assessment.</x:v>
      </x:c>
      <x:c r="H146" s="174" t="str">
        <x:v>Obtain and review lawful full text; confirm human adjudication; then select a design-specific appraisal instrument.</x:v>
      </x:c>
      <x:c r="I146" s="174"/>
      <x:c r="J146" s="174" t="str">
        <x:v>A — Core</x:v>
      </x:c>
      <x:c r="K146" s="174" t="str">
        <x:v>IDENTIFIED</x:v>
      </x:c>
      <x:c r="L146" s="174" t="str">
        <x:v>Strengthening Navy's biosecurity in the face of the asymmetric threat of marine zoonoses.</x:v>
      </x:c>
      <x:c r="M146" s="174"/>
      <x:c r="N146" s="174" t="str">
        <x:v>Hisnindarsyah, Hisnindarsyah; Mahindisyah, Muhammad Ghifary; Zahira, Azzeldine Aliya</x:v>
      </x:c>
      <x:c r="O146" s="176" t="n">
        <x:v>2026</x:v>
      </x:c>
      <x:c r="P146" s="174" t="str">
        <x:v>Medical journal, Armed Forces India</x:v>
      </x:c>
      <x:c r="Q146" s="174" t="str">
        <x:v>Journal Article; Review</x:v>
      </x:c>
      <x:c r="R146" s="174" t="str">
        <x:v>Unclear</x:v>
      </x:c>
      <x:c r="S146" s="174" t="str">
        <x:v>Unknown</x:v>
      </x:c>
      <x:c r="T146" s="174" t="str">
        <x:v>eng</x:v>
      </x:c>
      <x:c r="U146" s="174" t="str">
        <x:v>https://pubmed.ncbi.nlm.nih.gov/41821592/</x:v>
      </x:c>
      <x:c r="V146" s="174" t="str">
        <x:v>10.1016/j.mjafi.2025.11.017</x:v>
      </x:c>
      <x:c r="W146" s="175" t="str">
        <x:f>IF(V146="","",LOWER(SUBSTITUTE(SUBSTITUTE(SUBSTITUTE(SUBSTITUTE(TRIM(V146),"https://doi.org/",""),"http://doi.org/",""),"https://dx.doi.org/",""),"doi:","")))</x:f>
        <x:v>10.1016/j.mjafi.2025.11.017</x:v>
      </x:c>
      <x:c r="X146" s="174" t="str">
        <x:v>41821592</x:v>
      </x:c>
      <x:c r="Y146" s="174" t="str">
        <x:v>PMC12976766</x:v>
      </x:c>
      <x:c r="Z146" s="174"/>
      <x:c r="AA146" s="174" t="str">
        <x:v>PubMed/MEDLINE</x:v>
      </x:c>
      <x:c r="AB146" s="174" t="str">
        <x:v>PUBMED-A-v1.0-2026-08-28</x:v>
      </x:c>
      <x:c r="AC146" s="174" t="str">
        <x:v>SP-PUBMED-A-20260828</x:v>
      </x:c>
      <x:c r="AD146" s="177" t="n">
        <x:v>46262</x:v>
      </x:c>
      <x:c r="AE146" s="177" t="n">
        <x:v>46272</x:v>
      </x:c>
      <x:c r="AF146" s="174" t="str">
        <x:v>6UYX5IFX</x:v>
      </x:c>
      <x:c r="AG146" s="174"/>
      <x:c r="AH146" s="174" t="str">
        <x:v>Tactical Athlete → Operational Readiness Brazil</x:v>
      </x:c>
      <x:c r="AI146" s="174" t="str">
        <x:v>evidence-family:A</x:v>
      </x:c>
      <x:c r="AJ146" s="174"/>
      <x:c r="AK146" s="175" t="str">
        <x:f>IF(AJ146="","",IF(OR(LOWER(AJ146)="brazil",LOWER(AJ146)="brasil"),"Yes","No"))</x:f>
      </x:c>
      <x:c r="AL146" s="174"/>
      <x:c r="AM146" s="174"/>
      <x:c r="AN146" s="174"/>
      <x:c r="AO146" s="178"/>
      <x:c r="AP146" s="174"/>
      <x:c r="AQ146" s="174"/>
      <x:c r="AR146" s="174"/>
      <x:c r="AS146" s="174"/>
      <x:c r="AT146" s="174"/>
      <x:c r="AU146" s="174"/>
      <x:c r="AV146" s="174"/>
      <x:c r="AW146" s="174"/>
      <x:c r="AX146" s="174"/>
      <x:c r="AY146" s="174"/>
      <x:c r="AZ146" s="174"/>
      <x:c r="BA146" s="174"/>
      <x:c r="BB146" s="174"/>
      <x:c r="BC146" s="174"/>
      <x:c r="BD146" s="174"/>
      <x:c r="BE146" s="174"/>
      <x:c r="BF146" s="174"/>
      <x:c r="BG146" s="174"/>
      <x:c r="BH146" s="174"/>
      <x:c r="BI146" s="174"/>
      <x:c r="BJ146" s="174"/>
      <x:c r="BK146" s="174"/>
      <x:c r="BL146" s="174"/>
      <x:c r="BM146" s="174"/>
      <x:c r="BN146" s="174"/>
      <x:c r="BO146" s="174"/>
      <x:c r="BP146" s="174"/>
      <x:c r="BQ146" s="174"/>
      <x:c r="BR146" s="174"/>
      <x:c r="BS146" s="174"/>
      <x:c r="BT146" s="174"/>
      <x:c r="BU146" s="174"/>
      <x:c r="BV146" s="174"/>
      <x:c r="BW146" s="174"/>
      <x:c r="BX146" s="174"/>
      <x:c r="BY146" s="174"/>
      <x:c r="BZ146" s="174"/>
      <x:c r="CA146" s="174"/>
      <x:c r="CB146" s="174"/>
      <x:c r="CC146" s="174"/>
      <x:c r="CD146" s="174"/>
      <x:c r="CE146" s="174"/>
      <x:c r="CF146" s="174"/>
      <x:c r="CG146" s="174"/>
      <x:c r="CH146" s="174"/>
      <x:c r="CI146" s="179"/>
      <x:c r="CJ146" s="174" t="str">
        <x:v>Yes</x:v>
      </x:c>
      <x:c r="CK146" s="174" t="str">
        <x:v>Yes</x:v>
      </x:c>
      <x:c r="CL146" s="174" t="str">
        <x:v>Yes</x:v>
      </x:c>
      <x:c r="CM146" s="174" t="str">
        <x:v>Clear</x:v>
      </x:c>
      <x:c r="CN146" s="174" t="str">
        <x:v>Verified — clear</x:v>
      </x:c>
      <x:c r="CO146" s="177" t="n">
        <x:v>46272</x:v>
      </x:c>
      <x:c r="CP146" s="174" t="str">
        <x:v>https://pubmed.ncbi.nlm.nih.gov/41821592/</x:v>
      </x:c>
      <x:c r="CQ146" s="174"/>
      <x:c r="CR146" s="174"/>
      <x:c r="CS146" s="174"/>
      <x:c r="CT146" s="174"/>
      <x:c r="CU146" s="176"/>
      <x:c r="CV146" s="176"/>
      <x:c r="CW146" s="176"/>
      <x:c r="CX146" s="176"/>
      <x:c r="CY146" s="176"/>
      <x:c r="CZ146" s="176"/>
      <x:c r="DA146" s="176"/>
      <x:c r="DB146" s="175" t="str">
        <x:f>IF(L146="","",IF(AND(COUNT(CU146:DA146)=7,OR(CU146=0,CU146=1,CU146=2),OR(CV146=0,CV146=1,CV146=2),OR(CW146=0,CW146=1,CW146=2),OR(CX146=0,CX146=1,CX146=2),OR(CY146=0,CY146=1,CY146=2),OR(CZ146=0,CZ146=1,CZ146=2),OR(DA146=0,DA146=1,DA146=2)),SUM(CU146:DA146),""))</x:f>
      </x:c>
      <x:c r="DC146" s="180" t="str">
        <x:f>IF(DB146="","",ROUND(DB146/14*10,1))</x:f>
      </x:c>
      <x:c r="DD146" s="174" t="str">
        <x:v>Pending</x:v>
      </x:c>
      <x:c r="DE146" s="175" t="str">
        <x:f>IF(L146="","",IF(DC146="","Pending",IF(DD146="Yes","CONDITIONAL — safety override",IF(DC146&gt;=8,"HIGH",IF(DC146&gt;=5,"CONDITIONAL","LOW")))))</x:f>
        <x:v>Pending</x:v>
      </x:c>
      <x:c r="DF146" s="174" t="str">
        <x:v>Pending screening and full-text appraisal; no transferability judgment made at identification.</x:v>
      </x:c>
      <x:c r="DG146" s="174"/>
      <x:c r="DH146" s="174"/>
      <x:c r="DI146" s="174"/>
      <x:c r="DJ146" s="174"/>
      <x:c r="DK146" s="174"/>
      <x:c r="DL146" s="174"/>
      <x:c r="DM146" s="174"/>
      <x:c r="DN146" s="174"/>
      <x:c r="DO146" s="174"/>
      <x:c r="DP146" s="174"/>
      <x:c r="DQ146" s="174"/>
      <x:c r="DR146" s="174"/>
      <x:c r="DS146" s="174"/>
      <x:c r="DT146" s="174"/>
      <x:c r="DU146" s="174"/>
      <x:c r="DV146" s="174"/>
      <x:c r="DW146" s="174"/>
      <x:c r="DX146" s="174"/>
      <x:c r="DY146" s="174"/>
      <x:c r="DZ146" s="174" t="str">
        <x:v>Title/abstract screening alone does not establish effectiveness, causality, methodological quality, transferability to Brazilian public safety or an institutional recommendation.</x:v>
      </x:c>
      <x:c r="EA146" s="174" t="str">
        <x:v>Pending</x:v>
      </x:c>
      <x:c r="EB146" s="175" t="str">
        <x:f>IF(L146="","",IF(EC146="READY","Yes","No / Pending"))</x:f>
        <x:v>No / Pending</x:v>
      </x:c>
      <x:c r="EC146" s="174" t="str">
        <x:f>IF(L146="","",IF(OR(ISNUMBER(SEARCH("Retracted Publication",Q146)),CM146="Retracted",CN146="Retracted",CM146="Expression of Concern",CN146="Expression of Concern",F146="Not used",CG146="Critical",CH146="High",CH146="Critical"),"BLOCKED — integrity or use restriction",IF(AND(CJ146="Yes",CK146="Yes",CL146="Yes"),IF(AND(CM146="Clear",CN146="Verified — clear"),IF(AND(AND(LEN(TRIM(CF146))&gt;0,LEFT(LOWER(TRIM(CF146)),7)&lt;&gt;"pending"),OR(CG146="High",CG146="Moderate"),OR(CH146="Low",CH146="Some concerns",CH146="Not applicable")),IF(AND(DD146="No",OR(DE146="HIGH",DE146="CONDITIONAL"),AND(LEN(TRIM(DF146))&gt;0,LEFT(LOWER(TRIM(DF146)),7)&lt;&gt;"pending")),IF(AND(AND(LEN(TRIM(DT146))&gt;0,LEFT(LOWER(TRIM(DT146)),7)&lt;&gt;"pending"),AND(LEN(TRIM(DU146))&gt;0,LEFT(LOWER(TRIM(DU146)),7)&lt;&gt;"pending"),OR(AND(LEN(TRIM(DV146))&gt;0,LEFT(LOWER(TRIM(DV146)),7)&lt;&gt;"pending"),AND(LEN(TRIM(DW146))&gt;0,LEFT(LOWER(TRIM(DW146)),7)&lt;&gt;"pending")),AND(LEN(TRIM(DX146))&gt;0,LEFT(LOWER(TRIM(DX146)),7)&lt;&gt;"pending")),IF(AND(F146="Claim-ready",OR(EA146="Strong",EA146="Moderate"),AND(LEN(TRIM(G146))&gt;0,LEFT(LOWER(TRIM(G146)),7)&lt;&gt;"pending"),G146&lt;&gt;"No substantive use decision is permitted from identification metadata alone.",AND(LEN(TRIM(DZ146))&gt;0,LEFT(LOWER(TRIM(DZ146)),7)&lt;&gt;"pending"),DZ146&lt;&gt;"Identification metadata alone does not permit any substantive scientific, causal, operational, or institutional claim.",AND(LEN(TRIM(EI146))&gt;0,LEFT(LOWER(TRIM(EI146)),7)&lt;&gt;"pending"),ISNUMBER(EH146),EH146&gt;0),"READY","PENDING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6" s="174" t="str">
        <x:v>Pending</x:v>
      </x:c>
      <x:c r="EE146" s="174"/>
      <x:c r="EF146" s="174" t="str">
        <x:v>Pending</x:v>
      </x:c>
      <x:c r="EG146" s="174" t="str">
        <x:v>Pending</x:v>
      </x:c>
      <x:c r="EH146" s="177"/>
      <x:c r="EI146" s="500"/>
      <x:c r="EJ146" s="174"/>
      <x:c r="EK146" s="174" t="str">
        <x:v>Pending</x:v>
      </x:c>
      <x:c r="EL146" s="177" t="n">
        <x:v>46272</x:v>
      </x:c>
      <x:c r="EM146" s="174" t="str">
        <x:v>Production PubMed record imported and reconciled to Zotero item 6UYX5IFX;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6" s="181" t="n">
        <x:f>IF(L146="","",(IF(N146&lt;&gt;"",1,0)+IF(O146&lt;&gt;"",1,0)+IF(AJ146&lt;&gt;"",1,0)+IF(AU146&lt;&gt;"",1,0)+IF(BE146&lt;&gt;"",1,0)+IF(CF146&lt;&gt;"",1,0)+IF(CJ146="Yes",1,0)+IF(CL146="Yes",1,0)+IF(DE146&lt;&gt;"Pending",1,0)+IF(F146&lt;&gt;"",1,0)+IF(DZ146&lt;&gt;"",1,0)+IF(EI146&lt;&gt;"",1,0))/12)</x:f>
        <x:v>0.5</x:v>
      </x:c>
    </x:row>
    <x:row r="147">
      <x:c r="A147" s="175" t="str">
        <x:v>EV-0144</x:v>
      </x:c>
      <x:c r="B147" s="174" t="str">
        <x:v>Integrity check</x:v>
      </x:c>
      <x:c r="C147" s="175" t="str">
        <x:f>IF(L147="","",IF(LEFT(EC147,7)="BLOCKED","🔴 Do not use for conclusion",IF(EB147="Yes","🟢 Claim-ready","🟡 Caution / context")))</x:f>
        <x:v>🟡 Caution / context</x:v>
      </x:c>
      <x:c r="D147" s="174" t="str">
        <x:f>IF(L147="","",EC147)</x:f>
        <x:v>PENDING — appropriate appraisal</x:v>
      </x:c>
      <x:c r="E147" s="174" t="str">
        <x:v>P3 — Medium</x:v>
      </x:c>
      <x:c r="F147" s="174" t="str">
        <x:v>Pending</x:v>
      </x:c>
      <x:c r="G147" s="174" t="str">
        <x:v>A potentially relevant concept is present, but direct applicability is ambiguous at title/abstract level.</x:v>
      </x:c>
      <x:c r="H147" s="174" t="str">
        <x:v>Human title/abstract adjudication; retrieve full text if relevance remains plausible.</x:v>
      </x:c>
      <x:c r="I147" s="174"/>
      <x:c r="J147" s="174" t="str">
        <x:v>A — Core</x:v>
      </x:c>
      <x:c r="K147" s="174" t="str">
        <x:v>IDENTIFIED</x:v>
      </x:c>
      <x:c r="L147" s="174" t="str">
        <x:v>Examining External Load Variability in a Cadet Population: Impact on Vertical Jump Performance.</x:v>
      </x:c>
      <x:c r="M147" s="174"/>
      <x:c r="N147" s="174" t="str">
        <x:v>Beach, Thomas J; Fraley, Amy L; Sole, Christopher J; Leone, Giovanna E; Waddy, Destinee C; Sacko, Ryan S</x:v>
      </x:c>
      <x:c r="O147" s="176" t="n">
        <x:v>2026</x:v>
      </x:c>
      <x:c r="P147" s="174" t="str">
        <x:v>Military medicine</x:v>
      </x:c>
      <x:c r="Q147" s="174" t="str">
        <x:v>Journal Article</x:v>
      </x:c>
      <x:c r="R147" s="174" t="str">
        <x:v>Unclear</x:v>
      </x:c>
      <x:c r="S147" s="174" t="str">
        <x:v>Unknown</x:v>
      </x:c>
      <x:c r="T147" s="174" t="str">
        <x:v>eng</x:v>
      </x:c>
      <x:c r="U147" s="174" t="str">
        <x:v>https://pubmed.ncbi.nlm.nih.gov/41816934/</x:v>
      </x:c>
      <x:c r="V147" s="174" t="str">
        <x:v>10.1093/milmed/usag105</x:v>
      </x:c>
      <x:c r="W147" s="175" t="str">
        <x:f>IF(V147="","",LOWER(SUBSTITUTE(SUBSTITUTE(SUBSTITUTE(SUBSTITUTE(TRIM(V147),"https://doi.org/",""),"http://doi.org/",""),"https://dx.doi.org/",""),"doi:","")))</x:f>
        <x:v>10.1093/milmed/usag105</x:v>
      </x:c>
      <x:c r="X147" s="174" t="str">
        <x:v>41816934</x:v>
      </x:c>
      <x:c r="Y147" s="174" t="str"/>
      <x:c r="Z147" s="174"/>
      <x:c r="AA147" s="174" t="str">
        <x:v>PubMed/MEDLINE</x:v>
      </x:c>
      <x:c r="AB147" s="174" t="str">
        <x:v>PUBMED-A-v1.0-2026-08-28</x:v>
      </x:c>
      <x:c r="AC147" s="174" t="str">
        <x:v>SP-PUBMED-A-20260828</x:v>
      </x:c>
      <x:c r="AD147" s="177" t="n">
        <x:v>46262</x:v>
      </x:c>
      <x:c r="AE147" s="177" t="n">
        <x:v>46272</x:v>
      </x:c>
      <x:c r="AF147" s="174" t="str">
        <x:v>HA3DUTJS</x:v>
      </x:c>
      <x:c r="AG147" s="174"/>
      <x:c r="AH147" s="174" t="str">
        <x:v>Tactical Athlete → Operational Readiness Brazil</x:v>
      </x:c>
      <x:c r="AI147" s="174" t="str">
        <x:v>evidence-family:A</x:v>
      </x:c>
      <x:c r="AJ147" s="174"/>
      <x:c r="AK147" s="175" t="str">
        <x:f>IF(AJ147="","",IF(OR(LOWER(AJ147)="brazil",LOWER(AJ147)="brasil"),"Yes","No"))</x:f>
      </x:c>
      <x:c r="AL147" s="174"/>
      <x:c r="AM147" s="174"/>
      <x:c r="AN147" s="174"/>
      <x:c r="AO147" s="178"/>
      <x:c r="AP147" s="174"/>
      <x:c r="AQ147" s="174"/>
      <x:c r="AR147" s="174"/>
      <x:c r="AS147" s="174"/>
      <x:c r="AT147" s="174"/>
      <x:c r="AU147" s="174"/>
      <x:c r="AV147" s="174"/>
      <x:c r="AW147" s="174"/>
      <x:c r="AX147" s="174"/>
      <x:c r="AY147" s="174"/>
      <x:c r="AZ147" s="174"/>
      <x:c r="BA147" s="174"/>
      <x:c r="BB147" s="174"/>
      <x:c r="BC147" s="174"/>
      <x:c r="BD147" s="174"/>
      <x:c r="BE147" s="174"/>
      <x:c r="BF147" s="174"/>
      <x:c r="BG147" s="174"/>
      <x:c r="BH147" s="174"/>
      <x:c r="BI147" s="174"/>
      <x:c r="BJ147" s="174"/>
      <x:c r="BK147" s="174"/>
      <x:c r="BL147" s="174"/>
      <x:c r="BM147" s="174"/>
      <x:c r="BN147" s="174"/>
      <x:c r="BO147" s="174"/>
      <x:c r="BP147" s="174"/>
      <x:c r="BQ147" s="174"/>
      <x:c r="BR147" s="174"/>
      <x:c r="BS147" s="174"/>
      <x:c r="BT147" s="174"/>
      <x:c r="BU147" s="174"/>
      <x:c r="BV147" s="174"/>
      <x:c r="BW147" s="174"/>
      <x:c r="BX147" s="174"/>
      <x:c r="BY147" s="174"/>
      <x:c r="BZ147" s="174"/>
      <x:c r="CA147" s="174"/>
      <x:c r="CB147" s="174"/>
      <x:c r="CC147" s="174"/>
      <x:c r="CD147" s="174"/>
      <x:c r="CE147" s="174"/>
      <x:c r="CF147" s="174"/>
      <x:c r="CG147" s="174"/>
      <x:c r="CH147" s="174"/>
      <x:c r="CI147" s="179"/>
      <x:c r="CJ147" s="174" t="str">
        <x:v>Yes</x:v>
      </x:c>
      <x:c r="CK147" s="174" t="str">
        <x:v>Yes</x:v>
      </x:c>
      <x:c r="CL147" s="174" t="str">
        <x:v>Yes</x:v>
      </x:c>
      <x:c r="CM147" s="174" t="str">
        <x:v>Clear</x:v>
      </x:c>
      <x:c r="CN147" s="174" t="str">
        <x:v>Verified — clear</x:v>
      </x:c>
      <x:c r="CO147" s="177" t="n">
        <x:v>46272</x:v>
      </x:c>
      <x:c r="CP147" s="174" t="str">
        <x:v>https://pubmed.ncbi.nlm.nih.gov/41816934/</x:v>
      </x:c>
      <x:c r="CQ147" s="174"/>
      <x:c r="CR147" s="174"/>
      <x:c r="CS147" s="174"/>
      <x:c r="CT147" s="174"/>
      <x:c r="CU147" s="176"/>
      <x:c r="CV147" s="176"/>
      <x:c r="CW147" s="176"/>
      <x:c r="CX147" s="176"/>
      <x:c r="CY147" s="176"/>
      <x:c r="CZ147" s="176"/>
      <x:c r="DA147" s="176"/>
      <x:c r="DB147" s="175" t="str">
        <x:f>IF(L147="","",IF(AND(COUNT(CU147:DA147)=7,OR(CU147=0,CU147=1,CU147=2),OR(CV147=0,CV147=1,CV147=2),OR(CW147=0,CW147=1,CW147=2),OR(CX147=0,CX147=1,CX147=2),OR(CY147=0,CY147=1,CY147=2),OR(CZ147=0,CZ147=1,CZ147=2),OR(DA147=0,DA147=1,DA147=2)),SUM(CU147:DA147),""))</x:f>
      </x:c>
      <x:c r="DC147" s="180" t="str">
        <x:f>IF(DB147="","",ROUND(DB147/14*10,1))</x:f>
      </x:c>
      <x:c r="DD147" s="174" t="str">
        <x:v>Pending</x:v>
      </x:c>
      <x:c r="DE147" s="175" t="str">
        <x:f>IF(L147="","",IF(DC147="","Pending",IF(DD147="Yes","CONDITIONAL — safety override",IF(DC147&gt;=8,"HIGH",IF(DC147&gt;=5,"CONDITIONAL","LOW")))))</x:f>
        <x:v>Pending</x:v>
      </x:c>
      <x:c r="DF147" s="174" t="str">
        <x:v>Pending screening and full-text appraisal; no transferability judgment made at identification.</x:v>
      </x:c>
      <x:c r="DG147" s="174"/>
      <x:c r="DH147" s="174"/>
      <x:c r="DI147" s="174"/>
      <x:c r="DJ147" s="174"/>
      <x:c r="DK147" s="174"/>
      <x:c r="DL147" s="174"/>
      <x:c r="DM147" s="174"/>
      <x:c r="DN147" s="174"/>
      <x:c r="DO147" s="174"/>
      <x:c r="DP147" s="174"/>
      <x:c r="DQ147" s="174"/>
      <x:c r="DR147" s="174"/>
      <x:c r="DS147" s="174"/>
      <x:c r="DT147" s="174"/>
      <x:c r="DU147" s="174"/>
      <x:c r="DV147" s="174"/>
      <x:c r="DW147" s="174"/>
      <x:c r="DX147" s="174"/>
      <x:c r="DY147" s="174"/>
      <x:c r="DZ147" s="174" t="str">
        <x:v>Title/abstract information is insufficient for a substantive scientific, causal, transferability or institutional claim.</x:v>
      </x:c>
      <x:c r="EA147" s="174" t="str">
        <x:v>Pending</x:v>
      </x:c>
      <x:c r="EB147" s="175" t="str">
        <x:f>IF(L147="","",IF(EC147="READY","Yes","No / Pending"))</x:f>
        <x:v>No / Pending</x:v>
      </x:c>
      <x:c r="EC147" s="174" t="str">
        <x:f>IF(L147="","",IF(OR(ISNUMBER(SEARCH("Retracted Publication",Q147)),CM147="Retracted",CN147="Retracted",CM147="Expression of Concern",CN147="Expression of Concern",F147="Not used",CG147="Critical",CH147="High",CH147="Critical"),"BLOCKED — integrity or use restriction",IF(AND(CJ147="Yes",CK147="Yes",CL147="Yes"),IF(AND(CM147="Clear",CN147="Verified — clear"),IF(AND(AND(LEN(TRIM(CF147))&gt;0,LEFT(LOWER(TRIM(CF147)),7)&lt;&gt;"pending"),OR(CG147="High",CG147="Moderate"),OR(CH147="Low",CH147="Some concerns",CH147="Not applicable")),IF(AND(DD147="No",OR(DE147="HIGH",DE147="CONDITIONAL"),AND(LEN(TRIM(DF147))&gt;0,LEFT(LOWER(TRIM(DF147)),7)&lt;&gt;"pending")),IF(AND(AND(LEN(TRIM(DT147))&gt;0,LEFT(LOWER(TRIM(DT147)),7)&lt;&gt;"pending"),AND(LEN(TRIM(DU147))&gt;0,LEFT(LOWER(TRIM(DU147)),7)&lt;&gt;"pending"),OR(AND(LEN(TRIM(DV147))&gt;0,LEFT(LOWER(TRIM(DV147)),7)&lt;&gt;"pending"),AND(LEN(TRIM(DW147))&gt;0,LEFT(LOWER(TRIM(DW147)),7)&lt;&gt;"pending")),AND(LEN(TRIM(DX147))&gt;0,LEFT(LOWER(TRIM(DX147)),7)&lt;&gt;"pending")),IF(AND(F147="Claim-ready",OR(EA147="Strong",EA147="Moderate"),AND(LEN(TRIM(G147))&gt;0,LEFT(LOWER(TRIM(G147)),7)&lt;&gt;"pending"),G147&lt;&gt;"No substantive use decision is permitted from identification metadata alone.",AND(LEN(TRIM(DZ147))&gt;0,LEFT(LOWER(TRIM(DZ147)),7)&lt;&gt;"pending"),DZ147&lt;&gt;"Identification metadata alone does not permit any substantive scientific, causal, operational, or institutional claim.",AND(LEN(TRIM(EI147))&gt;0,LEFT(LOWER(TRIM(EI147)),7)&lt;&gt;"pending"),ISNUMBER(EH147),EH147&gt;0),"READY","PENDING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7" s="174" t="str">
        <x:v>Pending</x:v>
      </x:c>
      <x:c r="EE147" s="174"/>
      <x:c r="EF147" s="174" t="str">
        <x:v>Pending</x:v>
      </x:c>
      <x:c r="EG147" s="174" t="str">
        <x:v>Pending</x:v>
      </x:c>
      <x:c r="EH147" s="177"/>
      <x:c r="EI147" s="500"/>
      <x:c r="EJ147" s="174"/>
      <x:c r="EK147" s="174" t="str">
        <x:v>Pending</x:v>
      </x:c>
      <x:c r="EL147" s="177" t="n">
        <x:v>46272</x:v>
      </x:c>
      <x:c r="EM147" s="174" t="str">
        <x:v>Production PubMed record imported and reconciled to Zotero item HA3DUTJS;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7" s="181" t="n">
        <x:f>IF(L147="","",(IF(N147&lt;&gt;"",1,0)+IF(O147&lt;&gt;"",1,0)+IF(AJ147&lt;&gt;"",1,0)+IF(AU147&lt;&gt;"",1,0)+IF(BE147&lt;&gt;"",1,0)+IF(CF147&lt;&gt;"",1,0)+IF(CJ147="Yes",1,0)+IF(CL147="Yes",1,0)+IF(DE147&lt;&gt;"Pending",1,0)+IF(F147&lt;&gt;"",1,0)+IF(DZ147&lt;&gt;"",1,0)+IF(EI147&lt;&gt;"",1,0))/12)</x:f>
        <x:v>0.5</x:v>
      </x:c>
    </x:row>
    <x:row r="148">
      <x:c r="A148" s="175" t="str">
        <x:v>EV-0145</x:v>
      </x:c>
      <x:c r="B148" s="174" t="str">
        <x:v>Metadata verification</x:v>
      </x:c>
      <x:c r="C148" s="175" t="str">
        <x:f>IF(L148="","",IF(LEFT(EC148,7)="BLOCKED","🔴 Do not use for conclusion",IF(EB148="Yes","🟢 Claim-ready","🟡 Caution / context")))</x:f>
        <x:v>🟡 Caution / context</x:v>
      </x:c>
      <x:c r="D148" s="174" t="str">
        <x:f>IF(L148="","",EC148)</x:f>
        <x:v>PENDING — verification</x:v>
      </x:c>
      <x:c r="E148" s="174" t="str">
        <x:v>P2 — High</x:v>
      </x:c>
      <x:c r="F148" s="174" t="str">
        <x:v>Pending</x:v>
      </x:c>
      <x:c r="G148" s="174" t="str">
        <x:v>Title/abstract identify an explicit tactical/public-safety context and readiness domain; retain for full-text assessment.</x:v>
      </x:c>
      <x:c r="H148" s="174" t="str">
        <x:v>Obtain and review lawful full text; confirm human adjudication; then select a design-specific appraisal instrument.</x:v>
      </x:c>
      <x:c r="I148" s="174"/>
      <x:c r="J148" s="174" t="str">
        <x:v>A — Core</x:v>
      </x:c>
      <x:c r="K148" s="174" t="str">
        <x:v>IDENTIFIED</x:v>
      </x:c>
      <x:c r="L148" s="174" t="str">
        <x:v>Comparing Army Dental Specialists Knowledge of Treating Dental Avulsion Before and After Receiving Educational Material.</x:v>
      </x:c>
      <x:c r="M148" s="174"/>
      <x:c r="N148" s="174" t="str">
        <x:v>Austin, Stubbs MAJ; Kevin, Brunstein MAJ</x:v>
      </x:c>
      <x:c r="O148" s="176" t="n">
        <x:v>2026</x:v>
      </x:c>
      <x:c r="P148" s="174" t="str">
        <x:v>Military medicine</x:v>
      </x:c>
      <x:c r="Q148" s="174" t="str">
        <x:v>Journal Article</x:v>
      </x:c>
      <x:c r="R148" s="174" t="str">
        <x:v>Unclear</x:v>
      </x:c>
      <x:c r="S148" s="174" t="str">
        <x:v>Unknown</x:v>
      </x:c>
      <x:c r="T148" s="174" t="str">
        <x:v>eng</x:v>
      </x:c>
      <x:c r="U148" s="174" t="str">
        <x:v>https://pubmed.ncbi.nlm.nih.gov/41790570/</x:v>
      </x:c>
      <x:c r="V148" s="174" t="str">
        <x:v>10.1093/milmed/usag093</x:v>
      </x:c>
      <x:c r="W148" s="175" t="str">
        <x:f>IF(V148="","",LOWER(SUBSTITUTE(SUBSTITUTE(SUBSTITUTE(SUBSTITUTE(TRIM(V148),"https://doi.org/",""),"http://doi.org/",""),"https://dx.doi.org/",""),"doi:","")))</x:f>
        <x:v>10.1093/milmed/usag093</x:v>
      </x:c>
      <x:c r="X148" s="174" t="str">
        <x:v>41790570</x:v>
      </x:c>
      <x:c r="Y148" s="174" t="str"/>
      <x:c r="Z148" s="174"/>
      <x:c r="AA148" s="174" t="str">
        <x:v>PubMed/MEDLINE</x:v>
      </x:c>
      <x:c r="AB148" s="174" t="str">
        <x:v>PUBMED-A-v1.0-2026-08-28</x:v>
      </x:c>
      <x:c r="AC148" s="174" t="str">
        <x:v>SP-PUBMED-A-20260828</x:v>
      </x:c>
      <x:c r="AD148" s="177" t="n">
        <x:v>46262</x:v>
      </x:c>
      <x:c r="AE148" s="177" t="n">
        <x:v>46272</x:v>
      </x:c>
      <x:c r="AF148" s="174" t="str">
        <x:v>9ZK35F4P</x:v>
      </x:c>
      <x:c r="AG148" s="174"/>
      <x:c r="AH148" s="174" t="str">
        <x:v>Tactical Athlete → Operational Readiness Brazil</x:v>
      </x:c>
      <x:c r="AI148" s="174" t="str">
        <x:v>evidence-family:A</x:v>
      </x:c>
      <x:c r="AJ148" s="174"/>
      <x:c r="AK148" s="175" t="str">
        <x:f>IF(AJ148="","",IF(OR(LOWER(AJ148)="brazil",LOWER(AJ148)="brasil"),"Yes","No"))</x:f>
      </x:c>
      <x:c r="AL148" s="174"/>
      <x:c r="AM148" s="174"/>
      <x:c r="AN148" s="174"/>
      <x:c r="AO148" s="178"/>
      <x:c r="AP148" s="174"/>
      <x:c r="AQ148" s="174"/>
      <x:c r="AR148" s="174"/>
      <x:c r="AS148" s="174"/>
      <x:c r="AT148" s="174"/>
      <x:c r="AU148" s="174"/>
      <x:c r="AV148" s="174"/>
      <x:c r="AW148" s="174"/>
      <x:c r="AX148" s="174"/>
      <x:c r="AY148" s="174"/>
      <x:c r="AZ148" s="174"/>
      <x:c r="BA148" s="174"/>
      <x:c r="BB148" s="174"/>
      <x:c r="BC148" s="174"/>
      <x:c r="BD148" s="174"/>
      <x:c r="BE148" s="174"/>
      <x:c r="BF148" s="174"/>
      <x:c r="BG148" s="174"/>
      <x:c r="BH148" s="174"/>
      <x:c r="BI148" s="174"/>
      <x:c r="BJ148" s="174"/>
      <x:c r="BK148" s="174"/>
      <x:c r="BL148" s="174"/>
      <x:c r="BM148" s="174"/>
      <x:c r="BN148" s="174"/>
      <x:c r="BO148" s="174"/>
      <x:c r="BP148" s="174"/>
      <x:c r="BQ148" s="174"/>
      <x:c r="BR148" s="174"/>
      <x:c r="BS148" s="174"/>
      <x:c r="BT148" s="174"/>
      <x:c r="BU148" s="174"/>
      <x:c r="BV148" s="174"/>
      <x:c r="BW148" s="174"/>
      <x:c r="BX148" s="174"/>
      <x:c r="BY148" s="174"/>
      <x:c r="BZ148" s="174"/>
      <x:c r="CA148" s="174"/>
      <x:c r="CB148" s="174"/>
      <x:c r="CC148" s="174"/>
      <x:c r="CD148" s="174"/>
      <x:c r="CE148" s="174"/>
      <x:c r="CF148" s="174"/>
      <x:c r="CG148" s="174"/>
      <x:c r="CH148" s="174"/>
      <x:c r="CI148" s="179"/>
      <x:c r="CJ148" s="174" t="str">
        <x:v>Pending</x:v>
      </x:c>
      <x:c r="CK148" s="174" t="str">
        <x:v>Yes</x:v>
      </x:c>
      <x:c r="CL148" s="174" t="str">
        <x:v>Yes</x:v>
      </x:c>
      <x:c r="CM148" s="174" t="str">
        <x:v>Clear</x:v>
      </x:c>
      <x:c r="CN148" s="174" t="str">
        <x:v>Verified — clear</x:v>
      </x:c>
      <x:c r="CO148" s="177" t="n">
        <x:v>46272</x:v>
      </x:c>
      <x:c r="CP148" s="174" t="str">
        <x:v>https://pubmed.ncbi.nlm.nih.gov/41790570/</x:v>
      </x:c>
      <x:c r="CQ148" s="174"/>
      <x:c r="CR148" s="174"/>
      <x:c r="CS148" s="174"/>
      <x:c r="CT148" s="174"/>
      <x:c r="CU148" s="176"/>
      <x:c r="CV148" s="176"/>
      <x:c r="CW148" s="176"/>
      <x:c r="CX148" s="176"/>
      <x:c r="CY148" s="176"/>
      <x:c r="CZ148" s="176"/>
      <x:c r="DA148" s="176"/>
      <x:c r="DB148" s="175" t="str">
        <x:f>IF(L148="","",IF(AND(COUNT(CU148:DA148)=7,OR(CU148=0,CU148=1,CU148=2),OR(CV148=0,CV148=1,CV148=2),OR(CW148=0,CW148=1,CW148=2),OR(CX148=0,CX148=1,CX148=2),OR(CY148=0,CY148=1,CY148=2),OR(CZ148=0,CZ148=1,CZ148=2),OR(DA148=0,DA148=1,DA148=2)),SUM(CU148:DA148),""))</x:f>
      </x:c>
      <x:c r="DC148" s="180" t="str">
        <x:f>IF(DB148="","",ROUND(DB148/14*10,1))</x:f>
      </x:c>
      <x:c r="DD148" s="174" t="str">
        <x:v>Pending</x:v>
      </x:c>
      <x:c r="DE148" s="175" t="str">
        <x:f>IF(L148="","",IF(DC148="","Pending",IF(DD148="Yes","CONDITIONAL — safety override",IF(DC148&gt;=8,"HIGH",IF(DC148&gt;=5,"CONDITIONAL","LOW")))))</x:f>
        <x:v>Pending</x:v>
      </x:c>
      <x:c r="DF148" s="174" t="str">
        <x:v>Pending screening and full-text appraisal; no transferability judgment made at identification.</x:v>
      </x:c>
      <x:c r="DG148" s="174"/>
      <x:c r="DH148" s="174"/>
      <x:c r="DI148" s="174"/>
      <x:c r="DJ148" s="174"/>
      <x:c r="DK148" s="174"/>
      <x:c r="DL148" s="174"/>
      <x:c r="DM148" s="174"/>
      <x:c r="DN148" s="174"/>
      <x:c r="DO148" s="174"/>
      <x:c r="DP148" s="174"/>
      <x:c r="DQ148" s="174"/>
      <x:c r="DR148" s="174"/>
      <x:c r="DS148" s="174"/>
      <x:c r="DT148" s="174"/>
      <x:c r="DU148" s="174"/>
      <x:c r="DV148" s="174"/>
      <x:c r="DW148" s="174"/>
      <x:c r="DX148" s="174"/>
      <x:c r="DY148" s="174"/>
      <x:c r="DZ148" s="174" t="str">
        <x:v>Title/abstract screening alone does not establish effectiveness, causality, methodological quality, transferability to Brazilian public safety or an institutional recommendation.</x:v>
      </x:c>
      <x:c r="EA148" s="174" t="str">
        <x:v>Pending</x:v>
      </x:c>
      <x:c r="EB148" s="175" t="str">
        <x:f>IF(L148="","",IF(EC148="READY","Yes","No / Pending"))</x:f>
        <x:v>No / Pending</x:v>
      </x:c>
      <x:c r="EC148" s="174" t="str">
        <x:f>IF(L148="","",IF(OR(ISNUMBER(SEARCH("Retracted Publication",Q148)),CM148="Retracted",CN148="Retracted",CM148="Expression of Concern",CN148="Expression of Concern",F148="Not used",CG148="Critical",CH148="High",CH148="Critical"),"BLOCKED — integrity or use restriction",IF(AND(CJ148="Yes",CK148="Yes",CL148="Yes"),IF(AND(CM148="Clear",CN148="Verified — clear"),IF(AND(AND(LEN(TRIM(CF148))&gt;0,LEFT(LOWER(TRIM(CF148)),7)&lt;&gt;"pending"),OR(CG148="High",CG148="Moderate"),OR(CH148="Low",CH148="Some concerns",CH148="Not applicable")),IF(AND(DD148="No",OR(DE148="HIGH",DE148="CONDITIONAL"),AND(LEN(TRIM(DF148))&gt;0,LEFT(LOWER(TRIM(DF148)),7)&lt;&gt;"pending")),IF(AND(AND(LEN(TRIM(DT148))&gt;0,LEFT(LOWER(TRIM(DT148)),7)&lt;&gt;"pending"),AND(LEN(TRIM(DU148))&gt;0,LEFT(LOWER(TRIM(DU148)),7)&lt;&gt;"pending"),OR(AND(LEN(TRIM(DV148))&gt;0,LEFT(LOWER(TRIM(DV148)),7)&lt;&gt;"pending"),AND(LEN(TRIM(DW148))&gt;0,LEFT(LOWER(TRIM(DW148)),7)&lt;&gt;"pending")),AND(LEN(TRIM(DX148))&gt;0,LEFT(LOWER(TRIM(DX148)),7)&lt;&gt;"pending")),IF(AND(F148="Claim-ready",OR(EA148="Strong",EA148="Moderate"),AND(LEN(TRIM(G148))&gt;0,LEFT(LOWER(TRIM(G148)),7)&lt;&gt;"pending"),G148&lt;&gt;"No substantive use decision is permitted from identification metadata alone.",AND(LEN(TRIM(DZ148))&gt;0,LEFT(LOWER(TRIM(DZ148)),7)&lt;&gt;"pending"),DZ148&lt;&gt;"Identification metadata alone does not permit any substantive scientific, causal, operational, or institutional claim.",AND(LEN(TRIM(EI148))&gt;0,LEFT(LOWER(TRIM(EI148)),7)&lt;&gt;"pending"),ISNUMBER(EH148),EH148&gt;0),"READY","PENDING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8" s="174" t="str">
        <x:v>Pending</x:v>
      </x:c>
      <x:c r="EE148" s="174"/>
      <x:c r="EF148" s="174" t="str">
        <x:v>Pending</x:v>
      </x:c>
      <x:c r="EG148" s="174" t="str">
        <x:v>Pending</x:v>
      </x:c>
      <x:c r="EH148" s="177"/>
      <x:c r="EI148" s="500"/>
      <x:c r="EJ148" s="174"/>
      <x:c r="EK148" s="174" t="str">
        <x:v>Pending</x:v>
      </x:c>
      <x:c r="EL148" s="177" t="n">
        <x:v>46272</x:v>
      </x:c>
      <x:c r="EM148" s="174" t="str">
        <x:v>Production PubMed record imported and reconciled to Zotero item 9ZK35F4P;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48" s="181" t="n">
        <x:f>IF(L148="","",(IF(N148&lt;&gt;"",1,0)+IF(O148&lt;&gt;"",1,0)+IF(AJ148&lt;&gt;"",1,0)+IF(AU148&lt;&gt;"",1,0)+IF(BE148&lt;&gt;"",1,0)+IF(CF148&lt;&gt;"",1,0)+IF(CJ148="Yes",1,0)+IF(CL148="Yes",1,0)+IF(DE148&lt;&gt;"Pending",1,0)+IF(F148&lt;&gt;"",1,0)+IF(DZ148&lt;&gt;"",1,0)+IF(EI148&lt;&gt;"",1,0))/12)</x:f>
        <x:v>0.4166666666666667</x:v>
      </x:c>
    </x:row>
    <x:row r="149">
      <x:c r="A149" s="175" t="str">
        <x:v>EV-0146</x:v>
      </x:c>
      <x:c r="B149" s="174" t="str">
        <x:v>Integrity check</x:v>
      </x:c>
      <x:c r="C149" s="175" t="str">
        <x:f>IF(L149="","",IF(LEFT(EC149,7)="BLOCKED","🔴 Do not use for conclusion",IF(EB149="Yes","🟢 Claim-ready","🟡 Caution / context")))</x:f>
        <x:v>🟡 Caution / context</x:v>
      </x:c>
      <x:c r="D149" s="174" t="str">
        <x:f>IF(L149="","",EC149)</x:f>
        <x:v>PENDING — appropriate appraisal</x:v>
      </x:c>
      <x:c r="E149" s="174" t="str">
        <x:v>P3 — Medium</x:v>
      </x:c>
      <x:c r="F149" s="174" t="str">
        <x:v>Pending</x:v>
      </x:c>
      <x:c r="G149" s="174" t="str">
        <x:v>A potentially relevant concept is present, but direct applicability is ambiguous at title/abstract level.</x:v>
      </x:c>
      <x:c r="H149" s="174" t="str">
        <x:v>Human title/abstract adjudication; retrieve full text if relevance remains plausible.</x:v>
      </x:c>
      <x:c r="I149" s="174"/>
      <x:c r="J149" s="174" t="str">
        <x:v>A — Core</x:v>
      </x:c>
      <x:c r="K149" s="174" t="str">
        <x:v>IDENTIFIED</x:v>
      </x:c>
      <x:c r="L149" s="174" t="str">
        <x:v>Epidemiology of stress fractures among military cadets: a retrospective cohort study at a tertiary military medical center.</x:v>
      </x:c>
      <x:c r="M149" s="174"/>
      <x:c r="N149" s="174" t="str">
        <x:v>Alkhudhayri, Abdulaziz Ibrahim; Alkhonain, Lamia; Hawsawi, Abdullah Ahmed; Almuhanna, Abdulaziz M; Alzahrani, Maher; Aljeaid, Abdullah Mubark; Almulla, Ahmad; Aljohani, Hamid Talal; Alhakbani, Mohammed Saad A; Alharbi, Abdullah Sami; Almadi, Abdulaziz Saleh; Alhaddad, Abdullah T</x:v>
      </x:c>
      <x:c r="O149" s="176" t="n">
        <x:v>2026</x:v>
      </x:c>
      <x:c r="P149" s="174" t="str">
        <x:v>Annals of medicine and surgery (2012)</x:v>
      </x:c>
      <x:c r="Q149" s="174" t="str">
        <x:v>Journal Article</x:v>
      </x:c>
      <x:c r="R149" s="174" t="str">
        <x:v>Unclear</x:v>
      </x:c>
      <x:c r="S149" s="174" t="str">
        <x:v>Unknown</x:v>
      </x:c>
      <x:c r="T149" s="174" t="str">
        <x:v>eng</x:v>
      </x:c>
      <x:c r="U149" s="174" t="str">
        <x:v>https://pubmed.ncbi.nlm.nih.gov/41789227/</x:v>
      </x:c>
      <x:c r="V149" s="174" t="str">
        <x:v>10.1097/ms9.0000000000004697</x:v>
      </x:c>
      <x:c r="W149" s="175" t="str">
        <x:f>IF(V149="","",LOWER(SUBSTITUTE(SUBSTITUTE(SUBSTITUTE(SUBSTITUTE(TRIM(V149),"https://doi.org/",""),"http://doi.org/",""),"https://dx.doi.org/",""),"doi:","")))</x:f>
        <x:v>10.1097/ms9.0000000000004697</x:v>
      </x:c>
      <x:c r="X149" s="174" t="str">
        <x:v>41789227</x:v>
      </x:c>
      <x:c r="Y149" s="174" t="str">
        <x:v>PMC12959775</x:v>
      </x:c>
      <x:c r="Z149" s="174"/>
      <x:c r="AA149" s="174" t="str">
        <x:v>PubMed/MEDLINE</x:v>
      </x:c>
      <x:c r="AB149" s="174" t="str">
        <x:v>PUBMED-A-v1.0-2026-08-28</x:v>
      </x:c>
      <x:c r="AC149" s="174" t="str">
        <x:v>SP-PUBMED-A-20260828</x:v>
      </x:c>
      <x:c r="AD149" s="177" t="n">
        <x:v>46262</x:v>
      </x:c>
      <x:c r="AE149" s="177" t="n">
        <x:v>46272</x:v>
      </x:c>
      <x:c r="AF149" s="174" t="str">
        <x:v>WVKR53YS</x:v>
      </x:c>
      <x:c r="AG149" s="174"/>
      <x:c r="AH149" s="174" t="str">
        <x:v>Tactical Athlete → Operational Readiness Brazil</x:v>
      </x:c>
      <x:c r="AI149" s="174" t="str">
        <x:v>evidence-family:A</x:v>
      </x:c>
      <x:c r="AJ149" s="174"/>
      <x:c r="AK149" s="175" t="str">
        <x:f>IF(AJ149="","",IF(OR(LOWER(AJ149)="brazil",LOWER(AJ149)="brasil"),"Yes","No"))</x:f>
      </x:c>
      <x:c r="AL149" s="174"/>
      <x:c r="AM149" s="174"/>
      <x:c r="AN149" s="174"/>
      <x:c r="AO149" s="178"/>
      <x:c r="AP149" s="174"/>
      <x:c r="AQ149" s="174"/>
      <x:c r="AR149" s="174"/>
      <x:c r="AS149" s="174"/>
      <x:c r="AT149" s="174"/>
      <x:c r="AU149" s="174"/>
      <x:c r="AV149" s="174"/>
      <x:c r="AW149" s="174"/>
      <x:c r="AX149" s="174"/>
      <x:c r="AY149" s="174"/>
      <x:c r="AZ149" s="174"/>
      <x:c r="BA149" s="174"/>
      <x:c r="BB149" s="174"/>
      <x:c r="BC149" s="174"/>
      <x:c r="BD149" s="174"/>
      <x:c r="BE149" s="174"/>
      <x:c r="BF149" s="174"/>
      <x:c r="BG149" s="174"/>
      <x:c r="BH149" s="174"/>
      <x:c r="BI149" s="174"/>
      <x:c r="BJ149" s="174"/>
      <x:c r="BK149" s="174"/>
      <x:c r="BL149" s="174"/>
      <x:c r="BM149" s="174"/>
      <x:c r="BN149" s="174"/>
      <x:c r="BO149" s="174"/>
      <x:c r="BP149" s="174"/>
      <x:c r="BQ149" s="174"/>
      <x:c r="BR149" s="174"/>
      <x:c r="BS149" s="174"/>
      <x:c r="BT149" s="174"/>
      <x:c r="BU149" s="174"/>
      <x:c r="BV149" s="174"/>
      <x:c r="BW149" s="174"/>
      <x:c r="BX149" s="174"/>
      <x:c r="BY149" s="174"/>
      <x:c r="BZ149" s="174"/>
      <x:c r="CA149" s="174"/>
      <x:c r="CB149" s="174"/>
      <x:c r="CC149" s="174"/>
      <x:c r="CD149" s="174"/>
      <x:c r="CE149" s="174"/>
      <x:c r="CF149" s="174"/>
      <x:c r="CG149" s="174"/>
      <x:c r="CH149" s="174"/>
      <x:c r="CI149" s="179"/>
      <x:c r="CJ149" s="174" t="str">
        <x:v>Yes</x:v>
      </x:c>
      <x:c r="CK149" s="174" t="str">
        <x:v>Yes</x:v>
      </x:c>
      <x:c r="CL149" s="174" t="str">
        <x:v>Yes</x:v>
      </x:c>
      <x:c r="CM149" s="174" t="str">
        <x:v>Clear</x:v>
      </x:c>
      <x:c r="CN149" s="174" t="str">
        <x:v>Verified — clear</x:v>
      </x:c>
      <x:c r="CO149" s="177" t="n">
        <x:v>46272</x:v>
      </x:c>
      <x:c r="CP149" s="174" t="str">
        <x:v>https://pubmed.ncbi.nlm.nih.gov/41789227/</x:v>
      </x:c>
      <x:c r="CQ149" s="174"/>
      <x:c r="CR149" s="174"/>
      <x:c r="CS149" s="174"/>
      <x:c r="CT149" s="174"/>
      <x:c r="CU149" s="176"/>
      <x:c r="CV149" s="176"/>
      <x:c r="CW149" s="176"/>
      <x:c r="CX149" s="176"/>
      <x:c r="CY149" s="176"/>
      <x:c r="CZ149" s="176"/>
      <x:c r="DA149" s="176"/>
      <x:c r="DB149" s="175" t="str">
        <x:f>IF(L149="","",IF(AND(COUNT(CU149:DA149)=7,OR(CU149=0,CU149=1,CU149=2),OR(CV149=0,CV149=1,CV149=2),OR(CW149=0,CW149=1,CW149=2),OR(CX149=0,CX149=1,CX149=2),OR(CY149=0,CY149=1,CY149=2),OR(CZ149=0,CZ149=1,CZ149=2),OR(DA149=0,DA149=1,DA149=2)),SUM(CU149:DA149),""))</x:f>
      </x:c>
      <x:c r="DC149" s="180" t="str">
        <x:f>IF(DB149="","",ROUND(DB149/14*10,1))</x:f>
      </x:c>
      <x:c r="DD149" s="174" t="str">
        <x:v>Pending</x:v>
      </x:c>
      <x:c r="DE149" s="175" t="str">
        <x:f>IF(L149="","",IF(DC149="","Pending",IF(DD149="Yes","CONDITIONAL — safety override",IF(DC149&gt;=8,"HIGH",IF(DC149&gt;=5,"CONDITIONAL","LOW")))))</x:f>
        <x:v>Pending</x:v>
      </x:c>
      <x:c r="DF149" s="174" t="str">
        <x:v>Pending screening and full-text appraisal; no transferability judgment made at identification.</x:v>
      </x:c>
      <x:c r="DG149" s="174"/>
      <x:c r="DH149" s="174"/>
      <x:c r="DI149" s="174"/>
      <x:c r="DJ149" s="174"/>
      <x:c r="DK149" s="174"/>
      <x:c r="DL149" s="174"/>
      <x:c r="DM149" s="174"/>
      <x:c r="DN149" s="174"/>
      <x:c r="DO149" s="174"/>
      <x:c r="DP149" s="174"/>
      <x:c r="DQ149" s="174"/>
      <x:c r="DR149" s="174"/>
      <x:c r="DS149" s="174"/>
      <x:c r="DT149" s="174"/>
      <x:c r="DU149" s="174"/>
      <x:c r="DV149" s="174"/>
      <x:c r="DW149" s="174"/>
      <x:c r="DX149" s="174"/>
      <x:c r="DY149" s="174"/>
      <x:c r="DZ149" s="174" t="str">
        <x:v>Title/abstract information is insufficient for a substantive scientific, causal, transferability or institutional claim.</x:v>
      </x:c>
      <x:c r="EA149" s="174" t="str">
        <x:v>Pending</x:v>
      </x:c>
      <x:c r="EB149" s="175" t="str">
        <x:f>IF(L149="","",IF(EC149="READY","Yes","No / Pending"))</x:f>
        <x:v>No / Pending</x:v>
      </x:c>
      <x:c r="EC149" s="174" t="str">
        <x:f>IF(L149="","",IF(OR(ISNUMBER(SEARCH("Retracted Publication",Q149)),CM149="Retracted",CN149="Retracted",CM149="Expression of Concern",CN149="Expression of Concern",F149="Not used",CG149="Critical",CH149="High",CH149="Critical"),"BLOCKED — integrity or use restriction",IF(AND(CJ149="Yes",CK149="Yes",CL149="Yes"),IF(AND(CM149="Clear",CN149="Verified — clear"),IF(AND(AND(LEN(TRIM(CF149))&gt;0,LEFT(LOWER(TRIM(CF149)),7)&lt;&gt;"pending"),OR(CG149="High",CG149="Moderate"),OR(CH149="Low",CH149="Some concerns",CH149="Not applicable")),IF(AND(DD149="No",OR(DE149="HIGH",DE149="CONDITIONAL"),AND(LEN(TRIM(DF149))&gt;0,LEFT(LOWER(TRIM(DF149)),7)&lt;&gt;"pending")),IF(AND(AND(LEN(TRIM(DT149))&gt;0,LEFT(LOWER(TRIM(DT149)),7)&lt;&gt;"pending"),AND(LEN(TRIM(DU149))&gt;0,LEFT(LOWER(TRIM(DU149)),7)&lt;&gt;"pending"),OR(AND(LEN(TRIM(DV149))&gt;0,LEFT(LOWER(TRIM(DV149)),7)&lt;&gt;"pending"),AND(LEN(TRIM(DW149))&gt;0,LEFT(LOWER(TRIM(DW149)),7)&lt;&gt;"pending")),AND(LEN(TRIM(DX149))&gt;0,LEFT(LOWER(TRIM(DX149)),7)&lt;&gt;"pending")),IF(AND(F149="Claim-ready",OR(EA149="Strong",EA149="Moderate"),AND(LEN(TRIM(G149))&gt;0,LEFT(LOWER(TRIM(G149)),7)&lt;&gt;"pending"),G149&lt;&gt;"No substantive use decision is permitted from identification metadata alone.",AND(LEN(TRIM(DZ149))&gt;0,LEFT(LOWER(TRIM(DZ149)),7)&lt;&gt;"pending"),DZ149&lt;&gt;"Identification metadata alone does not permit any substantive scientific, causal, operational, or institutional claim.",AND(LEN(TRIM(EI149))&gt;0,LEFT(LOWER(TRIM(EI149)),7)&lt;&gt;"pending"),ISNUMBER(EH149),EH149&gt;0),"READY","PENDING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9" s="174" t="str">
        <x:v>Pending</x:v>
      </x:c>
      <x:c r="EE149" s="174"/>
      <x:c r="EF149" s="174" t="str">
        <x:v>Pending</x:v>
      </x:c>
      <x:c r="EG149" s="174" t="str">
        <x:v>Pending</x:v>
      </x:c>
      <x:c r="EH149" s="177"/>
      <x:c r="EI149" s="500"/>
      <x:c r="EJ149" s="174"/>
      <x:c r="EK149" s="174" t="str">
        <x:v>Pending</x:v>
      </x:c>
      <x:c r="EL149" s="177" t="n">
        <x:v>46272</x:v>
      </x:c>
      <x:c r="EM149" s="174" t="str">
        <x:v>Production PubMed record imported and reconciled to Zotero item WVKR53YS;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9" s="181" t="n">
        <x:f>IF(L149="","",(IF(N149&lt;&gt;"",1,0)+IF(O149&lt;&gt;"",1,0)+IF(AJ149&lt;&gt;"",1,0)+IF(AU149&lt;&gt;"",1,0)+IF(BE149&lt;&gt;"",1,0)+IF(CF149&lt;&gt;"",1,0)+IF(CJ149="Yes",1,0)+IF(CL149="Yes",1,0)+IF(DE149&lt;&gt;"Pending",1,0)+IF(F149&lt;&gt;"",1,0)+IF(DZ149&lt;&gt;"",1,0)+IF(EI149&lt;&gt;"",1,0))/12)</x:f>
        <x:v>0.5</x:v>
      </x:c>
    </x:row>
    <x:row r="150">
      <x:c r="A150" s="175" t="str">
        <x:v>EV-0147</x:v>
      </x:c>
      <x:c r="B150" s="174" t="str">
        <x:v>Integrity check</x:v>
      </x:c>
      <x:c r="C150" s="175" t="str">
        <x:f>IF(L150="","",IF(LEFT(EC150,7)="BLOCKED","🔴 Do not use for conclusion",IF(EB150="Yes","🟢 Claim-ready","🟡 Caution / context")))</x:f>
        <x:v>🟡 Caution / context</x:v>
      </x:c>
      <x:c r="D150" s="174" t="str">
        <x:f>IF(L150="","",EC150)</x:f>
        <x:v>PENDING — appropriate appraisal</x:v>
      </x:c>
      <x:c r="E150" s="174" t="str">
        <x:v>P3 — Medium</x:v>
      </x:c>
      <x:c r="F150" s="174" t="str">
        <x:v>Pending</x:v>
      </x:c>
      <x:c r="G150" s="174" t="str">
        <x:v>A potentially relevant concept is present, but direct applicability is ambiguous at title/abstract level.</x:v>
      </x:c>
      <x:c r="H150" s="174" t="str">
        <x:v>Human title/abstract adjudication; retrieve full text if relevance remains plausible.</x:v>
      </x:c>
      <x:c r="I150" s="174"/>
      <x:c r="J150" s="174" t="str">
        <x:v>A — Core</x:v>
      </x:c>
      <x:c r="K150" s="174" t="str">
        <x:v>IDENTIFIED</x:v>
      </x:c>
      <x:c r="L150" s="174" t="str">
        <x:v>Prevalence and Characteristics of Tobacco/Nicotine Use Among Recent Graduates-United States Military Academy, West Point, New York, 2022-2025.</x:v>
      </x:c>
      <x:c r="M150" s="174"/>
      <x:c r="N150" s="174" t="str">
        <x:v>Dorfman, Sally Faith; Tran, Aidan Nam Saysamone</x:v>
      </x:c>
      <x:c r="O150" s="176" t="n">
        <x:v>2026</x:v>
      </x:c>
      <x:c r="P150" s="174" t="str">
        <x:v>Military medicine</x:v>
      </x:c>
      <x:c r="Q150" s="174" t="str">
        <x:v>Journal Article</x:v>
      </x:c>
      <x:c r="R150" s="174" t="str">
        <x:v>Unclear</x:v>
      </x:c>
      <x:c r="S150" s="174" t="str">
        <x:v>Unknown</x:v>
      </x:c>
      <x:c r="T150" s="174" t="str">
        <x:v>eng</x:v>
      </x:c>
      <x:c r="U150" s="174" t="str">
        <x:v>https://pubmed.ncbi.nlm.nih.gov/41773924/</x:v>
      </x:c>
      <x:c r="V150" s="174" t="str">
        <x:v>10.1093/milmed/usag079</x:v>
      </x:c>
      <x:c r="W150" s="175" t="str">
        <x:f>IF(V150="","",LOWER(SUBSTITUTE(SUBSTITUTE(SUBSTITUTE(SUBSTITUTE(TRIM(V150),"https://doi.org/",""),"http://doi.org/",""),"https://dx.doi.org/",""),"doi:","")))</x:f>
        <x:v>10.1093/milmed/usag079</x:v>
      </x:c>
      <x:c r="X150" s="174" t="str">
        <x:v>41773924</x:v>
      </x:c>
      <x:c r="Y150" s="174" t="str"/>
      <x:c r="Z150" s="174"/>
      <x:c r="AA150" s="174" t="str">
        <x:v>PubMed/MEDLINE</x:v>
      </x:c>
      <x:c r="AB150" s="174" t="str">
        <x:v>PUBMED-A-v1.0-2026-08-28</x:v>
      </x:c>
      <x:c r="AC150" s="174" t="str">
        <x:v>SP-PUBMED-A-20260828</x:v>
      </x:c>
      <x:c r="AD150" s="177" t="n">
        <x:v>46262</x:v>
      </x:c>
      <x:c r="AE150" s="177" t="n">
        <x:v>46272</x:v>
      </x:c>
      <x:c r="AF150" s="174" t="str">
        <x:v>95QZ7ZGL</x:v>
      </x:c>
      <x:c r="AG150" s="174"/>
      <x:c r="AH150" s="174" t="str">
        <x:v>Tactical Athlete → Operational Readiness Brazil</x:v>
      </x:c>
      <x:c r="AI150" s="174" t="str">
        <x:v>evidence-family:A</x:v>
      </x:c>
      <x:c r="AJ150" s="174"/>
      <x:c r="AK150" s="175" t="str">
        <x:f>IF(AJ150="","",IF(OR(LOWER(AJ150)="brazil",LOWER(AJ150)="brasil"),"Yes","No"))</x:f>
      </x:c>
      <x:c r="AL150" s="174"/>
      <x:c r="AM150" s="174"/>
      <x:c r="AN150" s="174"/>
      <x:c r="AO150" s="178"/>
      <x:c r="AP150" s="174"/>
      <x:c r="AQ150" s="174"/>
      <x:c r="AR150" s="174"/>
      <x:c r="AS150" s="174"/>
      <x:c r="AT150" s="174"/>
      <x:c r="AU150" s="174"/>
      <x:c r="AV150" s="174"/>
      <x:c r="AW150" s="174"/>
      <x:c r="AX150" s="174"/>
      <x:c r="AY150" s="174"/>
      <x:c r="AZ150" s="174"/>
      <x:c r="BA150" s="174"/>
      <x:c r="BB150" s="174"/>
      <x:c r="BC150" s="174"/>
      <x:c r="BD150" s="174"/>
      <x:c r="BE150" s="174"/>
      <x:c r="BF150" s="174"/>
      <x:c r="BG150" s="174"/>
      <x:c r="BH150" s="174"/>
      <x:c r="BI150" s="174"/>
      <x:c r="BJ150" s="174"/>
      <x:c r="BK150" s="174"/>
      <x:c r="BL150" s="174"/>
      <x:c r="BM150" s="174"/>
      <x:c r="BN150" s="174"/>
      <x:c r="BO150" s="174"/>
      <x:c r="BP150" s="174"/>
      <x:c r="BQ150" s="174"/>
      <x:c r="BR150" s="174"/>
      <x:c r="BS150" s="174"/>
      <x:c r="BT150" s="174"/>
      <x:c r="BU150" s="174"/>
      <x:c r="BV150" s="174"/>
      <x:c r="BW150" s="174"/>
      <x:c r="BX150" s="174"/>
      <x:c r="BY150" s="174"/>
      <x:c r="BZ150" s="174"/>
      <x:c r="CA150" s="174"/>
      <x:c r="CB150" s="174"/>
      <x:c r="CC150" s="174"/>
      <x:c r="CD150" s="174"/>
      <x:c r="CE150" s="174"/>
      <x:c r="CF150" s="174"/>
      <x:c r="CG150" s="174"/>
      <x:c r="CH150" s="174"/>
      <x:c r="CI150" s="179"/>
      <x:c r="CJ150" s="174" t="str">
        <x:v>Yes</x:v>
      </x:c>
      <x:c r="CK150" s="174" t="str">
        <x:v>Yes</x:v>
      </x:c>
      <x:c r="CL150" s="174" t="str">
        <x:v>Yes</x:v>
      </x:c>
      <x:c r="CM150" s="174" t="str">
        <x:v>Clear</x:v>
      </x:c>
      <x:c r="CN150" s="174" t="str">
        <x:v>Verified — clear</x:v>
      </x:c>
      <x:c r="CO150" s="177" t="n">
        <x:v>46272</x:v>
      </x:c>
      <x:c r="CP150" s="174" t="str">
        <x:v>https://pubmed.ncbi.nlm.nih.gov/41773924/</x:v>
      </x:c>
      <x:c r="CQ150" s="174"/>
      <x:c r="CR150" s="174"/>
      <x:c r="CS150" s="174"/>
      <x:c r="CT150" s="174"/>
      <x:c r="CU150" s="176"/>
      <x:c r="CV150" s="176"/>
      <x:c r="CW150" s="176"/>
      <x:c r="CX150" s="176"/>
      <x:c r="CY150" s="176"/>
      <x:c r="CZ150" s="176"/>
      <x:c r="DA150" s="176"/>
      <x:c r="DB150" s="175" t="str">
        <x:f>IF(L150="","",IF(AND(COUNT(CU150:DA150)=7,OR(CU150=0,CU150=1,CU150=2),OR(CV150=0,CV150=1,CV150=2),OR(CW150=0,CW150=1,CW150=2),OR(CX150=0,CX150=1,CX150=2),OR(CY150=0,CY150=1,CY150=2),OR(CZ150=0,CZ150=1,CZ150=2),OR(DA150=0,DA150=1,DA150=2)),SUM(CU150:DA150),""))</x:f>
      </x:c>
      <x:c r="DC150" s="180" t="str">
        <x:f>IF(DB150="","",ROUND(DB150/14*10,1))</x:f>
      </x:c>
      <x:c r="DD150" s="174" t="str">
        <x:v>Pending</x:v>
      </x:c>
      <x:c r="DE150" s="175" t="str">
        <x:f>IF(L150="","",IF(DC150="","Pending",IF(DD150="Yes","CONDITIONAL — safety override",IF(DC150&gt;=8,"HIGH",IF(DC150&gt;=5,"CONDITIONAL","LOW")))))</x:f>
        <x:v>Pending</x:v>
      </x:c>
      <x:c r="DF150" s="174" t="str">
        <x:v>Pending screening and full-text appraisal; no transferability judgment made at identification.</x:v>
      </x:c>
      <x:c r="DG150" s="174"/>
      <x:c r="DH150" s="174"/>
      <x:c r="DI150" s="174"/>
      <x:c r="DJ150" s="174"/>
      <x:c r="DK150" s="174"/>
      <x:c r="DL150" s="174"/>
      <x:c r="DM150" s="174"/>
      <x:c r="DN150" s="174"/>
      <x:c r="DO150" s="174"/>
      <x:c r="DP150" s="174"/>
      <x:c r="DQ150" s="174"/>
      <x:c r="DR150" s="174"/>
      <x:c r="DS150" s="174"/>
      <x:c r="DT150" s="174"/>
      <x:c r="DU150" s="174"/>
      <x:c r="DV150" s="174"/>
      <x:c r="DW150" s="174"/>
      <x:c r="DX150" s="174"/>
      <x:c r="DY150" s="174"/>
      <x:c r="DZ150" s="174" t="str">
        <x:v>Title/abstract information is insufficient for a substantive scientific, causal, transferability or institutional claim.</x:v>
      </x:c>
      <x:c r="EA150" s="174" t="str">
        <x:v>Pending</x:v>
      </x:c>
      <x:c r="EB150" s="175" t="str">
        <x:f>IF(L150="","",IF(EC150="READY","Yes","No / Pending"))</x:f>
        <x:v>No / Pending</x:v>
      </x:c>
      <x:c r="EC150" s="174" t="str">
        <x:f>IF(L150="","",IF(OR(ISNUMBER(SEARCH("Retracted Publication",Q150)),CM150="Retracted",CN150="Retracted",CM150="Expression of Concern",CN150="Expression of Concern",F150="Not used",CG150="Critical",CH150="High",CH150="Critical"),"BLOCKED — integrity or use restriction",IF(AND(CJ150="Yes",CK150="Yes",CL150="Yes"),IF(AND(CM150="Clear",CN150="Verified — clear"),IF(AND(AND(LEN(TRIM(CF150))&gt;0,LEFT(LOWER(TRIM(CF150)),7)&lt;&gt;"pending"),OR(CG150="High",CG150="Moderate"),OR(CH150="Low",CH150="Some concerns",CH150="Not applicable")),IF(AND(DD150="No",OR(DE150="HIGH",DE150="CONDITIONAL"),AND(LEN(TRIM(DF150))&gt;0,LEFT(LOWER(TRIM(DF150)),7)&lt;&gt;"pending")),IF(AND(AND(LEN(TRIM(DT150))&gt;0,LEFT(LOWER(TRIM(DT150)),7)&lt;&gt;"pending"),AND(LEN(TRIM(DU150))&gt;0,LEFT(LOWER(TRIM(DU150)),7)&lt;&gt;"pending"),OR(AND(LEN(TRIM(DV150))&gt;0,LEFT(LOWER(TRIM(DV150)),7)&lt;&gt;"pending"),AND(LEN(TRIM(DW150))&gt;0,LEFT(LOWER(TRIM(DW150)),7)&lt;&gt;"pending")),AND(LEN(TRIM(DX150))&gt;0,LEFT(LOWER(TRIM(DX150)),7)&lt;&gt;"pending")),IF(AND(F150="Claim-ready",OR(EA150="Strong",EA150="Moderate"),AND(LEN(TRIM(G150))&gt;0,LEFT(LOWER(TRIM(G150)),7)&lt;&gt;"pending"),G150&lt;&gt;"No substantive use decision is permitted from identification metadata alone.",AND(LEN(TRIM(DZ150))&gt;0,LEFT(LOWER(TRIM(DZ150)),7)&lt;&gt;"pending"),DZ150&lt;&gt;"Identification metadata alone does not permit any substantive scientific, causal, operational, or institutional claim.",AND(LEN(TRIM(EI150))&gt;0,LEFT(LOWER(TRIM(EI150)),7)&lt;&gt;"pending"),ISNUMBER(EH150),EH150&gt;0),"READY","PENDING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0" s="174" t="str">
        <x:v>Pending</x:v>
      </x:c>
      <x:c r="EE150" s="174"/>
      <x:c r="EF150" s="174" t="str">
        <x:v>Pending</x:v>
      </x:c>
      <x:c r="EG150" s="174" t="str">
        <x:v>Pending</x:v>
      </x:c>
      <x:c r="EH150" s="177"/>
      <x:c r="EI150" s="500"/>
      <x:c r="EJ150" s="174"/>
      <x:c r="EK150" s="174" t="str">
        <x:v>Pending</x:v>
      </x:c>
      <x:c r="EL150" s="177" t="n">
        <x:v>46272</x:v>
      </x:c>
      <x:c r="EM150" s="174" t="str">
        <x:v>Production PubMed record imported and reconciled to Zotero item 95QZ7ZGL;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50" s="181" t="n">
        <x:f>IF(L150="","",(IF(N150&lt;&gt;"",1,0)+IF(O150&lt;&gt;"",1,0)+IF(AJ150&lt;&gt;"",1,0)+IF(AU150&lt;&gt;"",1,0)+IF(BE150&lt;&gt;"",1,0)+IF(CF150&lt;&gt;"",1,0)+IF(CJ150="Yes",1,0)+IF(CL150="Yes",1,0)+IF(DE150&lt;&gt;"Pending",1,0)+IF(F150&lt;&gt;"",1,0)+IF(DZ150&lt;&gt;"",1,0)+IF(EI150&lt;&gt;"",1,0))/12)</x:f>
        <x:v>0.5</x:v>
      </x:c>
    </x:row>
    <x:row r="151">
      <x:c r="A151" s="175" t="str">
        <x:v>EV-0148</x:v>
      </x:c>
      <x:c r="B151" s="174" t="str">
        <x:v>Integrity check</x:v>
      </x:c>
      <x:c r="C151" s="175" t="str">
        <x:f>IF(L151="","",IF(LEFT(EC151,7)="BLOCKED","🔴 Do not use for conclusion",IF(EB151="Yes","🟢 Claim-ready","🟡 Caution / context")))</x:f>
        <x:v>🟡 Caution / context</x:v>
      </x:c>
      <x:c r="D151" s="174" t="str">
        <x:f>IF(L151="","",EC151)</x:f>
        <x:v>PENDING — appropriate appraisal</x:v>
      </x:c>
      <x:c r="E151" s="174" t="str">
        <x:v>P3 — Medium</x:v>
      </x:c>
      <x:c r="F151" s="174" t="str">
        <x:v>Pending</x:v>
      </x:c>
      <x:c r="G151" s="174" t="str">
        <x:v>Title/abstract identify an explicit tactical/public-safety context and readiness domain; retain for full-text assessment.</x:v>
      </x:c>
      <x:c r="H151" s="174" t="str">
        <x:v>Obtain and review lawful full text; confirm human adjudication; then select a design-specific appraisal instrument.</x:v>
      </x:c>
      <x:c r="I151" s="174"/>
      <x:c r="J151" s="174" t="str">
        <x:v>A — Core</x:v>
      </x:c>
      <x:c r="K151" s="174" t="str">
        <x:v>IDENTIFIED</x:v>
      </x:c>
      <x:c r="L151" s="174" t="str">
        <x:v>Embedding Artificial Intelligence Competencies in Military Medical Education: A Longitudinal Framework.</x:v>
      </x:c>
      <x:c r="M151" s="174"/>
      <x:c r="N151" s="174" t="str">
        <x:v>Cole, Rebekah; Peacock, Justin G; Samuel, Anita; Cole, Jacob; Duncan, Joshua</x:v>
      </x:c>
      <x:c r="O151" s="176" t="n">
        <x:v>2026</x:v>
      </x:c>
      <x:c r="P151" s="174" t="str">
        <x:v>Military medicine</x:v>
      </x:c>
      <x:c r="Q151" s="174" t="str">
        <x:v>Journal Article</x:v>
      </x:c>
      <x:c r="R151" s="174" t="str">
        <x:v>Unclear</x:v>
      </x:c>
      <x:c r="S151" s="174" t="str">
        <x:v>Unknown</x:v>
      </x:c>
      <x:c r="T151" s="174" t="str">
        <x:v>eng</x:v>
      </x:c>
      <x:c r="U151" s="174" t="str">
        <x:v>https://pubmed.ncbi.nlm.nih.gov/41758017/</x:v>
      </x:c>
      <x:c r="V151" s="174" t="str">
        <x:v>10.1093/milmed/usag068</x:v>
      </x:c>
      <x:c r="W151" s="175" t="str">
        <x:f>IF(V151="","",LOWER(SUBSTITUTE(SUBSTITUTE(SUBSTITUTE(SUBSTITUTE(TRIM(V151),"https://doi.org/",""),"http://doi.org/",""),"https://dx.doi.org/",""),"doi:","")))</x:f>
        <x:v>10.1093/milmed/usag068</x:v>
      </x:c>
      <x:c r="X151" s="174" t="str">
        <x:v>41758017</x:v>
      </x:c>
      <x:c r="Y151" s="174" t="str"/>
      <x:c r="Z151" s="174"/>
      <x:c r="AA151" s="174" t="str">
        <x:v>PubMed/MEDLINE</x:v>
      </x:c>
      <x:c r="AB151" s="174" t="str">
        <x:v>PUBMED-A-v1.0-2026-08-28</x:v>
      </x:c>
      <x:c r="AC151" s="174" t="str">
        <x:v>SP-PUBMED-A-20260828</x:v>
      </x:c>
      <x:c r="AD151" s="177" t="n">
        <x:v>46262</x:v>
      </x:c>
      <x:c r="AE151" s="177" t="n">
        <x:v>46272</x:v>
      </x:c>
      <x:c r="AF151" s="174" t="str">
        <x:v>K9UPZKA2</x:v>
      </x:c>
      <x:c r="AG151" s="174"/>
      <x:c r="AH151" s="174" t="str">
        <x:v>Tactical Athlete → Operational Readiness Brazil</x:v>
      </x:c>
      <x:c r="AI151" s="174" t="str">
        <x:v>evidence-family:A</x:v>
      </x:c>
      <x:c r="AJ151" s="174"/>
      <x:c r="AK151" s="175" t="str">
        <x:f>IF(AJ151="","",IF(OR(LOWER(AJ151)="brazil",LOWER(AJ151)="brasil"),"Yes","No"))</x:f>
      </x:c>
      <x:c r="AL151" s="174"/>
      <x:c r="AM151" s="174"/>
      <x:c r="AN151" s="174"/>
      <x:c r="AO151" s="178"/>
      <x:c r="AP151" s="174"/>
      <x:c r="AQ151" s="174"/>
      <x:c r="AR151" s="174"/>
      <x:c r="AS151" s="174"/>
      <x:c r="AT151" s="174"/>
      <x:c r="AU151" s="174"/>
      <x:c r="AV151" s="174"/>
      <x:c r="AW151" s="174"/>
      <x:c r="AX151" s="174"/>
      <x:c r="AY151" s="174"/>
      <x:c r="AZ151" s="174"/>
      <x:c r="BA151" s="174"/>
      <x:c r="BB151" s="174"/>
      <x:c r="BC151" s="174"/>
      <x:c r="BD151" s="174"/>
      <x:c r="BE151" s="174"/>
      <x:c r="BF151" s="174"/>
      <x:c r="BG151" s="174"/>
      <x:c r="BH151" s="174"/>
      <x:c r="BI151" s="174"/>
      <x:c r="BJ151" s="174"/>
      <x:c r="BK151" s="174"/>
      <x:c r="BL151" s="174"/>
      <x:c r="BM151" s="174"/>
      <x:c r="BN151" s="174"/>
      <x:c r="BO151" s="174"/>
      <x:c r="BP151" s="174"/>
      <x:c r="BQ151" s="174"/>
      <x:c r="BR151" s="174"/>
      <x:c r="BS151" s="174"/>
      <x:c r="BT151" s="174"/>
      <x:c r="BU151" s="174"/>
      <x:c r="BV151" s="174"/>
      <x:c r="BW151" s="174"/>
      <x:c r="BX151" s="174"/>
      <x:c r="BY151" s="174"/>
      <x:c r="BZ151" s="174"/>
      <x:c r="CA151" s="174"/>
      <x:c r="CB151" s="174"/>
      <x:c r="CC151" s="174"/>
      <x:c r="CD151" s="174"/>
      <x:c r="CE151" s="174"/>
      <x:c r="CF151" s="174"/>
      <x:c r="CG151" s="174"/>
      <x:c r="CH151" s="174"/>
      <x:c r="CI151" s="179"/>
      <x:c r="CJ151" s="174" t="str">
        <x:v>Yes</x:v>
      </x:c>
      <x:c r="CK151" s="174" t="str">
        <x:v>Yes</x:v>
      </x:c>
      <x:c r="CL151" s="174" t="str">
        <x:v>Yes</x:v>
      </x:c>
      <x:c r="CM151" s="174" t="str">
        <x:v>Clear</x:v>
      </x:c>
      <x:c r="CN151" s="174" t="str">
        <x:v>Verified — clear</x:v>
      </x:c>
      <x:c r="CO151" s="177" t="n">
        <x:v>46272</x:v>
      </x:c>
      <x:c r="CP151" s="174" t="str">
        <x:v>https://pubmed.ncbi.nlm.nih.gov/41758017/</x:v>
      </x:c>
      <x:c r="CQ151" s="174"/>
      <x:c r="CR151" s="174"/>
      <x:c r="CS151" s="174"/>
      <x:c r="CT151" s="174"/>
      <x:c r="CU151" s="176"/>
      <x:c r="CV151" s="176"/>
      <x:c r="CW151" s="176"/>
      <x:c r="CX151" s="176"/>
      <x:c r="CY151" s="176"/>
      <x:c r="CZ151" s="176"/>
      <x:c r="DA151" s="176"/>
      <x:c r="DB151" s="175" t="str">
        <x:f>IF(L151="","",IF(AND(COUNT(CU151:DA151)=7,OR(CU151=0,CU151=1,CU151=2),OR(CV151=0,CV151=1,CV151=2),OR(CW151=0,CW151=1,CW151=2),OR(CX151=0,CX151=1,CX151=2),OR(CY151=0,CY151=1,CY151=2),OR(CZ151=0,CZ151=1,CZ151=2),OR(DA151=0,DA151=1,DA151=2)),SUM(CU151:DA151),""))</x:f>
      </x:c>
      <x:c r="DC151" s="180" t="str">
        <x:f>IF(DB151="","",ROUND(DB151/14*10,1))</x:f>
      </x:c>
      <x:c r="DD151" s="174" t="str">
        <x:v>Pending</x:v>
      </x:c>
      <x:c r="DE151" s="175" t="str">
        <x:f>IF(L151="","",IF(DC151="","Pending",IF(DD151="Yes","CONDITIONAL — safety override",IF(DC151&gt;=8,"HIGH",IF(DC151&gt;=5,"CONDITIONAL","LOW")))))</x:f>
        <x:v>Pending</x:v>
      </x:c>
      <x:c r="DF151" s="174" t="str">
        <x:v>Pending screening and full-text appraisal; no transferability judgment made at identification.</x:v>
      </x:c>
      <x:c r="DG151" s="174"/>
      <x:c r="DH151" s="174"/>
      <x:c r="DI151" s="174"/>
      <x:c r="DJ151" s="174"/>
      <x:c r="DK151" s="174"/>
      <x:c r="DL151" s="174"/>
      <x:c r="DM151" s="174"/>
      <x:c r="DN151" s="174"/>
      <x:c r="DO151" s="174"/>
      <x:c r="DP151" s="174"/>
      <x:c r="DQ151" s="174"/>
      <x:c r="DR151" s="174"/>
      <x:c r="DS151" s="174"/>
      <x:c r="DT151" s="174"/>
      <x:c r="DU151" s="174"/>
      <x:c r="DV151" s="174"/>
      <x:c r="DW151" s="174"/>
      <x:c r="DX151" s="174"/>
      <x:c r="DY151" s="174"/>
      <x:c r="DZ151" s="174" t="str">
        <x:v>Title/abstract screening alone does not establish effectiveness, causality, methodological quality, transferability to Brazilian public safety or an institutional recommendation.</x:v>
      </x:c>
      <x:c r="EA151" s="174" t="str">
        <x:v>Pending</x:v>
      </x:c>
      <x:c r="EB151" s="175" t="str">
        <x:f>IF(L151="","",IF(EC151="READY","Yes","No / Pending"))</x:f>
        <x:v>No / Pending</x:v>
      </x:c>
      <x:c r="EC151" s="174" t="str">
        <x:f>IF(L151="","",IF(OR(ISNUMBER(SEARCH("Retracted Publication",Q151)),CM151="Retracted",CN151="Retracted",CM151="Expression of Concern",CN151="Expression of Concern",F151="Not used",CG151="Critical",CH151="High",CH151="Critical"),"BLOCKED — integrity or use restriction",IF(AND(CJ151="Yes",CK151="Yes",CL151="Yes"),IF(AND(CM151="Clear",CN151="Verified — clear"),IF(AND(AND(LEN(TRIM(CF151))&gt;0,LEFT(LOWER(TRIM(CF151)),7)&lt;&gt;"pending"),OR(CG151="High",CG151="Moderate"),OR(CH151="Low",CH151="Some concerns",CH151="Not applicable")),IF(AND(DD151="No",OR(DE151="HIGH",DE151="CONDITIONAL"),AND(LEN(TRIM(DF151))&gt;0,LEFT(LOWER(TRIM(DF151)),7)&lt;&gt;"pending")),IF(AND(AND(LEN(TRIM(DT151))&gt;0,LEFT(LOWER(TRIM(DT151)),7)&lt;&gt;"pending"),AND(LEN(TRIM(DU151))&gt;0,LEFT(LOWER(TRIM(DU151)),7)&lt;&gt;"pending"),OR(AND(LEN(TRIM(DV151))&gt;0,LEFT(LOWER(TRIM(DV151)),7)&lt;&gt;"pending"),AND(LEN(TRIM(DW151))&gt;0,LEFT(LOWER(TRIM(DW151)),7)&lt;&gt;"pending")),AND(LEN(TRIM(DX151))&gt;0,LEFT(LOWER(TRIM(DX151)),7)&lt;&gt;"pending")),IF(AND(F151="Claim-ready",OR(EA151="Strong",EA151="Moderate"),AND(LEN(TRIM(G151))&gt;0,LEFT(LOWER(TRIM(G151)),7)&lt;&gt;"pending"),G151&lt;&gt;"No substantive use decision is permitted from identification metadata alone.",AND(LEN(TRIM(DZ151))&gt;0,LEFT(LOWER(TRIM(DZ151)),7)&lt;&gt;"pending"),DZ151&lt;&gt;"Identification metadata alone does not permit any substantive scientific, causal, operational, or institutional claim.",AND(LEN(TRIM(EI151))&gt;0,LEFT(LOWER(TRIM(EI151)),7)&lt;&gt;"pending"),ISNUMBER(EH151),EH151&gt;0),"READY","PENDING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1" s="174" t="str">
        <x:v>Pending</x:v>
      </x:c>
      <x:c r="EE151" s="174"/>
      <x:c r="EF151" s="174" t="str">
        <x:v>Pending</x:v>
      </x:c>
      <x:c r="EG151" s="174" t="str">
        <x:v>Pending</x:v>
      </x:c>
      <x:c r="EH151" s="177"/>
      <x:c r="EI151" s="500"/>
      <x:c r="EJ151" s="174"/>
      <x:c r="EK151" s="174" t="str">
        <x:v>Pending</x:v>
      </x:c>
      <x:c r="EL151" s="177" t="n">
        <x:v>46272</x:v>
      </x:c>
      <x:c r="EM151" s="174" t="str">
        <x:v>Production PubMed record imported and reconciled to Zotero item K9UPZKA2;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1" s="181" t="n">
        <x:f>IF(L151="","",(IF(N151&lt;&gt;"",1,0)+IF(O151&lt;&gt;"",1,0)+IF(AJ151&lt;&gt;"",1,0)+IF(AU151&lt;&gt;"",1,0)+IF(BE151&lt;&gt;"",1,0)+IF(CF151&lt;&gt;"",1,0)+IF(CJ151="Yes",1,0)+IF(CL151="Yes",1,0)+IF(DE151&lt;&gt;"Pending",1,0)+IF(F151&lt;&gt;"",1,0)+IF(DZ151&lt;&gt;"",1,0)+IF(EI151&lt;&gt;"",1,0))/12)</x:f>
        <x:v>0.5</x:v>
      </x:c>
    </x:row>
    <x:row r="152">
      <x:c r="A152" s="175" t="str">
        <x:v>EV-0149</x:v>
      </x:c>
      <x:c r="B152" s="174" t="str">
        <x:v>Integrity check</x:v>
      </x:c>
      <x:c r="C152" s="175" t="str">
        <x:f>IF(L152="","",IF(LEFT(EC152,7)="BLOCKED","🔴 Do not use for conclusion",IF(EB152="Yes","🟢 Claim-ready","🟡 Caution / context")))</x:f>
        <x:v>🟡 Caution / context</x:v>
      </x:c>
      <x:c r="D152" s="174" t="str">
        <x:f>IF(L152="","",EC152)</x:f>
        <x:v>PENDING — appropriate appraisal</x:v>
      </x:c>
      <x:c r="E152" s="174" t="str">
        <x:v>P3 — Medium</x:v>
      </x:c>
      <x:c r="F152" s="174" t="str">
        <x:v>Pending</x:v>
      </x:c>
      <x:c r="G152" s="174" t="str">
        <x:v>Title/abstract identify an explicit tactical/public-safety context and readiness domain; retain for full-text assessment.</x:v>
      </x:c>
      <x:c r="H152" s="174" t="str">
        <x:v>Obtain and review lawful full text; confirm human adjudication; then select a design-specific appraisal instrument.</x:v>
      </x:c>
      <x:c r="I152" s="174"/>
      <x:c r="J152" s="174" t="str">
        <x:v>A — Core</x:v>
      </x:c>
      <x:c r="K152" s="174" t="str">
        <x:v>IDENTIFIED</x:v>
      </x:c>
      <x:c r="L152" s="174" t="str">
        <x:v>Enhancing Military Musculoskeletal Readiness: A Proposal for Collaboration.</x:v>
      </x:c>
      <x:c r="M152" s="174"/>
      <x:c r="N152" s="174" t="str">
        <x:v>Barlow, Brian T; Sheean, Andrew J; Gillingham, Bruce L</x:v>
      </x:c>
      <x:c r="O152" s="176" t="n">
        <x:v>2026</x:v>
      </x:c>
      <x:c r="P152" s="174" t="str">
        <x:v>Military medicine</x:v>
      </x:c>
      <x:c r="Q152" s="174" t="str">
        <x:v>Journal Article</x:v>
      </x:c>
      <x:c r="R152" s="174" t="str">
        <x:v>Unclear</x:v>
      </x:c>
      <x:c r="S152" s="174" t="str">
        <x:v>Unknown</x:v>
      </x:c>
      <x:c r="T152" s="174" t="str">
        <x:v>eng</x:v>
      </x:c>
      <x:c r="U152" s="174" t="str">
        <x:v>https://pubmed.ncbi.nlm.nih.gov/41734198/</x:v>
      </x:c>
      <x:c r="V152" s="174" t="str">
        <x:v>10.1093/milmed/usag006</x:v>
      </x:c>
      <x:c r="W152" s="175" t="str">
        <x:f>IF(V152="","",LOWER(SUBSTITUTE(SUBSTITUTE(SUBSTITUTE(SUBSTITUTE(TRIM(V152),"https://doi.org/",""),"http://doi.org/",""),"https://dx.doi.org/",""),"doi:","")))</x:f>
        <x:v>10.1093/milmed/usag006</x:v>
      </x:c>
      <x:c r="X152" s="174" t="str">
        <x:v>41734198</x:v>
      </x:c>
      <x:c r="Y152" s="174" t="str"/>
      <x:c r="Z152" s="174"/>
      <x:c r="AA152" s="174" t="str">
        <x:v>PubMed/MEDLINE</x:v>
      </x:c>
      <x:c r="AB152" s="174" t="str">
        <x:v>PUBMED-A-v1.0-2026-08-28</x:v>
      </x:c>
      <x:c r="AC152" s="174" t="str">
        <x:v>SP-PUBMED-A-20260828</x:v>
      </x:c>
      <x:c r="AD152" s="177" t="n">
        <x:v>46262</x:v>
      </x:c>
      <x:c r="AE152" s="177" t="n">
        <x:v>46272</x:v>
      </x:c>
      <x:c r="AF152" s="174" t="str">
        <x:v>J4UBTLC7</x:v>
      </x:c>
      <x:c r="AG152" s="174"/>
      <x:c r="AH152" s="174" t="str">
        <x:v>Tactical Athlete → Operational Readiness Brazil</x:v>
      </x:c>
      <x:c r="AI152" s="174" t="str">
        <x:v>evidence-family:A</x:v>
      </x:c>
      <x:c r="AJ152" s="174"/>
      <x:c r="AK152" s="175" t="str">
        <x:f>IF(AJ152="","",IF(OR(LOWER(AJ152)="brazil",LOWER(AJ152)="brasil"),"Yes","No"))</x:f>
      </x:c>
      <x:c r="AL152" s="174"/>
      <x:c r="AM152" s="174"/>
      <x:c r="AN152" s="174"/>
      <x:c r="AO152" s="178"/>
      <x:c r="AP152" s="174"/>
      <x:c r="AQ152" s="174"/>
      <x:c r="AR152" s="174"/>
      <x:c r="AS152" s="174"/>
      <x:c r="AT152" s="174"/>
      <x:c r="AU152" s="174"/>
      <x:c r="AV152" s="174"/>
      <x:c r="AW152" s="174"/>
      <x:c r="AX152" s="174"/>
      <x:c r="AY152" s="174"/>
      <x:c r="AZ152" s="174"/>
      <x:c r="BA152" s="174"/>
      <x:c r="BB152" s="174"/>
      <x:c r="BC152" s="174"/>
      <x:c r="BD152" s="174"/>
      <x:c r="BE152" s="174"/>
      <x:c r="BF152" s="174"/>
      <x:c r="BG152" s="174"/>
      <x:c r="BH152" s="174"/>
      <x:c r="BI152" s="174"/>
      <x:c r="BJ152" s="174"/>
      <x:c r="BK152" s="174"/>
      <x:c r="BL152" s="174"/>
      <x:c r="BM152" s="174"/>
      <x:c r="BN152" s="174"/>
      <x:c r="BO152" s="174"/>
      <x:c r="BP152" s="174"/>
      <x:c r="BQ152" s="174"/>
      <x:c r="BR152" s="174"/>
      <x:c r="BS152" s="174"/>
      <x:c r="BT152" s="174"/>
      <x:c r="BU152" s="174"/>
      <x:c r="BV152" s="174"/>
      <x:c r="BW152" s="174"/>
      <x:c r="BX152" s="174"/>
      <x:c r="BY152" s="174"/>
      <x:c r="BZ152" s="174"/>
      <x:c r="CA152" s="174"/>
      <x:c r="CB152" s="174"/>
      <x:c r="CC152" s="174"/>
      <x:c r="CD152" s="174"/>
      <x:c r="CE152" s="174"/>
      <x:c r="CF152" s="174"/>
      <x:c r="CG152" s="174"/>
      <x:c r="CH152" s="174"/>
      <x:c r="CI152" s="179"/>
      <x:c r="CJ152" s="174" t="str">
        <x:v>Yes</x:v>
      </x:c>
      <x:c r="CK152" s="174" t="str">
        <x:v>Yes</x:v>
      </x:c>
      <x:c r="CL152" s="174" t="str">
        <x:v>Yes</x:v>
      </x:c>
      <x:c r="CM152" s="174" t="str">
        <x:v>Clear</x:v>
      </x:c>
      <x:c r="CN152" s="174" t="str">
        <x:v>Verified — clear</x:v>
      </x:c>
      <x:c r="CO152" s="177" t="n">
        <x:v>46272</x:v>
      </x:c>
      <x:c r="CP152" s="174" t="str">
        <x:v>https://pubmed.ncbi.nlm.nih.gov/41734198/</x:v>
      </x:c>
      <x:c r="CQ152" s="174"/>
      <x:c r="CR152" s="174"/>
      <x:c r="CS152" s="174"/>
      <x:c r="CT152" s="174"/>
      <x:c r="CU152" s="176"/>
      <x:c r="CV152" s="176"/>
      <x:c r="CW152" s="176"/>
      <x:c r="CX152" s="176"/>
      <x:c r="CY152" s="176"/>
      <x:c r="CZ152" s="176"/>
      <x:c r="DA152" s="176"/>
      <x:c r="DB152" s="175" t="str">
        <x:f>IF(L152="","",IF(AND(COUNT(CU152:DA152)=7,OR(CU152=0,CU152=1,CU152=2),OR(CV152=0,CV152=1,CV152=2),OR(CW152=0,CW152=1,CW152=2),OR(CX152=0,CX152=1,CX152=2),OR(CY152=0,CY152=1,CY152=2),OR(CZ152=0,CZ152=1,CZ152=2),OR(DA152=0,DA152=1,DA152=2)),SUM(CU152:DA152),""))</x:f>
      </x:c>
      <x:c r="DC152" s="180" t="str">
        <x:f>IF(DB152="","",ROUND(DB152/14*10,1))</x:f>
      </x:c>
      <x:c r="DD152" s="174" t="str">
        <x:v>Pending</x:v>
      </x:c>
      <x:c r="DE152" s="175" t="str">
        <x:f>IF(L152="","",IF(DC152="","Pending",IF(DD152="Yes","CONDITIONAL — safety override",IF(DC152&gt;=8,"HIGH",IF(DC152&gt;=5,"CONDITIONAL","LOW")))))</x:f>
        <x:v>Pending</x:v>
      </x:c>
      <x:c r="DF152" s="174" t="str">
        <x:v>Pending screening and full-text appraisal; no transferability judgment made at identification.</x:v>
      </x:c>
      <x:c r="DG152" s="174"/>
      <x:c r="DH152" s="174"/>
      <x:c r="DI152" s="174"/>
      <x:c r="DJ152" s="174"/>
      <x:c r="DK152" s="174"/>
      <x:c r="DL152" s="174"/>
      <x:c r="DM152" s="174"/>
      <x:c r="DN152" s="174"/>
      <x:c r="DO152" s="174"/>
      <x:c r="DP152" s="174"/>
      <x:c r="DQ152" s="174"/>
      <x:c r="DR152" s="174"/>
      <x:c r="DS152" s="174"/>
      <x:c r="DT152" s="174"/>
      <x:c r="DU152" s="174"/>
      <x:c r="DV152" s="174"/>
      <x:c r="DW152" s="174"/>
      <x:c r="DX152" s="174"/>
      <x:c r="DY152" s="174"/>
      <x:c r="DZ152" s="174" t="str">
        <x:v>Title/abstract screening alone does not establish effectiveness, causality, methodological quality, transferability to Brazilian public safety or an institutional recommendation.</x:v>
      </x:c>
      <x:c r="EA152" s="174" t="str">
        <x:v>Pending</x:v>
      </x:c>
      <x:c r="EB152" s="175" t="str">
        <x:f>IF(L152="","",IF(EC152="READY","Yes","No / Pending"))</x:f>
        <x:v>No / Pending</x:v>
      </x:c>
      <x:c r="EC152" s="174" t="str">
        <x:f>IF(L152="","",IF(OR(ISNUMBER(SEARCH("Retracted Publication",Q152)),CM152="Retracted",CN152="Retracted",CM152="Expression of Concern",CN152="Expression of Concern",F152="Not used",CG152="Critical",CH152="High",CH152="Critical"),"BLOCKED — integrity or use restriction",IF(AND(CJ152="Yes",CK152="Yes",CL152="Yes"),IF(AND(CM152="Clear",CN152="Verified — clear"),IF(AND(AND(LEN(TRIM(CF152))&gt;0,LEFT(LOWER(TRIM(CF152)),7)&lt;&gt;"pending"),OR(CG152="High",CG152="Moderate"),OR(CH152="Low",CH152="Some concerns",CH152="Not applicable")),IF(AND(DD152="No",OR(DE152="HIGH",DE152="CONDITIONAL"),AND(LEN(TRIM(DF152))&gt;0,LEFT(LOWER(TRIM(DF152)),7)&lt;&gt;"pending")),IF(AND(AND(LEN(TRIM(DT152))&gt;0,LEFT(LOWER(TRIM(DT152)),7)&lt;&gt;"pending"),AND(LEN(TRIM(DU152))&gt;0,LEFT(LOWER(TRIM(DU152)),7)&lt;&gt;"pending"),OR(AND(LEN(TRIM(DV152))&gt;0,LEFT(LOWER(TRIM(DV152)),7)&lt;&gt;"pending"),AND(LEN(TRIM(DW152))&gt;0,LEFT(LOWER(TRIM(DW152)),7)&lt;&gt;"pending")),AND(LEN(TRIM(DX152))&gt;0,LEFT(LOWER(TRIM(DX152)),7)&lt;&gt;"pending")),IF(AND(F152="Claim-ready",OR(EA152="Strong",EA152="Moderate"),AND(LEN(TRIM(G152))&gt;0,LEFT(LOWER(TRIM(G152)),7)&lt;&gt;"pending"),G152&lt;&gt;"No substantive use decision is permitted from identification metadata alone.",AND(LEN(TRIM(DZ152))&gt;0,LEFT(LOWER(TRIM(DZ152)),7)&lt;&gt;"pending"),DZ152&lt;&gt;"Identification metadata alone does not permit any substantive scientific, causal, operational, or institutional claim.",AND(LEN(TRIM(EI152))&gt;0,LEFT(LOWER(TRIM(EI152)),7)&lt;&gt;"pending"),ISNUMBER(EH152),EH152&gt;0),"READY","PENDING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2" s="174" t="str">
        <x:v>Pending</x:v>
      </x:c>
      <x:c r="EE152" s="174"/>
      <x:c r="EF152" s="174" t="str">
        <x:v>Pending</x:v>
      </x:c>
      <x:c r="EG152" s="174" t="str">
        <x:v>Pending</x:v>
      </x:c>
      <x:c r="EH152" s="177"/>
      <x:c r="EI152" s="500"/>
      <x:c r="EJ152" s="174"/>
      <x:c r="EK152" s="174" t="str">
        <x:v>Pending</x:v>
      </x:c>
      <x:c r="EL152" s="177" t="n">
        <x:v>46272</x:v>
      </x:c>
      <x:c r="EM152" s="174" t="str">
        <x:v>Production PubMed record imported and reconciled to Zotero item J4UBTLC7;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2" s="181" t="n">
        <x:f>IF(L152="","",(IF(N152&lt;&gt;"",1,0)+IF(O152&lt;&gt;"",1,0)+IF(AJ152&lt;&gt;"",1,0)+IF(AU152&lt;&gt;"",1,0)+IF(BE152&lt;&gt;"",1,0)+IF(CF152&lt;&gt;"",1,0)+IF(CJ152="Yes",1,0)+IF(CL152="Yes",1,0)+IF(DE152&lt;&gt;"Pending",1,0)+IF(F152&lt;&gt;"",1,0)+IF(DZ152&lt;&gt;"",1,0)+IF(EI152&lt;&gt;"",1,0))/12)</x:f>
        <x:v>0.5</x:v>
      </x:c>
    </x:row>
    <x:row r="153">
      <x:c r="A153" s="175" t="str">
        <x:v>EV-0150</x:v>
      </x:c>
      <x:c r="B153" s="174" t="str">
        <x:v>Integrity check</x:v>
      </x:c>
      <x:c r="C153" s="175" t="str">
        <x:f>IF(L153="","",IF(LEFT(EC153,7)="BLOCKED","🔴 Do not use for conclusion",IF(EB153="Yes","🟢 Claim-ready","🟡 Caution / context")))</x:f>
        <x:v>🟡 Caution / context</x:v>
      </x:c>
      <x:c r="D153" s="174" t="str">
        <x:f>IF(L153="","",EC153)</x:f>
        <x:v>PENDING — appropriate appraisal</x:v>
      </x:c>
      <x:c r="E153" s="174" t="str">
        <x:v>P3 — Medium</x:v>
      </x:c>
      <x:c r="F153" s="174" t="str">
        <x:v>Pending</x:v>
      </x:c>
      <x:c r="G153" s="174" t="str">
        <x:v>Title/abstract identify an explicit tactical/public-safety context and readiness domain; retain for full-text assessment.</x:v>
      </x:c>
      <x:c r="H153" s="174" t="str">
        <x:v>Obtain and review lawful full text; confirm human adjudication; then select a design-specific appraisal instrument.</x:v>
      </x:c>
      <x:c r="I153" s="174"/>
      <x:c r="J153" s="174" t="str">
        <x:v>A — Core</x:v>
      </x:c>
      <x:c r="K153" s="174" t="str">
        <x:v>IDENTIFIED</x:v>
      </x:c>
      <x:c r="L153" s="174" t="str">
        <x:v>Factors predicting physical readiness towards basic military training.</x:v>
      </x:c>
      <x:c r="M153" s="174"/>
      <x:c r="N153" s="174" t="str">
        <x:v>Chasse, Etienne; Laroche, Marie-Andree; Harrison, Geoffrey W; Theoret, Daniel</x:v>
      </x:c>
      <x:c r="O153" s="176" t="n">
        <x:v>2026</x:v>
      </x:c>
      <x:c r="P153" s="174" t="str">
        <x:v>Work (Reading, Mass.)</x:v>
      </x:c>
      <x:c r="Q153" s="174" t="str">
        <x:v>Journal Article</x:v>
      </x:c>
      <x:c r="R153" s="174" t="str">
        <x:v>Unclear</x:v>
      </x:c>
      <x:c r="S153" s="174" t="str">
        <x:v>Unknown</x:v>
      </x:c>
      <x:c r="T153" s="174" t="str">
        <x:v>eng</x:v>
      </x:c>
      <x:c r="U153" s="174" t="str">
        <x:v>https://pubmed.ncbi.nlm.nih.gov/41719170/</x:v>
      </x:c>
      <x:c r="V153" s="174" t="str">
        <x:v>10.1177/10519815261423134</x:v>
      </x:c>
      <x:c r="W153" s="175" t="str">
        <x:f>IF(V153="","",LOWER(SUBSTITUTE(SUBSTITUTE(SUBSTITUTE(SUBSTITUTE(TRIM(V153),"https://doi.org/",""),"http://doi.org/",""),"https://dx.doi.org/",""),"doi:","")))</x:f>
        <x:v>10.1177/10519815261423134</x:v>
      </x:c>
      <x:c r="X153" s="174" t="str">
        <x:v>41719170</x:v>
      </x:c>
      <x:c r="Y153" s="174" t="str"/>
      <x:c r="Z153" s="174"/>
      <x:c r="AA153" s="174" t="str">
        <x:v>PubMed/MEDLINE</x:v>
      </x:c>
      <x:c r="AB153" s="174" t="str">
        <x:v>PUBMED-A-v1.0-2026-08-28</x:v>
      </x:c>
      <x:c r="AC153" s="174" t="str">
        <x:v>SP-PUBMED-A-20260828</x:v>
      </x:c>
      <x:c r="AD153" s="177" t="n">
        <x:v>46262</x:v>
      </x:c>
      <x:c r="AE153" s="177" t="n">
        <x:v>46272</x:v>
      </x:c>
      <x:c r="AF153" s="174" t="str">
        <x:v>79R3EWFP</x:v>
      </x:c>
      <x:c r="AG153" s="174"/>
      <x:c r="AH153" s="174" t="str">
        <x:v>Tactical Athlete → Operational Readiness Brazil</x:v>
      </x:c>
      <x:c r="AI153" s="174" t="str">
        <x:v>evidence-family:A</x:v>
      </x:c>
      <x:c r="AJ153" s="174"/>
      <x:c r="AK153" s="175" t="str">
        <x:f>IF(AJ153="","",IF(OR(LOWER(AJ153)="brazil",LOWER(AJ153)="brasil"),"Yes","No"))</x:f>
      </x:c>
      <x:c r="AL153" s="174"/>
      <x:c r="AM153" s="174"/>
      <x:c r="AN153" s="174"/>
      <x:c r="AO153" s="178"/>
      <x:c r="AP153" s="174"/>
      <x:c r="AQ153" s="174"/>
      <x:c r="AR153" s="174"/>
      <x:c r="AS153" s="174"/>
      <x:c r="AT153" s="174"/>
      <x:c r="AU153" s="174"/>
      <x:c r="AV153" s="174"/>
      <x:c r="AW153" s="174"/>
      <x:c r="AX153" s="174"/>
      <x:c r="AY153" s="174"/>
      <x:c r="AZ153" s="174"/>
      <x:c r="BA153" s="174"/>
      <x:c r="BB153" s="174"/>
      <x:c r="BC153" s="174"/>
      <x:c r="BD153" s="174"/>
      <x:c r="BE153" s="174"/>
      <x:c r="BF153" s="174"/>
      <x:c r="BG153" s="174"/>
      <x:c r="BH153" s="174"/>
      <x:c r="BI153" s="174"/>
      <x:c r="BJ153" s="174"/>
      <x:c r="BK153" s="174"/>
      <x:c r="BL153" s="174"/>
      <x:c r="BM153" s="174"/>
      <x:c r="BN153" s="174"/>
      <x:c r="BO153" s="174"/>
      <x:c r="BP153" s="174"/>
      <x:c r="BQ153" s="174"/>
      <x:c r="BR153" s="174"/>
      <x:c r="BS153" s="174"/>
      <x:c r="BT153" s="174"/>
      <x:c r="BU153" s="174"/>
      <x:c r="BV153" s="174"/>
      <x:c r="BW153" s="174"/>
      <x:c r="BX153" s="174"/>
      <x:c r="BY153" s="174"/>
      <x:c r="BZ153" s="174"/>
      <x:c r="CA153" s="174"/>
      <x:c r="CB153" s="174"/>
      <x:c r="CC153" s="174"/>
      <x:c r="CD153" s="174"/>
      <x:c r="CE153" s="174"/>
      <x:c r="CF153" s="174"/>
      <x:c r="CG153" s="174"/>
      <x:c r="CH153" s="174"/>
      <x:c r="CI153" s="179"/>
      <x:c r="CJ153" s="174" t="str">
        <x:v>Yes</x:v>
      </x:c>
      <x:c r="CK153" s="174" t="str">
        <x:v>Yes</x:v>
      </x:c>
      <x:c r="CL153" s="174" t="str">
        <x:v>Yes</x:v>
      </x:c>
      <x:c r="CM153" s="174" t="str">
        <x:v>Clear</x:v>
      </x:c>
      <x:c r="CN153" s="174" t="str">
        <x:v>Verified — clear</x:v>
      </x:c>
      <x:c r="CO153" s="177" t="n">
        <x:v>46272</x:v>
      </x:c>
      <x:c r="CP153" s="174" t="str">
        <x:v>https://pubmed.ncbi.nlm.nih.gov/41719170/</x:v>
      </x:c>
      <x:c r="CQ153" s="174"/>
      <x:c r="CR153" s="174"/>
      <x:c r="CS153" s="174"/>
      <x:c r="CT153" s="174"/>
      <x:c r="CU153" s="176"/>
      <x:c r="CV153" s="176"/>
      <x:c r="CW153" s="176"/>
      <x:c r="CX153" s="176"/>
      <x:c r="CY153" s="176"/>
      <x:c r="CZ153" s="176"/>
      <x:c r="DA153" s="176"/>
      <x:c r="DB153" s="175" t="str">
        <x:f>IF(L153="","",IF(AND(COUNT(CU153:DA153)=7,OR(CU153=0,CU153=1,CU153=2),OR(CV153=0,CV153=1,CV153=2),OR(CW153=0,CW153=1,CW153=2),OR(CX153=0,CX153=1,CX153=2),OR(CY153=0,CY153=1,CY153=2),OR(CZ153=0,CZ153=1,CZ153=2),OR(DA153=0,DA153=1,DA153=2)),SUM(CU153:DA153),""))</x:f>
      </x:c>
      <x:c r="DC153" s="180" t="str">
        <x:f>IF(DB153="","",ROUND(DB153/14*10,1))</x:f>
      </x:c>
      <x:c r="DD153" s="174" t="str">
        <x:v>Pending</x:v>
      </x:c>
      <x:c r="DE153" s="175" t="str">
        <x:f>IF(L153="","",IF(DC153="","Pending",IF(DD153="Yes","CONDITIONAL — safety override",IF(DC153&gt;=8,"HIGH",IF(DC153&gt;=5,"CONDITIONAL","LOW")))))</x:f>
        <x:v>Pending</x:v>
      </x:c>
      <x:c r="DF153" s="174" t="str">
        <x:v>Pending screening and full-text appraisal; no transferability judgment made at identification.</x:v>
      </x:c>
      <x:c r="DG153" s="174"/>
      <x:c r="DH153" s="174"/>
      <x:c r="DI153" s="174"/>
      <x:c r="DJ153" s="174"/>
      <x:c r="DK153" s="174"/>
      <x:c r="DL153" s="174"/>
      <x:c r="DM153" s="174"/>
      <x:c r="DN153" s="174"/>
      <x:c r="DO153" s="174"/>
      <x:c r="DP153" s="174"/>
      <x:c r="DQ153" s="174"/>
      <x:c r="DR153" s="174"/>
      <x:c r="DS153" s="174"/>
      <x:c r="DT153" s="174"/>
      <x:c r="DU153" s="174"/>
      <x:c r="DV153" s="174"/>
      <x:c r="DW153" s="174"/>
      <x:c r="DX153" s="174"/>
      <x:c r="DY153" s="174"/>
      <x:c r="DZ153" s="174" t="str">
        <x:v>Title/abstract screening alone does not establish effectiveness, causality, methodological quality, transferability to Brazilian public safety or an institutional recommendation.</x:v>
      </x:c>
      <x:c r="EA153" s="174" t="str">
        <x:v>Pending</x:v>
      </x:c>
      <x:c r="EB153" s="175" t="str">
        <x:f>IF(L153="","",IF(EC153="READY","Yes","No / Pending"))</x:f>
        <x:v>No / Pending</x:v>
      </x:c>
      <x:c r="EC153" s="174" t="str">
        <x:f>IF(L153="","",IF(OR(ISNUMBER(SEARCH("Retracted Publication",Q153)),CM153="Retracted",CN153="Retracted",CM153="Expression of Concern",CN153="Expression of Concern",F153="Not used",CG153="Critical",CH153="High",CH153="Critical"),"BLOCKED — integrity or use restriction",IF(AND(CJ153="Yes",CK153="Yes",CL153="Yes"),IF(AND(CM153="Clear",CN153="Verified — clear"),IF(AND(AND(LEN(TRIM(CF153))&gt;0,LEFT(LOWER(TRIM(CF153)),7)&lt;&gt;"pending"),OR(CG153="High",CG153="Moderate"),OR(CH153="Low",CH153="Some concerns",CH153="Not applicable")),IF(AND(DD153="No",OR(DE153="HIGH",DE153="CONDITIONAL"),AND(LEN(TRIM(DF153))&gt;0,LEFT(LOWER(TRIM(DF153)),7)&lt;&gt;"pending")),IF(AND(AND(LEN(TRIM(DT153))&gt;0,LEFT(LOWER(TRIM(DT153)),7)&lt;&gt;"pending"),AND(LEN(TRIM(DU153))&gt;0,LEFT(LOWER(TRIM(DU153)),7)&lt;&gt;"pending"),OR(AND(LEN(TRIM(DV153))&gt;0,LEFT(LOWER(TRIM(DV153)),7)&lt;&gt;"pending"),AND(LEN(TRIM(DW153))&gt;0,LEFT(LOWER(TRIM(DW153)),7)&lt;&gt;"pending")),AND(LEN(TRIM(DX153))&gt;0,LEFT(LOWER(TRIM(DX153)),7)&lt;&gt;"pending")),IF(AND(F153="Claim-ready",OR(EA153="Strong",EA153="Moderate"),AND(LEN(TRIM(G153))&gt;0,LEFT(LOWER(TRIM(G153)),7)&lt;&gt;"pending"),G153&lt;&gt;"No substantive use decision is permitted from identification metadata alone.",AND(LEN(TRIM(DZ153))&gt;0,LEFT(LOWER(TRIM(DZ153)),7)&lt;&gt;"pending"),DZ153&lt;&gt;"Identification metadata alone does not permit any substantive scientific, causal, operational, or institutional claim.",AND(LEN(TRIM(EI153))&gt;0,LEFT(LOWER(TRIM(EI153)),7)&lt;&gt;"pending"),ISNUMBER(EH153),EH153&gt;0),"READY","PENDING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3" s="174" t="str">
        <x:v>Pending</x:v>
      </x:c>
      <x:c r="EE153" s="174"/>
      <x:c r="EF153" s="174" t="str">
        <x:v>Pending</x:v>
      </x:c>
      <x:c r="EG153" s="174" t="str">
        <x:v>Pending</x:v>
      </x:c>
      <x:c r="EH153" s="177"/>
      <x:c r="EI153" s="500"/>
      <x:c r="EJ153" s="174"/>
      <x:c r="EK153" s="174" t="str">
        <x:v>Pending</x:v>
      </x:c>
      <x:c r="EL153" s="177" t="n">
        <x:v>46272</x:v>
      </x:c>
      <x:c r="EM153" s="174" t="str">
        <x:v>Production PubMed record imported and reconciled to Zotero item 79R3EWFP;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3" s="181" t="n">
        <x:f>IF(L153="","",(IF(N153&lt;&gt;"",1,0)+IF(O153&lt;&gt;"",1,0)+IF(AJ153&lt;&gt;"",1,0)+IF(AU153&lt;&gt;"",1,0)+IF(BE153&lt;&gt;"",1,0)+IF(CF153&lt;&gt;"",1,0)+IF(CJ153="Yes",1,0)+IF(CL153="Yes",1,0)+IF(DE153&lt;&gt;"Pending",1,0)+IF(F153&lt;&gt;"",1,0)+IF(DZ153&lt;&gt;"",1,0)+IF(EI153&lt;&gt;"",1,0))/12)</x:f>
        <x:v>0.5</x:v>
      </x:c>
    </x:row>
    <x:row r="154">
      <x:c r="A154" s="175" t="str">
        <x:v>EV-0151</x:v>
      </x:c>
      <x:c r="B154" s="174" t="str">
        <x:v>Metadata verification</x:v>
      </x:c>
      <x:c r="C154" s="175" t="str">
        <x:f>IF(L154="","",IF(LEFT(EC154,7)="BLOCKED","🔴 Do not use for conclusion",IF(EB154="Yes","🟢 Claim-ready","🟡 Caution / context")))</x:f>
        <x:v>🟡 Caution / context</x:v>
      </x:c>
      <x:c r="D154" s="174" t="str">
        <x:f>IF(L154="","",EC154)</x:f>
        <x:v>PENDING — verification</x:v>
      </x:c>
      <x:c r="E154" s="174" t="str">
        <x:v>P2 — High</x:v>
      </x:c>
      <x:c r="F154" s="174" t="str">
        <x:v>Pending</x:v>
      </x:c>
      <x:c r="G154" s="174" t="str">
        <x:v>Title/abstract identify an explicit operational APHT/medical-readiness topic; retain for full-text assessment.</x:v>
      </x:c>
      <x:c r="H154" s="174" t="str">
        <x:v>Obtain and review lawful full text; confirm human adjudication; then select a design-specific appraisal instrument.</x:v>
      </x:c>
      <x:c r="I154" s="174"/>
      <x:c r="J154" s="174" t="str">
        <x:v>B — APHT / Medical Readiness</x:v>
      </x:c>
      <x:c r="K154" s="174" t="str">
        <x:v>IDENTIFIED</x:v>
      </x:c>
      <x:c r="L154" s="174" t="str">
        <x:v>Kolb learning styles in Tactical Combat Casualty Care (TCCC): a comparative study of military learners and civilian paramedics.</x:v>
      </x:c>
      <x:c r="M154" s="174"/>
      <x:c r="N154" s="174" t="str">
        <x:v>Gunsoy, Ertug; Selman, Fatma; Aykut, Ahmet; Yildirim, Cem; Tatli, Mehmet</x:v>
      </x:c>
      <x:c r="O154" s="176" t="n">
        <x:v>2026</x:v>
      </x:c>
      <x:c r="P154" s="174" t="str">
        <x:v>BMC emergency medicine</x:v>
      </x:c>
      <x:c r="Q154" s="174" t="str">
        <x:v>Comparative Study; Journal Article</x:v>
      </x:c>
      <x:c r="R154" s="174" t="str">
        <x:v>Unclear</x:v>
      </x:c>
      <x:c r="S154" s="174" t="str">
        <x:v>Unknown</x:v>
      </x:c>
      <x:c r="T154" s="174" t="str">
        <x:v>eng</x:v>
      </x:c>
      <x:c r="U154" s="174" t="str">
        <x:v>https://pubmed.ncbi.nlm.nih.gov/41714953/</x:v>
      </x:c>
      <x:c r="V154" s="174" t="str">
        <x:v>10.1186/s12873-026-01509-8</x:v>
      </x:c>
      <x:c r="W154" s="175" t="str">
        <x:f>IF(V154="","",LOWER(SUBSTITUTE(SUBSTITUTE(SUBSTITUTE(SUBSTITUTE(TRIM(V154),"https://doi.org/",""),"http://doi.org/",""),"https://dx.doi.org/",""),"doi:","")))</x:f>
        <x:v>10.1186/s12873-026-01509-8</x:v>
      </x:c>
      <x:c r="X154" s="174" t="str">
        <x:v>41714953</x:v>
      </x:c>
      <x:c r="Y154" s="174" t="str">
        <x:v>PMC13020355</x:v>
      </x:c>
      <x:c r="Z154" s="174"/>
      <x:c r="AA154" s="174" t="str">
        <x:v>PubMed/MEDLINE</x:v>
      </x:c>
      <x:c r="AB154" s="174" t="str">
        <x:v>PUBMED-B-v1.0-2026-08-28</x:v>
      </x:c>
      <x:c r="AC154" s="174" t="str">
        <x:v>SP-PUBMED-B-20260828</x:v>
      </x:c>
      <x:c r="AD154" s="177" t="n">
        <x:v>46262</x:v>
      </x:c>
      <x:c r="AE154" s="177" t="n">
        <x:v>46272</x:v>
      </x:c>
      <x:c r="AF154" s="174" t="str">
        <x:v>U86J7838</x:v>
      </x:c>
      <x:c r="AG154" s="174"/>
      <x:c r="AH154" s="174" t="str">
        <x:v>Tactical Athlete → Operational Readiness Brazil</x:v>
      </x:c>
      <x:c r="AI154" s="174" t="str">
        <x:v>evidence-family:B</x:v>
      </x:c>
      <x:c r="AJ154" s="174"/>
      <x:c r="AK154" s="175" t="str">
        <x:f>IF(AJ154="","",IF(OR(LOWER(AJ154)="brazil",LOWER(AJ154)="brasil"),"Yes","No"))</x:f>
      </x:c>
      <x:c r="AL154" s="174"/>
      <x:c r="AM154" s="174"/>
      <x:c r="AN154" s="174"/>
      <x:c r="AO154" s="178"/>
      <x:c r="AP154" s="174"/>
      <x:c r="AQ154" s="174"/>
      <x:c r="AR154" s="174"/>
      <x:c r="AS154" s="174"/>
      <x:c r="AT154" s="174"/>
      <x:c r="AU154" s="174"/>
      <x:c r="AV154" s="174"/>
      <x:c r="AW154" s="174"/>
      <x:c r="AX154" s="174"/>
      <x:c r="AY154" s="174"/>
      <x:c r="AZ154" s="174"/>
      <x:c r="BA154" s="174"/>
      <x:c r="BB154" s="174"/>
      <x:c r="BC154" s="174"/>
      <x:c r="BD154" s="174"/>
      <x:c r="BE154" s="174"/>
      <x:c r="BF154" s="174"/>
      <x:c r="BG154" s="174"/>
      <x:c r="BH154" s="174"/>
      <x:c r="BI154" s="174"/>
      <x:c r="BJ154" s="174"/>
      <x:c r="BK154" s="174"/>
      <x:c r="BL154" s="174"/>
      <x:c r="BM154" s="174"/>
      <x:c r="BN154" s="174"/>
      <x:c r="BO154" s="174"/>
      <x:c r="BP154" s="174"/>
      <x:c r="BQ154" s="174"/>
      <x:c r="BR154" s="174"/>
      <x:c r="BS154" s="174"/>
      <x:c r="BT154" s="174"/>
      <x:c r="BU154" s="174"/>
      <x:c r="BV154" s="174"/>
      <x:c r="BW154" s="174"/>
      <x:c r="BX154" s="174"/>
      <x:c r="BY154" s="174"/>
      <x:c r="BZ154" s="174"/>
      <x:c r="CA154" s="174"/>
      <x:c r="CB154" s="174"/>
      <x:c r="CC154" s="174"/>
      <x:c r="CD154" s="174"/>
      <x:c r="CE154" s="174"/>
      <x:c r="CF154" s="174"/>
      <x:c r="CG154" s="174"/>
      <x:c r="CH154" s="174"/>
      <x:c r="CI154" s="179"/>
      <x:c r="CJ154" s="174" t="str">
        <x:v>Pending</x:v>
      </x:c>
      <x:c r="CK154" s="174" t="str">
        <x:v>Yes</x:v>
      </x:c>
      <x:c r="CL154" s="174" t="str">
        <x:v>Yes</x:v>
      </x:c>
      <x:c r="CM154" s="174" t="str">
        <x:v>Clear</x:v>
      </x:c>
      <x:c r="CN154" s="174" t="str">
        <x:v>Verified — clear</x:v>
      </x:c>
      <x:c r="CO154" s="177" t="n">
        <x:v>46272</x:v>
      </x:c>
      <x:c r="CP154" s="174" t="str">
        <x:v>https://pubmed.ncbi.nlm.nih.gov/41714953/</x:v>
      </x:c>
      <x:c r="CQ154" s="174"/>
      <x:c r="CR154" s="174"/>
      <x:c r="CS154" s="174"/>
      <x:c r="CT154" s="174"/>
      <x:c r="CU154" s="176"/>
      <x:c r="CV154" s="176"/>
      <x:c r="CW154" s="176"/>
      <x:c r="CX154" s="176"/>
      <x:c r="CY154" s="176"/>
      <x:c r="CZ154" s="176"/>
      <x:c r="DA154" s="176"/>
      <x:c r="DB154" s="175" t="str">
        <x:f>IF(L154="","",IF(AND(COUNT(CU154:DA154)=7,OR(CU154=0,CU154=1,CU154=2),OR(CV154=0,CV154=1,CV154=2),OR(CW154=0,CW154=1,CW154=2),OR(CX154=0,CX154=1,CX154=2),OR(CY154=0,CY154=1,CY154=2),OR(CZ154=0,CZ154=1,CZ154=2),OR(DA154=0,DA154=1,DA154=2)),SUM(CU154:DA154),""))</x:f>
      </x:c>
      <x:c r="DC154" s="180" t="str">
        <x:f>IF(DB154="","",ROUND(DB154/14*10,1))</x:f>
      </x:c>
      <x:c r="DD154" s="174" t="str">
        <x:v>Pending</x:v>
      </x:c>
      <x:c r="DE154" s="175" t="str">
        <x:f>IF(L154="","",IF(DC154="","Pending",IF(DD154="Yes","CONDITIONAL — safety override",IF(DC154&gt;=8,"HIGH",IF(DC154&gt;=5,"CONDITIONAL","LOW")))))</x:f>
        <x:v>Pending</x:v>
      </x:c>
      <x:c r="DF154" s="174" t="str">
        <x:v>Pending screening and full-text appraisal; no transferability judgment made at identification.</x:v>
      </x:c>
      <x:c r="DG154" s="174"/>
      <x:c r="DH154" s="174"/>
      <x:c r="DI154" s="174"/>
      <x:c r="DJ154" s="174"/>
      <x:c r="DK154" s="174"/>
      <x:c r="DL154" s="174"/>
      <x:c r="DM154" s="174"/>
      <x:c r="DN154" s="174"/>
      <x:c r="DO154" s="174"/>
      <x:c r="DP154" s="174"/>
      <x:c r="DQ154" s="174"/>
      <x:c r="DR154" s="174"/>
      <x:c r="DS154" s="174"/>
      <x:c r="DT154" s="174"/>
      <x:c r="DU154" s="174"/>
      <x:c r="DV154" s="174"/>
      <x:c r="DW154" s="174"/>
      <x:c r="DX154" s="174"/>
      <x:c r="DY154" s="174"/>
      <x:c r="DZ154" s="174" t="str">
        <x:v>Title/abstract screening alone does not establish effectiveness, causality, methodological quality, transferability to Brazilian public safety or an institutional recommendation.</x:v>
      </x:c>
      <x:c r="EA154" s="174" t="str">
        <x:v>Pending</x:v>
      </x:c>
      <x:c r="EB154" s="175" t="str">
        <x:f>IF(L154="","",IF(EC154="READY","Yes","No / Pending"))</x:f>
        <x:v>No / Pending</x:v>
      </x:c>
      <x:c r="EC154" s="174" t="str">
        <x:f>IF(L154="","",IF(OR(ISNUMBER(SEARCH("Retracted Publication",Q154)),CM154="Retracted",CN154="Retracted",CM154="Expression of Concern",CN154="Expression of Concern",F154="Not used",CG154="Critical",CH154="High",CH154="Critical"),"BLOCKED — integrity or use restriction",IF(AND(CJ154="Yes",CK154="Yes",CL154="Yes"),IF(AND(CM154="Clear",CN154="Verified — clear"),IF(AND(AND(LEN(TRIM(CF154))&gt;0,LEFT(LOWER(TRIM(CF154)),7)&lt;&gt;"pending"),OR(CG154="High",CG154="Moderate"),OR(CH154="Low",CH154="Some concerns",CH154="Not applicable")),IF(AND(DD154="No",OR(DE154="HIGH",DE154="CONDITIONAL"),AND(LEN(TRIM(DF154))&gt;0,LEFT(LOWER(TRIM(DF154)),7)&lt;&gt;"pending")),IF(AND(AND(LEN(TRIM(DT154))&gt;0,LEFT(LOWER(TRIM(DT154)),7)&lt;&gt;"pending"),AND(LEN(TRIM(DU154))&gt;0,LEFT(LOWER(TRIM(DU154)),7)&lt;&gt;"pending"),OR(AND(LEN(TRIM(DV154))&gt;0,LEFT(LOWER(TRIM(DV154)),7)&lt;&gt;"pending"),AND(LEN(TRIM(DW154))&gt;0,LEFT(LOWER(TRIM(DW154)),7)&lt;&gt;"pending")),AND(LEN(TRIM(DX154))&gt;0,LEFT(LOWER(TRIM(DX154)),7)&lt;&gt;"pending")),IF(AND(F154="Claim-ready",OR(EA154="Strong",EA154="Moderate"),AND(LEN(TRIM(G154))&gt;0,LEFT(LOWER(TRIM(G154)),7)&lt;&gt;"pending"),G154&lt;&gt;"No substantive use decision is permitted from identification metadata alone.",AND(LEN(TRIM(DZ154))&gt;0,LEFT(LOWER(TRIM(DZ154)),7)&lt;&gt;"pending"),DZ154&lt;&gt;"Identification metadata alone does not permit any substantive scientific, causal, operational, or institutional claim.",AND(LEN(TRIM(EI154))&gt;0,LEFT(LOWER(TRIM(EI154)),7)&lt;&gt;"pending"),ISNUMBER(EH154),EH154&gt;0),"READY","PENDING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54" s="174" t="str">
        <x:v>Pending</x:v>
      </x:c>
      <x:c r="EE154" s="174"/>
      <x:c r="EF154" s="174" t="str">
        <x:v>Pending</x:v>
      </x:c>
      <x:c r="EG154" s="174" t="str">
        <x:v>Pending</x:v>
      </x:c>
      <x:c r="EH154" s="177"/>
      <x:c r="EI154" s="500"/>
      <x:c r="EJ154" s="174"/>
      <x:c r="EK154" s="174" t="str">
        <x:v>Pending</x:v>
      </x:c>
      <x:c r="EL154" s="177" t="n">
        <x:v>46272</x:v>
      </x:c>
      <x:c r="EM154" s="174" t="str">
        <x:v>Production PubMed record imported and reconciled to Zotero item U86J7838;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54" s="181" t="n">
        <x:f>IF(L154="","",(IF(N154&lt;&gt;"",1,0)+IF(O154&lt;&gt;"",1,0)+IF(AJ154&lt;&gt;"",1,0)+IF(AU154&lt;&gt;"",1,0)+IF(BE154&lt;&gt;"",1,0)+IF(CF154&lt;&gt;"",1,0)+IF(CJ154="Yes",1,0)+IF(CL154="Yes",1,0)+IF(DE154&lt;&gt;"Pending",1,0)+IF(F154&lt;&gt;"",1,0)+IF(DZ154&lt;&gt;"",1,0)+IF(EI154&lt;&gt;"",1,0))/12)</x:f>
        <x:v>0.4166666666666667</x:v>
      </x:c>
    </x:row>
    <x:row r="155">
      <x:c r="A155" s="175" t="str">
        <x:v>EV-0152</x:v>
      </x:c>
      <x:c r="B155" s="174" t="str">
        <x:v>Integrity check</x:v>
      </x:c>
      <x:c r="C155" s="175" t="str">
        <x:f>IF(L155="","",IF(LEFT(EC155,7)="BLOCKED","🔴 Do not use for conclusion",IF(EB155="Yes","🟢 Claim-ready","🟡 Caution / context")))</x:f>
        <x:v>🟡 Caution / context</x:v>
      </x:c>
      <x:c r="D155" s="174" t="str">
        <x:f>IF(L155="","",EC155)</x:f>
        <x:v>PENDING — appropriate appraisal</x:v>
      </x:c>
      <x:c r="E155" s="174" t="str">
        <x:v>P3 — Medium</x:v>
      </x:c>
      <x:c r="F155" s="174" t="str">
        <x:v>Pending</x:v>
      </x:c>
      <x:c r="G155" s="174" t="str">
        <x:v>Title/abstract identify an explicit operational APHT/medical-readiness topic; retain for full-text assessment.</x:v>
      </x:c>
      <x:c r="H155" s="174" t="str">
        <x:v>Obtain and review lawful full text; confirm human adjudication; then select a design-specific appraisal instrument.</x:v>
      </x:c>
      <x:c r="I155" s="174"/>
      <x:c r="J155" s="174" t="str">
        <x:v>B — APHT / Medical Readiness</x:v>
      </x:c>
      <x:c r="K155" s="174" t="str">
        <x:v>IDENTIFIED</x:v>
      </x:c>
      <x:c r="L155" s="174" t="str">
        <x:v>Physiological Demands of Canadian Armed Forces Reserve Medics During Simulated Tactical Combat Casualty Care.</x:v>
      </x:c>
      <x:c r="M155" s="174"/>
      <x:c r="N155" s="174" t="str">
        <x:v>Adams, Tyler; Cameron, Hannah; Tingelstad, Hans Christian; Belgiorgio, Matthew Peter; Reilly, Tara</x:v>
      </x:c>
      <x:c r="O155" s="176" t="n">
        <x:v>2026</x:v>
      </x:c>
      <x:c r="P155" s="174" t="str">
        <x:v>Prehospital emergency care</x:v>
      </x:c>
      <x:c r="Q155" s="174" t="str">
        <x:v>Journal Article</x:v>
      </x:c>
      <x:c r="R155" s="174" t="str">
        <x:v>Unclear</x:v>
      </x:c>
      <x:c r="S155" s="174" t="str">
        <x:v>Unknown</x:v>
      </x:c>
      <x:c r="T155" s="174" t="str">
        <x:v>eng</x:v>
      </x:c>
      <x:c r="U155" s="174" t="str">
        <x:v>https://pubmed.ncbi.nlm.nih.gov/41711770/</x:v>
      </x:c>
      <x:c r="V155" s="174" t="str">
        <x:v>10.1080/10903127.2026.2628839</x:v>
      </x:c>
      <x:c r="W155" s="175" t="str">
        <x:f>IF(V155="","",LOWER(SUBSTITUTE(SUBSTITUTE(SUBSTITUTE(SUBSTITUTE(TRIM(V155),"https://doi.org/",""),"http://doi.org/",""),"https://dx.doi.org/",""),"doi:","")))</x:f>
        <x:v>10.1080/10903127.2026.2628839</x:v>
      </x:c>
      <x:c r="X155" s="174" t="str">
        <x:v>41711770</x:v>
      </x:c>
      <x:c r="Y155" s="174" t="str"/>
      <x:c r="Z155" s="174"/>
      <x:c r="AA155" s="174" t="str">
        <x:v>PubMed/MEDLINE</x:v>
      </x:c>
      <x:c r="AB155" s="174" t="str">
        <x:v>PUBMED-B-v1.0-2026-08-28</x:v>
      </x:c>
      <x:c r="AC155" s="174" t="str">
        <x:v>SP-PUBMED-B-20260828</x:v>
      </x:c>
      <x:c r="AD155" s="177" t="n">
        <x:v>46262</x:v>
      </x:c>
      <x:c r="AE155" s="177" t="n">
        <x:v>46272</x:v>
      </x:c>
      <x:c r="AF155" s="174" t="str">
        <x:v>KZR3FFJL</x:v>
      </x:c>
      <x:c r="AG155" s="174"/>
      <x:c r="AH155" s="174" t="str">
        <x:v>Tactical Athlete → Operational Readiness Brazil</x:v>
      </x:c>
      <x:c r="AI155" s="174" t="str">
        <x:v>evidence-family:B</x:v>
      </x:c>
      <x:c r="AJ155" s="174"/>
      <x:c r="AK155" s="175" t="str">
        <x:f>IF(AJ155="","",IF(OR(LOWER(AJ155)="brazil",LOWER(AJ155)="brasil"),"Yes","No"))</x:f>
      </x:c>
      <x:c r="AL155" s="174"/>
      <x:c r="AM155" s="174"/>
      <x:c r="AN155" s="174"/>
      <x:c r="AO155" s="178"/>
      <x:c r="AP155" s="174"/>
      <x:c r="AQ155" s="174"/>
      <x:c r="AR155" s="174"/>
      <x:c r="AS155" s="174"/>
      <x:c r="AT155" s="174"/>
      <x:c r="AU155" s="174"/>
      <x:c r="AV155" s="174"/>
      <x:c r="AW155" s="174"/>
      <x:c r="AX155" s="174"/>
      <x:c r="AY155" s="174"/>
      <x:c r="AZ155" s="174"/>
      <x:c r="BA155" s="174"/>
      <x:c r="BB155" s="174"/>
      <x:c r="BC155" s="174"/>
      <x:c r="BD155" s="174"/>
      <x:c r="BE155" s="174"/>
      <x:c r="BF155" s="174"/>
      <x:c r="BG155" s="174"/>
      <x:c r="BH155" s="174"/>
      <x:c r="BI155" s="174"/>
      <x:c r="BJ155" s="174"/>
      <x:c r="BK155" s="174"/>
      <x:c r="BL155" s="174"/>
      <x:c r="BM155" s="174"/>
      <x:c r="BN155" s="174"/>
      <x:c r="BO155" s="174"/>
      <x:c r="BP155" s="174"/>
      <x:c r="BQ155" s="174"/>
      <x:c r="BR155" s="174"/>
      <x:c r="BS155" s="174"/>
      <x:c r="BT155" s="174"/>
      <x:c r="BU155" s="174"/>
      <x:c r="BV155" s="174"/>
      <x:c r="BW155" s="174"/>
      <x:c r="BX155" s="174"/>
      <x:c r="BY155" s="174"/>
      <x:c r="BZ155" s="174"/>
      <x:c r="CA155" s="174"/>
      <x:c r="CB155" s="174"/>
      <x:c r="CC155" s="174"/>
      <x:c r="CD155" s="174"/>
      <x:c r="CE155" s="174"/>
      <x:c r="CF155" s="174"/>
      <x:c r="CG155" s="174"/>
      <x:c r="CH155" s="174"/>
      <x:c r="CI155" s="179"/>
      <x:c r="CJ155" s="174" t="str">
        <x:v>Yes</x:v>
      </x:c>
      <x:c r="CK155" s="174" t="str">
        <x:v>Yes</x:v>
      </x:c>
      <x:c r="CL155" s="174" t="str">
        <x:v>Yes</x:v>
      </x:c>
      <x:c r="CM155" s="174" t="str">
        <x:v>Clear</x:v>
      </x:c>
      <x:c r="CN155" s="174" t="str">
        <x:v>Verified — clear</x:v>
      </x:c>
      <x:c r="CO155" s="177" t="n">
        <x:v>46272</x:v>
      </x:c>
      <x:c r="CP155" s="174" t="str">
        <x:v>https://pubmed.ncbi.nlm.nih.gov/41711770/</x:v>
      </x:c>
      <x:c r="CQ155" s="174"/>
      <x:c r="CR155" s="174"/>
      <x:c r="CS155" s="174"/>
      <x:c r="CT155" s="174"/>
      <x:c r="CU155" s="176"/>
      <x:c r="CV155" s="176"/>
      <x:c r="CW155" s="176"/>
      <x:c r="CX155" s="176"/>
      <x:c r="CY155" s="176"/>
      <x:c r="CZ155" s="176"/>
      <x:c r="DA155" s="176"/>
      <x:c r="DB155" s="175" t="str">
        <x:f>IF(L155="","",IF(AND(COUNT(CU155:DA155)=7,OR(CU155=0,CU155=1,CU155=2),OR(CV155=0,CV155=1,CV155=2),OR(CW155=0,CW155=1,CW155=2),OR(CX155=0,CX155=1,CX155=2),OR(CY155=0,CY155=1,CY155=2),OR(CZ155=0,CZ155=1,CZ155=2),OR(DA155=0,DA155=1,DA155=2)),SUM(CU155:DA155),""))</x:f>
      </x:c>
      <x:c r="DC155" s="180" t="str">
        <x:f>IF(DB155="","",ROUND(DB155/14*10,1))</x:f>
      </x:c>
      <x:c r="DD155" s="174" t="str">
        <x:v>Pending</x:v>
      </x:c>
      <x:c r="DE155" s="175" t="str">
        <x:f>IF(L155="","",IF(DC155="","Pending",IF(DD155="Yes","CONDITIONAL — safety override",IF(DC155&gt;=8,"HIGH",IF(DC155&gt;=5,"CONDITIONAL","LOW")))))</x:f>
        <x:v>Pending</x:v>
      </x:c>
      <x:c r="DF155" s="174" t="str">
        <x:v>Pending screening and full-text appraisal; no transferability judgment made at identification.</x:v>
      </x:c>
      <x:c r="DG155" s="174"/>
      <x:c r="DH155" s="174"/>
      <x:c r="DI155" s="174"/>
      <x:c r="DJ155" s="174"/>
      <x:c r="DK155" s="174"/>
      <x:c r="DL155" s="174"/>
      <x:c r="DM155" s="174"/>
      <x:c r="DN155" s="174"/>
      <x:c r="DO155" s="174"/>
      <x:c r="DP155" s="174"/>
      <x:c r="DQ155" s="174"/>
      <x:c r="DR155" s="174"/>
      <x:c r="DS155" s="174"/>
      <x:c r="DT155" s="174"/>
      <x:c r="DU155" s="174"/>
      <x:c r="DV155" s="174"/>
      <x:c r="DW155" s="174"/>
      <x:c r="DX155" s="174"/>
      <x:c r="DY155" s="174"/>
      <x:c r="DZ155" s="174" t="str">
        <x:v>Title/abstract screening alone does not establish effectiveness, causality, methodological quality, transferability to Brazilian public safety or an institutional recommendation.</x:v>
      </x:c>
      <x:c r="EA155" s="174" t="str">
        <x:v>Pending</x:v>
      </x:c>
      <x:c r="EB155" s="175" t="str">
        <x:f>IF(L155="","",IF(EC155="READY","Yes","No / Pending"))</x:f>
        <x:v>No / Pending</x:v>
      </x:c>
      <x:c r="EC155" s="174" t="str">
        <x:f>IF(L155="","",IF(OR(ISNUMBER(SEARCH("Retracted Publication",Q155)),CM155="Retracted",CN155="Retracted",CM155="Expression of Concern",CN155="Expression of Concern",F155="Not used",CG155="Critical",CH155="High",CH155="Critical"),"BLOCKED — integrity or use restriction",IF(AND(CJ155="Yes",CK155="Yes",CL155="Yes"),IF(AND(CM155="Clear",CN155="Verified — clear"),IF(AND(AND(LEN(TRIM(CF155))&gt;0,LEFT(LOWER(TRIM(CF155)),7)&lt;&gt;"pending"),OR(CG155="High",CG155="Moderate"),OR(CH155="Low",CH155="Some concerns",CH155="Not applicable")),IF(AND(DD155="No",OR(DE155="HIGH",DE155="CONDITIONAL"),AND(LEN(TRIM(DF155))&gt;0,LEFT(LOWER(TRIM(DF155)),7)&lt;&gt;"pending")),IF(AND(AND(LEN(TRIM(DT155))&gt;0,LEFT(LOWER(TRIM(DT155)),7)&lt;&gt;"pending"),AND(LEN(TRIM(DU155))&gt;0,LEFT(LOWER(TRIM(DU155)),7)&lt;&gt;"pending"),OR(AND(LEN(TRIM(DV155))&gt;0,LEFT(LOWER(TRIM(DV155)),7)&lt;&gt;"pending"),AND(LEN(TRIM(DW155))&gt;0,LEFT(LOWER(TRIM(DW155)),7)&lt;&gt;"pending")),AND(LEN(TRIM(DX155))&gt;0,LEFT(LOWER(TRIM(DX155)),7)&lt;&gt;"pending")),IF(AND(F155="Claim-ready",OR(EA155="Strong",EA155="Moderate"),AND(LEN(TRIM(G155))&gt;0,LEFT(LOWER(TRIM(G155)),7)&lt;&gt;"pending"),G155&lt;&gt;"No substantive use decision is permitted from identification metadata alone.",AND(LEN(TRIM(DZ155))&gt;0,LEFT(LOWER(TRIM(DZ155)),7)&lt;&gt;"pending"),DZ155&lt;&gt;"Identification metadata alone does not permit any substantive scientific, causal, operational, or institutional claim.",AND(LEN(TRIM(EI155))&gt;0,LEFT(LOWER(TRIM(EI155)),7)&lt;&gt;"pending"),ISNUMBER(EH155),EH155&gt;0),"READY","PENDING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5" s="174" t="str">
        <x:v>Pending</x:v>
      </x:c>
      <x:c r="EE155" s="174"/>
      <x:c r="EF155" s="174" t="str">
        <x:v>Pending</x:v>
      </x:c>
      <x:c r="EG155" s="174" t="str">
        <x:v>Pending</x:v>
      </x:c>
      <x:c r="EH155" s="177"/>
      <x:c r="EI155" s="500"/>
      <x:c r="EJ155" s="174"/>
      <x:c r="EK155" s="174" t="str">
        <x:v>Pending</x:v>
      </x:c>
      <x:c r="EL155" s="177" t="n">
        <x:v>46272</x:v>
      </x:c>
      <x:c r="EM155" s="174" t="str">
        <x:v>Production PubMed record imported and reconciled to Zotero item KZR3FFJL;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5" s="181" t="n">
        <x:f>IF(L155="","",(IF(N155&lt;&gt;"",1,0)+IF(O155&lt;&gt;"",1,0)+IF(AJ155&lt;&gt;"",1,0)+IF(AU155&lt;&gt;"",1,0)+IF(BE155&lt;&gt;"",1,0)+IF(CF155&lt;&gt;"",1,0)+IF(CJ155="Yes",1,0)+IF(CL155="Yes",1,0)+IF(DE155&lt;&gt;"Pending",1,0)+IF(F155&lt;&gt;"",1,0)+IF(DZ155&lt;&gt;"",1,0)+IF(EI155&lt;&gt;"",1,0))/12)</x:f>
        <x:v>0.5</x:v>
      </x:c>
    </x:row>
    <x:row r="156">
      <x:c r="A156" s="175" t="str">
        <x:v>EV-0153</x:v>
      </x:c>
      <x:c r="B156" s="174" t="str">
        <x:v>Metadata verification</x:v>
      </x:c>
      <x:c r="C156" s="175" t="str">
        <x:f>IF(L156="","",IF(LEFT(EC156,7)="BLOCKED","🔴 Do not use for conclusion",IF(EB156="Yes","🟢 Claim-ready","🟡 Caution / context")))</x:f>
        <x:v>🟡 Caution / context</x:v>
      </x:c>
      <x:c r="D156" s="174" t="str">
        <x:f>IF(L156="","",EC156)</x:f>
        <x:v>PENDING — verification</x:v>
      </x:c>
      <x:c r="E156" s="174" t="str">
        <x:v>P2 — High</x:v>
      </x:c>
      <x:c r="F156" s="174" t="str">
        <x:v>Pending</x:v>
      </x:c>
      <x:c r="G156" s="174" t="str">
        <x:v>Title/abstract identify an explicit tactical/public-safety context and readiness domain; retain for full-text assessment.</x:v>
      </x:c>
      <x:c r="H156" s="174" t="str">
        <x:v>Obtain and review lawful full text; confirm human adjudication; then select a design-specific appraisal instrument.</x:v>
      </x:c>
      <x:c r="I156" s="174"/>
      <x:c r="J156" s="174" t="str">
        <x:v>A — Core</x:v>
      </x:c>
      <x:c r="K156" s="174" t="str">
        <x:v>IDENTIFIED</x:v>
      </x:c>
      <x:c r="L156" s="174" t="str">
        <x:v>Recovery outcomes for military personnel undergoing surgery for lumbar spinal stenosis induced by physical overload: a retrospective study.</x:v>
      </x:c>
      <x:c r="M156" s="174"/>
      <x:c r="N156" s="174" t="str">
        <x:v>Melenko, Vasyl; Kravchuk, Lyudmila; Nozdrenko, Dmytro; Maznychenko, Andriy; Abramovych, Tetiana; Sokolowska, Inna; Fishchenko, Iaksmall i, Ukrainianv</x:v>
      </x:c>
      <x:c r="O156" s="176" t="n">
        <x:v>2026</x:v>
      </x:c>
      <x:c r="P156" s="174" t="str">
        <x:v>BMC musculoskeletal disorders</x:v>
      </x:c>
      <x:c r="Q156" s="174" t="str">
        <x:v>Journal Article</x:v>
      </x:c>
      <x:c r="R156" s="174" t="str">
        <x:v>Unclear</x:v>
      </x:c>
      <x:c r="S156" s="174" t="str">
        <x:v>Unknown</x:v>
      </x:c>
      <x:c r="T156" s="174" t="str">
        <x:v>eng</x:v>
      </x:c>
      <x:c r="U156" s="174" t="str">
        <x:v>https://pubmed.ncbi.nlm.nih.gov/41703548/</x:v>
      </x:c>
      <x:c r="V156" s="174" t="str">
        <x:v>10.1186/s12891-026-09638-8</x:v>
      </x:c>
      <x:c r="W156" s="175" t="str">
        <x:f>IF(V156="","",LOWER(SUBSTITUTE(SUBSTITUTE(SUBSTITUTE(SUBSTITUTE(TRIM(V156),"https://doi.org/",""),"http://doi.org/",""),"https://dx.doi.org/",""),"doi:","")))</x:f>
        <x:v>10.1186/s12891-026-09638-8</x:v>
      </x:c>
      <x:c r="X156" s="174" t="str">
        <x:v>41703548</x:v>
      </x:c>
      <x:c r="Y156" s="174" t="str">
        <x:v>PMC13020331</x:v>
      </x:c>
      <x:c r="Z156" s="174"/>
      <x:c r="AA156" s="174" t="str">
        <x:v>PubMed/MEDLINE</x:v>
      </x:c>
      <x:c r="AB156" s="174" t="str">
        <x:v>PUBMED-A-v1.0-2026-08-28</x:v>
      </x:c>
      <x:c r="AC156" s="174" t="str">
        <x:v>SP-PUBMED-A-20260828</x:v>
      </x:c>
      <x:c r="AD156" s="177" t="n">
        <x:v>46262</x:v>
      </x:c>
      <x:c r="AE156" s="177" t="n">
        <x:v>46272</x:v>
      </x:c>
      <x:c r="AF156" s="174" t="str">
        <x:v>AQA86FUR</x:v>
      </x:c>
      <x:c r="AG156" s="174"/>
      <x:c r="AH156" s="174" t="str">
        <x:v>Tactical Athlete → Operational Readiness Brazil</x:v>
      </x:c>
      <x:c r="AI156" s="174" t="str">
        <x:v>evidence-family:A</x:v>
      </x:c>
      <x:c r="AJ156" s="174"/>
      <x:c r="AK156" s="175" t="str">
        <x:f>IF(AJ156="","",IF(OR(LOWER(AJ156)="brazil",LOWER(AJ156)="brasil"),"Yes","No"))</x:f>
      </x:c>
      <x:c r="AL156" s="174"/>
      <x:c r="AM156" s="174"/>
      <x:c r="AN156" s="174"/>
      <x:c r="AO156" s="178"/>
      <x:c r="AP156" s="174"/>
      <x:c r="AQ156" s="174"/>
      <x:c r="AR156" s="174"/>
      <x:c r="AS156" s="174"/>
      <x:c r="AT156" s="174"/>
      <x:c r="AU156" s="174"/>
      <x:c r="AV156" s="174"/>
      <x:c r="AW156" s="174"/>
      <x:c r="AX156" s="174"/>
      <x:c r="AY156" s="174"/>
      <x:c r="AZ156" s="174"/>
      <x:c r="BA156" s="174"/>
      <x:c r="BB156" s="174"/>
      <x:c r="BC156" s="174"/>
      <x:c r="BD156" s="174"/>
      <x:c r="BE156" s="174"/>
      <x:c r="BF156" s="174"/>
      <x:c r="BG156" s="174"/>
      <x:c r="BH156" s="174"/>
      <x:c r="BI156" s="174"/>
      <x:c r="BJ156" s="174"/>
      <x:c r="BK156" s="174"/>
      <x:c r="BL156" s="174"/>
      <x:c r="BM156" s="174"/>
      <x:c r="BN156" s="174"/>
      <x:c r="BO156" s="174"/>
      <x:c r="BP156" s="174"/>
      <x:c r="BQ156" s="174"/>
      <x:c r="BR156" s="174"/>
      <x:c r="BS156" s="174"/>
      <x:c r="BT156" s="174"/>
      <x:c r="BU156" s="174"/>
      <x:c r="BV156" s="174"/>
      <x:c r="BW156" s="174"/>
      <x:c r="BX156" s="174"/>
      <x:c r="BY156" s="174"/>
      <x:c r="BZ156" s="174"/>
      <x:c r="CA156" s="174"/>
      <x:c r="CB156" s="174"/>
      <x:c r="CC156" s="174"/>
      <x:c r="CD156" s="174"/>
      <x:c r="CE156" s="174"/>
      <x:c r="CF156" s="174"/>
      <x:c r="CG156" s="174"/>
      <x:c r="CH156" s="174"/>
      <x:c r="CI156" s="179"/>
      <x:c r="CJ156" s="174" t="str">
        <x:v>Pending</x:v>
      </x:c>
      <x:c r="CK156" s="174" t="str">
        <x:v>Yes</x:v>
      </x:c>
      <x:c r="CL156" s="174" t="str">
        <x:v>Yes</x:v>
      </x:c>
      <x:c r="CM156" s="174" t="str">
        <x:v>Clear</x:v>
      </x:c>
      <x:c r="CN156" s="174" t="str">
        <x:v>Verified — clear</x:v>
      </x:c>
      <x:c r="CO156" s="177" t="n">
        <x:v>46272</x:v>
      </x:c>
      <x:c r="CP156" s="174" t="str">
        <x:v>https://pubmed.ncbi.nlm.nih.gov/41703548/</x:v>
      </x:c>
      <x:c r="CQ156" s="174"/>
      <x:c r="CR156" s="174"/>
      <x:c r="CS156" s="174"/>
      <x:c r="CT156" s="174"/>
      <x:c r="CU156" s="176"/>
      <x:c r="CV156" s="176"/>
      <x:c r="CW156" s="176"/>
      <x:c r="CX156" s="176"/>
      <x:c r="CY156" s="176"/>
      <x:c r="CZ156" s="176"/>
      <x:c r="DA156" s="176"/>
      <x:c r="DB156" s="175" t="str">
        <x:f>IF(L156="","",IF(AND(COUNT(CU156:DA156)=7,OR(CU156=0,CU156=1,CU156=2),OR(CV156=0,CV156=1,CV156=2),OR(CW156=0,CW156=1,CW156=2),OR(CX156=0,CX156=1,CX156=2),OR(CY156=0,CY156=1,CY156=2),OR(CZ156=0,CZ156=1,CZ156=2),OR(DA156=0,DA156=1,DA156=2)),SUM(CU156:DA156),""))</x:f>
      </x:c>
      <x:c r="DC156" s="180" t="str">
        <x:f>IF(DB156="","",ROUND(DB156/14*10,1))</x:f>
      </x:c>
      <x:c r="DD156" s="174" t="str">
        <x:v>Pending</x:v>
      </x:c>
      <x:c r="DE156" s="175" t="str">
        <x:f>IF(L156="","",IF(DC156="","Pending",IF(DD156="Yes","CONDITIONAL — safety override",IF(DC156&gt;=8,"HIGH",IF(DC156&gt;=5,"CONDITIONAL","LOW")))))</x:f>
        <x:v>Pending</x:v>
      </x:c>
      <x:c r="DF156" s="174" t="str">
        <x:v>Pending screening and full-text appraisal; no transferability judgment made at identification.</x:v>
      </x:c>
      <x:c r="DG156" s="174"/>
      <x:c r="DH156" s="174"/>
      <x:c r="DI156" s="174"/>
      <x:c r="DJ156" s="174"/>
      <x:c r="DK156" s="174"/>
      <x:c r="DL156" s="174"/>
      <x:c r="DM156" s="174"/>
      <x:c r="DN156" s="174"/>
      <x:c r="DO156" s="174"/>
      <x:c r="DP156" s="174"/>
      <x:c r="DQ156" s="174"/>
      <x:c r="DR156" s="174"/>
      <x:c r="DS156" s="174"/>
      <x:c r="DT156" s="174"/>
      <x:c r="DU156" s="174"/>
      <x:c r="DV156" s="174"/>
      <x:c r="DW156" s="174"/>
      <x:c r="DX156" s="174"/>
      <x:c r="DY156" s="174"/>
      <x:c r="DZ156" s="174" t="str">
        <x:v>Title/abstract screening alone does not establish effectiveness, causality, methodological quality, transferability to Brazilian public safety or an institutional recommendation.</x:v>
      </x:c>
      <x:c r="EA156" s="174" t="str">
        <x:v>Pending</x:v>
      </x:c>
      <x:c r="EB156" s="175" t="str">
        <x:f>IF(L156="","",IF(EC156="READY","Yes","No / Pending"))</x:f>
        <x:v>No / Pending</x:v>
      </x:c>
      <x:c r="EC156" s="174" t="str">
        <x:f>IF(L156="","",IF(OR(ISNUMBER(SEARCH("Retracted Publication",Q156)),CM156="Retracted",CN156="Retracted",CM156="Expression of Concern",CN156="Expression of Concern",F156="Not used",CG156="Critical",CH156="High",CH156="Critical"),"BLOCKED — integrity or use restriction",IF(AND(CJ156="Yes",CK156="Yes",CL156="Yes"),IF(AND(CM156="Clear",CN156="Verified — clear"),IF(AND(AND(LEN(TRIM(CF156))&gt;0,LEFT(LOWER(TRIM(CF156)),7)&lt;&gt;"pending"),OR(CG156="High",CG156="Moderate"),OR(CH156="Low",CH156="Some concerns",CH156="Not applicable")),IF(AND(DD156="No",OR(DE156="HIGH",DE156="CONDITIONAL"),AND(LEN(TRIM(DF156))&gt;0,LEFT(LOWER(TRIM(DF156)),7)&lt;&gt;"pending")),IF(AND(AND(LEN(TRIM(DT156))&gt;0,LEFT(LOWER(TRIM(DT156)),7)&lt;&gt;"pending"),AND(LEN(TRIM(DU156))&gt;0,LEFT(LOWER(TRIM(DU156)),7)&lt;&gt;"pending"),OR(AND(LEN(TRIM(DV156))&gt;0,LEFT(LOWER(TRIM(DV156)),7)&lt;&gt;"pending"),AND(LEN(TRIM(DW156))&gt;0,LEFT(LOWER(TRIM(DW156)),7)&lt;&gt;"pending")),AND(LEN(TRIM(DX156))&gt;0,LEFT(LOWER(TRIM(DX156)),7)&lt;&gt;"pending")),IF(AND(F156="Claim-ready",OR(EA156="Strong",EA156="Moderate"),AND(LEN(TRIM(G156))&gt;0,LEFT(LOWER(TRIM(G156)),7)&lt;&gt;"pending"),G156&lt;&gt;"No substantive use decision is permitted from identification metadata alone.",AND(LEN(TRIM(DZ156))&gt;0,LEFT(LOWER(TRIM(DZ156)),7)&lt;&gt;"pending"),DZ156&lt;&gt;"Identification metadata alone does not permit any substantive scientific, causal, operational, or institutional claim.",AND(LEN(TRIM(EI156))&gt;0,LEFT(LOWER(TRIM(EI156)),7)&lt;&gt;"pending"),ISNUMBER(EH156),EH156&gt;0),"READY","PENDING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56" s="174" t="str">
        <x:v>Pending</x:v>
      </x:c>
      <x:c r="EE156" s="174"/>
      <x:c r="EF156" s="174" t="str">
        <x:v>Pending</x:v>
      </x:c>
      <x:c r="EG156" s="174" t="str">
        <x:v>Pending</x:v>
      </x:c>
      <x:c r="EH156" s="177"/>
      <x:c r="EI156" s="500"/>
      <x:c r="EJ156" s="174"/>
      <x:c r="EK156" s="174" t="str">
        <x:v>Pending</x:v>
      </x:c>
      <x:c r="EL156" s="177" t="n">
        <x:v>46272</x:v>
      </x:c>
      <x:c r="EM156" s="174" t="str">
        <x:v>Production PubMed record imported and reconciled to Zotero item AQA86FUR;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56" s="181" t="n">
        <x:f>IF(L156="","",(IF(N156&lt;&gt;"",1,0)+IF(O156&lt;&gt;"",1,0)+IF(AJ156&lt;&gt;"",1,0)+IF(AU156&lt;&gt;"",1,0)+IF(BE156&lt;&gt;"",1,0)+IF(CF156&lt;&gt;"",1,0)+IF(CJ156="Yes",1,0)+IF(CL156="Yes",1,0)+IF(DE156&lt;&gt;"Pending",1,0)+IF(F156&lt;&gt;"",1,0)+IF(DZ156&lt;&gt;"",1,0)+IF(EI156&lt;&gt;"",1,0))/12)</x:f>
        <x:v>0.4166666666666667</x:v>
      </x:c>
    </x:row>
    <x:row r="157">
      <x:c r="A157" s="175" t="str">
        <x:v>EV-0154</x:v>
      </x:c>
      <x:c r="B157" s="174" t="str">
        <x:v>Integrity check</x:v>
      </x:c>
      <x:c r="C157" s="175" t="str">
        <x:f>IF(L157="","",IF(LEFT(EC157,7)="BLOCKED","🔴 Do not use for conclusion",IF(EB157="Yes","🟢 Claim-ready","🟡 Caution / context")))</x:f>
        <x:v>🟡 Caution / context</x:v>
      </x:c>
      <x:c r="D157" s="174" t="str">
        <x:f>IF(L157="","",EC157)</x:f>
        <x:v>PENDING — appropriate appraisal</x:v>
      </x:c>
      <x:c r="E157" s="174" t="str">
        <x:v>P3 — Medium</x:v>
      </x:c>
      <x:c r="F157" s="174" t="str">
        <x:v>Pending</x:v>
      </x:c>
      <x:c r="G157" s="174" t="str">
        <x:v>A potentially relevant concept is present, but direct applicability is ambiguous at title/abstract level.</x:v>
      </x:c>
      <x:c r="H157" s="174" t="str">
        <x:v>Human title/abstract adjudication; retrieve full text if relevance remains plausible.</x:v>
      </x:c>
      <x:c r="I157" s="174"/>
      <x:c r="J157" s="174" t="str">
        <x:v>A — Core</x:v>
      </x:c>
      <x:c r="K157" s="174" t="str">
        <x:v>IDENTIFIED</x:v>
      </x:c>
      <x:c r="L157" s="174" t="str">
        <x:v>High +Gz Flight Reduces Cervical 3D Kinematics and Increases Neck Pain in Fighter Pilots.</x:v>
      </x:c>
      <x:c r="M157" s="174"/>
      <x:c r="N157" s="174" t="str">
        <x:v>Lingscheid, Rene; Nuesse, Roland; Rein, Robert; Goell, Fabian; Albracht, Kirsten; Braunstein, Bjoern</x:v>
      </x:c>
      <x:c r="O157" s="176" t="n">
        <x:v>2026</x:v>
      </x:c>
      <x:c r="P157" s="174" t="str">
        <x:v>Aerospace medicine and human performance</x:v>
      </x:c>
      <x:c r="Q157" s="174" t="str">
        <x:v>Journal Article</x:v>
      </x:c>
      <x:c r="R157" s="174" t="str">
        <x:v>Unclear</x:v>
      </x:c>
      <x:c r="S157" s="174" t="str">
        <x:v>Unknown</x:v>
      </x:c>
      <x:c r="T157" s="174" t="str">
        <x:v>eng</x:v>
      </x:c>
      <x:c r="U157" s="174" t="str">
        <x:v>https://pubmed.ncbi.nlm.nih.gov/41698662/</x:v>
      </x:c>
      <x:c r="V157" s="174" t="str">
        <x:v>10.3357/amhp.6762.2026</x:v>
      </x:c>
      <x:c r="W157" s="175" t="str">
        <x:f>IF(V157="","",LOWER(SUBSTITUTE(SUBSTITUTE(SUBSTITUTE(SUBSTITUTE(TRIM(V157),"https://doi.org/",""),"http://doi.org/",""),"https://dx.doi.org/",""),"doi:","")))</x:f>
        <x:v>10.3357/amhp.6762.2026</x:v>
      </x:c>
      <x:c r="X157" s="174" t="str">
        <x:v>41698662</x:v>
      </x:c>
      <x:c r="Y157" s="174" t="str"/>
      <x:c r="Z157" s="174"/>
      <x:c r="AA157" s="174" t="str">
        <x:v>PubMed/MEDLINE</x:v>
      </x:c>
      <x:c r="AB157" s="174" t="str">
        <x:v>PUBMED-A-v1.0-2026-08-28</x:v>
      </x:c>
      <x:c r="AC157" s="174" t="str">
        <x:v>SP-PUBMED-A-20260828</x:v>
      </x:c>
      <x:c r="AD157" s="177" t="n">
        <x:v>46262</x:v>
      </x:c>
      <x:c r="AE157" s="177" t="n">
        <x:v>46272</x:v>
      </x:c>
      <x:c r="AF157" s="174" t="str">
        <x:v>JFJ67QZA</x:v>
      </x:c>
      <x:c r="AG157" s="174"/>
      <x:c r="AH157" s="174" t="str">
        <x:v>Tactical Athlete → Operational Readiness Brazil</x:v>
      </x:c>
      <x:c r="AI157" s="174" t="str">
        <x:v>evidence-family:A</x:v>
      </x:c>
      <x:c r="AJ157" s="174"/>
      <x:c r="AK157" s="175" t="str">
        <x:f>IF(AJ157="","",IF(OR(LOWER(AJ157)="brazil",LOWER(AJ157)="brasil"),"Yes","No"))</x:f>
      </x:c>
      <x:c r="AL157" s="174"/>
      <x:c r="AM157" s="174"/>
      <x:c r="AN157" s="174"/>
      <x:c r="AO157" s="178"/>
      <x:c r="AP157" s="174"/>
      <x:c r="AQ157" s="174"/>
      <x:c r="AR157" s="174"/>
      <x:c r="AS157" s="174"/>
      <x:c r="AT157" s="174"/>
      <x:c r="AU157" s="174"/>
      <x:c r="AV157" s="174"/>
      <x:c r="AW157" s="174"/>
      <x:c r="AX157" s="174"/>
      <x:c r="AY157" s="174"/>
      <x:c r="AZ157" s="174"/>
      <x:c r="BA157" s="174"/>
      <x:c r="BB157" s="174"/>
      <x:c r="BC157" s="174"/>
      <x:c r="BD157" s="174"/>
      <x:c r="BE157" s="174"/>
      <x:c r="BF157" s="174"/>
      <x:c r="BG157" s="174"/>
      <x:c r="BH157" s="174"/>
      <x:c r="BI157" s="174"/>
      <x:c r="BJ157" s="174"/>
      <x:c r="BK157" s="174"/>
      <x:c r="BL157" s="174"/>
      <x:c r="BM157" s="174"/>
      <x:c r="BN157" s="174"/>
      <x:c r="BO157" s="174"/>
      <x:c r="BP157" s="174"/>
      <x:c r="BQ157" s="174"/>
      <x:c r="BR157" s="174"/>
      <x:c r="BS157" s="174"/>
      <x:c r="BT157" s="174"/>
      <x:c r="BU157" s="174"/>
      <x:c r="BV157" s="174"/>
      <x:c r="BW157" s="174"/>
      <x:c r="BX157" s="174"/>
      <x:c r="BY157" s="174"/>
      <x:c r="BZ157" s="174"/>
      <x:c r="CA157" s="174"/>
      <x:c r="CB157" s="174"/>
      <x:c r="CC157" s="174"/>
      <x:c r="CD157" s="174"/>
      <x:c r="CE157" s="174"/>
      <x:c r="CF157" s="174"/>
      <x:c r="CG157" s="174"/>
      <x:c r="CH157" s="174"/>
      <x:c r="CI157" s="179"/>
      <x:c r="CJ157" s="174" t="str">
        <x:v>Yes</x:v>
      </x:c>
      <x:c r="CK157" s="174" t="str">
        <x:v>Yes</x:v>
      </x:c>
      <x:c r="CL157" s="174" t="str">
        <x:v>Yes</x:v>
      </x:c>
      <x:c r="CM157" s="174" t="str">
        <x:v>Clear</x:v>
      </x:c>
      <x:c r="CN157" s="174" t="str">
        <x:v>Verified — clear</x:v>
      </x:c>
      <x:c r="CO157" s="177" t="n">
        <x:v>46272</x:v>
      </x:c>
      <x:c r="CP157" s="174" t="str">
        <x:v>https://pubmed.ncbi.nlm.nih.gov/41698662/</x:v>
      </x:c>
      <x:c r="CQ157" s="174"/>
      <x:c r="CR157" s="174"/>
      <x:c r="CS157" s="174"/>
      <x:c r="CT157" s="174"/>
      <x:c r="CU157" s="176"/>
      <x:c r="CV157" s="176"/>
      <x:c r="CW157" s="176"/>
      <x:c r="CX157" s="176"/>
      <x:c r="CY157" s="176"/>
      <x:c r="CZ157" s="176"/>
      <x:c r="DA157" s="176"/>
      <x:c r="DB157" s="175" t="str">
        <x:f>IF(L157="","",IF(AND(COUNT(CU157:DA157)=7,OR(CU157=0,CU157=1,CU157=2),OR(CV157=0,CV157=1,CV157=2),OR(CW157=0,CW157=1,CW157=2),OR(CX157=0,CX157=1,CX157=2),OR(CY157=0,CY157=1,CY157=2),OR(CZ157=0,CZ157=1,CZ157=2),OR(DA157=0,DA157=1,DA157=2)),SUM(CU157:DA157),""))</x:f>
      </x:c>
      <x:c r="DC157" s="180" t="str">
        <x:f>IF(DB157="","",ROUND(DB157/14*10,1))</x:f>
      </x:c>
      <x:c r="DD157" s="174" t="str">
        <x:v>Pending</x:v>
      </x:c>
      <x:c r="DE157" s="175" t="str">
        <x:f>IF(L157="","",IF(DC157="","Pending",IF(DD157="Yes","CONDITIONAL — safety override",IF(DC157&gt;=8,"HIGH",IF(DC157&gt;=5,"CONDITIONAL","LOW")))))</x:f>
        <x:v>Pending</x:v>
      </x:c>
      <x:c r="DF157" s="174" t="str">
        <x:v>Pending screening and full-text appraisal; no transferability judgment made at identification.</x:v>
      </x:c>
      <x:c r="DG157" s="174"/>
      <x:c r="DH157" s="174"/>
      <x:c r="DI157" s="174"/>
      <x:c r="DJ157" s="174"/>
      <x:c r="DK157" s="174"/>
      <x:c r="DL157" s="174"/>
      <x:c r="DM157" s="174"/>
      <x:c r="DN157" s="174"/>
      <x:c r="DO157" s="174"/>
      <x:c r="DP157" s="174"/>
      <x:c r="DQ157" s="174"/>
      <x:c r="DR157" s="174"/>
      <x:c r="DS157" s="174"/>
      <x:c r="DT157" s="174"/>
      <x:c r="DU157" s="174"/>
      <x:c r="DV157" s="174"/>
      <x:c r="DW157" s="174"/>
      <x:c r="DX157" s="174"/>
      <x:c r="DY157" s="174"/>
      <x:c r="DZ157" s="174" t="str">
        <x:v>Title/abstract information is insufficient for a substantive scientific, causal, transferability or institutional claim.</x:v>
      </x:c>
      <x:c r="EA157" s="174" t="str">
        <x:v>Pending</x:v>
      </x:c>
      <x:c r="EB157" s="175" t="str">
        <x:f>IF(L157="","",IF(EC157="READY","Yes","No / Pending"))</x:f>
        <x:v>No / Pending</x:v>
      </x:c>
      <x:c r="EC157" s="174" t="str">
        <x:f>IF(L157="","",IF(OR(ISNUMBER(SEARCH("Retracted Publication",Q157)),CM157="Retracted",CN157="Retracted",CM157="Expression of Concern",CN157="Expression of Concern",F157="Not used",CG157="Critical",CH157="High",CH157="Critical"),"BLOCKED — integrity or use restriction",IF(AND(CJ157="Yes",CK157="Yes",CL157="Yes"),IF(AND(CM157="Clear",CN157="Verified — clear"),IF(AND(AND(LEN(TRIM(CF157))&gt;0,LEFT(LOWER(TRIM(CF157)),7)&lt;&gt;"pending"),OR(CG157="High",CG157="Moderate"),OR(CH157="Low",CH157="Some concerns",CH157="Not applicable")),IF(AND(DD157="No",OR(DE157="HIGH",DE157="CONDITIONAL"),AND(LEN(TRIM(DF157))&gt;0,LEFT(LOWER(TRIM(DF157)),7)&lt;&gt;"pending")),IF(AND(AND(LEN(TRIM(DT157))&gt;0,LEFT(LOWER(TRIM(DT157)),7)&lt;&gt;"pending"),AND(LEN(TRIM(DU157))&gt;0,LEFT(LOWER(TRIM(DU157)),7)&lt;&gt;"pending"),OR(AND(LEN(TRIM(DV157))&gt;0,LEFT(LOWER(TRIM(DV157)),7)&lt;&gt;"pending"),AND(LEN(TRIM(DW157))&gt;0,LEFT(LOWER(TRIM(DW157)),7)&lt;&gt;"pending")),AND(LEN(TRIM(DX157))&gt;0,LEFT(LOWER(TRIM(DX157)),7)&lt;&gt;"pending")),IF(AND(F157="Claim-ready",OR(EA157="Strong",EA157="Moderate"),AND(LEN(TRIM(G157))&gt;0,LEFT(LOWER(TRIM(G157)),7)&lt;&gt;"pending"),G157&lt;&gt;"No substantive use decision is permitted from identification metadata alone.",AND(LEN(TRIM(DZ157))&gt;0,LEFT(LOWER(TRIM(DZ157)),7)&lt;&gt;"pending"),DZ157&lt;&gt;"Identification metadata alone does not permit any substantive scientific, causal, operational, or institutional claim.",AND(LEN(TRIM(EI157))&gt;0,LEFT(LOWER(TRIM(EI157)),7)&lt;&gt;"pending"),ISNUMBER(EH157),EH157&gt;0),"READY","PENDING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7" s="174" t="str">
        <x:v>Pending</x:v>
      </x:c>
      <x:c r="EE157" s="174"/>
      <x:c r="EF157" s="174" t="str">
        <x:v>Pending</x:v>
      </x:c>
      <x:c r="EG157" s="174" t="str">
        <x:v>Pending</x:v>
      </x:c>
      <x:c r="EH157" s="177"/>
      <x:c r="EI157" s="500"/>
      <x:c r="EJ157" s="174"/>
      <x:c r="EK157" s="174" t="str">
        <x:v>Pending</x:v>
      </x:c>
      <x:c r="EL157" s="177" t="n">
        <x:v>46272</x:v>
      </x:c>
      <x:c r="EM157" s="174" t="str">
        <x:v>Production PubMed record imported and reconciled to Zotero item JFJ67QZA;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57" s="181" t="n">
        <x:f>IF(L157="","",(IF(N157&lt;&gt;"",1,0)+IF(O157&lt;&gt;"",1,0)+IF(AJ157&lt;&gt;"",1,0)+IF(AU157&lt;&gt;"",1,0)+IF(BE157&lt;&gt;"",1,0)+IF(CF157&lt;&gt;"",1,0)+IF(CJ157="Yes",1,0)+IF(CL157="Yes",1,0)+IF(DE157&lt;&gt;"Pending",1,0)+IF(F157&lt;&gt;"",1,0)+IF(DZ157&lt;&gt;"",1,0)+IF(EI157&lt;&gt;"",1,0))/12)</x:f>
        <x:v>0.5</x:v>
      </x:c>
    </x:row>
    <x:row r="158">
      <x:c r="A158" s="175" t="str">
        <x:v>EV-0155</x:v>
      </x:c>
      <x:c r="B158" s="174" t="str">
        <x:v>Integrity check</x:v>
      </x:c>
      <x:c r="C158" s="175" t="str">
        <x:f>IF(L158="","",IF(LEFT(EC158,7)="BLOCKED","🔴 Do not use for conclusion",IF(EB158="Yes","🟢 Claim-ready","🟡 Caution / context")))</x:f>
        <x:v>🟡 Caution / context</x:v>
      </x:c>
      <x:c r="D158" s="174" t="str">
        <x:f>IF(L158="","",EC158)</x:f>
        <x:v>PENDING — appropriate appraisal</x:v>
      </x:c>
      <x:c r="E158" s="174" t="str">
        <x:v>P3 — Medium</x:v>
      </x:c>
      <x:c r="F158" s="174" t="str">
        <x:v>Pending</x:v>
      </x:c>
      <x:c r="G158" s="174" t="str">
        <x:v>Title/abstract identify an explicit tactical/public-safety context and readiness domain; retain for full-text assessment.</x:v>
      </x:c>
      <x:c r="H158" s="174" t="str">
        <x:v>Obtain and review lawful full text; confirm human adjudication; then select a design-specific appraisal instrument.</x:v>
      </x:c>
      <x:c r="I158" s="174"/>
      <x:c r="J158" s="174" t="str">
        <x:v>A — Core</x:v>
      </x:c>
      <x:c r="K158" s="174" t="str">
        <x:v>IDENTIFIED</x:v>
      </x:c>
      <x:c r="L158" s="174" t="str">
        <x:v>Evaluating Pharmacogenomic Prescription Data in the Military Health System.</x:v>
      </x:c>
      <x:c r="M158" s="174"/>
      <x:c r="N158" s="174" t="str">
        <x:v>Zigler, Rachel; Pagani, Austin; Haigney, Mark; Berninger, Taylor; Hellwig, Lydia</x:v>
      </x:c>
      <x:c r="O158" s="176" t="n">
        <x:v>2026</x:v>
      </x:c>
      <x:c r="P158" s="174" t="str">
        <x:v>Military medicine</x:v>
      </x:c>
      <x:c r="Q158" s="174" t="str">
        <x:v>Journal Article</x:v>
      </x:c>
      <x:c r="R158" s="174" t="str">
        <x:v>Unclear</x:v>
      </x:c>
      <x:c r="S158" s="174" t="str">
        <x:v>Unknown</x:v>
      </x:c>
      <x:c r="T158" s="174" t="str">
        <x:v>eng</x:v>
      </x:c>
      <x:c r="U158" s="174" t="str">
        <x:v>https://pubmed.ncbi.nlm.nih.gov/41689549/</x:v>
      </x:c>
      <x:c r="V158" s="174" t="str">
        <x:v>10.1093/milmed/usaf652</x:v>
      </x:c>
      <x:c r="W158" s="175" t="str">
        <x:f>IF(V158="","",LOWER(SUBSTITUTE(SUBSTITUTE(SUBSTITUTE(SUBSTITUTE(TRIM(V158),"https://doi.org/",""),"http://doi.org/",""),"https://dx.doi.org/",""),"doi:","")))</x:f>
        <x:v>10.1093/milmed/usaf652</x:v>
      </x:c>
      <x:c r="X158" s="174" t="str">
        <x:v>41689549</x:v>
      </x:c>
      <x:c r="Y158" s="174" t="str"/>
      <x:c r="Z158" s="174"/>
      <x:c r="AA158" s="174" t="str">
        <x:v>PubMed/MEDLINE</x:v>
      </x:c>
      <x:c r="AB158" s="174" t="str">
        <x:v>PUBMED-A-v1.0-2026-08-28</x:v>
      </x:c>
      <x:c r="AC158" s="174" t="str">
        <x:v>SP-PUBMED-A-20260828</x:v>
      </x:c>
      <x:c r="AD158" s="177" t="n">
        <x:v>46262</x:v>
      </x:c>
      <x:c r="AE158" s="177" t="n">
        <x:v>46272</x:v>
      </x:c>
      <x:c r="AF158" s="174" t="str">
        <x:v>EVGLLDHR</x:v>
      </x:c>
      <x:c r="AG158" s="174"/>
      <x:c r="AH158" s="174" t="str">
        <x:v>Tactical Athlete → Operational Readiness Brazil</x:v>
      </x:c>
      <x:c r="AI158" s="174" t="str">
        <x:v>evidence-family:A</x:v>
      </x:c>
      <x:c r="AJ158" s="174"/>
      <x:c r="AK158" s="175" t="str">
        <x:f>IF(AJ158="","",IF(OR(LOWER(AJ158)="brazil",LOWER(AJ158)="brasil"),"Yes","No"))</x:f>
      </x:c>
      <x:c r="AL158" s="174"/>
      <x:c r="AM158" s="174"/>
      <x:c r="AN158" s="174"/>
      <x:c r="AO158" s="178"/>
      <x:c r="AP158" s="174"/>
      <x:c r="AQ158" s="174"/>
      <x:c r="AR158" s="174"/>
      <x:c r="AS158" s="174"/>
      <x:c r="AT158" s="174"/>
      <x:c r="AU158" s="174"/>
      <x:c r="AV158" s="174"/>
      <x:c r="AW158" s="174"/>
      <x:c r="AX158" s="174"/>
      <x:c r="AY158" s="174"/>
      <x:c r="AZ158" s="174"/>
      <x:c r="BA158" s="174"/>
      <x:c r="BB158" s="174"/>
      <x:c r="BC158" s="174"/>
      <x:c r="BD158" s="174"/>
      <x:c r="BE158" s="174"/>
      <x:c r="BF158" s="174"/>
      <x:c r="BG158" s="174"/>
      <x:c r="BH158" s="174"/>
      <x:c r="BI158" s="174"/>
      <x:c r="BJ158" s="174"/>
      <x:c r="BK158" s="174"/>
      <x:c r="BL158" s="174"/>
      <x:c r="BM158" s="174"/>
      <x:c r="BN158" s="174"/>
      <x:c r="BO158" s="174"/>
      <x:c r="BP158" s="174"/>
      <x:c r="BQ158" s="174"/>
      <x:c r="BR158" s="174"/>
      <x:c r="BS158" s="174"/>
      <x:c r="BT158" s="174"/>
      <x:c r="BU158" s="174"/>
      <x:c r="BV158" s="174"/>
      <x:c r="BW158" s="174"/>
      <x:c r="BX158" s="174"/>
      <x:c r="BY158" s="174"/>
      <x:c r="BZ158" s="174"/>
      <x:c r="CA158" s="174"/>
      <x:c r="CB158" s="174"/>
      <x:c r="CC158" s="174"/>
      <x:c r="CD158" s="174"/>
      <x:c r="CE158" s="174"/>
      <x:c r="CF158" s="174"/>
      <x:c r="CG158" s="174"/>
      <x:c r="CH158" s="174"/>
      <x:c r="CI158" s="179"/>
      <x:c r="CJ158" s="174" t="str">
        <x:v>Yes</x:v>
      </x:c>
      <x:c r="CK158" s="174" t="str">
        <x:v>Yes</x:v>
      </x:c>
      <x:c r="CL158" s="174" t="str">
        <x:v>Yes</x:v>
      </x:c>
      <x:c r="CM158" s="174" t="str">
        <x:v>Clear</x:v>
      </x:c>
      <x:c r="CN158" s="174" t="str">
        <x:v>Verified — clear</x:v>
      </x:c>
      <x:c r="CO158" s="177" t="n">
        <x:v>46272</x:v>
      </x:c>
      <x:c r="CP158" s="174" t="str">
        <x:v>https://pubmed.ncbi.nlm.nih.gov/41689549/</x:v>
      </x:c>
      <x:c r="CQ158" s="174"/>
      <x:c r="CR158" s="174"/>
      <x:c r="CS158" s="174"/>
      <x:c r="CT158" s="174"/>
      <x:c r="CU158" s="176"/>
      <x:c r="CV158" s="176"/>
      <x:c r="CW158" s="176"/>
      <x:c r="CX158" s="176"/>
      <x:c r="CY158" s="176"/>
      <x:c r="CZ158" s="176"/>
      <x:c r="DA158" s="176"/>
      <x:c r="DB158" s="175" t="str">
        <x:f>IF(L158="","",IF(AND(COUNT(CU158:DA158)=7,OR(CU158=0,CU158=1,CU158=2),OR(CV158=0,CV158=1,CV158=2),OR(CW158=0,CW158=1,CW158=2),OR(CX158=0,CX158=1,CX158=2),OR(CY158=0,CY158=1,CY158=2),OR(CZ158=0,CZ158=1,CZ158=2),OR(DA158=0,DA158=1,DA158=2)),SUM(CU158:DA158),""))</x:f>
      </x:c>
      <x:c r="DC158" s="180" t="str">
        <x:f>IF(DB158="","",ROUND(DB158/14*10,1))</x:f>
      </x:c>
      <x:c r="DD158" s="174" t="str">
        <x:v>Pending</x:v>
      </x:c>
      <x:c r="DE158" s="175" t="str">
        <x:f>IF(L158="","",IF(DC158="","Pending",IF(DD158="Yes","CONDITIONAL — safety override",IF(DC158&gt;=8,"HIGH",IF(DC158&gt;=5,"CONDITIONAL","LOW")))))</x:f>
        <x:v>Pending</x:v>
      </x:c>
      <x:c r="DF158" s="174" t="str">
        <x:v>Pending screening and full-text appraisal; no transferability judgment made at identification.</x:v>
      </x:c>
      <x:c r="DG158" s="174"/>
      <x:c r="DH158" s="174"/>
      <x:c r="DI158" s="174"/>
      <x:c r="DJ158" s="174"/>
      <x:c r="DK158" s="174"/>
      <x:c r="DL158" s="174"/>
      <x:c r="DM158" s="174"/>
      <x:c r="DN158" s="174"/>
      <x:c r="DO158" s="174"/>
      <x:c r="DP158" s="174"/>
      <x:c r="DQ158" s="174"/>
      <x:c r="DR158" s="174"/>
      <x:c r="DS158" s="174"/>
      <x:c r="DT158" s="174"/>
      <x:c r="DU158" s="174"/>
      <x:c r="DV158" s="174"/>
      <x:c r="DW158" s="174"/>
      <x:c r="DX158" s="174"/>
      <x:c r="DY158" s="174"/>
      <x:c r="DZ158" s="174" t="str">
        <x:v>Title/abstract screening alone does not establish effectiveness, causality, methodological quality, transferability to Brazilian public safety or an institutional recommendation.</x:v>
      </x:c>
      <x:c r="EA158" s="174" t="str">
        <x:v>Pending</x:v>
      </x:c>
      <x:c r="EB158" s="175" t="str">
        <x:f>IF(L158="","",IF(EC158="READY","Yes","No / Pending"))</x:f>
        <x:v>No / Pending</x:v>
      </x:c>
      <x:c r="EC158" s="174" t="str">
        <x:f>IF(L158="","",IF(OR(ISNUMBER(SEARCH("Retracted Publication",Q158)),CM158="Retracted",CN158="Retracted",CM158="Expression of Concern",CN158="Expression of Concern",F158="Not used",CG158="Critical",CH158="High",CH158="Critical"),"BLOCKED — integrity or use restriction",IF(AND(CJ158="Yes",CK158="Yes",CL158="Yes"),IF(AND(CM158="Clear",CN158="Verified — clear"),IF(AND(AND(LEN(TRIM(CF158))&gt;0,LEFT(LOWER(TRIM(CF158)),7)&lt;&gt;"pending"),OR(CG158="High",CG158="Moderate"),OR(CH158="Low",CH158="Some concerns",CH158="Not applicable")),IF(AND(DD158="No",OR(DE158="HIGH",DE158="CONDITIONAL"),AND(LEN(TRIM(DF158))&gt;0,LEFT(LOWER(TRIM(DF158)),7)&lt;&gt;"pending")),IF(AND(AND(LEN(TRIM(DT158))&gt;0,LEFT(LOWER(TRIM(DT158)),7)&lt;&gt;"pending"),AND(LEN(TRIM(DU158))&gt;0,LEFT(LOWER(TRIM(DU158)),7)&lt;&gt;"pending"),OR(AND(LEN(TRIM(DV158))&gt;0,LEFT(LOWER(TRIM(DV158)),7)&lt;&gt;"pending"),AND(LEN(TRIM(DW158))&gt;0,LEFT(LOWER(TRIM(DW158)),7)&lt;&gt;"pending")),AND(LEN(TRIM(DX158))&gt;0,LEFT(LOWER(TRIM(DX158)),7)&lt;&gt;"pending")),IF(AND(F158="Claim-ready",OR(EA158="Strong",EA158="Moderate"),AND(LEN(TRIM(G158))&gt;0,LEFT(LOWER(TRIM(G158)),7)&lt;&gt;"pending"),G158&lt;&gt;"No substantive use decision is permitted from identification metadata alone.",AND(LEN(TRIM(DZ158))&gt;0,LEFT(LOWER(TRIM(DZ158)),7)&lt;&gt;"pending"),DZ158&lt;&gt;"Identification metadata alone does not permit any substantive scientific, causal, operational, or institutional claim.",AND(LEN(TRIM(EI158))&gt;0,LEFT(LOWER(TRIM(EI158)),7)&lt;&gt;"pending"),ISNUMBER(EH158),EH158&gt;0),"READY","PENDING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8" s="174" t="str">
        <x:v>Pending</x:v>
      </x:c>
      <x:c r="EE158" s="174"/>
      <x:c r="EF158" s="174" t="str">
        <x:v>Pending</x:v>
      </x:c>
      <x:c r="EG158" s="174" t="str">
        <x:v>Pending</x:v>
      </x:c>
      <x:c r="EH158" s="177"/>
      <x:c r="EI158" s="500"/>
      <x:c r="EJ158" s="174"/>
      <x:c r="EK158" s="174" t="str">
        <x:v>Pending</x:v>
      </x:c>
      <x:c r="EL158" s="177" t="n">
        <x:v>46272</x:v>
      </x:c>
      <x:c r="EM158" s="174" t="str">
        <x:v>Production PubMed record imported and reconciled to Zotero item EVGLLDHR;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8" s="181" t="n">
        <x:f>IF(L158="","",(IF(N158&lt;&gt;"",1,0)+IF(O158&lt;&gt;"",1,0)+IF(AJ158&lt;&gt;"",1,0)+IF(AU158&lt;&gt;"",1,0)+IF(BE158&lt;&gt;"",1,0)+IF(CF158&lt;&gt;"",1,0)+IF(CJ158="Yes",1,0)+IF(CL158="Yes",1,0)+IF(DE158&lt;&gt;"Pending",1,0)+IF(F158&lt;&gt;"",1,0)+IF(DZ158&lt;&gt;"",1,0)+IF(EI158&lt;&gt;"",1,0))/12)</x:f>
        <x:v>0.5</x:v>
      </x:c>
    </x:row>
    <x:row r="159">
      <x:c r="A159" s="175" t="str">
        <x:v>EV-0156</x:v>
      </x:c>
      <x:c r="B159" s="174" t="str">
        <x:v>Integrity check</x:v>
      </x:c>
      <x:c r="C159" s="175" t="str">
        <x:f>IF(L159="","",IF(LEFT(EC159,7)="BLOCKED","🔴 Do not use for conclusion",IF(EB159="Yes","🟢 Claim-ready","🟡 Caution / context")))</x:f>
        <x:v>🟡 Caution / context</x:v>
      </x:c>
      <x:c r="D159" s="174" t="str">
        <x:f>IF(L159="","",EC159)</x:f>
        <x:v>PENDING — appropriate appraisal</x:v>
      </x:c>
      <x:c r="E159" s="174" t="str">
        <x:v>P3 — Medium</x:v>
      </x:c>
      <x:c r="F159" s="174" t="str">
        <x:v>Pending</x:v>
      </x:c>
      <x:c r="G159" s="174" t="str">
        <x:v>Title/abstract identify an explicit tactical/public-safety context and readiness domain; retain for full-text assessment.</x:v>
      </x:c>
      <x:c r="H159" s="174" t="str">
        <x:v>Obtain and review lawful full text; confirm human adjudication; then select a design-specific appraisal instrument.</x:v>
      </x:c>
      <x:c r="I159" s="174"/>
      <x:c r="J159" s="174" t="str">
        <x:v>A — Core</x:v>
      </x:c>
      <x:c r="K159" s="174" t="str">
        <x:v>IDENTIFIED</x:v>
      </x:c>
      <x:c r="L159" s="174" t="str">
        <x:v>COMT and ACE (Epi)genetic Variation Is Associated with Cognitive and Metabolic Resilience in Swiss Tactical Athletes.</x:v>
      </x:c>
      <x:c r="M159" s="174"/>
      <x:c r="N159" s="174" t="str">
        <x:v>Fluck, Martin; Protte, Christian; Giraud, Marie-Noelle; Hausler, Eric; Zuger, Regula; Dossegger, Alain</x:v>
      </x:c>
      <x:c r="O159" s="176" t="n">
        <x:v>2026</x:v>
      </x:c>
      <x:c r="P159" s="174" t="str">
        <x:v>International journal of molecular sciences</x:v>
      </x:c>
      <x:c r="Q159" s="174" t="str">
        <x:v>Journal Article</x:v>
      </x:c>
      <x:c r="R159" s="174" t="str">
        <x:v>Unclear</x:v>
      </x:c>
      <x:c r="S159" s="174" t="str">
        <x:v>Unknown</x:v>
      </x:c>
      <x:c r="T159" s="174" t="str">
        <x:v>eng</x:v>
      </x:c>
      <x:c r="U159" s="174" t="str">
        <x:v>https://pubmed.ncbi.nlm.nih.gov/41683763/</x:v>
      </x:c>
      <x:c r="V159" s="174" t="str">
        <x:v>10.3390/ijms27031340</x:v>
      </x:c>
      <x:c r="W159" s="175" t="str">
        <x:f>IF(V159="","",LOWER(SUBSTITUTE(SUBSTITUTE(SUBSTITUTE(SUBSTITUTE(TRIM(V159),"https://doi.org/",""),"http://doi.org/",""),"https://dx.doi.org/",""),"doi:","")))</x:f>
        <x:v>10.3390/ijms27031340</x:v>
      </x:c>
      <x:c r="X159" s="174" t="str">
        <x:v>41683763</x:v>
      </x:c>
      <x:c r="Y159" s="174" t="str">
        <x:v>PMC12898589</x:v>
      </x:c>
      <x:c r="Z159" s="174"/>
      <x:c r="AA159" s="174" t="str">
        <x:v>PubMed/MEDLINE</x:v>
      </x:c>
      <x:c r="AB159" s="174" t="str">
        <x:v>PUBMED-A-v1.0-2026-08-28</x:v>
      </x:c>
      <x:c r="AC159" s="174" t="str">
        <x:v>SP-PUBMED-A-20260828</x:v>
      </x:c>
      <x:c r="AD159" s="177" t="n">
        <x:v>46262</x:v>
      </x:c>
      <x:c r="AE159" s="177" t="n">
        <x:v>46272</x:v>
      </x:c>
      <x:c r="AF159" s="174" t="str">
        <x:v>MUE68BHC</x:v>
      </x:c>
      <x:c r="AG159" s="174"/>
      <x:c r="AH159" s="174" t="str">
        <x:v>Tactical Athlete → Operational Readiness Brazil</x:v>
      </x:c>
      <x:c r="AI159" s="174" t="str">
        <x:v>evidence-family:A</x:v>
      </x:c>
      <x:c r="AJ159" s="174"/>
      <x:c r="AK159" s="175" t="str">
        <x:f>IF(AJ159="","",IF(OR(LOWER(AJ159)="brazil",LOWER(AJ159)="brasil"),"Yes","No"))</x:f>
      </x:c>
      <x:c r="AL159" s="174"/>
      <x:c r="AM159" s="174"/>
      <x:c r="AN159" s="174"/>
      <x:c r="AO159" s="178"/>
      <x:c r="AP159" s="174"/>
      <x:c r="AQ159" s="174"/>
      <x:c r="AR159" s="174"/>
      <x:c r="AS159" s="174"/>
      <x:c r="AT159" s="174"/>
      <x:c r="AU159" s="174"/>
      <x:c r="AV159" s="174"/>
      <x:c r="AW159" s="174"/>
      <x:c r="AX159" s="174"/>
      <x:c r="AY159" s="174"/>
      <x:c r="AZ159" s="174"/>
      <x:c r="BA159" s="174"/>
      <x:c r="BB159" s="174"/>
      <x:c r="BC159" s="174"/>
      <x:c r="BD159" s="174"/>
      <x:c r="BE159" s="174"/>
      <x:c r="BF159" s="174"/>
      <x:c r="BG159" s="174"/>
      <x:c r="BH159" s="174"/>
      <x:c r="BI159" s="174"/>
      <x:c r="BJ159" s="174"/>
      <x:c r="BK159" s="174"/>
      <x:c r="BL159" s="174"/>
      <x:c r="BM159" s="174"/>
      <x:c r="BN159" s="174"/>
      <x:c r="BO159" s="174"/>
      <x:c r="BP159" s="174"/>
      <x:c r="BQ159" s="174"/>
      <x:c r="BR159" s="174"/>
      <x:c r="BS159" s="174"/>
      <x:c r="BT159" s="174"/>
      <x:c r="BU159" s="174"/>
      <x:c r="BV159" s="174"/>
      <x:c r="BW159" s="174"/>
      <x:c r="BX159" s="174"/>
      <x:c r="BY159" s="174"/>
      <x:c r="BZ159" s="174"/>
      <x:c r="CA159" s="174"/>
      <x:c r="CB159" s="174"/>
      <x:c r="CC159" s="174"/>
      <x:c r="CD159" s="174"/>
      <x:c r="CE159" s="174"/>
      <x:c r="CF159" s="174"/>
      <x:c r="CG159" s="174"/>
      <x:c r="CH159" s="174"/>
      <x:c r="CI159" s="179"/>
      <x:c r="CJ159" s="174" t="str">
        <x:v>Yes</x:v>
      </x:c>
      <x:c r="CK159" s="174" t="str">
        <x:v>Yes</x:v>
      </x:c>
      <x:c r="CL159" s="174" t="str">
        <x:v>Yes</x:v>
      </x:c>
      <x:c r="CM159" s="174" t="str">
        <x:v>Clear</x:v>
      </x:c>
      <x:c r="CN159" s="174" t="str">
        <x:v>Verified — clear</x:v>
      </x:c>
      <x:c r="CO159" s="177" t="n">
        <x:v>46272</x:v>
      </x:c>
      <x:c r="CP159" s="174" t="str">
        <x:v>https://pubmed.ncbi.nlm.nih.gov/41683763/</x:v>
      </x:c>
      <x:c r="CQ159" s="174"/>
      <x:c r="CR159" s="174"/>
      <x:c r="CS159" s="174"/>
      <x:c r="CT159" s="174"/>
      <x:c r="CU159" s="176"/>
      <x:c r="CV159" s="176"/>
      <x:c r="CW159" s="176"/>
      <x:c r="CX159" s="176"/>
      <x:c r="CY159" s="176"/>
      <x:c r="CZ159" s="176"/>
      <x:c r="DA159" s="176"/>
      <x:c r="DB159" s="175" t="str">
        <x:f>IF(L159="","",IF(AND(COUNT(CU159:DA159)=7,OR(CU159=0,CU159=1,CU159=2),OR(CV159=0,CV159=1,CV159=2),OR(CW159=0,CW159=1,CW159=2),OR(CX159=0,CX159=1,CX159=2),OR(CY159=0,CY159=1,CY159=2),OR(CZ159=0,CZ159=1,CZ159=2),OR(DA159=0,DA159=1,DA159=2)),SUM(CU159:DA159),""))</x:f>
      </x:c>
      <x:c r="DC159" s="180" t="str">
        <x:f>IF(DB159="","",ROUND(DB159/14*10,1))</x:f>
      </x:c>
      <x:c r="DD159" s="174" t="str">
        <x:v>Pending</x:v>
      </x:c>
      <x:c r="DE159" s="175" t="str">
        <x:f>IF(L159="","",IF(DC159="","Pending",IF(DD159="Yes","CONDITIONAL — safety override",IF(DC159&gt;=8,"HIGH",IF(DC159&gt;=5,"CONDITIONAL","LOW")))))</x:f>
        <x:v>Pending</x:v>
      </x:c>
      <x:c r="DF159" s="174" t="str">
        <x:v>Pending screening and full-text appraisal; no transferability judgment made at identification.</x:v>
      </x:c>
      <x:c r="DG159" s="174"/>
      <x:c r="DH159" s="174"/>
      <x:c r="DI159" s="174"/>
      <x:c r="DJ159" s="174"/>
      <x:c r="DK159" s="174"/>
      <x:c r="DL159" s="174"/>
      <x:c r="DM159" s="174"/>
      <x:c r="DN159" s="174"/>
      <x:c r="DO159" s="174"/>
      <x:c r="DP159" s="174"/>
      <x:c r="DQ159" s="174"/>
      <x:c r="DR159" s="174"/>
      <x:c r="DS159" s="174"/>
      <x:c r="DT159" s="174"/>
      <x:c r="DU159" s="174"/>
      <x:c r="DV159" s="174"/>
      <x:c r="DW159" s="174"/>
      <x:c r="DX159" s="174"/>
      <x:c r="DY159" s="174"/>
      <x:c r="DZ159" s="174" t="str">
        <x:v>Title/abstract screening alone does not establish effectiveness, causality, methodological quality, transferability to Brazilian public safety or an institutional recommendation.</x:v>
      </x:c>
      <x:c r="EA159" s="174" t="str">
        <x:v>Pending</x:v>
      </x:c>
      <x:c r="EB159" s="175" t="str">
        <x:f>IF(L159="","",IF(EC159="READY","Yes","No / Pending"))</x:f>
        <x:v>No / Pending</x:v>
      </x:c>
      <x:c r="EC159" s="174" t="str">
        <x:f>IF(L159="","",IF(OR(ISNUMBER(SEARCH("Retracted Publication",Q159)),CM159="Retracted",CN159="Retracted",CM159="Expression of Concern",CN159="Expression of Concern",F159="Not used",CG159="Critical",CH159="High",CH159="Critical"),"BLOCKED — integrity or use restriction",IF(AND(CJ159="Yes",CK159="Yes",CL159="Yes"),IF(AND(CM159="Clear",CN159="Verified — clear"),IF(AND(AND(LEN(TRIM(CF159))&gt;0,LEFT(LOWER(TRIM(CF159)),7)&lt;&gt;"pending"),OR(CG159="High",CG159="Moderate"),OR(CH159="Low",CH159="Some concerns",CH159="Not applicable")),IF(AND(DD159="No",OR(DE159="HIGH",DE159="CONDITIONAL"),AND(LEN(TRIM(DF159))&gt;0,LEFT(LOWER(TRIM(DF159)),7)&lt;&gt;"pending")),IF(AND(AND(LEN(TRIM(DT159))&gt;0,LEFT(LOWER(TRIM(DT159)),7)&lt;&gt;"pending"),AND(LEN(TRIM(DU159))&gt;0,LEFT(LOWER(TRIM(DU159)),7)&lt;&gt;"pending"),OR(AND(LEN(TRIM(DV159))&gt;0,LEFT(LOWER(TRIM(DV159)),7)&lt;&gt;"pending"),AND(LEN(TRIM(DW159))&gt;0,LEFT(LOWER(TRIM(DW159)),7)&lt;&gt;"pending")),AND(LEN(TRIM(DX159))&gt;0,LEFT(LOWER(TRIM(DX159)),7)&lt;&gt;"pending")),IF(AND(F159="Claim-ready",OR(EA159="Strong",EA159="Moderate"),AND(LEN(TRIM(G159))&gt;0,LEFT(LOWER(TRIM(G159)),7)&lt;&gt;"pending"),G159&lt;&gt;"No substantive use decision is permitted from identification metadata alone.",AND(LEN(TRIM(DZ159))&gt;0,LEFT(LOWER(TRIM(DZ159)),7)&lt;&gt;"pending"),DZ159&lt;&gt;"Identification metadata alone does not permit any substantive scientific, causal, operational, or institutional claim.",AND(LEN(TRIM(EI159))&gt;0,LEFT(LOWER(TRIM(EI159)),7)&lt;&gt;"pending"),ISNUMBER(EH159),EH159&gt;0),"READY","PENDING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59" s="174" t="str">
        <x:v>Pending</x:v>
      </x:c>
      <x:c r="EE159" s="174"/>
      <x:c r="EF159" s="174" t="str">
        <x:v>Pending</x:v>
      </x:c>
      <x:c r="EG159" s="174" t="str">
        <x:v>Pending</x:v>
      </x:c>
      <x:c r="EH159" s="177"/>
      <x:c r="EI159" s="500"/>
      <x:c r="EJ159" s="174"/>
      <x:c r="EK159" s="174" t="str">
        <x:v>Pending</x:v>
      </x:c>
      <x:c r="EL159" s="177" t="n">
        <x:v>46272</x:v>
      </x:c>
      <x:c r="EM159" s="174" t="str">
        <x:v>Production PubMed record imported and reconciled to Zotero item MUE68BHC;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59" s="181" t="n">
        <x:f>IF(L159="","",(IF(N159&lt;&gt;"",1,0)+IF(O159&lt;&gt;"",1,0)+IF(AJ159&lt;&gt;"",1,0)+IF(AU159&lt;&gt;"",1,0)+IF(BE159&lt;&gt;"",1,0)+IF(CF159&lt;&gt;"",1,0)+IF(CJ159="Yes",1,0)+IF(CL159="Yes",1,0)+IF(DE159&lt;&gt;"Pending",1,0)+IF(F159&lt;&gt;"",1,0)+IF(DZ159&lt;&gt;"",1,0)+IF(EI159&lt;&gt;"",1,0))/12)</x:f>
        <x:v>0.5</x:v>
      </x:c>
    </x:row>
    <x:row r="160">
      <x:c r="A160" s="175" t="str">
        <x:v>EV-0157</x:v>
      </x:c>
      <x:c r="B160" s="174" t="str">
        <x:v>Integrity check</x:v>
      </x:c>
      <x:c r="C160" s="175" t="str">
        <x:f>IF(L160="","",IF(LEFT(EC160,7)="BLOCKED","🔴 Do not use for conclusion",IF(EB160="Yes","🟢 Claim-ready","🟡 Caution / context")))</x:f>
        <x:v>🟡 Caution / context</x:v>
      </x:c>
      <x:c r="D160" s="174" t="str">
        <x:f>IF(L160="","",EC160)</x:f>
        <x:v>PENDING — appropriate appraisal</x:v>
      </x:c>
      <x:c r="E160" s="174" t="str">
        <x:v>P3 — Medium</x:v>
      </x:c>
      <x:c r="F160" s="174" t="str">
        <x:v>Pending</x:v>
      </x:c>
      <x:c r="G160" s="174" t="str">
        <x:v>Title/abstract identify an explicit implementation-science construct; retain for full-text assessment.</x:v>
      </x:c>
      <x:c r="H160" s="174" t="str">
        <x:v>Obtain and review lawful full text; confirm human adjudication; then select a design-specific appraisal instrument.</x:v>
      </x:c>
      <x:c r="I160" s="174"/>
      <x:c r="J160" s="174" t="str">
        <x:v>C — Implementation Science</x:v>
      </x:c>
      <x:c r="K160" s="174" t="str">
        <x:v>IDENTIFIED</x:v>
      </x:c>
      <x:c r="L160" s="174" t="str">
        <x:v>Drug checking services: barriers and facilitators to implementation by U.S. syringe services programs.</x:v>
      </x:c>
      <x:c r="M160" s="174"/>
      <x:c r="N160" s="174" t="str">
        <x:v>Smith, Jessica; Philbrick, Sarah Margaret; Akiba, Christopher F; Wenger, Lynn D; Hairgrove, Sara; Kral, Alex H; Lambdin, Barrot H; Patel, Sheila V</x:v>
      </x:c>
      <x:c r="O160" s="176" t="n">
        <x:v>2026</x:v>
      </x:c>
      <x:c r="P160" s="174" t="str">
        <x:v>Harm reduction journal</x:v>
      </x:c>
      <x:c r="Q160" s="174" t="str">
        <x:v>Journal Article; Research Support, U.S. Gov't, P.H.S.</x:v>
      </x:c>
      <x:c r="R160" s="174" t="str">
        <x:v>Unclear</x:v>
      </x:c>
      <x:c r="S160" s="174" t="str">
        <x:v>Unknown</x:v>
      </x:c>
      <x:c r="T160" s="174" t="str">
        <x:v>eng</x:v>
      </x:c>
      <x:c r="U160" s="174" t="str">
        <x:v>https://pubmed.ncbi.nlm.nih.gov/41673910/</x:v>
      </x:c>
      <x:c r="V160" s="174" t="str">
        <x:v>10.1186/s12954-026-01413-1</x:v>
      </x:c>
      <x:c r="W160" s="175" t="str">
        <x:f>IF(V160="","",LOWER(SUBSTITUTE(SUBSTITUTE(SUBSTITUTE(SUBSTITUTE(TRIM(V160),"https://doi.org/",""),"http://doi.org/",""),"https://dx.doi.org/",""),"doi:","")))</x:f>
        <x:v>10.1186/s12954-026-01413-1</x:v>
      </x:c>
      <x:c r="X160" s="174" t="str">
        <x:v>41673910</x:v>
      </x:c>
      <x:c r="Y160" s="174" t="str">
        <x:v>PMC12998156</x:v>
      </x:c>
      <x:c r="Z160" s="174"/>
      <x:c r="AA160" s="174" t="str">
        <x:v>PubMed/MEDLINE</x:v>
      </x:c>
      <x:c r="AB160" s="174" t="str">
        <x:v>PUBMED-C-v1.0-2026-08-28</x:v>
      </x:c>
      <x:c r="AC160" s="174" t="str">
        <x:v>SP-PUBMED-C-20260828</x:v>
      </x:c>
      <x:c r="AD160" s="177" t="n">
        <x:v>46262</x:v>
      </x:c>
      <x:c r="AE160" s="177" t="n">
        <x:v>46272</x:v>
      </x:c>
      <x:c r="AF160" s="174" t="str">
        <x:v>9S3E8CNQ</x:v>
      </x:c>
      <x:c r="AG160" s="174"/>
      <x:c r="AH160" s="174" t="str">
        <x:v>Tactical Athlete → Operational Readiness Brazil</x:v>
      </x:c>
      <x:c r="AI160" s="174" t="str">
        <x:v>evidence-family:C</x:v>
      </x:c>
      <x:c r="AJ160" s="174"/>
      <x:c r="AK160" s="175" t="str">
        <x:f>IF(AJ160="","",IF(OR(LOWER(AJ160)="brazil",LOWER(AJ160)="brasil"),"Yes","No"))</x:f>
      </x:c>
      <x:c r="AL160" s="174"/>
      <x:c r="AM160" s="174"/>
      <x:c r="AN160" s="174"/>
      <x:c r="AO160" s="178"/>
      <x:c r="AP160" s="174"/>
      <x:c r="AQ160" s="174"/>
      <x:c r="AR160" s="174"/>
      <x:c r="AS160" s="174"/>
      <x:c r="AT160" s="174"/>
      <x:c r="AU160" s="174"/>
      <x:c r="AV160" s="174"/>
      <x:c r="AW160" s="174"/>
      <x:c r="AX160" s="174"/>
      <x:c r="AY160" s="174"/>
      <x:c r="AZ160" s="174"/>
      <x:c r="BA160" s="174"/>
      <x:c r="BB160" s="174"/>
      <x:c r="BC160" s="174"/>
      <x:c r="BD160" s="174"/>
      <x:c r="BE160" s="174"/>
      <x:c r="BF160" s="174"/>
      <x:c r="BG160" s="174"/>
      <x:c r="BH160" s="174"/>
      <x:c r="BI160" s="174"/>
      <x:c r="BJ160" s="174"/>
      <x:c r="BK160" s="174"/>
      <x:c r="BL160" s="174"/>
      <x:c r="BM160" s="174"/>
      <x:c r="BN160" s="174"/>
      <x:c r="BO160" s="174"/>
      <x:c r="BP160" s="174"/>
      <x:c r="BQ160" s="174"/>
      <x:c r="BR160" s="174"/>
      <x:c r="BS160" s="174"/>
      <x:c r="BT160" s="174"/>
      <x:c r="BU160" s="174"/>
      <x:c r="BV160" s="174"/>
      <x:c r="BW160" s="174"/>
      <x:c r="BX160" s="174"/>
      <x:c r="BY160" s="174"/>
      <x:c r="BZ160" s="174"/>
      <x:c r="CA160" s="174"/>
      <x:c r="CB160" s="174"/>
      <x:c r="CC160" s="174"/>
      <x:c r="CD160" s="174"/>
      <x:c r="CE160" s="174"/>
      <x:c r="CF160" s="174"/>
      <x:c r="CG160" s="174"/>
      <x:c r="CH160" s="174"/>
      <x:c r="CI160" s="179"/>
      <x:c r="CJ160" s="174" t="str">
        <x:v>Yes</x:v>
      </x:c>
      <x:c r="CK160" s="174" t="str">
        <x:v>Yes</x:v>
      </x:c>
      <x:c r="CL160" s="174" t="str">
        <x:v>Yes</x:v>
      </x:c>
      <x:c r="CM160" s="174" t="str">
        <x:v>Clear</x:v>
      </x:c>
      <x:c r="CN160" s="174" t="str">
        <x:v>Verified — clear</x:v>
      </x:c>
      <x:c r="CO160" s="177" t="n">
        <x:v>46272</x:v>
      </x:c>
      <x:c r="CP160" s="174" t="str">
        <x:v>https://pubmed.ncbi.nlm.nih.gov/41673910/</x:v>
      </x:c>
      <x:c r="CQ160" s="174"/>
      <x:c r="CR160" s="174"/>
      <x:c r="CS160" s="174"/>
      <x:c r="CT160" s="174"/>
      <x:c r="CU160" s="176"/>
      <x:c r="CV160" s="176"/>
      <x:c r="CW160" s="176"/>
      <x:c r="CX160" s="176"/>
      <x:c r="CY160" s="176"/>
      <x:c r="CZ160" s="176"/>
      <x:c r="DA160" s="176"/>
      <x:c r="DB160" s="175" t="str">
        <x:f>IF(L160="","",IF(AND(COUNT(CU160:DA160)=7,OR(CU160=0,CU160=1,CU160=2),OR(CV160=0,CV160=1,CV160=2),OR(CW160=0,CW160=1,CW160=2),OR(CX160=0,CX160=1,CX160=2),OR(CY160=0,CY160=1,CY160=2),OR(CZ160=0,CZ160=1,CZ160=2),OR(DA160=0,DA160=1,DA160=2)),SUM(CU160:DA160),""))</x:f>
      </x:c>
      <x:c r="DC160" s="180" t="str">
        <x:f>IF(DB160="","",ROUND(DB160/14*10,1))</x:f>
      </x:c>
      <x:c r="DD160" s="174" t="str">
        <x:v>Pending</x:v>
      </x:c>
      <x:c r="DE160" s="175" t="str">
        <x:f>IF(L160="","",IF(DC160="","Pending",IF(DD160="Yes","CONDITIONAL — safety override",IF(DC160&gt;=8,"HIGH",IF(DC160&gt;=5,"CONDITIONAL","LOW")))))</x:f>
        <x:v>Pending</x:v>
      </x:c>
      <x:c r="DF160" s="174" t="str">
        <x:v>Pending screening and full-text appraisal; no transferability judgment made at identification.</x:v>
      </x:c>
      <x:c r="DG160" s="174"/>
      <x:c r="DH160" s="174"/>
      <x:c r="DI160" s="174"/>
      <x:c r="DJ160" s="174"/>
      <x:c r="DK160" s="174"/>
      <x:c r="DL160" s="174"/>
      <x:c r="DM160" s="174"/>
      <x:c r="DN160" s="174"/>
      <x:c r="DO160" s="174"/>
      <x:c r="DP160" s="174"/>
      <x:c r="DQ160" s="174"/>
      <x:c r="DR160" s="174"/>
      <x:c r="DS160" s="174"/>
      <x:c r="DT160" s="174"/>
      <x:c r="DU160" s="174"/>
      <x:c r="DV160" s="174"/>
      <x:c r="DW160" s="174"/>
      <x:c r="DX160" s="174"/>
      <x:c r="DY160" s="174"/>
      <x:c r="DZ160" s="174" t="str">
        <x:v>Title/abstract screening alone does not establish effectiveness, causality, methodological quality, transferability to Brazilian public safety or an institutional recommendation.</x:v>
      </x:c>
      <x:c r="EA160" s="174" t="str">
        <x:v>Pending</x:v>
      </x:c>
      <x:c r="EB160" s="175" t="str">
        <x:f>IF(L160="","",IF(EC160="READY","Yes","No / Pending"))</x:f>
        <x:v>No / Pending</x:v>
      </x:c>
      <x:c r="EC160" s="174" t="str">
        <x:f>IF(L160="","",IF(OR(ISNUMBER(SEARCH("Retracted Publication",Q160)),CM160="Retracted",CN160="Retracted",CM160="Expression of Concern",CN160="Expression of Concern",F160="Not used",CG160="Critical",CH160="High",CH160="Critical"),"BLOCKED — integrity or use restriction",IF(AND(CJ160="Yes",CK160="Yes",CL160="Yes"),IF(AND(CM160="Clear",CN160="Verified — clear"),IF(AND(AND(LEN(TRIM(CF160))&gt;0,LEFT(LOWER(TRIM(CF160)),7)&lt;&gt;"pending"),OR(CG160="High",CG160="Moderate"),OR(CH160="Low",CH160="Some concerns",CH160="Not applicable")),IF(AND(DD160="No",OR(DE160="HIGH",DE160="CONDITIONAL"),AND(LEN(TRIM(DF160))&gt;0,LEFT(LOWER(TRIM(DF160)),7)&lt;&gt;"pending")),IF(AND(AND(LEN(TRIM(DT160))&gt;0,LEFT(LOWER(TRIM(DT160)),7)&lt;&gt;"pending"),AND(LEN(TRIM(DU160))&gt;0,LEFT(LOWER(TRIM(DU160)),7)&lt;&gt;"pending"),OR(AND(LEN(TRIM(DV160))&gt;0,LEFT(LOWER(TRIM(DV160)),7)&lt;&gt;"pending"),AND(LEN(TRIM(DW160))&gt;0,LEFT(LOWER(TRIM(DW160)),7)&lt;&gt;"pending")),AND(LEN(TRIM(DX160))&gt;0,LEFT(LOWER(TRIM(DX160)),7)&lt;&gt;"pending")),IF(AND(F160="Claim-ready",OR(EA160="Strong",EA160="Moderate"),AND(LEN(TRIM(G160))&gt;0,LEFT(LOWER(TRIM(G160)),7)&lt;&gt;"pending"),G160&lt;&gt;"No substantive use decision is permitted from identification metadata alone.",AND(LEN(TRIM(DZ160))&gt;0,LEFT(LOWER(TRIM(DZ160)),7)&lt;&gt;"pending"),DZ160&lt;&gt;"Identification metadata alone does not permit any substantive scientific, causal, operational, or institutional claim.",AND(LEN(TRIM(EI160))&gt;0,LEFT(LOWER(TRIM(EI160)),7)&lt;&gt;"pending"),ISNUMBER(EH160),EH160&gt;0),"READY","PENDING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0" s="174" t="str">
        <x:v>Pending</x:v>
      </x:c>
      <x:c r="EE160" s="174"/>
      <x:c r="EF160" s="174" t="str">
        <x:v>Pending</x:v>
      </x:c>
      <x:c r="EG160" s="174" t="str">
        <x:v>Pending</x:v>
      </x:c>
      <x:c r="EH160" s="177"/>
      <x:c r="EI160" s="500"/>
      <x:c r="EJ160" s="174"/>
      <x:c r="EK160" s="174" t="str">
        <x:v>Pending</x:v>
      </x:c>
      <x:c r="EL160" s="177" t="n">
        <x:v>46272</x:v>
      </x:c>
      <x:c r="EM160" s="174" t="str">
        <x:v>Production PubMed record imported and reconciled to Zotero item 9S3E8CNQ;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0" s="181" t="n">
        <x:f>IF(L160="","",(IF(N160&lt;&gt;"",1,0)+IF(O160&lt;&gt;"",1,0)+IF(AJ160&lt;&gt;"",1,0)+IF(AU160&lt;&gt;"",1,0)+IF(BE160&lt;&gt;"",1,0)+IF(CF160&lt;&gt;"",1,0)+IF(CJ160="Yes",1,0)+IF(CL160="Yes",1,0)+IF(DE160&lt;&gt;"Pending",1,0)+IF(F160&lt;&gt;"",1,0)+IF(DZ160&lt;&gt;"",1,0)+IF(EI160&lt;&gt;"",1,0))/12)</x:f>
        <x:v>0.5</x:v>
      </x:c>
    </x:row>
    <x:row r="161">
      <x:c r="A161" s="175" t="str">
        <x:v>EV-0158</x:v>
      </x:c>
      <x:c r="B161" s="174" t="str">
        <x:v>Metadata verification</x:v>
      </x:c>
      <x:c r="C161" s="175" t="str">
        <x:f>IF(L161="","",IF(LEFT(EC161,7)="BLOCKED","🔴 Do not use for conclusion",IF(EB161="Yes","🟢 Claim-ready","🟡 Caution / context")))</x:f>
        <x:v>🟡 Caution / context</x:v>
      </x:c>
      <x:c r="D161" s="174" t="str">
        <x:f>IF(L161="","",EC161)</x:f>
        <x:v>PENDING — verification</x:v>
      </x:c>
      <x:c r="E161" s="174" t="str">
        <x:v>P2 — High</x:v>
      </x:c>
      <x:c r="F161" s="174" t="str">
        <x:v>Pending</x:v>
      </x:c>
      <x:c r="G161" s="174" t="str">
        <x:v>A potentially relevant concept is present, but direct applicability is ambiguous at title/abstract level.</x:v>
      </x:c>
      <x:c r="H161" s="174" t="str">
        <x:v>Human title/abstract adjudication; retrieve full text if relevance remains plausible.</x:v>
      </x:c>
      <x:c r="I161" s="174"/>
      <x:c r="J161" s="174" t="str">
        <x:v>C — Implementation Science</x:v>
      </x:c>
      <x:c r="K161" s="174" t="str">
        <x:v>IDENTIFIED</x:v>
      </x:c>
      <x:c r="L161" s="174" t="str">
        <x:v>TELE-SLEEP OSA: A protocol for a hybrid type I randomized clinical trial of telemedicine for obstructive sleep apnea among military dependents and retirees.</x:v>
      </x:c>
      <x:c r="M161" s="174"/>
      <x:c r="N161" s="174" t="str">
        <x:v>Wickwire, Emerson M; Capaldi, Vincent F 2nd; So, Jennifer Y; Kim, Eungjae; Thomas, Connie; Johnston, Christine W; Maggio, Sarah; Elmore, Joshua S; Albrecht, Jennifer S; Verceles, Avelino C; Chen, Shuo</x:v>
      </x:c>
      <x:c r="O161" s="176" t="n">
        <x:v>2026</x:v>
      </x:c>
      <x:c r="P161" s="174" t="str">
        <x:v>Contemporary clinical trials</x:v>
      </x:c>
      <x:c r="Q161" s="174" t="str">
        <x:v>Clinical Trial Protocol; Journal Article</x:v>
      </x:c>
      <x:c r="R161" s="174" t="str">
        <x:v>Unclear</x:v>
      </x:c>
      <x:c r="S161" s="174" t="str">
        <x:v>Unknown</x:v>
      </x:c>
      <x:c r="T161" s="174" t="str">
        <x:v>eng</x:v>
      </x:c>
      <x:c r="U161" s="174" t="str">
        <x:v>https://pubmed.ncbi.nlm.nih.gov/41651286/</x:v>
      </x:c>
      <x:c r="V161" s="174" t="str">
        <x:v>10.1016/j.cct.2026.108252</x:v>
      </x:c>
      <x:c r="W161" s="175" t="str">
        <x:f>IF(V161="","",LOWER(SUBSTITUTE(SUBSTITUTE(SUBSTITUTE(SUBSTITUTE(TRIM(V161),"https://doi.org/",""),"http://doi.org/",""),"https://dx.doi.org/",""),"doi:","")))</x:f>
        <x:v>10.1016/j.cct.2026.108252</x:v>
      </x:c>
      <x:c r="X161" s="174" t="str">
        <x:v>41651286</x:v>
      </x:c>
      <x:c r="Y161" s="174" t="str"/>
      <x:c r="Z161" s="174"/>
      <x:c r="AA161" s="174" t="str">
        <x:v>PubMed/MEDLINE</x:v>
      </x:c>
      <x:c r="AB161" s="174" t="str">
        <x:v>PUBMED-C-v1.0-2026-08-28</x:v>
      </x:c>
      <x:c r="AC161" s="174" t="str">
        <x:v>SP-PUBMED-C-20260828</x:v>
      </x:c>
      <x:c r="AD161" s="177" t="n">
        <x:v>46262</x:v>
      </x:c>
      <x:c r="AE161" s="177" t="n">
        <x:v>46272</x:v>
      </x:c>
      <x:c r="AF161" s="174" t="str">
        <x:v>4RDHET2J</x:v>
      </x:c>
      <x:c r="AG161" s="174"/>
      <x:c r="AH161" s="174" t="str">
        <x:v>Tactical Athlete → Operational Readiness Brazil</x:v>
      </x:c>
      <x:c r="AI161" s="174" t="str">
        <x:v>evidence-family:C</x:v>
      </x:c>
      <x:c r="AJ161" s="174"/>
      <x:c r="AK161" s="175" t="str">
        <x:f>IF(AJ161="","",IF(OR(LOWER(AJ161)="brazil",LOWER(AJ161)="brasil"),"Yes","No"))</x:f>
      </x:c>
      <x:c r="AL161" s="174"/>
      <x:c r="AM161" s="174"/>
      <x:c r="AN161" s="174"/>
      <x:c r="AO161" s="178"/>
      <x:c r="AP161" s="174"/>
      <x:c r="AQ161" s="174"/>
      <x:c r="AR161" s="174"/>
      <x:c r="AS161" s="174"/>
      <x:c r="AT161" s="174"/>
      <x:c r="AU161" s="174"/>
      <x:c r="AV161" s="174"/>
      <x:c r="AW161" s="174"/>
      <x:c r="AX161" s="174"/>
      <x:c r="AY161" s="174"/>
      <x:c r="AZ161" s="174"/>
      <x:c r="BA161" s="174"/>
      <x:c r="BB161" s="174"/>
      <x:c r="BC161" s="174"/>
      <x:c r="BD161" s="174"/>
      <x:c r="BE161" s="174"/>
      <x:c r="BF161" s="174"/>
      <x:c r="BG161" s="174"/>
      <x:c r="BH161" s="174"/>
      <x:c r="BI161" s="174"/>
      <x:c r="BJ161" s="174"/>
      <x:c r="BK161" s="174"/>
      <x:c r="BL161" s="174"/>
      <x:c r="BM161" s="174"/>
      <x:c r="BN161" s="174"/>
      <x:c r="BO161" s="174"/>
      <x:c r="BP161" s="174"/>
      <x:c r="BQ161" s="174"/>
      <x:c r="BR161" s="174"/>
      <x:c r="BS161" s="174"/>
      <x:c r="BT161" s="174"/>
      <x:c r="BU161" s="174"/>
      <x:c r="BV161" s="174"/>
      <x:c r="BW161" s="174"/>
      <x:c r="BX161" s="174"/>
      <x:c r="BY161" s="174"/>
      <x:c r="BZ161" s="174"/>
      <x:c r="CA161" s="174"/>
      <x:c r="CB161" s="174"/>
      <x:c r="CC161" s="174"/>
      <x:c r="CD161" s="174"/>
      <x:c r="CE161" s="174"/>
      <x:c r="CF161" s="174"/>
      <x:c r="CG161" s="174"/>
      <x:c r="CH161" s="174"/>
      <x:c r="CI161" s="179"/>
      <x:c r="CJ161" s="174" t="str">
        <x:v>Pending</x:v>
      </x:c>
      <x:c r="CK161" s="174" t="str">
        <x:v>Yes</x:v>
      </x:c>
      <x:c r="CL161" s="174" t="str">
        <x:v>Yes</x:v>
      </x:c>
      <x:c r="CM161" s="174" t="str">
        <x:v>Clear</x:v>
      </x:c>
      <x:c r="CN161" s="174" t="str">
        <x:v>Verified — clear</x:v>
      </x:c>
      <x:c r="CO161" s="177" t="n">
        <x:v>46272</x:v>
      </x:c>
      <x:c r="CP161" s="174" t="str">
        <x:v>https://pubmed.ncbi.nlm.nih.gov/41651286/</x:v>
      </x:c>
      <x:c r="CQ161" s="174"/>
      <x:c r="CR161" s="174"/>
      <x:c r="CS161" s="174"/>
      <x:c r="CT161" s="174"/>
      <x:c r="CU161" s="176"/>
      <x:c r="CV161" s="176"/>
      <x:c r="CW161" s="176"/>
      <x:c r="CX161" s="176"/>
      <x:c r="CY161" s="176"/>
      <x:c r="CZ161" s="176"/>
      <x:c r="DA161" s="176"/>
      <x:c r="DB161" s="175" t="str">
        <x:f>IF(L161="","",IF(AND(COUNT(CU161:DA161)=7,OR(CU161=0,CU161=1,CU161=2),OR(CV161=0,CV161=1,CV161=2),OR(CW161=0,CW161=1,CW161=2),OR(CX161=0,CX161=1,CX161=2),OR(CY161=0,CY161=1,CY161=2),OR(CZ161=0,CZ161=1,CZ161=2),OR(DA161=0,DA161=1,DA161=2)),SUM(CU161:DA161),""))</x:f>
      </x:c>
      <x:c r="DC161" s="180" t="str">
        <x:f>IF(DB161="","",ROUND(DB161/14*10,1))</x:f>
      </x:c>
      <x:c r="DD161" s="174" t="str">
        <x:v>Pending</x:v>
      </x:c>
      <x:c r="DE161" s="175" t="str">
        <x:f>IF(L161="","",IF(DC161="","Pending",IF(DD161="Yes","CONDITIONAL — safety override",IF(DC161&gt;=8,"HIGH",IF(DC161&gt;=5,"CONDITIONAL","LOW")))))</x:f>
        <x:v>Pending</x:v>
      </x:c>
      <x:c r="DF161" s="174" t="str">
        <x:v>Pending screening and full-text appraisal; no transferability judgment made at identification.</x:v>
      </x:c>
      <x:c r="DG161" s="174"/>
      <x:c r="DH161" s="174"/>
      <x:c r="DI161" s="174"/>
      <x:c r="DJ161" s="174"/>
      <x:c r="DK161" s="174"/>
      <x:c r="DL161" s="174"/>
      <x:c r="DM161" s="174"/>
      <x:c r="DN161" s="174"/>
      <x:c r="DO161" s="174"/>
      <x:c r="DP161" s="174"/>
      <x:c r="DQ161" s="174"/>
      <x:c r="DR161" s="174"/>
      <x:c r="DS161" s="174"/>
      <x:c r="DT161" s="174"/>
      <x:c r="DU161" s="174"/>
      <x:c r="DV161" s="174"/>
      <x:c r="DW161" s="174"/>
      <x:c r="DX161" s="174"/>
      <x:c r="DY161" s="174"/>
      <x:c r="DZ161" s="174" t="str">
        <x:v>Title/abstract information is insufficient for a substantive scientific, causal, transferability or institutional claim.</x:v>
      </x:c>
      <x:c r="EA161" s="174" t="str">
        <x:v>Pending</x:v>
      </x:c>
      <x:c r="EB161" s="175" t="str">
        <x:f>IF(L161="","",IF(EC161="READY","Yes","No / Pending"))</x:f>
        <x:v>No / Pending</x:v>
      </x:c>
      <x:c r="EC161" s="174" t="str">
        <x:f>IF(L161="","",IF(OR(ISNUMBER(SEARCH("Retracted Publication",Q161)),CM161="Retracted",CN161="Retracted",CM161="Expression of Concern",CN161="Expression of Concern",F161="Not used",CG161="Critical",CH161="High",CH161="Critical"),"BLOCKED — integrity or use restriction",IF(AND(CJ161="Yes",CK161="Yes",CL161="Yes"),IF(AND(CM161="Clear",CN161="Verified — clear"),IF(AND(AND(LEN(TRIM(CF161))&gt;0,LEFT(LOWER(TRIM(CF161)),7)&lt;&gt;"pending"),OR(CG161="High",CG161="Moderate"),OR(CH161="Low",CH161="Some concerns",CH161="Not applicable")),IF(AND(DD161="No",OR(DE161="HIGH",DE161="CONDITIONAL"),AND(LEN(TRIM(DF161))&gt;0,LEFT(LOWER(TRIM(DF161)),7)&lt;&gt;"pending")),IF(AND(AND(LEN(TRIM(DT161))&gt;0,LEFT(LOWER(TRIM(DT161)),7)&lt;&gt;"pending"),AND(LEN(TRIM(DU161))&gt;0,LEFT(LOWER(TRIM(DU161)),7)&lt;&gt;"pending"),OR(AND(LEN(TRIM(DV161))&gt;0,LEFT(LOWER(TRIM(DV161)),7)&lt;&gt;"pending"),AND(LEN(TRIM(DW161))&gt;0,LEFT(LOWER(TRIM(DW161)),7)&lt;&gt;"pending")),AND(LEN(TRIM(DX161))&gt;0,LEFT(LOWER(TRIM(DX161)),7)&lt;&gt;"pending")),IF(AND(F161="Claim-ready",OR(EA161="Strong",EA161="Moderate"),AND(LEN(TRIM(G161))&gt;0,LEFT(LOWER(TRIM(G161)),7)&lt;&gt;"pending"),G161&lt;&gt;"No substantive use decision is permitted from identification metadata alone.",AND(LEN(TRIM(DZ161))&gt;0,LEFT(LOWER(TRIM(DZ161)),7)&lt;&gt;"pending"),DZ161&lt;&gt;"Identification metadata alone does not permit any substantive scientific, causal, operational, or institutional claim.",AND(LEN(TRIM(EI161))&gt;0,LEFT(LOWER(TRIM(EI161)),7)&lt;&gt;"pending"),ISNUMBER(EH161),EH161&gt;0),"READY","PENDING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61" s="174" t="str">
        <x:v>Pending</x:v>
      </x:c>
      <x:c r="EE161" s="174"/>
      <x:c r="EF161" s="174" t="str">
        <x:v>Pending</x:v>
      </x:c>
      <x:c r="EG161" s="174" t="str">
        <x:v>Pending</x:v>
      </x:c>
      <x:c r="EH161" s="177"/>
      <x:c r="EI161" s="500"/>
      <x:c r="EJ161" s="174"/>
      <x:c r="EK161" s="174" t="str">
        <x:v>Pending</x:v>
      </x:c>
      <x:c r="EL161" s="177" t="n">
        <x:v>46272</x:v>
      </x:c>
      <x:c r="EM161" s="174" t="str">
        <x:v>Production PubMed record imported and reconciled to Zotero item 4RDHET2J;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61" s="181" t="n">
        <x:f>IF(L161="","",(IF(N161&lt;&gt;"",1,0)+IF(O161&lt;&gt;"",1,0)+IF(AJ161&lt;&gt;"",1,0)+IF(AU161&lt;&gt;"",1,0)+IF(BE161&lt;&gt;"",1,0)+IF(CF161&lt;&gt;"",1,0)+IF(CJ161="Yes",1,0)+IF(CL161="Yes",1,0)+IF(DE161&lt;&gt;"Pending",1,0)+IF(F161&lt;&gt;"",1,0)+IF(DZ161&lt;&gt;"",1,0)+IF(EI161&lt;&gt;"",1,0))/12)</x:f>
        <x:v>0.4166666666666667</x:v>
      </x:c>
    </x:row>
    <x:row r="162">
      <x:c r="A162" s="175" t="str">
        <x:v>EV-0159</x:v>
      </x:c>
      <x:c r="B162" s="174" t="str">
        <x:v>Integrity check</x:v>
      </x:c>
      <x:c r="C162" s="175" t="str">
        <x:f>IF(L162="","",IF(LEFT(EC162,7)="BLOCKED","🔴 Do not use for conclusion",IF(EB162="Yes","🟢 Claim-ready","🟡 Caution / context")))</x:f>
        <x:v>🟡 Caution / context</x:v>
      </x:c>
      <x:c r="D162" s="174" t="str">
        <x:f>IF(L162="","",EC162)</x:f>
        <x:v>PENDING — appropriate appraisal</x:v>
      </x:c>
      <x:c r="E162" s="174" t="str">
        <x:v>P3 — Medium</x:v>
      </x:c>
      <x:c r="F162" s="174" t="str">
        <x:v>Pending</x:v>
      </x:c>
      <x:c r="G162" s="174" t="str">
        <x:v>Title/abstract identify an explicit operational APHT/medical-readiness topic; retain for full-text assessment.</x:v>
      </x:c>
      <x:c r="H162" s="174" t="str">
        <x:v>Obtain and review lawful full text; confirm human adjudication; then select a design-specific appraisal instrument.</x:v>
      </x:c>
      <x:c r="I162" s="174"/>
      <x:c r="J162" s="174" t="str">
        <x:v>B — APHT / Medical Readiness</x:v>
      </x:c>
      <x:c r="K162" s="174" t="str">
        <x:v>IDENTIFIED</x:v>
      </x:c>
      <x:c r="L162" s="174" t="str">
        <x:v>Rapid and precise temperature control of samples flowing through a capillary from -20 to 130  degrees C.</x:v>
      </x:c>
      <x:c r="M162" s="174"/>
      <x:c r="N162" s="174" t="str">
        <x:v>Worth, Eli; Stadnytskyi, Valentyn; Cho, Hyun Sun; Schotte, Friedrich; Anfinrud, Philip</x:v>
      </x:c>
      <x:c r="O162" s="176" t="n">
        <x:v>2026</x:v>
      </x:c>
      <x:c r="P162" s="174" t="str">
        <x:v>The Review of scientific instruments</x:v>
      </x:c>
      <x:c r="Q162" s="174" t="str">
        <x:v>Journal Article</x:v>
      </x:c>
      <x:c r="R162" s="174" t="str">
        <x:v>Unclear</x:v>
      </x:c>
      <x:c r="S162" s="174" t="str">
        <x:v>Unknown</x:v>
      </x:c>
      <x:c r="T162" s="174" t="str">
        <x:v>eng</x:v>
      </x:c>
      <x:c r="U162" s="174" t="str">
        <x:v>https://pubmed.ncbi.nlm.nih.gov/41636586/</x:v>
      </x:c>
      <x:c r="V162" s="174" t="str">
        <x:v>10.1063/5.0304183</x:v>
      </x:c>
      <x:c r="W162" s="175" t="str">
        <x:f>IF(V162="","",LOWER(SUBSTITUTE(SUBSTITUTE(SUBSTITUTE(SUBSTITUTE(TRIM(V162),"https://doi.org/",""),"http://doi.org/",""),"https://dx.doi.org/",""),"doi:","")))</x:f>
        <x:v>10.1063/5.0304183</x:v>
      </x:c>
      <x:c r="X162" s="174" t="str">
        <x:v>41636586</x:v>
      </x:c>
      <x:c r="Y162" s="174" t="str"/>
      <x:c r="Z162" s="174"/>
      <x:c r="AA162" s="174" t="str">
        <x:v>PubMed/MEDLINE</x:v>
      </x:c>
      <x:c r="AB162" s="174" t="str">
        <x:v>PUBMED-B-v1.0-2026-08-28</x:v>
      </x:c>
      <x:c r="AC162" s="174" t="str">
        <x:v>SP-PUBMED-B-20260828</x:v>
      </x:c>
      <x:c r="AD162" s="177" t="n">
        <x:v>46262</x:v>
      </x:c>
      <x:c r="AE162" s="177" t="n">
        <x:v>46272</x:v>
      </x:c>
      <x:c r="AF162" s="174" t="str">
        <x:v>LVXNLRYM</x:v>
      </x:c>
      <x:c r="AG162" s="174"/>
      <x:c r="AH162" s="174" t="str">
        <x:v>Tactical Athlete → Operational Readiness Brazil</x:v>
      </x:c>
      <x:c r="AI162" s="174" t="str">
        <x:v>evidence-family:B</x:v>
      </x:c>
      <x:c r="AJ162" s="174"/>
      <x:c r="AK162" s="175" t="str">
        <x:f>IF(AJ162="","",IF(OR(LOWER(AJ162)="brazil",LOWER(AJ162)="brasil"),"Yes","No"))</x:f>
      </x:c>
      <x:c r="AL162" s="174"/>
      <x:c r="AM162" s="174"/>
      <x:c r="AN162" s="174"/>
      <x:c r="AO162" s="178"/>
      <x:c r="AP162" s="174"/>
      <x:c r="AQ162" s="174"/>
      <x:c r="AR162" s="174"/>
      <x:c r="AS162" s="174"/>
      <x:c r="AT162" s="174"/>
      <x:c r="AU162" s="174"/>
      <x:c r="AV162" s="174"/>
      <x:c r="AW162" s="174"/>
      <x:c r="AX162" s="174"/>
      <x:c r="AY162" s="174"/>
      <x:c r="AZ162" s="174"/>
      <x:c r="BA162" s="174"/>
      <x:c r="BB162" s="174"/>
      <x:c r="BC162" s="174"/>
      <x:c r="BD162" s="174"/>
      <x:c r="BE162" s="174"/>
      <x:c r="BF162" s="174"/>
      <x:c r="BG162" s="174"/>
      <x:c r="BH162" s="174"/>
      <x:c r="BI162" s="174"/>
      <x:c r="BJ162" s="174"/>
      <x:c r="BK162" s="174"/>
      <x:c r="BL162" s="174"/>
      <x:c r="BM162" s="174"/>
      <x:c r="BN162" s="174"/>
      <x:c r="BO162" s="174"/>
      <x:c r="BP162" s="174"/>
      <x:c r="BQ162" s="174"/>
      <x:c r="BR162" s="174"/>
      <x:c r="BS162" s="174"/>
      <x:c r="BT162" s="174"/>
      <x:c r="BU162" s="174"/>
      <x:c r="BV162" s="174"/>
      <x:c r="BW162" s="174"/>
      <x:c r="BX162" s="174"/>
      <x:c r="BY162" s="174"/>
      <x:c r="BZ162" s="174"/>
      <x:c r="CA162" s="174"/>
      <x:c r="CB162" s="174"/>
      <x:c r="CC162" s="174"/>
      <x:c r="CD162" s="174"/>
      <x:c r="CE162" s="174"/>
      <x:c r="CF162" s="174"/>
      <x:c r="CG162" s="174"/>
      <x:c r="CH162" s="174"/>
      <x:c r="CI162" s="179"/>
      <x:c r="CJ162" s="174" t="str">
        <x:v>Yes</x:v>
      </x:c>
      <x:c r="CK162" s="174" t="str">
        <x:v>Yes</x:v>
      </x:c>
      <x:c r="CL162" s="174" t="str">
        <x:v>Yes</x:v>
      </x:c>
      <x:c r="CM162" s="174" t="str">
        <x:v>Clear</x:v>
      </x:c>
      <x:c r="CN162" s="174" t="str">
        <x:v>Verified — clear</x:v>
      </x:c>
      <x:c r="CO162" s="177" t="n">
        <x:v>46272</x:v>
      </x:c>
      <x:c r="CP162" s="174" t="str">
        <x:v>https://pubmed.ncbi.nlm.nih.gov/41636586/</x:v>
      </x:c>
      <x:c r="CQ162" s="174"/>
      <x:c r="CR162" s="174"/>
      <x:c r="CS162" s="174"/>
      <x:c r="CT162" s="174"/>
      <x:c r="CU162" s="176"/>
      <x:c r="CV162" s="176"/>
      <x:c r="CW162" s="176"/>
      <x:c r="CX162" s="176"/>
      <x:c r="CY162" s="176"/>
      <x:c r="CZ162" s="176"/>
      <x:c r="DA162" s="176"/>
      <x:c r="DB162" s="175" t="str">
        <x:f>IF(L162="","",IF(AND(COUNT(CU162:DA162)=7,OR(CU162=0,CU162=1,CU162=2),OR(CV162=0,CV162=1,CV162=2),OR(CW162=0,CW162=1,CW162=2),OR(CX162=0,CX162=1,CX162=2),OR(CY162=0,CY162=1,CY162=2),OR(CZ162=0,CZ162=1,CZ162=2),OR(DA162=0,DA162=1,DA162=2)),SUM(CU162:DA162),""))</x:f>
      </x:c>
      <x:c r="DC162" s="180" t="str">
        <x:f>IF(DB162="","",ROUND(DB162/14*10,1))</x:f>
      </x:c>
      <x:c r="DD162" s="174" t="str">
        <x:v>Pending</x:v>
      </x:c>
      <x:c r="DE162" s="175" t="str">
        <x:f>IF(L162="","",IF(DC162="","Pending",IF(DD162="Yes","CONDITIONAL — safety override",IF(DC162&gt;=8,"HIGH",IF(DC162&gt;=5,"CONDITIONAL","LOW")))))</x:f>
        <x:v>Pending</x:v>
      </x:c>
      <x:c r="DF162" s="174" t="str">
        <x:v>Pending screening and full-text appraisal; no transferability judgment made at identification.</x:v>
      </x:c>
      <x:c r="DG162" s="174"/>
      <x:c r="DH162" s="174"/>
      <x:c r="DI162" s="174"/>
      <x:c r="DJ162" s="174"/>
      <x:c r="DK162" s="174"/>
      <x:c r="DL162" s="174"/>
      <x:c r="DM162" s="174"/>
      <x:c r="DN162" s="174"/>
      <x:c r="DO162" s="174"/>
      <x:c r="DP162" s="174"/>
      <x:c r="DQ162" s="174"/>
      <x:c r="DR162" s="174"/>
      <x:c r="DS162" s="174"/>
      <x:c r="DT162" s="174"/>
      <x:c r="DU162" s="174"/>
      <x:c r="DV162" s="174"/>
      <x:c r="DW162" s="174"/>
      <x:c r="DX162" s="174"/>
      <x:c r="DY162" s="174"/>
      <x:c r="DZ162" s="174" t="str">
        <x:v>Title/abstract screening alone does not establish effectiveness, causality, methodological quality, transferability to Brazilian public safety or an institutional recommendation.</x:v>
      </x:c>
      <x:c r="EA162" s="174" t="str">
        <x:v>Pending</x:v>
      </x:c>
      <x:c r="EB162" s="175" t="str">
        <x:f>IF(L162="","",IF(EC162="READY","Yes","No / Pending"))</x:f>
        <x:v>No / Pending</x:v>
      </x:c>
      <x:c r="EC162" s="174" t="str">
        <x:f>IF(L162="","",IF(OR(ISNUMBER(SEARCH("Retracted Publication",Q162)),CM162="Retracted",CN162="Retracted",CM162="Expression of Concern",CN162="Expression of Concern",F162="Not used",CG162="Critical",CH162="High",CH162="Critical"),"BLOCKED — integrity or use restriction",IF(AND(CJ162="Yes",CK162="Yes",CL162="Yes"),IF(AND(CM162="Clear",CN162="Verified — clear"),IF(AND(AND(LEN(TRIM(CF162))&gt;0,LEFT(LOWER(TRIM(CF162)),7)&lt;&gt;"pending"),OR(CG162="High",CG162="Moderate"),OR(CH162="Low",CH162="Some concerns",CH162="Not applicable")),IF(AND(DD162="No",OR(DE162="HIGH",DE162="CONDITIONAL"),AND(LEN(TRIM(DF162))&gt;0,LEFT(LOWER(TRIM(DF162)),7)&lt;&gt;"pending")),IF(AND(AND(LEN(TRIM(DT162))&gt;0,LEFT(LOWER(TRIM(DT162)),7)&lt;&gt;"pending"),AND(LEN(TRIM(DU162))&gt;0,LEFT(LOWER(TRIM(DU162)),7)&lt;&gt;"pending"),OR(AND(LEN(TRIM(DV162))&gt;0,LEFT(LOWER(TRIM(DV162)),7)&lt;&gt;"pending"),AND(LEN(TRIM(DW162))&gt;0,LEFT(LOWER(TRIM(DW162)),7)&lt;&gt;"pending")),AND(LEN(TRIM(DX162))&gt;0,LEFT(LOWER(TRIM(DX162)),7)&lt;&gt;"pending")),IF(AND(F162="Claim-ready",OR(EA162="Strong",EA162="Moderate"),AND(LEN(TRIM(G162))&gt;0,LEFT(LOWER(TRIM(G162)),7)&lt;&gt;"pending"),G162&lt;&gt;"No substantive use decision is permitted from identification metadata alone.",AND(LEN(TRIM(DZ162))&gt;0,LEFT(LOWER(TRIM(DZ162)),7)&lt;&gt;"pending"),DZ162&lt;&gt;"Identification metadata alone does not permit any substantive scientific, causal, operational, or institutional claim.",AND(LEN(TRIM(EI162))&gt;0,LEFT(LOWER(TRIM(EI162)),7)&lt;&gt;"pending"),ISNUMBER(EH162),EH162&gt;0),"READY","PENDING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2" s="174" t="str">
        <x:v>Pending</x:v>
      </x:c>
      <x:c r="EE162" s="174"/>
      <x:c r="EF162" s="174" t="str">
        <x:v>Pending</x:v>
      </x:c>
      <x:c r="EG162" s="174" t="str">
        <x:v>Pending</x:v>
      </x:c>
      <x:c r="EH162" s="177"/>
      <x:c r="EI162" s="500"/>
      <x:c r="EJ162" s="174"/>
      <x:c r="EK162" s="174" t="str">
        <x:v>Pending</x:v>
      </x:c>
      <x:c r="EL162" s="177" t="n">
        <x:v>46272</x:v>
      </x:c>
      <x:c r="EM162" s="174" t="str">
        <x:v>Production PubMed record imported and reconciled to Zotero item LVXNLRYM;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2" s="181" t="n">
        <x:f>IF(L162="","",(IF(N162&lt;&gt;"",1,0)+IF(O162&lt;&gt;"",1,0)+IF(AJ162&lt;&gt;"",1,0)+IF(AU162&lt;&gt;"",1,0)+IF(BE162&lt;&gt;"",1,0)+IF(CF162&lt;&gt;"",1,0)+IF(CJ162="Yes",1,0)+IF(CL162="Yes",1,0)+IF(DE162&lt;&gt;"Pending",1,0)+IF(F162&lt;&gt;"",1,0)+IF(DZ162&lt;&gt;"",1,0)+IF(EI162&lt;&gt;"",1,0))/12)</x:f>
        <x:v>0.5</x:v>
      </x:c>
    </x:row>
    <x:row r="163">
      <x:c r="A163" s="175" t="str">
        <x:v>EV-0160</x:v>
      </x:c>
      <x:c r="B163" s="174" t="str">
        <x:v>Integrity check</x:v>
      </x:c>
      <x:c r="C163" s="175" t="str">
        <x:f>IF(L163="","",IF(LEFT(EC163,7)="BLOCKED","🔴 Do not use for conclusion",IF(EB163="Yes","🟢 Claim-ready","🟡 Caution / context")))</x:f>
        <x:v>🟡 Caution / context</x:v>
      </x:c>
      <x:c r="D163" s="174" t="str">
        <x:f>IF(L163="","",EC163)</x:f>
        <x:v>PENDING — appropriate appraisal</x:v>
      </x:c>
      <x:c r="E163" s="174" t="str">
        <x:v>P3 — Medium</x:v>
      </x:c>
      <x:c r="F163" s="174" t="str">
        <x:v>Pending</x:v>
      </x:c>
      <x:c r="G163" s="174" t="str">
        <x:v>Title/abstract identify an explicit implementation-science construct; retain for full-text assessment.</x:v>
      </x:c>
      <x:c r="H163" s="174" t="str">
        <x:v>Obtain and review lawful full text; confirm human adjudication; then select a design-specific appraisal instrument.</x:v>
      </x:c>
      <x:c r="I163" s="174"/>
      <x:c r="J163" s="174" t="str">
        <x:v>C — Implementation Science</x:v>
      </x:c>
      <x:c r="K163" s="174" t="str">
        <x:v>IDENTIFIED</x:v>
      </x:c>
      <x:c r="L163" s="174" t="str">
        <x:v>Building Community Capacity for Harm Reduction: An Adaptive Implementation Science Approach in Rural Appalachian Ohio.</x:v>
      </x:c>
      <x:c r="M163" s="174"/>
      <x:c r="N163" s="174" t="str">
        <x:v>Sibley, Adams L; Schalkoff, Christine A; Colston, David C; Piscalko, Hannah M; Spears, Abby G; Miller, William C; Go, Vivian F</x:v>
      </x:c>
      <x:c r="O163" s="176" t="n">
        <x:v>2026</x:v>
      </x:c>
      <x:c r="P163" s="174" t="str">
        <x:v>Substance use : research and treatment</x:v>
      </x:c>
      <x:c r="Q163" s="174" t="str">
        <x:v>Journal Article</x:v>
      </x:c>
      <x:c r="R163" s="174" t="str">
        <x:v>Unclear</x:v>
      </x:c>
      <x:c r="S163" s="174" t="str">
        <x:v>Unknown</x:v>
      </x:c>
      <x:c r="T163" s="174" t="str">
        <x:v>eng</x:v>
      </x:c>
      <x:c r="U163" s="174" t="str">
        <x:v>https://pubmed.ncbi.nlm.nih.gov/41626406/</x:v>
      </x:c>
      <x:c r="V163" s="174" t="str">
        <x:v>10.1177/29768357251413412</x:v>
      </x:c>
      <x:c r="W163" s="175" t="str">
        <x:f>IF(V163="","",LOWER(SUBSTITUTE(SUBSTITUTE(SUBSTITUTE(SUBSTITUTE(TRIM(V163),"https://doi.org/",""),"http://doi.org/",""),"https://dx.doi.org/",""),"doi:","")))</x:f>
        <x:v>10.1177/29768357251413412</x:v>
      </x:c>
      <x:c r="X163" s="174" t="str">
        <x:v>41626406</x:v>
      </x:c>
      <x:c r="Y163" s="174" t="str">
        <x:v>PMC12852583</x:v>
      </x:c>
      <x:c r="Z163" s="174"/>
      <x:c r="AA163" s="174" t="str">
        <x:v>PubMed/MEDLINE</x:v>
      </x:c>
      <x:c r="AB163" s="174" t="str">
        <x:v>PUBMED-C-v1.0-2026-08-28</x:v>
      </x:c>
      <x:c r="AC163" s="174" t="str">
        <x:v>SP-PUBMED-C-20260828</x:v>
      </x:c>
      <x:c r="AD163" s="177" t="n">
        <x:v>46262</x:v>
      </x:c>
      <x:c r="AE163" s="177" t="n">
        <x:v>46272</x:v>
      </x:c>
      <x:c r="AF163" s="174" t="str">
        <x:v>FU3CE6LR</x:v>
      </x:c>
      <x:c r="AG163" s="174"/>
      <x:c r="AH163" s="174" t="str">
        <x:v>Tactical Athlete → Operational Readiness Brazil</x:v>
      </x:c>
      <x:c r="AI163" s="174" t="str">
        <x:v>evidence-family:C</x:v>
      </x:c>
      <x:c r="AJ163" s="174"/>
      <x:c r="AK163" s="175" t="str">
        <x:f>IF(AJ163="","",IF(OR(LOWER(AJ163)="brazil",LOWER(AJ163)="brasil"),"Yes","No"))</x:f>
      </x:c>
      <x:c r="AL163" s="174"/>
      <x:c r="AM163" s="174"/>
      <x:c r="AN163" s="174"/>
      <x:c r="AO163" s="178"/>
      <x:c r="AP163" s="174"/>
      <x:c r="AQ163" s="174"/>
      <x:c r="AR163" s="174"/>
      <x:c r="AS163" s="174"/>
      <x:c r="AT163" s="174"/>
      <x:c r="AU163" s="174"/>
      <x:c r="AV163" s="174"/>
      <x:c r="AW163" s="174"/>
      <x:c r="AX163" s="174"/>
      <x:c r="AY163" s="174"/>
      <x:c r="AZ163" s="174"/>
      <x:c r="BA163" s="174"/>
      <x:c r="BB163" s="174"/>
      <x:c r="BC163" s="174"/>
      <x:c r="BD163" s="174"/>
      <x:c r="BE163" s="174"/>
      <x:c r="BF163" s="174"/>
      <x:c r="BG163" s="174"/>
      <x:c r="BH163" s="174"/>
      <x:c r="BI163" s="174"/>
      <x:c r="BJ163" s="174"/>
      <x:c r="BK163" s="174"/>
      <x:c r="BL163" s="174"/>
      <x:c r="BM163" s="174"/>
      <x:c r="BN163" s="174"/>
      <x:c r="BO163" s="174"/>
      <x:c r="BP163" s="174"/>
      <x:c r="BQ163" s="174"/>
      <x:c r="BR163" s="174"/>
      <x:c r="BS163" s="174"/>
      <x:c r="BT163" s="174"/>
      <x:c r="BU163" s="174"/>
      <x:c r="BV163" s="174"/>
      <x:c r="BW163" s="174"/>
      <x:c r="BX163" s="174"/>
      <x:c r="BY163" s="174"/>
      <x:c r="BZ163" s="174"/>
      <x:c r="CA163" s="174"/>
      <x:c r="CB163" s="174"/>
      <x:c r="CC163" s="174"/>
      <x:c r="CD163" s="174"/>
      <x:c r="CE163" s="174"/>
      <x:c r="CF163" s="174"/>
      <x:c r="CG163" s="174"/>
      <x:c r="CH163" s="174"/>
      <x:c r="CI163" s="179"/>
      <x:c r="CJ163" s="174" t="str">
        <x:v>Yes</x:v>
      </x:c>
      <x:c r="CK163" s="174" t="str">
        <x:v>Yes</x:v>
      </x:c>
      <x:c r="CL163" s="174" t="str">
        <x:v>Yes</x:v>
      </x:c>
      <x:c r="CM163" s="174" t="str">
        <x:v>Clear</x:v>
      </x:c>
      <x:c r="CN163" s="174" t="str">
        <x:v>Verified — clear</x:v>
      </x:c>
      <x:c r="CO163" s="177" t="n">
        <x:v>46272</x:v>
      </x:c>
      <x:c r="CP163" s="174" t="str">
        <x:v>https://pubmed.ncbi.nlm.nih.gov/41626406/</x:v>
      </x:c>
      <x:c r="CQ163" s="174"/>
      <x:c r="CR163" s="174"/>
      <x:c r="CS163" s="174"/>
      <x:c r="CT163" s="174"/>
      <x:c r="CU163" s="176"/>
      <x:c r="CV163" s="176"/>
      <x:c r="CW163" s="176"/>
      <x:c r="CX163" s="176"/>
      <x:c r="CY163" s="176"/>
      <x:c r="CZ163" s="176"/>
      <x:c r="DA163" s="176"/>
      <x:c r="DB163" s="175" t="str">
        <x:f>IF(L163="","",IF(AND(COUNT(CU163:DA163)=7,OR(CU163=0,CU163=1,CU163=2),OR(CV163=0,CV163=1,CV163=2),OR(CW163=0,CW163=1,CW163=2),OR(CX163=0,CX163=1,CX163=2),OR(CY163=0,CY163=1,CY163=2),OR(CZ163=0,CZ163=1,CZ163=2),OR(DA163=0,DA163=1,DA163=2)),SUM(CU163:DA163),""))</x:f>
      </x:c>
      <x:c r="DC163" s="180" t="str">
        <x:f>IF(DB163="","",ROUND(DB163/14*10,1))</x:f>
      </x:c>
      <x:c r="DD163" s="174" t="str">
        <x:v>Pending</x:v>
      </x:c>
      <x:c r="DE163" s="175" t="str">
        <x:f>IF(L163="","",IF(DC163="","Pending",IF(DD163="Yes","CONDITIONAL — safety override",IF(DC163&gt;=8,"HIGH",IF(DC163&gt;=5,"CONDITIONAL","LOW")))))</x:f>
        <x:v>Pending</x:v>
      </x:c>
      <x:c r="DF163" s="174" t="str">
        <x:v>Pending screening and full-text appraisal; no transferability judgment made at identification.</x:v>
      </x:c>
      <x:c r="DG163" s="174"/>
      <x:c r="DH163" s="174"/>
      <x:c r="DI163" s="174"/>
      <x:c r="DJ163" s="174"/>
      <x:c r="DK163" s="174"/>
      <x:c r="DL163" s="174"/>
      <x:c r="DM163" s="174"/>
      <x:c r="DN163" s="174"/>
      <x:c r="DO163" s="174"/>
      <x:c r="DP163" s="174"/>
      <x:c r="DQ163" s="174"/>
      <x:c r="DR163" s="174"/>
      <x:c r="DS163" s="174"/>
      <x:c r="DT163" s="174"/>
      <x:c r="DU163" s="174"/>
      <x:c r="DV163" s="174"/>
      <x:c r="DW163" s="174"/>
      <x:c r="DX163" s="174"/>
      <x:c r="DY163" s="174"/>
      <x:c r="DZ163" s="174" t="str">
        <x:v>Title/abstract screening alone does not establish effectiveness, causality, methodological quality, transferability to Brazilian public safety or an institutional recommendation.</x:v>
      </x:c>
      <x:c r="EA163" s="174" t="str">
        <x:v>Pending</x:v>
      </x:c>
      <x:c r="EB163" s="175" t="str">
        <x:f>IF(L163="","",IF(EC163="READY","Yes","No / Pending"))</x:f>
        <x:v>No / Pending</x:v>
      </x:c>
      <x:c r="EC163" s="174" t="str">
        <x:f>IF(L163="","",IF(OR(ISNUMBER(SEARCH("Retracted Publication",Q163)),CM163="Retracted",CN163="Retracted",CM163="Expression of Concern",CN163="Expression of Concern",F163="Not used",CG163="Critical",CH163="High",CH163="Critical"),"BLOCKED — integrity or use restriction",IF(AND(CJ163="Yes",CK163="Yes",CL163="Yes"),IF(AND(CM163="Clear",CN163="Verified — clear"),IF(AND(AND(LEN(TRIM(CF163))&gt;0,LEFT(LOWER(TRIM(CF163)),7)&lt;&gt;"pending"),OR(CG163="High",CG163="Moderate"),OR(CH163="Low",CH163="Some concerns",CH163="Not applicable")),IF(AND(DD163="No",OR(DE163="HIGH",DE163="CONDITIONAL"),AND(LEN(TRIM(DF163))&gt;0,LEFT(LOWER(TRIM(DF163)),7)&lt;&gt;"pending")),IF(AND(AND(LEN(TRIM(DT163))&gt;0,LEFT(LOWER(TRIM(DT163)),7)&lt;&gt;"pending"),AND(LEN(TRIM(DU163))&gt;0,LEFT(LOWER(TRIM(DU163)),7)&lt;&gt;"pending"),OR(AND(LEN(TRIM(DV163))&gt;0,LEFT(LOWER(TRIM(DV163)),7)&lt;&gt;"pending"),AND(LEN(TRIM(DW163))&gt;0,LEFT(LOWER(TRIM(DW163)),7)&lt;&gt;"pending")),AND(LEN(TRIM(DX163))&gt;0,LEFT(LOWER(TRIM(DX163)),7)&lt;&gt;"pending")),IF(AND(F163="Claim-ready",OR(EA163="Strong",EA163="Moderate"),AND(LEN(TRIM(G163))&gt;0,LEFT(LOWER(TRIM(G163)),7)&lt;&gt;"pending"),G163&lt;&gt;"No substantive use decision is permitted from identification metadata alone.",AND(LEN(TRIM(DZ163))&gt;0,LEFT(LOWER(TRIM(DZ163)),7)&lt;&gt;"pending"),DZ163&lt;&gt;"Identification metadata alone does not permit any substantive scientific, causal, operational, or institutional claim.",AND(LEN(TRIM(EI163))&gt;0,LEFT(LOWER(TRIM(EI163)),7)&lt;&gt;"pending"),ISNUMBER(EH163),EH163&gt;0),"READY","PENDING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3" s="174" t="str">
        <x:v>Pending</x:v>
      </x:c>
      <x:c r="EE163" s="174"/>
      <x:c r="EF163" s="174" t="str">
        <x:v>Pending</x:v>
      </x:c>
      <x:c r="EG163" s="174" t="str">
        <x:v>Pending</x:v>
      </x:c>
      <x:c r="EH163" s="177"/>
      <x:c r="EI163" s="500"/>
      <x:c r="EJ163" s="174"/>
      <x:c r="EK163" s="174" t="str">
        <x:v>Pending</x:v>
      </x:c>
      <x:c r="EL163" s="177" t="n">
        <x:v>46272</x:v>
      </x:c>
      <x:c r="EM163" s="174" t="str">
        <x:v>Production PubMed record imported and reconciled to Zotero item FU3CE6LR;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3" s="181" t="n">
        <x:f>IF(L163="","",(IF(N163&lt;&gt;"",1,0)+IF(O163&lt;&gt;"",1,0)+IF(AJ163&lt;&gt;"",1,0)+IF(AU163&lt;&gt;"",1,0)+IF(BE163&lt;&gt;"",1,0)+IF(CF163&lt;&gt;"",1,0)+IF(CJ163="Yes",1,0)+IF(CL163="Yes",1,0)+IF(DE163&lt;&gt;"Pending",1,0)+IF(F163&lt;&gt;"",1,0)+IF(DZ163&lt;&gt;"",1,0)+IF(EI163&lt;&gt;"",1,0))/12)</x:f>
        <x:v>0.5</x:v>
      </x:c>
    </x:row>
    <x:row r="164">
      <x:c r="A164" s="175" t="str">
        <x:v>EV-0161</x:v>
      </x:c>
      <x:c r="B164" s="174" t="str">
        <x:v>Integrity check</x:v>
      </x:c>
      <x:c r="C164" s="175" t="str">
        <x:f>IF(L164="","",IF(LEFT(EC164,7)="BLOCKED","🔴 Do not use for conclusion",IF(EB164="Yes","🟢 Claim-ready","🟡 Caution / context")))</x:f>
        <x:v>🟡 Caution / context</x:v>
      </x:c>
      <x:c r="D164" s="174" t="str">
        <x:f>IF(L164="","",EC164)</x:f>
        <x:v>PENDING — appropriate appraisal</x:v>
      </x:c>
      <x:c r="E164" s="174" t="str">
        <x:v>P3 — Medium</x:v>
      </x:c>
      <x:c r="F164" s="174" t="str">
        <x:v>Pending</x:v>
      </x:c>
      <x:c r="G164" s="174" t="str">
        <x:v>Title/abstract identify an explicit tactical/public-safety context and readiness domain; retain for full-text assessment.</x:v>
      </x:c>
      <x:c r="H164" s="174" t="str">
        <x:v>Obtain and review lawful full text; confirm human adjudication; then select a design-specific appraisal instrument.</x:v>
      </x:c>
      <x:c r="I164" s="174"/>
      <x:c r="J164" s="174" t="str">
        <x:v>C — Implementation Science</x:v>
      </x:c>
      <x:c r="K164" s="174" t="str">
        <x:v>IDENTIFIED</x:v>
      </x:c>
      <x:c r="L164" s="174" t="str">
        <x:v>Behavioral health technician delivered written exposure therapy for posttraumatic stress disorder in the military: Design of a hybrid implementation effectiveness trial.</x:v>
      </x:c>
      <x:c r="M164" s="174"/>
      <x:c r="N164" s="174" t="str">
        <x:v>McLean, Carmen P; Bell, Meghan M; Haddock, Christopher K; LoSavio, Stefanie T; Mann, Jeffrey; McCaslin, Shannon; Rahman, Nazia; Rodden, Lauren; Rogers, Timothy; Rosen, Craig S; Woodworth, Craig; Cook, Jeffrey</x:v>
      </x:c>
      <x:c r="O164" s="176" t="n">
        <x:v>2026</x:v>
      </x:c>
      <x:c r="P164" s="174" t="str">
        <x:v>Contemporary clinical trials communications</x:v>
      </x:c>
      <x:c r="Q164" s="174" t="str">
        <x:v>Journal Article</x:v>
      </x:c>
      <x:c r="R164" s="174" t="str">
        <x:v>Unclear</x:v>
      </x:c>
      <x:c r="S164" s="174" t="str">
        <x:v>Unknown</x:v>
      </x:c>
      <x:c r="T164" s="174" t="str">
        <x:v>eng</x:v>
      </x:c>
      <x:c r="U164" s="174" t="str">
        <x:v>https://pubmed.ncbi.nlm.nih.gov/41626067/</x:v>
      </x:c>
      <x:c r="V164" s="174" t="str">
        <x:v>10.1016/j.conctc.2026.101598</x:v>
      </x:c>
      <x:c r="W164" s="175" t="str">
        <x:f>IF(V164="","",LOWER(SUBSTITUTE(SUBSTITUTE(SUBSTITUTE(SUBSTITUTE(TRIM(V164),"https://doi.org/",""),"http://doi.org/",""),"https://dx.doi.org/",""),"doi:","")))</x:f>
        <x:v>10.1016/j.conctc.2026.101598</x:v>
      </x:c>
      <x:c r="X164" s="174" t="str">
        <x:v>41626067</x:v>
      </x:c>
      <x:c r="Y164" s="174" t="str">
        <x:v>PMC12856258</x:v>
      </x:c>
      <x:c r="Z164" s="174"/>
      <x:c r="AA164" s="174" t="str">
        <x:v>PubMed/MEDLINE</x:v>
      </x:c>
      <x:c r="AB164" s="174" t="str">
        <x:v>PUBMED-C-v1.0-2026-08-28</x:v>
      </x:c>
      <x:c r="AC164" s="174" t="str">
        <x:v>SP-PUBMED-C-20260828</x:v>
      </x:c>
      <x:c r="AD164" s="177" t="n">
        <x:v>46262</x:v>
      </x:c>
      <x:c r="AE164" s="177" t="n">
        <x:v>46272</x:v>
      </x:c>
      <x:c r="AF164" s="174" t="str">
        <x:v>FT8IFYQL</x:v>
      </x:c>
      <x:c r="AG164" s="174"/>
      <x:c r="AH164" s="174" t="str">
        <x:v>Tactical Athlete → Operational Readiness Brazil</x:v>
      </x:c>
      <x:c r="AI164" s="174" t="str">
        <x:v>evidence-family:C</x:v>
      </x:c>
      <x:c r="AJ164" s="174"/>
      <x:c r="AK164" s="175" t="str">
        <x:f>IF(AJ164="","",IF(OR(LOWER(AJ164)="brazil",LOWER(AJ164)="brasil"),"Yes","No"))</x:f>
      </x:c>
      <x:c r="AL164" s="174"/>
      <x:c r="AM164" s="174"/>
      <x:c r="AN164" s="174"/>
      <x:c r="AO164" s="178"/>
      <x:c r="AP164" s="174"/>
      <x:c r="AQ164" s="174"/>
      <x:c r="AR164" s="174"/>
      <x:c r="AS164" s="174"/>
      <x:c r="AT164" s="174"/>
      <x:c r="AU164" s="174"/>
      <x:c r="AV164" s="174"/>
      <x:c r="AW164" s="174"/>
      <x:c r="AX164" s="174"/>
      <x:c r="AY164" s="174"/>
      <x:c r="AZ164" s="174"/>
      <x:c r="BA164" s="174"/>
      <x:c r="BB164" s="174"/>
      <x:c r="BC164" s="174"/>
      <x:c r="BD164" s="174"/>
      <x:c r="BE164" s="174"/>
      <x:c r="BF164" s="174"/>
      <x:c r="BG164" s="174"/>
      <x:c r="BH164" s="174"/>
      <x:c r="BI164" s="174"/>
      <x:c r="BJ164" s="174"/>
      <x:c r="BK164" s="174"/>
      <x:c r="BL164" s="174"/>
      <x:c r="BM164" s="174"/>
      <x:c r="BN164" s="174"/>
      <x:c r="BO164" s="174"/>
      <x:c r="BP164" s="174"/>
      <x:c r="BQ164" s="174"/>
      <x:c r="BR164" s="174"/>
      <x:c r="BS164" s="174"/>
      <x:c r="BT164" s="174"/>
      <x:c r="BU164" s="174"/>
      <x:c r="BV164" s="174"/>
      <x:c r="BW164" s="174"/>
      <x:c r="BX164" s="174"/>
      <x:c r="BY164" s="174"/>
      <x:c r="BZ164" s="174"/>
      <x:c r="CA164" s="174"/>
      <x:c r="CB164" s="174"/>
      <x:c r="CC164" s="174"/>
      <x:c r="CD164" s="174"/>
      <x:c r="CE164" s="174"/>
      <x:c r="CF164" s="174"/>
      <x:c r="CG164" s="174"/>
      <x:c r="CH164" s="174"/>
      <x:c r="CI164" s="179"/>
      <x:c r="CJ164" s="174" t="str">
        <x:v>Yes</x:v>
      </x:c>
      <x:c r="CK164" s="174" t="str">
        <x:v>Yes</x:v>
      </x:c>
      <x:c r="CL164" s="174" t="str">
        <x:v>Yes</x:v>
      </x:c>
      <x:c r="CM164" s="174" t="str">
        <x:v>Clear</x:v>
      </x:c>
      <x:c r="CN164" s="174" t="str">
        <x:v>Verified — clear</x:v>
      </x:c>
      <x:c r="CO164" s="177" t="n">
        <x:v>46272</x:v>
      </x:c>
      <x:c r="CP164" s="174" t="str">
        <x:v>https://pubmed.ncbi.nlm.nih.gov/41626067/</x:v>
      </x:c>
      <x:c r="CQ164" s="174"/>
      <x:c r="CR164" s="174"/>
      <x:c r="CS164" s="174"/>
      <x:c r="CT164" s="174"/>
      <x:c r="CU164" s="176"/>
      <x:c r="CV164" s="176"/>
      <x:c r="CW164" s="176"/>
      <x:c r="CX164" s="176"/>
      <x:c r="CY164" s="176"/>
      <x:c r="CZ164" s="176"/>
      <x:c r="DA164" s="176"/>
      <x:c r="DB164" s="175" t="str">
        <x:f>IF(L164="","",IF(AND(COUNT(CU164:DA164)=7,OR(CU164=0,CU164=1,CU164=2),OR(CV164=0,CV164=1,CV164=2),OR(CW164=0,CW164=1,CW164=2),OR(CX164=0,CX164=1,CX164=2),OR(CY164=0,CY164=1,CY164=2),OR(CZ164=0,CZ164=1,CZ164=2),OR(DA164=0,DA164=1,DA164=2)),SUM(CU164:DA164),""))</x:f>
      </x:c>
      <x:c r="DC164" s="180" t="str">
        <x:f>IF(DB164="","",ROUND(DB164/14*10,1))</x:f>
      </x:c>
      <x:c r="DD164" s="174" t="str">
        <x:v>Pending</x:v>
      </x:c>
      <x:c r="DE164" s="175" t="str">
        <x:f>IF(L164="","",IF(DC164="","Pending",IF(DD164="Yes","CONDITIONAL — safety override",IF(DC164&gt;=8,"HIGH",IF(DC164&gt;=5,"CONDITIONAL","LOW")))))</x:f>
        <x:v>Pending</x:v>
      </x:c>
      <x:c r="DF164" s="174" t="str">
        <x:v>Pending screening and full-text appraisal; no transferability judgment made at identification.</x:v>
      </x:c>
      <x:c r="DG164" s="174"/>
      <x:c r="DH164" s="174"/>
      <x:c r="DI164" s="174"/>
      <x:c r="DJ164" s="174"/>
      <x:c r="DK164" s="174"/>
      <x:c r="DL164" s="174"/>
      <x:c r="DM164" s="174"/>
      <x:c r="DN164" s="174"/>
      <x:c r="DO164" s="174"/>
      <x:c r="DP164" s="174"/>
      <x:c r="DQ164" s="174"/>
      <x:c r="DR164" s="174"/>
      <x:c r="DS164" s="174"/>
      <x:c r="DT164" s="174"/>
      <x:c r="DU164" s="174"/>
      <x:c r="DV164" s="174"/>
      <x:c r="DW164" s="174"/>
      <x:c r="DX164" s="174"/>
      <x:c r="DY164" s="174"/>
      <x:c r="DZ164" s="174" t="str">
        <x:v>Title/abstract screening alone does not establish effectiveness, causality, methodological quality, transferability to Brazilian public safety or an institutional recommendation.</x:v>
      </x:c>
      <x:c r="EA164" s="174" t="str">
        <x:v>Pending</x:v>
      </x:c>
      <x:c r="EB164" s="175" t="str">
        <x:f>IF(L164="","",IF(EC164="READY","Yes","No / Pending"))</x:f>
        <x:v>No / Pending</x:v>
      </x:c>
      <x:c r="EC164" s="174" t="str">
        <x:f>IF(L164="","",IF(OR(ISNUMBER(SEARCH("Retracted Publication",Q164)),CM164="Retracted",CN164="Retracted",CM164="Expression of Concern",CN164="Expression of Concern",F164="Not used",CG164="Critical",CH164="High",CH164="Critical"),"BLOCKED — integrity or use restriction",IF(AND(CJ164="Yes",CK164="Yes",CL164="Yes"),IF(AND(CM164="Clear",CN164="Verified — clear"),IF(AND(AND(LEN(TRIM(CF164))&gt;0,LEFT(LOWER(TRIM(CF164)),7)&lt;&gt;"pending"),OR(CG164="High",CG164="Moderate"),OR(CH164="Low",CH164="Some concerns",CH164="Not applicable")),IF(AND(DD164="No",OR(DE164="HIGH",DE164="CONDITIONAL"),AND(LEN(TRIM(DF164))&gt;0,LEFT(LOWER(TRIM(DF164)),7)&lt;&gt;"pending")),IF(AND(AND(LEN(TRIM(DT164))&gt;0,LEFT(LOWER(TRIM(DT164)),7)&lt;&gt;"pending"),AND(LEN(TRIM(DU164))&gt;0,LEFT(LOWER(TRIM(DU164)),7)&lt;&gt;"pending"),OR(AND(LEN(TRIM(DV164))&gt;0,LEFT(LOWER(TRIM(DV164)),7)&lt;&gt;"pending"),AND(LEN(TRIM(DW164))&gt;0,LEFT(LOWER(TRIM(DW164)),7)&lt;&gt;"pending")),AND(LEN(TRIM(DX164))&gt;0,LEFT(LOWER(TRIM(DX164)),7)&lt;&gt;"pending")),IF(AND(F164="Claim-ready",OR(EA164="Strong",EA164="Moderate"),AND(LEN(TRIM(G164))&gt;0,LEFT(LOWER(TRIM(G164)),7)&lt;&gt;"pending"),G164&lt;&gt;"No substantive use decision is permitted from identification metadata alone.",AND(LEN(TRIM(DZ164))&gt;0,LEFT(LOWER(TRIM(DZ164)),7)&lt;&gt;"pending"),DZ164&lt;&gt;"Identification metadata alone does not permit any substantive scientific, causal, operational, or institutional claim.",AND(LEN(TRIM(EI164))&gt;0,LEFT(LOWER(TRIM(EI164)),7)&lt;&gt;"pending"),ISNUMBER(EH164),EH164&gt;0),"READY","PENDING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4" s="174" t="str">
        <x:v>Pending</x:v>
      </x:c>
      <x:c r="EE164" s="174"/>
      <x:c r="EF164" s="174" t="str">
        <x:v>Pending</x:v>
      </x:c>
      <x:c r="EG164" s="174" t="str">
        <x:v>Pending</x:v>
      </x:c>
      <x:c r="EH164" s="177"/>
      <x:c r="EI164" s="500"/>
      <x:c r="EJ164" s="174"/>
      <x:c r="EK164" s="174" t="str">
        <x:v>Pending</x:v>
      </x:c>
      <x:c r="EL164" s="177" t="n">
        <x:v>46272</x:v>
      </x:c>
      <x:c r="EM164" s="174" t="str">
        <x:v>Production PubMed record imported and reconciled to Zotero item FT8IFYQL;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4" s="181" t="n">
        <x:f>IF(L164="","",(IF(N164&lt;&gt;"",1,0)+IF(O164&lt;&gt;"",1,0)+IF(AJ164&lt;&gt;"",1,0)+IF(AU164&lt;&gt;"",1,0)+IF(BE164&lt;&gt;"",1,0)+IF(CF164&lt;&gt;"",1,0)+IF(CJ164="Yes",1,0)+IF(CL164="Yes",1,0)+IF(DE164&lt;&gt;"Pending",1,0)+IF(F164&lt;&gt;"",1,0)+IF(DZ164&lt;&gt;"",1,0)+IF(EI164&lt;&gt;"",1,0))/12)</x:f>
        <x:v>0.5</x:v>
      </x:c>
    </x:row>
    <x:row r="165">
      <x:c r="A165" s="175" t="str">
        <x:v>EV-0162</x:v>
      </x:c>
      <x:c r="B165" s="174" t="str">
        <x:v>Integrity check</x:v>
      </x:c>
      <x:c r="C165" s="175" t="str">
        <x:f>IF(L165="","",IF(LEFT(EC165,7)="BLOCKED","🔴 Do not use for conclusion",IF(EB165="Yes","🟢 Claim-ready","🟡 Caution / context")))</x:f>
        <x:v>🟡 Caution / context</x:v>
      </x:c>
      <x:c r="D165" s="174" t="str">
        <x:f>IF(L165="","",EC165)</x:f>
        <x:v>PENDING — appropriate appraisal</x:v>
      </x:c>
      <x:c r="E165" s="174" t="str">
        <x:v>P3 — Medium</x:v>
      </x:c>
      <x:c r="F165" s="174" t="str">
        <x:v>Pending</x:v>
      </x:c>
      <x:c r="G165" s="174" t="str">
        <x:v>Title/abstract identify an explicit operational APHT/medical-readiness topic; retain for full-text assessment.</x:v>
      </x:c>
      <x:c r="H165" s="174" t="str">
        <x:v>Obtain and review lawful full text; confirm human adjudication; then select a design-specific appraisal instrument.</x:v>
      </x:c>
      <x:c r="I165" s="174"/>
      <x:c r="J165" s="174" t="str">
        <x:v>B — APHT / Medical Readiness</x:v>
      </x:c>
      <x:c r="K165" s="174" t="str">
        <x:v>IDENTIFIED</x:v>
      </x:c>
      <x:c r="L165" s="174" t="str">
        <x:v>Silanized Reduced Graphene Oxide as an Effective Modified Electrode to Minimize Fouling during Uric Acid Detection.</x:v>
      </x:c>
      <x:c r="M165" s="174"/>
      <x:c r="N165" s="174" t="str">
        <x:v>N K, Fathimath Sanooba; Alwarappan, Subbiah</x:v>
      </x:c>
      <x:c r="O165" s="176" t="n">
        <x:v>2026</x:v>
      </x:c>
      <x:c r="P165" s="174" t="str">
        <x:v>Langmuir : the ACS journal of surfaces and colloids</x:v>
      </x:c>
      <x:c r="Q165" s="174" t="str">
        <x:v>Journal Article; Research Support, Non-U.S. Gov't</x:v>
      </x:c>
      <x:c r="R165" s="174" t="str">
        <x:v>Unclear</x:v>
      </x:c>
      <x:c r="S165" s="174" t="str">
        <x:v>Unknown</x:v>
      </x:c>
      <x:c r="T165" s="174" t="str">
        <x:v>eng</x:v>
      </x:c>
      <x:c r="U165" s="174" t="str">
        <x:v>https://pubmed.ncbi.nlm.nih.gov/41604693/</x:v>
      </x:c>
      <x:c r="V165" s="174" t="str">
        <x:v>10.1021/acs.langmuir.5c05805</x:v>
      </x:c>
      <x:c r="W165" s="175" t="str">
        <x:f>IF(V165="","",LOWER(SUBSTITUTE(SUBSTITUTE(SUBSTITUTE(SUBSTITUTE(TRIM(V165),"https://doi.org/",""),"http://doi.org/",""),"https://dx.doi.org/",""),"doi:","")))</x:f>
        <x:v>10.1021/acs.langmuir.5c05805</x:v>
      </x:c>
      <x:c r="X165" s="174" t="str">
        <x:v>41604693</x:v>
      </x:c>
      <x:c r="Y165" s="174" t="str"/>
      <x:c r="Z165" s="174"/>
      <x:c r="AA165" s="174" t="str">
        <x:v>PubMed/MEDLINE</x:v>
      </x:c>
      <x:c r="AB165" s="174" t="str">
        <x:v>PUBMED-B-v1.0-2026-08-28</x:v>
      </x:c>
      <x:c r="AC165" s="174" t="str">
        <x:v>SP-PUBMED-B-20260828</x:v>
      </x:c>
      <x:c r="AD165" s="177" t="n">
        <x:v>46262</x:v>
      </x:c>
      <x:c r="AE165" s="177" t="n">
        <x:v>46272</x:v>
      </x:c>
      <x:c r="AF165" s="174" t="str">
        <x:v>22BXARL7</x:v>
      </x:c>
      <x:c r="AG165" s="174"/>
      <x:c r="AH165" s="174" t="str">
        <x:v>Tactical Athlete → Operational Readiness Brazil</x:v>
      </x:c>
      <x:c r="AI165" s="174" t="str">
        <x:v>evidence-family:B</x:v>
      </x:c>
      <x:c r="AJ165" s="174"/>
      <x:c r="AK165" s="175" t="str">
        <x:f>IF(AJ165="","",IF(OR(LOWER(AJ165)="brazil",LOWER(AJ165)="brasil"),"Yes","No"))</x:f>
      </x:c>
      <x:c r="AL165" s="174"/>
      <x:c r="AM165" s="174"/>
      <x:c r="AN165" s="174"/>
      <x:c r="AO165" s="178"/>
      <x:c r="AP165" s="174"/>
      <x:c r="AQ165" s="174"/>
      <x:c r="AR165" s="174"/>
      <x:c r="AS165" s="174"/>
      <x:c r="AT165" s="174"/>
      <x:c r="AU165" s="174"/>
      <x:c r="AV165" s="174"/>
      <x:c r="AW165" s="174"/>
      <x:c r="AX165" s="174"/>
      <x:c r="AY165" s="174"/>
      <x:c r="AZ165" s="174"/>
      <x:c r="BA165" s="174"/>
      <x:c r="BB165" s="174"/>
      <x:c r="BC165" s="174"/>
      <x:c r="BD165" s="174"/>
      <x:c r="BE165" s="174"/>
      <x:c r="BF165" s="174"/>
      <x:c r="BG165" s="174"/>
      <x:c r="BH165" s="174"/>
      <x:c r="BI165" s="174"/>
      <x:c r="BJ165" s="174"/>
      <x:c r="BK165" s="174"/>
      <x:c r="BL165" s="174"/>
      <x:c r="BM165" s="174"/>
      <x:c r="BN165" s="174"/>
      <x:c r="BO165" s="174"/>
      <x:c r="BP165" s="174"/>
      <x:c r="BQ165" s="174"/>
      <x:c r="BR165" s="174"/>
      <x:c r="BS165" s="174"/>
      <x:c r="BT165" s="174"/>
      <x:c r="BU165" s="174"/>
      <x:c r="BV165" s="174"/>
      <x:c r="BW165" s="174"/>
      <x:c r="BX165" s="174"/>
      <x:c r="BY165" s="174"/>
      <x:c r="BZ165" s="174"/>
      <x:c r="CA165" s="174"/>
      <x:c r="CB165" s="174"/>
      <x:c r="CC165" s="174"/>
      <x:c r="CD165" s="174"/>
      <x:c r="CE165" s="174"/>
      <x:c r="CF165" s="174"/>
      <x:c r="CG165" s="174"/>
      <x:c r="CH165" s="174"/>
      <x:c r="CI165" s="179"/>
      <x:c r="CJ165" s="174" t="str">
        <x:v>Yes</x:v>
      </x:c>
      <x:c r="CK165" s="174" t="str">
        <x:v>Yes</x:v>
      </x:c>
      <x:c r="CL165" s="174" t="str">
        <x:v>Yes</x:v>
      </x:c>
      <x:c r="CM165" s="174" t="str">
        <x:v>Clear</x:v>
      </x:c>
      <x:c r="CN165" s="174" t="str">
        <x:v>Verified — clear</x:v>
      </x:c>
      <x:c r="CO165" s="177" t="n">
        <x:v>46272</x:v>
      </x:c>
      <x:c r="CP165" s="174" t="str">
        <x:v>https://pubmed.ncbi.nlm.nih.gov/41604693/</x:v>
      </x:c>
      <x:c r="CQ165" s="174"/>
      <x:c r="CR165" s="174"/>
      <x:c r="CS165" s="174"/>
      <x:c r="CT165" s="174"/>
      <x:c r="CU165" s="176"/>
      <x:c r="CV165" s="176"/>
      <x:c r="CW165" s="176"/>
      <x:c r="CX165" s="176"/>
      <x:c r="CY165" s="176"/>
      <x:c r="CZ165" s="176"/>
      <x:c r="DA165" s="176"/>
      <x:c r="DB165" s="175" t="str">
        <x:f>IF(L165="","",IF(AND(COUNT(CU165:DA165)=7,OR(CU165=0,CU165=1,CU165=2),OR(CV165=0,CV165=1,CV165=2),OR(CW165=0,CW165=1,CW165=2),OR(CX165=0,CX165=1,CX165=2),OR(CY165=0,CY165=1,CY165=2),OR(CZ165=0,CZ165=1,CZ165=2),OR(DA165=0,DA165=1,DA165=2)),SUM(CU165:DA165),""))</x:f>
      </x:c>
      <x:c r="DC165" s="180" t="str">
        <x:f>IF(DB165="","",ROUND(DB165/14*10,1))</x:f>
      </x:c>
      <x:c r="DD165" s="174" t="str">
        <x:v>Pending</x:v>
      </x:c>
      <x:c r="DE165" s="175" t="str">
        <x:f>IF(L165="","",IF(DC165="","Pending",IF(DD165="Yes","CONDITIONAL — safety override",IF(DC165&gt;=8,"HIGH",IF(DC165&gt;=5,"CONDITIONAL","LOW")))))</x:f>
        <x:v>Pending</x:v>
      </x:c>
      <x:c r="DF165" s="174" t="str">
        <x:v>Pending screening and full-text appraisal; no transferability judgment made at identification.</x:v>
      </x:c>
      <x:c r="DG165" s="174"/>
      <x:c r="DH165" s="174"/>
      <x:c r="DI165" s="174"/>
      <x:c r="DJ165" s="174"/>
      <x:c r="DK165" s="174"/>
      <x:c r="DL165" s="174"/>
      <x:c r="DM165" s="174"/>
      <x:c r="DN165" s="174"/>
      <x:c r="DO165" s="174"/>
      <x:c r="DP165" s="174"/>
      <x:c r="DQ165" s="174"/>
      <x:c r="DR165" s="174"/>
      <x:c r="DS165" s="174"/>
      <x:c r="DT165" s="174"/>
      <x:c r="DU165" s="174"/>
      <x:c r="DV165" s="174"/>
      <x:c r="DW165" s="174"/>
      <x:c r="DX165" s="174"/>
      <x:c r="DY165" s="174"/>
      <x:c r="DZ165" s="174" t="str">
        <x:v>Title/abstract screening alone does not establish effectiveness, causality, methodological quality, transferability to Brazilian public safety or an institutional recommendation.</x:v>
      </x:c>
      <x:c r="EA165" s="174" t="str">
        <x:v>Pending</x:v>
      </x:c>
      <x:c r="EB165" s="175" t="str">
        <x:f>IF(L165="","",IF(EC165="READY","Yes","No / Pending"))</x:f>
        <x:v>No / Pending</x:v>
      </x:c>
      <x:c r="EC165" s="174" t="str">
        <x:f>IF(L165="","",IF(OR(ISNUMBER(SEARCH("Retracted Publication",Q165)),CM165="Retracted",CN165="Retracted",CM165="Expression of Concern",CN165="Expression of Concern",F165="Not used",CG165="Critical",CH165="High",CH165="Critical"),"BLOCKED — integrity or use restriction",IF(AND(CJ165="Yes",CK165="Yes",CL165="Yes"),IF(AND(CM165="Clear",CN165="Verified — clear"),IF(AND(AND(LEN(TRIM(CF165))&gt;0,LEFT(LOWER(TRIM(CF165)),7)&lt;&gt;"pending"),OR(CG165="High",CG165="Moderate"),OR(CH165="Low",CH165="Some concerns",CH165="Not applicable")),IF(AND(DD165="No",OR(DE165="HIGH",DE165="CONDITIONAL"),AND(LEN(TRIM(DF165))&gt;0,LEFT(LOWER(TRIM(DF165)),7)&lt;&gt;"pending")),IF(AND(AND(LEN(TRIM(DT165))&gt;0,LEFT(LOWER(TRIM(DT165)),7)&lt;&gt;"pending"),AND(LEN(TRIM(DU165))&gt;0,LEFT(LOWER(TRIM(DU165)),7)&lt;&gt;"pending"),OR(AND(LEN(TRIM(DV165))&gt;0,LEFT(LOWER(TRIM(DV165)),7)&lt;&gt;"pending"),AND(LEN(TRIM(DW165))&gt;0,LEFT(LOWER(TRIM(DW165)),7)&lt;&gt;"pending")),AND(LEN(TRIM(DX165))&gt;0,LEFT(LOWER(TRIM(DX165)),7)&lt;&gt;"pending")),IF(AND(F165="Claim-ready",OR(EA165="Strong",EA165="Moderate"),AND(LEN(TRIM(G165))&gt;0,LEFT(LOWER(TRIM(G165)),7)&lt;&gt;"pending"),G165&lt;&gt;"No substantive use decision is permitted from identification metadata alone.",AND(LEN(TRIM(DZ165))&gt;0,LEFT(LOWER(TRIM(DZ165)),7)&lt;&gt;"pending"),DZ165&lt;&gt;"Identification metadata alone does not permit any substantive scientific, causal, operational, or institutional claim.",AND(LEN(TRIM(EI165))&gt;0,LEFT(LOWER(TRIM(EI165)),7)&lt;&gt;"pending"),ISNUMBER(EH165),EH165&gt;0),"READY","PENDING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5" s="174" t="str">
        <x:v>Pending</x:v>
      </x:c>
      <x:c r="EE165" s="174"/>
      <x:c r="EF165" s="174" t="str">
        <x:v>Pending</x:v>
      </x:c>
      <x:c r="EG165" s="174" t="str">
        <x:v>Pending</x:v>
      </x:c>
      <x:c r="EH165" s="177"/>
      <x:c r="EI165" s="500"/>
      <x:c r="EJ165" s="174"/>
      <x:c r="EK165" s="174" t="str">
        <x:v>Pending</x:v>
      </x:c>
      <x:c r="EL165" s="177" t="n">
        <x:v>46272</x:v>
      </x:c>
      <x:c r="EM165" s="174" t="str">
        <x:v>Production PubMed record imported and reconciled to Zotero item 22BXARL7;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5" s="181" t="n">
        <x:f>IF(L165="","",(IF(N165&lt;&gt;"",1,0)+IF(O165&lt;&gt;"",1,0)+IF(AJ165&lt;&gt;"",1,0)+IF(AU165&lt;&gt;"",1,0)+IF(BE165&lt;&gt;"",1,0)+IF(CF165&lt;&gt;"",1,0)+IF(CJ165="Yes",1,0)+IF(CL165="Yes",1,0)+IF(DE165&lt;&gt;"Pending",1,0)+IF(F165&lt;&gt;"",1,0)+IF(DZ165&lt;&gt;"",1,0)+IF(EI165&lt;&gt;"",1,0))/12)</x:f>
        <x:v>0.5</x:v>
      </x:c>
    </x:row>
    <x:row r="166">
      <x:c r="A166" s="175" t="str">
        <x:v>EV-0163</x:v>
      </x:c>
      <x:c r="B166" s="174" t="str">
        <x:v>Integrity check</x:v>
      </x:c>
      <x:c r="C166" s="175" t="str">
        <x:f>IF(L166="","",IF(LEFT(EC166,7)="BLOCKED","🔴 Do not use for conclusion",IF(EB166="Yes","🟢 Claim-ready","🟡 Caution / context")))</x:f>
        <x:v>🟡 Caution / context</x:v>
      </x:c>
      <x:c r="D166" s="174" t="str">
        <x:f>IF(L166="","",EC166)</x:f>
        <x:v>PENDING — appropriate appraisal</x:v>
      </x:c>
      <x:c r="E166" s="174" t="str">
        <x:v>P3 — Medium</x:v>
      </x:c>
      <x:c r="F166" s="174" t="str">
        <x:v>Pending</x:v>
      </x:c>
      <x:c r="G166" s="174" t="str">
        <x:v>Title/abstract identify an explicit tactical/public-safety context and readiness domain; retain for full-text assessment.</x:v>
      </x:c>
      <x:c r="H166" s="174" t="str">
        <x:v>Obtain and review lawful full text; confirm human adjudication; then select a design-specific appraisal instrument.</x:v>
      </x:c>
      <x:c r="I166" s="174"/>
      <x:c r="J166" s="174" t="str">
        <x:v>A — Core</x:v>
      </x:c>
      <x:c r="K166" s="174" t="str">
        <x:v>IDENTIFIED</x:v>
      </x:c>
      <x:c r="L166" s="174" t="str">
        <x:v>The Effect of Simulated Altitude on Vision in Military Personnel Following Small-Incision Lenticule Extraction.</x:v>
      </x:c>
      <x:c r="M166" s="174"/>
      <x:c r="N166" s="174" t="str">
        <x:v>Evangelista, Charisma B; Tisdale, Carter S; Rodgers, Samantha B; Soeken, Timothy A; Trinh, Toan M; Mackie, Ryan; Capo-Aponte, Jose E</x:v>
      </x:c>
      <x:c r="O166" s="176" t="n">
        <x:v>2026</x:v>
      </x:c>
      <x:c r="P166" s="174" t="str">
        <x:v>Military medicine</x:v>
      </x:c>
      <x:c r="Q166" s="174" t="str">
        <x:v>Journal Article; Research Support, Non-U.S. Gov't</x:v>
      </x:c>
      <x:c r="R166" s="174" t="str">
        <x:v>Unclear</x:v>
      </x:c>
      <x:c r="S166" s="174" t="str">
        <x:v>Unknown</x:v>
      </x:c>
      <x:c r="T166" s="174" t="str">
        <x:v>eng</x:v>
      </x:c>
      <x:c r="U166" s="174" t="str">
        <x:v>https://pubmed.ncbi.nlm.nih.gov/41591872/</x:v>
      </x:c>
      <x:c r="V166" s="174" t="str">
        <x:v>10.1093/milmed/usaf608</x:v>
      </x:c>
      <x:c r="W166" s="175" t="str">
        <x:f>IF(V166="","",LOWER(SUBSTITUTE(SUBSTITUTE(SUBSTITUTE(SUBSTITUTE(TRIM(V166),"https://doi.org/",""),"http://doi.org/",""),"https://dx.doi.org/",""),"doi:","")))</x:f>
        <x:v>10.1093/milmed/usaf608</x:v>
      </x:c>
      <x:c r="X166" s="174" t="str">
        <x:v>41591872</x:v>
      </x:c>
      <x:c r="Y166" s="174" t="str"/>
      <x:c r="Z166" s="174"/>
      <x:c r="AA166" s="174" t="str">
        <x:v>PubMed/MEDLINE</x:v>
      </x:c>
      <x:c r="AB166" s="174" t="str">
        <x:v>PUBMED-A-v1.0-2026-08-28</x:v>
      </x:c>
      <x:c r="AC166" s="174" t="str">
        <x:v>SP-PUBMED-A-20260828</x:v>
      </x:c>
      <x:c r="AD166" s="177" t="n">
        <x:v>46262</x:v>
      </x:c>
      <x:c r="AE166" s="177" t="n">
        <x:v>46272</x:v>
      </x:c>
      <x:c r="AF166" s="174" t="str">
        <x:v>WLUCN9BB</x:v>
      </x:c>
      <x:c r="AG166" s="174"/>
      <x:c r="AH166" s="174" t="str">
        <x:v>Tactical Athlete → Operational Readiness Brazil</x:v>
      </x:c>
      <x:c r="AI166" s="174" t="str">
        <x:v>evidence-family:A</x:v>
      </x:c>
      <x:c r="AJ166" s="174"/>
      <x:c r="AK166" s="175" t="str">
        <x:f>IF(AJ166="","",IF(OR(LOWER(AJ166)="brazil",LOWER(AJ166)="brasil"),"Yes","No"))</x:f>
      </x:c>
      <x:c r="AL166" s="174"/>
      <x:c r="AM166" s="174"/>
      <x:c r="AN166" s="174"/>
      <x:c r="AO166" s="178"/>
      <x:c r="AP166" s="174"/>
      <x:c r="AQ166" s="174"/>
      <x:c r="AR166" s="174"/>
      <x:c r="AS166" s="174"/>
      <x:c r="AT166" s="174"/>
      <x:c r="AU166" s="174"/>
      <x:c r="AV166" s="174"/>
      <x:c r="AW166" s="174"/>
      <x:c r="AX166" s="174"/>
      <x:c r="AY166" s="174"/>
      <x:c r="AZ166" s="174"/>
      <x:c r="BA166" s="174"/>
      <x:c r="BB166" s="174"/>
      <x:c r="BC166" s="174"/>
      <x:c r="BD166" s="174"/>
      <x:c r="BE166" s="174"/>
      <x:c r="BF166" s="174"/>
      <x:c r="BG166" s="174"/>
      <x:c r="BH166" s="174"/>
      <x:c r="BI166" s="174"/>
      <x:c r="BJ166" s="174"/>
      <x:c r="BK166" s="174"/>
      <x:c r="BL166" s="174"/>
      <x:c r="BM166" s="174"/>
      <x:c r="BN166" s="174"/>
      <x:c r="BO166" s="174"/>
      <x:c r="BP166" s="174"/>
      <x:c r="BQ166" s="174"/>
      <x:c r="BR166" s="174"/>
      <x:c r="BS166" s="174"/>
      <x:c r="BT166" s="174"/>
      <x:c r="BU166" s="174"/>
      <x:c r="BV166" s="174"/>
      <x:c r="BW166" s="174"/>
      <x:c r="BX166" s="174"/>
      <x:c r="BY166" s="174"/>
      <x:c r="BZ166" s="174"/>
      <x:c r="CA166" s="174"/>
      <x:c r="CB166" s="174"/>
      <x:c r="CC166" s="174"/>
      <x:c r="CD166" s="174"/>
      <x:c r="CE166" s="174"/>
      <x:c r="CF166" s="174"/>
      <x:c r="CG166" s="174"/>
      <x:c r="CH166" s="174"/>
      <x:c r="CI166" s="179"/>
      <x:c r="CJ166" s="174" t="str">
        <x:v>Yes</x:v>
      </x:c>
      <x:c r="CK166" s="174" t="str">
        <x:v>Yes</x:v>
      </x:c>
      <x:c r="CL166" s="174" t="str">
        <x:v>Yes</x:v>
      </x:c>
      <x:c r="CM166" s="174" t="str">
        <x:v>Clear</x:v>
      </x:c>
      <x:c r="CN166" s="174" t="str">
        <x:v>Verified — clear</x:v>
      </x:c>
      <x:c r="CO166" s="177" t="n">
        <x:v>46272</x:v>
      </x:c>
      <x:c r="CP166" s="174" t="str">
        <x:v>https://pubmed.ncbi.nlm.nih.gov/41591872/</x:v>
      </x:c>
      <x:c r="CQ166" s="174"/>
      <x:c r="CR166" s="174"/>
      <x:c r="CS166" s="174"/>
      <x:c r="CT166" s="174"/>
      <x:c r="CU166" s="176"/>
      <x:c r="CV166" s="176"/>
      <x:c r="CW166" s="176"/>
      <x:c r="CX166" s="176"/>
      <x:c r="CY166" s="176"/>
      <x:c r="CZ166" s="176"/>
      <x:c r="DA166" s="176"/>
      <x:c r="DB166" s="175" t="str">
        <x:f>IF(L166="","",IF(AND(COUNT(CU166:DA166)=7,OR(CU166=0,CU166=1,CU166=2),OR(CV166=0,CV166=1,CV166=2),OR(CW166=0,CW166=1,CW166=2),OR(CX166=0,CX166=1,CX166=2),OR(CY166=0,CY166=1,CY166=2),OR(CZ166=0,CZ166=1,CZ166=2),OR(DA166=0,DA166=1,DA166=2)),SUM(CU166:DA166),""))</x:f>
      </x:c>
      <x:c r="DC166" s="180" t="str">
        <x:f>IF(DB166="","",ROUND(DB166/14*10,1))</x:f>
      </x:c>
      <x:c r="DD166" s="174" t="str">
        <x:v>Pending</x:v>
      </x:c>
      <x:c r="DE166" s="175" t="str">
        <x:f>IF(L166="","",IF(DC166="","Pending",IF(DD166="Yes","CONDITIONAL — safety override",IF(DC166&gt;=8,"HIGH",IF(DC166&gt;=5,"CONDITIONAL","LOW")))))</x:f>
        <x:v>Pending</x:v>
      </x:c>
      <x:c r="DF166" s="174" t="str">
        <x:v>Pending screening and full-text appraisal; no transferability judgment made at identification.</x:v>
      </x:c>
      <x:c r="DG166" s="174"/>
      <x:c r="DH166" s="174"/>
      <x:c r="DI166" s="174"/>
      <x:c r="DJ166" s="174"/>
      <x:c r="DK166" s="174"/>
      <x:c r="DL166" s="174"/>
      <x:c r="DM166" s="174"/>
      <x:c r="DN166" s="174"/>
      <x:c r="DO166" s="174"/>
      <x:c r="DP166" s="174"/>
      <x:c r="DQ166" s="174"/>
      <x:c r="DR166" s="174"/>
      <x:c r="DS166" s="174"/>
      <x:c r="DT166" s="174"/>
      <x:c r="DU166" s="174"/>
      <x:c r="DV166" s="174"/>
      <x:c r="DW166" s="174"/>
      <x:c r="DX166" s="174"/>
      <x:c r="DY166" s="174"/>
      <x:c r="DZ166" s="174" t="str">
        <x:v>Title/abstract screening alone does not establish effectiveness, causality, methodological quality, transferability to Brazilian public safety or an institutional recommendation.</x:v>
      </x:c>
      <x:c r="EA166" s="174" t="str">
        <x:v>Pending</x:v>
      </x:c>
      <x:c r="EB166" s="175" t="str">
        <x:f>IF(L166="","",IF(EC166="READY","Yes","No / Pending"))</x:f>
        <x:v>No / Pending</x:v>
      </x:c>
      <x:c r="EC166" s="174" t="str">
        <x:f>IF(L166="","",IF(OR(ISNUMBER(SEARCH("Retracted Publication",Q166)),CM166="Retracted",CN166="Retracted",CM166="Expression of Concern",CN166="Expression of Concern",F166="Not used",CG166="Critical",CH166="High",CH166="Critical"),"BLOCKED — integrity or use restriction",IF(AND(CJ166="Yes",CK166="Yes",CL166="Yes"),IF(AND(CM166="Clear",CN166="Verified — clear"),IF(AND(AND(LEN(TRIM(CF166))&gt;0,LEFT(LOWER(TRIM(CF166)),7)&lt;&gt;"pending"),OR(CG166="High",CG166="Moderate"),OR(CH166="Low",CH166="Some concerns",CH166="Not applicable")),IF(AND(DD166="No",OR(DE166="HIGH",DE166="CONDITIONAL"),AND(LEN(TRIM(DF166))&gt;0,LEFT(LOWER(TRIM(DF166)),7)&lt;&gt;"pending")),IF(AND(AND(LEN(TRIM(DT166))&gt;0,LEFT(LOWER(TRIM(DT166)),7)&lt;&gt;"pending"),AND(LEN(TRIM(DU166))&gt;0,LEFT(LOWER(TRIM(DU166)),7)&lt;&gt;"pending"),OR(AND(LEN(TRIM(DV166))&gt;0,LEFT(LOWER(TRIM(DV166)),7)&lt;&gt;"pending"),AND(LEN(TRIM(DW166))&gt;0,LEFT(LOWER(TRIM(DW166)),7)&lt;&gt;"pending")),AND(LEN(TRIM(DX166))&gt;0,LEFT(LOWER(TRIM(DX166)),7)&lt;&gt;"pending")),IF(AND(F166="Claim-ready",OR(EA166="Strong",EA166="Moderate"),AND(LEN(TRIM(G166))&gt;0,LEFT(LOWER(TRIM(G166)),7)&lt;&gt;"pending"),G166&lt;&gt;"No substantive use decision is permitted from identification metadata alone.",AND(LEN(TRIM(DZ166))&gt;0,LEFT(LOWER(TRIM(DZ166)),7)&lt;&gt;"pending"),DZ166&lt;&gt;"Identification metadata alone does not permit any substantive scientific, causal, operational, or institutional claim.",AND(LEN(TRIM(EI166))&gt;0,LEFT(LOWER(TRIM(EI166)),7)&lt;&gt;"pending"),ISNUMBER(EH166),EH166&gt;0),"READY","PENDING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6" s="174" t="str">
        <x:v>Pending</x:v>
      </x:c>
      <x:c r="EE166" s="174"/>
      <x:c r="EF166" s="174" t="str">
        <x:v>Pending</x:v>
      </x:c>
      <x:c r="EG166" s="174" t="str">
        <x:v>Pending</x:v>
      </x:c>
      <x:c r="EH166" s="177"/>
      <x:c r="EI166" s="500"/>
      <x:c r="EJ166" s="174"/>
      <x:c r="EK166" s="174" t="str">
        <x:v>Pending</x:v>
      </x:c>
      <x:c r="EL166" s="177" t="n">
        <x:v>46272</x:v>
      </x:c>
      <x:c r="EM166" s="174" t="str">
        <x:v>Production PubMed record imported and reconciled to Zotero item WLUCN9BB;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6" s="181" t="n">
        <x:f>IF(L166="","",(IF(N166&lt;&gt;"",1,0)+IF(O166&lt;&gt;"",1,0)+IF(AJ166&lt;&gt;"",1,0)+IF(AU166&lt;&gt;"",1,0)+IF(BE166&lt;&gt;"",1,0)+IF(CF166&lt;&gt;"",1,0)+IF(CJ166="Yes",1,0)+IF(CL166="Yes",1,0)+IF(DE166&lt;&gt;"Pending",1,0)+IF(F166&lt;&gt;"",1,0)+IF(DZ166&lt;&gt;"",1,0)+IF(EI166&lt;&gt;"",1,0))/12)</x:f>
        <x:v>0.5</x:v>
      </x:c>
    </x:row>
    <x:row r="167">
      <x:c r="A167" s="175" t="str">
        <x:v>EV-0164</x:v>
      </x:c>
      <x:c r="B167" s="174" t="str">
        <x:v>Integrity check</x:v>
      </x:c>
      <x:c r="C167" s="175" t="str">
        <x:f>IF(L167="","",IF(LEFT(EC167,7)="BLOCKED","🔴 Do not use for conclusion",IF(EB167="Yes","🟢 Claim-ready","🟡 Caution / context")))</x:f>
        <x:v>🟡 Caution / context</x:v>
      </x:c>
      <x:c r="D167" s="174" t="str">
        <x:f>IF(L167="","",EC167)</x:f>
        <x:v>PENDING — appropriate appraisal</x:v>
      </x:c>
      <x:c r="E167" s="174" t="str">
        <x:v>P3 — Medium</x:v>
      </x:c>
      <x:c r="F167" s="174" t="str">
        <x:v>Pending</x:v>
      </x:c>
      <x:c r="G167" s="174" t="str">
        <x:v>Title/abstract identify an explicit tactical/public-safety context and readiness domain; retain for full-text assessment.</x:v>
      </x:c>
      <x:c r="H167" s="174" t="str">
        <x:v>Obtain and review lawful full text; confirm human adjudication; then select a design-specific appraisal instrument.</x:v>
      </x:c>
      <x:c r="I167" s="174"/>
      <x:c r="J167" s="174" t="str">
        <x:v>A — Core</x:v>
      </x:c>
      <x:c r="K167" s="174" t="str">
        <x:v>IDENTIFIED</x:v>
      </x:c>
      <x:c r="L167" s="174" t="str">
        <x:v>The Effectiveness of a 10-Week Concurrent Strength and Endurance Training Program on the Physical Readiness of Trained British Army Soldiers.</x:v>
      </x:c>
      <x:c r="M167" s="174"/>
      <x:c r="N167" s="174" t="str">
        <x:v>Nevin, Jonpaul; Suffield, Colin; Mutch, Stephen; Glass, Matthew; Sadler, Shane; Mclay, William; Coonan, Lee; Penver, Ross; Beckingham, Jodie</x:v>
      </x:c>
      <x:c r="O167" s="176" t="n">
        <x:v>2026</x:v>
      </x:c>
      <x:c r="P167" s="174" t="str">
        <x:v>Journal of strength and conditioning research</x:v>
      </x:c>
      <x:c r="Q167" s="174" t="str">
        <x:v>Journal Article; Randomized Controlled Trial</x:v>
      </x:c>
      <x:c r="R167" s="174" t="str">
        <x:v>Unclear</x:v>
      </x:c>
      <x:c r="S167" s="174" t="str">
        <x:v>Unknown</x:v>
      </x:c>
      <x:c r="T167" s="174" t="str">
        <x:v>eng</x:v>
      </x:c>
      <x:c r="U167" s="174" t="str">
        <x:v>https://pubmed.ncbi.nlm.nih.gov/41576259/</x:v>
      </x:c>
      <x:c r="V167" s="174" t="str">
        <x:v>10.1519/jsc.0000000000005275</x:v>
      </x:c>
      <x:c r="W167" s="175" t="str">
        <x:f>IF(V167="","",LOWER(SUBSTITUTE(SUBSTITUTE(SUBSTITUTE(SUBSTITUTE(TRIM(V167),"https://doi.org/",""),"http://doi.org/",""),"https://dx.doi.org/",""),"doi:","")))</x:f>
        <x:v>10.1519/jsc.0000000000005275</x:v>
      </x:c>
      <x:c r="X167" s="174" t="str">
        <x:v>41576259</x:v>
      </x:c>
      <x:c r="Y167" s="174" t="str"/>
      <x:c r="Z167" s="174"/>
      <x:c r="AA167" s="174" t="str">
        <x:v>PubMed/MEDLINE</x:v>
      </x:c>
      <x:c r="AB167" s="174" t="str">
        <x:v>PUBMED-A-v1.0-2026-08-28</x:v>
      </x:c>
      <x:c r="AC167" s="174" t="str">
        <x:v>SP-PUBMED-A-20260828</x:v>
      </x:c>
      <x:c r="AD167" s="177" t="n">
        <x:v>46262</x:v>
      </x:c>
      <x:c r="AE167" s="177" t="n">
        <x:v>46272</x:v>
      </x:c>
      <x:c r="AF167" s="174" t="str">
        <x:v>XBIVSVIR</x:v>
      </x:c>
      <x:c r="AG167" s="174"/>
      <x:c r="AH167" s="174" t="str">
        <x:v>Tactical Athlete → Operational Readiness Brazil</x:v>
      </x:c>
      <x:c r="AI167" s="174" t="str">
        <x:v>evidence-family:A</x:v>
      </x:c>
      <x:c r="AJ167" s="174"/>
      <x:c r="AK167" s="175" t="str">
        <x:f>IF(AJ167="","",IF(OR(LOWER(AJ167)="brazil",LOWER(AJ167)="brasil"),"Yes","No"))</x:f>
      </x:c>
      <x:c r="AL167" s="174"/>
      <x:c r="AM167" s="174"/>
      <x:c r="AN167" s="174"/>
      <x:c r="AO167" s="178"/>
      <x:c r="AP167" s="174"/>
      <x:c r="AQ167" s="174"/>
      <x:c r="AR167" s="174"/>
      <x:c r="AS167" s="174"/>
      <x:c r="AT167" s="174"/>
      <x:c r="AU167" s="174"/>
      <x:c r="AV167" s="174"/>
      <x:c r="AW167" s="174"/>
      <x:c r="AX167" s="174"/>
      <x:c r="AY167" s="174"/>
      <x:c r="AZ167" s="174"/>
      <x:c r="BA167" s="174"/>
      <x:c r="BB167" s="174"/>
      <x:c r="BC167" s="174"/>
      <x:c r="BD167" s="174"/>
      <x:c r="BE167" s="174"/>
      <x:c r="BF167" s="174"/>
      <x:c r="BG167" s="174"/>
      <x:c r="BH167" s="174"/>
      <x:c r="BI167" s="174"/>
      <x:c r="BJ167" s="174"/>
      <x:c r="BK167" s="174"/>
      <x:c r="BL167" s="174"/>
      <x:c r="BM167" s="174"/>
      <x:c r="BN167" s="174"/>
      <x:c r="BO167" s="174"/>
      <x:c r="BP167" s="174"/>
      <x:c r="BQ167" s="174"/>
      <x:c r="BR167" s="174"/>
      <x:c r="BS167" s="174"/>
      <x:c r="BT167" s="174"/>
      <x:c r="BU167" s="174"/>
      <x:c r="BV167" s="174"/>
      <x:c r="BW167" s="174"/>
      <x:c r="BX167" s="174"/>
      <x:c r="BY167" s="174"/>
      <x:c r="BZ167" s="174"/>
      <x:c r="CA167" s="174"/>
      <x:c r="CB167" s="174"/>
      <x:c r="CC167" s="174"/>
      <x:c r="CD167" s="174"/>
      <x:c r="CE167" s="174"/>
      <x:c r="CF167" s="174"/>
      <x:c r="CG167" s="174"/>
      <x:c r="CH167" s="174"/>
      <x:c r="CI167" s="179"/>
      <x:c r="CJ167" s="174" t="str">
        <x:v>Yes</x:v>
      </x:c>
      <x:c r="CK167" s="174" t="str">
        <x:v>Yes</x:v>
      </x:c>
      <x:c r="CL167" s="174" t="str">
        <x:v>Yes</x:v>
      </x:c>
      <x:c r="CM167" s="174" t="str">
        <x:v>Clear</x:v>
      </x:c>
      <x:c r="CN167" s="174" t="str">
        <x:v>Verified — clear</x:v>
      </x:c>
      <x:c r="CO167" s="177" t="n">
        <x:v>46272</x:v>
      </x:c>
      <x:c r="CP167" s="174" t="str">
        <x:v>https://pubmed.ncbi.nlm.nih.gov/41576259/</x:v>
      </x:c>
      <x:c r="CQ167" s="174"/>
      <x:c r="CR167" s="174"/>
      <x:c r="CS167" s="174"/>
      <x:c r="CT167" s="174"/>
      <x:c r="CU167" s="176"/>
      <x:c r="CV167" s="176"/>
      <x:c r="CW167" s="176"/>
      <x:c r="CX167" s="176"/>
      <x:c r="CY167" s="176"/>
      <x:c r="CZ167" s="176"/>
      <x:c r="DA167" s="176"/>
      <x:c r="DB167" s="175" t="str">
        <x:f>IF(L167="","",IF(AND(COUNT(CU167:DA167)=7,OR(CU167=0,CU167=1,CU167=2),OR(CV167=0,CV167=1,CV167=2),OR(CW167=0,CW167=1,CW167=2),OR(CX167=0,CX167=1,CX167=2),OR(CY167=0,CY167=1,CY167=2),OR(CZ167=0,CZ167=1,CZ167=2),OR(DA167=0,DA167=1,DA167=2)),SUM(CU167:DA167),""))</x:f>
      </x:c>
      <x:c r="DC167" s="180" t="str">
        <x:f>IF(DB167="","",ROUND(DB167/14*10,1))</x:f>
      </x:c>
      <x:c r="DD167" s="174" t="str">
        <x:v>Pending</x:v>
      </x:c>
      <x:c r="DE167" s="175" t="str">
        <x:f>IF(L167="","",IF(DC167="","Pending",IF(DD167="Yes","CONDITIONAL — safety override",IF(DC167&gt;=8,"HIGH",IF(DC167&gt;=5,"CONDITIONAL","LOW")))))</x:f>
        <x:v>Pending</x:v>
      </x:c>
      <x:c r="DF167" s="174" t="str">
        <x:v>Pending screening and full-text appraisal; no transferability judgment made at identification.</x:v>
      </x:c>
      <x:c r="DG167" s="174"/>
      <x:c r="DH167" s="174"/>
      <x:c r="DI167" s="174"/>
      <x:c r="DJ167" s="174"/>
      <x:c r="DK167" s="174"/>
      <x:c r="DL167" s="174"/>
      <x:c r="DM167" s="174"/>
      <x:c r="DN167" s="174"/>
      <x:c r="DO167" s="174"/>
      <x:c r="DP167" s="174"/>
      <x:c r="DQ167" s="174"/>
      <x:c r="DR167" s="174"/>
      <x:c r="DS167" s="174"/>
      <x:c r="DT167" s="174"/>
      <x:c r="DU167" s="174"/>
      <x:c r="DV167" s="174"/>
      <x:c r="DW167" s="174"/>
      <x:c r="DX167" s="174"/>
      <x:c r="DY167" s="174"/>
      <x:c r="DZ167" s="174" t="str">
        <x:v>Title/abstract screening alone does not establish effectiveness, causality, methodological quality, transferability to Brazilian public safety or an institutional recommendation.</x:v>
      </x:c>
      <x:c r="EA167" s="174" t="str">
        <x:v>Pending</x:v>
      </x:c>
      <x:c r="EB167" s="175" t="str">
        <x:f>IF(L167="","",IF(EC167="READY","Yes","No / Pending"))</x:f>
        <x:v>No / Pending</x:v>
      </x:c>
      <x:c r="EC167" s="174" t="str">
        <x:f>IF(L167="","",IF(OR(ISNUMBER(SEARCH("Retracted Publication",Q167)),CM167="Retracted",CN167="Retracted",CM167="Expression of Concern",CN167="Expression of Concern",F167="Not used",CG167="Critical",CH167="High",CH167="Critical"),"BLOCKED — integrity or use restriction",IF(AND(CJ167="Yes",CK167="Yes",CL167="Yes"),IF(AND(CM167="Clear",CN167="Verified — clear"),IF(AND(AND(LEN(TRIM(CF167))&gt;0,LEFT(LOWER(TRIM(CF167)),7)&lt;&gt;"pending"),OR(CG167="High",CG167="Moderate"),OR(CH167="Low",CH167="Some concerns",CH167="Not applicable")),IF(AND(DD167="No",OR(DE167="HIGH",DE167="CONDITIONAL"),AND(LEN(TRIM(DF167))&gt;0,LEFT(LOWER(TRIM(DF167)),7)&lt;&gt;"pending")),IF(AND(AND(LEN(TRIM(DT167))&gt;0,LEFT(LOWER(TRIM(DT167)),7)&lt;&gt;"pending"),AND(LEN(TRIM(DU167))&gt;0,LEFT(LOWER(TRIM(DU167)),7)&lt;&gt;"pending"),OR(AND(LEN(TRIM(DV167))&gt;0,LEFT(LOWER(TRIM(DV167)),7)&lt;&gt;"pending"),AND(LEN(TRIM(DW167))&gt;0,LEFT(LOWER(TRIM(DW167)),7)&lt;&gt;"pending")),AND(LEN(TRIM(DX167))&gt;0,LEFT(LOWER(TRIM(DX167)),7)&lt;&gt;"pending")),IF(AND(F167="Claim-ready",OR(EA167="Strong",EA167="Moderate"),AND(LEN(TRIM(G167))&gt;0,LEFT(LOWER(TRIM(G167)),7)&lt;&gt;"pending"),G167&lt;&gt;"No substantive use decision is permitted from identification metadata alone.",AND(LEN(TRIM(DZ167))&gt;0,LEFT(LOWER(TRIM(DZ167)),7)&lt;&gt;"pending"),DZ167&lt;&gt;"Identification metadata alone does not permit any substantive scientific, causal, operational, or institutional claim.",AND(LEN(TRIM(EI167))&gt;0,LEFT(LOWER(TRIM(EI167)),7)&lt;&gt;"pending"),ISNUMBER(EH167),EH167&gt;0),"READY","PENDING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7" s="174" t="str">
        <x:v>Pending</x:v>
      </x:c>
      <x:c r="EE167" s="174"/>
      <x:c r="EF167" s="174" t="str">
        <x:v>Pending</x:v>
      </x:c>
      <x:c r="EG167" s="174" t="str">
        <x:v>Pending</x:v>
      </x:c>
      <x:c r="EH167" s="177"/>
      <x:c r="EI167" s="500"/>
      <x:c r="EJ167" s="174"/>
      <x:c r="EK167" s="174" t="str">
        <x:v>Pending</x:v>
      </x:c>
      <x:c r="EL167" s="177" t="n">
        <x:v>46272</x:v>
      </x:c>
      <x:c r="EM167" s="174" t="str">
        <x:v>Production PubMed record imported and reconciled to Zotero item XBIVSVIR;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7" s="181" t="n">
        <x:f>IF(L167="","",(IF(N167&lt;&gt;"",1,0)+IF(O167&lt;&gt;"",1,0)+IF(AJ167&lt;&gt;"",1,0)+IF(AU167&lt;&gt;"",1,0)+IF(BE167&lt;&gt;"",1,0)+IF(CF167&lt;&gt;"",1,0)+IF(CJ167="Yes",1,0)+IF(CL167="Yes",1,0)+IF(DE167&lt;&gt;"Pending",1,0)+IF(F167&lt;&gt;"",1,0)+IF(DZ167&lt;&gt;"",1,0)+IF(EI167&lt;&gt;"",1,0))/12)</x:f>
        <x:v>0.5</x:v>
      </x:c>
    </x:row>
    <x:row r="168">
      <x:c r="A168" s="175" t="str">
        <x:v>EV-0165</x:v>
      </x:c>
      <x:c r="B168" s="174" t="str">
        <x:v>Integrity check</x:v>
      </x:c>
      <x:c r="C168" s="175" t="str">
        <x:f>IF(L168="","",IF(LEFT(EC168,7)="BLOCKED","🔴 Do not use for conclusion",IF(EB168="Yes","🟢 Claim-ready","🟡 Caution / context")))</x:f>
        <x:v>🟡 Caution / context</x:v>
      </x:c>
      <x:c r="D168" s="174" t="str">
        <x:f>IF(L168="","",EC168)</x:f>
        <x:v>PENDING — appropriate appraisal</x:v>
      </x:c>
      <x:c r="E168" s="174" t="str">
        <x:v>P3 — Medium</x:v>
      </x:c>
      <x:c r="F168" s="174" t="str">
        <x:v>Pending</x:v>
      </x:c>
      <x:c r="G168" s="174" t="str">
        <x:v>A potentially relevant concept is present, but direct applicability is ambiguous at title/abstract level.</x:v>
      </x:c>
      <x:c r="H168" s="174" t="str">
        <x:v>Human title/abstract adjudication; retrieve full text if relevance remains plausible.</x:v>
      </x:c>
      <x:c r="I168" s="174"/>
      <x:c r="J168" s="174" t="str">
        <x:v>C — Implementation Science</x:v>
      </x:c>
      <x:c r="K168" s="174" t="str">
        <x:v>IDENTIFIED</x:v>
      </x:c>
      <x:c r="L168" s="174" t="str">
        <x:v>Adaptation of the PRIDE in All Who Served Facilitation Manual to Support Scale-Up of a Novel Program for LGBTQIA+ Veterans.</x:v>
      </x:c>
      <x:c r="M168" s="174"/>
      <x:c r="N168" s="174" t="str">
        <x:v>Haigh, Sylvia V; Sperry, Heather A; Craycraft, Anna; Wilcox, Michelle; Bishop, Teddy; Wilson, Sarah M; Hilgeman, Michelle M</x:v>
      </x:c>
      <x:c r="O168" s="176" t="n">
        <x:v>2026</x:v>
      </x:c>
      <x:c r="P168" s="174" t="str">
        <x:v>Health promotion practice</x:v>
      </x:c>
      <x:c r="Q168" s="174" t="str">
        <x:v>Journal Article</x:v>
      </x:c>
      <x:c r="R168" s="174" t="str">
        <x:v>Unclear</x:v>
      </x:c>
      <x:c r="S168" s="174" t="str">
        <x:v>Unknown</x:v>
      </x:c>
      <x:c r="T168" s="174" t="str">
        <x:v>eng</x:v>
      </x:c>
      <x:c r="U168" s="174" t="str">
        <x:v>https://pubmed.ncbi.nlm.nih.gov/41574460/</x:v>
      </x:c>
      <x:c r="V168" s="174" t="str">
        <x:v>10.1177/15248399251415426</x:v>
      </x:c>
      <x:c r="W168" s="175" t="str">
        <x:f>IF(V168="","",LOWER(SUBSTITUTE(SUBSTITUTE(SUBSTITUTE(SUBSTITUTE(TRIM(V168),"https://doi.org/",""),"http://doi.org/",""),"https://dx.doi.org/",""),"doi:","")))</x:f>
        <x:v>10.1177/15248399251415426</x:v>
      </x:c>
      <x:c r="X168" s="174" t="str">
        <x:v>41574460</x:v>
      </x:c>
      <x:c r="Y168" s="174" t="str"/>
      <x:c r="Z168" s="174"/>
      <x:c r="AA168" s="174" t="str">
        <x:v>PubMed/MEDLINE</x:v>
      </x:c>
      <x:c r="AB168" s="174" t="str">
        <x:v>PUBMED-C-v1.0-2026-08-28</x:v>
      </x:c>
      <x:c r="AC168" s="174" t="str">
        <x:v>SP-PUBMED-C-20260828</x:v>
      </x:c>
      <x:c r="AD168" s="177" t="n">
        <x:v>46262</x:v>
      </x:c>
      <x:c r="AE168" s="177" t="n">
        <x:v>46272</x:v>
      </x:c>
      <x:c r="AF168" s="174" t="str">
        <x:v>8QLVJD82</x:v>
      </x:c>
      <x:c r="AG168" s="174"/>
      <x:c r="AH168" s="174" t="str">
        <x:v>Tactical Athlete → Operational Readiness Brazil</x:v>
      </x:c>
      <x:c r="AI168" s="174" t="str">
        <x:v>evidence-family:C</x:v>
      </x:c>
      <x:c r="AJ168" s="174"/>
      <x:c r="AK168" s="175" t="str">
        <x:f>IF(AJ168="","",IF(OR(LOWER(AJ168)="brazil",LOWER(AJ168)="brasil"),"Yes","No"))</x:f>
      </x:c>
      <x:c r="AL168" s="174"/>
      <x:c r="AM168" s="174"/>
      <x:c r="AN168" s="174"/>
      <x:c r="AO168" s="178"/>
      <x:c r="AP168" s="174"/>
      <x:c r="AQ168" s="174"/>
      <x:c r="AR168" s="174"/>
      <x:c r="AS168" s="174"/>
      <x:c r="AT168" s="174"/>
      <x:c r="AU168" s="174"/>
      <x:c r="AV168" s="174"/>
      <x:c r="AW168" s="174"/>
      <x:c r="AX168" s="174"/>
      <x:c r="AY168" s="174"/>
      <x:c r="AZ168" s="174"/>
      <x:c r="BA168" s="174"/>
      <x:c r="BB168" s="174"/>
      <x:c r="BC168" s="174"/>
      <x:c r="BD168" s="174"/>
      <x:c r="BE168" s="174"/>
      <x:c r="BF168" s="174"/>
      <x:c r="BG168" s="174"/>
      <x:c r="BH168" s="174"/>
      <x:c r="BI168" s="174"/>
      <x:c r="BJ168" s="174"/>
      <x:c r="BK168" s="174"/>
      <x:c r="BL168" s="174"/>
      <x:c r="BM168" s="174"/>
      <x:c r="BN168" s="174"/>
      <x:c r="BO168" s="174"/>
      <x:c r="BP168" s="174"/>
      <x:c r="BQ168" s="174"/>
      <x:c r="BR168" s="174"/>
      <x:c r="BS168" s="174"/>
      <x:c r="BT168" s="174"/>
      <x:c r="BU168" s="174"/>
      <x:c r="BV168" s="174"/>
      <x:c r="BW168" s="174"/>
      <x:c r="BX168" s="174"/>
      <x:c r="BY168" s="174"/>
      <x:c r="BZ168" s="174"/>
      <x:c r="CA168" s="174"/>
      <x:c r="CB168" s="174"/>
      <x:c r="CC168" s="174"/>
      <x:c r="CD168" s="174"/>
      <x:c r="CE168" s="174"/>
      <x:c r="CF168" s="174"/>
      <x:c r="CG168" s="174"/>
      <x:c r="CH168" s="174"/>
      <x:c r="CI168" s="179"/>
      <x:c r="CJ168" s="174" t="str">
        <x:v>Yes</x:v>
      </x:c>
      <x:c r="CK168" s="174" t="str">
        <x:v>Yes</x:v>
      </x:c>
      <x:c r="CL168" s="174" t="str">
        <x:v>Yes</x:v>
      </x:c>
      <x:c r="CM168" s="174" t="str">
        <x:v>Clear</x:v>
      </x:c>
      <x:c r="CN168" s="174" t="str">
        <x:v>Verified — clear</x:v>
      </x:c>
      <x:c r="CO168" s="177" t="n">
        <x:v>46272</x:v>
      </x:c>
      <x:c r="CP168" s="174" t="str">
        <x:v>https://pubmed.ncbi.nlm.nih.gov/41574460/</x:v>
      </x:c>
      <x:c r="CQ168" s="174"/>
      <x:c r="CR168" s="174"/>
      <x:c r="CS168" s="174"/>
      <x:c r="CT168" s="174"/>
      <x:c r="CU168" s="176"/>
      <x:c r="CV168" s="176"/>
      <x:c r="CW168" s="176"/>
      <x:c r="CX168" s="176"/>
      <x:c r="CY168" s="176"/>
      <x:c r="CZ168" s="176"/>
      <x:c r="DA168" s="176"/>
      <x:c r="DB168" s="175" t="str">
        <x:f>IF(L168="","",IF(AND(COUNT(CU168:DA168)=7,OR(CU168=0,CU168=1,CU168=2),OR(CV168=0,CV168=1,CV168=2),OR(CW168=0,CW168=1,CW168=2),OR(CX168=0,CX168=1,CX168=2),OR(CY168=0,CY168=1,CY168=2),OR(CZ168=0,CZ168=1,CZ168=2),OR(DA168=0,DA168=1,DA168=2)),SUM(CU168:DA168),""))</x:f>
      </x:c>
      <x:c r="DC168" s="180" t="str">
        <x:f>IF(DB168="","",ROUND(DB168/14*10,1))</x:f>
      </x:c>
      <x:c r="DD168" s="174" t="str">
        <x:v>Pending</x:v>
      </x:c>
      <x:c r="DE168" s="175" t="str">
        <x:f>IF(L168="","",IF(DC168="","Pending",IF(DD168="Yes","CONDITIONAL — safety override",IF(DC168&gt;=8,"HIGH",IF(DC168&gt;=5,"CONDITIONAL","LOW")))))</x:f>
        <x:v>Pending</x:v>
      </x:c>
      <x:c r="DF168" s="174" t="str">
        <x:v>Pending screening and full-text appraisal; no transferability judgment made at identification.</x:v>
      </x:c>
      <x:c r="DG168" s="174"/>
      <x:c r="DH168" s="174"/>
      <x:c r="DI168" s="174"/>
      <x:c r="DJ168" s="174"/>
      <x:c r="DK168" s="174"/>
      <x:c r="DL168" s="174"/>
      <x:c r="DM168" s="174"/>
      <x:c r="DN168" s="174"/>
      <x:c r="DO168" s="174"/>
      <x:c r="DP168" s="174"/>
      <x:c r="DQ168" s="174"/>
      <x:c r="DR168" s="174"/>
      <x:c r="DS168" s="174"/>
      <x:c r="DT168" s="174"/>
      <x:c r="DU168" s="174"/>
      <x:c r="DV168" s="174"/>
      <x:c r="DW168" s="174"/>
      <x:c r="DX168" s="174"/>
      <x:c r="DY168" s="174"/>
      <x:c r="DZ168" s="174" t="str">
        <x:v>Title/abstract information is insufficient for a substantive scientific, causal, transferability or institutional claim.</x:v>
      </x:c>
      <x:c r="EA168" s="174" t="str">
        <x:v>Pending</x:v>
      </x:c>
      <x:c r="EB168" s="175" t="str">
        <x:f>IF(L168="","",IF(EC168="READY","Yes","No / Pending"))</x:f>
        <x:v>No / Pending</x:v>
      </x:c>
      <x:c r="EC168" s="174" t="str">
        <x:f>IF(L168="","",IF(OR(ISNUMBER(SEARCH("Retracted Publication",Q168)),CM168="Retracted",CN168="Retracted",CM168="Expression of Concern",CN168="Expression of Concern",F168="Not used",CG168="Critical",CH168="High",CH168="Critical"),"BLOCKED — integrity or use restriction",IF(AND(CJ168="Yes",CK168="Yes",CL168="Yes"),IF(AND(CM168="Clear",CN168="Verified — clear"),IF(AND(AND(LEN(TRIM(CF168))&gt;0,LEFT(LOWER(TRIM(CF168)),7)&lt;&gt;"pending"),OR(CG168="High",CG168="Moderate"),OR(CH168="Low",CH168="Some concerns",CH168="Not applicable")),IF(AND(DD168="No",OR(DE168="HIGH",DE168="CONDITIONAL"),AND(LEN(TRIM(DF168))&gt;0,LEFT(LOWER(TRIM(DF168)),7)&lt;&gt;"pending")),IF(AND(AND(LEN(TRIM(DT168))&gt;0,LEFT(LOWER(TRIM(DT168)),7)&lt;&gt;"pending"),AND(LEN(TRIM(DU168))&gt;0,LEFT(LOWER(TRIM(DU168)),7)&lt;&gt;"pending"),OR(AND(LEN(TRIM(DV168))&gt;0,LEFT(LOWER(TRIM(DV168)),7)&lt;&gt;"pending"),AND(LEN(TRIM(DW168))&gt;0,LEFT(LOWER(TRIM(DW168)),7)&lt;&gt;"pending")),AND(LEN(TRIM(DX168))&gt;0,LEFT(LOWER(TRIM(DX168)),7)&lt;&gt;"pending")),IF(AND(F168="Claim-ready",OR(EA168="Strong",EA168="Moderate"),AND(LEN(TRIM(G168))&gt;0,LEFT(LOWER(TRIM(G168)),7)&lt;&gt;"pending"),G168&lt;&gt;"No substantive use decision is permitted from identification metadata alone.",AND(LEN(TRIM(DZ168))&gt;0,LEFT(LOWER(TRIM(DZ168)),7)&lt;&gt;"pending"),DZ168&lt;&gt;"Identification metadata alone does not permit any substantive scientific, causal, operational, or institutional claim.",AND(LEN(TRIM(EI168))&gt;0,LEFT(LOWER(TRIM(EI168)),7)&lt;&gt;"pending"),ISNUMBER(EH168),EH168&gt;0),"READY","PENDING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8" s="174" t="str">
        <x:v>Pending</x:v>
      </x:c>
      <x:c r="EE168" s="174"/>
      <x:c r="EF168" s="174" t="str">
        <x:v>Pending</x:v>
      </x:c>
      <x:c r="EG168" s="174" t="str">
        <x:v>Pending</x:v>
      </x:c>
      <x:c r="EH168" s="177"/>
      <x:c r="EI168" s="500"/>
      <x:c r="EJ168" s="174"/>
      <x:c r="EK168" s="174" t="str">
        <x:v>Pending</x:v>
      </x:c>
      <x:c r="EL168" s="177" t="n">
        <x:v>46272</x:v>
      </x:c>
      <x:c r="EM168" s="174" t="str">
        <x:v>Production PubMed record imported and reconciled to Zotero item 8QLVJD82;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68" s="181" t="n">
        <x:f>IF(L168="","",(IF(N168&lt;&gt;"",1,0)+IF(O168&lt;&gt;"",1,0)+IF(AJ168&lt;&gt;"",1,0)+IF(AU168&lt;&gt;"",1,0)+IF(BE168&lt;&gt;"",1,0)+IF(CF168&lt;&gt;"",1,0)+IF(CJ168="Yes",1,0)+IF(CL168="Yes",1,0)+IF(DE168&lt;&gt;"Pending",1,0)+IF(F168&lt;&gt;"",1,0)+IF(DZ168&lt;&gt;"",1,0)+IF(EI168&lt;&gt;"",1,0))/12)</x:f>
        <x:v>0.5</x:v>
      </x:c>
    </x:row>
    <x:row r="169">
      <x:c r="A169" s="175" t="str">
        <x:v>EV-0166</x:v>
      </x:c>
      <x:c r="B169" s="174" t="str">
        <x:v>Integrity check</x:v>
      </x:c>
      <x:c r="C169" s="175" t="str">
        <x:f>IF(L169="","",IF(LEFT(EC169,7)="BLOCKED","🔴 Do not use for conclusion",IF(EB169="Yes","🟢 Claim-ready","🟡 Caution / context")))</x:f>
        <x:v>🟡 Caution / context</x:v>
      </x:c>
      <x:c r="D169" s="174" t="str">
        <x:f>IF(L169="","",EC169)</x:f>
        <x:v>PENDING — appropriate appraisal</x:v>
      </x:c>
      <x:c r="E169" s="174" t="str">
        <x:v>P3 — Medium</x:v>
      </x:c>
      <x:c r="F169" s="174" t="str">
        <x:v>Pending</x:v>
      </x:c>
      <x:c r="G169" s="174" t="str">
        <x:v>Title/abstract identify an explicit tactical/public-safety context and readiness domain; retain for full-text assessment.</x:v>
      </x:c>
      <x:c r="H169" s="174" t="str">
        <x:v>Obtain and review lawful full text; confirm human adjudication; then select a design-specific appraisal instrument.</x:v>
      </x:c>
      <x:c r="I169" s="174"/>
      <x:c r="J169" s="174" t="str">
        <x:v>A — Core</x:v>
      </x:c>
      <x:c r="K169" s="174" t="str">
        <x:v>IDENTIFIED</x:v>
      </x:c>
      <x:c r="L169" s="174" t="str">
        <x:v>A Proposal for a Nationally Standardized Curriculum for Operational Canine Emergency Medical Training for Canine Handlers and EMS Personnel.</x:v>
      </x:c>
      <x:c r="M169" s="174"/>
      <x:c r="N169" s="174" t="str">
        <x:v>Santos, Anna McElhannon; Lott, Alexander; Harris, Curtis; Taylor, Morgan Ashley</x:v>
      </x:c>
      <x:c r="O169" s="176" t="n">
        <x:v>2026</x:v>
      </x:c>
      <x:c r="P169" s="174" t="str">
        <x:v>Disaster medicine and public health preparedness</x:v>
      </x:c>
      <x:c r="Q169" s="174" t="str">
        <x:v>Journal Article</x:v>
      </x:c>
      <x:c r="R169" s="174" t="str">
        <x:v>Unclear</x:v>
      </x:c>
      <x:c r="S169" s="174" t="str">
        <x:v>Unknown</x:v>
      </x:c>
      <x:c r="T169" s="174" t="str">
        <x:v>eng</x:v>
      </x:c>
      <x:c r="U169" s="174" t="str">
        <x:v>https://pubmed.ncbi.nlm.nih.gov/41560370/</x:v>
      </x:c>
      <x:c r="V169" s="174" t="str">
        <x:v>10.1017/dmp.2026.10304</x:v>
      </x:c>
      <x:c r="W169" s="175" t="str">
        <x:f>IF(V169="","",LOWER(SUBSTITUTE(SUBSTITUTE(SUBSTITUTE(SUBSTITUTE(TRIM(V169),"https://doi.org/",""),"http://doi.org/",""),"https://dx.doi.org/",""),"doi:","")))</x:f>
        <x:v>10.1017/dmp.2026.10304</x:v>
      </x:c>
      <x:c r="X169" s="174" t="str">
        <x:v>41560370</x:v>
      </x:c>
      <x:c r="Y169" s="174" t="str"/>
      <x:c r="Z169" s="174"/>
      <x:c r="AA169" s="174" t="str">
        <x:v>PubMed/MEDLINE</x:v>
      </x:c>
      <x:c r="AB169" s="174" t="str">
        <x:v>PUBMED-A-v1.0-2026-08-28</x:v>
      </x:c>
      <x:c r="AC169" s="174" t="str">
        <x:v>SP-PUBMED-A-20260828</x:v>
      </x:c>
      <x:c r="AD169" s="177" t="n">
        <x:v>46262</x:v>
      </x:c>
      <x:c r="AE169" s="177" t="n">
        <x:v>46272</x:v>
      </x:c>
      <x:c r="AF169" s="174" t="str">
        <x:v>64LW4LSX</x:v>
      </x:c>
      <x:c r="AG169" s="174"/>
      <x:c r="AH169" s="174" t="str">
        <x:v>Tactical Athlete → Operational Readiness Brazil</x:v>
      </x:c>
      <x:c r="AI169" s="174" t="str">
        <x:v>evidence-family:A</x:v>
      </x:c>
      <x:c r="AJ169" s="174"/>
      <x:c r="AK169" s="175" t="str">
        <x:f>IF(AJ169="","",IF(OR(LOWER(AJ169)="brazil",LOWER(AJ169)="brasil"),"Yes","No"))</x:f>
      </x:c>
      <x:c r="AL169" s="174"/>
      <x:c r="AM169" s="174"/>
      <x:c r="AN169" s="174"/>
      <x:c r="AO169" s="178"/>
      <x:c r="AP169" s="174"/>
      <x:c r="AQ169" s="174"/>
      <x:c r="AR169" s="174"/>
      <x:c r="AS169" s="174"/>
      <x:c r="AT169" s="174"/>
      <x:c r="AU169" s="174"/>
      <x:c r="AV169" s="174"/>
      <x:c r="AW169" s="174"/>
      <x:c r="AX169" s="174"/>
      <x:c r="AY169" s="174"/>
      <x:c r="AZ169" s="174"/>
      <x:c r="BA169" s="174"/>
      <x:c r="BB169" s="174"/>
      <x:c r="BC169" s="174"/>
      <x:c r="BD169" s="174"/>
      <x:c r="BE169" s="174"/>
      <x:c r="BF169" s="174"/>
      <x:c r="BG169" s="174"/>
      <x:c r="BH169" s="174"/>
      <x:c r="BI169" s="174"/>
      <x:c r="BJ169" s="174"/>
      <x:c r="BK169" s="174"/>
      <x:c r="BL169" s="174"/>
      <x:c r="BM169" s="174"/>
      <x:c r="BN169" s="174"/>
      <x:c r="BO169" s="174"/>
      <x:c r="BP169" s="174"/>
      <x:c r="BQ169" s="174"/>
      <x:c r="BR169" s="174"/>
      <x:c r="BS169" s="174"/>
      <x:c r="BT169" s="174"/>
      <x:c r="BU169" s="174"/>
      <x:c r="BV169" s="174"/>
      <x:c r="BW169" s="174"/>
      <x:c r="BX169" s="174"/>
      <x:c r="BY169" s="174"/>
      <x:c r="BZ169" s="174"/>
      <x:c r="CA169" s="174"/>
      <x:c r="CB169" s="174"/>
      <x:c r="CC169" s="174"/>
      <x:c r="CD169" s="174"/>
      <x:c r="CE169" s="174"/>
      <x:c r="CF169" s="174"/>
      <x:c r="CG169" s="174"/>
      <x:c r="CH169" s="174"/>
      <x:c r="CI169" s="179"/>
      <x:c r="CJ169" s="174" t="str">
        <x:v>Yes</x:v>
      </x:c>
      <x:c r="CK169" s="174" t="str">
        <x:v>Yes</x:v>
      </x:c>
      <x:c r="CL169" s="174" t="str">
        <x:v>Yes</x:v>
      </x:c>
      <x:c r="CM169" s="174" t="str">
        <x:v>Clear</x:v>
      </x:c>
      <x:c r="CN169" s="174" t="str">
        <x:v>Verified — clear</x:v>
      </x:c>
      <x:c r="CO169" s="177" t="n">
        <x:v>46272</x:v>
      </x:c>
      <x:c r="CP169" s="174" t="str">
        <x:v>https://pubmed.ncbi.nlm.nih.gov/41560370/</x:v>
      </x:c>
      <x:c r="CQ169" s="174"/>
      <x:c r="CR169" s="174"/>
      <x:c r="CS169" s="174"/>
      <x:c r="CT169" s="174"/>
      <x:c r="CU169" s="176"/>
      <x:c r="CV169" s="176"/>
      <x:c r="CW169" s="176"/>
      <x:c r="CX169" s="176"/>
      <x:c r="CY169" s="176"/>
      <x:c r="CZ169" s="176"/>
      <x:c r="DA169" s="176"/>
      <x:c r="DB169" s="175" t="str">
        <x:f>IF(L169="","",IF(AND(COUNT(CU169:DA169)=7,OR(CU169=0,CU169=1,CU169=2),OR(CV169=0,CV169=1,CV169=2),OR(CW169=0,CW169=1,CW169=2),OR(CX169=0,CX169=1,CX169=2),OR(CY169=0,CY169=1,CY169=2),OR(CZ169=0,CZ169=1,CZ169=2),OR(DA169=0,DA169=1,DA169=2)),SUM(CU169:DA169),""))</x:f>
      </x:c>
      <x:c r="DC169" s="180" t="str">
        <x:f>IF(DB169="","",ROUND(DB169/14*10,1))</x:f>
      </x:c>
      <x:c r="DD169" s="174" t="str">
        <x:v>Pending</x:v>
      </x:c>
      <x:c r="DE169" s="175" t="str">
        <x:f>IF(L169="","",IF(DC169="","Pending",IF(DD169="Yes","CONDITIONAL — safety override",IF(DC169&gt;=8,"HIGH",IF(DC169&gt;=5,"CONDITIONAL","LOW")))))</x:f>
        <x:v>Pending</x:v>
      </x:c>
      <x:c r="DF169" s="174" t="str">
        <x:v>Pending screening and full-text appraisal; no transferability judgment made at identification.</x:v>
      </x:c>
      <x:c r="DG169" s="174"/>
      <x:c r="DH169" s="174"/>
      <x:c r="DI169" s="174"/>
      <x:c r="DJ169" s="174"/>
      <x:c r="DK169" s="174"/>
      <x:c r="DL169" s="174"/>
      <x:c r="DM169" s="174"/>
      <x:c r="DN169" s="174"/>
      <x:c r="DO169" s="174"/>
      <x:c r="DP169" s="174"/>
      <x:c r="DQ169" s="174"/>
      <x:c r="DR169" s="174"/>
      <x:c r="DS169" s="174"/>
      <x:c r="DT169" s="174"/>
      <x:c r="DU169" s="174"/>
      <x:c r="DV169" s="174"/>
      <x:c r="DW169" s="174"/>
      <x:c r="DX169" s="174"/>
      <x:c r="DY169" s="174"/>
      <x:c r="DZ169" s="174" t="str">
        <x:v>Title/abstract screening alone does not establish effectiveness, causality, methodological quality, transferability to Brazilian public safety or an institutional recommendation.</x:v>
      </x:c>
      <x:c r="EA169" s="174" t="str">
        <x:v>Pending</x:v>
      </x:c>
      <x:c r="EB169" s="175" t="str">
        <x:f>IF(L169="","",IF(EC169="READY","Yes","No / Pending"))</x:f>
        <x:v>No / Pending</x:v>
      </x:c>
      <x:c r="EC169" s="174" t="str">
        <x:f>IF(L169="","",IF(OR(ISNUMBER(SEARCH("Retracted Publication",Q169)),CM169="Retracted",CN169="Retracted",CM169="Expression of Concern",CN169="Expression of Concern",F169="Not used",CG169="Critical",CH169="High",CH169="Critical"),"BLOCKED — integrity or use restriction",IF(AND(CJ169="Yes",CK169="Yes",CL169="Yes"),IF(AND(CM169="Clear",CN169="Verified — clear"),IF(AND(AND(LEN(TRIM(CF169))&gt;0,LEFT(LOWER(TRIM(CF169)),7)&lt;&gt;"pending"),OR(CG169="High",CG169="Moderate"),OR(CH169="Low",CH169="Some concerns",CH169="Not applicable")),IF(AND(DD169="No",OR(DE169="HIGH",DE169="CONDITIONAL"),AND(LEN(TRIM(DF169))&gt;0,LEFT(LOWER(TRIM(DF169)),7)&lt;&gt;"pending")),IF(AND(AND(LEN(TRIM(DT169))&gt;0,LEFT(LOWER(TRIM(DT169)),7)&lt;&gt;"pending"),AND(LEN(TRIM(DU169))&gt;0,LEFT(LOWER(TRIM(DU169)),7)&lt;&gt;"pending"),OR(AND(LEN(TRIM(DV169))&gt;0,LEFT(LOWER(TRIM(DV169)),7)&lt;&gt;"pending"),AND(LEN(TRIM(DW169))&gt;0,LEFT(LOWER(TRIM(DW169)),7)&lt;&gt;"pending")),AND(LEN(TRIM(DX169))&gt;0,LEFT(LOWER(TRIM(DX169)),7)&lt;&gt;"pending")),IF(AND(F169="Claim-ready",OR(EA169="Strong",EA169="Moderate"),AND(LEN(TRIM(G169))&gt;0,LEFT(LOWER(TRIM(G169)),7)&lt;&gt;"pending"),G169&lt;&gt;"No substantive use decision is permitted from identification metadata alone.",AND(LEN(TRIM(DZ169))&gt;0,LEFT(LOWER(TRIM(DZ169)),7)&lt;&gt;"pending"),DZ169&lt;&gt;"Identification metadata alone does not permit any substantive scientific, causal, operational, or institutional claim.",AND(LEN(TRIM(EI169))&gt;0,LEFT(LOWER(TRIM(EI169)),7)&lt;&gt;"pending"),ISNUMBER(EH169),EH169&gt;0),"READY","PENDING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69" s="174" t="str">
        <x:v>Pending</x:v>
      </x:c>
      <x:c r="EE169" s="174"/>
      <x:c r="EF169" s="174" t="str">
        <x:v>Pending</x:v>
      </x:c>
      <x:c r="EG169" s="174" t="str">
        <x:v>Pending</x:v>
      </x:c>
      <x:c r="EH169" s="177"/>
      <x:c r="EI169" s="500"/>
      <x:c r="EJ169" s="174"/>
      <x:c r="EK169" s="174" t="str">
        <x:v>Pending</x:v>
      </x:c>
      <x:c r="EL169" s="177" t="n">
        <x:v>46272</x:v>
      </x:c>
      <x:c r="EM169" s="174" t="str">
        <x:v>Production PubMed record imported and reconciled to Zotero item 64LW4LSX;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69" s="181" t="n">
        <x:f>IF(L169="","",(IF(N169&lt;&gt;"",1,0)+IF(O169&lt;&gt;"",1,0)+IF(AJ169&lt;&gt;"",1,0)+IF(AU169&lt;&gt;"",1,0)+IF(BE169&lt;&gt;"",1,0)+IF(CF169&lt;&gt;"",1,0)+IF(CJ169="Yes",1,0)+IF(CL169="Yes",1,0)+IF(DE169&lt;&gt;"Pending",1,0)+IF(F169&lt;&gt;"",1,0)+IF(DZ169&lt;&gt;"",1,0)+IF(EI169&lt;&gt;"",1,0))/12)</x:f>
        <x:v>0.5</x:v>
      </x:c>
    </x:row>
    <x:row r="170">
      <x:c r="A170" s="175" t="str">
        <x:v>EV-0167</x:v>
      </x:c>
      <x:c r="B170" s="174" t="str">
        <x:v>Integrity check</x:v>
      </x:c>
      <x:c r="C170" s="175" t="str">
        <x:f>IF(L170="","",IF(LEFT(EC170,7)="BLOCKED","🔴 Do not use for conclusion",IF(EB170="Yes","🟢 Claim-ready","🟡 Caution / context")))</x:f>
        <x:v>🟡 Caution / context</x:v>
      </x:c>
      <x:c r="D170" s="174" t="str">
        <x:f>IF(L170="","",EC170)</x:f>
        <x:v>PENDING — appropriate appraisal</x:v>
      </x:c>
      <x:c r="E170" s="174" t="str">
        <x:v>P3 — Medium</x:v>
      </x:c>
      <x:c r="F170" s="174" t="str">
        <x:v>Pending</x:v>
      </x:c>
      <x:c r="G170" s="174" t="str">
        <x:v>Title/abstract identify an explicit implementation-science construct; retain for full-text assessment.</x:v>
      </x:c>
      <x:c r="H170" s="174" t="str">
        <x:v>Obtain and review lawful full text; confirm human adjudication; then select a design-specific appraisal instrument.</x:v>
      </x:c>
      <x:c r="I170" s="174"/>
      <x:c r="J170" s="174" t="str">
        <x:v>C — Implementation Science</x:v>
      </x:c>
      <x:c r="K170" s="174" t="str">
        <x:v>IDENTIFIED</x:v>
      </x:c>
      <x:c r="L170" s="174" t="str">
        <x:v>Does automated feedback impact the acceptability of AI-generated police body worn camera review? An implementation science natural experiment.</x:v>
      </x:c>
      <x:c r="M170" s="174"/>
      <x:c r="N170" s="174" t="str">
        <x:v>Watts, Seth; Del Pozo, Brandon; White, Michael D; Malm, Aili</x:v>
      </x:c>
      <x:c r="O170" s="176" t="n">
        <x:v>2025</x:v>
      </x:c>
      <x:c r="P170" s="174" t="str">
        <x:v>Journal of experimental criminology</x:v>
      </x:c>
      <x:c r="Q170" s="174" t="str">
        <x:v>Journal Article</x:v>
      </x:c>
      <x:c r="R170" s="174" t="str">
        <x:v>Unclear</x:v>
      </x:c>
      <x:c r="S170" s="174" t="str">
        <x:v>Unknown</x:v>
      </x:c>
      <x:c r="T170" s="174" t="str">
        <x:v>eng</x:v>
      </x:c>
      <x:c r="U170" s="174" t="str">
        <x:v>https://pubmed.ncbi.nlm.nih.gov/41537090/</x:v>
      </x:c>
      <x:c r="V170" s="174" t="str">
        <x:v>10.1007/s11292-025-09711-7</x:v>
      </x:c>
      <x:c r="W170" s="175" t="str">
        <x:f>IF(V170="","",LOWER(SUBSTITUTE(SUBSTITUTE(SUBSTITUTE(SUBSTITUTE(TRIM(V170),"https://doi.org/",""),"http://doi.org/",""),"https://dx.doi.org/",""),"doi:","")))</x:f>
        <x:v>10.1007/s11292-025-09711-7</x:v>
      </x:c>
      <x:c r="X170" s="174" t="str">
        <x:v>41537090</x:v>
      </x:c>
      <x:c r="Y170" s="174" t="str">
        <x:v>PMC12798756</x:v>
      </x:c>
      <x:c r="Z170" s="174"/>
      <x:c r="AA170" s="174" t="str">
        <x:v>PubMed/MEDLINE</x:v>
      </x:c>
      <x:c r="AB170" s="174" t="str">
        <x:v>PUBMED-C-v1.0-2026-08-28</x:v>
      </x:c>
      <x:c r="AC170" s="174" t="str">
        <x:v>SP-PUBMED-C-20260828</x:v>
      </x:c>
      <x:c r="AD170" s="177" t="n">
        <x:v>46262</x:v>
      </x:c>
      <x:c r="AE170" s="177" t="n">
        <x:v>46272</x:v>
      </x:c>
      <x:c r="AF170" s="174" t="str">
        <x:v>X6PMUAYB</x:v>
      </x:c>
      <x:c r="AG170" s="174"/>
      <x:c r="AH170" s="174" t="str">
        <x:v>Tactical Athlete → Operational Readiness Brazil</x:v>
      </x:c>
      <x:c r="AI170" s="174" t="str">
        <x:v>evidence-family:C</x:v>
      </x:c>
      <x:c r="AJ170" s="174"/>
      <x:c r="AK170" s="175" t="str">
        <x:f>IF(AJ170="","",IF(OR(LOWER(AJ170)="brazil",LOWER(AJ170)="brasil"),"Yes","No"))</x:f>
      </x:c>
      <x:c r="AL170" s="174"/>
      <x:c r="AM170" s="174"/>
      <x:c r="AN170" s="174"/>
      <x:c r="AO170" s="178"/>
      <x:c r="AP170" s="174"/>
      <x:c r="AQ170" s="174"/>
      <x:c r="AR170" s="174"/>
      <x:c r="AS170" s="174"/>
      <x:c r="AT170" s="174"/>
      <x:c r="AU170" s="174"/>
      <x:c r="AV170" s="174"/>
      <x:c r="AW170" s="174"/>
      <x:c r="AX170" s="174"/>
      <x:c r="AY170" s="174"/>
      <x:c r="AZ170" s="174"/>
      <x:c r="BA170" s="174"/>
      <x:c r="BB170" s="174"/>
      <x:c r="BC170" s="174"/>
      <x:c r="BD170" s="174"/>
      <x:c r="BE170" s="174"/>
      <x:c r="BF170" s="174"/>
      <x:c r="BG170" s="174"/>
      <x:c r="BH170" s="174"/>
      <x:c r="BI170" s="174"/>
      <x:c r="BJ170" s="174"/>
      <x:c r="BK170" s="174"/>
      <x:c r="BL170" s="174"/>
      <x:c r="BM170" s="174"/>
      <x:c r="BN170" s="174"/>
      <x:c r="BO170" s="174"/>
      <x:c r="BP170" s="174"/>
      <x:c r="BQ170" s="174"/>
      <x:c r="BR170" s="174"/>
      <x:c r="BS170" s="174"/>
      <x:c r="BT170" s="174"/>
      <x:c r="BU170" s="174"/>
      <x:c r="BV170" s="174"/>
      <x:c r="BW170" s="174"/>
      <x:c r="BX170" s="174"/>
      <x:c r="BY170" s="174"/>
      <x:c r="BZ170" s="174"/>
      <x:c r="CA170" s="174"/>
      <x:c r="CB170" s="174"/>
      <x:c r="CC170" s="174"/>
      <x:c r="CD170" s="174"/>
      <x:c r="CE170" s="174"/>
      <x:c r="CF170" s="174"/>
      <x:c r="CG170" s="174"/>
      <x:c r="CH170" s="174"/>
      <x:c r="CI170" s="179"/>
      <x:c r="CJ170" s="174" t="str">
        <x:v>Yes</x:v>
      </x:c>
      <x:c r="CK170" s="174" t="str">
        <x:v>Yes</x:v>
      </x:c>
      <x:c r="CL170" s="174" t="str">
        <x:v>Yes</x:v>
      </x:c>
      <x:c r="CM170" s="174" t="str">
        <x:v>Clear</x:v>
      </x:c>
      <x:c r="CN170" s="174" t="str">
        <x:v>Verified — clear</x:v>
      </x:c>
      <x:c r="CO170" s="177" t="n">
        <x:v>46272</x:v>
      </x:c>
      <x:c r="CP170" s="174" t="str">
        <x:v>https://pubmed.ncbi.nlm.nih.gov/41537090/</x:v>
      </x:c>
      <x:c r="CQ170" s="174"/>
      <x:c r="CR170" s="174"/>
      <x:c r="CS170" s="174"/>
      <x:c r="CT170" s="174"/>
      <x:c r="CU170" s="176"/>
      <x:c r="CV170" s="176"/>
      <x:c r="CW170" s="176"/>
      <x:c r="CX170" s="176"/>
      <x:c r="CY170" s="176"/>
      <x:c r="CZ170" s="176"/>
      <x:c r="DA170" s="176"/>
      <x:c r="DB170" s="175" t="str">
        <x:f>IF(L170="","",IF(AND(COUNT(CU170:DA170)=7,OR(CU170=0,CU170=1,CU170=2),OR(CV170=0,CV170=1,CV170=2),OR(CW170=0,CW170=1,CW170=2),OR(CX170=0,CX170=1,CX170=2),OR(CY170=0,CY170=1,CY170=2),OR(CZ170=0,CZ170=1,CZ170=2),OR(DA170=0,DA170=1,DA170=2)),SUM(CU170:DA170),""))</x:f>
      </x:c>
      <x:c r="DC170" s="180" t="str">
        <x:f>IF(DB170="","",ROUND(DB170/14*10,1))</x:f>
      </x:c>
      <x:c r="DD170" s="174" t="str">
        <x:v>Pending</x:v>
      </x:c>
      <x:c r="DE170" s="175" t="str">
        <x:f>IF(L170="","",IF(DC170="","Pending",IF(DD170="Yes","CONDITIONAL — safety override",IF(DC170&gt;=8,"HIGH",IF(DC170&gt;=5,"CONDITIONAL","LOW")))))</x:f>
        <x:v>Pending</x:v>
      </x:c>
      <x:c r="DF170" s="174" t="str">
        <x:v>Pending screening and full-text appraisal; no transferability judgment made at identification.</x:v>
      </x:c>
      <x:c r="DG170" s="174"/>
      <x:c r="DH170" s="174"/>
      <x:c r="DI170" s="174"/>
      <x:c r="DJ170" s="174"/>
      <x:c r="DK170" s="174"/>
      <x:c r="DL170" s="174"/>
      <x:c r="DM170" s="174"/>
      <x:c r="DN170" s="174"/>
      <x:c r="DO170" s="174"/>
      <x:c r="DP170" s="174"/>
      <x:c r="DQ170" s="174"/>
      <x:c r="DR170" s="174"/>
      <x:c r="DS170" s="174"/>
      <x:c r="DT170" s="174"/>
      <x:c r="DU170" s="174"/>
      <x:c r="DV170" s="174"/>
      <x:c r="DW170" s="174"/>
      <x:c r="DX170" s="174"/>
      <x:c r="DY170" s="174"/>
      <x:c r="DZ170" s="174" t="str">
        <x:v>Title/abstract screening alone does not establish effectiveness, causality, methodological quality, transferability to Brazilian public safety or an institutional recommendation.</x:v>
      </x:c>
      <x:c r="EA170" s="174" t="str">
        <x:v>Pending</x:v>
      </x:c>
      <x:c r="EB170" s="175" t="str">
        <x:f>IF(L170="","",IF(EC170="READY","Yes","No / Pending"))</x:f>
        <x:v>No / Pending</x:v>
      </x:c>
      <x:c r="EC170" s="174" t="str">
        <x:f>IF(L170="","",IF(OR(ISNUMBER(SEARCH("Retracted Publication",Q170)),CM170="Retracted",CN170="Retracted",CM170="Expression of Concern",CN170="Expression of Concern",F170="Not used",CG170="Critical",CH170="High",CH170="Critical"),"BLOCKED — integrity or use restriction",IF(AND(CJ170="Yes",CK170="Yes",CL170="Yes"),IF(AND(CM170="Clear",CN170="Verified — clear"),IF(AND(AND(LEN(TRIM(CF170))&gt;0,LEFT(LOWER(TRIM(CF170)),7)&lt;&gt;"pending"),OR(CG170="High",CG170="Moderate"),OR(CH170="Low",CH170="Some concerns",CH170="Not applicable")),IF(AND(DD170="No",OR(DE170="HIGH",DE170="CONDITIONAL"),AND(LEN(TRIM(DF170))&gt;0,LEFT(LOWER(TRIM(DF170)),7)&lt;&gt;"pending")),IF(AND(AND(LEN(TRIM(DT170))&gt;0,LEFT(LOWER(TRIM(DT170)),7)&lt;&gt;"pending"),AND(LEN(TRIM(DU170))&gt;0,LEFT(LOWER(TRIM(DU170)),7)&lt;&gt;"pending"),OR(AND(LEN(TRIM(DV170))&gt;0,LEFT(LOWER(TRIM(DV170)),7)&lt;&gt;"pending"),AND(LEN(TRIM(DW170))&gt;0,LEFT(LOWER(TRIM(DW170)),7)&lt;&gt;"pending")),AND(LEN(TRIM(DX170))&gt;0,LEFT(LOWER(TRIM(DX170)),7)&lt;&gt;"pending")),IF(AND(F170="Claim-ready",OR(EA170="Strong",EA170="Moderate"),AND(LEN(TRIM(G170))&gt;0,LEFT(LOWER(TRIM(G170)),7)&lt;&gt;"pending"),G170&lt;&gt;"No substantive use decision is permitted from identification metadata alone.",AND(LEN(TRIM(DZ170))&gt;0,LEFT(LOWER(TRIM(DZ170)),7)&lt;&gt;"pending"),DZ170&lt;&gt;"Identification metadata alone does not permit any substantive scientific, causal, operational, or institutional claim.",AND(LEN(TRIM(EI170))&gt;0,LEFT(LOWER(TRIM(EI170)),7)&lt;&gt;"pending"),ISNUMBER(EH170),EH170&gt;0),"READY","PENDING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0" s="174" t="str">
        <x:v>Pending</x:v>
      </x:c>
      <x:c r="EE170" s="174"/>
      <x:c r="EF170" s="174" t="str">
        <x:v>Pending</x:v>
      </x:c>
      <x:c r="EG170" s="174" t="str">
        <x:v>Pending</x:v>
      </x:c>
      <x:c r="EH170" s="177"/>
      <x:c r="EI170" s="500"/>
      <x:c r="EJ170" s="174"/>
      <x:c r="EK170" s="174" t="str">
        <x:v>Pending</x:v>
      </x:c>
      <x:c r="EL170" s="177" t="n">
        <x:v>46272</x:v>
      </x:c>
      <x:c r="EM170" s="174" t="str">
        <x:v>Production PubMed record imported and reconciled to Zotero item X6PMUAYB;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0" s="181" t="n">
        <x:f>IF(L170="","",(IF(N170&lt;&gt;"",1,0)+IF(O170&lt;&gt;"",1,0)+IF(AJ170&lt;&gt;"",1,0)+IF(AU170&lt;&gt;"",1,0)+IF(BE170&lt;&gt;"",1,0)+IF(CF170&lt;&gt;"",1,0)+IF(CJ170="Yes",1,0)+IF(CL170="Yes",1,0)+IF(DE170&lt;&gt;"Pending",1,0)+IF(F170&lt;&gt;"",1,0)+IF(DZ170&lt;&gt;"",1,0)+IF(EI170&lt;&gt;"",1,0))/12)</x:f>
        <x:v>0.5</x:v>
      </x:c>
    </x:row>
    <x:row r="171">
      <x:c r="A171" s="175" t="str">
        <x:v>EV-0168</x:v>
      </x:c>
      <x:c r="B171" s="174" t="str">
        <x:v>Integrity check</x:v>
      </x:c>
      <x:c r="C171" s="175" t="str">
        <x:f>IF(L171="","",IF(LEFT(EC171,7)="BLOCKED","🔴 Do not use for conclusion",IF(EB171="Yes","🟢 Claim-ready","🟡 Caution / context")))</x:f>
        <x:v>🟡 Caution / context</x:v>
      </x:c>
      <x:c r="D171" s="174" t="str">
        <x:f>IF(L171="","",EC171)</x:f>
        <x:v>PENDING — appropriate appraisal</x:v>
      </x:c>
      <x:c r="E171" s="174" t="str">
        <x:v>P3 — Medium</x:v>
      </x:c>
      <x:c r="F171" s="174" t="str">
        <x:v>Pending</x:v>
      </x:c>
      <x:c r="G171" s="174" t="str">
        <x:v>Title/abstract identify an explicit operational APHT/medical-readiness topic; retain for full-text assessment.</x:v>
      </x:c>
      <x:c r="H171" s="174" t="str">
        <x:v>Obtain and review lawful full text; confirm human adjudication; then select a design-specific appraisal instrument.</x:v>
      </x:c>
      <x:c r="I171" s="174"/>
      <x:c r="J171" s="174" t="str">
        <x:v>B — APHT / Medical Readiness</x:v>
      </x:c>
      <x:c r="K171" s="174" t="str">
        <x:v>IDENTIFIED</x:v>
      </x:c>
      <x:c r="L171" s="174" t="str">
        <x:v>Thermoelectric Property Mapping for High-Performance Integrated MgAgSb-MgCuSb System.</x:v>
      </x:c>
      <x:c r="M171" s="174"/>
      <x:c r="N171" s="174" t="str">
        <x:v>Li, Jiankang; Li, Airan; Wang, Longquan; Wu, Xinzhi; Chetty, Raju; Mori, Takao</x:v>
      </x:c>
      <x:c r="O171" s="176" t="n">
        <x:v>2026</x:v>
      </x:c>
      <x:c r="P171" s="174" t="str">
        <x:v>Advanced science (Weinheim, Baden-Wurttemberg, Germany)</x:v>
      </x:c>
      <x:c r="Q171" s="174" t="str">
        <x:v>Journal Article</x:v>
      </x:c>
      <x:c r="R171" s="174" t="str">
        <x:v>Unclear</x:v>
      </x:c>
      <x:c r="S171" s="174" t="str">
        <x:v>Unknown</x:v>
      </x:c>
      <x:c r="T171" s="174" t="str">
        <x:v>eng</x:v>
      </x:c>
      <x:c r="U171" s="174" t="str">
        <x:v>https://pubmed.ncbi.nlm.nih.gov/41536227/</x:v>
      </x:c>
      <x:c r="V171" s="174" t="str">
        <x:v>10.1002/advs.202520889</x:v>
      </x:c>
      <x:c r="W171" s="175" t="str">
        <x:f>IF(V171="","",LOWER(SUBSTITUTE(SUBSTITUTE(SUBSTITUTE(SUBSTITUTE(TRIM(V171),"https://doi.org/",""),"http://doi.org/",""),"https://dx.doi.org/",""),"doi:","")))</x:f>
        <x:v>10.1002/advs.202520889</x:v>
      </x:c>
      <x:c r="X171" s="174" t="str">
        <x:v>41536227</x:v>
      </x:c>
      <x:c r="Y171" s="174" t="str">
        <x:v>PMC13042869</x:v>
      </x:c>
      <x:c r="Z171" s="174"/>
      <x:c r="AA171" s="174" t="str">
        <x:v>PubMed/MEDLINE</x:v>
      </x:c>
      <x:c r="AB171" s="174" t="str">
        <x:v>PUBMED-B-v1.0-2026-08-28</x:v>
      </x:c>
      <x:c r="AC171" s="174" t="str">
        <x:v>SP-PUBMED-B-20260828</x:v>
      </x:c>
      <x:c r="AD171" s="177" t="n">
        <x:v>46262</x:v>
      </x:c>
      <x:c r="AE171" s="177" t="n">
        <x:v>46272</x:v>
      </x:c>
      <x:c r="AF171" s="174" t="str">
        <x:v>4JW862YF</x:v>
      </x:c>
      <x:c r="AG171" s="174"/>
      <x:c r="AH171" s="174" t="str">
        <x:v>Tactical Athlete → Operational Readiness Brazil</x:v>
      </x:c>
      <x:c r="AI171" s="174" t="str">
        <x:v>evidence-family:B</x:v>
      </x:c>
      <x:c r="AJ171" s="174"/>
      <x:c r="AK171" s="175" t="str">
        <x:f>IF(AJ171="","",IF(OR(LOWER(AJ171)="brazil",LOWER(AJ171)="brasil"),"Yes","No"))</x:f>
      </x:c>
      <x:c r="AL171" s="174"/>
      <x:c r="AM171" s="174"/>
      <x:c r="AN171" s="174"/>
      <x:c r="AO171" s="178"/>
      <x:c r="AP171" s="174"/>
      <x:c r="AQ171" s="174"/>
      <x:c r="AR171" s="174"/>
      <x:c r="AS171" s="174"/>
      <x:c r="AT171" s="174"/>
      <x:c r="AU171" s="174"/>
      <x:c r="AV171" s="174"/>
      <x:c r="AW171" s="174"/>
      <x:c r="AX171" s="174"/>
      <x:c r="AY171" s="174"/>
      <x:c r="AZ171" s="174"/>
      <x:c r="BA171" s="174"/>
      <x:c r="BB171" s="174"/>
      <x:c r="BC171" s="174"/>
      <x:c r="BD171" s="174"/>
      <x:c r="BE171" s="174"/>
      <x:c r="BF171" s="174"/>
      <x:c r="BG171" s="174"/>
      <x:c r="BH171" s="174"/>
      <x:c r="BI171" s="174"/>
      <x:c r="BJ171" s="174"/>
      <x:c r="BK171" s="174"/>
      <x:c r="BL171" s="174"/>
      <x:c r="BM171" s="174"/>
      <x:c r="BN171" s="174"/>
      <x:c r="BO171" s="174"/>
      <x:c r="BP171" s="174"/>
      <x:c r="BQ171" s="174"/>
      <x:c r="BR171" s="174"/>
      <x:c r="BS171" s="174"/>
      <x:c r="BT171" s="174"/>
      <x:c r="BU171" s="174"/>
      <x:c r="BV171" s="174"/>
      <x:c r="BW171" s="174"/>
      <x:c r="BX171" s="174"/>
      <x:c r="BY171" s="174"/>
      <x:c r="BZ171" s="174"/>
      <x:c r="CA171" s="174"/>
      <x:c r="CB171" s="174"/>
      <x:c r="CC171" s="174"/>
      <x:c r="CD171" s="174"/>
      <x:c r="CE171" s="174"/>
      <x:c r="CF171" s="174"/>
      <x:c r="CG171" s="174"/>
      <x:c r="CH171" s="174"/>
      <x:c r="CI171" s="179"/>
      <x:c r="CJ171" s="174" t="str">
        <x:v>Yes</x:v>
      </x:c>
      <x:c r="CK171" s="174" t="str">
        <x:v>Yes</x:v>
      </x:c>
      <x:c r="CL171" s="174" t="str">
        <x:v>Yes</x:v>
      </x:c>
      <x:c r="CM171" s="174" t="str">
        <x:v>Clear</x:v>
      </x:c>
      <x:c r="CN171" s="174" t="str">
        <x:v>Verified — clear</x:v>
      </x:c>
      <x:c r="CO171" s="177" t="n">
        <x:v>46272</x:v>
      </x:c>
      <x:c r="CP171" s="174" t="str">
        <x:v>https://pubmed.ncbi.nlm.nih.gov/41536227/</x:v>
      </x:c>
      <x:c r="CQ171" s="174"/>
      <x:c r="CR171" s="174"/>
      <x:c r="CS171" s="174"/>
      <x:c r="CT171" s="174"/>
      <x:c r="CU171" s="176"/>
      <x:c r="CV171" s="176"/>
      <x:c r="CW171" s="176"/>
      <x:c r="CX171" s="176"/>
      <x:c r="CY171" s="176"/>
      <x:c r="CZ171" s="176"/>
      <x:c r="DA171" s="176"/>
      <x:c r="DB171" s="175" t="str">
        <x:f>IF(L171="","",IF(AND(COUNT(CU171:DA171)=7,OR(CU171=0,CU171=1,CU171=2),OR(CV171=0,CV171=1,CV171=2),OR(CW171=0,CW171=1,CW171=2),OR(CX171=0,CX171=1,CX171=2),OR(CY171=0,CY171=1,CY171=2),OR(CZ171=0,CZ171=1,CZ171=2),OR(DA171=0,DA171=1,DA171=2)),SUM(CU171:DA171),""))</x:f>
      </x:c>
      <x:c r="DC171" s="180" t="str">
        <x:f>IF(DB171="","",ROUND(DB171/14*10,1))</x:f>
      </x:c>
      <x:c r="DD171" s="174" t="str">
        <x:v>Pending</x:v>
      </x:c>
      <x:c r="DE171" s="175" t="str">
        <x:f>IF(L171="","",IF(DC171="","Pending",IF(DD171="Yes","CONDITIONAL — safety override",IF(DC171&gt;=8,"HIGH",IF(DC171&gt;=5,"CONDITIONAL","LOW")))))</x:f>
        <x:v>Pending</x:v>
      </x:c>
      <x:c r="DF171" s="174" t="str">
        <x:v>Pending screening and full-text appraisal; no transferability judgment made at identification.</x:v>
      </x:c>
      <x:c r="DG171" s="174"/>
      <x:c r="DH171" s="174"/>
      <x:c r="DI171" s="174"/>
      <x:c r="DJ171" s="174"/>
      <x:c r="DK171" s="174"/>
      <x:c r="DL171" s="174"/>
      <x:c r="DM171" s="174"/>
      <x:c r="DN171" s="174"/>
      <x:c r="DO171" s="174"/>
      <x:c r="DP171" s="174"/>
      <x:c r="DQ171" s="174"/>
      <x:c r="DR171" s="174"/>
      <x:c r="DS171" s="174"/>
      <x:c r="DT171" s="174"/>
      <x:c r="DU171" s="174"/>
      <x:c r="DV171" s="174"/>
      <x:c r="DW171" s="174"/>
      <x:c r="DX171" s="174"/>
      <x:c r="DY171" s="174"/>
      <x:c r="DZ171" s="174" t="str">
        <x:v>Title/abstract screening alone does not establish effectiveness, causality, methodological quality, transferability to Brazilian public safety or an institutional recommendation.</x:v>
      </x:c>
      <x:c r="EA171" s="174" t="str">
        <x:v>Pending</x:v>
      </x:c>
      <x:c r="EB171" s="175" t="str">
        <x:f>IF(L171="","",IF(EC171="READY","Yes","No / Pending"))</x:f>
        <x:v>No / Pending</x:v>
      </x:c>
      <x:c r="EC171" s="174" t="str">
        <x:f>IF(L171="","",IF(OR(ISNUMBER(SEARCH("Retracted Publication",Q171)),CM171="Retracted",CN171="Retracted",CM171="Expression of Concern",CN171="Expression of Concern",F171="Not used",CG171="Critical",CH171="High",CH171="Critical"),"BLOCKED — integrity or use restriction",IF(AND(CJ171="Yes",CK171="Yes",CL171="Yes"),IF(AND(CM171="Clear",CN171="Verified — clear"),IF(AND(AND(LEN(TRIM(CF171))&gt;0,LEFT(LOWER(TRIM(CF171)),7)&lt;&gt;"pending"),OR(CG171="High",CG171="Moderate"),OR(CH171="Low",CH171="Some concerns",CH171="Not applicable")),IF(AND(DD171="No",OR(DE171="HIGH",DE171="CONDITIONAL"),AND(LEN(TRIM(DF171))&gt;0,LEFT(LOWER(TRIM(DF171)),7)&lt;&gt;"pending")),IF(AND(AND(LEN(TRIM(DT171))&gt;0,LEFT(LOWER(TRIM(DT171)),7)&lt;&gt;"pending"),AND(LEN(TRIM(DU171))&gt;0,LEFT(LOWER(TRIM(DU171)),7)&lt;&gt;"pending"),OR(AND(LEN(TRIM(DV171))&gt;0,LEFT(LOWER(TRIM(DV171)),7)&lt;&gt;"pending"),AND(LEN(TRIM(DW171))&gt;0,LEFT(LOWER(TRIM(DW171)),7)&lt;&gt;"pending")),AND(LEN(TRIM(DX171))&gt;0,LEFT(LOWER(TRIM(DX171)),7)&lt;&gt;"pending")),IF(AND(F171="Claim-ready",OR(EA171="Strong",EA171="Moderate"),AND(LEN(TRIM(G171))&gt;0,LEFT(LOWER(TRIM(G171)),7)&lt;&gt;"pending"),G171&lt;&gt;"No substantive use decision is permitted from identification metadata alone.",AND(LEN(TRIM(DZ171))&gt;0,LEFT(LOWER(TRIM(DZ171)),7)&lt;&gt;"pending"),DZ171&lt;&gt;"Identification metadata alone does not permit any substantive scientific, causal, operational, or institutional claim.",AND(LEN(TRIM(EI171))&gt;0,LEFT(LOWER(TRIM(EI171)),7)&lt;&gt;"pending"),ISNUMBER(EH171),EH171&gt;0),"READY","PENDING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1" s="174" t="str">
        <x:v>Pending</x:v>
      </x:c>
      <x:c r="EE171" s="174"/>
      <x:c r="EF171" s="174" t="str">
        <x:v>Pending</x:v>
      </x:c>
      <x:c r="EG171" s="174" t="str">
        <x:v>Pending</x:v>
      </x:c>
      <x:c r="EH171" s="177"/>
      <x:c r="EI171" s="500"/>
      <x:c r="EJ171" s="174"/>
      <x:c r="EK171" s="174" t="str">
        <x:v>Pending</x:v>
      </x:c>
      <x:c r="EL171" s="177" t="n">
        <x:v>46272</x:v>
      </x:c>
      <x:c r="EM171" s="174" t="str">
        <x:v>Production PubMed record imported and reconciled to Zotero item 4JW862YF;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1" s="181" t="n">
        <x:f>IF(L171="","",(IF(N171&lt;&gt;"",1,0)+IF(O171&lt;&gt;"",1,0)+IF(AJ171&lt;&gt;"",1,0)+IF(AU171&lt;&gt;"",1,0)+IF(BE171&lt;&gt;"",1,0)+IF(CF171&lt;&gt;"",1,0)+IF(CJ171="Yes",1,0)+IF(CL171="Yes",1,0)+IF(DE171&lt;&gt;"Pending",1,0)+IF(F171&lt;&gt;"",1,0)+IF(DZ171&lt;&gt;"",1,0)+IF(EI171&lt;&gt;"",1,0))/12)</x:f>
        <x:v>0.5</x:v>
      </x:c>
    </x:row>
    <x:row r="172">
      <x:c r="A172" s="175" t="str">
        <x:v>EV-0169</x:v>
      </x:c>
      <x:c r="B172" s="174" t="str">
        <x:v>Integrity check</x:v>
      </x:c>
      <x:c r="C172" s="175" t="str">
        <x:f>IF(L172="","",IF(LEFT(EC172,7)="BLOCKED","🔴 Do not use for conclusion",IF(EB172="Yes","🟢 Claim-ready","🟡 Caution / context")))</x:f>
        <x:v>🟡 Caution / context</x:v>
      </x:c>
      <x:c r="D172" s="174" t="str">
        <x:f>IF(L172="","",EC172)</x:f>
        <x:v>PENDING — appropriate appraisal</x:v>
      </x:c>
      <x:c r="E172" s="174" t="str">
        <x:v>P3 — Medium</x:v>
      </x:c>
      <x:c r="F172" s="174" t="str">
        <x:v>Pending</x:v>
      </x:c>
      <x:c r="G172" s="174" t="str">
        <x:v>A potentially relevant concept is present, but direct applicability is ambiguous at title/abstract level.</x:v>
      </x:c>
      <x:c r="H172" s="174" t="str">
        <x:v>Human title/abstract adjudication; retrieve full text if relevance remains plausible.</x:v>
      </x:c>
      <x:c r="I172" s="174"/>
      <x:c r="J172" s="174" t="str">
        <x:v>A — Core</x:v>
      </x:c>
      <x:c r="K172" s="174" t="str">
        <x:v>IDENTIFIED</x:v>
      </x:c>
      <x:c r="L172" s="174" t="str">
        <x:v>Risk Factors for Musculoskeletal Injuries in Military Recruits: The Impact of Sex, Body Fat Percentage, and Physical Fitness.</x:v>
      </x:c>
      <x:c r="M172" s="174"/>
      <x:c r="N172" s="174" t="str">
        <x:v>de Carvalho Junior, Gilberto; de Souza, Leonardo Mendes Leal; Portugal, Guillermo Brito; de Faria, Valeria Cristina; Viana, Bruno Ferreira; Bunn, Priscila Dos Santos</x:v>
      </x:c>
      <x:c r="O172" s="176" t="n">
        <x:v>2026</x:v>
      </x:c>
      <x:c r="P172" s="174" t="str">
        <x:v>Military medicine</x:v>
      </x:c>
      <x:c r="Q172" s="174" t="str">
        <x:v>Journal Article; Research Support, Non-U.S. Gov't</x:v>
      </x:c>
      <x:c r="R172" s="174" t="str">
        <x:v>Unclear</x:v>
      </x:c>
      <x:c r="S172" s="174" t="str">
        <x:v>Unknown</x:v>
      </x:c>
      <x:c r="T172" s="174" t="str">
        <x:v>eng</x:v>
      </x:c>
      <x:c r="U172" s="174" t="str">
        <x:v>https://pubmed.ncbi.nlm.nih.gov/41528757/</x:v>
      </x:c>
      <x:c r="V172" s="174" t="str">
        <x:v>10.1093/milmed/usaf614</x:v>
      </x:c>
      <x:c r="W172" s="175" t="str">
        <x:f>IF(V172="","",LOWER(SUBSTITUTE(SUBSTITUTE(SUBSTITUTE(SUBSTITUTE(TRIM(V172),"https://doi.org/",""),"http://doi.org/",""),"https://dx.doi.org/",""),"doi:","")))</x:f>
        <x:v>10.1093/milmed/usaf614</x:v>
      </x:c>
      <x:c r="X172" s="174" t="str">
        <x:v>41528757</x:v>
      </x:c>
      <x:c r="Y172" s="174" t="str"/>
      <x:c r="Z172" s="174"/>
      <x:c r="AA172" s="174" t="str">
        <x:v>PubMed/MEDLINE</x:v>
      </x:c>
      <x:c r="AB172" s="174" t="str">
        <x:v>PUBMED-A-v1.0-2026-08-28</x:v>
      </x:c>
      <x:c r="AC172" s="174" t="str">
        <x:v>SP-PUBMED-A-20260828</x:v>
      </x:c>
      <x:c r="AD172" s="177" t="n">
        <x:v>46262</x:v>
      </x:c>
      <x:c r="AE172" s="177" t="n">
        <x:v>46272</x:v>
      </x:c>
      <x:c r="AF172" s="174" t="str">
        <x:v>9JEI34QV</x:v>
      </x:c>
      <x:c r="AG172" s="174"/>
      <x:c r="AH172" s="174" t="str">
        <x:v>Tactical Athlete → Operational Readiness Brazil</x:v>
      </x:c>
      <x:c r="AI172" s="174" t="str">
        <x:v>evidence-family:A</x:v>
      </x:c>
      <x:c r="AJ172" s="174"/>
      <x:c r="AK172" s="175" t="str">
        <x:f>IF(AJ172="","",IF(OR(LOWER(AJ172)="brazil",LOWER(AJ172)="brasil"),"Yes","No"))</x:f>
      </x:c>
      <x:c r="AL172" s="174"/>
      <x:c r="AM172" s="174"/>
      <x:c r="AN172" s="174"/>
      <x:c r="AO172" s="178"/>
      <x:c r="AP172" s="174"/>
      <x:c r="AQ172" s="174"/>
      <x:c r="AR172" s="174"/>
      <x:c r="AS172" s="174"/>
      <x:c r="AT172" s="174"/>
      <x:c r="AU172" s="174"/>
      <x:c r="AV172" s="174"/>
      <x:c r="AW172" s="174"/>
      <x:c r="AX172" s="174"/>
      <x:c r="AY172" s="174"/>
      <x:c r="AZ172" s="174"/>
      <x:c r="BA172" s="174"/>
      <x:c r="BB172" s="174"/>
      <x:c r="BC172" s="174"/>
      <x:c r="BD172" s="174"/>
      <x:c r="BE172" s="174"/>
      <x:c r="BF172" s="174"/>
      <x:c r="BG172" s="174"/>
      <x:c r="BH172" s="174"/>
      <x:c r="BI172" s="174"/>
      <x:c r="BJ172" s="174"/>
      <x:c r="BK172" s="174"/>
      <x:c r="BL172" s="174"/>
      <x:c r="BM172" s="174"/>
      <x:c r="BN172" s="174"/>
      <x:c r="BO172" s="174"/>
      <x:c r="BP172" s="174"/>
      <x:c r="BQ172" s="174"/>
      <x:c r="BR172" s="174"/>
      <x:c r="BS172" s="174"/>
      <x:c r="BT172" s="174"/>
      <x:c r="BU172" s="174"/>
      <x:c r="BV172" s="174"/>
      <x:c r="BW172" s="174"/>
      <x:c r="BX172" s="174"/>
      <x:c r="BY172" s="174"/>
      <x:c r="BZ172" s="174"/>
      <x:c r="CA172" s="174"/>
      <x:c r="CB172" s="174"/>
      <x:c r="CC172" s="174"/>
      <x:c r="CD172" s="174"/>
      <x:c r="CE172" s="174"/>
      <x:c r="CF172" s="174"/>
      <x:c r="CG172" s="174"/>
      <x:c r="CH172" s="174"/>
      <x:c r="CI172" s="179"/>
      <x:c r="CJ172" s="174" t="str">
        <x:v>Yes</x:v>
      </x:c>
      <x:c r="CK172" s="174" t="str">
        <x:v>Yes</x:v>
      </x:c>
      <x:c r="CL172" s="174" t="str">
        <x:v>Yes</x:v>
      </x:c>
      <x:c r="CM172" s="174" t="str">
        <x:v>Clear</x:v>
      </x:c>
      <x:c r="CN172" s="174" t="str">
        <x:v>Verified — clear</x:v>
      </x:c>
      <x:c r="CO172" s="177" t="n">
        <x:v>46272</x:v>
      </x:c>
      <x:c r="CP172" s="174" t="str">
        <x:v>https://pubmed.ncbi.nlm.nih.gov/41528757/</x:v>
      </x:c>
      <x:c r="CQ172" s="174"/>
      <x:c r="CR172" s="174"/>
      <x:c r="CS172" s="174"/>
      <x:c r="CT172" s="174"/>
      <x:c r="CU172" s="176"/>
      <x:c r="CV172" s="176"/>
      <x:c r="CW172" s="176"/>
      <x:c r="CX172" s="176"/>
      <x:c r="CY172" s="176"/>
      <x:c r="CZ172" s="176"/>
      <x:c r="DA172" s="176"/>
      <x:c r="DB172" s="175" t="str">
        <x:f>IF(L172="","",IF(AND(COUNT(CU172:DA172)=7,OR(CU172=0,CU172=1,CU172=2),OR(CV172=0,CV172=1,CV172=2),OR(CW172=0,CW172=1,CW172=2),OR(CX172=0,CX172=1,CX172=2),OR(CY172=0,CY172=1,CY172=2),OR(CZ172=0,CZ172=1,CZ172=2),OR(DA172=0,DA172=1,DA172=2)),SUM(CU172:DA172),""))</x:f>
      </x:c>
      <x:c r="DC172" s="180" t="str">
        <x:f>IF(DB172="","",ROUND(DB172/14*10,1))</x:f>
      </x:c>
      <x:c r="DD172" s="174" t="str">
        <x:v>Pending</x:v>
      </x:c>
      <x:c r="DE172" s="175" t="str">
        <x:f>IF(L172="","",IF(DC172="","Pending",IF(DD172="Yes","CONDITIONAL — safety override",IF(DC172&gt;=8,"HIGH",IF(DC172&gt;=5,"CONDITIONAL","LOW")))))</x:f>
        <x:v>Pending</x:v>
      </x:c>
      <x:c r="DF172" s="174" t="str">
        <x:v>Pending screening and full-text appraisal; no transferability judgment made at identification.</x:v>
      </x:c>
      <x:c r="DG172" s="174"/>
      <x:c r="DH172" s="174"/>
      <x:c r="DI172" s="174"/>
      <x:c r="DJ172" s="174"/>
      <x:c r="DK172" s="174"/>
      <x:c r="DL172" s="174"/>
      <x:c r="DM172" s="174"/>
      <x:c r="DN172" s="174"/>
      <x:c r="DO172" s="174"/>
      <x:c r="DP172" s="174"/>
      <x:c r="DQ172" s="174"/>
      <x:c r="DR172" s="174"/>
      <x:c r="DS172" s="174"/>
      <x:c r="DT172" s="174"/>
      <x:c r="DU172" s="174"/>
      <x:c r="DV172" s="174"/>
      <x:c r="DW172" s="174"/>
      <x:c r="DX172" s="174"/>
      <x:c r="DY172" s="174"/>
      <x:c r="DZ172" s="174" t="str">
        <x:v>Title/abstract information is insufficient for a substantive scientific, causal, transferability or institutional claim.</x:v>
      </x:c>
      <x:c r="EA172" s="174" t="str">
        <x:v>Pending</x:v>
      </x:c>
      <x:c r="EB172" s="175" t="str">
        <x:f>IF(L172="","",IF(EC172="READY","Yes","No / Pending"))</x:f>
        <x:v>No / Pending</x:v>
      </x:c>
      <x:c r="EC172" s="174" t="str">
        <x:f>IF(L172="","",IF(OR(ISNUMBER(SEARCH("Retracted Publication",Q172)),CM172="Retracted",CN172="Retracted",CM172="Expression of Concern",CN172="Expression of Concern",F172="Not used",CG172="Critical",CH172="High",CH172="Critical"),"BLOCKED — integrity or use restriction",IF(AND(CJ172="Yes",CK172="Yes",CL172="Yes"),IF(AND(CM172="Clear",CN172="Verified — clear"),IF(AND(AND(LEN(TRIM(CF172))&gt;0,LEFT(LOWER(TRIM(CF172)),7)&lt;&gt;"pending"),OR(CG172="High",CG172="Moderate"),OR(CH172="Low",CH172="Some concerns",CH172="Not applicable")),IF(AND(DD172="No",OR(DE172="HIGH",DE172="CONDITIONAL"),AND(LEN(TRIM(DF172))&gt;0,LEFT(LOWER(TRIM(DF172)),7)&lt;&gt;"pending")),IF(AND(AND(LEN(TRIM(DT172))&gt;0,LEFT(LOWER(TRIM(DT172)),7)&lt;&gt;"pending"),AND(LEN(TRIM(DU172))&gt;0,LEFT(LOWER(TRIM(DU172)),7)&lt;&gt;"pending"),OR(AND(LEN(TRIM(DV172))&gt;0,LEFT(LOWER(TRIM(DV172)),7)&lt;&gt;"pending"),AND(LEN(TRIM(DW172))&gt;0,LEFT(LOWER(TRIM(DW172)),7)&lt;&gt;"pending")),AND(LEN(TRIM(DX172))&gt;0,LEFT(LOWER(TRIM(DX172)),7)&lt;&gt;"pending")),IF(AND(F172="Claim-ready",OR(EA172="Strong",EA172="Moderate"),AND(LEN(TRIM(G172))&gt;0,LEFT(LOWER(TRIM(G172)),7)&lt;&gt;"pending"),G172&lt;&gt;"No substantive use decision is permitted from identification metadata alone.",AND(LEN(TRIM(DZ172))&gt;0,LEFT(LOWER(TRIM(DZ172)),7)&lt;&gt;"pending"),DZ172&lt;&gt;"Identification metadata alone does not permit any substantive scientific, causal, operational, or institutional claim.",AND(LEN(TRIM(EI172))&gt;0,LEFT(LOWER(TRIM(EI172)),7)&lt;&gt;"pending"),ISNUMBER(EH172),EH172&gt;0),"READY","PENDING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2" s="174" t="str">
        <x:v>Pending</x:v>
      </x:c>
      <x:c r="EE172" s="174"/>
      <x:c r="EF172" s="174" t="str">
        <x:v>Pending</x:v>
      </x:c>
      <x:c r="EG172" s="174" t="str">
        <x:v>Pending</x:v>
      </x:c>
      <x:c r="EH172" s="177"/>
      <x:c r="EI172" s="500"/>
      <x:c r="EJ172" s="174"/>
      <x:c r="EK172" s="174" t="str">
        <x:v>Pending</x:v>
      </x:c>
      <x:c r="EL172" s="177" t="n">
        <x:v>46272</x:v>
      </x:c>
      <x:c r="EM172" s="174" t="str">
        <x:v>Production PubMed record imported and reconciled to Zotero item 9JEI34QV;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72" s="181" t="n">
        <x:f>IF(L172="","",(IF(N172&lt;&gt;"",1,0)+IF(O172&lt;&gt;"",1,0)+IF(AJ172&lt;&gt;"",1,0)+IF(AU172&lt;&gt;"",1,0)+IF(BE172&lt;&gt;"",1,0)+IF(CF172&lt;&gt;"",1,0)+IF(CJ172="Yes",1,0)+IF(CL172="Yes",1,0)+IF(DE172&lt;&gt;"Pending",1,0)+IF(F172&lt;&gt;"",1,0)+IF(DZ172&lt;&gt;"",1,0)+IF(EI172&lt;&gt;"",1,0))/12)</x:f>
        <x:v>0.5</x:v>
      </x:c>
    </x:row>
    <x:row r="173">
      <x:c r="A173" s="175" t="str">
        <x:v>EV-0170</x:v>
      </x:c>
      <x:c r="B173" s="174" t="str">
        <x:v>Integrity check</x:v>
      </x:c>
      <x:c r="C173" s="175" t="str">
        <x:f>IF(L173="","",IF(LEFT(EC173,7)="BLOCKED","🔴 Do not use for conclusion",IF(EB173="Yes","🟢 Claim-ready","🟡 Caution / context")))</x:f>
        <x:v>🟡 Caution / context</x:v>
      </x:c>
      <x:c r="D173" s="174" t="str">
        <x:f>IF(L173="","",EC173)</x:f>
        <x:v>PENDING — appropriate appraisal</x:v>
      </x:c>
      <x:c r="E173" s="174" t="str">
        <x:v>P3 — Medium</x:v>
      </x:c>
      <x:c r="F173" s="174" t="str">
        <x:v>Pending</x:v>
      </x:c>
      <x:c r="G173" s="174" t="str">
        <x:v>A potentially relevant concept is present, but direct applicability is ambiguous at title/abstract level.</x:v>
      </x:c>
      <x:c r="H173" s="174" t="str">
        <x:v>Human title/abstract adjudication; retrieve full text if relevance remains plausible.</x:v>
      </x:c>
      <x:c r="I173" s="174"/>
      <x:c r="J173" s="174" t="str">
        <x:v>C — Implementation Science</x:v>
      </x:c>
      <x:c r="K173" s="174" t="str">
        <x:v>IDENTIFIED</x:v>
      </x:c>
      <x:c r="L173" s="174" t="str">
        <x:v>Telemedicine in Afghanistan: Implementation, Outcomes, and Future Directions in a Resource-Constrained Setting.</x:v>
      </x:c>
      <x:c r="M173" s="174"/>
      <x:c r="N173" s="174" t="str">
        <x:v>Ali, Samira; Sultani, Mohammad Yousuf; Shahid, Mahjabin; Sadat Sultany, Humaira; Omerzad, Mohammad Zahid; Faizi, Hashmat Ullah; Sultani, Mohammad Ibrahim; Hamidi, Nafisa; Akhtiyari, Shaqaiq; Lalzai, Roya</x:v>
      </x:c>
      <x:c r="O173" s="176" t="n">
        <x:v>2025</x:v>
      </x:c>
      <x:c r="P173" s="174" t="str">
        <x:v>Cureus</x:v>
      </x:c>
      <x:c r="Q173" s="174" t="str">
        <x:v>Journal Article; Review</x:v>
      </x:c>
      <x:c r="R173" s="174" t="str">
        <x:v>Unclear</x:v>
      </x:c>
      <x:c r="S173" s="174" t="str">
        <x:v>Unknown</x:v>
      </x:c>
      <x:c r="T173" s="174" t="str">
        <x:v>eng</x:v>
      </x:c>
      <x:c r="U173" s="174" t="str">
        <x:v>https://pubmed.ncbi.nlm.nih.gov/41523411/</x:v>
      </x:c>
      <x:c r="V173" s="174" t="str">
        <x:v>10.7759/cureus.98822</x:v>
      </x:c>
      <x:c r="W173" s="175" t="str">
        <x:f>IF(V173="","",LOWER(SUBSTITUTE(SUBSTITUTE(SUBSTITUTE(SUBSTITUTE(TRIM(V173),"https://doi.org/",""),"http://doi.org/",""),"https://dx.doi.org/",""),"doi:","")))</x:f>
        <x:v>10.7759/cureus.98822</x:v>
      </x:c>
      <x:c r="X173" s="174" t="str">
        <x:v>41523411</x:v>
      </x:c>
      <x:c r="Y173" s="174" t="str">
        <x:v>PMC12782533</x:v>
      </x:c>
      <x:c r="Z173" s="174"/>
      <x:c r="AA173" s="174" t="str">
        <x:v>PubMed/MEDLINE</x:v>
      </x:c>
      <x:c r="AB173" s="174" t="str">
        <x:v>PUBMED-C-v1.0-2026-08-28</x:v>
      </x:c>
      <x:c r="AC173" s="174" t="str">
        <x:v>SP-PUBMED-C-20260828</x:v>
      </x:c>
      <x:c r="AD173" s="177" t="n">
        <x:v>46262</x:v>
      </x:c>
      <x:c r="AE173" s="177" t="n">
        <x:v>46272</x:v>
      </x:c>
      <x:c r="AF173" s="174" t="str">
        <x:v>B58UQ25E</x:v>
      </x:c>
      <x:c r="AG173" s="174"/>
      <x:c r="AH173" s="174" t="str">
        <x:v>Tactical Athlete → Operational Readiness Brazil</x:v>
      </x:c>
      <x:c r="AI173" s="174" t="str">
        <x:v>evidence-family:C</x:v>
      </x:c>
      <x:c r="AJ173" s="174"/>
      <x:c r="AK173" s="175" t="str">
        <x:f>IF(AJ173="","",IF(OR(LOWER(AJ173)="brazil",LOWER(AJ173)="brasil"),"Yes","No"))</x:f>
      </x:c>
      <x:c r="AL173" s="174"/>
      <x:c r="AM173" s="174"/>
      <x:c r="AN173" s="174"/>
      <x:c r="AO173" s="178"/>
      <x:c r="AP173" s="174"/>
      <x:c r="AQ173" s="174"/>
      <x:c r="AR173" s="174"/>
      <x:c r="AS173" s="174"/>
      <x:c r="AT173" s="174"/>
      <x:c r="AU173" s="174"/>
      <x:c r="AV173" s="174"/>
      <x:c r="AW173" s="174"/>
      <x:c r="AX173" s="174"/>
      <x:c r="AY173" s="174"/>
      <x:c r="AZ173" s="174"/>
      <x:c r="BA173" s="174"/>
      <x:c r="BB173" s="174"/>
      <x:c r="BC173" s="174"/>
      <x:c r="BD173" s="174"/>
      <x:c r="BE173" s="174"/>
      <x:c r="BF173" s="174"/>
      <x:c r="BG173" s="174"/>
      <x:c r="BH173" s="174"/>
      <x:c r="BI173" s="174"/>
      <x:c r="BJ173" s="174"/>
      <x:c r="BK173" s="174"/>
      <x:c r="BL173" s="174"/>
      <x:c r="BM173" s="174"/>
      <x:c r="BN173" s="174"/>
      <x:c r="BO173" s="174"/>
      <x:c r="BP173" s="174"/>
      <x:c r="BQ173" s="174"/>
      <x:c r="BR173" s="174"/>
      <x:c r="BS173" s="174"/>
      <x:c r="BT173" s="174"/>
      <x:c r="BU173" s="174"/>
      <x:c r="BV173" s="174"/>
      <x:c r="BW173" s="174"/>
      <x:c r="BX173" s="174"/>
      <x:c r="BY173" s="174"/>
      <x:c r="BZ173" s="174"/>
      <x:c r="CA173" s="174"/>
      <x:c r="CB173" s="174"/>
      <x:c r="CC173" s="174"/>
      <x:c r="CD173" s="174"/>
      <x:c r="CE173" s="174"/>
      <x:c r="CF173" s="174"/>
      <x:c r="CG173" s="174"/>
      <x:c r="CH173" s="174"/>
      <x:c r="CI173" s="179"/>
      <x:c r="CJ173" s="174" t="str">
        <x:v>Yes</x:v>
      </x:c>
      <x:c r="CK173" s="174" t="str">
        <x:v>Yes</x:v>
      </x:c>
      <x:c r="CL173" s="174" t="str">
        <x:v>Yes</x:v>
      </x:c>
      <x:c r="CM173" s="174" t="str">
        <x:v>Clear</x:v>
      </x:c>
      <x:c r="CN173" s="174" t="str">
        <x:v>Verified — clear</x:v>
      </x:c>
      <x:c r="CO173" s="177" t="n">
        <x:v>46272</x:v>
      </x:c>
      <x:c r="CP173" s="174" t="str">
        <x:v>https://pubmed.ncbi.nlm.nih.gov/41523411/</x:v>
      </x:c>
      <x:c r="CQ173" s="174"/>
      <x:c r="CR173" s="174"/>
      <x:c r="CS173" s="174"/>
      <x:c r="CT173" s="174"/>
      <x:c r="CU173" s="176"/>
      <x:c r="CV173" s="176"/>
      <x:c r="CW173" s="176"/>
      <x:c r="CX173" s="176"/>
      <x:c r="CY173" s="176"/>
      <x:c r="CZ173" s="176"/>
      <x:c r="DA173" s="176"/>
      <x:c r="DB173" s="175" t="str">
        <x:f>IF(L173="","",IF(AND(COUNT(CU173:DA173)=7,OR(CU173=0,CU173=1,CU173=2),OR(CV173=0,CV173=1,CV173=2),OR(CW173=0,CW173=1,CW173=2),OR(CX173=0,CX173=1,CX173=2),OR(CY173=0,CY173=1,CY173=2),OR(CZ173=0,CZ173=1,CZ173=2),OR(DA173=0,DA173=1,DA173=2)),SUM(CU173:DA173),""))</x:f>
      </x:c>
      <x:c r="DC173" s="180" t="str">
        <x:f>IF(DB173="","",ROUND(DB173/14*10,1))</x:f>
      </x:c>
      <x:c r="DD173" s="174" t="str">
        <x:v>Pending</x:v>
      </x:c>
      <x:c r="DE173" s="175" t="str">
        <x:f>IF(L173="","",IF(DC173="","Pending",IF(DD173="Yes","CONDITIONAL — safety override",IF(DC173&gt;=8,"HIGH",IF(DC173&gt;=5,"CONDITIONAL","LOW")))))</x:f>
        <x:v>Pending</x:v>
      </x:c>
      <x:c r="DF173" s="174" t="str">
        <x:v>Pending screening and full-text appraisal; no transferability judgment made at identification.</x:v>
      </x:c>
      <x:c r="DG173" s="174"/>
      <x:c r="DH173" s="174"/>
      <x:c r="DI173" s="174"/>
      <x:c r="DJ173" s="174"/>
      <x:c r="DK173" s="174"/>
      <x:c r="DL173" s="174"/>
      <x:c r="DM173" s="174"/>
      <x:c r="DN173" s="174"/>
      <x:c r="DO173" s="174"/>
      <x:c r="DP173" s="174"/>
      <x:c r="DQ173" s="174"/>
      <x:c r="DR173" s="174"/>
      <x:c r="DS173" s="174"/>
      <x:c r="DT173" s="174"/>
      <x:c r="DU173" s="174"/>
      <x:c r="DV173" s="174"/>
      <x:c r="DW173" s="174"/>
      <x:c r="DX173" s="174"/>
      <x:c r="DY173" s="174"/>
      <x:c r="DZ173" s="174" t="str">
        <x:v>Title/abstract information is insufficient for a substantive scientific, causal, transferability or institutional claim.</x:v>
      </x:c>
      <x:c r="EA173" s="174" t="str">
        <x:v>Pending</x:v>
      </x:c>
      <x:c r="EB173" s="175" t="str">
        <x:f>IF(L173="","",IF(EC173="READY","Yes","No / Pending"))</x:f>
        <x:v>No / Pending</x:v>
      </x:c>
      <x:c r="EC173" s="174" t="str">
        <x:f>IF(L173="","",IF(OR(ISNUMBER(SEARCH("Retracted Publication",Q173)),CM173="Retracted",CN173="Retracted",CM173="Expression of Concern",CN173="Expression of Concern",F173="Not used",CG173="Critical",CH173="High",CH173="Critical"),"BLOCKED — integrity or use restriction",IF(AND(CJ173="Yes",CK173="Yes",CL173="Yes"),IF(AND(CM173="Clear",CN173="Verified — clear"),IF(AND(AND(LEN(TRIM(CF173))&gt;0,LEFT(LOWER(TRIM(CF173)),7)&lt;&gt;"pending"),OR(CG173="High",CG173="Moderate"),OR(CH173="Low",CH173="Some concerns",CH173="Not applicable")),IF(AND(DD173="No",OR(DE173="HIGH",DE173="CONDITIONAL"),AND(LEN(TRIM(DF173))&gt;0,LEFT(LOWER(TRIM(DF173)),7)&lt;&gt;"pending")),IF(AND(AND(LEN(TRIM(DT173))&gt;0,LEFT(LOWER(TRIM(DT173)),7)&lt;&gt;"pending"),AND(LEN(TRIM(DU173))&gt;0,LEFT(LOWER(TRIM(DU173)),7)&lt;&gt;"pending"),OR(AND(LEN(TRIM(DV173))&gt;0,LEFT(LOWER(TRIM(DV173)),7)&lt;&gt;"pending"),AND(LEN(TRIM(DW173))&gt;0,LEFT(LOWER(TRIM(DW173)),7)&lt;&gt;"pending")),AND(LEN(TRIM(DX173))&gt;0,LEFT(LOWER(TRIM(DX173)),7)&lt;&gt;"pending")),IF(AND(F173="Claim-ready",OR(EA173="Strong",EA173="Moderate"),AND(LEN(TRIM(G173))&gt;0,LEFT(LOWER(TRIM(G173)),7)&lt;&gt;"pending"),G173&lt;&gt;"No substantive use decision is permitted from identification metadata alone.",AND(LEN(TRIM(DZ173))&gt;0,LEFT(LOWER(TRIM(DZ173)),7)&lt;&gt;"pending"),DZ173&lt;&gt;"Identification metadata alone does not permit any substantive scientific, causal, operational, or institutional claim.",AND(LEN(TRIM(EI173))&gt;0,LEFT(LOWER(TRIM(EI173)),7)&lt;&gt;"pending"),ISNUMBER(EH173),EH173&gt;0),"READY","PENDING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3" s="174" t="str">
        <x:v>Pending</x:v>
      </x:c>
      <x:c r="EE173" s="174"/>
      <x:c r="EF173" s="174" t="str">
        <x:v>Pending</x:v>
      </x:c>
      <x:c r="EG173" s="174" t="str">
        <x:v>Pending</x:v>
      </x:c>
      <x:c r="EH173" s="177"/>
      <x:c r="EI173" s="500"/>
      <x:c r="EJ173" s="174"/>
      <x:c r="EK173" s="174" t="str">
        <x:v>Pending</x:v>
      </x:c>
      <x:c r="EL173" s="177" t="n">
        <x:v>46272</x:v>
      </x:c>
      <x:c r="EM173" s="174" t="str">
        <x:v>Production PubMed record imported and reconciled to Zotero item B58UQ25E;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73" s="181" t="n">
        <x:f>IF(L173="","",(IF(N173&lt;&gt;"",1,0)+IF(O173&lt;&gt;"",1,0)+IF(AJ173&lt;&gt;"",1,0)+IF(AU173&lt;&gt;"",1,0)+IF(BE173&lt;&gt;"",1,0)+IF(CF173&lt;&gt;"",1,0)+IF(CJ173="Yes",1,0)+IF(CL173="Yes",1,0)+IF(DE173&lt;&gt;"Pending",1,0)+IF(F173&lt;&gt;"",1,0)+IF(DZ173&lt;&gt;"",1,0)+IF(EI173&lt;&gt;"",1,0))/12)</x:f>
        <x:v>0.5</x:v>
      </x:c>
    </x:row>
    <x:row r="174">
      <x:c r="A174" s="175" t="str">
        <x:v>EV-0171</x:v>
      </x:c>
      <x:c r="B174" s="174" t="str">
        <x:v>Integrity check</x:v>
      </x:c>
      <x:c r="C174" s="175" t="str">
        <x:f>IF(L174="","",IF(LEFT(EC174,7)="BLOCKED","🔴 Do not use for conclusion",IF(EB174="Yes","🟢 Claim-ready","🟡 Caution / context")))</x:f>
        <x:v>🟡 Caution / context</x:v>
      </x:c>
      <x:c r="D174" s="174" t="str">
        <x:f>IF(L174="","",EC174)</x:f>
        <x:v>PENDING — appropriate appraisal</x:v>
      </x:c>
      <x:c r="E174" s="174" t="str">
        <x:v>P3 — Medium</x:v>
      </x:c>
      <x:c r="F174" s="174" t="str">
        <x:v>Pending</x:v>
      </x:c>
      <x:c r="G174" s="174" t="str">
        <x:v>Title/abstract identify an explicit implementation-science construct; retain for full-text assessment.</x:v>
      </x:c>
      <x:c r="H174" s="174" t="str">
        <x:v>Obtain and review lawful full text; confirm human adjudication; then select a design-specific appraisal instrument.</x:v>
      </x:c>
      <x:c r="I174" s="174"/>
      <x:c r="J174" s="174" t="str">
        <x:v>C — Implementation Science</x:v>
      </x:c>
      <x:c r="K174" s="174" t="str">
        <x:v>IDENTIFIED</x:v>
      </x:c>
      <x:c r="L174" s="174" t="str">
        <x:v>Implementing a peer navigation program for individuals with serious mental illness in the criminal legal system: insights and lessons learned.</x:v>
      </x:c>
      <x:c r="M174" s="174"/>
      <x:c r="N174" s="174" t="str">
        <x:v>Hailemariam, Maji; Brown, Garrett; Ng, Teresa; Weinstock, Lauren M; Sneed, Rodlescia S; Nguyen, Cindy; Simon, Jordan; Hayes, Taryn; Bustos, Tatiana E; Corrigan, Patrick W; Johnson, Jennifer E</x:v>
      </x:c>
      <x:c r="O174" s="176" t="n">
        <x:v>2026</x:v>
      </x:c>
      <x:c r="P174" s="174" t="str">
        <x:v>Pilot and feasibility studies</x:v>
      </x:c>
      <x:c r="Q174" s="174" t="str">
        <x:v>Journal Article</x:v>
      </x:c>
      <x:c r="R174" s="174" t="str">
        <x:v>Unclear</x:v>
      </x:c>
      <x:c r="S174" s="174" t="str">
        <x:v>Unknown</x:v>
      </x:c>
      <x:c r="T174" s="174" t="str">
        <x:v>eng</x:v>
      </x:c>
      <x:c r="U174" s="174" t="str">
        <x:v>https://pubmed.ncbi.nlm.nih.gov/41520119/</x:v>
      </x:c>
      <x:c r="V174" s="174" t="str">
        <x:v>10.1186/s40814-025-01758-7</x:v>
      </x:c>
      <x:c r="W174" s="175" t="str">
        <x:f>IF(V174="","",LOWER(SUBSTITUTE(SUBSTITUTE(SUBSTITUTE(SUBSTITUTE(TRIM(V174),"https://doi.org/",""),"http://doi.org/",""),"https://dx.doi.org/",""),"doi:","")))</x:f>
        <x:v>10.1186/s40814-025-01758-7</x:v>
      </x:c>
      <x:c r="X174" s="174" t="str">
        <x:v>41520119</x:v>
      </x:c>
      <x:c r="Y174" s="174" t="str">
        <x:v>PMC12882353</x:v>
      </x:c>
      <x:c r="Z174" s="174"/>
      <x:c r="AA174" s="174" t="str">
        <x:v>PubMed/MEDLINE</x:v>
      </x:c>
      <x:c r="AB174" s="174" t="str">
        <x:v>PUBMED-C-v1.0-2026-08-28</x:v>
      </x:c>
      <x:c r="AC174" s="174" t="str">
        <x:v>SP-PUBMED-C-20260828</x:v>
      </x:c>
      <x:c r="AD174" s="177" t="n">
        <x:v>46262</x:v>
      </x:c>
      <x:c r="AE174" s="177" t="n">
        <x:v>46272</x:v>
      </x:c>
      <x:c r="AF174" s="174" t="str">
        <x:v>P5KDUIF2</x:v>
      </x:c>
      <x:c r="AG174" s="174"/>
      <x:c r="AH174" s="174" t="str">
        <x:v>Tactical Athlete → Operational Readiness Brazil</x:v>
      </x:c>
      <x:c r="AI174" s="174" t="str">
        <x:v>evidence-family:C</x:v>
      </x:c>
      <x:c r="AJ174" s="174"/>
      <x:c r="AK174" s="175" t="str">
        <x:f>IF(AJ174="","",IF(OR(LOWER(AJ174)="brazil",LOWER(AJ174)="brasil"),"Yes","No"))</x:f>
      </x:c>
      <x:c r="AL174" s="174"/>
      <x:c r="AM174" s="174"/>
      <x:c r="AN174" s="174"/>
      <x:c r="AO174" s="178"/>
      <x:c r="AP174" s="174"/>
      <x:c r="AQ174" s="174"/>
      <x:c r="AR174" s="174"/>
      <x:c r="AS174" s="174"/>
      <x:c r="AT174" s="174"/>
      <x:c r="AU174" s="174"/>
      <x:c r="AV174" s="174"/>
      <x:c r="AW174" s="174"/>
      <x:c r="AX174" s="174"/>
      <x:c r="AY174" s="174"/>
      <x:c r="AZ174" s="174"/>
      <x:c r="BA174" s="174"/>
      <x:c r="BB174" s="174"/>
      <x:c r="BC174" s="174"/>
      <x:c r="BD174" s="174"/>
      <x:c r="BE174" s="174"/>
      <x:c r="BF174" s="174"/>
      <x:c r="BG174" s="174"/>
      <x:c r="BH174" s="174"/>
      <x:c r="BI174" s="174"/>
      <x:c r="BJ174" s="174"/>
      <x:c r="BK174" s="174"/>
      <x:c r="BL174" s="174"/>
      <x:c r="BM174" s="174"/>
      <x:c r="BN174" s="174"/>
      <x:c r="BO174" s="174"/>
      <x:c r="BP174" s="174"/>
      <x:c r="BQ174" s="174"/>
      <x:c r="BR174" s="174"/>
      <x:c r="BS174" s="174"/>
      <x:c r="BT174" s="174"/>
      <x:c r="BU174" s="174"/>
      <x:c r="BV174" s="174"/>
      <x:c r="BW174" s="174"/>
      <x:c r="BX174" s="174"/>
      <x:c r="BY174" s="174"/>
      <x:c r="BZ174" s="174"/>
      <x:c r="CA174" s="174"/>
      <x:c r="CB174" s="174"/>
      <x:c r="CC174" s="174"/>
      <x:c r="CD174" s="174"/>
      <x:c r="CE174" s="174"/>
      <x:c r="CF174" s="174"/>
      <x:c r="CG174" s="174"/>
      <x:c r="CH174" s="174"/>
      <x:c r="CI174" s="179"/>
      <x:c r="CJ174" s="174" t="str">
        <x:v>Yes</x:v>
      </x:c>
      <x:c r="CK174" s="174" t="str">
        <x:v>Yes</x:v>
      </x:c>
      <x:c r="CL174" s="174" t="str">
        <x:v>Yes</x:v>
      </x:c>
      <x:c r="CM174" s="174" t="str">
        <x:v>Clear</x:v>
      </x:c>
      <x:c r="CN174" s="174" t="str">
        <x:v>Verified — clear</x:v>
      </x:c>
      <x:c r="CO174" s="177" t="n">
        <x:v>46272</x:v>
      </x:c>
      <x:c r="CP174" s="174" t="str">
        <x:v>https://pubmed.ncbi.nlm.nih.gov/41520119/</x:v>
      </x:c>
      <x:c r="CQ174" s="174"/>
      <x:c r="CR174" s="174"/>
      <x:c r="CS174" s="174"/>
      <x:c r="CT174" s="174"/>
      <x:c r="CU174" s="176"/>
      <x:c r="CV174" s="176"/>
      <x:c r="CW174" s="176"/>
      <x:c r="CX174" s="176"/>
      <x:c r="CY174" s="176"/>
      <x:c r="CZ174" s="176"/>
      <x:c r="DA174" s="176"/>
      <x:c r="DB174" s="175" t="str">
        <x:f>IF(L174="","",IF(AND(COUNT(CU174:DA174)=7,OR(CU174=0,CU174=1,CU174=2),OR(CV174=0,CV174=1,CV174=2),OR(CW174=0,CW174=1,CW174=2),OR(CX174=0,CX174=1,CX174=2),OR(CY174=0,CY174=1,CY174=2),OR(CZ174=0,CZ174=1,CZ174=2),OR(DA174=0,DA174=1,DA174=2)),SUM(CU174:DA174),""))</x:f>
      </x:c>
      <x:c r="DC174" s="180" t="str">
        <x:f>IF(DB174="","",ROUND(DB174/14*10,1))</x:f>
      </x:c>
      <x:c r="DD174" s="174" t="str">
        <x:v>Pending</x:v>
      </x:c>
      <x:c r="DE174" s="175" t="str">
        <x:f>IF(L174="","",IF(DC174="","Pending",IF(DD174="Yes","CONDITIONAL — safety override",IF(DC174&gt;=8,"HIGH",IF(DC174&gt;=5,"CONDITIONAL","LOW")))))</x:f>
        <x:v>Pending</x:v>
      </x:c>
      <x:c r="DF174" s="174" t="str">
        <x:v>Pending screening and full-text appraisal; no transferability judgment made at identification.</x:v>
      </x:c>
      <x:c r="DG174" s="174"/>
      <x:c r="DH174" s="174"/>
      <x:c r="DI174" s="174"/>
      <x:c r="DJ174" s="174"/>
      <x:c r="DK174" s="174"/>
      <x:c r="DL174" s="174"/>
      <x:c r="DM174" s="174"/>
      <x:c r="DN174" s="174"/>
      <x:c r="DO174" s="174"/>
      <x:c r="DP174" s="174"/>
      <x:c r="DQ174" s="174"/>
      <x:c r="DR174" s="174"/>
      <x:c r="DS174" s="174"/>
      <x:c r="DT174" s="174"/>
      <x:c r="DU174" s="174"/>
      <x:c r="DV174" s="174"/>
      <x:c r="DW174" s="174"/>
      <x:c r="DX174" s="174"/>
      <x:c r="DY174" s="174"/>
      <x:c r="DZ174" s="174" t="str">
        <x:v>Title/abstract screening alone does not establish effectiveness, causality, methodological quality, transferability to Brazilian public safety or an institutional recommendation.</x:v>
      </x:c>
      <x:c r="EA174" s="174" t="str">
        <x:v>Pending</x:v>
      </x:c>
      <x:c r="EB174" s="175" t="str">
        <x:f>IF(L174="","",IF(EC174="READY","Yes","No / Pending"))</x:f>
        <x:v>No / Pending</x:v>
      </x:c>
      <x:c r="EC174" s="174" t="str">
        <x:f>IF(L174="","",IF(OR(ISNUMBER(SEARCH("Retracted Publication",Q174)),CM174="Retracted",CN174="Retracted",CM174="Expression of Concern",CN174="Expression of Concern",F174="Not used",CG174="Critical",CH174="High",CH174="Critical"),"BLOCKED — integrity or use restriction",IF(AND(CJ174="Yes",CK174="Yes",CL174="Yes"),IF(AND(CM174="Clear",CN174="Verified — clear"),IF(AND(AND(LEN(TRIM(CF174))&gt;0,LEFT(LOWER(TRIM(CF174)),7)&lt;&gt;"pending"),OR(CG174="High",CG174="Moderate"),OR(CH174="Low",CH174="Some concerns",CH174="Not applicable")),IF(AND(DD174="No",OR(DE174="HIGH",DE174="CONDITIONAL"),AND(LEN(TRIM(DF174))&gt;0,LEFT(LOWER(TRIM(DF174)),7)&lt;&gt;"pending")),IF(AND(AND(LEN(TRIM(DT174))&gt;0,LEFT(LOWER(TRIM(DT174)),7)&lt;&gt;"pending"),AND(LEN(TRIM(DU174))&gt;0,LEFT(LOWER(TRIM(DU174)),7)&lt;&gt;"pending"),OR(AND(LEN(TRIM(DV174))&gt;0,LEFT(LOWER(TRIM(DV174)),7)&lt;&gt;"pending"),AND(LEN(TRIM(DW174))&gt;0,LEFT(LOWER(TRIM(DW174)),7)&lt;&gt;"pending")),AND(LEN(TRIM(DX174))&gt;0,LEFT(LOWER(TRIM(DX174)),7)&lt;&gt;"pending")),IF(AND(F174="Claim-ready",OR(EA174="Strong",EA174="Moderate"),AND(LEN(TRIM(G174))&gt;0,LEFT(LOWER(TRIM(G174)),7)&lt;&gt;"pending"),G174&lt;&gt;"No substantive use decision is permitted from identification metadata alone.",AND(LEN(TRIM(DZ174))&gt;0,LEFT(LOWER(TRIM(DZ174)),7)&lt;&gt;"pending"),DZ174&lt;&gt;"Identification metadata alone does not permit any substantive scientific, causal, operational, or institutional claim.",AND(LEN(TRIM(EI174))&gt;0,LEFT(LOWER(TRIM(EI174)),7)&lt;&gt;"pending"),ISNUMBER(EH174),EH174&gt;0),"READY","PENDING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4" s="174" t="str">
        <x:v>Pending</x:v>
      </x:c>
      <x:c r="EE174" s="174"/>
      <x:c r="EF174" s="174" t="str">
        <x:v>Pending</x:v>
      </x:c>
      <x:c r="EG174" s="174" t="str">
        <x:v>Pending</x:v>
      </x:c>
      <x:c r="EH174" s="177"/>
      <x:c r="EI174" s="500"/>
      <x:c r="EJ174" s="174"/>
      <x:c r="EK174" s="174" t="str">
        <x:v>Pending</x:v>
      </x:c>
      <x:c r="EL174" s="177" t="n">
        <x:v>46272</x:v>
      </x:c>
      <x:c r="EM174" s="174" t="str">
        <x:v>Production PubMed record imported and reconciled to Zotero item P5KDUIF2;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4" s="181" t="n">
        <x:f>IF(L174="","",(IF(N174&lt;&gt;"",1,0)+IF(O174&lt;&gt;"",1,0)+IF(AJ174&lt;&gt;"",1,0)+IF(AU174&lt;&gt;"",1,0)+IF(BE174&lt;&gt;"",1,0)+IF(CF174&lt;&gt;"",1,0)+IF(CJ174="Yes",1,0)+IF(CL174="Yes",1,0)+IF(DE174&lt;&gt;"Pending",1,0)+IF(F174&lt;&gt;"",1,0)+IF(DZ174&lt;&gt;"",1,0)+IF(EI174&lt;&gt;"",1,0))/12)</x:f>
        <x:v>0.5</x:v>
      </x:c>
    </x:row>
    <x:row r="175">
      <x:c r="A175" s="175" t="str">
        <x:v>EV-0172</x:v>
      </x:c>
      <x:c r="B175" s="174" t="str">
        <x:v>Integrity check</x:v>
      </x:c>
      <x:c r="C175" s="175" t="str">
        <x:f>IF(L175="","",IF(LEFT(EC175,7)="BLOCKED","🔴 Do not use for conclusion",IF(EB175="Yes","🟢 Claim-ready","🟡 Caution / context")))</x:f>
        <x:v>🟡 Caution / context</x:v>
      </x:c>
      <x:c r="D175" s="174" t="str">
        <x:f>IF(L175="","",EC175)</x:f>
        <x:v>PENDING — appropriate appraisal</x:v>
      </x:c>
      <x:c r="E175" s="174" t="str">
        <x:v>P3 — Medium</x:v>
      </x:c>
      <x:c r="F175" s="174" t="str">
        <x:v>Pending</x:v>
      </x:c>
      <x:c r="G175" s="174" t="str">
        <x:v>Title/abstract identify an explicit tactical/public-safety context and readiness domain; retain for full-text assessment.</x:v>
      </x:c>
      <x:c r="H175" s="174" t="str">
        <x:v>Obtain and review lawful full text; confirm human adjudication; then select a design-specific appraisal instrument.</x:v>
      </x:c>
      <x:c r="I175" s="174"/>
      <x:c r="J175" s="174" t="str">
        <x:v>A — Core</x:v>
      </x:c>
      <x:c r="K175" s="174" t="str">
        <x:v>IDENTIFIED</x:v>
      </x:c>
      <x:c r="L175" s="174" t="str">
        <x:v>A Retrospective Study of Dental Trauma in Israeli Military Personnelin the Swords of Iron War.</x:v>
      </x:c>
      <x:c r="M175" s="174"/>
      <x:c r="N175" s="174" t="str">
        <x:v>Arbel, Yael; Hakimov, Dan; Alex, Lvovsky; Rittblat, Mor; Tsur, Nir</x:v>
      </x:c>
      <x:c r="O175" s="176" t="n">
        <x:v>2026</x:v>
      </x:c>
      <x:c r="P175" s="174" t="str">
        <x:v>Dental traumatology : official publication of International Association for Dental Traumatology</x:v>
      </x:c>
      <x:c r="Q175" s="174" t="str">
        <x:v>Journal Article</x:v>
      </x:c>
      <x:c r="R175" s="174" t="str">
        <x:v>Unclear</x:v>
      </x:c>
      <x:c r="S175" s="174" t="str">
        <x:v>Unknown</x:v>
      </x:c>
      <x:c r="T175" s="174" t="str">
        <x:v>eng</x:v>
      </x:c>
      <x:c r="U175" s="174" t="str">
        <x:v>https://pubmed.ncbi.nlm.nih.gov/41514505/</x:v>
      </x:c>
      <x:c r="V175" s="174" t="str">
        <x:v>10.1111/edt.70055</x:v>
      </x:c>
      <x:c r="W175" s="175" t="str">
        <x:f>IF(V175="","",LOWER(SUBSTITUTE(SUBSTITUTE(SUBSTITUTE(SUBSTITUTE(TRIM(V175),"https://doi.org/",""),"http://doi.org/",""),"https://dx.doi.org/",""),"doi:","")))</x:f>
        <x:v>10.1111/edt.70055</x:v>
      </x:c>
      <x:c r="X175" s="174" t="str">
        <x:v>41514505</x:v>
      </x:c>
      <x:c r="Y175" s="174" t="str"/>
      <x:c r="Z175" s="174"/>
      <x:c r="AA175" s="174" t="str">
        <x:v>PubMed/MEDLINE</x:v>
      </x:c>
      <x:c r="AB175" s="174" t="str">
        <x:v>PUBMED-A-v1.0-2026-08-28</x:v>
      </x:c>
      <x:c r="AC175" s="174" t="str">
        <x:v>SP-PUBMED-A-20260828</x:v>
      </x:c>
      <x:c r="AD175" s="177" t="n">
        <x:v>46262</x:v>
      </x:c>
      <x:c r="AE175" s="177" t="n">
        <x:v>46272</x:v>
      </x:c>
      <x:c r="AF175" s="174" t="str">
        <x:v>MUYC4K2I</x:v>
      </x:c>
      <x:c r="AG175" s="174"/>
      <x:c r="AH175" s="174" t="str">
        <x:v>Tactical Athlete → Operational Readiness Brazil</x:v>
      </x:c>
      <x:c r="AI175" s="174" t="str">
        <x:v>evidence-family:A</x:v>
      </x:c>
      <x:c r="AJ175" s="174"/>
      <x:c r="AK175" s="175" t="str">
        <x:f>IF(AJ175="","",IF(OR(LOWER(AJ175)="brazil",LOWER(AJ175)="brasil"),"Yes","No"))</x:f>
      </x:c>
      <x:c r="AL175" s="174"/>
      <x:c r="AM175" s="174"/>
      <x:c r="AN175" s="174"/>
      <x:c r="AO175" s="178"/>
      <x:c r="AP175" s="174"/>
      <x:c r="AQ175" s="174"/>
      <x:c r="AR175" s="174"/>
      <x:c r="AS175" s="174"/>
      <x:c r="AT175" s="174"/>
      <x:c r="AU175" s="174"/>
      <x:c r="AV175" s="174"/>
      <x:c r="AW175" s="174"/>
      <x:c r="AX175" s="174"/>
      <x:c r="AY175" s="174"/>
      <x:c r="AZ175" s="174"/>
      <x:c r="BA175" s="174"/>
      <x:c r="BB175" s="174"/>
      <x:c r="BC175" s="174"/>
      <x:c r="BD175" s="174"/>
      <x:c r="BE175" s="174"/>
      <x:c r="BF175" s="174"/>
      <x:c r="BG175" s="174"/>
      <x:c r="BH175" s="174"/>
      <x:c r="BI175" s="174"/>
      <x:c r="BJ175" s="174"/>
      <x:c r="BK175" s="174"/>
      <x:c r="BL175" s="174"/>
      <x:c r="BM175" s="174"/>
      <x:c r="BN175" s="174"/>
      <x:c r="BO175" s="174"/>
      <x:c r="BP175" s="174"/>
      <x:c r="BQ175" s="174"/>
      <x:c r="BR175" s="174"/>
      <x:c r="BS175" s="174"/>
      <x:c r="BT175" s="174"/>
      <x:c r="BU175" s="174"/>
      <x:c r="BV175" s="174"/>
      <x:c r="BW175" s="174"/>
      <x:c r="BX175" s="174"/>
      <x:c r="BY175" s="174"/>
      <x:c r="BZ175" s="174"/>
      <x:c r="CA175" s="174"/>
      <x:c r="CB175" s="174"/>
      <x:c r="CC175" s="174"/>
      <x:c r="CD175" s="174"/>
      <x:c r="CE175" s="174"/>
      <x:c r="CF175" s="174"/>
      <x:c r="CG175" s="174"/>
      <x:c r="CH175" s="174"/>
      <x:c r="CI175" s="179"/>
      <x:c r="CJ175" s="174" t="str">
        <x:v>Yes</x:v>
      </x:c>
      <x:c r="CK175" s="174" t="str">
        <x:v>Yes</x:v>
      </x:c>
      <x:c r="CL175" s="174" t="str">
        <x:v>Yes</x:v>
      </x:c>
      <x:c r="CM175" s="174" t="str">
        <x:v>Clear</x:v>
      </x:c>
      <x:c r="CN175" s="174" t="str">
        <x:v>Verified — clear</x:v>
      </x:c>
      <x:c r="CO175" s="177" t="n">
        <x:v>46272</x:v>
      </x:c>
      <x:c r="CP175" s="174" t="str">
        <x:v>https://pubmed.ncbi.nlm.nih.gov/41514505/</x:v>
      </x:c>
      <x:c r="CQ175" s="174"/>
      <x:c r="CR175" s="174"/>
      <x:c r="CS175" s="174"/>
      <x:c r="CT175" s="174"/>
      <x:c r="CU175" s="176"/>
      <x:c r="CV175" s="176"/>
      <x:c r="CW175" s="176"/>
      <x:c r="CX175" s="176"/>
      <x:c r="CY175" s="176"/>
      <x:c r="CZ175" s="176"/>
      <x:c r="DA175" s="176"/>
      <x:c r="DB175" s="175" t="str">
        <x:f>IF(L175="","",IF(AND(COUNT(CU175:DA175)=7,OR(CU175=0,CU175=1,CU175=2),OR(CV175=0,CV175=1,CV175=2),OR(CW175=0,CW175=1,CW175=2),OR(CX175=0,CX175=1,CX175=2),OR(CY175=0,CY175=1,CY175=2),OR(CZ175=0,CZ175=1,CZ175=2),OR(DA175=0,DA175=1,DA175=2)),SUM(CU175:DA175),""))</x:f>
      </x:c>
      <x:c r="DC175" s="180" t="str">
        <x:f>IF(DB175="","",ROUND(DB175/14*10,1))</x:f>
      </x:c>
      <x:c r="DD175" s="174" t="str">
        <x:v>Pending</x:v>
      </x:c>
      <x:c r="DE175" s="175" t="str">
        <x:f>IF(L175="","",IF(DC175="","Pending",IF(DD175="Yes","CONDITIONAL — safety override",IF(DC175&gt;=8,"HIGH",IF(DC175&gt;=5,"CONDITIONAL","LOW")))))</x:f>
        <x:v>Pending</x:v>
      </x:c>
      <x:c r="DF175" s="174" t="str">
        <x:v>Pending screening and full-text appraisal; no transferability judgment made at identification.</x:v>
      </x:c>
      <x:c r="DG175" s="174"/>
      <x:c r="DH175" s="174"/>
      <x:c r="DI175" s="174"/>
      <x:c r="DJ175" s="174"/>
      <x:c r="DK175" s="174"/>
      <x:c r="DL175" s="174"/>
      <x:c r="DM175" s="174"/>
      <x:c r="DN175" s="174"/>
      <x:c r="DO175" s="174"/>
      <x:c r="DP175" s="174"/>
      <x:c r="DQ175" s="174"/>
      <x:c r="DR175" s="174"/>
      <x:c r="DS175" s="174"/>
      <x:c r="DT175" s="174"/>
      <x:c r="DU175" s="174"/>
      <x:c r="DV175" s="174"/>
      <x:c r="DW175" s="174"/>
      <x:c r="DX175" s="174"/>
      <x:c r="DY175" s="174"/>
      <x:c r="DZ175" s="174" t="str">
        <x:v>Title/abstract screening alone does not establish effectiveness, causality, methodological quality, transferability to Brazilian public safety or an institutional recommendation.</x:v>
      </x:c>
      <x:c r="EA175" s="174" t="str">
        <x:v>Pending</x:v>
      </x:c>
      <x:c r="EB175" s="175" t="str">
        <x:f>IF(L175="","",IF(EC175="READY","Yes","No / Pending"))</x:f>
        <x:v>No / Pending</x:v>
      </x:c>
      <x:c r="EC175" s="174" t="str">
        <x:f>IF(L175="","",IF(OR(ISNUMBER(SEARCH("Retracted Publication",Q175)),CM175="Retracted",CN175="Retracted",CM175="Expression of Concern",CN175="Expression of Concern",F175="Not used",CG175="Critical",CH175="High",CH175="Critical"),"BLOCKED — integrity or use restriction",IF(AND(CJ175="Yes",CK175="Yes",CL175="Yes"),IF(AND(CM175="Clear",CN175="Verified — clear"),IF(AND(AND(LEN(TRIM(CF175))&gt;0,LEFT(LOWER(TRIM(CF175)),7)&lt;&gt;"pending"),OR(CG175="High",CG175="Moderate"),OR(CH175="Low",CH175="Some concerns",CH175="Not applicable")),IF(AND(DD175="No",OR(DE175="HIGH",DE175="CONDITIONAL"),AND(LEN(TRIM(DF175))&gt;0,LEFT(LOWER(TRIM(DF175)),7)&lt;&gt;"pending")),IF(AND(AND(LEN(TRIM(DT175))&gt;0,LEFT(LOWER(TRIM(DT175)),7)&lt;&gt;"pending"),AND(LEN(TRIM(DU175))&gt;0,LEFT(LOWER(TRIM(DU175)),7)&lt;&gt;"pending"),OR(AND(LEN(TRIM(DV175))&gt;0,LEFT(LOWER(TRIM(DV175)),7)&lt;&gt;"pending"),AND(LEN(TRIM(DW175))&gt;0,LEFT(LOWER(TRIM(DW175)),7)&lt;&gt;"pending")),AND(LEN(TRIM(DX175))&gt;0,LEFT(LOWER(TRIM(DX175)),7)&lt;&gt;"pending")),IF(AND(F175="Claim-ready",OR(EA175="Strong",EA175="Moderate"),AND(LEN(TRIM(G175))&gt;0,LEFT(LOWER(TRIM(G175)),7)&lt;&gt;"pending"),G175&lt;&gt;"No substantive use decision is permitted from identification metadata alone.",AND(LEN(TRIM(DZ175))&gt;0,LEFT(LOWER(TRIM(DZ175)),7)&lt;&gt;"pending"),DZ175&lt;&gt;"Identification metadata alone does not permit any substantive scientific, causal, operational, or institutional claim.",AND(LEN(TRIM(EI175))&gt;0,LEFT(LOWER(TRIM(EI175)),7)&lt;&gt;"pending"),ISNUMBER(EH175),EH175&gt;0),"READY","PENDING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5" s="174" t="str">
        <x:v>Pending</x:v>
      </x:c>
      <x:c r="EE175" s="174"/>
      <x:c r="EF175" s="174" t="str">
        <x:v>Pending</x:v>
      </x:c>
      <x:c r="EG175" s="174" t="str">
        <x:v>Pending</x:v>
      </x:c>
      <x:c r="EH175" s="177"/>
      <x:c r="EI175" s="500"/>
      <x:c r="EJ175" s="174"/>
      <x:c r="EK175" s="174" t="str">
        <x:v>Pending</x:v>
      </x:c>
      <x:c r="EL175" s="177" t="n">
        <x:v>46272</x:v>
      </x:c>
      <x:c r="EM175" s="174" t="str">
        <x:v>Production PubMed record imported and reconciled to Zotero item MUYC4K2I;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5" s="181" t="n">
        <x:f>IF(L175="","",(IF(N175&lt;&gt;"",1,0)+IF(O175&lt;&gt;"",1,0)+IF(AJ175&lt;&gt;"",1,0)+IF(AU175&lt;&gt;"",1,0)+IF(BE175&lt;&gt;"",1,0)+IF(CF175&lt;&gt;"",1,0)+IF(CJ175="Yes",1,0)+IF(CL175="Yes",1,0)+IF(DE175&lt;&gt;"Pending",1,0)+IF(F175&lt;&gt;"",1,0)+IF(DZ175&lt;&gt;"",1,0)+IF(EI175&lt;&gt;"",1,0))/12)</x:f>
        <x:v>0.5</x:v>
      </x:c>
    </x:row>
    <x:row r="176">
      <x:c r="A176" s="175" t="str">
        <x:v>EV-0173</x:v>
      </x:c>
      <x:c r="B176" s="174" t="str">
        <x:v>Integrity check</x:v>
      </x:c>
      <x:c r="C176" s="175" t="str">
        <x:f>IF(L176="","",IF(LEFT(EC176,7)="BLOCKED","🔴 Do not use for conclusion",IF(EB176="Yes","🟢 Claim-ready","🟡 Caution / context")))</x:f>
        <x:v>🟡 Caution / context</x:v>
      </x:c>
      <x:c r="D176" s="174" t="str">
        <x:f>IF(L176="","",EC176)</x:f>
        <x:v>PENDING — appropriate appraisal</x:v>
      </x:c>
      <x:c r="E176" s="174" t="str">
        <x:v>P3 — Medium</x:v>
      </x:c>
      <x:c r="F176" s="174" t="str">
        <x:v>Pending</x:v>
      </x:c>
      <x:c r="G176" s="174" t="str">
        <x:v>Title/abstract identify an explicit operational APHT/medical-readiness topic; retain for full-text assessment.</x:v>
      </x:c>
      <x:c r="H176" s="174" t="str">
        <x:v>Obtain and review lawful full text; confirm human adjudication; then select a design-specific appraisal instrument.</x:v>
      </x:c>
      <x:c r="I176" s="174"/>
      <x:c r="J176" s="174" t="str">
        <x:v>B — APHT / Medical Readiness</x:v>
      </x:c>
      <x:c r="K176" s="174" t="str">
        <x:v>IDENTIFIED</x:v>
      </x:c>
      <x:c r="L176" s="174" t="str">
        <x:v>Tactical transfusion-Importance and logistics of integrating prehospital blood in tactical EMS operations.</x:v>
      </x:c>
      <x:c r="M176" s="174"/>
      <x:c r="N176" s="174" t="str">
        <x:v>Qasim, Zaffer; Schaefer, Randall; Tilson, Bruce; Dunn, John; Patrick, Sam</x:v>
      </x:c>
      <x:c r="O176" s="176" t="n">
        <x:v>2026</x:v>
      </x:c>
      <x:c r="P176" s="174" t="str">
        <x:v>Transfusion</x:v>
      </x:c>
      <x:c r="Q176" s="174" t="str">
        <x:v>Journal Article; Review</x:v>
      </x:c>
      <x:c r="R176" s="174" t="str">
        <x:v>Unclear</x:v>
      </x:c>
      <x:c r="S176" s="174" t="str">
        <x:v>Unknown</x:v>
      </x:c>
      <x:c r="T176" s="174" t="str">
        <x:v>eng</x:v>
      </x:c>
      <x:c r="U176" s="174" t="str">
        <x:v>https://pubmed.ncbi.nlm.nih.gov/41505037/</x:v>
      </x:c>
      <x:c r="V176" s="174" t="str">
        <x:v>10.1111/trf.18467</x:v>
      </x:c>
      <x:c r="W176" s="175" t="str">
        <x:f>IF(V176="","",LOWER(SUBSTITUTE(SUBSTITUTE(SUBSTITUTE(SUBSTITUTE(TRIM(V176),"https://doi.org/",""),"http://doi.org/",""),"https://dx.doi.org/",""),"doi:","")))</x:f>
        <x:v>10.1111/trf.18467</x:v>
      </x:c>
      <x:c r="X176" s="174" t="str">
        <x:v>41505037</x:v>
      </x:c>
      <x:c r="Y176" s="174" t="str"/>
      <x:c r="Z176" s="174"/>
      <x:c r="AA176" s="174" t="str">
        <x:v>PubMed/MEDLINE</x:v>
      </x:c>
      <x:c r="AB176" s="174" t="str">
        <x:v>PUBMED-B-v1.0-2026-08-28</x:v>
      </x:c>
      <x:c r="AC176" s="174" t="str">
        <x:v>SP-PUBMED-B-20260828</x:v>
      </x:c>
      <x:c r="AD176" s="177" t="n">
        <x:v>46262</x:v>
      </x:c>
      <x:c r="AE176" s="177" t="n">
        <x:v>46272</x:v>
      </x:c>
      <x:c r="AF176" s="174" t="str">
        <x:v>9M52HSVN</x:v>
      </x:c>
      <x:c r="AG176" s="174"/>
      <x:c r="AH176" s="174" t="str">
        <x:v>Tactical Athlete → Operational Readiness Brazil</x:v>
      </x:c>
      <x:c r="AI176" s="174" t="str">
        <x:v>evidence-family:B</x:v>
      </x:c>
      <x:c r="AJ176" s="174"/>
      <x:c r="AK176" s="175" t="str">
        <x:f>IF(AJ176="","",IF(OR(LOWER(AJ176)="brazil",LOWER(AJ176)="brasil"),"Yes","No"))</x:f>
      </x:c>
      <x:c r="AL176" s="174"/>
      <x:c r="AM176" s="174"/>
      <x:c r="AN176" s="174"/>
      <x:c r="AO176" s="178"/>
      <x:c r="AP176" s="174"/>
      <x:c r="AQ176" s="174"/>
      <x:c r="AR176" s="174"/>
      <x:c r="AS176" s="174"/>
      <x:c r="AT176" s="174"/>
      <x:c r="AU176" s="174"/>
      <x:c r="AV176" s="174"/>
      <x:c r="AW176" s="174"/>
      <x:c r="AX176" s="174"/>
      <x:c r="AY176" s="174"/>
      <x:c r="AZ176" s="174"/>
      <x:c r="BA176" s="174"/>
      <x:c r="BB176" s="174"/>
      <x:c r="BC176" s="174"/>
      <x:c r="BD176" s="174"/>
      <x:c r="BE176" s="174"/>
      <x:c r="BF176" s="174"/>
      <x:c r="BG176" s="174"/>
      <x:c r="BH176" s="174"/>
      <x:c r="BI176" s="174"/>
      <x:c r="BJ176" s="174"/>
      <x:c r="BK176" s="174"/>
      <x:c r="BL176" s="174"/>
      <x:c r="BM176" s="174"/>
      <x:c r="BN176" s="174"/>
      <x:c r="BO176" s="174"/>
      <x:c r="BP176" s="174"/>
      <x:c r="BQ176" s="174"/>
      <x:c r="BR176" s="174"/>
      <x:c r="BS176" s="174"/>
      <x:c r="BT176" s="174"/>
      <x:c r="BU176" s="174"/>
      <x:c r="BV176" s="174"/>
      <x:c r="BW176" s="174"/>
      <x:c r="BX176" s="174"/>
      <x:c r="BY176" s="174"/>
      <x:c r="BZ176" s="174"/>
      <x:c r="CA176" s="174"/>
      <x:c r="CB176" s="174"/>
      <x:c r="CC176" s="174"/>
      <x:c r="CD176" s="174"/>
      <x:c r="CE176" s="174"/>
      <x:c r="CF176" s="174"/>
      <x:c r="CG176" s="174"/>
      <x:c r="CH176" s="174"/>
      <x:c r="CI176" s="179"/>
      <x:c r="CJ176" s="174" t="str">
        <x:v>Yes</x:v>
      </x:c>
      <x:c r="CK176" s="174" t="str">
        <x:v>Yes</x:v>
      </x:c>
      <x:c r="CL176" s="174" t="str">
        <x:v>Yes</x:v>
      </x:c>
      <x:c r="CM176" s="174" t="str">
        <x:v>Clear</x:v>
      </x:c>
      <x:c r="CN176" s="174" t="str">
        <x:v>Verified — clear</x:v>
      </x:c>
      <x:c r="CO176" s="177" t="n">
        <x:v>46272</x:v>
      </x:c>
      <x:c r="CP176" s="174" t="str">
        <x:v>https://pubmed.ncbi.nlm.nih.gov/41505037/</x:v>
      </x:c>
      <x:c r="CQ176" s="174"/>
      <x:c r="CR176" s="174"/>
      <x:c r="CS176" s="174"/>
      <x:c r="CT176" s="174"/>
      <x:c r="CU176" s="176"/>
      <x:c r="CV176" s="176"/>
      <x:c r="CW176" s="176"/>
      <x:c r="CX176" s="176"/>
      <x:c r="CY176" s="176"/>
      <x:c r="CZ176" s="176"/>
      <x:c r="DA176" s="176"/>
      <x:c r="DB176" s="175" t="str">
        <x:f>IF(L176="","",IF(AND(COUNT(CU176:DA176)=7,OR(CU176=0,CU176=1,CU176=2),OR(CV176=0,CV176=1,CV176=2),OR(CW176=0,CW176=1,CW176=2),OR(CX176=0,CX176=1,CX176=2),OR(CY176=0,CY176=1,CY176=2),OR(CZ176=0,CZ176=1,CZ176=2),OR(DA176=0,DA176=1,DA176=2)),SUM(CU176:DA176),""))</x:f>
      </x:c>
      <x:c r="DC176" s="180" t="str">
        <x:f>IF(DB176="","",ROUND(DB176/14*10,1))</x:f>
      </x:c>
      <x:c r="DD176" s="174" t="str">
        <x:v>Pending</x:v>
      </x:c>
      <x:c r="DE176" s="175" t="str">
        <x:f>IF(L176="","",IF(DC176="","Pending",IF(DD176="Yes","CONDITIONAL — safety override",IF(DC176&gt;=8,"HIGH",IF(DC176&gt;=5,"CONDITIONAL","LOW")))))</x:f>
        <x:v>Pending</x:v>
      </x:c>
      <x:c r="DF176" s="174" t="str">
        <x:v>Pending screening and full-text appraisal; no transferability judgment made at identification.</x:v>
      </x:c>
      <x:c r="DG176" s="174"/>
      <x:c r="DH176" s="174"/>
      <x:c r="DI176" s="174"/>
      <x:c r="DJ176" s="174"/>
      <x:c r="DK176" s="174"/>
      <x:c r="DL176" s="174"/>
      <x:c r="DM176" s="174"/>
      <x:c r="DN176" s="174"/>
      <x:c r="DO176" s="174"/>
      <x:c r="DP176" s="174"/>
      <x:c r="DQ176" s="174"/>
      <x:c r="DR176" s="174"/>
      <x:c r="DS176" s="174"/>
      <x:c r="DT176" s="174"/>
      <x:c r="DU176" s="174"/>
      <x:c r="DV176" s="174"/>
      <x:c r="DW176" s="174"/>
      <x:c r="DX176" s="174"/>
      <x:c r="DY176" s="174"/>
      <x:c r="DZ176" s="174" t="str">
        <x:v>Title/abstract screening alone does not establish effectiveness, causality, methodological quality, transferability to Brazilian public safety or an institutional recommendation.</x:v>
      </x:c>
      <x:c r="EA176" s="174" t="str">
        <x:v>Pending</x:v>
      </x:c>
      <x:c r="EB176" s="175" t="str">
        <x:f>IF(L176="","",IF(EC176="READY","Yes","No / Pending"))</x:f>
        <x:v>No / Pending</x:v>
      </x:c>
      <x:c r="EC176" s="174" t="str">
        <x:f>IF(L176="","",IF(OR(ISNUMBER(SEARCH("Retracted Publication",Q176)),CM176="Retracted",CN176="Retracted",CM176="Expression of Concern",CN176="Expression of Concern",F176="Not used",CG176="Critical",CH176="High",CH176="Critical"),"BLOCKED — integrity or use restriction",IF(AND(CJ176="Yes",CK176="Yes",CL176="Yes"),IF(AND(CM176="Clear",CN176="Verified — clear"),IF(AND(AND(LEN(TRIM(CF176))&gt;0,LEFT(LOWER(TRIM(CF176)),7)&lt;&gt;"pending"),OR(CG176="High",CG176="Moderate"),OR(CH176="Low",CH176="Some concerns",CH176="Not applicable")),IF(AND(DD176="No",OR(DE176="HIGH",DE176="CONDITIONAL"),AND(LEN(TRIM(DF176))&gt;0,LEFT(LOWER(TRIM(DF176)),7)&lt;&gt;"pending")),IF(AND(AND(LEN(TRIM(DT176))&gt;0,LEFT(LOWER(TRIM(DT176)),7)&lt;&gt;"pending"),AND(LEN(TRIM(DU176))&gt;0,LEFT(LOWER(TRIM(DU176)),7)&lt;&gt;"pending"),OR(AND(LEN(TRIM(DV176))&gt;0,LEFT(LOWER(TRIM(DV176)),7)&lt;&gt;"pending"),AND(LEN(TRIM(DW176))&gt;0,LEFT(LOWER(TRIM(DW176)),7)&lt;&gt;"pending")),AND(LEN(TRIM(DX176))&gt;0,LEFT(LOWER(TRIM(DX176)),7)&lt;&gt;"pending")),IF(AND(F176="Claim-ready",OR(EA176="Strong",EA176="Moderate"),AND(LEN(TRIM(G176))&gt;0,LEFT(LOWER(TRIM(G176)),7)&lt;&gt;"pending"),G176&lt;&gt;"No substantive use decision is permitted from identification metadata alone.",AND(LEN(TRIM(DZ176))&gt;0,LEFT(LOWER(TRIM(DZ176)),7)&lt;&gt;"pending"),DZ176&lt;&gt;"Identification metadata alone does not permit any substantive scientific, causal, operational, or institutional claim.",AND(LEN(TRIM(EI176))&gt;0,LEFT(LOWER(TRIM(EI176)),7)&lt;&gt;"pending"),ISNUMBER(EH176),EH176&gt;0),"READY","PENDING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6" s="174" t="str">
        <x:v>Pending</x:v>
      </x:c>
      <x:c r="EE176" s="174"/>
      <x:c r="EF176" s="174" t="str">
        <x:v>Pending</x:v>
      </x:c>
      <x:c r="EG176" s="174" t="str">
        <x:v>Pending</x:v>
      </x:c>
      <x:c r="EH176" s="177"/>
      <x:c r="EI176" s="500"/>
      <x:c r="EJ176" s="174"/>
      <x:c r="EK176" s="174" t="str">
        <x:v>Pending</x:v>
      </x:c>
      <x:c r="EL176" s="177" t="n">
        <x:v>46272</x:v>
      </x:c>
      <x:c r="EM176" s="174" t="str">
        <x:v>Production PubMed record imported and reconciled to Zotero item 9M52HSVN;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6" s="181" t="n">
        <x:f>IF(L176="","",(IF(N176&lt;&gt;"",1,0)+IF(O176&lt;&gt;"",1,0)+IF(AJ176&lt;&gt;"",1,0)+IF(AU176&lt;&gt;"",1,0)+IF(BE176&lt;&gt;"",1,0)+IF(CF176&lt;&gt;"",1,0)+IF(CJ176="Yes",1,0)+IF(CL176="Yes",1,0)+IF(DE176&lt;&gt;"Pending",1,0)+IF(F176&lt;&gt;"",1,0)+IF(DZ176&lt;&gt;"",1,0)+IF(EI176&lt;&gt;"",1,0))/12)</x:f>
        <x:v>0.5</x:v>
      </x:c>
    </x:row>
    <x:row r="177">
      <x:c r="A177" s="175" t="str">
        <x:v>EV-0174</x:v>
      </x:c>
      <x:c r="B177" s="174" t="str">
        <x:v>Integrity check</x:v>
      </x:c>
      <x:c r="C177" s="175" t="str">
        <x:f>IF(L177="","",IF(LEFT(EC177,7)="BLOCKED","🔴 Do not use for conclusion",IF(EB177="Yes","🟢 Claim-ready","🟡 Caution / context")))</x:f>
        <x:v>🟡 Caution / context</x:v>
      </x:c>
      <x:c r="D177" s="174" t="str">
        <x:f>IF(L177="","",EC177)</x:f>
        <x:v>PENDING — appropriate appraisal</x:v>
      </x:c>
      <x:c r="E177" s="174" t="str">
        <x:v>P3 — Medium</x:v>
      </x:c>
      <x:c r="F177" s="174" t="str">
        <x:v>Pending</x:v>
      </x:c>
      <x:c r="G177" s="174" t="str">
        <x:v>Title/abstract identify an explicit tactical/public-safety context and readiness domain; retain for full-text assessment.</x:v>
      </x:c>
      <x:c r="H177" s="174" t="str">
        <x:v>Obtain and review lawful full text; confirm human adjudication; then select a design-specific appraisal instrument.</x:v>
      </x:c>
      <x:c r="I177" s="174"/>
      <x:c r="J177" s="174" t="str">
        <x:v>A — Core</x:v>
      </x:c>
      <x:c r="K177" s="174" t="str">
        <x:v>IDENTIFIED</x:v>
      </x:c>
      <x:c r="L177" s="174" t="str">
        <x:v>Trends in Upper Extremity Injuries in Female Marines following the Addition of the Pull-up as a Physical Fitness Test Event.</x:v>
      </x:c>
      <x:c r="M177" s="174"/>
      <x:c r="N177" s="174" t="str">
        <x:v>Arnold, Braeden; Marneweck, Hava; Banaag, Amanda; Coles, Christian L; Koehlmoos, Tracey Perez</x:v>
      </x:c>
      <x:c r="O177" s="176" t="n">
        <x:v>2026</x:v>
      </x:c>
      <x:c r="P177" s="174" t="str">
        <x:v>Military medicine</x:v>
      </x:c>
      <x:c r="Q177" s="174" t="str">
        <x:v>Journal Article</x:v>
      </x:c>
      <x:c r="R177" s="174" t="str">
        <x:v>Unclear</x:v>
      </x:c>
      <x:c r="S177" s="174" t="str">
        <x:v>Unknown</x:v>
      </x:c>
      <x:c r="T177" s="174" t="str">
        <x:v>eng</x:v>
      </x:c>
      <x:c r="U177" s="174" t="str">
        <x:v>https://pubmed.ncbi.nlm.nih.gov/41503938/</x:v>
      </x:c>
      <x:c r="V177" s="174" t="str">
        <x:v>10.1093/milmed/usaf621</x:v>
      </x:c>
      <x:c r="W177" s="175" t="str">
        <x:f>IF(V177="","",LOWER(SUBSTITUTE(SUBSTITUTE(SUBSTITUTE(SUBSTITUTE(TRIM(V177),"https://doi.org/",""),"http://doi.org/",""),"https://dx.doi.org/",""),"doi:","")))</x:f>
        <x:v>10.1093/milmed/usaf621</x:v>
      </x:c>
      <x:c r="X177" s="174" t="str">
        <x:v>41503938</x:v>
      </x:c>
      <x:c r="Y177" s="174" t="str"/>
      <x:c r="Z177" s="174"/>
      <x:c r="AA177" s="174" t="str">
        <x:v>PubMed/MEDLINE</x:v>
      </x:c>
      <x:c r="AB177" s="174" t="str">
        <x:v>PUBMED-A-v1.0-2026-08-28</x:v>
      </x:c>
      <x:c r="AC177" s="174" t="str">
        <x:v>SP-PUBMED-A-20260828</x:v>
      </x:c>
      <x:c r="AD177" s="177" t="n">
        <x:v>46262</x:v>
      </x:c>
      <x:c r="AE177" s="177" t="n">
        <x:v>46272</x:v>
      </x:c>
      <x:c r="AF177" s="174" t="str">
        <x:v>LNT2SWXN</x:v>
      </x:c>
      <x:c r="AG177" s="174"/>
      <x:c r="AH177" s="174" t="str">
        <x:v>Tactical Athlete → Operational Readiness Brazil</x:v>
      </x:c>
      <x:c r="AI177" s="174" t="str">
        <x:v>evidence-family:A</x:v>
      </x:c>
      <x:c r="AJ177" s="174"/>
      <x:c r="AK177" s="175" t="str">
        <x:f>IF(AJ177="","",IF(OR(LOWER(AJ177)="brazil",LOWER(AJ177)="brasil"),"Yes","No"))</x:f>
      </x:c>
      <x:c r="AL177" s="174"/>
      <x:c r="AM177" s="174"/>
      <x:c r="AN177" s="174"/>
      <x:c r="AO177" s="178"/>
      <x:c r="AP177" s="174"/>
      <x:c r="AQ177" s="174"/>
      <x:c r="AR177" s="174"/>
      <x:c r="AS177" s="174"/>
      <x:c r="AT177" s="174"/>
      <x:c r="AU177" s="174"/>
      <x:c r="AV177" s="174"/>
      <x:c r="AW177" s="174"/>
      <x:c r="AX177" s="174"/>
      <x:c r="AY177" s="174"/>
      <x:c r="AZ177" s="174"/>
      <x:c r="BA177" s="174"/>
      <x:c r="BB177" s="174"/>
      <x:c r="BC177" s="174"/>
      <x:c r="BD177" s="174"/>
      <x:c r="BE177" s="174"/>
      <x:c r="BF177" s="174"/>
      <x:c r="BG177" s="174"/>
      <x:c r="BH177" s="174"/>
      <x:c r="BI177" s="174"/>
      <x:c r="BJ177" s="174"/>
      <x:c r="BK177" s="174"/>
      <x:c r="BL177" s="174"/>
      <x:c r="BM177" s="174"/>
      <x:c r="BN177" s="174"/>
      <x:c r="BO177" s="174"/>
      <x:c r="BP177" s="174"/>
      <x:c r="BQ177" s="174"/>
      <x:c r="BR177" s="174"/>
      <x:c r="BS177" s="174"/>
      <x:c r="BT177" s="174"/>
      <x:c r="BU177" s="174"/>
      <x:c r="BV177" s="174"/>
      <x:c r="BW177" s="174"/>
      <x:c r="BX177" s="174"/>
      <x:c r="BY177" s="174"/>
      <x:c r="BZ177" s="174"/>
      <x:c r="CA177" s="174"/>
      <x:c r="CB177" s="174"/>
      <x:c r="CC177" s="174"/>
      <x:c r="CD177" s="174"/>
      <x:c r="CE177" s="174"/>
      <x:c r="CF177" s="174"/>
      <x:c r="CG177" s="174"/>
      <x:c r="CH177" s="174"/>
      <x:c r="CI177" s="179"/>
      <x:c r="CJ177" s="174" t="str">
        <x:v>Yes</x:v>
      </x:c>
      <x:c r="CK177" s="174" t="str">
        <x:v>Yes</x:v>
      </x:c>
      <x:c r="CL177" s="174" t="str">
        <x:v>Yes</x:v>
      </x:c>
      <x:c r="CM177" s="174" t="str">
        <x:v>Clear</x:v>
      </x:c>
      <x:c r="CN177" s="174" t="str">
        <x:v>Verified — clear</x:v>
      </x:c>
      <x:c r="CO177" s="177" t="n">
        <x:v>46272</x:v>
      </x:c>
      <x:c r="CP177" s="174" t="str">
        <x:v>https://pubmed.ncbi.nlm.nih.gov/41503938/</x:v>
      </x:c>
      <x:c r="CQ177" s="174"/>
      <x:c r="CR177" s="174"/>
      <x:c r="CS177" s="174"/>
      <x:c r="CT177" s="174"/>
      <x:c r="CU177" s="176"/>
      <x:c r="CV177" s="176"/>
      <x:c r="CW177" s="176"/>
      <x:c r="CX177" s="176"/>
      <x:c r="CY177" s="176"/>
      <x:c r="CZ177" s="176"/>
      <x:c r="DA177" s="176"/>
      <x:c r="DB177" s="175" t="str">
        <x:f>IF(L177="","",IF(AND(COUNT(CU177:DA177)=7,OR(CU177=0,CU177=1,CU177=2),OR(CV177=0,CV177=1,CV177=2),OR(CW177=0,CW177=1,CW177=2),OR(CX177=0,CX177=1,CX177=2),OR(CY177=0,CY177=1,CY177=2),OR(CZ177=0,CZ177=1,CZ177=2),OR(DA177=0,DA177=1,DA177=2)),SUM(CU177:DA177),""))</x:f>
      </x:c>
      <x:c r="DC177" s="180" t="str">
        <x:f>IF(DB177="","",ROUND(DB177/14*10,1))</x:f>
      </x:c>
      <x:c r="DD177" s="174" t="str">
        <x:v>Pending</x:v>
      </x:c>
      <x:c r="DE177" s="175" t="str">
        <x:f>IF(L177="","",IF(DC177="","Pending",IF(DD177="Yes","CONDITIONAL — safety override",IF(DC177&gt;=8,"HIGH",IF(DC177&gt;=5,"CONDITIONAL","LOW")))))</x:f>
        <x:v>Pending</x:v>
      </x:c>
      <x:c r="DF177" s="174" t="str">
        <x:v>Pending screening and full-text appraisal; no transferability judgment made at identification.</x:v>
      </x:c>
      <x:c r="DG177" s="174"/>
      <x:c r="DH177" s="174"/>
      <x:c r="DI177" s="174"/>
      <x:c r="DJ177" s="174"/>
      <x:c r="DK177" s="174"/>
      <x:c r="DL177" s="174"/>
      <x:c r="DM177" s="174"/>
      <x:c r="DN177" s="174"/>
      <x:c r="DO177" s="174"/>
      <x:c r="DP177" s="174"/>
      <x:c r="DQ177" s="174"/>
      <x:c r="DR177" s="174"/>
      <x:c r="DS177" s="174"/>
      <x:c r="DT177" s="174"/>
      <x:c r="DU177" s="174"/>
      <x:c r="DV177" s="174"/>
      <x:c r="DW177" s="174"/>
      <x:c r="DX177" s="174"/>
      <x:c r="DY177" s="174"/>
      <x:c r="DZ177" s="174" t="str">
        <x:v>Title/abstract screening alone does not establish effectiveness, causality, methodological quality, transferability to Brazilian public safety or an institutional recommendation.</x:v>
      </x:c>
      <x:c r="EA177" s="174" t="str">
        <x:v>Pending</x:v>
      </x:c>
      <x:c r="EB177" s="175" t="str">
        <x:f>IF(L177="","",IF(EC177="READY","Yes","No / Pending"))</x:f>
        <x:v>No / Pending</x:v>
      </x:c>
      <x:c r="EC177" s="174" t="str">
        <x:f>IF(L177="","",IF(OR(ISNUMBER(SEARCH("Retracted Publication",Q177)),CM177="Retracted",CN177="Retracted",CM177="Expression of Concern",CN177="Expression of Concern",F177="Not used",CG177="Critical",CH177="High",CH177="Critical"),"BLOCKED — integrity or use restriction",IF(AND(CJ177="Yes",CK177="Yes",CL177="Yes"),IF(AND(CM177="Clear",CN177="Verified — clear"),IF(AND(AND(LEN(TRIM(CF177))&gt;0,LEFT(LOWER(TRIM(CF177)),7)&lt;&gt;"pending"),OR(CG177="High",CG177="Moderate"),OR(CH177="Low",CH177="Some concerns",CH177="Not applicable")),IF(AND(DD177="No",OR(DE177="HIGH",DE177="CONDITIONAL"),AND(LEN(TRIM(DF177))&gt;0,LEFT(LOWER(TRIM(DF177)),7)&lt;&gt;"pending")),IF(AND(AND(LEN(TRIM(DT177))&gt;0,LEFT(LOWER(TRIM(DT177)),7)&lt;&gt;"pending"),AND(LEN(TRIM(DU177))&gt;0,LEFT(LOWER(TRIM(DU177)),7)&lt;&gt;"pending"),OR(AND(LEN(TRIM(DV177))&gt;0,LEFT(LOWER(TRIM(DV177)),7)&lt;&gt;"pending"),AND(LEN(TRIM(DW177))&gt;0,LEFT(LOWER(TRIM(DW177)),7)&lt;&gt;"pending")),AND(LEN(TRIM(DX177))&gt;0,LEFT(LOWER(TRIM(DX177)),7)&lt;&gt;"pending")),IF(AND(F177="Claim-ready",OR(EA177="Strong",EA177="Moderate"),AND(LEN(TRIM(G177))&gt;0,LEFT(LOWER(TRIM(G177)),7)&lt;&gt;"pending"),G177&lt;&gt;"No substantive use decision is permitted from identification metadata alone.",AND(LEN(TRIM(DZ177))&gt;0,LEFT(LOWER(TRIM(DZ177)),7)&lt;&gt;"pending"),DZ177&lt;&gt;"Identification metadata alone does not permit any substantive scientific, causal, operational, or institutional claim.",AND(LEN(TRIM(EI177))&gt;0,LEFT(LOWER(TRIM(EI177)),7)&lt;&gt;"pending"),ISNUMBER(EH177),EH177&gt;0),"READY","PENDING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7" s="174" t="str">
        <x:v>Pending</x:v>
      </x:c>
      <x:c r="EE177" s="174"/>
      <x:c r="EF177" s="174" t="str">
        <x:v>Pending</x:v>
      </x:c>
      <x:c r="EG177" s="174" t="str">
        <x:v>Pending</x:v>
      </x:c>
      <x:c r="EH177" s="177"/>
      <x:c r="EI177" s="500"/>
      <x:c r="EJ177" s="174"/>
      <x:c r="EK177" s="174" t="str">
        <x:v>Pending</x:v>
      </x:c>
      <x:c r="EL177" s="177" t="n">
        <x:v>46272</x:v>
      </x:c>
      <x:c r="EM177" s="174" t="str">
        <x:v>Production PubMed record imported and reconciled to Zotero item LNT2SWXN;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7" s="181" t="n">
        <x:f>IF(L177="","",(IF(N177&lt;&gt;"",1,0)+IF(O177&lt;&gt;"",1,0)+IF(AJ177&lt;&gt;"",1,0)+IF(AU177&lt;&gt;"",1,0)+IF(BE177&lt;&gt;"",1,0)+IF(CF177&lt;&gt;"",1,0)+IF(CJ177="Yes",1,0)+IF(CL177="Yes",1,0)+IF(DE177&lt;&gt;"Pending",1,0)+IF(F177&lt;&gt;"",1,0)+IF(DZ177&lt;&gt;"",1,0)+IF(EI177&lt;&gt;"",1,0))/12)</x:f>
        <x:v>0.5</x:v>
      </x:c>
    </x:row>
    <x:row r="178">
      <x:c r="A178" s="175" t="str">
        <x:v>EV-0175</x:v>
      </x:c>
      <x:c r="B178" s="174" t="str">
        <x:v>Integrity check</x:v>
      </x:c>
      <x:c r="C178" s="175" t="str">
        <x:f>IF(L178="","",IF(LEFT(EC178,7)="BLOCKED","🔴 Do not use for conclusion",IF(EB178="Yes","🟢 Claim-ready","🟡 Caution / context")))</x:f>
        <x:v>🟡 Caution / context</x:v>
      </x:c>
      <x:c r="D178" s="174" t="str">
        <x:f>IF(L178="","",EC178)</x:f>
        <x:v>PENDING — appropriate appraisal</x:v>
      </x:c>
      <x:c r="E178" s="174" t="str">
        <x:v>P3 — Medium</x:v>
      </x:c>
      <x:c r="F178" s="174" t="str">
        <x:v>Pending</x:v>
      </x:c>
      <x:c r="G178" s="174" t="str">
        <x:v>Title/abstract identify an explicit operational APHT/medical-readiness topic; retain for full-text assessment.</x:v>
      </x:c>
      <x:c r="H178" s="174" t="str">
        <x:v>Obtain and review lawful full text; confirm human adjudication; then select a design-specific appraisal instrument.</x:v>
      </x:c>
      <x:c r="I178" s="174"/>
      <x:c r="J178" s="174" t="str">
        <x:v>B — APHT / Medical Readiness</x:v>
      </x:c>
      <x:c r="K178" s="174" t="str">
        <x:v>IDENTIFIED</x:v>
      </x:c>
      <x:c r="L178" s="174" t="str">
        <x:v>Accuracy of Needle Chest Decompression Site Selection in Simulated High Stress Environments Among Air Force Healthcare Professionals: A Randomized Controlled Trial.</x:v>
      </x:c>
      <x:c r="M178" s="174"/>
      <x:c r="N178" s="174" t="str">
        <x:v>Osborn, Corey P; Smith-Davidson, Maggie A; Perdue, Matthew J; Ostrom, Sarah J</x:v>
      </x:c>
      <x:c r="O178" s="176" t="n">
        <x:v>2026</x:v>
      </x:c>
      <x:c r="P178" s="174" t="str">
        <x:v>Military medicine</x:v>
      </x:c>
      <x:c r="Q178" s="174" t="str">
        <x:v>Journal Article; Randomized Controlled Trial</x:v>
      </x:c>
      <x:c r="R178" s="174" t="str">
        <x:v>Unclear</x:v>
      </x:c>
      <x:c r="S178" s="174" t="str">
        <x:v>Unknown</x:v>
      </x:c>
      <x:c r="T178" s="174" t="str">
        <x:v>eng</x:v>
      </x:c>
      <x:c r="U178" s="174" t="str">
        <x:v>https://pubmed.ncbi.nlm.nih.gov/41498435/</x:v>
      </x:c>
      <x:c r="V178" s="174" t="str">
        <x:v>10.1093/milmed/usaf602</x:v>
      </x:c>
      <x:c r="W178" s="175" t="str">
        <x:f>IF(V178="","",LOWER(SUBSTITUTE(SUBSTITUTE(SUBSTITUTE(SUBSTITUTE(TRIM(V178),"https://doi.org/",""),"http://doi.org/",""),"https://dx.doi.org/",""),"doi:","")))</x:f>
        <x:v>10.1093/milmed/usaf602</x:v>
      </x:c>
      <x:c r="X178" s="174" t="str">
        <x:v>41498435</x:v>
      </x:c>
      <x:c r="Y178" s="174" t="str"/>
      <x:c r="Z178" s="174"/>
      <x:c r="AA178" s="174" t="str">
        <x:v>PubMed/MEDLINE</x:v>
      </x:c>
      <x:c r="AB178" s="174" t="str">
        <x:v>PUBMED-B-v1.0-2026-08-28</x:v>
      </x:c>
      <x:c r="AC178" s="174" t="str">
        <x:v>SP-PUBMED-B-20260828</x:v>
      </x:c>
      <x:c r="AD178" s="177" t="n">
        <x:v>46262</x:v>
      </x:c>
      <x:c r="AE178" s="177" t="n">
        <x:v>46272</x:v>
      </x:c>
      <x:c r="AF178" s="174" t="str">
        <x:v>CCEZULZT</x:v>
      </x:c>
      <x:c r="AG178" s="174"/>
      <x:c r="AH178" s="174" t="str">
        <x:v>Tactical Athlete → Operational Readiness Brazil</x:v>
      </x:c>
      <x:c r="AI178" s="174" t="str">
        <x:v>evidence-family:B</x:v>
      </x:c>
      <x:c r="AJ178" s="174"/>
      <x:c r="AK178" s="175" t="str">
        <x:f>IF(AJ178="","",IF(OR(LOWER(AJ178)="brazil",LOWER(AJ178)="brasil"),"Yes","No"))</x:f>
      </x:c>
      <x:c r="AL178" s="174"/>
      <x:c r="AM178" s="174"/>
      <x:c r="AN178" s="174"/>
      <x:c r="AO178" s="178"/>
      <x:c r="AP178" s="174"/>
      <x:c r="AQ178" s="174"/>
      <x:c r="AR178" s="174"/>
      <x:c r="AS178" s="174"/>
      <x:c r="AT178" s="174"/>
      <x:c r="AU178" s="174"/>
      <x:c r="AV178" s="174"/>
      <x:c r="AW178" s="174"/>
      <x:c r="AX178" s="174"/>
      <x:c r="AY178" s="174"/>
      <x:c r="AZ178" s="174"/>
      <x:c r="BA178" s="174"/>
      <x:c r="BB178" s="174"/>
      <x:c r="BC178" s="174"/>
      <x:c r="BD178" s="174"/>
      <x:c r="BE178" s="174"/>
      <x:c r="BF178" s="174"/>
      <x:c r="BG178" s="174"/>
      <x:c r="BH178" s="174"/>
      <x:c r="BI178" s="174"/>
      <x:c r="BJ178" s="174"/>
      <x:c r="BK178" s="174"/>
      <x:c r="BL178" s="174"/>
      <x:c r="BM178" s="174"/>
      <x:c r="BN178" s="174"/>
      <x:c r="BO178" s="174"/>
      <x:c r="BP178" s="174"/>
      <x:c r="BQ178" s="174"/>
      <x:c r="BR178" s="174"/>
      <x:c r="BS178" s="174"/>
      <x:c r="BT178" s="174"/>
      <x:c r="BU178" s="174"/>
      <x:c r="BV178" s="174"/>
      <x:c r="BW178" s="174"/>
      <x:c r="BX178" s="174"/>
      <x:c r="BY178" s="174"/>
      <x:c r="BZ178" s="174"/>
      <x:c r="CA178" s="174"/>
      <x:c r="CB178" s="174"/>
      <x:c r="CC178" s="174"/>
      <x:c r="CD178" s="174"/>
      <x:c r="CE178" s="174"/>
      <x:c r="CF178" s="174"/>
      <x:c r="CG178" s="174"/>
      <x:c r="CH178" s="174"/>
      <x:c r="CI178" s="179"/>
      <x:c r="CJ178" s="174" t="str">
        <x:v>Yes</x:v>
      </x:c>
      <x:c r="CK178" s="174" t="str">
        <x:v>Yes</x:v>
      </x:c>
      <x:c r="CL178" s="174" t="str">
        <x:v>Yes</x:v>
      </x:c>
      <x:c r="CM178" s="174" t="str">
        <x:v>Clear</x:v>
      </x:c>
      <x:c r="CN178" s="174" t="str">
        <x:v>Verified — clear</x:v>
      </x:c>
      <x:c r="CO178" s="177" t="n">
        <x:v>46272</x:v>
      </x:c>
      <x:c r="CP178" s="174" t="str">
        <x:v>https://pubmed.ncbi.nlm.nih.gov/41498435/</x:v>
      </x:c>
      <x:c r="CQ178" s="174"/>
      <x:c r="CR178" s="174"/>
      <x:c r="CS178" s="174"/>
      <x:c r="CT178" s="174"/>
      <x:c r="CU178" s="176"/>
      <x:c r="CV178" s="176"/>
      <x:c r="CW178" s="176"/>
      <x:c r="CX178" s="176"/>
      <x:c r="CY178" s="176"/>
      <x:c r="CZ178" s="176"/>
      <x:c r="DA178" s="176"/>
      <x:c r="DB178" s="175" t="str">
        <x:f>IF(L178="","",IF(AND(COUNT(CU178:DA178)=7,OR(CU178=0,CU178=1,CU178=2),OR(CV178=0,CV178=1,CV178=2),OR(CW178=0,CW178=1,CW178=2),OR(CX178=0,CX178=1,CX178=2),OR(CY178=0,CY178=1,CY178=2),OR(CZ178=0,CZ178=1,CZ178=2),OR(DA178=0,DA178=1,DA178=2)),SUM(CU178:DA178),""))</x:f>
      </x:c>
      <x:c r="DC178" s="180" t="str">
        <x:f>IF(DB178="","",ROUND(DB178/14*10,1))</x:f>
      </x:c>
      <x:c r="DD178" s="174" t="str">
        <x:v>Pending</x:v>
      </x:c>
      <x:c r="DE178" s="175" t="str">
        <x:f>IF(L178="","",IF(DC178="","Pending",IF(DD178="Yes","CONDITIONAL — safety override",IF(DC178&gt;=8,"HIGH",IF(DC178&gt;=5,"CONDITIONAL","LOW")))))</x:f>
        <x:v>Pending</x:v>
      </x:c>
      <x:c r="DF178" s="174" t="str">
        <x:v>Pending screening and full-text appraisal; no transferability judgment made at identification.</x:v>
      </x:c>
      <x:c r="DG178" s="174"/>
      <x:c r="DH178" s="174"/>
      <x:c r="DI178" s="174"/>
      <x:c r="DJ178" s="174"/>
      <x:c r="DK178" s="174"/>
      <x:c r="DL178" s="174"/>
      <x:c r="DM178" s="174"/>
      <x:c r="DN178" s="174"/>
      <x:c r="DO178" s="174"/>
      <x:c r="DP178" s="174"/>
      <x:c r="DQ178" s="174"/>
      <x:c r="DR178" s="174"/>
      <x:c r="DS178" s="174"/>
      <x:c r="DT178" s="174"/>
      <x:c r="DU178" s="174"/>
      <x:c r="DV178" s="174"/>
      <x:c r="DW178" s="174"/>
      <x:c r="DX178" s="174"/>
      <x:c r="DY178" s="174"/>
      <x:c r="DZ178" s="174" t="str">
        <x:v>Title/abstract screening alone does not establish effectiveness, causality, methodological quality, transferability to Brazilian public safety or an institutional recommendation.</x:v>
      </x:c>
      <x:c r="EA178" s="174" t="str">
        <x:v>Pending</x:v>
      </x:c>
      <x:c r="EB178" s="175" t="str">
        <x:f>IF(L178="","",IF(EC178="READY","Yes","No / Pending"))</x:f>
        <x:v>No / Pending</x:v>
      </x:c>
      <x:c r="EC178" s="174" t="str">
        <x:f>IF(L178="","",IF(OR(ISNUMBER(SEARCH("Retracted Publication",Q178)),CM178="Retracted",CN178="Retracted",CM178="Expression of Concern",CN178="Expression of Concern",F178="Not used",CG178="Critical",CH178="High",CH178="Critical"),"BLOCKED — integrity or use restriction",IF(AND(CJ178="Yes",CK178="Yes",CL178="Yes"),IF(AND(CM178="Clear",CN178="Verified — clear"),IF(AND(AND(LEN(TRIM(CF178))&gt;0,LEFT(LOWER(TRIM(CF178)),7)&lt;&gt;"pending"),OR(CG178="High",CG178="Moderate"),OR(CH178="Low",CH178="Some concerns",CH178="Not applicable")),IF(AND(DD178="No",OR(DE178="HIGH",DE178="CONDITIONAL"),AND(LEN(TRIM(DF178))&gt;0,LEFT(LOWER(TRIM(DF178)),7)&lt;&gt;"pending")),IF(AND(AND(LEN(TRIM(DT178))&gt;0,LEFT(LOWER(TRIM(DT178)),7)&lt;&gt;"pending"),AND(LEN(TRIM(DU178))&gt;0,LEFT(LOWER(TRIM(DU178)),7)&lt;&gt;"pending"),OR(AND(LEN(TRIM(DV178))&gt;0,LEFT(LOWER(TRIM(DV178)),7)&lt;&gt;"pending"),AND(LEN(TRIM(DW178))&gt;0,LEFT(LOWER(TRIM(DW178)),7)&lt;&gt;"pending")),AND(LEN(TRIM(DX178))&gt;0,LEFT(LOWER(TRIM(DX178)),7)&lt;&gt;"pending")),IF(AND(F178="Claim-ready",OR(EA178="Strong",EA178="Moderate"),AND(LEN(TRIM(G178))&gt;0,LEFT(LOWER(TRIM(G178)),7)&lt;&gt;"pending"),G178&lt;&gt;"No substantive use decision is permitted from identification metadata alone.",AND(LEN(TRIM(DZ178))&gt;0,LEFT(LOWER(TRIM(DZ178)),7)&lt;&gt;"pending"),DZ178&lt;&gt;"Identification metadata alone does not permit any substantive scientific, causal, operational, or institutional claim.",AND(LEN(TRIM(EI178))&gt;0,LEFT(LOWER(TRIM(EI178)),7)&lt;&gt;"pending"),ISNUMBER(EH178),EH178&gt;0),"READY","PENDING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8" s="174" t="str">
        <x:v>Pending</x:v>
      </x:c>
      <x:c r="EE178" s="174"/>
      <x:c r="EF178" s="174" t="str">
        <x:v>Pending</x:v>
      </x:c>
      <x:c r="EG178" s="174" t="str">
        <x:v>Pending</x:v>
      </x:c>
      <x:c r="EH178" s="177"/>
      <x:c r="EI178" s="500"/>
      <x:c r="EJ178" s="174"/>
      <x:c r="EK178" s="174" t="str">
        <x:v>Pending</x:v>
      </x:c>
      <x:c r="EL178" s="177" t="n">
        <x:v>46272</x:v>
      </x:c>
      <x:c r="EM178" s="174" t="str">
        <x:v>Production PubMed record imported and reconciled to Zotero item CCEZULZT;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8" s="181" t="n">
        <x:f>IF(L178="","",(IF(N178&lt;&gt;"",1,0)+IF(O178&lt;&gt;"",1,0)+IF(AJ178&lt;&gt;"",1,0)+IF(AU178&lt;&gt;"",1,0)+IF(BE178&lt;&gt;"",1,0)+IF(CF178&lt;&gt;"",1,0)+IF(CJ178="Yes",1,0)+IF(CL178="Yes",1,0)+IF(DE178&lt;&gt;"Pending",1,0)+IF(F178&lt;&gt;"",1,0)+IF(DZ178&lt;&gt;"",1,0)+IF(EI178&lt;&gt;"",1,0))/12)</x:f>
        <x:v>0.5</x:v>
      </x:c>
    </x:row>
    <x:row r="179">
      <x:c r="A179" s="175" t="str">
        <x:v>EV-0176</x:v>
      </x:c>
      <x:c r="B179" s="174" t="str">
        <x:v>Integrity check</x:v>
      </x:c>
      <x:c r="C179" s="175" t="str">
        <x:f>IF(L179="","",IF(LEFT(EC179,7)="BLOCKED","🔴 Do not use for conclusion",IF(EB179="Yes","🟢 Claim-ready","🟡 Caution / context")))</x:f>
        <x:v>🟡 Caution / context</x:v>
      </x:c>
      <x:c r="D179" s="174" t="str">
        <x:f>IF(L179="","",EC179)</x:f>
        <x:v>PENDING — appropriate appraisal</x:v>
      </x:c>
      <x:c r="E179" s="174" t="str">
        <x:v>P3 — Medium</x:v>
      </x:c>
      <x:c r="F179" s="174" t="str">
        <x:v>Pending</x:v>
      </x:c>
      <x:c r="G179" s="174" t="str">
        <x:v>Title/abstract identify an explicit implementation-science construct; retain for full-text assessment.</x:v>
      </x:c>
      <x:c r="H179" s="174" t="str">
        <x:v>Obtain and review lawful full text; confirm human adjudication; then select a design-specific appraisal instrument.</x:v>
      </x:c>
      <x:c r="I179" s="174"/>
      <x:c r="J179" s="174" t="str">
        <x:v>C — Implementation Science</x:v>
      </x:c>
      <x:c r="K179" s="174" t="str">
        <x:v>IDENTIFIED</x:v>
      </x:c>
      <x:c r="L179" s="174" t="str">
        <x:v>"Convenience, Quickness, and Compassion": Experiences of People Involved in the Criminal-Legal System Accessing Medications for Opioid Use Disorder Services From a Mobile Unit in Chicago.</x:v>
      </x:c>
      <x:c r="M179" s="174"/>
      <x:c r="N179" s="174" t="str">
        <x:v>Martinford, Toni; Watson, Dennis P; Messmer, Sarah; Rashid, Leyla; Staton, Monte; Dennis, Michael L; Grella, Christine E; Elmes-Patel, Abigail</x:v>
      </x:c>
      <x:c r="O179" s="176" t="n">
        <x:v>2026</x:v>
      </x:c>
      <x:c r="P179" s="174" t="str">
        <x:v>Health expectations : an international journal of public participation in health care and health policy</x:v>
      </x:c>
      <x:c r="Q179" s="174" t="str">
        <x:v>Journal Article; Research Support, N.I.H., Extramural</x:v>
      </x:c>
      <x:c r="R179" s="174" t="str">
        <x:v>Unclear</x:v>
      </x:c>
      <x:c r="S179" s="174" t="str">
        <x:v>Unknown</x:v>
      </x:c>
      <x:c r="T179" s="174" t="str">
        <x:v>eng</x:v>
      </x:c>
      <x:c r="U179" s="174" t="str">
        <x:v>https://pubmed.ncbi.nlm.nih.gov/41492854/</x:v>
      </x:c>
      <x:c r="V179" s="174" t="str">
        <x:v>10.1111/hex.70552</x:v>
      </x:c>
      <x:c r="W179" s="175" t="str">
        <x:f>IF(V179="","",LOWER(SUBSTITUTE(SUBSTITUTE(SUBSTITUTE(SUBSTITUTE(TRIM(V179),"https://doi.org/",""),"http://doi.org/",""),"https://dx.doi.org/",""),"doi:","")))</x:f>
        <x:v>10.1111/hex.70552</x:v>
      </x:c>
      <x:c r="X179" s="174" t="str">
        <x:v>41492854</x:v>
      </x:c>
      <x:c r="Y179" s="174" t="str">
        <x:v>PMC12771649</x:v>
      </x:c>
      <x:c r="Z179" s="174"/>
      <x:c r="AA179" s="174" t="str">
        <x:v>PubMed/MEDLINE</x:v>
      </x:c>
      <x:c r="AB179" s="174" t="str">
        <x:v>PUBMED-C-v1.0-2026-08-28</x:v>
      </x:c>
      <x:c r="AC179" s="174" t="str">
        <x:v>SP-PUBMED-C-20260828</x:v>
      </x:c>
      <x:c r="AD179" s="177" t="n">
        <x:v>46262</x:v>
      </x:c>
      <x:c r="AE179" s="177" t="n">
        <x:v>46272</x:v>
      </x:c>
      <x:c r="AF179" s="174" t="str">
        <x:v>2KBKDFBY</x:v>
      </x:c>
      <x:c r="AG179" s="174"/>
      <x:c r="AH179" s="174" t="str">
        <x:v>Tactical Athlete → Operational Readiness Brazil</x:v>
      </x:c>
      <x:c r="AI179" s="174" t="str">
        <x:v>evidence-family:C</x:v>
      </x:c>
      <x:c r="AJ179" s="174"/>
      <x:c r="AK179" s="175" t="str">
        <x:f>IF(AJ179="","",IF(OR(LOWER(AJ179)="brazil",LOWER(AJ179)="brasil"),"Yes","No"))</x:f>
      </x:c>
      <x:c r="AL179" s="174"/>
      <x:c r="AM179" s="174"/>
      <x:c r="AN179" s="174"/>
      <x:c r="AO179" s="178"/>
      <x:c r="AP179" s="174"/>
      <x:c r="AQ179" s="174"/>
      <x:c r="AR179" s="174"/>
      <x:c r="AS179" s="174"/>
      <x:c r="AT179" s="174"/>
      <x:c r="AU179" s="174"/>
      <x:c r="AV179" s="174"/>
      <x:c r="AW179" s="174"/>
      <x:c r="AX179" s="174"/>
      <x:c r="AY179" s="174"/>
      <x:c r="AZ179" s="174"/>
      <x:c r="BA179" s="174"/>
      <x:c r="BB179" s="174"/>
      <x:c r="BC179" s="174"/>
      <x:c r="BD179" s="174"/>
      <x:c r="BE179" s="174"/>
      <x:c r="BF179" s="174"/>
      <x:c r="BG179" s="174"/>
      <x:c r="BH179" s="174"/>
      <x:c r="BI179" s="174"/>
      <x:c r="BJ179" s="174"/>
      <x:c r="BK179" s="174"/>
      <x:c r="BL179" s="174"/>
      <x:c r="BM179" s="174"/>
      <x:c r="BN179" s="174"/>
      <x:c r="BO179" s="174"/>
      <x:c r="BP179" s="174"/>
      <x:c r="BQ179" s="174"/>
      <x:c r="BR179" s="174"/>
      <x:c r="BS179" s="174"/>
      <x:c r="BT179" s="174"/>
      <x:c r="BU179" s="174"/>
      <x:c r="BV179" s="174"/>
      <x:c r="BW179" s="174"/>
      <x:c r="BX179" s="174"/>
      <x:c r="BY179" s="174"/>
      <x:c r="BZ179" s="174"/>
      <x:c r="CA179" s="174"/>
      <x:c r="CB179" s="174"/>
      <x:c r="CC179" s="174"/>
      <x:c r="CD179" s="174"/>
      <x:c r="CE179" s="174"/>
      <x:c r="CF179" s="174"/>
      <x:c r="CG179" s="174"/>
      <x:c r="CH179" s="174"/>
      <x:c r="CI179" s="179"/>
      <x:c r="CJ179" s="174" t="str">
        <x:v>Yes</x:v>
      </x:c>
      <x:c r="CK179" s="174" t="str">
        <x:v>Yes</x:v>
      </x:c>
      <x:c r="CL179" s="174" t="str">
        <x:v>Yes</x:v>
      </x:c>
      <x:c r="CM179" s="174" t="str">
        <x:v>Clear</x:v>
      </x:c>
      <x:c r="CN179" s="174" t="str">
        <x:v>Verified — clear</x:v>
      </x:c>
      <x:c r="CO179" s="177" t="n">
        <x:v>46272</x:v>
      </x:c>
      <x:c r="CP179" s="174" t="str">
        <x:v>https://pubmed.ncbi.nlm.nih.gov/41492854/</x:v>
      </x:c>
      <x:c r="CQ179" s="174"/>
      <x:c r="CR179" s="174"/>
      <x:c r="CS179" s="174"/>
      <x:c r="CT179" s="174"/>
      <x:c r="CU179" s="176"/>
      <x:c r="CV179" s="176"/>
      <x:c r="CW179" s="176"/>
      <x:c r="CX179" s="176"/>
      <x:c r="CY179" s="176"/>
      <x:c r="CZ179" s="176"/>
      <x:c r="DA179" s="176"/>
      <x:c r="DB179" s="175" t="str">
        <x:f>IF(L179="","",IF(AND(COUNT(CU179:DA179)=7,OR(CU179=0,CU179=1,CU179=2),OR(CV179=0,CV179=1,CV179=2),OR(CW179=0,CW179=1,CW179=2),OR(CX179=0,CX179=1,CX179=2),OR(CY179=0,CY179=1,CY179=2),OR(CZ179=0,CZ179=1,CZ179=2),OR(DA179=0,DA179=1,DA179=2)),SUM(CU179:DA179),""))</x:f>
      </x:c>
      <x:c r="DC179" s="180" t="str">
        <x:f>IF(DB179="","",ROUND(DB179/14*10,1))</x:f>
      </x:c>
      <x:c r="DD179" s="174" t="str">
        <x:v>Pending</x:v>
      </x:c>
      <x:c r="DE179" s="175" t="str">
        <x:f>IF(L179="","",IF(DC179="","Pending",IF(DD179="Yes","CONDITIONAL — safety override",IF(DC179&gt;=8,"HIGH",IF(DC179&gt;=5,"CONDITIONAL","LOW")))))</x:f>
        <x:v>Pending</x:v>
      </x:c>
      <x:c r="DF179" s="174" t="str">
        <x:v>Pending screening and full-text appraisal; no transferability judgment made at identification.</x:v>
      </x:c>
      <x:c r="DG179" s="174"/>
      <x:c r="DH179" s="174"/>
      <x:c r="DI179" s="174"/>
      <x:c r="DJ179" s="174"/>
      <x:c r="DK179" s="174"/>
      <x:c r="DL179" s="174"/>
      <x:c r="DM179" s="174"/>
      <x:c r="DN179" s="174"/>
      <x:c r="DO179" s="174"/>
      <x:c r="DP179" s="174"/>
      <x:c r="DQ179" s="174"/>
      <x:c r="DR179" s="174"/>
      <x:c r="DS179" s="174"/>
      <x:c r="DT179" s="174"/>
      <x:c r="DU179" s="174"/>
      <x:c r="DV179" s="174"/>
      <x:c r="DW179" s="174"/>
      <x:c r="DX179" s="174"/>
      <x:c r="DY179" s="174"/>
      <x:c r="DZ179" s="174" t="str">
        <x:v>Title/abstract screening alone does not establish effectiveness, causality, methodological quality, transferability to Brazilian public safety or an institutional recommendation.</x:v>
      </x:c>
      <x:c r="EA179" s="174" t="str">
        <x:v>Pending</x:v>
      </x:c>
      <x:c r="EB179" s="175" t="str">
        <x:f>IF(L179="","",IF(EC179="READY","Yes","No / Pending"))</x:f>
        <x:v>No / Pending</x:v>
      </x:c>
      <x:c r="EC179" s="174" t="str">
        <x:f>IF(L179="","",IF(OR(ISNUMBER(SEARCH("Retracted Publication",Q179)),CM179="Retracted",CN179="Retracted",CM179="Expression of Concern",CN179="Expression of Concern",F179="Not used",CG179="Critical",CH179="High",CH179="Critical"),"BLOCKED — integrity or use restriction",IF(AND(CJ179="Yes",CK179="Yes",CL179="Yes"),IF(AND(CM179="Clear",CN179="Verified — clear"),IF(AND(AND(LEN(TRIM(CF179))&gt;0,LEFT(LOWER(TRIM(CF179)),7)&lt;&gt;"pending"),OR(CG179="High",CG179="Moderate"),OR(CH179="Low",CH179="Some concerns",CH179="Not applicable")),IF(AND(DD179="No",OR(DE179="HIGH",DE179="CONDITIONAL"),AND(LEN(TRIM(DF179))&gt;0,LEFT(LOWER(TRIM(DF179)),7)&lt;&gt;"pending")),IF(AND(AND(LEN(TRIM(DT179))&gt;0,LEFT(LOWER(TRIM(DT179)),7)&lt;&gt;"pending"),AND(LEN(TRIM(DU179))&gt;0,LEFT(LOWER(TRIM(DU179)),7)&lt;&gt;"pending"),OR(AND(LEN(TRIM(DV179))&gt;0,LEFT(LOWER(TRIM(DV179)),7)&lt;&gt;"pending"),AND(LEN(TRIM(DW179))&gt;0,LEFT(LOWER(TRIM(DW179)),7)&lt;&gt;"pending")),AND(LEN(TRIM(DX179))&gt;0,LEFT(LOWER(TRIM(DX179)),7)&lt;&gt;"pending")),IF(AND(F179="Claim-ready",OR(EA179="Strong",EA179="Moderate"),AND(LEN(TRIM(G179))&gt;0,LEFT(LOWER(TRIM(G179)),7)&lt;&gt;"pending"),G179&lt;&gt;"No substantive use decision is permitted from identification metadata alone.",AND(LEN(TRIM(DZ179))&gt;0,LEFT(LOWER(TRIM(DZ179)),7)&lt;&gt;"pending"),DZ179&lt;&gt;"Identification metadata alone does not permit any substantive scientific, causal, operational, or institutional claim.",AND(LEN(TRIM(EI179))&gt;0,LEFT(LOWER(TRIM(EI179)),7)&lt;&gt;"pending"),ISNUMBER(EH179),EH179&gt;0),"READY","PENDING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79" s="174" t="str">
        <x:v>Pending</x:v>
      </x:c>
      <x:c r="EE179" s="174"/>
      <x:c r="EF179" s="174" t="str">
        <x:v>Pending</x:v>
      </x:c>
      <x:c r="EG179" s="174" t="str">
        <x:v>Pending</x:v>
      </x:c>
      <x:c r="EH179" s="177"/>
      <x:c r="EI179" s="500"/>
      <x:c r="EJ179" s="174"/>
      <x:c r="EK179" s="174" t="str">
        <x:v>Pending</x:v>
      </x:c>
      <x:c r="EL179" s="177" t="n">
        <x:v>46272</x:v>
      </x:c>
      <x:c r="EM179" s="174" t="str">
        <x:v>Production PubMed record imported and reconciled to Zotero item 2KBKDFBY;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79" s="181" t="n">
        <x:f>IF(L179="","",(IF(N179&lt;&gt;"",1,0)+IF(O179&lt;&gt;"",1,0)+IF(AJ179&lt;&gt;"",1,0)+IF(AU179&lt;&gt;"",1,0)+IF(BE179&lt;&gt;"",1,0)+IF(CF179&lt;&gt;"",1,0)+IF(CJ179="Yes",1,0)+IF(CL179="Yes",1,0)+IF(DE179&lt;&gt;"Pending",1,0)+IF(F179&lt;&gt;"",1,0)+IF(DZ179&lt;&gt;"",1,0)+IF(EI179&lt;&gt;"",1,0))/12)</x:f>
        <x:v>0.5</x:v>
      </x:c>
    </x:row>
    <x:row r="180">
      <x:c r="A180" s="175" t="str">
        <x:v>EV-0177</x:v>
      </x:c>
      <x:c r="B180" s="174" t="str">
        <x:v>Integrity check</x:v>
      </x:c>
      <x:c r="C180" s="175" t="str">
        <x:f>IF(L180="","",IF(LEFT(EC180,7)="BLOCKED","🔴 Do not use for conclusion",IF(EB180="Yes","🟢 Claim-ready","🟡 Caution / context")))</x:f>
        <x:v>🟡 Caution / context</x:v>
      </x:c>
      <x:c r="D180" s="174" t="str">
        <x:f>IF(L180="","",EC180)</x:f>
        <x:v>PENDING — appropriate appraisal</x:v>
      </x:c>
      <x:c r="E180" s="174" t="str">
        <x:v>P3 — Medium</x:v>
      </x:c>
      <x:c r="F180" s="174" t="str">
        <x:v>Pending</x:v>
      </x:c>
      <x:c r="G180" s="174" t="str">
        <x:v>Title/abstract identify an explicit tactical/public-safety context and readiness domain; retain for full-text assessment.</x:v>
      </x:c>
      <x:c r="H180" s="174" t="str">
        <x:v>Obtain and review lawful full text; confirm human adjudication; then select a design-specific appraisal instrument.</x:v>
      </x:c>
      <x:c r="I180" s="174"/>
      <x:c r="J180" s="174" t="str">
        <x:v>A — Core</x:v>
      </x:c>
      <x:c r="K180" s="174" t="str">
        <x:v>IDENTIFIED</x:v>
      </x:c>
      <x:c r="L180" s="174" t="str">
        <x:v>The Effect of a Daily Undulating Periodization Program on the Physical Performance of Trainee Tactical Police Officers.</x:v>
      </x:c>
      <x:c r="M180" s="174"/>
      <x:c r="N180" s="174" t="str">
        <x:v>Robinson, Jeremy; Schram, Ben; Orr, Robin</x:v>
      </x:c>
      <x:c r="O180" s="176" t="n">
        <x:v>2026</x:v>
      </x:c>
      <x:c r="P180" s="174" t="str">
        <x:v>Journal of strength and conditioning research</x:v>
      </x:c>
      <x:c r="Q180" s="174" t="str">
        <x:v>Journal Article</x:v>
      </x:c>
      <x:c r="R180" s="174" t="str">
        <x:v>Unclear</x:v>
      </x:c>
      <x:c r="S180" s="174" t="str">
        <x:v>Unknown</x:v>
      </x:c>
      <x:c r="T180" s="174" t="str">
        <x:v>eng</x:v>
      </x:c>
      <x:c r="U180" s="174" t="str">
        <x:v>https://pubmed.ncbi.nlm.nih.gov/41489861/</x:v>
      </x:c>
      <x:c r="V180" s="174" t="str">
        <x:v>10.1519/jsc.0000000000005356</x:v>
      </x:c>
      <x:c r="W180" s="175" t="str">
        <x:f>IF(V180="","",LOWER(SUBSTITUTE(SUBSTITUTE(SUBSTITUTE(SUBSTITUTE(TRIM(V180),"https://doi.org/",""),"http://doi.org/",""),"https://dx.doi.org/",""),"doi:","")))</x:f>
        <x:v>10.1519/jsc.0000000000005356</x:v>
      </x:c>
      <x:c r="X180" s="174" t="str">
        <x:v>41489861</x:v>
      </x:c>
      <x:c r="Y180" s="174" t="str"/>
      <x:c r="Z180" s="174"/>
      <x:c r="AA180" s="174" t="str">
        <x:v>PubMed/MEDLINE</x:v>
      </x:c>
      <x:c r="AB180" s="174" t="str">
        <x:v>PUBMED-A-v1.0-2026-08-28</x:v>
      </x:c>
      <x:c r="AC180" s="174" t="str">
        <x:v>SP-PUBMED-A-20260828</x:v>
      </x:c>
      <x:c r="AD180" s="177" t="n">
        <x:v>46262</x:v>
      </x:c>
      <x:c r="AE180" s="177" t="n">
        <x:v>46272</x:v>
      </x:c>
      <x:c r="AF180" s="174" t="str">
        <x:v>3TQYN4GW</x:v>
      </x:c>
      <x:c r="AG180" s="174"/>
      <x:c r="AH180" s="174" t="str">
        <x:v>Tactical Athlete → Operational Readiness Brazil</x:v>
      </x:c>
      <x:c r="AI180" s="174" t="str">
        <x:v>evidence-family:A</x:v>
      </x:c>
      <x:c r="AJ180" s="174"/>
      <x:c r="AK180" s="175" t="str">
        <x:f>IF(AJ180="","",IF(OR(LOWER(AJ180)="brazil",LOWER(AJ180)="brasil"),"Yes","No"))</x:f>
      </x:c>
      <x:c r="AL180" s="174"/>
      <x:c r="AM180" s="174"/>
      <x:c r="AN180" s="174"/>
      <x:c r="AO180" s="178"/>
      <x:c r="AP180" s="174"/>
      <x:c r="AQ180" s="174"/>
      <x:c r="AR180" s="174"/>
      <x:c r="AS180" s="174"/>
      <x:c r="AT180" s="174"/>
      <x:c r="AU180" s="174"/>
      <x:c r="AV180" s="174"/>
      <x:c r="AW180" s="174"/>
      <x:c r="AX180" s="174"/>
      <x:c r="AY180" s="174"/>
      <x:c r="AZ180" s="174"/>
      <x:c r="BA180" s="174"/>
      <x:c r="BB180" s="174"/>
      <x:c r="BC180" s="174"/>
      <x:c r="BD180" s="174"/>
      <x:c r="BE180" s="174"/>
      <x:c r="BF180" s="174"/>
      <x:c r="BG180" s="174"/>
      <x:c r="BH180" s="174"/>
      <x:c r="BI180" s="174"/>
      <x:c r="BJ180" s="174"/>
      <x:c r="BK180" s="174"/>
      <x:c r="BL180" s="174"/>
      <x:c r="BM180" s="174"/>
      <x:c r="BN180" s="174"/>
      <x:c r="BO180" s="174"/>
      <x:c r="BP180" s="174"/>
      <x:c r="BQ180" s="174"/>
      <x:c r="BR180" s="174"/>
      <x:c r="BS180" s="174"/>
      <x:c r="BT180" s="174"/>
      <x:c r="BU180" s="174"/>
      <x:c r="BV180" s="174"/>
      <x:c r="BW180" s="174"/>
      <x:c r="BX180" s="174"/>
      <x:c r="BY180" s="174"/>
      <x:c r="BZ180" s="174"/>
      <x:c r="CA180" s="174"/>
      <x:c r="CB180" s="174"/>
      <x:c r="CC180" s="174"/>
      <x:c r="CD180" s="174"/>
      <x:c r="CE180" s="174"/>
      <x:c r="CF180" s="174"/>
      <x:c r="CG180" s="174"/>
      <x:c r="CH180" s="174"/>
      <x:c r="CI180" s="179"/>
      <x:c r="CJ180" s="174" t="str">
        <x:v>Yes</x:v>
      </x:c>
      <x:c r="CK180" s="174" t="str">
        <x:v>Yes</x:v>
      </x:c>
      <x:c r="CL180" s="174" t="str">
        <x:v>Yes</x:v>
      </x:c>
      <x:c r="CM180" s="174" t="str">
        <x:v>Clear</x:v>
      </x:c>
      <x:c r="CN180" s="174" t="str">
        <x:v>Verified — clear</x:v>
      </x:c>
      <x:c r="CO180" s="177" t="n">
        <x:v>46272</x:v>
      </x:c>
      <x:c r="CP180" s="174" t="str">
        <x:v>https://pubmed.ncbi.nlm.nih.gov/41489861/</x:v>
      </x:c>
      <x:c r="CQ180" s="174"/>
      <x:c r="CR180" s="174"/>
      <x:c r="CS180" s="174"/>
      <x:c r="CT180" s="174"/>
      <x:c r="CU180" s="176"/>
      <x:c r="CV180" s="176"/>
      <x:c r="CW180" s="176"/>
      <x:c r="CX180" s="176"/>
      <x:c r="CY180" s="176"/>
      <x:c r="CZ180" s="176"/>
      <x:c r="DA180" s="176"/>
      <x:c r="DB180" s="175" t="str">
        <x:f>IF(L180="","",IF(AND(COUNT(CU180:DA180)=7,OR(CU180=0,CU180=1,CU180=2),OR(CV180=0,CV180=1,CV180=2),OR(CW180=0,CW180=1,CW180=2),OR(CX180=0,CX180=1,CX180=2),OR(CY180=0,CY180=1,CY180=2),OR(CZ180=0,CZ180=1,CZ180=2),OR(DA180=0,DA180=1,DA180=2)),SUM(CU180:DA180),""))</x:f>
      </x:c>
      <x:c r="DC180" s="180" t="str">
        <x:f>IF(DB180="","",ROUND(DB180/14*10,1))</x:f>
      </x:c>
      <x:c r="DD180" s="174" t="str">
        <x:v>Pending</x:v>
      </x:c>
      <x:c r="DE180" s="175" t="str">
        <x:f>IF(L180="","",IF(DC180="","Pending",IF(DD180="Yes","CONDITIONAL — safety override",IF(DC180&gt;=8,"HIGH",IF(DC180&gt;=5,"CONDITIONAL","LOW")))))</x:f>
        <x:v>Pending</x:v>
      </x:c>
      <x:c r="DF180" s="174" t="str">
        <x:v>Pending screening and full-text appraisal; no transferability judgment made at identification.</x:v>
      </x:c>
      <x:c r="DG180" s="174"/>
      <x:c r="DH180" s="174"/>
      <x:c r="DI180" s="174"/>
      <x:c r="DJ180" s="174"/>
      <x:c r="DK180" s="174"/>
      <x:c r="DL180" s="174"/>
      <x:c r="DM180" s="174"/>
      <x:c r="DN180" s="174"/>
      <x:c r="DO180" s="174"/>
      <x:c r="DP180" s="174"/>
      <x:c r="DQ180" s="174"/>
      <x:c r="DR180" s="174"/>
      <x:c r="DS180" s="174"/>
      <x:c r="DT180" s="174"/>
      <x:c r="DU180" s="174"/>
      <x:c r="DV180" s="174"/>
      <x:c r="DW180" s="174"/>
      <x:c r="DX180" s="174"/>
      <x:c r="DY180" s="174"/>
      <x:c r="DZ180" s="174" t="str">
        <x:v>Title/abstract screening alone does not establish effectiveness, causality, methodological quality, transferability to Brazilian public safety or an institutional recommendation.</x:v>
      </x:c>
      <x:c r="EA180" s="174" t="str">
        <x:v>Pending</x:v>
      </x:c>
      <x:c r="EB180" s="175" t="str">
        <x:f>IF(L180="","",IF(EC180="READY","Yes","No / Pending"))</x:f>
        <x:v>No / Pending</x:v>
      </x:c>
      <x:c r="EC180" s="174" t="str">
        <x:f>IF(L180="","",IF(OR(ISNUMBER(SEARCH("Retracted Publication",Q180)),CM180="Retracted",CN180="Retracted",CM180="Expression of Concern",CN180="Expression of Concern",F180="Not used",CG180="Critical",CH180="High",CH180="Critical"),"BLOCKED — integrity or use restriction",IF(AND(CJ180="Yes",CK180="Yes",CL180="Yes"),IF(AND(CM180="Clear",CN180="Verified — clear"),IF(AND(AND(LEN(TRIM(CF180))&gt;0,LEFT(LOWER(TRIM(CF180)),7)&lt;&gt;"pending"),OR(CG180="High",CG180="Moderate"),OR(CH180="Low",CH180="Some concerns",CH180="Not applicable")),IF(AND(DD180="No",OR(DE180="HIGH",DE180="CONDITIONAL"),AND(LEN(TRIM(DF180))&gt;0,LEFT(LOWER(TRIM(DF180)),7)&lt;&gt;"pending")),IF(AND(AND(LEN(TRIM(DT180))&gt;0,LEFT(LOWER(TRIM(DT180)),7)&lt;&gt;"pending"),AND(LEN(TRIM(DU180))&gt;0,LEFT(LOWER(TRIM(DU180)),7)&lt;&gt;"pending"),OR(AND(LEN(TRIM(DV180))&gt;0,LEFT(LOWER(TRIM(DV180)),7)&lt;&gt;"pending"),AND(LEN(TRIM(DW180))&gt;0,LEFT(LOWER(TRIM(DW180)),7)&lt;&gt;"pending")),AND(LEN(TRIM(DX180))&gt;0,LEFT(LOWER(TRIM(DX180)),7)&lt;&gt;"pending")),IF(AND(F180="Claim-ready",OR(EA180="Strong",EA180="Moderate"),AND(LEN(TRIM(G180))&gt;0,LEFT(LOWER(TRIM(G180)),7)&lt;&gt;"pending"),G180&lt;&gt;"No substantive use decision is permitted from identification metadata alone.",AND(LEN(TRIM(DZ180))&gt;0,LEFT(LOWER(TRIM(DZ180)),7)&lt;&gt;"pending"),DZ180&lt;&gt;"Identification metadata alone does not permit any substantive scientific, causal, operational, or institutional claim.",AND(LEN(TRIM(EI180))&gt;0,LEFT(LOWER(TRIM(EI180)),7)&lt;&gt;"pending"),ISNUMBER(EH180),EH180&gt;0),"READY","PENDING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0" s="174" t="str">
        <x:v>Pending</x:v>
      </x:c>
      <x:c r="EE180" s="174"/>
      <x:c r="EF180" s="174" t="str">
        <x:v>Pending</x:v>
      </x:c>
      <x:c r="EG180" s="174" t="str">
        <x:v>Pending</x:v>
      </x:c>
      <x:c r="EH180" s="177"/>
      <x:c r="EI180" s="500"/>
      <x:c r="EJ180" s="174"/>
      <x:c r="EK180" s="174" t="str">
        <x:v>Pending</x:v>
      </x:c>
      <x:c r="EL180" s="177" t="n">
        <x:v>46272</x:v>
      </x:c>
      <x:c r="EM180" s="174" t="str">
        <x:v>Production PubMed record imported and reconciled to Zotero item 3TQYN4GW;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0" s="181" t="n">
        <x:f>IF(L180="","",(IF(N180&lt;&gt;"",1,0)+IF(O180&lt;&gt;"",1,0)+IF(AJ180&lt;&gt;"",1,0)+IF(AU180&lt;&gt;"",1,0)+IF(BE180&lt;&gt;"",1,0)+IF(CF180&lt;&gt;"",1,0)+IF(CJ180="Yes",1,0)+IF(CL180="Yes",1,0)+IF(DE180&lt;&gt;"Pending",1,0)+IF(F180&lt;&gt;"",1,0)+IF(DZ180&lt;&gt;"",1,0)+IF(EI180&lt;&gt;"",1,0))/12)</x:f>
        <x:v>0.5</x:v>
      </x:c>
    </x:row>
    <x:row r="181">
      <x:c r="A181" s="175" t="str">
        <x:v>EV-0178</x:v>
      </x:c>
      <x:c r="B181" s="174" t="str">
        <x:v>Integrity check</x:v>
      </x:c>
      <x:c r="C181" s="175" t="str">
        <x:f>IF(L181="","",IF(LEFT(EC181,7)="BLOCKED","🔴 Do not use for conclusion",IF(EB181="Yes","🟢 Claim-ready","🟡 Caution / context")))</x:f>
        <x:v>🟡 Caution / context</x:v>
      </x:c>
      <x:c r="D181" s="174" t="str">
        <x:f>IF(L181="","",EC181)</x:f>
        <x:v>PENDING — appropriate appraisal</x:v>
      </x:c>
      <x:c r="E181" s="174" t="str">
        <x:v>P3 — Medium</x:v>
      </x:c>
      <x:c r="F181" s="174" t="str">
        <x:v>Pending</x:v>
      </x:c>
      <x:c r="G181" s="174" t="str">
        <x:v>A potentially relevant concept is present, but direct applicability is ambiguous at title/abstract level.</x:v>
      </x:c>
      <x:c r="H181" s="174" t="str">
        <x:v>Human title/abstract adjudication; retrieve full text if relevance remains plausible.</x:v>
      </x:c>
      <x:c r="I181" s="174"/>
      <x:c r="J181" s="174" t="str">
        <x:v>A — Core</x:v>
      </x:c>
      <x:c r="K181" s="174" t="str">
        <x:v>IDENTIFIED</x:v>
      </x:c>
      <x:c r="L181" s="174" t="str">
        <x:v>Leader-Inspired Nutrition: A Framework for Promoting Healthy Nutrition Behaviors and a Nutritionally Fueled and Fit Military Force.</x:v>
      </x:c>
      <x:c r="M181" s="174"/>
      <x:c r="N181" s="174" t="str">
        <x:v>Currie, Tanisha L; Crawford, Cindy; Deuster, Patricia A; Lindsey, Andrea T; Rittenhouse, Melissa; Kirkpatrick, Katie; Robinson, Deborah; Troncoso, Melissa R; McCarthy, Mary; Paolicelli, Courtney; Turay, Mamusu; McConville, Maria; Suttles, Shellye; Rabbitt, Matthew P; Adler, Amy B; Scott, Jonathan M</x:v>
      </x:c>
      <x:c r="O181" s="176" t="n">
        <x:v>2025</x:v>
      </x:c>
      <x:c r="P181" s="174" t="str">
        <x:v>Nutrients</x:v>
      </x:c>
      <x:c r="Q181" s="174" t="str">
        <x:v>Journal Article</x:v>
      </x:c>
      <x:c r="R181" s="174" t="str">
        <x:v>Unclear</x:v>
      </x:c>
      <x:c r="S181" s="174" t="str">
        <x:v>Unknown</x:v>
      </x:c>
      <x:c r="T181" s="174" t="str">
        <x:v>eng</x:v>
      </x:c>
      <x:c r="U181" s="174" t="str">
        <x:v>https://pubmed.ncbi.nlm.nih.gov/41470780/</x:v>
      </x:c>
      <x:c r="V181" s="174" t="str">
        <x:v>10.3390/nu17243835</x:v>
      </x:c>
      <x:c r="W181" s="175" t="str">
        <x:f>IF(V181="","",LOWER(SUBSTITUTE(SUBSTITUTE(SUBSTITUTE(SUBSTITUTE(TRIM(V181),"https://doi.org/",""),"http://doi.org/",""),"https://dx.doi.org/",""),"doi:","")))</x:f>
        <x:v>10.3390/nu17243835</x:v>
      </x:c>
      <x:c r="X181" s="174" t="str">
        <x:v>41470780</x:v>
      </x:c>
      <x:c r="Y181" s="174" t="str">
        <x:v>PMC12735521</x:v>
      </x:c>
      <x:c r="Z181" s="174"/>
      <x:c r="AA181" s="174" t="str">
        <x:v>PubMed/MEDLINE</x:v>
      </x:c>
      <x:c r="AB181" s="174" t="str">
        <x:v>PUBMED-A-v1.0-2026-08-28</x:v>
      </x:c>
      <x:c r="AC181" s="174" t="str">
        <x:v>SP-PUBMED-A-20260828</x:v>
      </x:c>
      <x:c r="AD181" s="177" t="n">
        <x:v>46262</x:v>
      </x:c>
      <x:c r="AE181" s="177" t="n">
        <x:v>46272</x:v>
      </x:c>
      <x:c r="AF181" s="174" t="str">
        <x:v>5BZQYZKK</x:v>
      </x:c>
      <x:c r="AG181" s="174"/>
      <x:c r="AH181" s="174" t="str">
        <x:v>Tactical Athlete → Operational Readiness Brazil</x:v>
      </x:c>
      <x:c r="AI181" s="174" t="str">
        <x:v>evidence-family:A</x:v>
      </x:c>
      <x:c r="AJ181" s="174"/>
      <x:c r="AK181" s="175" t="str">
        <x:f>IF(AJ181="","",IF(OR(LOWER(AJ181)="brazil",LOWER(AJ181)="brasil"),"Yes","No"))</x:f>
      </x:c>
      <x:c r="AL181" s="174"/>
      <x:c r="AM181" s="174"/>
      <x:c r="AN181" s="174"/>
      <x:c r="AO181" s="178"/>
      <x:c r="AP181" s="174"/>
      <x:c r="AQ181" s="174"/>
      <x:c r="AR181" s="174"/>
      <x:c r="AS181" s="174"/>
      <x:c r="AT181" s="174"/>
      <x:c r="AU181" s="174"/>
      <x:c r="AV181" s="174"/>
      <x:c r="AW181" s="174"/>
      <x:c r="AX181" s="174"/>
      <x:c r="AY181" s="174"/>
      <x:c r="AZ181" s="174"/>
      <x:c r="BA181" s="174"/>
      <x:c r="BB181" s="174"/>
      <x:c r="BC181" s="174"/>
      <x:c r="BD181" s="174"/>
      <x:c r="BE181" s="174"/>
      <x:c r="BF181" s="174"/>
      <x:c r="BG181" s="174"/>
      <x:c r="BH181" s="174"/>
      <x:c r="BI181" s="174"/>
      <x:c r="BJ181" s="174"/>
      <x:c r="BK181" s="174"/>
      <x:c r="BL181" s="174"/>
      <x:c r="BM181" s="174"/>
      <x:c r="BN181" s="174"/>
      <x:c r="BO181" s="174"/>
      <x:c r="BP181" s="174"/>
      <x:c r="BQ181" s="174"/>
      <x:c r="BR181" s="174"/>
      <x:c r="BS181" s="174"/>
      <x:c r="BT181" s="174"/>
      <x:c r="BU181" s="174"/>
      <x:c r="BV181" s="174"/>
      <x:c r="BW181" s="174"/>
      <x:c r="BX181" s="174"/>
      <x:c r="BY181" s="174"/>
      <x:c r="BZ181" s="174"/>
      <x:c r="CA181" s="174"/>
      <x:c r="CB181" s="174"/>
      <x:c r="CC181" s="174"/>
      <x:c r="CD181" s="174"/>
      <x:c r="CE181" s="174"/>
      <x:c r="CF181" s="174"/>
      <x:c r="CG181" s="174"/>
      <x:c r="CH181" s="174"/>
      <x:c r="CI181" s="179"/>
      <x:c r="CJ181" s="174" t="str">
        <x:v>Yes</x:v>
      </x:c>
      <x:c r="CK181" s="174" t="str">
        <x:v>Yes</x:v>
      </x:c>
      <x:c r="CL181" s="174" t="str">
        <x:v>Yes</x:v>
      </x:c>
      <x:c r="CM181" s="174" t="str">
        <x:v>Clear</x:v>
      </x:c>
      <x:c r="CN181" s="174" t="str">
        <x:v>Verified — clear</x:v>
      </x:c>
      <x:c r="CO181" s="177" t="n">
        <x:v>46272</x:v>
      </x:c>
      <x:c r="CP181" s="174" t="str">
        <x:v>https://pubmed.ncbi.nlm.nih.gov/41470780/</x:v>
      </x:c>
      <x:c r="CQ181" s="174"/>
      <x:c r="CR181" s="174"/>
      <x:c r="CS181" s="174"/>
      <x:c r="CT181" s="174"/>
      <x:c r="CU181" s="176"/>
      <x:c r="CV181" s="176"/>
      <x:c r="CW181" s="176"/>
      <x:c r="CX181" s="176"/>
      <x:c r="CY181" s="176"/>
      <x:c r="CZ181" s="176"/>
      <x:c r="DA181" s="176"/>
      <x:c r="DB181" s="175" t="str">
        <x:f>IF(L181="","",IF(AND(COUNT(CU181:DA181)=7,OR(CU181=0,CU181=1,CU181=2),OR(CV181=0,CV181=1,CV181=2),OR(CW181=0,CW181=1,CW181=2),OR(CX181=0,CX181=1,CX181=2),OR(CY181=0,CY181=1,CY181=2),OR(CZ181=0,CZ181=1,CZ181=2),OR(DA181=0,DA181=1,DA181=2)),SUM(CU181:DA181),""))</x:f>
      </x:c>
      <x:c r="DC181" s="180" t="str">
        <x:f>IF(DB181="","",ROUND(DB181/14*10,1))</x:f>
      </x:c>
      <x:c r="DD181" s="174" t="str">
        <x:v>Pending</x:v>
      </x:c>
      <x:c r="DE181" s="175" t="str">
        <x:f>IF(L181="","",IF(DC181="","Pending",IF(DD181="Yes","CONDITIONAL — safety override",IF(DC181&gt;=8,"HIGH",IF(DC181&gt;=5,"CONDITIONAL","LOW")))))</x:f>
        <x:v>Pending</x:v>
      </x:c>
      <x:c r="DF181" s="174" t="str">
        <x:v>Pending screening and full-text appraisal; no transferability judgment made at identification.</x:v>
      </x:c>
      <x:c r="DG181" s="174"/>
      <x:c r="DH181" s="174"/>
      <x:c r="DI181" s="174"/>
      <x:c r="DJ181" s="174"/>
      <x:c r="DK181" s="174"/>
      <x:c r="DL181" s="174"/>
      <x:c r="DM181" s="174"/>
      <x:c r="DN181" s="174"/>
      <x:c r="DO181" s="174"/>
      <x:c r="DP181" s="174"/>
      <x:c r="DQ181" s="174"/>
      <x:c r="DR181" s="174"/>
      <x:c r="DS181" s="174"/>
      <x:c r="DT181" s="174"/>
      <x:c r="DU181" s="174"/>
      <x:c r="DV181" s="174"/>
      <x:c r="DW181" s="174"/>
      <x:c r="DX181" s="174"/>
      <x:c r="DY181" s="174"/>
      <x:c r="DZ181" s="174" t="str">
        <x:v>Title/abstract information is insufficient for a substantive scientific, causal, transferability or institutional claim.</x:v>
      </x:c>
      <x:c r="EA181" s="174" t="str">
        <x:v>Pending</x:v>
      </x:c>
      <x:c r="EB181" s="175" t="str">
        <x:f>IF(L181="","",IF(EC181="READY","Yes","No / Pending"))</x:f>
        <x:v>No / Pending</x:v>
      </x:c>
      <x:c r="EC181" s="174" t="str">
        <x:f>IF(L181="","",IF(OR(ISNUMBER(SEARCH("Retracted Publication",Q181)),CM181="Retracted",CN181="Retracted",CM181="Expression of Concern",CN181="Expression of Concern",F181="Not used",CG181="Critical",CH181="High",CH181="Critical"),"BLOCKED — integrity or use restriction",IF(AND(CJ181="Yes",CK181="Yes",CL181="Yes"),IF(AND(CM181="Clear",CN181="Verified — clear"),IF(AND(AND(LEN(TRIM(CF181))&gt;0,LEFT(LOWER(TRIM(CF181)),7)&lt;&gt;"pending"),OR(CG181="High",CG181="Moderate"),OR(CH181="Low",CH181="Some concerns",CH181="Not applicable")),IF(AND(DD181="No",OR(DE181="HIGH",DE181="CONDITIONAL"),AND(LEN(TRIM(DF181))&gt;0,LEFT(LOWER(TRIM(DF181)),7)&lt;&gt;"pending")),IF(AND(AND(LEN(TRIM(DT181))&gt;0,LEFT(LOWER(TRIM(DT181)),7)&lt;&gt;"pending"),AND(LEN(TRIM(DU181))&gt;0,LEFT(LOWER(TRIM(DU181)),7)&lt;&gt;"pending"),OR(AND(LEN(TRIM(DV181))&gt;0,LEFT(LOWER(TRIM(DV181)),7)&lt;&gt;"pending"),AND(LEN(TRIM(DW181))&gt;0,LEFT(LOWER(TRIM(DW181)),7)&lt;&gt;"pending")),AND(LEN(TRIM(DX181))&gt;0,LEFT(LOWER(TRIM(DX181)),7)&lt;&gt;"pending")),IF(AND(F181="Claim-ready",OR(EA181="Strong",EA181="Moderate"),AND(LEN(TRIM(G181))&gt;0,LEFT(LOWER(TRIM(G181)),7)&lt;&gt;"pending"),G181&lt;&gt;"No substantive use decision is permitted from identification metadata alone.",AND(LEN(TRIM(DZ181))&gt;0,LEFT(LOWER(TRIM(DZ181)),7)&lt;&gt;"pending"),DZ181&lt;&gt;"Identification metadata alone does not permit any substantive scientific, causal, operational, or institutional claim.",AND(LEN(TRIM(EI181))&gt;0,LEFT(LOWER(TRIM(EI181)),7)&lt;&gt;"pending"),ISNUMBER(EH181),EH181&gt;0),"READY","PENDING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1" s="174" t="str">
        <x:v>Pending</x:v>
      </x:c>
      <x:c r="EE181" s="174"/>
      <x:c r="EF181" s="174" t="str">
        <x:v>Pending</x:v>
      </x:c>
      <x:c r="EG181" s="174" t="str">
        <x:v>Pending</x:v>
      </x:c>
      <x:c r="EH181" s="177"/>
      <x:c r="EI181" s="500"/>
      <x:c r="EJ181" s="174"/>
      <x:c r="EK181" s="174" t="str">
        <x:v>Pending</x:v>
      </x:c>
      <x:c r="EL181" s="177" t="n">
        <x:v>46272</x:v>
      </x:c>
      <x:c r="EM181" s="174" t="str">
        <x:v>Production PubMed record imported and reconciled to Zotero item 5BZQYZKK;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81" s="181" t="n">
        <x:f>IF(L181="","",(IF(N181&lt;&gt;"",1,0)+IF(O181&lt;&gt;"",1,0)+IF(AJ181&lt;&gt;"",1,0)+IF(AU181&lt;&gt;"",1,0)+IF(BE181&lt;&gt;"",1,0)+IF(CF181&lt;&gt;"",1,0)+IF(CJ181="Yes",1,0)+IF(CL181="Yes",1,0)+IF(DE181&lt;&gt;"Pending",1,0)+IF(F181&lt;&gt;"",1,0)+IF(DZ181&lt;&gt;"",1,0)+IF(EI181&lt;&gt;"",1,0))/12)</x:f>
        <x:v>0.5</x:v>
      </x:c>
    </x:row>
    <x:row r="182">
      <x:c r="A182" s="175" t="str">
        <x:v>EV-0179</x:v>
      </x:c>
      <x:c r="B182" s="174" t="str">
        <x:v>Integrity check</x:v>
      </x:c>
      <x:c r="C182" s="175" t="str">
        <x:f>IF(L182="","",IF(LEFT(EC182,7)="BLOCKED","🔴 Do not use for conclusion",IF(EB182="Yes","🟢 Claim-ready","🟡 Caution / context")))</x:f>
        <x:v>🟡 Caution / context</x:v>
      </x:c>
      <x:c r="D182" s="174" t="str">
        <x:f>IF(L182="","",EC182)</x:f>
        <x:v>PENDING — appropriate appraisal</x:v>
      </x:c>
      <x:c r="E182" s="174" t="str">
        <x:v>P3 — Medium</x:v>
      </x:c>
      <x:c r="F182" s="174" t="str">
        <x:v>Pending</x:v>
      </x:c>
      <x:c r="G182" s="174" t="str">
        <x:v>Title/abstract identify an explicit tactical/public-safety context and readiness domain; retain for full-text assessment.</x:v>
      </x:c>
      <x:c r="H182" s="174" t="str">
        <x:v>Obtain and review lawful full text; confirm human adjudication; then select a design-specific appraisal instrument.</x:v>
      </x:c>
      <x:c r="I182" s="174"/>
      <x:c r="J182" s="174" t="str">
        <x:v>A — Core</x:v>
      </x:c>
      <x:c r="K182" s="174" t="str">
        <x:v>IDENTIFIED</x:v>
      </x:c>
      <x:c r="L182" s="174" t="str">
        <x:v>Exploring Law Enforcement Officers' Experiences with Athletic Trainers and Work-Related Injury.</x:v>
      </x:c>
      <x:c r="M182" s="174"/>
      <x:c r="N182" s="174" t="str">
        <x:v>Clines, Stephanie; Gaudette, Rubie; Wheeler, Amanda; Ostrowski, Jennifer</x:v>
      </x:c>
      <x:c r="O182" s="176" t="n">
        <x:v>2025</x:v>
      </x:c>
      <x:c r="P182" s="174" t="str">
        <x:v>International journal of environmental research and public health</x:v>
      </x:c>
      <x:c r="Q182" s="174" t="str">
        <x:v>Journal Article</x:v>
      </x:c>
      <x:c r="R182" s="174" t="str">
        <x:v>Unclear</x:v>
      </x:c>
      <x:c r="S182" s="174" t="str">
        <x:v>Unknown</x:v>
      </x:c>
      <x:c r="T182" s="174" t="str">
        <x:v>eng</x:v>
      </x:c>
      <x:c r="U182" s="174" t="str">
        <x:v>https://pubmed.ncbi.nlm.nih.gov/41464403/</x:v>
      </x:c>
      <x:c r="V182" s="174" t="str">
        <x:v>10.3390/ijerph22121769</x:v>
      </x:c>
      <x:c r="W182" s="175" t="str">
        <x:f>IF(V182="","",LOWER(SUBSTITUTE(SUBSTITUTE(SUBSTITUTE(SUBSTITUTE(TRIM(V182),"https://doi.org/",""),"http://doi.org/",""),"https://dx.doi.org/",""),"doi:","")))</x:f>
        <x:v>10.3390/ijerph22121769</x:v>
      </x:c>
      <x:c r="X182" s="174" t="str">
        <x:v>41464403</x:v>
      </x:c>
      <x:c r="Y182" s="174" t="str">
        <x:v>PMC12732779</x:v>
      </x:c>
      <x:c r="Z182" s="174"/>
      <x:c r="AA182" s="174" t="str">
        <x:v>PubMed/MEDLINE</x:v>
      </x:c>
      <x:c r="AB182" s="174" t="str">
        <x:v>PUBMED-A-v1.0-2026-08-28</x:v>
      </x:c>
      <x:c r="AC182" s="174" t="str">
        <x:v>SP-PUBMED-A-20260828</x:v>
      </x:c>
      <x:c r="AD182" s="177" t="n">
        <x:v>46262</x:v>
      </x:c>
      <x:c r="AE182" s="177" t="n">
        <x:v>46272</x:v>
      </x:c>
      <x:c r="AF182" s="174" t="str">
        <x:v>FC5ITXQD</x:v>
      </x:c>
      <x:c r="AG182" s="174"/>
      <x:c r="AH182" s="174" t="str">
        <x:v>Tactical Athlete → Operational Readiness Brazil</x:v>
      </x:c>
      <x:c r="AI182" s="174" t="str">
        <x:v>evidence-family:A</x:v>
      </x:c>
      <x:c r="AJ182" s="174"/>
      <x:c r="AK182" s="175" t="str">
        <x:f>IF(AJ182="","",IF(OR(LOWER(AJ182)="brazil",LOWER(AJ182)="brasil"),"Yes","No"))</x:f>
      </x:c>
      <x:c r="AL182" s="174"/>
      <x:c r="AM182" s="174"/>
      <x:c r="AN182" s="174"/>
      <x:c r="AO182" s="178"/>
      <x:c r="AP182" s="174"/>
      <x:c r="AQ182" s="174"/>
      <x:c r="AR182" s="174"/>
      <x:c r="AS182" s="174"/>
      <x:c r="AT182" s="174"/>
      <x:c r="AU182" s="174"/>
      <x:c r="AV182" s="174"/>
      <x:c r="AW182" s="174"/>
      <x:c r="AX182" s="174"/>
      <x:c r="AY182" s="174"/>
      <x:c r="AZ182" s="174"/>
      <x:c r="BA182" s="174"/>
      <x:c r="BB182" s="174"/>
      <x:c r="BC182" s="174"/>
      <x:c r="BD182" s="174"/>
      <x:c r="BE182" s="174"/>
      <x:c r="BF182" s="174"/>
      <x:c r="BG182" s="174"/>
      <x:c r="BH182" s="174"/>
      <x:c r="BI182" s="174"/>
      <x:c r="BJ182" s="174"/>
      <x:c r="BK182" s="174"/>
      <x:c r="BL182" s="174"/>
      <x:c r="BM182" s="174"/>
      <x:c r="BN182" s="174"/>
      <x:c r="BO182" s="174"/>
      <x:c r="BP182" s="174"/>
      <x:c r="BQ182" s="174"/>
      <x:c r="BR182" s="174"/>
      <x:c r="BS182" s="174"/>
      <x:c r="BT182" s="174"/>
      <x:c r="BU182" s="174"/>
      <x:c r="BV182" s="174"/>
      <x:c r="BW182" s="174"/>
      <x:c r="BX182" s="174"/>
      <x:c r="BY182" s="174"/>
      <x:c r="BZ182" s="174"/>
      <x:c r="CA182" s="174"/>
      <x:c r="CB182" s="174"/>
      <x:c r="CC182" s="174"/>
      <x:c r="CD182" s="174"/>
      <x:c r="CE182" s="174"/>
      <x:c r="CF182" s="174"/>
      <x:c r="CG182" s="174"/>
      <x:c r="CH182" s="174"/>
      <x:c r="CI182" s="179"/>
      <x:c r="CJ182" s="174" t="str">
        <x:v>Yes</x:v>
      </x:c>
      <x:c r="CK182" s="174" t="str">
        <x:v>Yes</x:v>
      </x:c>
      <x:c r="CL182" s="174" t="str">
        <x:v>Yes</x:v>
      </x:c>
      <x:c r="CM182" s="174" t="str">
        <x:v>Clear</x:v>
      </x:c>
      <x:c r="CN182" s="174" t="str">
        <x:v>Verified — clear</x:v>
      </x:c>
      <x:c r="CO182" s="177" t="n">
        <x:v>46272</x:v>
      </x:c>
      <x:c r="CP182" s="174" t="str">
        <x:v>https://pubmed.ncbi.nlm.nih.gov/41464403/</x:v>
      </x:c>
      <x:c r="CQ182" s="174"/>
      <x:c r="CR182" s="174"/>
      <x:c r="CS182" s="174"/>
      <x:c r="CT182" s="174"/>
      <x:c r="CU182" s="176"/>
      <x:c r="CV182" s="176"/>
      <x:c r="CW182" s="176"/>
      <x:c r="CX182" s="176"/>
      <x:c r="CY182" s="176"/>
      <x:c r="CZ182" s="176"/>
      <x:c r="DA182" s="176"/>
      <x:c r="DB182" s="175" t="str">
        <x:f>IF(L182="","",IF(AND(COUNT(CU182:DA182)=7,OR(CU182=0,CU182=1,CU182=2),OR(CV182=0,CV182=1,CV182=2),OR(CW182=0,CW182=1,CW182=2),OR(CX182=0,CX182=1,CX182=2),OR(CY182=0,CY182=1,CY182=2),OR(CZ182=0,CZ182=1,CZ182=2),OR(DA182=0,DA182=1,DA182=2)),SUM(CU182:DA182),""))</x:f>
      </x:c>
      <x:c r="DC182" s="180" t="str">
        <x:f>IF(DB182="","",ROUND(DB182/14*10,1))</x:f>
      </x:c>
      <x:c r="DD182" s="174" t="str">
        <x:v>Pending</x:v>
      </x:c>
      <x:c r="DE182" s="175" t="str">
        <x:f>IF(L182="","",IF(DC182="","Pending",IF(DD182="Yes","CONDITIONAL — safety override",IF(DC182&gt;=8,"HIGH",IF(DC182&gt;=5,"CONDITIONAL","LOW")))))</x:f>
        <x:v>Pending</x:v>
      </x:c>
      <x:c r="DF182" s="174" t="str">
        <x:v>Pending screening and full-text appraisal; no transferability judgment made at identification.</x:v>
      </x:c>
      <x:c r="DG182" s="174"/>
      <x:c r="DH182" s="174"/>
      <x:c r="DI182" s="174"/>
      <x:c r="DJ182" s="174"/>
      <x:c r="DK182" s="174"/>
      <x:c r="DL182" s="174"/>
      <x:c r="DM182" s="174"/>
      <x:c r="DN182" s="174"/>
      <x:c r="DO182" s="174"/>
      <x:c r="DP182" s="174"/>
      <x:c r="DQ182" s="174"/>
      <x:c r="DR182" s="174"/>
      <x:c r="DS182" s="174"/>
      <x:c r="DT182" s="174"/>
      <x:c r="DU182" s="174"/>
      <x:c r="DV182" s="174"/>
      <x:c r="DW182" s="174"/>
      <x:c r="DX182" s="174"/>
      <x:c r="DY182" s="174"/>
      <x:c r="DZ182" s="174" t="str">
        <x:v>Title/abstract screening alone does not establish effectiveness, causality, methodological quality, transferability to Brazilian public safety or an institutional recommendation.</x:v>
      </x:c>
      <x:c r="EA182" s="174" t="str">
        <x:v>Pending</x:v>
      </x:c>
      <x:c r="EB182" s="175" t="str">
        <x:f>IF(L182="","",IF(EC182="READY","Yes","No / Pending"))</x:f>
        <x:v>No / Pending</x:v>
      </x:c>
      <x:c r="EC182" s="174" t="str">
        <x:f>IF(L182="","",IF(OR(ISNUMBER(SEARCH("Retracted Publication",Q182)),CM182="Retracted",CN182="Retracted",CM182="Expression of Concern",CN182="Expression of Concern",F182="Not used",CG182="Critical",CH182="High",CH182="Critical"),"BLOCKED — integrity or use restriction",IF(AND(CJ182="Yes",CK182="Yes",CL182="Yes"),IF(AND(CM182="Clear",CN182="Verified — clear"),IF(AND(AND(LEN(TRIM(CF182))&gt;0,LEFT(LOWER(TRIM(CF182)),7)&lt;&gt;"pending"),OR(CG182="High",CG182="Moderate"),OR(CH182="Low",CH182="Some concerns",CH182="Not applicable")),IF(AND(DD182="No",OR(DE182="HIGH",DE182="CONDITIONAL"),AND(LEN(TRIM(DF182))&gt;0,LEFT(LOWER(TRIM(DF182)),7)&lt;&gt;"pending")),IF(AND(AND(LEN(TRIM(DT182))&gt;0,LEFT(LOWER(TRIM(DT182)),7)&lt;&gt;"pending"),AND(LEN(TRIM(DU182))&gt;0,LEFT(LOWER(TRIM(DU182)),7)&lt;&gt;"pending"),OR(AND(LEN(TRIM(DV182))&gt;0,LEFT(LOWER(TRIM(DV182)),7)&lt;&gt;"pending"),AND(LEN(TRIM(DW182))&gt;0,LEFT(LOWER(TRIM(DW182)),7)&lt;&gt;"pending")),AND(LEN(TRIM(DX182))&gt;0,LEFT(LOWER(TRIM(DX182)),7)&lt;&gt;"pending")),IF(AND(F182="Claim-ready",OR(EA182="Strong",EA182="Moderate"),AND(LEN(TRIM(G182))&gt;0,LEFT(LOWER(TRIM(G182)),7)&lt;&gt;"pending"),G182&lt;&gt;"No substantive use decision is permitted from identification metadata alone.",AND(LEN(TRIM(DZ182))&gt;0,LEFT(LOWER(TRIM(DZ182)),7)&lt;&gt;"pending"),DZ182&lt;&gt;"Identification metadata alone does not permit any substantive scientific, causal, operational, or institutional claim.",AND(LEN(TRIM(EI182))&gt;0,LEFT(LOWER(TRIM(EI182)),7)&lt;&gt;"pending"),ISNUMBER(EH182),EH182&gt;0),"READY","PENDING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2" s="174" t="str">
        <x:v>Pending</x:v>
      </x:c>
      <x:c r="EE182" s="174"/>
      <x:c r="EF182" s="174" t="str">
        <x:v>Pending</x:v>
      </x:c>
      <x:c r="EG182" s="174" t="str">
        <x:v>Pending</x:v>
      </x:c>
      <x:c r="EH182" s="177"/>
      <x:c r="EI182" s="500"/>
      <x:c r="EJ182" s="174"/>
      <x:c r="EK182" s="174" t="str">
        <x:v>Pending</x:v>
      </x:c>
      <x:c r="EL182" s="177" t="n">
        <x:v>46272</x:v>
      </x:c>
      <x:c r="EM182" s="174" t="str">
        <x:v>Production PubMed record imported and reconciled to Zotero item FC5ITXQD;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2" s="181" t="n">
        <x:f>IF(L182="","",(IF(N182&lt;&gt;"",1,0)+IF(O182&lt;&gt;"",1,0)+IF(AJ182&lt;&gt;"",1,0)+IF(AU182&lt;&gt;"",1,0)+IF(BE182&lt;&gt;"",1,0)+IF(CF182&lt;&gt;"",1,0)+IF(CJ182="Yes",1,0)+IF(CL182="Yes",1,0)+IF(DE182&lt;&gt;"Pending",1,0)+IF(F182&lt;&gt;"",1,0)+IF(DZ182&lt;&gt;"",1,0)+IF(EI182&lt;&gt;"",1,0))/12)</x:f>
        <x:v>0.5</x:v>
      </x:c>
    </x:row>
    <x:row r="183">
      <x:c r="A183" s="175" t="str">
        <x:v>EV-0180</x:v>
      </x:c>
      <x:c r="B183" s="174" t="str">
        <x:v>Integrity check</x:v>
      </x:c>
      <x:c r="C183" s="175" t="str">
        <x:f>IF(L183="","",IF(LEFT(EC183,7)="BLOCKED","🔴 Do not use for conclusion",IF(EB183="Yes","🟢 Claim-ready","🟡 Caution / context")))</x:f>
        <x:v>🟡 Caution / context</x:v>
      </x:c>
      <x:c r="D183" s="174" t="str">
        <x:f>IF(L183="","",EC183)</x:f>
        <x:v>PENDING — appropriate appraisal</x:v>
      </x:c>
      <x:c r="E183" s="174" t="str">
        <x:v>P3 — Medium</x:v>
      </x:c>
      <x:c r="F183" s="174" t="str">
        <x:v>Pending</x:v>
      </x:c>
      <x:c r="G183" s="174" t="str">
        <x:v>Title/abstract identify an explicit operational APHT/medical-readiness topic; retain for full-text assessment.</x:v>
      </x:c>
      <x:c r="H183" s="174" t="str">
        <x:v>Obtain and review lawful full text; confirm human adjudication; then select a design-specific appraisal instrument.</x:v>
      </x:c>
      <x:c r="I183" s="174"/>
      <x:c r="J183" s="174" t="str">
        <x:v>B — APHT / Medical Readiness</x:v>
      </x:c>
      <x:c r="K183" s="174" t="str">
        <x:v>IDENTIFIED</x:v>
      </x:c>
      <x:c r="L183" s="174" t="str">
        <x:v>Maritime Applications of Prolonged Casualty Care Training Scenario: Burn Injury on a Destroyer During Distributed Maritime Operations.</x:v>
      </x:c>
      <x:c r="M183" s="174"/>
      <x:c r="N183" s="174" t="str">
        <x:v>Adams, Donald; Tripp, Michael S; Damin, Virginia H; Chambers, Jeffrey; Brower, Jermy J; Aydelotte, Jayson D; Gurney, Jennifer M; Cancio, Leopoldo C; Tadlock, Matthew D</x:v>
      </x:c>
      <x:c r="O183" s="176" t="n">
        <x:v>2025</x:v>
      </x:c>
      <x:c r="P183" s="174" t="str">
        <x:v>Journal of special operations medicine : a peer reviewed journal for SOF medical professionals</x:v>
      </x:c>
      <x:c r="Q183" s="174" t="str">
        <x:v>Journal Article</x:v>
      </x:c>
      <x:c r="R183" s="174" t="str">
        <x:v>Unclear</x:v>
      </x:c>
      <x:c r="S183" s="174" t="str">
        <x:v>Unknown</x:v>
      </x:c>
      <x:c r="T183" s="174" t="str">
        <x:v>eng</x:v>
      </x:c>
      <x:c r="U183" s="174" t="str">
        <x:v>https://pubmed.ncbi.nlm.nih.gov/41455130/</x:v>
      </x:c>
      <x:c r="V183" s="174" t="str">
        <x:v>10.55460/rw0h-q19l</x:v>
      </x:c>
      <x:c r="W183" s="175" t="str">
        <x:f>IF(V183="","",LOWER(SUBSTITUTE(SUBSTITUTE(SUBSTITUTE(SUBSTITUTE(TRIM(V183),"https://doi.org/",""),"http://doi.org/",""),"https://dx.doi.org/",""),"doi:","")))</x:f>
        <x:v>10.55460/rw0h-q19l</x:v>
      </x:c>
      <x:c r="X183" s="174" t="str">
        <x:v>41455130</x:v>
      </x:c>
      <x:c r="Y183" s="174" t="str"/>
      <x:c r="Z183" s="174"/>
      <x:c r="AA183" s="174" t="str">
        <x:v>PubMed/MEDLINE</x:v>
      </x:c>
      <x:c r="AB183" s="174" t="str">
        <x:v>PUBMED-B-v1.0-2026-08-28</x:v>
      </x:c>
      <x:c r="AC183" s="174" t="str">
        <x:v>SP-PUBMED-B-20260828</x:v>
      </x:c>
      <x:c r="AD183" s="177" t="n">
        <x:v>46262</x:v>
      </x:c>
      <x:c r="AE183" s="177" t="n">
        <x:v>46272</x:v>
      </x:c>
      <x:c r="AF183" s="174" t="str">
        <x:v>WFQI3LLC</x:v>
      </x:c>
      <x:c r="AG183" s="174"/>
      <x:c r="AH183" s="174" t="str">
        <x:v>Tactical Athlete → Operational Readiness Brazil</x:v>
      </x:c>
      <x:c r="AI183" s="174" t="str">
        <x:v>evidence-family:B</x:v>
      </x:c>
      <x:c r="AJ183" s="174"/>
      <x:c r="AK183" s="175" t="str">
        <x:f>IF(AJ183="","",IF(OR(LOWER(AJ183)="brazil",LOWER(AJ183)="brasil"),"Yes","No"))</x:f>
      </x:c>
      <x:c r="AL183" s="174"/>
      <x:c r="AM183" s="174"/>
      <x:c r="AN183" s="174"/>
      <x:c r="AO183" s="178"/>
      <x:c r="AP183" s="174"/>
      <x:c r="AQ183" s="174"/>
      <x:c r="AR183" s="174"/>
      <x:c r="AS183" s="174"/>
      <x:c r="AT183" s="174"/>
      <x:c r="AU183" s="174"/>
      <x:c r="AV183" s="174"/>
      <x:c r="AW183" s="174"/>
      <x:c r="AX183" s="174"/>
      <x:c r="AY183" s="174"/>
      <x:c r="AZ183" s="174"/>
      <x:c r="BA183" s="174"/>
      <x:c r="BB183" s="174"/>
      <x:c r="BC183" s="174"/>
      <x:c r="BD183" s="174"/>
      <x:c r="BE183" s="174"/>
      <x:c r="BF183" s="174"/>
      <x:c r="BG183" s="174"/>
      <x:c r="BH183" s="174"/>
      <x:c r="BI183" s="174"/>
      <x:c r="BJ183" s="174"/>
      <x:c r="BK183" s="174"/>
      <x:c r="BL183" s="174"/>
      <x:c r="BM183" s="174"/>
      <x:c r="BN183" s="174"/>
      <x:c r="BO183" s="174"/>
      <x:c r="BP183" s="174"/>
      <x:c r="BQ183" s="174"/>
      <x:c r="BR183" s="174"/>
      <x:c r="BS183" s="174"/>
      <x:c r="BT183" s="174"/>
      <x:c r="BU183" s="174"/>
      <x:c r="BV183" s="174"/>
      <x:c r="BW183" s="174"/>
      <x:c r="BX183" s="174"/>
      <x:c r="BY183" s="174"/>
      <x:c r="BZ183" s="174"/>
      <x:c r="CA183" s="174"/>
      <x:c r="CB183" s="174"/>
      <x:c r="CC183" s="174"/>
      <x:c r="CD183" s="174"/>
      <x:c r="CE183" s="174"/>
      <x:c r="CF183" s="174"/>
      <x:c r="CG183" s="174"/>
      <x:c r="CH183" s="174"/>
      <x:c r="CI183" s="179"/>
      <x:c r="CJ183" s="174" t="str">
        <x:v>Yes</x:v>
      </x:c>
      <x:c r="CK183" s="174" t="str">
        <x:v>Yes</x:v>
      </x:c>
      <x:c r="CL183" s="174" t="str">
        <x:v>Yes</x:v>
      </x:c>
      <x:c r="CM183" s="174" t="str">
        <x:v>Clear</x:v>
      </x:c>
      <x:c r="CN183" s="174" t="str">
        <x:v>Verified — clear</x:v>
      </x:c>
      <x:c r="CO183" s="177" t="n">
        <x:v>46272</x:v>
      </x:c>
      <x:c r="CP183" s="174" t="str">
        <x:v>https://pubmed.ncbi.nlm.nih.gov/41455130/</x:v>
      </x:c>
      <x:c r="CQ183" s="174"/>
      <x:c r="CR183" s="174"/>
      <x:c r="CS183" s="174"/>
      <x:c r="CT183" s="174"/>
      <x:c r="CU183" s="176"/>
      <x:c r="CV183" s="176"/>
      <x:c r="CW183" s="176"/>
      <x:c r="CX183" s="176"/>
      <x:c r="CY183" s="176"/>
      <x:c r="CZ183" s="176"/>
      <x:c r="DA183" s="176"/>
      <x:c r="DB183" s="175" t="str">
        <x:f>IF(L183="","",IF(AND(COUNT(CU183:DA183)=7,OR(CU183=0,CU183=1,CU183=2),OR(CV183=0,CV183=1,CV183=2),OR(CW183=0,CW183=1,CW183=2),OR(CX183=0,CX183=1,CX183=2),OR(CY183=0,CY183=1,CY183=2),OR(CZ183=0,CZ183=1,CZ183=2),OR(DA183=0,DA183=1,DA183=2)),SUM(CU183:DA183),""))</x:f>
      </x:c>
      <x:c r="DC183" s="180" t="str">
        <x:f>IF(DB183="","",ROUND(DB183/14*10,1))</x:f>
      </x:c>
      <x:c r="DD183" s="174" t="str">
        <x:v>Pending</x:v>
      </x:c>
      <x:c r="DE183" s="175" t="str">
        <x:f>IF(L183="","",IF(DC183="","Pending",IF(DD183="Yes","CONDITIONAL — safety override",IF(DC183&gt;=8,"HIGH",IF(DC183&gt;=5,"CONDITIONAL","LOW")))))</x:f>
        <x:v>Pending</x:v>
      </x:c>
      <x:c r="DF183" s="174" t="str">
        <x:v>Pending screening and full-text appraisal; no transferability judgment made at identification.</x:v>
      </x:c>
      <x:c r="DG183" s="174"/>
      <x:c r="DH183" s="174"/>
      <x:c r="DI183" s="174"/>
      <x:c r="DJ183" s="174"/>
      <x:c r="DK183" s="174"/>
      <x:c r="DL183" s="174"/>
      <x:c r="DM183" s="174"/>
      <x:c r="DN183" s="174"/>
      <x:c r="DO183" s="174"/>
      <x:c r="DP183" s="174"/>
      <x:c r="DQ183" s="174"/>
      <x:c r="DR183" s="174"/>
      <x:c r="DS183" s="174"/>
      <x:c r="DT183" s="174"/>
      <x:c r="DU183" s="174"/>
      <x:c r="DV183" s="174"/>
      <x:c r="DW183" s="174"/>
      <x:c r="DX183" s="174"/>
      <x:c r="DY183" s="174"/>
      <x:c r="DZ183" s="174" t="str">
        <x:v>Title/abstract screening alone does not establish effectiveness, causality, methodological quality, transferability to Brazilian public safety or an institutional recommendation.</x:v>
      </x:c>
      <x:c r="EA183" s="174" t="str">
        <x:v>Pending</x:v>
      </x:c>
      <x:c r="EB183" s="175" t="str">
        <x:f>IF(L183="","",IF(EC183="READY","Yes","No / Pending"))</x:f>
        <x:v>No / Pending</x:v>
      </x:c>
      <x:c r="EC183" s="174" t="str">
        <x:f>IF(L183="","",IF(OR(ISNUMBER(SEARCH("Retracted Publication",Q183)),CM183="Retracted",CN183="Retracted",CM183="Expression of Concern",CN183="Expression of Concern",F183="Not used",CG183="Critical",CH183="High",CH183="Critical"),"BLOCKED — integrity or use restriction",IF(AND(CJ183="Yes",CK183="Yes",CL183="Yes"),IF(AND(CM183="Clear",CN183="Verified — clear"),IF(AND(AND(LEN(TRIM(CF183))&gt;0,LEFT(LOWER(TRIM(CF183)),7)&lt;&gt;"pending"),OR(CG183="High",CG183="Moderate"),OR(CH183="Low",CH183="Some concerns",CH183="Not applicable")),IF(AND(DD183="No",OR(DE183="HIGH",DE183="CONDITIONAL"),AND(LEN(TRIM(DF183))&gt;0,LEFT(LOWER(TRIM(DF183)),7)&lt;&gt;"pending")),IF(AND(AND(LEN(TRIM(DT183))&gt;0,LEFT(LOWER(TRIM(DT183)),7)&lt;&gt;"pending"),AND(LEN(TRIM(DU183))&gt;0,LEFT(LOWER(TRIM(DU183)),7)&lt;&gt;"pending"),OR(AND(LEN(TRIM(DV183))&gt;0,LEFT(LOWER(TRIM(DV183)),7)&lt;&gt;"pending"),AND(LEN(TRIM(DW183))&gt;0,LEFT(LOWER(TRIM(DW183)),7)&lt;&gt;"pending")),AND(LEN(TRIM(DX183))&gt;0,LEFT(LOWER(TRIM(DX183)),7)&lt;&gt;"pending")),IF(AND(F183="Claim-ready",OR(EA183="Strong",EA183="Moderate"),AND(LEN(TRIM(G183))&gt;0,LEFT(LOWER(TRIM(G183)),7)&lt;&gt;"pending"),G183&lt;&gt;"No substantive use decision is permitted from identification metadata alone.",AND(LEN(TRIM(DZ183))&gt;0,LEFT(LOWER(TRIM(DZ183)),7)&lt;&gt;"pending"),DZ183&lt;&gt;"Identification metadata alone does not permit any substantive scientific, causal, operational, or institutional claim.",AND(LEN(TRIM(EI183))&gt;0,LEFT(LOWER(TRIM(EI183)),7)&lt;&gt;"pending"),ISNUMBER(EH183),EH183&gt;0),"READY","PENDING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3" s="174" t="str">
        <x:v>Pending</x:v>
      </x:c>
      <x:c r="EE183" s="174"/>
      <x:c r="EF183" s="174" t="str">
        <x:v>Pending</x:v>
      </x:c>
      <x:c r="EG183" s="174" t="str">
        <x:v>Pending</x:v>
      </x:c>
      <x:c r="EH183" s="177"/>
      <x:c r="EI183" s="500"/>
      <x:c r="EJ183" s="174"/>
      <x:c r="EK183" s="174" t="str">
        <x:v>Pending</x:v>
      </x:c>
      <x:c r="EL183" s="177" t="n">
        <x:v>46272</x:v>
      </x:c>
      <x:c r="EM183" s="174" t="str">
        <x:v>Production PubMed record imported and reconciled to Zotero item WFQI3LLC;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3" s="181" t="n">
        <x:f>IF(L183="","",(IF(N183&lt;&gt;"",1,0)+IF(O183&lt;&gt;"",1,0)+IF(AJ183&lt;&gt;"",1,0)+IF(AU183&lt;&gt;"",1,0)+IF(BE183&lt;&gt;"",1,0)+IF(CF183&lt;&gt;"",1,0)+IF(CJ183="Yes",1,0)+IF(CL183="Yes",1,0)+IF(DE183&lt;&gt;"Pending",1,0)+IF(F183&lt;&gt;"",1,0)+IF(DZ183&lt;&gt;"",1,0)+IF(EI183&lt;&gt;"",1,0))/12)</x:f>
        <x:v>0.5</x:v>
      </x:c>
    </x:row>
    <x:row r="184">
      <x:c r="A184" s="175" t="str">
        <x:v>EV-0181</x:v>
      </x:c>
      <x:c r="B184" s="174" t="str">
        <x:v>Integrity check</x:v>
      </x:c>
      <x:c r="C184" s="175" t="str">
        <x:f>IF(L184="","",IF(LEFT(EC184,7)="BLOCKED","🔴 Do not use for conclusion",IF(EB184="Yes","🟢 Claim-ready","🟡 Caution / context")))</x:f>
        <x:v>🟡 Caution / context</x:v>
      </x:c>
      <x:c r="D184" s="174" t="str">
        <x:f>IF(L184="","",EC184)</x:f>
        <x:v>PENDING — appropriate appraisal</x:v>
      </x:c>
      <x:c r="E184" s="174" t="str">
        <x:v>P3 — Medium</x:v>
      </x:c>
      <x:c r="F184" s="174" t="str">
        <x:v>Pending</x:v>
      </x:c>
      <x:c r="G184" s="174" t="str">
        <x:v>Title/abstract identify an explicit tactical/public-safety context and readiness domain; retain for full-text assessment.</x:v>
      </x:c>
      <x:c r="H184" s="174" t="str">
        <x:v>Obtain and review lawful full text; confirm human adjudication; then select a design-specific appraisal instrument.</x:v>
      </x:c>
      <x:c r="I184" s="174"/>
      <x:c r="J184" s="174" t="str">
        <x:v>B — APHT / Medical Readiness</x:v>
      </x:c>
      <x:c r="K184" s="174" t="str">
        <x:v>IDENTIFIED</x:v>
      </x:c>
      <x:c r="L184" s="174" t="str">
        <x:v>Medical Considerations in High-Risk Maritime Operations: A Narrative Review.</x:v>
      </x:c>
      <x:c r="M184" s="174"/>
      <x:c r="N184" s="174" t="str">
        <x:v>Granholm, Fredrik; Lauria, Michael J; Melau, Jorgen; Tin, Derrick</x:v>
      </x:c>
      <x:c r="O184" s="176" t="n">
        <x:v>2025</x:v>
      </x:c>
      <x:c r="P184" s="174" t="str">
        <x:v>Journal of special operations medicine : a peer reviewed journal for SOF medical professionals</x:v>
      </x:c>
      <x:c r="Q184" s="174" t="str">
        <x:v>Journal Article; Review</x:v>
      </x:c>
      <x:c r="R184" s="174" t="str">
        <x:v>Unclear</x:v>
      </x:c>
      <x:c r="S184" s="174" t="str">
        <x:v>Unknown</x:v>
      </x:c>
      <x:c r="T184" s="174" t="str">
        <x:v>eng</x:v>
      </x:c>
      <x:c r="U184" s="174" t="str">
        <x:v>https://pubmed.ncbi.nlm.nih.gov/41455129/</x:v>
      </x:c>
      <x:c r="V184" s="174" t="str">
        <x:v>10.55460/ugfi-mvgb</x:v>
      </x:c>
      <x:c r="W184" s="175" t="str">
        <x:f>IF(V184="","",LOWER(SUBSTITUTE(SUBSTITUTE(SUBSTITUTE(SUBSTITUTE(TRIM(V184),"https://doi.org/",""),"http://doi.org/",""),"https://dx.doi.org/",""),"doi:","")))</x:f>
        <x:v>10.55460/ugfi-mvgb</x:v>
      </x:c>
      <x:c r="X184" s="174" t="str">
        <x:v>41455129</x:v>
      </x:c>
      <x:c r="Y184" s="174" t="str"/>
      <x:c r="Z184" s="174"/>
      <x:c r="AA184" s="174" t="str">
        <x:v>PubMed/MEDLINE</x:v>
      </x:c>
      <x:c r="AB184" s="174" t="str">
        <x:v>PUBMED-B-v1.0-2026-08-28</x:v>
      </x:c>
      <x:c r="AC184" s="174" t="str">
        <x:v>SP-PUBMED-B-20260828</x:v>
      </x:c>
      <x:c r="AD184" s="177" t="n">
        <x:v>46262</x:v>
      </x:c>
      <x:c r="AE184" s="177" t="n">
        <x:v>46272</x:v>
      </x:c>
      <x:c r="AF184" s="174" t="str">
        <x:v>CLXPX9IY</x:v>
      </x:c>
      <x:c r="AG184" s="174"/>
      <x:c r="AH184" s="174" t="str">
        <x:v>Tactical Athlete → Operational Readiness Brazil</x:v>
      </x:c>
      <x:c r="AI184" s="174" t="str">
        <x:v>evidence-family:B</x:v>
      </x:c>
      <x:c r="AJ184" s="174"/>
      <x:c r="AK184" s="175" t="str">
        <x:f>IF(AJ184="","",IF(OR(LOWER(AJ184)="brazil",LOWER(AJ184)="brasil"),"Yes","No"))</x:f>
      </x:c>
      <x:c r="AL184" s="174"/>
      <x:c r="AM184" s="174"/>
      <x:c r="AN184" s="174"/>
      <x:c r="AO184" s="178"/>
      <x:c r="AP184" s="174"/>
      <x:c r="AQ184" s="174"/>
      <x:c r="AR184" s="174"/>
      <x:c r="AS184" s="174"/>
      <x:c r="AT184" s="174"/>
      <x:c r="AU184" s="174"/>
      <x:c r="AV184" s="174"/>
      <x:c r="AW184" s="174"/>
      <x:c r="AX184" s="174"/>
      <x:c r="AY184" s="174"/>
      <x:c r="AZ184" s="174"/>
      <x:c r="BA184" s="174"/>
      <x:c r="BB184" s="174"/>
      <x:c r="BC184" s="174"/>
      <x:c r="BD184" s="174"/>
      <x:c r="BE184" s="174"/>
      <x:c r="BF184" s="174"/>
      <x:c r="BG184" s="174"/>
      <x:c r="BH184" s="174"/>
      <x:c r="BI184" s="174"/>
      <x:c r="BJ184" s="174"/>
      <x:c r="BK184" s="174"/>
      <x:c r="BL184" s="174"/>
      <x:c r="BM184" s="174"/>
      <x:c r="BN184" s="174"/>
      <x:c r="BO184" s="174"/>
      <x:c r="BP184" s="174"/>
      <x:c r="BQ184" s="174"/>
      <x:c r="BR184" s="174"/>
      <x:c r="BS184" s="174"/>
      <x:c r="BT184" s="174"/>
      <x:c r="BU184" s="174"/>
      <x:c r="BV184" s="174"/>
      <x:c r="BW184" s="174"/>
      <x:c r="BX184" s="174"/>
      <x:c r="BY184" s="174"/>
      <x:c r="BZ184" s="174"/>
      <x:c r="CA184" s="174"/>
      <x:c r="CB184" s="174"/>
      <x:c r="CC184" s="174"/>
      <x:c r="CD184" s="174"/>
      <x:c r="CE184" s="174"/>
      <x:c r="CF184" s="174"/>
      <x:c r="CG184" s="174"/>
      <x:c r="CH184" s="174"/>
      <x:c r="CI184" s="179"/>
      <x:c r="CJ184" s="174" t="str">
        <x:v>Yes</x:v>
      </x:c>
      <x:c r="CK184" s="174" t="str">
        <x:v>Yes</x:v>
      </x:c>
      <x:c r="CL184" s="174" t="str">
        <x:v>Yes</x:v>
      </x:c>
      <x:c r="CM184" s="174" t="str">
        <x:v>Clear</x:v>
      </x:c>
      <x:c r="CN184" s="174" t="str">
        <x:v>Verified — clear</x:v>
      </x:c>
      <x:c r="CO184" s="177" t="n">
        <x:v>46272</x:v>
      </x:c>
      <x:c r="CP184" s="174" t="str">
        <x:v>https://pubmed.ncbi.nlm.nih.gov/41455129/</x:v>
      </x:c>
      <x:c r="CQ184" s="174"/>
      <x:c r="CR184" s="174"/>
      <x:c r="CS184" s="174"/>
      <x:c r="CT184" s="174"/>
      <x:c r="CU184" s="176"/>
      <x:c r="CV184" s="176"/>
      <x:c r="CW184" s="176"/>
      <x:c r="CX184" s="176"/>
      <x:c r="CY184" s="176"/>
      <x:c r="CZ184" s="176"/>
      <x:c r="DA184" s="176"/>
      <x:c r="DB184" s="175" t="str">
        <x:f>IF(L184="","",IF(AND(COUNT(CU184:DA184)=7,OR(CU184=0,CU184=1,CU184=2),OR(CV184=0,CV184=1,CV184=2),OR(CW184=0,CW184=1,CW184=2),OR(CX184=0,CX184=1,CX184=2),OR(CY184=0,CY184=1,CY184=2),OR(CZ184=0,CZ184=1,CZ184=2),OR(DA184=0,DA184=1,DA184=2)),SUM(CU184:DA184),""))</x:f>
      </x:c>
      <x:c r="DC184" s="180" t="str">
        <x:f>IF(DB184="","",ROUND(DB184/14*10,1))</x:f>
      </x:c>
      <x:c r="DD184" s="174" t="str">
        <x:v>Pending</x:v>
      </x:c>
      <x:c r="DE184" s="175" t="str">
        <x:f>IF(L184="","",IF(DC184="","Pending",IF(DD184="Yes","CONDITIONAL — safety override",IF(DC184&gt;=8,"HIGH",IF(DC184&gt;=5,"CONDITIONAL","LOW")))))</x:f>
        <x:v>Pending</x:v>
      </x:c>
      <x:c r="DF184" s="174" t="str">
        <x:v>Pending screening and full-text appraisal; no transferability judgment made at identification.</x:v>
      </x:c>
      <x:c r="DG184" s="174"/>
      <x:c r="DH184" s="174"/>
      <x:c r="DI184" s="174"/>
      <x:c r="DJ184" s="174"/>
      <x:c r="DK184" s="174"/>
      <x:c r="DL184" s="174"/>
      <x:c r="DM184" s="174"/>
      <x:c r="DN184" s="174"/>
      <x:c r="DO184" s="174"/>
      <x:c r="DP184" s="174"/>
      <x:c r="DQ184" s="174"/>
      <x:c r="DR184" s="174"/>
      <x:c r="DS184" s="174"/>
      <x:c r="DT184" s="174"/>
      <x:c r="DU184" s="174"/>
      <x:c r="DV184" s="174"/>
      <x:c r="DW184" s="174"/>
      <x:c r="DX184" s="174"/>
      <x:c r="DY184" s="174"/>
      <x:c r="DZ184" s="174" t="str">
        <x:v>Title/abstract screening alone does not establish effectiveness, causality, methodological quality, transferability to Brazilian public safety or an institutional recommendation.</x:v>
      </x:c>
      <x:c r="EA184" s="174" t="str">
        <x:v>Pending</x:v>
      </x:c>
      <x:c r="EB184" s="175" t="str">
        <x:f>IF(L184="","",IF(EC184="READY","Yes","No / Pending"))</x:f>
        <x:v>No / Pending</x:v>
      </x:c>
      <x:c r="EC184" s="174" t="str">
        <x:f>IF(L184="","",IF(OR(ISNUMBER(SEARCH("Retracted Publication",Q184)),CM184="Retracted",CN184="Retracted",CM184="Expression of Concern",CN184="Expression of Concern",F184="Not used",CG184="Critical",CH184="High",CH184="Critical"),"BLOCKED — integrity or use restriction",IF(AND(CJ184="Yes",CK184="Yes",CL184="Yes"),IF(AND(CM184="Clear",CN184="Verified — clear"),IF(AND(AND(LEN(TRIM(CF184))&gt;0,LEFT(LOWER(TRIM(CF184)),7)&lt;&gt;"pending"),OR(CG184="High",CG184="Moderate"),OR(CH184="Low",CH184="Some concerns",CH184="Not applicable")),IF(AND(DD184="No",OR(DE184="HIGH",DE184="CONDITIONAL"),AND(LEN(TRIM(DF184))&gt;0,LEFT(LOWER(TRIM(DF184)),7)&lt;&gt;"pending")),IF(AND(AND(LEN(TRIM(DT184))&gt;0,LEFT(LOWER(TRIM(DT184)),7)&lt;&gt;"pending"),AND(LEN(TRIM(DU184))&gt;0,LEFT(LOWER(TRIM(DU184)),7)&lt;&gt;"pending"),OR(AND(LEN(TRIM(DV184))&gt;0,LEFT(LOWER(TRIM(DV184)),7)&lt;&gt;"pending"),AND(LEN(TRIM(DW184))&gt;0,LEFT(LOWER(TRIM(DW184)),7)&lt;&gt;"pending")),AND(LEN(TRIM(DX184))&gt;0,LEFT(LOWER(TRIM(DX184)),7)&lt;&gt;"pending")),IF(AND(F184="Claim-ready",OR(EA184="Strong",EA184="Moderate"),AND(LEN(TRIM(G184))&gt;0,LEFT(LOWER(TRIM(G184)),7)&lt;&gt;"pending"),G184&lt;&gt;"No substantive use decision is permitted from identification metadata alone.",AND(LEN(TRIM(DZ184))&gt;0,LEFT(LOWER(TRIM(DZ184)),7)&lt;&gt;"pending"),DZ184&lt;&gt;"Identification metadata alone does not permit any substantive scientific, causal, operational, or institutional claim.",AND(LEN(TRIM(EI184))&gt;0,LEFT(LOWER(TRIM(EI184)),7)&lt;&gt;"pending"),ISNUMBER(EH184),EH184&gt;0),"READY","PENDING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4" s="174" t="str">
        <x:v>Pending</x:v>
      </x:c>
      <x:c r="EE184" s="174"/>
      <x:c r="EF184" s="174" t="str">
        <x:v>Pending</x:v>
      </x:c>
      <x:c r="EG184" s="174" t="str">
        <x:v>Pending</x:v>
      </x:c>
      <x:c r="EH184" s="177"/>
      <x:c r="EI184" s="500"/>
      <x:c r="EJ184" s="174"/>
      <x:c r="EK184" s="174" t="str">
        <x:v>Pending</x:v>
      </x:c>
      <x:c r="EL184" s="177" t="n">
        <x:v>46272</x:v>
      </x:c>
      <x:c r="EM184" s="174" t="str">
        <x:v>Production PubMed record imported and reconciled to Zotero item CLXPX9IY;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4" s="181" t="n">
        <x:f>IF(L184="","",(IF(N184&lt;&gt;"",1,0)+IF(O184&lt;&gt;"",1,0)+IF(AJ184&lt;&gt;"",1,0)+IF(AU184&lt;&gt;"",1,0)+IF(BE184&lt;&gt;"",1,0)+IF(CF184&lt;&gt;"",1,0)+IF(CJ184="Yes",1,0)+IF(CL184="Yes",1,0)+IF(DE184&lt;&gt;"Pending",1,0)+IF(F184&lt;&gt;"",1,0)+IF(DZ184&lt;&gt;"",1,0)+IF(EI184&lt;&gt;"",1,0))/12)</x:f>
        <x:v>0.5</x:v>
      </x:c>
    </x:row>
    <x:row r="185">
      <x:c r="A185" s="175" t="str">
        <x:v>EV-0182</x:v>
      </x:c>
      <x:c r="B185" s="174" t="str">
        <x:v>Integrity check</x:v>
      </x:c>
      <x:c r="C185" s="175" t="str">
        <x:f>IF(L185="","",IF(LEFT(EC185,7)="BLOCKED","🔴 Do not use for conclusion",IF(EB185="Yes","🟢 Claim-ready","🟡 Caution / context")))</x:f>
        <x:v>🟡 Caution / context</x:v>
      </x:c>
      <x:c r="D185" s="174" t="str">
        <x:f>IF(L185="","",EC185)</x:f>
        <x:v>PENDING — appropriate appraisal</x:v>
      </x:c>
      <x:c r="E185" s="174" t="str">
        <x:v>P3 — Medium</x:v>
      </x:c>
      <x:c r="F185" s="174" t="str">
        <x:v>Pending</x:v>
      </x:c>
      <x:c r="G185" s="174" t="str">
        <x:v>Title/abstract identify an explicit tactical/public-safety context and readiness domain; retain for full-text assessment.</x:v>
      </x:c>
      <x:c r="H185" s="174" t="str">
        <x:v>Obtain and review lawful full text; confirm human adjudication; then select a design-specific appraisal instrument.</x:v>
      </x:c>
      <x:c r="I185" s="174"/>
      <x:c r="J185" s="174" t="str">
        <x:v>A — Core</x:v>
      </x:c>
      <x:c r="K185" s="174" t="str">
        <x:v>IDENTIFIED</x:v>
      </x:c>
      <x:c r="L185" s="174" t="str">
        <x:v>Obesity and Health Risk Factors in Czech Artillery Soldiers.</x:v>
      </x:c>
      <x:c r="M185" s="174"/>
      <x:c r="N185" s="174" t="str">
        <x:v>Simsa, Jachym; Musalek, Martin; Sykora, Karel; Kinkorova, Ivana; Malecek, Jan; Vagner, Michal; Wawrzacz, Libor</x:v>
      </x:c>
      <x:c r="O185" s="176" t="n">
        <x:v>2026</x:v>
      </x:c>
      <x:c r="P185" s="174" t="str">
        <x:v>Military medicine</x:v>
      </x:c>
      <x:c r="Q185" s="174" t="str">
        <x:v>Journal Article; Research Support, Non-U.S. Gov't</x:v>
      </x:c>
      <x:c r="R185" s="174" t="str">
        <x:v>Unclear</x:v>
      </x:c>
      <x:c r="S185" s="174" t="str">
        <x:v>Unknown</x:v>
      </x:c>
      <x:c r="T185" s="174" t="str">
        <x:v>eng</x:v>
      </x:c>
      <x:c r="U185" s="174" t="str">
        <x:v>https://pubmed.ncbi.nlm.nih.gov/41441821/</x:v>
      </x:c>
      <x:c r="V185" s="174" t="str">
        <x:v>10.1093/milmed/usaf600</x:v>
      </x:c>
      <x:c r="W185" s="175" t="str">
        <x:f>IF(V185="","",LOWER(SUBSTITUTE(SUBSTITUTE(SUBSTITUTE(SUBSTITUTE(TRIM(V185),"https://doi.org/",""),"http://doi.org/",""),"https://dx.doi.org/",""),"doi:","")))</x:f>
        <x:v>10.1093/milmed/usaf600</x:v>
      </x:c>
      <x:c r="X185" s="174" t="str">
        <x:v>41441821</x:v>
      </x:c>
      <x:c r="Y185" s="174" t="str">
        <x:v>PMC13331485</x:v>
      </x:c>
      <x:c r="Z185" s="174"/>
      <x:c r="AA185" s="174" t="str">
        <x:v>PubMed/MEDLINE</x:v>
      </x:c>
      <x:c r="AB185" s="174" t="str">
        <x:v>PUBMED-A-v1.0-2026-08-28</x:v>
      </x:c>
      <x:c r="AC185" s="174" t="str">
        <x:v>SP-PUBMED-A-20260828</x:v>
      </x:c>
      <x:c r="AD185" s="177" t="n">
        <x:v>46262</x:v>
      </x:c>
      <x:c r="AE185" s="177" t="n">
        <x:v>46272</x:v>
      </x:c>
      <x:c r="AF185" s="174" t="str">
        <x:v>9LM3NAKG</x:v>
      </x:c>
      <x:c r="AG185" s="174"/>
      <x:c r="AH185" s="174" t="str">
        <x:v>Tactical Athlete → Operational Readiness Brazil</x:v>
      </x:c>
      <x:c r="AI185" s="174" t="str">
        <x:v>evidence-family:A</x:v>
      </x:c>
      <x:c r="AJ185" s="174"/>
      <x:c r="AK185" s="175" t="str">
        <x:f>IF(AJ185="","",IF(OR(LOWER(AJ185)="brazil",LOWER(AJ185)="brasil"),"Yes","No"))</x:f>
      </x:c>
      <x:c r="AL185" s="174"/>
      <x:c r="AM185" s="174"/>
      <x:c r="AN185" s="174"/>
      <x:c r="AO185" s="178"/>
      <x:c r="AP185" s="174"/>
      <x:c r="AQ185" s="174"/>
      <x:c r="AR185" s="174"/>
      <x:c r="AS185" s="174"/>
      <x:c r="AT185" s="174"/>
      <x:c r="AU185" s="174"/>
      <x:c r="AV185" s="174"/>
      <x:c r="AW185" s="174"/>
      <x:c r="AX185" s="174"/>
      <x:c r="AY185" s="174"/>
      <x:c r="AZ185" s="174"/>
      <x:c r="BA185" s="174"/>
      <x:c r="BB185" s="174"/>
      <x:c r="BC185" s="174"/>
      <x:c r="BD185" s="174"/>
      <x:c r="BE185" s="174"/>
      <x:c r="BF185" s="174"/>
      <x:c r="BG185" s="174"/>
      <x:c r="BH185" s="174"/>
      <x:c r="BI185" s="174"/>
      <x:c r="BJ185" s="174"/>
      <x:c r="BK185" s="174"/>
      <x:c r="BL185" s="174"/>
      <x:c r="BM185" s="174"/>
      <x:c r="BN185" s="174"/>
      <x:c r="BO185" s="174"/>
      <x:c r="BP185" s="174"/>
      <x:c r="BQ185" s="174"/>
      <x:c r="BR185" s="174"/>
      <x:c r="BS185" s="174"/>
      <x:c r="BT185" s="174"/>
      <x:c r="BU185" s="174"/>
      <x:c r="BV185" s="174"/>
      <x:c r="BW185" s="174"/>
      <x:c r="BX185" s="174"/>
      <x:c r="BY185" s="174"/>
      <x:c r="BZ185" s="174"/>
      <x:c r="CA185" s="174"/>
      <x:c r="CB185" s="174"/>
      <x:c r="CC185" s="174"/>
      <x:c r="CD185" s="174"/>
      <x:c r="CE185" s="174"/>
      <x:c r="CF185" s="174"/>
      <x:c r="CG185" s="174"/>
      <x:c r="CH185" s="174"/>
      <x:c r="CI185" s="179"/>
      <x:c r="CJ185" s="174" t="str">
        <x:v>Yes</x:v>
      </x:c>
      <x:c r="CK185" s="174" t="str">
        <x:v>Yes</x:v>
      </x:c>
      <x:c r="CL185" s="174" t="str">
        <x:v>Yes</x:v>
      </x:c>
      <x:c r="CM185" s="174" t="str">
        <x:v>Clear</x:v>
      </x:c>
      <x:c r="CN185" s="174" t="str">
        <x:v>Verified — clear</x:v>
      </x:c>
      <x:c r="CO185" s="177" t="n">
        <x:v>46272</x:v>
      </x:c>
      <x:c r="CP185" s="174" t="str">
        <x:v>https://pubmed.ncbi.nlm.nih.gov/41441821/</x:v>
      </x:c>
      <x:c r="CQ185" s="174"/>
      <x:c r="CR185" s="174"/>
      <x:c r="CS185" s="174"/>
      <x:c r="CT185" s="174"/>
      <x:c r="CU185" s="176"/>
      <x:c r="CV185" s="176"/>
      <x:c r="CW185" s="176"/>
      <x:c r="CX185" s="176"/>
      <x:c r="CY185" s="176"/>
      <x:c r="CZ185" s="176"/>
      <x:c r="DA185" s="176"/>
      <x:c r="DB185" s="175" t="str">
        <x:f>IF(L185="","",IF(AND(COUNT(CU185:DA185)=7,OR(CU185=0,CU185=1,CU185=2),OR(CV185=0,CV185=1,CV185=2),OR(CW185=0,CW185=1,CW185=2),OR(CX185=0,CX185=1,CX185=2),OR(CY185=0,CY185=1,CY185=2),OR(CZ185=0,CZ185=1,CZ185=2),OR(DA185=0,DA185=1,DA185=2)),SUM(CU185:DA185),""))</x:f>
      </x:c>
      <x:c r="DC185" s="180" t="str">
        <x:f>IF(DB185="","",ROUND(DB185/14*10,1))</x:f>
      </x:c>
      <x:c r="DD185" s="174" t="str">
        <x:v>Pending</x:v>
      </x:c>
      <x:c r="DE185" s="175" t="str">
        <x:f>IF(L185="","",IF(DC185="","Pending",IF(DD185="Yes","CONDITIONAL — safety override",IF(DC185&gt;=8,"HIGH",IF(DC185&gt;=5,"CONDITIONAL","LOW")))))</x:f>
        <x:v>Pending</x:v>
      </x:c>
      <x:c r="DF185" s="174" t="str">
        <x:v>Pending screening and full-text appraisal; no transferability judgment made at identification.</x:v>
      </x:c>
      <x:c r="DG185" s="174"/>
      <x:c r="DH185" s="174"/>
      <x:c r="DI185" s="174"/>
      <x:c r="DJ185" s="174"/>
      <x:c r="DK185" s="174"/>
      <x:c r="DL185" s="174"/>
      <x:c r="DM185" s="174"/>
      <x:c r="DN185" s="174"/>
      <x:c r="DO185" s="174"/>
      <x:c r="DP185" s="174"/>
      <x:c r="DQ185" s="174"/>
      <x:c r="DR185" s="174"/>
      <x:c r="DS185" s="174"/>
      <x:c r="DT185" s="174"/>
      <x:c r="DU185" s="174"/>
      <x:c r="DV185" s="174"/>
      <x:c r="DW185" s="174"/>
      <x:c r="DX185" s="174"/>
      <x:c r="DY185" s="174"/>
      <x:c r="DZ185" s="174" t="str">
        <x:v>Title/abstract screening alone does not establish effectiveness, causality, methodological quality, transferability to Brazilian public safety or an institutional recommendation.</x:v>
      </x:c>
      <x:c r="EA185" s="174" t="str">
        <x:v>Pending</x:v>
      </x:c>
      <x:c r="EB185" s="175" t="str">
        <x:f>IF(L185="","",IF(EC185="READY","Yes","No / Pending"))</x:f>
        <x:v>No / Pending</x:v>
      </x:c>
      <x:c r="EC185" s="174" t="str">
        <x:f>IF(L185="","",IF(OR(ISNUMBER(SEARCH("Retracted Publication",Q185)),CM185="Retracted",CN185="Retracted",CM185="Expression of Concern",CN185="Expression of Concern",F185="Not used",CG185="Critical",CH185="High",CH185="Critical"),"BLOCKED — integrity or use restriction",IF(AND(CJ185="Yes",CK185="Yes",CL185="Yes"),IF(AND(CM185="Clear",CN185="Verified — clear"),IF(AND(AND(LEN(TRIM(CF185))&gt;0,LEFT(LOWER(TRIM(CF185)),7)&lt;&gt;"pending"),OR(CG185="High",CG185="Moderate"),OR(CH185="Low",CH185="Some concerns",CH185="Not applicable")),IF(AND(DD185="No",OR(DE185="HIGH",DE185="CONDITIONAL"),AND(LEN(TRIM(DF185))&gt;0,LEFT(LOWER(TRIM(DF185)),7)&lt;&gt;"pending")),IF(AND(AND(LEN(TRIM(DT185))&gt;0,LEFT(LOWER(TRIM(DT185)),7)&lt;&gt;"pending"),AND(LEN(TRIM(DU185))&gt;0,LEFT(LOWER(TRIM(DU185)),7)&lt;&gt;"pending"),OR(AND(LEN(TRIM(DV185))&gt;0,LEFT(LOWER(TRIM(DV185)),7)&lt;&gt;"pending"),AND(LEN(TRIM(DW185))&gt;0,LEFT(LOWER(TRIM(DW185)),7)&lt;&gt;"pending")),AND(LEN(TRIM(DX185))&gt;0,LEFT(LOWER(TRIM(DX185)),7)&lt;&gt;"pending")),IF(AND(F185="Claim-ready",OR(EA185="Strong",EA185="Moderate"),AND(LEN(TRIM(G185))&gt;0,LEFT(LOWER(TRIM(G185)),7)&lt;&gt;"pending"),G185&lt;&gt;"No substantive use decision is permitted from identification metadata alone.",AND(LEN(TRIM(DZ185))&gt;0,LEFT(LOWER(TRIM(DZ185)),7)&lt;&gt;"pending"),DZ185&lt;&gt;"Identification metadata alone does not permit any substantive scientific, causal, operational, or institutional claim.",AND(LEN(TRIM(EI185))&gt;0,LEFT(LOWER(TRIM(EI185)),7)&lt;&gt;"pending"),ISNUMBER(EH185),EH185&gt;0),"READY","PENDING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5" s="174" t="str">
        <x:v>Pending</x:v>
      </x:c>
      <x:c r="EE185" s="174"/>
      <x:c r="EF185" s="174" t="str">
        <x:v>Pending</x:v>
      </x:c>
      <x:c r="EG185" s="174" t="str">
        <x:v>Pending</x:v>
      </x:c>
      <x:c r="EH185" s="177"/>
      <x:c r="EI185" s="500"/>
      <x:c r="EJ185" s="174"/>
      <x:c r="EK185" s="174" t="str">
        <x:v>Pending</x:v>
      </x:c>
      <x:c r="EL185" s="177" t="n">
        <x:v>46272</x:v>
      </x:c>
      <x:c r="EM185" s="174" t="str">
        <x:v>Production PubMed record imported and reconciled to Zotero item 9LM3NAKG;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5" s="181" t="n">
        <x:f>IF(L185="","",(IF(N185&lt;&gt;"",1,0)+IF(O185&lt;&gt;"",1,0)+IF(AJ185&lt;&gt;"",1,0)+IF(AU185&lt;&gt;"",1,0)+IF(BE185&lt;&gt;"",1,0)+IF(CF185&lt;&gt;"",1,0)+IF(CJ185="Yes",1,0)+IF(CL185="Yes",1,0)+IF(DE185&lt;&gt;"Pending",1,0)+IF(F185&lt;&gt;"",1,0)+IF(DZ185&lt;&gt;"",1,0)+IF(EI185&lt;&gt;"",1,0))/12)</x:f>
        <x:v>0.5</x:v>
      </x:c>
    </x:row>
    <x:row r="186">
      <x:c r="A186" s="175" t="str">
        <x:v>EV-0183</x:v>
      </x:c>
      <x:c r="B186" s="174" t="str">
        <x:v>Metadata verification</x:v>
      </x:c>
      <x:c r="C186" s="175" t="str">
        <x:f>IF(L186="","",IF(LEFT(EC186,7)="BLOCKED","🔴 Do not use for conclusion",IF(EB186="Yes","🟢 Claim-ready","🟡 Caution / context")))</x:f>
        <x:v>🟡 Caution / context</x:v>
      </x:c>
      <x:c r="D186" s="174" t="str">
        <x:f>IF(L186="","",EC186)</x:f>
        <x:v>PENDING — verification</x:v>
      </x:c>
      <x:c r="E186" s="174" t="str">
        <x:v>P2 — High</x:v>
      </x:c>
      <x:c r="F186" s="174" t="str">
        <x:v>Pending</x:v>
      </x:c>
      <x:c r="G186" s="174" t="str">
        <x:v>Title/abstract identify an explicit implementation-science construct; retain for full-text assessment.</x:v>
      </x:c>
      <x:c r="H186" s="174" t="str">
        <x:v>Obtain and review lawful full text; confirm human adjudication; then select a design-specific appraisal instrument.</x:v>
      </x:c>
      <x:c r="I186" s="174"/>
      <x:c r="J186" s="174" t="str">
        <x:v>C — Implementation Science</x:v>
      </x:c>
      <x:c r="K186" s="174" t="str">
        <x:v>IDENTIFIED</x:v>
      </x:c>
      <x:c r="L186" s="174" t="str">
        <x:v>Virtual first: implementation of a novel sleep telehealth platform in the United States military.</x:v>
      </x:c>
      <x:c r="M186" s="174"/>
      <x:c r="N186" s="174" t="str">
        <x:v>Wickwire, Emerson M; Collen, Jacob; Capaldi, Vincent F 2nd; Assefa, Samson Z; Jones, Rachell; Williams, Scott G; Thomas, Connie L; Williams, Daniel C; Albrecht, Jennifer S</x:v>
      </x:c>
      <x:c r="O186" s="176" t="n">
        <x:v>2024</x:v>
      </x:c>
      <x:c r="P186" s="174" t="str">
        <x:v>Frontiers in sleep</x:v>
      </x:c>
      <x:c r="Q186" s="174" t="str">
        <x:v>Journal Article</x:v>
      </x:c>
      <x:c r="R186" s="174" t="str">
        <x:v>Unclear</x:v>
      </x:c>
      <x:c r="S186" s="174" t="str">
        <x:v>Unknown</x:v>
      </x:c>
      <x:c r="T186" s="174" t="str">
        <x:v>eng</x:v>
      </x:c>
      <x:c r="U186" s="174" t="str">
        <x:v>https://pubmed.ncbi.nlm.nih.gov/41424497/</x:v>
      </x:c>
      <x:c r="V186" s="174" t="str">
        <x:v>10.3389/frsle.2024.1304743</x:v>
      </x:c>
      <x:c r="W186" s="175" t="str">
        <x:f>IF(V186="","",LOWER(SUBSTITUTE(SUBSTITUTE(SUBSTITUTE(SUBSTITUTE(TRIM(V186),"https://doi.org/",""),"http://doi.org/",""),"https://dx.doi.org/",""),"doi:","")))</x:f>
        <x:v>10.3389/frsle.2024.1304743</x:v>
      </x:c>
      <x:c r="X186" s="174" t="str">
        <x:v>41424497</x:v>
      </x:c>
      <x:c r="Y186" s="174" t="str">
        <x:v>PMC12713946</x:v>
      </x:c>
      <x:c r="Z186" s="174"/>
      <x:c r="AA186" s="174" t="str">
        <x:v>PubMed/MEDLINE</x:v>
      </x:c>
      <x:c r="AB186" s="174" t="str">
        <x:v>PUBMED-C-v1.0-2026-08-28</x:v>
      </x:c>
      <x:c r="AC186" s="174" t="str">
        <x:v>SP-PUBMED-C-20260828</x:v>
      </x:c>
      <x:c r="AD186" s="177" t="n">
        <x:v>46262</x:v>
      </x:c>
      <x:c r="AE186" s="177" t="n">
        <x:v>46272</x:v>
      </x:c>
      <x:c r="AF186" s="174" t="str">
        <x:v>8FSCV72Y</x:v>
      </x:c>
      <x:c r="AG186" s="174"/>
      <x:c r="AH186" s="174" t="str">
        <x:v>Tactical Athlete → Operational Readiness Brazil</x:v>
      </x:c>
      <x:c r="AI186" s="174" t="str">
        <x:v>evidence-family:C</x:v>
      </x:c>
      <x:c r="AJ186" s="174"/>
      <x:c r="AK186" s="175" t="str">
        <x:f>IF(AJ186="","",IF(OR(LOWER(AJ186)="brazil",LOWER(AJ186)="brasil"),"Yes","No"))</x:f>
      </x:c>
      <x:c r="AL186" s="174"/>
      <x:c r="AM186" s="174"/>
      <x:c r="AN186" s="174"/>
      <x:c r="AO186" s="178"/>
      <x:c r="AP186" s="174"/>
      <x:c r="AQ186" s="174"/>
      <x:c r="AR186" s="174"/>
      <x:c r="AS186" s="174"/>
      <x:c r="AT186" s="174"/>
      <x:c r="AU186" s="174"/>
      <x:c r="AV186" s="174"/>
      <x:c r="AW186" s="174"/>
      <x:c r="AX186" s="174"/>
      <x:c r="AY186" s="174"/>
      <x:c r="AZ186" s="174"/>
      <x:c r="BA186" s="174"/>
      <x:c r="BB186" s="174"/>
      <x:c r="BC186" s="174"/>
      <x:c r="BD186" s="174"/>
      <x:c r="BE186" s="174"/>
      <x:c r="BF186" s="174"/>
      <x:c r="BG186" s="174"/>
      <x:c r="BH186" s="174"/>
      <x:c r="BI186" s="174"/>
      <x:c r="BJ186" s="174"/>
      <x:c r="BK186" s="174"/>
      <x:c r="BL186" s="174"/>
      <x:c r="BM186" s="174"/>
      <x:c r="BN186" s="174"/>
      <x:c r="BO186" s="174"/>
      <x:c r="BP186" s="174"/>
      <x:c r="BQ186" s="174"/>
      <x:c r="BR186" s="174"/>
      <x:c r="BS186" s="174"/>
      <x:c r="BT186" s="174"/>
      <x:c r="BU186" s="174"/>
      <x:c r="BV186" s="174"/>
      <x:c r="BW186" s="174"/>
      <x:c r="BX186" s="174"/>
      <x:c r="BY186" s="174"/>
      <x:c r="BZ186" s="174"/>
      <x:c r="CA186" s="174"/>
      <x:c r="CB186" s="174"/>
      <x:c r="CC186" s="174"/>
      <x:c r="CD186" s="174"/>
      <x:c r="CE186" s="174"/>
      <x:c r="CF186" s="174"/>
      <x:c r="CG186" s="174"/>
      <x:c r="CH186" s="174"/>
      <x:c r="CI186" s="179"/>
      <x:c r="CJ186" s="174" t="str">
        <x:v>Pending</x:v>
      </x:c>
      <x:c r="CK186" s="174" t="str">
        <x:v>Yes</x:v>
      </x:c>
      <x:c r="CL186" s="174" t="str">
        <x:v>Yes</x:v>
      </x:c>
      <x:c r="CM186" s="174" t="str">
        <x:v>Clear</x:v>
      </x:c>
      <x:c r="CN186" s="174" t="str">
        <x:v>Verified — clear</x:v>
      </x:c>
      <x:c r="CO186" s="177" t="n">
        <x:v>46272</x:v>
      </x:c>
      <x:c r="CP186" s="174" t="str">
        <x:v>https://pubmed.ncbi.nlm.nih.gov/41424497/</x:v>
      </x:c>
      <x:c r="CQ186" s="174"/>
      <x:c r="CR186" s="174"/>
      <x:c r="CS186" s="174"/>
      <x:c r="CT186" s="174"/>
      <x:c r="CU186" s="176"/>
      <x:c r="CV186" s="176"/>
      <x:c r="CW186" s="176"/>
      <x:c r="CX186" s="176"/>
      <x:c r="CY186" s="176"/>
      <x:c r="CZ186" s="176"/>
      <x:c r="DA186" s="176"/>
      <x:c r="DB186" s="175" t="str">
        <x:f>IF(L186="","",IF(AND(COUNT(CU186:DA186)=7,OR(CU186=0,CU186=1,CU186=2),OR(CV186=0,CV186=1,CV186=2),OR(CW186=0,CW186=1,CW186=2),OR(CX186=0,CX186=1,CX186=2),OR(CY186=0,CY186=1,CY186=2),OR(CZ186=0,CZ186=1,CZ186=2),OR(DA186=0,DA186=1,DA186=2)),SUM(CU186:DA186),""))</x:f>
      </x:c>
      <x:c r="DC186" s="180" t="str">
        <x:f>IF(DB186="","",ROUND(DB186/14*10,1))</x:f>
      </x:c>
      <x:c r="DD186" s="174" t="str">
        <x:v>Pending</x:v>
      </x:c>
      <x:c r="DE186" s="175" t="str">
        <x:f>IF(L186="","",IF(DC186="","Pending",IF(DD186="Yes","CONDITIONAL — safety override",IF(DC186&gt;=8,"HIGH",IF(DC186&gt;=5,"CONDITIONAL","LOW")))))</x:f>
        <x:v>Pending</x:v>
      </x:c>
      <x:c r="DF186" s="174" t="str">
        <x:v>Pending screening and full-text appraisal; no transferability judgment made at identification.</x:v>
      </x:c>
      <x:c r="DG186" s="174"/>
      <x:c r="DH186" s="174"/>
      <x:c r="DI186" s="174"/>
      <x:c r="DJ186" s="174"/>
      <x:c r="DK186" s="174"/>
      <x:c r="DL186" s="174"/>
      <x:c r="DM186" s="174"/>
      <x:c r="DN186" s="174"/>
      <x:c r="DO186" s="174"/>
      <x:c r="DP186" s="174"/>
      <x:c r="DQ186" s="174"/>
      <x:c r="DR186" s="174"/>
      <x:c r="DS186" s="174"/>
      <x:c r="DT186" s="174"/>
      <x:c r="DU186" s="174"/>
      <x:c r="DV186" s="174"/>
      <x:c r="DW186" s="174"/>
      <x:c r="DX186" s="174"/>
      <x:c r="DY186" s="174"/>
      <x:c r="DZ186" s="174" t="str">
        <x:v>Title/abstract screening alone does not establish effectiveness, causality, methodological quality, transferability to Brazilian public safety or an institutional recommendation.</x:v>
      </x:c>
      <x:c r="EA186" s="174" t="str">
        <x:v>Pending</x:v>
      </x:c>
      <x:c r="EB186" s="175" t="str">
        <x:f>IF(L186="","",IF(EC186="READY","Yes","No / Pending"))</x:f>
        <x:v>No / Pending</x:v>
      </x:c>
      <x:c r="EC186" s="174" t="str">
        <x:f>IF(L186="","",IF(OR(ISNUMBER(SEARCH("Retracted Publication",Q186)),CM186="Retracted",CN186="Retracted",CM186="Expression of Concern",CN186="Expression of Concern",F186="Not used",CG186="Critical",CH186="High",CH186="Critical"),"BLOCKED — integrity or use restriction",IF(AND(CJ186="Yes",CK186="Yes",CL186="Yes"),IF(AND(CM186="Clear",CN186="Verified — clear"),IF(AND(AND(LEN(TRIM(CF186))&gt;0,LEFT(LOWER(TRIM(CF186)),7)&lt;&gt;"pending"),OR(CG186="High",CG186="Moderate"),OR(CH186="Low",CH186="Some concerns",CH186="Not applicable")),IF(AND(DD186="No",OR(DE186="HIGH",DE186="CONDITIONAL"),AND(LEN(TRIM(DF186))&gt;0,LEFT(LOWER(TRIM(DF186)),7)&lt;&gt;"pending")),IF(AND(AND(LEN(TRIM(DT186))&gt;0,LEFT(LOWER(TRIM(DT186)),7)&lt;&gt;"pending"),AND(LEN(TRIM(DU186))&gt;0,LEFT(LOWER(TRIM(DU186)),7)&lt;&gt;"pending"),OR(AND(LEN(TRIM(DV186))&gt;0,LEFT(LOWER(TRIM(DV186)),7)&lt;&gt;"pending"),AND(LEN(TRIM(DW186))&gt;0,LEFT(LOWER(TRIM(DW186)),7)&lt;&gt;"pending")),AND(LEN(TRIM(DX186))&gt;0,LEFT(LOWER(TRIM(DX186)),7)&lt;&gt;"pending")),IF(AND(F186="Claim-ready",OR(EA186="Strong",EA186="Moderate"),AND(LEN(TRIM(G186))&gt;0,LEFT(LOWER(TRIM(G186)),7)&lt;&gt;"pending"),G186&lt;&gt;"No substantive use decision is permitted from identification metadata alone.",AND(LEN(TRIM(DZ186))&gt;0,LEFT(LOWER(TRIM(DZ186)),7)&lt;&gt;"pending"),DZ186&lt;&gt;"Identification metadata alone does not permit any substantive scientific, causal, operational, or institutional claim.",AND(LEN(TRIM(EI186))&gt;0,LEFT(LOWER(TRIM(EI186)),7)&lt;&gt;"pending"),ISNUMBER(EH186),EH186&gt;0),"READY","PENDING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86" s="174" t="str">
        <x:v>Pending</x:v>
      </x:c>
      <x:c r="EE186" s="174"/>
      <x:c r="EF186" s="174" t="str">
        <x:v>Pending</x:v>
      </x:c>
      <x:c r="EG186" s="174" t="str">
        <x:v>Pending</x:v>
      </x:c>
      <x:c r="EH186" s="177"/>
      <x:c r="EI186" s="500"/>
      <x:c r="EJ186" s="174"/>
      <x:c r="EK186" s="174" t="str">
        <x:v>Pending</x:v>
      </x:c>
      <x:c r="EL186" s="177" t="n">
        <x:v>46272</x:v>
      </x:c>
      <x:c r="EM186" s="174" t="str">
        <x:v>Production PubMed record imported and reconciled to Zotero item 8FSCV72Y;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86" s="181" t="n">
        <x:f>IF(L186="","",(IF(N186&lt;&gt;"",1,0)+IF(O186&lt;&gt;"",1,0)+IF(AJ186&lt;&gt;"",1,0)+IF(AU186&lt;&gt;"",1,0)+IF(BE186&lt;&gt;"",1,0)+IF(CF186&lt;&gt;"",1,0)+IF(CJ186="Yes",1,0)+IF(CL186="Yes",1,0)+IF(DE186&lt;&gt;"Pending",1,0)+IF(F186&lt;&gt;"",1,0)+IF(DZ186&lt;&gt;"",1,0)+IF(EI186&lt;&gt;"",1,0))/12)</x:f>
        <x:v>0.4166666666666667</x:v>
      </x:c>
    </x:row>
    <x:row r="187">
      <x:c r="A187" s="175" t="str">
        <x:v>EV-0184</x:v>
      </x:c>
      <x:c r="B187" s="174" t="str">
        <x:v>Integrity check</x:v>
      </x:c>
      <x:c r="C187" s="175" t="str">
        <x:f>IF(L187="","",IF(LEFT(EC187,7)="BLOCKED","🔴 Do not use for conclusion",IF(EB187="Yes","🟢 Claim-ready","🟡 Caution / context")))</x:f>
        <x:v>🟡 Caution / context</x:v>
      </x:c>
      <x:c r="D187" s="174" t="str">
        <x:f>IF(L187="","",EC187)</x:f>
        <x:v>PENDING — appropriate appraisal</x:v>
      </x:c>
      <x:c r="E187" s="174" t="str">
        <x:v>P3 — Medium</x:v>
      </x:c>
      <x:c r="F187" s="174" t="str">
        <x:v>Pending</x:v>
      </x:c>
      <x:c r="G187" s="174" t="str">
        <x:v>Title/abstract identify an explicit operational APHT/medical-readiness topic; retain for full-text assessment.</x:v>
      </x:c>
      <x:c r="H187" s="174" t="str">
        <x:v>Obtain and review lawful full text; confirm human adjudication; then select a design-specific appraisal instrument.</x:v>
      </x:c>
      <x:c r="I187" s="174"/>
      <x:c r="J187" s="174" t="str">
        <x:v>B — APHT / Medical Readiness</x:v>
      </x:c>
      <x:c r="K187" s="174" t="str">
        <x:v>IDENTIFIED</x:v>
      </x:c>
      <x:c r="L187" s="174" t="str">
        <x:v>Calcium Supplementation in Tactical Combat Casualty Care.</x:v>
      </x:c>
      <x:c r="M187" s="174"/>
      <x:c r="N187" s="174" t="str">
        <x:v>De Luca, Riccardo; Rossi, Paolo; Falcone, Angelo</x:v>
      </x:c>
      <x:c r="O187" s="176" t="n">
        <x:v>2025</x:v>
      </x:c>
      <x:c r="P187" s="174" t="str">
        <x:v>Journal of special operations medicine : a peer reviewed journal for SOF medical professionals</x:v>
      </x:c>
      <x:c r="Q187" s="174" t="str">
        <x:v>Journal Article; Review</x:v>
      </x:c>
      <x:c r="R187" s="174" t="str">
        <x:v>Unclear</x:v>
      </x:c>
      <x:c r="S187" s="174" t="str">
        <x:v>Unknown</x:v>
      </x:c>
      <x:c r="T187" s="174" t="str">
        <x:v>eng</x:v>
      </x:c>
      <x:c r="U187" s="174" t="str">
        <x:v>https://pubmed.ncbi.nlm.nih.gov/41420645/</x:v>
      </x:c>
      <x:c r="V187" s="174" t="str">
        <x:v>10.55460/bi55-1gp4</x:v>
      </x:c>
      <x:c r="W187" s="175" t="str">
        <x:f>IF(V187="","",LOWER(SUBSTITUTE(SUBSTITUTE(SUBSTITUTE(SUBSTITUTE(TRIM(V187),"https://doi.org/",""),"http://doi.org/",""),"https://dx.doi.org/",""),"doi:","")))</x:f>
        <x:v>10.55460/bi55-1gp4</x:v>
      </x:c>
      <x:c r="X187" s="174" t="str">
        <x:v>41420645</x:v>
      </x:c>
      <x:c r="Y187" s="174" t="str"/>
      <x:c r="Z187" s="174"/>
      <x:c r="AA187" s="174" t="str">
        <x:v>PubMed/MEDLINE</x:v>
      </x:c>
      <x:c r="AB187" s="174" t="str">
        <x:v>PUBMED-B-v1.0-2026-08-28</x:v>
      </x:c>
      <x:c r="AC187" s="174" t="str">
        <x:v>SP-PUBMED-B-20260828</x:v>
      </x:c>
      <x:c r="AD187" s="177" t="n">
        <x:v>46262</x:v>
      </x:c>
      <x:c r="AE187" s="177" t="n">
        <x:v>46272</x:v>
      </x:c>
      <x:c r="AF187" s="174" t="str">
        <x:v>STMBR3UJ</x:v>
      </x:c>
      <x:c r="AG187" s="174"/>
      <x:c r="AH187" s="174" t="str">
        <x:v>Tactical Athlete → Operational Readiness Brazil</x:v>
      </x:c>
      <x:c r="AI187" s="174" t="str">
        <x:v>evidence-family:B</x:v>
      </x:c>
      <x:c r="AJ187" s="174"/>
      <x:c r="AK187" s="175" t="str">
        <x:f>IF(AJ187="","",IF(OR(LOWER(AJ187)="brazil",LOWER(AJ187)="brasil"),"Yes","No"))</x:f>
      </x:c>
      <x:c r="AL187" s="174"/>
      <x:c r="AM187" s="174"/>
      <x:c r="AN187" s="174"/>
      <x:c r="AO187" s="178"/>
      <x:c r="AP187" s="174"/>
      <x:c r="AQ187" s="174"/>
      <x:c r="AR187" s="174"/>
      <x:c r="AS187" s="174"/>
      <x:c r="AT187" s="174"/>
      <x:c r="AU187" s="174"/>
      <x:c r="AV187" s="174"/>
      <x:c r="AW187" s="174"/>
      <x:c r="AX187" s="174"/>
      <x:c r="AY187" s="174"/>
      <x:c r="AZ187" s="174"/>
      <x:c r="BA187" s="174"/>
      <x:c r="BB187" s="174"/>
      <x:c r="BC187" s="174"/>
      <x:c r="BD187" s="174"/>
      <x:c r="BE187" s="174"/>
      <x:c r="BF187" s="174"/>
      <x:c r="BG187" s="174"/>
      <x:c r="BH187" s="174"/>
      <x:c r="BI187" s="174"/>
      <x:c r="BJ187" s="174"/>
      <x:c r="BK187" s="174"/>
      <x:c r="BL187" s="174"/>
      <x:c r="BM187" s="174"/>
      <x:c r="BN187" s="174"/>
      <x:c r="BO187" s="174"/>
      <x:c r="BP187" s="174"/>
      <x:c r="BQ187" s="174"/>
      <x:c r="BR187" s="174"/>
      <x:c r="BS187" s="174"/>
      <x:c r="BT187" s="174"/>
      <x:c r="BU187" s="174"/>
      <x:c r="BV187" s="174"/>
      <x:c r="BW187" s="174"/>
      <x:c r="BX187" s="174"/>
      <x:c r="BY187" s="174"/>
      <x:c r="BZ187" s="174"/>
      <x:c r="CA187" s="174"/>
      <x:c r="CB187" s="174"/>
      <x:c r="CC187" s="174"/>
      <x:c r="CD187" s="174"/>
      <x:c r="CE187" s="174"/>
      <x:c r="CF187" s="174"/>
      <x:c r="CG187" s="174"/>
      <x:c r="CH187" s="174"/>
      <x:c r="CI187" s="179"/>
      <x:c r="CJ187" s="174" t="str">
        <x:v>Yes</x:v>
      </x:c>
      <x:c r="CK187" s="174" t="str">
        <x:v>Yes</x:v>
      </x:c>
      <x:c r="CL187" s="174" t="str">
        <x:v>Yes</x:v>
      </x:c>
      <x:c r="CM187" s="174" t="str">
        <x:v>Clear</x:v>
      </x:c>
      <x:c r="CN187" s="174" t="str">
        <x:v>Verified — clear</x:v>
      </x:c>
      <x:c r="CO187" s="177" t="n">
        <x:v>46272</x:v>
      </x:c>
      <x:c r="CP187" s="174" t="str">
        <x:v>https://pubmed.ncbi.nlm.nih.gov/41420645/</x:v>
      </x:c>
      <x:c r="CQ187" s="174"/>
      <x:c r="CR187" s="174"/>
      <x:c r="CS187" s="174"/>
      <x:c r="CT187" s="174"/>
      <x:c r="CU187" s="176"/>
      <x:c r="CV187" s="176"/>
      <x:c r="CW187" s="176"/>
      <x:c r="CX187" s="176"/>
      <x:c r="CY187" s="176"/>
      <x:c r="CZ187" s="176"/>
      <x:c r="DA187" s="176"/>
      <x:c r="DB187" s="175" t="str">
        <x:f>IF(L187="","",IF(AND(COUNT(CU187:DA187)=7,OR(CU187=0,CU187=1,CU187=2),OR(CV187=0,CV187=1,CV187=2),OR(CW187=0,CW187=1,CW187=2),OR(CX187=0,CX187=1,CX187=2),OR(CY187=0,CY187=1,CY187=2),OR(CZ187=0,CZ187=1,CZ187=2),OR(DA187=0,DA187=1,DA187=2)),SUM(CU187:DA187),""))</x:f>
      </x:c>
      <x:c r="DC187" s="180" t="str">
        <x:f>IF(DB187="","",ROUND(DB187/14*10,1))</x:f>
      </x:c>
      <x:c r="DD187" s="174" t="str">
        <x:v>Pending</x:v>
      </x:c>
      <x:c r="DE187" s="175" t="str">
        <x:f>IF(L187="","",IF(DC187="","Pending",IF(DD187="Yes","CONDITIONAL — safety override",IF(DC187&gt;=8,"HIGH",IF(DC187&gt;=5,"CONDITIONAL","LOW")))))</x:f>
        <x:v>Pending</x:v>
      </x:c>
      <x:c r="DF187" s="174" t="str">
        <x:v>Pending screening and full-text appraisal; no transferability judgment made at identification.</x:v>
      </x:c>
      <x:c r="DG187" s="174"/>
      <x:c r="DH187" s="174"/>
      <x:c r="DI187" s="174"/>
      <x:c r="DJ187" s="174"/>
      <x:c r="DK187" s="174"/>
      <x:c r="DL187" s="174"/>
      <x:c r="DM187" s="174"/>
      <x:c r="DN187" s="174"/>
      <x:c r="DO187" s="174"/>
      <x:c r="DP187" s="174"/>
      <x:c r="DQ187" s="174"/>
      <x:c r="DR187" s="174"/>
      <x:c r="DS187" s="174"/>
      <x:c r="DT187" s="174"/>
      <x:c r="DU187" s="174"/>
      <x:c r="DV187" s="174"/>
      <x:c r="DW187" s="174"/>
      <x:c r="DX187" s="174"/>
      <x:c r="DY187" s="174"/>
      <x:c r="DZ187" s="174" t="str">
        <x:v>Title/abstract screening alone does not establish effectiveness, causality, methodological quality, transferability to Brazilian public safety or an institutional recommendation.</x:v>
      </x:c>
      <x:c r="EA187" s="174" t="str">
        <x:v>Pending</x:v>
      </x:c>
      <x:c r="EB187" s="175" t="str">
        <x:f>IF(L187="","",IF(EC187="READY","Yes","No / Pending"))</x:f>
        <x:v>No / Pending</x:v>
      </x:c>
      <x:c r="EC187" s="174" t="str">
        <x:f>IF(L187="","",IF(OR(ISNUMBER(SEARCH("Retracted Publication",Q187)),CM187="Retracted",CN187="Retracted",CM187="Expression of Concern",CN187="Expression of Concern",F187="Not used",CG187="Critical",CH187="High",CH187="Critical"),"BLOCKED — integrity or use restriction",IF(AND(CJ187="Yes",CK187="Yes",CL187="Yes"),IF(AND(CM187="Clear",CN187="Verified — clear"),IF(AND(AND(LEN(TRIM(CF187))&gt;0,LEFT(LOWER(TRIM(CF187)),7)&lt;&gt;"pending"),OR(CG187="High",CG187="Moderate"),OR(CH187="Low",CH187="Some concerns",CH187="Not applicable")),IF(AND(DD187="No",OR(DE187="HIGH",DE187="CONDITIONAL"),AND(LEN(TRIM(DF187))&gt;0,LEFT(LOWER(TRIM(DF187)),7)&lt;&gt;"pending")),IF(AND(AND(LEN(TRIM(DT187))&gt;0,LEFT(LOWER(TRIM(DT187)),7)&lt;&gt;"pending"),AND(LEN(TRIM(DU187))&gt;0,LEFT(LOWER(TRIM(DU187)),7)&lt;&gt;"pending"),OR(AND(LEN(TRIM(DV187))&gt;0,LEFT(LOWER(TRIM(DV187)),7)&lt;&gt;"pending"),AND(LEN(TRIM(DW187))&gt;0,LEFT(LOWER(TRIM(DW187)),7)&lt;&gt;"pending")),AND(LEN(TRIM(DX187))&gt;0,LEFT(LOWER(TRIM(DX187)),7)&lt;&gt;"pending")),IF(AND(F187="Claim-ready",OR(EA187="Strong",EA187="Moderate"),AND(LEN(TRIM(G187))&gt;0,LEFT(LOWER(TRIM(G187)),7)&lt;&gt;"pending"),G187&lt;&gt;"No substantive use decision is permitted from identification metadata alone.",AND(LEN(TRIM(DZ187))&gt;0,LEFT(LOWER(TRIM(DZ187)),7)&lt;&gt;"pending"),DZ187&lt;&gt;"Identification metadata alone does not permit any substantive scientific, causal, operational, or institutional claim.",AND(LEN(TRIM(EI187))&gt;0,LEFT(LOWER(TRIM(EI187)),7)&lt;&gt;"pending"),ISNUMBER(EH187),EH187&gt;0),"READY","PENDING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7" s="174" t="str">
        <x:v>Pending</x:v>
      </x:c>
      <x:c r="EE187" s="174"/>
      <x:c r="EF187" s="174" t="str">
        <x:v>Pending</x:v>
      </x:c>
      <x:c r="EG187" s="174" t="str">
        <x:v>Pending</x:v>
      </x:c>
      <x:c r="EH187" s="177"/>
      <x:c r="EI187" s="500"/>
      <x:c r="EJ187" s="174"/>
      <x:c r="EK187" s="174" t="str">
        <x:v>Pending</x:v>
      </x:c>
      <x:c r="EL187" s="177" t="n">
        <x:v>46272</x:v>
      </x:c>
      <x:c r="EM187" s="174" t="str">
        <x:v>Production PubMed record imported and reconciled to Zotero item STMBR3UJ;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7" s="181" t="n">
        <x:f>IF(L187="","",(IF(N187&lt;&gt;"",1,0)+IF(O187&lt;&gt;"",1,0)+IF(AJ187&lt;&gt;"",1,0)+IF(AU187&lt;&gt;"",1,0)+IF(BE187&lt;&gt;"",1,0)+IF(CF187&lt;&gt;"",1,0)+IF(CJ187="Yes",1,0)+IF(CL187="Yes",1,0)+IF(DE187&lt;&gt;"Pending",1,0)+IF(F187&lt;&gt;"",1,0)+IF(DZ187&lt;&gt;"",1,0)+IF(EI187&lt;&gt;"",1,0))/12)</x:f>
        <x:v>0.5</x:v>
      </x:c>
    </x:row>
    <x:row r="188">
      <x:c r="A188" s="175" t="str">
        <x:v>EV-0185</x:v>
      </x:c>
      <x:c r="B188" s="174" t="str">
        <x:v>Integrity check</x:v>
      </x:c>
      <x:c r="C188" s="175" t="str">
        <x:f>IF(L188="","",IF(LEFT(EC188,7)="BLOCKED","🔴 Do not use for conclusion",IF(EB188="Yes","🟢 Claim-ready","🟡 Caution / context")))</x:f>
        <x:v>🟡 Caution / context</x:v>
      </x:c>
      <x:c r="D188" s="174" t="str">
        <x:f>IF(L188="","",EC188)</x:f>
        <x:v>PENDING — appropriate appraisal</x:v>
      </x:c>
      <x:c r="E188" s="174" t="str">
        <x:v>P3 — Medium</x:v>
      </x:c>
      <x:c r="F188" s="174" t="str">
        <x:v>Pending</x:v>
      </x:c>
      <x:c r="G188" s="174" t="str">
        <x:v>A potentially relevant concept is present, but direct applicability is ambiguous at title/abstract level.</x:v>
      </x:c>
      <x:c r="H188" s="174" t="str">
        <x:v>Human title/abstract adjudication; retrieve full text if relevance remains plausible.</x:v>
      </x:c>
      <x:c r="I188" s="174"/>
      <x:c r="J188" s="174" t="str">
        <x:v>A — Core</x:v>
      </x:c>
      <x:c r="K188" s="174" t="str">
        <x:v>IDENTIFIED</x:v>
      </x:c>
      <x:c r="L188" s="174" t="str">
        <x:v>Development of a set of value-based healthcare preconditions supporting military trauma patients in military operations: a Delphi study.</x:v>
      </x:c>
      <x:c r="M188" s="174"/>
      <x:c r="N188" s="174" t="str">
        <x:v>van der Wal, Henk; Dulk, Tonnie; van Dongen, Thijs; Hoencamp, Rigo; Ahaus, Kees</x:v>
      </x:c>
      <x:c r="O188" s="176" t="n">
        <x:v>2025</x:v>
      </x:c>
      <x:c r="P188" s="174" t="str">
        <x:v>BMJ open</x:v>
      </x:c>
      <x:c r="Q188" s="174" t="str">
        <x:v>Journal Article</x:v>
      </x:c>
      <x:c r="R188" s="174" t="str">
        <x:v>Unclear</x:v>
      </x:c>
      <x:c r="S188" s="174" t="str">
        <x:v>Unknown</x:v>
      </x:c>
      <x:c r="T188" s="174" t="str">
        <x:v>eng</x:v>
      </x:c>
      <x:c r="U188" s="174" t="str">
        <x:v>https://pubmed.ncbi.nlm.nih.gov/41419290/</x:v>
      </x:c>
      <x:c r="V188" s="174" t="str">
        <x:v>10.1136/bmjopen-2025-101224</x:v>
      </x:c>
      <x:c r="W188" s="175" t="str">
        <x:f>IF(V188="","",LOWER(SUBSTITUTE(SUBSTITUTE(SUBSTITUTE(SUBSTITUTE(TRIM(V188),"https://doi.org/",""),"http://doi.org/",""),"https://dx.doi.org/",""),"doi:","")))</x:f>
        <x:v>10.1136/bmjopen-2025-101224</x:v>
      </x:c>
      <x:c r="X188" s="174" t="str">
        <x:v>41419290</x:v>
      </x:c>
      <x:c r="Y188" s="174" t="str">
        <x:v>PMC12716574</x:v>
      </x:c>
      <x:c r="Z188" s="174"/>
      <x:c r="AA188" s="174" t="str">
        <x:v>PubMed/MEDLINE</x:v>
      </x:c>
      <x:c r="AB188" s="174" t="str">
        <x:v>PUBMED-A-v1.0-2026-08-28</x:v>
      </x:c>
      <x:c r="AC188" s="174" t="str">
        <x:v>SP-PUBMED-A-20260828</x:v>
      </x:c>
      <x:c r="AD188" s="177" t="n">
        <x:v>46262</x:v>
      </x:c>
      <x:c r="AE188" s="177" t="n">
        <x:v>46272</x:v>
      </x:c>
      <x:c r="AF188" s="174" t="str">
        <x:v>IWDJFGS3</x:v>
      </x:c>
      <x:c r="AG188" s="174"/>
      <x:c r="AH188" s="174" t="str">
        <x:v>Tactical Athlete → Operational Readiness Brazil</x:v>
      </x:c>
      <x:c r="AI188" s="174" t="str">
        <x:v>evidence-family:A</x:v>
      </x:c>
      <x:c r="AJ188" s="174"/>
      <x:c r="AK188" s="175" t="str">
        <x:f>IF(AJ188="","",IF(OR(LOWER(AJ188)="brazil",LOWER(AJ188)="brasil"),"Yes","No"))</x:f>
      </x:c>
      <x:c r="AL188" s="174"/>
      <x:c r="AM188" s="174"/>
      <x:c r="AN188" s="174"/>
      <x:c r="AO188" s="178"/>
      <x:c r="AP188" s="174"/>
      <x:c r="AQ188" s="174"/>
      <x:c r="AR188" s="174"/>
      <x:c r="AS188" s="174"/>
      <x:c r="AT188" s="174"/>
      <x:c r="AU188" s="174"/>
      <x:c r="AV188" s="174"/>
      <x:c r="AW188" s="174"/>
      <x:c r="AX188" s="174"/>
      <x:c r="AY188" s="174"/>
      <x:c r="AZ188" s="174"/>
      <x:c r="BA188" s="174"/>
      <x:c r="BB188" s="174"/>
      <x:c r="BC188" s="174"/>
      <x:c r="BD188" s="174"/>
      <x:c r="BE188" s="174"/>
      <x:c r="BF188" s="174"/>
      <x:c r="BG188" s="174"/>
      <x:c r="BH188" s="174"/>
      <x:c r="BI188" s="174"/>
      <x:c r="BJ188" s="174"/>
      <x:c r="BK188" s="174"/>
      <x:c r="BL188" s="174"/>
      <x:c r="BM188" s="174"/>
      <x:c r="BN188" s="174"/>
      <x:c r="BO188" s="174"/>
      <x:c r="BP188" s="174"/>
      <x:c r="BQ188" s="174"/>
      <x:c r="BR188" s="174"/>
      <x:c r="BS188" s="174"/>
      <x:c r="BT188" s="174"/>
      <x:c r="BU188" s="174"/>
      <x:c r="BV188" s="174"/>
      <x:c r="BW188" s="174"/>
      <x:c r="BX188" s="174"/>
      <x:c r="BY188" s="174"/>
      <x:c r="BZ188" s="174"/>
      <x:c r="CA188" s="174"/>
      <x:c r="CB188" s="174"/>
      <x:c r="CC188" s="174"/>
      <x:c r="CD188" s="174"/>
      <x:c r="CE188" s="174"/>
      <x:c r="CF188" s="174"/>
      <x:c r="CG188" s="174"/>
      <x:c r="CH188" s="174"/>
      <x:c r="CI188" s="179"/>
      <x:c r="CJ188" s="174" t="str">
        <x:v>Yes</x:v>
      </x:c>
      <x:c r="CK188" s="174" t="str">
        <x:v>Yes</x:v>
      </x:c>
      <x:c r="CL188" s="174" t="str">
        <x:v>Yes</x:v>
      </x:c>
      <x:c r="CM188" s="174" t="str">
        <x:v>Clear</x:v>
      </x:c>
      <x:c r="CN188" s="174" t="str">
        <x:v>Verified — clear</x:v>
      </x:c>
      <x:c r="CO188" s="177" t="n">
        <x:v>46272</x:v>
      </x:c>
      <x:c r="CP188" s="174" t="str">
        <x:v>https://pubmed.ncbi.nlm.nih.gov/41419290/</x:v>
      </x:c>
      <x:c r="CQ188" s="174"/>
      <x:c r="CR188" s="174"/>
      <x:c r="CS188" s="174"/>
      <x:c r="CT188" s="174"/>
      <x:c r="CU188" s="176"/>
      <x:c r="CV188" s="176"/>
      <x:c r="CW188" s="176"/>
      <x:c r="CX188" s="176"/>
      <x:c r="CY188" s="176"/>
      <x:c r="CZ188" s="176"/>
      <x:c r="DA188" s="176"/>
      <x:c r="DB188" s="175" t="str">
        <x:f>IF(L188="","",IF(AND(COUNT(CU188:DA188)=7,OR(CU188=0,CU188=1,CU188=2),OR(CV188=0,CV188=1,CV188=2),OR(CW188=0,CW188=1,CW188=2),OR(CX188=0,CX188=1,CX188=2),OR(CY188=0,CY188=1,CY188=2),OR(CZ188=0,CZ188=1,CZ188=2),OR(DA188=0,DA188=1,DA188=2)),SUM(CU188:DA188),""))</x:f>
      </x:c>
      <x:c r="DC188" s="180" t="str">
        <x:f>IF(DB188="","",ROUND(DB188/14*10,1))</x:f>
      </x:c>
      <x:c r="DD188" s="174" t="str">
        <x:v>Pending</x:v>
      </x:c>
      <x:c r="DE188" s="175" t="str">
        <x:f>IF(L188="","",IF(DC188="","Pending",IF(DD188="Yes","CONDITIONAL — safety override",IF(DC188&gt;=8,"HIGH",IF(DC188&gt;=5,"CONDITIONAL","LOW")))))</x:f>
        <x:v>Pending</x:v>
      </x:c>
      <x:c r="DF188" s="174" t="str">
        <x:v>Pending screening and full-text appraisal; no transferability judgment made at identification.</x:v>
      </x:c>
      <x:c r="DG188" s="174"/>
      <x:c r="DH188" s="174"/>
      <x:c r="DI188" s="174"/>
      <x:c r="DJ188" s="174"/>
      <x:c r="DK188" s="174"/>
      <x:c r="DL188" s="174"/>
      <x:c r="DM188" s="174"/>
      <x:c r="DN188" s="174"/>
      <x:c r="DO188" s="174"/>
      <x:c r="DP188" s="174"/>
      <x:c r="DQ188" s="174"/>
      <x:c r="DR188" s="174"/>
      <x:c r="DS188" s="174"/>
      <x:c r="DT188" s="174"/>
      <x:c r="DU188" s="174"/>
      <x:c r="DV188" s="174"/>
      <x:c r="DW188" s="174"/>
      <x:c r="DX188" s="174"/>
      <x:c r="DY188" s="174"/>
      <x:c r="DZ188" s="174" t="str">
        <x:v>Title/abstract information is insufficient for a substantive scientific, causal, transferability or institutional claim.</x:v>
      </x:c>
      <x:c r="EA188" s="174" t="str">
        <x:v>Pending</x:v>
      </x:c>
      <x:c r="EB188" s="175" t="str">
        <x:f>IF(L188="","",IF(EC188="READY","Yes","No / Pending"))</x:f>
        <x:v>No / Pending</x:v>
      </x:c>
      <x:c r="EC188" s="174" t="str">
        <x:f>IF(L188="","",IF(OR(ISNUMBER(SEARCH("Retracted Publication",Q188)),CM188="Retracted",CN188="Retracted",CM188="Expression of Concern",CN188="Expression of Concern",F188="Not used",CG188="Critical",CH188="High",CH188="Critical"),"BLOCKED — integrity or use restriction",IF(AND(CJ188="Yes",CK188="Yes",CL188="Yes"),IF(AND(CM188="Clear",CN188="Verified — clear"),IF(AND(AND(LEN(TRIM(CF188))&gt;0,LEFT(LOWER(TRIM(CF188)),7)&lt;&gt;"pending"),OR(CG188="High",CG188="Moderate"),OR(CH188="Low",CH188="Some concerns",CH188="Not applicable")),IF(AND(DD188="No",OR(DE188="HIGH",DE188="CONDITIONAL"),AND(LEN(TRIM(DF188))&gt;0,LEFT(LOWER(TRIM(DF188)),7)&lt;&gt;"pending")),IF(AND(AND(LEN(TRIM(DT188))&gt;0,LEFT(LOWER(TRIM(DT188)),7)&lt;&gt;"pending"),AND(LEN(TRIM(DU188))&gt;0,LEFT(LOWER(TRIM(DU188)),7)&lt;&gt;"pending"),OR(AND(LEN(TRIM(DV188))&gt;0,LEFT(LOWER(TRIM(DV188)),7)&lt;&gt;"pending"),AND(LEN(TRIM(DW188))&gt;0,LEFT(LOWER(TRIM(DW188)),7)&lt;&gt;"pending")),AND(LEN(TRIM(DX188))&gt;0,LEFT(LOWER(TRIM(DX188)),7)&lt;&gt;"pending")),IF(AND(F188="Claim-ready",OR(EA188="Strong",EA188="Moderate"),AND(LEN(TRIM(G188))&gt;0,LEFT(LOWER(TRIM(G188)),7)&lt;&gt;"pending"),G188&lt;&gt;"No substantive use decision is permitted from identification metadata alone.",AND(LEN(TRIM(DZ188))&gt;0,LEFT(LOWER(TRIM(DZ188)),7)&lt;&gt;"pending"),DZ188&lt;&gt;"Identification metadata alone does not permit any substantive scientific, causal, operational, or institutional claim.",AND(LEN(TRIM(EI188))&gt;0,LEFT(LOWER(TRIM(EI188)),7)&lt;&gt;"pending"),ISNUMBER(EH188),EH188&gt;0),"READY","PENDING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8" s="174" t="str">
        <x:v>Pending</x:v>
      </x:c>
      <x:c r="EE188" s="174"/>
      <x:c r="EF188" s="174" t="str">
        <x:v>Pending</x:v>
      </x:c>
      <x:c r="EG188" s="174" t="str">
        <x:v>Pending</x:v>
      </x:c>
      <x:c r="EH188" s="177"/>
      <x:c r="EI188" s="500"/>
      <x:c r="EJ188" s="174"/>
      <x:c r="EK188" s="174" t="str">
        <x:v>Pending</x:v>
      </x:c>
      <x:c r="EL188" s="177" t="n">
        <x:v>46272</x:v>
      </x:c>
      <x:c r="EM188" s="174" t="str">
        <x:v>Production PubMed record imported and reconciled to Zotero item IWDJFGS3;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88" s="181" t="n">
        <x:f>IF(L188="","",(IF(N188&lt;&gt;"",1,0)+IF(O188&lt;&gt;"",1,0)+IF(AJ188&lt;&gt;"",1,0)+IF(AU188&lt;&gt;"",1,0)+IF(BE188&lt;&gt;"",1,0)+IF(CF188&lt;&gt;"",1,0)+IF(CJ188="Yes",1,0)+IF(CL188="Yes",1,0)+IF(DE188&lt;&gt;"Pending",1,0)+IF(F188&lt;&gt;"",1,0)+IF(DZ188&lt;&gt;"",1,0)+IF(EI188&lt;&gt;"",1,0))/12)</x:f>
        <x:v>0.5</x:v>
      </x:c>
    </x:row>
    <x:row r="189">
      <x:c r="A189" s="175" t="str">
        <x:v>EV-0186</x:v>
      </x:c>
      <x:c r="B189" s="174" t="str">
        <x:v>Integrity check</x:v>
      </x:c>
      <x:c r="C189" s="175" t="str">
        <x:f>IF(L189="","",IF(LEFT(EC189,7)="BLOCKED","🔴 Do not use for conclusion",IF(EB189="Yes","🟢 Claim-ready","🟡 Caution / context")))</x:f>
        <x:v>🟡 Caution / context</x:v>
      </x:c>
      <x:c r="D189" s="174" t="str">
        <x:f>IF(L189="","",EC189)</x:f>
        <x:v>PENDING — appropriate appraisal</x:v>
      </x:c>
      <x:c r="E189" s="174" t="str">
        <x:v>P3 — Medium</x:v>
      </x:c>
      <x:c r="F189" s="174" t="str">
        <x:v>Pending</x:v>
      </x:c>
      <x:c r="G189" s="174" t="str">
        <x:v>Title/abstract identify an explicit tactical/public-safety context and readiness domain; retain for full-text assessment.</x:v>
      </x:c>
      <x:c r="H189" s="174" t="str">
        <x:v>Obtain and review lawful full text; confirm human adjudication; then select a design-specific appraisal instrument.</x:v>
      </x:c>
      <x:c r="I189" s="174"/>
      <x:c r="J189" s="174" t="str">
        <x:v>A — Core</x:v>
      </x:c>
      <x:c r="K189" s="174" t="str">
        <x:v>IDENTIFIED</x:v>
      </x:c>
      <x:c r="L189" s="174" t="str">
        <x:v>Microbiome dynamics in the congregate environment of U.S. Army Infantry training.</x:v>
      </x:c>
      <x:c r="M189" s="174"/>
      <x:c r="N189" s="174" t="str">
        <x:v>Kok, Car Reen; Morrison, Michael D; Thissen, James B; Mabery, Shalini; Carson, M Leigh; Kimbrel, Jeffrey A; Bennett, Jason W; Tribble, David R; Millar, Eugene V; Mende, Katrin; Be, Nicholas A</x:v>
      </x:c>
      <x:c r="O189" s="176" t="n">
        <x:v>2026</x:v>
      </x:c>
      <x:c r="P189" s="174" t="str">
        <x:v>Microbiology spectrum</x:v>
      </x:c>
      <x:c r="Q189" s="174" t="str">
        <x:v>Journal Article</x:v>
      </x:c>
      <x:c r="R189" s="174" t="str">
        <x:v>Unclear</x:v>
      </x:c>
      <x:c r="S189" s="174" t="str">
        <x:v>Unknown</x:v>
      </x:c>
      <x:c r="T189" s="174" t="str">
        <x:v>eng</x:v>
      </x:c>
      <x:c r="U189" s="174" t="str">
        <x:v>https://pubmed.ncbi.nlm.nih.gov/41405224/</x:v>
      </x:c>
      <x:c r="V189" s="174" t="str">
        <x:v>10.1128/spectrum.00474-25</x:v>
      </x:c>
      <x:c r="W189" s="175" t="str">
        <x:f>IF(V189="","",LOWER(SUBSTITUTE(SUBSTITUTE(SUBSTITUTE(SUBSTITUTE(TRIM(V189),"https://doi.org/",""),"http://doi.org/",""),"https://dx.doi.org/",""),"doi:","")))</x:f>
        <x:v>10.1128/spectrum.00474-25</x:v>
      </x:c>
      <x:c r="X189" s="174" t="str">
        <x:v>41405224</x:v>
      </x:c>
      <x:c r="Y189" s="174" t="str">
        <x:v>PMC12889126</x:v>
      </x:c>
      <x:c r="Z189" s="174"/>
      <x:c r="AA189" s="174" t="str">
        <x:v>PubMed/MEDLINE</x:v>
      </x:c>
      <x:c r="AB189" s="174" t="str">
        <x:v>PUBMED-A-v1.0-2026-08-28</x:v>
      </x:c>
      <x:c r="AC189" s="174" t="str">
        <x:v>SP-PUBMED-A-20260828</x:v>
      </x:c>
      <x:c r="AD189" s="177" t="n">
        <x:v>46262</x:v>
      </x:c>
      <x:c r="AE189" s="177" t="n">
        <x:v>46272</x:v>
      </x:c>
      <x:c r="AF189" s="174" t="str">
        <x:v>FCPM342M</x:v>
      </x:c>
      <x:c r="AG189" s="174"/>
      <x:c r="AH189" s="174" t="str">
        <x:v>Tactical Athlete → Operational Readiness Brazil</x:v>
      </x:c>
      <x:c r="AI189" s="174" t="str">
        <x:v>evidence-family:A</x:v>
      </x:c>
      <x:c r="AJ189" s="174"/>
      <x:c r="AK189" s="175" t="str">
        <x:f>IF(AJ189="","",IF(OR(LOWER(AJ189)="brazil",LOWER(AJ189)="brasil"),"Yes","No"))</x:f>
      </x:c>
      <x:c r="AL189" s="174"/>
      <x:c r="AM189" s="174"/>
      <x:c r="AN189" s="174"/>
      <x:c r="AO189" s="178"/>
      <x:c r="AP189" s="174"/>
      <x:c r="AQ189" s="174"/>
      <x:c r="AR189" s="174"/>
      <x:c r="AS189" s="174"/>
      <x:c r="AT189" s="174"/>
      <x:c r="AU189" s="174"/>
      <x:c r="AV189" s="174"/>
      <x:c r="AW189" s="174"/>
      <x:c r="AX189" s="174"/>
      <x:c r="AY189" s="174"/>
      <x:c r="AZ189" s="174"/>
      <x:c r="BA189" s="174"/>
      <x:c r="BB189" s="174"/>
      <x:c r="BC189" s="174"/>
      <x:c r="BD189" s="174"/>
      <x:c r="BE189" s="174"/>
      <x:c r="BF189" s="174"/>
      <x:c r="BG189" s="174"/>
      <x:c r="BH189" s="174"/>
      <x:c r="BI189" s="174"/>
      <x:c r="BJ189" s="174"/>
      <x:c r="BK189" s="174"/>
      <x:c r="BL189" s="174"/>
      <x:c r="BM189" s="174"/>
      <x:c r="BN189" s="174"/>
      <x:c r="BO189" s="174"/>
      <x:c r="BP189" s="174"/>
      <x:c r="BQ189" s="174"/>
      <x:c r="BR189" s="174"/>
      <x:c r="BS189" s="174"/>
      <x:c r="BT189" s="174"/>
      <x:c r="BU189" s="174"/>
      <x:c r="BV189" s="174"/>
      <x:c r="BW189" s="174"/>
      <x:c r="BX189" s="174"/>
      <x:c r="BY189" s="174"/>
      <x:c r="BZ189" s="174"/>
      <x:c r="CA189" s="174"/>
      <x:c r="CB189" s="174"/>
      <x:c r="CC189" s="174"/>
      <x:c r="CD189" s="174"/>
      <x:c r="CE189" s="174"/>
      <x:c r="CF189" s="174"/>
      <x:c r="CG189" s="174"/>
      <x:c r="CH189" s="174"/>
      <x:c r="CI189" s="179"/>
      <x:c r="CJ189" s="174" t="str">
        <x:v>Yes</x:v>
      </x:c>
      <x:c r="CK189" s="174" t="str">
        <x:v>Yes</x:v>
      </x:c>
      <x:c r="CL189" s="174" t="str">
        <x:v>Yes</x:v>
      </x:c>
      <x:c r="CM189" s="174" t="str">
        <x:v>Clear</x:v>
      </x:c>
      <x:c r="CN189" s="174" t="str">
        <x:v>Verified — clear</x:v>
      </x:c>
      <x:c r="CO189" s="177" t="n">
        <x:v>46272</x:v>
      </x:c>
      <x:c r="CP189" s="174" t="str">
        <x:v>https://pubmed.ncbi.nlm.nih.gov/41405224/</x:v>
      </x:c>
      <x:c r="CQ189" s="174"/>
      <x:c r="CR189" s="174"/>
      <x:c r="CS189" s="174"/>
      <x:c r="CT189" s="174"/>
      <x:c r="CU189" s="176"/>
      <x:c r="CV189" s="176"/>
      <x:c r="CW189" s="176"/>
      <x:c r="CX189" s="176"/>
      <x:c r="CY189" s="176"/>
      <x:c r="CZ189" s="176"/>
      <x:c r="DA189" s="176"/>
      <x:c r="DB189" s="175" t="str">
        <x:f>IF(L189="","",IF(AND(COUNT(CU189:DA189)=7,OR(CU189=0,CU189=1,CU189=2),OR(CV189=0,CV189=1,CV189=2),OR(CW189=0,CW189=1,CW189=2),OR(CX189=0,CX189=1,CX189=2),OR(CY189=0,CY189=1,CY189=2),OR(CZ189=0,CZ189=1,CZ189=2),OR(DA189=0,DA189=1,DA189=2)),SUM(CU189:DA189),""))</x:f>
      </x:c>
      <x:c r="DC189" s="180" t="str">
        <x:f>IF(DB189="","",ROUND(DB189/14*10,1))</x:f>
      </x:c>
      <x:c r="DD189" s="174" t="str">
        <x:v>Pending</x:v>
      </x:c>
      <x:c r="DE189" s="175" t="str">
        <x:f>IF(L189="","",IF(DC189="","Pending",IF(DD189="Yes","CONDITIONAL — safety override",IF(DC189&gt;=8,"HIGH",IF(DC189&gt;=5,"CONDITIONAL","LOW")))))</x:f>
        <x:v>Pending</x:v>
      </x:c>
      <x:c r="DF189" s="174" t="str">
        <x:v>Pending screening and full-text appraisal; no transferability judgment made at identification.</x:v>
      </x:c>
      <x:c r="DG189" s="174"/>
      <x:c r="DH189" s="174"/>
      <x:c r="DI189" s="174"/>
      <x:c r="DJ189" s="174"/>
      <x:c r="DK189" s="174"/>
      <x:c r="DL189" s="174"/>
      <x:c r="DM189" s="174"/>
      <x:c r="DN189" s="174"/>
      <x:c r="DO189" s="174"/>
      <x:c r="DP189" s="174"/>
      <x:c r="DQ189" s="174"/>
      <x:c r="DR189" s="174"/>
      <x:c r="DS189" s="174"/>
      <x:c r="DT189" s="174"/>
      <x:c r="DU189" s="174"/>
      <x:c r="DV189" s="174"/>
      <x:c r="DW189" s="174"/>
      <x:c r="DX189" s="174"/>
      <x:c r="DY189" s="174"/>
      <x:c r="DZ189" s="174" t="str">
        <x:v>Title/abstract screening alone does not establish effectiveness, causality, methodological quality, transferability to Brazilian public safety or an institutional recommendation.</x:v>
      </x:c>
      <x:c r="EA189" s="174" t="str">
        <x:v>Pending</x:v>
      </x:c>
      <x:c r="EB189" s="175" t="str">
        <x:f>IF(L189="","",IF(EC189="READY","Yes","No / Pending"))</x:f>
        <x:v>No / Pending</x:v>
      </x:c>
      <x:c r="EC189" s="174" t="str">
        <x:f>IF(L189="","",IF(OR(ISNUMBER(SEARCH("Retracted Publication",Q189)),CM189="Retracted",CN189="Retracted",CM189="Expression of Concern",CN189="Expression of Concern",F189="Not used",CG189="Critical",CH189="High",CH189="Critical"),"BLOCKED — integrity or use restriction",IF(AND(CJ189="Yes",CK189="Yes",CL189="Yes"),IF(AND(CM189="Clear",CN189="Verified — clear"),IF(AND(AND(LEN(TRIM(CF189))&gt;0,LEFT(LOWER(TRIM(CF189)),7)&lt;&gt;"pending"),OR(CG189="High",CG189="Moderate"),OR(CH189="Low",CH189="Some concerns",CH189="Not applicable")),IF(AND(DD189="No",OR(DE189="HIGH",DE189="CONDITIONAL"),AND(LEN(TRIM(DF189))&gt;0,LEFT(LOWER(TRIM(DF189)),7)&lt;&gt;"pending")),IF(AND(AND(LEN(TRIM(DT189))&gt;0,LEFT(LOWER(TRIM(DT189)),7)&lt;&gt;"pending"),AND(LEN(TRIM(DU189))&gt;0,LEFT(LOWER(TRIM(DU189)),7)&lt;&gt;"pending"),OR(AND(LEN(TRIM(DV189))&gt;0,LEFT(LOWER(TRIM(DV189)),7)&lt;&gt;"pending"),AND(LEN(TRIM(DW189))&gt;0,LEFT(LOWER(TRIM(DW189)),7)&lt;&gt;"pending")),AND(LEN(TRIM(DX189))&gt;0,LEFT(LOWER(TRIM(DX189)),7)&lt;&gt;"pending")),IF(AND(F189="Claim-ready",OR(EA189="Strong",EA189="Moderate"),AND(LEN(TRIM(G189))&gt;0,LEFT(LOWER(TRIM(G189)),7)&lt;&gt;"pending"),G189&lt;&gt;"No substantive use decision is permitted from identification metadata alone.",AND(LEN(TRIM(DZ189))&gt;0,LEFT(LOWER(TRIM(DZ189)),7)&lt;&gt;"pending"),DZ189&lt;&gt;"Identification metadata alone does not permit any substantive scientific, causal, operational, or institutional claim.",AND(LEN(TRIM(EI189))&gt;0,LEFT(LOWER(TRIM(EI189)),7)&lt;&gt;"pending"),ISNUMBER(EH189),EH189&gt;0),"READY","PENDING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89" s="174" t="str">
        <x:v>Pending</x:v>
      </x:c>
      <x:c r="EE189" s="174"/>
      <x:c r="EF189" s="174" t="str">
        <x:v>Pending</x:v>
      </x:c>
      <x:c r="EG189" s="174" t="str">
        <x:v>Pending</x:v>
      </x:c>
      <x:c r="EH189" s="177"/>
      <x:c r="EI189" s="500"/>
      <x:c r="EJ189" s="174"/>
      <x:c r="EK189" s="174" t="str">
        <x:v>Pending</x:v>
      </x:c>
      <x:c r="EL189" s="177" t="n">
        <x:v>46272</x:v>
      </x:c>
      <x:c r="EM189" s="174" t="str">
        <x:v>Production PubMed record imported and reconciled to Zotero item FCPM342M;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89" s="181" t="n">
        <x:f>IF(L189="","",(IF(N189&lt;&gt;"",1,0)+IF(O189&lt;&gt;"",1,0)+IF(AJ189&lt;&gt;"",1,0)+IF(AU189&lt;&gt;"",1,0)+IF(BE189&lt;&gt;"",1,0)+IF(CF189&lt;&gt;"",1,0)+IF(CJ189="Yes",1,0)+IF(CL189="Yes",1,0)+IF(DE189&lt;&gt;"Pending",1,0)+IF(F189&lt;&gt;"",1,0)+IF(DZ189&lt;&gt;"",1,0)+IF(EI189&lt;&gt;"",1,0))/12)</x:f>
        <x:v>0.5</x:v>
      </x:c>
    </x:row>
    <x:row r="190">
      <x:c r="A190" s="175" t="str">
        <x:v>EV-0187</x:v>
      </x:c>
      <x:c r="B190" s="174" t="str">
        <x:v>Integrity check</x:v>
      </x:c>
      <x:c r="C190" s="175" t="str">
        <x:f>IF(L190="","",IF(LEFT(EC190,7)="BLOCKED","🔴 Do not use for conclusion",IF(EB190="Yes","🟢 Claim-ready","🟡 Caution / context")))</x:f>
        <x:v>🟡 Caution / context</x:v>
      </x:c>
      <x:c r="D190" s="174" t="str">
        <x:f>IF(L190="","",EC190)</x:f>
        <x:v>PENDING — appropriate appraisal</x:v>
      </x:c>
      <x:c r="E190" s="174" t="str">
        <x:v>P3 — Medium</x:v>
      </x:c>
      <x:c r="F190" s="174" t="str">
        <x:v>Pending</x:v>
      </x:c>
      <x:c r="G190" s="174" t="str">
        <x:v>Title/abstract identify an explicit tactical/public-safety context and readiness domain; retain for full-text assessment.</x:v>
      </x:c>
      <x:c r="H190" s="174" t="str">
        <x:v>Obtain and review lawful full text; confirm human adjudication; then select a design-specific appraisal instrument.</x:v>
      </x:c>
      <x:c r="I190" s="174"/>
      <x:c r="J190" s="174" t="str">
        <x:v>A — Core</x:v>
      </x:c>
      <x:c r="K190" s="174" t="str">
        <x:v>IDENTIFIED</x:v>
      </x:c>
      <x:c r="L190" s="174" t="str">
        <x:v>Dental health as a determinant of operational readiness in military populations: Evidence from Ceuta (Spain).</x:v>
      </x:c>
      <x:c r="M190" s="174"/>
      <x:c r="N190" s="174" t="str">
        <x:v>Bel-Blesa, Alejandro; Hernandez-Donadeu, Marta; Flores-Fraile, Javier; Gomez-Salgado, Juan; El Khoury-Moreno, Luis; Torrejon-Martinez, Julio; Rosel-Gallardo, Eva; Ribas-Perez, David; Castano-Seiquer, Antonio</x:v>
      </x:c>
      <x:c r="O190" s="176" t="n">
        <x:v>2025</x:v>
      </x:c>
      <x:c r="P190" s="174" t="str">
        <x:v>Medicine</x:v>
      </x:c>
      <x:c r="Q190" s="174" t="str">
        <x:v>Journal Article; Observational Study</x:v>
      </x:c>
      <x:c r="R190" s="174" t="str">
        <x:v>Unclear</x:v>
      </x:c>
      <x:c r="S190" s="174" t="str">
        <x:v>Unknown</x:v>
      </x:c>
      <x:c r="T190" s="174" t="str">
        <x:v>eng</x:v>
      </x:c>
      <x:c r="U190" s="174" t="str">
        <x:v>https://pubmed.ncbi.nlm.nih.gov/41398761/</x:v>
      </x:c>
      <x:c r="V190" s="174" t="str">
        <x:v>10.1097/md.0000000000046380</x:v>
      </x:c>
      <x:c r="W190" s="175" t="str">
        <x:f>IF(V190="","",LOWER(SUBSTITUTE(SUBSTITUTE(SUBSTITUTE(SUBSTITUTE(TRIM(V190),"https://doi.org/",""),"http://doi.org/",""),"https://dx.doi.org/",""),"doi:","")))</x:f>
        <x:v>10.1097/md.0000000000046380</x:v>
      </x:c>
      <x:c r="X190" s="174" t="str">
        <x:v>41398761</x:v>
      </x:c>
      <x:c r="Y190" s="174" t="str">
        <x:v>PMC12708087</x:v>
      </x:c>
      <x:c r="Z190" s="174"/>
      <x:c r="AA190" s="174" t="str">
        <x:v>PubMed/MEDLINE</x:v>
      </x:c>
      <x:c r="AB190" s="174" t="str">
        <x:v>PUBMED-A-v1.0-2026-08-28</x:v>
      </x:c>
      <x:c r="AC190" s="174" t="str">
        <x:v>SP-PUBMED-A-20260828</x:v>
      </x:c>
      <x:c r="AD190" s="177" t="n">
        <x:v>46262</x:v>
      </x:c>
      <x:c r="AE190" s="177" t="n">
        <x:v>46272</x:v>
      </x:c>
      <x:c r="AF190" s="174" t="str">
        <x:v>92USKF23</x:v>
      </x:c>
      <x:c r="AG190" s="174"/>
      <x:c r="AH190" s="174" t="str">
        <x:v>Tactical Athlete → Operational Readiness Brazil</x:v>
      </x:c>
      <x:c r="AI190" s="174" t="str">
        <x:v>evidence-family:A</x:v>
      </x:c>
      <x:c r="AJ190" s="174"/>
      <x:c r="AK190" s="175" t="str">
        <x:f>IF(AJ190="","",IF(OR(LOWER(AJ190)="brazil",LOWER(AJ190)="brasil"),"Yes","No"))</x:f>
      </x:c>
      <x:c r="AL190" s="174"/>
      <x:c r="AM190" s="174"/>
      <x:c r="AN190" s="174"/>
      <x:c r="AO190" s="178"/>
      <x:c r="AP190" s="174"/>
      <x:c r="AQ190" s="174"/>
      <x:c r="AR190" s="174"/>
      <x:c r="AS190" s="174"/>
      <x:c r="AT190" s="174"/>
      <x:c r="AU190" s="174"/>
      <x:c r="AV190" s="174"/>
      <x:c r="AW190" s="174"/>
      <x:c r="AX190" s="174"/>
      <x:c r="AY190" s="174"/>
      <x:c r="AZ190" s="174"/>
      <x:c r="BA190" s="174"/>
      <x:c r="BB190" s="174"/>
      <x:c r="BC190" s="174"/>
      <x:c r="BD190" s="174"/>
      <x:c r="BE190" s="174"/>
      <x:c r="BF190" s="174"/>
      <x:c r="BG190" s="174"/>
      <x:c r="BH190" s="174"/>
      <x:c r="BI190" s="174"/>
      <x:c r="BJ190" s="174"/>
      <x:c r="BK190" s="174"/>
      <x:c r="BL190" s="174"/>
      <x:c r="BM190" s="174"/>
      <x:c r="BN190" s="174"/>
      <x:c r="BO190" s="174"/>
      <x:c r="BP190" s="174"/>
      <x:c r="BQ190" s="174"/>
      <x:c r="BR190" s="174"/>
      <x:c r="BS190" s="174"/>
      <x:c r="BT190" s="174"/>
      <x:c r="BU190" s="174"/>
      <x:c r="BV190" s="174"/>
      <x:c r="BW190" s="174"/>
      <x:c r="BX190" s="174"/>
      <x:c r="BY190" s="174"/>
      <x:c r="BZ190" s="174"/>
      <x:c r="CA190" s="174"/>
      <x:c r="CB190" s="174"/>
      <x:c r="CC190" s="174"/>
      <x:c r="CD190" s="174"/>
      <x:c r="CE190" s="174"/>
      <x:c r="CF190" s="174"/>
      <x:c r="CG190" s="174"/>
      <x:c r="CH190" s="174"/>
      <x:c r="CI190" s="179"/>
      <x:c r="CJ190" s="174" t="str">
        <x:v>Yes</x:v>
      </x:c>
      <x:c r="CK190" s="174" t="str">
        <x:v>Yes</x:v>
      </x:c>
      <x:c r="CL190" s="174" t="str">
        <x:v>Yes</x:v>
      </x:c>
      <x:c r="CM190" s="174" t="str">
        <x:v>Clear</x:v>
      </x:c>
      <x:c r="CN190" s="174" t="str">
        <x:v>Verified — clear</x:v>
      </x:c>
      <x:c r="CO190" s="177" t="n">
        <x:v>46272</x:v>
      </x:c>
      <x:c r="CP190" s="174" t="str">
        <x:v>https://pubmed.ncbi.nlm.nih.gov/41398761/</x:v>
      </x:c>
      <x:c r="CQ190" s="174"/>
      <x:c r="CR190" s="174"/>
      <x:c r="CS190" s="174"/>
      <x:c r="CT190" s="174"/>
      <x:c r="CU190" s="176"/>
      <x:c r="CV190" s="176"/>
      <x:c r="CW190" s="176"/>
      <x:c r="CX190" s="176"/>
      <x:c r="CY190" s="176"/>
      <x:c r="CZ190" s="176"/>
      <x:c r="DA190" s="176"/>
      <x:c r="DB190" s="175" t="str">
        <x:f>IF(L190="","",IF(AND(COUNT(CU190:DA190)=7,OR(CU190=0,CU190=1,CU190=2),OR(CV190=0,CV190=1,CV190=2),OR(CW190=0,CW190=1,CW190=2),OR(CX190=0,CX190=1,CX190=2),OR(CY190=0,CY190=1,CY190=2),OR(CZ190=0,CZ190=1,CZ190=2),OR(DA190=0,DA190=1,DA190=2)),SUM(CU190:DA190),""))</x:f>
      </x:c>
      <x:c r="DC190" s="180" t="str">
        <x:f>IF(DB190="","",ROUND(DB190/14*10,1))</x:f>
      </x:c>
      <x:c r="DD190" s="174" t="str">
        <x:v>Pending</x:v>
      </x:c>
      <x:c r="DE190" s="175" t="str">
        <x:f>IF(L190="","",IF(DC190="","Pending",IF(DD190="Yes","CONDITIONAL — safety override",IF(DC190&gt;=8,"HIGH",IF(DC190&gt;=5,"CONDITIONAL","LOW")))))</x:f>
        <x:v>Pending</x:v>
      </x:c>
      <x:c r="DF190" s="174" t="str">
        <x:v>Pending screening and full-text appraisal; no transferability judgment made at identification.</x:v>
      </x:c>
      <x:c r="DG190" s="174"/>
      <x:c r="DH190" s="174"/>
      <x:c r="DI190" s="174"/>
      <x:c r="DJ190" s="174"/>
      <x:c r="DK190" s="174"/>
      <x:c r="DL190" s="174"/>
      <x:c r="DM190" s="174"/>
      <x:c r="DN190" s="174"/>
      <x:c r="DO190" s="174"/>
      <x:c r="DP190" s="174"/>
      <x:c r="DQ190" s="174"/>
      <x:c r="DR190" s="174"/>
      <x:c r="DS190" s="174"/>
      <x:c r="DT190" s="174"/>
      <x:c r="DU190" s="174"/>
      <x:c r="DV190" s="174"/>
      <x:c r="DW190" s="174"/>
      <x:c r="DX190" s="174"/>
      <x:c r="DY190" s="174"/>
      <x:c r="DZ190" s="174" t="str">
        <x:v>Title/abstract screening alone does not establish effectiveness, causality, methodological quality, transferability to Brazilian public safety or an institutional recommendation.</x:v>
      </x:c>
      <x:c r="EA190" s="174" t="str">
        <x:v>Pending</x:v>
      </x:c>
      <x:c r="EB190" s="175" t="str">
        <x:f>IF(L190="","",IF(EC190="READY","Yes","No / Pending"))</x:f>
        <x:v>No / Pending</x:v>
      </x:c>
      <x:c r="EC190" s="174" t="str">
        <x:f>IF(L190="","",IF(OR(ISNUMBER(SEARCH("Retracted Publication",Q190)),CM190="Retracted",CN190="Retracted",CM190="Expression of Concern",CN190="Expression of Concern",F190="Not used",CG190="Critical",CH190="High",CH190="Critical"),"BLOCKED — integrity or use restriction",IF(AND(CJ190="Yes",CK190="Yes",CL190="Yes"),IF(AND(CM190="Clear",CN190="Verified — clear"),IF(AND(AND(LEN(TRIM(CF190))&gt;0,LEFT(LOWER(TRIM(CF190)),7)&lt;&gt;"pending"),OR(CG190="High",CG190="Moderate"),OR(CH190="Low",CH190="Some concerns",CH190="Not applicable")),IF(AND(DD190="No",OR(DE190="HIGH",DE190="CONDITIONAL"),AND(LEN(TRIM(DF190))&gt;0,LEFT(LOWER(TRIM(DF190)),7)&lt;&gt;"pending")),IF(AND(AND(LEN(TRIM(DT190))&gt;0,LEFT(LOWER(TRIM(DT190)),7)&lt;&gt;"pending"),AND(LEN(TRIM(DU190))&gt;0,LEFT(LOWER(TRIM(DU190)),7)&lt;&gt;"pending"),OR(AND(LEN(TRIM(DV190))&gt;0,LEFT(LOWER(TRIM(DV190)),7)&lt;&gt;"pending"),AND(LEN(TRIM(DW190))&gt;0,LEFT(LOWER(TRIM(DW190)),7)&lt;&gt;"pending")),AND(LEN(TRIM(DX190))&gt;0,LEFT(LOWER(TRIM(DX190)),7)&lt;&gt;"pending")),IF(AND(F190="Claim-ready",OR(EA190="Strong",EA190="Moderate"),AND(LEN(TRIM(G190))&gt;0,LEFT(LOWER(TRIM(G190)),7)&lt;&gt;"pending"),G190&lt;&gt;"No substantive use decision is permitted from identification metadata alone.",AND(LEN(TRIM(DZ190))&gt;0,LEFT(LOWER(TRIM(DZ190)),7)&lt;&gt;"pending"),DZ190&lt;&gt;"Identification metadata alone does not permit any substantive scientific, causal, operational, or institutional claim.",AND(LEN(TRIM(EI190))&gt;0,LEFT(LOWER(TRIM(EI190)),7)&lt;&gt;"pending"),ISNUMBER(EH190),EH190&gt;0),"READY","PENDING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0" s="174" t="str">
        <x:v>Pending</x:v>
      </x:c>
      <x:c r="EE190" s="174"/>
      <x:c r="EF190" s="174" t="str">
        <x:v>Pending</x:v>
      </x:c>
      <x:c r="EG190" s="174" t="str">
        <x:v>Pending</x:v>
      </x:c>
      <x:c r="EH190" s="177"/>
      <x:c r="EI190" s="500"/>
      <x:c r="EJ190" s="174"/>
      <x:c r="EK190" s="174" t="str">
        <x:v>Pending</x:v>
      </x:c>
      <x:c r="EL190" s="177" t="n">
        <x:v>46272</x:v>
      </x:c>
      <x:c r="EM190" s="174" t="str">
        <x:v>Production PubMed record imported and reconciled to Zotero item 92USKF23;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0" s="181" t="n">
        <x:f>IF(L190="","",(IF(N190&lt;&gt;"",1,0)+IF(O190&lt;&gt;"",1,0)+IF(AJ190&lt;&gt;"",1,0)+IF(AU190&lt;&gt;"",1,0)+IF(BE190&lt;&gt;"",1,0)+IF(CF190&lt;&gt;"",1,0)+IF(CJ190="Yes",1,0)+IF(CL190="Yes",1,0)+IF(DE190&lt;&gt;"Pending",1,0)+IF(F190&lt;&gt;"",1,0)+IF(DZ190&lt;&gt;"",1,0)+IF(EI190&lt;&gt;"",1,0))/12)</x:f>
        <x:v>0.5</x:v>
      </x:c>
    </x:row>
    <x:row r="191">
      <x:c r="A191" s="175" t="str">
        <x:v>EV-0188</x:v>
      </x:c>
      <x:c r="B191" s="174" t="str">
        <x:v>Integrity check</x:v>
      </x:c>
      <x:c r="C191" s="175" t="str">
        <x:f>IF(L191="","",IF(LEFT(EC191,7)="BLOCKED","🔴 Do not use for conclusion",IF(EB191="Yes","🟢 Claim-ready","🟡 Caution / context")))</x:f>
        <x:v>🟡 Caution / context</x:v>
      </x:c>
      <x:c r="D191" s="174" t="str">
        <x:f>IF(L191="","",EC191)</x:f>
        <x:v>PENDING — appropriate appraisal</x:v>
      </x:c>
      <x:c r="E191" s="174" t="str">
        <x:v>P3 — Medium</x:v>
      </x:c>
      <x:c r="F191" s="174" t="str">
        <x:v>Pending</x:v>
      </x:c>
      <x:c r="G191" s="174" t="str">
        <x:v>Title/abstract identify an explicit tactical/public-safety context and readiness domain; retain for full-text assessment.</x:v>
      </x:c>
      <x:c r="H191" s="174" t="str">
        <x:v>Obtain and review lawful full text; confirm human adjudication; then select a design-specific appraisal instrument.</x:v>
      </x:c>
      <x:c r="I191" s="174"/>
      <x:c r="J191" s="174" t="str">
        <x:v>A — Core</x:v>
      </x:c>
      <x:c r="K191" s="174" t="str">
        <x:v>IDENTIFIED</x:v>
      </x:c>
      <x:c r="L191" s="174" t="str">
        <x:v>Establishing Suitable Bra Characteristics for Tactical Athletes: A Mixed-Method Multi-Study Approach.</x:v>
      </x:c>
      <x:c r="M191" s="174"/>
      <x:c r="N191" s="174" t="str">
        <x:v>Paines, Emily; Milligan, Gemma; Tipton, Mike; Roberts, Andrew; Rawcliffe, Alex J; Burbage, Jenny</x:v>
      </x:c>
      <x:c r="O191" s="176" t="n">
        <x:v>2026</x:v>
      </x:c>
      <x:c r="P191" s="174" t="str">
        <x:v>Sports medicine (Auckland, N.Z.)</x:v>
      </x:c>
      <x:c r="Q191" s="174" t="str">
        <x:v>Journal Article; Research Support, Non-U.S. Gov't</x:v>
      </x:c>
      <x:c r="R191" s="174" t="str">
        <x:v>Unclear</x:v>
      </x:c>
      <x:c r="S191" s="174" t="str">
        <x:v>Unknown</x:v>
      </x:c>
      <x:c r="T191" s="174" t="str">
        <x:v>eng</x:v>
      </x:c>
      <x:c r="U191" s="174" t="str">
        <x:v>https://pubmed.ncbi.nlm.nih.gov/41398547/</x:v>
      </x:c>
      <x:c r="V191" s="174" t="str">
        <x:v>10.1007/s40279-025-02375-3</x:v>
      </x:c>
      <x:c r="W191" s="175" t="str">
        <x:f>IF(V191="","",LOWER(SUBSTITUTE(SUBSTITUTE(SUBSTITUTE(SUBSTITUTE(TRIM(V191),"https://doi.org/",""),"http://doi.org/",""),"https://dx.doi.org/",""),"doi:","")))</x:f>
        <x:v>10.1007/s40279-025-02375-3</x:v>
      </x:c>
      <x:c r="X191" s="174" t="str">
        <x:v>41398547</x:v>
      </x:c>
      <x:c r="Y191" s="174" t="str">
        <x:v>PMC13198511</x:v>
      </x:c>
      <x:c r="Z191" s="174"/>
      <x:c r="AA191" s="174" t="str">
        <x:v>PubMed/MEDLINE</x:v>
      </x:c>
      <x:c r="AB191" s="174" t="str">
        <x:v>PUBMED-A-v1.0-2026-08-28</x:v>
      </x:c>
      <x:c r="AC191" s="174" t="str">
        <x:v>SP-PUBMED-A-20260828</x:v>
      </x:c>
      <x:c r="AD191" s="177" t="n">
        <x:v>46262</x:v>
      </x:c>
      <x:c r="AE191" s="177" t="n">
        <x:v>46272</x:v>
      </x:c>
      <x:c r="AF191" s="174" t="str">
        <x:v>HVURCN4U</x:v>
      </x:c>
      <x:c r="AG191" s="174"/>
      <x:c r="AH191" s="174" t="str">
        <x:v>Tactical Athlete → Operational Readiness Brazil</x:v>
      </x:c>
      <x:c r="AI191" s="174" t="str">
        <x:v>evidence-family:A</x:v>
      </x:c>
      <x:c r="AJ191" s="174"/>
      <x:c r="AK191" s="175" t="str">
        <x:f>IF(AJ191="","",IF(OR(LOWER(AJ191)="brazil",LOWER(AJ191)="brasil"),"Yes","No"))</x:f>
      </x:c>
      <x:c r="AL191" s="174"/>
      <x:c r="AM191" s="174"/>
      <x:c r="AN191" s="174"/>
      <x:c r="AO191" s="178"/>
      <x:c r="AP191" s="174"/>
      <x:c r="AQ191" s="174"/>
      <x:c r="AR191" s="174"/>
      <x:c r="AS191" s="174"/>
      <x:c r="AT191" s="174"/>
      <x:c r="AU191" s="174"/>
      <x:c r="AV191" s="174"/>
      <x:c r="AW191" s="174"/>
      <x:c r="AX191" s="174"/>
      <x:c r="AY191" s="174"/>
      <x:c r="AZ191" s="174"/>
      <x:c r="BA191" s="174"/>
      <x:c r="BB191" s="174"/>
      <x:c r="BC191" s="174"/>
      <x:c r="BD191" s="174"/>
      <x:c r="BE191" s="174"/>
      <x:c r="BF191" s="174"/>
      <x:c r="BG191" s="174"/>
      <x:c r="BH191" s="174"/>
      <x:c r="BI191" s="174"/>
      <x:c r="BJ191" s="174"/>
      <x:c r="BK191" s="174"/>
      <x:c r="BL191" s="174"/>
      <x:c r="BM191" s="174"/>
      <x:c r="BN191" s="174"/>
      <x:c r="BO191" s="174"/>
      <x:c r="BP191" s="174"/>
      <x:c r="BQ191" s="174"/>
      <x:c r="BR191" s="174"/>
      <x:c r="BS191" s="174"/>
      <x:c r="BT191" s="174"/>
      <x:c r="BU191" s="174"/>
      <x:c r="BV191" s="174"/>
      <x:c r="BW191" s="174"/>
      <x:c r="BX191" s="174"/>
      <x:c r="BY191" s="174"/>
      <x:c r="BZ191" s="174"/>
      <x:c r="CA191" s="174"/>
      <x:c r="CB191" s="174"/>
      <x:c r="CC191" s="174"/>
      <x:c r="CD191" s="174"/>
      <x:c r="CE191" s="174"/>
      <x:c r="CF191" s="174"/>
      <x:c r="CG191" s="174"/>
      <x:c r="CH191" s="174"/>
      <x:c r="CI191" s="179"/>
      <x:c r="CJ191" s="174" t="str">
        <x:v>Yes</x:v>
      </x:c>
      <x:c r="CK191" s="174" t="str">
        <x:v>Yes</x:v>
      </x:c>
      <x:c r="CL191" s="174" t="str">
        <x:v>Yes</x:v>
      </x:c>
      <x:c r="CM191" s="174" t="str">
        <x:v>Clear</x:v>
      </x:c>
      <x:c r="CN191" s="174" t="str">
        <x:v>Verified — clear</x:v>
      </x:c>
      <x:c r="CO191" s="177" t="n">
        <x:v>46272</x:v>
      </x:c>
      <x:c r="CP191" s="174" t="str">
        <x:v>https://pubmed.ncbi.nlm.nih.gov/41398547/</x:v>
      </x:c>
      <x:c r="CQ191" s="174"/>
      <x:c r="CR191" s="174"/>
      <x:c r="CS191" s="174"/>
      <x:c r="CT191" s="174"/>
      <x:c r="CU191" s="176"/>
      <x:c r="CV191" s="176"/>
      <x:c r="CW191" s="176"/>
      <x:c r="CX191" s="176"/>
      <x:c r="CY191" s="176"/>
      <x:c r="CZ191" s="176"/>
      <x:c r="DA191" s="176"/>
      <x:c r="DB191" s="175" t="str">
        <x:f>IF(L191="","",IF(AND(COUNT(CU191:DA191)=7,OR(CU191=0,CU191=1,CU191=2),OR(CV191=0,CV191=1,CV191=2),OR(CW191=0,CW191=1,CW191=2),OR(CX191=0,CX191=1,CX191=2),OR(CY191=0,CY191=1,CY191=2),OR(CZ191=0,CZ191=1,CZ191=2),OR(DA191=0,DA191=1,DA191=2)),SUM(CU191:DA191),""))</x:f>
      </x:c>
      <x:c r="DC191" s="180" t="str">
        <x:f>IF(DB191="","",ROUND(DB191/14*10,1))</x:f>
      </x:c>
      <x:c r="DD191" s="174" t="str">
        <x:v>Pending</x:v>
      </x:c>
      <x:c r="DE191" s="175" t="str">
        <x:f>IF(L191="","",IF(DC191="","Pending",IF(DD191="Yes","CONDITIONAL — safety override",IF(DC191&gt;=8,"HIGH",IF(DC191&gt;=5,"CONDITIONAL","LOW")))))</x:f>
        <x:v>Pending</x:v>
      </x:c>
      <x:c r="DF191" s="174" t="str">
        <x:v>Pending screening and full-text appraisal; no transferability judgment made at identification.</x:v>
      </x:c>
      <x:c r="DG191" s="174"/>
      <x:c r="DH191" s="174"/>
      <x:c r="DI191" s="174"/>
      <x:c r="DJ191" s="174"/>
      <x:c r="DK191" s="174"/>
      <x:c r="DL191" s="174"/>
      <x:c r="DM191" s="174"/>
      <x:c r="DN191" s="174"/>
      <x:c r="DO191" s="174"/>
      <x:c r="DP191" s="174"/>
      <x:c r="DQ191" s="174"/>
      <x:c r="DR191" s="174"/>
      <x:c r="DS191" s="174"/>
      <x:c r="DT191" s="174"/>
      <x:c r="DU191" s="174"/>
      <x:c r="DV191" s="174"/>
      <x:c r="DW191" s="174"/>
      <x:c r="DX191" s="174"/>
      <x:c r="DY191" s="174"/>
      <x:c r="DZ191" s="174" t="str">
        <x:v>Title/abstract screening alone does not establish effectiveness, causality, methodological quality, transferability to Brazilian public safety or an institutional recommendation.</x:v>
      </x:c>
      <x:c r="EA191" s="174" t="str">
        <x:v>Pending</x:v>
      </x:c>
      <x:c r="EB191" s="175" t="str">
        <x:f>IF(L191="","",IF(EC191="READY","Yes","No / Pending"))</x:f>
        <x:v>No / Pending</x:v>
      </x:c>
      <x:c r="EC191" s="174" t="str">
        <x:f>IF(L191="","",IF(OR(ISNUMBER(SEARCH("Retracted Publication",Q191)),CM191="Retracted",CN191="Retracted",CM191="Expression of Concern",CN191="Expression of Concern",F191="Not used",CG191="Critical",CH191="High",CH191="Critical"),"BLOCKED — integrity or use restriction",IF(AND(CJ191="Yes",CK191="Yes",CL191="Yes"),IF(AND(CM191="Clear",CN191="Verified — clear"),IF(AND(AND(LEN(TRIM(CF191))&gt;0,LEFT(LOWER(TRIM(CF191)),7)&lt;&gt;"pending"),OR(CG191="High",CG191="Moderate"),OR(CH191="Low",CH191="Some concerns",CH191="Not applicable")),IF(AND(DD191="No",OR(DE191="HIGH",DE191="CONDITIONAL"),AND(LEN(TRIM(DF191))&gt;0,LEFT(LOWER(TRIM(DF191)),7)&lt;&gt;"pending")),IF(AND(AND(LEN(TRIM(DT191))&gt;0,LEFT(LOWER(TRIM(DT191)),7)&lt;&gt;"pending"),AND(LEN(TRIM(DU191))&gt;0,LEFT(LOWER(TRIM(DU191)),7)&lt;&gt;"pending"),OR(AND(LEN(TRIM(DV191))&gt;0,LEFT(LOWER(TRIM(DV191)),7)&lt;&gt;"pending"),AND(LEN(TRIM(DW191))&gt;0,LEFT(LOWER(TRIM(DW191)),7)&lt;&gt;"pending")),AND(LEN(TRIM(DX191))&gt;0,LEFT(LOWER(TRIM(DX191)),7)&lt;&gt;"pending")),IF(AND(F191="Claim-ready",OR(EA191="Strong",EA191="Moderate"),AND(LEN(TRIM(G191))&gt;0,LEFT(LOWER(TRIM(G191)),7)&lt;&gt;"pending"),G191&lt;&gt;"No substantive use decision is permitted from identification metadata alone.",AND(LEN(TRIM(DZ191))&gt;0,LEFT(LOWER(TRIM(DZ191)),7)&lt;&gt;"pending"),DZ191&lt;&gt;"Identification metadata alone does not permit any substantive scientific, causal, operational, or institutional claim.",AND(LEN(TRIM(EI191))&gt;0,LEFT(LOWER(TRIM(EI191)),7)&lt;&gt;"pending"),ISNUMBER(EH191),EH191&gt;0),"READY","PENDING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1" s="174" t="str">
        <x:v>Pending</x:v>
      </x:c>
      <x:c r="EE191" s="174"/>
      <x:c r="EF191" s="174" t="str">
        <x:v>Pending</x:v>
      </x:c>
      <x:c r="EG191" s="174" t="str">
        <x:v>Pending</x:v>
      </x:c>
      <x:c r="EH191" s="177"/>
      <x:c r="EI191" s="500"/>
      <x:c r="EJ191" s="174"/>
      <x:c r="EK191" s="174" t="str">
        <x:v>Pending</x:v>
      </x:c>
      <x:c r="EL191" s="177" t="n">
        <x:v>46272</x:v>
      </x:c>
      <x:c r="EM191" s="174" t="str">
        <x:v>Production PubMed record imported and reconciled to Zotero item HVURCN4U;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1" s="181" t="n">
        <x:f>IF(L191="","",(IF(N191&lt;&gt;"",1,0)+IF(O191&lt;&gt;"",1,0)+IF(AJ191&lt;&gt;"",1,0)+IF(AU191&lt;&gt;"",1,0)+IF(BE191&lt;&gt;"",1,0)+IF(CF191&lt;&gt;"",1,0)+IF(CJ191="Yes",1,0)+IF(CL191="Yes",1,0)+IF(DE191&lt;&gt;"Pending",1,0)+IF(F191&lt;&gt;"",1,0)+IF(DZ191&lt;&gt;"",1,0)+IF(EI191&lt;&gt;"",1,0))/12)</x:f>
        <x:v>0.5</x:v>
      </x:c>
    </x:row>
    <x:row r="192">
      <x:c r="A192" s="175" t="str">
        <x:v>EV-0189</x:v>
      </x:c>
      <x:c r="B192" s="174" t="str">
        <x:v>Integrity check</x:v>
      </x:c>
      <x:c r="C192" s="175" t="str">
        <x:f>IF(L192="","",IF(LEFT(EC192,7)="BLOCKED","🔴 Do not use for conclusion",IF(EB192="Yes","🟢 Claim-ready","🟡 Caution / context")))</x:f>
        <x:v>🟡 Caution / context</x:v>
      </x:c>
      <x:c r="D192" s="174" t="str">
        <x:f>IF(L192="","",EC192)</x:f>
        <x:v>PENDING — appropriate appraisal</x:v>
      </x:c>
      <x:c r="E192" s="174" t="str">
        <x:v>P3 — Medium</x:v>
      </x:c>
      <x:c r="F192" s="174" t="str">
        <x:v>Pending</x:v>
      </x:c>
      <x:c r="G192" s="174" t="str">
        <x:v>Title/abstract identify an explicit operational APHT/medical-readiness topic; retain for full-text assessment.</x:v>
      </x:c>
      <x:c r="H192" s="174" t="str">
        <x:v>Obtain and review lawful full text; confirm human adjudication; then select a design-specific appraisal instrument.</x:v>
      </x:c>
      <x:c r="I192" s="174"/>
      <x:c r="J192" s="174" t="str">
        <x:v>B — APHT / Medical Readiness</x:v>
      </x:c>
      <x:c r="K192" s="174" t="str">
        <x:v>IDENTIFIED</x:v>
      </x:c>
      <x:c r="L192" s="174" t="str">
        <x:v>Advancing ultrafast (S)TEM with the combination of an RF cavity and an electrostatic beam blanker.</x:v>
      </x:c>
      <x:c r="M192" s="174"/>
      <x:c r="N192" s="174" t="str">
        <x:v>Bongiovanni, Gabriele; van Rijt, Mark M J; Shanel, Ondrej; Kieft, Erik R</x:v>
      </x:c>
      <x:c r="O192" s="176" t="n">
        <x:v>2025</x:v>
      </x:c>
      <x:c r="P192" s="174" t="str">
        <x:v>Structural dynamics (Melville, N.Y.)</x:v>
      </x:c>
      <x:c r="Q192" s="174" t="str">
        <x:v>Journal Article</x:v>
      </x:c>
      <x:c r="R192" s="174" t="str">
        <x:v>Unclear</x:v>
      </x:c>
      <x:c r="S192" s="174" t="str">
        <x:v>Unknown</x:v>
      </x:c>
      <x:c r="T192" s="174" t="str">
        <x:v>eng</x:v>
      </x:c>
      <x:c r="U192" s="174" t="str">
        <x:v>https://pubmed.ncbi.nlm.nih.gov/41395379/</x:v>
      </x:c>
      <x:c r="V192" s="174" t="str">
        <x:v>10.1063/4.0000782</x:v>
      </x:c>
      <x:c r="W192" s="175" t="str">
        <x:f>IF(V192="","",LOWER(SUBSTITUTE(SUBSTITUTE(SUBSTITUTE(SUBSTITUTE(TRIM(V192),"https://doi.org/",""),"http://doi.org/",""),"https://dx.doi.org/",""),"doi:","")))</x:f>
        <x:v>10.1063/4.0000782</x:v>
      </x:c>
      <x:c r="X192" s="174" t="str">
        <x:v>41395379</x:v>
      </x:c>
      <x:c r="Y192" s="174" t="str">
        <x:v>PMC12700657</x:v>
      </x:c>
      <x:c r="Z192" s="174"/>
      <x:c r="AA192" s="174" t="str">
        <x:v>PubMed/MEDLINE</x:v>
      </x:c>
      <x:c r="AB192" s="174" t="str">
        <x:v>PUBMED-B-v1.0-2026-08-28</x:v>
      </x:c>
      <x:c r="AC192" s="174" t="str">
        <x:v>SP-PUBMED-B-20260828</x:v>
      </x:c>
      <x:c r="AD192" s="177" t="n">
        <x:v>46262</x:v>
      </x:c>
      <x:c r="AE192" s="177" t="n">
        <x:v>46272</x:v>
      </x:c>
      <x:c r="AF192" s="174" t="str">
        <x:v>YZPFTY5D</x:v>
      </x:c>
      <x:c r="AG192" s="174"/>
      <x:c r="AH192" s="174" t="str">
        <x:v>Tactical Athlete → Operational Readiness Brazil</x:v>
      </x:c>
      <x:c r="AI192" s="174" t="str">
        <x:v>evidence-family:B</x:v>
      </x:c>
      <x:c r="AJ192" s="174"/>
      <x:c r="AK192" s="175" t="str">
        <x:f>IF(AJ192="","",IF(OR(LOWER(AJ192)="brazil",LOWER(AJ192)="brasil"),"Yes","No"))</x:f>
      </x:c>
      <x:c r="AL192" s="174"/>
      <x:c r="AM192" s="174"/>
      <x:c r="AN192" s="174"/>
      <x:c r="AO192" s="178"/>
      <x:c r="AP192" s="174"/>
      <x:c r="AQ192" s="174"/>
      <x:c r="AR192" s="174"/>
      <x:c r="AS192" s="174"/>
      <x:c r="AT192" s="174"/>
      <x:c r="AU192" s="174"/>
      <x:c r="AV192" s="174"/>
      <x:c r="AW192" s="174"/>
      <x:c r="AX192" s="174"/>
      <x:c r="AY192" s="174"/>
      <x:c r="AZ192" s="174"/>
      <x:c r="BA192" s="174"/>
      <x:c r="BB192" s="174"/>
      <x:c r="BC192" s="174"/>
      <x:c r="BD192" s="174"/>
      <x:c r="BE192" s="174"/>
      <x:c r="BF192" s="174"/>
      <x:c r="BG192" s="174"/>
      <x:c r="BH192" s="174"/>
      <x:c r="BI192" s="174"/>
      <x:c r="BJ192" s="174"/>
      <x:c r="BK192" s="174"/>
      <x:c r="BL192" s="174"/>
      <x:c r="BM192" s="174"/>
      <x:c r="BN192" s="174"/>
      <x:c r="BO192" s="174"/>
      <x:c r="BP192" s="174"/>
      <x:c r="BQ192" s="174"/>
      <x:c r="BR192" s="174"/>
      <x:c r="BS192" s="174"/>
      <x:c r="BT192" s="174"/>
      <x:c r="BU192" s="174"/>
      <x:c r="BV192" s="174"/>
      <x:c r="BW192" s="174"/>
      <x:c r="BX192" s="174"/>
      <x:c r="BY192" s="174"/>
      <x:c r="BZ192" s="174"/>
      <x:c r="CA192" s="174"/>
      <x:c r="CB192" s="174"/>
      <x:c r="CC192" s="174"/>
      <x:c r="CD192" s="174"/>
      <x:c r="CE192" s="174"/>
      <x:c r="CF192" s="174"/>
      <x:c r="CG192" s="174"/>
      <x:c r="CH192" s="174"/>
      <x:c r="CI192" s="179"/>
      <x:c r="CJ192" s="174" t="str">
        <x:v>Yes</x:v>
      </x:c>
      <x:c r="CK192" s="174" t="str">
        <x:v>Yes</x:v>
      </x:c>
      <x:c r="CL192" s="174" t="str">
        <x:v>Yes</x:v>
      </x:c>
      <x:c r="CM192" s="174" t="str">
        <x:v>Clear</x:v>
      </x:c>
      <x:c r="CN192" s="174" t="str">
        <x:v>Verified — clear</x:v>
      </x:c>
      <x:c r="CO192" s="177" t="n">
        <x:v>46272</x:v>
      </x:c>
      <x:c r="CP192" s="174" t="str">
        <x:v>https://pubmed.ncbi.nlm.nih.gov/41395379/</x:v>
      </x:c>
      <x:c r="CQ192" s="174"/>
      <x:c r="CR192" s="174"/>
      <x:c r="CS192" s="174"/>
      <x:c r="CT192" s="174"/>
      <x:c r="CU192" s="176"/>
      <x:c r="CV192" s="176"/>
      <x:c r="CW192" s="176"/>
      <x:c r="CX192" s="176"/>
      <x:c r="CY192" s="176"/>
      <x:c r="CZ192" s="176"/>
      <x:c r="DA192" s="176"/>
      <x:c r="DB192" s="175" t="str">
        <x:f>IF(L192="","",IF(AND(COUNT(CU192:DA192)=7,OR(CU192=0,CU192=1,CU192=2),OR(CV192=0,CV192=1,CV192=2),OR(CW192=0,CW192=1,CW192=2),OR(CX192=0,CX192=1,CX192=2),OR(CY192=0,CY192=1,CY192=2),OR(CZ192=0,CZ192=1,CZ192=2),OR(DA192=0,DA192=1,DA192=2)),SUM(CU192:DA192),""))</x:f>
      </x:c>
      <x:c r="DC192" s="180" t="str">
        <x:f>IF(DB192="","",ROUND(DB192/14*10,1))</x:f>
      </x:c>
      <x:c r="DD192" s="174" t="str">
        <x:v>Pending</x:v>
      </x:c>
      <x:c r="DE192" s="175" t="str">
        <x:f>IF(L192="","",IF(DC192="","Pending",IF(DD192="Yes","CONDITIONAL — safety override",IF(DC192&gt;=8,"HIGH",IF(DC192&gt;=5,"CONDITIONAL","LOW")))))</x:f>
        <x:v>Pending</x:v>
      </x:c>
      <x:c r="DF192" s="174" t="str">
        <x:v>Pending screening and full-text appraisal; no transferability judgment made at identification.</x:v>
      </x:c>
      <x:c r="DG192" s="174"/>
      <x:c r="DH192" s="174"/>
      <x:c r="DI192" s="174"/>
      <x:c r="DJ192" s="174"/>
      <x:c r="DK192" s="174"/>
      <x:c r="DL192" s="174"/>
      <x:c r="DM192" s="174"/>
      <x:c r="DN192" s="174"/>
      <x:c r="DO192" s="174"/>
      <x:c r="DP192" s="174"/>
      <x:c r="DQ192" s="174"/>
      <x:c r="DR192" s="174"/>
      <x:c r="DS192" s="174"/>
      <x:c r="DT192" s="174"/>
      <x:c r="DU192" s="174"/>
      <x:c r="DV192" s="174"/>
      <x:c r="DW192" s="174"/>
      <x:c r="DX192" s="174"/>
      <x:c r="DY192" s="174"/>
      <x:c r="DZ192" s="174" t="str">
        <x:v>Title/abstract screening alone does not establish effectiveness, causality, methodological quality, transferability to Brazilian public safety or an institutional recommendation.</x:v>
      </x:c>
      <x:c r="EA192" s="174" t="str">
        <x:v>Pending</x:v>
      </x:c>
      <x:c r="EB192" s="175" t="str">
        <x:f>IF(L192="","",IF(EC192="READY","Yes","No / Pending"))</x:f>
        <x:v>No / Pending</x:v>
      </x:c>
      <x:c r="EC192" s="174" t="str">
        <x:f>IF(L192="","",IF(OR(ISNUMBER(SEARCH("Retracted Publication",Q192)),CM192="Retracted",CN192="Retracted",CM192="Expression of Concern",CN192="Expression of Concern",F192="Not used",CG192="Critical",CH192="High",CH192="Critical"),"BLOCKED — integrity or use restriction",IF(AND(CJ192="Yes",CK192="Yes",CL192="Yes"),IF(AND(CM192="Clear",CN192="Verified — clear"),IF(AND(AND(LEN(TRIM(CF192))&gt;0,LEFT(LOWER(TRIM(CF192)),7)&lt;&gt;"pending"),OR(CG192="High",CG192="Moderate"),OR(CH192="Low",CH192="Some concerns",CH192="Not applicable")),IF(AND(DD192="No",OR(DE192="HIGH",DE192="CONDITIONAL"),AND(LEN(TRIM(DF192))&gt;0,LEFT(LOWER(TRIM(DF192)),7)&lt;&gt;"pending")),IF(AND(AND(LEN(TRIM(DT192))&gt;0,LEFT(LOWER(TRIM(DT192)),7)&lt;&gt;"pending"),AND(LEN(TRIM(DU192))&gt;0,LEFT(LOWER(TRIM(DU192)),7)&lt;&gt;"pending"),OR(AND(LEN(TRIM(DV192))&gt;0,LEFT(LOWER(TRIM(DV192)),7)&lt;&gt;"pending"),AND(LEN(TRIM(DW192))&gt;0,LEFT(LOWER(TRIM(DW192)),7)&lt;&gt;"pending")),AND(LEN(TRIM(DX192))&gt;0,LEFT(LOWER(TRIM(DX192)),7)&lt;&gt;"pending")),IF(AND(F192="Claim-ready",OR(EA192="Strong",EA192="Moderate"),AND(LEN(TRIM(G192))&gt;0,LEFT(LOWER(TRIM(G192)),7)&lt;&gt;"pending"),G192&lt;&gt;"No substantive use decision is permitted from identification metadata alone.",AND(LEN(TRIM(DZ192))&gt;0,LEFT(LOWER(TRIM(DZ192)),7)&lt;&gt;"pending"),DZ192&lt;&gt;"Identification metadata alone does not permit any substantive scientific, causal, operational, or institutional claim.",AND(LEN(TRIM(EI192))&gt;0,LEFT(LOWER(TRIM(EI192)),7)&lt;&gt;"pending"),ISNUMBER(EH192),EH192&gt;0),"READY","PENDING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2" s="174" t="str">
        <x:v>Pending</x:v>
      </x:c>
      <x:c r="EE192" s="174"/>
      <x:c r="EF192" s="174" t="str">
        <x:v>Pending</x:v>
      </x:c>
      <x:c r="EG192" s="174" t="str">
        <x:v>Pending</x:v>
      </x:c>
      <x:c r="EH192" s="177"/>
      <x:c r="EI192" s="500"/>
      <x:c r="EJ192" s="174"/>
      <x:c r="EK192" s="174" t="str">
        <x:v>Pending</x:v>
      </x:c>
      <x:c r="EL192" s="177" t="n">
        <x:v>46272</x:v>
      </x:c>
      <x:c r="EM192" s="174" t="str">
        <x:v>Production PubMed record imported and reconciled to Zotero item YZPFTY5D;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2" s="181" t="n">
        <x:f>IF(L192="","",(IF(N192&lt;&gt;"",1,0)+IF(O192&lt;&gt;"",1,0)+IF(AJ192&lt;&gt;"",1,0)+IF(AU192&lt;&gt;"",1,0)+IF(BE192&lt;&gt;"",1,0)+IF(CF192&lt;&gt;"",1,0)+IF(CJ192="Yes",1,0)+IF(CL192="Yes",1,0)+IF(DE192&lt;&gt;"Pending",1,0)+IF(F192&lt;&gt;"",1,0)+IF(DZ192&lt;&gt;"",1,0)+IF(EI192&lt;&gt;"",1,0))/12)</x:f>
        <x:v>0.5</x:v>
      </x:c>
    </x:row>
    <x:row r="193">
      <x:c r="A193" s="175" t="str">
        <x:v>EV-0190</x:v>
      </x:c>
      <x:c r="B193" s="174" t="str">
        <x:v>Integrity check</x:v>
      </x:c>
      <x:c r="C193" s="175" t="str">
        <x:f>IF(L193="","",IF(LEFT(EC193,7)="BLOCKED","🔴 Do not use for conclusion",IF(EB193="Yes","🟢 Claim-ready","🟡 Caution / context")))</x:f>
        <x:v>🟡 Caution / context</x:v>
      </x:c>
      <x:c r="D193" s="174" t="str">
        <x:f>IF(L193="","",EC193)</x:f>
        <x:v>PENDING — appropriate appraisal</x:v>
      </x:c>
      <x:c r="E193" s="174" t="str">
        <x:v>P3 — Medium</x:v>
      </x:c>
      <x:c r="F193" s="174" t="str">
        <x:v>Pending</x:v>
      </x:c>
      <x:c r="G193" s="174" t="str">
        <x:v>Title/abstract identify an explicit implementation-science construct; retain for full-text assessment.</x:v>
      </x:c>
      <x:c r="H193" s="174" t="str">
        <x:v>Obtain and review lawful full text; confirm human adjudication; then select a design-specific appraisal instrument.</x:v>
      </x:c>
      <x:c r="I193" s="174"/>
      <x:c r="J193" s="174" t="str">
        <x:v>C — Implementation Science</x:v>
      </x:c>
      <x:c r="K193" s="174" t="str">
        <x:v>IDENTIFIED</x:v>
      </x:c>
      <x:c r="L193" s="174" t="str">
        <x:v>Exploring drug checking services for people who use drugs: Pre-implementation study.</x:v>
      </x:c>
      <x:c r="M193" s="174"/>
      <x:c r="N193" s="174" t="str">
        <x:v>Ludwig, Whitney; Jaffe, Kaitlyn; Alsum, Steve; Dwan, Mary; Ploutz-Snyder, Robert; Shuman, Clayton; Dahlem, Chin Hwa Gina</x:v>
      </x:c>
      <x:c r="O193" s="176" t="n">
        <x:v>2026</x:v>
      </x:c>
      <x:c r="P193" s="174" t="str">
        <x:v>Drug and alcohol dependence</x:v>
      </x:c>
      <x:c r="Q193" s="174" t="str">
        <x:v>Journal Article</x:v>
      </x:c>
      <x:c r="R193" s="174" t="str">
        <x:v>Unclear</x:v>
      </x:c>
      <x:c r="S193" s="174" t="str">
        <x:v>Unknown</x:v>
      </x:c>
      <x:c r="T193" s="174" t="str">
        <x:v>eng</x:v>
      </x:c>
      <x:c r="U193" s="174" t="str">
        <x:v>https://pubmed.ncbi.nlm.nih.gov/41391444/</x:v>
      </x:c>
      <x:c r="V193" s="174" t="str">
        <x:v>10.1016/j.drugalcdep.2025.112986</x:v>
      </x:c>
      <x:c r="W193" s="175" t="str">
        <x:f>IF(V193="","",LOWER(SUBSTITUTE(SUBSTITUTE(SUBSTITUTE(SUBSTITUTE(TRIM(V193),"https://doi.org/",""),"http://doi.org/",""),"https://dx.doi.org/",""),"doi:","")))</x:f>
        <x:v>10.1016/j.drugalcdep.2025.112986</x:v>
      </x:c>
      <x:c r="X193" s="174" t="str">
        <x:v>41391444</x:v>
      </x:c>
      <x:c r="Y193" s="174" t="str"/>
      <x:c r="Z193" s="174"/>
      <x:c r="AA193" s="174" t="str">
        <x:v>PubMed/MEDLINE</x:v>
      </x:c>
      <x:c r="AB193" s="174" t="str">
        <x:v>PUBMED-C-v1.0-2026-08-28</x:v>
      </x:c>
      <x:c r="AC193" s="174" t="str">
        <x:v>SP-PUBMED-C-20260828</x:v>
      </x:c>
      <x:c r="AD193" s="177" t="n">
        <x:v>46262</x:v>
      </x:c>
      <x:c r="AE193" s="177" t="n">
        <x:v>46272</x:v>
      </x:c>
      <x:c r="AF193" s="174" t="str">
        <x:v>6AQATPDN</x:v>
      </x:c>
      <x:c r="AG193" s="174"/>
      <x:c r="AH193" s="174" t="str">
        <x:v>Tactical Athlete → Operational Readiness Brazil</x:v>
      </x:c>
      <x:c r="AI193" s="174" t="str">
        <x:v>evidence-family:C</x:v>
      </x:c>
      <x:c r="AJ193" s="174"/>
      <x:c r="AK193" s="175" t="str">
        <x:f>IF(AJ193="","",IF(OR(LOWER(AJ193)="brazil",LOWER(AJ193)="brasil"),"Yes","No"))</x:f>
      </x:c>
      <x:c r="AL193" s="174"/>
      <x:c r="AM193" s="174"/>
      <x:c r="AN193" s="174"/>
      <x:c r="AO193" s="178"/>
      <x:c r="AP193" s="174"/>
      <x:c r="AQ193" s="174"/>
      <x:c r="AR193" s="174"/>
      <x:c r="AS193" s="174"/>
      <x:c r="AT193" s="174"/>
      <x:c r="AU193" s="174"/>
      <x:c r="AV193" s="174"/>
      <x:c r="AW193" s="174"/>
      <x:c r="AX193" s="174"/>
      <x:c r="AY193" s="174"/>
      <x:c r="AZ193" s="174"/>
      <x:c r="BA193" s="174"/>
      <x:c r="BB193" s="174"/>
      <x:c r="BC193" s="174"/>
      <x:c r="BD193" s="174"/>
      <x:c r="BE193" s="174"/>
      <x:c r="BF193" s="174"/>
      <x:c r="BG193" s="174"/>
      <x:c r="BH193" s="174"/>
      <x:c r="BI193" s="174"/>
      <x:c r="BJ193" s="174"/>
      <x:c r="BK193" s="174"/>
      <x:c r="BL193" s="174"/>
      <x:c r="BM193" s="174"/>
      <x:c r="BN193" s="174"/>
      <x:c r="BO193" s="174"/>
      <x:c r="BP193" s="174"/>
      <x:c r="BQ193" s="174"/>
      <x:c r="BR193" s="174"/>
      <x:c r="BS193" s="174"/>
      <x:c r="BT193" s="174"/>
      <x:c r="BU193" s="174"/>
      <x:c r="BV193" s="174"/>
      <x:c r="BW193" s="174"/>
      <x:c r="BX193" s="174"/>
      <x:c r="BY193" s="174"/>
      <x:c r="BZ193" s="174"/>
      <x:c r="CA193" s="174"/>
      <x:c r="CB193" s="174"/>
      <x:c r="CC193" s="174"/>
      <x:c r="CD193" s="174"/>
      <x:c r="CE193" s="174"/>
      <x:c r="CF193" s="174"/>
      <x:c r="CG193" s="174"/>
      <x:c r="CH193" s="174"/>
      <x:c r="CI193" s="179"/>
      <x:c r="CJ193" s="174" t="str">
        <x:v>Yes</x:v>
      </x:c>
      <x:c r="CK193" s="174" t="str">
        <x:v>Yes</x:v>
      </x:c>
      <x:c r="CL193" s="174" t="str">
        <x:v>Yes</x:v>
      </x:c>
      <x:c r="CM193" s="174" t="str">
        <x:v>Clear</x:v>
      </x:c>
      <x:c r="CN193" s="174" t="str">
        <x:v>Verified — clear</x:v>
      </x:c>
      <x:c r="CO193" s="177" t="n">
        <x:v>46272</x:v>
      </x:c>
      <x:c r="CP193" s="174" t="str">
        <x:v>https://pubmed.ncbi.nlm.nih.gov/41391444/</x:v>
      </x:c>
      <x:c r="CQ193" s="174"/>
      <x:c r="CR193" s="174"/>
      <x:c r="CS193" s="174"/>
      <x:c r="CT193" s="174"/>
      <x:c r="CU193" s="176"/>
      <x:c r="CV193" s="176"/>
      <x:c r="CW193" s="176"/>
      <x:c r="CX193" s="176"/>
      <x:c r="CY193" s="176"/>
      <x:c r="CZ193" s="176"/>
      <x:c r="DA193" s="176"/>
      <x:c r="DB193" s="175" t="str">
        <x:f>IF(L193="","",IF(AND(COUNT(CU193:DA193)=7,OR(CU193=0,CU193=1,CU193=2),OR(CV193=0,CV193=1,CV193=2),OR(CW193=0,CW193=1,CW193=2),OR(CX193=0,CX193=1,CX193=2),OR(CY193=0,CY193=1,CY193=2),OR(CZ193=0,CZ193=1,CZ193=2),OR(DA193=0,DA193=1,DA193=2)),SUM(CU193:DA193),""))</x:f>
      </x:c>
      <x:c r="DC193" s="180" t="str">
        <x:f>IF(DB193="","",ROUND(DB193/14*10,1))</x:f>
      </x:c>
      <x:c r="DD193" s="174" t="str">
        <x:v>Pending</x:v>
      </x:c>
      <x:c r="DE193" s="175" t="str">
        <x:f>IF(L193="","",IF(DC193="","Pending",IF(DD193="Yes","CONDITIONAL — safety override",IF(DC193&gt;=8,"HIGH",IF(DC193&gt;=5,"CONDITIONAL","LOW")))))</x:f>
        <x:v>Pending</x:v>
      </x:c>
      <x:c r="DF193" s="174" t="str">
        <x:v>Pending screening and full-text appraisal; no transferability judgment made at identification.</x:v>
      </x:c>
      <x:c r="DG193" s="174"/>
      <x:c r="DH193" s="174"/>
      <x:c r="DI193" s="174"/>
      <x:c r="DJ193" s="174"/>
      <x:c r="DK193" s="174"/>
      <x:c r="DL193" s="174"/>
      <x:c r="DM193" s="174"/>
      <x:c r="DN193" s="174"/>
      <x:c r="DO193" s="174"/>
      <x:c r="DP193" s="174"/>
      <x:c r="DQ193" s="174"/>
      <x:c r="DR193" s="174"/>
      <x:c r="DS193" s="174"/>
      <x:c r="DT193" s="174"/>
      <x:c r="DU193" s="174"/>
      <x:c r="DV193" s="174"/>
      <x:c r="DW193" s="174"/>
      <x:c r="DX193" s="174"/>
      <x:c r="DY193" s="174"/>
      <x:c r="DZ193" s="174" t="str">
        <x:v>Title/abstract screening alone does not establish effectiveness, causality, methodological quality, transferability to Brazilian public safety or an institutional recommendation.</x:v>
      </x:c>
      <x:c r="EA193" s="174" t="str">
        <x:v>Pending</x:v>
      </x:c>
      <x:c r="EB193" s="175" t="str">
        <x:f>IF(L193="","",IF(EC193="READY","Yes","No / Pending"))</x:f>
        <x:v>No / Pending</x:v>
      </x:c>
      <x:c r="EC193" s="174" t="str">
        <x:f>IF(L193="","",IF(OR(ISNUMBER(SEARCH("Retracted Publication",Q193)),CM193="Retracted",CN193="Retracted",CM193="Expression of Concern",CN193="Expression of Concern",F193="Not used",CG193="Critical",CH193="High",CH193="Critical"),"BLOCKED — integrity or use restriction",IF(AND(CJ193="Yes",CK193="Yes",CL193="Yes"),IF(AND(CM193="Clear",CN193="Verified — clear"),IF(AND(AND(LEN(TRIM(CF193))&gt;0,LEFT(LOWER(TRIM(CF193)),7)&lt;&gt;"pending"),OR(CG193="High",CG193="Moderate"),OR(CH193="Low",CH193="Some concerns",CH193="Not applicable")),IF(AND(DD193="No",OR(DE193="HIGH",DE193="CONDITIONAL"),AND(LEN(TRIM(DF193))&gt;0,LEFT(LOWER(TRIM(DF193)),7)&lt;&gt;"pending")),IF(AND(AND(LEN(TRIM(DT193))&gt;0,LEFT(LOWER(TRIM(DT193)),7)&lt;&gt;"pending"),AND(LEN(TRIM(DU193))&gt;0,LEFT(LOWER(TRIM(DU193)),7)&lt;&gt;"pending"),OR(AND(LEN(TRIM(DV193))&gt;0,LEFT(LOWER(TRIM(DV193)),7)&lt;&gt;"pending"),AND(LEN(TRIM(DW193))&gt;0,LEFT(LOWER(TRIM(DW193)),7)&lt;&gt;"pending")),AND(LEN(TRIM(DX193))&gt;0,LEFT(LOWER(TRIM(DX193)),7)&lt;&gt;"pending")),IF(AND(F193="Claim-ready",OR(EA193="Strong",EA193="Moderate"),AND(LEN(TRIM(G193))&gt;0,LEFT(LOWER(TRIM(G193)),7)&lt;&gt;"pending"),G193&lt;&gt;"No substantive use decision is permitted from identification metadata alone.",AND(LEN(TRIM(DZ193))&gt;0,LEFT(LOWER(TRIM(DZ193)),7)&lt;&gt;"pending"),DZ193&lt;&gt;"Identification metadata alone does not permit any substantive scientific, causal, operational, or institutional claim.",AND(LEN(TRIM(EI193))&gt;0,LEFT(LOWER(TRIM(EI193)),7)&lt;&gt;"pending"),ISNUMBER(EH193),EH193&gt;0),"READY","PENDING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3" s="174" t="str">
        <x:v>Pending</x:v>
      </x:c>
      <x:c r="EE193" s="174"/>
      <x:c r="EF193" s="174" t="str">
        <x:v>Pending</x:v>
      </x:c>
      <x:c r="EG193" s="174" t="str">
        <x:v>Pending</x:v>
      </x:c>
      <x:c r="EH193" s="177"/>
      <x:c r="EI193" s="500"/>
      <x:c r="EJ193" s="174"/>
      <x:c r="EK193" s="174" t="str">
        <x:v>Pending</x:v>
      </x:c>
      <x:c r="EL193" s="177" t="n">
        <x:v>46272</x:v>
      </x:c>
      <x:c r="EM193" s="174" t="str">
        <x:v>Production PubMed record imported and reconciled to Zotero item 6AQATPDN;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3" s="181" t="n">
        <x:f>IF(L193="","",(IF(N193&lt;&gt;"",1,0)+IF(O193&lt;&gt;"",1,0)+IF(AJ193&lt;&gt;"",1,0)+IF(AU193&lt;&gt;"",1,0)+IF(BE193&lt;&gt;"",1,0)+IF(CF193&lt;&gt;"",1,0)+IF(CJ193="Yes",1,0)+IF(CL193="Yes",1,0)+IF(DE193&lt;&gt;"Pending",1,0)+IF(F193&lt;&gt;"",1,0)+IF(DZ193&lt;&gt;"",1,0)+IF(EI193&lt;&gt;"",1,0))/12)</x:f>
        <x:v>0.5</x:v>
      </x:c>
    </x:row>
    <x:row r="194">
      <x:c r="A194" s="175" t="str">
        <x:v>EV-0191</x:v>
      </x:c>
      <x:c r="B194" s="174" t="str">
        <x:v>Integrity check</x:v>
      </x:c>
      <x:c r="C194" s="175" t="str">
        <x:f>IF(L194="","",IF(LEFT(EC194,7)="BLOCKED","🔴 Do not use for conclusion",IF(EB194="Yes","🟢 Claim-ready","🟡 Caution / context")))</x:f>
        <x:v>🟡 Caution / context</x:v>
      </x:c>
      <x:c r="D194" s="174" t="str">
        <x:f>IF(L194="","",EC194)</x:f>
        <x:v>PENDING — appropriate appraisal</x:v>
      </x:c>
      <x:c r="E194" s="174" t="str">
        <x:v>P3 — Medium</x:v>
      </x:c>
      <x:c r="F194" s="174" t="str">
        <x:v>Pending</x:v>
      </x:c>
      <x:c r="G194" s="174" t="str">
        <x:v>Title/abstract identify an explicit operational APHT/medical-readiness topic; retain for full-text assessment.</x:v>
      </x:c>
      <x:c r="H194" s="174" t="str">
        <x:v>Obtain and review lawful full text; confirm human adjudication; then select a design-specific appraisal instrument.</x:v>
      </x:c>
      <x:c r="I194" s="174"/>
      <x:c r="J194" s="174" t="str">
        <x:v>B — APHT / Medical Readiness</x:v>
      </x:c>
      <x:c r="K194" s="174" t="str">
        <x:v>IDENTIFIED</x:v>
      </x:c>
      <x:c r="L194" s="174" t="str">
        <x:v>Tourniquet Management Beyond the Golden Hour: A Call for Doctrinal Change in TCCC.</x:v>
      </x:c>
      <x:c r="M194" s="174"/>
      <x:c r="N194" s="174" t="str">
        <x:v>Beerbaum, Max; White, James; Henderson, Jonathan</x:v>
      </x:c>
      <x:c r="O194" s="176" t="n">
        <x:v>2025</x:v>
      </x:c>
      <x:c r="P194" s="174" t="str">
        <x:v>Journal of special operations medicine : a peer reviewed journal for SOF medical professionals</x:v>
      </x:c>
      <x:c r="Q194" s="174" t="str">
        <x:v>Editorial</x:v>
      </x:c>
      <x:c r="R194" s="174" t="str">
        <x:v>Unclear</x:v>
      </x:c>
      <x:c r="S194" s="174" t="str">
        <x:v>Unknown</x:v>
      </x:c>
      <x:c r="T194" s="174" t="str">
        <x:v>eng</x:v>
      </x:c>
      <x:c r="U194" s="174" t="str">
        <x:v>https://pubmed.ncbi.nlm.nih.gov/41380298/</x:v>
      </x:c>
      <x:c r="V194" s="174" t="str">
        <x:v>10.55460/fk4u-14rp</x:v>
      </x:c>
      <x:c r="W194" s="175" t="str">
        <x:f>IF(V194="","",LOWER(SUBSTITUTE(SUBSTITUTE(SUBSTITUTE(SUBSTITUTE(TRIM(V194),"https://doi.org/",""),"http://doi.org/",""),"https://dx.doi.org/",""),"doi:","")))</x:f>
        <x:v>10.55460/fk4u-14rp</x:v>
      </x:c>
      <x:c r="X194" s="174" t="str">
        <x:v>41380298</x:v>
      </x:c>
      <x:c r="Y194" s="174" t="str"/>
      <x:c r="Z194" s="174"/>
      <x:c r="AA194" s="174" t="str">
        <x:v>PubMed/MEDLINE</x:v>
      </x:c>
      <x:c r="AB194" s="174" t="str">
        <x:v>PUBMED-B-v1.0-2026-08-28</x:v>
      </x:c>
      <x:c r="AC194" s="174" t="str">
        <x:v>SP-PUBMED-B-20260828</x:v>
      </x:c>
      <x:c r="AD194" s="177" t="n">
        <x:v>46262</x:v>
      </x:c>
      <x:c r="AE194" s="177" t="n">
        <x:v>46272</x:v>
      </x:c>
      <x:c r="AF194" s="174" t="str">
        <x:v>EG544KHG</x:v>
      </x:c>
      <x:c r="AG194" s="174"/>
      <x:c r="AH194" s="174" t="str">
        <x:v>Tactical Athlete → Operational Readiness Brazil</x:v>
      </x:c>
      <x:c r="AI194" s="174" t="str">
        <x:v>evidence-family:B</x:v>
      </x:c>
      <x:c r="AJ194" s="174"/>
      <x:c r="AK194" s="175" t="str">
        <x:f>IF(AJ194="","",IF(OR(LOWER(AJ194)="brazil",LOWER(AJ194)="brasil"),"Yes","No"))</x:f>
      </x:c>
      <x:c r="AL194" s="174"/>
      <x:c r="AM194" s="174"/>
      <x:c r="AN194" s="174"/>
      <x:c r="AO194" s="178"/>
      <x:c r="AP194" s="174"/>
      <x:c r="AQ194" s="174"/>
      <x:c r="AR194" s="174"/>
      <x:c r="AS194" s="174"/>
      <x:c r="AT194" s="174"/>
      <x:c r="AU194" s="174"/>
      <x:c r="AV194" s="174"/>
      <x:c r="AW194" s="174"/>
      <x:c r="AX194" s="174"/>
      <x:c r="AY194" s="174"/>
      <x:c r="AZ194" s="174"/>
      <x:c r="BA194" s="174"/>
      <x:c r="BB194" s="174"/>
      <x:c r="BC194" s="174"/>
      <x:c r="BD194" s="174"/>
      <x:c r="BE194" s="174"/>
      <x:c r="BF194" s="174"/>
      <x:c r="BG194" s="174"/>
      <x:c r="BH194" s="174"/>
      <x:c r="BI194" s="174"/>
      <x:c r="BJ194" s="174"/>
      <x:c r="BK194" s="174"/>
      <x:c r="BL194" s="174"/>
      <x:c r="BM194" s="174"/>
      <x:c r="BN194" s="174"/>
      <x:c r="BO194" s="174"/>
      <x:c r="BP194" s="174"/>
      <x:c r="BQ194" s="174"/>
      <x:c r="BR194" s="174"/>
      <x:c r="BS194" s="174"/>
      <x:c r="BT194" s="174"/>
      <x:c r="BU194" s="174"/>
      <x:c r="BV194" s="174"/>
      <x:c r="BW194" s="174"/>
      <x:c r="BX194" s="174"/>
      <x:c r="BY194" s="174"/>
      <x:c r="BZ194" s="174"/>
      <x:c r="CA194" s="174"/>
      <x:c r="CB194" s="174"/>
      <x:c r="CC194" s="174"/>
      <x:c r="CD194" s="174"/>
      <x:c r="CE194" s="174"/>
      <x:c r="CF194" s="174"/>
      <x:c r="CG194" s="174"/>
      <x:c r="CH194" s="174"/>
      <x:c r="CI194" s="179"/>
      <x:c r="CJ194" s="174" t="str">
        <x:v>Yes</x:v>
      </x:c>
      <x:c r="CK194" s="174" t="str">
        <x:v>Yes</x:v>
      </x:c>
      <x:c r="CL194" s="174" t="str">
        <x:v>Yes</x:v>
      </x:c>
      <x:c r="CM194" s="174" t="str">
        <x:v>Clear</x:v>
      </x:c>
      <x:c r="CN194" s="174" t="str">
        <x:v>Verified — clear</x:v>
      </x:c>
      <x:c r="CO194" s="177" t="n">
        <x:v>46272</x:v>
      </x:c>
      <x:c r="CP194" s="174" t="str">
        <x:v>https://pubmed.ncbi.nlm.nih.gov/41380298/</x:v>
      </x:c>
      <x:c r="CQ194" s="174"/>
      <x:c r="CR194" s="174"/>
      <x:c r="CS194" s="174"/>
      <x:c r="CT194" s="174"/>
      <x:c r="CU194" s="176"/>
      <x:c r="CV194" s="176"/>
      <x:c r="CW194" s="176"/>
      <x:c r="CX194" s="176"/>
      <x:c r="CY194" s="176"/>
      <x:c r="CZ194" s="176"/>
      <x:c r="DA194" s="176"/>
      <x:c r="DB194" s="175" t="str">
        <x:f>IF(L194="","",IF(AND(COUNT(CU194:DA194)=7,OR(CU194=0,CU194=1,CU194=2),OR(CV194=0,CV194=1,CV194=2),OR(CW194=0,CW194=1,CW194=2),OR(CX194=0,CX194=1,CX194=2),OR(CY194=0,CY194=1,CY194=2),OR(CZ194=0,CZ194=1,CZ194=2),OR(DA194=0,DA194=1,DA194=2)),SUM(CU194:DA194),""))</x:f>
      </x:c>
      <x:c r="DC194" s="180" t="str">
        <x:f>IF(DB194="","",ROUND(DB194/14*10,1))</x:f>
      </x:c>
      <x:c r="DD194" s="174" t="str">
        <x:v>Pending</x:v>
      </x:c>
      <x:c r="DE194" s="175" t="str">
        <x:f>IF(L194="","",IF(DC194="","Pending",IF(DD194="Yes","CONDITIONAL — safety override",IF(DC194&gt;=8,"HIGH",IF(DC194&gt;=5,"CONDITIONAL","LOW")))))</x:f>
        <x:v>Pending</x:v>
      </x:c>
      <x:c r="DF194" s="174" t="str">
        <x:v>Pending screening and full-text appraisal; no transferability judgment made at identification.</x:v>
      </x:c>
      <x:c r="DG194" s="174"/>
      <x:c r="DH194" s="174"/>
      <x:c r="DI194" s="174"/>
      <x:c r="DJ194" s="174"/>
      <x:c r="DK194" s="174"/>
      <x:c r="DL194" s="174"/>
      <x:c r="DM194" s="174"/>
      <x:c r="DN194" s="174"/>
      <x:c r="DO194" s="174"/>
      <x:c r="DP194" s="174"/>
      <x:c r="DQ194" s="174"/>
      <x:c r="DR194" s="174"/>
      <x:c r="DS194" s="174"/>
      <x:c r="DT194" s="174"/>
      <x:c r="DU194" s="174"/>
      <x:c r="DV194" s="174"/>
      <x:c r="DW194" s="174"/>
      <x:c r="DX194" s="174"/>
      <x:c r="DY194" s="174"/>
      <x:c r="DZ194" s="174" t="str">
        <x:v>Title/abstract screening alone does not establish effectiveness, causality, methodological quality, transferability to Brazilian public safety or an institutional recommendation.</x:v>
      </x:c>
      <x:c r="EA194" s="174" t="str">
        <x:v>Pending</x:v>
      </x:c>
      <x:c r="EB194" s="175" t="str">
        <x:f>IF(L194="","",IF(EC194="READY","Yes","No / Pending"))</x:f>
        <x:v>No / Pending</x:v>
      </x:c>
      <x:c r="EC194" s="174" t="str">
        <x:f>IF(L194="","",IF(OR(ISNUMBER(SEARCH("Retracted Publication",Q194)),CM194="Retracted",CN194="Retracted",CM194="Expression of Concern",CN194="Expression of Concern",F194="Not used",CG194="Critical",CH194="High",CH194="Critical"),"BLOCKED — integrity or use restriction",IF(AND(CJ194="Yes",CK194="Yes",CL194="Yes"),IF(AND(CM194="Clear",CN194="Verified — clear"),IF(AND(AND(LEN(TRIM(CF194))&gt;0,LEFT(LOWER(TRIM(CF194)),7)&lt;&gt;"pending"),OR(CG194="High",CG194="Moderate"),OR(CH194="Low",CH194="Some concerns",CH194="Not applicable")),IF(AND(DD194="No",OR(DE194="HIGH",DE194="CONDITIONAL"),AND(LEN(TRIM(DF194))&gt;0,LEFT(LOWER(TRIM(DF194)),7)&lt;&gt;"pending")),IF(AND(AND(LEN(TRIM(DT194))&gt;0,LEFT(LOWER(TRIM(DT194)),7)&lt;&gt;"pending"),AND(LEN(TRIM(DU194))&gt;0,LEFT(LOWER(TRIM(DU194)),7)&lt;&gt;"pending"),OR(AND(LEN(TRIM(DV194))&gt;0,LEFT(LOWER(TRIM(DV194)),7)&lt;&gt;"pending"),AND(LEN(TRIM(DW194))&gt;0,LEFT(LOWER(TRIM(DW194)),7)&lt;&gt;"pending")),AND(LEN(TRIM(DX194))&gt;0,LEFT(LOWER(TRIM(DX194)),7)&lt;&gt;"pending")),IF(AND(F194="Claim-ready",OR(EA194="Strong",EA194="Moderate"),AND(LEN(TRIM(G194))&gt;0,LEFT(LOWER(TRIM(G194)),7)&lt;&gt;"pending"),G194&lt;&gt;"No substantive use decision is permitted from identification metadata alone.",AND(LEN(TRIM(DZ194))&gt;0,LEFT(LOWER(TRIM(DZ194)),7)&lt;&gt;"pending"),DZ194&lt;&gt;"Identification metadata alone does not permit any substantive scientific, causal, operational, or institutional claim.",AND(LEN(TRIM(EI194))&gt;0,LEFT(LOWER(TRIM(EI194)),7)&lt;&gt;"pending"),ISNUMBER(EH194),EH194&gt;0),"READY","PENDING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4" s="174" t="str">
        <x:v>Pending</x:v>
      </x:c>
      <x:c r="EE194" s="174"/>
      <x:c r="EF194" s="174" t="str">
        <x:v>Pending</x:v>
      </x:c>
      <x:c r="EG194" s="174" t="str">
        <x:v>Pending</x:v>
      </x:c>
      <x:c r="EH194" s="177"/>
      <x:c r="EI194" s="500"/>
      <x:c r="EJ194" s="174"/>
      <x:c r="EK194" s="174" t="str">
        <x:v>Pending</x:v>
      </x:c>
      <x:c r="EL194" s="177" t="n">
        <x:v>46272</x:v>
      </x:c>
      <x:c r="EM194" s="174" t="str">
        <x:v>Production PubMed record imported and reconciled to Zotero item EG544KHG;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4" s="181" t="n">
        <x:f>IF(L194="","",(IF(N194&lt;&gt;"",1,0)+IF(O194&lt;&gt;"",1,0)+IF(AJ194&lt;&gt;"",1,0)+IF(AU194&lt;&gt;"",1,0)+IF(BE194&lt;&gt;"",1,0)+IF(CF194&lt;&gt;"",1,0)+IF(CJ194="Yes",1,0)+IF(CL194="Yes",1,0)+IF(DE194&lt;&gt;"Pending",1,0)+IF(F194&lt;&gt;"",1,0)+IF(DZ194&lt;&gt;"",1,0)+IF(EI194&lt;&gt;"",1,0))/12)</x:f>
        <x:v>0.5</x:v>
      </x:c>
    </x:row>
    <x:row r="195">
      <x:c r="A195" s="175" t="str">
        <x:v>EV-0192</x:v>
      </x:c>
      <x:c r="B195" s="174" t="str">
        <x:v>Integrity check</x:v>
      </x:c>
      <x:c r="C195" s="175" t="str">
        <x:f>IF(L195="","",IF(LEFT(EC195,7)="BLOCKED","🔴 Do not use for conclusion",IF(EB195="Yes","🟢 Claim-ready","🟡 Caution / context")))</x:f>
        <x:v>🟡 Caution / context</x:v>
      </x:c>
      <x:c r="D195" s="174" t="str">
        <x:f>IF(L195="","",EC195)</x:f>
        <x:v>PENDING — appropriate appraisal</x:v>
      </x:c>
      <x:c r="E195" s="174" t="str">
        <x:v>P3 — Medium</x:v>
      </x:c>
      <x:c r="F195" s="174" t="str">
        <x:v>Pending</x:v>
      </x:c>
      <x:c r="G195" s="174" t="str">
        <x:v>Title/abstract identify an explicit operational APHT/medical-readiness topic; retain for full-text assessment.</x:v>
      </x:c>
      <x:c r="H195" s="174" t="str">
        <x:v>Obtain and review lawful full text; confirm human adjudication; then select a design-specific appraisal instrument.</x:v>
      </x:c>
      <x:c r="I195" s="174"/>
      <x:c r="J195" s="174" t="str">
        <x:v>B — APHT / Medical Readiness</x:v>
      </x:c>
      <x:c r="K195" s="174" t="str">
        <x:v>IDENTIFIED</x:v>
      </x:c>
      <x:c r="L195" s="174" t="str">
        <x:v>Comparative performance of spoke centers versus telemedicine service in the emergency activation of ST elevation myocardial infarction network: Insights from the "detective" registry.</x:v>
      </x:c>
      <x:c r="M195" s="174"/>
      <x:c r="N195" s="174" t="str">
        <x:v>Pepe, Martino; Tritto, Rocco; D'Agostino, Carlo; Napoli, Gianluigi; Rodio, Davide; Naccarati, Maria Ludovica; Bruno, Angela Ivana; Natola, Anna Maria; Giordano, Salvatore; Caldarola, Pasquale; Pestrichella, Vincenzo; Cirillo, Plinio; Giordano, Arturo; Zoccai, Giuseppe Biondi; De Giosa, Marcello; Iliceto, Sabino; Ciccone, Marco Matteo</x:v>
      </x:c>
      <x:c r="O195" s="176" t="n">
        <x:v>2026</x:v>
      </x:c>
      <x:c r="P195" s="174" t="str">
        <x:v>Journal of telemedicine and telecare</x:v>
      </x:c>
      <x:c r="Q195" s="174" t="str">
        <x:v>Comparative Study; Journal Article; Multicenter Study</x:v>
      </x:c>
      <x:c r="R195" s="174" t="str">
        <x:v>Unclear</x:v>
      </x:c>
      <x:c r="S195" s="174" t="str">
        <x:v>Unknown</x:v>
      </x:c>
      <x:c r="T195" s="174" t="str">
        <x:v>eng</x:v>
      </x:c>
      <x:c r="U195" s="174" t="str">
        <x:v>https://pubmed.ncbi.nlm.nih.gov/41370063/</x:v>
      </x:c>
      <x:c r="V195" s="174" t="str">
        <x:v>10.1177/1357633x251389690</x:v>
      </x:c>
      <x:c r="W195" s="175" t="str">
        <x:f>IF(V195="","",LOWER(SUBSTITUTE(SUBSTITUTE(SUBSTITUTE(SUBSTITUTE(TRIM(V195),"https://doi.org/",""),"http://doi.org/",""),"https://dx.doi.org/",""),"doi:","")))</x:f>
        <x:v>10.1177/1357633x251389690</x:v>
      </x:c>
      <x:c r="X195" s="174" t="str">
        <x:v>41370063</x:v>
      </x:c>
      <x:c r="Y195" s="174" t="str"/>
      <x:c r="Z195" s="174"/>
      <x:c r="AA195" s="174" t="str">
        <x:v>PubMed/MEDLINE</x:v>
      </x:c>
      <x:c r="AB195" s="174" t="str">
        <x:v>PUBMED-B-v1.0-2026-08-28</x:v>
      </x:c>
      <x:c r="AC195" s="174" t="str">
        <x:v>SP-PUBMED-B-20260828</x:v>
      </x:c>
      <x:c r="AD195" s="177" t="n">
        <x:v>46262</x:v>
      </x:c>
      <x:c r="AE195" s="177" t="n">
        <x:v>46272</x:v>
      </x:c>
      <x:c r="AF195" s="174" t="str">
        <x:v>4B9L6R35</x:v>
      </x:c>
      <x:c r="AG195" s="174"/>
      <x:c r="AH195" s="174" t="str">
        <x:v>Tactical Athlete → Operational Readiness Brazil</x:v>
      </x:c>
      <x:c r="AI195" s="174" t="str">
        <x:v>evidence-family:B</x:v>
      </x:c>
      <x:c r="AJ195" s="174"/>
      <x:c r="AK195" s="175" t="str">
        <x:f>IF(AJ195="","",IF(OR(LOWER(AJ195)="brazil",LOWER(AJ195)="brasil"),"Yes","No"))</x:f>
      </x:c>
      <x:c r="AL195" s="174"/>
      <x:c r="AM195" s="174"/>
      <x:c r="AN195" s="174"/>
      <x:c r="AO195" s="178"/>
      <x:c r="AP195" s="174"/>
      <x:c r="AQ195" s="174"/>
      <x:c r="AR195" s="174"/>
      <x:c r="AS195" s="174"/>
      <x:c r="AT195" s="174"/>
      <x:c r="AU195" s="174"/>
      <x:c r="AV195" s="174"/>
      <x:c r="AW195" s="174"/>
      <x:c r="AX195" s="174"/>
      <x:c r="AY195" s="174"/>
      <x:c r="AZ195" s="174"/>
      <x:c r="BA195" s="174"/>
      <x:c r="BB195" s="174"/>
      <x:c r="BC195" s="174"/>
      <x:c r="BD195" s="174"/>
      <x:c r="BE195" s="174"/>
      <x:c r="BF195" s="174"/>
      <x:c r="BG195" s="174"/>
      <x:c r="BH195" s="174"/>
      <x:c r="BI195" s="174"/>
      <x:c r="BJ195" s="174"/>
      <x:c r="BK195" s="174"/>
      <x:c r="BL195" s="174"/>
      <x:c r="BM195" s="174"/>
      <x:c r="BN195" s="174"/>
      <x:c r="BO195" s="174"/>
      <x:c r="BP195" s="174"/>
      <x:c r="BQ195" s="174"/>
      <x:c r="BR195" s="174"/>
      <x:c r="BS195" s="174"/>
      <x:c r="BT195" s="174"/>
      <x:c r="BU195" s="174"/>
      <x:c r="BV195" s="174"/>
      <x:c r="BW195" s="174"/>
      <x:c r="BX195" s="174"/>
      <x:c r="BY195" s="174"/>
      <x:c r="BZ195" s="174"/>
      <x:c r="CA195" s="174"/>
      <x:c r="CB195" s="174"/>
      <x:c r="CC195" s="174"/>
      <x:c r="CD195" s="174"/>
      <x:c r="CE195" s="174"/>
      <x:c r="CF195" s="174"/>
      <x:c r="CG195" s="174"/>
      <x:c r="CH195" s="174"/>
      <x:c r="CI195" s="179"/>
      <x:c r="CJ195" s="174" t="str">
        <x:v>Yes</x:v>
      </x:c>
      <x:c r="CK195" s="174" t="str">
        <x:v>Yes</x:v>
      </x:c>
      <x:c r="CL195" s="174" t="str">
        <x:v>Yes</x:v>
      </x:c>
      <x:c r="CM195" s="174" t="str">
        <x:v>Clear</x:v>
      </x:c>
      <x:c r="CN195" s="174" t="str">
        <x:v>Verified — clear</x:v>
      </x:c>
      <x:c r="CO195" s="177" t="n">
        <x:v>46272</x:v>
      </x:c>
      <x:c r="CP195" s="174" t="str">
        <x:v>https://pubmed.ncbi.nlm.nih.gov/41370063/</x:v>
      </x:c>
      <x:c r="CQ195" s="174"/>
      <x:c r="CR195" s="174"/>
      <x:c r="CS195" s="174"/>
      <x:c r="CT195" s="174"/>
      <x:c r="CU195" s="176"/>
      <x:c r="CV195" s="176"/>
      <x:c r="CW195" s="176"/>
      <x:c r="CX195" s="176"/>
      <x:c r="CY195" s="176"/>
      <x:c r="CZ195" s="176"/>
      <x:c r="DA195" s="176"/>
      <x:c r="DB195" s="175" t="str">
        <x:f>IF(L195="","",IF(AND(COUNT(CU195:DA195)=7,OR(CU195=0,CU195=1,CU195=2),OR(CV195=0,CV195=1,CV195=2),OR(CW195=0,CW195=1,CW195=2),OR(CX195=0,CX195=1,CX195=2),OR(CY195=0,CY195=1,CY195=2),OR(CZ195=0,CZ195=1,CZ195=2),OR(DA195=0,DA195=1,DA195=2)),SUM(CU195:DA195),""))</x:f>
      </x:c>
      <x:c r="DC195" s="180" t="str">
        <x:f>IF(DB195="","",ROUND(DB195/14*10,1))</x:f>
      </x:c>
      <x:c r="DD195" s="174" t="str">
        <x:v>Pending</x:v>
      </x:c>
      <x:c r="DE195" s="175" t="str">
        <x:f>IF(L195="","",IF(DC195="","Pending",IF(DD195="Yes","CONDITIONAL — safety override",IF(DC195&gt;=8,"HIGH",IF(DC195&gt;=5,"CONDITIONAL","LOW")))))</x:f>
        <x:v>Pending</x:v>
      </x:c>
      <x:c r="DF195" s="174" t="str">
        <x:v>Pending screening and full-text appraisal; no transferability judgment made at identification.</x:v>
      </x:c>
      <x:c r="DG195" s="174"/>
      <x:c r="DH195" s="174"/>
      <x:c r="DI195" s="174"/>
      <x:c r="DJ195" s="174"/>
      <x:c r="DK195" s="174"/>
      <x:c r="DL195" s="174"/>
      <x:c r="DM195" s="174"/>
      <x:c r="DN195" s="174"/>
      <x:c r="DO195" s="174"/>
      <x:c r="DP195" s="174"/>
      <x:c r="DQ195" s="174"/>
      <x:c r="DR195" s="174"/>
      <x:c r="DS195" s="174"/>
      <x:c r="DT195" s="174"/>
      <x:c r="DU195" s="174"/>
      <x:c r="DV195" s="174"/>
      <x:c r="DW195" s="174"/>
      <x:c r="DX195" s="174"/>
      <x:c r="DY195" s="174"/>
      <x:c r="DZ195" s="174" t="str">
        <x:v>Title/abstract screening alone does not establish effectiveness, causality, methodological quality, transferability to Brazilian public safety or an institutional recommendation.</x:v>
      </x:c>
      <x:c r="EA195" s="174" t="str">
        <x:v>Pending</x:v>
      </x:c>
      <x:c r="EB195" s="175" t="str">
        <x:f>IF(L195="","",IF(EC195="READY","Yes","No / Pending"))</x:f>
        <x:v>No / Pending</x:v>
      </x:c>
      <x:c r="EC195" s="174" t="str">
        <x:f>IF(L195="","",IF(OR(ISNUMBER(SEARCH("Retracted Publication",Q195)),CM195="Retracted",CN195="Retracted",CM195="Expression of Concern",CN195="Expression of Concern",F195="Not used",CG195="Critical",CH195="High",CH195="Critical"),"BLOCKED — integrity or use restriction",IF(AND(CJ195="Yes",CK195="Yes",CL195="Yes"),IF(AND(CM195="Clear",CN195="Verified — clear"),IF(AND(AND(LEN(TRIM(CF195))&gt;0,LEFT(LOWER(TRIM(CF195)),7)&lt;&gt;"pending"),OR(CG195="High",CG195="Moderate"),OR(CH195="Low",CH195="Some concerns",CH195="Not applicable")),IF(AND(DD195="No",OR(DE195="HIGH",DE195="CONDITIONAL"),AND(LEN(TRIM(DF195))&gt;0,LEFT(LOWER(TRIM(DF195)),7)&lt;&gt;"pending")),IF(AND(AND(LEN(TRIM(DT195))&gt;0,LEFT(LOWER(TRIM(DT195)),7)&lt;&gt;"pending"),AND(LEN(TRIM(DU195))&gt;0,LEFT(LOWER(TRIM(DU195)),7)&lt;&gt;"pending"),OR(AND(LEN(TRIM(DV195))&gt;0,LEFT(LOWER(TRIM(DV195)),7)&lt;&gt;"pending"),AND(LEN(TRIM(DW195))&gt;0,LEFT(LOWER(TRIM(DW195)),7)&lt;&gt;"pending")),AND(LEN(TRIM(DX195))&gt;0,LEFT(LOWER(TRIM(DX195)),7)&lt;&gt;"pending")),IF(AND(F195="Claim-ready",OR(EA195="Strong",EA195="Moderate"),AND(LEN(TRIM(G195))&gt;0,LEFT(LOWER(TRIM(G195)),7)&lt;&gt;"pending"),G195&lt;&gt;"No substantive use decision is permitted from identification metadata alone.",AND(LEN(TRIM(DZ195))&gt;0,LEFT(LOWER(TRIM(DZ195)),7)&lt;&gt;"pending"),DZ195&lt;&gt;"Identification metadata alone does not permit any substantive scientific, causal, operational, or institutional claim.",AND(LEN(TRIM(EI195))&gt;0,LEFT(LOWER(TRIM(EI195)),7)&lt;&gt;"pending"),ISNUMBER(EH195),EH195&gt;0),"READY","PENDING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5" s="174" t="str">
        <x:v>Pending</x:v>
      </x:c>
      <x:c r="EE195" s="174"/>
      <x:c r="EF195" s="174" t="str">
        <x:v>Pending</x:v>
      </x:c>
      <x:c r="EG195" s="174" t="str">
        <x:v>Pending</x:v>
      </x:c>
      <x:c r="EH195" s="177"/>
      <x:c r="EI195" s="500"/>
      <x:c r="EJ195" s="174"/>
      <x:c r="EK195" s="174" t="str">
        <x:v>Pending</x:v>
      </x:c>
      <x:c r="EL195" s="177" t="n">
        <x:v>46272</x:v>
      </x:c>
      <x:c r="EM195" s="174" t="str">
        <x:v>Production PubMed record imported and reconciled to Zotero item 4B9L6R35;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5" s="181" t="n">
        <x:f>IF(L195="","",(IF(N195&lt;&gt;"",1,0)+IF(O195&lt;&gt;"",1,0)+IF(AJ195&lt;&gt;"",1,0)+IF(AU195&lt;&gt;"",1,0)+IF(BE195&lt;&gt;"",1,0)+IF(CF195&lt;&gt;"",1,0)+IF(CJ195="Yes",1,0)+IF(CL195="Yes",1,0)+IF(DE195&lt;&gt;"Pending",1,0)+IF(F195&lt;&gt;"",1,0)+IF(DZ195&lt;&gt;"",1,0)+IF(EI195&lt;&gt;"",1,0))/12)</x:f>
        <x:v>0.5</x:v>
      </x:c>
    </x:row>
    <x:row r="196">
      <x:c r="A196" s="175" t="str">
        <x:v>EV-0193</x:v>
      </x:c>
      <x:c r="B196" s="174" t="str">
        <x:v>Integrity check</x:v>
      </x:c>
      <x:c r="C196" s="175" t="str">
        <x:f>IF(L196="","",IF(LEFT(EC196,7)="BLOCKED","🔴 Do not use for conclusion",IF(EB196="Yes","🟢 Claim-ready","🟡 Caution / context")))</x:f>
        <x:v>🟡 Caution / context</x:v>
      </x:c>
      <x:c r="D196" s="174" t="str">
        <x:f>IF(L196="","",EC196)</x:f>
        <x:v>PENDING — appropriate appraisal</x:v>
      </x:c>
      <x:c r="E196" s="174" t="str">
        <x:v>P3 — Medium</x:v>
      </x:c>
      <x:c r="F196" s="174" t="str">
        <x:v>Pending</x:v>
      </x:c>
      <x:c r="G196" s="174" t="str">
        <x:v>Title/abstract identify an explicit tactical/public-safety context and readiness domain; retain for full-text assessment.</x:v>
      </x:c>
      <x:c r="H196" s="174" t="str">
        <x:v>Obtain and review lawful full text; confirm human adjudication; then select a design-specific appraisal instrument.</x:v>
      </x:c>
      <x:c r="I196" s="174"/>
      <x:c r="J196" s="174" t="str">
        <x:v>A — Core</x:v>
      </x:c>
      <x:c r="K196" s="174" t="str">
        <x:v>IDENTIFIED</x:v>
      </x:c>
      <x:c r="L196" s="174" t="str">
        <x:v>Variations in mood states among Brazilian air force pilots: a crossover analysis between operational and aerobatic flight missions.</x:v>
      </x:c>
      <x:c r="M196" s="174"/>
      <x:c r="N196" s="174" t="str">
        <x:v>Santana, Wilian de Jesus; Pivetta, Gilberto Pires; Da Silva, Carlos Eduardo Rosa; Campos, Fabio Angioluci Diniz; Farinatti, Paulo; Almeida, Gustavo; Verame, Adriano da Silva; Brandao, Regina; Figueira Junior, Aylton J</x:v>
      </x:c>
      <x:c r="O196" s="176" t="n">
        <x:v>2025</x:v>
      </x:c>
      <x:c r="P196" s="174" t="str">
        <x:v>Frontiers in physiology</x:v>
      </x:c>
      <x:c r="Q196" s="174" t="str">
        <x:v>Journal Article</x:v>
      </x:c>
      <x:c r="R196" s="174" t="str">
        <x:v>Unclear</x:v>
      </x:c>
      <x:c r="S196" s="174" t="str">
        <x:v>Unknown</x:v>
      </x:c>
      <x:c r="T196" s="174" t="str">
        <x:v>eng</x:v>
      </x:c>
      <x:c r="U196" s="174" t="str">
        <x:v>https://pubmed.ncbi.nlm.nih.gov/41367387/</x:v>
      </x:c>
      <x:c r="V196" s="174" t="str">
        <x:v>10.3389/fphys.2025.1643371</x:v>
      </x:c>
      <x:c r="W196" s="175" t="str">
        <x:f>IF(V196="","",LOWER(SUBSTITUTE(SUBSTITUTE(SUBSTITUTE(SUBSTITUTE(TRIM(V196),"https://doi.org/",""),"http://doi.org/",""),"https://dx.doi.org/",""),"doi:","")))</x:f>
        <x:v>10.3389/fphys.2025.1643371</x:v>
      </x:c>
      <x:c r="X196" s="174" t="str">
        <x:v>41367387</x:v>
      </x:c>
      <x:c r="Y196" s="174" t="str">
        <x:v>PMC12683274</x:v>
      </x:c>
      <x:c r="Z196" s="174"/>
      <x:c r="AA196" s="174" t="str">
        <x:v>PubMed/MEDLINE</x:v>
      </x:c>
      <x:c r="AB196" s="174" t="str">
        <x:v>PUBMED-A-v1.0-2026-08-28</x:v>
      </x:c>
      <x:c r="AC196" s="174" t="str">
        <x:v>SP-PUBMED-A-20260828</x:v>
      </x:c>
      <x:c r="AD196" s="177" t="n">
        <x:v>46262</x:v>
      </x:c>
      <x:c r="AE196" s="177" t="n">
        <x:v>46272</x:v>
      </x:c>
      <x:c r="AF196" s="174" t="str">
        <x:v>BC8L7IV2</x:v>
      </x:c>
      <x:c r="AG196" s="174"/>
      <x:c r="AH196" s="174" t="str">
        <x:v>Tactical Athlete → Operational Readiness Brazil</x:v>
      </x:c>
      <x:c r="AI196" s="174" t="str">
        <x:v>evidence-family:A</x:v>
      </x:c>
      <x:c r="AJ196" s="174"/>
      <x:c r="AK196" s="175" t="str">
        <x:f>IF(AJ196="","",IF(OR(LOWER(AJ196)="brazil",LOWER(AJ196)="brasil"),"Yes","No"))</x:f>
      </x:c>
      <x:c r="AL196" s="174"/>
      <x:c r="AM196" s="174"/>
      <x:c r="AN196" s="174"/>
      <x:c r="AO196" s="178"/>
      <x:c r="AP196" s="174"/>
      <x:c r="AQ196" s="174"/>
      <x:c r="AR196" s="174"/>
      <x:c r="AS196" s="174"/>
      <x:c r="AT196" s="174"/>
      <x:c r="AU196" s="174"/>
      <x:c r="AV196" s="174"/>
      <x:c r="AW196" s="174"/>
      <x:c r="AX196" s="174"/>
      <x:c r="AY196" s="174"/>
      <x:c r="AZ196" s="174"/>
      <x:c r="BA196" s="174"/>
      <x:c r="BB196" s="174"/>
      <x:c r="BC196" s="174"/>
      <x:c r="BD196" s="174"/>
      <x:c r="BE196" s="174"/>
      <x:c r="BF196" s="174"/>
      <x:c r="BG196" s="174"/>
      <x:c r="BH196" s="174"/>
      <x:c r="BI196" s="174"/>
      <x:c r="BJ196" s="174"/>
      <x:c r="BK196" s="174"/>
      <x:c r="BL196" s="174"/>
      <x:c r="BM196" s="174"/>
      <x:c r="BN196" s="174"/>
      <x:c r="BO196" s="174"/>
      <x:c r="BP196" s="174"/>
      <x:c r="BQ196" s="174"/>
      <x:c r="BR196" s="174"/>
      <x:c r="BS196" s="174"/>
      <x:c r="BT196" s="174"/>
      <x:c r="BU196" s="174"/>
      <x:c r="BV196" s="174"/>
      <x:c r="BW196" s="174"/>
      <x:c r="BX196" s="174"/>
      <x:c r="BY196" s="174"/>
      <x:c r="BZ196" s="174"/>
      <x:c r="CA196" s="174"/>
      <x:c r="CB196" s="174"/>
      <x:c r="CC196" s="174"/>
      <x:c r="CD196" s="174"/>
      <x:c r="CE196" s="174"/>
      <x:c r="CF196" s="174"/>
      <x:c r="CG196" s="174"/>
      <x:c r="CH196" s="174"/>
      <x:c r="CI196" s="179"/>
      <x:c r="CJ196" s="174" t="str">
        <x:v>Yes</x:v>
      </x:c>
      <x:c r="CK196" s="174" t="str">
        <x:v>Yes</x:v>
      </x:c>
      <x:c r="CL196" s="174" t="str">
        <x:v>Yes</x:v>
      </x:c>
      <x:c r="CM196" s="174" t="str">
        <x:v>Clear</x:v>
      </x:c>
      <x:c r="CN196" s="174" t="str">
        <x:v>Verified — clear</x:v>
      </x:c>
      <x:c r="CO196" s="177" t="n">
        <x:v>46272</x:v>
      </x:c>
      <x:c r="CP196" s="174" t="str">
        <x:v>https://pubmed.ncbi.nlm.nih.gov/41367387/</x:v>
      </x:c>
      <x:c r="CQ196" s="174"/>
      <x:c r="CR196" s="174"/>
      <x:c r="CS196" s="174"/>
      <x:c r="CT196" s="174"/>
      <x:c r="CU196" s="176"/>
      <x:c r="CV196" s="176"/>
      <x:c r="CW196" s="176"/>
      <x:c r="CX196" s="176"/>
      <x:c r="CY196" s="176"/>
      <x:c r="CZ196" s="176"/>
      <x:c r="DA196" s="176"/>
      <x:c r="DB196" s="175" t="str">
        <x:f>IF(L196="","",IF(AND(COUNT(CU196:DA196)=7,OR(CU196=0,CU196=1,CU196=2),OR(CV196=0,CV196=1,CV196=2),OR(CW196=0,CW196=1,CW196=2),OR(CX196=0,CX196=1,CX196=2),OR(CY196=0,CY196=1,CY196=2),OR(CZ196=0,CZ196=1,CZ196=2),OR(DA196=0,DA196=1,DA196=2)),SUM(CU196:DA196),""))</x:f>
      </x:c>
      <x:c r="DC196" s="180" t="str">
        <x:f>IF(DB196="","",ROUND(DB196/14*10,1))</x:f>
      </x:c>
      <x:c r="DD196" s="174" t="str">
        <x:v>Pending</x:v>
      </x:c>
      <x:c r="DE196" s="175" t="str">
        <x:f>IF(L196="","",IF(DC196="","Pending",IF(DD196="Yes","CONDITIONAL — safety override",IF(DC196&gt;=8,"HIGH",IF(DC196&gt;=5,"CONDITIONAL","LOW")))))</x:f>
        <x:v>Pending</x:v>
      </x:c>
      <x:c r="DF196" s="174" t="str">
        <x:v>Pending screening and full-text appraisal; no transferability judgment made at identification.</x:v>
      </x:c>
      <x:c r="DG196" s="174"/>
      <x:c r="DH196" s="174"/>
      <x:c r="DI196" s="174"/>
      <x:c r="DJ196" s="174"/>
      <x:c r="DK196" s="174"/>
      <x:c r="DL196" s="174"/>
      <x:c r="DM196" s="174"/>
      <x:c r="DN196" s="174"/>
      <x:c r="DO196" s="174"/>
      <x:c r="DP196" s="174"/>
      <x:c r="DQ196" s="174"/>
      <x:c r="DR196" s="174"/>
      <x:c r="DS196" s="174"/>
      <x:c r="DT196" s="174"/>
      <x:c r="DU196" s="174"/>
      <x:c r="DV196" s="174"/>
      <x:c r="DW196" s="174"/>
      <x:c r="DX196" s="174"/>
      <x:c r="DY196" s="174"/>
      <x:c r="DZ196" s="174" t="str">
        <x:v>Title/abstract screening alone does not establish effectiveness, causality, methodological quality, transferability to Brazilian public safety or an institutional recommendation.</x:v>
      </x:c>
      <x:c r="EA196" s="174" t="str">
        <x:v>Pending</x:v>
      </x:c>
      <x:c r="EB196" s="175" t="str">
        <x:f>IF(L196="","",IF(EC196="READY","Yes","No / Pending"))</x:f>
        <x:v>No / Pending</x:v>
      </x:c>
      <x:c r="EC196" s="174" t="str">
        <x:f>IF(L196="","",IF(OR(ISNUMBER(SEARCH("Retracted Publication",Q196)),CM196="Retracted",CN196="Retracted",CM196="Expression of Concern",CN196="Expression of Concern",F196="Not used",CG196="Critical",CH196="High",CH196="Critical"),"BLOCKED — integrity or use restriction",IF(AND(CJ196="Yes",CK196="Yes",CL196="Yes"),IF(AND(CM196="Clear",CN196="Verified — clear"),IF(AND(AND(LEN(TRIM(CF196))&gt;0,LEFT(LOWER(TRIM(CF196)),7)&lt;&gt;"pending"),OR(CG196="High",CG196="Moderate"),OR(CH196="Low",CH196="Some concerns",CH196="Not applicable")),IF(AND(DD196="No",OR(DE196="HIGH",DE196="CONDITIONAL"),AND(LEN(TRIM(DF196))&gt;0,LEFT(LOWER(TRIM(DF196)),7)&lt;&gt;"pending")),IF(AND(AND(LEN(TRIM(DT196))&gt;0,LEFT(LOWER(TRIM(DT196)),7)&lt;&gt;"pending"),AND(LEN(TRIM(DU196))&gt;0,LEFT(LOWER(TRIM(DU196)),7)&lt;&gt;"pending"),OR(AND(LEN(TRIM(DV196))&gt;0,LEFT(LOWER(TRIM(DV196)),7)&lt;&gt;"pending"),AND(LEN(TRIM(DW196))&gt;0,LEFT(LOWER(TRIM(DW196)),7)&lt;&gt;"pending")),AND(LEN(TRIM(DX196))&gt;0,LEFT(LOWER(TRIM(DX196)),7)&lt;&gt;"pending")),IF(AND(F196="Claim-ready",OR(EA196="Strong",EA196="Moderate"),AND(LEN(TRIM(G196))&gt;0,LEFT(LOWER(TRIM(G196)),7)&lt;&gt;"pending"),G196&lt;&gt;"No substantive use decision is permitted from identification metadata alone.",AND(LEN(TRIM(DZ196))&gt;0,LEFT(LOWER(TRIM(DZ196)),7)&lt;&gt;"pending"),DZ196&lt;&gt;"Identification metadata alone does not permit any substantive scientific, causal, operational, or institutional claim.",AND(LEN(TRIM(EI196))&gt;0,LEFT(LOWER(TRIM(EI196)),7)&lt;&gt;"pending"),ISNUMBER(EH196),EH196&gt;0),"READY","PENDING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6" s="174" t="str">
        <x:v>Pending</x:v>
      </x:c>
      <x:c r="EE196" s="174"/>
      <x:c r="EF196" s="174" t="str">
        <x:v>Pending</x:v>
      </x:c>
      <x:c r="EG196" s="174" t="str">
        <x:v>Pending</x:v>
      </x:c>
      <x:c r="EH196" s="177"/>
      <x:c r="EI196" s="500"/>
      <x:c r="EJ196" s="174"/>
      <x:c r="EK196" s="174" t="str">
        <x:v>Pending</x:v>
      </x:c>
      <x:c r="EL196" s="177" t="n">
        <x:v>46272</x:v>
      </x:c>
      <x:c r="EM196" s="174" t="str">
        <x:v>Production PubMed record imported and reconciled to Zotero item BC8L7IV2;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6" s="181" t="n">
        <x:f>IF(L196="","",(IF(N196&lt;&gt;"",1,0)+IF(O196&lt;&gt;"",1,0)+IF(AJ196&lt;&gt;"",1,0)+IF(AU196&lt;&gt;"",1,0)+IF(BE196&lt;&gt;"",1,0)+IF(CF196&lt;&gt;"",1,0)+IF(CJ196="Yes",1,0)+IF(CL196="Yes",1,0)+IF(DE196&lt;&gt;"Pending",1,0)+IF(F196&lt;&gt;"",1,0)+IF(DZ196&lt;&gt;"",1,0)+IF(EI196&lt;&gt;"",1,0))/12)</x:f>
        <x:v>0.5</x:v>
      </x:c>
    </x:row>
    <x:row r="197">
      <x:c r="A197" s="175" t="str">
        <x:v>EV-0194</x:v>
      </x:c>
      <x:c r="B197" s="174" t="str">
        <x:v>Integrity check</x:v>
      </x:c>
      <x:c r="C197" s="175" t="str">
        <x:f>IF(L197="","",IF(LEFT(EC197,7)="BLOCKED","🔴 Do not use for conclusion",IF(EB197="Yes","🟢 Claim-ready","🟡 Caution / context")))</x:f>
        <x:v>🟡 Caution / context</x:v>
      </x:c>
      <x:c r="D197" s="174" t="str">
        <x:f>IF(L197="","",EC197)</x:f>
        <x:v>PENDING — appropriate appraisal</x:v>
      </x:c>
      <x:c r="E197" s="174" t="str">
        <x:v>P3 — Medium</x:v>
      </x:c>
      <x:c r="F197" s="174" t="str">
        <x:v>Pending</x:v>
      </x:c>
      <x:c r="G197" s="174" t="str">
        <x:v>Title/abstract identify an explicit tactical/public-safety context and readiness domain; retain for full-text assessment.</x:v>
      </x:c>
      <x:c r="H197" s="174" t="str">
        <x:v>Obtain and review lawful full text; confirm human adjudication; then select a design-specific appraisal instrument.</x:v>
      </x:c>
      <x:c r="I197" s="174"/>
      <x:c r="J197" s="174" t="str">
        <x:v>A — Core</x:v>
      </x:c>
      <x:c r="K197" s="174" t="str">
        <x:v>IDENTIFIED</x:v>
      </x:c>
      <x:c r="L197" s="174" t="str">
        <x:v>Comparing Standard and Advanced Lipid Profiles in Law Enforcement Officers: A Pilot Study on the Links to Fitness, Body Composition, and Cardiometabolic Risk.</x:v>
      </x:c>
      <x:c r="M197" s="174"/>
      <x:c r="N197" s="174" t="str">
        <x:v>Johnson, Sarah E; Gil, Adriana; Conner, Michael J; Mota, Jacob A; Dawes, J Jay; Martin, Steven E; Gonzalez, Drew E</x:v>
      </x:c>
      <x:c r="O197" s="176" t="n">
        <x:v>2026</x:v>
      </x:c>
      <x:c r="P197" s="174" t="str">
        <x:v>Journal of occupational and environmental medicine</x:v>
      </x:c>
      <x:c r="Q197" s="174" t="str">
        <x:v>Comparative Study; Journal Article</x:v>
      </x:c>
      <x:c r="R197" s="174" t="str">
        <x:v>Unclear</x:v>
      </x:c>
      <x:c r="S197" s="174" t="str">
        <x:v>Unknown</x:v>
      </x:c>
      <x:c r="T197" s="174" t="str">
        <x:v>eng</x:v>
      </x:c>
      <x:c r="U197" s="174" t="str">
        <x:v>https://pubmed.ncbi.nlm.nih.gov/41355034/</x:v>
      </x:c>
      <x:c r="V197" s="174" t="str">
        <x:v>10.1097/jom.0000000000003637</x:v>
      </x:c>
      <x:c r="W197" s="175" t="str">
        <x:f>IF(V197="","",LOWER(SUBSTITUTE(SUBSTITUTE(SUBSTITUTE(SUBSTITUTE(TRIM(V197),"https://doi.org/",""),"http://doi.org/",""),"https://dx.doi.org/",""),"doi:","")))</x:f>
        <x:v>10.1097/jom.0000000000003637</x:v>
      </x:c>
      <x:c r="X197" s="174" t="str">
        <x:v>41355034</x:v>
      </x:c>
      <x:c r="Y197" s="174" t="str"/>
      <x:c r="Z197" s="174"/>
      <x:c r="AA197" s="174" t="str">
        <x:v>PubMed/MEDLINE</x:v>
      </x:c>
      <x:c r="AB197" s="174" t="str">
        <x:v>PUBMED-A-v1.0-2026-08-28</x:v>
      </x:c>
      <x:c r="AC197" s="174" t="str">
        <x:v>SP-PUBMED-A-20260828</x:v>
      </x:c>
      <x:c r="AD197" s="177" t="n">
        <x:v>46262</x:v>
      </x:c>
      <x:c r="AE197" s="177" t="n">
        <x:v>46272</x:v>
      </x:c>
      <x:c r="AF197" s="174" t="str">
        <x:v>DCUCC6D4</x:v>
      </x:c>
      <x:c r="AG197" s="174"/>
      <x:c r="AH197" s="174" t="str">
        <x:v>Tactical Athlete → Operational Readiness Brazil</x:v>
      </x:c>
      <x:c r="AI197" s="174" t="str">
        <x:v>evidence-family:A</x:v>
      </x:c>
      <x:c r="AJ197" s="174"/>
      <x:c r="AK197" s="175" t="str">
        <x:f>IF(AJ197="","",IF(OR(LOWER(AJ197)="brazil",LOWER(AJ197)="brasil"),"Yes","No"))</x:f>
      </x:c>
      <x:c r="AL197" s="174"/>
      <x:c r="AM197" s="174"/>
      <x:c r="AN197" s="174"/>
      <x:c r="AO197" s="178"/>
      <x:c r="AP197" s="174"/>
      <x:c r="AQ197" s="174"/>
      <x:c r="AR197" s="174"/>
      <x:c r="AS197" s="174"/>
      <x:c r="AT197" s="174"/>
      <x:c r="AU197" s="174"/>
      <x:c r="AV197" s="174"/>
      <x:c r="AW197" s="174"/>
      <x:c r="AX197" s="174"/>
      <x:c r="AY197" s="174"/>
      <x:c r="AZ197" s="174"/>
      <x:c r="BA197" s="174"/>
      <x:c r="BB197" s="174"/>
      <x:c r="BC197" s="174"/>
      <x:c r="BD197" s="174"/>
      <x:c r="BE197" s="174"/>
      <x:c r="BF197" s="174"/>
      <x:c r="BG197" s="174"/>
      <x:c r="BH197" s="174"/>
      <x:c r="BI197" s="174"/>
      <x:c r="BJ197" s="174"/>
      <x:c r="BK197" s="174"/>
      <x:c r="BL197" s="174"/>
      <x:c r="BM197" s="174"/>
      <x:c r="BN197" s="174"/>
      <x:c r="BO197" s="174"/>
      <x:c r="BP197" s="174"/>
      <x:c r="BQ197" s="174"/>
      <x:c r="BR197" s="174"/>
      <x:c r="BS197" s="174"/>
      <x:c r="BT197" s="174"/>
      <x:c r="BU197" s="174"/>
      <x:c r="BV197" s="174"/>
      <x:c r="BW197" s="174"/>
      <x:c r="BX197" s="174"/>
      <x:c r="BY197" s="174"/>
      <x:c r="BZ197" s="174"/>
      <x:c r="CA197" s="174"/>
      <x:c r="CB197" s="174"/>
      <x:c r="CC197" s="174"/>
      <x:c r="CD197" s="174"/>
      <x:c r="CE197" s="174"/>
      <x:c r="CF197" s="174"/>
      <x:c r="CG197" s="174"/>
      <x:c r="CH197" s="174"/>
      <x:c r="CI197" s="179"/>
      <x:c r="CJ197" s="174" t="str">
        <x:v>Yes</x:v>
      </x:c>
      <x:c r="CK197" s="174" t="str">
        <x:v>Yes</x:v>
      </x:c>
      <x:c r="CL197" s="174" t="str">
        <x:v>Yes</x:v>
      </x:c>
      <x:c r="CM197" s="174" t="str">
        <x:v>Clear</x:v>
      </x:c>
      <x:c r="CN197" s="174" t="str">
        <x:v>Verified — clear</x:v>
      </x:c>
      <x:c r="CO197" s="177" t="n">
        <x:v>46272</x:v>
      </x:c>
      <x:c r="CP197" s="174" t="str">
        <x:v>https://pubmed.ncbi.nlm.nih.gov/41355034/</x:v>
      </x:c>
      <x:c r="CQ197" s="174"/>
      <x:c r="CR197" s="174"/>
      <x:c r="CS197" s="174"/>
      <x:c r="CT197" s="174"/>
      <x:c r="CU197" s="176"/>
      <x:c r="CV197" s="176"/>
      <x:c r="CW197" s="176"/>
      <x:c r="CX197" s="176"/>
      <x:c r="CY197" s="176"/>
      <x:c r="CZ197" s="176"/>
      <x:c r="DA197" s="176"/>
      <x:c r="DB197" s="175" t="str">
        <x:f>IF(L197="","",IF(AND(COUNT(CU197:DA197)=7,OR(CU197=0,CU197=1,CU197=2),OR(CV197=0,CV197=1,CV197=2),OR(CW197=0,CW197=1,CW197=2),OR(CX197=0,CX197=1,CX197=2),OR(CY197=0,CY197=1,CY197=2),OR(CZ197=0,CZ197=1,CZ197=2),OR(DA197=0,DA197=1,DA197=2)),SUM(CU197:DA197),""))</x:f>
      </x:c>
      <x:c r="DC197" s="180" t="str">
        <x:f>IF(DB197="","",ROUND(DB197/14*10,1))</x:f>
      </x:c>
      <x:c r="DD197" s="174" t="str">
        <x:v>Pending</x:v>
      </x:c>
      <x:c r="DE197" s="175" t="str">
        <x:f>IF(L197="","",IF(DC197="","Pending",IF(DD197="Yes","CONDITIONAL — safety override",IF(DC197&gt;=8,"HIGH",IF(DC197&gt;=5,"CONDITIONAL","LOW")))))</x:f>
        <x:v>Pending</x:v>
      </x:c>
      <x:c r="DF197" s="174" t="str">
        <x:v>Pending screening and full-text appraisal; no transferability judgment made at identification.</x:v>
      </x:c>
      <x:c r="DG197" s="174"/>
      <x:c r="DH197" s="174"/>
      <x:c r="DI197" s="174"/>
      <x:c r="DJ197" s="174"/>
      <x:c r="DK197" s="174"/>
      <x:c r="DL197" s="174"/>
      <x:c r="DM197" s="174"/>
      <x:c r="DN197" s="174"/>
      <x:c r="DO197" s="174"/>
      <x:c r="DP197" s="174"/>
      <x:c r="DQ197" s="174"/>
      <x:c r="DR197" s="174"/>
      <x:c r="DS197" s="174"/>
      <x:c r="DT197" s="174"/>
      <x:c r="DU197" s="174"/>
      <x:c r="DV197" s="174"/>
      <x:c r="DW197" s="174"/>
      <x:c r="DX197" s="174"/>
      <x:c r="DY197" s="174"/>
      <x:c r="DZ197" s="174" t="str">
        <x:v>Title/abstract screening alone does not establish effectiveness, causality, methodological quality, transferability to Brazilian public safety or an institutional recommendation.</x:v>
      </x:c>
      <x:c r="EA197" s="174" t="str">
        <x:v>Pending</x:v>
      </x:c>
      <x:c r="EB197" s="175" t="str">
        <x:f>IF(L197="","",IF(EC197="READY","Yes","No / Pending"))</x:f>
        <x:v>No / Pending</x:v>
      </x:c>
      <x:c r="EC197" s="174" t="str">
        <x:f>IF(L197="","",IF(OR(ISNUMBER(SEARCH("Retracted Publication",Q197)),CM197="Retracted",CN197="Retracted",CM197="Expression of Concern",CN197="Expression of Concern",F197="Not used",CG197="Critical",CH197="High",CH197="Critical"),"BLOCKED — integrity or use restriction",IF(AND(CJ197="Yes",CK197="Yes",CL197="Yes"),IF(AND(CM197="Clear",CN197="Verified — clear"),IF(AND(AND(LEN(TRIM(CF197))&gt;0,LEFT(LOWER(TRIM(CF197)),7)&lt;&gt;"pending"),OR(CG197="High",CG197="Moderate"),OR(CH197="Low",CH197="Some concerns",CH197="Not applicable")),IF(AND(DD197="No",OR(DE197="HIGH",DE197="CONDITIONAL"),AND(LEN(TRIM(DF197))&gt;0,LEFT(LOWER(TRIM(DF197)),7)&lt;&gt;"pending")),IF(AND(AND(LEN(TRIM(DT197))&gt;0,LEFT(LOWER(TRIM(DT197)),7)&lt;&gt;"pending"),AND(LEN(TRIM(DU197))&gt;0,LEFT(LOWER(TRIM(DU197)),7)&lt;&gt;"pending"),OR(AND(LEN(TRIM(DV197))&gt;0,LEFT(LOWER(TRIM(DV197)),7)&lt;&gt;"pending"),AND(LEN(TRIM(DW197))&gt;0,LEFT(LOWER(TRIM(DW197)),7)&lt;&gt;"pending")),AND(LEN(TRIM(DX197))&gt;0,LEFT(LOWER(TRIM(DX197)),7)&lt;&gt;"pending")),IF(AND(F197="Claim-ready",OR(EA197="Strong",EA197="Moderate"),AND(LEN(TRIM(G197))&gt;0,LEFT(LOWER(TRIM(G197)),7)&lt;&gt;"pending"),G197&lt;&gt;"No substantive use decision is permitted from identification metadata alone.",AND(LEN(TRIM(DZ197))&gt;0,LEFT(LOWER(TRIM(DZ197)),7)&lt;&gt;"pending"),DZ197&lt;&gt;"Identification metadata alone does not permit any substantive scientific, causal, operational, or institutional claim.",AND(LEN(TRIM(EI197))&gt;0,LEFT(LOWER(TRIM(EI197)),7)&lt;&gt;"pending"),ISNUMBER(EH197),EH197&gt;0),"READY","PENDING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7" s="174" t="str">
        <x:v>Pending</x:v>
      </x:c>
      <x:c r="EE197" s="174"/>
      <x:c r="EF197" s="174" t="str">
        <x:v>Pending</x:v>
      </x:c>
      <x:c r="EG197" s="174" t="str">
        <x:v>Pending</x:v>
      </x:c>
      <x:c r="EH197" s="177"/>
      <x:c r="EI197" s="500"/>
      <x:c r="EJ197" s="174"/>
      <x:c r="EK197" s="174" t="str">
        <x:v>Pending</x:v>
      </x:c>
      <x:c r="EL197" s="177" t="n">
        <x:v>46272</x:v>
      </x:c>
      <x:c r="EM197" s="174" t="str">
        <x:v>Production PubMed record imported and reconciled to Zotero item DCUCC6D4;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7" s="181" t="n">
        <x:f>IF(L197="","",(IF(N197&lt;&gt;"",1,0)+IF(O197&lt;&gt;"",1,0)+IF(AJ197&lt;&gt;"",1,0)+IF(AU197&lt;&gt;"",1,0)+IF(BE197&lt;&gt;"",1,0)+IF(CF197&lt;&gt;"",1,0)+IF(CJ197="Yes",1,0)+IF(CL197="Yes",1,0)+IF(DE197&lt;&gt;"Pending",1,0)+IF(F197&lt;&gt;"",1,0)+IF(DZ197&lt;&gt;"",1,0)+IF(EI197&lt;&gt;"",1,0))/12)</x:f>
        <x:v>0.5</x:v>
      </x:c>
    </x:row>
    <x:row r="198">
      <x:c r="A198" s="175" t="str">
        <x:v>EV-0195</x:v>
      </x:c>
      <x:c r="B198" s="174" t="str">
        <x:v>Integrity check</x:v>
      </x:c>
      <x:c r="C198" s="175" t="str">
        <x:f>IF(L198="","",IF(LEFT(EC198,7)="BLOCKED","🔴 Do not use for conclusion",IF(EB198="Yes","🟢 Claim-ready","🟡 Caution / context")))</x:f>
        <x:v>🟡 Caution / context</x:v>
      </x:c>
      <x:c r="D198" s="174" t="str">
        <x:f>IF(L198="","",EC198)</x:f>
        <x:v>PENDING — appropriate appraisal</x:v>
      </x:c>
      <x:c r="E198" s="174" t="str">
        <x:v>P3 — Medium</x:v>
      </x:c>
      <x:c r="F198" s="174" t="str">
        <x:v>Pending</x:v>
      </x:c>
      <x:c r="G198" s="174" t="str">
        <x:v>Title/abstract identify an explicit tactical/public-safety context and readiness domain; retain for full-text assessment.</x:v>
      </x:c>
      <x:c r="H198" s="174" t="str">
        <x:v>Obtain and review lawful full text; confirm human adjudication; then select a design-specific appraisal instrument.</x:v>
      </x:c>
      <x:c r="I198" s="174"/>
      <x:c r="J198" s="174" t="str">
        <x:v>C — Implementation Science</x:v>
      </x:c>
      <x:c r="K198" s="174" t="str">
        <x:v>IDENTIFIED</x:v>
      </x:c>
      <x:c r="L198" s="174" t="str">
        <x:v>Addressing PTSD symptoms in first responders and healthcare workers through trauma-focused treatment in Employee Assistance Programs: Protocol for a randomized controlled trial.</x:v>
      </x:c>
      <x:c r="M198" s="174"/>
      <x:c r="N198" s="174" t="str">
        <x:v>Sripada, Rebecca K; Garlick, James; Hemphill, Naomi; Walters, Heather M; Ganoczy, Dara; Kim, H Myra; Zivin, Kara; Nevedal, Andrea L; Avallone, Kimberly M; Cigrang, Jeffrey A; Rauch, Sheila A M</x:v>
      </x:c>
      <x:c r="O198" s="176" t="n">
        <x:v>2026</x:v>
      </x:c>
      <x:c r="P198" s="174" t="str">
        <x:v>Contemporary clinical trials</x:v>
      </x:c>
      <x:c r="Q198" s="174" t="str">
        <x:v>Clinical Trial Protocol; Journal Article</x:v>
      </x:c>
      <x:c r="R198" s="174" t="str">
        <x:v>Unclear</x:v>
      </x:c>
      <x:c r="S198" s="174" t="str">
        <x:v>Unknown</x:v>
      </x:c>
      <x:c r="T198" s="174" t="str">
        <x:v>eng</x:v>
      </x:c>
      <x:c r="U198" s="174" t="str">
        <x:v>https://pubmed.ncbi.nlm.nih.gov/41352531/</x:v>
      </x:c>
      <x:c r="V198" s="174" t="str">
        <x:v>10.1016/j.cct.2025.108174</x:v>
      </x:c>
      <x:c r="W198" s="175" t="str">
        <x:f>IF(V198="","",LOWER(SUBSTITUTE(SUBSTITUTE(SUBSTITUTE(SUBSTITUTE(TRIM(V198),"https://doi.org/",""),"http://doi.org/",""),"https://dx.doi.org/",""),"doi:","")))</x:f>
        <x:v>10.1016/j.cct.2025.108174</x:v>
      </x:c>
      <x:c r="X198" s="174" t="str">
        <x:v>41352531</x:v>
      </x:c>
      <x:c r="Y198" s="174" t="str">
        <x:v>PMC13470624</x:v>
      </x:c>
      <x:c r="Z198" s="174"/>
      <x:c r="AA198" s="174" t="str">
        <x:v>PubMed/MEDLINE</x:v>
      </x:c>
      <x:c r="AB198" s="174" t="str">
        <x:v>PUBMED-C-v1.0-2026-08-28</x:v>
      </x:c>
      <x:c r="AC198" s="174" t="str">
        <x:v>SP-PUBMED-C-20260828</x:v>
      </x:c>
      <x:c r="AD198" s="177" t="n">
        <x:v>46262</x:v>
      </x:c>
      <x:c r="AE198" s="177" t="n">
        <x:v>46272</x:v>
      </x:c>
      <x:c r="AF198" s="174" t="str">
        <x:v>ZYKKH2JE</x:v>
      </x:c>
      <x:c r="AG198" s="174"/>
      <x:c r="AH198" s="174" t="str">
        <x:v>Tactical Athlete → Operational Readiness Brazil</x:v>
      </x:c>
      <x:c r="AI198" s="174" t="str">
        <x:v>evidence-family:C</x:v>
      </x:c>
      <x:c r="AJ198" s="174"/>
      <x:c r="AK198" s="175" t="str">
        <x:f>IF(AJ198="","",IF(OR(LOWER(AJ198)="brazil",LOWER(AJ198)="brasil"),"Yes","No"))</x:f>
      </x:c>
      <x:c r="AL198" s="174"/>
      <x:c r="AM198" s="174"/>
      <x:c r="AN198" s="174"/>
      <x:c r="AO198" s="178"/>
      <x:c r="AP198" s="174"/>
      <x:c r="AQ198" s="174"/>
      <x:c r="AR198" s="174"/>
      <x:c r="AS198" s="174"/>
      <x:c r="AT198" s="174"/>
      <x:c r="AU198" s="174"/>
      <x:c r="AV198" s="174"/>
      <x:c r="AW198" s="174"/>
      <x:c r="AX198" s="174"/>
      <x:c r="AY198" s="174"/>
      <x:c r="AZ198" s="174"/>
      <x:c r="BA198" s="174"/>
      <x:c r="BB198" s="174"/>
      <x:c r="BC198" s="174"/>
      <x:c r="BD198" s="174"/>
      <x:c r="BE198" s="174"/>
      <x:c r="BF198" s="174"/>
      <x:c r="BG198" s="174"/>
      <x:c r="BH198" s="174"/>
      <x:c r="BI198" s="174"/>
      <x:c r="BJ198" s="174"/>
      <x:c r="BK198" s="174"/>
      <x:c r="BL198" s="174"/>
      <x:c r="BM198" s="174"/>
      <x:c r="BN198" s="174"/>
      <x:c r="BO198" s="174"/>
      <x:c r="BP198" s="174"/>
      <x:c r="BQ198" s="174"/>
      <x:c r="BR198" s="174"/>
      <x:c r="BS198" s="174"/>
      <x:c r="BT198" s="174"/>
      <x:c r="BU198" s="174"/>
      <x:c r="BV198" s="174"/>
      <x:c r="BW198" s="174"/>
      <x:c r="BX198" s="174"/>
      <x:c r="BY198" s="174"/>
      <x:c r="BZ198" s="174"/>
      <x:c r="CA198" s="174"/>
      <x:c r="CB198" s="174"/>
      <x:c r="CC198" s="174"/>
      <x:c r="CD198" s="174"/>
      <x:c r="CE198" s="174"/>
      <x:c r="CF198" s="174"/>
      <x:c r="CG198" s="174"/>
      <x:c r="CH198" s="174"/>
      <x:c r="CI198" s="179"/>
      <x:c r="CJ198" s="174" t="str">
        <x:v>Yes</x:v>
      </x:c>
      <x:c r="CK198" s="174" t="str">
        <x:v>Yes</x:v>
      </x:c>
      <x:c r="CL198" s="174" t="str">
        <x:v>Yes</x:v>
      </x:c>
      <x:c r="CM198" s="174" t="str">
        <x:v>Clear</x:v>
      </x:c>
      <x:c r="CN198" s="174" t="str">
        <x:v>Verified — clear</x:v>
      </x:c>
      <x:c r="CO198" s="177" t="n">
        <x:v>46272</x:v>
      </x:c>
      <x:c r="CP198" s="174" t="str">
        <x:v>https://pubmed.ncbi.nlm.nih.gov/41352531/</x:v>
      </x:c>
      <x:c r="CQ198" s="174"/>
      <x:c r="CR198" s="174"/>
      <x:c r="CS198" s="174"/>
      <x:c r="CT198" s="174"/>
      <x:c r="CU198" s="176"/>
      <x:c r="CV198" s="176"/>
      <x:c r="CW198" s="176"/>
      <x:c r="CX198" s="176"/>
      <x:c r="CY198" s="176"/>
      <x:c r="CZ198" s="176"/>
      <x:c r="DA198" s="176"/>
      <x:c r="DB198" s="175" t="str">
        <x:f>IF(L198="","",IF(AND(COUNT(CU198:DA198)=7,OR(CU198=0,CU198=1,CU198=2),OR(CV198=0,CV198=1,CV198=2),OR(CW198=0,CW198=1,CW198=2),OR(CX198=0,CX198=1,CX198=2),OR(CY198=0,CY198=1,CY198=2),OR(CZ198=0,CZ198=1,CZ198=2),OR(DA198=0,DA198=1,DA198=2)),SUM(CU198:DA198),""))</x:f>
      </x:c>
      <x:c r="DC198" s="180" t="str">
        <x:f>IF(DB198="","",ROUND(DB198/14*10,1))</x:f>
      </x:c>
      <x:c r="DD198" s="174" t="str">
        <x:v>Pending</x:v>
      </x:c>
      <x:c r="DE198" s="175" t="str">
        <x:f>IF(L198="","",IF(DC198="","Pending",IF(DD198="Yes","CONDITIONAL — safety override",IF(DC198&gt;=8,"HIGH",IF(DC198&gt;=5,"CONDITIONAL","LOW")))))</x:f>
        <x:v>Pending</x:v>
      </x:c>
      <x:c r="DF198" s="174" t="str">
        <x:v>Pending screening and full-text appraisal; no transferability judgment made at identification.</x:v>
      </x:c>
      <x:c r="DG198" s="174"/>
      <x:c r="DH198" s="174"/>
      <x:c r="DI198" s="174"/>
      <x:c r="DJ198" s="174"/>
      <x:c r="DK198" s="174"/>
      <x:c r="DL198" s="174"/>
      <x:c r="DM198" s="174"/>
      <x:c r="DN198" s="174"/>
      <x:c r="DO198" s="174"/>
      <x:c r="DP198" s="174"/>
      <x:c r="DQ198" s="174"/>
      <x:c r="DR198" s="174"/>
      <x:c r="DS198" s="174"/>
      <x:c r="DT198" s="174"/>
      <x:c r="DU198" s="174"/>
      <x:c r="DV198" s="174"/>
      <x:c r="DW198" s="174"/>
      <x:c r="DX198" s="174"/>
      <x:c r="DY198" s="174"/>
      <x:c r="DZ198" s="174" t="str">
        <x:v>Title/abstract screening alone does not establish effectiveness, causality, methodological quality, transferability to Brazilian public safety or an institutional recommendation.</x:v>
      </x:c>
      <x:c r="EA198" s="174" t="str">
        <x:v>Pending</x:v>
      </x:c>
      <x:c r="EB198" s="175" t="str">
        <x:f>IF(L198="","",IF(EC198="READY","Yes","No / Pending"))</x:f>
        <x:v>No / Pending</x:v>
      </x:c>
      <x:c r="EC198" s="174" t="str">
        <x:f>IF(L198="","",IF(OR(ISNUMBER(SEARCH("Retracted Publication",Q198)),CM198="Retracted",CN198="Retracted",CM198="Expression of Concern",CN198="Expression of Concern",F198="Not used",CG198="Critical",CH198="High",CH198="Critical"),"BLOCKED — integrity or use restriction",IF(AND(CJ198="Yes",CK198="Yes",CL198="Yes"),IF(AND(CM198="Clear",CN198="Verified — clear"),IF(AND(AND(LEN(TRIM(CF198))&gt;0,LEFT(LOWER(TRIM(CF198)),7)&lt;&gt;"pending"),OR(CG198="High",CG198="Moderate"),OR(CH198="Low",CH198="Some concerns",CH198="Not applicable")),IF(AND(DD198="No",OR(DE198="HIGH",DE198="CONDITIONAL"),AND(LEN(TRIM(DF198))&gt;0,LEFT(LOWER(TRIM(DF198)),7)&lt;&gt;"pending")),IF(AND(AND(LEN(TRIM(DT198))&gt;0,LEFT(LOWER(TRIM(DT198)),7)&lt;&gt;"pending"),AND(LEN(TRIM(DU198))&gt;0,LEFT(LOWER(TRIM(DU198)),7)&lt;&gt;"pending"),OR(AND(LEN(TRIM(DV198))&gt;0,LEFT(LOWER(TRIM(DV198)),7)&lt;&gt;"pending"),AND(LEN(TRIM(DW198))&gt;0,LEFT(LOWER(TRIM(DW198)),7)&lt;&gt;"pending")),AND(LEN(TRIM(DX198))&gt;0,LEFT(LOWER(TRIM(DX198)),7)&lt;&gt;"pending")),IF(AND(F198="Claim-ready",OR(EA198="Strong",EA198="Moderate"),AND(LEN(TRIM(G198))&gt;0,LEFT(LOWER(TRIM(G198)),7)&lt;&gt;"pending"),G198&lt;&gt;"No substantive use decision is permitted from identification metadata alone.",AND(LEN(TRIM(DZ198))&gt;0,LEFT(LOWER(TRIM(DZ198)),7)&lt;&gt;"pending"),DZ198&lt;&gt;"Identification metadata alone does not permit any substantive scientific, causal, operational, or institutional claim.",AND(LEN(TRIM(EI198))&gt;0,LEFT(LOWER(TRIM(EI198)),7)&lt;&gt;"pending"),ISNUMBER(EH198),EH198&gt;0),"READY","PENDING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8" s="174" t="str">
        <x:v>Pending</x:v>
      </x:c>
      <x:c r="EE198" s="174"/>
      <x:c r="EF198" s="174" t="str">
        <x:v>Pending</x:v>
      </x:c>
      <x:c r="EG198" s="174" t="str">
        <x:v>Pending</x:v>
      </x:c>
      <x:c r="EH198" s="177"/>
      <x:c r="EI198" s="500"/>
      <x:c r="EJ198" s="174"/>
      <x:c r="EK198" s="174" t="str">
        <x:v>Pending</x:v>
      </x:c>
      <x:c r="EL198" s="177" t="n">
        <x:v>46272</x:v>
      </x:c>
      <x:c r="EM198" s="174" t="str">
        <x:v>Production PubMed record imported and reconciled to Zotero item ZYKKH2JE;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8" s="181" t="n">
        <x:f>IF(L198="","",(IF(N198&lt;&gt;"",1,0)+IF(O198&lt;&gt;"",1,0)+IF(AJ198&lt;&gt;"",1,0)+IF(AU198&lt;&gt;"",1,0)+IF(BE198&lt;&gt;"",1,0)+IF(CF198&lt;&gt;"",1,0)+IF(CJ198="Yes",1,0)+IF(CL198="Yes",1,0)+IF(DE198&lt;&gt;"Pending",1,0)+IF(F198&lt;&gt;"",1,0)+IF(DZ198&lt;&gt;"",1,0)+IF(EI198&lt;&gt;"",1,0))/12)</x:f>
        <x:v>0.5</x:v>
      </x:c>
    </x:row>
    <x:row r="199">
      <x:c r="A199" s="175" t="str">
        <x:v>EV-0196</x:v>
      </x:c>
      <x:c r="B199" s="174" t="str">
        <x:v>Integrity check</x:v>
      </x:c>
      <x:c r="C199" s="175" t="str">
        <x:f>IF(L199="","",IF(LEFT(EC199,7)="BLOCKED","🔴 Do not use for conclusion",IF(EB199="Yes","🟢 Claim-ready","🟡 Caution / context")))</x:f>
        <x:v>🟡 Caution / context</x:v>
      </x:c>
      <x:c r="D199" s="174" t="str">
        <x:f>IF(L199="","",EC199)</x:f>
        <x:v>PENDING — appropriate appraisal</x:v>
      </x:c>
      <x:c r="E199" s="174" t="str">
        <x:v>P3 — Medium</x:v>
      </x:c>
      <x:c r="F199" s="174" t="str">
        <x:v>Pending</x:v>
      </x:c>
      <x:c r="G199" s="174" t="str">
        <x:v>Title/abstract identify an explicit tactical/public-safety context and readiness domain; retain for full-text assessment.</x:v>
      </x:c>
      <x:c r="H199" s="174" t="str">
        <x:v>Obtain and review lawful full text; confirm human adjudication; then select a design-specific appraisal instrument.</x:v>
      </x:c>
      <x:c r="I199" s="174"/>
      <x:c r="J199" s="174" t="str">
        <x:v>A — Core</x:v>
      </x:c>
      <x:c r="K199" s="174" t="str">
        <x:v>IDENTIFIED</x:v>
      </x:c>
      <x:c r="L199" s="174" t="str">
        <x:v>Nutrition for Tactical Athletes: Insights, Applications and Research Gaps.</x:v>
      </x:c>
      <x:c r="M199" s="174"/>
      <x:c r="N199" s="174" t="str">
        <x:v>Lye, Jamie Ching Ting; Lee, Jason Kai Wei</x:v>
      </x:c>
      <x:c r="O199" s="176" t="n">
        <x:v>2026</x:v>
      </x:c>
      <x:c r="P199" s="174" t="str">
        <x:v>Sports medicine (Auckland, N.Z.)</x:v>
      </x:c>
      <x:c r="Q199" s="174" t="str">
        <x:v>Journal Article; Review</x:v>
      </x:c>
      <x:c r="R199" s="174" t="str">
        <x:v>Unclear</x:v>
      </x:c>
      <x:c r="S199" s="174" t="str">
        <x:v>Unknown</x:v>
      </x:c>
      <x:c r="T199" s="174" t="str">
        <x:v>eng</x:v>
      </x:c>
      <x:c r="U199" s="174" t="str">
        <x:v>https://pubmed.ncbi.nlm.nih.gov/41348147/</x:v>
      </x:c>
      <x:c r="V199" s="174" t="str">
        <x:v>10.1007/s40279-025-02363-7</x:v>
      </x:c>
      <x:c r="W199" s="175" t="str">
        <x:f>IF(V199="","",LOWER(SUBSTITUTE(SUBSTITUTE(SUBSTITUTE(SUBSTITUTE(TRIM(V199),"https://doi.org/",""),"http://doi.org/",""),"https://dx.doi.org/",""),"doi:","")))</x:f>
        <x:v>10.1007/s40279-025-02363-7</x:v>
      </x:c>
      <x:c r="X199" s="174" t="str">
        <x:v>41348147</x:v>
      </x:c>
      <x:c r="Y199" s="174" t="str">
        <x:v>PMC12982318</x:v>
      </x:c>
      <x:c r="Z199" s="174"/>
      <x:c r="AA199" s="174" t="str">
        <x:v>PubMed/MEDLINE</x:v>
      </x:c>
      <x:c r="AB199" s="174" t="str">
        <x:v>PUBMED-A-v1.0-2026-08-28</x:v>
      </x:c>
      <x:c r="AC199" s="174" t="str">
        <x:v>SP-PUBMED-A-20260828</x:v>
      </x:c>
      <x:c r="AD199" s="177" t="n">
        <x:v>46262</x:v>
      </x:c>
      <x:c r="AE199" s="177" t="n">
        <x:v>46272</x:v>
      </x:c>
      <x:c r="AF199" s="174" t="str">
        <x:v>AG6F7L4D</x:v>
      </x:c>
      <x:c r="AG199" s="174"/>
      <x:c r="AH199" s="174" t="str">
        <x:v>Tactical Athlete → Operational Readiness Brazil</x:v>
      </x:c>
      <x:c r="AI199" s="174" t="str">
        <x:v>evidence-family:A</x:v>
      </x:c>
      <x:c r="AJ199" s="174"/>
      <x:c r="AK199" s="175" t="str">
        <x:f>IF(AJ199="","",IF(OR(LOWER(AJ199)="brazil",LOWER(AJ199)="brasil"),"Yes","No"))</x:f>
      </x:c>
      <x:c r="AL199" s="174"/>
      <x:c r="AM199" s="174"/>
      <x:c r="AN199" s="174"/>
      <x:c r="AO199" s="178"/>
      <x:c r="AP199" s="174"/>
      <x:c r="AQ199" s="174"/>
      <x:c r="AR199" s="174"/>
      <x:c r="AS199" s="174"/>
      <x:c r="AT199" s="174"/>
      <x:c r="AU199" s="174"/>
      <x:c r="AV199" s="174"/>
      <x:c r="AW199" s="174"/>
      <x:c r="AX199" s="174"/>
      <x:c r="AY199" s="174"/>
      <x:c r="AZ199" s="174"/>
      <x:c r="BA199" s="174"/>
      <x:c r="BB199" s="174"/>
      <x:c r="BC199" s="174"/>
      <x:c r="BD199" s="174"/>
      <x:c r="BE199" s="174"/>
      <x:c r="BF199" s="174"/>
      <x:c r="BG199" s="174"/>
      <x:c r="BH199" s="174"/>
      <x:c r="BI199" s="174"/>
      <x:c r="BJ199" s="174"/>
      <x:c r="BK199" s="174"/>
      <x:c r="BL199" s="174"/>
      <x:c r="BM199" s="174"/>
      <x:c r="BN199" s="174"/>
      <x:c r="BO199" s="174"/>
      <x:c r="BP199" s="174"/>
      <x:c r="BQ199" s="174"/>
      <x:c r="BR199" s="174"/>
      <x:c r="BS199" s="174"/>
      <x:c r="BT199" s="174"/>
      <x:c r="BU199" s="174"/>
      <x:c r="BV199" s="174"/>
      <x:c r="BW199" s="174"/>
      <x:c r="BX199" s="174"/>
      <x:c r="BY199" s="174"/>
      <x:c r="BZ199" s="174"/>
      <x:c r="CA199" s="174"/>
      <x:c r="CB199" s="174"/>
      <x:c r="CC199" s="174"/>
      <x:c r="CD199" s="174"/>
      <x:c r="CE199" s="174"/>
      <x:c r="CF199" s="174"/>
      <x:c r="CG199" s="174"/>
      <x:c r="CH199" s="174"/>
      <x:c r="CI199" s="179"/>
      <x:c r="CJ199" s="174" t="str">
        <x:v>Yes</x:v>
      </x:c>
      <x:c r="CK199" s="174" t="str">
        <x:v>Yes</x:v>
      </x:c>
      <x:c r="CL199" s="174" t="str">
        <x:v>Yes</x:v>
      </x:c>
      <x:c r="CM199" s="174" t="str">
        <x:v>Clear</x:v>
      </x:c>
      <x:c r="CN199" s="174" t="str">
        <x:v>Verified — clear</x:v>
      </x:c>
      <x:c r="CO199" s="177" t="n">
        <x:v>46272</x:v>
      </x:c>
      <x:c r="CP199" s="174" t="str">
        <x:v>https://pubmed.ncbi.nlm.nih.gov/41348147/</x:v>
      </x:c>
      <x:c r="CQ199" s="174"/>
      <x:c r="CR199" s="174"/>
      <x:c r="CS199" s="174"/>
      <x:c r="CT199" s="174"/>
      <x:c r="CU199" s="176"/>
      <x:c r="CV199" s="176"/>
      <x:c r="CW199" s="176"/>
      <x:c r="CX199" s="176"/>
      <x:c r="CY199" s="176"/>
      <x:c r="CZ199" s="176"/>
      <x:c r="DA199" s="176"/>
      <x:c r="DB199" s="175" t="str">
        <x:f>IF(L199="","",IF(AND(COUNT(CU199:DA199)=7,OR(CU199=0,CU199=1,CU199=2),OR(CV199=0,CV199=1,CV199=2),OR(CW199=0,CW199=1,CW199=2),OR(CX199=0,CX199=1,CX199=2),OR(CY199=0,CY199=1,CY199=2),OR(CZ199=0,CZ199=1,CZ199=2),OR(DA199=0,DA199=1,DA199=2)),SUM(CU199:DA199),""))</x:f>
      </x:c>
      <x:c r="DC199" s="180" t="str">
        <x:f>IF(DB199="","",ROUND(DB199/14*10,1))</x:f>
      </x:c>
      <x:c r="DD199" s="174" t="str">
        <x:v>Pending</x:v>
      </x:c>
      <x:c r="DE199" s="175" t="str">
        <x:f>IF(L199="","",IF(DC199="","Pending",IF(DD199="Yes","CONDITIONAL — safety override",IF(DC199&gt;=8,"HIGH",IF(DC199&gt;=5,"CONDITIONAL","LOW")))))</x:f>
        <x:v>Pending</x:v>
      </x:c>
      <x:c r="DF199" s="174" t="str">
        <x:v>Pending screening and full-text appraisal; no transferability judgment made at identification.</x:v>
      </x:c>
      <x:c r="DG199" s="174"/>
      <x:c r="DH199" s="174"/>
      <x:c r="DI199" s="174"/>
      <x:c r="DJ199" s="174"/>
      <x:c r="DK199" s="174"/>
      <x:c r="DL199" s="174"/>
      <x:c r="DM199" s="174"/>
      <x:c r="DN199" s="174"/>
      <x:c r="DO199" s="174"/>
      <x:c r="DP199" s="174"/>
      <x:c r="DQ199" s="174"/>
      <x:c r="DR199" s="174"/>
      <x:c r="DS199" s="174"/>
      <x:c r="DT199" s="174"/>
      <x:c r="DU199" s="174"/>
      <x:c r="DV199" s="174"/>
      <x:c r="DW199" s="174"/>
      <x:c r="DX199" s="174"/>
      <x:c r="DY199" s="174"/>
      <x:c r="DZ199" s="174" t="str">
        <x:v>Title/abstract screening alone does not establish effectiveness, causality, methodological quality, transferability to Brazilian public safety or an institutional recommendation.</x:v>
      </x:c>
      <x:c r="EA199" s="174" t="str">
        <x:v>Pending</x:v>
      </x:c>
      <x:c r="EB199" s="175" t="str">
        <x:f>IF(L199="","",IF(EC199="READY","Yes","No / Pending"))</x:f>
        <x:v>No / Pending</x:v>
      </x:c>
      <x:c r="EC199" s="174" t="str">
        <x:f>IF(L199="","",IF(OR(ISNUMBER(SEARCH("Retracted Publication",Q199)),CM199="Retracted",CN199="Retracted",CM199="Expression of Concern",CN199="Expression of Concern",F199="Not used",CG199="Critical",CH199="High",CH199="Critical"),"BLOCKED — integrity or use restriction",IF(AND(CJ199="Yes",CK199="Yes",CL199="Yes"),IF(AND(CM199="Clear",CN199="Verified — clear"),IF(AND(AND(LEN(TRIM(CF199))&gt;0,LEFT(LOWER(TRIM(CF199)),7)&lt;&gt;"pending"),OR(CG199="High",CG199="Moderate"),OR(CH199="Low",CH199="Some concerns",CH199="Not applicable")),IF(AND(DD199="No",OR(DE199="HIGH",DE199="CONDITIONAL"),AND(LEN(TRIM(DF199))&gt;0,LEFT(LOWER(TRIM(DF199)),7)&lt;&gt;"pending")),IF(AND(AND(LEN(TRIM(DT199))&gt;0,LEFT(LOWER(TRIM(DT199)),7)&lt;&gt;"pending"),AND(LEN(TRIM(DU199))&gt;0,LEFT(LOWER(TRIM(DU199)),7)&lt;&gt;"pending"),OR(AND(LEN(TRIM(DV199))&gt;0,LEFT(LOWER(TRIM(DV199)),7)&lt;&gt;"pending"),AND(LEN(TRIM(DW199))&gt;0,LEFT(LOWER(TRIM(DW199)),7)&lt;&gt;"pending")),AND(LEN(TRIM(DX199))&gt;0,LEFT(LOWER(TRIM(DX199)),7)&lt;&gt;"pending")),IF(AND(F199="Claim-ready",OR(EA199="Strong",EA199="Moderate"),AND(LEN(TRIM(G199))&gt;0,LEFT(LOWER(TRIM(G199)),7)&lt;&gt;"pending"),G199&lt;&gt;"No substantive use decision is permitted from identification metadata alone.",AND(LEN(TRIM(DZ199))&gt;0,LEFT(LOWER(TRIM(DZ199)),7)&lt;&gt;"pending"),DZ199&lt;&gt;"Identification metadata alone does not permit any substantive scientific, causal, operational, or institutional claim.",AND(LEN(TRIM(EI199))&gt;0,LEFT(LOWER(TRIM(EI199)),7)&lt;&gt;"pending"),ISNUMBER(EH199),EH199&gt;0),"READY","PENDING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99" s="174" t="str">
        <x:v>Pending</x:v>
      </x:c>
      <x:c r="EE199" s="174"/>
      <x:c r="EF199" s="174" t="str">
        <x:v>Pending</x:v>
      </x:c>
      <x:c r="EG199" s="174" t="str">
        <x:v>Pending</x:v>
      </x:c>
      <x:c r="EH199" s="177"/>
      <x:c r="EI199" s="500"/>
      <x:c r="EJ199" s="174"/>
      <x:c r="EK199" s="174" t="str">
        <x:v>Pending</x:v>
      </x:c>
      <x:c r="EL199" s="177" t="n">
        <x:v>46272</x:v>
      </x:c>
      <x:c r="EM199" s="174" t="str">
        <x:v>Production PubMed record imported and reconciled to Zotero item AG6F7L4D;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99" s="181" t="n">
        <x:f>IF(L199="","",(IF(N199&lt;&gt;"",1,0)+IF(O199&lt;&gt;"",1,0)+IF(AJ199&lt;&gt;"",1,0)+IF(AU199&lt;&gt;"",1,0)+IF(BE199&lt;&gt;"",1,0)+IF(CF199&lt;&gt;"",1,0)+IF(CJ199="Yes",1,0)+IF(CL199="Yes",1,0)+IF(DE199&lt;&gt;"Pending",1,0)+IF(F199&lt;&gt;"",1,0)+IF(DZ199&lt;&gt;"",1,0)+IF(EI199&lt;&gt;"",1,0))/12)</x:f>
        <x:v>0.5</x:v>
      </x:c>
    </x:row>
    <x:row r="200">
      <x:c r="A200" s="175" t="str">
        <x:v>EV-0197</x:v>
      </x:c>
      <x:c r="B200" s="174" t="str">
        <x:v>Integrity check</x:v>
      </x:c>
      <x:c r="C200" s="175" t="str">
        <x:f>IF(L200="","",IF(LEFT(EC200,7)="BLOCKED","🔴 Do not use for conclusion",IF(EB200="Yes","🟢 Claim-ready","🟡 Caution / context")))</x:f>
        <x:v>🟡 Caution / context</x:v>
      </x:c>
      <x:c r="D200" s="174" t="str">
        <x:f>IF(L200="","",EC200)</x:f>
        <x:v>PENDING — appropriate appraisal</x:v>
      </x:c>
      <x:c r="E200" s="174" t="str">
        <x:v>P3 — Medium</x:v>
      </x:c>
      <x:c r="F200" s="174" t="str">
        <x:v>Pending</x:v>
      </x:c>
      <x:c r="G200" s="174" t="str">
        <x:v>Title/abstract identify an explicit tactical/public-safety context and readiness domain; retain for full-text assessment.</x:v>
      </x:c>
      <x:c r="H200" s="174" t="str">
        <x:v>Obtain and review lawful full text; confirm human adjudication; then select a design-specific appraisal instrument.</x:v>
      </x:c>
      <x:c r="I200" s="174"/>
      <x:c r="J200" s="174" t="str">
        <x:v>A — Core</x:v>
      </x:c>
      <x:c r="K200" s="174" t="str">
        <x:v>IDENTIFIED</x:v>
      </x:c>
      <x:c r="L200" s="174" t="str">
        <x:v>Anaphylaxis Secondary to Aeroallergen Immunotherapy in a Military Member.</x:v>
      </x:c>
      <x:c r="M200" s="174"/>
      <x:c r="N200" s="174" t="str">
        <x:v>Klein, Ava P; Howell, Jackson L; Coop, Christopher; Neaves, Brittanie</x:v>
      </x:c>
      <x:c r="O200" s="176" t="n">
        <x:v>2025</x:v>
      </x:c>
      <x:c r="P200" s="174" t="str">
        <x:v>Cureus</x:v>
      </x:c>
      <x:c r="Q200" s="174" t="str">
        <x:v>Case Reports; Journal Article</x:v>
      </x:c>
      <x:c r="R200" s="174" t="str">
        <x:v>Unclear</x:v>
      </x:c>
      <x:c r="S200" s="174" t="str">
        <x:v>Unknown</x:v>
      </x:c>
      <x:c r="T200" s="174" t="str">
        <x:v>eng</x:v>
      </x:c>
      <x:c r="U200" s="174" t="str">
        <x:v>https://pubmed.ncbi.nlm.nih.gov/41346888/</x:v>
      </x:c>
      <x:c r="V200" s="174" t="str">
        <x:v>10.7759/cureus.95954</x:v>
      </x:c>
      <x:c r="W200" s="175" t="str">
        <x:f>IF(V200="","",LOWER(SUBSTITUTE(SUBSTITUTE(SUBSTITUTE(SUBSTITUTE(TRIM(V200),"https://doi.org/",""),"http://doi.org/",""),"https://dx.doi.org/",""),"doi:","")))</x:f>
        <x:v>10.7759/cureus.95954</x:v>
      </x:c>
      <x:c r="X200" s="174" t="str">
        <x:v>41346888</x:v>
      </x:c>
      <x:c r="Y200" s="174" t="str">
        <x:v>PMC12672959</x:v>
      </x:c>
      <x:c r="Z200" s="174"/>
      <x:c r="AA200" s="174" t="str">
        <x:v>PubMed/MEDLINE</x:v>
      </x:c>
      <x:c r="AB200" s="174" t="str">
        <x:v>PUBMED-A-v1.0-2026-08-28</x:v>
      </x:c>
      <x:c r="AC200" s="174" t="str">
        <x:v>SP-PUBMED-A-20260828</x:v>
      </x:c>
      <x:c r="AD200" s="177" t="n">
        <x:v>46262</x:v>
      </x:c>
      <x:c r="AE200" s="177" t="n">
        <x:v>46272</x:v>
      </x:c>
      <x:c r="AF200" s="174" t="str">
        <x:v>GJ7FT99U</x:v>
      </x:c>
      <x:c r="AG200" s="174"/>
      <x:c r="AH200" s="174" t="str">
        <x:v>Tactical Athlete → Operational Readiness Brazil</x:v>
      </x:c>
      <x:c r="AI200" s="174" t="str">
        <x:v>evidence-family:A</x:v>
      </x:c>
      <x:c r="AJ200" s="174"/>
      <x:c r="AK200" s="175" t="str">
        <x:f>IF(AJ200="","",IF(OR(LOWER(AJ200)="brazil",LOWER(AJ200)="brasil"),"Yes","No"))</x:f>
      </x:c>
      <x:c r="AL200" s="174"/>
      <x:c r="AM200" s="174"/>
      <x:c r="AN200" s="174"/>
      <x:c r="AO200" s="178"/>
      <x:c r="AP200" s="174"/>
      <x:c r="AQ200" s="174"/>
      <x:c r="AR200" s="174"/>
      <x:c r="AS200" s="174"/>
      <x:c r="AT200" s="174"/>
      <x:c r="AU200" s="174"/>
      <x:c r="AV200" s="174"/>
      <x:c r="AW200" s="174"/>
      <x:c r="AX200" s="174"/>
      <x:c r="AY200" s="174"/>
      <x:c r="AZ200" s="174"/>
      <x:c r="BA200" s="174"/>
      <x:c r="BB200" s="174"/>
      <x:c r="BC200" s="174"/>
      <x:c r="BD200" s="174"/>
      <x:c r="BE200" s="174"/>
      <x:c r="BF200" s="174"/>
      <x:c r="BG200" s="174"/>
      <x:c r="BH200" s="174"/>
      <x:c r="BI200" s="174"/>
      <x:c r="BJ200" s="174"/>
      <x:c r="BK200" s="174"/>
      <x:c r="BL200" s="174"/>
      <x:c r="BM200" s="174"/>
      <x:c r="BN200" s="174"/>
      <x:c r="BO200" s="174"/>
      <x:c r="BP200" s="174"/>
      <x:c r="BQ200" s="174"/>
      <x:c r="BR200" s="174"/>
      <x:c r="BS200" s="174"/>
      <x:c r="BT200" s="174"/>
      <x:c r="BU200" s="174"/>
      <x:c r="BV200" s="174"/>
      <x:c r="BW200" s="174"/>
      <x:c r="BX200" s="174"/>
      <x:c r="BY200" s="174"/>
      <x:c r="BZ200" s="174"/>
      <x:c r="CA200" s="174"/>
      <x:c r="CB200" s="174"/>
      <x:c r="CC200" s="174"/>
      <x:c r="CD200" s="174"/>
      <x:c r="CE200" s="174"/>
      <x:c r="CF200" s="174"/>
      <x:c r="CG200" s="174"/>
      <x:c r="CH200" s="174"/>
      <x:c r="CI200" s="179"/>
      <x:c r="CJ200" s="174" t="str">
        <x:v>Yes</x:v>
      </x:c>
      <x:c r="CK200" s="174" t="str">
        <x:v>Yes</x:v>
      </x:c>
      <x:c r="CL200" s="174" t="str">
        <x:v>Yes</x:v>
      </x:c>
      <x:c r="CM200" s="174" t="str">
        <x:v>Clear</x:v>
      </x:c>
      <x:c r="CN200" s="174" t="str">
        <x:v>Verified — clear</x:v>
      </x:c>
      <x:c r="CO200" s="177" t="n">
        <x:v>46272</x:v>
      </x:c>
      <x:c r="CP200" s="174" t="str">
        <x:v>https://pubmed.ncbi.nlm.nih.gov/41346888/</x:v>
      </x:c>
      <x:c r="CQ200" s="174"/>
      <x:c r="CR200" s="174"/>
      <x:c r="CS200" s="174"/>
      <x:c r="CT200" s="174"/>
      <x:c r="CU200" s="176"/>
      <x:c r="CV200" s="176"/>
      <x:c r="CW200" s="176"/>
      <x:c r="CX200" s="176"/>
      <x:c r="CY200" s="176"/>
      <x:c r="CZ200" s="176"/>
      <x:c r="DA200" s="176"/>
      <x:c r="DB200" s="175" t="str">
        <x:f>IF(L200="","",IF(AND(COUNT(CU200:DA200)=7,OR(CU200=0,CU200=1,CU200=2),OR(CV200=0,CV200=1,CV200=2),OR(CW200=0,CW200=1,CW200=2),OR(CX200=0,CX200=1,CX200=2),OR(CY200=0,CY200=1,CY200=2),OR(CZ200=0,CZ200=1,CZ200=2),OR(DA200=0,DA200=1,DA200=2)),SUM(CU200:DA200),""))</x:f>
      </x:c>
      <x:c r="DC200" s="180" t="str">
        <x:f>IF(DB200="","",ROUND(DB200/14*10,1))</x:f>
      </x:c>
      <x:c r="DD200" s="174" t="str">
        <x:v>Pending</x:v>
      </x:c>
      <x:c r="DE200" s="175" t="str">
        <x:f>IF(L200="","",IF(DC200="","Pending",IF(DD200="Yes","CONDITIONAL — safety override",IF(DC200&gt;=8,"HIGH",IF(DC200&gt;=5,"CONDITIONAL","LOW")))))</x:f>
        <x:v>Pending</x:v>
      </x:c>
      <x:c r="DF200" s="174" t="str">
        <x:v>Pending screening and full-text appraisal; no transferability judgment made at identification.</x:v>
      </x:c>
      <x:c r="DG200" s="174"/>
      <x:c r="DH200" s="174"/>
      <x:c r="DI200" s="174"/>
      <x:c r="DJ200" s="174"/>
      <x:c r="DK200" s="174"/>
      <x:c r="DL200" s="174"/>
      <x:c r="DM200" s="174"/>
      <x:c r="DN200" s="174"/>
      <x:c r="DO200" s="174"/>
      <x:c r="DP200" s="174"/>
      <x:c r="DQ200" s="174"/>
      <x:c r="DR200" s="174"/>
      <x:c r="DS200" s="174"/>
      <x:c r="DT200" s="174"/>
      <x:c r="DU200" s="174"/>
      <x:c r="DV200" s="174"/>
      <x:c r="DW200" s="174"/>
      <x:c r="DX200" s="174"/>
      <x:c r="DY200" s="174"/>
      <x:c r="DZ200" s="174" t="str">
        <x:v>Title/abstract screening alone does not establish effectiveness, causality, methodological quality, transferability to Brazilian public safety or an institutional recommendation.</x:v>
      </x:c>
      <x:c r="EA200" s="174" t="str">
        <x:v>Pending</x:v>
      </x:c>
      <x:c r="EB200" s="175" t="str">
        <x:f>IF(L200="","",IF(EC200="READY","Yes","No / Pending"))</x:f>
        <x:v>No / Pending</x:v>
      </x:c>
      <x:c r="EC200" s="174" t="str">
        <x:f>IF(L200="","",IF(OR(ISNUMBER(SEARCH("Retracted Publication",Q200)),CM200="Retracted",CN200="Retracted",CM200="Expression of Concern",CN200="Expression of Concern",F200="Not used",CG200="Critical",CH200="High",CH200="Critical"),"BLOCKED — integrity or use restriction",IF(AND(CJ200="Yes",CK200="Yes",CL200="Yes"),IF(AND(CM200="Clear",CN200="Verified — clear"),IF(AND(AND(LEN(TRIM(CF200))&gt;0,LEFT(LOWER(TRIM(CF200)),7)&lt;&gt;"pending"),OR(CG200="High",CG200="Moderate"),OR(CH200="Low",CH200="Some concerns",CH200="Not applicable")),IF(AND(DD200="No",OR(DE200="HIGH",DE200="CONDITIONAL"),AND(LEN(TRIM(DF200))&gt;0,LEFT(LOWER(TRIM(DF200)),7)&lt;&gt;"pending")),IF(AND(AND(LEN(TRIM(DT200))&gt;0,LEFT(LOWER(TRIM(DT200)),7)&lt;&gt;"pending"),AND(LEN(TRIM(DU200))&gt;0,LEFT(LOWER(TRIM(DU200)),7)&lt;&gt;"pending"),OR(AND(LEN(TRIM(DV200))&gt;0,LEFT(LOWER(TRIM(DV200)),7)&lt;&gt;"pending"),AND(LEN(TRIM(DW200))&gt;0,LEFT(LOWER(TRIM(DW200)),7)&lt;&gt;"pending")),AND(LEN(TRIM(DX200))&gt;0,LEFT(LOWER(TRIM(DX200)),7)&lt;&gt;"pending")),IF(AND(F200="Claim-ready",OR(EA200="Strong",EA200="Moderate"),AND(LEN(TRIM(G200))&gt;0,LEFT(LOWER(TRIM(G200)),7)&lt;&gt;"pending"),G200&lt;&gt;"No substantive use decision is permitted from identification metadata alone.",AND(LEN(TRIM(DZ200))&gt;0,LEFT(LOWER(TRIM(DZ200)),7)&lt;&gt;"pending"),DZ200&lt;&gt;"Identification metadata alone does not permit any substantive scientific, causal, operational, or institutional claim.",AND(LEN(TRIM(EI200))&gt;0,LEFT(LOWER(TRIM(EI200)),7)&lt;&gt;"pending"),ISNUMBER(EH200),EH200&gt;0),"READY","PENDING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0" s="174" t="str">
        <x:v>Pending</x:v>
      </x:c>
      <x:c r="EE200" s="174"/>
      <x:c r="EF200" s="174" t="str">
        <x:v>Pending</x:v>
      </x:c>
      <x:c r="EG200" s="174" t="str">
        <x:v>Pending</x:v>
      </x:c>
      <x:c r="EH200" s="177"/>
      <x:c r="EI200" s="500"/>
      <x:c r="EJ200" s="174"/>
      <x:c r="EK200" s="174" t="str">
        <x:v>Pending</x:v>
      </x:c>
      <x:c r="EL200" s="177" t="n">
        <x:v>46272</x:v>
      </x:c>
      <x:c r="EM200" s="174" t="str">
        <x:v>Production PubMed record imported and reconciled to Zotero item GJ7FT99U;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00" s="181" t="n">
        <x:f>IF(L200="","",(IF(N200&lt;&gt;"",1,0)+IF(O200&lt;&gt;"",1,0)+IF(AJ200&lt;&gt;"",1,0)+IF(AU200&lt;&gt;"",1,0)+IF(BE200&lt;&gt;"",1,0)+IF(CF200&lt;&gt;"",1,0)+IF(CJ200="Yes",1,0)+IF(CL200="Yes",1,0)+IF(DE200&lt;&gt;"Pending",1,0)+IF(F200&lt;&gt;"",1,0)+IF(DZ200&lt;&gt;"",1,0)+IF(EI200&lt;&gt;"",1,0))/12)</x:f>
        <x:v>0.5</x:v>
      </x:c>
    </x:row>
    <x:row r="201">
      <x:c r="A201" s="175" t="str">
        <x:v>EV-0198</x:v>
      </x:c>
      <x:c r="B201" s="174" t="str">
        <x:v>Metadata verification</x:v>
      </x:c>
      <x:c r="C201" s="175" t="str">
        <x:f>IF(L201="","",IF(LEFT(EC201,7)="BLOCKED","🔴 Do not use for conclusion",IF(EB201="Yes","🟢 Claim-ready","🟡 Caution / context")))</x:f>
        <x:v>🟡 Caution / context</x:v>
      </x:c>
      <x:c r="D201" s="174" t="str">
        <x:f>IF(L201="","",EC201)</x:f>
        <x:v>PENDING — verification</x:v>
      </x:c>
      <x:c r="E201" s="174" t="str">
        <x:v>P2 — High</x:v>
      </x:c>
      <x:c r="F201" s="174" t="str">
        <x:v>Pending</x:v>
      </x:c>
      <x:c r="G201" s="174" t="str">
        <x:v>Title/abstract identify an explicit tactical/public-safety context and readiness domain; retain for full-text assessment.</x:v>
      </x:c>
      <x:c r="H201" s="174" t="str">
        <x:v>Obtain and review lawful full text; confirm human adjudication; then select a design-specific appraisal instrument.</x:v>
      </x:c>
      <x:c r="I201" s="174"/>
      <x:c r="J201" s="174" t="str">
        <x:v>A — Core</x:v>
      </x:c>
      <x:c r="K201" s="174" t="str">
        <x:v>IDENTIFIED</x:v>
      </x:c>
      <x:c r="L201" s="174" t="str">
        <x:v>Development of a military mental health training program aiming to promote mental health and operational readiness in the Danish armed forces: an intervention mapping approach.</x:v>
      </x:c>
      <x:c r="M201" s="174"/>
      <x:c r="N201" s="174" t="str">
        <x:v>Kjaergaard, Anders; Karstoft, Karen-Inge; Schmidt, Bjarke Waehrens; Kirk, Jeanette Wassar</x:v>
      </x:c>
      <x:c r="O201" s="176" t="n">
        <x:v>2025</x:v>
      </x:c>
      <x:c r="P201" s="174" t="str">
        <x:v>Frontiers in public health</x:v>
      </x:c>
      <x:c r="Q201" s="174" t="str">
        <x:v>Journal Article</x:v>
      </x:c>
      <x:c r="R201" s="174" t="str">
        <x:v>Unclear</x:v>
      </x:c>
      <x:c r="S201" s="174" t="str">
        <x:v>Unknown</x:v>
      </x:c>
      <x:c r="T201" s="174" t="str">
        <x:v>eng</x:v>
      </x:c>
      <x:c r="U201" s="174" t="str">
        <x:v>https://pubmed.ncbi.nlm.nih.gov/41346760/</x:v>
      </x:c>
      <x:c r="V201" s="174" t="str">
        <x:v>10.3389/fpubh.2025.1676193</x:v>
      </x:c>
      <x:c r="W201" s="175" t="str">
        <x:f>IF(V201="","",LOWER(SUBSTITUTE(SUBSTITUTE(SUBSTITUTE(SUBSTITUTE(TRIM(V201),"https://doi.org/",""),"http://doi.org/",""),"https://dx.doi.org/",""),"doi:","")))</x:f>
        <x:v>10.3389/fpubh.2025.1676193</x:v>
      </x:c>
      <x:c r="X201" s="174" t="str">
        <x:v>41346760</x:v>
      </x:c>
      <x:c r="Y201" s="174" t="str">
        <x:v>PMC12673934</x:v>
      </x:c>
      <x:c r="Z201" s="174"/>
      <x:c r="AA201" s="174" t="str">
        <x:v>PubMed/MEDLINE</x:v>
      </x:c>
      <x:c r="AB201" s="174" t="str">
        <x:v>PUBMED-A-v1.0-2026-08-28</x:v>
      </x:c>
      <x:c r="AC201" s="174" t="str">
        <x:v>SP-PUBMED-A-20260828</x:v>
      </x:c>
      <x:c r="AD201" s="177" t="n">
        <x:v>46262</x:v>
      </x:c>
      <x:c r="AE201" s="177" t="n">
        <x:v>46272</x:v>
      </x:c>
      <x:c r="AF201" s="174" t="str">
        <x:v>HCGKKRE9</x:v>
      </x:c>
      <x:c r="AG201" s="174"/>
      <x:c r="AH201" s="174" t="str">
        <x:v>Tactical Athlete → Operational Readiness Brazil</x:v>
      </x:c>
      <x:c r="AI201" s="174" t="str">
        <x:v>evidence-family:A</x:v>
      </x:c>
      <x:c r="AJ201" s="174"/>
      <x:c r="AK201" s="175" t="str">
        <x:f>IF(AJ201="","",IF(OR(LOWER(AJ201)="brazil",LOWER(AJ201)="brasil"),"Yes","No"))</x:f>
      </x:c>
      <x:c r="AL201" s="174"/>
      <x:c r="AM201" s="174"/>
      <x:c r="AN201" s="174"/>
      <x:c r="AO201" s="178"/>
      <x:c r="AP201" s="174"/>
      <x:c r="AQ201" s="174"/>
      <x:c r="AR201" s="174"/>
      <x:c r="AS201" s="174"/>
      <x:c r="AT201" s="174"/>
      <x:c r="AU201" s="174"/>
      <x:c r="AV201" s="174"/>
      <x:c r="AW201" s="174"/>
      <x:c r="AX201" s="174"/>
      <x:c r="AY201" s="174"/>
      <x:c r="AZ201" s="174"/>
      <x:c r="BA201" s="174"/>
      <x:c r="BB201" s="174"/>
      <x:c r="BC201" s="174"/>
      <x:c r="BD201" s="174"/>
      <x:c r="BE201" s="174"/>
      <x:c r="BF201" s="174"/>
      <x:c r="BG201" s="174"/>
      <x:c r="BH201" s="174"/>
      <x:c r="BI201" s="174"/>
      <x:c r="BJ201" s="174"/>
      <x:c r="BK201" s="174"/>
      <x:c r="BL201" s="174"/>
      <x:c r="BM201" s="174"/>
      <x:c r="BN201" s="174"/>
      <x:c r="BO201" s="174"/>
      <x:c r="BP201" s="174"/>
      <x:c r="BQ201" s="174"/>
      <x:c r="BR201" s="174"/>
      <x:c r="BS201" s="174"/>
      <x:c r="BT201" s="174"/>
      <x:c r="BU201" s="174"/>
      <x:c r="BV201" s="174"/>
      <x:c r="BW201" s="174"/>
      <x:c r="BX201" s="174"/>
      <x:c r="BY201" s="174"/>
      <x:c r="BZ201" s="174"/>
      <x:c r="CA201" s="174"/>
      <x:c r="CB201" s="174"/>
      <x:c r="CC201" s="174"/>
      <x:c r="CD201" s="174"/>
      <x:c r="CE201" s="174"/>
      <x:c r="CF201" s="174"/>
      <x:c r="CG201" s="174"/>
      <x:c r="CH201" s="174"/>
      <x:c r="CI201" s="179"/>
      <x:c r="CJ201" s="174" t="str">
        <x:v>Pending</x:v>
      </x:c>
      <x:c r="CK201" s="174" t="str">
        <x:v>Yes</x:v>
      </x:c>
      <x:c r="CL201" s="174" t="str">
        <x:v>Yes</x:v>
      </x:c>
      <x:c r="CM201" s="174" t="str">
        <x:v>Clear</x:v>
      </x:c>
      <x:c r="CN201" s="174" t="str">
        <x:v>Verified — clear</x:v>
      </x:c>
      <x:c r="CO201" s="177" t="n">
        <x:v>46272</x:v>
      </x:c>
      <x:c r="CP201" s="174" t="str">
        <x:v>https://pubmed.ncbi.nlm.nih.gov/41346760/</x:v>
      </x:c>
      <x:c r="CQ201" s="174"/>
      <x:c r="CR201" s="174"/>
      <x:c r="CS201" s="174"/>
      <x:c r="CT201" s="174"/>
      <x:c r="CU201" s="176"/>
      <x:c r="CV201" s="176"/>
      <x:c r="CW201" s="176"/>
      <x:c r="CX201" s="176"/>
      <x:c r="CY201" s="176"/>
      <x:c r="CZ201" s="176"/>
      <x:c r="DA201" s="176"/>
      <x:c r="DB201" s="175" t="str">
        <x:f>IF(L201="","",IF(AND(COUNT(CU201:DA201)=7,OR(CU201=0,CU201=1,CU201=2),OR(CV201=0,CV201=1,CV201=2),OR(CW201=0,CW201=1,CW201=2),OR(CX201=0,CX201=1,CX201=2),OR(CY201=0,CY201=1,CY201=2),OR(CZ201=0,CZ201=1,CZ201=2),OR(DA201=0,DA201=1,DA201=2)),SUM(CU201:DA201),""))</x:f>
      </x:c>
      <x:c r="DC201" s="180" t="str">
        <x:f>IF(DB201="","",ROUND(DB201/14*10,1))</x:f>
      </x:c>
      <x:c r="DD201" s="174" t="str">
        <x:v>Pending</x:v>
      </x:c>
      <x:c r="DE201" s="175" t="str">
        <x:f>IF(L201="","",IF(DC201="","Pending",IF(DD201="Yes","CONDITIONAL — safety override",IF(DC201&gt;=8,"HIGH",IF(DC201&gt;=5,"CONDITIONAL","LOW")))))</x:f>
        <x:v>Pending</x:v>
      </x:c>
      <x:c r="DF201" s="174" t="str">
        <x:v>Pending screening and full-text appraisal; no transferability judgment made at identification.</x:v>
      </x:c>
      <x:c r="DG201" s="174"/>
      <x:c r="DH201" s="174"/>
      <x:c r="DI201" s="174"/>
      <x:c r="DJ201" s="174"/>
      <x:c r="DK201" s="174"/>
      <x:c r="DL201" s="174"/>
      <x:c r="DM201" s="174"/>
      <x:c r="DN201" s="174"/>
      <x:c r="DO201" s="174"/>
      <x:c r="DP201" s="174"/>
      <x:c r="DQ201" s="174"/>
      <x:c r="DR201" s="174"/>
      <x:c r="DS201" s="174"/>
      <x:c r="DT201" s="174"/>
      <x:c r="DU201" s="174"/>
      <x:c r="DV201" s="174"/>
      <x:c r="DW201" s="174"/>
      <x:c r="DX201" s="174"/>
      <x:c r="DY201" s="174"/>
      <x:c r="DZ201" s="174" t="str">
        <x:v>Title/abstract screening alone does not establish effectiveness, causality, methodological quality, transferability to Brazilian public safety or an institutional recommendation.</x:v>
      </x:c>
      <x:c r="EA201" s="174" t="str">
        <x:v>Pending</x:v>
      </x:c>
      <x:c r="EB201" s="175" t="str">
        <x:f>IF(L201="","",IF(EC201="READY","Yes","No / Pending"))</x:f>
        <x:v>No / Pending</x:v>
      </x:c>
      <x:c r="EC201" s="174" t="str">
        <x:f>IF(L201="","",IF(OR(ISNUMBER(SEARCH("Retracted Publication",Q201)),CM201="Retracted",CN201="Retracted",CM201="Expression of Concern",CN201="Expression of Concern",F201="Not used",CG201="Critical",CH201="High",CH201="Critical"),"BLOCKED — integrity or use restriction",IF(AND(CJ201="Yes",CK201="Yes",CL201="Yes"),IF(AND(CM201="Clear",CN201="Verified — clear"),IF(AND(AND(LEN(TRIM(CF201))&gt;0,LEFT(LOWER(TRIM(CF201)),7)&lt;&gt;"pending"),OR(CG201="High",CG201="Moderate"),OR(CH201="Low",CH201="Some concerns",CH201="Not applicable")),IF(AND(DD201="No",OR(DE201="HIGH",DE201="CONDITIONAL"),AND(LEN(TRIM(DF201))&gt;0,LEFT(LOWER(TRIM(DF201)),7)&lt;&gt;"pending")),IF(AND(AND(LEN(TRIM(DT201))&gt;0,LEFT(LOWER(TRIM(DT201)),7)&lt;&gt;"pending"),AND(LEN(TRIM(DU201))&gt;0,LEFT(LOWER(TRIM(DU201)),7)&lt;&gt;"pending"),OR(AND(LEN(TRIM(DV201))&gt;0,LEFT(LOWER(TRIM(DV201)),7)&lt;&gt;"pending"),AND(LEN(TRIM(DW201))&gt;0,LEFT(LOWER(TRIM(DW201)),7)&lt;&gt;"pending")),AND(LEN(TRIM(DX201))&gt;0,LEFT(LOWER(TRIM(DX201)),7)&lt;&gt;"pending")),IF(AND(F201="Claim-ready",OR(EA201="Strong",EA201="Moderate"),AND(LEN(TRIM(G201))&gt;0,LEFT(LOWER(TRIM(G201)),7)&lt;&gt;"pending"),G201&lt;&gt;"No substantive use decision is permitted from identification metadata alone.",AND(LEN(TRIM(DZ201))&gt;0,LEFT(LOWER(TRIM(DZ201)),7)&lt;&gt;"pending"),DZ201&lt;&gt;"Identification metadata alone does not permit any substantive scientific, causal, operational, or institutional claim.",AND(LEN(TRIM(EI201))&gt;0,LEFT(LOWER(TRIM(EI201)),7)&lt;&gt;"pending"),ISNUMBER(EH201),EH201&gt;0),"READY","PENDING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201" s="174" t="str">
        <x:v>Pending</x:v>
      </x:c>
      <x:c r="EE201" s="174"/>
      <x:c r="EF201" s="174" t="str">
        <x:v>Pending</x:v>
      </x:c>
      <x:c r="EG201" s="174" t="str">
        <x:v>Pending</x:v>
      </x:c>
      <x:c r="EH201" s="177"/>
      <x:c r="EI201" s="500"/>
      <x:c r="EJ201" s="174"/>
      <x:c r="EK201" s="174" t="str">
        <x:v>Pending</x:v>
      </x:c>
      <x:c r="EL201" s="177" t="n">
        <x:v>46272</x:v>
      </x:c>
      <x:c r="EM201" s="174" t="str">
        <x:v>Production PubMed record imported and reconciled to Zotero item HCGKKRE9;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201" s="181" t="n">
        <x:f>IF(L201="","",(IF(N201&lt;&gt;"",1,0)+IF(O201&lt;&gt;"",1,0)+IF(AJ201&lt;&gt;"",1,0)+IF(AU201&lt;&gt;"",1,0)+IF(BE201&lt;&gt;"",1,0)+IF(CF201&lt;&gt;"",1,0)+IF(CJ201="Yes",1,0)+IF(CL201="Yes",1,0)+IF(DE201&lt;&gt;"Pending",1,0)+IF(F201&lt;&gt;"",1,0)+IF(DZ201&lt;&gt;"",1,0)+IF(EI201&lt;&gt;"",1,0))/12)</x:f>
        <x:v>0.4166666666666667</x:v>
      </x:c>
    </x:row>
    <x:row r="202">
      <x:c r="A202" s="175" t="str">
        <x:v>EV-0199</x:v>
      </x:c>
      <x:c r="B202" s="174" t="str">
        <x:v>Integrity check</x:v>
      </x:c>
      <x:c r="C202" s="175" t="str">
        <x:f>IF(L202="","",IF(LEFT(EC202,7)="BLOCKED","🔴 Do not use for conclusion",IF(EB202="Yes","🟢 Claim-ready","🟡 Caution / context")))</x:f>
        <x:v>🟡 Caution / context</x:v>
      </x:c>
      <x:c r="D202" s="174" t="str">
        <x:f>IF(L202="","",EC202)</x:f>
        <x:v>PENDING — appropriate appraisal</x:v>
      </x:c>
      <x:c r="E202" s="174" t="str">
        <x:v>P3 — Medium</x:v>
      </x:c>
      <x:c r="F202" s="174" t="str">
        <x:v>Pending</x:v>
      </x:c>
      <x:c r="G202" s="174" t="str">
        <x:v>Title/abstract identify an explicit tactical/public-safety context and readiness domain; retain for full-text assessment.</x:v>
      </x:c>
      <x:c r="H202" s="174" t="str">
        <x:v>Obtain and review lawful full text; confirm human adjudication; then select a design-specific appraisal instrument.</x:v>
      </x:c>
      <x:c r="I202" s="174"/>
      <x:c r="J202" s="174" t="str">
        <x:v>A — Core</x:v>
      </x:c>
      <x:c r="K202" s="174" t="str">
        <x:v>IDENTIFIED</x:v>
      </x:c>
      <x:c r="L202" s="174" t="str">
        <x:v>Mental imagery and breathing exercises integrated into a standardized warm-up routine enhance sympathetic activation and optimize muscular performance in firefighters.</x:v>
      </x:c>
      <x:c r="M202" s="174"/>
      <x:c r="N202" s="174" t="str">
        <x:v>Biechy, Jean Philippe; Charissou, Camille; Groleas, Candice; Skrysinski, Thomas; Gobert, Sylvain; Amarantini, David; Fautrelle, Lilian</x:v>
      </x:c>
      <x:c r="O202" s="176" t="n">
        <x:v>2025</x:v>
      </x:c>
      <x:c r="P202" s="174" t="str">
        <x:v>PloS one</x:v>
      </x:c>
      <x:c r="Q202" s="174" t="str">
        <x:v>Journal Article; Randomized Controlled Trial</x:v>
      </x:c>
      <x:c r="R202" s="174" t="str">
        <x:v>Unclear</x:v>
      </x:c>
      <x:c r="S202" s="174" t="str">
        <x:v>Unknown</x:v>
      </x:c>
      <x:c r="T202" s="174" t="str">
        <x:v>eng</x:v>
      </x:c>
      <x:c r="U202" s="174" t="str">
        <x:v>https://pubmed.ncbi.nlm.nih.gov/41337464/</x:v>
      </x:c>
      <x:c r="V202" s="174" t="str">
        <x:v>10.1371/journal.pone.0337431</x:v>
      </x:c>
      <x:c r="W202" s="175" t="str">
        <x:f>IF(V202="","",LOWER(SUBSTITUTE(SUBSTITUTE(SUBSTITUTE(SUBSTITUTE(TRIM(V202),"https://doi.org/",""),"http://doi.org/",""),"https://dx.doi.org/",""),"doi:","")))</x:f>
        <x:v>10.1371/journal.pone.0337431</x:v>
      </x:c>
      <x:c r="X202" s="174" t="str">
        <x:v>41337464</x:v>
      </x:c>
      <x:c r="Y202" s="174" t="str">
        <x:v>PMC12674522</x:v>
      </x:c>
      <x:c r="Z202" s="174"/>
      <x:c r="AA202" s="174" t="str">
        <x:v>PubMed/MEDLINE</x:v>
      </x:c>
      <x:c r="AB202" s="174" t="str">
        <x:v>PUBMED-A-v1.0-2026-08-28</x:v>
      </x:c>
      <x:c r="AC202" s="174" t="str">
        <x:v>SP-PUBMED-A-20260828</x:v>
      </x:c>
      <x:c r="AD202" s="177" t="n">
        <x:v>46262</x:v>
      </x:c>
      <x:c r="AE202" s="177" t="n">
        <x:v>46272</x:v>
      </x:c>
      <x:c r="AF202" s="174" t="str">
        <x:v>SEBG96VZ</x:v>
      </x:c>
      <x:c r="AG202" s="174"/>
      <x:c r="AH202" s="174" t="str">
        <x:v>Tactical Athlete → Operational Readiness Brazil</x:v>
      </x:c>
      <x:c r="AI202" s="174" t="str">
        <x:v>evidence-family:A</x:v>
      </x:c>
      <x:c r="AJ202" s="174"/>
      <x:c r="AK202" s="175" t="str">
        <x:f>IF(AJ202="","",IF(OR(LOWER(AJ202)="brazil",LOWER(AJ202)="brasil"),"Yes","No"))</x:f>
      </x:c>
      <x:c r="AL202" s="174"/>
      <x:c r="AM202" s="174"/>
      <x:c r="AN202" s="174"/>
      <x:c r="AO202" s="178"/>
      <x:c r="AP202" s="174"/>
      <x:c r="AQ202" s="174"/>
      <x:c r="AR202" s="174"/>
      <x:c r="AS202" s="174"/>
      <x:c r="AT202" s="174"/>
      <x:c r="AU202" s="174"/>
      <x:c r="AV202" s="174"/>
      <x:c r="AW202" s="174"/>
      <x:c r="AX202" s="174"/>
      <x:c r="AY202" s="174"/>
      <x:c r="AZ202" s="174"/>
      <x:c r="BA202" s="174"/>
      <x:c r="BB202" s="174"/>
      <x:c r="BC202" s="174"/>
      <x:c r="BD202" s="174"/>
      <x:c r="BE202" s="174"/>
      <x:c r="BF202" s="174"/>
      <x:c r="BG202" s="174"/>
      <x:c r="BH202" s="174"/>
      <x:c r="BI202" s="174"/>
      <x:c r="BJ202" s="174"/>
      <x:c r="BK202" s="174"/>
      <x:c r="BL202" s="174"/>
      <x:c r="BM202" s="174"/>
      <x:c r="BN202" s="174"/>
      <x:c r="BO202" s="174"/>
      <x:c r="BP202" s="174"/>
      <x:c r="BQ202" s="174"/>
      <x:c r="BR202" s="174"/>
      <x:c r="BS202" s="174"/>
      <x:c r="BT202" s="174"/>
      <x:c r="BU202" s="174"/>
      <x:c r="BV202" s="174"/>
      <x:c r="BW202" s="174"/>
      <x:c r="BX202" s="174"/>
      <x:c r="BY202" s="174"/>
      <x:c r="BZ202" s="174"/>
      <x:c r="CA202" s="174"/>
      <x:c r="CB202" s="174"/>
      <x:c r="CC202" s="174"/>
      <x:c r="CD202" s="174"/>
      <x:c r="CE202" s="174"/>
      <x:c r="CF202" s="174"/>
      <x:c r="CG202" s="174"/>
      <x:c r="CH202" s="174"/>
      <x:c r="CI202" s="179"/>
      <x:c r="CJ202" s="174" t="str">
        <x:v>Yes</x:v>
      </x:c>
      <x:c r="CK202" s="174" t="str">
        <x:v>Yes</x:v>
      </x:c>
      <x:c r="CL202" s="174" t="str">
        <x:v>Yes</x:v>
      </x:c>
      <x:c r="CM202" s="174" t="str">
        <x:v>Clear</x:v>
      </x:c>
      <x:c r="CN202" s="174" t="str">
        <x:v>Verified — clear</x:v>
      </x:c>
      <x:c r="CO202" s="177" t="n">
        <x:v>46272</x:v>
      </x:c>
      <x:c r="CP202" s="174" t="str">
        <x:v>https://pubmed.ncbi.nlm.nih.gov/41337464/</x:v>
      </x:c>
      <x:c r="CQ202" s="174"/>
      <x:c r="CR202" s="174"/>
      <x:c r="CS202" s="174"/>
      <x:c r="CT202" s="174"/>
      <x:c r="CU202" s="176"/>
      <x:c r="CV202" s="176"/>
      <x:c r="CW202" s="176"/>
      <x:c r="CX202" s="176"/>
      <x:c r="CY202" s="176"/>
      <x:c r="CZ202" s="176"/>
      <x:c r="DA202" s="176"/>
      <x:c r="DB202" s="175" t="str">
        <x:f>IF(L202="","",IF(AND(COUNT(CU202:DA202)=7,OR(CU202=0,CU202=1,CU202=2),OR(CV202=0,CV202=1,CV202=2),OR(CW202=0,CW202=1,CW202=2),OR(CX202=0,CX202=1,CX202=2),OR(CY202=0,CY202=1,CY202=2),OR(CZ202=0,CZ202=1,CZ202=2),OR(DA202=0,DA202=1,DA202=2)),SUM(CU202:DA202),""))</x:f>
      </x:c>
      <x:c r="DC202" s="180" t="str">
        <x:f>IF(DB202="","",ROUND(DB202/14*10,1))</x:f>
      </x:c>
      <x:c r="DD202" s="174" t="str">
        <x:v>Pending</x:v>
      </x:c>
      <x:c r="DE202" s="175" t="str">
        <x:f>IF(L202="","",IF(DC202="","Pending",IF(DD202="Yes","CONDITIONAL — safety override",IF(DC202&gt;=8,"HIGH",IF(DC202&gt;=5,"CONDITIONAL","LOW")))))</x:f>
        <x:v>Pending</x:v>
      </x:c>
      <x:c r="DF202" s="174" t="str">
        <x:v>Pending screening and full-text appraisal; no transferability judgment made at identification.</x:v>
      </x:c>
      <x:c r="DG202" s="174"/>
      <x:c r="DH202" s="174"/>
      <x:c r="DI202" s="174"/>
      <x:c r="DJ202" s="174"/>
      <x:c r="DK202" s="174"/>
      <x:c r="DL202" s="174"/>
      <x:c r="DM202" s="174"/>
      <x:c r="DN202" s="174"/>
      <x:c r="DO202" s="174"/>
      <x:c r="DP202" s="174"/>
      <x:c r="DQ202" s="174"/>
      <x:c r="DR202" s="174"/>
      <x:c r="DS202" s="174"/>
      <x:c r="DT202" s="174"/>
      <x:c r="DU202" s="174"/>
      <x:c r="DV202" s="174"/>
      <x:c r="DW202" s="174"/>
      <x:c r="DX202" s="174"/>
      <x:c r="DY202" s="174"/>
      <x:c r="DZ202" s="174" t="str">
        <x:v>Title/abstract screening alone does not establish effectiveness, causality, methodological quality, transferability to Brazilian public safety or an institutional recommendation.</x:v>
      </x:c>
      <x:c r="EA202" s="174" t="str">
        <x:v>Pending</x:v>
      </x:c>
      <x:c r="EB202" s="175" t="str">
        <x:f>IF(L202="","",IF(EC202="READY","Yes","No / Pending"))</x:f>
        <x:v>No / Pending</x:v>
      </x:c>
      <x:c r="EC202" s="174" t="str">
        <x:f>IF(L202="","",IF(OR(ISNUMBER(SEARCH("Retracted Publication",Q202)),CM202="Retracted",CN202="Retracted",CM202="Expression of Concern",CN202="Expression of Concern",F202="Not used",CG202="Critical",CH202="High",CH202="Critical"),"BLOCKED — integrity or use restriction",IF(AND(CJ202="Yes",CK202="Yes",CL202="Yes"),IF(AND(CM202="Clear",CN202="Verified — clear"),IF(AND(AND(LEN(TRIM(CF202))&gt;0,LEFT(LOWER(TRIM(CF202)),7)&lt;&gt;"pending"),OR(CG202="High",CG202="Moderate"),OR(CH202="Low",CH202="Some concerns",CH202="Not applicable")),IF(AND(DD202="No",OR(DE202="HIGH",DE202="CONDITIONAL"),AND(LEN(TRIM(DF202))&gt;0,LEFT(LOWER(TRIM(DF202)),7)&lt;&gt;"pending")),IF(AND(AND(LEN(TRIM(DT202))&gt;0,LEFT(LOWER(TRIM(DT202)),7)&lt;&gt;"pending"),AND(LEN(TRIM(DU202))&gt;0,LEFT(LOWER(TRIM(DU202)),7)&lt;&gt;"pending"),OR(AND(LEN(TRIM(DV202))&gt;0,LEFT(LOWER(TRIM(DV202)),7)&lt;&gt;"pending"),AND(LEN(TRIM(DW202))&gt;0,LEFT(LOWER(TRIM(DW202)),7)&lt;&gt;"pending")),AND(LEN(TRIM(DX202))&gt;0,LEFT(LOWER(TRIM(DX202)),7)&lt;&gt;"pending")),IF(AND(F202="Claim-ready",OR(EA202="Strong",EA202="Moderate"),AND(LEN(TRIM(G202))&gt;0,LEFT(LOWER(TRIM(G202)),7)&lt;&gt;"pending"),G202&lt;&gt;"No substantive use decision is permitted from identification metadata alone.",AND(LEN(TRIM(DZ202))&gt;0,LEFT(LOWER(TRIM(DZ202)),7)&lt;&gt;"pending"),DZ202&lt;&gt;"Identification metadata alone does not permit any substantive scientific, causal, operational, or institutional claim.",AND(LEN(TRIM(EI202))&gt;0,LEFT(LOWER(TRIM(EI202)),7)&lt;&gt;"pending"),ISNUMBER(EH202),EH202&gt;0),"READY","PENDING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2" s="174" t="str">
        <x:v>Pending</x:v>
      </x:c>
      <x:c r="EE202" s="174"/>
      <x:c r="EF202" s="174" t="str">
        <x:v>Pending</x:v>
      </x:c>
      <x:c r="EG202" s="174" t="str">
        <x:v>Pending</x:v>
      </x:c>
      <x:c r="EH202" s="177"/>
      <x:c r="EI202" s="500"/>
      <x:c r="EJ202" s="174"/>
      <x:c r="EK202" s="174" t="str">
        <x:v>Pending</x:v>
      </x:c>
      <x:c r="EL202" s="177" t="n">
        <x:v>46272</x:v>
      </x:c>
      <x:c r="EM202" s="174" t="str">
        <x:v>Production PubMed record imported and reconciled to Zotero item SEBG96VZ;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02" s="181" t="n">
        <x:f>IF(L202="","",(IF(N202&lt;&gt;"",1,0)+IF(O202&lt;&gt;"",1,0)+IF(AJ202&lt;&gt;"",1,0)+IF(AU202&lt;&gt;"",1,0)+IF(BE202&lt;&gt;"",1,0)+IF(CF202&lt;&gt;"",1,0)+IF(CJ202="Yes",1,0)+IF(CL202="Yes",1,0)+IF(DE202&lt;&gt;"Pending",1,0)+IF(F202&lt;&gt;"",1,0)+IF(DZ202&lt;&gt;"",1,0)+IF(EI202&lt;&gt;"",1,0))/12)</x:f>
        <x:v>0.5</x:v>
      </x:c>
    </x:row>
    <x:row r="203">
      <x:c r="A203" s="175" t="str">
        <x:v>EV-0200</x:v>
      </x:c>
      <x:c r="B203" s="174" t="str">
        <x:v>Integrity check</x:v>
      </x:c>
      <x:c r="C203" s="175" t="str">
        <x:f>IF(L203="","",IF(LEFT(EC203,7)="BLOCKED","🔴 Do not use for conclusion",IF(EB203="Yes","🟢 Claim-ready","🟡 Caution / context")))</x:f>
        <x:v>🟡 Caution / context</x:v>
      </x:c>
      <x:c r="D203" s="174" t="str">
        <x:f>IF(L203="","",EC203)</x:f>
        <x:v>PENDING — appropriate appraisal</x:v>
      </x:c>
      <x:c r="E203" s="174" t="str">
        <x:v>P3 — Medium</x:v>
      </x:c>
      <x:c r="F203" s="174" t="str">
        <x:v>Pending</x:v>
      </x:c>
      <x:c r="G203" s="174" t="str">
        <x:v>A potentially relevant concept is present, but direct applicability is ambiguous at title/abstract level.</x:v>
      </x:c>
      <x:c r="H203" s="174" t="str">
        <x:v>Human title/abstract adjudication; retrieve full text if relevance remains plausible.</x:v>
      </x:c>
      <x:c r="I203" s="174"/>
      <x:c r="J203" s="174" t="str">
        <x:v>A — Core</x:v>
      </x:c>
      <x:c r="K203" s="174" t="str">
        <x:v>IDENTIFIED</x:v>
      </x:c>
      <x:c r="L203" s="174" t="str">
        <x:v>Efficacy of Fatigue Countermeasures on Cognitive Performance and Operational Safety in Military Pilots: A Systematic Review.</x:v>
      </x:c>
      <x:c r="M203" s="174"/>
      <x:c r="N203" s="174" t="str">
        <x:v>Attiah Alzahrani, Abdullah; Alessa, Meshal F; Musaad Alharbi, Fahad; Mohammed Alotaibi, Talal</x:v>
      </x:c>
      <x:c r="O203" s="176" t="n">
        <x:v>2025</x:v>
      </x:c>
      <x:c r="P203" s="174" t="str">
        <x:v>Cureus</x:v>
      </x:c>
      <x:c r="Q203" s="174" t="str">
        <x:v>Journal Article; Review</x:v>
      </x:c>
      <x:c r="R203" s="174" t="str">
        <x:v>Unclear</x:v>
      </x:c>
      <x:c r="S203" s="174" t="str">
        <x:v>Unknown</x:v>
      </x:c>
      <x:c r="T203" s="174" t="str">
        <x:v>eng</x:v>
      </x:c>
      <x:c r="U203" s="174" t="str">
        <x:v>https://pubmed.ncbi.nlm.nih.gov/41328140/</x:v>
      </x:c>
      <x:c r="V203" s="174" t="str">
        <x:v>10.7759/cureus.95823</x:v>
      </x:c>
      <x:c r="W203" s="175" t="str">
        <x:f>IF(V203="","",LOWER(SUBSTITUTE(SUBSTITUTE(SUBSTITUTE(SUBSTITUTE(TRIM(V203),"https://doi.org/",""),"http://doi.org/",""),"https://dx.doi.org/",""),"doi:","")))</x:f>
        <x:v>10.7759/cureus.95823</x:v>
      </x:c>
      <x:c r="X203" s="174" t="str">
        <x:v>41328140</x:v>
      </x:c>
      <x:c r="Y203" s="174" t="str">
        <x:v>PMC12665280</x:v>
      </x:c>
      <x:c r="Z203" s="174"/>
      <x:c r="AA203" s="174" t="str">
        <x:v>PubMed/MEDLINE</x:v>
      </x:c>
      <x:c r="AB203" s="174" t="str">
        <x:v>PUBMED-A-v1.0-2026-08-28</x:v>
      </x:c>
      <x:c r="AC203" s="174" t="str">
        <x:v>SP-PUBMED-A-20260828</x:v>
      </x:c>
      <x:c r="AD203" s="177" t="n">
        <x:v>46262</x:v>
      </x:c>
      <x:c r="AE203" s="177" t="n">
        <x:v>46272</x:v>
      </x:c>
      <x:c r="AF203" s="174" t="str">
        <x:v>8HSCF4SP</x:v>
      </x:c>
      <x:c r="AG203" s="174"/>
      <x:c r="AH203" s="174" t="str">
        <x:v>Tactical Athlete → Operational Readiness Brazil</x:v>
      </x:c>
      <x:c r="AI203" s="174" t="str">
        <x:v>evidence-family:A</x:v>
      </x:c>
      <x:c r="AJ203" s="174"/>
      <x:c r="AK203" s="175" t="str">
        <x:f>IF(AJ203="","",IF(OR(LOWER(AJ203)="brazil",LOWER(AJ203)="brasil"),"Yes","No"))</x:f>
      </x:c>
      <x:c r="AL203" s="174"/>
      <x:c r="AM203" s="174"/>
      <x:c r="AN203" s="174"/>
      <x:c r="AO203" s="178"/>
      <x:c r="AP203" s="174"/>
      <x:c r="AQ203" s="174"/>
      <x:c r="AR203" s="174"/>
      <x:c r="AS203" s="174"/>
      <x:c r="AT203" s="174"/>
      <x:c r="AU203" s="174"/>
      <x:c r="AV203" s="174"/>
      <x:c r="AW203" s="174"/>
      <x:c r="AX203" s="174"/>
      <x:c r="AY203" s="174"/>
      <x:c r="AZ203" s="174"/>
      <x:c r="BA203" s="174"/>
      <x:c r="BB203" s="174"/>
      <x:c r="BC203" s="174"/>
      <x:c r="BD203" s="174"/>
      <x:c r="BE203" s="174"/>
      <x:c r="BF203" s="174"/>
      <x:c r="BG203" s="174"/>
      <x:c r="BH203" s="174"/>
      <x:c r="BI203" s="174"/>
      <x:c r="BJ203" s="174"/>
      <x:c r="BK203" s="174"/>
      <x:c r="BL203" s="174"/>
      <x:c r="BM203" s="174"/>
      <x:c r="BN203" s="174"/>
      <x:c r="BO203" s="174"/>
      <x:c r="BP203" s="174"/>
      <x:c r="BQ203" s="174"/>
      <x:c r="BR203" s="174"/>
      <x:c r="BS203" s="174"/>
      <x:c r="BT203" s="174"/>
      <x:c r="BU203" s="174"/>
      <x:c r="BV203" s="174"/>
      <x:c r="BW203" s="174"/>
      <x:c r="BX203" s="174"/>
      <x:c r="BY203" s="174"/>
      <x:c r="BZ203" s="174"/>
      <x:c r="CA203" s="174"/>
      <x:c r="CB203" s="174"/>
      <x:c r="CC203" s="174"/>
      <x:c r="CD203" s="174"/>
      <x:c r="CE203" s="174"/>
      <x:c r="CF203" s="174"/>
      <x:c r="CG203" s="174"/>
      <x:c r="CH203" s="174"/>
      <x:c r="CI203" s="179"/>
      <x:c r="CJ203" s="174" t="str">
        <x:v>Yes</x:v>
      </x:c>
      <x:c r="CK203" s="174" t="str">
        <x:v>Yes</x:v>
      </x:c>
      <x:c r="CL203" s="174" t="str">
        <x:v>Yes</x:v>
      </x:c>
      <x:c r="CM203" s="174" t="str">
        <x:v>Clear</x:v>
      </x:c>
      <x:c r="CN203" s="174" t="str">
        <x:v>Verified — clear</x:v>
      </x:c>
      <x:c r="CO203" s="177" t="n">
        <x:v>46272</x:v>
      </x:c>
      <x:c r="CP203" s="174" t="str">
        <x:v>https://pubmed.ncbi.nlm.nih.gov/41328140/</x:v>
      </x:c>
      <x:c r="CQ203" s="174"/>
      <x:c r="CR203" s="174"/>
      <x:c r="CS203" s="174"/>
      <x:c r="CT203" s="174"/>
      <x:c r="CU203" s="176"/>
      <x:c r="CV203" s="176"/>
      <x:c r="CW203" s="176"/>
      <x:c r="CX203" s="176"/>
      <x:c r="CY203" s="176"/>
      <x:c r="CZ203" s="176"/>
      <x:c r="DA203" s="176"/>
      <x:c r="DB203" s="175" t="str">
        <x:f>IF(L203="","",IF(AND(COUNT(CU203:DA203)=7,OR(CU203=0,CU203=1,CU203=2),OR(CV203=0,CV203=1,CV203=2),OR(CW203=0,CW203=1,CW203=2),OR(CX203=0,CX203=1,CX203=2),OR(CY203=0,CY203=1,CY203=2),OR(CZ203=0,CZ203=1,CZ203=2),OR(DA203=0,DA203=1,DA203=2)),SUM(CU203:DA203),""))</x:f>
      </x:c>
      <x:c r="DC203" s="180" t="str">
        <x:f>IF(DB203="","",ROUND(DB203/14*10,1))</x:f>
      </x:c>
      <x:c r="DD203" s="174" t="str">
        <x:v>Pending</x:v>
      </x:c>
      <x:c r="DE203" s="175" t="str">
        <x:f>IF(L203="","",IF(DC203="","Pending",IF(DD203="Yes","CONDITIONAL — safety override",IF(DC203&gt;=8,"HIGH",IF(DC203&gt;=5,"CONDITIONAL","LOW")))))</x:f>
        <x:v>Pending</x:v>
      </x:c>
      <x:c r="DF203" s="174" t="str">
        <x:v>Pending screening and full-text appraisal; no transferability judgment made at identification.</x:v>
      </x:c>
      <x:c r="DG203" s="174"/>
      <x:c r="DH203" s="174"/>
      <x:c r="DI203" s="174"/>
      <x:c r="DJ203" s="174"/>
      <x:c r="DK203" s="174"/>
      <x:c r="DL203" s="174"/>
      <x:c r="DM203" s="174"/>
      <x:c r="DN203" s="174"/>
      <x:c r="DO203" s="174"/>
      <x:c r="DP203" s="174"/>
      <x:c r="DQ203" s="174"/>
      <x:c r="DR203" s="174"/>
      <x:c r="DS203" s="174"/>
      <x:c r="DT203" s="174"/>
      <x:c r="DU203" s="174"/>
      <x:c r="DV203" s="174"/>
      <x:c r="DW203" s="174"/>
      <x:c r="DX203" s="174"/>
      <x:c r="DY203" s="174"/>
      <x:c r="DZ203" s="174" t="str">
        <x:v>Title/abstract information is insufficient for a substantive scientific, causal, transferability or institutional claim.</x:v>
      </x:c>
      <x:c r="EA203" s="174" t="str">
        <x:v>Pending</x:v>
      </x:c>
      <x:c r="EB203" s="175" t="str">
        <x:f>IF(L203="","",IF(EC203="READY","Yes","No / Pending"))</x:f>
        <x:v>No / Pending</x:v>
      </x:c>
      <x:c r="EC203" s="174" t="str">
        <x:f>IF(L203="","",IF(OR(ISNUMBER(SEARCH("Retracted Publication",Q203)),CM203="Retracted",CN203="Retracted",CM203="Expression of Concern",CN203="Expression of Concern",F203="Not used",CG203="Critical",CH203="High",CH203="Critical"),"BLOCKED — integrity or use restriction",IF(AND(CJ203="Yes",CK203="Yes",CL203="Yes"),IF(AND(CM203="Clear",CN203="Verified — clear"),IF(AND(AND(LEN(TRIM(CF203))&gt;0,LEFT(LOWER(TRIM(CF203)),7)&lt;&gt;"pending"),OR(CG203="High",CG203="Moderate"),OR(CH203="Low",CH203="Some concerns",CH203="Not applicable")),IF(AND(DD203="No",OR(DE203="HIGH",DE203="CONDITIONAL"),AND(LEN(TRIM(DF203))&gt;0,LEFT(LOWER(TRIM(DF203)),7)&lt;&gt;"pending")),IF(AND(AND(LEN(TRIM(DT203))&gt;0,LEFT(LOWER(TRIM(DT203)),7)&lt;&gt;"pending"),AND(LEN(TRIM(DU203))&gt;0,LEFT(LOWER(TRIM(DU203)),7)&lt;&gt;"pending"),OR(AND(LEN(TRIM(DV203))&gt;0,LEFT(LOWER(TRIM(DV203)),7)&lt;&gt;"pending"),AND(LEN(TRIM(DW203))&gt;0,LEFT(LOWER(TRIM(DW203)),7)&lt;&gt;"pending")),AND(LEN(TRIM(DX203))&gt;0,LEFT(LOWER(TRIM(DX203)),7)&lt;&gt;"pending")),IF(AND(F203="Claim-ready",OR(EA203="Strong",EA203="Moderate"),AND(LEN(TRIM(G203))&gt;0,LEFT(LOWER(TRIM(G203)),7)&lt;&gt;"pending"),G203&lt;&gt;"No substantive use decision is permitted from identification metadata alone.",AND(LEN(TRIM(DZ203))&gt;0,LEFT(LOWER(TRIM(DZ203)),7)&lt;&gt;"pending"),DZ203&lt;&gt;"Identification metadata alone does not permit any substantive scientific, causal, operational, or institutional claim.",AND(LEN(TRIM(EI203))&gt;0,LEFT(LOWER(TRIM(EI203)),7)&lt;&gt;"pending"),ISNUMBER(EH203),EH203&gt;0),"READY","PENDING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3" s="174" t="str">
        <x:v>Pending</x:v>
      </x:c>
      <x:c r="EE203" s="174"/>
      <x:c r="EF203" s="174" t="str">
        <x:v>Pending</x:v>
      </x:c>
      <x:c r="EG203" s="174" t="str">
        <x:v>Pending</x:v>
      </x:c>
      <x:c r="EH203" s="177"/>
      <x:c r="EI203" s="500"/>
      <x:c r="EJ203" s="174"/>
      <x:c r="EK203" s="174" t="str">
        <x:v>Pending</x:v>
      </x:c>
      <x:c r="EL203" s="177" t="n">
        <x:v>46272</x:v>
      </x:c>
      <x:c r="EM203" s="174" t="str">
        <x:v>Production PubMed record imported and reconciled to Zotero item 8HSCF4SP;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03" s="181" t="n">
        <x:f>IF(L203="","",(IF(N203&lt;&gt;"",1,0)+IF(O203&lt;&gt;"",1,0)+IF(AJ203&lt;&gt;"",1,0)+IF(AU203&lt;&gt;"",1,0)+IF(BE203&lt;&gt;"",1,0)+IF(CF203&lt;&gt;"",1,0)+IF(CJ203="Yes",1,0)+IF(CL203="Yes",1,0)+IF(DE203&lt;&gt;"Pending",1,0)+IF(F203&lt;&gt;"",1,0)+IF(DZ203&lt;&gt;"",1,0)+IF(EI203&lt;&gt;"",1,0))/12)</x:f>
        <x:v>0.5</x:v>
      </x:c>
    </x:row>
    <x:row r="204">
      <x:c r="A204" s="175" t="str">
        <x:v>EV-0201</x:v>
      </x:c>
      <x:c r="B204" s="174" t="str">
        <x:v>Integrity check</x:v>
      </x:c>
      <x:c r="C204" s="175" t="str">
        <x:f>IF(L204="","",IF(LEFT(EC204,7)="BLOCKED","🔴 Do not use for conclusion",IF(EB204="Yes","🟢 Claim-ready","🟡 Caution / context")))</x:f>
        <x:v>🟡 Caution / context</x:v>
      </x:c>
      <x:c r="D204" s="174" t="str">
        <x:f>IF(L204="","",EC204)</x:f>
        <x:v>PENDING — appropriate appraisal</x:v>
      </x:c>
      <x:c r="E204" s="174" t="str">
        <x:v>P3 — Medium</x:v>
      </x:c>
      <x:c r="F204" s="174" t="str">
        <x:v>Pending</x:v>
      </x:c>
      <x:c r="G204" s="174" t="str">
        <x:v>A potentially relevant concept is present, but direct applicability is ambiguous at title/abstract level.</x:v>
      </x:c>
      <x:c r="H204" s="174" t="str">
        <x:v>Human title/abstract adjudication; retrieve full text if relevance remains plausible.</x:v>
      </x:c>
      <x:c r="I204" s="174"/>
      <x:c r="J204" s="174" t="str">
        <x:v>A — Core</x:v>
      </x:c>
      <x:c r="K204" s="174" t="str">
        <x:v>IDENTIFIED</x:v>
      </x:c>
      <x:c r="L204" s="174" t="str">
        <x:v>Adapting a commercial sample extraction protocol for biosafety level 3/4 compatible plasma metabolomics analysis.</x:v>
      </x:c>
      <x:c r="M204" s="174"/>
      <x:c r="N204" s="174" t="str">
        <x:v>Brandsma, J; Thompson, J W; Schully, K L; Chenoweth, J G; Genzor, P; Krishnan, S; Striegel, D A; John-Williams, L St; Moseley, A; Oduro, G; Adams, N; Vantha, T; Tsalik, E L; Woods, C W; Clark, D V</x:v>
      </x:c>
      <x:c r="O204" s="176" t="n">
        <x:v>2025</x:v>
      </x:c>
      <x:c r="P204" s="174" t="str">
        <x:v>Journal of mass spectrometry and advances in the clinical lab</x:v>
      </x:c>
      <x:c r="Q204" s="174" t="str">
        <x:v>Journal Article</x:v>
      </x:c>
      <x:c r="R204" s="174" t="str">
        <x:v>Unclear</x:v>
      </x:c>
      <x:c r="S204" s="174" t="str">
        <x:v>Unknown</x:v>
      </x:c>
      <x:c r="T204" s="174" t="str">
        <x:v>eng</x:v>
      </x:c>
      <x:c r="U204" s="174" t="str">
        <x:v>https://pubmed.ncbi.nlm.nih.gov/41323250/</x:v>
      </x:c>
      <x:c r="V204" s="174" t="str">
        <x:v>10.1016/j.jmsacl.2025.11.002</x:v>
      </x:c>
      <x:c r="W204" s="175" t="str">
        <x:f>IF(V204="","",LOWER(SUBSTITUTE(SUBSTITUTE(SUBSTITUTE(SUBSTITUTE(TRIM(V204),"https://doi.org/",""),"http://doi.org/",""),"https://dx.doi.org/",""),"doi:","")))</x:f>
        <x:v>10.1016/j.jmsacl.2025.11.002</x:v>
      </x:c>
      <x:c r="X204" s="174" t="str">
        <x:v>41323250</x:v>
      </x:c>
      <x:c r="Y204" s="174" t="str">
        <x:v>PMC12661157</x:v>
      </x:c>
      <x:c r="Z204" s="174"/>
      <x:c r="AA204" s="174" t="str">
        <x:v>PubMed/MEDLINE</x:v>
      </x:c>
      <x:c r="AB204" s="174" t="str">
        <x:v>PUBMED-A-v1.0-2026-08-28</x:v>
      </x:c>
      <x:c r="AC204" s="174" t="str">
        <x:v>SP-PUBMED-A-20260828</x:v>
      </x:c>
      <x:c r="AD204" s="177" t="n">
        <x:v>46262</x:v>
      </x:c>
      <x:c r="AE204" s="177" t="n">
        <x:v>46272</x:v>
      </x:c>
      <x:c r="AF204" s="174" t="str">
        <x:v>27TBVYTV</x:v>
      </x:c>
      <x:c r="AG204" s="174"/>
      <x:c r="AH204" s="174" t="str">
        <x:v>Tactical Athlete → Operational Readiness Brazil</x:v>
      </x:c>
      <x:c r="AI204" s="174" t="str">
        <x:v>evidence-family:A</x:v>
      </x:c>
      <x:c r="AJ204" s="174"/>
      <x:c r="AK204" s="175" t="str">
        <x:f>IF(AJ204="","",IF(OR(LOWER(AJ204)="brazil",LOWER(AJ204)="brasil"),"Yes","No"))</x:f>
      </x:c>
      <x:c r="AL204" s="174"/>
      <x:c r="AM204" s="174"/>
      <x:c r="AN204" s="174"/>
      <x:c r="AO204" s="178"/>
      <x:c r="AP204" s="174"/>
      <x:c r="AQ204" s="174"/>
      <x:c r="AR204" s="174"/>
      <x:c r="AS204" s="174"/>
      <x:c r="AT204" s="174"/>
      <x:c r="AU204" s="174"/>
      <x:c r="AV204" s="174"/>
      <x:c r="AW204" s="174"/>
      <x:c r="AX204" s="174"/>
      <x:c r="AY204" s="174"/>
      <x:c r="AZ204" s="174"/>
      <x:c r="BA204" s="174"/>
      <x:c r="BB204" s="174"/>
      <x:c r="BC204" s="174"/>
      <x:c r="BD204" s="174"/>
      <x:c r="BE204" s="174"/>
      <x:c r="BF204" s="174"/>
      <x:c r="BG204" s="174"/>
      <x:c r="BH204" s="174"/>
      <x:c r="BI204" s="174"/>
      <x:c r="BJ204" s="174"/>
      <x:c r="BK204" s="174"/>
      <x:c r="BL204" s="174"/>
      <x:c r="BM204" s="174"/>
      <x:c r="BN204" s="174"/>
      <x:c r="BO204" s="174"/>
      <x:c r="BP204" s="174"/>
      <x:c r="BQ204" s="174"/>
      <x:c r="BR204" s="174"/>
      <x:c r="BS204" s="174"/>
      <x:c r="BT204" s="174"/>
      <x:c r="BU204" s="174"/>
      <x:c r="BV204" s="174"/>
      <x:c r="BW204" s="174"/>
      <x:c r="BX204" s="174"/>
      <x:c r="BY204" s="174"/>
      <x:c r="BZ204" s="174"/>
      <x:c r="CA204" s="174"/>
      <x:c r="CB204" s="174"/>
      <x:c r="CC204" s="174"/>
      <x:c r="CD204" s="174"/>
      <x:c r="CE204" s="174"/>
      <x:c r="CF204" s="174"/>
      <x:c r="CG204" s="174"/>
      <x:c r="CH204" s="174"/>
      <x:c r="CI204" s="179"/>
      <x:c r="CJ204" s="174" t="str">
        <x:v>Yes</x:v>
      </x:c>
      <x:c r="CK204" s="174" t="str">
        <x:v>Yes</x:v>
      </x:c>
      <x:c r="CL204" s="174" t="str">
        <x:v>Yes</x:v>
      </x:c>
      <x:c r="CM204" s="174" t="str">
        <x:v>Clear</x:v>
      </x:c>
      <x:c r="CN204" s="174" t="str">
        <x:v>Verified — clear</x:v>
      </x:c>
      <x:c r="CO204" s="177" t="n">
        <x:v>46272</x:v>
      </x:c>
      <x:c r="CP204" s="174" t="str">
        <x:v>https://pubmed.ncbi.nlm.nih.gov/41323250/</x:v>
      </x:c>
      <x:c r="CQ204" s="174"/>
      <x:c r="CR204" s="174"/>
      <x:c r="CS204" s="174"/>
      <x:c r="CT204" s="174"/>
      <x:c r="CU204" s="176"/>
      <x:c r="CV204" s="176"/>
      <x:c r="CW204" s="176"/>
      <x:c r="CX204" s="176"/>
      <x:c r="CY204" s="176"/>
      <x:c r="CZ204" s="176"/>
      <x:c r="DA204" s="176"/>
      <x:c r="DB204" s="175" t="str">
        <x:f>IF(L204="","",IF(AND(COUNT(CU204:DA204)=7,OR(CU204=0,CU204=1,CU204=2),OR(CV204=0,CV204=1,CV204=2),OR(CW204=0,CW204=1,CW204=2),OR(CX204=0,CX204=1,CX204=2),OR(CY204=0,CY204=1,CY204=2),OR(CZ204=0,CZ204=1,CZ204=2),OR(DA204=0,DA204=1,DA204=2)),SUM(CU204:DA204),""))</x:f>
      </x:c>
      <x:c r="DC204" s="180" t="str">
        <x:f>IF(DB204="","",ROUND(DB204/14*10,1))</x:f>
      </x:c>
      <x:c r="DD204" s="174" t="str">
        <x:v>Pending</x:v>
      </x:c>
      <x:c r="DE204" s="175" t="str">
        <x:f>IF(L204="","",IF(DC204="","Pending",IF(DD204="Yes","CONDITIONAL — safety override",IF(DC204&gt;=8,"HIGH",IF(DC204&gt;=5,"CONDITIONAL","LOW")))))</x:f>
        <x:v>Pending</x:v>
      </x:c>
      <x:c r="DF204" s="174" t="str">
        <x:v>Pending screening and full-text appraisal; no transferability judgment made at identification.</x:v>
      </x:c>
      <x:c r="DG204" s="174"/>
      <x:c r="DH204" s="174"/>
      <x:c r="DI204" s="174"/>
      <x:c r="DJ204" s="174"/>
      <x:c r="DK204" s="174"/>
      <x:c r="DL204" s="174"/>
      <x:c r="DM204" s="174"/>
      <x:c r="DN204" s="174"/>
      <x:c r="DO204" s="174"/>
      <x:c r="DP204" s="174"/>
      <x:c r="DQ204" s="174"/>
      <x:c r="DR204" s="174"/>
      <x:c r="DS204" s="174"/>
      <x:c r="DT204" s="174"/>
      <x:c r="DU204" s="174"/>
      <x:c r="DV204" s="174"/>
      <x:c r="DW204" s="174"/>
      <x:c r="DX204" s="174"/>
      <x:c r="DY204" s="174"/>
      <x:c r="DZ204" s="174" t="str">
        <x:v>Title/abstract information is insufficient for a substantive scientific, causal, transferability or institutional claim.</x:v>
      </x:c>
      <x:c r="EA204" s="174" t="str">
        <x:v>Pending</x:v>
      </x:c>
      <x:c r="EB204" s="175" t="str">
        <x:f>IF(L204="","",IF(EC204="READY","Yes","No / Pending"))</x:f>
        <x:v>No / Pending</x:v>
      </x:c>
      <x:c r="EC204" s="174" t="str">
        <x:f>IF(L204="","",IF(OR(ISNUMBER(SEARCH("Retracted Publication",Q204)),CM204="Retracted",CN204="Retracted",CM204="Expression of Concern",CN204="Expression of Concern",F204="Not used",CG204="Critical",CH204="High",CH204="Critical"),"BLOCKED — integrity or use restriction",IF(AND(CJ204="Yes",CK204="Yes",CL204="Yes"),IF(AND(CM204="Clear",CN204="Verified — clear"),IF(AND(AND(LEN(TRIM(CF204))&gt;0,LEFT(LOWER(TRIM(CF204)),7)&lt;&gt;"pending"),OR(CG204="High",CG204="Moderate"),OR(CH204="Low",CH204="Some concerns",CH204="Not applicable")),IF(AND(DD204="No",OR(DE204="HIGH",DE204="CONDITIONAL"),AND(LEN(TRIM(DF204))&gt;0,LEFT(LOWER(TRIM(DF204)),7)&lt;&gt;"pending")),IF(AND(AND(LEN(TRIM(DT204))&gt;0,LEFT(LOWER(TRIM(DT204)),7)&lt;&gt;"pending"),AND(LEN(TRIM(DU204))&gt;0,LEFT(LOWER(TRIM(DU204)),7)&lt;&gt;"pending"),OR(AND(LEN(TRIM(DV204))&gt;0,LEFT(LOWER(TRIM(DV204)),7)&lt;&gt;"pending"),AND(LEN(TRIM(DW204))&gt;0,LEFT(LOWER(TRIM(DW204)),7)&lt;&gt;"pending")),AND(LEN(TRIM(DX204))&gt;0,LEFT(LOWER(TRIM(DX204)),7)&lt;&gt;"pending")),IF(AND(F204="Claim-ready",OR(EA204="Strong",EA204="Moderate"),AND(LEN(TRIM(G204))&gt;0,LEFT(LOWER(TRIM(G204)),7)&lt;&gt;"pending"),G204&lt;&gt;"No substantive use decision is permitted from identification metadata alone.",AND(LEN(TRIM(DZ204))&gt;0,LEFT(LOWER(TRIM(DZ204)),7)&lt;&gt;"pending"),DZ204&lt;&gt;"Identification metadata alone does not permit any substantive scientific, causal, operational, or institutional claim.",AND(LEN(TRIM(EI204))&gt;0,LEFT(LOWER(TRIM(EI204)),7)&lt;&gt;"pending"),ISNUMBER(EH204),EH204&gt;0),"READY","PENDING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4" s="174" t="str">
        <x:v>Pending</x:v>
      </x:c>
      <x:c r="EE204" s="174"/>
      <x:c r="EF204" s="174" t="str">
        <x:v>Pending</x:v>
      </x:c>
      <x:c r="EG204" s="174" t="str">
        <x:v>Pending</x:v>
      </x:c>
      <x:c r="EH204" s="177"/>
      <x:c r="EI204" s="500"/>
      <x:c r="EJ204" s="174"/>
      <x:c r="EK204" s="174" t="str">
        <x:v>Pending</x:v>
      </x:c>
      <x:c r="EL204" s="177" t="n">
        <x:v>46272</x:v>
      </x:c>
      <x:c r="EM204" s="174" t="str">
        <x:v>Production PubMed record imported and reconciled to Zotero item 27TBVYTV;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04" s="181" t="n">
        <x:f>IF(L204="","",(IF(N204&lt;&gt;"",1,0)+IF(O204&lt;&gt;"",1,0)+IF(AJ204&lt;&gt;"",1,0)+IF(AU204&lt;&gt;"",1,0)+IF(BE204&lt;&gt;"",1,0)+IF(CF204&lt;&gt;"",1,0)+IF(CJ204="Yes",1,0)+IF(CL204="Yes",1,0)+IF(DE204&lt;&gt;"Pending",1,0)+IF(F204&lt;&gt;"",1,0)+IF(DZ204&lt;&gt;"",1,0)+IF(EI204&lt;&gt;"",1,0))/12)</x:f>
        <x:v>0.5</x:v>
      </x:c>
    </x:row>
    <x:row r="205">
      <x:c r="A205" s="175" t="str">
        <x:v>EV-0202</x:v>
      </x:c>
      <x:c r="B205" s="174" t="str">
        <x:v>Integrity check</x:v>
      </x:c>
      <x:c r="C205" s="175" t="str">
        <x:f>IF(L205="","",IF(LEFT(EC205,7)="BLOCKED","🔴 Do not use for conclusion",IF(EB205="Yes","🟢 Claim-ready","🟡 Caution / context")))</x:f>
        <x:v>🟡 Caution / context</x:v>
      </x:c>
      <x:c r="D205" s="174" t="str">
        <x:f>IF(L205="","",EC205)</x:f>
        <x:v>PENDING — integrity resolution</x:v>
      </x:c>
      <x:c r="E205" s="174" t="str">
        <x:v>P2 — High</x:v>
      </x:c>
      <x:c r="F205" s="174" t="str">
        <x:v>Pending</x:v>
      </x:c>
      <x:c r="G205" s="174" t="str">
        <x:v>Title/abstract identify an explicit operational APHT/medical-readiness topic; retain for full-text assessment.</x:v>
      </x:c>
      <x:c r="H205" s="174" t="str">
        <x:v>Obtain and review lawful full text; confirm human adjudication; then select a design-specific appraisal instrument.</x:v>
      </x:c>
      <x:c r="I205" s="174"/>
      <x:c r="J205" s="174" t="str">
        <x:v>B — APHT / Medical Readiness</x:v>
      </x:c>
      <x:c r="K205" s="174" t="str">
        <x:v>IDENTIFIED</x:v>
      </x:c>
      <x:c r="L205" s="174" t="str">
        <x:v>Wilderness Medicine Training Effect on Perceived Confidence Practicing in Deployed Environments.</x:v>
      </x:c>
      <x:c r="M205" s="174"/>
      <x:c r="N205" s="174" t="str">
        <x:v>Martin, Capt Jackson; London, Maj Jill D; Wiley, Anna T; Geske, Jenenne</x:v>
      </x:c>
      <x:c r="O205" s="176" t="n">
        <x:v>2026</x:v>
      </x:c>
      <x:c r="P205" s="174" t="str">
        <x:v>Military medicine</x:v>
      </x:c>
      <x:c r="Q205" s="174" t="str">
        <x:v>Journal Article</x:v>
      </x:c>
      <x:c r="R205" s="174" t="str">
        <x:v>Unclear</x:v>
      </x:c>
      <x:c r="S205" s="174" t="str">
        <x:v>Unknown</x:v>
      </x:c>
      <x:c r="T205" s="174" t="str">
        <x:v>eng</x:v>
      </x:c>
      <x:c r="U205" s="174" t="str">
        <x:v>https://pubmed.ncbi.nlm.nih.gov/41317041/</x:v>
      </x:c>
      <x:c r="V205" s="174" t="str">
        <x:v>10.1093/milmed/usaf585</x:v>
      </x:c>
      <x:c r="W205" s="175" t="str">
        <x:f>IF(V205="","",LOWER(SUBSTITUTE(SUBSTITUTE(SUBSTITUTE(SUBSTITUTE(TRIM(V205),"https://doi.org/",""),"http://doi.org/",""),"https://dx.doi.org/",""),"doi:","")))</x:f>
        <x:v>10.1093/milmed/usaf585</x:v>
      </x:c>
      <x:c r="X205" s="174" t="str">
        <x:v>41317041</x:v>
      </x:c>
      <x:c r="Y205" s="174" t="str"/>
      <x:c r="Z205" s="174"/>
      <x:c r="AA205" s="174" t="str">
        <x:v>PubMed/MEDLINE</x:v>
      </x:c>
      <x:c r="AB205" s="174" t="str">
        <x:v>PUBMED-B-v1.0-2026-08-28</x:v>
      </x:c>
      <x:c r="AC205" s="174" t="str">
        <x:v>SP-PUBMED-B-20260828</x:v>
      </x:c>
      <x:c r="AD205" s="177" t="n">
        <x:v>46262</x:v>
      </x:c>
      <x:c r="AE205" s="177" t="n">
        <x:v>46272</x:v>
      </x:c>
      <x:c r="AF205" s="174" t="str">
        <x:v>SEC3AQXF</x:v>
      </x:c>
      <x:c r="AG205" s="174"/>
      <x:c r="AH205" s="174" t="str">
        <x:v>Tactical Athlete → Operational Readiness Brazil</x:v>
      </x:c>
      <x:c r="AI205" s="174" t="str">
        <x:v>evidence-family:B</x:v>
      </x:c>
      <x:c r="AJ205" s="174"/>
      <x:c r="AK205" s="175" t="str">
        <x:f>IF(AJ205="","",IF(OR(LOWER(AJ205)="brazil",LOWER(AJ205)="brasil"),"Yes","No"))</x:f>
      </x:c>
      <x:c r="AL205" s="174"/>
      <x:c r="AM205" s="174"/>
      <x:c r="AN205" s="174"/>
      <x:c r="AO205" s="178"/>
      <x:c r="AP205" s="174"/>
      <x:c r="AQ205" s="174"/>
      <x:c r="AR205" s="174"/>
      <x:c r="AS205" s="174"/>
      <x:c r="AT205" s="174"/>
      <x:c r="AU205" s="174"/>
      <x:c r="AV205" s="174"/>
      <x:c r="AW205" s="174"/>
      <x:c r="AX205" s="174"/>
      <x:c r="AY205" s="174"/>
      <x:c r="AZ205" s="174"/>
      <x:c r="BA205" s="174"/>
      <x:c r="BB205" s="174"/>
      <x:c r="BC205" s="174"/>
      <x:c r="BD205" s="174"/>
      <x:c r="BE205" s="174"/>
      <x:c r="BF205" s="174"/>
      <x:c r="BG205" s="174"/>
      <x:c r="BH205" s="174"/>
      <x:c r="BI205" s="174"/>
      <x:c r="BJ205" s="174"/>
      <x:c r="BK205" s="174"/>
      <x:c r="BL205" s="174"/>
      <x:c r="BM205" s="174"/>
      <x:c r="BN205" s="174"/>
      <x:c r="BO205" s="174"/>
      <x:c r="BP205" s="174"/>
      <x:c r="BQ205" s="174"/>
      <x:c r="BR205" s="174"/>
      <x:c r="BS205" s="174"/>
      <x:c r="BT205" s="174"/>
      <x:c r="BU205" s="174"/>
      <x:c r="BV205" s="174"/>
      <x:c r="BW205" s="174"/>
      <x:c r="BX205" s="174"/>
      <x:c r="BY205" s="174"/>
      <x:c r="BZ205" s="174"/>
      <x:c r="CA205" s="174"/>
      <x:c r="CB205" s="174"/>
      <x:c r="CC205" s="174"/>
      <x:c r="CD205" s="174"/>
      <x:c r="CE205" s="174"/>
      <x:c r="CF205" s="174"/>
      <x:c r="CG205" s="174"/>
      <x:c r="CH205" s="174"/>
      <x:c r="CI205" s="179"/>
      <x:c r="CJ205" s="174" t="str">
        <x:v>Yes</x:v>
      </x:c>
      <x:c r="CK205" s="174" t="str">
        <x:v>Yes</x:v>
      </x:c>
      <x:c r="CL205" s="174" t="str">
        <x:v>Yes</x:v>
      </x:c>
      <x:c r="CM205" s="174" t="str">
        <x:v>Correction</x:v>
      </x:c>
      <x:c r="CN205" s="174" t="str">
        <x:v>Pending</x:v>
      </x:c>
      <x:c r="CO205" s="177" t="n">
        <x:v>46272</x:v>
      </x:c>
      <x:c r="CP205" s="174" t="str">
        <x:v>https://pubmed.ncbi.nlm.nih.gov/41693123/</x:v>
      </x:c>
      <x:c r="CQ205" s="174"/>
      <x:c r="CR205" s="174"/>
      <x:c r="CS205" s="174"/>
      <x:c r="CT205" s="174"/>
      <x:c r="CU205" s="176"/>
      <x:c r="CV205" s="176"/>
      <x:c r="CW205" s="176"/>
      <x:c r="CX205" s="176"/>
      <x:c r="CY205" s="176"/>
      <x:c r="CZ205" s="176"/>
      <x:c r="DA205" s="176"/>
      <x:c r="DB205" s="175" t="str">
        <x:f>IF(L205="","",IF(AND(COUNT(CU205:DA205)=7,OR(CU205=0,CU205=1,CU205=2),OR(CV205=0,CV205=1,CV205=2),OR(CW205=0,CW205=1,CW205=2),OR(CX205=0,CX205=1,CX205=2),OR(CY205=0,CY205=1,CY205=2),OR(CZ205=0,CZ205=1,CZ205=2),OR(DA205=0,DA205=1,DA205=2)),SUM(CU205:DA205),""))</x:f>
      </x:c>
      <x:c r="DC205" s="180" t="str">
        <x:f>IF(DB205="","",ROUND(DB205/14*10,1))</x:f>
      </x:c>
      <x:c r="DD205" s="174" t="str">
        <x:v>Pending</x:v>
      </x:c>
      <x:c r="DE205" s="175" t="str">
        <x:f>IF(L205="","",IF(DC205="","Pending",IF(DD205="Yes","CONDITIONAL — safety override",IF(DC205&gt;=8,"HIGH",IF(DC205&gt;=5,"CONDITIONAL","LOW")))))</x:f>
        <x:v>Pending</x:v>
      </x:c>
      <x:c r="DF205" s="174" t="str">
        <x:v>Pending screening and full-text appraisal; no transferability judgment made at identification.</x:v>
      </x:c>
      <x:c r="DG205" s="174"/>
      <x:c r="DH205" s="174"/>
      <x:c r="DI205" s="174"/>
      <x:c r="DJ205" s="174"/>
      <x:c r="DK205" s="174"/>
      <x:c r="DL205" s="174"/>
      <x:c r="DM205" s="174"/>
      <x:c r="DN205" s="174"/>
      <x:c r="DO205" s="174"/>
      <x:c r="DP205" s="174"/>
      <x:c r="DQ205" s="174"/>
      <x:c r="DR205" s="174"/>
      <x:c r="DS205" s="174"/>
      <x:c r="DT205" s="174"/>
      <x:c r="DU205" s="174"/>
      <x:c r="DV205" s="174"/>
      <x:c r="DW205" s="174"/>
      <x:c r="DX205" s="174"/>
      <x:c r="DY205" s="174"/>
      <x:c r="DZ205" s="174" t="str">
        <x:v>Title/abstract screening alone does not establish effectiveness, causality, methodological quality, transferability to Brazilian public safety or an institutional recommendation.</x:v>
      </x:c>
      <x:c r="EA205" s="174" t="str">
        <x:v>Pending</x:v>
      </x:c>
      <x:c r="EB205" s="175" t="str">
        <x:f>IF(L205="","",IF(EC205="READY","Yes","No / Pending"))</x:f>
        <x:v>No / Pending</x:v>
      </x:c>
      <x:c r="EC205" s="174" t="str">
        <x:f>IF(L205="","",IF(OR(ISNUMBER(SEARCH("Retracted Publication",Q205)),CM205="Retracted",CN205="Retracted",CM205="Expression of Concern",CN205="Expression of Concern",F205="Not used",CG205="Critical",CH205="High",CH205="Critical"),"BLOCKED — integrity or use restriction",IF(AND(CJ205="Yes",CK205="Yes",CL205="Yes"),IF(AND(CM205="Clear",CN205="Verified — clear"),IF(AND(AND(LEN(TRIM(CF205))&gt;0,LEFT(LOWER(TRIM(CF205)),7)&lt;&gt;"pending"),OR(CG205="High",CG205="Moderate"),OR(CH205="Low",CH205="Some concerns",CH205="Not applicable")),IF(AND(DD205="No",OR(DE205="HIGH",DE205="CONDITIONAL"),AND(LEN(TRIM(DF205))&gt;0,LEFT(LOWER(TRIM(DF205)),7)&lt;&gt;"pending")),IF(AND(AND(LEN(TRIM(DT205))&gt;0,LEFT(LOWER(TRIM(DT205)),7)&lt;&gt;"pending"),AND(LEN(TRIM(DU205))&gt;0,LEFT(LOWER(TRIM(DU205)),7)&lt;&gt;"pending"),OR(AND(LEN(TRIM(DV205))&gt;0,LEFT(LOWER(TRIM(DV205)),7)&lt;&gt;"pending"),AND(LEN(TRIM(DW205))&gt;0,LEFT(LOWER(TRIM(DW205)),7)&lt;&gt;"pending")),AND(LEN(TRIM(DX205))&gt;0,LEFT(LOWER(TRIM(DX205)),7)&lt;&gt;"pending")),IF(AND(F205="Claim-ready",OR(EA205="Strong",EA205="Moderate"),AND(LEN(TRIM(G205))&gt;0,LEFT(LOWER(TRIM(G205)),7)&lt;&gt;"pending"),G205&lt;&gt;"No substantive use decision is permitted from identification metadata alone.",AND(LEN(TRIM(DZ205))&gt;0,LEFT(LOWER(TRIM(DZ205)),7)&lt;&gt;"pending"),DZ205&lt;&gt;"Identification metadata alone does not permit any substantive scientific, causal, operational, or institutional claim.",AND(LEN(TRIM(EI205))&gt;0,LEFT(LOWER(TRIM(EI205)),7)&lt;&gt;"pending"),ISNUMBER(EH205),EH205&gt;0),"READY","PENDING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205" s="174" t="str">
        <x:v>Pending</x:v>
      </x:c>
      <x:c r="EE205" s="174"/>
      <x:c r="EF205" s="174" t="str">
        <x:v>Pending</x:v>
      </x:c>
      <x:c r="EG205" s="174" t="str">
        <x:v>Pending</x:v>
      </x:c>
      <x:c r="EH205" s="177"/>
      <x:c r="EI205" s="500"/>
      <x:c r="EJ205" s="174"/>
      <x:c r="EK205" s="174" t="str">
        <x:v>Pending</x:v>
      </x:c>
      <x:c r="EL205" s="177" t="n">
        <x:v>46272</x:v>
      </x:c>
      <x:c r="EM205" s="174" t="str">
        <x:v>Production PubMed record imported and reconciled to Zotero item SEC3AQXF;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205" s="181" t="n">
        <x:f>IF(L205="","",(IF(N205&lt;&gt;"",1,0)+IF(O205&lt;&gt;"",1,0)+IF(AJ205&lt;&gt;"",1,0)+IF(AU205&lt;&gt;"",1,0)+IF(BE205&lt;&gt;"",1,0)+IF(CF205&lt;&gt;"",1,0)+IF(CJ205="Yes",1,0)+IF(CL205="Yes",1,0)+IF(DE205&lt;&gt;"Pending",1,0)+IF(F205&lt;&gt;"",1,0)+IF(DZ205&lt;&gt;"",1,0)+IF(EI205&lt;&gt;"",1,0))/12)</x:f>
        <x:v>0.5</x:v>
      </x:c>
    </x:row>
    <x:row r="206">
      <x:c r="A206" s="175" t="str">
        <x:v>EV-0203</x:v>
      </x:c>
      <x:c r="B206" s="174" t="str">
        <x:v>Integrity check</x:v>
      </x:c>
      <x:c r="C206" s="175" t="str">
        <x:f>IF(L206="","",IF(LEFT(EC206,7)="BLOCKED","🔴 Do not use for conclusion",IF(EB206="Yes","🟢 Claim-ready","🟡 Caution / context")))</x:f>
        <x:v>🟡 Caution / context</x:v>
      </x:c>
      <x:c r="D206" s="174" t="str">
        <x:f>IF(L206="","",EC206)</x:f>
        <x:v>PENDING — appropriate appraisal</x:v>
      </x:c>
      <x:c r="E206" s="174" t="str">
        <x:v>P3 — Medium</x:v>
      </x:c>
      <x:c r="F206" s="174" t="str">
        <x:v>Pending</x:v>
      </x:c>
      <x:c r="G206" s="174" t="str">
        <x:v>Title/abstract identify an explicit implementation-science construct; retain for full-text assessment.</x:v>
      </x:c>
      <x:c r="H206" s="174" t="str">
        <x:v>Obtain and review lawful full text; confirm human adjudication; then select a design-specific appraisal instrument.</x:v>
      </x:c>
      <x:c r="I206" s="174"/>
      <x:c r="J206" s="174" t="str">
        <x:v>C — Implementation Science</x:v>
      </x:c>
      <x:c r="K206" s="174" t="str">
        <x:v>IDENTIFIED</x:v>
      </x:c>
      <x:c r="L206" s="174" t="str">
        <x:v>Ten lessons for controlling invasive species: Wisdom from the long-standing sea lamprey control program on the Laurentian Great Lakes.</x:v>
      </x:c>
      <x:c r="M206" s="174"/>
      <x:c r="N206" s="174" t="str">
        <x:v>Cooke, Steven J; Baker, Carrie L; Hinderer, Julia L Mida; Siefkes, Michael; Barber, Jessica M; Steeves, Todd B; Docker, Margaret F; Li, Weiming; Wilkie, Michael P; Jones, Michael L; Robinson, Kelly F; Dunlop, Erin S; Brant, Cory O; Johnson, Nicholas S; Mattes, William P; Gaden, Marc; Muir, Andrew M</x:v>
      </x:c>
      <x:c r="O206" s="176" t="n">
        <x:v>2025</x:v>
      </x:c>
      <x:c r="P206" s="174" t="str">
        <x:v>Bioscience</x:v>
      </x:c>
      <x:c r="Q206" s="174" t="str">
        <x:v>Journal Article</x:v>
      </x:c>
      <x:c r="R206" s="174" t="str">
        <x:v>Unclear</x:v>
      </x:c>
      <x:c r="S206" s="174" t="str">
        <x:v>Unknown</x:v>
      </x:c>
      <x:c r="T206" s="174" t="str">
        <x:v>eng</x:v>
      </x:c>
      <x:c r="U206" s="174" t="str">
        <x:v>https://pubmed.ncbi.nlm.nih.gov/41312291/</x:v>
      </x:c>
      <x:c r="V206" s="174" t="str">
        <x:v>10.1093/biosci/biaf133</x:v>
      </x:c>
      <x:c r="W206" s="175" t="str">
        <x:f>IF(V206="","",LOWER(SUBSTITUTE(SUBSTITUTE(SUBSTITUTE(SUBSTITUTE(TRIM(V206),"https://doi.org/",""),"http://doi.org/",""),"https://dx.doi.org/",""),"doi:","")))</x:f>
        <x:v>10.1093/biosci/biaf133</x:v>
      </x:c>
      <x:c r="X206" s="174" t="str">
        <x:v>41312291</x:v>
      </x:c>
      <x:c r="Y206" s="174" t="str">
        <x:v>PMC12650520</x:v>
      </x:c>
      <x:c r="Z206" s="174"/>
      <x:c r="AA206" s="174" t="str">
        <x:v>PubMed/MEDLINE</x:v>
      </x:c>
      <x:c r="AB206" s="174" t="str">
        <x:v>PUBMED-C-v1.0-2026-08-28</x:v>
      </x:c>
      <x:c r="AC206" s="174" t="str">
        <x:v>SP-PUBMED-C-20260828</x:v>
      </x:c>
      <x:c r="AD206" s="177" t="n">
        <x:v>46262</x:v>
      </x:c>
      <x:c r="AE206" s="177" t="n">
        <x:v>46272</x:v>
      </x:c>
      <x:c r="AF206" s="174" t="str">
        <x:v>4RYTEZD4</x:v>
      </x:c>
      <x:c r="AG206" s="174"/>
      <x:c r="AH206" s="174" t="str">
        <x:v>Tactical Athlete → Operational Readiness Brazil</x:v>
      </x:c>
      <x:c r="AI206" s="174" t="str">
        <x:v>evidence-family:C</x:v>
      </x:c>
      <x:c r="AJ206" s="174"/>
      <x:c r="AK206" s="175" t="str">
        <x:f>IF(AJ206="","",IF(OR(LOWER(AJ206)="brazil",LOWER(AJ206)="brasil"),"Yes","No"))</x:f>
      </x:c>
      <x:c r="AL206" s="174"/>
      <x:c r="AM206" s="174"/>
      <x:c r="AN206" s="174"/>
      <x:c r="AO206" s="178"/>
      <x:c r="AP206" s="174"/>
      <x:c r="AQ206" s="174"/>
      <x:c r="AR206" s="174"/>
      <x:c r="AS206" s="174"/>
      <x:c r="AT206" s="174"/>
      <x:c r="AU206" s="174"/>
      <x:c r="AV206" s="174"/>
      <x:c r="AW206" s="174"/>
      <x:c r="AX206" s="174"/>
      <x:c r="AY206" s="174"/>
      <x:c r="AZ206" s="174"/>
      <x:c r="BA206" s="174"/>
      <x:c r="BB206" s="174"/>
      <x:c r="BC206" s="174"/>
      <x:c r="BD206" s="174"/>
      <x:c r="BE206" s="174"/>
      <x:c r="BF206" s="174"/>
      <x:c r="BG206" s="174"/>
      <x:c r="BH206" s="174"/>
      <x:c r="BI206" s="174"/>
      <x:c r="BJ206" s="174"/>
      <x:c r="BK206" s="174"/>
      <x:c r="BL206" s="174"/>
      <x:c r="BM206" s="174"/>
      <x:c r="BN206" s="174"/>
      <x:c r="BO206" s="174"/>
      <x:c r="BP206" s="174"/>
      <x:c r="BQ206" s="174"/>
      <x:c r="BR206" s="174"/>
      <x:c r="BS206" s="174"/>
      <x:c r="BT206" s="174"/>
      <x:c r="BU206" s="174"/>
      <x:c r="BV206" s="174"/>
      <x:c r="BW206" s="174"/>
      <x:c r="BX206" s="174"/>
      <x:c r="BY206" s="174"/>
      <x:c r="BZ206" s="174"/>
      <x:c r="CA206" s="174"/>
      <x:c r="CB206" s="174"/>
      <x:c r="CC206" s="174"/>
      <x:c r="CD206" s="174"/>
      <x:c r="CE206" s="174"/>
      <x:c r="CF206" s="174"/>
      <x:c r="CG206" s="174"/>
      <x:c r="CH206" s="174"/>
      <x:c r="CI206" s="179"/>
      <x:c r="CJ206" s="174" t="str">
        <x:v>Yes</x:v>
      </x:c>
      <x:c r="CK206" s="174" t="str">
        <x:v>Yes</x:v>
      </x:c>
      <x:c r="CL206" s="174" t="str">
        <x:v>Yes</x:v>
      </x:c>
      <x:c r="CM206" s="174" t="str">
        <x:v>Clear</x:v>
      </x:c>
      <x:c r="CN206" s="174" t="str">
        <x:v>Verified — clear</x:v>
      </x:c>
      <x:c r="CO206" s="177" t="n">
        <x:v>46272</x:v>
      </x:c>
      <x:c r="CP206" s="174" t="str">
        <x:v>https://pubmed.ncbi.nlm.nih.gov/41312291/</x:v>
      </x:c>
      <x:c r="CQ206" s="174"/>
      <x:c r="CR206" s="174"/>
      <x:c r="CS206" s="174"/>
      <x:c r="CT206" s="174"/>
      <x:c r="CU206" s="176"/>
      <x:c r="CV206" s="176"/>
      <x:c r="CW206" s="176"/>
      <x:c r="CX206" s="176"/>
      <x:c r="CY206" s="176"/>
      <x:c r="CZ206" s="176"/>
      <x:c r="DA206" s="176"/>
      <x:c r="DB206" s="175" t="str">
        <x:f>IF(L206="","",IF(AND(COUNT(CU206:DA206)=7,OR(CU206=0,CU206=1,CU206=2),OR(CV206=0,CV206=1,CV206=2),OR(CW206=0,CW206=1,CW206=2),OR(CX206=0,CX206=1,CX206=2),OR(CY206=0,CY206=1,CY206=2),OR(CZ206=0,CZ206=1,CZ206=2),OR(DA206=0,DA206=1,DA206=2)),SUM(CU206:DA206),""))</x:f>
      </x:c>
      <x:c r="DC206" s="180" t="str">
        <x:f>IF(DB206="","",ROUND(DB206/14*10,1))</x:f>
      </x:c>
      <x:c r="DD206" s="174" t="str">
        <x:v>Pending</x:v>
      </x:c>
      <x:c r="DE206" s="175" t="str">
        <x:f>IF(L206="","",IF(DC206="","Pending",IF(DD206="Yes","CONDITIONAL — safety override",IF(DC206&gt;=8,"HIGH",IF(DC206&gt;=5,"CONDITIONAL","LOW")))))</x:f>
        <x:v>Pending</x:v>
      </x:c>
      <x:c r="DF206" s="174" t="str">
        <x:v>Pending screening and full-text appraisal; no transferability judgment made at identification.</x:v>
      </x:c>
      <x:c r="DG206" s="174"/>
      <x:c r="DH206" s="174"/>
      <x:c r="DI206" s="174"/>
      <x:c r="DJ206" s="174"/>
      <x:c r="DK206" s="174"/>
      <x:c r="DL206" s="174"/>
      <x:c r="DM206" s="174"/>
      <x:c r="DN206" s="174"/>
      <x:c r="DO206" s="174"/>
      <x:c r="DP206" s="174"/>
      <x:c r="DQ206" s="174"/>
      <x:c r="DR206" s="174"/>
      <x:c r="DS206" s="174"/>
      <x:c r="DT206" s="174"/>
      <x:c r="DU206" s="174"/>
      <x:c r="DV206" s="174"/>
      <x:c r="DW206" s="174"/>
      <x:c r="DX206" s="174"/>
      <x:c r="DY206" s="174"/>
      <x:c r="DZ206" s="174" t="str">
        <x:v>Title/abstract screening alone does not establish effectiveness, causality, methodological quality, transferability to Brazilian public safety or an institutional recommendation.</x:v>
      </x:c>
      <x:c r="EA206" s="174" t="str">
        <x:v>Pending</x:v>
      </x:c>
      <x:c r="EB206" s="175" t="str">
        <x:f>IF(L206="","",IF(EC206="READY","Yes","No / Pending"))</x:f>
        <x:v>No / Pending</x:v>
      </x:c>
      <x:c r="EC206" s="174" t="str">
        <x:f>IF(L206="","",IF(OR(ISNUMBER(SEARCH("Retracted Publication",Q206)),CM206="Retracted",CN206="Retracted",CM206="Expression of Concern",CN206="Expression of Concern",F206="Not used",CG206="Critical",CH206="High",CH206="Critical"),"BLOCKED — integrity or use restriction",IF(AND(CJ206="Yes",CK206="Yes",CL206="Yes"),IF(AND(CM206="Clear",CN206="Verified — clear"),IF(AND(AND(LEN(TRIM(CF206))&gt;0,LEFT(LOWER(TRIM(CF206)),7)&lt;&gt;"pending"),OR(CG206="High",CG206="Moderate"),OR(CH206="Low",CH206="Some concerns",CH206="Not applicable")),IF(AND(DD206="No",OR(DE206="HIGH",DE206="CONDITIONAL"),AND(LEN(TRIM(DF206))&gt;0,LEFT(LOWER(TRIM(DF206)),7)&lt;&gt;"pending")),IF(AND(AND(LEN(TRIM(DT206))&gt;0,LEFT(LOWER(TRIM(DT206)),7)&lt;&gt;"pending"),AND(LEN(TRIM(DU206))&gt;0,LEFT(LOWER(TRIM(DU206)),7)&lt;&gt;"pending"),OR(AND(LEN(TRIM(DV206))&gt;0,LEFT(LOWER(TRIM(DV206)),7)&lt;&gt;"pending"),AND(LEN(TRIM(DW206))&gt;0,LEFT(LOWER(TRIM(DW206)),7)&lt;&gt;"pending")),AND(LEN(TRIM(DX206))&gt;0,LEFT(LOWER(TRIM(DX206)),7)&lt;&gt;"pending")),IF(AND(F206="Claim-ready",OR(EA206="Strong",EA206="Moderate"),AND(LEN(TRIM(G206))&gt;0,LEFT(LOWER(TRIM(G206)),7)&lt;&gt;"pending"),G206&lt;&gt;"No substantive use decision is permitted from identification metadata alone.",AND(LEN(TRIM(DZ206))&gt;0,LEFT(LOWER(TRIM(DZ206)),7)&lt;&gt;"pending"),DZ206&lt;&gt;"Identification metadata alone does not permit any substantive scientific, causal, operational, or institutional claim.",AND(LEN(TRIM(EI206))&gt;0,LEFT(LOWER(TRIM(EI206)),7)&lt;&gt;"pending"),ISNUMBER(EH206),EH206&gt;0),"READY","PENDING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6" s="174" t="str">
        <x:v>Pending</x:v>
      </x:c>
      <x:c r="EE206" s="174"/>
      <x:c r="EF206" s="174" t="str">
        <x:v>Pending</x:v>
      </x:c>
      <x:c r="EG206" s="174" t="str">
        <x:v>Pending</x:v>
      </x:c>
      <x:c r="EH206" s="177"/>
      <x:c r="EI206" s="500"/>
      <x:c r="EJ206" s="174"/>
      <x:c r="EK206" s="174" t="str">
        <x:v>Pending</x:v>
      </x:c>
      <x:c r="EL206" s="177" t="n">
        <x:v>46272</x:v>
      </x:c>
      <x:c r="EM206" s="174" t="str">
        <x:v>Production PubMed record imported and reconciled to Zotero item 4RYTEZD4;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06" s="181" t="n">
        <x:f>IF(L206="","",(IF(N206&lt;&gt;"",1,0)+IF(O206&lt;&gt;"",1,0)+IF(AJ206&lt;&gt;"",1,0)+IF(AU206&lt;&gt;"",1,0)+IF(BE206&lt;&gt;"",1,0)+IF(CF206&lt;&gt;"",1,0)+IF(CJ206="Yes",1,0)+IF(CL206="Yes",1,0)+IF(DE206&lt;&gt;"Pending",1,0)+IF(F206&lt;&gt;"",1,0)+IF(DZ206&lt;&gt;"",1,0)+IF(EI206&lt;&gt;"",1,0))/12)</x:f>
        <x:v>0.5</x:v>
      </x:c>
    </x:row>
    <x:row r="207">
      <x:c r="A207" s="175" t="str">
        <x:v>EV-0204</x:v>
      </x:c>
      <x:c r="B207" s="174" t="str">
        <x:v>Integrity check</x:v>
      </x:c>
      <x:c r="C207" s="175" t="str">
        <x:f>IF(L207="","",IF(LEFT(EC207,7)="BLOCKED","🔴 Do not use for conclusion",IF(EB207="Yes","🟢 Claim-ready","🟡 Caution / context")))</x:f>
        <x:v>🟡 Caution / context</x:v>
      </x:c>
      <x:c r="D207" s="174" t="str">
        <x:f>IF(L207="","",EC207)</x:f>
        <x:v>PENDING — appropriate appraisal</x:v>
      </x:c>
      <x:c r="E207" s="174" t="str">
        <x:v>P3 — Medium</x:v>
      </x:c>
      <x:c r="F207" s="174" t="str">
        <x:v>Pending</x:v>
      </x:c>
      <x:c r="G207" s="174" t="str">
        <x:v>Title/abstract identify an explicit tactical/public-safety context and readiness domain; retain for full-text assessment.</x:v>
      </x:c>
      <x:c r="H207" s="174" t="str">
        <x:v>Obtain and review lawful full text; confirm human adjudication; then select a design-specific appraisal instrument.</x:v>
      </x:c>
      <x:c r="I207" s="174"/>
      <x:c r="J207" s="174" t="str">
        <x:v>A — Core</x:v>
      </x:c>
      <x:c r="K207" s="174" t="str">
        <x:v>IDENTIFIED</x:v>
      </x:c>
      <x:c r="L207" s="174" t="str">
        <x:v>Graduation-stage physical fitness as a predictor of operational performance and injury risk among police recruits: a prospective cohort study.</x:v>
      </x:c>
      <x:c r="M207" s="174"/>
      <x:c r="N207" s="174" t="str">
        <x:v>Jia, Dongming</x:v>
      </x:c>
      <x:c r="O207" s="176" t="n">
        <x:v>2025</x:v>
      </x:c>
      <x:c r="P207" s="174" t="str">
        <x:v>BMJ open sport &amp; exercise medicine</x:v>
      </x:c>
      <x:c r="Q207" s="174" t="str">
        <x:v>Journal Article</x:v>
      </x:c>
      <x:c r="R207" s="174" t="str">
        <x:v>Unclear</x:v>
      </x:c>
      <x:c r="S207" s="174" t="str">
        <x:v>Unknown</x:v>
      </x:c>
      <x:c r="T207" s="174" t="str">
        <x:v>eng</x:v>
      </x:c>
      <x:c r="U207" s="174" t="str">
        <x:v>https://pubmed.ncbi.nlm.nih.gov/41306450/</x:v>
      </x:c>
      <x:c r="V207" s="174" t="str">
        <x:v>10.1136/bmjsem-2025-002871</x:v>
      </x:c>
      <x:c r="W207" s="175" t="str">
        <x:f>IF(V207="","",LOWER(SUBSTITUTE(SUBSTITUTE(SUBSTITUTE(SUBSTITUTE(TRIM(V207),"https://doi.org/",""),"http://doi.org/",""),"https://dx.doi.org/",""),"doi:","")))</x:f>
        <x:v>10.1136/bmjsem-2025-002871</x:v>
      </x:c>
      <x:c r="X207" s="174" t="str">
        <x:v>41306450</x:v>
      </x:c>
      <x:c r="Y207" s="174" t="str">
        <x:v>PMC12645639</x:v>
      </x:c>
      <x:c r="Z207" s="174"/>
      <x:c r="AA207" s="174" t="str">
        <x:v>PubMed/MEDLINE</x:v>
      </x:c>
      <x:c r="AB207" s="174" t="str">
        <x:v>PUBMED-A-v1.0-2026-08-28</x:v>
      </x:c>
      <x:c r="AC207" s="174" t="str">
        <x:v>SP-PUBMED-A-20260828</x:v>
      </x:c>
      <x:c r="AD207" s="177" t="n">
        <x:v>46262</x:v>
      </x:c>
      <x:c r="AE207" s="177" t="n">
        <x:v>46272</x:v>
      </x:c>
      <x:c r="AF207" s="174" t="str">
        <x:v>YG33P6ZU</x:v>
      </x:c>
      <x:c r="AG207" s="174"/>
      <x:c r="AH207" s="174" t="str">
        <x:v>Tactical Athlete → Operational Readiness Brazil</x:v>
      </x:c>
      <x:c r="AI207" s="174" t="str">
        <x:v>evidence-family:A</x:v>
      </x:c>
      <x:c r="AJ207" s="174"/>
      <x:c r="AK207" s="175" t="str">
        <x:f>IF(AJ207="","",IF(OR(LOWER(AJ207)="brazil",LOWER(AJ207)="brasil"),"Yes","No"))</x:f>
      </x:c>
      <x:c r="AL207" s="174"/>
      <x:c r="AM207" s="174"/>
      <x:c r="AN207" s="174"/>
      <x:c r="AO207" s="178"/>
      <x:c r="AP207" s="174"/>
      <x:c r="AQ207" s="174"/>
      <x:c r="AR207" s="174"/>
      <x:c r="AS207" s="174"/>
      <x:c r="AT207" s="174"/>
      <x:c r="AU207" s="174"/>
      <x:c r="AV207" s="174"/>
      <x:c r="AW207" s="174"/>
      <x:c r="AX207" s="174"/>
      <x:c r="AY207" s="174"/>
      <x:c r="AZ207" s="174"/>
      <x:c r="BA207" s="174"/>
      <x:c r="BB207" s="174"/>
      <x:c r="BC207" s="174"/>
      <x:c r="BD207" s="174"/>
      <x:c r="BE207" s="174"/>
      <x:c r="BF207" s="174"/>
      <x:c r="BG207" s="174"/>
      <x:c r="BH207" s="174"/>
      <x:c r="BI207" s="174"/>
      <x:c r="BJ207" s="174"/>
      <x:c r="BK207" s="174"/>
      <x:c r="BL207" s="174"/>
      <x:c r="BM207" s="174"/>
      <x:c r="BN207" s="174"/>
      <x:c r="BO207" s="174"/>
      <x:c r="BP207" s="174"/>
      <x:c r="BQ207" s="174"/>
      <x:c r="BR207" s="174"/>
      <x:c r="BS207" s="174"/>
      <x:c r="BT207" s="174"/>
      <x:c r="BU207" s="174"/>
      <x:c r="BV207" s="174"/>
      <x:c r="BW207" s="174"/>
      <x:c r="BX207" s="174"/>
      <x:c r="BY207" s="174"/>
      <x:c r="BZ207" s="174"/>
      <x:c r="CA207" s="174"/>
      <x:c r="CB207" s="174"/>
      <x:c r="CC207" s="174"/>
      <x:c r="CD207" s="174"/>
      <x:c r="CE207" s="174"/>
      <x:c r="CF207" s="174"/>
      <x:c r="CG207" s="174"/>
      <x:c r="CH207" s="174"/>
      <x:c r="CI207" s="179"/>
      <x:c r="CJ207" s="174" t="str">
        <x:v>Yes</x:v>
      </x:c>
      <x:c r="CK207" s="174" t="str">
        <x:v>Yes</x:v>
      </x:c>
      <x:c r="CL207" s="174" t="str">
        <x:v>Yes</x:v>
      </x:c>
      <x:c r="CM207" s="174" t="str">
        <x:v>Clear</x:v>
      </x:c>
      <x:c r="CN207" s="174" t="str">
        <x:v>Verified — clear</x:v>
      </x:c>
      <x:c r="CO207" s="177" t="n">
        <x:v>46272</x:v>
      </x:c>
      <x:c r="CP207" s="174" t="str">
        <x:v>https://pubmed.ncbi.nlm.nih.gov/41306450/</x:v>
      </x:c>
      <x:c r="CQ207" s="174"/>
      <x:c r="CR207" s="174"/>
      <x:c r="CS207" s="174"/>
      <x:c r="CT207" s="174"/>
      <x:c r="CU207" s="176"/>
      <x:c r="CV207" s="176"/>
      <x:c r="CW207" s="176"/>
      <x:c r="CX207" s="176"/>
      <x:c r="CY207" s="176"/>
      <x:c r="CZ207" s="176"/>
      <x:c r="DA207" s="176"/>
      <x:c r="DB207" s="175" t="str">
        <x:f>IF(L207="","",IF(AND(COUNT(CU207:DA207)=7,OR(CU207=0,CU207=1,CU207=2),OR(CV207=0,CV207=1,CV207=2),OR(CW207=0,CW207=1,CW207=2),OR(CX207=0,CX207=1,CX207=2),OR(CY207=0,CY207=1,CY207=2),OR(CZ207=0,CZ207=1,CZ207=2),OR(DA207=0,DA207=1,DA207=2)),SUM(CU207:DA207),""))</x:f>
      </x:c>
      <x:c r="DC207" s="180" t="str">
        <x:f>IF(DB207="","",ROUND(DB207/14*10,1))</x:f>
      </x:c>
      <x:c r="DD207" s="174" t="str">
        <x:v>Pending</x:v>
      </x:c>
      <x:c r="DE207" s="175" t="str">
        <x:f>IF(L207="","",IF(DC207="","Pending",IF(DD207="Yes","CONDITIONAL — safety override",IF(DC207&gt;=8,"HIGH",IF(DC207&gt;=5,"CONDITIONAL","LOW")))))</x:f>
        <x:v>Pending</x:v>
      </x:c>
      <x:c r="DF207" s="174" t="str">
        <x:v>Pending screening and full-text appraisal; no transferability judgment made at identification.</x:v>
      </x:c>
      <x:c r="DG207" s="174"/>
      <x:c r="DH207" s="174"/>
      <x:c r="DI207" s="174"/>
      <x:c r="DJ207" s="174"/>
      <x:c r="DK207" s="174"/>
      <x:c r="DL207" s="174"/>
      <x:c r="DM207" s="174"/>
      <x:c r="DN207" s="174"/>
      <x:c r="DO207" s="174"/>
      <x:c r="DP207" s="174"/>
      <x:c r="DQ207" s="174"/>
      <x:c r="DR207" s="174"/>
      <x:c r="DS207" s="174"/>
      <x:c r="DT207" s="174"/>
      <x:c r="DU207" s="174"/>
      <x:c r="DV207" s="174"/>
      <x:c r="DW207" s="174"/>
      <x:c r="DX207" s="174"/>
      <x:c r="DY207" s="174"/>
      <x:c r="DZ207" s="174" t="str">
        <x:v>Title/abstract screening alone does not establish effectiveness, causality, methodological quality, transferability to Brazilian public safety or an institutional recommendation.</x:v>
      </x:c>
      <x:c r="EA207" s="174" t="str">
        <x:v>Pending</x:v>
      </x:c>
      <x:c r="EB207" s="175" t="str">
        <x:f>IF(L207="","",IF(EC207="READY","Yes","No / Pending"))</x:f>
        <x:v>No / Pending</x:v>
      </x:c>
      <x:c r="EC207" s="174" t="str">
        <x:f>IF(L207="","",IF(OR(ISNUMBER(SEARCH("Retracted Publication",Q207)),CM207="Retracted",CN207="Retracted",CM207="Expression of Concern",CN207="Expression of Concern",F207="Not used",CG207="Critical",CH207="High",CH207="Critical"),"BLOCKED — integrity or use restriction",IF(AND(CJ207="Yes",CK207="Yes",CL207="Yes"),IF(AND(CM207="Clear",CN207="Verified — clear"),IF(AND(AND(LEN(TRIM(CF207))&gt;0,LEFT(LOWER(TRIM(CF207)),7)&lt;&gt;"pending"),OR(CG207="High",CG207="Moderate"),OR(CH207="Low",CH207="Some concerns",CH207="Not applicable")),IF(AND(DD207="No",OR(DE207="HIGH",DE207="CONDITIONAL"),AND(LEN(TRIM(DF207))&gt;0,LEFT(LOWER(TRIM(DF207)),7)&lt;&gt;"pending")),IF(AND(AND(LEN(TRIM(DT207))&gt;0,LEFT(LOWER(TRIM(DT207)),7)&lt;&gt;"pending"),AND(LEN(TRIM(DU207))&gt;0,LEFT(LOWER(TRIM(DU207)),7)&lt;&gt;"pending"),OR(AND(LEN(TRIM(DV207))&gt;0,LEFT(LOWER(TRIM(DV207)),7)&lt;&gt;"pending"),AND(LEN(TRIM(DW207))&gt;0,LEFT(LOWER(TRIM(DW207)),7)&lt;&gt;"pending")),AND(LEN(TRIM(DX207))&gt;0,LEFT(LOWER(TRIM(DX207)),7)&lt;&gt;"pending")),IF(AND(F207="Claim-ready",OR(EA207="Strong",EA207="Moderate"),AND(LEN(TRIM(G207))&gt;0,LEFT(LOWER(TRIM(G207)),7)&lt;&gt;"pending"),G207&lt;&gt;"No substantive use decision is permitted from identification metadata alone.",AND(LEN(TRIM(DZ207))&gt;0,LEFT(LOWER(TRIM(DZ207)),7)&lt;&gt;"pending"),DZ207&lt;&gt;"Identification metadata alone does not permit any substantive scientific, causal, operational, or institutional claim.",AND(LEN(TRIM(EI207))&gt;0,LEFT(LOWER(TRIM(EI207)),7)&lt;&gt;"pending"),ISNUMBER(EH207),EH207&gt;0),"READY","PENDING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7" s="174" t="str">
        <x:v>Pending</x:v>
      </x:c>
      <x:c r="EE207" s="174"/>
      <x:c r="EF207" s="174" t="str">
        <x:v>Pending</x:v>
      </x:c>
      <x:c r="EG207" s="174" t="str">
        <x:v>Pending</x:v>
      </x:c>
      <x:c r="EH207" s="177"/>
      <x:c r="EI207" s="500"/>
      <x:c r="EJ207" s="174"/>
      <x:c r="EK207" s="174" t="str">
        <x:v>Pending</x:v>
      </x:c>
      <x:c r="EL207" s="177" t="n">
        <x:v>46272</x:v>
      </x:c>
      <x:c r="EM207" s="174" t="str">
        <x:v>Production PubMed record imported and reconciled to Zotero item YG33P6ZU;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07" s="181" t="n">
        <x:f>IF(L207="","",(IF(N207&lt;&gt;"",1,0)+IF(O207&lt;&gt;"",1,0)+IF(AJ207&lt;&gt;"",1,0)+IF(AU207&lt;&gt;"",1,0)+IF(BE207&lt;&gt;"",1,0)+IF(CF207&lt;&gt;"",1,0)+IF(CJ207="Yes",1,0)+IF(CL207="Yes",1,0)+IF(DE207&lt;&gt;"Pending",1,0)+IF(F207&lt;&gt;"",1,0)+IF(DZ207&lt;&gt;"",1,0)+IF(EI207&lt;&gt;"",1,0))/12)</x:f>
        <x:v>0.5</x:v>
      </x:c>
    </x:row>
    <x:row r="208">
      <x:c r="A208" s="175" t="str">
        <x:v>EV-0205</x:v>
      </x:c>
      <x:c r="B208" s="174" t="str">
        <x:v>Integrity check</x:v>
      </x:c>
      <x:c r="C208" s="175" t="str">
        <x:f>IF(L208="","",IF(LEFT(EC208,7)="BLOCKED","🔴 Do not use for conclusion",IF(EB208="Yes","🟢 Claim-ready","🟡 Caution / context")))</x:f>
        <x:v>🟡 Caution / context</x:v>
      </x:c>
      <x:c r="D208" s="174" t="str">
        <x:f>IF(L208="","",EC208)</x:f>
        <x:v>PENDING — appropriate appraisal</x:v>
      </x:c>
      <x:c r="E208" s="174" t="str">
        <x:v>P3 — Medium</x:v>
      </x:c>
      <x:c r="F208" s="174" t="str">
        <x:v>Pending</x:v>
      </x:c>
      <x:c r="G208" s="174" t="str">
        <x:v>Title/abstract identify an explicit operational APHT/medical-readiness topic; retain for full-text assessment.</x:v>
      </x:c>
      <x:c r="H208" s="174" t="str">
        <x:v>Obtain and review lawful full text; confirm human adjudication; then select a design-specific appraisal instrument.</x:v>
      </x:c>
      <x:c r="I208" s="174"/>
      <x:c r="J208" s="174" t="str">
        <x:v>B — APHT / Medical Readiness</x:v>
      </x:c>
      <x:c r="K208" s="174" t="str">
        <x:v>IDENTIFIED</x:v>
      </x:c>
      <x:c r="L208" s="174" t="str">
        <x:v>A Truth-Oriented Trust Evaluation Model of Shared Traffic Messages in the Internet of Vehicles.</x:v>
      </x:c>
      <x:c r="M208" s="174"/>
      <x:c r="N208" s="174" t="str">
        <x:v>Zhang, Jiamin; Shuai, Lisha; Dong, Jiuling; Dong, Gaoya; Yang, Xiaolong; Long, Keping</x:v>
      </x:c>
      <x:c r="O208" s="176" t="n">
        <x:v>2025</x:v>
      </x:c>
      <x:c r="P208" s="174" t="str">
        <x:v>Entropy (Basel, Switzerland)</x:v>
      </x:c>
      <x:c r="Q208" s="174" t="str">
        <x:v>Journal Article</x:v>
      </x:c>
      <x:c r="R208" s="174" t="str">
        <x:v>Unclear</x:v>
      </x:c>
      <x:c r="S208" s="174" t="str">
        <x:v>Unknown</x:v>
      </x:c>
      <x:c r="T208" s="174" t="str">
        <x:v>eng</x:v>
      </x:c>
      <x:c r="U208" s="174" t="str">
        <x:v>https://pubmed.ncbi.nlm.nih.gov/41294956/</x:v>
      </x:c>
      <x:c r="V208" s="174" t="str">
        <x:v>10.3390/e27111113</x:v>
      </x:c>
      <x:c r="W208" s="175" t="str">
        <x:f>IF(V208="","",LOWER(SUBSTITUTE(SUBSTITUTE(SUBSTITUTE(SUBSTITUTE(TRIM(V208),"https://doi.org/",""),"http://doi.org/",""),"https://dx.doi.org/",""),"doi:","")))</x:f>
        <x:v>10.3390/e27111113</x:v>
      </x:c>
      <x:c r="X208" s="174" t="str">
        <x:v>41294956</x:v>
      </x:c>
      <x:c r="Y208" s="174" t="str">
        <x:v>PMC12651147</x:v>
      </x:c>
      <x:c r="Z208" s="174"/>
      <x:c r="AA208" s="174" t="str">
        <x:v>PubMed/MEDLINE</x:v>
      </x:c>
      <x:c r="AB208" s="174" t="str">
        <x:v>PUBMED-B-v1.0-2026-08-28</x:v>
      </x:c>
      <x:c r="AC208" s="174" t="str">
        <x:v>SP-PUBMED-B-20260828</x:v>
      </x:c>
      <x:c r="AD208" s="177" t="n">
        <x:v>46262</x:v>
      </x:c>
      <x:c r="AE208" s="177" t="n">
        <x:v>46272</x:v>
      </x:c>
      <x:c r="AF208" s="174" t="str">
        <x:v>2FTTCVJP</x:v>
      </x:c>
      <x:c r="AG208" s="174"/>
      <x:c r="AH208" s="174" t="str">
        <x:v>Tactical Athlete → Operational Readiness Brazil</x:v>
      </x:c>
      <x:c r="AI208" s="174" t="str">
        <x:v>evidence-family:B</x:v>
      </x:c>
      <x:c r="AJ208" s="174"/>
      <x:c r="AK208" s="175" t="str">
        <x:f>IF(AJ208="","",IF(OR(LOWER(AJ208)="brazil",LOWER(AJ208)="brasil"),"Yes","No"))</x:f>
      </x:c>
      <x:c r="AL208" s="174"/>
      <x:c r="AM208" s="174"/>
      <x:c r="AN208" s="174"/>
      <x:c r="AO208" s="178"/>
      <x:c r="AP208" s="174"/>
      <x:c r="AQ208" s="174"/>
      <x:c r="AR208" s="174"/>
      <x:c r="AS208" s="174"/>
      <x:c r="AT208" s="174"/>
      <x:c r="AU208" s="174"/>
      <x:c r="AV208" s="174"/>
      <x:c r="AW208" s="174"/>
      <x:c r="AX208" s="174"/>
      <x:c r="AY208" s="174"/>
      <x:c r="AZ208" s="174"/>
      <x:c r="BA208" s="174"/>
      <x:c r="BB208" s="174"/>
      <x:c r="BC208" s="174"/>
      <x:c r="BD208" s="174"/>
      <x:c r="BE208" s="174"/>
      <x:c r="BF208" s="174"/>
      <x:c r="BG208" s="174"/>
      <x:c r="BH208" s="174"/>
      <x:c r="BI208" s="174"/>
      <x:c r="BJ208" s="174"/>
      <x:c r="BK208" s="174"/>
      <x:c r="BL208" s="174"/>
      <x:c r="BM208" s="174"/>
      <x:c r="BN208" s="174"/>
      <x:c r="BO208" s="174"/>
      <x:c r="BP208" s="174"/>
      <x:c r="BQ208" s="174"/>
      <x:c r="BR208" s="174"/>
      <x:c r="BS208" s="174"/>
      <x:c r="BT208" s="174"/>
      <x:c r="BU208" s="174"/>
      <x:c r="BV208" s="174"/>
      <x:c r="BW208" s="174"/>
      <x:c r="BX208" s="174"/>
      <x:c r="BY208" s="174"/>
      <x:c r="BZ208" s="174"/>
      <x:c r="CA208" s="174"/>
      <x:c r="CB208" s="174"/>
      <x:c r="CC208" s="174"/>
      <x:c r="CD208" s="174"/>
      <x:c r="CE208" s="174"/>
      <x:c r="CF208" s="174"/>
      <x:c r="CG208" s="174"/>
      <x:c r="CH208" s="174"/>
      <x:c r="CI208" s="179"/>
      <x:c r="CJ208" s="174" t="str">
        <x:v>Yes</x:v>
      </x:c>
      <x:c r="CK208" s="174" t="str">
        <x:v>Yes</x:v>
      </x:c>
      <x:c r="CL208" s="174" t="str">
        <x:v>Yes</x:v>
      </x:c>
      <x:c r="CM208" s="174" t="str">
        <x:v>Clear</x:v>
      </x:c>
      <x:c r="CN208" s="174" t="str">
        <x:v>Verified — clear</x:v>
      </x:c>
      <x:c r="CO208" s="177" t="n">
        <x:v>46272</x:v>
      </x:c>
      <x:c r="CP208" s="174" t="str">
        <x:v>https://pubmed.ncbi.nlm.nih.gov/41294956/</x:v>
      </x:c>
      <x:c r="CQ208" s="174"/>
      <x:c r="CR208" s="174"/>
      <x:c r="CS208" s="174"/>
      <x:c r="CT208" s="174"/>
      <x:c r="CU208" s="176"/>
      <x:c r="CV208" s="176"/>
      <x:c r="CW208" s="176"/>
      <x:c r="CX208" s="176"/>
      <x:c r="CY208" s="176"/>
      <x:c r="CZ208" s="176"/>
      <x:c r="DA208" s="176"/>
      <x:c r="DB208" s="175" t="str">
        <x:f>IF(L208="","",IF(AND(COUNT(CU208:DA208)=7,OR(CU208=0,CU208=1,CU208=2),OR(CV208=0,CV208=1,CV208=2),OR(CW208=0,CW208=1,CW208=2),OR(CX208=0,CX208=1,CX208=2),OR(CY208=0,CY208=1,CY208=2),OR(CZ208=0,CZ208=1,CZ208=2),OR(DA208=0,DA208=1,DA208=2)),SUM(CU208:DA208),""))</x:f>
      </x:c>
      <x:c r="DC208" s="180" t="str">
        <x:f>IF(DB208="","",ROUND(DB208/14*10,1))</x:f>
      </x:c>
      <x:c r="DD208" s="174" t="str">
        <x:v>Pending</x:v>
      </x:c>
      <x:c r="DE208" s="175" t="str">
        <x:f>IF(L208="","",IF(DC208="","Pending",IF(DD208="Yes","CONDITIONAL — safety override",IF(DC208&gt;=8,"HIGH",IF(DC208&gt;=5,"CONDITIONAL","LOW")))))</x:f>
        <x:v>Pending</x:v>
      </x:c>
      <x:c r="DF208" s="174" t="str">
        <x:v>Pending screening and full-text appraisal; no transferability judgment made at identification.</x:v>
      </x:c>
      <x:c r="DG208" s="174"/>
      <x:c r="DH208" s="174"/>
      <x:c r="DI208" s="174"/>
      <x:c r="DJ208" s="174"/>
      <x:c r="DK208" s="174"/>
      <x:c r="DL208" s="174"/>
      <x:c r="DM208" s="174"/>
      <x:c r="DN208" s="174"/>
      <x:c r="DO208" s="174"/>
      <x:c r="DP208" s="174"/>
      <x:c r="DQ208" s="174"/>
      <x:c r="DR208" s="174"/>
      <x:c r="DS208" s="174"/>
      <x:c r="DT208" s="174"/>
      <x:c r="DU208" s="174"/>
      <x:c r="DV208" s="174"/>
      <x:c r="DW208" s="174"/>
      <x:c r="DX208" s="174"/>
      <x:c r="DY208" s="174"/>
      <x:c r="DZ208" s="174" t="str">
        <x:v>Title/abstract screening alone does not establish effectiveness, causality, methodological quality, transferability to Brazilian public safety or an institutional recommendation.</x:v>
      </x:c>
      <x:c r="EA208" s="174" t="str">
        <x:v>Pending</x:v>
      </x:c>
      <x:c r="EB208" s="175" t="str">
        <x:f>IF(L208="","",IF(EC208="READY","Yes","No / Pending"))</x:f>
        <x:v>No / Pending</x:v>
      </x:c>
      <x:c r="EC208" s="174" t="str">
        <x:f>IF(L208="","",IF(OR(ISNUMBER(SEARCH("Retracted Publication",Q208)),CM208="Retracted",CN208="Retracted",CM208="Expression of Concern",CN208="Expression of Concern",F208="Not used",CG208="Critical",CH208="High",CH208="Critical"),"BLOCKED — integrity or use restriction",IF(AND(CJ208="Yes",CK208="Yes",CL208="Yes"),IF(AND(CM208="Clear",CN208="Verified — clear"),IF(AND(AND(LEN(TRIM(CF208))&gt;0,LEFT(LOWER(TRIM(CF208)),7)&lt;&gt;"pending"),OR(CG208="High",CG208="Moderate"),OR(CH208="Low",CH208="Some concerns",CH208="Not applicable")),IF(AND(DD208="No",OR(DE208="HIGH",DE208="CONDITIONAL"),AND(LEN(TRIM(DF208))&gt;0,LEFT(LOWER(TRIM(DF208)),7)&lt;&gt;"pending")),IF(AND(AND(LEN(TRIM(DT208))&gt;0,LEFT(LOWER(TRIM(DT208)),7)&lt;&gt;"pending"),AND(LEN(TRIM(DU208))&gt;0,LEFT(LOWER(TRIM(DU208)),7)&lt;&gt;"pending"),OR(AND(LEN(TRIM(DV208))&gt;0,LEFT(LOWER(TRIM(DV208)),7)&lt;&gt;"pending"),AND(LEN(TRIM(DW208))&gt;0,LEFT(LOWER(TRIM(DW208)),7)&lt;&gt;"pending")),AND(LEN(TRIM(DX208))&gt;0,LEFT(LOWER(TRIM(DX208)),7)&lt;&gt;"pending")),IF(AND(F208="Claim-ready",OR(EA208="Strong",EA208="Moderate"),AND(LEN(TRIM(G208))&gt;0,LEFT(LOWER(TRIM(G208)),7)&lt;&gt;"pending"),G208&lt;&gt;"No substantive use decision is permitted from identification metadata alone.",AND(LEN(TRIM(DZ208))&gt;0,LEFT(LOWER(TRIM(DZ208)),7)&lt;&gt;"pending"),DZ208&lt;&gt;"Identification metadata alone does not permit any substantive scientific, causal, operational, or institutional claim.",AND(LEN(TRIM(EI208))&gt;0,LEFT(LOWER(TRIM(EI208)),7)&lt;&gt;"pending"),ISNUMBER(EH208),EH208&gt;0),"READY","PENDING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8" s="174" t="str">
        <x:v>Pending</x:v>
      </x:c>
      <x:c r="EE208" s="174"/>
      <x:c r="EF208" s="174" t="str">
        <x:v>Pending</x:v>
      </x:c>
      <x:c r="EG208" s="174" t="str">
        <x:v>Pending</x:v>
      </x:c>
      <x:c r="EH208" s="177"/>
      <x:c r="EI208" s="500"/>
      <x:c r="EJ208" s="174"/>
      <x:c r="EK208" s="174" t="str">
        <x:v>Pending</x:v>
      </x:c>
      <x:c r="EL208" s="177" t="n">
        <x:v>46272</x:v>
      </x:c>
      <x:c r="EM208" s="174" t="str">
        <x:v>Production PubMed record imported and reconciled to Zotero item 2FTTCVJP;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08" s="181" t="n">
        <x:f>IF(L208="","",(IF(N208&lt;&gt;"",1,0)+IF(O208&lt;&gt;"",1,0)+IF(AJ208&lt;&gt;"",1,0)+IF(AU208&lt;&gt;"",1,0)+IF(BE208&lt;&gt;"",1,0)+IF(CF208&lt;&gt;"",1,0)+IF(CJ208="Yes",1,0)+IF(CL208="Yes",1,0)+IF(DE208&lt;&gt;"Pending",1,0)+IF(F208&lt;&gt;"",1,0)+IF(DZ208&lt;&gt;"",1,0)+IF(EI208&lt;&gt;"",1,0))/12)</x:f>
        <x:v>0.5</x:v>
      </x:c>
    </x:row>
    <x:row r="209">
      <x:c r="A209" s="175" t="str">
        <x:v>EV-0206</x:v>
      </x:c>
      <x:c r="B209" s="174" t="str">
        <x:v>Integrity check</x:v>
      </x:c>
      <x:c r="C209" s="175" t="str">
        <x:f>IF(L209="","",IF(LEFT(EC209,7)="BLOCKED","🔴 Do not use for conclusion",IF(EB209="Yes","🟢 Claim-ready","🟡 Caution / context")))</x:f>
        <x:v>🟡 Caution / context</x:v>
      </x:c>
      <x:c r="D209" s="174" t="str">
        <x:f>IF(L209="","",EC209)</x:f>
        <x:v>PENDING — appropriate appraisal</x:v>
      </x:c>
      <x:c r="E209" s="174" t="str">
        <x:v>P3 — Medium</x:v>
      </x:c>
      <x:c r="F209" s="174" t="str">
        <x:v>Pending</x:v>
      </x:c>
      <x:c r="G209" s="174" t="str">
        <x:v>Title/abstract identify an explicit tactical/public-safety context and readiness domain; retain for full-text assessment.</x:v>
      </x:c>
      <x:c r="H209" s="174" t="str">
        <x:v>Obtain and review lawful full text; confirm human adjudication; then select a design-specific appraisal instrument.</x:v>
      </x:c>
      <x:c r="I209" s="174"/>
      <x:c r="J209" s="174" t="str">
        <x:v>A — Core</x:v>
      </x:c>
      <x:c r="K209" s="174" t="str">
        <x:v>IDENTIFIED</x:v>
      </x:c>
      <x:c r="L209" s="174" t="str">
        <x:v>Dengue in deployed military personnel, 1905-2024: a systematic review of incidence, diagnostics and prevention.</x:v>
      </x:c>
      <x:c r="M209" s="174"/>
      <x:c r="N209" s="174" t="str">
        <x:v>Agboli, Eric; Jost, Hanna; Frangoulidis, Dimitrios; Song, Le Huu; Anh, Do Duc; Katsounas, Antonios; Velavan, Thirumalaisamy P; Schmidt-Chanasit, Jonas</x:v>
      </x:c>
      <x:c r="O209" s="176" t="n">
        <x:v>2026</x:v>
      </x:c>
      <x:c r="P209" s="174" t="str">
        <x:v>Journal of travel medicine</x:v>
      </x:c>
      <x:c r="Q209" s="174" t="str">
        <x:v>Journal Article; Systematic Review</x:v>
      </x:c>
      <x:c r="R209" s="174" t="str">
        <x:v>Unclear</x:v>
      </x:c>
      <x:c r="S209" s="174" t="str">
        <x:v>Unknown</x:v>
      </x:c>
      <x:c r="T209" s="174" t="str">
        <x:v>eng</x:v>
      </x:c>
      <x:c r="U209" s="174" t="str">
        <x:v>https://pubmed.ncbi.nlm.nih.gov/41283862/</x:v>
      </x:c>
      <x:c r="V209" s="174" t="str">
        <x:v>10.1093/jtm/taaf120</x:v>
      </x:c>
      <x:c r="W209" s="175" t="str">
        <x:f>IF(V209="","",LOWER(SUBSTITUTE(SUBSTITUTE(SUBSTITUTE(SUBSTITUTE(TRIM(V209),"https://doi.org/",""),"http://doi.org/",""),"https://dx.doi.org/",""),"doi:","")))</x:f>
        <x:v>10.1093/jtm/taaf120</x:v>
      </x:c>
      <x:c r="X209" s="174" t="str">
        <x:v>41283862</x:v>
      </x:c>
      <x:c r="Y209" s="174" t="str">
        <x:v>PMC13017649</x:v>
      </x:c>
      <x:c r="Z209" s="174"/>
      <x:c r="AA209" s="174" t="str">
        <x:v>PubMed/MEDLINE</x:v>
      </x:c>
      <x:c r="AB209" s="174" t="str">
        <x:v>PUBMED-A-v1.0-2026-08-28</x:v>
      </x:c>
      <x:c r="AC209" s="174" t="str">
        <x:v>SP-PUBMED-A-20260828</x:v>
      </x:c>
      <x:c r="AD209" s="177" t="n">
        <x:v>46262</x:v>
      </x:c>
      <x:c r="AE209" s="177" t="n">
        <x:v>46272</x:v>
      </x:c>
      <x:c r="AF209" s="174" t="str">
        <x:v>9VW8E56Z</x:v>
      </x:c>
      <x:c r="AG209" s="174"/>
      <x:c r="AH209" s="174" t="str">
        <x:v>Tactical Athlete → Operational Readiness Brazil</x:v>
      </x:c>
      <x:c r="AI209" s="174" t="str">
        <x:v>evidence-family:A</x:v>
      </x:c>
      <x:c r="AJ209" s="174"/>
      <x:c r="AK209" s="175" t="str">
        <x:f>IF(AJ209="","",IF(OR(LOWER(AJ209)="brazil",LOWER(AJ209)="brasil"),"Yes","No"))</x:f>
      </x:c>
      <x:c r="AL209" s="174"/>
      <x:c r="AM209" s="174"/>
      <x:c r="AN209" s="174"/>
      <x:c r="AO209" s="178"/>
      <x:c r="AP209" s="174"/>
      <x:c r="AQ209" s="174"/>
      <x:c r="AR209" s="174"/>
      <x:c r="AS209" s="174"/>
      <x:c r="AT209" s="174"/>
      <x:c r="AU209" s="174"/>
      <x:c r="AV209" s="174"/>
      <x:c r="AW209" s="174"/>
      <x:c r="AX209" s="174"/>
      <x:c r="AY209" s="174"/>
      <x:c r="AZ209" s="174"/>
      <x:c r="BA209" s="174"/>
      <x:c r="BB209" s="174"/>
      <x:c r="BC209" s="174"/>
      <x:c r="BD209" s="174"/>
      <x:c r="BE209" s="174"/>
      <x:c r="BF209" s="174"/>
      <x:c r="BG209" s="174"/>
      <x:c r="BH209" s="174"/>
      <x:c r="BI209" s="174"/>
      <x:c r="BJ209" s="174"/>
      <x:c r="BK209" s="174"/>
      <x:c r="BL209" s="174"/>
      <x:c r="BM209" s="174"/>
      <x:c r="BN209" s="174"/>
      <x:c r="BO209" s="174"/>
      <x:c r="BP209" s="174"/>
      <x:c r="BQ209" s="174"/>
      <x:c r="BR209" s="174"/>
      <x:c r="BS209" s="174"/>
      <x:c r="BT209" s="174"/>
      <x:c r="BU209" s="174"/>
      <x:c r="BV209" s="174"/>
      <x:c r="BW209" s="174"/>
      <x:c r="BX209" s="174"/>
      <x:c r="BY209" s="174"/>
      <x:c r="BZ209" s="174"/>
      <x:c r="CA209" s="174"/>
      <x:c r="CB209" s="174"/>
      <x:c r="CC209" s="174"/>
      <x:c r="CD209" s="174"/>
      <x:c r="CE209" s="174"/>
      <x:c r="CF209" s="174"/>
      <x:c r="CG209" s="174"/>
      <x:c r="CH209" s="174"/>
      <x:c r="CI209" s="179"/>
      <x:c r="CJ209" s="174" t="str">
        <x:v>Yes</x:v>
      </x:c>
      <x:c r="CK209" s="174" t="str">
        <x:v>Yes</x:v>
      </x:c>
      <x:c r="CL209" s="174" t="str">
        <x:v>Yes</x:v>
      </x:c>
      <x:c r="CM209" s="174" t="str">
        <x:v>Clear</x:v>
      </x:c>
      <x:c r="CN209" s="174" t="str">
        <x:v>Verified — clear</x:v>
      </x:c>
      <x:c r="CO209" s="177" t="n">
        <x:v>46272</x:v>
      </x:c>
      <x:c r="CP209" s="174" t="str">
        <x:v>https://pubmed.ncbi.nlm.nih.gov/41283862/</x:v>
      </x:c>
      <x:c r="CQ209" s="174"/>
      <x:c r="CR209" s="174"/>
      <x:c r="CS209" s="174"/>
      <x:c r="CT209" s="174"/>
      <x:c r="CU209" s="176"/>
      <x:c r="CV209" s="176"/>
      <x:c r="CW209" s="176"/>
      <x:c r="CX209" s="176"/>
      <x:c r="CY209" s="176"/>
      <x:c r="CZ209" s="176"/>
      <x:c r="DA209" s="176"/>
      <x:c r="DB209" s="175" t="str">
        <x:f>IF(L209="","",IF(AND(COUNT(CU209:DA209)=7,OR(CU209=0,CU209=1,CU209=2),OR(CV209=0,CV209=1,CV209=2),OR(CW209=0,CW209=1,CW209=2),OR(CX209=0,CX209=1,CX209=2),OR(CY209=0,CY209=1,CY209=2),OR(CZ209=0,CZ209=1,CZ209=2),OR(DA209=0,DA209=1,DA209=2)),SUM(CU209:DA209),""))</x:f>
      </x:c>
      <x:c r="DC209" s="180" t="str">
        <x:f>IF(DB209="","",ROUND(DB209/14*10,1))</x:f>
      </x:c>
      <x:c r="DD209" s="174" t="str">
        <x:v>Pending</x:v>
      </x:c>
      <x:c r="DE209" s="175" t="str">
        <x:f>IF(L209="","",IF(DC209="","Pending",IF(DD209="Yes","CONDITIONAL — safety override",IF(DC209&gt;=8,"HIGH",IF(DC209&gt;=5,"CONDITIONAL","LOW")))))</x:f>
        <x:v>Pending</x:v>
      </x:c>
      <x:c r="DF209" s="174" t="str">
        <x:v>Pending screening and full-text appraisal; no transferability judgment made at identification.</x:v>
      </x:c>
      <x:c r="DG209" s="174"/>
      <x:c r="DH209" s="174"/>
      <x:c r="DI209" s="174"/>
      <x:c r="DJ209" s="174"/>
      <x:c r="DK209" s="174"/>
      <x:c r="DL209" s="174"/>
      <x:c r="DM209" s="174"/>
      <x:c r="DN209" s="174"/>
      <x:c r="DO209" s="174"/>
      <x:c r="DP209" s="174"/>
      <x:c r="DQ209" s="174"/>
      <x:c r="DR209" s="174"/>
      <x:c r="DS209" s="174"/>
      <x:c r="DT209" s="174"/>
      <x:c r="DU209" s="174"/>
      <x:c r="DV209" s="174"/>
      <x:c r="DW209" s="174"/>
      <x:c r="DX209" s="174"/>
      <x:c r="DY209" s="174"/>
      <x:c r="DZ209" s="174" t="str">
        <x:v>Title/abstract screening alone does not establish effectiveness, causality, methodological quality, transferability to Brazilian public safety or an institutional recommendation.</x:v>
      </x:c>
      <x:c r="EA209" s="174" t="str">
        <x:v>Pending</x:v>
      </x:c>
      <x:c r="EB209" s="175" t="str">
        <x:f>IF(L209="","",IF(EC209="READY","Yes","No / Pending"))</x:f>
        <x:v>No / Pending</x:v>
      </x:c>
      <x:c r="EC209" s="174" t="str">
        <x:f>IF(L209="","",IF(OR(ISNUMBER(SEARCH("Retracted Publication",Q209)),CM209="Retracted",CN209="Retracted",CM209="Expression of Concern",CN209="Expression of Concern",F209="Not used",CG209="Critical",CH209="High",CH209="Critical"),"BLOCKED — integrity or use restriction",IF(AND(CJ209="Yes",CK209="Yes",CL209="Yes"),IF(AND(CM209="Clear",CN209="Verified — clear"),IF(AND(AND(LEN(TRIM(CF209))&gt;0,LEFT(LOWER(TRIM(CF209)),7)&lt;&gt;"pending"),OR(CG209="High",CG209="Moderate"),OR(CH209="Low",CH209="Some concerns",CH209="Not applicable")),IF(AND(DD209="No",OR(DE209="HIGH",DE209="CONDITIONAL"),AND(LEN(TRIM(DF209))&gt;0,LEFT(LOWER(TRIM(DF209)),7)&lt;&gt;"pending")),IF(AND(AND(LEN(TRIM(DT209))&gt;0,LEFT(LOWER(TRIM(DT209)),7)&lt;&gt;"pending"),AND(LEN(TRIM(DU209))&gt;0,LEFT(LOWER(TRIM(DU209)),7)&lt;&gt;"pending"),OR(AND(LEN(TRIM(DV209))&gt;0,LEFT(LOWER(TRIM(DV209)),7)&lt;&gt;"pending"),AND(LEN(TRIM(DW209))&gt;0,LEFT(LOWER(TRIM(DW209)),7)&lt;&gt;"pending")),AND(LEN(TRIM(DX209))&gt;0,LEFT(LOWER(TRIM(DX209)),7)&lt;&gt;"pending")),IF(AND(F209="Claim-ready",OR(EA209="Strong",EA209="Moderate"),AND(LEN(TRIM(G209))&gt;0,LEFT(LOWER(TRIM(G209)),7)&lt;&gt;"pending"),G209&lt;&gt;"No substantive use decision is permitted from identification metadata alone.",AND(LEN(TRIM(DZ209))&gt;0,LEFT(LOWER(TRIM(DZ209)),7)&lt;&gt;"pending"),DZ209&lt;&gt;"Identification metadata alone does not permit any substantive scientific, causal, operational, or institutional claim.",AND(LEN(TRIM(EI209))&gt;0,LEFT(LOWER(TRIM(EI209)),7)&lt;&gt;"pending"),ISNUMBER(EH209),EH209&gt;0),"READY","PENDING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09" s="174" t="str">
        <x:v>Pending</x:v>
      </x:c>
      <x:c r="EE209" s="174"/>
      <x:c r="EF209" s="174" t="str">
        <x:v>Pending</x:v>
      </x:c>
      <x:c r="EG209" s="174" t="str">
        <x:v>Pending</x:v>
      </x:c>
      <x:c r="EH209" s="177"/>
      <x:c r="EI209" s="500"/>
      <x:c r="EJ209" s="174"/>
      <x:c r="EK209" s="174" t="str">
        <x:v>Pending</x:v>
      </x:c>
      <x:c r="EL209" s="177" t="n">
        <x:v>46272</x:v>
      </x:c>
      <x:c r="EM209" s="174" t="str">
        <x:v>Production PubMed record imported and reconciled to Zotero item 9VW8E56Z;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09" s="181" t="n">
        <x:f>IF(L209="","",(IF(N209&lt;&gt;"",1,0)+IF(O209&lt;&gt;"",1,0)+IF(AJ209&lt;&gt;"",1,0)+IF(AU209&lt;&gt;"",1,0)+IF(BE209&lt;&gt;"",1,0)+IF(CF209&lt;&gt;"",1,0)+IF(CJ209="Yes",1,0)+IF(CL209="Yes",1,0)+IF(DE209&lt;&gt;"Pending",1,0)+IF(F209&lt;&gt;"",1,0)+IF(DZ209&lt;&gt;"",1,0)+IF(EI209&lt;&gt;"",1,0))/12)</x:f>
        <x:v>0.5</x:v>
      </x:c>
    </x:row>
    <x:row r="210">
      <x:c r="A210" s="175" t="str">
        <x:v>EV-0207</x:v>
      </x:c>
      <x:c r="B210" s="174" t="str">
        <x:v>Integrity check</x:v>
      </x:c>
      <x:c r="C210" s="175" t="str">
        <x:f>IF(L210="","",IF(LEFT(EC210,7)="BLOCKED","🔴 Do not use for conclusion",IF(EB210="Yes","🟢 Claim-ready","🟡 Caution / context")))</x:f>
        <x:v>🟡 Caution / context</x:v>
      </x:c>
      <x:c r="D210" s="174" t="str">
        <x:f>IF(L210="","",EC210)</x:f>
        <x:v>PENDING — appropriate appraisal</x:v>
      </x:c>
      <x:c r="E210" s="174" t="str">
        <x:v>P3 — Medium</x:v>
      </x:c>
      <x:c r="F210" s="174" t="str">
        <x:v>Pending</x:v>
      </x:c>
      <x:c r="G210" s="174" t="str">
        <x:v>A potentially relevant concept is present, but direct applicability is ambiguous at title/abstract level.</x:v>
      </x:c>
      <x:c r="H210" s="174" t="str">
        <x:v>Human title/abstract adjudication; retrieve full text if relevance remains plausible.</x:v>
      </x:c>
      <x:c r="I210" s="174"/>
      <x:c r="J210" s="174" t="str">
        <x:v>A — Core</x:v>
      </x:c>
      <x:c r="K210" s="174" t="str">
        <x:v>IDENTIFIED</x:v>
      </x:c>
      <x:c r="L210" s="174" t="str">
        <x:v>Prevalence of Insomnia by Sex in U.S. Service Members: A Systematic Review and Meta-Analysis.</x:v>
      </x:c>
      <x:c r="M210" s="174"/>
      <x:c r="N210" s="174" t="str">
        <x:v>Gonzalez, Tatiana M; Froelicher, Erika Sivarajan; Katzovitz, Felicia N; Kostas-Polston, Elizabeth A</x:v>
      </x:c>
      <x:c r="O210" s="176" t="n">
        <x:v>2026</x:v>
      </x:c>
      <x:c r="P210" s="174" t="str">
        <x:v>Military medicine</x:v>
      </x:c>
      <x:c r="Q210" s="174" t="str">
        <x:v>Journal Article; Meta-Analysis; Systematic Review</x:v>
      </x:c>
      <x:c r="R210" s="174" t="str">
        <x:v>Unclear</x:v>
      </x:c>
      <x:c r="S210" s="174" t="str">
        <x:v>Unknown</x:v>
      </x:c>
      <x:c r="T210" s="174" t="str">
        <x:v>eng</x:v>
      </x:c>
      <x:c r="U210" s="174" t="str">
        <x:v>https://pubmed.ncbi.nlm.nih.gov/41273169/</x:v>
      </x:c>
      <x:c r="V210" s="174" t="str">
        <x:v>10.1093/milmed/usaf516</x:v>
      </x:c>
      <x:c r="W210" s="175" t="str">
        <x:f>IF(V210="","",LOWER(SUBSTITUTE(SUBSTITUTE(SUBSTITUTE(SUBSTITUTE(TRIM(V210),"https://doi.org/",""),"http://doi.org/",""),"https://dx.doi.org/",""),"doi:","")))</x:f>
        <x:v>10.1093/milmed/usaf516</x:v>
      </x:c>
      <x:c r="X210" s="174" t="str">
        <x:v>41273169</x:v>
      </x:c>
      <x:c r="Y210" s="174" t="str"/>
      <x:c r="Z210" s="174"/>
      <x:c r="AA210" s="174" t="str">
        <x:v>PubMed/MEDLINE</x:v>
      </x:c>
      <x:c r="AB210" s="174" t="str">
        <x:v>PUBMED-A-v1.0-2026-08-28</x:v>
      </x:c>
      <x:c r="AC210" s="174" t="str">
        <x:v>SP-PUBMED-A-20260828</x:v>
      </x:c>
      <x:c r="AD210" s="177" t="n">
        <x:v>46262</x:v>
      </x:c>
      <x:c r="AE210" s="177" t="n">
        <x:v>46272</x:v>
      </x:c>
      <x:c r="AF210" s="174" t="str">
        <x:v>HCZT45PV</x:v>
      </x:c>
      <x:c r="AG210" s="174"/>
      <x:c r="AH210" s="174" t="str">
        <x:v>Tactical Athlete → Operational Readiness Brazil</x:v>
      </x:c>
      <x:c r="AI210" s="174" t="str">
        <x:v>evidence-family:A</x:v>
      </x:c>
      <x:c r="AJ210" s="174"/>
      <x:c r="AK210" s="175" t="str">
        <x:f>IF(AJ210="","",IF(OR(LOWER(AJ210)="brazil",LOWER(AJ210)="brasil"),"Yes","No"))</x:f>
      </x:c>
      <x:c r="AL210" s="174"/>
      <x:c r="AM210" s="174"/>
      <x:c r="AN210" s="174"/>
      <x:c r="AO210" s="178"/>
      <x:c r="AP210" s="174"/>
      <x:c r="AQ210" s="174"/>
      <x:c r="AR210" s="174"/>
      <x:c r="AS210" s="174"/>
      <x:c r="AT210" s="174"/>
      <x:c r="AU210" s="174"/>
      <x:c r="AV210" s="174"/>
      <x:c r="AW210" s="174"/>
      <x:c r="AX210" s="174"/>
      <x:c r="AY210" s="174"/>
      <x:c r="AZ210" s="174"/>
      <x:c r="BA210" s="174"/>
      <x:c r="BB210" s="174"/>
      <x:c r="BC210" s="174"/>
      <x:c r="BD210" s="174"/>
      <x:c r="BE210" s="174"/>
      <x:c r="BF210" s="174"/>
      <x:c r="BG210" s="174"/>
      <x:c r="BH210" s="174"/>
      <x:c r="BI210" s="174"/>
      <x:c r="BJ210" s="174"/>
      <x:c r="BK210" s="174"/>
      <x:c r="BL210" s="174"/>
      <x:c r="BM210" s="174"/>
      <x:c r="BN210" s="174"/>
      <x:c r="BO210" s="174"/>
      <x:c r="BP210" s="174"/>
      <x:c r="BQ210" s="174"/>
      <x:c r="BR210" s="174"/>
      <x:c r="BS210" s="174"/>
      <x:c r="BT210" s="174"/>
      <x:c r="BU210" s="174"/>
      <x:c r="BV210" s="174"/>
      <x:c r="BW210" s="174"/>
      <x:c r="BX210" s="174"/>
      <x:c r="BY210" s="174"/>
      <x:c r="BZ210" s="174"/>
      <x:c r="CA210" s="174"/>
      <x:c r="CB210" s="174"/>
      <x:c r="CC210" s="174"/>
      <x:c r="CD210" s="174"/>
      <x:c r="CE210" s="174"/>
      <x:c r="CF210" s="174"/>
      <x:c r="CG210" s="174"/>
      <x:c r="CH210" s="174"/>
      <x:c r="CI210" s="179"/>
      <x:c r="CJ210" s="174" t="str">
        <x:v>Yes</x:v>
      </x:c>
      <x:c r="CK210" s="174" t="str">
        <x:v>Yes</x:v>
      </x:c>
      <x:c r="CL210" s="174" t="str">
        <x:v>Yes</x:v>
      </x:c>
      <x:c r="CM210" s="174" t="str">
        <x:v>Clear</x:v>
      </x:c>
      <x:c r="CN210" s="174" t="str">
        <x:v>Verified — clear</x:v>
      </x:c>
      <x:c r="CO210" s="177" t="n">
        <x:v>46272</x:v>
      </x:c>
      <x:c r="CP210" s="174" t="str">
        <x:v>https://pubmed.ncbi.nlm.nih.gov/41273169/</x:v>
      </x:c>
      <x:c r="CQ210" s="174"/>
      <x:c r="CR210" s="174"/>
      <x:c r="CS210" s="174"/>
      <x:c r="CT210" s="174"/>
      <x:c r="CU210" s="176"/>
      <x:c r="CV210" s="176"/>
      <x:c r="CW210" s="176"/>
      <x:c r="CX210" s="176"/>
      <x:c r="CY210" s="176"/>
      <x:c r="CZ210" s="176"/>
      <x:c r="DA210" s="176"/>
      <x:c r="DB210" s="175" t="str">
        <x:f>IF(L210="","",IF(AND(COUNT(CU210:DA210)=7,OR(CU210=0,CU210=1,CU210=2),OR(CV210=0,CV210=1,CV210=2),OR(CW210=0,CW210=1,CW210=2),OR(CX210=0,CX210=1,CX210=2),OR(CY210=0,CY210=1,CY210=2),OR(CZ210=0,CZ210=1,CZ210=2),OR(DA210=0,DA210=1,DA210=2)),SUM(CU210:DA210),""))</x:f>
      </x:c>
      <x:c r="DC210" s="180" t="str">
        <x:f>IF(DB210="","",ROUND(DB210/14*10,1))</x:f>
      </x:c>
      <x:c r="DD210" s="174" t="str">
        <x:v>Pending</x:v>
      </x:c>
      <x:c r="DE210" s="175" t="str">
        <x:f>IF(L210="","",IF(DC210="","Pending",IF(DD210="Yes","CONDITIONAL — safety override",IF(DC210&gt;=8,"HIGH",IF(DC210&gt;=5,"CONDITIONAL","LOW")))))</x:f>
        <x:v>Pending</x:v>
      </x:c>
      <x:c r="DF210" s="174" t="str">
        <x:v>Pending screening and full-text appraisal; no transferability judgment made at identification.</x:v>
      </x:c>
      <x:c r="DG210" s="174"/>
      <x:c r="DH210" s="174"/>
      <x:c r="DI210" s="174"/>
      <x:c r="DJ210" s="174"/>
      <x:c r="DK210" s="174"/>
      <x:c r="DL210" s="174"/>
      <x:c r="DM210" s="174"/>
      <x:c r="DN210" s="174"/>
      <x:c r="DO210" s="174"/>
      <x:c r="DP210" s="174"/>
      <x:c r="DQ210" s="174"/>
      <x:c r="DR210" s="174"/>
      <x:c r="DS210" s="174"/>
      <x:c r="DT210" s="174"/>
      <x:c r="DU210" s="174"/>
      <x:c r="DV210" s="174"/>
      <x:c r="DW210" s="174"/>
      <x:c r="DX210" s="174"/>
      <x:c r="DY210" s="174"/>
      <x:c r="DZ210" s="174" t="str">
        <x:v>Title/abstract information is insufficient for a substantive scientific, causal, transferability or institutional claim.</x:v>
      </x:c>
      <x:c r="EA210" s="174" t="str">
        <x:v>Pending</x:v>
      </x:c>
      <x:c r="EB210" s="175" t="str">
        <x:f>IF(L210="","",IF(EC210="READY","Yes","No / Pending"))</x:f>
        <x:v>No / Pending</x:v>
      </x:c>
      <x:c r="EC210" s="174" t="str">
        <x:f>IF(L210="","",IF(OR(ISNUMBER(SEARCH("Retracted Publication",Q210)),CM210="Retracted",CN210="Retracted",CM210="Expression of Concern",CN210="Expression of Concern",F210="Not used",CG210="Critical",CH210="High",CH210="Critical"),"BLOCKED — integrity or use restriction",IF(AND(CJ210="Yes",CK210="Yes",CL210="Yes"),IF(AND(CM210="Clear",CN210="Verified — clear"),IF(AND(AND(LEN(TRIM(CF210))&gt;0,LEFT(LOWER(TRIM(CF210)),7)&lt;&gt;"pending"),OR(CG210="High",CG210="Moderate"),OR(CH210="Low",CH210="Some concerns",CH210="Not applicable")),IF(AND(DD210="No",OR(DE210="HIGH",DE210="CONDITIONAL"),AND(LEN(TRIM(DF210))&gt;0,LEFT(LOWER(TRIM(DF210)),7)&lt;&gt;"pending")),IF(AND(AND(LEN(TRIM(DT210))&gt;0,LEFT(LOWER(TRIM(DT210)),7)&lt;&gt;"pending"),AND(LEN(TRIM(DU210))&gt;0,LEFT(LOWER(TRIM(DU210)),7)&lt;&gt;"pending"),OR(AND(LEN(TRIM(DV210))&gt;0,LEFT(LOWER(TRIM(DV210)),7)&lt;&gt;"pending"),AND(LEN(TRIM(DW210))&gt;0,LEFT(LOWER(TRIM(DW210)),7)&lt;&gt;"pending")),AND(LEN(TRIM(DX210))&gt;0,LEFT(LOWER(TRIM(DX210)),7)&lt;&gt;"pending")),IF(AND(F210="Claim-ready",OR(EA210="Strong",EA210="Moderate"),AND(LEN(TRIM(G210))&gt;0,LEFT(LOWER(TRIM(G210)),7)&lt;&gt;"pending"),G210&lt;&gt;"No substantive use decision is permitted from identification metadata alone.",AND(LEN(TRIM(DZ210))&gt;0,LEFT(LOWER(TRIM(DZ210)),7)&lt;&gt;"pending"),DZ210&lt;&gt;"Identification metadata alone does not permit any substantive scientific, causal, operational, or institutional claim.",AND(LEN(TRIM(EI210))&gt;0,LEFT(LOWER(TRIM(EI210)),7)&lt;&gt;"pending"),ISNUMBER(EH210),EH210&gt;0),"READY","PENDING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0" s="174" t="str">
        <x:v>Pending</x:v>
      </x:c>
      <x:c r="EE210" s="174"/>
      <x:c r="EF210" s="174" t="str">
        <x:v>Pending</x:v>
      </x:c>
      <x:c r="EG210" s="174" t="str">
        <x:v>Pending</x:v>
      </x:c>
      <x:c r="EH210" s="177"/>
      <x:c r="EI210" s="500"/>
      <x:c r="EJ210" s="174"/>
      <x:c r="EK210" s="174" t="str">
        <x:v>Pending</x:v>
      </x:c>
      <x:c r="EL210" s="177" t="n">
        <x:v>46272</x:v>
      </x:c>
      <x:c r="EM210" s="174" t="str">
        <x:v>Production PubMed record imported and reconciled to Zotero item HCZT45PV;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10" s="181" t="n">
        <x:f>IF(L210="","",(IF(N210&lt;&gt;"",1,0)+IF(O210&lt;&gt;"",1,0)+IF(AJ210&lt;&gt;"",1,0)+IF(AU210&lt;&gt;"",1,0)+IF(BE210&lt;&gt;"",1,0)+IF(CF210&lt;&gt;"",1,0)+IF(CJ210="Yes",1,0)+IF(CL210="Yes",1,0)+IF(DE210&lt;&gt;"Pending",1,0)+IF(F210&lt;&gt;"",1,0)+IF(DZ210&lt;&gt;"",1,0)+IF(EI210&lt;&gt;"",1,0))/12)</x:f>
        <x:v>0.5</x:v>
      </x:c>
    </x:row>
    <x:row r="211">
      <x:c r="A211" s="175" t="str">
        <x:v>EV-0208</x:v>
      </x:c>
      <x:c r="B211" s="174" t="str">
        <x:v>Integrity check</x:v>
      </x:c>
      <x:c r="C211" s="175" t="str">
        <x:f>IF(L211="","",IF(LEFT(EC211,7)="BLOCKED","🔴 Do not use for conclusion",IF(EB211="Yes","🟢 Claim-ready","🟡 Caution / context")))</x:f>
        <x:v>🟡 Caution / context</x:v>
      </x:c>
      <x:c r="D211" s="174" t="str">
        <x:f>IF(L211="","",EC211)</x:f>
        <x:v>PENDING — appropriate appraisal</x:v>
      </x:c>
      <x:c r="E211" s="174" t="str">
        <x:v>P3 — Medium</x:v>
      </x:c>
      <x:c r="F211" s="174" t="str">
        <x:v>Pending</x:v>
      </x:c>
      <x:c r="G211" s="174" t="str">
        <x:v>Title/abstract identify an explicit tactical/public-safety context and readiness domain; retain for full-text assessment.</x:v>
      </x:c>
      <x:c r="H211" s="174" t="str">
        <x:v>Obtain and review lawful full text; confirm human adjudication; then select a design-specific appraisal instrument.</x:v>
      </x:c>
      <x:c r="I211" s="174"/>
      <x:c r="J211" s="174" t="str">
        <x:v>A — Core</x:v>
      </x:c>
      <x:c r="K211" s="174" t="str">
        <x:v>IDENTIFIED</x:v>
      </x:c>
      <x:c r="L211" s="174" t="str">
        <x:v>Bridging the Deployment Readiness Gap: A Narrative Review of Train-the-Trainer Best Practices to Inform a Critical Care Air Transport Skills Sustainment Program.</x:v>
      </x:c>
      <x:c r="M211" s="174"/>
      <x:c r="N211" s="174" t="str">
        <x:v>Scott, Owen J; Winter, Dawn M; Bedford, Theresa A; Sorensen, Derek M</x:v>
      </x:c>
      <x:c r="O211" s="176" t="n">
        <x:v>2026</x:v>
      </x:c>
      <x:c r="P211" s="174" t="str">
        <x:v>Military medicine</x:v>
      </x:c>
      <x:c r="Q211" s="174" t="str">
        <x:v>Journal Article; Research Support, U.S. Gov't, Non-P.H.S.; Review</x:v>
      </x:c>
      <x:c r="R211" s="174" t="str">
        <x:v>Unclear</x:v>
      </x:c>
      <x:c r="S211" s="174" t="str">
        <x:v>Unknown</x:v>
      </x:c>
      <x:c r="T211" s="174" t="str">
        <x:v>eng</x:v>
      </x:c>
      <x:c r="U211" s="174" t="str">
        <x:v>https://pubmed.ncbi.nlm.nih.gov/41273153/</x:v>
      </x:c>
      <x:c r="V211" s="174" t="str">
        <x:v>10.1093/milmed/usaf542</x:v>
      </x:c>
      <x:c r="W211" s="175" t="str">
        <x:f>IF(V211="","",LOWER(SUBSTITUTE(SUBSTITUTE(SUBSTITUTE(SUBSTITUTE(TRIM(V211),"https://doi.org/",""),"http://doi.org/",""),"https://dx.doi.org/",""),"doi:","")))</x:f>
        <x:v>10.1093/milmed/usaf542</x:v>
      </x:c>
      <x:c r="X211" s="174" t="str">
        <x:v>41273153</x:v>
      </x:c>
      <x:c r="Y211" s="174" t="str"/>
      <x:c r="Z211" s="174"/>
      <x:c r="AA211" s="174" t="str">
        <x:v>PubMed/MEDLINE</x:v>
      </x:c>
      <x:c r="AB211" s="174" t="str">
        <x:v>PUBMED-A-v1.0-2026-08-28</x:v>
      </x:c>
      <x:c r="AC211" s="174" t="str">
        <x:v>SP-PUBMED-A-20260828</x:v>
      </x:c>
      <x:c r="AD211" s="177" t="n">
        <x:v>46262</x:v>
      </x:c>
      <x:c r="AE211" s="177" t="n">
        <x:v>46272</x:v>
      </x:c>
      <x:c r="AF211" s="174" t="str">
        <x:v>UMBEXV9N</x:v>
      </x:c>
      <x:c r="AG211" s="174"/>
      <x:c r="AH211" s="174" t="str">
        <x:v>Tactical Athlete → Operational Readiness Brazil</x:v>
      </x:c>
      <x:c r="AI211" s="174" t="str">
        <x:v>evidence-family:A</x:v>
      </x:c>
      <x:c r="AJ211" s="174"/>
      <x:c r="AK211" s="175" t="str">
        <x:f>IF(AJ211="","",IF(OR(LOWER(AJ211)="brazil",LOWER(AJ211)="brasil"),"Yes","No"))</x:f>
      </x:c>
      <x:c r="AL211" s="174"/>
      <x:c r="AM211" s="174"/>
      <x:c r="AN211" s="174"/>
      <x:c r="AO211" s="178"/>
      <x:c r="AP211" s="174"/>
      <x:c r="AQ211" s="174"/>
      <x:c r="AR211" s="174"/>
      <x:c r="AS211" s="174"/>
      <x:c r="AT211" s="174"/>
      <x:c r="AU211" s="174"/>
      <x:c r="AV211" s="174"/>
      <x:c r="AW211" s="174"/>
      <x:c r="AX211" s="174"/>
      <x:c r="AY211" s="174"/>
      <x:c r="AZ211" s="174"/>
      <x:c r="BA211" s="174"/>
      <x:c r="BB211" s="174"/>
      <x:c r="BC211" s="174"/>
      <x:c r="BD211" s="174"/>
      <x:c r="BE211" s="174"/>
      <x:c r="BF211" s="174"/>
      <x:c r="BG211" s="174"/>
      <x:c r="BH211" s="174"/>
      <x:c r="BI211" s="174"/>
      <x:c r="BJ211" s="174"/>
      <x:c r="BK211" s="174"/>
      <x:c r="BL211" s="174"/>
      <x:c r="BM211" s="174"/>
      <x:c r="BN211" s="174"/>
      <x:c r="BO211" s="174"/>
      <x:c r="BP211" s="174"/>
      <x:c r="BQ211" s="174"/>
      <x:c r="BR211" s="174"/>
      <x:c r="BS211" s="174"/>
      <x:c r="BT211" s="174"/>
      <x:c r="BU211" s="174"/>
      <x:c r="BV211" s="174"/>
      <x:c r="BW211" s="174"/>
      <x:c r="BX211" s="174"/>
      <x:c r="BY211" s="174"/>
      <x:c r="BZ211" s="174"/>
      <x:c r="CA211" s="174"/>
      <x:c r="CB211" s="174"/>
      <x:c r="CC211" s="174"/>
      <x:c r="CD211" s="174"/>
      <x:c r="CE211" s="174"/>
      <x:c r="CF211" s="174"/>
      <x:c r="CG211" s="174"/>
      <x:c r="CH211" s="174"/>
      <x:c r="CI211" s="179"/>
      <x:c r="CJ211" s="174" t="str">
        <x:v>Yes</x:v>
      </x:c>
      <x:c r="CK211" s="174" t="str">
        <x:v>Yes</x:v>
      </x:c>
      <x:c r="CL211" s="174" t="str">
        <x:v>Yes</x:v>
      </x:c>
      <x:c r="CM211" s="174" t="str">
        <x:v>Clear</x:v>
      </x:c>
      <x:c r="CN211" s="174" t="str">
        <x:v>Verified — clear</x:v>
      </x:c>
      <x:c r="CO211" s="177" t="n">
        <x:v>46272</x:v>
      </x:c>
      <x:c r="CP211" s="174" t="str">
        <x:v>https://pubmed.ncbi.nlm.nih.gov/41273153/</x:v>
      </x:c>
      <x:c r="CQ211" s="174"/>
      <x:c r="CR211" s="174"/>
      <x:c r="CS211" s="174"/>
      <x:c r="CT211" s="174"/>
      <x:c r="CU211" s="176"/>
      <x:c r="CV211" s="176"/>
      <x:c r="CW211" s="176"/>
      <x:c r="CX211" s="176"/>
      <x:c r="CY211" s="176"/>
      <x:c r="CZ211" s="176"/>
      <x:c r="DA211" s="176"/>
      <x:c r="DB211" s="175" t="str">
        <x:f>IF(L211="","",IF(AND(COUNT(CU211:DA211)=7,OR(CU211=0,CU211=1,CU211=2),OR(CV211=0,CV211=1,CV211=2),OR(CW211=0,CW211=1,CW211=2),OR(CX211=0,CX211=1,CX211=2),OR(CY211=0,CY211=1,CY211=2),OR(CZ211=0,CZ211=1,CZ211=2),OR(DA211=0,DA211=1,DA211=2)),SUM(CU211:DA211),""))</x:f>
      </x:c>
      <x:c r="DC211" s="180" t="str">
        <x:f>IF(DB211="","",ROUND(DB211/14*10,1))</x:f>
      </x:c>
      <x:c r="DD211" s="174" t="str">
        <x:v>Pending</x:v>
      </x:c>
      <x:c r="DE211" s="175" t="str">
        <x:f>IF(L211="","",IF(DC211="","Pending",IF(DD211="Yes","CONDITIONAL — safety override",IF(DC211&gt;=8,"HIGH",IF(DC211&gt;=5,"CONDITIONAL","LOW")))))</x:f>
        <x:v>Pending</x:v>
      </x:c>
      <x:c r="DF211" s="174" t="str">
        <x:v>Pending screening and full-text appraisal; no transferability judgment made at identification.</x:v>
      </x:c>
      <x:c r="DG211" s="174"/>
      <x:c r="DH211" s="174"/>
      <x:c r="DI211" s="174"/>
      <x:c r="DJ211" s="174"/>
      <x:c r="DK211" s="174"/>
      <x:c r="DL211" s="174"/>
      <x:c r="DM211" s="174"/>
      <x:c r="DN211" s="174"/>
      <x:c r="DO211" s="174"/>
      <x:c r="DP211" s="174"/>
      <x:c r="DQ211" s="174"/>
      <x:c r="DR211" s="174"/>
      <x:c r="DS211" s="174"/>
      <x:c r="DT211" s="174"/>
      <x:c r="DU211" s="174"/>
      <x:c r="DV211" s="174"/>
      <x:c r="DW211" s="174"/>
      <x:c r="DX211" s="174"/>
      <x:c r="DY211" s="174"/>
      <x:c r="DZ211" s="174" t="str">
        <x:v>Title/abstract screening alone does not establish effectiveness, causality, methodological quality, transferability to Brazilian public safety or an institutional recommendation.</x:v>
      </x:c>
      <x:c r="EA211" s="174" t="str">
        <x:v>Pending</x:v>
      </x:c>
      <x:c r="EB211" s="175" t="str">
        <x:f>IF(L211="","",IF(EC211="READY","Yes","No / Pending"))</x:f>
        <x:v>No / Pending</x:v>
      </x:c>
      <x:c r="EC211" s="174" t="str">
        <x:f>IF(L211="","",IF(OR(ISNUMBER(SEARCH("Retracted Publication",Q211)),CM211="Retracted",CN211="Retracted",CM211="Expression of Concern",CN211="Expression of Concern",F211="Not used",CG211="Critical",CH211="High",CH211="Critical"),"BLOCKED — integrity or use restriction",IF(AND(CJ211="Yes",CK211="Yes",CL211="Yes"),IF(AND(CM211="Clear",CN211="Verified — clear"),IF(AND(AND(LEN(TRIM(CF211))&gt;0,LEFT(LOWER(TRIM(CF211)),7)&lt;&gt;"pending"),OR(CG211="High",CG211="Moderate"),OR(CH211="Low",CH211="Some concerns",CH211="Not applicable")),IF(AND(DD211="No",OR(DE211="HIGH",DE211="CONDITIONAL"),AND(LEN(TRIM(DF211))&gt;0,LEFT(LOWER(TRIM(DF211)),7)&lt;&gt;"pending")),IF(AND(AND(LEN(TRIM(DT211))&gt;0,LEFT(LOWER(TRIM(DT211)),7)&lt;&gt;"pending"),AND(LEN(TRIM(DU211))&gt;0,LEFT(LOWER(TRIM(DU211)),7)&lt;&gt;"pending"),OR(AND(LEN(TRIM(DV211))&gt;0,LEFT(LOWER(TRIM(DV211)),7)&lt;&gt;"pending"),AND(LEN(TRIM(DW211))&gt;0,LEFT(LOWER(TRIM(DW211)),7)&lt;&gt;"pending")),AND(LEN(TRIM(DX211))&gt;0,LEFT(LOWER(TRIM(DX211)),7)&lt;&gt;"pending")),IF(AND(F211="Claim-ready",OR(EA211="Strong",EA211="Moderate"),AND(LEN(TRIM(G211))&gt;0,LEFT(LOWER(TRIM(G211)),7)&lt;&gt;"pending"),G211&lt;&gt;"No substantive use decision is permitted from identification metadata alone.",AND(LEN(TRIM(DZ211))&gt;0,LEFT(LOWER(TRIM(DZ211)),7)&lt;&gt;"pending"),DZ211&lt;&gt;"Identification metadata alone does not permit any substantive scientific, causal, operational, or institutional claim.",AND(LEN(TRIM(EI211))&gt;0,LEFT(LOWER(TRIM(EI211)),7)&lt;&gt;"pending"),ISNUMBER(EH211),EH211&gt;0),"READY","PENDING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1" s="174" t="str">
        <x:v>Pending</x:v>
      </x:c>
      <x:c r="EE211" s="174"/>
      <x:c r="EF211" s="174" t="str">
        <x:v>Pending</x:v>
      </x:c>
      <x:c r="EG211" s="174" t="str">
        <x:v>Pending</x:v>
      </x:c>
      <x:c r="EH211" s="177"/>
      <x:c r="EI211" s="500"/>
      <x:c r="EJ211" s="174"/>
      <x:c r="EK211" s="174" t="str">
        <x:v>Pending</x:v>
      </x:c>
      <x:c r="EL211" s="177" t="n">
        <x:v>46272</x:v>
      </x:c>
      <x:c r="EM211" s="174" t="str">
        <x:v>Production PubMed record imported and reconciled to Zotero item UMBEXV9N;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11" s="181" t="n">
        <x:f>IF(L211="","",(IF(N211&lt;&gt;"",1,0)+IF(O211&lt;&gt;"",1,0)+IF(AJ211&lt;&gt;"",1,0)+IF(AU211&lt;&gt;"",1,0)+IF(BE211&lt;&gt;"",1,0)+IF(CF211&lt;&gt;"",1,0)+IF(CJ211="Yes",1,0)+IF(CL211="Yes",1,0)+IF(DE211&lt;&gt;"Pending",1,0)+IF(F211&lt;&gt;"",1,0)+IF(DZ211&lt;&gt;"",1,0)+IF(EI211&lt;&gt;"",1,0))/12)</x:f>
        <x:v>0.5</x:v>
      </x:c>
    </x:row>
    <x:row r="212">
      <x:c r="A212" s="175" t="str">
        <x:v>EV-0209</x:v>
      </x:c>
      <x:c r="B212" s="174" t="str">
        <x:v>Integrity check</x:v>
      </x:c>
      <x:c r="C212" s="175" t="str">
        <x:f>IF(L212="","",IF(LEFT(EC212,7)="BLOCKED","🔴 Do not use for conclusion",IF(EB212="Yes","🟢 Claim-ready","🟡 Caution / context")))</x:f>
        <x:v>🟡 Caution / context</x:v>
      </x:c>
      <x:c r="D212" s="174" t="str">
        <x:f>IF(L212="","",EC212)</x:f>
        <x:v>PENDING — appropriate appraisal</x:v>
      </x:c>
      <x:c r="E212" s="174" t="str">
        <x:v>P3 — Medium</x:v>
      </x:c>
      <x:c r="F212" s="174" t="str">
        <x:v>Pending</x:v>
      </x:c>
      <x:c r="G212" s="174" t="str">
        <x:v>A potentially relevant concept is present, but direct applicability is ambiguous at title/abstract level.</x:v>
      </x:c>
      <x:c r="H212" s="174" t="str">
        <x:v>Human title/abstract adjudication; retrieve full text if relevance remains plausible.</x:v>
      </x:c>
      <x:c r="I212" s="174"/>
      <x:c r="J212" s="174" t="str">
        <x:v>C — Implementation Science</x:v>
      </x:c>
      <x:c r="K212" s="174" t="str">
        <x:v>IDENTIFIED</x:v>
      </x:c>
      <x:c r="L212" s="174" t="str">
        <x:v>Adherence to Choosing Wisely Africa recommendations in breast cancer care: a cross-sectional study across three Sub-Saharan African centres.</x:v>
      </x:c>
      <x:c r="M212" s="174"/>
      <x:c r="N212" s="174" t="str">
        <x:v>Rubagumya, Fidel; Rugengamanzi, Eulade; Nyagabona, Sarah K; Ndumbalo, Jerry; Kwizera, Vincent; Uwimbabazi, Aline; Celyna, Kaligirwa; Ayettey, Hannah; Vanderpuye, Verna; Hopman, Wilma M; Hammad, Nazik; Booth, Christopher M</x:v>
      </x:c>
      <x:c r="O212" s="176" t="n">
        <x:v>2025</x:v>
      </x:c>
      <x:c r="P212" s="174" t="str">
        <x:v>BMJ open</x:v>
      </x:c>
      <x:c r="Q212" s="174" t="str">
        <x:v>Journal Article; Multicenter Study</x:v>
      </x:c>
      <x:c r="R212" s="174" t="str">
        <x:v>Unclear</x:v>
      </x:c>
      <x:c r="S212" s="174" t="str">
        <x:v>Unknown</x:v>
      </x:c>
      <x:c r="T212" s="174" t="str">
        <x:v>eng</x:v>
      </x:c>
      <x:c r="U212" s="174" t="str">
        <x:v>https://pubmed.ncbi.nlm.nih.gov/41271416/</x:v>
      </x:c>
      <x:c r="V212" s="174" t="str">
        <x:v>10.1136/bmjopen-2024-093973</x:v>
      </x:c>
      <x:c r="W212" s="175" t="str">
        <x:f>IF(V212="","",LOWER(SUBSTITUTE(SUBSTITUTE(SUBSTITUTE(SUBSTITUTE(TRIM(V212),"https://doi.org/",""),"http://doi.org/",""),"https://dx.doi.org/",""),"doi:","")))</x:f>
        <x:v>10.1136/bmjopen-2024-093973</x:v>
      </x:c>
      <x:c r="X212" s="174" t="str">
        <x:v>41271416</x:v>
      </x:c>
      <x:c r="Y212" s="174" t="str">
        <x:v>PMC12658485</x:v>
      </x:c>
      <x:c r="Z212" s="174"/>
      <x:c r="AA212" s="174" t="str">
        <x:v>PubMed/MEDLINE</x:v>
      </x:c>
      <x:c r="AB212" s="174" t="str">
        <x:v>PUBMED-C-v1.0-2026-08-28</x:v>
      </x:c>
      <x:c r="AC212" s="174" t="str">
        <x:v>SP-PUBMED-C-20260828</x:v>
      </x:c>
      <x:c r="AD212" s="177" t="n">
        <x:v>46262</x:v>
      </x:c>
      <x:c r="AE212" s="177" t="n">
        <x:v>46272</x:v>
      </x:c>
      <x:c r="AF212" s="174" t="str">
        <x:v>RQZU29TQ</x:v>
      </x:c>
      <x:c r="AG212" s="174"/>
      <x:c r="AH212" s="174" t="str">
        <x:v>Tactical Athlete → Operational Readiness Brazil</x:v>
      </x:c>
      <x:c r="AI212" s="174" t="str">
        <x:v>evidence-family:C</x:v>
      </x:c>
      <x:c r="AJ212" s="174"/>
      <x:c r="AK212" s="175" t="str">
        <x:f>IF(AJ212="","",IF(OR(LOWER(AJ212)="brazil",LOWER(AJ212)="brasil"),"Yes","No"))</x:f>
      </x:c>
      <x:c r="AL212" s="174"/>
      <x:c r="AM212" s="174"/>
      <x:c r="AN212" s="174"/>
      <x:c r="AO212" s="178"/>
      <x:c r="AP212" s="174"/>
      <x:c r="AQ212" s="174"/>
      <x:c r="AR212" s="174"/>
      <x:c r="AS212" s="174"/>
      <x:c r="AT212" s="174"/>
      <x:c r="AU212" s="174"/>
      <x:c r="AV212" s="174"/>
      <x:c r="AW212" s="174"/>
      <x:c r="AX212" s="174"/>
      <x:c r="AY212" s="174"/>
      <x:c r="AZ212" s="174"/>
      <x:c r="BA212" s="174"/>
      <x:c r="BB212" s="174"/>
      <x:c r="BC212" s="174"/>
      <x:c r="BD212" s="174"/>
      <x:c r="BE212" s="174"/>
      <x:c r="BF212" s="174"/>
      <x:c r="BG212" s="174"/>
      <x:c r="BH212" s="174"/>
      <x:c r="BI212" s="174"/>
      <x:c r="BJ212" s="174"/>
      <x:c r="BK212" s="174"/>
      <x:c r="BL212" s="174"/>
      <x:c r="BM212" s="174"/>
      <x:c r="BN212" s="174"/>
      <x:c r="BO212" s="174"/>
      <x:c r="BP212" s="174"/>
      <x:c r="BQ212" s="174"/>
      <x:c r="BR212" s="174"/>
      <x:c r="BS212" s="174"/>
      <x:c r="BT212" s="174"/>
      <x:c r="BU212" s="174"/>
      <x:c r="BV212" s="174"/>
      <x:c r="BW212" s="174"/>
      <x:c r="BX212" s="174"/>
      <x:c r="BY212" s="174"/>
      <x:c r="BZ212" s="174"/>
      <x:c r="CA212" s="174"/>
      <x:c r="CB212" s="174"/>
      <x:c r="CC212" s="174"/>
      <x:c r="CD212" s="174"/>
      <x:c r="CE212" s="174"/>
      <x:c r="CF212" s="174"/>
      <x:c r="CG212" s="174"/>
      <x:c r="CH212" s="174"/>
      <x:c r="CI212" s="179"/>
      <x:c r="CJ212" s="174" t="str">
        <x:v>Yes</x:v>
      </x:c>
      <x:c r="CK212" s="174" t="str">
        <x:v>Yes</x:v>
      </x:c>
      <x:c r="CL212" s="174" t="str">
        <x:v>Yes</x:v>
      </x:c>
      <x:c r="CM212" s="174" t="str">
        <x:v>Clear</x:v>
      </x:c>
      <x:c r="CN212" s="174" t="str">
        <x:v>Verified — clear</x:v>
      </x:c>
      <x:c r="CO212" s="177" t="n">
        <x:v>46272</x:v>
      </x:c>
      <x:c r="CP212" s="174" t="str">
        <x:v>https://pubmed.ncbi.nlm.nih.gov/41271416/</x:v>
      </x:c>
      <x:c r="CQ212" s="174"/>
      <x:c r="CR212" s="174"/>
      <x:c r="CS212" s="174"/>
      <x:c r="CT212" s="174"/>
      <x:c r="CU212" s="176"/>
      <x:c r="CV212" s="176"/>
      <x:c r="CW212" s="176"/>
      <x:c r="CX212" s="176"/>
      <x:c r="CY212" s="176"/>
      <x:c r="CZ212" s="176"/>
      <x:c r="DA212" s="176"/>
      <x:c r="DB212" s="175" t="str">
        <x:f>IF(L212="","",IF(AND(COUNT(CU212:DA212)=7,OR(CU212=0,CU212=1,CU212=2),OR(CV212=0,CV212=1,CV212=2),OR(CW212=0,CW212=1,CW212=2),OR(CX212=0,CX212=1,CX212=2),OR(CY212=0,CY212=1,CY212=2),OR(CZ212=0,CZ212=1,CZ212=2),OR(DA212=0,DA212=1,DA212=2)),SUM(CU212:DA212),""))</x:f>
      </x:c>
      <x:c r="DC212" s="180" t="str">
        <x:f>IF(DB212="","",ROUND(DB212/14*10,1))</x:f>
      </x:c>
      <x:c r="DD212" s="174" t="str">
        <x:v>Pending</x:v>
      </x:c>
      <x:c r="DE212" s="175" t="str">
        <x:f>IF(L212="","",IF(DC212="","Pending",IF(DD212="Yes","CONDITIONAL — safety override",IF(DC212&gt;=8,"HIGH",IF(DC212&gt;=5,"CONDITIONAL","LOW")))))</x:f>
        <x:v>Pending</x:v>
      </x:c>
      <x:c r="DF212" s="174" t="str">
        <x:v>Pending screening and full-text appraisal; no transferability judgment made at identification.</x:v>
      </x:c>
      <x:c r="DG212" s="174"/>
      <x:c r="DH212" s="174"/>
      <x:c r="DI212" s="174"/>
      <x:c r="DJ212" s="174"/>
      <x:c r="DK212" s="174"/>
      <x:c r="DL212" s="174"/>
      <x:c r="DM212" s="174"/>
      <x:c r="DN212" s="174"/>
      <x:c r="DO212" s="174"/>
      <x:c r="DP212" s="174"/>
      <x:c r="DQ212" s="174"/>
      <x:c r="DR212" s="174"/>
      <x:c r="DS212" s="174"/>
      <x:c r="DT212" s="174"/>
      <x:c r="DU212" s="174"/>
      <x:c r="DV212" s="174"/>
      <x:c r="DW212" s="174"/>
      <x:c r="DX212" s="174"/>
      <x:c r="DY212" s="174"/>
      <x:c r="DZ212" s="174" t="str">
        <x:v>Title/abstract information is insufficient for a substantive scientific, causal, transferability or institutional claim.</x:v>
      </x:c>
      <x:c r="EA212" s="174" t="str">
        <x:v>Pending</x:v>
      </x:c>
      <x:c r="EB212" s="175" t="str">
        <x:f>IF(L212="","",IF(EC212="READY","Yes","No / Pending"))</x:f>
        <x:v>No / Pending</x:v>
      </x:c>
      <x:c r="EC212" s="174" t="str">
        <x:f>IF(L212="","",IF(OR(ISNUMBER(SEARCH("Retracted Publication",Q212)),CM212="Retracted",CN212="Retracted",CM212="Expression of Concern",CN212="Expression of Concern",F212="Not used",CG212="Critical",CH212="High",CH212="Critical"),"BLOCKED — integrity or use restriction",IF(AND(CJ212="Yes",CK212="Yes",CL212="Yes"),IF(AND(CM212="Clear",CN212="Verified — clear"),IF(AND(AND(LEN(TRIM(CF212))&gt;0,LEFT(LOWER(TRIM(CF212)),7)&lt;&gt;"pending"),OR(CG212="High",CG212="Moderate"),OR(CH212="Low",CH212="Some concerns",CH212="Not applicable")),IF(AND(DD212="No",OR(DE212="HIGH",DE212="CONDITIONAL"),AND(LEN(TRIM(DF212))&gt;0,LEFT(LOWER(TRIM(DF212)),7)&lt;&gt;"pending")),IF(AND(AND(LEN(TRIM(DT212))&gt;0,LEFT(LOWER(TRIM(DT212)),7)&lt;&gt;"pending"),AND(LEN(TRIM(DU212))&gt;0,LEFT(LOWER(TRIM(DU212)),7)&lt;&gt;"pending"),OR(AND(LEN(TRIM(DV212))&gt;0,LEFT(LOWER(TRIM(DV212)),7)&lt;&gt;"pending"),AND(LEN(TRIM(DW212))&gt;0,LEFT(LOWER(TRIM(DW212)),7)&lt;&gt;"pending")),AND(LEN(TRIM(DX212))&gt;0,LEFT(LOWER(TRIM(DX212)),7)&lt;&gt;"pending")),IF(AND(F212="Claim-ready",OR(EA212="Strong",EA212="Moderate"),AND(LEN(TRIM(G212))&gt;0,LEFT(LOWER(TRIM(G212)),7)&lt;&gt;"pending"),G212&lt;&gt;"No substantive use decision is permitted from identification metadata alone.",AND(LEN(TRIM(DZ212))&gt;0,LEFT(LOWER(TRIM(DZ212)),7)&lt;&gt;"pending"),DZ212&lt;&gt;"Identification metadata alone does not permit any substantive scientific, causal, operational, or institutional claim.",AND(LEN(TRIM(EI212))&gt;0,LEFT(LOWER(TRIM(EI212)),7)&lt;&gt;"pending"),ISNUMBER(EH212),EH212&gt;0),"READY","PENDING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2" s="174" t="str">
        <x:v>Pending</x:v>
      </x:c>
      <x:c r="EE212" s="174"/>
      <x:c r="EF212" s="174" t="str">
        <x:v>Pending</x:v>
      </x:c>
      <x:c r="EG212" s="174" t="str">
        <x:v>Pending</x:v>
      </x:c>
      <x:c r="EH212" s="177"/>
      <x:c r="EI212" s="500"/>
      <x:c r="EJ212" s="174"/>
      <x:c r="EK212" s="174" t="str">
        <x:v>Pending</x:v>
      </x:c>
      <x:c r="EL212" s="177" t="n">
        <x:v>46272</x:v>
      </x:c>
      <x:c r="EM212" s="174" t="str">
        <x:v>Production PubMed record imported and reconciled to Zotero item RQZU29TQ;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12" s="181" t="n">
        <x:f>IF(L212="","",(IF(N212&lt;&gt;"",1,0)+IF(O212&lt;&gt;"",1,0)+IF(AJ212&lt;&gt;"",1,0)+IF(AU212&lt;&gt;"",1,0)+IF(BE212&lt;&gt;"",1,0)+IF(CF212&lt;&gt;"",1,0)+IF(CJ212="Yes",1,0)+IF(CL212="Yes",1,0)+IF(DE212&lt;&gt;"Pending",1,0)+IF(F212&lt;&gt;"",1,0)+IF(DZ212&lt;&gt;"",1,0)+IF(EI212&lt;&gt;"",1,0))/12)</x:f>
        <x:v>0.5</x:v>
      </x:c>
    </x:row>
    <x:row r="213">
      <x:c r="A213" s="175" t="str">
        <x:v>EV-0210</x:v>
      </x:c>
      <x:c r="B213" s="174" t="str">
        <x:v>Integrity check</x:v>
      </x:c>
      <x:c r="C213" s="175" t="str">
        <x:f>IF(L213="","",IF(LEFT(EC213,7)="BLOCKED","🔴 Do not use for conclusion",IF(EB213="Yes","🟢 Claim-ready","🟡 Caution / context")))</x:f>
        <x:v>🟡 Caution / context</x:v>
      </x:c>
      <x:c r="D213" s="174" t="str">
        <x:f>IF(L213="","",EC213)</x:f>
        <x:v>PENDING — appropriate appraisal</x:v>
      </x:c>
      <x:c r="E213" s="174" t="str">
        <x:v>P3 — Medium</x:v>
      </x:c>
      <x:c r="F213" s="174" t="str">
        <x:v>Pending</x:v>
      </x:c>
      <x:c r="G213" s="174" t="str">
        <x:v>A potentially relevant concept is present, but direct applicability is ambiguous at title/abstract level.</x:v>
      </x:c>
      <x:c r="H213" s="174" t="str">
        <x:v>Human title/abstract adjudication; retrieve full text if relevance remains plausible.</x:v>
      </x:c>
      <x:c r="I213" s="174"/>
      <x:c r="J213" s="174" t="str">
        <x:v>C — Implementation Science</x:v>
      </x:c>
      <x:c r="K213" s="174" t="str">
        <x:v>IDENTIFIED</x:v>
      </x:c>
      <x:c r="L213" s="174" t="str">
        <x:v>Healthcare practitioners' acceptance of using telehealth in the Kingdom of Saudi Arabia: an application of the unified theory of acceptance and use of technology model.</x:v>
      </x:c>
      <x:c r="M213" s="174"/>
      <x:c r="N213" s="174" t="str">
        <x:v>AlMojaibel, Abdullah A; Aldhahir, Abdulelah; Aldilaijan, Khalid; Almusally, Rayyan; AlAtrash, Marah; Alkhofi, Mohammad A; Alghamdi, Saeed M; Alqurashi, Yousef; Alsubaiei, Mohammed; AlHarkan, Khalid; Sreedharan, Jithin K; Al Humoud, Shoug</x:v>
      </x:c>
      <x:c r="O213" s="176" t="n">
        <x:v>2025</x:v>
      </x:c>
      <x:c r="P213" s="174" t="str">
        <x:v>Frontiers in digital health</x:v>
      </x:c>
      <x:c r="Q213" s="174" t="str">
        <x:v>Journal Article</x:v>
      </x:c>
      <x:c r="R213" s="174" t="str">
        <x:v>Unclear</x:v>
      </x:c>
      <x:c r="S213" s="174" t="str">
        <x:v>Unknown</x:v>
      </x:c>
      <x:c r="T213" s="174" t="str">
        <x:v>eng</x:v>
      </x:c>
      <x:c r="U213" s="174" t="str">
        <x:v>https://pubmed.ncbi.nlm.nih.gov/41262649/</x:v>
      </x:c>
      <x:c r="V213" s="174" t="str">
        <x:v>10.3389/fdgth.2025.1659997</x:v>
      </x:c>
      <x:c r="W213" s="175" t="str">
        <x:f>IF(V213="","",LOWER(SUBSTITUTE(SUBSTITUTE(SUBSTITUTE(SUBSTITUTE(TRIM(V213),"https://doi.org/",""),"http://doi.org/",""),"https://dx.doi.org/",""),"doi:","")))</x:f>
        <x:v>10.3389/fdgth.2025.1659997</x:v>
      </x:c>
      <x:c r="X213" s="174" t="str">
        <x:v>41262649</x:v>
      </x:c>
      <x:c r="Y213" s="174" t="str">
        <x:v>PMC12623365</x:v>
      </x:c>
      <x:c r="Z213" s="174"/>
      <x:c r="AA213" s="174" t="str">
        <x:v>PubMed/MEDLINE</x:v>
      </x:c>
      <x:c r="AB213" s="174" t="str">
        <x:v>PUBMED-C-v1.0-2026-08-28</x:v>
      </x:c>
      <x:c r="AC213" s="174" t="str">
        <x:v>SP-PUBMED-C-20260828</x:v>
      </x:c>
      <x:c r="AD213" s="177" t="n">
        <x:v>46262</x:v>
      </x:c>
      <x:c r="AE213" s="177" t="n">
        <x:v>46272</x:v>
      </x:c>
      <x:c r="AF213" s="174" t="str">
        <x:v>JEFKVE3V</x:v>
      </x:c>
      <x:c r="AG213" s="174"/>
      <x:c r="AH213" s="174" t="str">
        <x:v>Tactical Athlete → Operational Readiness Brazil</x:v>
      </x:c>
      <x:c r="AI213" s="174" t="str">
        <x:v>evidence-family:C</x:v>
      </x:c>
      <x:c r="AJ213" s="174"/>
      <x:c r="AK213" s="175" t="str">
        <x:f>IF(AJ213="","",IF(OR(LOWER(AJ213)="brazil",LOWER(AJ213)="brasil"),"Yes","No"))</x:f>
      </x:c>
      <x:c r="AL213" s="174"/>
      <x:c r="AM213" s="174"/>
      <x:c r="AN213" s="174"/>
      <x:c r="AO213" s="178"/>
      <x:c r="AP213" s="174"/>
      <x:c r="AQ213" s="174"/>
      <x:c r="AR213" s="174"/>
      <x:c r="AS213" s="174"/>
      <x:c r="AT213" s="174"/>
      <x:c r="AU213" s="174"/>
      <x:c r="AV213" s="174"/>
      <x:c r="AW213" s="174"/>
      <x:c r="AX213" s="174"/>
      <x:c r="AY213" s="174"/>
      <x:c r="AZ213" s="174"/>
      <x:c r="BA213" s="174"/>
      <x:c r="BB213" s="174"/>
      <x:c r="BC213" s="174"/>
      <x:c r="BD213" s="174"/>
      <x:c r="BE213" s="174"/>
      <x:c r="BF213" s="174"/>
      <x:c r="BG213" s="174"/>
      <x:c r="BH213" s="174"/>
      <x:c r="BI213" s="174"/>
      <x:c r="BJ213" s="174"/>
      <x:c r="BK213" s="174"/>
      <x:c r="BL213" s="174"/>
      <x:c r="BM213" s="174"/>
      <x:c r="BN213" s="174"/>
      <x:c r="BO213" s="174"/>
      <x:c r="BP213" s="174"/>
      <x:c r="BQ213" s="174"/>
      <x:c r="BR213" s="174"/>
      <x:c r="BS213" s="174"/>
      <x:c r="BT213" s="174"/>
      <x:c r="BU213" s="174"/>
      <x:c r="BV213" s="174"/>
      <x:c r="BW213" s="174"/>
      <x:c r="BX213" s="174"/>
      <x:c r="BY213" s="174"/>
      <x:c r="BZ213" s="174"/>
      <x:c r="CA213" s="174"/>
      <x:c r="CB213" s="174"/>
      <x:c r="CC213" s="174"/>
      <x:c r="CD213" s="174"/>
      <x:c r="CE213" s="174"/>
      <x:c r="CF213" s="174"/>
      <x:c r="CG213" s="174"/>
      <x:c r="CH213" s="174"/>
      <x:c r="CI213" s="179"/>
      <x:c r="CJ213" s="174" t="str">
        <x:v>Yes</x:v>
      </x:c>
      <x:c r="CK213" s="174" t="str">
        <x:v>Yes</x:v>
      </x:c>
      <x:c r="CL213" s="174" t="str">
        <x:v>Yes</x:v>
      </x:c>
      <x:c r="CM213" s="174" t="str">
        <x:v>Clear</x:v>
      </x:c>
      <x:c r="CN213" s="174" t="str">
        <x:v>Verified — clear</x:v>
      </x:c>
      <x:c r="CO213" s="177" t="n">
        <x:v>46272</x:v>
      </x:c>
      <x:c r="CP213" s="174" t="str">
        <x:v>https://pubmed.ncbi.nlm.nih.gov/41262649/</x:v>
      </x:c>
      <x:c r="CQ213" s="174"/>
      <x:c r="CR213" s="174"/>
      <x:c r="CS213" s="174"/>
      <x:c r="CT213" s="174"/>
      <x:c r="CU213" s="176"/>
      <x:c r="CV213" s="176"/>
      <x:c r="CW213" s="176"/>
      <x:c r="CX213" s="176"/>
      <x:c r="CY213" s="176"/>
      <x:c r="CZ213" s="176"/>
      <x:c r="DA213" s="176"/>
      <x:c r="DB213" s="175" t="str">
        <x:f>IF(L213="","",IF(AND(COUNT(CU213:DA213)=7,OR(CU213=0,CU213=1,CU213=2),OR(CV213=0,CV213=1,CV213=2),OR(CW213=0,CW213=1,CW213=2),OR(CX213=0,CX213=1,CX213=2),OR(CY213=0,CY213=1,CY213=2),OR(CZ213=0,CZ213=1,CZ213=2),OR(DA213=0,DA213=1,DA213=2)),SUM(CU213:DA213),""))</x:f>
      </x:c>
      <x:c r="DC213" s="180" t="str">
        <x:f>IF(DB213="","",ROUND(DB213/14*10,1))</x:f>
      </x:c>
      <x:c r="DD213" s="174" t="str">
        <x:v>Pending</x:v>
      </x:c>
      <x:c r="DE213" s="175" t="str">
        <x:f>IF(L213="","",IF(DC213="","Pending",IF(DD213="Yes","CONDITIONAL — safety override",IF(DC213&gt;=8,"HIGH",IF(DC213&gt;=5,"CONDITIONAL","LOW")))))</x:f>
        <x:v>Pending</x:v>
      </x:c>
      <x:c r="DF213" s="174" t="str">
        <x:v>Pending screening and full-text appraisal; no transferability judgment made at identification.</x:v>
      </x:c>
      <x:c r="DG213" s="174"/>
      <x:c r="DH213" s="174"/>
      <x:c r="DI213" s="174"/>
      <x:c r="DJ213" s="174"/>
      <x:c r="DK213" s="174"/>
      <x:c r="DL213" s="174"/>
      <x:c r="DM213" s="174"/>
      <x:c r="DN213" s="174"/>
      <x:c r="DO213" s="174"/>
      <x:c r="DP213" s="174"/>
      <x:c r="DQ213" s="174"/>
      <x:c r="DR213" s="174"/>
      <x:c r="DS213" s="174"/>
      <x:c r="DT213" s="174"/>
      <x:c r="DU213" s="174"/>
      <x:c r="DV213" s="174"/>
      <x:c r="DW213" s="174"/>
      <x:c r="DX213" s="174"/>
      <x:c r="DY213" s="174"/>
      <x:c r="DZ213" s="174" t="str">
        <x:v>Title/abstract information is insufficient for a substantive scientific, causal, transferability or institutional claim.</x:v>
      </x:c>
      <x:c r="EA213" s="174" t="str">
        <x:v>Pending</x:v>
      </x:c>
      <x:c r="EB213" s="175" t="str">
        <x:f>IF(L213="","",IF(EC213="READY","Yes","No / Pending"))</x:f>
        <x:v>No / Pending</x:v>
      </x:c>
      <x:c r="EC213" s="174" t="str">
        <x:f>IF(L213="","",IF(OR(ISNUMBER(SEARCH("Retracted Publication",Q213)),CM213="Retracted",CN213="Retracted",CM213="Expression of Concern",CN213="Expression of Concern",F213="Not used",CG213="Critical",CH213="High",CH213="Critical"),"BLOCKED — integrity or use restriction",IF(AND(CJ213="Yes",CK213="Yes",CL213="Yes"),IF(AND(CM213="Clear",CN213="Verified — clear"),IF(AND(AND(LEN(TRIM(CF213))&gt;0,LEFT(LOWER(TRIM(CF213)),7)&lt;&gt;"pending"),OR(CG213="High",CG213="Moderate"),OR(CH213="Low",CH213="Some concerns",CH213="Not applicable")),IF(AND(DD213="No",OR(DE213="HIGH",DE213="CONDITIONAL"),AND(LEN(TRIM(DF213))&gt;0,LEFT(LOWER(TRIM(DF213)),7)&lt;&gt;"pending")),IF(AND(AND(LEN(TRIM(DT213))&gt;0,LEFT(LOWER(TRIM(DT213)),7)&lt;&gt;"pending"),AND(LEN(TRIM(DU213))&gt;0,LEFT(LOWER(TRIM(DU213)),7)&lt;&gt;"pending"),OR(AND(LEN(TRIM(DV213))&gt;0,LEFT(LOWER(TRIM(DV213)),7)&lt;&gt;"pending"),AND(LEN(TRIM(DW213))&gt;0,LEFT(LOWER(TRIM(DW213)),7)&lt;&gt;"pending")),AND(LEN(TRIM(DX213))&gt;0,LEFT(LOWER(TRIM(DX213)),7)&lt;&gt;"pending")),IF(AND(F213="Claim-ready",OR(EA213="Strong",EA213="Moderate"),AND(LEN(TRIM(G213))&gt;0,LEFT(LOWER(TRIM(G213)),7)&lt;&gt;"pending"),G213&lt;&gt;"No substantive use decision is permitted from identification metadata alone.",AND(LEN(TRIM(DZ213))&gt;0,LEFT(LOWER(TRIM(DZ213)),7)&lt;&gt;"pending"),DZ213&lt;&gt;"Identification metadata alone does not permit any substantive scientific, causal, operational, or institutional claim.",AND(LEN(TRIM(EI213))&gt;0,LEFT(LOWER(TRIM(EI213)),7)&lt;&gt;"pending"),ISNUMBER(EH213),EH213&gt;0),"READY","PENDING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3" s="174" t="str">
        <x:v>Pending</x:v>
      </x:c>
      <x:c r="EE213" s="174"/>
      <x:c r="EF213" s="174" t="str">
        <x:v>Pending</x:v>
      </x:c>
      <x:c r="EG213" s="174" t="str">
        <x:v>Pending</x:v>
      </x:c>
      <x:c r="EH213" s="177"/>
      <x:c r="EI213" s="500"/>
      <x:c r="EJ213" s="174"/>
      <x:c r="EK213" s="174" t="str">
        <x:v>Pending</x:v>
      </x:c>
      <x:c r="EL213" s="177" t="n">
        <x:v>46272</x:v>
      </x:c>
      <x:c r="EM213" s="174" t="str">
        <x:v>Production PubMed record imported and reconciled to Zotero item JEFKVE3V;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13" s="181" t="n">
        <x:f>IF(L213="","",(IF(N213&lt;&gt;"",1,0)+IF(O213&lt;&gt;"",1,0)+IF(AJ213&lt;&gt;"",1,0)+IF(AU213&lt;&gt;"",1,0)+IF(BE213&lt;&gt;"",1,0)+IF(CF213&lt;&gt;"",1,0)+IF(CJ213="Yes",1,0)+IF(CL213="Yes",1,0)+IF(DE213&lt;&gt;"Pending",1,0)+IF(F213&lt;&gt;"",1,0)+IF(DZ213&lt;&gt;"",1,0)+IF(EI213&lt;&gt;"",1,0))/12)</x:f>
        <x:v>0.5</x:v>
      </x:c>
    </x:row>
    <x:row r="214">
      <x:c r="A214" s="175" t="str">
        <x:v>EV-0211</x:v>
      </x:c>
      <x:c r="B214" s="174" t="str">
        <x:v>Integrity check</x:v>
      </x:c>
      <x:c r="C214" s="175" t="str">
        <x:f>IF(L214="","",IF(LEFT(EC214,7)="BLOCKED","🔴 Do not use for conclusion",IF(EB214="Yes","🟢 Claim-ready","🟡 Caution / context")))</x:f>
        <x:v>🟡 Caution / context</x:v>
      </x:c>
      <x:c r="D214" s="174" t="str">
        <x:f>IF(L214="","",EC214)</x:f>
        <x:v>PENDING — appropriate appraisal</x:v>
      </x:c>
      <x:c r="E214" s="174" t="str">
        <x:v>P3 — Medium</x:v>
      </x:c>
      <x:c r="F214" s="174" t="str">
        <x:v>Pending</x:v>
      </x:c>
      <x:c r="G214" s="174" t="str">
        <x:v>Title/abstract identify an explicit tactical/public-safety context and readiness domain; retain for full-text assessment.</x:v>
      </x:c>
      <x:c r="H214" s="174" t="str">
        <x:v>Obtain and review lawful full text; confirm human adjudication; then select a design-specific appraisal instrument.</x:v>
      </x:c>
      <x:c r="I214" s="174"/>
      <x:c r="J214" s="174" t="str">
        <x:v>A — Core</x:v>
      </x:c>
      <x:c r="K214" s="174" t="str">
        <x:v>IDENTIFIED</x:v>
      </x:c>
      <x:c r="L214" s="174" t="str">
        <x:v>Military Families: Resilience Through Strength.</x:v>
      </x:c>
      <x:c r="M214" s="174"/>
      <x:c r="N214" s="174" t="str">
        <x:v>Tobola, MaryPat; LeGierse, Julianne</x:v>
      </x:c>
      <x:c r="O214" s="176" t="n">
        <x:v>2025</x:v>
      </x:c>
      <x:c r="P214" s="174" t="str">
        <x:v>Military medicine</x:v>
      </x:c>
      <x:c r="Q214" s="174" t="str">
        <x:v>Introductory Journal Article; Research Support, U.S. Gov't, Non-P.H.S.</x:v>
      </x:c>
      <x:c r="R214" s="174" t="str">
        <x:v>Unclear</x:v>
      </x:c>
      <x:c r="S214" s="174" t="str">
        <x:v>Unknown</x:v>
      </x:c>
      <x:c r="T214" s="174" t="str">
        <x:v>eng</x:v>
      </x:c>
      <x:c r="U214" s="174" t="str">
        <x:v>https://pubmed.ncbi.nlm.nih.gov/41259130/</x:v>
      </x:c>
      <x:c r="V214" s="174" t="str">
        <x:v>10.1093/milmed/usaf467</x:v>
      </x:c>
      <x:c r="W214" s="175" t="str">
        <x:f>IF(V214="","",LOWER(SUBSTITUTE(SUBSTITUTE(SUBSTITUTE(SUBSTITUTE(TRIM(V214),"https://doi.org/",""),"http://doi.org/",""),"https://dx.doi.org/",""),"doi:","")))</x:f>
        <x:v>10.1093/milmed/usaf467</x:v>
      </x:c>
      <x:c r="X214" s="174" t="str">
        <x:v>41259130</x:v>
      </x:c>
      <x:c r="Y214" s="174" t="str"/>
      <x:c r="Z214" s="174"/>
      <x:c r="AA214" s="174" t="str">
        <x:v>PubMed/MEDLINE</x:v>
      </x:c>
      <x:c r="AB214" s="174" t="str">
        <x:v>PUBMED-A-v1.0-2026-08-28</x:v>
      </x:c>
      <x:c r="AC214" s="174" t="str">
        <x:v>SP-PUBMED-A-20260828</x:v>
      </x:c>
      <x:c r="AD214" s="177" t="n">
        <x:v>46262</x:v>
      </x:c>
      <x:c r="AE214" s="177" t="n">
        <x:v>46272</x:v>
      </x:c>
      <x:c r="AF214" s="174" t="str">
        <x:v>F7YSBXV8</x:v>
      </x:c>
      <x:c r="AG214" s="174"/>
      <x:c r="AH214" s="174" t="str">
        <x:v>Tactical Athlete → Operational Readiness Brazil</x:v>
      </x:c>
      <x:c r="AI214" s="174" t="str">
        <x:v>evidence-family:A</x:v>
      </x:c>
      <x:c r="AJ214" s="174"/>
      <x:c r="AK214" s="175" t="str">
        <x:f>IF(AJ214="","",IF(OR(LOWER(AJ214)="brazil",LOWER(AJ214)="brasil"),"Yes","No"))</x:f>
      </x:c>
      <x:c r="AL214" s="174"/>
      <x:c r="AM214" s="174"/>
      <x:c r="AN214" s="174"/>
      <x:c r="AO214" s="178"/>
      <x:c r="AP214" s="174"/>
      <x:c r="AQ214" s="174"/>
      <x:c r="AR214" s="174"/>
      <x:c r="AS214" s="174"/>
      <x:c r="AT214" s="174"/>
      <x:c r="AU214" s="174"/>
      <x:c r="AV214" s="174"/>
      <x:c r="AW214" s="174"/>
      <x:c r="AX214" s="174"/>
      <x:c r="AY214" s="174"/>
      <x:c r="AZ214" s="174"/>
      <x:c r="BA214" s="174"/>
      <x:c r="BB214" s="174"/>
      <x:c r="BC214" s="174"/>
      <x:c r="BD214" s="174"/>
      <x:c r="BE214" s="174"/>
      <x:c r="BF214" s="174"/>
      <x:c r="BG214" s="174"/>
      <x:c r="BH214" s="174"/>
      <x:c r="BI214" s="174"/>
      <x:c r="BJ214" s="174"/>
      <x:c r="BK214" s="174"/>
      <x:c r="BL214" s="174"/>
      <x:c r="BM214" s="174"/>
      <x:c r="BN214" s="174"/>
      <x:c r="BO214" s="174"/>
      <x:c r="BP214" s="174"/>
      <x:c r="BQ214" s="174"/>
      <x:c r="BR214" s="174"/>
      <x:c r="BS214" s="174"/>
      <x:c r="BT214" s="174"/>
      <x:c r="BU214" s="174"/>
      <x:c r="BV214" s="174"/>
      <x:c r="BW214" s="174"/>
      <x:c r="BX214" s="174"/>
      <x:c r="BY214" s="174"/>
      <x:c r="BZ214" s="174"/>
      <x:c r="CA214" s="174"/>
      <x:c r="CB214" s="174"/>
      <x:c r="CC214" s="174"/>
      <x:c r="CD214" s="174"/>
      <x:c r="CE214" s="174"/>
      <x:c r="CF214" s="174"/>
      <x:c r="CG214" s="174"/>
      <x:c r="CH214" s="174"/>
      <x:c r="CI214" s="179"/>
      <x:c r="CJ214" s="174" t="str">
        <x:v>Yes</x:v>
      </x:c>
      <x:c r="CK214" s="174" t="str">
        <x:v>Yes</x:v>
      </x:c>
      <x:c r="CL214" s="174" t="str">
        <x:v>Yes</x:v>
      </x:c>
      <x:c r="CM214" s="174" t="str">
        <x:v>Clear</x:v>
      </x:c>
      <x:c r="CN214" s="174" t="str">
        <x:v>Verified — clear</x:v>
      </x:c>
      <x:c r="CO214" s="177" t="n">
        <x:v>46272</x:v>
      </x:c>
      <x:c r="CP214" s="174" t="str">
        <x:v>https://pubmed.ncbi.nlm.nih.gov/41259130/</x:v>
      </x:c>
      <x:c r="CQ214" s="174"/>
      <x:c r="CR214" s="174"/>
      <x:c r="CS214" s="174"/>
      <x:c r="CT214" s="174"/>
      <x:c r="CU214" s="176"/>
      <x:c r="CV214" s="176"/>
      <x:c r="CW214" s="176"/>
      <x:c r="CX214" s="176"/>
      <x:c r="CY214" s="176"/>
      <x:c r="CZ214" s="176"/>
      <x:c r="DA214" s="176"/>
      <x:c r="DB214" s="175" t="str">
        <x:f>IF(L214="","",IF(AND(COUNT(CU214:DA214)=7,OR(CU214=0,CU214=1,CU214=2),OR(CV214=0,CV214=1,CV214=2),OR(CW214=0,CW214=1,CW214=2),OR(CX214=0,CX214=1,CX214=2),OR(CY214=0,CY214=1,CY214=2),OR(CZ214=0,CZ214=1,CZ214=2),OR(DA214=0,DA214=1,DA214=2)),SUM(CU214:DA214),""))</x:f>
      </x:c>
      <x:c r="DC214" s="180" t="str">
        <x:f>IF(DB214="","",ROUND(DB214/14*10,1))</x:f>
      </x:c>
      <x:c r="DD214" s="174" t="str">
        <x:v>Pending</x:v>
      </x:c>
      <x:c r="DE214" s="175" t="str">
        <x:f>IF(L214="","",IF(DC214="","Pending",IF(DD214="Yes","CONDITIONAL — safety override",IF(DC214&gt;=8,"HIGH",IF(DC214&gt;=5,"CONDITIONAL","LOW")))))</x:f>
        <x:v>Pending</x:v>
      </x:c>
      <x:c r="DF214" s="174" t="str">
        <x:v>Pending screening and full-text appraisal; no transferability judgment made at identification.</x:v>
      </x:c>
      <x:c r="DG214" s="174"/>
      <x:c r="DH214" s="174"/>
      <x:c r="DI214" s="174"/>
      <x:c r="DJ214" s="174"/>
      <x:c r="DK214" s="174"/>
      <x:c r="DL214" s="174"/>
      <x:c r="DM214" s="174"/>
      <x:c r="DN214" s="174"/>
      <x:c r="DO214" s="174"/>
      <x:c r="DP214" s="174"/>
      <x:c r="DQ214" s="174"/>
      <x:c r="DR214" s="174"/>
      <x:c r="DS214" s="174"/>
      <x:c r="DT214" s="174"/>
      <x:c r="DU214" s="174"/>
      <x:c r="DV214" s="174"/>
      <x:c r="DW214" s="174"/>
      <x:c r="DX214" s="174"/>
      <x:c r="DY214" s="174"/>
      <x:c r="DZ214" s="174" t="str">
        <x:v>Title/abstract screening alone does not establish effectiveness, causality, methodological quality, transferability to Brazilian public safety or an institutional recommendation.</x:v>
      </x:c>
      <x:c r="EA214" s="174" t="str">
        <x:v>Pending</x:v>
      </x:c>
      <x:c r="EB214" s="175" t="str">
        <x:f>IF(L214="","",IF(EC214="READY","Yes","No / Pending"))</x:f>
        <x:v>No / Pending</x:v>
      </x:c>
      <x:c r="EC214" s="174" t="str">
        <x:f>IF(L214="","",IF(OR(ISNUMBER(SEARCH("Retracted Publication",Q214)),CM214="Retracted",CN214="Retracted",CM214="Expression of Concern",CN214="Expression of Concern",F214="Not used",CG214="Critical",CH214="High",CH214="Critical"),"BLOCKED — integrity or use restriction",IF(AND(CJ214="Yes",CK214="Yes",CL214="Yes"),IF(AND(CM214="Clear",CN214="Verified — clear"),IF(AND(AND(LEN(TRIM(CF214))&gt;0,LEFT(LOWER(TRIM(CF214)),7)&lt;&gt;"pending"),OR(CG214="High",CG214="Moderate"),OR(CH214="Low",CH214="Some concerns",CH214="Not applicable")),IF(AND(DD214="No",OR(DE214="HIGH",DE214="CONDITIONAL"),AND(LEN(TRIM(DF214))&gt;0,LEFT(LOWER(TRIM(DF214)),7)&lt;&gt;"pending")),IF(AND(AND(LEN(TRIM(DT214))&gt;0,LEFT(LOWER(TRIM(DT214)),7)&lt;&gt;"pending"),AND(LEN(TRIM(DU214))&gt;0,LEFT(LOWER(TRIM(DU214)),7)&lt;&gt;"pending"),OR(AND(LEN(TRIM(DV214))&gt;0,LEFT(LOWER(TRIM(DV214)),7)&lt;&gt;"pending"),AND(LEN(TRIM(DW214))&gt;0,LEFT(LOWER(TRIM(DW214)),7)&lt;&gt;"pending")),AND(LEN(TRIM(DX214))&gt;0,LEFT(LOWER(TRIM(DX214)),7)&lt;&gt;"pending")),IF(AND(F214="Claim-ready",OR(EA214="Strong",EA214="Moderate"),AND(LEN(TRIM(G214))&gt;0,LEFT(LOWER(TRIM(G214)),7)&lt;&gt;"pending"),G214&lt;&gt;"No substantive use decision is permitted from identification metadata alone.",AND(LEN(TRIM(DZ214))&gt;0,LEFT(LOWER(TRIM(DZ214)),7)&lt;&gt;"pending"),DZ214&lt;&gt;"Identification metadata alone does not permit any substantive scientific, causal, operational, or institutional claim.",AND(LEN(TRIM(EI214))&gt;0,LEFT(LOWER(TRIM(EI214)),7)&lt;&gt;"pending"),ISNUMBER(EH214),EH214&gt;0),"READY","PENDING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4" s="174" t="str">
        <x:v>Pending</x:v>
      </x:c>
      <x:c r="EE214" s="174"/>
      <x:c r="EF214" s="174" t="str">
        <x:v>Pending</x:v>
      </x:c>
      <x:c r="EG214" s="174" t="str">
        <x:v>Pending</x:v>
      </x:c>
      <x:c r="EH214" s="177"/>
      <x:c r="EI214" s="500"/>
      <x:c r="EJ214" s="174"/>
      <x:c r="EK214" s="174" t="str">
        <x:v>Pending</x:v>
      </x:c>
      <x:c r="EL214" s="177" t="n">
        <x:v>46272</x:v>
      </x:c>
      <x:c r="EM214" s="174" t="str">
        <x:v>Production PubMed record imported and reconciled to Zotero item F7YSBXV8;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14" s="181" t="n">
        <x:f>IF(L214="","",(IF(N214&lt;&gt;"",1,0)+IF(O214&lt;&gt;"",1,0)+IF(AJ214&lt;&gt;"",1,0)+IF(AU214&lt;&gt;"",1,0)+IF(BE214&lt;&gt;"",1,0)+IF(CF214&lt;&gt;"",1,0)+IF(CJ214="Yes",1,0)+IF(CL214="Yes",1,0)+IF(DE214&lt;&gt;"Pending",1,0)+IF(F214&lt;&gt;"",1,0)+IF(DZ214&lt;&gt;"",1,0)+IF(EI214&lt;&gt;"",1,0))/12)</x:f>
        <x:v>0.5</x:v>
      </x:c>
    </x:row>
    <x:row r="215">
      <x:c r="A215" s="175" t="str">
        <x:v>EV-0212</x:v>
      </x:c>
      <x:c r="B215" s="174" t="str">
        <x:v>Integrity check</x:v>
      </x:c>
      <x:c r="C215" s="175" t="str">
        <x:f>IF(L215="","",IF(LEFT(EC215,7)="BLOCKED","🔴 Do not use for conclusion",IF(EB215="Yes","🟢 Claim-ready","🟡 Caution / context")))</x:f>
        <x:v>🟡 Caution / context</x:v>
      </x:c>
      <x:c r="D215" s="174" t="str">
        <x:f>IF(L215="","",EC215)</x:f>
        <x:v>PENDING — appropriate appraisal</x:v>
      </x:c>
      <x:c r="E215" s="174" t="str">
        <x:v>P3 — Medium</x:v>
      </x:c>
      <x:c r="F215" s="174" t="str">
        <x:v>Pending</x:v>
      </x:c>
      <x:c r="G215" s="174" t="str">
        <x:v>A potentially relevant concept is present, but direct applicability is ambiguous at title/abstract level.</x:v>
      </x:c>
      <x:c r="H215" s="174" t="str">
        <x:v>Human title/abstract adjudication; retrieve full text if relevance remains plausible.</x:v>
      </x:c>
      <x:c r="I215" s="174"/>
      <x:c r="J215" s="174" t="str">
        <x:v>C — Implementation Science</x:v>
      </x:c>
      <x:c r="K215" s="174" t="str">
        <x:v>IDENTIFIED</x:v>
      </x:c>
      <x:c r="L215" s="174" t="str">
        <x:v>LGBQ+ Veteran and Service Member Health and Health Care: A Scoping Review of Research from 1994 to 2023.</x:v>
      </x:c>
      <x:c r="M215" s="174"/>
      <x:c r="N215" s="174" t="str">
        <x:v>Harper, Kelly L; McConnell, Alex; DeFiori, Kim; Griffith, Ashley M; Boyer, Taylor L; Cascalheira, Cory J; Blosnich, John R; Ting, Maria; Hilgeman, Michelle M; Livingston, Nicholas A; Hamilton, Alison B; Simpson, Tracy</x:v>
      </x:c>
      <x:c r="O215" s="176" t="n">
        <x:v>2026</x:v>
      </x:c>
      <x:c r="P215" s="174" t="str">
        <x:v>Journal of general internal medicine</x:v>
      </x:c>
      <x:c r="Q215" s="174" t="str">
        <x:v>Journal Article; Scoping Review</x:v>
      </x:c>
      <x:c r="R215" s="174" t="str">
        <x:v>Unclear</x:v>
      </x:c>
      <x:c r="S215" s="174" t="str">
        <x:v>Unknown</x:v>
      </x:c>
      <x:c r="T215" s="174" t="str">
        <x:v>eng</x:v>
      </x:c>
      <x:c r="U215" s="174" t="str">
        <x:v>https://pubmed.ncbi.nlm.nih.gov/41254421/</x:v>
      </x:c>
      <x:c r="V215" s="174" t="str">
        <x:v>10.1007/s11606-025-09881-0</x:v>
      </x:c>
      <x:c r="W215" s="175" t="str">
        <x:f>IF(V215="","",LOWER(SUBSTITUTE(SUBSTITUTE(SUBSTITUTE(SUBSTITUTE(TRIM(V215),"https://doi.org/",""),"http://doi.org/",""),"https://dx.doi.org/",""),"doi:","")))</x:f>
        <x:v>10.1007/s11606-025-09881-0</x:v>
      </x:c>
      <x:c r="X215" s="174" t="str">
        <x:v>41254421</x:v>
      </x:c>
      <x:c r="Y215" s="174" t="str">
        <x:v>PMC13125447</x:v>
      </x:c>
      <x:c r="Z215" s="174"/>
      <x:c r="AA215" s="174" t="str">
        <x:v>PubMed/MEDLINE</x:v>
      </x:c>
      <x:c r="AB215" s="174" t="str">
        <x:v>PUBMED-C-v1.0-2026-08-28</x:v>
      </x:c>
      <x:c r="AC215" s="174" t="str">
        <x:v>SP-PUBMED-C-20260828</x:v>
      </x:c>
      <x:c r="AD215" s="177" t="n">
        <x:v>46262</x:v>
      </x:c>
      <x:c r="AE215" s="177" t="n">
        <x:v>46272</x:v>
      </x:c>
      <x:c r="AF215" s="174" t="str">
        <x:v>BP2K6A69</x:v>
      </x:c>
      <x:c r="AG215" s="174"/>
      <x:c r="AH215" s="174" t="str">
        <x:v>Tactical Athlete → Operational Readiness Brazil</x:v>
      </x:c>
      <x:c r="AI215" s="174" t="str">
        <x:v>evidence-family:C</x:v>
      </x:c>
      <x:c r="AJ215" s="174"/>
      <x:c r="AK215" s="175" t="str">
        <x:f>IF(AJ215="","",IF(OR(LOWER(AJ215)="brazil",LOWER(AJ215)="brasil"),"Yes","No"))</x:f>
      </x:c>
      <x:c r="AL215" s="174"/>
      <x:c r="AM215" s="174"/>
      <x:c r="AN215" s="174"/>
      <x:c r="AO215" s="178"/>
      <x:c r="AP215" s="174"/>
      <x:c r="AQ215" s="174"/>
      <x:c r="AR215" s="174"/>
      <x:c r="AS215" s="174"/>
      <x:c r="AT215" s="174"/>
      <x:c r="AU215" s="174"/>
      <x:c r="AV215" s="174"/>
      <x:c r="AW215" s="174"/>
      <x:c r="AX215" s="174"/>
      <x:c r="AY215" s="174"/>
      <x:c r="AZ215" s="174"/>
      <x:c r="BA215" s="174"/>
      <x:c r="BB215" s="174"/>
      <x:c r="BC215" s="174"/>
      <x:c r="BD215" s="174"/>
      <x:c r="BE215" s="174"/>
      <x:c r="BF215" s="174"/>
      <x:c r="BG215" s="174"/>
      <x:c r="BH215" s="174"/>
      <x:c r="BI215" s="174"/>
      <x:c r="BJ215" s="174"/>
      <x:c r="BK215" s="174"/>
      <x:c r="BL215" s="174"/>
      <x:c r="BM215" s="174"/>
      <x:c r="BN215" s="174"/>
      <x:c r="BO215" s="174"/>
      <x:c r="BP215" s="174"/>
      <x:c r="BQ215" s="174"/>
      <x:c r="BR215" s="174"/>
      <x:c r="BS215" s="174"/>
      <x:c r="BT215" s="174"/>
      <x:c r="BU215" s="174"/>
      <x:c r="BV215" s="174"/>
      <x:c r="BW215" s="174"/>
      <x:c r="BX215" s="174"/>
      <x:c r="BY215" s="174"/>
      <x:c r="BZ215" s="174"/>
      <x:c r="CA215" s="174"/>
      <x:c r="CB215" s="174"/>
      <x:c r="CC215" s="174"/>
      <x:c r="CD215" s="174"/>
      <x:c r="CE215" s="174"/>
      <x:c r="CF215" s="174"/>
      <x:c r="CG215" s="174"/>
      <x:c r="CH215" s="174"/>
      <x:c r="CI215" s="179"/>
      <x:c r="CJ215" s="174" t="str">
        <x:v>Yes</x:v>
      </x:c>
      <x:c r="CK215" s="174" t="str">
        <x:v>Yes</x:v>
      </x:c>
      <x:c r="CL215" s="174" t="str">
        <x:v>Yes</x:v>
      </x:c>
      <x:c r="CM215" s="174" t="str">
        <x:v>Clear</x:v>
      </x:c>
      <x:c r="CN215" s="174" t="str">
        <x:v>Verified — clear</x:v>
      </x:c>
      <x:c r="CO215" s="177" t="n">
        <x:v>46272</x:v>
      </x:c>
      <x:c r="CP215" s="174" t="str">
        <x:v>https://pubmed.ncbi.nlm.nih.gov/41254421/</x:v>
      </x:c>
      <x:c r="CQ215" s="174"/>
      <x:c r="CR215" s="174"/>
      <x:c r="CS215" s="174"/>
      <x:c r="CT215" s="174"/>
      <x:c r="CU215" s="176"/>
      <x:c r="CV215" s="176"/>
      <x:c r="CW215" s="176"/>
      <x:c r="CX215" s="176"/>
      <x:c r="CY215" s="176"/>
      <x:c r="CZ215" s="176"/>
      <x:c r="DA215" s="176"/>
      <x:c r="DB215" s="175" t="str">
        <x:f>IF(L215="","",IF(AND(COUNT(CU215:DA215)=7,OR(CU215=0,CU215=1,CU215=2),OR(CV215=0,CV215=1,CV215=2),OR(CW215=0,CW215=1,CW215=2),OR(CX215=0,CX215=1,CX215=2),OR(CY215=0,CY215=1,CY215=2),OR(CZ215=0,CZ215=1,CZ215=2),OR(DA215=0,DA215=1,DA215=2)),SUM(CU215:DA215),""))</x:f>
      </x:c>
      <x:c r="DC215" s="180" t="str">
        <x:f>IF(DB215="","",ROUND(DB215/14*10,1))</x:f>
      </x:c>
      <x:c r="DD215" s="174" t="str">
        <x:v>Pending</x:v>
      </x:c>
      <x:c r="DE215" s="175" t="str">
        <x:f>IF(L215="","",IF(DC215="","Pending",IF(DD215="Yes","CONDITIONAL — safety override",IF(DC215&gt;=8,"HIGH",IF(DC215&gt;=5,"CONDITIONAL","LOW")))))</x:f>
        <x:v>Pending</x:v>
      </x:c>
      <x:c r="DF215" s="174" t="str">
        <x:v>Pending screening and full-text appraisal; no transferability judgment made at identification.</x:v>
      </x:c>
      <x:c r="DG215" s="174"/>
      <x:c r="DH215" s="174"/>
      <x:c r="DI215" s="174"/>
      <x:c r="DJ215" s="174"/>
      <x:c r="DK215" s="174"/>
      <x:c r="DL215" s="174"/>
      <x:c r="DM215" s="174"/>
      <x:c r="DN215" s="174"/>
      <x:c r="DO215" s="174"/>
      <x:c r="DP215" s="174"/>
      <x:c r="DQ215" s="174"/>
      <x:c r="DR215" s="174"/>
      <x:c r="DS215" s="174"/>
      <x:c r="DT215" s="174"/>
      <x:c r="DU215" s="174"/>
      <x:c r="DV215" s="174"/>
      <x:c r="DW215" s="174"/>
      <x:c r="DX215" s="174"/>
      <x:c r="DY215" s="174"/>
      <x:c r="DZ215" s="174" t="str">
        <x:v>Title/abstract information is insufficient for a substantive scientific, causal, transferability or institutional claim.</x:v>
      </x:c>
      <x:c r="EA215" s="174" t="str">
        <x:v>Pending</x:v>
      </x:c>
      <x:c r="EB215" s="175" t="str">
        <x:f>IF(L215="","",IF(EC215="READY","Yes","No / Pending"))</x:f>
        <x:v>No / Pending</x:v>
      </x:c>
      <x:c r="EC215" s="174" t="str">
        <x:f>IF(L215="","",IF(OR(ISNUMBER(SEARCH("Retracted Publication",Q215)),CM215="Retracted",CN215="Retracted",CM215="Expression of Concern",CN215="Expression of Concern",F215="Not used",CG215="Critical",CH215="High",CH215="Critical"),"BLOCKED — integrity or use restriction",IF(AND(CJ215="Yes",CK215="Yes",CL215="Yes"),IF(AND(CM215="Clear",CN215="Verified — clear"),IF(AND(AND(LEN(TRIM(CF215))&gt;0,LEFT(LOWER(TRIM(CF215)),7)&lt;&gt;"pending"),OR(CG215="High",CG215="Moderate"),OR(CH215="Low",CH215="Some concerns",CH215="Not applicable")),IF(AND(DD215="No",OR(DE215="HIGH",DE215="CONDITIONAL"),AND(LEN(TRIM(DF215))&gt;0,LEFT(LOWER(TRIM(DF215)),7)&lt;&gt;"pending")),IF(AND(AND(LEN(TRIM(DT215))&gt;0,LEFT(LOWER(TRIM(DT215)),7)&lt;&gt;"pending"),AND(LEN(TRIM(DU215))&gt;0,LEFT(LOWER(TRIM(DU215)),7)&lt;&gt;"pending"),OR(AND(LEN(TRIM(DV215))&gt;0,LEFT(LOWER(TRIM(DV215)),7)&lt;&gt;"pending"),AND(LEN(TRIM(DW215))&gt;0,LEFT(LOWER(TRIM(DW215)),7)&lt;&gt;"pending")),AND(LEN(TRIM(DX215))&gt;0,LEFT(LOWER(TRIM(DX215)),7)&lt;&gt;"pending")),IF(AND(F215="Claim-ready",OR(EA215="Strong",EA215="Moderate"),AND(LEN(TRIM(G215))&gt;0,LEFT(LOWER(TRIM(G215)),7)&lt;&gt;"pending"),G215&lt;&gt;"No substantive use decision is permitted from identification metadata alone.",AND(LEN(TRIM(DZ215))&gt;0,LEFT(LOWER(TRIM(DZ215)),7)&lt;&gt;"pending"),DZ215&lt;&gt;"Identification metadata alone does not permit any substantive scientific, causal, operational, or institutional claim.",AND(LEN(TRIM(EI215))&gt;0,LEFT(LOWER(TRIM(EI215)),7)&lt;&gt;"pending"),ISNUMBER(EH215),EH215&gt;0),"READY","PENDING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5" s="174" t="str">
        <x:v>Pending</x:v>
      </x:c>
      <x:c r="EE215" s="174"/>
      <x:c r="EF215" s="174" t="str">
        <x:v>Pending</x:v>
      </x:c>
      <x:c r="EG215" s="174" t="str">
        <x:v>Pending</x:v>
      </x:c>
      <x:c r="EH215" s="177"/>
      <x:c r="EI215" s="500"/>
      <x:c r="EJ215" s="174"/>
      <x:c r="EK215" s="174" t="str">
        <x:v>Pending</x:v>
      </x:c>
      <x:c r="EL215" s="177" t="n">
        <x:v>46272</x:v>
      </x:c>
      <x:c r="EM215" s="174" t="str">
        <x:v>Production PubMed record imported and reconciled to Zotero item BP2K6A69;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15" s="181" t="n">
        <x:f>IF(L215="","",(IF(N215&lt;&gt;"",1,0)+IF(O215&lt;&gt;"",1,0)+IF(AJ215&lt;&gt;"",1,0)+IF(AU215&lt;&gt;"",1,0)+IF(BE215&lt;&gt;"",1,0)+IF(CF215&lt;&gt;"",1,0)+IF(CJ215="Yes",1,0)+IF(CL215="Yes",1,0)+IF(DE215&lt;&gt;"Pending",1,0)+IF(F215&lt;&gt;"",1,0)+IF(DZ215&lt;&gt;"",1,0)+IF(EI215&lt;&gt;"",1,0))/12)</x:f>
        <x:v>0.5</x:v>
      </x:c>
    </x:row>
    <x:row r="216">
      <x:c r="A216" s="175" t="str">
        <x:v>EV-0213</x:v>
      </x:c>
      <x:c r="B216" s="174" t="str">
        <x:v>Integrity check</x:v>
      </x:c>
      <x:c r="C216" s="175" t="str">
        <x:f>IF(L216="","",IF(LEFT(EC216,7)="BLOCKED","🔴 Do not use for conclusion",IF(EB216="Yes","🟢 Claim-ready","🟡 Caution / context")))</x:f>
        <x:v>🟡 Caution / context</x:v>
      </x:c>
      <x:c r="D216" s="174" t="str">
        <x:f>IF(L216="","",EC216)</x:f>
        <x:v>PENDING — appropriate appraisal</x:v>
      </x:c>
      <x:c r="E216" s="174" t="str">
        <x:v>P3 — Medium</x:v>
      </x:c>
      <x:c r="F216" s="174" t="str">
        <x:v>Pending</x:v>
      </x:c>
      <x:c r="G216" s="174" t="str">
        <x:v>Title/abstract identify an explicit tactical/public-safety context and readiness domain; retain for full-text assessment.</x:v>
      </x:c>
      <x:c r="H216" s="174" t="str">
        <x:v>Obtain and review lawful full text; confirm human adjudication; then select a design-specific appraisal instrument.</x:v>
      </x:c>
      <x:c r="I216" s="174"/>
      <x:c r="J216" s="174" t="str">
        <x:v>A — Core</x:v>
      </x:c>
      <x:c r="K216" s="174" t="str">
        <x:v>IDENTIFIED</x:v>
      </x:c>
      <x:c r="L216" s="174" t="str">
        <x:v>Highlighting the Critical Need for Informaticists in the Military Health System.</x:v>
      </x:c>
      <x:c r="M216" s="174"/>
      <x:c r="N216" s="174" t="str">
        <x:v>Kilboy, Matthew; Garrison, Kristine; Stats, Stacy; de Geus, John; Allbaugh, Nguyet; Barnes, Matthew; Olson, Julia; Walker, Jason</x:v>
      </x:c>
      <x:c r="O216" s="176" t="n">
        <x:v>2025</x:v>
      </x:c>
      <x:c r="P216" s="174" t="str">
        <x:v>Military medicine</x:v>
      </x:c>
      <x:c r="Q216" s="174" t="str">
        <x:v>Journal Article</x:v>
      </x:c>
      <x:c r="R216" s="174" t="str">
        <x:v>Unclear</x:v>
      </x:c>
      <x:c r="S216" s="174" t="str">
        <x:v>Unknown</x:v>
      </x:c>
      <x:c r="T216" s="174" t="str">
        <x:v>eng</x:v>
      </x:c>
      <x:c r="U216" s="174" t="str">
        <x:v>https://pubmed.ncbi.nlm.nih.gov/41237380/</x:v>
      </x:c>
      <x:c r="V216" s="174" t="str">
        <x:v>10.1093/milmed/usaf558</x:v>
      </x:c>
      <x:c r="W216" s="175" t="str">
        <x:f>IF(V216="","",LOWER(SUBSTITUTE(SUBSTITUTE(SUBSTITUTE(SUBSTITUTE(TRIM(V216),"https://doi.org/",""),"http://doi.org/",""),"https://dx.doi.org/",""),"doi:","")))</x:f>
        <x:v>10.1093/milmed/usaf558</x:v>
      </x:c>
      <x:c r="X216" s="174" t="str">
        <x:v>41237380</x:v>
      </x:c>
      <x:c r="Y216" s="174" t="str"/>
      <x:c r="Z216" s="174"/>
      <x:c r="AA216" s="174" t="str">
        <x:v>PubMed/MEDLINE</x:v>
      </x:c>
      <x:c r="AB216" s="174" t="str">
        <x:v>PUBMED-A-v1.0-2026-08-28</x:v>
      </x:c>
      <x:c r="AC216" s="174" t="str">
        <x:v>SP-PUBMED-A-20260828</x:v>
      </x:c>
      <x:c r="AD216" s="177" t="n">
        <x:v>46262</x:v>
      </x:c>
      <x:c r="AE216" s="177" t="n">
        <x:v>46272</x:v>
      </x:c>
      <x:c r="AF216" s="174" t="str">
        <x:v>4D9DFP8L</x:v>
      </x:c>
      <x:c r="AG216" s="174"/>
      <x:c r="AH216" s="174" t="str">
        <x:v>Tactical Athlete → Operational Readiness Brazil</x:v>
      </x:c>
      <x:c r="AI216" s="174" t="str">
        <x:v>evidence-family:A</x:v>
      </x:c>
      <x:c r="AJ216" s="174"/>
      <x:c r="AK216" s="175" t="str">
        <x:f>IF(AJ216="","",IF(OR(LOWER(AJ216)="brazil",LOWER(AJ216)="brasil"),"Yes","No"))</x:f>
      </x:c>
      <x:c r="AL216" s="174"/>
      <x:c r="AM216" s="174"/>
      <x:c r="AN216" s="174"/>
      <x:c r="AO216" s="178"/>
      <x:c r="AP216" s="174"/>
      <x:c r="AQ216" s="174"/>
      <x:c r="AR216" s="174"/>
      <x:c r="AS216" s="174"/>
      <x:c r="AT216" s="174"/>
      <x:c r="AU216" s="174"/>
      <x:c r="AV216" s="174"/>
      <x:c r="AW216" s="174"/>
      <x:c r="AX216" s="174"/>
      <x:c r="AY216" s="174"/>
      <x:c r="AZ216" s="174"/>
      <x:c r="BA216" s="174"/>
      <x:c r="BB216" s="174"/>
      <x:c r="BC216" s="174"/>
      <x:c r="BD216" s="174"/>
      <x:c r="BE216" s="174"/>
      <x:c r="BF216" s="174"/>
      <x:c r="BG216" s="174"/>
      <x:c r="BH216" s="174"/>
      <x:c r="BI216" s="174"/>
      <x:c r="BJ216" s="174"/>
      <x:c r="BK216" s="174"/>
      <x:c r="BL216" s="174"/>
      <x:c r="BM216" s="174"/>
      <x:c r="BN216" s="174"/>
      <x:c r="BO216" s="174"/>
      <x:c r="BP216" s="174"/>
      <x:c r="BQ216" s="174"/>
      <x:c r="BR216" s="174"/>
      <x:c r="BS216" s="174"/>
      <x:c r="BT216" s="174"/>
      <x:c r="BU216" s="174"/>
      <x:c r="BV216" s="174"/>
      <x:c r="BW216" s="174"/>
      <x:c r="BX216" s="174"/>
      <x:c r="BY216" s="174"/>
      <x:c r="BZ216" s="174"/>
      <x:c r="CA216" s="174"/>
      <x:c r="CB216" s="174"/>
      <x:c r="CC216" s="174"/>
      <x:c r="CD216" s="174"/>
      <x:c r="CE216" s="174"/>
      <x:c r="CF216" s="174"/>
      <x:c r="CG216" s="174"/>
      <x:c r="CH216" s="174"/>
      <x:c r="CI216" s="179"/>
      <x:c r="CJ216" s="174" t="str">
        <x:v>Yes</x:v>
      </x:c>
      <x:c r="CK216" s="174" t="str">
        <x:v>Yes</x:v>
      </x:c>
      <x:c r="CL216" s="174" t="str">
        <x:v>Yes</x:v>
      </x:c>
      <x:c r="CM216" s="174" t="str">
        <x:v>Clear</x:v>
      </x:c>
      <x:c r="CN216" s="174" t="str">
        <x:v>Verified — clear</x:v>
      </x:c>
      <x:c r="CO216" s="177" t="n">
        <x:v>46272</x:v>
      </x:c>
      <x:c r="CP216" s="174" t="str">
        <x:v>https://pubmed.ncbi.nlm.nih.gov/41237380/</x:v>
      </x:c>
      <x:c r="CQ216" s="174"/>
      <x:c r="CR216" s="174"/>
      <x:c r="CS216" s="174"/>
      <x:c r="CT216" s="174"/>
      <x:c r="CU216" s="176"/>
      <x:c r="CV216" s="176"/>
      <x:c r="CW216" s="176"/>
      <x:c r="CX216" s="176"/>
      <x:c r="CY216" s="176"/>
      <x:c r="CZ216" s="176"/>
      <x:c r="DA216" s="176"/>
      <x:c r="DB216" s="175" t="str">
        <x:f>IF(L216="","",IF(AND(COUNT(CU216:DA216)=7,OR(CU216=0,CU216=1,CU216=2),OR(CV216=0,CV216=1,CV216=2),OR(CW216=0,CW216=1,CW216=2),OR(CX216=0,CX216=1,CX216=2),OR(CY216=0,CY216=1,CY216=2),OR(CZ216=0,CZ216=1,CZ216=2),OR(DA216=0,DA216=1,DA216=2)),SUM(CU216:DA216),""))</x:f>
      </x:c>
      <x:c r="DC216" s="180" t="str">
        <x:f>IF(DB216="","",ROUND(DB216/14*10,1))</x:f>
      </x:c>
      <x:c r="DD216" s="174" t="str">
        <x:v>Pending</x:v>
      </x:c>
      <x:c r="DE216" s="175" t="str">
        <x:f>IF(L216="","",IF(DC216="","Pending",IF(DD216="Yes","CONDITIONAL — safety override",IF(DC216&gt;=8,"HIGH",IF(DC216&gt;=5,"CONDITIONAL","LOW")))))</x:f>
        <x:v>Pending</x:v>
      </x:c>
      <x:c r="DF216" s="174" t="str">
        <x:v>Pending screening and full-text appraisal; no transferability judgment made at identification.</x:v>
      </x:c>
      <x:c r="DG216" s="174"/>
      <x:c r="DH216" s="174"/>
      <x:c r="DI216" s="174"/>
      <x:c r="DJ216" s="174"/>
      <x:c r="DK216" s="174"/>
      <x:c r="DL216" s="174"/>
      <x:c r="DM216" s="174"/>
      <x:c r="DN216" s="174"/>
      <x:c r="DO216" s="174"/>
      <x:c r="DP216" s="174"/>
      <x:c r="DQ216" s="174"/>
      <x:c r="DR216" s="174"/>
      <x:c r="DS216" s="174"/>
      <x:c r="DT216" s="174"/>
      <x:c r="DU216" s="174"/>
      <x:c r="DV216" s="174"/>
      <x:c r="DW216" s="174"/>
      <x:c r="DX216" s="174"/>
      <x:c r="DY216" s="174"/>
      <x:c r="DZ216" s="174" t="str">
        <x:v>Title/abstract screening alone does not establish effectiveness, causality, methodological quality, transferability to Brazilian public safety or an institutional recommendation.</x:v>
      </x:c>
      <x:c r="EA216" s="174" t="str">
        <x:v>Pending</x:v>
      </x:c>
      <x:c r="EB216" s="175" t="str">
        <x:f>IF(L216="","",IF(EC216="READY","Yes","No / Pending"))</x:f>
        <x:v>No / Pending</x:v>
      </x:c>
      <x:c r="EC216" s="174" t="str">
        <x:f>IF(L216="","",IF(OR(ISNUMBER(SEARCH("Retracted Publication",Q216)),CM216="Retracted",CN216="Retracted",CM216="Expression of Concern",CN216="Expression of Concern",F216="Not used",CG216="Critical",CH216="High",CH216="Critical"),"BLOCKED — integrity or use restriction",IF(AND(CJ216="Yes",CK216="Yes",CL216="Yes"),IF(AND(CM216="Clear",CN216="Verified — clear"),IF(AND(AND(LEN(TRIM(CF216))&gt;0,LEFT(LOWER(TRIM(CF216)),7)&lt;&gt;"pending"),OR(CG216="High",CG216="Moderate"),OR(CH216="Low",CH216="Some concerns",CH216="Not applicable")),IF(AND(DD216="No",OR(DE216="HIGH",DE216="CONDITIONAL"),AND(LEN(TRIM(DF216))&gt;0,LEFT(LOWER(TRIM(DF216)),7)&lt;&gt;"pending")),IF(AND(AND(LEN(TRIM(DT216))&gt;0,LEFT(LOWER(TRIM(DT216)),7)&lt;&gt;"pending"),AND(LEN(TRIM(DU216))&gt;0,LEFT(LOWER(TRIM(DU216)),7)&lt;&gt;"pending"),OR(AND(LEN(TRIM(DV216))&gt;0,LEFT(LOWER(TRIM(DV216)),7)&lt;&gt;"pending"),AND(LEN(TRIM(DW216))&gt;0,LEFT(LOWER(TRIM(DW216)),7)&lt;&gt;"pending")),AND(LEN(TRIM(DX216))&gt;0,LEFT(LOWER(TRIM(DX216)),7)&lt;&gt;"pending")),IF(AND(F216="Claim-ready",OR(EA216="Strong",EA216="Moderate"),AND(LEN(TRIM(G216))&gt;0,LEFT(LOWER(TRIM(G216)),7)&lt;&gt;"pending"),G216&lt;&gt;"No substantive use decision is permitted from identification metadata alone.",AND(LEN(TRIM(DZ216))&gt;0,LEFT(LOWER(TRIM(DZ216)),7)&lt;&gt;"pending"),DZ216&lt;&gt;"Identification metadata alone does not permit any substantive scientific, causal, operational, or institutional claim.",AND(LEN(TRIM(EI216))&gt;0,LEFT(LOWER(TRIM(EI216)),7)&lt;&gt;"pending"),ISNUMBER(EH216),EH216&gt;0),"READY","PENDING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6" s="174" t="str">
        <x:v>Pending</x:v>
      </x:c>
      <x:c r="EE216" s="174"/>
      <x:c r="EF216" s="174" t="str">
        <x:v>Pending</x:v>
      </x:c>
      <x:c r="EG216" s="174" t="str">
        <x:v>Pending</x:v>
      </x:c>
      <x:c r="EH216" s="177"/>
      <x:c r="EI216" s="500"/>
      <x:c r="EJ216" s="174"/>
      <x:c r="EK216" s="174" t="str">
        <x:v>Pending</x:v>
      </x:c>
      <x:c r="EL216" s="177" t="n">
        <x:v>46272</x:v>
      </x:c>
      <x:c r="EM216" s="174" t="str">
        <x:v>Production PubMed record imported and reconciled to Zotero item 4D9DFP8L;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16" s="181" t="n">
        <x:f>IF(L216="","",(IF(N216&lt;&gt;"",1,0)+IF(O216&lt;&gt;"",1,0)+IF(AJ216&lt;&gt;"",1,0)+IF(AU216&lt;&gt;"",1,0)+IF(BE216&lt;&gt;"",1,0)+IF(CF216&lt;&gt;"",1,0)+IF(CJ216="Yes",1,0)+IF(CL216="Yes",1,0)+IF(DE216&lt;&gt;"Pending",1,0)+IF(F216&lt;&gt;"",1,0)+IF(DZ216&lt;&gt;"",1,0)+IF(EI216&lt;&gt;"",1,0))/12)</x:f>
        <x:v>0.5</x:v>
      </x:c>
    </x:row>
    <x:row r="217">
      <x:c r="A217" s="175" t="str">
        <x:v>EV-0214</x:v>
      </x:c>
      <x:c r="B217" s="174" t="str">
        <x:v>Integrity check</x:v>
      </x:c>
      <x:c r="C217" s="175" t="str">
        <x:f>IF(L217="","",IF(LEFT(EC217,7)="BLOCKED","🔴 Do not use for conclusion",IF(EB217="Yes","🟢 Claim-ready","🟡 Caution / context")))</x:f>
        <x:v>🟡 Caution / context</x:v>
      </x:c>
      <x:c r="D217" s="174" t="str">
        <x:f>IF(L217="","",EC217)</x:f>
        <x:v>PENDING — appropriate appraisal</x:v>
      </x:c>
      <x:c r="E217" s="174" t="str">
        <x:v>P3 — Medium</x:v>
      </x:c>
      <x:c r="F217" s="174" t="str">
        <x:v>Pending</x:v>
      </x:c>
      <x:c r="G217" s="174" t="str">
        <x:v>Title/abstract identify an explicit tactical/public-safety context and readiness domain; retain for full-text assessment.</x:v>
      </x:c>
      <x:c r="H217" s="174" t="str">
        <x:v>Obtain and review lawful full text; confirm human adjudication; then select a design-specific appraisal instrument.</x:v>
      </x:c>
      <x:c r="I217" s="174"/>
      <x:c r="J217" s="174" t="str">
        <x:v>A — Core</x:v>
      </x:c>
      <x:c r="K217" s="174" t="str">
        <x:v>IDENTIFIED</x:v>
      </x:c>
      <x:c r="L217" s="174" t="str">
        <x:v>Glucose Homeostasis Remains Normal in a Physically Active Military Population.</x:v>
      </x:c>
      <x:c r="M217" s="174"/>
      <x:c r="N217" s="174" t="str">
        <x:v>Potter, Adam W; Jacques, Juliette I; Chapman, Christopher L; Tharion, William J; Looney, David P; Friedl, Karl E</x:v>
      </x:c>
      <x:c r="O217" s="176" t="n">
        <x:v>2026</x:v>
      </x:c>
      <x:c r="P217" s="174" t="str">
        <x:v>Military medicine</x:v>
      </x:c>
      <x:c r="Q217" s="174" t="str">
        <x:v>Journal Article; Research Support, Non-U.S. Gov't</x:v>
      </x:c>
      <x:c r="R217" s="174" t="str">
        <x:v>Unclear</x:v>
      </x:c>
      <x:c r="S217" s="174" t="str">
        <x:v>Unknown</x:v>
      </x:c>
      <x:c r="T217" s="174" t="str">
        <x:v>eng</x:v>
      </x:c>
      <x:c r="U217" s="174" t="str">
        <x:v>https://pubmed.ncbi.nlm.nih.gov/41231683/</x:v>
      </x:c>
      <x:c r="V217" s="174" t="str">
        <x:v>10.1093/milmed/usaf512</x:v>
      </x:c>
      <x:c r="W217" s="175" t="str">
        <x:f>IF(V217="","",LOWER(SUBSTITUTE(SUBSTITUTE(SUBSTITUTE(SUBSTITUTE(TRIM(V217),"https://doi.org/",""),"http://doi.org/",""),"https://dx.doi.org/",""),"doi:","")))</x:f>
        <x:v>10.1093/milmed/usaf512</x:v>
      </x:c>
      <x:c r="X217" s="174" t="str">
        <x:v>41231683</x:v>
      </x:c>
      <x:c r="Y217" s="174" t="str"/>
      <x:c r="Z217" s="174"/>
      <x:c r="AA217" s="174" t="str">
        <x:v>PubMed/MEDLINE</x:v>
      </x:c>
      <x:c r="AB217" s="174" t="str">
        <x:v>PUBMED-A-v1.0-2026-08-28</x:v>
      </x:c>
      <x:c r="AC217" s="174" t="str">
        <x:v>SP-PUBMED-A-20260828</x:v>
      </x:c>
      <x:c r="AD217" s="177" t="n">
        <x:v>46262</x:v>
      </x:c>
      <x:c r="AE217" s="177" t="n">
        <x:v>46272</x:v>
      </x:c>
      <x:c r="AF217" s="174" t="str">
        <x:v>UALDFQZP</x:v>
      </x:c>
      <x:c r="AG217" s="174"/>
      <x:c r="AH217" s="174" t="str">
        <x:v>Tactical Athlete → Operational Readiness Brazil</x:v>
      </x:c>
      <x:c r="AI217" s="174" t="str">
        <x:v>evidence-family:A</x:v>
      </x:c>
      <x:c r="AJ217" s="174"/>
      <x:c r="AK217" s="175" t="str">
        <x:f>IF(AJ217="","",IF(OR(LOWER(AJ217)="brazil",LOWER(AJ217)="brasil"),"Yes","No"))</x:f>
      </x:c>
      <x:c r="AL217" s="174"/>
      <x:c r="AM217" s="174"/>
      <x:c r="AN217" s="174"/>
      <x:c r="AO217" s="178"/>
      <x:c r="AP217" s="174"/>
      <x:c r="AQ217" s="174"/>
      <x:c r="AR217" s="174"/>
      <x:c r="AS217" s="174"/>
      <x:c r="AT217" s="174"/>
      <x:c r="AU217" s="174"/>
      <x:c r="AV217" s="174"/>
      <x:c r="AW217" s="174"/>
      <x:c r="AX217" s="174"/>
      <x:c r="AY217" s="174"/>
      <x:c r="AZ217" s="174"/>
      <x:c r="BA217" s="174"/>
      <x:c r="BB217" s="174"/>
      <x:c r="BC217" s="174"/>
      <x:c r="BD217" s="174"/>
      <x:c r="BE217" s="174"/>
      <x:c r="BF217" s="174"/>
      <x:c r="BG217" s="174"/>
      <x:c r="BH217" s="174"/>
      <x:c r="BI217" s="174"/>
      <x:c r="BJ217" s="174"/>
      <x:c r="BK217" s="174"/>
      <x:c r="BL217" s="174"/>
      <x:c r="BM217" s="174"/>
      <x:c r="BN217" s="174"/>
      <x:c r="BO217" s="174"/>
      <x:c r="BP217" s="174"/>
      <x:c r="BQ217" s="174"/>
      <x:c r="BR217" s="174"/>
      <x:c r="BS217" s="174"/>
      <x:c r="BT217" s="174"/>
      <x:c r="BU217" s="174"/>
      <x:c r="BV217" s="174"/>
      <x:c r="BW217" s="174"/>
      <x:c r="BX217" s="174"/>
      <x:c r="BY217" s="174"/>
      <x:c r="BZ217" s="174"/>
      <x:c r="CA217" s="174"/>
      <x:c r="CB217" s="174"/>
      <x:c r="CC217" s="174"/>
      <x:c r="CD217" s="174"/>
      <x:c r="CE217" s="174"/>
      <x:c r="CF217" s="174"/>
      <x:c r="CG217" s="174"/>
      <x:c r="CH217" s="174"/>
      <x:c r="CI217" s="179"/>
      <x:c r="CJ217" s="174" t="str">
        <x:v>Yes</x:v>
      </x:c>
      <x:c r="CK217" s="174" t="str">
        <x:v>Yes</x:v>
      </x:c>
      <x:c r="CL217" s="174" t="str">
        <x:v>Yes</x:v>
      </x:c>
      <x:c r="CM217" s="174" t="str">
        <x:v>Clear</x:v>
      </x:c>
      <x:c r="CN217" s="174" t="str">
        <x:v>Verified — clear</x:v>
      </x:c>
      <x:c r="CO217" s="177" t="n">
        <x:v>46272</x:v>
      </x:c>
      <x:c r="CP217" s="174" t="str">
        <x:v>https://pubmed.ncbi.nlm.nih.gov/41231683/</x:v>
      </x:c>
      <x:c r="CQ217" s="174"/>
      <x:c r="CR217" s="174"/>
      <x:c r="CS217" s="174"/>
      <x:c r="CT217" s="174"/>
      <x:c r="CU217" s="176"/>
      <x:c r="CV217" s="176"/>
      <x:c r="CW217" s="176"/>
      <x:c r="CX217" s="176"/>
      <x:c r="CY217" s="176"/>
      <x:c r="CZ217" s="176"/>
      <x:c r="DA217" s="176"/>
      <x:c r="DB217" s="175" t="str">
        <x:f>IF(L217="","",IF(AND(COUNT(CU217:DA217)=7,OR(CU217=0,CU217=1,CU217=2),OR(CV217=0,CV217=1,CV217=2),OR(CW217=0,CW217=1,CW217=2),OR(CX217=0,CX217=1,CX217=2),OR(CY217=0,CY217=1,CY217=2),OR(CZ217=0,CZ217=1,CZ217=2),OR(DA217=0,DA217=1,DA217=2)),SUM(CU217:DA217),""))</x:f>
      </x:c>
      <x:c r="DC217" s="180" t="str">
        <x:f>IF(DB217="","",ROUND(DB217/14*10,1))</x:f>
      </x:c>
      <x:c r="DD217" s="174" t="str">
        <x:v>Pending</x:v>
      </x:c>
      <x:c r="DE217" s="175" t="str">
        <x:f>IF(L217="","",IF(DC217="","Pending",IF(DD217="Yes","CONDITIONAL — safety override",IF(DC217&gt;=8,"HIGH",IF(DC217&gt;=5,"CONDITIONAL","LOW")))))</x:f>
        <x:v>Pending</x:v>
      </x:c>
      <x:c r="DF217" s="174" t="str">
        <x:v>Pending screening and full-text appraisal; no transferability judgment made at identification.</x:v>
      </x:c>
      <x:c r="DG217" s="174"/>
      <x:c r="DH217" s="174"/>
      <x:c r="DI217" s="174"/>
      <x:c r="DJ217" s="174"/>
      <x:c r="DK217" s="174"/>
      <x:c r="DL217" s="174"/>
      <x:c r="DM217" s="174"/>
      <x:c r="DN217" s="174"/>
      <x:c r="DO217" s="174"/>
      <x:c r="DP217" s="174"/>
      <x:c r="DQ217" s="174"/>
      <x:c r="DR217" s="174"/>
      <x:c r="DS217" s="174"/>
      <x:c r="DT217" s="174"/>
      <x:c r="DU217" s="174"/>
      <x:c r="DV217" s="174"/>
      <x:c r="DW217" s="174"/>
      <x:c r="DX217" s="174"/>
      <x:c r="DY217" s="174"/>
      <x:c r="DZ217" s="174" t="str">
        <x:v>Title/abstract screening alone does not establish effectiveness, causality, methodological quality, transferability to Brazilian public safety or an institutional recommendation.</x:v>
      </x:c>
      <x:c r="EA217" s="174" t="str">
        <x:v>Pending</x:v>
      </x:c>
      <x:c r="EB217" s="175" t="str">
        <x:f>IF(L217="","",IF(EC217="READY","Yes","No / Pending"))</x:f>
        <x:v>No / Pending</x:v>
      </x:c>
      <x:c r="EC217" s="174" t="str">
        <x:f>IF(L217="","",IF(OR(ISNUMBER(SEARCH("Retracted Publication",Q217)),CM217="Retracted",CN217="Retracted",CM217="Expression of Concern",CN217="Expression of Concern",F217="Not used",CG217="Critical",CH217="High",CH217="Critical"),"BLOCKED — integrity or use restriction",IF(AND(CJ217="Yes",CK217="Yes",CL217="Yes"),IF(AND(CM217="Clear",CN217="Verified — clear"),IF(AND(AND(LEN(TRIM(CF217))&gt;0,LEFT(LOWER(TRIM(CF217)),7)&lt;&gt;"pending"),OR(CG217="High",CG217="Moderate"),OR(CH217="Low",CH217="Some concerns",CH217="Not applicable")),IF(AND(DD217="No",OR(DE217="HIGH",DE217="CONDITIONAL"),AND(LEN(TRIM(DF217))&gt;0,LEFT(LOWER(TRIM(DF217)),7)&lt;&gt;"pending")),IF(AND(AND(LEN(TRIM(DT217))&gt;0,LEFT(LOWER(TRIM(DT217)),7)&lt;&gt;"pending"),AND(LEN(TRIM(DU217))&gt;0,LEFT(LOWER(TRIM(DU217)),7)&lt;&gt;"pending"),OR(AND(LEN(TRIM(DV217))&gt;0,LEFT(LOWER(TRIM(DV217)),7)&lt;&gt;"pending"),AND(LEN(TRIM(DW217))&gt;0,LEFT(LOWER(TRIM(DW217)),7)&lt;&gt;"pending")),AND(LEN(TRIM(DX217))&gt;0,LEFT(LOWER(TRIM(DX217)),7)&lt;&gt;"pending")),IF(AND(F217="Claim-ready",OR(EA217="Strong",EA217="Moderate"),AND(LEN(TRIM(G217))&gt;0,LEFT(LOWER(TRIM(G217)),7)&lt;&gt;"pending"),G217&lt;&gt;"No substantive use decision is permitted from identification metadata alone.",AND(LEN(TRIM(DZ217))&gt;0,LEFT(LOWER(TRIM(DZ217)),7)&lt;&gt;"pending"),DZ217&lt;&gt;"Identification metadata alone does not permit any substantive scientific, causal, operational, or institutional claim.",AND(LEN(TRIM(EI217))&gt;0,LEFT(LOWER(TRIM(EI217)),7)&lt;&gt;"pending"),ISNUMBER(EH217),EH217&gt;0),"READY","PENDING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7" s="174" t="str">
        <x:v>Pending</x:v>
      </x:c>
      <x:c r="EE217" s="174"/>
      <x:c r="EF217" s="174" t="str">
        <x:v>Pending</x:v>
      </x:c>
      <x:c r="EG217" s="174" t="str">
        <x:v>Pending</x:v>
      </x:c>
      <x:c r="EH217" s="177"/>
      <x:c r="EI217" s="500"/>
      <x:c r="EJ217" s="174"/>
      <x:c r="EK217" s="174" t="str">
        <x:v>Pending</x:v>
      </x:c>
      <x:c r="EL217" s="177" t="n">
        <x:v>46272</x:v>
      </x:c>
      <x:c r="EM217" s="174" t="str">
        <x:v>Production PubMed record imported and reconciled to Zotero item UALDFQZP;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17" s="181" t="n">
        <x:f>IF(L217="","",(IF(N217&lt;&gt;"",1,0)+IF(O217&lt;&gt;"",1,0)+IF(AJ217&lt;&gt;"",1,0)+IF(AU217&lt;&gt;"",1,0)+IF(BE217&lt;&gt;"",1,0)+IF(CF217&lt;&gt;"",1,0)+IF(CJ217="Yes",1,0)+IF(CL217="Yes",1,0)+IF(DE217&lt;&gt;"Pending",1,0)+IF(F217&lt;&gt;"",1,0)+IF(DZ217&lt;&gt;"",1,0)+IF(EI217&lt;&gt;"",1,0))/12)</x:f>
        <x:v>0.5</x:v>
      </x:c>
    </x:row>
    <x:row r="218">
      <x:c r="A218" s="175" t="str">
        <x:v>EV-0215</x:v>
      </x:c>
      <x:c r="B218" s="174" t="str">
        <x:v>Integrity check</x:v>
      </x:c>
      <x:c r="C218" s="175" t="str">
        <x:f>IF(L218="","",IF(LEFT(EC218,7)="BLOCKED","🔴 Do not use for conclusion",IF(EB218="Yes","🟢 Claim-ready","🟡 Caution / context")))</x:f>
        <x:v>🟡 Caution / context</x:v>
      </x:c>
      <x:c r="D218" s="174" t="str">
        <x:f>IF(L218="","",EC218)</x:f>
        <x:v>PENDING — appropriate appraisal</x:v>
      </x:c>
      <x:c r="E218" s="174" t="str">
        <x:v>P3 — Medium</x:v>
      </x:c>
      <x:c r="F218" s="174" t="str">
        <x:v>Pending</x:v>
      </x:c>
      <x:c r="G218" s="174" t="str">
        <x:v>A potentially relevant concept is present, but direct applicability is ambiguous at title/abstract level.</x:v>
      </x:c>
      <x:c r="H218" s="174" t="str">
        <x:v>Human title/abstract adjudication; retrieve full text if relevance remains plausible.</x:v>
      </x:c>
      <x:c r="I218" s="174"/>
      <x:c r="J218" s="174" t="str">
        <x:v>A — Core</x:v>
      </x:c>
      <x:c r="K218" s="174" t="str">
        <x:v>IDENTIFIED</x:v>
      </x:c>
      <x:c r="L218" s="174" t="str">
        <x:v>Neuromuscular Performance Changes in Response to the Australian Special Forces Selection Course.</x:v>
      </x:c>
      <x:c r="M218" s="174"/>
      <x:c r="N218" s="174" t="str">
        <x:v>Uphill, Angela; Kendall, Kristina L; Guppy, Stuart; Vacher, Michael; Parker, Simon; Brown, Hannah; Ashmore, Brendan; Zomer, Travis; Haff, G Gregory</x:v>
      </x:c>
      <x:c r="O218" s="176" t="n">
        <x:v>2026</x:v>
      </x:c>
      <x:c r="P218" s="174" t="str">
        <x:v>Military medicine</x:v>
      </x:c>
      <x:c r="Q218" s="174" t="str">
        <x:v>Journal Article; Research Support, Non-U.S. Gov't</x:v>
      </x:c>
      <x:c r="R218" s="174" t="str">
        <x:v>Unclear</x:v>
      </x:c>
      <x:c r="S218" s="174" t="str">
        <x:v>Unknown</x:v>
      </x:c>
      <x:c r="T218" s="174" t="str">
        <x:v>eng</x:v>
      </x:c>
      <x:c r="U218" s="174" t="str">
        <x:v>https://pubmed.ncbi.nlm.nih.gov/41230887/</x:v>
      </x:c>
      <x:c r="V218" s="174" t="str">
        <x:v>10.1093/milmed/usaf541</x:v>
      </x:c>
      <x:c r="W218" s="175" t="str">
        <x:f>IF(V218="","",LOWER(SUBSTITUTE(SUBSTITUTE(SUBSTITUTE(SUBSTITUTE(TRIM(V218),"https://doi.org/",""),"http://doi.org/",""),"https://dx.doi.org/",""),"doi:","")))</x:f>
        <x:v>10.1093/milmed/usaf541</x:v>
      </x:c>
      <x:c r="X218" s="174" t="str">
        <x:v>41230887</x:v>
      </x:c>
      <x:c r="Y218" s="174" t="str">
        <x:v>PMC13143296</x:v>
      </x:c>
      <x:c r="Z218" s="174"/>
      <x:c r="AA218" s="174" t="str">
        <x:v>PubMed/MEDLINE</x:v>
      </x:c>
      <x:c r="AB218" s="174" t="str">
        <x:v>PUBMED-A-v1.0-2026-08-28</x:v>
      </x:c>
      <x:c r="AC218" s="174" t="str">
        <x:v>SP-PUBMED-A-20260828</x:v>
      </x:c>
      <x:c r="AD218" s="177" t="n">
        <x:v>46262</x:v>
      </x:c>
      <x:c r="AE218" s="177" t="n">
        <x:v>46272</x:v>
      </x:c>
      <x:c r="AF218" s="174" t="str">
        <x:v>5DY3ZVHS</x:v>
      </x:c>
      <x:c r="AG218" s="174"/>
      <x:c r="AH218" s="174" t="str">
        <x:v>Tactical Athlete → Operational Readiness Brazil</x:v>
      </x:c>
      <x:c r="AI218" s="174" t="str">
        <x:v>evidence-family:A</x:v>
      </x:c>
      <x:c r="AJ218" s="174"/>
      <x:c r="AK218" s="175" t="str">
        <x:f>IF(AJ218="","",IF(OR(LOWER(AJ218)="brazil",LOWER(AJ218)="brasil"),"Yes","No"))</x:f>
      </x:c>
      <x:c r="AL218" s="174"/>
      <x:c r="AM218" s="174"/>
      <x:c r="AN218" s="174"/>
      <x:c r="AO218" s="178"/>
      <x:c r="AP218" s="174"/>
      <x:c r="AQ218" s="174"/>
      <x:c r="AR218" s="174"/>
      <x:c r="AS218" s="174"/>
      <x:c r="AT218" s="174"/>
      <x:c r="AU218" s="174"/>
      <x:c r="AV218" s="174"/>
      <x:c r="AW218" s="174"/>
      <x:c r="AX218" s="174"/>
      <x:c r="AY218" s="174"/>
      <x:c r="AZ218" s="174"/>
      <x:c r="BA218" s="174"/>
      <x:c r="BB218" s="174"/>
      <x:c r="BC218" s="174"/>
      <x:c r="BD218" s="174"/>
      <x:c r="BE218" s="174"/>
      <x:c r="BF218" s="174"/>
      <x:c r="BG218" s="174"/>
      <x:c r="BH218" s="174"/>
      <x:c r="BI218" s="174"/>
      <x:c r="BJ218" s="174"/>
      <x:c r="BK218" s="174"/>
      <x:c r="BL218" s="174"/>
      <x:c r="BM218" s="174"/>
      <x:c r="BN218" s="174"/>
      <x:c r="BO218" s="174"/>
      <x:c r="BP218" s="174"/>
      <x:c r="BQ218" s="174"/>
      <x:c r="BR218" s="174"/>
      <x:c r="BS218" s="174"/>
      <x:c r="BT218" s="174"/>
      <x:c r="BU218" s="174"/>
      <x:c r="BV218" s="174"/>
      <x:c r="BW218" s="174"/>
      <x:c r="BX218" s="174"/>
      <x:c r="BY218" s="174"/>
      <x:c r="BZ218" s="174"/>
      <x:c r="CA218" s="174"/>
      <x:c r="CB218" s="174"/>
      <x:c r="CC218" s="174"/>
      <x:c r="CD218" s="174"/>
      <x:c r="CE218" s="174"/>
      <x:c r="CF218" s="174"/>
      <x:c r="CG218" s="174"/>
      <x:c r="CH218" s="174"/>
      <x:c r="CI218" s="179"/>
      <x:c r="CJ218" s="174" t="str">
        <x:v>Yes</x:v>
      </x:c>
      <x:c r="CK218" s="174" t="str">
        <x:v>Yes</x:v>
      </x:c>
      <x:c r="CL218" s="174" t="str">
        <x:v>Yes</x:v>
      </x:c>
      <x:c r="CM218" s="174" t="str">
        <x:v>Clear</x:v>
      </x:c>
      <x:c r="CN218" s="174" t="str">
        <x:v>Verified — clear</x:v>
      </x:c>
      <x:c r="CO218" s="177" t="n">
        <x:v>46272</x:v>
      </x:c>
      <x:c r="CP218" s="174" t="str">
        <x:v>https://pubmed.ncbi.nlm.nih.gov/41230887/</x:v>
      </x:c>
      <x:c r="CQ218" s="174"/>
      <x:c r="CR218" s="174"/>
      <x:c r="CS218" s="174"/>
      <x:c r="CT218" s="174"/>
      <x:c r="CU218" s="176"/>
      <x:c r="CV218" s="176"/>
      <x:c r="CW218" s="176"/>
      <x:c r="CX218" s="176"/>
      <x:c r="CY218" s="176"/>
      <x:c r="CZ218" s="176"/>
      <x:c r="DA218" s="176"/>
      <x:c r="DB218" s="175" t="str">
        <x:f>IF(L218="","",IF(AND(COUNT(CU218:DA218)=7,OR(CU218=0,CU218=1,CU218=2),OR(CV218=0,CV218=1,CV218=2),OR(CW218=0,CW218=1,CW218=2),OR(CX218=0,CX218=1,CX218=2),OR(CY218=0,CY218=1,CY218=2),OR(CZ218=0,CZ218=1,CZ218=2),OR(DA218=0,DA218=1,DA218=2)),SUM(CU218:DA218),""))</x:f>
      </x:c>
      <x:c r="DC218" s="180" t="str">
        <x:f>IF(DB218="","",ROUND(DB218/14*10,1))</x:f>
      </x:c>
      <x:c r="DD218" s="174" t="str">
        <x:v>Pending</x:v>
      </x:c>
      <x:c r="DE218" s="175" t="str">
        <x:f>IF(L218="","",IF(DC218="","Pending",IF(DD218="Yes","CONDITIONAL — safety override",IF(DC218&gt;=8,"HIGH",IF(DC218&gt;=5,"CONDITIONAL","LOW")))))</x:f>
        <x:v>Pending</x:v>
      </x:c>
      <x:c r="DF218" s="174" t="str">
        <x:v>Pending screening and full-text appraisal; no transferability judgment made at identification.</x:v>
      </x:c>
      <x:c r="DG218" s="174"/>
      <x:c r="DH218" s="174"/>
      <x:c r="DI218" s="174"/>
      <x:c r="DJ218" s="174"/>
      <x:c r="DK218" s="174"/>
      <x:c r="DL218" s="174"/>
      <x:c r="DM218" s="174"/>
      <x:c r="DN218" s="174"/>
      <x:c r="DO218" s="174"/>
      <x:c r="DP218" s="174"/>
      <x:c r="DQ218" s="174"/>
      <x:c r="DR218" s="174"/>
      <x:c r="DS218" s="174"/>
      <x:c r="DT218" s="174"/>
      <x:c r="DU218" s="174"/>
      <x:c r="DV218" s="174"/>
      <x:c r="DW218" s="174"/>
      <x:c r="DX218" s="174"/>
      <x:c r="DY218" s="174"/>
      <x:c r="DZ218" s="174" t="str">
        <x:v>Title/abstract information is insufficient for a substantive scientific, causal, transferability or institutional claim.</x:v>
      </x:c>
      <x:c r="EA218" s="174" t="str">
        <x:v>Pending</x:v>
      </x:c>
      <x:c r="EB218" s="175" t="str">
        <x:f>IF(L218="","",IF(EC218="READY","Yes","No / Pending"))</x:f>
        <x:v>No / Pending</x:v>
      </x:c>
      <x:c r="EC218" s="174" t="str">
        <x:f>IF(L218="","",IF(OR(ISNUMBER(SEARCH("Retracted Publication",Q218)),CM218="Retracted",CN218="Retracted",CM218="Expression of Concern",CN218="Expression of Concern",F218="Not used",CG218="Critical",CH218="High",CH218="Critical"),"BLOCKED — integrity or use restriction",IF(AND(CJ218="Yes",CK218="Yes",CL218="Yes"),IF(AND(CM218="Clear",CN218="Verified — clear"),IF(AND(AND(LEN(TRIM(CF218))&gt;0,LEFT(LOWER(TRIM(CF218)),7)&lt;&gt;"pending"),OR(CG218="High",CG218="Moderate"),OR(CH218="Low",CH218="Some concerns",CH218="Not applicable")),IF(AND(DD218="No",OR(DE218="HIGH",DE218="CONDITIONAL"),AND(LEN(TRIM(DF218))&gt;0,LEFT(LOWER(TRIM(DF218)),7)&lt;&gt;"pending")),IF(AND(AND(LEN(TRIM(DT218))&gt;0,LEFT(LOWER(TRIM(DT218)),7)&lt;&gt;"pending"),AND(LEN(TRIM(DU218))&gt;0,LEFT(LOWER(TRIM(DU218)),7)&lt;&gt;"pending"),OR(AND(LEN(TRIM(DV218))&gt;0,LEFT(LOWER(TRIM(DV218)),7)&lt;&gt;"pending"),AND(LEN(TRIM(DW218))&gt;0,LEFT(LOWER(TRIM(DW218)),7)&lt;&gt;"pending")),AND(LEN(TRIM(DX218))&gt;0,LEFT(LOWER(TRIM(DX218)),7)&lt;&gt;"pending")),IF(AND(F218="Claim-ready",OR(EA218="Strong",EA218="Moderate"),AND(LEN(TRIM(G218))&gt;0,LEFT(LOWER(TRIM(G218)),7)&lt;&gt;"pending"),G218&lt;&gt;"No substantive use decision is permitted from identification metadata alone.",AND(LEN(TRIM(DZ218))&gt;0,LEFT(LOWER(TRIM(DZ218)),7)&lt;&gt;"pending"),DZ218&lt;&gt;"Identification metadata alone does not permit any substantive scientific, causal, operational, or institutional claim.",AND(LEN(TRIM(EI218))&gt;0,LEFT(LOWER(TRIM(EI218)),7)&lt;&gt;"pending"),ISNUMBER(EH218),EH218&gt;0),"READY","PENDING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8" s="174" t="str">
        <x:v>Pending</x:v>
      </x:c>
      <x:c r="EE218" s="174"/>
      <x:c r="EF218" s="174" t="str">
        <x:v>Pending</x:v>
      </x:c>
      <x:c r="EG218" s="174" t="str">
        <x:v>Pending</x:v>
      </x:c>
      <x:c r="EH218" s="177"/>
      <x:c r="EI218" s="500"/>
      <x:c r="EJ218" s="174"/>
      <x:c r="EK218" s="174" t="str">
        <x:v>Pending</x:v>
      </x:c>
      <x:c r="EL218" s="177" t="n">
        <x:v>46272</x:v>
      </x:c>
      <x:c r="EM218" s="174" t="str">
        <x:v>Production PubMed record imported and reconciled to Zotero item 5DY3ZVHS;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18" s="181" t="n">
        <x:f>IF(L218="","",(IF(N218&lt;&gt;"",1,0)+IF(O218&lt;&gt;"",1,0)+IF(AJ218&lt;&gt;"",1,0)+IF(AU218&lt;&gt;"",1,0)+IF(BE218&lt;&gt;"",1,0)+IF(CF218&lt;&gt;"",1,0)+IF(CJ218="Yes",1,0)+IF(CL218="Yes",1,0)+IF(DE218&lt;&gt;"Pending",1,0)+IF(F218&lt;&gt;"",1,0)+IF(DZ218&lt;&gt;"",1,0)+IF(EI218&lt;&gt;"",1,0))/12)</x:f>
        <x:v>0.5</x:v>
      </x:c>
    </x:row>
    <x:row r="219">
      <x:c r="A219" s="175" t="str">
        <x:v>EV-0216</x:v>
      </x:c>
      <x:c r="B219" s="174" t="str">
        <x:v>Integrity check</x:v>
      </x:c>
      <x:c r="C219" s="175" t="str">
        <x:f>IF(L219="","",IF(LEFT(EC219,7)="BLOCKED","🔴 Do not use for conclusion",IF(EB219="Yes","🟢 Claim-ready","🟡 Caution / context")))</x:f>
        <x:v>🟡 Caution / context</x:v>
      </x:c>
      <x:c r="D219" s="174" t="str">
        <x:f>IF(L219="","",EC219)</x:f>
        <x:v>PENDING — appropriate appraisal</x:v>
      </x:c>
      <x:c r="E219" s="174" t="str">
        <x:v>P3 — Medium</x:v>
      </x:c>
      <x:c r="F219" s="174" t="str">
        <x:v>Pending</x:v>
      </x:c>
      <x:c r="G219" s="174" t="str">
        <x:v>Title/abstract identify an explicit tactical/public-safety context and readiness domain; retain for full-text assessment.</x:v>
      </x:c>
      <x:c r="H219" s="174" t="str">
        <x:v>Obtain and review lawful full text; confirm human adjudication; then select a design-specific appraisal instrument.</x:v>
      </x:c>
      <x:c r="I219" s="174"/>
      <x:c r="J219" s="174" t="str">
        <x:v>A — Core</x:v>
      </x:c>
      <x:c r="K219" s="174" t="str">
        <x:v>IDENTIFIED</x:v>
      </x:c>
      <x:c r="L219" s="174" t="str">
        <x:v>Incidental Findings on Abdominopelvic CT in Young Korean Soldiers: Prevalence, Clinical Relevance, and Healthcare System Implications.</x:v>
      </x:c>
      <x:c r="M219" s="174"/>
      <x:c r="N219" s="174" t="str">
        <x:v>Lee, Kyungwon; Jung, Kyung Uk; Lee, Changsin; Lee, Donghyoun</x:v>
      </x:c>
      <x:c r="O219" s="176" t="n">
        <x:v>2025</x:v>
      </x:c>
      <x:c r="P219" s="174" t="str">
        <x:v>Healthcare (Basel, Switzerland)</x:v>
      </x:c>
      <x:c r="Q219" s="174" t="str">
        <x:v>Journal Article</x:v>
      </x:c>
      <x:c r="R219" s="174" t="str">
        <x:v>Unclear</x:v>
      </x:c>
      <x:c r="S219" s="174" t="str">
        <x:v>Unknown</x:v>
      </x:c>
      <x:c r="T219" s="174" t="str">
        <x:v>eng</x:v>
      </x:c>
      <x:c r="U219" s="174" t="str">
        <x:v>https://pubmed.ncbi.nlm.nih.gov/41228103/</x:v>
      </x:c>
      <x:c r="V219" s="174" t="str">
        <x:v>10.3390/healthcare13212736</x:v>
      </x:c>
      <x:c r="W219" s="175" t="str">
        <x:f>IF(V219="","",LOWER(SUBSTITUTE(SUBSTITUTE(SUBSTITUTE(SUBSTITUTE(TRIM(V219),"https://doi.org/",""),"http://doi.org/",""),"https://dx.doi.org/",""),"doi:","")))</x:f>
        <x:v>10.3390/healthcare13212736</x:v>
      </x:c>
      <x:c r="X219" s="174" t="str">
        <x:v>41228103</x:v>
      </x:c>
      <x:c r="Y219" s="174" t="str">
        <x:v>PMC12609386</x:v>
      </x:c>
      <x:c r="Z219" s="174"/>
      <x:c r="AA219" s="174" t="str">
        <x:v>PubMed/MEDLINE</x:v>
      </x:c>
      <x:c r="AB219" s="174" t="str">
        <x:v>PUBMED-A-v1.0-2026-08-28</x:v>
      </x:c>
      <x:c r="AC219" s="174" t="str">
        <x:v>SP-PUBMED-A-20260828</x:v>
      </x:c>
      <x:c r="AD219" s="177" t="n">
        <x:v>46262</x:v>
      </x:c>
      <x:c r="AE219" s="177" t="n">
        <x:v>46272</x:v>
      </x:c>
      <x:c r="AF219" s="174" t="str">
        <x:v>RADME75Y</x:v>
      </x:c>
      <x:c r="AG219" s="174"/>
      <x:c r="AH219" s="174" t="str">
        <x:v>Tactical Athlete → Operational Readiness Brazil</x:v>
      </x:c>
      <x:c r="AI219" s="174" t="str">
        <x:v>evidence-family:A</x:v>
      </x:c>
      <x:c r="AJ219" s="174"/>
      <x:c r="AK219" s="175" t="str">
        <x:f>IF(AJ219="","",IF(OR(LOWER(AJ219)="brazil",LOWER(AJ219)="brasil"),"Yes","No"))</x:f>
      </x:c>
      <x:c r="AL219" s="174"/>
      <x:c r="AM219" s="174"/>
      <x:c r="AN219" s="174"/>
      <x:c r="AO219" s="178"/>
      <x:c r="AP219" s="174"/>
      <x:c r="AQ219" s="174"/>
      <x:c r="AR219" s="174"/>
      <x:c r="AS219" s="174"/>
      <x:c r="AT219" s="174"/>
      <x:c r="AU219" s="174"/>
      <x:c r="AV219" s="174"/>
      <x:c r="AW219" s="174"/>
      <x:c r="AX219" s="174"/>
      <x:c r="AY219" s="174"/>
      <x:c r="AZ219" s="174"/>
      <x:c r="BA219" s="174"/>
      <x:c r="BB219" s="174"/>
      <x:c r="BC219" s="174"/>
      <x:c r="BD219" s="174"/>
      <x:c r="BE219" s="174"/>
      <x:c r="BF219" s="174"/>
      <x:c r="BG219" s="174"/>
      <x:c r="BH219" s="174"/>
      <x:c r="BI219" s="174"/>
      <x:c r="BJ219" s="174"/>
      <x:c r="BK219" s="174"/>
      <x:c r="BL219" s="174"/>
      <x:c r="BM219" s="174"/>
      <x:c r="BN219" s="174"/>
      <x:c r="BO219" s="174"/>
      <x:c r="BP219" s="174"/>
      <x:c r="BQ219" s="174"/>
      <x:c r="BR219" s="174"/>
      <x:c r="BS219" s="174"/>
      <x:c r="BT219" s="174"/>
      <x:c r="BU219" s="174"/>
      <x:c r="BV219" s="174"/>
      <x:c r="BW219" s="174"/>
      <x:c r="BX219" s="174"/>
      <x:c r="BY219" s="174"/>
      <x:c r="BZ219" s="174"/>
      <x:c r="CA219" s="174"/>
      <x:c r="CB219" s="174"/>
      <x:c r="CC219" s="174"/>
      <x:c r="CD219" s="174"/>
      <x:c r="CE219" s="174"/>
      <x:c r="CF219" s="174"/>
      <x:c r="CG219" s="174"/>
      <x:c r="CH219" s="174"/>
      <x:c r="CI219" s="179"/>
      <x:c r="CJ219" s="174" t="str">
        <x:v>Yes</x:v>
      </x:c>
      <x:c r="CK219" s="174" t="str">
        <x:v>Yes</x:v>
      </x:c>
      <x:c r="CL219" s="174" t="str">
        <x:v>Yes</x:v>
      </x:c>
      <x:c r="CM219" s="174" t="str">
        <x:v>Clear</x:v>
      </x:c>
      <x:c r="CN219" s="174" t="str">
        <x:v>Verified — clear</x:v>
      </x:c>
      <x:c r="CO219" s="177" t="n">
        <x:v>46272</x:v>
      </x:c>
      <x:c r="CP219" s="174" t="str">
        <x:v>https://pubmed.ncbi.nlm.nih.gov/41228103/</x:v>
      </x:c>
      <x:c r="CQ219" s="174"/>
      <x:c r="CR219" s="174"/>
      <x:c r="CS219" s="174"/>
      <x:c r="CT219" s="174"/>
      <x:c r="CU219" s="176"/>
      <x:c r="CV219" s="176"/>
      <x:c r="CW219" s="176"/>
      <x:c r="CX219" s="176"/>
      <x:c r="CY219" s="176"/>
      <x:c r="CZ219" s="176"/>
      <x:c r="DA219" s="176"/>
      <x:c r="DB219" s="175" t="str">
        <x:f>IF(L219="","",IF(AND(COUNT(CU219:DA219)=7,OR(CU219=0,CU219=1,CU219=2),OR(CV219=0,CV219=1,CV219=2),OR(CW219=0,CW219=1,CW219=2),OR(CX219=0,CX219=1,CX219=2),OR(CY219=0,CY219=1,CY219=2),OR(CZ219=0,CZ219=1,CZ219=2),OR(DA219=0,DA219=1,DA219=2)),SUM(CU219:DA219),""))</x:f>
      </x:c>
      <x:c r="DC219" s="180" t="str">
        <x:f>IF(DB219="","",ROUND(DB219/14*10,1))</x:f>
      </x:c>
      <x:c r="DD219" s="174" t="str">
        <x:v>Pending</x:v>
      </x:c>
      <x:c r="DE219" s="175" t="str">
        <x:f>IF(L219="","",IF(DC219="","Pending",IF(DD219="Yes","CONDITIONAL — safety override",IF(DC219&gt;=8,"HIGH",IF(DC219&gt;=5,"CONDITIONAL","LOW")))))</x:f>
        <x:v>Pending</x:v>
      </x:c>
      <x:c r="DF219" s="174" t="str">
        <x:v>Pending screening and full-text appraisal; no transferability judgment made at identification.</x:v>
      </x:c>
      <x:c r="DG219" s="174"/>
      <x:c r="DH219" s="174"/>
      <x:c r="DI219" s="174"/>
      <x:c r="DJ219" s="174"/>
      <x:c r="DK219" s="174"/>
      <x:c r="DL219" s="174"/>
      <x:c r="DM219" s="174"/>
      <x:c r="DN219" s="174"/>
      <x:c r="DO219" s="174"/>
      <x:c r="DP219" s="174"/>
      <x:c r="DQ219" s="174"/>
      <x:c r="DR219" s="174"/>
      <x:c r="DS219" s="174"/>
      <x:c r="DT219" s="174"/>
      <x:c r="DU219" s="174"/>
      <x:c r="DV219" s="174"/>
      <x:c r="DW219" s="174"/>
      <x:c r="DX219" s="174"/>
      <x:c r="DY219" s="174"/>
      <x:c r="DZ219" s="174" t="str">
        <x:v>Title/abstract screening alone does not establish effectiveness, causality, methodological quality, transferability to Brazilian public safety or an institutional recommendation.</x:v>
      </x:c>
      <x:c r="EA219" s="174" t="str">
        <x:v>Pending</x:v>
      </x:c>
      <x:c r="EB219" s="175" t="str">
        <x:f>IF(L219="","",IF(EC219="READY","Yes","No / Pending"))</x:f>
        <x:v>No / Pending</x:v>
      </x:c>
      <x:c r="EC219" s="174" t="str">
        <x:f>IF(L219="","",IF(OR(ISNUMBER(SEARCH("Retracted Publication",Q219)),CM219="Retracted",CN219="Retracted",CM219="Expression of Concern",CN219="Expression of Concern",F219="Not used",CG219="Critical",CH219="High",CH219="Critical"),"BLOCKED — integrity or use restriction",IF(AND(CJ219="Yes",CK219="Yes",CL219="Yes"),IF(AND(CM219="Clear",CN219="Verified — clear"),IF(AND(AND(LEN(TRIM(CF219))&gt;0,LEFT(LOWER(TRIM(CF219)),7)&lt;&gt;"pending"),OR(CG219="High",CG219="Moderate"),OR(CH219="Low",CH219="Some concerns",CH219="Not applicable")),IF(AND(DD219="No",OR(DE219="HIGH",DE219="CONDITIONAL"),AND(LEN(TRIM(DF219))&gt;0,LEFT(LOWER(TRIM(DF219)),7)&lt;&gt;"pending")),IF(AND(AND(LEN(TRIM(DT219))&gt;0,LEFT(LOWER(TRIM(DT219)),7)&lt;&gt;"pending"),AND(LEN(TRIM(DU219))&gt;0,LEFT(LOWER(TRIM(DU219)),7)&lt;&gt;"pending"),OR(AND(LEN(TRIM(DV219))&gt;0,LEFT(LOWER(TRIM(DV219)),7)&lt;&gt;"pending"),AND(LEN(TRIM(DW219))&gt;0,LEFT(LOWER(TRIM(DW219)),7)&lt;&gt;"pending")),AND(LEN(TRIM(DX219))&gt;0,LEFT(LOWER(TRIM(DX219)),7)&lt;&gt;"pending")),IF(AND(F219="Claim-ready",OR(EA219="Strong",EA219="Moderate"),AND(LEN(TRIM(G219))&gt;0,LEFT(LOWER(TRIM(G219)),7)&lt;&gt;"pending"),G219&lt;&gt;"No substantive use decision is permitted from identification metadata alone.",AND(LEN(TRIM(DZ219))&gt;0,LEFT(LOWER(TRIM(DZ219)),7)&lt;&gt;"pending"),DZ219&lt;&gt;"Identification metadata alone does not permit any substantive scientific, causal, operational, or institutional claim.",AND(LEN(TRIM(EI219))&gt;0,LEFT(LOWER(TRIM(EI219)),7)&lt;&gt;"pending"),ISNUMBER(EH219),EH219&gt;0),"READY","PENDING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19" s="174" t="str">
        <x:v>Pending</x:v>
      </x:c>
      <x:c r="EE219" s="174"/>
      <x:c r="EF219" s="174" t="str">
        <x:v>Pending</x:v>
      </x:c>
      <x:c r="EG219" s="174" t="str">
        <x:v>Pending</x:v>
      </x:c>
      <x:c r="EH219" s="177"/>
      <x:c r="EI219" s="500"/>
      <x:c r="EJ219" s="174"/>
      <x:c r="EK219" s="174" t="str">
        <x:v>Pending</x:v>
      </x:c>
      <x:c r="EL219" s="177" t="n">
        <x:v>46272</x:v>
      </x:c>
      <x:c r="EM219" s="174" t="str">
        <x:v>Production PubMed record imported and reconciled to Zotero item RADME75Y;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19" s="181" t="n">
        <x:f>IF(L219="","",(IF(N219&lt;&gt;"",1,0)+IF(O219&lt;&gt;"",1,0)+IF(AJ219&lt;&gt;"",1,0)+IF(AU219&lt;&gt;"",1,0)+IF(BE219&lt;&gt;"",1,0)+IF(CF219&lt;&gt;"",1,0)+IF(CJ219="Yes",1,0)+IF(CL219="Yes",1,0)+IF(DE219&lt;&gt;"Pending",1,0)+IF(F219&lt;&gt;"",1,0)+IF(DZ219&lt;&gt;"",1,0)+IF(EI219&lt;&gt;"",1,0))/12)</x:f>
        <x:v>0.5</x:v>
      </x:c>
    </x:row>
    <x:row r="220">
      <x:c r="A220" s="175" t="str">
        <x:v>EV-0217</x:v>
      </x:c>
      <x:c r="B220" s="174" t="str">
        <x:v>Integrity check</x:v>
      </x:c>
      <x:c r="C220" s="175" t="str">
        <x:f>IF(L220="","",IF(LEFT(EC220,7)="BLOCKED","🔴 Do not use for conclusion",IF(EB220="Yes","🟢 Claim-ready","🟡 Caution / context")))</x:f>
        <x:v>🟡 Caution / context</x:v>
      </x:c>
      <x:c r="D220" s="174" t="str">
        <x:f>IF(L220="","",EC220)</x:f>
        <x:v>PENDING — integrity resolution</x:v>
      </x:c>
      <x:c r="E220" s="174" t="str">
        <x:v>P2 — High</x:v>
      </x:c>
      <x:c r="F220" s="174" t="str">
        <x:v>Pending</x:v>
      </x:c>
      <x:c r="G220" s="174" t="str">
        <x:v>Title/abstract identify an explicit tactical/public-safety context and readiness domain; retain for full-text assessment.</x:v>
      </x:c>
      <x:c r="H220" s="174" t="str">
        <x:v>Obtain and review lawful full text; confirm human adjudication; then select a design-specific appraisal instrument.</x:v>
      </x:c>
      <x:c r="I220" s="174"/>
      <x:c r="J220" s="174" t="str">
        <x:v>A — Core</x:v>
      </x:c>
      <x:c r="K220" s="174" t="str">
        <x:v>IDENTIFIED</x:v>
      </x:c>
      <x:c r="L220" s="174" t="str">
        <x:v>Correction: Biomechanically optimized 3D-printed titanium prostheses with stiffener arrangement for critical femoral diaphyseal defects: early weight-bearing capacity and combat readiness validated through integrated biomechanical-FEA approach.</x:v>
      </x:c>
      <x:c r="M220" s="174"/>
      <x:c r="N220" s="174" t="str">
        <x:v>Li, Guo-Sen; Li, Hao; Liu, Da; Yi, Rui; Cui, Yi; Lao, Hong-Da; Nie, Xiao-Yang; Zhao, Min; Du, Cheng-Fei; Xu, Yong-Qing; Zhou, Jiang-Jun</x:v>
      </x:c>
      <x:c r="O220" s="176" t="n">
        <x:v>2025</x:v>
      </x:c>
      <x:c r="P220" s="174" t="str">
        <x:v>Frontiers in bioengineering and biotechnology</x:v>
      </x:c>
      <x:c r="Q220" s="174" t="str">
        <x:v>Published Erratum</x:v>
      </x:c>
      <x:c r="R220" s="174" t="str">
        <x:v>Unclear</x:v>
      </x:c>
      <x:c r="S220" s="174" t="str">
        <x:v>Unknown</x:v>
      </x:c>
      <x:c r="T220" s="174" t="str">
        <x:v>eng</x:v>
      </x:c>
      <x:c r="U220" s="174" t="str">
        <x:v>https://pubmed.ncbi.nlm.nih.gov/41220806/</x:v>
      </x:c>
      <x:c r="V220" s="174" t="str">
        <x:v>10.3389/fbioe.2025.1709142</x:v>
      </x:c>
      <x:c r="W220" s="175" t="str">
        <x:f>IF(V220="","",LOWER(SUBSTITUTE(SUBSTITUTE(SUBSTITUTE(SUBSTITUTE(TRIM(V220),"https://doi.org/",""),"http://doi.org/",""),"https://dx.doi.org/",""),"doi:","")))</x:f>
        <x:v>10.3389/fbioe.2025.1709142</x:v>
      </x:c>
      <x:c r="X220" s="174" t="str">
        <x:v>41220806</x:v>
      </x:c>
      <x:c r="Y220" s="174" t="str">
        <x:v>PMC12598967</x:v>
      </x:c>
      <x:c r="Z220" s="174"/>
      <x:c r="AA220" s="174" t="str">
        <x:v>PubMed/MEDLINE</x:v>
      </x:c>
      <x:c r="AB220" s="174" t="str">
        <x:v>PUBMED-A-v1.0-2026-08-28</x:v>
      </x:c>
      <x:c r="AC220" s="174" t="str">
        <x:v>SP-PUBMED-A-20260828</x:v>
      </x:c>
      <x:c r="AD220" s="177" t="n">
        <x:v>46262</x:v>
      </x:c>
      <x:c r="AE220" s="177" t="n">
        <x:v>46272</x:v>
      </x:c>
      <x:c r="AF220" s="174" t="str">
        <x:v>EUEEG7IZ</x:v>
      </x:c>
      <x:c r="AG220" s="174"/>
      <x:c r="AH220" s="174" t="str">
        <x:v>Tactical Athlete → Operational Readiness Brazil</x:v>
      </x:c>
      <x:c r="AI220" s="174" t="str">
        <x:v>evidence-family:A</x:v>
      </x:c>
      <x:c r="AJ220" s="174"/>
      <x:c r="AK220" s="175" t="str">
        <x:f>IF(AJ220="","",IF(OR(LOWER(AJ220)="brazil",LOWER(AJ220)="brasil"),"Yes","No"))</x:f>
      </x:c>
      <x:c r="AL220" s="174"/>
      <x:c r="AM220" s="174"/>
      <x:c r="AN220" s="174"/>
      <x:c r="AO220" s="178"/>
      <x:c r="AP220" s="174"/>
      <x:c r="AQ220" s="174"/>
      <x:c r="AR220" s="174"/>
      <x:c r="AS220" s="174"/>
      <x:c r="AT220" s="174"/>
      <x:c r="AU220" s="174"/>
      <x:c r="AV220" s="174"/>
      <x:c r="AW220" s="174"/>
      <x:c r="AX220" s="174"/>
      <x:c r="AY220" s="174"/>
      <x:c r="AZ220" s="174"/>
      <x:c r="BA220" s="174"/>
      <x:c r="BB220" s="174"/>
      <x:c r="BC220" s="174"/>
      <x:c r="BD220" s="174"/>
      <x:c r="BE220" s="174"/>
      <x:c r="BF220" s="174"/>
      <x:c r="BG220" s="174"/>
      <x:c r="BH220" s="174"/>
      <x:c r="BI220" s="174"/>
      <x:c r="BJ220" s="174"/>
      <x:c r="BK220" s="174"/>
      <x:c r="BL220" s="174"/>
      <x:c r="BM220" s="174"/>
      <x:c r="BN220" s="174"/>
      <x:c r="BO220" s="174"/>
      <x:c r="BP220" s="174"/>
      <x:c r="BQ220" s="174"/>
      <x:c r="BR220" s="174"/>
      <x:c r="BS220" s="174"/>
      <x:c r="BT220" s="174"/>
      <x:c r="BU220" s="174"/>
      <x:c r="BV220" s="174"/>
      <x:c r="BW220" s="174"/>
      <x:c r="BX220" s="174"/>
      <x:c r="BY220" s="174"/>
      <x:c r="BZ220" s="174"/>
      <x:c r="CA220" s="174"/>
      <x:c r="CB220" s="174"/>
      <x:c r="CC220" s="174"/>
      <x:c r="CD220" s="174"/>
      <x:c r="CE220" s="174"/>
      <x:c r="CF220" s="174"/>
      <x:c r="CG220" s="174"/>
      <x:c r="CH220" s="174"/>
      <x:c r="CI220" s="179"/>
      <x:c r="CJ220" s="174" t="str">
        <x:v>Yes</x:v>
      </x:c>
      <x:c r="CK220" s="174" t="str">
        <x:v>Yes</x:v>
      </x:c>
      <x:c r="CL220" s="174" t="str">
        <x:v>Yes</x:v>
      </x:c>
      <x:c r="CM220" s="174" t="str">
        <x:v>Correction</x:v>
      </x:c>
      <x:c r="CN220" s="174" t="str">
        <x:v>Pending</x:v>
      </x:c>
      <x:c r="CO220" s="177" t="n">
        <x:v>46272</x:v>
      </x:c>
      <x:c r="CP220" s="174" t="str">
        <x:v>https://pubmed.ncbi.nlm.nih.gov/41040412/</x:v>
      </x:c>
      <x:c r="CQ220" s="174"/>
      <x:c r="CR220" s="174"/>
      <x:c r="CS220" s="174"/>
      <x:c r="CT220" s="174"/>
      <x:c r="CU220" s="176"/>
      <x:c r="CV220" s="176"/>
      <x:c r="CW220" s="176"/>
      <x:c r="CX220" s="176"/>
      <x:c r="CY220" s="176"/>
      <x:c r="CZ220" s="176"/>
      <x:c r="DA220" s="176"/>
      <x:c r="DB220" s="175" t="str">
        <x:f>IF(L220="","",IF(AND(COUNT(CU220:DA220)=7,OR(CU220=0,CU220=1,CU220=2),OR(CV220=0,CV220=1,CV220=2),OR(CW220=0,CW220=1,CW220=2),OR(CX220=0,CX220=1,CX220=2),OR(CY220=0,CY220=1,CY220=2),OR(CZ220=0,CZ220=1,CZ220=2),OR(DA220=0,DA220=1,DA220=2)),SUM(CU220:DA220),""))</x:f>
      </x:c>
      <x:c r="DC220" s="180" t="str">
        <x:f>IF(DB220="","",ROUND(DB220/14*10,1))</x:f>
      </x:c>
      <x:c r="DD220" s="174" t="str">
        <x:v>Pending</x:v>
      </x:c>
      <x:c r="DE220" s="175" t="str">
        <x:f>IF(L220="","",IF(DC220="","Pending",IF(DD220="Yes","CONDITIONAL — safety override",IF(DC220&gt;=8,"HIGH",IF(DC220&gt;=5,"CONDITIONAL","LOW")))))</x:f>
        <x:v>Pending</x:v>
      </x:c>
      <x:c r="DF220" s="174" t="str">
        <x:v>Pending screening and full-text appraisal; no transferability judgment made at identification.</x:v>
      </x:c>
      <x:c r="DG220" s="174"/>
      <x:c r="DH220" s="174"/>
      <x:c r="DI220" s="174"/>
      <x:c r="DJ220" s="174"/>
      <x:c r="DK220" s="174"/>
      <x:c r="DL220" s="174"/>
      <x:c r="DM220" s="174"/>
      <x:c r="DN220" s="174"/>
      <x:c r="DO220" s="174"/>
      <x:c r="DP220" s="174"/>
      <x:c r="DQ220" s="174"/>
      <x:c r="DR220" s="174"/>
      <x:c r="DS220" s="174"/>
      <x:c r="DT220" s="174"/>
      <x:c r="DU220" s="174"/>
      <x:c r="DV220" s="174"/>
      <x:c r="DW220" s="174"/>
      <x:c r="DX220" s="174"/>
      <x:c r="DY220" s="174"/>
      <x:c r="DZ220" s="174" t="str">
        <x:v>Title/abstract screening alone does not establish effectiveness, causality, methodological quality, transferability to Brazilian public safety or an institutional recommendation.</x:v>
      </x:c>
      <x:c r="EA220" s="174" t="str">
        <x:v>Pending</x:v>
      </x:c>
      <x:c r="EB220" s="175" t="str">
        <x:f>IF(L220="","",IF(EC220="READY","Yes","No / Pending"))</x:f>
        <x:v>No / Pending</x:v>
      </x:c>
      <x:c r="EC220" s="174" t="str">
        <x:f>IF(L220="","",IF(OR(ISNUMBER(SEARCH("Retracted Publication",Q220)),CM220="Retracted",CN220="Retracted",CM220="Expression of Concern",CN220="Expression of Concern",F220="Not used",CG220="Critical",CH220="High",CH220="Critical"),"BLOCKED — integrity or use restriction",IF(AND(CJ220="Yes",CK220="Yes",CL220="Yes"),IF(AND(CM220="Clear",CN220="Verified — clear"),IF(AND(AND(LEN(TRIM(CF220))&gt;0,LEFT(LOWER(TRIM(CF220)),7)&lt;&gt;"pending"),OR(CG220="High",CG220="Moderate"),OR(CH220="Low",CH220="Some concerns",CH220="Not applicable")),IF(AND(DD220="No",OR(DE220="HIGH",DE220="CONDITIONAL"),AND(LEN(TRIM(DF220))&gt;0,LEFT(LOWER(TRIM(DF220)),7)&lt;&gt;"pending")),IF(AND(AND(LEN(TRIM(DT220))&gt;0,LEFT(LOWER(TRIM(DT220)),7)&lt;&gt;"pending"),AND(LEN(TRIM(DU220))&gt;0,LEFT(LOWER(TRIM(DU220)),7)&lt;&gt;"pending"),OR(AND(LEN(TRIM(DV220))&gt;0,LEFT(LOWER(TRIM(DV220)),7)&lt;&gt;"pending"),AND(LEN(TRIM(DW220))&gt;0,LEFT(LOWER(TRIM(DW220)),7)&lt;&gt;"pending")),AND(LEN(TRIM(DX220))&gt;0,LEFT(LOWER(TRIM(DX220)),7)&lt;&gt;"pending")),IF(AND(F220="Claim-ready",OR(EA220="Strong",EA220="Moderate"),AND(LEN(TRIM(G220))&gt;0,LEFT(LOWER(TRIM(G220)),7)&lt;&gt;"pending"),G220&lt;&gt;"No substantive use decision is permitted from identification metadata alone.",AND(LEN(TRIM(DZ220))&gt;0,LEFT(LOWER(TRIM(DZ220)),7)&lt;&gt;"pending"),DZ220&lt;&gt;"Identification metadata alone does not permit any substantive scientific, causal, operational, or institutional claim.",AND(LEN(TRIM(EI220))&gt;0,LEFT(LOWER(TRIM(EI220)),7)&lt;&gt;"pending"),ISNUMBER(EH220),EH220&gt;0),"READY","PENDING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220" s="174" t="str">
        <x:v>Pending</x:v>
      </x:c>
      <x:c r="EE220" s="174"/>
      <x:c r="EF220" s="174" t="str">
        <x:v>Pending</x:v>
      </x:c>
      <x:c r="EG220" s="174" t="str">
        <x:v>Pending</x:v>
      </x:c>
      <x:c r="EH220" s="177"/>
      <x:c r="EI220" s="500"/>
      <x:c r="EJ220" s="174"/>
      <x:c r="EK220" s="174" t="str">
        <x:v>Pending</x:v>
      </x:c>
      <x:c r="EL220" s="177" t="n">
        <x:v>46272</x:v>
      </x:c>
      <x:c r="EM220" s="174" t="str">
        <x:v>Production PubMed record imported and reconciled to Zotero item EUEEG7IZ;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220" s="181" t="n">
        <x:f>IF(L220="","",(IF(N220&lt;&gt;"",1,0)+IF(O220&lt;&gt;"",1,0)+IF(AJ220&lt;&gt;"",1,0)+IF(AU220&lt;&gt;"",1,0)+IF(BE220&lt;&gt;"",1,0)+IF(CF220&lt;&gt;"",1,0)+IF(CJ220="Yes",1,0)+IF(CL220="Yes",1,0)+IF(DE220&lt;&gt;"Pending",1,0)+IF(F220&lt;&gt;"",1,0)+IF(DZ220&lt;&gt;"",1,0)+IF(EI220&lt;&gt;"",1,0))/12)</x:f>
        <x:v>0.5</x:v>
      </x:c>
    </x:row>
    <x:row r="221">
      <x:c r="A221" s="175" t="str">
        <x:v>EV-0218</x:v>
      </x:c>
      <x:c r="B221" s="174" t="str">
        <x:v>Integrity check</x:v>
      </x:c>
      <x:c r="C221" s="175" t="str">
        <x:f>IF(L221="","",IF(LEFT(EC221,7)="BLOCKED","🔴 Do not use for conclusion",IF(EB221="Yes","🟢 Claim-ready","🟡 Caution / context")))</x:f>
        <x:v>🟡 Caution / context</x:v>
      </x:c>
      <x:c r="D221" s="174" t="str">
        <x:f>IF(L221="","",EC221)</x:f>
        <x:v>PENDING — appropriate appraisal</x:v>
      </x:c>
      <x:c r="E221" s="174" t="str">
        <x:v>P3 — Medium</x:v>
      </x:c>
      <x:c r="F221" s="174" t="str">
        <x:v>Pending</x:v>
      </x:c>
      <x:c r="G221" s="174" t="str">
        <x:v>Title/abstract identify an explicit tactical/public-safety context and readiness domain; retain for full-text assessment.</x:v>
      </x:c>
      <x:c r="H221" s="174" t="str">
        <x:v>Obtain and review lawful full text; confirm human adjudication; then select a design-specific appraisal instrument.</x:v>
      </x:c>
      <x:c r="I221" s="174"/>
      <x:c r="J221" s="174" t="str">
        <x:v>A — Core</x:v>
      </x:c>
      <x:c r="K221" s="174" t="str">
        <x:v>IDENTIFIED</x:v>
      </x:c>
      <x:c r="L221" s="174" t="str">
        <x:v>Applying the Delphi Method to Develop a NATO Pharmaceutical Stockpile in Support of the Center of Excellence for Military Medicine.</x:v>
      </x:c>
      <x:c r="M221" s="174"/>
      <x:c r="N221" s="174" t="str">
        <x:v>Mani, Vivitha; DuRant-Wise, Alef; Janvrin, Miranda; Apilado, Kyle Patrick; Ricks, Jeff; Lawry, Lynn Lieberman; Koehlmoos, Tracey Perez</x:v>
      </x:c>
      <x:c r="O221" s="176" t="n">
        <x:v>2026</x:v>
      </x:c>
      <x:c r="P221" s="174" t="str">
        <x:v>Military medicine</x:v>
      </x:c>
      <x:c r="Q221" s="174" t="str">
        <x:v>Journal Article; Research Support, Non-U.S. Gov't</x:v>
      </x:c>
      <x:c r="R221" s="174" t="str">
        <x:v>Unclear</x:v>
      </x:c>
      <x:c r="S221" s="174" t="str">
        <x:v>Unknown</x:v>
      </x:c>
      <x:c r="T221" s="174" t="str">
        <x:v>eng</x:v>
      </x:c>
      <x:c r="U221" s="174" t="str">
        <x:v>https://pubmed.ncbi.nlm.nih.gov/41217234/</x:v>
      </x:c>
      <x:c r="V221" s="174" t="str">
        <x:v>10.1093/milmed/usaf554</x:v>
      </x:c>
      <x:c r="W221" s="175" t="str">
        <x:f>IF(V221="","",LOWER(SUBSTITUTE(SUBSTITUTE(SUBSTITUTE(SUBSTITUTE(TRIM(V221),"https://doi.org/",""),"http://doi.org/",""),"https://dx.doi.org/",""),"doi:","")))</x:f>
        <x:v>10.1093/milmed/usaf554</x:v>
      </x:c>
      <x:c r="X221" s="174" t="str">
        <x:v>41217234</x:v>
      </x:c>
      <x:c r="Y221" s="174" t="str"/>
      <x:c r="Z221" s="174"/>
      <x:c r="AA221" s="174" t="str">
        <x:v>PubMed/MEDLINE</x:v>
      </x:c>
      <x:c r="AB221" s="174" t="str">
        <x:v>PUBMED-A-v1.0-2026-08-28</x:v>
      </x:c>
      <x:c r="AC221" s="174" t="str">
        <x:v>SP-PUBMED-A-20260828</x:v>
      </x:c>
      <x:c r="AD221" s="177" t="n">
        <x:v>46262</x:v>
      </x:c>
      <x:c r="AE221" s="177" t="n">
        <x:v>46272</x:v>
      </x:c>
      <x:c r="AF221" s="174" t="str">
        <x:v>FLMEAM9Z</x:v>
      </x:c>
      <x:c r="AG221" s="174"/>
      <x:c r="AH221" s="174" t="str">
        <x:v>Tactical Athlete → Operational Readiness Brazil</x:v>
      </x:c>
      <x:c r="AI221" s="174" t="str">
        <x:v>evidence-family:A</x:v>
      </x:c>
      <x:c r="AJ221" s="174"/>
      <x:c r="AK221" s="175" t="str">
        <x:f>IF(AJ221="","",IF(OR(LOWER(AJ221)="brazil",LOWER(AJ221)="brasil"),"Yes","No"))</x:f>
      </x:c>
      <x:c r="AL221" s="174"/>
      <x:c r="AM221" s="174"/>
      <x:c r="AN221" s="174"/>
      <x:c r="AO221" s="178"/>
      <x:c r="AP221" s="174"/>
      <x:c r="AQ221" s="174"/>
      <x:c r="AR221" s="174"/>
      <x:c r="AS221" s="174"/>
      <x:c r="AT221" s="174"/>
      <x:c r="AU221" s="174"/>
      <x:c r="AV221" s="174"/>
      <x:c r="AW221" s="174"/>
      <x:c r="AX221" s="174"/>
      <x:c r="AY221" s="174"/>
      <x:c r="AZ221" s="174"/>
      <x:c r="BA221" s="174"/>
      <x:c r="BB221" s="174"/>
      <x:c r="BC221" s="174"/>
      <x:c r="BD221" s="174"/>
      <x:c r="BE221" s="174"/>
      <x:c r="BF221" s="174"/>
      <x:c r="BG221" s="174"/>
      <x:c r="BH221" s="174"/>
      <x:c r="BI221" s="174"/>
      <x:c r="BJ221" s="174"/>
      <x:c r="BK221" s="174"/>
      <x:c r="BL221" s="174"/>
      <x:c r="BM221" s="174"/>
      <x:c r="BN221" s="174"/>
      <x:c r="BO221" s="174"/>
      <x:c r="BP221" s="174"/>
      <x:c r="BQ221" s="174"/>
      <x:c r="BR221" s="174"/>
      <x:c r="BS221" s="174"/>
      <x:c r="BT221" s="174"/>
      <x:c r="BU221" s="174"/>
      <x:c r="BV221" s="174"/>
      <x:c r="BW221" s="174"/>
      <x:c r="BX221" s="174"/>
      <x:c r="BY221" s="174"/>
      <x:c r="BZ221" s="174"/>
      <x:c r="CA221" s="174"/>
      <x:c r="CB221" s="174"/>
      <x:c r="CC221" s="174"/>
      <x:c r="CD221" s="174"/>
      <x:c r="CE221" s="174"/>
      <x:c r="CF221" s="174"/>
      <x:c r="CG221" s="174"/>
      <x:c r="CH221" s="174"/>
      <x:c r="CI221" s="179"/>
      <x:c r="CJ221" s="174" t="str">
        <x:v>Yes</x:v>
      </x:c>
      <x:c r="CK221" s="174" t="str">
        <x:v>Yes</x:v>
      </x:c>
      <x:c r="CL221" s="174" t="str">
        <x:v>Yes</x:v>
      </x:c>
      <x:c r="CM221" s="174" t="str">
        <x:v>Clear</x:v>
      </x:c>
      <x:c r="CN221" s="174" t="str">
        <x:v>Verified — clear</x:v>
      </x:c>
      <x:c r="CO221" s="177" t="n">
        <x:v>46272</x:v>
      </x:c>
      <x:c r="CP221" s="174" t="str">
        <x:v>https://pubmed.ncbi.nlm.nih.gov/41217234/</x:v>
      </x:c>
      <x:c r="CQ221" s="174"/>
      <x:c r="CR221" s="174"/>
      <x:c r="CS221" s="174"/>
      <x:c r="CT221" s="174"/>
      <x:c r="CU221" s="176"/>
      <x:c r="CV221" s="176"/>
      <x:c r="CW221" s="176"/>
      <x:c r="CX221" s="176"/>
      <x:c r="CY221" s="176"/>
      <x:c r="CZ221" s="176"/>
      <x:c r="DA221" s="176"/>
      <x:c r="DB221" s="175" t="str">
        <x:f>IF(L221="","",IF(AND(COUNT(CU221:DA221)=7,OR(CU221=0,CU221=1,CU221=2),OR(CV221=0,CV221=1,CV221=2),OR(CW221=0,CW221=1,CW221=2),OR(CX221=0,CX221=1,CX221=2),OR(CY221=0,CY221=1,CY221=2),OR(CZ221=0,CZ221=1,CZ221=2),OR(DA221=0,DA221=1,DA221=2)),SUM(CU221:DA221),""))</x:f>
      </x:c>
      <x:c r="DC221" s="180" t="str">
        <x:f>IF(DB221="","",ROUND(DB221/14*10,1))</x:f>
      </x:c>
      <x:c r="DD221" s="174" t="str">
        <x:v>Pending</x:v>
      </x:c>
      <x:c r="DE221" s="175" t="str">
        <x:f>IF(L221="","",IF(DC221="","Pending",IF(DD221="Yes","CONDITIONAL — safety override",IF(DC221&gt;=8,"HIGH",IF(DC221&gt;=5,"CONDITIONAL","LOW")))))</x:f>
        <x:v>Pending</x:v>
      </x:c>
      <x:c r="DF221" s="174" t="str">
        <x:v>Pending screening and full-text appraisal; no transferability judgment made at identification.</x:v>
      </x:c>
      <x:c r="DG221" s="174"/>
      <x:c r="DH221" s="174"/>
      <x:c r="DI221" s="174"/>
      <x:c r="DJ221" s="174"/>
      <x:c r="DK221" s="174"/>
      <x:c r="DL221" s="174"/>
      <x:c r="DM221" s="174"/>
      <x:c r="DN221" s="174"/>
      <x:c r="DO221" s="174"/>
      <x:c r="DP221" s="174"/>
      <x:c r="DQ221" s="174"/>
      <x:c r="DR221" s="174"/>
      <x:c r="DS221" s="174"/>
      <x:c r="DT221" s="174"/>
      <x:c r="DU221" s="174"/>
      <x:c r="DV221" s="174"/>
      <x:c r="DW221" s="174"/>
      <x:c r="DX221" s="174"/>
      <x:c r="DY221" s="174"/>
      <x:c r="DZ221" s="174" t="str">
        <x:v>Title/abstract screening alone does not establish effectiveness, causality, methodological quality, transferability to Brazilian public safety or an institutional recommendation.</x:v>
      </x:c>
      <x:c r="EA221" s="174" t="str">
        <x:v>Pending</x:v>
      </x:c>
      <x:c r="EB221" s="175" t="str">
        <x:f>IF(L221="","",IF(EC221="READY","Yes","No / Pending"))</x:f>
        <x:v>No / Pending</x:v>
      </x:c>
      <x:c r="EC221" s="174" t="str">
        <x:f>IF(L221="","",IF(OR(ISNUMBER(SEARCH("Retracted Publication",Q221)),CM221="Retracted",CN221="Retracted",CM221="Expression of Concern",CN221="Expression of Concern",F221="Not used",CG221="Critical",CH221="High",CH221="Critical"),"BLOCKED — integrity or use restriction",IF(AND(CJ221="Yes",CK221="Yes",CL221="Yes"),IF(AND(CM221="Clear",CN221="Verified — clear"),IF(AND(AND(LEN(TRIM(CF221))&gt;0,LEFT(LOWER(TRIM(CF221)),7)&lt;&gt;"pending"),OR(CG221="High",CG221="Moderate"),OR(CH221="Low",CH221="Some concerns",CH221="Not applicable")),IF(AND(DD221="No",OR(DE221="HIGH",DE221="CONDITIONAL"),AND(LEN(TRIM(DF221))&gt;0,LEFT(LOWER(TRIM(DF221)),7)&lt;&gt;"pending")),IF(AND(AND(LEN(TRIM(DT221))&gt;0,LEFT(LOWER(TRIM(DT221)),7)&lt;&gt;"pending"),AND(LEN(TRIM(DU221))&gt;0,LEFT(LOWER(TRIM(DU221)),7)&lt;&gt;"pending"),OR(AND(LEN(TRIM(DV221))&gt;0,LEFT(LOWER(TRIM(DV221)),7)&lt;&gt;"pending"),AND(LEN(TRIM(DW221))&gt;0,LEFT(LOWER(TRIM(DW221)),7)&lt;&gt;"pending")),AND(LEN(TRIM(DX221))&gt;0,LEFT(LOWER(TRIM(DX221)),7)&lt;&gt;"pending")),IF(AND(F221="Claim-ready",OR(EA221="Strong",EA221="Moderate"),AND(LEN(TRIM(G221))&gt;0,LEFT(LOWER(TRIM(G221)),7)&lt;&gt;"pending"),G221&lt;&gt;"No substantive use decision is permitted from identification metadata alone.",AND(LEN(TRIM(DZ221))&gt;0,LEFT(LOWER(TRIM(DZ221)),7)&lt;&gt;"pending"),DZ221&lt;&gt;"Identification metadata alone does not permit any substantive scientific, causal, operational, or institutional claim.",AND(LEN(TRIM(EI221))&gt;0,LEFT(LOWER(TRIM(EI221)),7)&lt;&gt;"pending"),ISNUMBER(EH221),EH221&gt;0),"READY","PENDING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1" s="174" t="str">
        <x:v>Pending</x:v>
      </x:c>
      <x:c r="EE221" s="174"/>
      <x:c r="EF221" s="174" t="str">
        <x:v>Pending</x:v>
      </x:c>
      <x:c r="EG221" s="174" t="str">
        <x:v>Pending</x:v>
      </x:c>
      <x:c r="EH221" s="177"/>
      <x:c r="EI221" s="500"/>
      <x:c r="EJ221" s="174"/>
      <x:c r="EK221" s="174" t="str">
        <x:v>Pending</x:v>
      </x:c>
      <x:c r="EL221" s="177" t="n">
        <x:v>46272</x:v>
      </x:c>
      <x:c r="EM221" s="174" t="str">
        <x:v>Production PubMed record imported and reconciled to Zotero item FLMEAM9Z;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21" s="181" t="n">
        <x:f>IF(L221="","",(IF(N221&lt;&gt;"",1,0)+IF(O221&lt;&gt;"",1,0)+IF(AJ221&lt;&gt;"",1,0)+IF(AU221&lt;&gt;"",1,0)+IF(BE221&lt;&gt;"",1,0)+IF(CF221&lt;&gt;"",1,0)+IF(CJ221="Yes",1,0)+IF(CL221="Yes",1,0)+IF(DE221&lt;&gt;"Pending",1,0)+IF(F221&lt;&gt;"",1,0)+IF(DZ221&lt;&gt;"",1,0)+IF(EI221&lt;&gt;"",1,0))/12)</x:f>
        <x:v>0.5</x:v>
      </x:c>
    </x:row>
    <x:row r="222">
      <x:c r="A222" s="175" t="str">
        <x:v>EV-0219</x:v>
      </x:c>
      <x:c r="B222" s="174" t="str">
        <x:v>Metadata verification</x:v>
      </x:c>
      <x:c r="C222" s="175" t="str">
        <x:f>IF(L222="","",IF(LEFT(EC222,7)="BLOCKED","🔴 Do not use for conclusion",IF(EB222="Yes","🟢 Claim-ready","🟡 Caution / context")))</x:f>
        <x:v>🟡 Caution / context</x:v>
      </x:c>
      <x:c r="D222" s="174" t="str">
        <x:f>IF(L222="","",EC222)</x:f>
        <x:v>PENDING — verification</x:v>
      </x:c>
      <x:c r="E222" s="174" t="str">
        <x:v>P2 — High</x:v>
      </x:c>
      <x:c r="F222" s="174" t="str">
        <x:v>Pending</x:v>
      </x:c>
      <x:c r="G222" s="174" t="str">
        <x:v>A potentially relevant concept is present, but direct applicability is ambiguous at title/abstract level.</x:v>
      </x:c>
      <x:c r="H222" s="174" t="str">
        <x:v>Human title/abstract adjudication; retrieve full text if relevance remains plausible.</x:v>
      </x:c>
      <x:c r="I222" s="174"/>
      <x:c r="J222" s="174" t="str">
        <x:v>C — Implementation Science</x:v>
      </x:c>
      <x:c r="K222" s="174" t="str">
        <x:v>IDENTIFIED</x:v>
      </x:c>
      <x:c r="L222" s="174" t="str">
        <x:v>Outcomes of a newly established bariatric program in a hospital without an intensive care unit: a retrospective analysis of safety and effectiveness.</x:v>
      </x:c>
      <x:c r="M222" s="174"/>
      <x:c r="N222" s="174" t="str">
        <x:v>Sroczynski, Przemyslaw; Jedras, Krzysztof; Dobkowski, Grzegorz; Gazdzinska, Agata; Tomaszewski, Dariusz; Drozdowski, Robert; Janik, Michal</x:v>
      </x:c>
      <x:c r="O222" s="176" t="n">
        <x:v>2025</x:v>
      </x:c>
      <x:c r="P222" s="174" t="str">
        <x:v>Wideochirurgia i inne techniki maloinwazyjne = Videosurgery and other miniinvasive techniques</x:v>
      </x:c>
      <x:c r="Q222" s="174" t="str">
        <x:v>Journal Article</x:v>
      </x:c>
      <x:c r="R222" s="174" t="str">
        <x:v>Unclear</x:v>
      </x:c>
      <x:c r="S222" s="174" t="str">
        <x:v>Unknown</x:v>
      </x:c>
      <x:c r="T222" s="174" t="str">
        <x:v>eng</x:v>
      </x:c>
      <x:c r="U222" s="174" t="str">
        <x:v>https://pubmed.ncbi.nlm.nih.gov/41209751/</x:v>
      </x:c>
      <x:c r="V222" s="174" t="str">
        <x:v>10.20452/wiitm.2025.17975</x:v>
      </x:c>
      <x:c r="W222" s="175" t="str">
        <x:f>IF(V222="","",LOWER(SUBSTITUTE(SUBSTITUTE(SUBSTITUTE(SUBSTITUTE(TRIM(V222),"https://doi.org/",""),"http://doi.org/",""),"https://dx.doi.org/",""),"doi:","")))</x:f>
        <x:v>10.20452/wiitm.2025.17975</x:v>
      </x:c>
      <x:c r="X222" s="174" t="str">
        <x:v>41209751</x:v>
      </x:c>
      <x:c r="Y222" s="174" t="str">
        <x:v>PMC12590360</x:v>
      </x:c>
      <x:c r="Z222" s="174"/>
      <x:c r="AA222" s="174" t="str">
        <x:v>PubMed/MEDLINE</x:v>
      </x:c>
      <x:c r="AB222" s="174" t="str">
        <x:v>PUBMED-C-v1.0-2026-08-28</x:v>
      </x:c>
      <x:c r="AC222" s="174" t="str">
        <x:v>SP-PUBMED-C-20260828</x:v>
      </x:c>
      <x:c r="AD222" s="177" t="n">
        <x:v>46262</x:v>
      </x:c>
      <x:c r="AE222" s="177" t="n">
        <x:v>46272</x:v>
      </x:c>
      <x:c r="AF222" s="174" t="str">
        <x:v>MM6MQUIQ</x:v>
      </x:c>
      <x:c r="AG222" s="174"/>
      <x:c r="AH222" s="174" t="str">
        <x:v>Tactical Athlete → Operational Readiness Brazil</x:v>
      </x:c>
      <x:c r="AI222" s="174" t="str">
        <x:v>evidence-family:C</x:v>
      </x:c>
      <x:c r="AJ222" s="174"/>
      <x:c r="AK222" s="175" t="str">
        <x:f>IF(AJ222="","",IF(OR(LOWER(AJ222)="brazil",LOWER(AJ222)="brasil"),"Yes","No"))</x:f>
      </x:c>
      <x:c r="AL222" s="174"/>
      <x:c r="AM222" s="174"/>
      <x:c r="AN222" s="174"/>
      <x:c r="AO222" s="178"/>
      <x:c r="AP222" s="174"/>
      <x:c r="AQ222" s="174"/>
      <x:c r="AR222" s="174"/>
      <x:c r="AS222" s="174"/>
      <x:c r="AT222" s="174"/>
      <x:c r="AU222" s="174"/>
      <x:c r="AV222" s="174"/>
      <x:c r="AW222" s="174"/>
      <x:c r="AX222" s="174"/>
      <x:c r="AY222" s="174"/>
      <x:c r="AZ222" s="174"/>
      <x:c r="BA222" s="174"/>
      <x:c r="BB222" s="174"/>
      <x:c r="BC222" s="174"/>
      <x:c r="BD222" s="174"/>
      <x:c r="BE222" s="174"/>
      <x:c r="BF222" s="174"/>
      <x:c r="BG222" s="174"/>
      <x:c r="BH222" s="174"/>
      <x:c r="BI222" s="174"/>
      <x:c r="BJ222" s="174"/>
      <x:c r="BK222" s="174"/>
      <x:c r="BL222" s="174"/>
      <x:c r="BM222" s="174"/>
      <x:c r="BN222" s="174"/>
      <x:c r="BO222" s="174"/>
      <x:c r="BP222" s="174"/>
      <x:c r="BQ222" s="174"/>
      <x:c r="BR222" s="174"/>
      <x:c r="BS222" s="174"/>
      <x:c r="BT222" s="174"/>
      <x:c r="BU222" s="174"/>
      <x:c r="BV222" s="174"/>
      <x:c r="BW222" s="174"/>
      <x:c r="BX222" s="174"/>
      <x:c r="BY222" s="174"/>
      <x:c r="BZ222" s="174"/>
      <x:c r="CA222" s="174"/>
      <x:c r="CB222" s="174"/>
      <x:c r="CC222" s="174"/>
      <x:c r="CD222" s="174"/>
      <x:c r="CE222" s="174"/>
      <x:c r="CF222" s="174"/>
      <x:c r="CG222" s="174"/>
      <x:c r="CH222" s="174"/>
      <x:c r="CI222" s="179"/>
      <x:c r="CJ222" s="174" t="str">
        <x:v>Pending</x:v>
      </x:c>
      <x:c r="CK222" s="174" t="str">
        <x:v>Yes</x:v>
      </x:c>
      <x:c r="CL222" s="174" t="str">
        <x:v>Yes</x:v>
      </x:c>
      <x:c r="CM222" s="174" t="str">
        <x:v>Clear</x:v>
      </x:c>
      <x:c r="CN222" s="174" t="str">
        <x:v>Verified — clear</x:v>
      </x:c>
      <x:c r="CO222" s="177" t="n">
        <x:v>46272</x:v>
      </x:c>
      <x:c r="CP222" s="174" t="str">
        <x:v>https://pubmed.ncbi.nlm.nih.gov/41209751/</x:v>
      </x:c>
      <x:c r="CQ222" s="174"/>
      <x:c r="CR222" s="174"/>
      <x:c r="CS222" s="174"/>
      <x:c r="CT222" s="174"/>
      <x:c r="CU222" s="176"/>
      <x:c r="CV222" s="176"/>
      <x:c r="CW222" s="176"/>
      <x:c r="CX222" s="176"/>
      <x:c r="CY222" s="176"/>
      <x:c r="CZ222" s="176"/>
      <x:c r="DA222" s="176"/>
      <x:c r="DB222" s="175" t="str">
        <x:f>IF(L222="","",IF(AND(COUNT(CU222:DA222)=7,OR(CU222=0,CU222=1,CU222=2),OR(CV222=0,CV222=1,CV222=2),OR(CW222=0,CW222=1,CW222=2),OR(CX222=0,CX222=1,CX222=2),OR(CY222=0,CY222=1,CY222=2),OR(CZ222=0,CZ222=1,CZ222=2),OR(DA222=0,DA222=1,DA222=2)),SUM(CU222:DA222),""))</x:f>
      </x:c>
      <x:c r="DC222" s="180" t="str">
        <x:f>IF(DB222="","",ROUND(DB222/14*10,1))</x:f>
      </x:c>
      <x:c r="DD222" s="174" t="str">
        <x:v>Pending</x:v>
      </x:c>
      <x:c r="DE222" s="175" t="str">
        <x:f>IF(L222="","",IF(DC222="","Pending",IF(DD222="Yes","CONDITIONAL — safety override",IF(DC222&gt;=8,"HIGH",IF(DC222&gt;=5,"CONDITIONAL","LOW")))))</x:f>
        <x:v>Pending</x:v>
      </x:c>
      <x:c r="DF222" s="174" t="str">
        <x:v>Pending screening and full-text appraisal; no transferability judgment made at identification.</x:v>
      </x:c>
      <x:c r="DG222" s="174"/>
      <x:c r="DH222" s="174"/>
      <x:c r="DI222" s="174"/>
      <x:c r="DJ222" s="174"/>
      <x:c r="DK222" s="174"/>
      <x:c r="DL222" s="174"/>
      <x:c r="DM222" s="174"/>
      <x:c r="DN222" s="174"/>
      <x:c r="DO222" s="174"/>
      <x:c r="DP222" s="174"/>
      <x:c r="DQ222" s="174"/>
      <x:c r="DR222" s="174"/>
      <x:c r="DS222" s="174"/>
      <x:c r="DT222" s="174"/>
      <x:c r="DU222" s="174"/>
      <x:c r="DV222" s="174"/>
      <x:c r="DW222" s="174"/>
      <x:c r="DX222" s="174"/>
      <x:c r="DY222" s="174"/>
      <x:c r="DZ222" s="174" t="str">
        <x:v>Title/abstract information is insufficient for a substantive scientific, causal, transferability or institutional claim.</x:v>
      </x:c>
      <x:c r="EA222" s="174" t="str">
        <x:v>Pending</x:v>
      </x:c>
      <x:c r="EB222" s="175" t="str">
        <x:f>IF(L222="","",IF(EC222="READY","Yes","No / Pending"))</x:f>
        <x:v>No / Pending</x:v>
      </x:c>
      <x:c r="EC222" s="174" t="str">
        <x:f>IF(L222="","",IF(OR(ISNUMBER(SEARCH("Retracted Publication",Q222)),CM222="Retracted",CN222="Retracted",CM222="Expression of Concern",CN222="Expression of Concern",F222="Not used",CG222="Critical",CH222="High",CH222="Critical"),"BLOCKED — integrity or use restriction",IF(AND(CJ222="Yes",CK222="Yes",CL222="Yes"),IF(AND(CM222="Clear",CN222="Verified — clear"),IF(AND(AND(LEN(TRIM(CF222))&gt;0,LEFT(LOWER(TRIM(CF222)),7)&lt;&gt;"pending"),OR(CG222="High",CG222="Moderate"),OR(CH222="Low",CH222="Some concerns",CH222="Not applicable")),IF(AND(DD222="No",OR(DE222="HIGH",DE222="CONDITIONAL"),AND(LEN(TRIM(DF222))&gt;0,LEFT(LOWER(TRIM(DF222)),7)&lt;&gt;"pending")),IF(AND(AND(LEN(TRIM(DT222))&gt;0,LEFT(LOWER(TRIM(DT222)),7)&lt;&gt;"pending"),AND(LEN(TRIM(DU222))&gt;0,LEFT(LOWER(TRIM(DU222)),7)&lt;&gt;"pending"),OR(AND(LEN(TRIM(DV222))&gt;0,LEFT(LOWER(TRIM(DV222)),7)&lt;&gt;"pending"),AND(LEN(TRIM(DW222))&gt;0,LEFT(LOWER(TRIM(DW222)),7)&lt;&gt;"pending")),AND(LEN(TRIM(DX222))&gt;0,LEFT(LOWER(TRIM(DX222)),7)&lt;&gt;"pending")),IF(AND(F222="Claim-ready",OR(EA222="Strong",EA222="Moderate"),AND(LEN(TRIM(G222))&gt;0,LEFT(LOWER(TRIM(G222)),7)&lt;&gt;"pending"),G222&lt;&gt;"No substantive use decision is permitted from identification metadata alone.",AND(LEN(TRIM(DZ222))&gt;0,LEFT(LOWER(TRIM(DZ222)),7)&lt;&gt;"pending"),DZ222&lt;&gt;"Identification metadata alone does not permit any substantive scientific, causal, operational, or institutional claim.",AND(LEN(TRIM(EI222))&gt;0,LEFT(LOWER(TRIM(EI222)),7)&lt;&gt;"pending"),ISNUMBER(EH222),EH222&gt;0),"READY","PENDING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222" s="174" t="str">
        <x:v>Pending</x:v>
      </x:c>
      <x:c r="EE222" s="174"/>
      <x:c r="EF222" s="174" t="str">
        <x:v>Pending</x:v>
      </x:c>
      <x:c r="EG222" s="174" t="str">
        <x:v>Pending</x:v>
      </x:c>
      <x:c r="EH222" s="177"/>
      <x:c r="EI222" s="500"/>
      <x:c r="EJ222" s="174"/>
      <x:c r="EK222" s="174" t="str">
        <x:v>Pending</x:v>
      </x:c>
      <x:c r="EL222" s="177" t="n">
        <x:v>46272</x:v>
      </x:c>
      <x:c r="EM222" s="174" t="str">
        <x:v>Production PubMed record imported and reconciled to Zotero item MM6MQUIQ;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222" s="181" t="n">
        <x:f>IF(L222="","",(IF(N222&lt;&gt;"",1,0)+IF(O222&lt;&gt;"",1,0)+IF(AJ222&lt;&gt;"",1,0)+IF(AU222&lt;&gt;"",1,0)+IF(BE222&lt;&gt;"",1,0)+IF(CF222&lt;&gt;"",1,0)+IF(CJ222="Yes",1,0)+IF(CL222="Yes",1,0)+IF(DE222&lt;&gt;"Pending",1,0)+IF(F222&lt;&gt;"",1,0)+IF(DZ222&lt;&gt;"",1,0)+IF(EI222&lt;&gt;"",1,0))/12)</x:f>
        <x:v>0.4166666666666667</x:v>
      </x:c>
    </x:row>
    <x:row r="223">
      <x:c r="A223" s="175" t="str">
        <x:v>EV-0220</x:v>
      </x:c>
      <x:c r="B223" s="174" t="str">
        <x:v>Integrity check</x:v>
      </x:c>
      <x:c r="C223" s="175" t="str">
        <x:f>IF(L223="","",IF(LEFT(EC223,7)="BLOCKED","🔴 Do not use for conclusion",IF(EB223="Yes","🟢 Claim-ready","🟡 Caution / context")))</x:f>
        <x:v>🟡 Caution / context</x:v>
      </x:c>
      <x:c r="D223" s="174" t="str">
        <x:f>IF(L223="","",EC223)</x:f>
        <x:v>PENDING — integrity resolution</x:v>
      </x:c>
      <x:c r="E223" s="174" t="str">
        <x:v>P2 — High</x:v>
      </x:c>
      <x:c r="F223" s="174" t="str">
        <x:v>Pending</x:v>
      </x:c>
      <x:c r="G223" s="174" t="str">
        <x:v>Title/abstract identify an explicit implementation-science construct; retain for full-text assessment.</x:v>
      </x:c>
      <x:c r="H223" s="174" t="str">
        <x:v>Obtain and review lawful full text; confirm human adjudication; then select a design-specific appraisal instrument.</x:v>
      </x:c>
      <x:c r="I223" s="174"/>
      <x:c r="J223" s="174" t="str">
        <x:v>C — Implementation Science</x:v>
      </x:c>
      <x:c r="K223" s="174" t="str">
        <x:v>IDENTIFIED</x:v>
      </x:c>
      <x:c r="L223" s="174" t="str">
        <x:v>Using the Consolidated Framework for Implementation Research (CFIR) to understand student perceptions of reach, relevance, and fit of opioid overdose education and naloxone distribution programs on university campuses.</x:v>
      </x:c>
      <x:c r="M223" s="174"/>
      <x:c r="N223" s="174" t="str">
        <x:v>Lee, Matthew; Alexander, Savannah P; Shelton, Elizabeth; Tharp, G; Li, WaiKwan Bonnie; Bernitz, Melanie; McNeil, Michael; Rosen-Metsch, Lisa; Shelton, Rachel C</x:v>
      </x:c>
      <x:c r="O223" s="176" t="n">
        <x:v>2025</x:v>
      </x:c>
      <x:c r="P223" s="174" t="str">
        <x:v>Translational behavioral medicine</x:v>
      </x:c>
      <x:c r="Q223" s="174" t="str">
        <x:v>Journal Article</x:v>
      </x:c>
      <x:c r="R223" s="174" t="str">
        <x:v>Unclear</x:v>
      </x:c>
      <x:c r="S223" s="174" t="str">
        <x:v>Unknown</x:v>
      </x:c>
      <x:c r="T223" s="174" t="str">
        <x:v>eng</x:v>
      </x:c>
      <x:c r="U223" s="174" t="str">
        <x:v>https://pubmed.ncbi.nlm.nih.gov/41208212/</x:v>
      </x:c>
      <x:c r="V223" s="174" t="str">
        <x:v>10.1093/tbm/ibaf054</x:v>
      </x:c>
      <x:c r="W223" s="175" t="str">
        <x:f>IF(V223="","",LOWER(SUBSTITUTE(SUBSTITUTE(SUBSTITUTE(SUBSTITUTE(TRIM(V223),"https://doi.org/",""),"http://doi.org/",""),"https://dx.doi.org/",""),"doi:","")))</x:f>
        <x:v>10.1093/tbm/ibaf054</x:v>
      </x:c>
      <x:c r="X223" s="174" t="str">
        <x:v>41208212</x:v>
      </x:c>
      <x:c r="Y223" s="174" t="str">
        <x:v>PMC12597890</x:v>
      </x:c>
      <x:c r="Z223" s="174"/>
      <x:c r="AA223" s="174" t="str">
        <x:v>PubMed/MEDLINE</x:v>
      </x:c>
      <x:c r="AB223" s="174" t="str">
        <x:v>PUBMED-C-v1.0-2026-08-28</x:v>
      </x:c>
      <x:c r="AC223" s="174" t="str">
        <x:v>SP-PUBMED-C-20260828</x:v>
      </x:c>
      <x:c r="AD223" s="177" t="n">
        <x:v>46262</x:v>
      </x:c>
      <x:c r="AE223" s="177" t="n">
        <x:v>46272</x:v>
      </x:c>
      <x:c r="AF223" s="174" t="str">
        <x:v>4QWKTX4Z</x:v>
      </x:c>
      <x:c r="AG223" s="174"/>
      <x:c r="AH223" s="174" t="str">
        <x:v>Tactical Athlete → Operational Readiness Brazil</x:v>
      </x:c>
      <x:c r="AI223" s="174" t="str">
        <x:v>evidence-family:C</x:v>
      </x:c>
      <x:c r="AJ223" s="174"/>
      <x:c r="AK223" s="175" t="str">
        <x:f>IF(AJ223="","",IF(OR(LOWER(AJ223)="brazil",LOWER(AJ223)="brasil"),"Yes","No"))</x:f>
      </x:c>
      <x:c r="AL223" s="174"/>
      <x:c r="AM223" s="174"/>
      <x:c r="AN223" s="174"/>
      <x:c r="AO223" s="178"/>
      <x:c r="AP223" s="174"/>
      <x:c r="AQ223" s="174"/>
      <x:c r="AR223" s="174"/>
      <x:c r="AS223" s="174"/>
      <x:c r="AT223" s="174"/>
      <x:c r="AU223" s="174"/>
      <x:c r="AV223" s="174"/>
      <x:c r="AW223" s="174"/>
      <x:c r="AX223" s="174"/>
      <x:c r="AY223" s="174"/>
      <x:c r="AZ223" s="174"/>
      <x:c r="BA223" s="174"/>
      <x:c r="BB223" s="174"/>
      <x:c r="BC223" s="174"/>
      <x:c r="BD223" s="174"/>
      <x:c r="BE223" s="174"/>
      <x:c r="BF223" s="174"/>
      <x:c r="BG223" s="174"/>
      <x:c r="BH223" s="174"/>
      <x:c r="BI223" s="174"/>
      <x:c r="BJ223" s="174"/>
      <x:c r="BK223" s="174"/>
      <x:c r="BL223" s="174"/>
      <x:c r="BM223" s="174"/>
      <x:c r="BN223" s="174"/>
      <x:c r="BO223" s="174"/>
      <x:c r="BP223" s="174"/>
      <x:c r="BQ223" s="174"/>
      <x:c r="BR223" s="174"/>
      <x:c r="BS223" s="174"/>
      <x:c r="BT223" s="174"/>
      <x:c r="BU223" s="174"/>
      <x:c r="BV223" s="174"/>
      <x:c r="BW223" s="174"/>
      <x:c r="BX223" s="174"/>
      <x:c r="BY223" s="174"/>
      <x:c r="BZ223" s="174"/>
      <x:c r="CA223" s="174"/>
      <x:c r="CB223" s="174"/>
      <x:c r="CC223" s="174"/>
      <x:c r="CD223" s="174"/>
      <x:c r="CE223" s="174"/>
      <x:c r="CF223" s="174"/>
      <x:c r="CG223" s="174"/>
      <x:c r="CH223" s="174"/>
      <x:c r="CI223" s="179"/>
      <x:c r="CJ223" s="174" t="str">
        <x:v>Yes</x:v>
      </x:c>
      <x:c r="CK223" s="174" t="str">
        <x:v>Yes</x:v>
      </x:c>
      <x:c r="CL223" s="174" t="str">
        <x:v>Yes</x:v>
      </x:c>
      <x:c r="CM223" s="174" t="str">
        <x:v>Correction</x:v>
      </x:c>
      <x:c r="CN223" s="174" t="str">
        <x:v>Pending</x:v>
      </x:c>
      <x:c r="CO223" s="177" t="n">
        <x:v>46272</x:v>
      </x:c>
      <x:c r="CP223" s="174" t="str">
        <x:v>https://pubmed.ncbi.nlm.nih.gov/40894045/</x:v>
      </x:c>
      <x:c r="CQ223" s="174"/>
      <x:c r="CR223" s="174"/>
      <x:c r="CS223" s="174"/>
      <x:c r="CT223" s="174"/>
      <x:c r="CU223" s="176"/>
      <x:c r="CV223" s="176"/>
      <x:c r="CW223" s="176"/>
      <x:c r="CX223" s="176"/>
      <x:c r="CY223" s="176"/>
      <x:c r="CZ223" s="176"/>
      <x:c r="DA223" s="176"/>
      <x:c r="DB223" s="175" t="str">
        <x:f>IF(L223="","",IF(AND(COUNT(CU223:DA223)=7,OR(CU223=0,CU223=1,CU223=2),OR(CV223=0,CV223=1,CV223=2),OR(CW223=0,CW223=1,CW223=2),OR(CX223=0,CX223=1,CX223=2),OR(CY223=0,CY223=1,CY223=2),OR(CZ223=0,CZ223=1,CZ223=2),OR(DA223=0,DA223=1,DA223=2)),SUM(CU223:DA223),""))</x:f>
      </x:c>
      <x:c r="DC223" s="180" t="str">
        <x:f>IF(DB223="","",ROUND(DB223/14*10,1))</x:f>
      </x:c>
      <x:c r="DD223" s="174" t="str">
        <x:v>Pending</x:v>
      </x:c>
      <x:c r="DE223" s="175" t="str">
        <x:f>IF(L223="","",IF(DC223="","Pending",IF(DD223="Yes","CONDITIONAL — safety override",IF(DC223&gt;=8,"HIGH",IF(DC223&gt;=5,"CONDITIONAL","LOW")))))</x:f>
        <x:v>Pending</x:v>
      </x:c>
      <x:c r="DF223" s="174" t="str">
        <x:v>Pending screening and full-text appraisal; no transferability judgment made at identification.</x:v>
      </x:c>
      <x:c r="DG223" s="174"/>
      <x:c r="DH223" s="174"/>
      <x:c r="DI223" s="174"/>
      <x:c r="DJ223" s="174"/>
      <x:c r="DK223" s="174"/>
      <x:c r="DL223" s="174"/>
      <x:c r="DM223" s="174"/>
      <x:c r="DN223" s="174"/>
      <x:c r="DO223" s="174"/>
      <x:c r="DP223" s="174"/>
      <x:c r="DQ223" s="174"/>
      <x:c r="DR223" s="174"/>
      <x:c r="DS223" s="174"/>
      <x:c r="DT223" s="174"/>
      <x:c r="DU223" s="174"/>
      <x:c r="DV223" s="174"/>
      <x:c r="DW223" s="174"/>
      <x:c r="DX223" s="174"/>
      <x:c r="DY223" s="174"/>
      <x:c r="DZ223" s="174" t="str">
        <x:v>Title/abstract screening alone does not establish effectiveness, causality, methodological quality, transferability to Brazilian public safety or an institutional recommendation.</x:v>
      </x:c>
      <x:c r="EA223" s="174" t="str">
        <x:v>Pending</x:v>
      </x:c>
      <x:c r="EB223" s="175" t="str">
        <x:f>IF(L223="","",IF(EC223="READY","Yes","No / Pending"))</x:f>
        <x:v>No / Pending</x:v>
      </x:c>
      <x:c r="EC223" s="174" t="str">
        <x:f>IF(L223="","",IF(OR(ISNUMBER(SEARCH("Retracted Publication",Q223)),CM223="Retracted",CN223="Retracted",CM223="Expression of Concern",CN223="Expression of Concern",F223="Not used",CG223="Critical",CH223="High",CH223="Critical"),"BLOCKED — integrity or use restriction",IF(AND(CJ223="Yes",CK223="Yes",CL223="Yes"),IF(AND(CM223="Clear",CN223="Verified — clear"),IF(AND(AND(LEN(TRIM(CF223))&gt;0,LEFT(LOWER(TRIM(CF223)),7)&lt;&gt;"pending"),OR(CG223="High",CG223="Moderate"),OR(CH223="Low",CH223="Some concerns",CH223="Not applicable")),IF(AND(DD223="No",OR(DE223="HIGH",DE223="CONDITIONAL"),AND(LEN(TRIM(DF223))&gt;0,LEFT(LOWER(TRIM(DF223)),7)&lt;&gt;"pending")),IF(AND(AND(LEN(TRIM(DT223))&gt;0,LEFT(LOWER(TRIM(DT223)),7)&lt;&gt;"pending"),AND(LEN(TRIM(DU223))&gt;0,LEFT(LOWER(TRIM(DU223)),7)&lt;&gt;"pending"),OR(AND(LEN(TRIM(DV223))&gt;0,LEFT(LOWER(TRIM(DV223)),7)&lt;&gt;"pending"),AND(LEN(TRIM(DW223))&gt;0,LEFT(LOWER(TRIM(DW223)),7)&lt;&gt;"pending")),AND(LEN(TRIM(DX223))&gt;0,LEFT(LOWER(TRIM(DX223)),7)&lt;&gt;"pending")),IF(AND(F223="Claim-ready",OR(EA223="Strong",EA223="Moderate"),AND(LEN(TRIM(G223))&gt;0,LEFT(LOWER(TRIM(G223)),7)&lt;&gt;"pending"),G223&lt;&gt;"No substantive use decision is permitted from identification metadata alone.",AND(LEN(TRIM(DZ223))&gt;0,LEFT(LOWER(TRIM(DZ223)),7)&lt;&gt;"pending"),DZ223&lt;&gt;"Identification metadata alone does not permit any substantive scientific, causal, operational, or institutional claim.",AND(LEN(TRIM(EI223))&gt;0,LEFT(LOWER(TRIM(EI223)),7)&lt;&gt;"pending"),ISNUMBER(EH223),EH223&gt;0),"READY","PENDING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223" s="174" t="str">
        <x:v>Pending</x:v>
      </x:c>
      <x:c r="EE223" s="174"/>
      <x:c r="EF223" s="174" t="str">
        <x:v>Pending</x:v>
      </x:c>
      <x:c r="EG223" s="174" t="str">
        <x:v>Pending</x:v>
      </x:c>
      <x:c r="EH223" s="177"/>
      <x:c r="EI223" s="500"/>
      <x:c r="EJ223" s="174"/>
      <x:c r="EK223" s="174" t="str">
        <x:v>Pending</x:v>
      </x:c>
      <x:c r="EL223" s="177" t="n">
        <x:v>46272</x:v>
      </x:c>
      <x:c r="EM223" s="174" t="str">
        <x:v>Production PubMed record imported and reconciled to Zotero item 4QWKTX4Z;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223" s="181" t="n">
        <x:f>IF(L223="","",(IF(N223&lt;&gt;"",1,0)+IF(O223&lt;&gt;"",1,0)+IF(AJ223&lt;&gt;"",1,0)+IF(AU223&lt;&gt;"",1,0)+IF(BE223&lt;&gt;"",1,0)+IF(CF223&lt;&gt;"",1,0)+IF(CJ223="Yes",1,0)+IF(CL223="Yes",1,0)+IF(DE223&lt;&gt;"Pending",1,0)+IF(F223&lt;&gt;"",1,0)+IF(DZ223&lt;&gt;"",1,0)+IF(EI223&lt;&gt;"",1,0))/12)</x:f>
        <x:v>0.5</x:v>
      </x:c>
    </x:row>
    <x:row r="224">
      <x:c r="A224" s="175" t="str">
        <x:v>EV-0221</x:v>
      </x:c>
      <x:c r="B224" s="174" t="str">
        <x:v>Integrity check</x:v>
      </x:c>
      <x:c r="C224" s="175" t="str">
        <x:f>IF(L224="","",IF(LEFT(EC224,7)="BLOCKED","🔴 Do not use for conclusion",IF(EB224="Yes","🟢 Claim-ready","🟡 Caution / context")))</x:f>
        <x:v>🟡 Caution / context</x:v>
      </x:c>
      <x:c r="D224" s="174" t="str">
        <x:f>IF(L224="","",EC224)</x:f>
        <x:v>PENDING — appropriate appraisal</x:v>
      </x:c>
      <x:c r="E224" s="174" t="str">
        <x:v>P3 — Medium</x:v>
      </x:c>
      <x:c r="F224" s="174" t="str">
        <x:v>Pending</x:v>
      </x:c>
      <x:c r="G224" s="174" t="str">
        <x:v>Title/abstract identify an explicit tactical/public-safety context and readiness domain; retain for full-text assessment.</x:v>
      </x:c>
      <x:c r="H224" s="174" t="str">
        <x:v>Obtain and review lawful full text; confirm human adjudication; then select a design-specific appraisal instrument.</x:v>
      </x:c>
      <x:c r="I224" s="174"/>
      <x:c r="J224" s="174" t="str">
        <x:v>A — Core</x:v>
      </x:c>
      <x:c r="K224" s="174" t="str">
        <x:v>IDENTIFIED</x:v>
      </x:c>
      <x:c r="L224" s="174" t="str">
        <x:v>A Comparative Analysis of the US Coast Guard Dental Emergency Visits.</x:v>
      </x:c>
      <x:c r="M224" s="174"/>
      <x:c r="N224" s="174" t="str">
        <x:v>Grant, Joseph; Kreider, John K; Yoo, Anna; Hu, Eric</x:v>
      </x:c>
      <x:c r="O224" s="176" t="n">
        <x:v>2026</x:v>
      </x:c>
      <x:c r="P224" s="174" t="str">
        <x:v>Military medicine</x:v>
      </x:c>
      <x:c r="Q224" s="174" t="str">
        <x:v>Journal Article</x:v>
      </x:c>
      <x:c r="R224" s="174" t="str">
        <x:v>Unclear</x:v>
      </x:c>
      <x:c r="S224" s="174" t="str">
        <x:v>Unknown</x:v>
      </x:c>
      <x:c r="T224" s="174" t="str">
        <x:v>eng</x:v>
      </x:c>
      <x:c r="U224" s="174" t="str">
        <x:v>https://pubmed.ncbi.nlm.nih.gov/41206912/</x:v>
      </x:c>
      <x:c r="V224" s="174" t="str">
        <x:v>10.1093/milmed/usaf545</x:v>
      </x:c>
      <x:c r="W224" s="175" t="str">
        <x:f>IF(V224="","",LOWER(SUBSTITUTE(SUBSTITUTE(SUBSTITUTE(SUBSTITUTE(TRIM(V224),"https://doi.org/",""),"http://doi.org/",""),"https://dx.doi.org/",""),"doi:","")))</x:f>
        <x:v>10.1093/milmed/usaf545</x:v>
      </x:c>
      <x:c r="X224" s="174" t="str">
        <x:v>41206912</x:v>
      </x:c>
      <x:c r="Y224" s="174" t="str"/>
      <x:c r="Z224" s="174"/>
      <x:c r="AA224" s="174" t="str">
        <x:v>PubMed/MEDLINE</x:v>
      </x:c>
      <x:c r="AB224" s="174" t="str">
        <x:v>PUBMED-A-v1.0-2026-08-28</x:v>
      </x:c>
      <x:c r="AC224" s="174" t="str">
        <x:v>SP-PUBMED-A-20260828</x:v>
      </x:c>
      <x:c r="AD224" s="177" t="n">
        <x:v>46262</x:v>
      </x:c>
      <x:c r="AE224" s="177" t="n">
        <x:v>46272</x:v>
      </x:c>
      <x:c r="AF224" s="174" t="str">
        <x:v>ZL3MCZKK</x:v>
      </x:c>
      <x:c r="AG224" s="174"/>
      <x:c r="AH224" s="174" t="str">
        <x:v>Tactical Athlete → Operational Readiness Brazil</x:v>
      </x:c>
      <x:c r="AI224" s="174" t="str">
        <x:v>evidence-family:A</x:v>
      </x:c>
      <x:c r="AJ224" s="174"/>
      <x:c r="AK224" s="175" t="str">
        <x:f>IF(AJ224="","",IF(OR(LOWER(AJ224)="brazil",LOWER(AJ224)="brasil"),"Yes","No"))</x:f>
      </x:c>
      <x:c r="AL224" s="174"/>
      <x:c r="AM224" s="174"/>
      <x:c r="AN224" s="174"/>
      <x:c r="AO224" s="178"/>
      <x:c r="AP224" s="174"/>
      <x:c r="AQ224" s="174"/>
      <x:c r="AR224" s="174"/>
      <x:c r="AS224" s="174"/>
      <x:c r="AT224" s="174"/>
      <x:c r="AU224" s="174"/>
      <x:c r="AV224" s="174"/>
      <x:c r="AW224" s="174"/>
      <x:c r="AX224" s="174"/>
      <x:c r="AY224" s="174"/>
      <x:c r="AZ224" s="174"/>
      <x:c r="BA224" s="174"/>
      <x:c r="BB224" s="174"/>
      <x:c r="BC224" s="174"/>
      <x:c r="BD224" s="174"/>
      <x:c r="BE224" s="174"/>
      <x:c r="BF224" s="174"/>
      <x:c r="BG224" s="174"/>
      <x:c r="BH224" s="174"/>
      <x:c r="BI224" s="174"/>
      <x:c r="BJ224" s="174"/>
      <x:c r="BK224" s="174"/>
      <x:c r="BL224" s="174"/>
      <x:c r="BM224" s="174"/>
      <x:c r="BN224" s="174"/>
      <x:c r="BO224" s="174"/>
      <x:c r="BP224" s="174"/>
      <x:c r="BQ224" s="174"/>
      <x:c r="BR224" s="174"/>
      <x:c r="BS224" s="174"/>
      <x:c r="BT224" s="174"/>
      <x:c r="BU224" s="174"/>
      <x:c r="BV224" s="174"/>
      <x:c r="BW224" s="174"/>
      <x:c r="BX224" s="174"/>
      <x:c r="BY224" s="174"/>
      <x:c r="BZ224" s="174"/>
      <x:c r="CA224" s="174"/>
      <x:c r="CB224" s="174"/>
      <x:c r="CC224" s="174"/>
      <x:c r="CD224" s="174"/>
      <x:c r="CE224" s="174"/>
      <x:c r="CF224" s="174"/>
      <x:c r="CG224" s="174"/>
      <x:c r="CH224" s="174"/>
      <x:c r="CI224" s="179"/>
      <x:c r="CJ224" s="174" t="str">
        <x:v>Yes</x:v>
      </x:c>
      <x:c r="CK224" s="174" t="str">
        <x:v>Yes</x:v>
      </x:c>
      <x:c r="CL224" s="174" t="str">
        <x:v>Yes</x:v>
      </x:c>
      <x:c r="CM224" s="174" t="str">
        <x:v>Clear</x:v>
      </x:c>
      <x:c r="CN224" s="174" t="str">
        <x:v>Verified — clear</x:v>
      </x:c>
      <x:c r="CO224" s="177" t="n">
        <x:v>46272</x:v>
      </x:c>
      <x:c r="CP224" s="174" t="str">
        <x:v>https://pubmed.ncbi.nlm.nih.gov/41206912/</x:v>
      </x:c>
      <x:c r="CQ224" s="174"/>
      <x:c r="CR224" s="174"/>
      <x:c r="CS224" s="174"/>
      <x:c r="CT224" s="174"/>
      <x:c r="CU224" s="176"/>
      <x:c r="CV224" s="176"/>
      <x:c r="CW224" s="176"/>
      <x:c r="CX224" s="176"/>
      <x:c r="CY224" s="176"/>
      <x:c r="CZ224" s="176"/>
      <x:c r="DA224" s="176"/>
      <x:c r="DB224" s="175" t="str">
        <x:f>IF(L224="","",IF(AND(COUNT(CU224:DA224)=7,OR(CU224=0,CU224=1,CU224=2),OR(CV224=0,CV224=1,CV224=2),OR(CW224=0,CW224=1,CW224=2),OR(CX224=0,CX224=1,CX224=2),OR(CY224=0,CY224=1,CY224=2),OR(CZ224=0,CZ224=1,CZ224=2),OR(DA224=0,DA224=1,DA224=2)),SUM(CU224:DA224),""))</x:f>
      </x:c>
      <x:c r="DC224" s="180" t="str">
        <x:f>IF(DB224="","",ROUND(DB224/14*10,1))</x:f>
      </x:c>
      <x:c r="DD224" s="174" t="str">
        <x:v>Pending</x:v>
      </x:c>
      <x:c r="DE224" s="175" t="str">
        <x:f>IF(L224="","",IF(DC224="","Pending",IF(DD224="Yes","CONDITIONAL — safety override",IF(DC224&gt;=8,"HIGH",IF(DC224&gt;=5,"CONDITIONAL","LOW")))))</x:f>
        <x:v>Pending</x:v>
      </x:c>
      <x:c r="DF224" s="174" t="str">
        <x:v>Pending screening and full-text appraisal; no transferability judgment made at identification.</x:v>
      </x:c>
      <x:c r="DG224" s="174"/>
      <x:c r="DH224" s="174"/>
      <x:c r="DI224" s="174"/>
      <x:c r="DJ224" s="174"/>
      <x:c r="DK224" s="174"/>
      <x:c r="DL224" s="174"/>
      <x:c r="DM224" s="174"/>
      <x:c r="DN224" s="174"/>
      <x:c r="DO224" s="174"/>
      <x:c r="DP224" s="174"/>
      <x:c r="DQ224" s="174"/>
      <x:c r="DR224" s="174"/>
      <x:c r="DS224" s="174"/>
      <x:c r="DT224" s="174"/>
      <x:c r="DU224" s="174"/>
      <x:c r="DV224" s="174"/>
      <x:c r="DW224" s="174"/>
      <x:c r="DX224" s="174"/>
      <x:c r="DY224" s="174"/>
      <x:c r="DZ224" s="174" t="str">
        <x:v>Title/abstract screening alone does not establish effectiveness, causality, methodological quality, transferability to Brazilian public safety or an institutional recommendation.</x:v>
      </x:c>
      <x:c r="EA224" s="174" t="str">
        <x:v>Pending</x:v>
      </x:c>
      <x:c r="EB224" s="175" t="str">
        <x:f>IF(L224="","",IF(EC224="READY","Yes","No / Pending"))</x:f>
        <x:v>No / Pending</x:v>
      </x:c>
      <x:c r="EC224" s="174" t="str">
        <x:f>IF(L224="","",IF(OR(ISNUMBER(SEARCH("Retracted Publication",Q224)),CM224="Retracted",CN224="Retracted",CM224="Expression of Concern",CN224="Expression of Concern",F224="Not used",CG224="Critical",CH224="High",CH224="Critical"),"BLOCKED — integrity or use restriction",IF(AND(CJ224="Yes",CK224="Yes",CL224="Yes"),IF(AND(CM224="Clear",CN224="Verified — clear"),IF(AND(AND(LEN(TRIM(CF224))&gt;0,LEFT(LOWER(TRIM(CF224)),7)&lt;&gt;"pending"),OR(CG224="High",CG224="Moderate"),OR(CH224="Low",CH224="Some concerns",CH224="Not applicable")),IF(AND(DD224="No",OR(DE224="HIGH",DE224="CONDITIONAL"),AND(LEN(TRIM(DF224))&gt;0,LEFT(LOWER(TRIM(DF224)),7)&lt;&gt;"pending")),IF(AND(AND(LEN(TRIM(DT224))&gt;0,LEFT(LOWER(TRIM(DT224)),7)&lt;&gt;"pending"),AND(LEN(TRIM(DU224))&gt;0,LEFT(LOWER(TRIM(DU224)),7)&lt;&gt;"pending"),OR(AND(LEN(TRIM(DV224))&gt;0,LEFT(LOWER(TRIM(DV224)),7)&lt;&gt;"pending"),AND(LEN(TRIM(DW224))&gt;0,LEFT(LOWER(TRIM(DW224)),7)&lt;&gt;"pending")),AND(LEN(TRIM(DX224))&gt;0,LEFT(LOWER(TRIM(DX224)),7)&lt;&gt;"pending")),IF(AND(F224="Claim-ready",OR(EA224="Strong",EA224="Moderate"),AND(LEN(TRIM(G224))&gt;0,LEFT(LOWER(TRIM(G224)),7)&lt;&gt;"pending"),G224&lt;&gt;"No substantive use decision is permitted from identification metadata alone.",AND(LEN(TRIM(DZ224))&gt;0,LEFT(LOWER(TRIM(DZ224)),7)&lt;&gt;"pending"),DZ224&lt;&gt;"Identification metadata alone does not permit any substantive scientific, causal, operational, or institutional claim.",AND(LEN(TRIM(EI224))&gt;0,LEFT(LOWER(TRIM(EI224)),7)&lt;&gt;"pending"),ISNUMBER(EH224),EH224&gt;0),"READY","PENDING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4" s="174" t="str">
        <x:v>Pending</x:v>
      </x:c>
      <x:c r="EE224" s="174"/>
      <x:c r="EF224" s="174" t="str">
        <x:v>Pending</x:v>
      </x:c>
      <x:c r="EG224" s="174" t="str">
        <x:v>Pending</x:v>
      </x:c>
      <x:c r="EH224" s="177"/>
      <x:c r="EI224" s="500"/>
      <x:c r="EJ224" s="174"/>
      <x:c r="EK224" s="174" t="str">
        <x:v>Pending</x:v>
      </x:c>
      <x:c r="EL224" s="177" t="n">
        <x:v>46272</x:v>
      </x:c>
      <x:c r="EM224" s="174" t="str">
        <x:v>Production PubMed record imported and reconciled to Zotero item ZL3MCZKK;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24" s="181" t="n">
        <x:f>IF(L224="","",(IF(N224&lt;&gt;"",1,0)+IF(O224&lt;&gt;"",1,0)+IF(AJ224&lt;&gt;"",1,0)+IF(AU224&lt;&gt;"",1,0)+IF(BE224&lt;&gt;"",1,0)+IF(CF224&lt;&gt;"",1,0)+IF(CJ224="Yes",1,0)+IF(CL224="Yes",1,0)+IF(DE224&lt;&gt;"Pending",1,0)+IF(F224&lt;&gt;"",1,0)+IF(DZ224&lt;&gt;"",1,0)+IF(EI224&lt;&gt;"",1,0))/12)</x:f>
        <x:v>0.5</x:v>
      </x:c>
    </x:row>
    <x:row r="225">
      <x:c r="A225" s="175" t="str">
        <x:v>EV-0222</x:v>
      </x:c>
      <x:c r="B225" s="174" t="str">
        <x:v>Metadata verification</x:v>
      </x:c>
      <x:c r="C225" s="175" t="str">
        <x:f>IF(L225="","",IF(LEFT(EC225,7)="BLOCKED","🔴 Do not use for conclusion",IF(EB225="Yes","🟢 Claim-ready","🟡 Caution / context")))</x:f>
        <x:v>🟡 Caution / context</x:v>
      </x:c>
      <x:c r="D225" s="174" t="str">
        <x:f>IF(L225="","",EC225)</x:f>
        <x:v>PENDING — verification</x:v>
      </x:c>
      <x:c r="E225" s="174" t="str">
        <x:v>P2 — High</x:v>
      </x:c>
      <x:c r="F225" s="174" t="str">
        <x:v>Pending</x:v>
      </x:c>
      <x:c r="G225" s="174" t="str">
        <x:v>A potentially relevant concept is present, but direct applicability is ambiguous at title/abstract level.</x:v>
      </x:c>
      <x:c r="H225" s="174" t="str">
        <x:v>Human title/abstract adjudication; retrieve full text if relevance remains plausible.</x:v>
      </x:c>
      <x:c r="I225" s="174"/>
      <x:c r="J225" s="174" t="str">
        <x:v>C — Implementation Science</x:v>
      </x:c>
      <x:c r="K225" s="174" t="str">
        <x:v>IDENTIFIED</x:v>
      </x:c>
      <x:c r="L225" s="174" t="str">
        <x:v>Tailored strategies to increase the use of an evidence-based psychotherapy for posttraumatic stress disorder: A stepped-wedge randomized trial in military clinics.</x:v>
      </x:c>
      <x:c r="M225" s="174"/>
      <x:c r="N225" s="174" t="str">
        <x:v>Rosen, Craig S; Peterson, Alan L; Riggs, David S; Haddock, Christopher K; Fong, Chunki; Young-McCaughan, Stacey; Cook, Jeffrey; Comtois, Katherine Anne; Borah, Elisa V; Davis, C Adrian; Dondanville, Katherine A; Finley, Erin P; Jahnke, Sara A; Mistretta, Melissa; Neitzer, Andrea; Wiltsey-Stirman, Shannon; Frick, Erin R; Hayes, Olivia; Clayton, Spencer; Conforte, Allison M; Flores, Araceli; Jinkerson, Jeremy; Jones, Zachary K; Kim, Hana J; Letendre, Margaret; Link, Jared S; Nofziger, Debra; Ringdahl, Erik N; Waggoner, John W; Woodworth, Craig; Ho, Emily; McLean, Carmen P</x:v>
      </x:c>
      <x:c r="O225" s="176" t="n">
        <x:v>2025</x:v>
      </x:c>
      <x:c r="P225" s="174" t="str">
        <x:v>Journal of anxiety disorders</x:v>
      </x:c>
      <x:c r="Q225" s="174" t="str">
        <x:v>Journal Article; Randomized Controlled Trial</x:v>
      </x:c>
      <x:c r="R225" s="174" t="str">
        <x:v>Unclear</x:v>
      </x:c>
      <x:c r="S225" s="174" t="str">
        <x:v>Unknown</x:v>
      </x:c>
      <x:c r="T225" s="174" t="str">
        <x:v>eng</x:v>
      </x:c>
      <x:c r="U225" s="174" t="str">
        <x:v>https://pubmed.ncbi.nlm.nih.gov/41202565/</x:v>
      </x:c>
      <x:c r="V225" s="174" t="str">
        <x:v>10.1016/j.janxdis.2025.103080</x:v>
      </x:c>
      <x:c r="W225" s="175" t="str">
        <x:f>IF(V225="","",LOWER(SUBSTITUTE(SUBSTITUTE(SUBSTITUTE(SUBSTITUTE(TRIM(V225),"https://doi.org/",""),"http://doi.org/",""),"https://dx.doi.org/",""),"doi:","")))</x:f>
        <x:v>10.1016/j.janxdis.2025.103080</x:v>
      </x:c>
      <x:c r="X225" s="174" t="str">
        <x:v>41202565</x:v>
      </x:c>
      <x:c r="Y225" s="174" t="str"/>
      <x:c r="Z225" s="174"/>
      <x:c r="AA225" s="174" t="str">
        <x:v>PubMed/MEDLINE</x:v>
      </x:c>
      <x:c r="AB225" s="174" t="str">
        <x:v>PUBMED-C-v1.0-2026-08-28</x:v>
      </x:c>
      <x:c r="AC225" s="174" t="str">
        <x:v>SP-PUBMED-C-20260828</x:v>
      </x:c>
      <x:c r="AD225" s="177" t="n">
        <x:v>46262</x:v>
      </x:c>
      <x:c r="AE225" s="177" t="n">
        <x:v>46272</x:v>
      </x:c>
      <x:c r="AF225" s="174" t="str">
        <x:v>JBFM7IE8</x:v>
      </x:c>
      <x:c r="AG225" s="174"/>
      <x:c r="AH225" s="174" t="str">
        <x:v>Tactical Athlete → Operational Readiness Brazil</x:v>
      </x:c>
      <x:c r="AI225" s="174" t="str">
        <x:v>evidence-family:C</x:v>
      </x:c>
      <x:c r="AJ225" s="174"/>
      <x:c r="AK225" s="175" t="str">
        <x:f>IF(AJ225="","",IF(OR(LOWER(AJ225)="brazil",LOWER(AJ225)="brasil"),"Yes","No"))</x:f>
      </x:c>
      <x:c r="AL225" s="174"/>
      <x:c r="AM225" s="174"/>
      <x:c r="AN225" s="174"/>
      <x:c r="AO225" s="178"/>
      <x:c r="AP225" s="174"/>
      <x:c r="AQ225" s="174"/>
      <x:c r="AR225" s="174"/>
      <x:c r="AS225" s="174"/>
      <x:c r="AT225" s="174"/>
      <x:c r="AU225" s="174"/>
      <x:c r="AV225" s="174"/>
      <x:c r="AW225" s="174"/>
      <x:c r="AX225" s="174"/>
      <x:c r="AY225" s="174"/>
      <x:c r="AZ225" s="174"/>
      <x:c r="BA225" s="174"/>
      <x:c r="BB225" s="174"/>
      <x:c r="BC225" s="174"/>
      <x:c r="BD225" s="174"/>
      <x:c r="BE225" s="174"/>
      <x:c r="BF225" s="174"/>
      <x:c r="BG225" s="174"/>
      <x:c r="BH225" s="174"/>
      <x:c r="BI225" s="174"/>
      <x:c r="BJ225" s="174"/>
      <x:c r="BK225" s="174"/>
      <x:c r="BL225" s="174"/>
      <x:c r="BM225" s="174"/>
      <x:c r="BN225" s="174"/>
      <x:c r="BO225" s="174"/>
      <x:c r="BP225" s="174"/>
      <x:c r="BQ225" s="174"/>
      <x:c r="BR225" s="174"/>
      <x:c r="BS225" s="174"/>
      <x:c r="BT225" s="174"/>
      <x:c r="BU225" s="174"/>
      <x:c r="BV225" s="174"/>
      <x:c r="BW225" s="174"/>
      <x:c r="BX225" s="174"/>
      <x:c r="BY225" s="174"/>
      <x:c r="BZ225" s="174"/>
      <x:c r="CA225" s="174"/>
      <x:c r="CB225" s="174"/>
      <x:c r="CC225" s="174"/>
      <x:c r="CD225" s="174"/>
      <x:c r="CE225" s="174"/>
      <x:c r="CF225" s="174"/>
      <x:c r="CG225" s="174"/>
      <x:c r="CH225" s="174"/>
      <x:c r="CI225" s="179"/>
      <x:c r="CJ225" s="174" t="str">
        <x:v>Pending</x:v>
      </x:c>
      <x:c r="CK225" s="174" t="str">
        <x:v>Yes</x:v>
      </x:c>
      <x:c r="CL225" s="174" t="str">
        <x:v>Yes</x:v>
      </x:c>
      <x:c r="CM225" s="174" t="str">
        <x:v>Clear</x:v>
      </x:c>
      <x:c r="CN225" s="174" t="str">
        <x:v>Verified — clear</x:v>
      </x:c>
      <x:c r="CO225" s="177" t="n">
        <x:v>46272</x:v>
      </x:c>
      <x:c r="CP225" s="174" t="str">
        <x:v>https://pubmed.ncbi.nlm.nih.gov/41202565/</x:v>
      </x:c>
      <x:c r="CQ225" s="174"/>
      <x:c r="CR225" s="174"/>
      <x:c r="CS225" s="174"/>
      <x:c r="CT225" s="174"/>
      <x:c r="CU225" s="176"/>
      <x:c r="CV225" s="176"/>
      <x:c r="CW225" s="176"/>
      <x:c r="CX225" s="176"/>
      <x:c r="CY225" s="176"/>
      <x:c r="CZ225" s="176"/>
      <x:c r="DA225" s="176"/>
      <x:c r="DB225" s="175" t="str">
        <x:f>IF(L225="","",IF(AND(COUNT(CU225:DA225)=7,OR(CU225=0,CU225=1,CU225=2),OR(CV225=0,CV225=1,CV225=2),OR(CW225=0,CW225=1,CW225=2),OR(CX225=0,CX225=1,CX225=2),OR(CY225=0,CY225=1,CY225=2),OR(CZ225=0,CZ225=1,CZ225=2),OR(DA225=0,DA225=1,DA225=2)),SUM(CU225:DA225),""))</x:f>
      </x:c>
      <x:c r="DC225" s="180" t="str">
        <x:f>IF(DB225="","",ROUND(DB225/14*10,1))</x:f>
      </x:c>
      <x:c r="DD225" s="174" t="str">
        <x:v>Pending</x:v>
      </x:c>
      <x:c r="DE225" s="175" t="str">
        <x:f>IF(L225="","",IF(DC225="","Pending",IF(DD225="Yes","CONDITIONAL — safety override",IF(DC225&gt;=8,"HIGH",IF(DC225&gt;=5,"CONDITIONAL","LOW")))))</x:f>
        <x:v>Pending</x:v>
      </x:c>
      <x:c r="DF225" s="174" t="str">
        <x:v>Pending screening and full-text appraisal; no transferability judgment made at identification.</x:v>
      </x:c>
      <x:c r="DG225" s="174"/>
      <x:c r="DH225" s="174"/>
      <x:c r="DI225" s="174"/>
      <x:c r="DJ225" s="174"/>
      <x:c r="DK225" s="174"/>
      <x:c r="DL225" s="174"/>
      <x:c r="DM225" s="174"/>
      <x:c r="DN225" s="174"/>
      <x:c r="DO225" s="174"/>
      <x:c r="DP225" s="174"/>
      <x:c r="DQ225" s="174"/>
      <x:c r="DR225" s="174"/>
      <x:c r="DS225" s="174"/>
      <x:c r="DT225" s="174"/>
      <x:c r="DU225" s="174"/>
      <x:c r="DV225" s="174"/>
      <x:c r="DW225" s="174"/>
      <x:c r="DX225" s="174"/>
      <x:c r="DY225" s="174"/>
      <x:c r="DZ225" s="174" t="str">
        <x:v>Title/abstract information is insufficient for a substantive scientific, causal, transferability or institutional claim.</x:v>
      </x:c>
      <x:c r="EA225" s="174" t="str">
        <x:v>Pending</x:v>
      </x:c>
      <x:c r="EB225" s="175" t="str">
        <x:f>IF(L225="","",IF(EC225="READY","Yes","No / Pending"))</x:f>
        <x:v>No / Pending</x:v>
      </x:c>
      <x:c r="EC225" s="174" t="str">
        <x:f>IF(L225="","",IF(OR(ISNUMBER(SEARCH("Retracted Publication",Q225)),CM225="Retracted",CN225="Retracted",CM225="Expression of Concern",CN225="Expression of Concern",F225="Not used",CG225="Critical",CH225="High",CH225="Critical"),"BLOCKED — integrity or use restriction",IF(AND(CJ225="Yes",CK225="Yes",CL225="Yes"),IF(AND(CM225="Clear",CN225="Verified — clear"),IF(AND(AND(LEN(TRIM(CF225))&gt;0,LEFT(LOWER(TRIM(CF225)),7)&lt;&gt;"pending"),OR(CG225="High",CG225="Moderate"),OR(CH225="Low",CH225="Some concerns",CH225="Not applicable")),IF(AND(DD225="No",OR(DE225="HIGH",DE225="CONDITIONAL"),AND(LEN(TRIM(DF225))&gt;0,LEFT(LOWER(TRIM(DF225)),7)&lt;&gt;"pending")),IF(AND(AND(LEN(TRIM(DT225))&gt;0,LEFT(LOWER(TRIM(DT225)),7)&lt;&gt;"pending"),AND(LEN(TRIM(DU225))&gt;0,LEFT(LOWER(TRIM(DU225)),7)&lt;&gt;"pending"),OR(AND(LEN(TRIM(DV225))&gt;0,LEFT(LOWER(TRIM(DV225)),7)&lt;&gt;"pending"),AND(LEN(TRIM(DW225))&gt;0,LEFT(LOWER(TRIM(DW225)),7)&lt;&gt;"pending")),AND(LEN(TRIM(DX225))&gt;0,LEFT(LOWER(TRIM(DX225)),7)&lt;&gt;"pending")),IF(AND(F225="Claim-ready",OR(EA225="Strong",EA225="Moderate"),AND(LEN(TRIM(G225))&gt;0,LEFT(LOWER(TRIM(G225)),7)&lt;&gt;"pending"),G225&lt;&gt;"No substantive use decision is permitted from identification metadata alone.",AND(LEN(TRIM(DZ225))&gt;0,LEFT(LOWER(TRIM(DZ225)),7)&lt;&gt;"pending"),DZ225&lt;&gt;"Identification metadata alone does not permit any substantive scientific, causal, operational, or institutional claim.",AND(LEN(TRIM(EI225))&gt;0,LEFT(LOWER(TRIM(EI225)),7)&lt;&gt;"pending"),ISNUMBER(EH225),EH225&gt;0),"READY","PENDING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225" s="174" t="str">
        <x:v>Pending</x:v>
      </x:c>
      <x:c r="EE225" s="174"/>
      <x:c r="EF225" s="174" t="str">
        <x:v>Pending</x:v>
      </x:c>
      <x:c r="EG225" s="174" t="str">
        <x:v>Pending</x:v>
      </x:c>
      <x:c r="EH225" s="177"/>
      <x:c r="EI225" s="500"/>
      <x:c r="EJ225" s="174"/>
      <x:c r="EK225" s="174" t="str">
        <x:v>Pending</x:v>
      </x:c>
      <x:c r="EL225" s="177" t="n">
        <x:v>46272</x:v>
      </x:c>
      <x:c r="EM225" s="174" t="str">
        <x:v>Production PubMed record imported and reconciled to Zotero item JBFM7IE8;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225" s="181" t="n">
        <x:f>IF(L225="","",(IF(N225&lt;&gt;"",1,0)+IF(O225&lt;&gt;"",1,0)+IF(AJ225&lt;&gt;"",1,0)+IF(AU225&lt;&gt;"",1,0)+IF(BE225&lt;&gt;"",1,0)+IF(CF225&lt;&gt;"",1,0)+IF(CJ225="Yes",1,0)+IF(CL225="Yes",1,0)+IF(DE225&lt;&gt;"Pending",1,0)+IF(F225&lt;&gt;"",1,0)+IF(DZ225&lt;&gt;"",1,0)+IF(EI225&lt;&gt;"",1,0))/12)</x:f>
        <x:v>0.4166666666666667</x:v>
      </x:c>
    </x:row>
    <x:row r="226">
      <x:c r="A226" s="175" t="str">
        <x:v>EV-0223</x:v>
      </x:c>
      <x:c r="B226" s="174" t="str">
        <x:v>Integrity check</x:v>
      </x:c>
      <x:c r="C226" s="175" t="str">
        <x:f>IF(L226="","",IF(LEFT(EC226,7)="BLOCKED","🔴 Do not use for conclusion",IF(EB226="Yes","🟢 Claim-ready","🟡 Caution / context")))</x:f>
        <x:v>🟡 Caution / context</x:v>
      </x:c>
      <x:c r="D226" s="174" t="str">
        <x:f>IF(L226="","",EC226)</x:f>
        <x:v>PENDING — appropriate appraisal</x:v>
      </x:c>
      <x:c r="E226" s="174" t="str">
        <x:v>P3 — Medium</x:v>
      </x:c>
      <x:c r="F226" s="174" t="str">
        <x:v>Pending</x:v>
      </x:c>
      <x:c r="G226" s="174" t="str">
        <x:v>Title/abstract identify an explicit operational APHT/medical-readiness topic; retain for full-text assessment.</x:v>
      </x:c>
      <x:c r="H226" s="174" t="str">
        <x:v>Obtain and review lawful full text; confirm human adjudication; then select a design-specific appraisal instrument.</x:v>
      </x:c>
      <x:c r="I226" s="174"/>
      <x:c r="J226" s="174" t="str">
        <x:v>A — Core</x:v>
      </x:c>
      <x:c r="K226" s="174" t="str">
        <x:v>IDENTIFIED</x:v>
      </x:c>
      <x:c r="L226" s="174" t="str">
        <x:v>Team-centered resilience in healthcare teams within LSCO environments: Building collective strength for modern combat challenges.</x:v>
      </x:c>
      <x:c r="M226" s="174"/>
      <x:c r="N226" s="174" t="str">
        <x:v>Flores-Carrera, Aidith; Ong, Adeline</x:v>
      </x:c>
      <x:c r="O226" s="176" t="n">
        <x:v>2025</x:v>
      </x:c>
      <x:c r="P226" s="174" t="str">
        <x:v>Military psychology : the official journal of the Division of Military Psychology, American Psychological Association</x:v>
      </x:c>
      <x:c r="Q226" s="174" t="str">
        <x:v>Journal Article; Review</x:v>
      </x:c>
      <x:c r="R226" s="174" t="str">
        <x:v>Unclear</x:v>
      </x:c>
      <x:c r="S226" s="174" t="str">
        <x:v>Unknown</x:v>
      </x:c>
      <x:c r="T226" s="174" t="str">
        <x:v>eng</x:v>
      </x:c>
      <x:c r="U226" s="174" t="str">
        <x:v>https://pubmed.ncbi.nlm.nih.gov/41190877/</x:v>
      </x:c>
      <x:c r="V226" s="174" t="str">
        <x:v>10.1080/08995605.2025.2584753</x:v>
      </x:c>
      <x:c r="W226" s="175" t="str">
        <x:f>IF(V226="","",LOWER(SUBSTITUTE(SUBSTITUTE(SUBSTITUTE(SUBSTITUTE(TRIM(V226),"https://doi.org/",""),"http://doi.org/",""),"https://dx.doi.org/",""),"doi:","")))</x:f>
        <x:v>10.1080/08995605.2025.2584753</x:v>
      </x:c>
      <x:c r="X226" s="174" t="str">
        <x:v>41190877</x:v>
      </x:c>
      <x:c r="Y226" s="174" t="str"/>
      <x:c r="Z226" s="174"/>
      <x:c r="AA226" s="174" t="str">
        <x:v>PubMed/MEDLINE</x:v>
      </x:c>
      <x:c r="AB226" s="174" t="str">
        <x:v>PUBMED-A-v1.0-2026-08-28; PUBMED-B-v1.0-2026-08-28</x:v>
      </x:c>
      <x:c r="AC226" s="174" t="str">
        <x:v>SP-PUBMED-A-20260828; SP-PUBMED-B-20260828</x:v>
      </x:c>
      <x:c r="AD226" s="177" t="n">
        <x:v>46262</x:v>
      </x:c>
      <x:c r="AE226" s="177" t="n">
        <x:v>46272</x:v>
      </x:c>
      <x:c r="AF226" s="174" t="str">
        <x:v>WJWAZHAG</x:v>
      </x:c>
      <x:c r="AG226" s="174"/>
      <x:c r="AH226" s="174" t="str">
        <x:v>Tactical Athlete → Operational Readiness Brazil</x:v>
      </x:c>
      <x:c r="AI226" s="174" t="str">
        <x:v>evidence-family:B; evidence-family:A</x:v>
      </x:c>
      <x:c r="AJ226" s="174"/>
      <x:c r="AK226" s="175" t="str">
        <x:f>IF(AJ226="","",IF(OR(LOWER(AJ226)="brazil",LOWER(AJ226)="brasil"),"Yes","No"))</x:f>
      </x:c>
      <x:c r="AL226" s="174"/>
      <x:c r="AM226" s="174"/>
      <x:c r="AN226" s="174"/>
      <x:c r="AO226" s="178"/>
      <x:c r="AP226" s="174"/>
      <x:c r="AQ226" s="174"/>
      <x:c r="AR226" s="174"/>
      <x:c r="AS226" s="174"/>
      <x:c r="AT226" s="174"/>
      <x:c r="AU226" s="174"/>
      <x:c r="AV226" s="174"/>
      <x:c r="AW226" s="174"/>
      <x:c r="AX226" s="174"/>
      <x:c r="AY226" s="174"/>
      <x:c r="AZ226" s="174"/>
      <x:c r="BA226" s="174"/>
      <x:c r="BB226" s="174"/>
      <x:c r="BC226" s="174"/>
      <x:c r="BD226" s="174"/>
      <x:c r="BE226" s="174"/>
      <x:c r="BF226" s="174"/>
      <x:c r="BG226" s="174"/>
      <x:c r="BH226" s="174"/>
      <x:c r="BI226" s="174"/>
      <x:c r="BJ226" s="174"/>
      <x:c r="BK226" s="174"/>
      <x:c r="BL226" s="174"/>
      <x:c r="BM226" s="174"/>
      <x:c r="BN226" s="174"/>
      <x:c r="BO226" s="174"/>
      <x:c r="BP226" s="174"/>
      <x:c r="BQ226" s="174"/>
      <x:c r="BR226" s="174"/>
      <x:c r="BS226" s="174"/>
      <x:c r="BT226" s="174"/>
      <x:c r="BU226" s="174"/>
      <x:c r="BV226" s="174"/>
      <x:c r="BW226" s="174"/>
      <x:c r="BX226" s="174"/>
      <x:c r="BY226" s="174"/>
      <x:c r="BZ226" s="174"/>
      <x:c r="CA226" s="174"/>
      <x:c r="CB226" s="174"/>
      <x:c r="CC226" s="174"/>
      <x:c r="CD226" s="174"/>
      <x:c r="CE226" s="174"/>
      <x:c r="CF226" s="174"/>
      <x:c r="CG226" s="174"/>
      <x:c r="CH226" s="174"/>
      <x:c r="CI226" s="179"/>
      <x:c r="CJ226" s="174" t="str">
        <x:v>Yes</x:v>
      </x:c>
      <x:c r="CK226" s="174" t="str">
        <x:v>Yes</x:v>
      </x:c>
      <x:c r="CL226" s="174" t="str">
        <x:v>Yes</x:v>
      </x:c>
      <x:c r="CM226" s="174" t="str">
        <x:v>Clear</x:v>
      </x:c>
      <x:c r="CN226" s="174" t="str">
        <x:v>Verified — clear</x:v>
      </x:c>
      <x:c r="CO226" s="177" t="n">
        <x:v>46272</x:v>
      </x:c>
      <x:c r="CP226" s="174" t="str">
        <x:v>https://pubmed.ncbi.nlm.nih.gov/41190877/</x:v>
      </x:c>
      <x:c r="CQ226" s="174"/>
      <x:c r="CR226" s="174"/>
      <x:c r="CS226" s="174"/>
      <x:c r="CT226" s="174"/>
      <x:c r="CU226" s="176"/>
      <x:c r="CV226" s="176"/>
      <x:c r="CW226" s="176"/>
      <x:c r="CX226" s="176"/>
      <x:c r="CY226" s="176"/>
      <x:c r="CZ226" s="176"/>
      <x:c r="DA226" s="176"/>
      <x:c r="DB226" s="175" t="str">
        <x:f>IF(L226="","",IF(AND(COUNT(CU226:DA226)=7,OR(CU226=0,CU226=1,CU226=2),OR(CV226=0,CV226=1,CV226=2),OR(CW226=0,CW226=1,CW226=2),OR(CX226=0,CX226=1,CX226=2),OR(CY226=0,CY226=1,CY226=2),OR(CZ226=0,CZ226=1,CZ226=2),OR(DA226=0,DA226=1,DA226=2)),SUM(CU226:DA226),""))</x:f>
      </x:c>
      <x:c r="DC226" s="180" t="str">
        <x:f>IF(DB226="","",ROUND(DB226/14*10,1))</x:f>
      </x:c>
      <x:c r="DD226" s="174" t="str">
        <x:v>Pending</x:v>
      </x:c>
      <x:c r="DE226" s="175" t="str">
        <x:f>IF(L226="","",IF(DC226="","Pending",IF(DD226="Yes","CONDITIONAL — safety override",IF(DC226&gt;=8,"HIGH",IF(DC226&gt;=5,"CONDITIONAL","LOW")))))</x:f>
        <x:v>Pending</x:v>
      </x:c>
      <x:c r="DF226" s="174" t="str">
        <x:v>Pending screening and full-text appraisal; no transferability judgment made at identification.</x:v>
      </x:c>
      <x:c r="DG226" s="174"/>
      <x:c r="DH226" s="174"/>
      <x:c r="DI226" s="174"/>
      <x:c r="DJ226" s="174"/>
      <x:c r="DK226" s="174"/>
      <x:c r="DL226" s="174"/>
      <x:c r="DM226" s="174"/>
      <x:c r="DN226" s="174"/>
      <x:c r="DO226" s="174"/>
      <x:c r="DP226" s="174"/>
      <x:c r="DQ226" s="174"/>
      <x:c r="DR226" s="174"/>
      <x:c r="DS226" s="174"/>
      <x:c r="DT226" s="174"/>
      <x:c r="DU226" s="174"/>
      <x:c r="DV226" s="174"/>
      <x:c r="DW226" s="174"/>
      <x:c r="DX226" s="174"/>
      <x:c r="DY226" s="174"/>
      <x:c r="DZ226" s="174" t="str">
        <x:v>Title/abstract screening alone does not establish effectiveness, causality, methodological quality, transferability to Brazilian public safety or an institutional recommendation.</x:v>
      </x:c>
      <x:c r="EA226" s="174" t="str">
        <x:v>Pending</x:v>
      </x:c>
      <x:c r="EB226" s="175" t="str">
        <x:f>IF(L226="","",IF(EC226="READY","Yes","No / Pending"))</x:f>
        <x:v>No / Pending</x:v>
      </x:c>
      <x:c r="EC226" s="174" t="str">
        <x:f>IF(L226="","",IF(OR(ISNUMBER(SEARCH("Retracted Publication",Q226)),CM226="Retracted",CN226="Retracted",CM226="Expression of Concern",CN226="Expression of Concern",F226="Not used",CG226="Critical",CH226="High",CH226="Critical"),"BLOCKED — integrity or use restriction",IF(AND(CJ226="Yes",CK226="Yes",CL226="Yes"),IF(AND(CM226="Clear",CN226="Verified — clear"),IF(AND(AND(LEN(TRIM(CF226))&gt;0,LEFT(LOWER(TRIM(CF226)),7)&lt;&gt;"pending"),OR(CG226="High",CG226="Moderate"),OR(CH226="Low",CH226="Some concerns",CH226="Not applicable")),IF(AND(DD226="No",OR(DE226="HIGH",DE226="CONDITIONAL"),AND(LEN(TRIM(DF226))&gt;0,LEFT(LOWER(TRIM(DF226)),7)&lt;&gt;"pending")),IF(AND(AND(LEN(TRIM(DT226))&gt;0,LEFT(LOWER(TRIM(DT226)),7)&lt;&gt;"pending"),AND(LEN(TRIM(DU226))&gt;0,LEFT(LOWER(TRIM(DU226)),7)&lt;&gt;"pending"),OR(AND(LEN(TRIM(DV226))&gt;0,LEFT(LOWER(TRIM(DV226)),7)&lt;&gt;"pending"),AND(LEN(TRIM(DW226))&gt;0,LEFT(LOWER(TRIM(DW226)),7)&lt;&gt;"pending")),AND(LEN(TRIM(DX226))&gt;0,LEFT(LOWER(TRIM(DX226)),7)&lt;&gt;"pending")),IF(AND(F226="Claim-ready",OR(EA226="Strong",EA226="Moderate"),AND(LEN(TRIM(G226))&gt;0,LEFT(LOWER(TRIM(G226)),7)&lt;&gt;"pending"),G226&lt;&gt;"No substantive use decision is permitted from identification metadata alone.",AND(LEN(TRIM(DZ226))&gt;0,LEFT(LOWER(TRIM(DZ226)),7)&lt;&gt;"pending"),DZ226&lt;&gt;"Identification metadata alone does not permit any substantive scientific, causal, operational, or institutional claim.",AND(LEN(TRIM(EI226))&gt;0,LEFT(LOWER(TRIM(EI226)),7)&lt;&gt;"pending"),ISNUMBER(EH226),EH226&gt;0),"READY","PENDING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6" s="174" t="str">
        <x:v>Pending</x:v>
      </x:c>
      <x:c r="EE226" s="174"/>
      <x:c r="EF226" s="174" t="str">
        <x:v>Pending</x:v>
      </x:c>
      <x:c r="EG226" s="174" t="str">
        <x:v>Pending</x:v>
      </x:c>
      <x:c r="EH226" s="177"/>
      <x:c r="EI226" s="500"/>
      <x:c r="EJ226" s="174"/>
      <x:c r="EK226" s="174" t="str">
        <x:v>Pending</x:v>
      </x:c>
      <x:c r="EL226" s="177" t="n">
        <x:v>46272</x:v>
      </x:c>
      <x:c r="EM226" s="174" t="str">
        <x:v>Production PubMed record imported and reconciled to Zotero item WJWAZHAG;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26" s="181" t="n">
        <x:f>IF(L226="","",(IF(N226&lt;&gt;"",1,0)+IF(O226&lt;&gt;"",1,0)+IF(AJ226&lt;&gt;"",1,0)+IF(AU226&lt;&gt;"",1,0)+IF(BE226&lt;&gt;"",1,0)+IF(CF226&lt;&gt;"",1,0)+IF(CJ226="Yes",1,0)+IF(CL226="Yes",1,0)+IF(DE226&lt;&gt;"Pending",1,0)+IF(F226&lt;&gt;"",1,0)+IF(DZ226&lt;&gt;"",1,0)+IF(EI226&lt;&gt;"",1,0))/12)</x:f>
        <x:v>0.5</x:v>
      </x:c>
    </x:row>
    <x:row r="227">
      <x:c r="A227" s="175" t="str">
        <x:v>EV-0224</x:v>
      </x:c>
      <x:c r="B227" s="174" t="str">
        <x:v>Integrity check</x:v>
      </x:c>
      <x:c r="C227" s="175" t="str">
        <x:f>IF(L227="","",IF(LEFT(EC227,7)="BLOCKED","🔴 Do not use for conclusion",IF(EB227="Yes","🟢 Claim-ready","🟡 Caution / context")))</x:f>
        <x:v>🟡 Caution / context</x:v>
      </x:c>
      <x:c r="D227" s="174" t="str">
        <x:f>IF(L227="","",EC227)</x:f>
        <x:v>PENDING — appropriate appraisal</x:v>
      </x:c>
      <x:c r="E227" s="174" t="str">
        <x:v>P3 — Medium</x:v>
      </x:c>
      <x:c r="F227" s="174" t="str">
        <x:v>Pending</x:v>
      </x:c>
      <x:c r="G227" s="174" t="str">
        <x:v>Title/abstract identify an explicit operational APHT/medical-readiness topic; retain for full-text assessment.</x:v>
      </x:c>
      <x:c r="H227" s="174" t="str">
        <x:v>Obtain and review lawful full text; confirm human adjudication; then select a design-specific appraisal instrument.</x:v>
      </x:c>
      <x:c r="I227" s="174"/>
      <x:c r="J227" s="174" t="str">
        <x:v>B — APHT / Medical Readiness</x:v>
      </x:c>
      <x:c r="K227" s="174" t="str">
        <x:v>IDENTIFIED</x:v>
      </x:c>
      <x:c r="L227" s="174" t="str">
        <x:v>Performance and development trends of ultrasound diagnostic systems in military settings: a review.</x:v>
      </x:c>
      <x:c r="M227" s="174"/>
      <x:c r="N227" s="174" t="str">
        <x:v>Lu, Chang; Huang, He-Jing</x:v>
      </x:c>
      <x:c r="O227" s="176" t="n">
        <x:v>2025</x:v>
      </x:c>
      <x:c r="P227" s="174" t="str">
        <x:v>The ultrasound journal</x:v>
      </x:c>
      <x:c r="Q227" s="174" t="str">
        <x:v>Journal Article; Review</x:v>
      </x:c>
      <x:c r="R227" s="174" t="str">
        <x:v>Unclear</x:v>
      </x:c>
      <x:c r="S227" s="174" t="str">
        <x:v>Unknown</x:v>
      </x:c>
      <x:c r="T227" s="174" t="str">
        <x:v>eng</x:v>
      </x:c>
      <x:c r="U227" s="174" t="str">
        <x:v>https://pubmed.ncbi.nlm.nih.gov/41184648/</x:v>
      </x:c>
      <x:c r="V227" s="174" t="str">
        <x:v>10.1186/s13089-025-00458-w</x:v>
      </x:c>
      <x:c r="W227" s="175" t="str">
        <x:f>IF(V227="","",LOWER(SUBSTITUTE(SUBSTITUTE(SUBSTITUTE(SUBSTITUTE(TRIM(V227),"https://doi.org/",""),"http://doi.org/",""),"https://dx.doi.org/",""),"doi:","")))</x:f>
        <x:v>10.1186/s13089-025-00458-w</x:v>
      </x:c>
      <x:c r="X227" s="174" t="str">
        <x:v>41184648</x:v>
      </x:c>
      <x:c r="Y227" s="174" t="str">
        <x:v>PMC12583298</x:v>
      </x:c>
      <x:c r="Z227" s="174"/>
      <x:c r="AA227" s="174" t="str">
        <x:v>PubMed/MEDLINE</x:v>
      </x:c>
      <x:c r="AB227" s="174" t="str">
        <x:v>PUBMED-B-v1.0-2026-08-28</x:v>
      </x:c>
      <x:c r="AC227" s="174" t="str">
        <x:v>SP-PUBMED-B-20260828</x:v>
      </x:c>
      <x:c r="AD227" s="177" t="n">
        <x:v>46262</x:v>
      </x:c>
      <x:c r="AE227" s="177" t="n">
        <x:v>46272</x:v>
      </x:c>
      <x:c r="AF227" s="174" t="str">
        <x:v>D6MS74EE</x:v>
      </x:c>
      <x:c r="AG227" s="174"/>
      <x:c r="AH227" s="174" t="str">
        <x:v>Tactical Athlete → Operational Readiness Brazil</x:v>
      </x:c>
      <x:c r="AI227" s="174" t="str">
        <x:v>evidence-family:B</x:v>
      </x:c>
      <x:c r="AJ227" s="174"/>
      <x:c r="AK227" s="175" t="str">
        <x:f>IF(AJ227="","",IF(OR(LOWER(AJ227)="brazil",LOWER(AJ227)="brasil"),"Yes","No"))</x:f>
      </x:c>
      <x:c r="AL227" s="174"/>
      <x:c r="AM227" s="174"/>
      <x:c r="AN227" s="174"/>
      <x:c r="AO227" s="178"/>
      <x:c r="AP227" s="174"/>
      <x:c r="AQ227" s="174"/>
      <x:c r="AR227" s="174"/>
      <x:c r="AS227" s="174"/>
      <x:c r="AT227" s="174"/>
      <x:c r="AU227" s="174"/>
      <x:c r="AV227" s="174"/>
      <x:c r="AW227" s="174"/>
      <x:c r="AX227" s="174"/>
      <x:c r="AY227" s="174"/>
      <x:c r="AZ227" s="174"/>
      <x:c r="BA227" s="174"/>
      <x:c r="BB227" s="174"/>
      <x:c r="BC227" s="174"/>
      <x:c r="BD227" s="174"/>
      <x:c r="BE227" s="174"/>
      <x:c r="BF227" s="174"/>
      <x:c r="BG227" s="174"/>
      <x:c r="BH227" s="174"/>
      <x:c r="BI227" s="174"/>
      <x:c r="BJ227" s="174"/>
      <x:c r="BK227" s="174"/>
      <x:c r="BL227" s="174"/>
      <x:c r="BM227" s="174"/>
      <x:c r="BN227" s="174"/>
      <x:c r="BO227" s="174"/>
      <x:c r="BP227" s="174"/>
      <x:c r="BQ227" s="174"/>
      <x:c r="BR227" s="174"/>
      <x:c r="BS227" s="174"/>
      <x:c r="BT227" s="174"/>
      <x:c r="BU227" s="174"/>
      <x:c r="BV227" s="174"/>
      <x:c r="BW227" s="174"/>
      <x:c r="BX227" s="174"/>
      <x:c r="BY227" s="174"/>
      <x:c r="BZ227" s="174"/>
      <x:c r="CA227" s="174"/>
      <x:c r="CB227" s="174"/>
      <x:c r="CC227" s="174"/>
      <x:c r="CD227" s="174"/>
      <x:c r="CE227" s="174"/>
      <x:c r="CF227" s="174"/>
      <x:c r="CG227" s="174"/>
      <x:c r="CH227" s="174"/>
      <x:c r="CI227" s="179"/>
      <x:c r="CJ227" s="174" t="str">
        <x:v>Yes</x:v>
      </x:c>
      <x:c r="CK227" s="174" t="str">
        <x:v>Yes</x:v>
      </x:c>
      <x:c r="CL227" s="174" t="str">
        <x:v>Yes</x:v>
      </x:c>
      <x:c r="CM227" s="174" t="str">
        <x:v>Clear</x:v>
      </x:c>
      <x:c r="CN227" s="174" t="str">
        <x:v>Verified — clear</x:v>
      </x:c>
      <x:c r="CO227" s="177" t="n">
        <x:v>46272</x:v>
      </x:c>
      <x:c r="CP227" s="174" t="str">
        <x:v>https://pubmed.ncbi.nlm.nih.gov/41184648/</x:v>
      </x:c>
      <x:c r="CQ227" s="174"/>
      <x:c r="CR227" s="174"/>
      <x:c r="CS227" s="174"/>
      <x:c r="CT227" s="174"/>
      <x:c r="CU227" s="176"/>
      <x:c r="CV227" s="176"/>
      <x:c r="CW227" s="176"/>
      <x:c r="CX227" s="176"/>
      <x:c r="CY227" s="176"/>
      <x:c r="CZ227" s="176"/>
      <x:c r="DA227" s="176"/>
      <x:c r="DB227" s="175" t="str">
        <x:f>IF(L227="","",IF(AND(COUNT(CU227:DA227)=7,OR(CU227=0,CU227=1,CU227=2),OR(CV227=0,CV227=1,CV227=2),OR(CW227=0,CW227=1,CW227=2),OR(CX227=0,CX227=1,CX227=2),OR(CY227=0,CY227=1,CY227=2),OR(CZ227=0,CZ227=1,CZ227=2),OR(DA227=0,DA227=1,DA227=2)),SUM(CU227:DA227),""))</x:f>
      </x:c>
      <x:c r="DC227" s="180" t="str">
        <x:f>IF(DB227="","",ROUND(DB227/14*10,1))</x:f>
      </x:c>
      <x:c r="DD227" s="174" t="str">
        <x:v>Pending</x:v>
      </x:c>
      <x:c r="DE227" s="175" t="str">
        <x:f>IF(L227="","",IF(DC227="","Pending",IF(DD227="Yes","CONDITIONAL — safety override",IF(DC227&gt;=8,"HIGH",IF(DC227&gt;=5,"CONDITIONAL","LOW")))))</x:f>
        <x:v>Pending</x:v>
      </x:c>
      <x:c r="DF227" s="174" t="str">
        <x:v>Pending screening and full-text appraisal; no transferability judgment made at identification.</x:v>
      </x:c>
      <x:c r="DG227" s="174"/>
      <x:c r="DH227" s="174"/>
      <x:c r="DI227" s="174"/>
      <x:c r="DJ227" s="174"/>
      <x:c r="DK227" s="174"/>
      <x:c r="DL227" s="174"/>
      <x:c r="DM227" s="174"/>
      <x:c r="DN227" s="174"/>
      <x:c r="DO227" s="174"/>
      <x:c r="DP227" s="174"/>
      <x:c r="DQ227" s="174"/>
      <x:c r="DR227" s="174"/>
      <x:c r="DS227" s="174"/>
      <x:c r="DT227" s="174"/>
      <x:c r="DU227" s="174"/>
      <x:c r="DV227" s="174"/>
      <x:c r="DW227" s="174"/>
      <x:c r="DX227" s="174"/>
      <x:c r="DY227" s="174"/>
      <x:c r="DZ227" s="174" t="str">
        <x:v>Title/abstract screening alone does not establish effectiveness, causality, methodological quality, transferability to Brazilian public safety or an institutional recommendation.</x:v>
      </x:c>
      <x:c r="EA227" s="174" t="str">
        <x:v>Pending</x:v>
      </x:c>
      <x:c r="EB227" s="175" t="str">
        <x:f>IF(L227="","",IF(EC227="READY","Yes","No / Pending"))</x:f>
        <x:v>No / Pending</x:v>
      </x:c>
      <x:c r="EC227" s="174" t="str">
        <x:f>IF(L227="","",IF(OR(ISNUMBER(SEARCH("Retracted Publication",Q227)),CM227="Retracted",CN227="Retracted",CM227="Expression of Concern",CN227="Expression of Concern",F227="Not used",CG227="Critical",CH227="High",CH227="Critical"),"BLOCKED — integrity or use restriction",IF(AND(CJ227="Yes",CK227="Yes",CL227="Yes"),IF(AND(CM227="Clear",CN227="Verified — clear"),IF(AND(AND(LEN(TRIM(CF227))&gt;0,LEFT(LOWER(TRIM(CF227)),7)&lt;&gt;"pending"),OR(CG227="High",CG227="Moderate"),OR(CH227="Low",CH227="Some concerns",CH227="Not applicable")),IF(AND(DD227="No",OR(DE227="HIGH",DE227="CONDITIONAL"),AND(LEN(TRIM(DF227))&gt;0,LEFT(LOWER(TRIM(DF227)),7)&lt;&gt;"pending")),IF(AND(AND(LEN(TRIM(DT227))&gt;0,LEFT(LOWER(TRIM(DT227)),7)&lt;&gt;"pending"),AND(LEN(TRIM(DU227))&gt;0,LEFT(LOWER(TRIM(DU227)),7)&lt;&gt;"pending"),OR(AND(LEN(TRIM(DV227))&gt;0,LEFT(LOWER(TRIM(DV227)),7)&lt;&gt;"pending"),AND(LEN(TRIM(DW227))&gt;0,LEFT(LOWER(TRIM(DW227)),7)&lt;&gt;"pending")),AND(LEN(TRIM(DX227))&gt;0,LEFT(LOWER(TRIM(DX227)),7)&lt;&gt;"pending")),IF(AND(F227="Claim-ready",OR(EA227="Strong",EA227="Moderate"),AND(LEN(TRIM(G227))&gt;0,LEFT(LOWER(TRIM(G227)),7)&lt;&gt;"pending"),G227&lt;&gt;"No substantive use decision is permitted from identification metadata alone.",AND(LEN(TRIM(DZ227))&gt;0,LEFT(LOWER(TRIM(DZ227)),7)&lt;&gt;"pending"),DZ227&lt;&gt;"Identification metadata alone does not permit any substantive scientific, causal, operational, or institutional claim.",AND(LEN(TRIM(EI227))&gt;0,LEFT(LOWER(TRIM(EI227)),7)&lt;&gt;"pending"),ISNUMBER(EH227),EH227&gt;0),"READY","PENDING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7" s="174" t="str">
        <x:v>Pending</x:v>
      </x:c>
      <x:c r="EE227" s="174"/>
      <x:c r="EF227" s="174" t="str">
        <x:v>Pending</x:v>
      </x:c>
      <x:c r="EG227" s="174" t="str">
        <x:v>Pending</x:v>
      </x:c>
      <x:c r="EH227" s="177"/>
      <x:c r="EI227" s="500"/>
      <x:c r="EJ227" s="174"/>
      <x:c r="EK227" s="174" t="str">
        <x:v>Pending</x:v>
      </x:c>
      <x:c r="EL227" s="177" t="n">
        <x:v>46272</x:v>
      </x:c>
      <x:c r="EM227" s="174" t="str">
        <x:v>Production PubMed record imported and reconciled to Zotero item D6MS74EE;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27" s="181" t="n">
        <x:f>IF(L227="","",(IF(N227&lt;&gt;"",1,0)+IF(O227&lt;&gt;"",1,0)+IF(AJ227&lt;&gt;"",1,0)+IF(AU227&lt;&gt;"",1,0)+IF(BE227&lt;&gt;"",1,0)+IF(CF227&lt;&gt;"",1,0)+IF(CJ227="Yes",1,0)+IF(CL227="Yes",1,0)+IF(DE227&lt;&gt;"Pending",1,0)+IF(F227&lt;&gt;"",1,0)+IF(DZ227&lt;&gt;"",1,0)+IF(EI227&lt;&gt;"",1,0))/12)</x:f>
        <x:v>0.5</x:v>
      </x:c>
    </x:row>
    <x:row r="228">
      <x:c r="A228" s="175" t="str">
        <x:v>EV-0225</x:v>
      </x:c>
      <x:c r="B228" s="174" t="str">
        <x:v>Integrity check</x:v>
      </x:c>
      <x:c r="C228" s="175" t="str">
        <x:f>IF(L228="","",IF(LEFT(EC228,7)="BLOCKED","🔴 Do not use for conclusion",IF(EB228="Yes","🟢 Claim-ready","🟡 Caution / context")))</x:f>
        <x:v>🟡 Caution / context</x:v>
      </x:c>
      <x:c r="D228" s="174" t="str">
        <x:f>IF(L228="","",EC228)</x:f>
        <x:v>PENDING — appropriate appraisal</x:v>
      </x:c>
      <x:c r="E228" s="174" t="str">
        <x:v>P3 — Medium</x:v>
      </x:c>
      <x:c r="F228" s="174" t="str">
        <x:v>Pending</x:v>
      </x:c>
      <x:c r="G228" s="174" t="str">
        <x:v>Title/abstract identify an explicit implementation-science construct; retain for full-text assessment.</x:v>
      </x:c>
      <x:c r="H228" s="174" t="str">
        <x:v>Obtain and review lawful full text; confirm human adjudication; then select a design-specific appraisal instrument.</x:v>
      </x:c>
      <x:c r="I228" s="174"/>
      <x:c r="J228" s="174" t="str">
        <x:v>C — Implementation Science</x:v>
      </x:c>
      <x:c r="K228" s="174" t="str">
        <x:v>IDENTIFIED</x:v>
      </x:c>
      <x:c r="L228" s="174" t="str">
        <x:v>Adaptation, implementation, and evaluation of a protective mental health intervention (Resilient minds) for Canadian volunteer firefighters.</x:v>
      </x:c>
      <x:c r="M228" s="174"/>
      <x:c r="N228" s="174" t="str">
        <x:v>MacDermid, Joy C; Killip, Shannon C; Brazil, Amanda; Lomotan, Margaret; Fraser, Steve; Bryant, Dianne; Cramm, Heidi; Carleton, R Nicholas</x:v>
      </x:c>
      <x:c r="O228" s="176" t="n">
        <x:v>2026</x:v>
      </x:c>
      <x:c r="P228" s="174" t="str">
        <x:v>Comprehensive psychiatry</x:v>
      </x:c>
      <x:c r="Q228" s="174" t="str">
        <x:v>Journal Article; Research Support, Non-U.S. Gov't</x:v>
      </x:c>
      <x:c r="R228" s="174" t="str">
        <x:v>Unclear</x:v>
      </x:c>
      <x:c r="S228" s="174" t="str">
        <x:v>Unknown</x:v>
      </x:c>
      <x:c r="T228" s="174" t="str">
        <x:v>eng</x:v>
      </x:c>
      <x:c r="U228" s="174" t="str">
        <x:v>https://pubmed.ncbi.nlm.nih.gov/41175613/</x:v>
      </x:c>
      <x:c r="V228" s="174" t="str">
        <x:v>10.1016/j.comppsych.2025.152643</x:v>
      </x:c>
      <x:c r="W228" s="175" t="str">
        <x:f>IF(V228="","",LOWER(SUBSTITUTE(SUBSTITUTE(SUBSTITUTE(SUBSTITUTE(TRIM(V228),"https://doi.org/",""),"http://doi.org/",""),"https://dx.doi.org/",""),"doi:","")))</x:f>
        <x:v>10.1016/j.comppsych.2025.152643</x:v>
      </x:c>
      <x:c r="X228" s="174" t="str">
        <x:v>41175613</x:v>
      </x:c>
      <x:c r="Y228" s="174" t="str"/>
      <x:c r="Z228" s="174"/>
      <x:c r="AA228" s="174" t="str">
        <x:v>PubMed/MEDLINE</x:v>
      </x:c>
      <x:c r="AB228" s="174" t="str">
        <x:v>PUBMED-C-v1.0-2026-08-28</x:v>
      </x:c>
      <x:c r="AC228" s="174" t="str">
        <x:v>SP-PUBMED-C-20260828</x:v>
      </x:c>
      <x:c r="AD228" s="177" t="n">
        <x:v>46262</x:v>
      </x:c>
      <x:c r="AE228" s="177" t="n">
        <x:v>46272</x:v>
      </x:c>
      <x:c r="AF228" s="174" t="str">
        <x:v>K67WZT9Y</x:v>
      </x:c>
      <x:c r="AG228" s="174"/>
      <x:c r="AH228" s="174" t="str">
        <x:v>Tactical Athlete → Operational Readiness Brazil</x:v>
      </x:c>
      <x:c r="AI228" s="174" t="str">
        <x:v>evidence-family:C</x:v>
      </x:c>
      <x:c r="AJ228" s="174"/>
      <x:c r="AK228" s="175" t="str">
        <x:f>IF(AJ228="","",IF(OR(LOWER(AJ228)="brazil",LOWER(AJ228)="brasil"),"Yes","No"))</x:f>
      </x:c>
      <x:c r="AL228" s="174"/>
      <x:c r="AM228" s="174"/>
      <x:c r="AN228" s="174"/>
      <x:c r="AO228" s="178"/>
      <x:c r="AP228" s="174"/>
      <x:c r="AQ228" s="174"/>
      <x:c r="AR228" s="174"/>
      <x:c r="AS228" s="174"/>
      <x:c r="AT228" s="174"/>
      <x:c r="AU228" s="174"/>
      <x:c r="AV228" s="174"/>
      <x:c r="AW228" s="174"/>
      <x:c r="AX228" s="174"/>
      <x:c r="AY228" s="174"/>
      <x:c r="AZ228" s="174"/>
      <x:c r="BA228" s="174"/>
      <x:c r="BB228" s="174"/>
      <x:c r="BC228" s="174"/>
      <x:c r="BD228" s="174"/>
      <x:c r="BE228" s="174"/>
      <x:c r="BF228" s="174"/>
      <x:c r="BG228" s="174"/>
      <x:c r="BH228" s="174"/>
      <x:c r="BI228" s="174"/>
      <x:c r="BJ228" s="174"/>
      <x:c r="BK228" s="174"/>
      <x:c r="BL228" s="174"/>
      <x:c r="BM228" s="174"/>
      <x:c r="BN228" s="174"/>
      <x:c r="BO228" s="174"/>
      <x:c r="BP228" s="174"/>
      <x:c r="BQ228" s="174"/>
      <x:c r="BR228" s="174"/>
      <x:c r="BS228" s="174"/>
      <x:c r="BT228" s="174"/>
      <x:c r="BU228" s="174"/>
      <x:c r="BV228" s="174"/>
      <x:c r="BW228" s="174"/>
      <x:c r="BX228" s="174"/>
      <x:c r="BY228" s="174"/>
      <x:c r="BZ228" s="174"/>
      <x:c r="CA228" s="174"/>
      <x:c r="CB228" s="174"/>
      <x:c r="CC228" s="174"/>
      <x:c r="CD228" s="174"/>
      <x:c r="CE228" s="174"/>
      <x:c r="CF228" s="174"/>
      <x:c r="CG228" s="174"/>
      <x:c r="CH228" s="174"/>
      <x:c r="CI228" s="179"/>
      <x:c r="CJ228" s="174" t="str">
        <x:v>Yes</x:v>
      </x:c>
      <x:c r="CK228" s="174" t="str">
        <x:v>Yes</x:v>
      </x:c>
      <x:c r="CL228" s="174" t="str">
        <x:v>Yes</x:v>
      </x:c>
      <x:c r="CM228" s="174" t="str">
        <x:v>Clear</x:v>
      </x:c>
      <x:c r="CN228" s="174" t="str">
        <x:v>Verified — clear</x:v>
      </x:c>
      <x:c r="CO228" s="177" t="n">
        <x:v>46272</x:v>
      </x:c>
      <x:c r="CP228" s="174" t="str">
        <x:v>https://pubmed.ncbi.nlm.nih.gov/41175613/</x:v>
      </x:c>
      <x:c r="CQ228" s="174"/>
      <x:c r="CR228" s="174"/>
      <x:c r="CS228" s="174"/>
      <x:c r="CT228" s="174"/>
      <x:c r="CU228" s="176"/>
      <x:c r="CV228" s="176"/>
      <x:c r="CW228" s="176"/>
      <x:c r="CX228" s="176"/>
      <x:c r="CY228" s="176"/>
      <x:c r="CZ228" s="176"/>
      <x:c r="DA228" s="176"/>
      <x:c r="DB228" s="175" t="str">
        <x:f>IF(L228="","",IF(AND(COUNT(CU228:DA228)=7,OR(CU228=0,CU228=1,CU228=2),OR(CV228=0,CV228=1,CV228=2),OR(CW228=0,CW228=1,CW228=2),OR(CX228=0,CX228=1,CX228=2),OR(CY228=0,CY228=1,CY228=2),OR(CZ228=0,CZ228=1,CZ228=2),OR(DA228=0,DA228=1,DA228=2)),SUM(CU228:DA228),""))</x:f>
      </x:c>
      <x:c r="DC228" s="180" t="str">
        <x:f>IF(DB228="","",ROUND(DB228/14*10,1))</x:f>
      </x:c>
      <x:c r="DD228" s="174" t="str">
        <x:v>Pending</x:v>
      </x:c>
      <x:c r="DE228" s="175" t="str">
        <x:f>IF(L228="","",IF(DC228="","Pending",IF(DD228="Yes","CONDITIONAL — safety override",IF(DC228&gt;=8,"HIGH",IF(DC228&gt;=5,"CONDITIONAL","LOW")))))</x:f>
        <x:v>Pending</x:v>
      </x:c>
      <x:c r="DF228" s="174" t="str">
        <x:v>Pending screening and full-text appraisal; no transferability judgment made at identification.</x:v>
      </x:c>
      <x:c r="DG228" s="174"/>
      <x:c r="DH228" s="174"/>
      <x:c r="DI228" s="174"/>
      <x:c r="DJ228" s="174"/>
      <x:c r="DK228" s="174"/>
      <x:c r="DL228" s="174"/>
      <x:c r="DM228" s="174"/>
      <x:c r="DN228" s="174"/>
      <x:c r="DO228" s="174"/>
      <x:c r="DP228" s="174"/>
      <x:c r="DQ228" s="174"/>
      <x:c r="DR228" s="174"/>
      <x:c r="DS228" s="174"/>
      <x:c r="DT228" s="174"/>
      <x:c r="DU228" s="174"/>
      <x:c r="DV228" s="174"/>
      <x:c r="DW228" s="174"/>
      <x:c r="DX228" s="174"/>
      <x:c r="DY228" s="174"/>
      <x:c r="DZ228" s="174" t="str">
        <x:v>Title/abstract screening alone does not establish effectiveness, causality, methodological quality, transferability to Brazilian public safety or an institutional recommendation.</x:v>
      </x:c>
      <x:c r="EA228" s="174" t="str">
        <x:v>Pending</x:v>
      </x:c>
      <x:c r="EB228" s="175" t="str">
        <x:f>IF(L228="","",IF(EC228="READY","Yes","No / Pending"))</x:f>
        <x:v>No / Pending</x:v>
      </x:c>
      <x:c r="EC228" s="174" t="str">
        <x:f>IF(L228="","",IF(OR(ISNUMBER(SEARCH("Retracted Publication",Q228)),CM228="Retracted",CN228="Retracted",CM228="Expression of Concern",CN228="Expression of Concern",F228="Not used",CG228="Critical",CH228="High",CH228="Critical"),"BLOCKED — integrity or use restriction",IF(AND(CJ228="Yes",CK228="Yes",CL228="Yes"),IF(AND(CM228="Clear",CN228="Verified — clear"),IF(AND(AND(LEN(TRIM(CF228))&gt;0,LEFT(LOWER(TRIM(CF228)),7)&lt;&gt;"pending"),OR(CG228="High",CG228="Moderate"),OR(CH228="Low",CH228="Some concerns",CH228="Not applicable")),IF(AND(DD228="No",OR(DE228="HIGH",DE228="CONDITIONAL"),AND(LEN(TRIM(DF228))&gt;0,LEFT(LOWER(TRIM(DF228)),7)&lt;&gt;"pending")),IF(AND(AND(LEN(TRIM(DT228))&gt;0,LEFT(LOWER(TRIM(DT228)),7)&lt;&gt;"pending"),AND(LEN(TRIM(DU228))&gt;0,LEFT(LOWER(TRIM(DU228)),7)&lt;&gt;"pending"),OR(AND(LEN(TRIM(DV228))&gt;0,LEFT(LOWER(TRIM(DV228)),7)&lt;&gt;"pending"),AND(LEN(TRIM(DW228))&gt;0,LEFT(LOWER(TRIM(DW228)),7)&lt;&gt;"pending")),AND(LEN(TRIM(DX228))&gt;0,LEFT(LOWER(TRIM(DX228)),7)&lt;&gt;"pending")),IF(AND(F228="Claim-ready",OR(EA228="Strong",EA228="Moderate"),AND(LEN(TRIM(G228))&gt;0,LEFT(LOWER(TRIM(G228)),7)&lt;&gt;"pending"),G228&lt;&gt;"No substantive use decision is permitted from identification metadata alone.",AND(LEN(TRIM(DZ228))&gt;0,LEFT(LOWER(TRIM(DZ228)),7)&lt;&gt;"pending"),DZ228&lt;&gt;"Identification metadata alone does not permit any substantive scientific, causal, operational, or institutional claim.",AND(LEN(TRIM(EI228))&gt;0,LEFT(LOWER(TRIM(EI228)),7)&lt;&gt;"pending"),ISNUMBER(EH228),EH228&gt;0),"READY","PENDING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8" s="174" t="str">
        <x:v>Pending</x:v>
      </x:c>
      <x:c r="EE228" s="174"/>
      <x:c r="EF228" s="174" t="str">
        <x:v>Pending</x:v>
      </x:c>
      <x:c r="EG228" s="174" t="str">
        <x:v>Pending</x:v>
      </x:c>
      <x:c r="EH228" s="177"/>
      <x:c r="EI228" s="500"/>
      <x:c r="EJ228" s="174"/>
      <x:c r="EK228" s="174" t="str">
        <x:v>Pending</x:v>
      </x:c>
      <x:c r="EL228" s="177" t="n">
        <x:v>46272</x:v>
      </x:c>
      <x:c r="EM228" s="174" t="str">
        <x:v>Production PubMed record imported and reconciled to Zotero item K67WZT9Y;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28" s="181" t="n">
        <x:f>IF(L228="","",(IF(N228&lt;&gt;"",1,0)+IF(O228&lt;&gt;"",1,0)+IF(AJ228&lt;&gt;"",1,0)+IF(AU228&lt;&gt;"",1,0)+IF(BE228&lt;&gt;"",1,0)+IF(CF228&lt;&gt;"",1,0)+IF(CJ228="Yes",1,0)+IF(CL228="Yes",1,0)+IF(DE228&lt;&gt;"Pending",1,0)+IF(F228&lt;&gt;"",1,0)+IF(DZ228&lt;&gt;"",1,0)+IF(EI228&lt;&gt;"",1,0))/12)</x:f>
        <x:v>0.5</x:v>
      </x:c>
    </x:row>
    <x:row r="229">
      <x:c r="A229" s="175" t="str">
        <x:v>EV-0226</x:v>
      </x:c>
      <x:c r="B229" s="174" t="str">
        <x:v>Integrity check</x:v>
      </x:c>
      <x:c r="C229" s="175" t="str">
        <x:f>IF(L229="","",IF(LEFT(EC229,7)="BLOCKED","🔴 Do not use for conclusion",IF(EB229="Yes","🟢 Claim-ready","🟡 Caution / context")))</x:f>
        <x:v>🟡 Caution / context</x:v>
      </x:c>
      <x:c r="D229" s="174" t="str">
        <x:f>IF(L229="","",EC229)</x:f>
        <x:v>PENDING — appropriate appraisal</x:v>
      </x:c>
      <x:c r="E229" s="174" t="str">
        <x:v>P3 — Medium</x:v>
      </x:c>
      <x:c r="F229" s="174" t="str">
        <x:v>Pending</x:v>
      </x:c>
      <x:c r="G229" s="174" t="str">
        <x:v>Title/abstract identify an explicit tactical/public-safety context and readiness domain; retain for full-text assessment.</x:v>
      </x:c>
      <x:c r="H229" s="174" t="str">
        <x:v>Obtain and review lawful full text; confirm human adjudication; then select a design-specific appraisal instrument.</x:v>
      </x:c>
      <x:c r="I229" s="174"/>
      <x:c r="J229" s="174" t="str">
        <x:v>A — Core</x:v>
      </x:c>
      <x:c r="K229" s="174" t="str">
        <x:v>IDENTIFIED</x:v>
      </x:c>
      <x:c r="L229" s="174" t="str">
        <x:v>Prevalence of Temporomandibular Disorders in Military, Police, and Firefighter Personnel: A Systematic Review and Meta-Analysis.</x:v>
      </x:c>
      <x:c r="M229" s="174"/>
      <x:c r="N229" s="174" t="str">
        <x:v>Nakamai, Luiz F; Sgreccia, Paula C; Anselmo, Cezar A F; de Souza, Renata O C B</x:v>
      </x:c>
      <x:c r="O229" s="176" t="n">
        <x:v>2026</x:v>
      </x:c>
      <x:c r="P229" s="174" t="str">
        <x:v>Military medicine</x:v>
      </x:c>
      <x:c r="Q229" s="174" t="str">
        <x:v>Journal Article; Meta-Analysis; Systematic Review</x:v>
      </x:c>
      <x:c r="R229" s="174" t="str">
        <x:v>Unclear</x:v>
      </x:c>
      <x:c r="S229" s="174" t="str">
        <x:v>Unknown</x:v>
      </x:c>
      <x:c r="T229" s="174" t="str">
        <x:v>eng</x:v>
      </x:c>
      <x:c r="U229" s="174" t="str">
        <x:v>https://pubmed.ncbi.nlm.nih.gov/41175355/</x:v>
      </x:c>
      <x:c r="V229" s="174" t="str">
        <x:v>10.1093/milmed/usaf533</x:v>
      </x:c>
      <x:c r="W229" s="175" t="str">
        <x:f>IF(V229="","",LOWER(SUBSTITUTE(SUBSTITUTE(SUBSTITUTE(SUBSTITUTE(TRIM(V229),"https://doi.org/",""),"http://doi.org/",""),"https://dx.doi.org/",""),"doi:","")))</x:f>
        <x:v>10.1093/milmed/usaf533</x:v>
      </x:c>
      <x:c r="X229" s="174" t="str">
        <x:v>41175355</x:v>
      </x:c>
      <x:c r="Y229" s="174" t="str"/>
      <x:c r="Z229" s="174"/>
      <x:c r="AA229" s="174" t="str">
        <x:v>PubMed/MEDLINE</x:v>
      </x:c>
      <x:c r="AB229" s="174" t="str">
        <x:v>PUBMED-A-v1.0-2026-08-28</x:v>
      </x:c>
      <x:c r="AC229" s="174" t="str">
        <x:v>SP-PUBMED-A-20260828</x:v>
      </x:c>
      <x:c r="AD229" s="177" t="n">
        <x:v>46262</x:v>
      </x:c>
      <x:c r="AE229" s="177" t="n">
        <x:v>46272</x:v>
      </x:c>
      <x:c r="AF229" s="174" t="str">
        <x:v>9RRI5ICL</x:v>
      </x:c>
      <x:c r="AG229" s="174"/>
      <x:c r="AH229" s="174" t="str">
        <x:v>Tactical Athlete → Operational Readiness Brazil</x:v>
      </x:c>
      <x:c r="AI229" s="174" t="str">
        <x:v>evidence-family:A</x:v>
      </x:c>
      <x:c r="AJ229" s="174"/>
      <x:c r="AK229" s="175" t="str">
        <x:f>IF(AJ229="","",IF(OR(LOWER(AJ229)="brazil",LOWER(AJ229)="brasil"),"Yes","No"))</x:f>
      </x:c>
      <x:c r="AL229" s="174"/>
      <x:c r="AM229" s="174"/>
      <x:c r="AN229" s="174"/>
      <x:c r="AO229" s="178"/>
      <x:c r="AP229" s="174"/>
      <x:c r="AQ229" s="174"/>
      <x:c r="AR229" s="174"/>
      <x:c r="AS229" s="174"/>
      <x:c r="AT229" s="174"/>
      <x:c r="AU229" s="174"/>
      <x:c r="AV229" s="174"/>
      <x:c r="AW229" s="174"/>
      <x:c r="AX229" s="174"/>
      <x:c r="AY229" s="174"/>
      <x:c r="AZ229" s="174"/>
      <x:c r="BA229" s="174"/>
      <x:c r="BB229" s="174"/>
      <x:c r="BC229" s="174"/>
      <x:c r="BD229" s="174"/>
      <x:c r="BE229" s="174"/>
      <x:c r="BF229" s="174"/>
      <x:c r="BG229" s="174"/>
      <x:c r="BH229" s="174"/>
      <x:c r="BI229" s="174"/>
      <x:c r="BJ229" s="174"/>
      <x:c r="BK229" s="174"/>
      <x:c r="BL229" s="174"/>
      <x:c r="BM229" s="174"/>
      <x:c r="BN229" s="174"/>
      <x:c r="BO229" s="174"/>
      <x:c r="BP229" s="174"/>
      <x:c r="BQ229" s="174"/>
      <x:c r="BR229" s="174"/>
      <x:c r="BS229" s="174"/>
      <x:c r="BT229" s="174"/>
      <x:c r="BU229" s="174"/>
      <x:c r="BV229" s="174"/>
      <x:c r="BW229" s="174"/>
      <x:c r="BX229" s="174"/>
      <x:c r="BY229" s="174"/>
      <x:c r="BZ229" s="174"/>
      <x:c r="CA229" s="174"/>
      <x:c r="CB229" s="174"/>
      <x:c r="CC229" s="174"/>
      <x:c r="CD229" s="174"/>
      <x:c r="CE229" s="174"/>
      <x:c r="CF229" s="174"/>
      <x:c r="CG229" s="174"/>
      <x:c r="CH229" s="174"/>
      <x:c r="CI229" s="179"/>
      <x:c r="CJ229" s="174" t="str">
        <x:v>Yes</x:v>
      </x:c>
      <x:c r="CK229" s="174" t="str">
        <x:v>Yes</x:v>
      </x:c>
      <x:c r="CL229" s="174" t="str">
        <x:v>Yes</x:v>
      </x:c>
      <x:c r="CM229" s="174" t="str">
        <x:v>Clear</x:v>
      </x:c>
      <x:c r="CN229" s="174" t="str">
        <x:v>Verified — clear</x:v>
      </x:c>
      <x:c r="CO229" s="177" t="n">
        <x:v>46272</x:v>
      </x:c>
      <x:c r="CP229" s="174" t="str">
        <x:v>https://pubmed.ncbi.nlm.nih.gov/41175355/</x:v>
      </x:c>
      <x:c r="CQ229" s="174"/>
      <x:c r="CR229" s="174"/>
      <x:c r="CS229" s="174"/>
      <x:c r="CT229" s="174"/>
      <x:c r="CU229" s="176"/>
      <x:c r="CV229" s="176"/>
      <x:c r="CW229" s="176"/>
      <x:c r="CX229" s="176"/>
      <x:c r="CY229" s="176"/>
      <x:c r="CZ229" s="176"/>
      <x:c r="DA229" s="176"/>
      <x:c r="DB229" s="175" t="str">
        <x:f>IF(L229="","",IF(AND(COUNT(CU229:DA229)=7,OR(CU229=0,CU229=1,CU229=2),OR(CV229=0,CV229=1,CV229=2),OR(CW229=0,CW229=1,CW229=2),OR(CX229=0,CX229=1,CX229=2),OR(CY229=0,CY229=1,CY229=2),OR(CZ229=0,CZ229=1,CZ229=2),OR(DA229=0,DA229=1,DA229=2)),SUM(CU229:DA229),""))</x:f>
      </x:c>
      <x:c r="DC229" s="180" t="str">
        <x:f>IF(DB229="","",ROUND(DB229/14*10,1))</x:f>
      </x:c>
      <x:c r="DD229" s="174" t="str">
        <x:v>Pending</x:v>
      </x:c>
      <x:c r="DE229" s="175" t="str">
        <x:f>IF(L229="","",IF(DC229="","Pending",IF(DD229="Yes","CONDITIONAL — safety override",IF(DC229&gt;=8,"HIGH",IF(DC229&gt;=5,"CONDITIONAL","LOW")))))</x:f>
        <x:v>Pending</x:v>
      </x:c>
      <x:c r="DF229" s="174" t="str">
        <x:v>Pending screening and full-text appraisal; no transferability judgment made at identification.</x:v>
      </x:c>
      <x:c r="DG229" s="174"/>
      <x:c r="DH229" s="174"/>
      <x:c r="DI229" s="174"/>
      <x:c r="DJ229" s="174"/>
      <x:c r="DK229" s="174"/>
      <x:c r="DL229" s="174"/>
      <x:c r="DM229" s="174"/>
      <x:c r="DN229" s="174"/>
      <x:c r="DO229" s="174"/>
      <x:c r="DP229" s="174"/>
      <x:c r="DQ229" s="174"/>
      <x:c r="DR229" s="174"/>
      <x:c r="DS229" s="174"/>
      <x:c r="DT229" s="174"/>
      <x:c r="DU229" s="174"/>
      <x:c r="DV229" s="174"/>
      <x:c r="DW229" s="174"/>
      <x:c r="DX229" s="174"/>
      <x:c r="DY229" s="174"/>
      <x:c r="DZ229" s="174" t="str">
        <x:v>Title/abstract screening alone does not establish effectiveness, causality, methodological quality, transferability to Brazilian public safety or an institutional recommendation.</x:v>
      </x:c>
      <x:c r="EA229" s="174" t="str">
        <x:v>Pending</x:v>
      </x:c>
      <x:c r="EB229" s="175" t="str">
        <x:f>IF(L229="","",IF(EC229="READY","Yes","No / Pending"))</x:f>
        <x:v>No / Pending</x:v>
      </x:c>
      <x:c r="EC229" s="174" t="str">
        <x:f>IF(L229="","",IF(OR(ISNUMBER(SEARCH("Retracted Publication",Q229)),CM229="Retracted",CN229="Retracted",CM229="Expression of Concern",CN229="Expression of Concern",F229="Not used",CG229="Critical",CH229="High",CH229="Critical"),"BLOCKED — integrity or use restriction",IF(AND(CJ229="Yes",CK229="Yes",CL229="Yes"),IF(AND(CM229="Clear",CN229="Verified — clear"),IF(AND(AND(LEN(TRIM(CF229))&gt;0,LEFT(LOWER(TRIM(CF229)),7)&lt;&gt;"pending"),OR(CG229="High",CG229="Moderate"),OR(CH229="Low",CH229="Some concerns",CH229="Not applicable")),IF(AND(DD229="No",OR(DE229="HIGH",DE229="CONDITIONAL"),AND(LEN(TRIM(DF229))&gt;0,LEFT(LOWER(TRIM(DF229)),7)&lt;&gt;"pending")),IF(AND(AND(LEN(TRIM(DT229))&gt;0,LEFT(LOWER(TRIM(DT229)),7)&lt;&gt;"pending"),AND(LEN(TRIM(DU229))&gt;0,LEFT(LOWER(TRIM(DU229)),7)&lt;&gt;"pending"),OR(AND(LEN(TRIM(DV229))&gt;0,LEFT(LOWER(TRIM(DV229)),7)&lt;&gt;"pending"),AND(LEN(TRIM(DW229))&gt;0,LEFT(LOWER(TRIM(DW229)),7)&lt;&gt;"pending")),AND(LEN(TRIM(DX229))&gt;0,LEFT(LOWER(TRIM(DX229)),7)&lt;&gt;"pending")),IF(AND(F229="Claim-ready",OR(EA229="Strong",EA229="Moderate"),AND(LEN(TRIM(G229))&gt;0,LEFT(LOWER(TRIM(G229)),7)&lt;&gt;"pending"),G229&lt;&gt;"No substantive use decision is permitted from identification metadata alone.",AND(LEN(TRIM(DZ229))&gt;0,LEFT(LOWER(TRIM(DZ229)),7)&lt;&gt;"pending"),DZ229&lt;&gt;"Identification metadata alone does not permit any substantive scientific, causal, operational, or institutional claim.",AND(LEN(TRIM(EI229))&gt;0,LEFT(LOWER(TRIM(EI229)),7)&lt;&gt;"pending"),ISNUMBER(EH229),EH229&gt;0),"READY","PENDING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29" s="174" t="str">
        <x:v>Pending</x:v>
      </x:c>
      <x:c r="EE229" s="174"/>
      <x:c r="EF229" s="174" t="str">
        <x:v>Pending</x:v>
      </x:c>
      <x:c r="EG229" s="174" t="str">
        <x:v>Pending</x:v>
      </x:c>
      <x:c r="EH229" s="177"/>
      <x:c r="EI229" s="500"/>
      <x:c r="EJ229" s="174"/>
      <x:c r="EK229" s="174" t="str">
        <x:v>Pending</x:v>
      </x:c>
      <x:c r="EL229" s="177" t="n">
        <x:v>46272</x:v>
      </x:c>
      <x:c r="EM229" s="174" t="str">
        <x:v>Production PubMed record imported and reconciled to Zotero item 9RRI5ICL;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29" s="181" t="n">
        <x:f>IF(L229="","",(IF(N229&lt;&gt;"",1,0)+IF(O229&lt;&gt;"",1,0)+IF(AJ229&lt;&gt;"",1,0)+IF(AU229&lt;&gt;"",1,0)+IF(BE229&lt;&gt;"",1,0)+IF(CF229&lt;&gt;"",1,0)+IF(CJ229="Yes",1,0)+IF(CL229="Yes",1,0)+IF(DE229&lt;&gt;"Pending",1,0)+IF(F229&lt;&gt;"",1,0)+IF(DZ229&lt;&gt;"",1,0)+IF(EI229&lt;&gt;"",1,0))/12)</x:f>
        <x:v>0.5</x:v>
      </x:c>
    </x:row>
    <x:row r="230">
      <x:c r="A230" s="175" t="str">
        <x:v>EV-0227</x:v>
      </x:c>
      <x:c r="B230" s="174" t="str">
        <x:v>Integrity check</x:v>
      </x:c>
      <x:c r="C230" s="175" t="str">
        <x:f>IF(L230="","",IF(LEFT(EC230,7)="BLOCKED","🔴 Do not use for conclusion",IF(EB230="Yes","🟢 Claim-ready","🟡 Caution / context")))</x:f>
        <x:v>🟡 Caution / context</x:v>
      </x:c>
      <x:c r="D230" s="174" t="str">
        <x:f>IF(L230="","",EC230)</x:f>
        <x:v>PENDING — appropriate appraisal</x:v>
      </x:c>
      <x:c r="E230" s="174" t="str">
        <x:v>P3 — Medium</x:v>
      </x:c>
      <x:c r="F230" s="174" t="str">
        <x:v>Pending</x:v>
      </x:c>
      <x:c r="G230" s="174" t="str">
        <x:v>A potentially relevant concept is present, but direct applicability is ambiguous at title/abstract level.</x:v>
      </x:c>
      <x:c r="H230" s="174" t="str">
        <x:v>Human title/abstract adjudication; retrieve full text if relevance remains plausible.</x:v>
      </x:c>
      <x:c r="I230" s="174"/>
      <x:c r="J230" s="174" t="str">
        <x:v>A — Core</x:v>
      </x:c>
      <x:c r="K230" s="174" t="str">
        <x:v>IDENTIFIED</x:v>
      </x:c>
      <x:c r="L230" s="174" t="str">
        <x:v>Core Competencies for Novice Military Family and Women's Health Nurse Practitioners: Skills for Effective Military and Operational Readiness.</x:v>
      </x:c>
      <x:c r="M230" s="174"/>
      <x:c r="N230" s="174" t="str">
        <x:v>Sheets, Deanna M; Kepler, Kristin M; Beatty, Jonathan; Tobin, Eric T; Johnson, Heather L</x:v>
      </x:c>
      <x:c r="O230" s="176" t="n">
        <x:v>2025</x:v>
      </x:c>
      <x:c r="P230" s="174" t="str">
        <x:v>Military medicine</x:v>
      </x:c>
      <x:c r="Q230" s="174" t="str">
        <x:v>Journal Article</x:v>
      </x:c>
      <x:c r="R230" s="174" t="str">
        <x:v>Unclear</x:v>
      </x:c>
      <x:c r="S230" s="174" t="str">
        <x:v>Unknown</x:v>
      </x:c>
      <x:c r="T230" s="174" t="str">
        <x:v>eng</x:v>
      </x:c>
      <x:c r="U230" s="174" t="str">
        <x:v>https://pubmed.ncbi.nlm.nih.gov/41172124/</x:v>
      </x:c>
      <x:c r="V230" s="174" t="str">
        <x:v>10.1093/milmed/usaf477</x:v>
      </x:c>
      <x:c r="W230" s="175" t="str">
        <x:f>IF(V230="","",LOWER(SUBSTITUTE(SUBSTITUTE(SUBSTITUTE(SUBSTITUTE(TRIM(V230),"https://doi.org/",""),"http://doi.org/",""),"https://dx.doi.org/",""),"doi:","")))</x:f>
        <x:v>10.1093/milmed/usaf477</x:v>
      </x:c>
      <x:c r="X230" s="174" t="str">
        <x:v>41172124</x:v>
      </x:c>
      <x:c r="Y230" s="174" t="str"/>
      <x:c r="Z230" s="174"/>
      <x:c r="AA230" s="174" t="str">
        <x:v>PubMed/MEDLINE</x:v>
      </x:c>
      <x:c r="AB230" s="174" t="str">
        <x:v>PUBMED-A-v1.0-2026-08-28</x:v>
      </x:c>
      <x:c r="AC230" s="174" t="str">
        <x:v>SP-PUBMED-A-20260828</x:v>
      </x:c>
      <x:c r="AD230" s="177" t="n">
        <x:v>46262</x:v>
      </x:c>
      <x:c r="AE230" s="177" t="n">
        <x:v>46272</x:v>
      </x:c>
      <x:c r="AF230" s="174" t="str">
        <x:v>NSR6C5VX</x:v>
      </x:c>
      <x:c r="AG230" s="174"/>
      <x:c r="AH230" s="174" t="str">
        <x:v>Tactical Athlete → Operational Readiness Brazil</x:v>
      </x:c>
      <x:c r="AI230" s="174" t="str">
        <x:v>evidence-family:A</x:v>
      </x:c>
      <x:c r="AJ230" s="174"/>
      <x:c r="AK230" s="175" t="str">
        <x:f>IF(AJ230="","",IF(OR(LOWER(AJ230)="brazil",LOWER(AJ230)="brasil"),"Yes","No"))</x:f>
      </x:c>
      <x:c r="AL230" s="174"/>
      <x:c r="AM230" s="174"/>
      <x:c r="AN230" s="174"/>
      <x:c r="AO230" s="178"/>
      <x:c r="AP230" s="174"/>
      <x:c r="AQ230" s="174"/>
      <x:c r="AR230" s="174"/>
      <x:c r="AS230" s="174"/>
      <x:c r="AT230" s="174"/>
      <x:c r="AU230" s="174"/>
      <x:c r="AV230" s="174"/>
      <x:c r="AW230" s="174"/>
      <x:c r="AX230" s="174"/>
      <x:c r="AY230" s="174"/>
      <x:c r="AZ230" s="174"/>
      <x:c r="BA230" s="174"/>
      <x:c r="BB230" s="174"/>
      <x:c r="BC230" s="174"/>
      <x:c r="BD230" s="174"/>
      <x:c r="BE230" s="174"/>
      <x:c r="BF230" s="174"/>
      <x:c r="BG230" s="174"/>
      <x:c r="BH230" s="174"/>
      <x:c r="BI230" s="174"/>
      <x:c r="BJ230" s="174"/>
      <x:c r="BK230" s="174"/>
      <x:c r="BL230" s="174"/>
      <x:c r="BM230" s="174"/>
      <x:c r="BN230" s="174"/>
      <x:c r="BO230" s="174"/>
      <x:c r="BP230" s="174"/>
      <x:c r="BQ230" s="174"/>
      <x:c r="BR230" s="174"/>
      <x:c r="BS230" s="174"/>
      <x:c r="BT230" s="174"/>
      <x:c r="BU230" s="174"/>
      <x:c r="BV230" s="174"/>
      <x:c r="BW230" s="174"/>
      <x:c r="BX230" s="174"/>
      <x:c r="BY230" s="174"/>
      <x:c r="BZ230" s="174"/>
      <x:c r="CA230" s="174"/>
      <x:c r="CB230" s="174"/>
      <x:c r="CC230" s="174"/>
      <x:c r="CD230" s="174"/>
      <x:c r="CE230" s="174"/>
      <x:c r="CF230" s="174"/>
      <x:c r="CG230" s="174"/>
      <x:c r="CH230" s="174"/>
      <x:c r="CI230" s="179"/>
      <x:c r="CJ230" s="174" t="str">
        <x:v>Yes</x:v>
      </x:c>
      <x:c r="CK230" s="174" t="str">
        <x:v>Yes</x:v>
      </x:c>
      <x:c r="CL230" s="174" t="str">
        <x:v>Yes</x:v>
      </x:c>
      <x:c r="CM230" s="174" t="str">
        <x:v>Clear</x:v>
      </x:c>
      <x:c r="CN230" s="174" t="str">
        <x:v>Verified — clear</x:v>
      </x:c>
      <x:c r="CO230" s="177" t="n">
        <x:v>46272</x:v>
      </x:c>
      <x:c r="CP230" s="174" t="str">
        <x:v>https://pubmed.ncbi.nlm.nih.gov/41172124/</x:v>
      </x:c>
      <x:c r="CQ230" s="174"/>
      <x:c r="CR230" s="174"/>
      <x:c r="CS230" s="174"/>
      <x:c r="CT230" s="174"/>
      <x:c r="CU230" s="176"/>
      <x:c r="CV230" s="176"/>
      <x:c r="CW230" s="176"/>
      <x:c r="CX230" s="176"/>
      <x:c r="CY230" s="176"/>
      <x:c r="CZ230" s="176"/>
      <x:c r="DA230" s="176"/>
      <x:c r="DB230" s="175" t="str">
        <x:f>IF(L230="","",IF(AND(COUNT(CU230:DA230)=7,OR(CU230=0,CU230=1,CU230=2),OR(CV230=0,CV230=1,CV230=2),OR(CW230=0,CW230=1,CW230=2),OR(CX230=0,CX230=1,CX230=2),OR(CY230=0,CY230=1,CY230=2),OR(CZ230=0,CZ230=1,CZ230=2),OR(DA230=0,DA230=1,DA230=2)),SUM(CU230:DA230),""))</x:f>
      </x:c>
      <x:c r="DC230" s="180" t="str">
        <x:f>IF(DB230="","",ROUND(DB230/14*10,1))</x:f>
      </x:c>
      <x:c r="DD230" s="174" t="str">
        <x:v>Pending</x:v>
      </x:c>
      <x:c r="DE230" s="175" t="str">
        <x:f>IF(L230="","",IF(DC230="","Pending",IF(DD230="Yes","CONDITIONAL — safety override",IF(DC230&gt;=8,"HIGH",IF(DC230&gt;=5,"CONDITIONAL","LOW")))))</x:f>
        <x:v>Pending</x:v>
      </x:c>
      <x:c r="DF230" s="174" t="str">
        <x:v>Pending screening and full-text appraisal; no transferability judgment made at identification.</x:v>
      </x:c>
      <x:c r="DG230" s="174"/>
      <x:c r="DH230" s="174"/>
      <x:c r="DI230" s="174"/>
      <x:c r="DJ230" s="174"/>
      <x:c r="DK230" s="174"/>
      <x:c r="DL230" s="174"/>
      <x:c r="DM230" s="174"/>
      <x:c r="DN230" s="174"/>
      <x:c r="DO230" s="174"/>
      <x:c r="DP230" s="174"/>
      <x:c r="DQ230" s="174"/>
      <x:c r="DR230" s="174"/>
      <x:c r="DS230" s="174"/>
      <x:c r="DT230" s="174"/>
      <x:c r="DU230" s="174"/>
      <x:c r="DV230" s="174"/>
      <x:c r="DW230" s="174"/>
      <x:c r="DX230" s="174"/>
      <x:c r="DY230" s="174"/>
      <x:c r="DZ230" s="174" t="str">
        <x:v>Title/abstract information is insufficient for a substantive scientific, causal, transferability or institutional claim.</x:v>
      </x:c>
      <x:c r="EA230" s="174" t="str">
        <x:v>Pending</x:v>
      </x:c>
      <x:c r="EB230" s="175" t="str">
        <x:f>IF(L230="","",IF(EC230="READY","Yes","No / Pending"))</x:f>
        <x:v>No / Pending</x:v>
      </x:c>
      <x:c r="EC230" s="174" t="str">
        <x:f>IF(L230="","",IF(OR(ISNUMBER(SEARCH("Retracted Publication",Q230)),CM230="Retracted",CN230="Retracted",CM230="Expression of Concern",CN230="Expression of Concern",F230="Not used",CG230="Critical",CH230="High",CH230="Critical"),"BLOCKED — integrity or use restriction",IF(AND(CJ230="Yes",CK230="Yes",CL230="Yes"),IF(AND(CM230="Clear",CN230="Verified — clear"),IF(AND(AND(LEN(TRIM(CF230))&gt;0,LEFT(LOWER(TRIM(CF230)),7)&lt;&gt;"pending"),OR(CG230="High",CG230="Moderate"),OR(CH230="Low",CH230="Some concerns",CH230="Not applicable")),IF(AND(DD230="No",OR(DE230="HIGH",DE230="CONDITIONAL"),AND(LEN(TRIM(DF230))&gt;0,LEFT(LOWER(TRIM(DF230)),7)&lt;&gt;"pending")),IF(AND(AND(LEN(TRIM(DT230))&gt;0,LEFT(LOWER(TRIM(DT230)),7)&lt;&gt;"pending"),AND(LEN(TRIM(DU230))&gt;0,LEFT(LOWER(TRIM(DU230)),7)&lt;&gt;"pending"),OR(AND(LEN(TRIM(DV230))&gt;0,LEFT(LOWER(TRIM(DV230)),7)&lt;&gt;"pending"),AND(LEN(TRIM(DW230))&gt;0,LEFT(LOWER(TRIM(DW230)),7)&lt;&gt;"pending")),AND(LEN(TRIM(DX230))&gt;0,LEFT(LOWER(TRIM(DX230)),7)&lt;&gt;"pending")),IF(AND(F230="Claim-ready",OR(EA230="Strong",EA230="Moderate"),AND(LEN(TRIM(G230))&gt;0,LEFT(LOWER(TRIM(G230)),7)&lt;&gt;"pending"),G230&lt;&gt;"No substantive use decision is permitted from identification metadata alone.",AND(LEN(TRIM(DZ230))&gt;0,LEFT(LOWER(TRIM(DZ230)),7)&lt;&gt;"pending"),DZ230&lt;&gt;"Identification metadata alone does not permit any substantive scientific, causal, operational, or institutional claim.",AND(LEN(TRIM(EI230))&gt;0,LEFT(LOWER(TRIM(EI230)),7)&lt;&gt;"pending"),ISNUMBER(EH230),EH230&gt;0),"READY","PENDING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0" s="174" t="str">
        <x:v>Pending</x:v>
      </x:c>
      <x:c r="EE230" s="174"/>
      <x:c r="EF230" s="174" t="str">
        <x:v>Pending</x:v>
      </x:c>
      <x:c r="EG230" s="174" t="str">
        <x:v>Pending</x:v>
      </x:c>
      <x:c r="EH230" s="177"/>
      <x:c r="EI230" s="500"/>
      <x:c r="EJ230" s="174"/>
      <x:c r="EK230" s="174" t="str">
        <x:v>Pending</x:v>
      </x:c>
      <x:c r="EL230" s="177" t="n">
        <x:v>46272</x:v>
      </x:c>
      <x:c r="EM230" s="174" t="str">
        <x:v>Production PubMed record imported and reconciled to Zotero item NSR6C5VX;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30" s="181" t="n">
        <x:f>IF(L230="","",(IF(N230&lt;&gt;"",1,0)+IF(O230&lt;&gt;"",1,0)+IF(AJ230&lt;&gt;"",1,0)+IF(AU230&lt;&gt;"",1,0)+IF(BE230&lt;&gt;"",1,0)+IF(CF230&lt;&gt;"",1,0)+IF(CJ230="Yes",1,0)+IF(CL230="Yes",1,0)+IF(DE230&lt;&gt;"Pending",1,0)+IF(F230&lt;&gt;"",1,0)+IF(DZ230&lt;&gt;"",1,0)+IF(EI230&lt;&gt;"",1,0))/12)</x:f>
        <x:v>0.5</x:v>
      </x:c>
    </x:row>
    <x:row r="231">
      <x:c r="A231" s="175" t="str">
        <x:v>EV-0228</x:v>
      </x:c>
      <x:c r="B231" s="174" t="str">
        <x:v>Integrity check</x:v>
      </x:c>
      <x:c r="C231" s="175" t="str">
        <x:f>IF(L231="","",IF(LEFT(EC231,7)="BLOCKED","🔴 Do not use for conclusion",IF(EB231="Yes","🟢 Claim-ready","🟡 Caution / context")))</x:f>
        <x:v>🟡 Caution / context</x:v>
      </x:c>
      <x:c r="D231" s="174" t="str">
        <x:f>IF(L231="","",EC231)</x:f>
        <x:v>PENDING — appropriate appraisal</x:v>
      </x:c>
      <x:c r="E231" s="174" t="str">
        <x:v>P3 — Medium</x:v>
      </x:c>
      <x:c r="F231" s="174" t="str">
        <x:v>Pending</x:v>
      </x:c>
      <x:c r="G231" s="174" t="str">
        <x:v>Title/abstract identify an explicit tactical/public-safety context and readiness domain; retain for full-text assessment.</x:v>
      </x:c>
      <x:c r="H231" s="174" t="str">
        <x:v>Obtain and review lawful full text; confirm human adjudication; then select a design-specific appraisal instrument.</x:v>
      </x:c>
      <x:c r="I231" s="174"/>
      <x:c r="J231" s="174" t="str">
        <x:v>A — Core</x:v>
      </x:c>
      <x:c r="K231" s="174" t="str">
        <x:v>IDENTIFIED</x:v>
      </x:c>
      <x:c r="L231" s="174" t="str">
        <x:v>Tracing How the Emergence of Chronic Pain Affects Military Identity: A Narrative Inquiry of Pain Trajectories Among Canadian Veterans.</x:v>
      </x:c>
      <x:c r="M231" s="174"/>
      <x:c r="N231" s="174" t="str">
        <x:v>Majid, Umair; Hoppe, Tom; Priest, Phoebe; Lacroix, Leane; Held, Nicholas; Pedlar, David; Kuluski, Kerry</x:v>
      </x:c>
      <x:c r="O231" s="176" t="n">
        <x:v>2025</x:v>
      </x:c>
      <x:c r="P231" s="174" t="str">
        <x:v>Healthcare (Basel, Switzerland)</x:v>
      </x:c>
      <x:c r="Q231" s="174" t="str">
        <x:v>Journal Article</x:v>
      </x:c>
      <x:c r="R231" s="174" t="str">
        <x:v>Unclear</x:v>
      </x:c>
      <x:c r="S231" s="174" t="str">
        <x:v>Unknown</x:v>
      </x:c>
      <x:c r="T231" s="174" t="str">
        <x:v>eng</x:v>
      </x:c>
      <x:c r="U231" s="174" t="str">
        <x:v>https://pubmed.ncbi.nlm.nih.gov/41154333/</x:v>
      </x:c>
      <x:c r="V231" s="174" t="str">
        <x:v>10.3390/healthcare13202655</x:v>
      </x:c>
      <x:c r="W231" s="175" t="str">
        <x:f>IF(V231="","",LOWER(SUBSTITUTE(SUBSTITUTE(SUBSTITUTE(SUBSTITUTE(TRIM(V231),"https://doi.org/",""),"http://doi.org/",""),"https://dx.doi.org/",""),"doi:","")))</x:f>
        <x:v>10.3390/healthcare13202655</x:v>
      </x:c>
      <x:c r="X231" s="174" t="str">
        <x:v>41154333</x:v>
      </x:c>
      <x:c r="Y231" s="174" t="str">
        <x:v>PMC12564806</x:v>
      </x:c>
      <x:c r="Z231" s="174"/>
      <x:c r="AA231" s="174" t="str">
        <x:v>PubMed/MEDLINE</x:v>
      </x:c>
      <x:c r="AB231" s="174" t="str">
        <x:v>PUBMED-A-v1.0-2026-08-28</x:v>
      </x:c>
      <x:c r="AC231" s="174" t="str">
        <x:v>SP-PUBMED-A-20260828</x:v>
      </x:c>
      <x:c r="AD231" s="177" t="n">
        <x:v>46262</x:v>
      </x:c>
      <x:c r="AE231" s="177" t="n">
        <x:v>46272</x:v>
      </x:c>
      <x:c r="AF231" s="174" t="str">
        <x:v>J7RP8W6Z</x:v>
      </x:c>
      <x:c r="AG231" s="174"/>
      <x:c r="AH231" s="174" t="str">
        <x:v>Tactical Athlete → Operational Readiness Brazil</x:v>
      </x:c>
      <x:c r="AI231" s="174" t="str">
        <x:v>evidence-family:A</x:v>
      </x:c>
      <x:c r="AJ231" s="174"/>
      <x:c r="AK231" s="175" t="str">
        <x:f>IF(AJ231="","",IF(OR(LOWER(AJ231)="brazil",LOWER(AJ231)="brasil"),"Yes","No"))</x:f>
      </x:c>
      <x:c r="AL231" s="174"/>
      <x:c r="AM231" s="174"/>
      <x:c r="AN231" s="174"/>
      <x:c r="AO231" s="178"/>
      <x:c r="AP231" s="174"/>
      <x:c r="AQ231" s="174"/>
      <x:c r="AR231" s="174"/>
      <x:c r="AS231" s="174"/>
      <x:c r="AT231" s="174"/>
      <x:c r="AU231" s="174"/>
      <x:c r="AV231" s="174"/>
      <x:c r="AW231" s="174"/>
      <x:c r="AX231" s="174"/>
      <x:c r="AY231" s="174"/>
      <x:c r="AZ231" s="174"/>
      <x:c r="BA231" s="174"/>
      <x:c r="BB231" s="174"/>
      <x:c r="BC231" s="174"/>
      <x:c r="BD231" s="174"/>
      <x:c r="BE231" s="174"/>
      <x:c r="BF231" s="174"/>
      <x:c r="BG231" s="174"/>
      <x:c r="BH231" s="174"/>
      <x:c r="BI231" s="174"/>
      <x:c r="BJ231" s="174"/>
      <x:c r="BK231" s="174"/>
      <x:c r="BL231" s="174"/>
      <x:c r="BM231" s="174"/>
      <x:c r="BN231" s="174"/>
      <x:c r="BO231" s="174"/>
      <x:c r="BP231" s="174"/>
      <x:c r="BQ231" s="174"/>
      <x:c r="BR231" s="174"/>
      <x:c r="BS231" s="174"/>
      <x:c r="BT231" s="174"/>
      <x:c r="BU231" s="174"/>
      <x:c r="BV231" s="174"/>
      <x:c r="BW231" s="174"/>
      <x:c r="BX231" s="174"/>
      <x:c r="BY231" s="174"/>
      <x:c r="BZ231" s="174"/>
      <x:c r="CA231" s="174"/>
      <x:c r="CB231" s="174"/>
      <x:c r="CC231" s="174"/>
      <x:c r="CD231" s="174"/>
      <x:c r="CE231" s="174"/>
      <x:c r="CF231" s="174"/>
      <x:c r="CG231" s="174"/>
      <x:c r="CH231" s="174"/>
      <x:c r="CI231" s="179"/>
      <x:c r="CJ231" s="174" t="str">
        <x:v>Yes</x:v>
      </x:c>
      <x:c r="CK231" s="174" t="str">
        <x:v>Yes</x:v>
      </x:c>
      <x:c r="CL231" s="174" t="str">
        <x:v>Yes</x:v>
      </x:c>
      <x:c r="CM231" s="174" t="str">
        <x:v>Clear</x:v>
      </x:c>
      <x:c r="CN231" s="174" t="str">
        <x:v>Verified — clear</x:v>
      </x:c>
      <x:c r="CO231" s="177" t="n">
        <x:v>46272</x:v>
      </x:c>
      <x:c r="CP231" s="174" t="str">
        <x:v>https://pubmed.ncbi.nlm.nih.gov/41154333/</x:v>
      </x:c>
      <x:c r="CQ231" s="174"/>
      <x:c r="CR231" s="174"/>
      <x:c r="CS231" s="174"/>
      <x:c r="CT231" s="174"/>
      <x:c r="CU231" s="176"/>
      <x:c r="CV231" s="176"/>
      <x:c r="CW231" s="176"/>
      <x:c r="CX231" s="176"/>
      <x:c r="CY231" s="176"/>
      <x:c r="CZ231" s="176"/>
      <x:c r="DA231" s="176"/>
      <x:c r="DB231" s="175" t="str">
        <x:f>IF(L231="","",IF(AND(COUNT(CU231:DA231)=7,OR(CU231=0,CU231=1,CU231=2),OR(CV231=0,CV231=1,CV231=2),OR(CW231=0,CW231=1,CW231=2),OR(CX231=0,CX231=1,CX231=2),OR(CY231=0,CY231=1,CY231=2),OR(CZ231=0,CZ231=1,CZ231=2),OR(DA231=0,DA231=1,DA231=2)),SUM(CU231:DA231),""))</x:f>
      </x:c>
      <x:c r="DC231" s="180" t="str">
        <x:f>IF(DB231="","",ROUND(DB231/14*10,1))</x:f>
      </x:c>
      <x:c r="DD231" s="174" t="str">
        <x:v>Pending</x:v>
      </x:c>
      <x:c r="DE231" s="175" t="str">
        <x:f>IF(L231="","",IF(DC231="","Pending",IF(DD231="Yes","CONDITIONAL — safety override",IF(DC231&gt;=8,"HIGH",IF(DC231&gt;=5,"CONDITIONAL","LOW")))))</x:f>
        <x:v>Pending</x:v>
      </x:c>
      <x:c r="DF231" s="174" t="str">
        <x:v>Pending screening and full-text appraisal; no transferability judgment made at identification.</x:v>
      </x:c>
      <x:c r="DG231" s="174"/>
      <x:c r="DH231" s="174"/>
      <x:c r="DI231" s="174"/>
      <x:c r="DJ231" s="174"/>
      <x:c r="DK231" s="174"/>
      <x:c r="DL231" s="174"/>
      <x:c r="DM231" s="174"/>
      <x:c r="DN231" s="174"/>
      <x:c r="DO231" s="174"/>
      <x:c r="DP231" s="174"/>
      <x:c r="DQ231" s="174"/>
      <x:c r="DR231" s="174"/>
      <x:c r="DS231" s="174"/>
      <x:c r="DT231" s="174"/>
      <x:c r="DU231" s="174"/>
      <x:c r="DV231" s="174"/>
      <x:c r="DW231" s="174"/>
      <x:c r="DX231" s="174"/>
      <x:c r="DY231" s="174"/>
      <x:c r="DZ231" s="174" t="str">
        <x:v>Title/abstract screening alone does not establish effectiveness, causality, methodological quality, transferability to Brazilian public safety or an institutional recommendation.</x:v>
      </x:c>
      <x:c r="EA231" s="174" t="str">
        <x:v>Pending</x:v>
      </x:c>
      <x:c r="EB231" s="175" t="str">
        <x:f>IF(L231="","",IF(EC231="READY","Yes","No / Pending"))</x:f>
        <x:v>No / Pending</x:v>
      </x:c>
      <x:c r="EC231" s="174" t="str">
        <x:f>IF(L231="","",IF(OR(ISNUMBER(SEARCH("Retracted Publication",Q231)),CM231="Retracted",CN231="Retracted",CM231="Expression of Concern",CN231="Expression of Concern",F231="Not used",CG231="Critical",CH231="High",CH231="Critical"),"BLOCKED — integrity or use restriction",IF(AND(CJ231="Yes",CK231="Yes",CL231="Yes"),IF(AND(CM231="Clear",CN231="Verified — clear"),IF(AND(AND(LEN(TRIM(CF231))&gt;0,LEFT(LOWER(TRIM(CF231)),7)&lt;&gt;"pending"),OR(CG231="High",CG231="Moderate"),OR(CH231="Low",CH231="Some concerns",CH231="Not applicable")),IF(AND(DD231="No",OR(DE231="HIGH",DE231="CONDITIONAL"),AND(LEN(TRIM(DF231))&gt;0,LEFT(LOWER(TRIM(DF231)),7)&lt;&gt;"pending")),IF(AND(AND(LEN(TRIM(DT231))&gt;0,LEFT(LOWER(TRIM(DT231)),7)&lt;&gt;"pending"),AND(LEN(TRIM(DU231))&gt;0,LEFT(LOWER(TRIM(DU231)),7)&lt;&gt;"pending"),OR(AND(LEN(TRIM(DV231))&gt;0,LEFT(LOWER(TRIM(DV231)),7)&lt;&gt;"pending"),AND(LEN(TRIM(DW231))&gt;0,LEFT(LOWER(TRIM(DW231)),7)&lt;&gt;"pending")),AND(LEN(TRIM(DX231))&gt;0,LEFT(LOWER(TRIM(DX231)),7)&lt;&gt;"pending")),IF(AND(F231="Claim-ready",OR(EA231="Strong",EA231="Moderate"),AND(LEN(TRIM(G231))&gt;0,LEFT(LOWER(TRIM(G231)),7)&lt;&gt;"pending"),G231&lt;&gt;"No substantive use decision is permitted from identification metadata alone.",AND(LEN(TRIM(DZ231))&gt;0,LEFT(LOWER(TRIM(DZ231)),7)&lt;&gt;"pending"),DZ231&lt;&gt;"Identification metadata alone does not permit any substantive scientific, causal, operational, or institutional claim.",AND(LEN(TRIM(EI231))&gt;0,LEFT(LOWER(TRIM(EI231)),7)&lt;&gt;"pending"),ISNUMBER(EH231),EH231&gt;0),"READY","PENDING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1" s="174" t="str">
        <x:v>Pending</x:v>
      </x:c>
      <x:c r="EE231" s="174"/>
      <x:c r="EF231" s="174" t="str">
        <x:v>Pending</x:v>
      </x:c>
      <x:c r="EG231" s="174" t="str">
        <x:v>Pending</x:v>
      </x:c>
      <x:c r="EH231" s="177"/>
      <x:c r="EI231" s="500"/>
      <x:c r="EJ231" s="174"/>
      <x:c r="EK231" s="174" t="str">
        <x:v>Pending</x:v>
      </x:c>
      <x:c r="EL231" s="177" t="n">
        <x:v>46272</x:v>
      </x:c>
      <x:c r="EM231" s="174" t="str">
        <x:v>Production PubMed record imported and reconciled to Zotero item J7RP8W6Z;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1" s="181" t="n">
        <x:f>IF(L231="","",(IF(N231&lt;&gt;"",1,0)+IF(O231&lt;&gt;"",1,0)+IF(AJ231&lt;&gt;"",1,0)+IF(AU231&lt;&gt;"",1,0)+IF(BE231&lt;&gt;"",1,0)+IF(CF231&lt;&gt;"",1,0)+IF(CJ231="Yes",1,0)+IF(CL231="Yes",1,0)+IF(DE231&lt;&gt;"Pending",1,0)+IF(F231&lt;&gt;"",1,0)+IF(DZ231&lt;&gt;"",1,0)+IF(EI231&lt;&gt;"",1,0))/12)</x:f>
        <x:v>0.5</x:v>
      </x:c>
    </x:row>
    <x:row r="232">
      <x:c r="A232" s="175" t="str">
        <x:v>EV-0229</x:v>
      </x:c>
      <x:c r="B232" s="174" t="str">
        <x:v>Integrity check</x:v>
      </x:c>
      <x:c r="C232" s="175" t="str">
        <x:f>IF(L232="","",IF(LEFT(EC232,7)="BLOCKED","🔴 Do not use for conclusion",IF(EB232="Yes","🟢 Claim-ready","🟡 Caution / context")))</x:f>
        <x:v>🟡 Caution / context</x:v>
      </x:c>
      <x:c r="D232" s="174" t="str">
        <x:f>IF(L232="","",EC232)</x:f>
        <x:v>PENDING — appropriate appraisal</x:v>
      </x:c>
      <x:c r="E232" s="174" t="str">
        <x:v>P3 — Medium</x:v>
      </x:c>
      <x:c r="F232" s="174" t="str">
        <x:v>Pending</x:v>
      </x:c>
      <x:c r="G232" s="174" t="str">
        <x:v>Title/abstract identify an explicit tactical/public-safety context and readiness domain; retain for full-text assessment.</x:v>
      </x:c>
      <x:c r="H232" s="174" t="str">
        <x:v>Obtain and review lawful full text; confirm human adjudication; then select a design-specific appraisal instrument.</x:v>
      </x:c>
      <x:c r="I232" s="174"/>
      <x:c r="J232" s="174" t="str">
        <x:v>A — Core</x:v>
      </x:c>
      <x:c r="K232" s="174" t="str">
        <x:v>IDENTIFIED</x:v>
      </x:c>
      <x:c r="L232" s="174" t="str">
        <x:v>Occupational health in aviation: a cross-sectional study of barodontalgia among Malaysian air force pilots.</x:v>
      </x:c>
      <x:c r="M232" s="174"/>
      <x:c r="N232" s="174" t="str">
        <x:v>Abidin, Sulhi; Nazri, Sofia Azreena Mohd; Mazlan, Nurhidayu; Daud, Muhd Sharifuddin Mat; Haron, Mohammed Haizar; Muslim, Munawarah Silam Abu; Lin, Galvin Sim Siang</x:v>
      </x:c>
      <x:c r="O232" s="176" t="n">
        <x:v>2025</x:v>
      </x:c>
      <x:c r="P232" s="174" t="str">
        <x:v>BMC oral health</x:v>
      </x:c>
      <x:c r="Q232" s="174" t="str">
        <x:v>Journal Article</x:v>
      </x:c>
      <x:c r="R232" s="174" t="str">
        <x:v>Unclear</x:v>
      </x:c>
      <x:c r="S232" s="174" t="str">
        <x:v>Unknown</x:v>
      </x:c>
      <x:c r="T232" s="174" t="str">
        <x:v>eng</x:v>
      </x:c>
      <x:c r="U232" s="174" t="str">
        <x:v>https://pubmed.ncbi.nlm.nih.gov/41146147/</x:v>
      </x:c>
      <x:c r="V232" s="174" t="str">
        <x:v>10.1186/s12903-025-07068-x</x:v>
      </x:c>
      <x:c r="W232" s="175" t="str">
        <x:f>IF(V232="","",LOWER(SUBSTITUTE(SUBSTITUTE(SUBSTITUTE(SUBSTITUTE(TRIM(V232),"https://doi.org/",""),"http://doi.org/",""),"https://dx.doi.org/",""),"doi:","")))</x:f>
        <x:v>10.1186/s12903-025-07068-x</x:v>
      </x:c>
      <x:c r="X232" s="174" t="str">
        <x:v>41146147</x:v>
      </x:c>
      <x:c r="Y232" s="174" t="str">
        <x:v>PMC12560363</x:v>
      </x:c>
      <x:c r="Z232" s="174"/>
      <x:c r="AA232" s="174" t="str">
        <x:v>PubMed/MEDLINE</x:v>
      </x:c>
      <x:c r="AB232" s="174" t="str">
        <x:v>PUBMED-A-v1.0-2026-08-28</x:v>
      </x:c>
      <x:c r="AC232" s="174" t="str">
        <x:v>SP-PUBMED-A-20260828</x:v>
      </x:c>
      <x:c r="AD232" s="177" t="n">
        <x:v>46262</x:v>
      </x:c>
      <x:c r="AE232" s="177" t="n">
        <x:v>46272</x:v>
      </x:c>
      <x:c r="AF232" s="174" t="str">
        <x:v>JGD5GGUW</x:v>
      </x:c>
      <x:c r="AG232" s="174"/>
      <x:c r="AH232" s="174" t="str">
        <x:v>Tactical Athlete → Operational Readiness Brazil</x:v>
      </x:c>
      <x:c r="AI232" s="174" t="str">
        <x:v>evidence-family:A</x:v>
      </x:c>
      <x:c r="AJ232" s="174"/>
      <x:c r="AK232" s="175" t="str">
        <x:f>IF(AJ232="","",IF(OR(LOWER(AJ232)="brazil",LOWER(AJ232)="brasil"),"Yes","No"))</x:f>
      </x:c>
      <x:c r="AL232" s="174"/>
      <x:c r="AM232" s="174"/>
      <x:c r="AN232" s="174"/>
      <x:c r="AO232" s="178"/>
      <x:c r="AP232" s="174"/>
      <x:c r="AQ232" s="174"/>
      <x:c r="AR232" s="174"/>
      <x:c r="AS232" s="174"/>
      <x:c r="AT232" s="174"/>
      <x:c r="AU232" s="174"/>
      <x:c r="AV232" s="174"/>
      <x:c r="AW232" s="174"/>
      <x:c r="AX232" s="174"/>
      <x:c r="AY232" s="174"/>
      <x:c r="AZ232" s="174"/>
      <x:c r="BA232" s="174"/>
      <x:c r="BB232" s="174"/>
      <x:c r="BC232" s="174"/>
      <x:c r="BD232" s="174"/>
      <x:c r="BE232" s="174"/>
      <x:c r="BF232" s="174"/>
      <x:c r="BG232" s="174"/>
      <x:c r="BH232" s="174"/>
      <x:c r="BI232" s="174"/>
      <x:c r="BJ232" s="174"/>
      <x:c r="BK232" s="174"/>
      <x:c r="BL232" s="174"/>
      <x:c r="BM232" s="174"/>
      <x:c r="BN232" s="174"/>
      <x:c r="BO232" s="174"/>
      <x:c r="BP232" s="174"/>
      <x:c r="BQ232" s="174"/>
      <x:c r="BR232" s="174"/>
      <x:c r="BS232" s="174"/>
      <x:c r="BT232" s="174"/>
      <x:c r="BU232" s="174"/>
      <x:c r="BV232" s="174"/>
      <x:c r="BW232" s="174"/>
      <x:c r="BX232" s="174"/>
      <x:c r="BY232" s="174"/>
      <x:c r="BZ232" s="174"/>
      <x:c r="CA232" s="174"/>
      <x:c r="CB232" s="174"/>
      <x:c r="CC232" s="174"/>
      <x:c r="CD232" s="174"/>
      <x:c r="CE232" s="174"/>
      <x:c r="CF232" s="174"/>
      <x:c r="CG232" s="174"/>
      <x:c r="CH232" s="174"/>
      <x:c r="CI232" s="179"/>
      <x:c r="CJ232" s="174" t="str">
        <x:v>Yes</x:v>
      </x:c>
      <x:c r="CK232" s="174" t="str">
        <x:v>Yes</x:v>
      </x:c>
      <x:c r="CL232" s="174" t="str">
        <x:v>Yes</x:v>
      </x:c>
      <x:c r="CM232" s="174" t="str">
        <x:v>Clear</x:v>
      </x:c>
      <x:c r="CN232" s="174" t="str">
        <x:v>Verified — clear</x:v>
      </x:c>
      <x:c r="CO232" s="177" t="n">
        <x:v>46272</x:v>
      </x:c>
      <x:c r="CP232" s="174" t="str">
        <x:v>https://pubmed.ncbi.nlm.nih.gov/41146147/</x:v>
      </x:c>
      <x:c r="CQ232" s="174"/>
      <x:c r="CR232" s="174"/>
      <x:c r="CS232" s="174"/>
      <x:c r="CT232" s="174"/>
      <x:c r="CU232" s="176"/>
      <x:c r="CV232" s="176"/>
      <x:c r="CW232" s="176"/>
      <x:c r="CX232" s="176"/>
      <x:c r="CY232" s="176"/>
      <x:c r="CZ232" s="176"/>
      <x:c r="DA232" s="176"/>
      <x:c r="DB232" s="175" t="str">
        <x:f>IF(L232="","",IF(AND(COUNT(CU232:DA232)=7,OR(CU232=0,CU232=1,CU232=2),OR(CV232=0,CV232=1,CV232=2),OR(CW232=0,CW232=1,CW232=2),OR(CX232=0,CX232=1,CX232=2),OR(CY232=0,CY232=1,CY232=2),OR(CZ232=0,CZ232=1,CZ232=2),OR(DA232=0,DA232=1,DA232=2)),SUM(CU232:DA232),""))</x:f>
      </x:c>
      <x:c r="DC232" s="180" t="str">
        <x:f>IF(DB232="","",ROUND(DB232/14*10,1))</x:f>
      </x:c>
      <x:c r="DD232" s="174" t="str">
        <x:v>Pending</x:v>
      </x:c>
      <x:c r="DE232" s="175" t="str">
        <x:f>IF(L232="","",IF(DC232="","Pending",IF(DD232="Yes","CONDITIONAL — safety override",IF(DC232&gt;=8,"HIGH",IF(DC232&gt;=5,"CONDITIONAL","LOW")))))</x:f>
        <x:v>Pending</x:v>
      </x:c>
      <x:c r="DF232" s="174" t="str">
        <x:v>Pending screening and full-text appraisal; no transferability judgment made at identification.</x:v>
      </x:c>
      <x:c r="DG232" s="174"/>
      <x:c r="DH232" s="174"/>
      <x:c r="DI232" s="174"/>
      <x:c r="DJ232" s="174"/>
      <x:c r="DK232" s="174"/>
      <x:c r="DL232" s="174"/>
      <x:c r="DM232" s="174"/>
      <x:c r="DN232" s="174"/>
      <x:c r="DO232" s="174"/>
      <x:c r="DP232" s="174"/>
      <x:c r="DQ232" s="174"/>
      <x:c r="DR232" s="174"/>
      <x:c r="DS232" s="174"/>
      <x:c r="DT232" s="174"/>
      <x:c r="DU232" s="174"/>
      <x:c r="DV232" s="174"/>
      <x:c r="DW232" s="174"/>
      <x:c r="DX232" s="174"/>
      <x:c r="DY232" s="174"/>
      <x:c r="DZ232" s="174" t="str">
        <x:v>Title/abstract screening alone does not establish effectiveness, causality, methodological quality, transferability to Brazilian public safety or an institutional recommendation.</x:v>
      </x:c>
      <x:c r="EA232" s="174" t="str">
        <x:v>Pending</x:v>
      </x:c>
      <x:c r="EB232" s="175" t="str">
        <x:f>IF(L232="","",IF(EC232="READY","Yes","No / Pending"))</x:f>
        <x:v>No / Pending</x:v>
      </x:c>
      <x:c r="EC232" s="174" t="str">
        <x:f>IF(L232="","",IF(OR(ISNUMBER(SEARCH("Retracted Publication",Q232)),CM232="Retracted",CN232="Retracted",CM232="Expression of Concern",CN232="Expression of Concern",F232="Not used",CG232="Critical",CH232="High",CH232="Critical"),"BLOCKED — integrity or use restriction",IF(AND(CJ232="Yes",CK232="Yes",CL232="Yes"),IF(AND(CM232="Clear",CN232="Verified — clear"),IF(AND(AND(LEN(TRIM(CF232))&gt;0,LEFT(LOWER(TRIM(CF232)),7)&lt;&gt;"pending"),OR(CG232="High",CG232="Moderate"),OR(CH232="Low",CH232="Some concerns",CH232="Not applicable")),IF(AND(DD232="No",OR(DE232="HIGH",DE232="CONDITIONAL"),AND(LEN(TRIM(DF232))&gt;0,LEFT(LOWER(TRIM(DF232)),7)&lt;&gt;"pending")),IF(AND(AND(LEN(TRIM(DT232))&gt;0,LEFT(LOWER(TRIM(DT232)),7)&lt;&gt;"pending"),AND(LEN(TRIM(DU232))&gt;0,LEFT(LOWER(TRIM(DU232)),7)&lt;&gt;"pending"),OR(AND(LEN(TRIM(DV232))&gt;0,LEFT(LOWER(TRIM(DV232)),7)&lt;&gt;"pending"),AND(LEN(TRIM(DW232))&gt;0,LEFT(LOWER(TRIM(DW232)),7)&lt;&gt;"pending")),AND(LEN(TRIM(DX232))&gt;0,LEFT(LOWER(TRIM(DX232)),7)&lt;&gt;"pending")),IF(AND(F232="Claim-ready",OR(EA232="Strong",EA232="Moderate"),AND(LEN(TRIM(G232))&gt;0,LEFT(LOWER(TRIM(G232)),7)&lt;&gt;"pending"),G232&lt;&gt;"No substantive use decision is permitted from identification metadata alone.",AND(LEN(TRIM(DZ232))&gt;0,LEFT(LOWER(TRIM(DZ232)),7)&lt;&gt;"pending"),DZ232&lt;&gt;"Identification metadata alone does not permit any substantive scientific, causal, operational, or institutional claim.",AND(LEN(TRIM(EI232))&gt;0,LEFT(LOWER(TRIM(EI232)),7)&lt;&gt;"pending"),ISNUMBER(EH232),EH232&gt;0),"READY","PENDING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2" s="174" t="str">
        <x:v>Pending</x:v>
      </x:c>
      <x:c r="EE232" s="174"/>
      <x:c r="EF232" s="174" t="str">
        <x:v>Pending</x:v>
      </x:c>
      <x:c r="EG232" s="174" t="str">
        <x:v>Pending</x:v>
      </x:c>
      <x:c r="EH232" s="177"/>
      <x:c r="EI232" s="500"/>
      <x:c r="EJ232" s="174"/>
      <x:c r="EK232" s="174" t="str">
        <x:v>Pending</x:v>
      </x:c>
      <x:c r="EL232" s="177" t="n">
        <x:v>46272</x:v>
      </x:c>
      <x:c r="EM232" s="174" t="str">
        <x:v>Production PubMed record imported and reconciled to Zotero item JGD5GGUW;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2" s="181" t="n">
        <x:f>IF(L232="","",(IF(N232&lt;&gt;"",1,0)+IF(O232&lt;&gt;"",1,0)+IF(AJ232&lt;&gt;"",1,0)+IF(AU232&lt;&gt;"",1,0)+IF(BE232&lt;&gt;"",1,0)+IF(CF232&lt;&gt;"",1,0)+IF(CJ232="Yes",1,0)+IF(CL232="Yes",1,0)+IF(DE232&lt;&gt;"Pending",1,0)+IF(F232&lt;&gt;"",1,0)+IF(DZ232&lt;&gt;"",1,0)+IF(EI232&lt;&gt;"",1,0))/12)</x:f>
        <x:v>0.5</x:v>
      </x:c>
    </x:row>
    <x:row r="233">
      <x:c r="A233" s="175" t="str">
        <x:v>EV-0230</x:v>
      </x:c>
      <x:c r="B233" s="174" t="str">
        <x:v>Integrity check</x:v>
      </x:c>
      <x:c r="C233" s="175" t="str">
        <x:f>IF(L233="","",IF(LEFT(EC233,7)="BLOCKED","🔴 Do not use for conclusion",IF(EB233="Yes","🟢 Claim-ready","🟡 Caution / context")))</x:f>
        <x:v>🟡 Caution / context</x:v>
      </x:c>
      <x:c r="D233" s="174" t="str">
        <x:f>IF(L233="","",EC233)</x:f>
        <x:v>PENDING — appropriate appraisal</x:v>
      </x:c>
      <x:c r="E233" s="174" t="str">
        <x:v>P3 — Medium</x:v>
      </x:c>
      <x:c r="F233" s="174" t="str">
        <x:v>Pending</x:v>
      </x:c>
      <x:c r="G233" s="174" t="str">
        <x:v>Title/abstract identify an explicit tactical/public-safety context and readiness domain; retain for full-text assessment.</x:v>
      </x:c>
      <x:c r="H233" s="174" t="str">
        <x:v>Obtain and review lawful full text; confirm human adjudication; then select a design-specific appraisal instrument.</x:v>
      </x:c>
      <x:c r="I233" s="174"/>
      <x:c r="J233" s="174" t="str">
        <x:v>A — Core</x:v>
      </x:c>
      <x:c r="K233" s="174" t="str">
        <x:v>IDENTIFIED</x:v>
      </x:c>
      <x:c r="L233" s="174" t="str">
        <x:v>Psychological stress and physiological outcomes: investigating the impact of attention biases and emotional regulation in Chinese military service members.</x:v>
      </x:c>
      <x:c r="M233" s="174"/>
      <x:c r="N233" s="174" t="str">
        <x:v>Wang, Lian; Cai, Yun; Zhao, Jinghui; Ma, Yan; Peng, Jing; Gong, Hong; Liu, Yaotian; Chen, Rui; Song, Rong; Luo, Yan; Fan, Xiaotang; Xiao, Qingtao</x:v>
      </x:c>
      <x:c r="O233" s="176" t="n">
        <x:v>2025</x:v>
      </x:c>
      <x:c r="P233" s="174" t="str">
        <x:v>BMC public health</x:v>
      </x:c>
      <x:c r="Q233" s="174" t="str">
        <x:v>Journal Article</x:v>
      </x:c>
      <x:c r="R233" s="174" t="str">
        <x:v>Unclear</x:v>
      </x:c>
      <x:c r="S233" s="174" t="str">
        <x:v>Unknown</x:v>
      </x:c>
      <x:c r="T233" s="174" t="str">
        <x:v>eng</x:v>
      </x:c>
      <x:c r="U233" s="174" t="str">
        <x:v>https://pubmed.ncbi.nlm.nih.gov/41136962/</x:v>
      </x:c>
      <x:c r="V233" s="174" t="str">
        <x:v>10.1186/s12889-025-23924-5</x:v>
      </x:c>
      <x:c r="W233" s="175" t="str">
        <x:f>IF(V233="","",LOWER(SUBSTITUTE(SUBSTITUTE(SUBSTITUTE(SUBSTITUTE(TRIM(V233),"https://doi.org/",""),"http://doi.org/",""),"https://dx.doi.org/",""),"doi:","")))</x:f>
        <x:v>10.1186/s12889-025-23924-5</x:v>
      </x:c>
      <x:c r="X233" s="174" t="str">
        <x:v>41136962</x:v>
      </x:c>
      <x:c r="Y233" s="174" t="str">
        <x:v>PMC12551312</x:v>
      </x:c>
      <x:c r="Z233" s="174"/>
      <x:c r="AA233" s="174" t="str">
        <x:v>PubMed/MEDLINE</x:v>
      </x:c>
      <x:c r="AB233" s="174" t="str">
        <x:v>PUBMED-A-v1.0-2026-08-28</x:v>
      </x:c>
      <x:c r="AC233" s="174" t="str">
        <x:v>SP-PUBMED-A-20260828</x:v>
      </x:c>
      <x:c r="AD233" s="177" t="n">
        <x:v>46262</x:v>
      </x:c>
      <x:c r="AE233" s="177" t="n">
        <x:v>46272</x:v>
      </x:c>
      <x:c r="AF233" s="174" t="str">
        <x:v>FBNB6P78</x:v>
      </x:c>
      <x:c r="AG233" s="174"/>
      <x:c r="AH233" s="174" t="str">
        <x:v>Tactical Athlete → Operational Readiness Brazil</x:v>
      </x:c>
      <x:c r="AI233" s="174" t="str">
        <x:v>evidence-family:A</x:v>
      </x:c>
      <x:c r="AJ233" s="174"/>
      <x:c r="AK233" s="175" t="str">
        <x:f>IF(AJ233="","",IF(OR(LOWER(AJ233)="brazil",LOWER(AJ233)="brasil"),"Yes","No"))</x:f>
      </x:c>
      <x:c r="AL233" s="174"/>
      <x:c r="AM233" s="174"/>
      <x:c r="AN233" s="174"/>
      <x:c r="AO233" s="178"/>
      <x:c r="AP233" s="174"/>
      <x:c r="AQ233" s="174"/>
      <x:c r="AR233" s="174"/>
      <x:c r="AS233" s="174"/>
      <x:c r="AT233" s="174"/>
      <x:c r="AU233" s="174"/>
      <x:c r="AV233" s="174"/>
      <x:c r="AW233" s="174"/>
      <x:c r="AX233" s="174"/>
      <x:c r="AY233" s="174"/>
      <x:c r="AZ233" s="174"/>
      <x:c r="BA233" s="174"/>
      <x:c r="BB233" s="174"/>
      <x:c r="BC233" s="174"/>
      <x:c r="BD233" s="174"/>
      <x:c r="BE233" s="174"/>
      <x:c r="BF233" s="174"/>
      <x:c r="BG233" s="174"/>
      <x:c r="BH233" s="174"/>
      <x:c r="BI233" s="174"/>
      <x:c r="BJ233" s="174"/>
      <x:c r="BK233" s="174"/>
      <x:c r="BL233" s="174"/>
      <x:c r="BM233" s="174"/>
      <x:c r="BN233" s="174"/>
      <x:c r="BO233" s="174"/>
      <x:c r="BP233" s="174"/>
      <x:c r="BQ233" s="174"/>
      <x:c r="BR233" s="174"/>
      <x:c r="BS233" s="174"/>
      <x:c r="BT233" s="174"/>
      <x:c r="BU233" s="174"/>
      <x:c r="BV233" s="174"/>
      <x:c r="BW233" s="174"/>
      <x:c r="BX233" s="174"/>
      <x:c r="BY233" s="174"/>
      <x:c r="BZ233" s="174"/>
      <x:c r="CA233" s="174"/>
      <x:c r="CB233" s="174"/>
      <x:c r="CC233" s="174"/>
      <x:c r="CD233" s="174"/>
      <x:c r="CE233" s="174"/>
      <x:c r="CF233" s="174"/>
      <x:c r="CG233" s="174"/>
      <x:c r="CH233" s="174"/>
      <x:c r="CI233" s="179"/>
      <x:c r="CJ233" s="174" t="str">
        <x:v>Yes</x:v>
      </x:c>
      <x:c r="CK233" s="174" t="str">
        <x:v>Yes</x:v>
      </x:c>
      <x:c r="CL233" s="174" t="str">
        <x:v>Yes</x:v>
      </x:c>
      <x:c r="CM233" s="174" t="str">
        <x:v>Clear</x:v>
      </x:c>
      <x:c r="CN233" s="174" t="str">
        <x:v>Verified — clear</x:v>
      </x:c>
      <x:c r="CO233" s="177" t="n">
        <x:v>46272</x:v>
      </x:c>
      <x:c r="CP233" s="174" t="str">
        <x:v>https://pubmed.ncbi.nlm.nih.gov/41136962/</x:v>
      </x:c>
      <x:c r="CQ233" s="174"/>
      <x:c r="CR233" s="174"/>
      <x:c r="CS233" s="174"/>
      <x:c r="CT233" s="174"/>
      <x:c r="CU233" s="176"/>
      <x:c r="CV233" s="176"/>
      <x:c r="CW233" s="176"/>
      <x:c r="CX233" s="176"/>
      <x:c r="CY233" s="176"/>
      <x:c r="CZ233" s="176"/>
      <x:c r="DA233" s="176"/>
      <x:c r="DB233" s="175" t="str">
        <x:f>IF(L233="","",IF(AND(COUNT(CU233:DA233)=7,OR(CU233=0,CU233=1,CU233=2),OR(CV233=0,CV233=1,CV233=2),OR(CW233=0,CW233=1,CW233=2),OR(CX233=0,CX233=1,CX233=2),OR(CY233=0,CY233=1,CY233=2),OR(CZ233=0,CZ233=1,CZ233=2),OR(DA233=0,DA233=1,DA233=2)),SUM(CU233:DA233),""))</x:f>
      </x:c>
      <x:c r="DC233" s="180" t="str">
        <x:f>IF(DB233="","",ROUND(DB233/14*10,1))</x:f>
      </x:c>
      <x:c r="DD233" s="174" t="str">
        <x:v>Pending</x:v>
      </x:c>
      <x:c r="DE233" s="175" t="str">
        <x:f>IF(L233="","",IF(DC233="","Pending",IF(DD233="Yes","CONDITIONAL — safety override",IF(DC233&gt;=8,"HIGH",IF(DC233&gt;=5,"CONDITIONAL","LOW")))))</x:f>
        <x:v>Pending</x:v>
      </x:c>
      <x:c r="DF233" s="174" t="str">
        <x:v>Pending screening and full-text appraisal; no transferability judgment made at identification.</x:v>
      </x:c>
      <x:c r="DG233" s="174"/>
      <x:c r="DH233" s="174"/>
      <x:c r="DI233" s="174"/>
      <x:c r="DJ233" s="174"/>
      <x:c r="DK233" s="174"/>
      <x:c r="DL233" s="174"/>
      <x:c r="DM233" s="174"/>
      <x:c r="DN233" s="174"/>
      <x:c r="DO233" s="174"/>
      <x:c r="DP233" s="174"/>
      <x:c r="DQ233" s="174"/>
      <x:c r="DR233" s="174"/>
      <x:c r="DS233" s="174"/>
      <x:c r="DT233" s="174"/>
      <x:c r="DU233" s="174"/>
      <x:c r="DV233" s="174"/>
      <x:c r="DW233" s="174"/>
      <x:c r="DX233" s="174"/>
      <x:c r="DY233" s="174"/>
      <x:c r="DZ233" s="174" t="str">
        <x:v>Title/abstract screening alone does not establish effectiveness, causality, methodological quality, transferability to Brazilian public safety or an institutional recommendation.</x:v>
      </x:c>
      <x:c r="EA233" s="174" t="str">
        <x:v>Pending</x:v>
      </x:c>
      <x:c r="EB233" s="175" t="str">
        <x:f>IF(L233="","",IF(EC233="READY","Yes","No / Pending"))</x:f>
        <x:v>No / Pending</x:v>
      </x:c>
      <x:c r="EC233" s="174" t="str">
        <x:f>IF(L233="","",IF(OR(ISNUMBER(SEARCH("Retracted Publication",Q233)),CM233="Retracted",CN233="Retracted",CM233="Expression of Concern",CN233="Expression of Concern",F233="Not used",CG233="Critical",CH233="High",CH233="Critical"),"BLOCKED — integrity or use restriction",IF(AND(CJ233="Yes",CK233="Yes",CL233="Yes"),IF(AND(CM233="Clear",CN233="Verified — clear"),IF(AND(AND(LEN(TRIM(CF233))&gt;0,LEFT(LOWER(TRIM(CF233)),7)&lt;&gt;"pending"),OR(CG233="High",CG233="Moderate"),OR(CH233="Low",CH233="Some concerns",CH233="Not applicable")),IF(AND(DD233="No",OR(DE233="HIGH",DE233="CONDITIONAL"),AND(LEN(TRIM(DF233))&gt;0,LEFT(LOWER(TRIM(DF233)),7)&lt;&gt;"pending")),IF(AND(AND(LEN(TRIM(DT233))&gt;0,LEFT(LOWER(TRIM(DT233)),7)&lt;&gt;"pending"),AND(LEN(TRIM(DU233))&gt;0,LEFT(LOWER(TRIM(DU233)),7)&lt;&gt;"pending"),OR(AND(LEN(TRIM(DV233))&gt;0,LEFT(LOWER(TRIM(DV233)),7)&lt;&gt;"pending"),AND(LEN(TRIM(DW233))&gt;0,LEFT(LOWER(TRIM(DW233)),7)&lt;&gt;"pending")),AND(LEN(TRIM(DX233))&gt;0,LEFT(LOWER(TRIM(DX233)),7)&lt;&gt;"pending")),IF(AND(F233="Claim-ready",OR(EA233="Strong",EA233="Moderate"),AND(LEN(TRIM(G233))&gt;0,LEFT(LOWER(TRIM(G233)),7)&lt;&gt;"pending"),G233&lt;&gt;"No substantive use decision is permitted from identification metadata alone.",AND(LEN(TRIM(DZ233))&gt;0,LEFT(LOWER(TRIM(DZ233)),7)&lt;&gt;"pending"),DZ233&lt;&gt;"Identification metadata alone does not permit any substantive scientific, causal, operational, or institutional claim.",AND(LEN(TRIM(EI233))&gt;0,LEFT(LOWER(TRIM(EI233)),7)&lt;&gt;"pending"),ISNUMBER(EH233),EH233&gt;0),"READY","PENDING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3" s="174" t="str">
        <x:v>Pending</x:v>
      </x:c>
      <x:c r="EE233" s="174"/>
      <x:c r="EF233" s="174" t="str">
        <x:v>Pending</x:v>
      </x:c>
      <x:c r="EG233" s="174" t="str">
        <x:v>Pending</x:v>
      </x:c>
      <x:c r="EH233" s="177"/>
      <x:c r="EI233" s="500"/>
      <x:c r="EJ233" s="174"/>
      <x:c r="EK233" s="174" t="str">
        <x:v>Pending</x:v>
      </x:c>
      <x:c r="EL233" s="177" t="n">
        <x:v>46272</x:v>
      </x:c>
      <x:c r="EM233" s="174" t="str">
        <x:v>Production PubMed record imported and reconciled to Zotero item FBNB6P78;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3" s="181" t="n">
        <x:f>IF(L233="","",(IF(N233&lt;&gt;"",1,0)+IF(O233&lt;&gt;"",1,0)+IF(AJ233&lt;&gt;"",1,0)+IF(AU233&lt;&gt;"",1,0)+IF(BE233&lt;&gt;"",1,0)+IF(CF233&lt;&gt;"",1,0)+IF(CJ233="Yes",1,0)+IF(CL233="Yes",1,0)+IF(DE233&lt;&gt;"Pending",1,0)+IF(F233&lt;&gt;"",1,0)+IF(DZ233&lt;&gt;"",1,0)+IF(EI233&lt;&gt;"",1,0))/12)</x:f>
        <x:v>0.5</x:v>
      </x:c>
    </x:row>
    <x:row r="234">
      <x:c r="A234" s="175" t="str">
        <x:v>EV-0231</x:v>
      </x:c>
      <x:c r="B234" s="174" t="str">
        <x:v>Integrity check</x:v>
      </x:c>
      <x:c r="C234" s="175" t="str">
        <x:f>IF(L234="","",IF(LEFT(EC234,7)="BLOCKED","🔴 Do not use for conclusion",IF(EB234="Yes","🟢 Claim-ready","🟡 Caution / context")))</x:f>
        <x:v>🟡 Caution / context</x:v>
      </x:c>
      <x:c r="D234" s="174" t="str">
        <x:f>IF(L234="","",EC234)</x:f>
        <x:v>PENDING — appropriate appraisal</x:v>
      </x:c>
      <x:c r="E234" s="174" t="str">
        <x:v>P3 — Medium</x:v>
      </x:c>
      <x:c r="F234" s="174" t="str">
        <x:v>Pending</x:v>
      </x:c>
      <x:c r="G234" s="174" t="str">
        <x:v>A potentially relevant concept is present, but direct applicability is ambiguous at title/abstract level.</x:v>
      </x:c>
      <x:c r="H234" s="174" t="str">
        <x:v>Human title/abstract adjudication; retrieve full text if relevance remains plausible.</x:v>
      </x:c>
      <x:c r="I234" s="174"/>
      <x:c r="J234" s="174" t="str">
        <x:v>C — Implementation Science</x:v>
      </x:c>
      <x:c r="K234" s="174" t="str">
        <x:v>IDENTIFIED</x:v>
      </x:c>
      <x:c r="L234" s="174" t="str">
        <x:v>Mental health of children and young people in the WHO Europe region.</x:v>
      </x:c>
      <x:c r="M234" s="174"/>
      <x:c r="N234" s="174" t="str">
        <x:v>Tarasenko, Anna; Josy, Gisel; Minnis, Hellen; Hall, Jennifer; Danese, Andrea; Lau, Jennifer Y F; Cortese, Samuele; Stringaris, Argyris; Redlich, Cassie; Ougrin, Dennis</x:v>
      </x:c>
      <x:c r="O234" s="176" t="n">
        <x:v>2025</x:v>
      </x:c>
      <x:c r="P234" s="174" t="str">
        <x:v>The Lancet regional health. Europe</x:v>
      </x:c>
      <x:c r="Q234" s="174" t="str">
        <x:v>Journal Article; Review</x:v>
      </x:c>
      <x:c r="R234" s="174" t="str">
        <x:v>Unclear</x:v>
      </x:c>
      <x:c r="S234" s="174" t="str">
        <x:v>Unknown</x:v>
      </x:c>
      <x:c r="T234" s="174" t="str">
        <x:v>eng</x:v>
      </x:c>
      <x:c r="U234" s="174" t="str">
        <x:v>https://pubmed.ncbi.nlm.nih.gov/41132774/</x:v>
      </x:c>
      <x:c r="V234" s="174" t="str">
        <x:v>10.1016/j.lanepe.2025.101459</x:v>
      </x:c>
      <x:c r="W234" s="175" t="str">
        <x:f>IF(V234="","",LOWER(SUBSTITUTE(SUBSTITUTE(SUBSTITUTE(SUBSTITUTE(TRIM(V234),"https://doi.org/",""),"http://doi.org/",""),"https://dx.doi.org/",""),"doi:","")))</x:f>
        <x:v>10.1016/j.lanepe.2025.101459</x:v>
      </x:c>
      <x:c r="X234" s="174" t="str">
        <x:v>41132774</x:v>
      </x:c>
      <x:c r="Y234" s="174" t="str">
        <x:v>PMC12541636</x:v>
      </x:c>
      <x:c r="Z234" s="174"/>
      <x:c r="AA234" s="174" t="str">
        <x:v>PubMed/MEDLINE</x:v>
      </x:c>
      <x:c r="AB234" s="174" t="str">
        <x:v>PUBMED-C-v1.0-2026-08-28</x:v>
      </x:c>
      <x:c r="AC234" s="174" t="str">
        <x:v>SP-PUBMED-C-20260828</x:v>
      </x:c>
      <x:c r="AD234" s="177" t="n">
        <x:v>46262</x:v>
      </x:c>
      <x:c r="AE234" s="177" t="n">
        <x:v>46272</x:v>
      </x:c>
      <x:c r="AF234" s="174" t="str">
        <x:v>RID6UYNQ</x:v>
      </x:c>
      <x:c r="AG234" s="174"/>
      <x:c r="AH234" s="174" t="str">
        <x:v>Tactical Athlete → Operational Readiness Brazil</x:v>
      </x:c>
      <x:c r="AI234" s="174" t="str">
        <x:v>evidence-family:C</x:v>
      </x:c>
      <x:c r="AJ234" s="174"/>
      <x:c r="AK234" s="175" t="str">
        <x:f>IF(AJ234="","",IF(OR(LOWER(AJ234)="brazil",LOWER(AJ234)="brasil"),"Yes","No"))</x:f>
      </x:c>
      <x:c r="AL234" s="174"/>
      <x:c r="AM234" s="174"/>
      <x:c r="AN234" s="174"/>
      <x:c r="AO234" s="178"/>
      <x:c r="AP234" s="174"/>
      <x:c r="AQ234" s="174"/>
      <x:c r="AR234" s="174"/>
      <x:c r="AS234" s="174"/>
      <x:c r="AT234" s="174"/>
      <x:c r="AU234" s="174"/>
      <x:c r="AV234" s="174"/>
      <x:c r="AW234" s="174"/>
      <x:c r="AX234" s="174"/>
      <x:c r="AY234" s="174"/>
      <x:c r="AZ234" s="174"/>
      <x:c r="BA234" s="174"/>
      <x:c r="BB234" s="174"/>
      <x:c r="BC234" s="174"/>
      <x:c r="BD234" s="174"/>
      <x:c r="BE234" s="174"/>
      <x:c r="BF234" s="174"/>
      <x:c r="BG234" s="174"/>
      <x:c r="BH234" s="174"/>
      <x:c r="BI234" s="174"/>
      <x:c r="BJ234" s="174"/>
      <x:c r="BK234" s="174"/>
      <x:c r="BL234" s="174"/>
      <x:c r="BM234" s="174"/>
      <x:c r="BN234" s="174"/>
      <x:c r="BO234" s="174"/>
      <x:c r="BP234" s="174"/>
      <x:c r="BQ234" s="174"/>
      <x:c r="BR234" s="174"/>
      <x:c r="BS234" s="174"/>
      <x:c r="BT234" s="174"/>
      <x:c r="BU234" s="174"/>
      <x:c r="BV234" s="174"/>
      <x:c r="BW234" s="174"/>
      <x:c r="BX234" s="174"/>
      <x:c r="BY234" s="174"/>
      <x:c r="BZ234" s="174"/>
      <x:c r="CA234" s="174"/>
      <x:c r="CB234" s="174"/>
      <x:c r="CC234" s="174"/>
      <x:c r="CD234" s="174"/>
      <x:c r="CE234" s="174"/>
      <x:c r="CF234" s="174"/>
      <x:c r="CG234" s="174"/>
      <x:c r="CH234" s="174"/>
      <x:c r="CI234" s="179"/>
      <x:c r="CJ234" s="174" t="str">
        <x:v>Yes</x:v>
      </x:c>
      <x:c r="CK234" s="174" t="str">
        <x:v>Yes</x:v>
      </x:c>
      <x:c r="CL234" s="174" t="str">
        <x:v>Yes</x:v>
      </x:c>
      <x:c r="CM234" s="174" t="str">
        <x:v>Clear</x:v>
      </x:c>
      <x:c r="CN234" s="174" t="str">
        <x:v>Verified — clear</x:v>
      </x:c>
      <x:c r="CO234" s="177" t="n">
        <x:v>46272</x:v>
      </x:c>
      <x:c r="CP234" s="174" t="str">
        <x:v>https://pubmed.ncbi.nlm.nih.gov/41171692/</x:v>
      </x:c>
      <x:c r="CQ234" s="174"/>
      <x:c r="CR234" s="174"/>
      <x:c r="CS234" s="174"/>
      <x:c r="CT234" s="174"/>
      <x:c r="CU234" s="176"/>
      <x:c r="CV234" s="176"/>
      <x:c r="CW234" s="176"/>
      <x:c r="CX234" s="176"/>
      <x:c r="CY234" s="176"/>
      <x:c r="CZ234" s="176"/>
      <x:c r="DA234" s="176"/>
      <x:c r="DB234" s="175" t="str">
        <x:f>IF(L234="","",IF(AND(COUNT(CU234:DA234)=7,OR(CU234=0,CU234=1,CU234=2),OR(CV234=0,CV234=1,CV234=2),OR(CW234=0,CW234=1,CW234=2),OR(CX234=0,CX234=1,CX234=2),OR(CY234=0,CY234=1,CY234=2),OR(CZ234=0,CZ234=1,CZ234=2),OR(DA234=0,DA234=1,DA234=2)),SUM(CU234:DA234),""))</x:f>
      </x:c>
      <x:c r="DC234" s="180" t="str">
        <x:f>IF(DB234="","",ROUND(DB234/14*10,1))</x:f>
      </x:c>
      <x:c r="DD234" s="174" t="str">
        <x:v>Pending</x:v>
      </x:c>
      <x:c r="DE234" s="175" t="str">
        <x:f>IF(L234="","",IF(DC234="","Pending",IF(DD234="Yes","CONDITIONAL — safety override",IF(DC234&gt;=8,"HIGH",IF(DC234&gt;=5,"CONDITIONAL","LOW")))))</x:f>
        <x:v>Pending</x:v>
      </x:c>
      <x:c r="DF234" s="174" t="str">
        <x:v>Pending screening and full-text appraisal; no transferability judgment made at identification.</x:v>
      </x:c>
      <x:c r="DG234" s="174"/>
      <x:c r="DH234" s="174"/>
      <x:c r="DI234" s="174"/>
      <x:c r="DJ234" s="174"/>
      <x:c r="DK234" s="174"/>
      <x:c r="DL234" s="174"/>
      <x:c r="DM234" s="174"/>
      <x:c r="DN234" s="174"/>
      <x:c r="DO234" s="174"/>
      <x:c r="DP234" s="174"/>
      <x:c r="DQ234" s="174"/>
      <x:c r="DR234" s="174"/>
      <x:c r="DS234" s="174"/>
      <x:c r="DT234" s="174"/>
      <x:c r="DU234" s="174"/>
      <x:c r="DV234" s="174"/>
      <x:c r="DW234" s="174"/>
      <x:c r="DX234" s="174"/>
      <x:c r="DY234" s="174"/>
      <x:c r="DZ234" s="174" t="str">
        <x:v>Title/abstract information is insufficient for a substantive scientific, causal, transferability or institutional claim.</x:v>
      </x:c>
      <x:c r="EA234" s="174" t="str">
        <x:v>Pending</x:v>
      </x:c>
      <x:c r="EB234" s="175" t="str">
        <x:f>IF(L234="","",IF(EC234="READY","Yes","No / Pending"))</x:f>
        <x:v>No / Pending</x:v>
      </x:c>
      <x:c r="EC234" s="174" t="str">
        <x:f>IF(L234="","",IF(OR(ISNUMBER(SEARCH("Retracted Publication",Q234)),CM234="Retracted",CN234="Retracted",CM234="Expression of Concern",CN234="Expression of Concern",F234="Not used",CG234="Critical",CH234="High",CH234="Critical"),"BLOCKED — integrity or use restriction",IF(AND(CJ234="Yes",CK234="Yes",CL234="Yes"),IF(AND(CM234="Clear",CN234="Verified — clear"),IF(AND(AND(LEN(TRIM(CF234))&gt;0,LEFT(LOWER(TRIM(CF234)),7)&lt;&gt;"pending"),OR(CG234="High",CG234="Moderate"),OR(CH234="Low",CH234="Some concerns",CH234="Not applicable")),IF(AND(DD234="No",OR(DE234="HIGH",DE234="CONDITIONAL"),AND(LEN(TRIM(DF234))&gt;0,LEFT(LOWER(TRIM(DF234)),7)&lt;&gt;"pending")),IF(AND(AND(LEN(TRIM(DT234))&gt;0,LEFT(LOWER(TRIM(DT234)),7)&lt;&gt;"pending"),AND(LEN(TRIM(DU234))&gt;0,LEFT(LOWER(TRIM(DU234)),7)&lt;&gt;"pending"),OR(AND(LEN(TRIM(DV234))&gt;0,LEFT(LOWER(TRIM(DV234)),7)&lt;&gt;"pending"),AND(LEN(TRIM(DW234))&gt;0,LEFT(LOWER(TRIM(DW234)),7)&lt;&gt;"pending")),AND(LEN(TRIM(DX234))&gt;0,LEFT(LOWER(TRIM(DX234)),7)&lt;&gt;"pending")),IF(AND(F234="Claim-ready",OR(EA234="Strong",EA234="Moderate"),AND(LEN(TRIM(G234))&gt;0,LEFT(LOWER(TRIM(G234)),7)&lt;&gt;"pending"),G234&lt;&gt;"No substantive use decision is permitted from identification metadata alone.",AND(LEN(TRIM(DZ234))&gt;0,LEFT(LOWER(TRIM(DZ234)),7)&lt;&gt;"pending"),DZ234&lt;&gt;"Identification metadata alone does not permit any substantive scientific, causal, operational, or institutional claim.",AND(LEN(TRIM(EI234))&gt;0,LEFT(LOWER(TRIM(EI234)),7)&lt;&gt;"pending"),ISNUMBER(EH234),EH234&gt;0),"READY","PENDING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4" s="174" t="str">
        <x:v>Pending</x:v>
      </x:c>
      <x:c r="EE234" s="174"/>
      <x:c r="EF234" s="174" t="str">
        <x:v>Pending</x:v>
      </x:c>
      <x:c r="EG234" s="174" t="str">
        <x:v>Pending</x:v>
      </x:c>
      <x:c r="EH234" s="177"/>
      <x:c r="EI234" s="500"/>
      <x:c r="EJ234" s="174"/>
      <x:c r="EK234" s="174" t="str">
        <x:v>Pending</x:v>
      </x:c>
      <x:c r="EL234" s="177" t="n">
        <x:v>46272</x:v>
      </x:c>
      <x:c r="EM234" s="174" t="str">
        <x:v>Production PubMed record imported and reconciled to Zotero item RID6UYNQ;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34" s="181" t="n">
        <x:f>IF(L234="","",(IF(N234&lt;&gt;"",1,0)+IF(O234&lt;&gt;"",1,0)+IF(AJ234&lt;&gt;"",1,0)+IF(AU234&lt;&gt;"",1,0)+IF(BE234&lt;&gt;"",1,0)+IF(CF234&lt;&gt;"",1,0)+IF(CJ234="Yes",1,0)+IF(CL234="Yes",1,0)+IF(DE234&lt;&gt;"Pending",1,0)+IF(F234&lt;&gt;"",1,0)+IF(DZ234&lt;&gt;"",1,0)+IF(EI234&lt;&gt;"",1,0))/12)</x:f>
        <x:v>0.5</x:v>
      </x:c>
    </x:row>
    <x:row r="235">
      <x:c r="A235" s="175" t="str">
        <x:v>EV-0232</x:v>
      </x:c>
      <x:c r="B235" s="174" t="str">
        <x:v>Integrity check</x:v>
      </x:c>
      <x:c r="C235" s="175" t="str">
        <x:f>IF(L235="","",IF(LEFT(EC235,7)="BLOCKED","🔴 Do not use for conclusion",IF(EB235="Yes","🟢 Claim-ready","🟡 Caution / context")))</x:f>
        <x:v>🟡 Caution / context</x:v>
      </x:c>
      <x:c r="D235" s="174" t="str">
        <x:f>IF(L235="","",EC235)</x:f>
        <x:v>PENDING — appropriate appraisal</x:v>
      </x:c>
      <x:c r="E235" s="174" t="str">
        <x:v>P3 — Medium</x:v>
      </x:c>
      <x:c r="F235" s="174" t="str">
        <x:v>Pending</x:v>
      </x:c>
      <x:c r="G235" s="174" t="str">
        <x:v>Title/abstract identify an explicit operational APHT/medical-readiness topic; retain for full-text assessment.</x:v>
      </x:c>
      <x:c r="H235" s="174" t="str">
        <x:v>Obtain and review lawful full text; confirm human adjudication; then select a design-specific appraisal instrument.</x:v>
      </x:c>
      <x:c r="I235" s="174"/>
      <x:c r="J235" s="174" t="str">
        <x:v>B — APHT / Medical Readiness</x:v>
      </x:c>
      <x:c r="K235" s="174" t="str">
        <x:v>IDENTIFIED</x:v>
      </x:c>
      <x:c r="L235" s="174" t="str">
        <x:v>Impact of Acoustic Gunshot Detection Technology on Prehospital Transport and Time to Treatment: A Narrative Review With Directions for Future Military Conflicts.</x:v>
      </x:c>
      <x:c r="M235" s="174"/>
      <x:c r="N235" s="174" t="str">
        <x:v>Remondelli, Mason H; Leone, Ryan M; Wang, Jonathan; Nye, Kennedy; Wang, Amy; Rhee, Joseph; Bozzay, Joseph D; Do, Woo S; Elster, Eric A; Walker, Patrick F; Bradley, Matthew J</x:v>
      </x:c>
      <x:c r="O235" s="176" t="n">
        <x:v>2026</x:v>
      </x:c>
      <x:c r="P235" s="174" t="str">
        <x:v>Military medicine</x:v>
      </x:c>
      <x:c r="Q235" s="174" t="str">
        <x:v>Journal Article; Review</x:v>
      </x:c>
      <x:c r="R235" s="174" t="str">
        <x:v>Unclear</x:v>
      </x:c>
      <x:c r="S235" s="174" t="str">
        <x:v>Unknown</x:v>
      </x:c>
      <x:c r="T235" s="174" t="str">
        <x:v>eng</x:v>
      </x:c>
      <x:c r="U235" s="174" t="str">
        <x:v>https://pubmed.ncbi.nlm.nih.gov/41124342/</x:v>
      </x:c>
      <x:c r="V235" s="174" t="str">
        <x:v>10.1093/milmed/usaf505</x:v>
      </x:c>
      <x:c r="W235" s="175" t="str">
        <x:f>IF(V235="","",LOWER(SUBSTITUTE(SUBSTITUTE(SUBSTITUTE(SUBSTITUTE(TRIM(V235),"https://doi.org/",""),"http://doi.org/",""),"https://dx.doi.org/",""),"doi:","")))</x:f>
        <x:v>10.1093/milmed/usaf505</x:v>
      </x:c>
      <x:c r="X235" s="174" t="str">
        <x:v>41124342</x:v>
      </x:c>
      <x:c r="Y235" s="174" t="str"/>
      <x:c r="Z235" s="174"/>
      <x:c r="AA235" s="174" t="str">
        <x:v>PubMed/MEDLINE</x:v>
      </x:c>
      <x:c r="AB235" s="174" t="str">
        <x:v>PUBMED-B-v1.0-2026-08-28</x:v>
      </x:c>
      <x:c r="AC235" s="174" t="str">
        <x:v>SP-PUBMED-B-20260828</x:v>
      </x:c>
      <x:c r="AD235" s="177" t="n">
        <x:v>46262</x:v>
      </x:c>
      <x:c r="AE235" s="177" t="n">
        <x:v>46272</x:v>
      </x:c>
      <x:c r="AF235" s="174" t="str">
        <x:v>EGARHWCV</x:v>
      </x:c>
      <x:c r="AG235" s="174"/>
      <x:c r="AH235" s="174" t="str">
        <x:v>Tactical Athlete → Operational Readiness Brazil</x:v>
      </x:c>
      <x:c r="AI235" s="174" t="str">
        <x:v>evidence-family:B</x:v>
      </x:c>
      <x:c r="AJ235" s="174"/>
      <x:c r="AK235" s="175" t="str">
        <x:f>IF(AJ235="","",IF(OR(LOWER(AJ235)="brazil",LOWER(AJ235)="brasil"),"Yes","No"))</x:f>
      </x:c>
      <x:c r="AL235" s="174"/>
      <x:c r="AM235" s="174"/>
      <x:c r="AN235" s="174"/>
      <x:c r="AO235" s="178"/>
      <x:c r="AP235" s="174"/>
      <x:c r="AQ235" s="174"/>
      <x:c r="AR235" s="174"/>
      <x:c r="AS235" s="174"/>
      <x:c r="AT235" s="174"/>
      <x:c r="AU235" s="174"/>
      <x:c r="AV235" s="174"/>
      <x:c r="AW235" s="174"/>
      <x:c r="AX235" s="174"/>
      <x:c r="AY235" s="174"/>
      <x:c r="AZ235" s="174"/>
      <x:c r="BA235" s="174"/>
      <x:c r="BB235" s="174"/>
      <x:c r="BC235" s="174"/>
      <x:c r="BD235" s="174"/>
      <x:c r="BE235" s="174"/>
      <x:c r="BF235" s="174"/>
      <x:c r="BG235" s="174"/>
      <x:c r="BH235" s="174"/>
      <x:c r="BI235" s="174"/>
      <x:c r="BJ235" s="174"/>
      <x:c r="BK235" s="174"/>
      <x:c r="BL235" s="174"/>
      <x:c r="BM235" s="174"/>
      <x:c r="BN235" s="174"/>
      <x:c r="BO235" s="174"/>
      <x:c r="BP235" s="174"/>
      <x:c r="BQ235" s="174"/>
      <x:c r="BR235" s="174"/>
      <x:c r="BS235" s="174"/>
      <x:c r="BT235" s="174"/>
      <x:c r="BU235" s="174"/>
      <x:c r="BV235" s="174"/>
      <x:c r="BW235" s="174"/>
      <x:c r="BX235" s="174"/>
      <x:c r="BY235" s="174"/>
      <x:c r="BZ235" s="174"/>
      <x:c r="CA235" s="174"/>
      <x:c r="CB235" s="174"/>
      <x:c r="CC235" s="174"/>
      <x:c r="CD235" s="174"/>
      <x:c r="CE235" s="174"/>
      <x:c r="CF235" s="174"/>
      <x:c r="CG235" s="174"/>
      <x:c r="CH235" s="174"/>
      <x:c r="CI235" s="179"/>
      <x:c r="CJ235" s="174" t="str">
        <x:v>Yes</x:v>
      </x:c>
      <x:c r="CK235" s="174" t="str">
        <x:v>Yes</x:v>
      </x:c>
      <x:c r="CL235" s="174" t="str">
        <x:v>Yes</x:v>
      </x:c>
      <x:c r="CM235" s="174" t="str">
        <x:v>Clear</x:v>
      </x:c>
      <x:c r="CN235" s="174" t="str">
        <x:v>Verified — clear</x:v>
      </x:c>
      <x:c r="CO235" s="177" t="n">
        <x:v>46272</x:v>
      </x:c>
      <x:c r="CP235" s="174" t="str">
        <x:v>https://pubmed.ncbi.nlm.nih.gov/41124342/</x:v>
      </x:c>
      <x:c r="CQ235" s="174"/>
      <x:c r="CR235" s="174"/>
      <x:c r="CS235" s="174"/>
      <x:c r="CT235" s="174"/>
      <x:c r="CU235" s="176"/>
      <x:c r="CV235" s="176"/>
      <x:c r="CW235" s="176"/>
      <x:c r="CX235" s="176"/>
      <x:c r="CY235" s="176"/>
      <x:c r="CZ235" s="176"/>
      <x:c r="DA235" s="176"/>
      <x:c r="DB235" s="175" t="str">
        <x:f>IF(L235="","",IF(AND(COUNT(CU235:DA235)=7,OR(CU235=0,CU235=1,CU235=2),OR(CV235=0,CV235=1,CV235=2),OR(CW235=0,CW235=1,CW235=2),OR(CX235=0,CX235=1,CX235=2),OR(CY235=0,CY235=1,CY235=2),OR(CZ235=0,CZ235=1,CZ235=2),OR(DA235=0,DA235=1,DA235=2)),SUM(CU235:DA235),""))</x:f>
      </x:c>
      <x:c r="DC235" s="180" t="str">
        <x:f>IF(DB235="","",ROUND(DB235/14*10,1))</x:f>
      </x:c>
      <x:c r="DD235" s="174" t="str">
        <x:v>Pending</x:v>
      </x:c>
      <x:c r="DE235" s="175" t="str">
        <x:f>IF(L235="","",IF(DC235="","Pending",IF(DD235="Yes","CONDITIONAL — safety override",IF(DC235&gt;=8,"HIGH",IF(DC235&gt;=5,"CONDITIONAL","LOW")))))</x:f>
        <x:v>Pending</x:v>
      </x:c>
      <x:c r="DF235" s="174" t="str">
        <x:v>Pending screening and full-text appraisal; no transferability judgment made at identification.</x:v>
      </x:c>
      <x:c r="DG235" s="174"/>
      <x:c r="DH235" s="174"/>
      <x:c r="DI235" s="174"/>
      <x:c r="DJ235" s="174"/>
      <x:c r="DK235" s="174"/>
      <x:c r="DL235" s="174"/>
      <x:c r="DM235" s="174"/>
      <x:c r="DN235" s="174"/>
      <x:c r="DO235" s="174"/>
      <x:c r="DP235" s="174"/>
      <x:c r="DQ235" s="174"/>
      <x:c r="DR235" s="174"/>
      <x:c r="DS235" s="174"/>
      <x:c r="DT235" s="174"/>
      <x:c r="DU235" s="174"/>
      <x:c r="DV235" s="174"/>
      <x:c r="DW235" s="174"/>
      <x:c r="DX235" s="174"/>
      <x:c r="DY235" s="174"/>
      <x:c r="DZ235" s="174" t="str">
        <x:v>Title/abstract screening alone does not establish effectiveness, causality, methodological quality, transferability to Brazilian public safety or an institutional recommendation.</x:v>
      </x:c>
      <x:c r="EA235" s="174" t="str">
        <x:v>Pending</x:v>
      </x:c>
      <x:c r="EB235" s="175" t="str">
        <x:f>IF(L235="","",IF(EC235="READY","Yes","No / Pending"))</x:f>
        <x:v>No / Pending</x:v>
      </x:c>
      <x:c r="EC235" s="174" t="str">
        <x:f>IF(L235="","",IF(OR(ISNUMBER(SEARCH("Retracted Publication",Q235)),CM235="Retracted",CN235="Retracted",CM235="Expression of Concern",CN235="Expression of Concern",F235="Not used",CG235="Critical",CH235="High",CH235="Critical"),"BLOCKED — integrity or use restriction",IF(AND(CJ235="Yes",CK235="Yes",CL235="Yes"),IF(AND(CM235="Clear",CN235="Verified — clear"),IF(AND(AND(LEN(TRIM(CF235))&gt;0,LEFT(LOWER(TRIM(CF235)),7)&lt;&gt;"pending"),OR(CG235="High",CG235="Moderate"),OR(CH235="Low",CH235="Some concerns",CH235="Not applicable")),IF(AND(DD235="No",OR(DE235="HIGH",DE235="CONDITIONAL"),AND(LEN(TRIM(DF235))&gt;0,LEFT(LOWER(TRIM(DF235)),7)&lt;&gt;"pending")),IF(AND(AND(LEN(TRIM(DT235))&gt;0,LEFT(LOWER(TRIM(DT235)),7)&lt;&gt;"pending"),AND(LEN(TRIM(DU235))&gt;0,LEFT(LOWER(TRIM(DU235)),7)&lt;&gt;"pending"),OR(AND(LEN(TRIM(DV235))&gt;0,LEFT(LOWER(TRIM(DV235)),7)&lt;&gt;"pending"),AND(LEN(TRIM(DW235))&gt;0,LEFT(LOWER(TRIM(DW235)),7)&lt;&gt;"pending")),AND(LEN(TRIM(DX235))&gt;0,LEFT(LOWER(TRIM(DX235)),7)&lt;&gt;"pending")),IF(AND(F235="Claim-ready",OR(EA235="Strong",EA235="Moderate"),AND(LEN(TRIM(G235))&gt;0,LEFT(LOWER(TRIM(G235)),7)&lt;&gt;"pending"),G235&lt;&gt;"No substantive use decision is permitted from identification metadata alone.",AND(LEN(TRIM(DZ235))&gt;0,LEFT(LOWER(TRIM(DZ235)),7)&lt;&gt;"pending"),DZ235&lt;&gt;"Identification metadata alone does not permit any substantive scientific, causal, operational, or institutional claim.",AND(LEN(TRIM(EI235))&gt;0,LEFT(LOWER(TRIM(EI235)),7)&lt;&gt;"pending"),ISNUMBER(EH235),EH235&gt;0),"READY","PENDING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5" s="174" t="str">
        <x:v>Pending</x:v>
      </x:c>
      <x:c r="EE235" s="174"/>
      <x:c r="EF235" s="174" t="str">
        <x:v>Pending</x:v>
      </x:c>
      <x:c r="EG235" s="174" t="str">
        <x:v>Pending</x:v>
      </x:c>
      <x:c r="EH235" s="177"/>
      <x:c r="EI235" s="500"/>
      <x:c r="EJ235" s="174"/>
      <x:c r="EK235" s="174" t="str">
        <x:v>Pending</x:v>
      </x:c>
      <x:c r="EL235" s="177" t="n">
        <x:v>46272</x:v>
      </x:c>
      <x:c r="EM235" s="174" t="str">
        <x:v>Production PubMed record imported and reconciled to Zotero item EGARHWCV;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5" s="181" t="n">
        <x:f>IF(L235="","",(IF(N235&lt;&gt;"",1,0)+IF(O235&lt;&gt;"",1,0)+IF(AJ235&lt;&gt;"",1,0)+IF(AU235&lt;&gt;"",1,0)+IF(BE235&lt;&gt;"",1,0)+IF(CF235&lt;&gt;"",1,0)+IF(CJ235="Yes",1,0)+IF(CL235="Yes",1,0)+IF(DE235&lt;&gt;"Pending",1,0)+IF(F235&lt;&gt;"",1,0)+IF(DZ235&lt;&gt;"",1,0)+IF(EI235&lt;&gt;"",1,0))/12)</x:f>
        <x:v>0.5</x:v>
      </x:c>
    </x:row>
    <x:row r="236">
      <x:c r="A236" s="175" t="str">
        <x:v>EV-0233</x:v>
      </x:c>
      <x:c r="B236" s="174" t="str">
        <x:v>Integrity check</x:v>
      </x:c>
      <x:c r="C236" s="175" t="str">
        <x:f>IF(L236="","",IF(LEFT(EC236,7)="BLOCKED","🔴 Do not use for conclusion",IF(EB236="Yes","🟢 Claim-ready","🟡 Caution / context")))</x:f>
        <x:v>🟡 Caution / context</x:v>
      </x:c>
      <x:c r="D236" s="174" t="str">
        <x:f>IF(L236="","",EC236)</x:f>
        <x:v>PENDING — appropriate appraisal</x:v>
      </x:c>
      <x:c r="E236" s="174" t="str">
        <x:v>P3 — Medium</x:v>
      </x:c>
      <x:c r="F236" s="174" t="str">
        <x:v>Pending</x:v>
      </x:c>
      <x:c r="G236" s="174" t="str">
        <x:v>Title/abstract identify an explicit tactical/public-safety context and readiness domain; retain for full-text assessment.</x:v>
      </x:c>
      <x:c r="H236" s="174" t="str">
        <x:v>Obtain and review lawful full text; confirm human adjudication; then select a design-specific appraisal instrument.</x:v>
      </x:c>
      <x:c r="I236" s="174"/>
      <x:c r="J236" s="174" t="str">
        <x:v>A — Core</x:v>
      </x:c>
      <x:c r="K236" s="174" t="str">
        <x:v>IDENTIFIED</x:v>
      </x:c>
      <x:c r="L236" s="174" t="str">
        <x:v>Effect of plastic packaging on lyophilized goulash and eggbarley with different types of meat.</x:v>
      </x:c>
      <x:c r="M236" s="174"/>
      <x:c r="N236" s="174" t="str">
        <x:v>Jiri, Malisek; Kristina, Trenzova; Katerina, Kristofova; Martin, Lokaj; Marketa, Porubova; Martin, Szotkowski</x:v>
      </x:c>
      <x:c r="O236" s="176" t="n">
        <x:v>2025</x:v>
      </x:c>
      <x:c r="P236" s="174" t="str">
        <x:v>Scientific reports</x:v>
      </x:c>
      <x:c r="Q236" s="174" t="str">
        <x:v>Journal Article</x:v>
      </x:c>
      <x:c r="R236" s="174" t="str">
        <x:v>Unclear</x:v>
      </x:c>
      <x:c r="S236" s="174" t="str">
        <x:v>Unknown</x:v>
      </x:c>
      <x:c r="T236" s="174" t="str">
        <x:v>eng</x:v>
      </x:c>
      <x:c r="U236" s="174" t="str">
        <x:v>https://pubmed.ncbi.nlm.nih.gov/41120662/</x:v>
      </x:c>
      <x:c r="V236" s="174" t="str">
        <x:v>10.1038/s41598-025-20705-3</x:v>
      </x:c>
      <x:c r="W236" s="175" t="str">
        <x:f>IF(V236="","",LOWER(SUBSTITUTE(SUBSTITUTE(SUBSTITUTE(SUBSTITUTE(TRIM(V236),"https://doi.org/",""),"http://doi.org/",""),"https://dx.doi.org/",""),"doi:","")))</x:f>
        <x:v>10.1038/s41598-025-20705-3</x:v>
      </x:c>
      <x:c r="X236" s="174" t="str">
        <x:v>41120662</x:v>
      </x:c>
      <x:c r="Y236" s="174" t="str">
        <x:v>PMC12540976</x:v>
      </x:c>
      <x:c r="Z236" s="174"/>
      <x:c r="AA236" s="174" t="str">
        <x:v>PubMed/MEDLINE</x:v>
      </x:c>
      <x:c r="AB236" s="174" t="str">
        <x:v>PUBMED-A-v1.0-2026-08-28</x:v>
      </x:c>
      <x:c r="AC236" s="174" t="str">
        <x:v>SP-PUBMED-A-20260828</x:v>
      </x:c>
      <x:c r="AD236" s="177" t="n">
        <x:v>46262</x:v>
      </x:c>
      <x:c r="AE236" s="177" t="n">
        <x:v>46272</x:v>
      </x:c>
      <x:c r="AF236" s="174" t="str">
        <x:v>N3BS6MRW</x:v>
      </x:c>
      <x:c r="AG236" s="174"/>
      <x:c r="AH236" s="174" t="str">
        <x:v>Tactical Athlete → Operational Readiness Brazil</x:v>
      </x:c>
      <x:c r="AI236" s="174" t="str">
        <x:v>evidence-family:A</x:v>
      </x:c>
      <x:c r="AJ236" s="174"/>
      <x:c r="AK236" s="175" t="str">
        <x:f>IF(AJ236="","",IF(OR(LOWER(AJ236)="brazil",LOWER(AJ236)="brasil"),"Yes","No"))</x:f>
      </x:c>
      <x:c r="AL236" s="174"/>
      <x:c r="AM236" s="174"/>
      <x:c r="AN236" s="174"/>
      <x:c r="AO236" s="178"/>
      <x:c r="AP236" s="174"/>
      <x:c r="AQ236" s="174"/>
      <x:c r="AR236" s="174"/>
      <x:c r="AS236" s="174"/>
      <x:c r="AT236" s="174"/>
      <x:c r="AU236" s="174"/>
      <x:c r="AV236" s="174"/>
      <x:c r="AW236" s="174"/>
      <x:c r="AX236" s="174"/>
      <x:c r="AY236" s="174"/>
      <x:c r="AZ236" s="174"/>
      <x:c r="BA236" s="174"/>
      <x:c r="BB236" s="174"/>
      <x:c r="BC236" s="174"/>
      <x:c r="BD236" s="174"/>
      <x:c r="BE236" s="174"/>
      <x:c r="BF236" s="174"/>
      <x:c r="BG236" s="174"/>
      <x:c r="BH236" s="174"/>
      <x:c r="BI236" s="174"/>
      <x:c r="BJ236" s="174"/>
      <x:c r="BK236" s="174"/>
      <x:c r="BL236" s="174"/>
      <x:c r="BM236" s="174"/>
      <x:c r="BN236" s="174"/>
      <x:c r="BO236" s="174"/>
      <x:c r="BP236" s="174"/>
      <x:c r="BQ236" s="174"/>
      <x:c r="BR236" s="174"/>
      <x:c r="BS236" s="174"/>
      <x:c r="BT236" s="174"/>
      <x:c r="BU236" s="174"/>
      <x:c r="BV236" s="174"/>
      <x:c r="BW236" s="174"/>
      <x:c r="BX236" s="174"/>
      <x:c r="BY236" s="174"/>
      <x:c r="BZ236" s="174"/>
      <x:c r="CA236" s="174"/>
      <x:c r="CB236" s="174"/>
      <x:c r="CC236" s="174"/>
      <x:c r="CD236" s="174"/>
      <x:c r="CE236" s="174"/>
      <x:c r="CF236" s="174"/>
      <x:c r="CG236" s="174"/>
      <x:c r="CH236" s="174"/>
      <x:c r="CI236" s="179"/>
      <x:c r="CJ236" s="174" t="str">
        <x:v>Yes</x:v>
      </x:c>
      <x:c r="CK236" s="174" t="str">
        <x:v>Yes</x:v>
      </x:c>
      <x:c r="CL236" s="174" t="str">
        <x:v>Yes</x:v>
      </x:c>
      <x:c r="CM236" s="174" t="str">
        <x:v>Clear</x:v>
      </x:c>
      <x:c r="CN236" s="174" t="str">
        <x:v>Verified — clear</x:v>
      </x:c>
      <x:c r="CO236" s="177" t="n">
        <x:v>46272</x:v>
      </x:c>
      <x:c r="CP236" s="174" t="str">
        <x:v>https://pubmed.ncbi.nlm.nih.gov/41120662/</x:v>
      </x:c>
      <x:c r="CQ236" s="174"/>
      <x:c r="CR236" s="174"/>
      <x:c r="CS236" s="174"/>
      <x:c r="CT236" s="174"/>
      <x:c r="CU236" s="176"/>
      <x:c r="CV236" s="176"/>
      <x:c r="CW236" s="176"/>
      <x:c r="CX236" s="176"/>
      <x:c r="CY236" s="176"/>
      <x:c r="CZ236" s="176"/>
      <x:c r="DA236" s="176"/>
      <x:c r="DB236" s="175" t="str">
        <x:f>IF(L236="","",IF(AND(COUNT(CU236:DA236)=7,OR(CU236=0,CU236=1,CU236=2),OR(CV236=0,CV236=1,CV236=2),OR(CW236=0,CW236=1,CW236=2),OR(CX236=0,CX236=1,CX236=2),OR(CY236=0,CY236=1,CY236=2),OR(CZ236=0,CZ236=1,CZ236=2),OR(DA236=0,DA236=1,DA236=2)),SUM(CU236:DA236),""))</x:f>
      </x:c>
      <x:c r="DC236" s="180" t="str">
        <x:f>IF(DB236="","",ROUND(DB236/14*10,1))</x:f>
      </x:c>
      <x:c r="DD236" s="174" t="str">
        <x:v>Pending</x:v>
      </x:c>
      <x:c r="DE236" s="175" t="str">
        <x:f>IF(L236="","",IF(DC236="","Pending",IF(DD236="Yes","CONDITIONAL — safety override",IF(DC236&gt;=8,"HIGH",IF(DC236&gt;=5,"CONDITIONAL","LOW")))))</x:f>
        <x:v>Pending</x:v>
      </x:c>
      <x:c r="DF236" s="174" t="str">
        <x:v>Pending screening and full-text appraisal; no transferability judgment made at identification.</x:v>
      </x:c>
      <x:c r="DG236" s="174"/>
      <x:c r="DH236" s="174"/>
      <x:c r="DI236" s="174"/>
      <x:c r="DJ236" s="174"/>
      <x:c r="DK236" s="174"/>
      <x:c r="DL236" s="174"/>
      <x:c r="DM236" s="174"/>
      <x:c r="DN236" s="174"/>
      <x:c r="DO236" s="174"/>
      <x:c r="DP236" s="174"/>
      <x:c r="DQ236" s="174"/>
      <x:c r="DR236" s="174"/>
      <x:c r="DS236" s="174"/>
      <x:c r="DT236" s="174"/>
      <x:c r="DU236" s="174"/>
      <x:c r="DV236" s="174"/>
      <x:c r="DW236" s="174"/>
      <x:c r="DX236" s="174"/>
      <x:c r="DY236" s="174"/>
      <x:c r="DZ236" s="174" t="str">
        <x:v>Title/abstract screening alone does not establish effectiveness, causality, methodological quality, transferability to Brazilian public safety or an institutional recommendation.</x:v>
      </x:c>
      <x:c r="EA236" s="174" t="str">
        <x:v>Pending</x:v>
      </x:c>
      <x:c r="EB236" s="175" t="str">
        <x:f>IF(L236="","",IF(EC236="READY","Yes","No / Pending"))</x:f>
        <x:v>No / Pending</x:v>
      </x:c>
      <x:c r="EC236" s="174" t="str">
        <x:f>IF(L236="","",IF(OR(ISNUMBER(SEARCH("Retracted Publication",Q236)),CM236="Retracted",CN236="Retracted",CM236="Expression of Concern",CN236="Expression of Concern",F236="Not used",CG236="Critical",CH236="High",CH236="Critical"),"BLOCKED — integrity or use restriction",IF(AND(CJ236="Yes",CK236="Yes",CL236="Yes"),IF(AND(CM236="Clear",CN236="Verified — clear"),IF(AND(AND(LEN(TRIM(CF236))&gt;0,LEFT(LOWER(TRIM(CF236)),7)&lt;&gt;"pending"),OR(CG236="High",CG236="Moderate"),OR(CH236="Low",CH236="Some concerns",CH236="Not applicable")),IF(AND(DD236="No",OR(DE236="HIGH",DE236="CONDITIONAL"),AND(LEN(TRIM(DF236))&gt;0,LEFT(LOWER(TRIM(DF236)),7)&lt;&gt;"pending")),IF(AND(AND(LEN(TRIM(DT236))&gt;0,LEFT(LOWER(TRIM(DT236)),7)&lt;&gt;"pending"),AND(LEN(TRIM(DU236))&gt;0,LEFT(LOWER(TRIM(DU236)),7)&lt;&gt;"pending"),OR(AND(LEN(TRIM(DV236))&gt;0,LEFT(LOWER(TRIM(DV236)),7)&lt;&gt;"pending"),AND(LEN(TRIM(DW236))&gt;0,LEFT(LOWER(TRIM(DW236)),7)&lt;&gt;"pending")),AND(LEN(TRIM(DX236))&gt;0,LEFT(LOWER(TRIM(DX236)),7)&lt;&gt;"pending")),IF(AND(F236="Claim-ready",OR(EA236="Strong",EA236="Moderate"),AND(LEN(TRIM(G236))&gt;0,LEFT(LOWER(TRIM(G236)),7)&lt;&gt;"pending"),G236&lt;&gt;"No substantive use decision is permitted from identification metadata alone.",AND(LEN(TRIM(DZ236))&gt;0,LEFT(LOWER(TRIM(DZ236)),7)&lt;&gt;"pending"),DZ236&lt;&gt;"Identification metadata alone does not permit any substantive scientific, causal, operational, or institutional claim.",AND(LEN(TRIM(EI236))&gt;0,LEFT(LOWER(TRIM(EI236)),7)&lt;&gt;"pending"),ISNUMBER(EH236),EH236&gt;0),"READY","PENDING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6" s="174" t="str">
        <x:v>Pending</x:v>
      </x:c>
      <x:c r="EE236" s="174"/>
      <x:c r="EF236" s="174" t="str">
        <x:v>Pending</x:v>
      </x:c>
      <x:c r="EG236" s="174" t="str">
        <x:v>Pending</x:v>
      </x:c>
      <x:c r="EH236" s="177"/>
      <x:c r="EI236" s="500"/>
      <x:c r="EJ236" s="174"/>
      <x:c r="EK236" s="174" t="str">
        <x:v>Pending</x:v>
      </x:c>
      <x:c r="EL236" s="177" t="n">
        <x:v>46272</x:v>
      </x:c>
      <x:c r="EM236" s="174" t="str">
        <x:v>Production PubMed record imported and reconciled to Zotero item N3BS6MRW;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6" s="181" t="n">
        <x:f>IF(L236="","",(IF(N236&lt;&gt;"",1,0)+IF(O236&lt;&gt;"",1,0)+IF(AJ236&lt;&gt;"",1,0)+IF(AU236&lt;&gt;"",1,0)+IF(BE236&lt;&gt;"",1,0)+IF(CF236&lt;&gt;"",1,0)+IF(CJ236="Yes",1,0)+IF(CL236="Yes",1,0)+IF(DE236&lt;&gt;"Pending",1,0)+IF(F236&lt;&gt;"",1,0)+IF(DZ236&lt;&gt;"",1,0)+IF(EI236&lt;&gt;"",1,0))/12)</x:f>
        <x:v>0.5</x:v>
      </x:c>
    </x:row>
    <x:row r="237">
      <x:c r="A237" s="175" t="str">
        <x:v>EV-0234</x:v>
      </x:c>
      <x:c r="B237" s="174" t="str">
        <x:v>Integrity check</x:v>
      </x:c>
      <x:c r="C237" s="175" t="str">
        <x:f>IF(L237="","",IF(LEFT(EC237,7)="BLOCKED","🔴 Do not use for conclusion",IF(EB237="Yes","🟢 Claim-ready","🟡 Caution / context")))</x:f>
        <x:v>🟡 Caution / context</x:v>
      </x:c>
      <x:c r="D237" s="174" t="str">
        <x:f>IF(L237="","",EC237)</x:f>
        <x:v>PENDING — appropriate appraisal</x:v>
      </x:c>
      <x:c r="E237" s="174" t="str">
        <x:v>P3 — Medium</x:v>
      </x:c>
      <x:c r="F237" s="174" t="str">
        <x:v>Pending</x:v>
      </x:c>
      <x:c r="G237" s="174" t="str">
        <x:v>Title/abstract identify an explicit tactical/public-safety context and readiness domain; retain for full-text assessment.</x:v>
      </x:c>
      <x:c r="H237" s="174" t="str">
        <x:v>Obtain and review lawful full text; confirm human adjudication; then select a design-specific appraisal instrument.</x:v>
      </x:c>
      <x:c r="I237" s="174"/>
      <x:c r="J237" s="174" t="str">
        <x:v>C — Implementation Science</x:v>
      </x:c>
      <x:c r="K237" s="174" t="str">
        <x:v>IDENTIFIED</x:v>
      </x:c>
      <x:c r="L237" s="174" t="str">
        <x:v>Rehabilitation Outcomes of Service Members and Veterans With Mild-to-Moderate Traumatic Brain Injury.</x:v>
      </x:c>
      <x:c r="M237" s="174"/>
      <x:c r="N237" s="174" t="str">
        <x:v>Haun, Jolie N; McDaniel, Justin T; Nakase-Richardson, Risa; Schneider, Tali; McMahon-Grenz, Julie; Benzinger, Rachel C; Barton, Sharon; Sandoval, Roberto; Skop, Karen M; Dismuke-Greer, Clara; Sabangan, Jerome; Samson, Kimberly; Klyce, Daniel W; Friedman, Yvonne; Gause, Leah R; Miles, Shannon R; Picon, Linda M; Lackow, Rachel M; Pugh, Mary Jo</x:v>
      </x:c>
      <x:c r="O237" s="176" t="n">
        <x:v>2025</x:v>
      </x:c>
      <x:c r="P237" s="174" t="str">
        <x:v>Medical care</x:v>
      </x:c>
      <x:c r="Q237" s="174" t="str">
        <x:v>Journal Article</x:v>
      </x:c>
      <x:c r="R237" s="174" t="str">
        <x:v>Unclear</x:v>
      </x:c>
      <x:c r="S237" s="174" t="str">
        <x:v>Unknown</x:v>
      </x:c>
      <x:c r="T237" s="174" t="str">
        <x:v>eng</x:v>
      </x:c>
      <x:c r="U237" s="174" t="str">
        <x:v>https://pubmed.ncbi.nlm.nih.gov/41100570/</x:v>
      </x:c>
      <x:c r="V237" s="174" t="str">
        <x:v>10.1097/mlr.0000000000002228</x:v>
      </x:c>
      <x:c r="W237" s="175" t="str">
        <x:f>IF(V237="","",LOWER(SUBSTITUTE(SUBSTITUTE(SUBSTITUTE(SUBSTITUTE(TRIM(V237),"https://doi.org/",""),"http://doi.org/",""),"https://dx.doi.org/",""),"doi:","")))</x:f>
        <x:v>10.1097/mlr.0000000000002228</x:v>
      </x:c>
      <x:c r="X237" s="174" t="str">
        <x:v>41100570</x:v>
      </x:c>
      <x:c r="Y237" s="174" t="str">
        <x:v>PMC12604533</x:v>
      </x:c>
      <x:c r="Z237" s="174"/>
      <x:c r="AA237" s="174" t="str">
        <x:v>PubMed/MEDLINE</x:v>
      </x:c>
      <x:c r="AB237" s="174" t="str">
        <x:v>PUBMED-C-v1.0-2026-08-28</x:v>
      </x:c>
      <x:c r="AC237" s="174" t="str">
        <x:v>SP-PUBMED-C-20260828</x:v>
      </x:c>
      <x:c r="AD237" s="177" t="n">
        <x:v>46262</x:v>
      </x:c>
      <x:c r="AE237" s="177" t="n">
        <x:v>46272</x:v>
      </x:c>
      <x:c r="AF237" s="174" t="str">
        <x:v>AU2Q4QQR</x:v>
      </x:c>
      <x:c r="AG237" s="174"/>
      <x:c r="AH237" s="174" t="str">
        <x:v>Tactical Athlete → Operational Readiness Brazil</x:v>
      </x:c>
      <x:c r="AI237" s="174" t="str">
        <x:v>evidence-family:C</x:v>
      </x:c>
      <x:c r="AJ237" s="174"/>
      <x:c r="AK237" s="175" t="str">
        <x:f>IF(AJ237="","",IF(OR(LOWER(AJ237)="brazil",LOWER(AJ237)="brasil"),"Yes","No"))</x:f>
      </x:c>
      <x:c r="AL237" s="174"/>
      <x:c r="AM237" s="174"/>
      <x:c r="AN237" s="174"/>
      <x:c r="AO237" s="178"/>
      <x:c r="AP237" s="174"/>
      <x:c r="AQ237" s="174"/>
      <x:c r="AR237" s="174"/>
      <x:c r="AS237" s="174"/>
      <x:c r="AT237" s="174"/>
      <x:c r="AU237" s="174"/>
      <x:c r="AV237" s="174"/>
      <x:c r="AW237" s="174"/>
      <x:c r="AX237" s="174"/>
      <x:c r="AY237" s="174"/>
      <x:c r="AZ237" s="174"/>
      <x:c r="BA237" s="174"/>
      <x:c r="BB237" s="174"/>
      <x:c r="BC237" s="174"/>
      <x:c r="BD237" s="174"/>
      <x:c r="BE237" s="174"/>
      <x:c r="BF237" s="174"/>
      <x:c r="BG237" s="174"/>
      <x:c r="BH237" s="174"/>
      <x:c r="BI237" s="174"/>
      <x:c r="BJ237" s="174"/>
      <x:c r="BK237" s="174"/>
      <x:c r="BL237" s="174"/>
      <x:c r="BM237" s="174"/>
      <x:c r="BN237" s="174"/>
      <x:c r="BO237" s="174"/>
      <x:c r="BP237" s="174"/>
      <x:c r="BQ237" s="174"/>
      <x:c r="BR237" s="174"/>
      <x:c r="BS237" s="174"/>
      <x:c r="BT237" s="174"/>
      <x:c r="BU237" s="174"/>
      <x:c r="BV237" s="174"/>
      <x:c r="BW237" s="174"/>
      <x:c r="BX237" s="174"/>
      <x:c r="BY237" s="174"/>
      <x:c r="BZ237" s="174"/>
      <x:c r="CA237" s="174"/>
      <x:c r="CB237" s="174"/>
      <x:c r="CC237" s="174"/>
      <x:c r="CD237" s="174"/>
      <x:c r="CE237" s="174"/>
      <x:c r="CF237" s="174"/>
      <x:c r="CG237" s="174"/>
      <x:c r="CH237" s="174"/>
      <x:c r="CI237" s="179"/>
      <x:c r="CJ237" s="174" t="str">
        <x:v>Yes</x:v>
      </x:c>
      <x:c r="CK237" s="174" t="str">
        <x:v>Yes</x:v>
      </x:c>
      <x:c r="CL237" s="174" t="str">
        <x:v>Yes</x:v>
      </x:c>
      <x:c r="CM237" s="174" t="str">
        <x:v>Clear</x:v>
      </x:c>
      <x:c r="CN237" s="174" t="str">
        <x:v>Verified — clear</x:v>
      </x:c>
      <x:c r="CO237" s="177" t="n">
        <x:v>46272</x:v>
      </x:c>
      <x:c r="CP237" s="174" t="str">
        <x:v>https://pubmed.ncbi.nlm.nih.gov/41100570/</x:v>
      </x:c>
      <x:c r="CQ237" s="174"/>
      <x:c r="CR237" s="174"/>
      <x:c r="CS237" s="174"/>
      <x:c r="CT237" s="174"/>
      <x:c r="CU237" s="176"/>
      <x:c r="CV237" s="176"/>
      <x:c r="CW237" s="176"/>
      <x:c r="CX237" s="176"/>
      <x:c r="CY237" s="176"/>
      <x:c r="CZ237" s="176"/>
      <x:c r="DA237" s="176"/>
      <x:c r="DB237" s="175" t="str">
        <x:f>IF(L237="","",IF(AND(COUNT(CU237:DA237)=7,OR(CU237=0,CU237=1,CU237=2),OR(CV237=0,CV237=1,CV237=2),OR(CW237=0,CW237=1,CW237=2),OR(CX237=0,CX237=1,CX237=2),OR(CY237=0,CY237=1,CY237=2),OR(CZ237=0,CZ237=1,CZ237=2),OR(DA237=0,DA237=1,DA237=2)),SUM(CU237:DA237),""))</x:f>
      </x:c>
      <x:c r="DC237" s="180" t="str">
        <x:f>IF(DB237="","",ROUND(DB237/14*10,1))</x:f>
      </x:c>
      <x:c r="DD237" s="174" t="str">
        <x:v>Pending</x:v>
      </x:c>
      <x:c r="DE237" s="175" t="str">
        <x:f>IF(L237="","",IF(DC237="","Pending",IF(DD237="Yes","CONDITIONAL — safety override",IF(DC237&gt;=8,"HIGH",IF(DC237&gt;=5,"CONDITIONAL","LOW")))))</x:f>
        <x:v>Pending</x:v>
      </x:c>
      <x:c r="DF237" s="174" t="str">
        <x:v>Pending screening and full-text appraisal; no transferability judgment made at identification.</x:v>
      </x:c>
      <x:c r="DG237" s="174"/>
      <x:c r="DH237" s="174"/>
      <x:c r="DI237" s="174"/>
      <x:c r="DJ237" s="174"/>
      <x:c r="DK237" s="174"/>
      <x:c r="DL237" s="174"/>
      <x:c r="DM237" s="174"/>
      <x:c r="DN237" s="174"/>
      <x:c r="DO237" s="174"/>
      <x:c r="DP237" s="174"/>
      <x:c r="DQ237" s="174"/>
      <x:c r="DR237" s="174"/>
      <x:c r="DS237" s="174"/>
      <x:c r="DT237" s="174"/>
      <x:c r="DU237" s="174"/>
      <x:c r="DV237" s="174"/>
      <x:c r="DW237" s="174"/>
      <x:c r="DX237" s="174"/>
      <x:c r="DY237" s="174"/>
      <x:c r="DZ237" s="174" t="str">
        <x:v>Title/abstract screening alone does not establish effectiveness, causality, methodological quality, transferability to Brazilian public safety or an institutional recommendation.</x:v>
      </x:c>
      <x:c r="EA237" s="174" t="str">
        <x:v>Pending</x:v>
      </x:c>
      <x:c r="EB237" s="175" t="str">
        <x:f>IF(L237="","",IF(EC237="READY","Yes","No / Pending"))</x:f>
        <x:v>No / Pending</x:v>
      </x:c>
      <x:c r="EC237" s="174" t="str">
        <x:f>IF(L237="","",IF(OR(ISNUMBER(SEARCH("Retracted Publication",Q237)),CM237="Retracted",CN237="Retracted",CM237="Expression of Concern",CN237="Expression of Concern",F237="Not used",CG237="Critical",CH237="High",CH237="Critical"),"BLOCKED — integrity or use restriction",IF(AND(CJ237="Yes",CK237="Yes",CL237="Yes"),IF(AND(CM237="Clear",CN237="Verified — clear"),IF(AND(AND(LEN(TRIM(CF237))&gt;0,LEFT(LOWER(TRIM(CF237)),7)&lt;&gt;"pending"),OR(CG237="High",CG237="Moderate"),OR(CH237="Low",CH237="Some concerns",CH237="Not applicable")),IF(AND(DD237="No",OR(DE237="HIGH",DE237="CONDITIONAL"),AND(LEN(TRIM(DF237))&gt;0,LEFT(LOWER(TRIM(DF237)),7)&lt;&gt;"pending")),IF(AND(AND(LEN(TRIM(DT237))&gt;0,LEFT(LOWER(TRIM(DT237)),7)&lt;&gt;"pending"),AND(LEN(TRIM(DU237))&gt;0,LEFT(LOWER(TRIM(DU237)),7)&lt;&gt;"pending"),OR(AND(LEN(TRIM(DV237))&gt;0,LEFT(LOWER(TRIM(DV237)),7)&lt;&gt;"pending"),AND(LEN(TRIM(DW237))&gt;0,LEFT(LOWER(TRIM(DW237)),7)&lt;&gt;"pending")),AND(LEN(TRIM(DX237))&gt;0,LEFT(LOWER(TRIM(DX237)),7)&lt;&gt;"pending")),IF(AND(F237="Claim-ready",OR(EA237="Strong",EA237="Moderate"),AND(LEN(TRIM(G237))&gt;0,LEFT(LOWER(TRIM(G237)),7)&lt;&gt;"pending"),G237&lt;&gt;"No substantive use decision is permitted from identification metadata alone.",AND(LEN(TRIM(DZ237))&gt;0,LEFT(LOWER(TRIM(DZ237)),7)&lt;&gt;"pending"),DZ237&lt;&gt;"Identification metadata alone does not permit any substantive scientific, causal, operational, or institutional claim.",AND(LEN(TRIM(EI237))&gt;0,LEFT(LOWER(TRIM(EI237)),7)&lt;&gt;"pending"),ISNUMBER(EH237),EH237&gt;0),"READY","PENDING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7" s="174" t="str">
        <x:v>Pending</x:v>
      </x:c>
      <x:c r="EE237" s="174"/>
      <x:c r="EF237" s="174" t="str">
        <x:v>Pending</x:v>
      </x:c>
      <x:c r="EG237" s="174" t="str">
        <x:v>Pending</x:v>
      </x:c>
      <x:c r="EH237" s="177"/>
      <x:c r="EI237" s="500"/>
      <x:c r="EJ237" s="174"/>
      <x:c r="EK237" s="174" t="str">
        <x:v>Pending</x:v>
      </x:c>
      <x:c r="EL237" s="177" t="n">
        <x:v>46272</x:v>
      </x:c>
      <x:c r="EM237" s="174" t="str">
        <x:v>Production PubMed record imported and reconciled to Zotero item AU2Q4QQR;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7" s="181" t="n">
        <x:f>IF(L237="","",(IF(N237&lt;&gt;"",1,0)+IF(O237&lt;&gt;"",1,0)+IF(AJ237&lt;&gt;"",1,0)+IF(AU237&lt;&gt;"",1,0)+IF(BE237&lt;&gt;"",1,0)+IF(CF237&lt;&gt;"",1,0)+IF(CJ237="Yes",1,0)+IF(CL237="Yes",1,0)+IF(DE237&lt;&gt;"Pending",1,0)+IF(F237&lt;&gt;"",1,0)+IF(DZ237&lt;&gt;"",1,0)+IF(EI237&lt;&gt;"",1,0))/12)</x:f>
        <x:v>0.5</x:v>
      </x:c>
    </x:row>
    <x:row r="238">
      <x:c r="A238" s="175" t="str">
        <x:v>EV-0235</x:v>
      </x:c>
      <x:c r="B238" s="174" t="str">
        <x:v>Integrity check</x:v>
      </x:c>
      <x:c r="C238" s="175" t="str">
        <x:f>IF(L238="","",IF(LEFT(EC238,7)="BLOCKED","🔴 Do not use for conclusion",IF(EB238="Yes","🟢 Claim-ready","🟡 Caution / context")))</x:f>
        <x:v>🟡 Caution / context</x:v>
      </x:c>
      <x:c r="D238" s="174" t="str">
        <x:f>IF(L238="","",EC238)</x:f>
        <x:v>PENDING — appropriate appraisal</x:v>
      </x:c>
      <x:c r="E238" s="174" t="str">
        <x:v>P3 — Medium</x:v>
      </x:c>
      <x:c r="F238" s="174" t="str">
        <x:v>Pending</x:v>
      </x:c>
      <x:c r="G238" s="174" t="str">
        <x:v>Title/abstract identify an explicit tactical/public-safety context and readiness domain; retain for full-text assessment.</x:v>
      </x:c>
      <x:c r="H238" s="174" t="str">
        <x:v>Obtain and review lawful full text; confirm human adjudication; then select a design-specific appraisal instrument.</x:v>
      </x:c>
      <x:c r="I238" s="174"/>
      <x:c r="J238" s="174" t="str">
        <x:v>A — Core</x:v>
      </x:c>
      <x:c r="K238" s="174" t="str">
        <x:v>IDENTIFIED</x:v>
      </x:c>
      <x:c r="L238" s="174" t="str">
        <x:v>How Can French Special Operations Surgical Teams Adapt to the Looming Warfare Challenges?</x:v>
      </x:c>
      <x:c r="M238" s="174"/>
      <x:c r="N238" s="174" t="str">
        <x:v>Pernod, Cyril; Vico, Sylvain; Boddaert, Guillaume; Hornez, Emmanuel; Dubecq, Christophe; Pasquier, Pierre</x:v>
      </x:c>
      <x:c r="O238" s="176" t="n">
        <x:v>2026</x:v>
      </x:c>
      <x:c r="P238" s="174" t="str">
        <x:v>Military medicine</x:v>
      </x:c>
      <x:c r="Q238" s="174" t="str">
        <x:v>Journal Article</x:v>
      </x:c>
      <x:c r="R238" s="174" t="str">
        <x:v>Unclear</x:v>
      </x:c>
      <x:c r="S238" s="174" t="str">
        <x:v>Unknown</x:v>
      </x:c>
      <x:c r="T238" s="174" t="str">
        <x:v>eng</x:v>
      </x:c>
      <x:c r="U238" s="174" t="str">
        <x:v>https://pubmed.ncbi.nlm.nih.gov/41093298/</x:v>
      </x:c>
      <x:c r="V238" s="174" t="str">
        <x:v>10.1093/milmed/usaf500</x:v>
      </x:c>
      <x:c r="W238" s="175" t="str">
        <x:f>IF(V238="","",LOWER(SUBSTITUTE(SUBSTITUTE(SUBSTITUTE(SUBSTITUTE(TRIM(V238),"https://doi.org/",""),"http://doi.org/",""),"https://dx.doi.org/",""),"doi:","")))</x:f>
        <x:v>10.1093/milmed/usaf500</x:v>
      </x:c>
      <x:c r="X238" s="174" t="str">
        <x:v>41093298</x:v>
      </x:c>
      <x:c r="Y238" s="174" t="str"/>
      <x:c r="Z238" s="174"/>
      <x:c r="AA238" s="174" t="str">
        <x:v>PubMed/MEDLINE</x:v>
      </x:c>
      <x:c r="AB238" s="174" t="str">
        <x:v>PUBMED-A-v1.0-2026-08-28</x:v>
      </x:c>
      <x:c r="AC238" s="174" t="str">
        <x:v>SP-PUBMED-A-20260828</x:v>
      </x:c>
      <x:c r="AD238" s="177" t="n">
        <x:v>46262</x:v>
      </x:c>
      <x:c r="AE238" s="177" t="n">
        <x:v>46272</x:v>
      </x:c>
      <x:c r="AF238" s="174" t="str">
        <x:v>XDPRGZXU</x:v>
      </x:c>
      <x:c r="AG238" s="174"/>
      <x:c r="AH238" s="174" t="str">
        <x:v>Tactical Athlete → Operational Readiness Brazil</x:v>
      </x:c>
      <x:c r="AI238" s="174" t="str">
        <x:v>evidence-family:A</x:v>
      </x:c>
      <x:c r="AJ238" s="174"/>
      <x:c r="AK238" s="175" t="str">
        <x:f>IF(AJ238="","",IF(OR(LOWER(AJ238)="brazil",LOWER(AJ238)="brasil"),"Yes","No"))</x:f>
      </x:c>
      <x:c r="AL238" s="174"/>
      <x:c r="AM238" s="174"/>
      <x:c r="AN238" s="174"/>
      <x:c r="AO238" s="178"/>
      <x:c r="AP238" s="174"/>
      <x:c r="AQ238" s="174"/>
      <x:c r="AR238" s="174"/>
      <x:c r="AS238" s="174"/>
      <x:c r="AT238" s="174"/>
      <x:c r="AU238" s="174"/>
      <x:c r="AV238" s="174"/>
      <x:c r="AW238" s="174"/>
      <x:c r="AX238" s="174"/>
      <x:c r="AY238" s="174"/>
      <x:c r="AZ238" s="174"/>
      <x:c r="BA238" s="174"/>
      <x:c r="BB238" s="174"/>
      <x:c r="BC238" s="174"/>
      <x:c r="BD238" s="174"/>
      <x:c r="BE238" s="174"/>
      <x:c r="BF238" s="174"/>
      <x:c r="BG238" s="174"/>
      <x:c r="BH238" s="174"/>
      <x:c r="BI238" s="174"/>
      <x:c r="BJ238" s="174"/>
      <x:c r="BK238" s="174"/>
      <x:c r="BL238" s="174"/>
      <x:c r="BM238" s="174"/>
      <x:c r="BN238" s="174"/>
      <x:c r="BO238" s="174"/>
      <x:c r="BP238" s="174"/>
      <x:c r="BQ238" s="174"/>
      <x:c r="BR238" s="174"/>
      <x:c r="BS238" s="174"/>
      <x:c r="BT238" s="174"/>
      <x:c r="BU238" s="174"/>
      <x:c r="BV238" s="174"/>
      <x:c r="BW238" s="174"/>
      <x:c r="BX238" s="174"/>
      <x:c r="BY238" s="174"/>
      <x:c r="BZ238" s="174"/>
      <x:c r="CA238" s="174"/>
      <x:c r="CB238" s="174"/>
      <x:c r="CC238" s="174"/>
      <x:c r="CD238" s="174"/>
      <x:c r="CE238" s="174"/>
      <x:c r="CF238" s="174"/>
      <x:c r="CG238" s="174"/>
      <x:c r="CH238" s="174"/>
      <x:c r="CI238" s="179"/>
      <x:c r="CJ238" s="174" t="str">
        <x:v>Yes</x:v>
      </x:c>
      <x:c r="CK238" s="174" t="str">
        <x:v>Yes</x:v>
      </x:c>
      <x:c r="CL238" s="174" t="str">
        <x:v>Yes</x:v>
      </x:c>
      <x:c r="CM238" s="174" t="str">
        <x:v>Clear</x:v>
      </x:c>
      <x:c r="CN238" s="174" t="str">
        <x:v>Verified — clear</x:v>
      </x:c>
      <x:c r="CO238" s="177" t="n">
        <x:v>46272</x:v>
      </x:c>
      <x:c r="CP238" s="174" t="str">
        <x:v>https://pubmed.ncbi.nlm.nih.gov/41093298/</x:v>
      </x:c>
      <x:c r="CQ238" s="174"/>
      <x:c r="CR238" s="174"/>
      <x:c r="CS238" s="174"/>
      <x:c r="CT238" s="174"/>
      <x:c r="CU238" s="176"/>
      <x:c r="CV238" s="176"/>
      <x:c r="CW238" s="176"/>
      <x:c r="CX238" s="176"/>
      <x:c r="CY238" s="176"/>
      <x:c r="CZ238" s="176"/>
      <x:c r="DA238" s="176"/>
      <x:c r="DB238" s="175" t="str">
        <x:f>IF(L238="","",IF(AND(COUNT(CU238:DA238)=7,OR(CU238=0,CU238=1,CU238=2),OR(CV238=0,CV238=1,CV238=2),OR(CW238=0,CW238=1,CW238=2),OR(CX238=0,CX238=1,CX238=2),OR(CY238=0,CY238=1,CY238=2),OR(CZ238=0,CZ238=1,CZ238=2),OR(DA238=0,DA238=1,DA238=2)),SUM(CU238:DA238),""))</x:f>
      </x:c>
      <x:c r="DC238" s="180" t="str">
        <x:f>IF(DB238="","",ROUND(DB238/14*10,1))</x:f>
      </x:c>
      <x:c r="DD238" s="174" t="str">
        <x:v>Pending</x:v>
      </x:c>
      <x:c r="DE238" s="175" t="str">
        <x:f>IF(L238="","",IF(DC238="","Pending",IF(DD238="Yes","CONDITIONAL — safety override",IF(DC238&gt;=8,"HIGH",IF(DC238&gt;=5,"CONDITIONAL","LOW")))))</x:f>
        <x:v>Pending</x:v>
      </x:c>
      <x:c r="DF238" s="174" t="str">
        <x:v>Pending screening and full-text appraisal; no transferability judgment made at identification.</x:v>
      </x:c>
      <x:c r="DG238" s="174"/>
      <x:c r="DH238" s="174"/>
      <x:c r="DI238" s="174"/>
      <x:c r="DJ238" s="174"/>
      <x:c r="DK238" s="174"/>
      <x:c r="DL238" s="174"/>
      <x:c r="DM238" s="174"/>
      <x:c r="DN238" s="174"/>
      <x:c r="DO238" s="174"/>
      <x:c r="DP238" s="174"/>
      <x:c r="DQ238" s="174"/>
      <x:c r="DR238" s="174"/>
      <x:c r="DS238" s="174"/>
      <x:c r="DT238" s="174"/>
      <x:c r="DU238" s="174"/>
      <x:c r="DV238" s="174"/>
      <x:c r="DW238" s="174"/>
      <x:c r="DX238" s="174"/>
      <x:c r="DY238" s="174"/>
      <x:c r="DZ238" s="174" t="str">
        <x:v>Title/abstract screening alone does not establish effectiveness, causality, methodological quality, transferability to Brazilian public safety or an institutional recommendation.</x:v>
      </x:c>
      <x:c r="EA238" s="174" t="str">
        <x:v>Pending</x:v>
      </x:c>
      <x:c r="EB238" s="175" t="str">
        <x:f>IF(L238="","",IF(EC238="READY","Yes","No / Pending"))</x:f>
        <x:v>No / Pending</x:v>
      </x:c>
      <x:c r="EC238" s="174" t="str">
        <x:f>IF(L238="","",IF(OR(ISNUMBER(SEARCH("Retracted Publication",Q238)),CM238="Retracted",CN238="Retracted",CM238="Expression of Concern",CN238="Expression of Concern",F238="Not used",CG238="Critical",CH238="High",CH238="Critical"),"BLOCKED — integrity or use restriction",IF(AND(CJ238="Yes",CK238="Yes",CL238="Yes"),IF(AND(CM238="Clear",CN238="Verified — clear"),IF(AND(AND(LEN(TRIM(CF238))&gt;0,LEFT(LOWER(TRIM(CF238)),7)&lt;&gt;"pending"),OR(CG238="High",CG238="Moderate"),OR(CH238="Low",CH238="Some concerns",CH238="Not applicable")),IF(AND(DD238="No",OR(DE238="HIGH",DE238="CONDITIONAL"),AND(LEN(TRIM(DF238))&gt;0,LEFT(LOWER(TRIM(DF238)),7)&lt;&gt;"pending")),IF(AND(AND(LEN(TRIM(DT238))&gt;0,LEFT(LOWER(TRIM(DT238)),7)&lt;&gt;"pending"),AND(LEN(TRIM(DU238))&gt;0,LEFT(LOWER(TRIM(DU238)),7)&lt;&gt;"pending"),OR(AND(LEN(TRIM(DV238))&gt;0,LEFT(LOWER(TRIM(DV238)),7)&lt;&gt;"pending"),AND(LEN(TRIM(DW238))&gt;0,LEFT(LOWER(TRIM(DW238)),7)&lt;&gt;"pending")),AND(LEN(TRIM(DX238))&gt;0,LEFT(LOWER(TRIM(DX238)),7)&lt;&gt;"pending")),IF(AND(F238="Claim-ready",OR(EA238="Strong",EA238="Moderate"),AND(LEN(TRIM(G238))&gt;0,LEFT(LOWER(TRIM(G238)),7)&lt;&gt;"pending"),G238&lt;&gt;"No substantive use decision is permitted from identification metadata alone.",AND(LEN(TRIM(DZ238))&gt;0,LEFT(LOWER(TRIM(DZ238)),7)&lt;&gt;"pending"),DZ238&lt;&gt;"Identification metadata alone does not permit any substantive scientific, causal, operational, or institutional claim.",AND(LEN(TRIM(EI238))&gt;0,LEFT(LOWER(TRIM(EI238)),7)&lt;&gt;"pending"),ISNUMBER(EH238),EH238&gt;0),"READY","PENDING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8" s="174" t="str">
        <x:v>Pending</x:v>
      </x:c>
      <x:c r="EE238" s="174"/>
      <x:c r="EF238" s="174" t="str">
        <x:v>Pending</x:v>
      </x:c>
      <x:c r="EG238" s="174" t="str">
        <x:v>Pending</x:v>
      </x:c>
      <x:c r="EH238" s="177"/>
      <x:c r="EI238" s="500"/>
      <x:c r="EJ238" s="174"/>
      <x:c r="EK238" s="174" t="str">
        <x:v>Pending</x:v>
      </x:c>
      <x:c r="EL238" s="177" t="n">
        <x:v>46272</x:v>
      </x:c>
      <x:c r="EM238" s="174" t="str">
        <x:v>Production PubMed record imported and reconciled to Zotero item XDPRGZXU;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8" s="181" t="n">
        <x:f>IF(L238="","",(IF(N238&lt;&gt;"",1,0)+IF(O238&lt;&gt;"",1,0)+IF(AJ238&lt;&gt;"",1,0)+IF(AU238&lt;&gt;"",1,0)+IF(BE238&lt;&gt;"",1,0)+IF(CF238&lt;&gt;"",1,0)+IF(CJ238="Yes",1,0)+IF(CL238="Yes",1,0)+IF(DE238&lt;&gt;"Pending",1,0)+IF(F238&lt;&gt;"",1,0)+IF(DZ238&lt;&gt;"",1,0)+IF(EI238&lt;&gt;"",1,0))/12)</x:f>
        <x:v>0.5</x:v>
      </x:c>
    </x:row>
    <x:row r="239">
      <x:c r="A239" s="175" t="str">
        <x:v>EV-0236</x:v>
      </x:c>
      <x:c r="B239" s="174" t="str">
        <x:v>Integrity check</x:v>
      </x:c>
      <x:c r="C239" s="175" t="str">
        <x:f>IF(L239="","",IF(LEFT(EC239,7)="BLOCKED","🔴 Do not use for conclusion",IF(EB239="Yes","🟢 Claim-ready","🟡 Caution / context")))</x:f>
        <x:v>🟡 Caution / context</x:v>
      </x:c>
      <x:c r="D239" s="174" t="str">
        <x:f>IF(L239="","",EC239)</x:f>
        <x:v>PENDING — appropriate appraisal</x:v>
      </x:c>
      <x:c r="E239" s="174" t="str">
        <x:v>P3 — Medium</x:v>
      </x:c>
      <x:c r="F239" s="174" t="str">
        <x:v>Pending</x:v>
      </x:c>
      <x:c r="G239" s="174" t="str">
        <x:v>Title/abstract identify an explicit tactical/public-safety context and readiness domain; retain for full-text assessment.</x:v>
      </x:c>
      <x:c r="H239" s="174" t="str">
        <x:v>Obtain and review lawful full text; confirm human adjudication; then select a design-specific appraisal instrument.</x:v>
      </x:c>
      <x:c r="I239" s="174"/>
      <x:c r="J239" s="174" t="str">
        <x:v>A — Core</x:v>
      </x:c>
      <x:c r="K239" s="174" t="str">
        <x:v>IDENTIFIED</x:v>
      </x:c>
      <x:c r="L239" s="174" t="str">
        <x:v>Low Energy Availability Prevalence, Dietary Habits, and Sleep in Female Army ROTC Cadets.</x:v>
      </x:c>
      <x:c r="M239" s="174"/>
      <x:c r="N239" s="174" t="str">
        <x:v>Eberhardt, Hannah K; Willingham, Brandon D; Brisebois, Matthew F; Saracino, Patrick G</x:v>
      </x:c>
      <x:c r="O239" s="176" t="n">
        <x:v>2025</x:v>
      </x:c>
      <x:c r="P239" s="174" t="str">
        <x:v>International journal of exercise science</x:v>
      </x:c>
      <x:c r="Q239" s="174" t="str">
        <x:v>Journal Article</x:v>
      </x:c>
      <x:c r="R239" s="174" t="str">
        <x:v>Unclear</x:v>
      </x:c>
      <x:c r="S239" s="174" t="str">
        <x:v>Unknown</x:v>
      </x:c>
      <x:c r="T239" s="174" t="str">
        <x:v>eng</x:v>
      </x:c>
      <x:c r="U239" s="174" t="str">
        <x:v>https://pubmed.ncbi.nlm.nih.gov/41079001/</x:v>
      </x:c>
      <x:c r="V239" s="174" t="str">
        <x:v>10.70252/vrdk5031</x:v>
      </x:c>
      <x:c r="W239" s="175" t="str">
        <x:f>IF(V239="","",LOWER(SUBSTITUTE(SUBSTITUTE(SUBSTITUTE(SUBSTITUTE(TRIM(V239),"https://doi.org/",""),"http://doi.org/",""),"https://dx.doi.org/",""),"doi:","")))</x:f>
        <x:v>10.70252/vrdk5031</x:v>
      </x:c>
      <x:c r="X239" s="174" t="str">
        <x:v>41079001</x:v>
      </x:c>
      <x:c r="Y239" s="174" t="str">
        <x:v>PMC12510702</x:v>
      </x:c>
      <x:c r="Z239" s="174"/>
      <x:c r="AA239" s="174" t="str">
        <x:v>PubMed/MEDLINE</x:v>
      </x:c>
      <x:c r="AB239" s="174" t="str">
        <x:v>PUBMED-A-v1.0-2026-08-28</x:v>
      </x:c>
      <x:c r="AC239" s="174" t="str">
        <x:v>SP-PUBMED-A-20260828</x:v>
      </x:c>
      <x:c r="AD239" s="177" t="n">
        <x:v>46262</x:v>
      </x:c>
      <x:c r="AE239" s="177" t="n">
        <x:v>46272</x:v>
      </x:c>
      <x:c r="AF239" s="174" t="str">
        <x:v>I5KAIIPE</x:v>
      </x:c>
      <x:c r="AG239" s="174"/>
      <x:c r="AH239" s="174" t="str">
        <x:v>Tactical Athlete → Operational Readiness Brazil</x:v>
      </x:c>
      <x:c r="AI239" s="174" t="str">
        <x:v>evidence-family:A</x:v>
      </x:c>
      <x:c r="AJ239" s="174"/>
      <x:c r="AK239" s="175" t="str">
        <x:f>IF(AJ239="","",IF(OR(LOWER(AJ239)="brazil",LOWER(AJ239)="brasil"),"Yes","No"))</x:f>
      </x:c>
      <x:c r="AL239" s="174"/>
      <x:c r="AM239" s="174"/>
      <x:c r="AN239" s="174"/>
      <x:c r="AO239" s="178"/>
      <x:c r="AP239" s="174"/>
      <x:c r="AQ239" s="174"/>
      <x:c r="AR239" s="174"/>
      <x:c r="AS239" s="174"/>
      <x:c r="AT239" s="174"/>
      <x:c r="AU239" s="174"/>
      <x:c r="AV239" s="174"/>
      <x:c r="AW239" s="174"/>
      <x:c r="AX239" s="174"/>
      <x:c r="AY239" s="174"/>
      <x:c r="AZ239" s="174"/>
      <x:c r="BA239" s="174"/>
      <x:c r="BB239" s="174"/>
      <x:c r="BC239" s="174"/>
      <x:c r="BD239" s="174"/>
      <x:c r="BE239" s="174"/>
      <x:c r="BF239" s="174"/>
      <x:c r="BG239" s="174"/>
      <x:c r="BH239" s="174"/>
      <x:c r="BI239" s="174"/>
      <x:c r="BJ239" s="174"/>
      <x:c r="BK239" s="174"/>
      <x:c r="BL239" s="174"/>
      <x:c r="BM239" s="174"/>
      <x:c r="BN239" s="174"/>
      <x:c r="BO239" s="174"/>
      <x:c r="BP239" s="174"/>
      <x:c r="BQ239" s="174"/>
      <x:c r="BR239" s="174"/>
      <x:c r="BS239" s="174"/>
      <x:c r="BT239" s="174"/>
      <x:c r="BU239" s="174"/>
      <x:c r="BV239" s="174"/>
      <x:c r="BW239" s="174"/>
      <x:c r="BX239" s="174"/>
      <x:c r="BY239" s="174"/>
      <x:c r="BZ239" s="174"/>
      <x:c r="CA239" s="174"/>
      <x:c r="CB239" s="174"/>
      <x:c r="CC239" s="174"/>
      <x:c r="CD239" s="174"/>
      <x:c r="CE239" s="174"/>
      <x:c r="CF239" s="174"/>
      <x:c r="CG239" s="174"/>
      <x:c r="CH239" s="174"/>
      <x:c r="CI239" s="179"/>
      <x:c r="CJ239" s="174" t="str">
        <x:v>Yes</x:v>
      </x:c>
      <x:c r="CK239" s="174" t="str">
        <x:v>Yes</x:v>
      </x:c>
      <x:c r="CL239" s="174" t="str">
        <x:v>Yes</x:v>
      </x:c>
      <x:c r="CM239" s="174" t="str">
        <x:v>Clear</x:v>
      </x:c>
      <x:c r="CN239" s="174" t="str">
        <x:v>Verified — clear</x:v>
      </x:c>
      <x:c r="CO239" s="177" t="n">
        <x:v>46272</x:v>
      </x:c>
      <x:c r="CP239" s="174" t="str">
        <x:v>https://pubmed.ncbi.nlm.nih.gov/41079001/</x:v>
      </x:c>
      <x:c r="CQ239" s="174"/>
      <x:c r="CR239" s="174"/>
      <x:c r="CS239" s="174"/>
      <x:c r="CT239" s="174"/>
      <x:c r="CU239" s="176"/>
      <x:c r="CV239" s="176"/>
      <x:c r="CW239" s="176"/>
      <x:c r="CX239" s="176"/>
      <x:c r="CY239" s="176"/>
      <x:c r="CZ239" s="176"/>
      <x:c r="DA239" s="176"/>
      <x:c r="DB239" s="175" t="str">
        <x:f>IF(L239="","",IF(AND(COUNT(CU239:DA239)=7,OR(CU239=0,CU239=1,CU239=2),OR(CV239=0,CV239=1,CV239=2),OR(CW239=0,CW239=1,CW239=2),OR(CX239=0,CX239=1,CX239=2),OR(CY239=0,CY239=1,CY239=2),OR(CZ239=0,CZ239=1,CZ239=2),OR(DA239=0,DA239=1,DA239=2)),SUM(CU239:DA239),""))</x:f>
      </x:c>
      <x:c r="DC239" s="180" t="str">
        <x:f>IF(DB239="","",ROUND(DB239/14*10,1))</x:f>
      </x:c>
      <x:c r="DD239" s="174" t="str">
        <x:v>Pending</x:v>
      </x:c>
      <x:c r="DE239" s="175" t="str">
        <x:f>IF(L239="","",IF(DC239="","Pending",IF(DD239="Yes","CONDITIONAL — safety override",IF(DC239&gt;=8,"HIGH",IF(DC239&gt;=5,"CONDITIONAL","LOW")))))</x:f>
        <x:v>Pending</x:v>
      </x:c>
      <x:c r="DF239" s="174" t="str">
        <x:v>Pending screening and full-text appraisal; no transferability judgment made at identification.</x:v>
      </x:c>
      <x:c r="DG239" s="174"/>
      <x:c r="DH239" s="174"/>
      <x:c r="DI239" s="174"/>
      <x:c r="DJ239" s="174"/>
      <x:c r="DK239" s="174"/>
      <x:c r="DL239" s="174"/>
      <x:c r="DM239" s="174"/>
      <x:c r="DN239" s="174"/>
      <x:c r="DO239" s="174"/>
      <x:c r="DP239" s="174"/>
      <x:c r="DQ239" s="174"/>
      <x:c r="DR239" s="174"/>
      <x:c r="DS239" s="174"/>
      <x:c r="DT239" s="174"/>
      <x:c r="DU239" s="174"/>
      <x:c r="DV239" s="174"/>
      <x:c r="DW239" s="174"/>
      <x:c r="DX239" s="174"/>
      <x:c r="DY239" s="174"/>
      <x:c r="DZ239" s="174" t="str">
        <x:v>Title/abstract screening alone does not establish effectiveness, causality, methodological quality, transferability to Brazilian public safety or an institutional recommendation.</x:v>
      </x:c>
      <x:c r="EA239" s="174" t="str">
        <x:v>Pending</x:v>
      </x:c>
      <x:c r="EB239" s="175" t="str">
        <x:f>IF(L239="","",IF(EC239="READY","Yes","No / Pending"))</x:f>
        <x:v>No / Pending</x:v>
      </x:c>
      <x:c r="EC239" s="174" t="str">
        <x:f>IF(L239="","",IF(OR(ISNUMBER(SEARCH("Retracted Publication",Q239)),CM239="Retracted",CN239="Retracted",CM239="Expression of Concern",CN239="Expression of Concern",F239="Not used",CG239="Critical",CH239="High",CH239="Critical"),"BLOCKED — integrity or use restriction",IF(AND(CJ239="Yes",CK239="Yes",CL239="Yes"),IF(AND(CM239="Clear",CN239="Verified — clear"),IF(AND(AND(LEN(TRIM(CF239))&gt;0,LEFT(LOWER(TRIM(CF239)),7)&lt;&gt;"pending"),OR(CG239="High",CG239="Moderate"),OR(CH239="Low",CH239="Some concerns",CH239="Not applicable")),IF(AND(DD239="No",OR(DE239="HIGH",DE239="CONDITIONAL"),AND(LEN(TRIM(DF239))&gt;0,LEFT(LOWER(TRIM(DF239)),7)&lt;&gt;"pending")),IF(AND(AND(LEN(TRIM(DT239))&gt;0,LEFT(LOWER(TRIM(DT239)),7)&lt;&gt;"pending"),AND(LEN(TRIM(DU239))&gt;0,LEFT(LOWER(TRIM(DU239)),7)&lt;&gt;"pending"),OR(AND(LEN(TRIM(DV239))&gt;0,LEFT(LOWER(TRIM(DV239)),7)&lt;&gt;"pending"),AND(LEN(TRIM(DW239))&gt;0,LEFT(LOWER(TRIM(DW239)),7)&lt;&gt;"pending")),AND(LEN(TRIM(DX239))&gt;0,LEFT(LOWER(TRIM(DX239)),7)&lt;&gt;"pending")),IF(AND(F239="Claim-ready",OR(EA239="Strong",EA239="Moderate"),AND(LEN(TRIM(G239))&gt;0,LEFT(LOWER(TRIM(G239)),7)&lt;&gt;"pending"),G239&lt;&gt;"No substantive use decision is permitted from identification metadata alone.",AND(LEN(TRIM(DZ239))&gt;0,LEFT(LOWER(TRIM(DZ239)),7)&lt;&gt;"pending"),DZ239&lt;&gt;"Identification metadata alone does not permit any substantive scientific, causal, operational, or institutional claim.",AND(LEN(TRIM(EI239))&gt;0,LEFT(LOWER(TRIM(EI239)),7)&lt;&gt;"pending"),ISNUMBER(EH239),EH239&gt;0),"READY","PENDING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39" s="174" t="str">
        <x:v>Pending</x:v>
      </x:c>
      <x:c r="EE239" s="174"/>
      <x:c r="EF239" s="174" t="str">
        <x:v>Pending</x:v>
      </x:c>
      <x:c r="EG239" s="174" t="str">
        <x:v>Pending</x:v>
      </x:c>
      <x:c r="EH239" s="177"/>
      <x:c r="EI239" s="500"/>
      <x:c r="EJ239" s="174"/>
      <x:c r="EK239" s="174" t="str">
        <x:v>Pending</x:v>
      </x:c>
      <x:c r="EL239" s="177" t="n">
        <x:v>46272</x:v>
      </x:c>
      <x:c r="EM239" s="174" t="str">
        <x:v>Production PubMed record imported and reconciled to Zotero item I5KAIIPE;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39" s="181" t="n">
        <x:f>IF(L239="","",(IF(N239&lt;&gt;"",1,0)+IF(O239&lt;&gt;"",1,0)+IF(AJ239&lt;&gt;"",1,0)+IF(AU239&lt;&gt;"",1,0)+IF(BE239&lt;&gt;"",1,0)+IF(CF239&lt;&gt;"",1,0)+IF(CJ239="Yes",1,0)+IF(CL239="Yes",1,0)+IF(DE239&lt;&gt;"Pending",1,0)+IF(F239&lt;&gt;"",1,0)+IF(DZ239&lt;&gt;"",1,0)+IF(EI239&lt;&gt;"",1,0))/12)</x:f>
        <x:v>0.5</x:v>
      </x:c>
    </x:row>
    <x:row r="240">
      <x:c r="A240" s="175" t="str">
        <x:v>EV-0237</x:v>
      </x:c>
      <x:c r="B240" s="174" t="str">
        <x:v>Integrity check</x:v>
      </x:c>
      <x:c r="C240" s="175" t="str">
        <x:f>IF(L240="","",IF(LEFT(EC240,7)="BLOCKED","🔴 Do not use for conclusion",IF(EB240="Yes","🟢 Claim-ready","🟡 Caution / context")))</x:f>
        <x:v>🟡 Caution / context</x:v>
      </x:c>
      <x:c r="D240" s="174" t="str">
        <x:f>IF(L240="","",EC240)</x:f>
        <x:v>PENDING — appropriate appraisal</x:v>
      </x:c>
      <x:c r="E240" s="174" t="str">
        <x:v>P3 — Medium</x:v>
      </x:c>
      <x:c r="F240" s="174" t="str">
        <x:v>Pending</x:v>
      </x:c>
      <x:c r="G240" s="174" t="str">
        <x:v>A potentially relevant concept is present, but direct applicability is ambiguous at title/abstract level.</x:v>
      </x:c>
      <x:c r="H240" s="174" t="str">
        <x:v>Human title/abstract adjudication; retrieve full text if relevance remains plausible.</x:v>
      </x:c>
      <x:c r="I240" s="174"/>
      <x:c r="J240" s="174" t="str">
        <x:v>C — Implementation Science</x:v>
      </x:c>
      <x:c r="K240" s="174" t="str">
        <x:v>IDENTIFIED</x:v>
      </x:c>
      <x:c r="L240" s="174" t="str">
        <x:v>Inertia or unanticipated bottlenecks? Exploring stakeholder perspectives on the implementation determinants of the national alcohol policy five years post-enactment in Zambia.</x:v>
      </x:c>
      <x:c r="M240" s="174"/>
      <x:c r="N240" s="174" t="str">
        <x:v>Silumbwe, Adam; Sebastian, Miguel San; Zulu, Joseph Mumba; Michelo, Charles; Johansson, Klara</x:v>
      </x:c>
      <x:c r="O240" s="176" t="n">
        <x:v>2025</x:v>
      </x:c>
      <x:c r="P240" s="174" t="str">
        <x:v>Archives of public health = Archives belges de sante publique</x:v>
      </x:c>
      <x:c r="Q240" s="174" t="str">
        <x:v>Journal Article</x:v>
      </x:c>
      <x:c r="R240" s="174" t="str">
        <x:v>Unclear</x:v>
      </x:c>
      <x:c r="S240" s="174" t="str">
        <x:v>Unknown</x:v>
      </x:c>
      <x:c r="T240" s="174" t="str">
        <x:v>eng</x:v>
      </x:c>
      <x:c r="U240" s="174" t="str">
        <x:v>https://pubmed.ncbi.nlm.nih.gov/41074212/</x:v>
      </x:c>
      <x:c r="V240" s="174" t="str">
        <x:v>10.1186/s13690-025-01737-7</x:v>
      </x:c>
      <x:c r="W240" s="175" t="str">
        <x:f>IF(V240="","",LOWER(SUBSTITUTE(SUBSTITUTE(SUBSTITUTE(SUBSTITUTE(TRIM(V240),"https://doi.org/",""),"http://doi.org/",""),"https://dx.doi.org/",""),"doi:","")))</x:f>
        <x:v>10.1186/s13690-025-01737-7</x:v>
      </x:c>
      <x:c r="X240" s="174" t="str">
        <x:v>41074212</x:v>
      </x:c>
      <x:c r="Y240" s="174" t="str">
        <x:v>PMC12512930</x:v>
      </x:c>
      <x:c r="Z240" s="174"/>
      <x:c r="AA240" s="174" t="str">
        <x:v>PubMed/MEDLINE</x:v>
      </x:c>
      <x:c r="AB240" s="174" t="str">
        <x:v>PUBMED-C-v1.0-2026-08-28</x:v>
      </x:c>
      <x:c r="AC240" s="174" t="str">
        <x:v>SP-PUBMED-C-20260828</x:v>
      </x:c>
      <x:c r="AD240" s="177" t="n">
        <x:v>46262</x:v>
      </x:c>
      <x:c r="AE240" s="177" t="n">
        <x:v>46272</x:v>
      </x:c>
      <x:c r="AF240" s="174" t="str">
        <x:v>SQH6L95F</x:v>
      </x:c>
      <x:c r="AG240" s="174"/>
      <x:c r="AH240" s="174" t="str">
        <x:v>Tactical Athlete → Operational Readiness Brazil</x:v>
      </x:c>
      <x:c r="AI240" s="174" t="str">
        <x:v>evidence-family:C</x:v>
      </x:c>
      <x:c r="AJ240" s="174"/>
      <x:c r="AK240" s="175" t="str">
        <x:f>IF(AJ240="","",IF(OR(LOWER(AJ240)="brazil",LOWER(AJ240)="brasil"),"Yes","No"))</x:f>
      </x:c>
      <x:c r="AL240" s="174"/>
      <x:c r="AM240" s="174"/>
      <x:c r="AN240" s="174"/>
      <x:c r="AO240" s="178"/>
      <x:c r="AP240" s="174"/>
      <x:c r="AQ240" s="174"/>
      <x:c r="AR240" s="174"/>
      <x:c r="AS240" s="174"/>
      <x:c r="AT240" s="174"/>
      <x:c r="AU240" s="174"/>
      <x:c r="AV240" s="174"/>
      <x:c r="AW240" s="174"/>
      <x:c r="AX240" s="174"/>
      <x:c r="AY240" s="174"/>
      <x:c r="AZ240" s="174"/>
      <x:c r="BA240" s="174"/>
      <x:c r="BB240" s="174"/>
      <x:c r="BC240" s="174"/>
      <x:c r="BD240" s="174"/>
      <x:c r="BE240" s="174"/>
      <x:c r="BF240" s="174"/>
      <x:c r="BG240" s="174"/>
      <x:c r="BH240" s="174"/>
      <x:c r="BI240" s="174"/>
      <x:c r="BJ240" s="174"/>
      <x:c r="BK240" s="174"/>
      <x:c r="BL240" s="174"/>
      <x:c r="BM240" s="174"/>
      <x:c r="BN240" s="174"/>
      <x:c r="BO240" s="174"/>
      <x:c r="BP240" s="174"/>
      <x:c r="BQ240" s="174"/>
      <x:c r="BR240" s="174"/>
      <x:c r="BS240" s="174"/>
      <x:c r="BT240" s="174"/>
      <x:c r="BU240" s="174"/>
      <x:c r="BV240" s="174"/>
      <x:c r="BW240" s="174"/>
      <x:c r="BX240" s="174"/>
      <x:c r="BY240" s="174"/>
      <x:c r="BZ240" s="174"/>
      <x:c r="CA240" s="174"/>
      <x:c r="CB240" s="174"/>
      <x:c r="CC240" s="174"/>
      <x:c r="CD240" s="174"/>
      <x:c r="CE240" s="174"/>
      <x:c r="CF240" s="174"/>
      <x:c r="CG240" s="174"/>
      <x:c r="CH240" s="174"/>
      <x:c r="CI240" s="179"/>
      <x:c r="CJ240" s="174" t="str">
        <x:v>Yes</x:v>
      </x:c>
      <x:c r="CK240" s="174" t="str">
        <x:v>Yes</x:v>
      </x:c>
      <x:c r="CL240" s="174" t="str">
        <x:v>Yes</x:v>
      </x:c>
      <x:c r="CM240" s="174" t="str">
        <x:v>Clear</x:v>
      </x:c>
      <x:c r="CN240" s="174" t="str">
        <x:v>Verified — clear</x:v>
      </x:c>
      <x:c r="CO240" s="177" t="n">
        <x:v>46272</x:v>
      </x:c>
      <x:c r="CP240" s="174" t="str">
        <x:v>https://pubmed.ncbi.nlm.nih.gov/41074212/</x:v>
      </x:c>
      <x:c r="CQ240" s="174"/>
      <x:c r="CR240" s="174"/>
      <x:c r="CS240" s="174"/>
      <x:c r="CT240" s="174"/>
      <x:c r="CU240" s="176"/>
      <x:c r="CV240" s="176"/>
      <x:c r="CW240" s="176"/>
      <x:c r="CX240" s="176"/>
      <x:c r="CY240" s="176"/>
      <x:c r="CZ240" s="176"/>
      <x:c r="DA240" s="176"/>
      <x:c r="DB240" s="175" t="str">
        <x:f>IF(L240="","",IF(AND(COUNT(CU240:DA240)=7,OR(CU240=0,CU240=1,CU240=2),OR(CV240=0,CV240=1,CV240=2),OR(CW240=0,CW240=1,CW240=2),OR(CX240=0,CX240=1,CX240=2),OR(CY240=0,CY240=1,CY240=2),OR(CZ240=0,CZ240=1,CZ240=2),OR(DA240=0,DA240=1,DA240=2)),SUM(CU240:DA240),""))</x:f>
      </x:c>
      <x:c r="DC240" s="180" t="str">
        <x:f>IF(DB240="","",ROUND(DB240/14*10,1))</x:f>
      </x:c>
      <x:c r="DD240" s="174" t="str">
        <x:v>Pending</x:v>
      </x:c>
      <x:c r="DE240" s="175" t="str">
        <x:f>IF(L240="","",IF(DC240="","Pending",IF(DD240="Yes","CONDITIONAL — safety override",IF(DC240&gt;=8,"HIGH",IF(DC240&gt;=5,"CONDITIONAL","LOW")))))</x:f>
        <x:v>Pending</x:v>
      </x:c>
      <x:c r="DF240" s="174" t="str">
        <x:v>Pending screening and full-text appraisal; no transferability judgment made at identification.</x:v>
      </x:c>
      <x:c r="DG240" s="174"/>
      <x:c r="DH240" s="174"/>
      <x:c r="DI240" s="174"/>
      <x:c r="DJ240" s="174"/>
      <x:c r="DK240" s="174"/>
      <x:c r="DL240" s="174"/>
      <x:c r="DM240" s="174"/>
      <x:c r="DN240" s="174"/>
      <x:c r="DO240" s="174"/>
      <x:c r="DP240" s="174"/>
      <x:c r="DQ240" s="174"/>
      <x:c r="DR240" s="174"/>
      <x:c r="DS240" s="174"/>
      <x:c r="DT240" s="174"/>
      <x:c r="DU240" s="174"/>
      <x:c r="DV240" s="174"/>
      <x:c r="DW240" s="174"/>
      <x:c r="DX240" s="174"/>
      <x:c r="DY240" s="174"/>
      <x:c r="DZ240" s="174" t="str">
        <x:v>Title/abstract information is insufficient for a substantive scientific, causal, transferability or institutional claim.</x:v>
      </x:c>
      <x:c r="EA240" s="174" t="str">
        <x:v>Pending</x:v>
      </x:c>
      <x:c r="EB240" s="175" t="str">
        <x:f>IF(L240="","",IF(EC240="READY","Yes","No / Pending"))</x:f>
        <x:v>No / Pending</x:v>
      </x:c>
      <x:c r="EC240" s="174" t="str">
        <x:f>IF(L240="","",IF(OR(ISNUMBER(SEARCH("Retracted Publication",Q240)),CM240="Retracted",CN240="Retracted",CM240="Expression of Concern",CN240="Expression of Concern",F240="Not used",CG240="Critical",CH240="High",CH240="Critical"),"BLOCKED — integrity or use restriction",IF(AND(CJ240="Yes",CK240="Yes",CL240="Yes"),IF(AND(CM240="Clear",CN240="Verified — clear"),IF(AND(AND(LEN(TRIM(CF240))&gt;0,LEFT(LOWER(TRIM(CF240)),7)&lt;&gt;"pending"),OR(CG240="High",CG240="Moderate"),OR(CH240="Low",CH240="Some concerns",CH240="Not applicable")),IF(AND(DD240="No",OR(DE240="HIGH",DE240="CONDITIONAL"),AND(LEN(TRIM(DF240))&gt;0,LEFT(LOWER(TRIM(DF240)),7)&lt;&gt;"pending")),IF(AND(AND(LEN(TRIM(DT240))&gt;0,LEFT(LOWER(TRIM(DT240)),7)&lt;&gt;"pending"),AND(LEN(TRIM(DU240))&gt;0,LEFT(LOWER(TRIM(DU240)),7)&lt;&gt;"pending"),OR(AND(LEN(TRIM(DV240))&gt;0,LEFT(LOWER(TRIM(DV240)),7)&lt;&gt;"pending"),AND(LEN(TRIM(DW240))&gt;0,LEFT(LOWER(TRIM(DW240)),7)&lt;&gt;"pending")),AND(LEN(TRIM(DX240))&gt;0,LEFT(LOWER(TRIM(DX240)),7)&lt;&gt;"pending")),IF(AND(F240="Claim-ready",OR(EA240="Strong",EA240="Moderate"),AND(LEN(TRIM(G240))&gt;0,LEFT(LOWER(TRIM(G240)),7)&lt;&gt;"pending"),G240&lt;&gt;"No substantive use decision is permitted from identification metadata alone.",AND(LEN(TRIM(DZ240))&gt;0,LEFT(LOWER(TRIM(DZ240)),7)&lt;&gt;"pending"),DZ240&lt;&gt;"Identification metadata alone does not permit any substantive scientific, causal, operational, or institutional claim.",AND(LEN(TRIM(EI240))&gt;0,LEFT(LOWER(TRIM(EI240)),7)&lt;&gt;"pending"),ISNUMBER(EH240),EH240&gt;0),"READY","PENDING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0" s="174" t="str">
        <x:v>Pending</x:v>
      </x:c>
      <x:c r="EE240" s="174"/>
      <x:c r="EF240" s="174" t="str">
        <x:v>Pending</x:v>
      </x:c>
      <x:c r="EG240" s="174" t="str">
        <x:v>Pending</x:v>
      </x:c>
      <x:c r="EH240" s="177"/>
      <x:c r="EI240" s="500"/>
      <x:c r="EJ240" s="174"/>
      <x:c r="EK240" s="174" t="str">
        <x:v>Pending</x:v>
      </x:c>
      <x:c r="EL240" s="177" t="n">
        <x:v>46272</x:v>
      </x:c>
      <x:c r="EM240" s="174" t="str">
        <x:v>Production PubMed record imported and reconciled to Zotero item SQH6L95F;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40" s="181" t="n">
        <x:f>IF(L240="","",(IF(N240&lt;&gt;"",1,0)+IF(O240&lt;&gt;"",1,0)+IF(AJ240&lt;&gt;"",1,0)+IF(AU240&lt;&gt;"",1,0)+IF(BE240&lt;&gt;"",1,0)+IF(CF240&lt;&gt;"",1,0)+IF(CJ240="Yes",1,0)+IF(CL240="Yes",1,0)+IF(DE240&lt;&gt;"Pending",1,0)+IF(F240&lt;&gt;"",1,0)+IF(DZ240&lt;&gt;"",1,0)+IF(EI240&lt;&gt;"",1,0))/12)</x:f>
        <x:v>0.5</x:v>
      </x:c>
    </x:row>
    <x:row r="241">
      <x:c r="A241" s="175" t="str">
        <x:v>EV-0238</x:v>
      </x:c>
      <x:c r="B241" s="174" t="str">
        <x:v>Integrity check</x:v>
      </x:c>
      <x:c r="C241" s="175" t="str">
        <x:f>IF(L241="","",IF(LEFT(EC241,7)="BLOCKED","🔴 Do not use for conclusion",IF(EB241="Yes","🟢 Claim-ready","🟡 Caution / context")))</x:f>
        <x:v>🟡 Caution / context</x:v>
      </x:c>
      <x:c r="D241" s="174" t="str">
        <x:f>IF(L241="","",EC241)</x:f>
        <x:v>PENDING — appropriate appraisal</x:v>
      </x:c>
      <x:c r="E241" s="174" t="str">
        <x:v>P3 — Medium</x:v>
      </x:c>
      <x:c r="F241" s="174" t="str">
        <x:v>Pending</x:v>
      </x:c>
      <x:c r="G241" s="174" t="str">
        <x:v>Title/abstract identify an explicit tactical/public-safety context and readiness domain; retain for full-text assessment.</x:v>
      </x:c>
      <x:c r="H241" s="174" t="str">
        <x:v>Obtain and review lawful full text; confirm human adjudication; then select a design-specific appraisal instrument.</x:v>
      </x:c>
      <x:c r="I241" s="174"/>
      <x:c r="J241" s="174" t="str">
        <x:v>A — Core</x:v>
      </x:c>
      <x:c r="K241" s="174" t="str">
        <x:v>IDENTIFIED</x:v>
      </x:c>
      <x:c r="L241" s="174" t="str">
        <x:v>Prevention and intervention against obesity and overweight in the military: a systematic review.</x:v>
      </x:c>
      <x:c r="M241" s="174"/>
      <x:c r="N241" s="174" t="str">
        <x:v>Scheit, Lorenz; Baustert, Lisa; Schroder, Jan</x:v>
      </x:c>
      <x:c r="O241" s="176" t="n">
        <x:v>2025</x:v>
      </x:c>
      <x:c r="P241" s="174" t="str">
        <x:v>Journal of occupational medicine and toxicology (London, England)</x:v>
      </x:c>
      <x:c r="Q241" s="174" t="str">
        <x:v>Journal Article; Review</x:v>
      </x:c>
      <x:c r="R241" s="174" t="str">
        <x:v>Unclear</x:v>
      </x:c>
      <x:c r="S241" s="174" t="str">
        <x:v>Unknown</x:v>
      </x:c>
      <x:c r="T241" s="174" t="str">
        <x:v>eng</x:v>
      </x:c>
      <x:c r="U241" s="174" t="str">
        <x:v>https://pubmed.ncbi.nlm.nih.gov/41057950/</x:v>
      </x:c>
      <x:c r="V241" s="174" t="str">
        <x:v>10.1186/s12995-025-00480-7</x:v>
      </x:c>
      <x:c r="W241" s="175" t="str">
        <x:f>IF(V241="","",LOWER(SUBSTITUTE(SUBSTITUTE(SUBSTITUTE(SUBSTITUTE(TRIM(V241),"https://doi.org/",""),"http://doi.org/",""),"https://dx.doi.org/",""),"doi:","")))</x:f>
        <x:v>10.1186/s12995-025-00480-7</x:v>
      </x:c>
      <x:c r="X241" s="174" t="str">
        <x:v>41057950</x:v>
      </x:c>
      <x:c r="Y241" s="174" t="str">
        <x:v>PMC12502539</x:v>
      </x:c>
      <x:c r="Z241" s="174"/>
      <x:c r="AA241" s="174" t="str">
        <x:v>PubMed/MEDLINE</x:v>
      </x:c>
      <x:c r="AB241" s="174" t="str">
        <x:v>PUBMED-A-v1.0-2026-08-28</x:v>
      </x:c>
      <x:c r="AC241" s="174" t="str">
        <x:v>SP-PUBMED-A-20260828</x:v>
      </x:c>
      <x:c r="AD241" s="177" t="n">
        <x:v>46262</x:v>
      </x:c>
      <x:c r="AE241" s="177" t="n">
        <x:v>46272</x:v>
      </x:c>
      <x:c r="AF241" s="174" t="str">
        <x:v>L27SQ3LY</x:v>
      </x:c>
      <x:c r="AG241" s="174"/>
      <x:c r="AH241" s="174" t="str">
        <x:v>Tactical Athlete → Operational Readiness Brazil</x:v>
      </x:c>
      <x:c r="AI241" s="174" t="str">
        <x:v>evidence-family:A</x:v>
      </x:c>
      <x:c r="AJ241" s="174"/>
      <x:c r="AK241" s="175" t="str">
        <x:f>IF(AJ241="","",IF(OR(LOWER(AJ241)="brazil",LOWER(AJ241)="brasil"),"Yes","No"))</x:f>
      </x:c>
      <x:c r="AL241" s="174"/>
      <x:c r="AM241" s="174"/>
      <x:c r="AN241" s="174"/>
      <x:c r="AO241" s="178"/>
      <x:c r="AP241" s="174"/>
      <x:c r="AQ241" s="174"/>
      <x:c r="AR241" s="174"/>
      <x:c r="AS241" s="174"/>
      <x:c r="AT241" s="174"/>
      <x:c r="AU241" s="174"/>
      <x:c r="AV241" s="174"/>
      <x:c r="AW241" s="174"/>
      <x:c r="AX241" s="174"/>
      <x:c r="AY241" s="174"/>
      <x:c r="AZ241" s="174"/>
      <x:c r="BA241" s="174"/>
      <x:c r="BB241" s="174"/>
      <x:c r="BC241" s="174"/>
      <x:c r="BD241" s="174"/>
      <x:c r="BE241" s="174"/>
      <x:c r="BF241" s="174"/>
      <x:c r="BG241" s="174"/>
      <x:c r="BH241" s="174"/>
      <x:c r="BI241" s="174"/>
      <x:c r="BJ241" s="174"/>
      <x:c r="BK241" s="174"/>
      <x:c r="BL241" s="174"/>
      <x:c r="BM241" s="174"/>
      <x:c r="BN241" s="174"/>
      <x:c r="BO241" s="174"/>
      <x:c r="BP241" s="174"/>
      <x:c r="BQ241" s="174"/>
      <x:c r="BR241" s="174"/>
      <x:c r="BS241" s="174"/>
      <x:c r="BT241" s="174"/>
      <x:c r="BU241" s="174"/>
      <x:c r="BV241" s="174"/>
      <x:c r="BW241" s="174"/>
      <x:c r="BX241" s="174"/>
      <x:c r="BY241" s="174"/>
      <x:c r="BZ241" s="174"/>
      <x:c r="CA241" s="174"/>
      <x:c r="CB241" s="174"/>
      <x:c r="CC241" s="174"/>
      <x:c r="CD241" s="174"/>
      <x:c r="CE241" s="174"/>
      <x:c r="CF241" s="174"/>
      <x:c r="CG241" s="174"/>
      <x:c r="CH241" s="174"/>
      <x:c r="CI241" s="179"/>
      <x:c r="CJ241" s="174" t="str">
        <x:v>Yes</x:v>
      </x:c>
      <x:c r="CK241" s="174" t="str">
        <x:v>Yes</x:v>
      </x:c>
      <x:c r="CL241" s="174" t="str">
        <x:v>Yes</x:v>
      </x:c>
      <x:c r="CM241" s="174" t="str">
        <x:v>Clear</x:v>
      </x:c>
      <x:c r="CN241" s="174" t="str">
        <x:v>Verified — clear</x:v>
      </x:c>
      <x:c r="CO241" s="177" t="n">
        <x:v>46272</x:v>
      </x:c>
      <x:c r="CP241" s="174" t="str">
        <x:v>https://pubmed.ncbi.nlm.nih.gov/41057950/</x:v>
      </x:c>
      <x:c r="CQ241" s="174"/>
      <x:c r="CR241" s="174"/>
      <x:c r="CS241" s="174"/>
      <x:c r="CT241" s="174"/>
      <x:c r="CU241" s="176"/>
      <x:c r="CV241" s="176"/>
      <x:c r="CW241" s="176"/>
      <x:c r="CX241" s="176"/>
      <x:c r="CY241" s="176"/>
      <x:c r="CZ241" s="176"/>
      <x:c r="DA241" s="176"/>
      <x:c r="DB241" s="175" t="str">
        <x:f>IF(L241="","",IF(AND(COUNT(CU241:DA241)=7,OR(CU241=0,CU241=1,CU241=2),OR(CV241=0,CV241=1,CV241=2),OR(CW241=0,CW241=1,CW241=2),OR(CX241=0,CX241=1,CX241=2),OR(CY241=0,CY241=1,CY241=2),OR(CZ241=0,CZ241=1,CZ241=2),OR(DA241=0,DA241=1,DA241=2)),SUM(CU241:DA241),""))</x:f>
      </x:c>
      <x:c r="DC241" s="180" t="str">
        <x:f>IF(DB241="","",ROUND(DB241/14*10,1))</x:f>
      </x:c>
      <x:c r="DD241" s="174" t="str">
        <x:v>Pending</x:v>
      </x:c>
      <x:c r="DE241" s="175" t="str">
        <x:f>IF(L241="","",IF(DC241="","Pending",IF(DD241="Yes","CONDITIONAL — safety override",IF(DC241&gt;=8,"HIGH",IF(DC241&gt;=5,"CONDITIONAL","LOW")))))</x:f>
        <x:v>Pending</x:v>
      </x:c>
      <x:c r="DF241" s="174" t="str">
        <x:v>Pending screening and full-text appraisal; no transferability judgment made at identification.</x:v>
      </x:c>
      <x:c r="DG241" s="174"/>
      <x:c r="DH241" s="174"/>
      <x:c r="DI241" s="174"/>
      <x:c r="DJ241" s="174"/>
      <x:c r="DK241" s="174"/>
      <x:c r="DL241" s="174"/>
      <x:c r="DM241" s="174"/>
      <x:c r="DN241" s="174"/>
      <x:c r="DO241" s="174"/>
      <x:c r="DP241" s="174"/>
      <x:c r="DQ241" s="174"/>
      <x:c r="DR241" s="174"/>
      <x:c r="DS241" s="174"/>
      <x:c r="DT241" s="174"/>
      <x:c r="DU241" s="174"/>
      <x:c r="DV241" s="174"/>
      <x:c r="DW241" s="174"/>
      <x:c r="DX241" s="174"/>
      <x:c r="DY241" s="174"/>
      <x:c r="DZ241" s="174" t="str">
        <x:v>Title/abstract screening alone does not establish effectiveness, causality, methodological quality, transferability to Brazilian public safety or an institutional recommendation.</x:v>
      </x:c>
      <x:c r="EA241" s="174" t="str">
        <x:v>Pending</x:v>
      </x:c>
      <x:c r="EB241" s="175" t="str">
        <x:f>IF(L241="","",IF(EC241="READY","Yes","No / Pending"))</x:f>
        <x:v>No / Pending</x:v>
      </x:c>
      <x:c r="EC241" s="174" t="str">
        <x:f>IF(L241="","",IF(OR(ISNUMBER(SEARCH("Retracted Publication",Q241)),CM241="Retracted",CN241="Retracted",CM241="Expression of Concern",CN241="Expression of Concern",F241="Not used",CG241="Critical",CH241="High",CH241="Critical"),"BLOCKED — integrity or use restriction",IF(AND(CJ241="Yes",CK241="Yes",CL241="Yes"),IF(AND(CM241="Clear",CN241="Verified — clear"),IF(AND(AND(LEN(TRIM(CF241))&gt;0,LEFT(LOWER(TRIM(CF241)),7)&lt;&gt;"pending"),OR(CG241="High",CG241="Moderate"),OR(CH241="Low",CH241="Some concerns",CH241="Not applicable")),IF(AND(DD241="No",OR(DE241="HIGH",DE241="CONDITIONAL"),AND(LEN(TRIM(DF241))&gt;0,LEFT(LOWER(TRIM(DF241)),7)&lt;&gt;"pending")),IF(AND(AND(LEN(TRIM(DT241))&gt;0,LEFT(LOWER(TRIM(DT241)),7)&lt;&gt;"pending"),AND(LEN(TRIM(DU241))&gt;0,LEFT(LOWER(TRIM(DU241)),7)&lt;&gt;"pending"),OR(AND(LEN(TRIM(DV241))&gt;0,LEFT(LOWER(TRIM(DV241)),7)&lt;&gt;"pending"),AND(LEN(TRIM(DW241))&gt;0,LEFT(LOWER(TRIM(DW241)),7)&lt;&gt;"pending")),AND(LEN(TRIM(DX241))&gt;0,LEFT(LOWER(TRIM(DX241)),7)&lt;&gt;"pending")),IF(AND(F241="Claim-ready",OR(EA241="Strong",EA241="Moderate"),AND(LEN(TRIM(G241))&gt;0,LEFT(LOWER(TRIM(G241)),7)&lt;&gt;"pending"),G241&lt;&gt;"No substantive use decision is permitted from identification metadata alone.",AND(LEN(TRIM(DZ241))&gt;0,LEFT(LOWER(TRIM(DZ241)),7)&lt;&gt;"pending"),DZ241&lt;&gt;"Identification metadata alone does not permit any substantive scientific, causal, operational, or institutional claim.",AND(LEN(TRIM(EI241))&gt;0,LEFT(LOWER(TRIM(EI241)),7)&lt;&gt;"pending"),ISNUMBER(EH241),EH241&gt;0),"READY","PENDING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1" s="174" t="str">
        <x:v>Pending</x:v>
      </x:c>
      <x:c r="EE241" s="174"/>
      <x:c r="EF241" s="174" t="str">
        <x:v>Pending</x:v>
      </x:c>
      <x:c r="EG241" s="174" t="str">
        <x:v>Pending</x:v>
      </x:c>
      <x:c r="EH241" s="177"/>
      <x:c r="EI241" s="500"/>
      <x:c r="EJ241" s="174"/>
      <x:c r="EK241" s="174" t="str">
        <x:v>Pending</x:v>
      </x:c>
      <x:c r="EL241" s="177" t="n">
        <x:v>46272</x:v>
      </x:c>
      <x:c r="EM241" s="174" t="str">
        <x:v>Production PubMed record imported and reconciled to Zotero item L27SQ3LY;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1" s="181" t="n">
        <x:f>IF(L241="","",(IF(N241&lt;&gt;"",1,0)+IF(O241&lt;&gt;"",1,0)+IF(AJ241&lt;&gt;"",1,0)+IF(AU241&lt;&gt;"",1,0)+IF(BE241&lt;&gt;"",1,0)+IF(CF241&lt;&gt;"",1,0)+IF(CJ241="Yes",1,0)+IF(CL241="Yes",1,0)+IF(DE241&lt;&gt;"Pending",1,0)+IF(F241&lt;&gt;"",1,0)+IF(DZ241&lt;&gt;"",1,0)+IF(EI241&lt;&gt;"",1,0))/12)</x:f>
        <x:v>0.5</x:v>
      </x:c>
    </x:row>
    <x:row r="242">
      <x:c r="A242" s="175" t="str">
        <x:v>EV-0239</x:v>
      </x:c>
      <x:c r="B242" s="174" t="str">
        <x:v>Integrity check</x:v>
      </x:c>
      <x:c r="C242" s="175" t="str">
        <x:f>IF(L242="","",IF(LEFT(EC242,7)="BLOCKED","🔴 Do not use for conclusion",IF(EB242="Yes","🟢 Claim-ready","🟡 Caution / context")))</x:f>
        <x:v>🟡 Caution / context</x:v>
      </x:c>
      <x:c r="D242" s="174" t="str">
        <x:f>IF(L242="","",EC242)</x:f>
        <x:v>PENDING — appropriate appraisal</x:v>
      </x:c>
      <x:c r="E242" s="174" t="str">
        <x:v>P3 — Medium</x:v>
      </x:c>
      <x:c r="F242" s="174" t="str">
        <x:v>Pending</x:v>
      </x:c>
      <x:c r="G242" s="174" t="str">
        <x:v>A potentially relevant concept is present, but direct applicability is ambiguous at title/abstract level.</x:v>
      </x:c>
      <x:c r="H242" s="174" t="str">
        <x:v>Human title/abstract adjudication; retrieve full text if relevance remains plausible.</x:v>
      </x:c>
      <x:c r="I242" s="174"/>
      <x:c r="J242" s="174" t="str">
        <x:v>C — Implementation Science</x:v>
      </x:c>
      <x:c r="K242" s="174" t="str">
        <x:v>IDENTIFIED</x:v>
      </x:c>
      <x:c r="L242" s="174" t="str">
        <x:v>Coroners' recommendations following older adult homicide in Australia: a cross-sectional study of frequency, nature and organisational responses.</x:v>
      </x:c>
      <x:c r="M242" s="174"/>
      <x:c r="N242" s="174" t="str">
        <x:v>Kennedy, Briohny; Oyarzun, Adele; Ibrahim, Joseph; Koppel, Sjaan; Bugeja, Lyndal</x:v>
      </x:c>
      <x:c r="O242" s="176" t="n">
        <x:v>2025</x:v>
      </x:c>
      <x:c r="P242" s="174" t="str">
        <x:v>Injury prevention : journal of the International Society for Child and Adolescent Injury Prevention</x:v>
      </x:c>
      <x:c r="Q242" s="174" t="str">
        <x:v>Journal Article</x:v>
      </x:c>
      <x:c r="R242" s="174" t="str">
        <x:v>Unclear</x:v>
      </x:c>
      <x:c r="S242" s="174" t="str">
        <x:v>Unknown</x:v>
      </x:c>
      <x:c r="T242" s="174" t="str">
        <x:v>eng</x:v>
      </x:c>
      <x:c r="U242" s="174" t="str">
        <x:v>https://pubmed.ncbi.nlm.nih.gov/41057246/</x:v>
      </x:c>
      <x:c r="V242" s="174" t="str">
        <x:v>10.1136/ip-2025-045870</x:v>
      </x:c>
      <x:c r="W242" s="175" t="str">
        <x:f>IF(V242="","",LOWER(SUBSTITUTE(SUBSTITUTE(SUBSTITUTE(SUBSTITUTE(TRIM(V242),"https://doi.org/",""),"http://doi.org/",""),"https://dx.doi.org/",""),"doi:","")))</x:f>
        <x:v>10.1136/ip-2025-045870</x:v>
      </x:c>
      <x:c r="X242" s="174" t="str">
        <x:v>41057246</x:v>
      </x:c>
      <x:c r="Y242" s="174" t="str"/>
      <x:c r="Z242" s="174"/>
      <x:c r="AA242" s="174" t="str">
        <x:v>PubMed/MEDLINE</x:v>
      </x:c>
      <x:c r="AB242" s="174" t="str">
        <x:v>PUBMED-C-v1.0-2026-08-28</x:v>
      </x:c>
      <x:c r="AC242" s="174" t="str">
        <x:v>SP-PUBMED-C-20260828</x:v>
      </x:c>
      <x:c r="AD242" s="177" t="n">
        <x:v>46262</x:v>
      </x:c>
      <x:c r="AE242" s="177" t="n">
        <x:v>46272</x:v>
      </x:c>
      <x:c r="AF242" s="174" t="str">
        <x:v>9R2GVUI2</x:v>
      </x:c>
      <x:c r="AG242" s="174"/>
      <x:c r="AH242" s="174" t="str">
        <x:v>Tactical Athlete → Operational Readiness Brazil</x:v>
      </x:c>
      <x:c r="AI242" s="174" t="str">
        <x:v>evidence-family:C</x:v>
      </x:c>
      <x:c r="AJ242" s="174"/>
      <x:c r="AK242" s="175" t="str">
        <x:f>IF(AJ242="","",IF(OR(LOWER(AJ242)="brazil",LOWER(AJ242)="brasil"),"Yes","No"))</x:f>
      </x:c>
      <x:c r="AL242" s="174"/>
      <x:c r="AM242" s="174"/>
      <x:c r="AN242" s="174"/>
      <x:c r="AO242" s="178"/>
      <x:c r="AP242" s="174"/>
      <x:c r="AQ242" s="174"/>
      <x:c r="AR242" s="174"/>
      <x:c r="AS242" s="174"/>
      <x:c r="AT242" s="174"/>
      <x:c r="AU242" s="174"/>
      <x:c r="AV242" s="174"/>
      <x:c r="AW242" s="174"/>
      <x:c r="AX242" s="174"/>
      <x:c r="AY242" s="174"/>
      <x:c r="AZ242" s="174"/>
      <x:c r="BA242" s="174"/>
      <x:c r="BB242" s="174"/>
      <x:c r="BC242" s="174"/>
      <x:c r="BD242" s="174"/>
      <x:c r="BE242" s="174"/>
      <x:c r="BF242" s="174"/>
      <x:c r="BG242" s="174"/>
      <x:c r="BH242" s="174"/>
      <x:c r="BI242" s="174"/>
      <x:c r="BJ242" s="174"/>
      <x:c r="BK242" s="174"/>
      <x:c r="BL242" s="174"/>
      <x:c r="BM242" s="174"/>
      <x:c r="BN242" s="174"/>
      <x:c r="BO242" s="174"/>
      <x:c r="BP242" s="174"/>
      <x:c r="BQ242" s="174"/>
      <x:c r="BR242" s="174"/>
      <x:c r="BS242" s="174"/>
      <x:c r="BT242" s="174"/>
      <x:c r="BU242" s="174"/>
      <x:c r="BV242" s="174"/>
      <x:c r="BW242" s="174"/>
      <x:c r="BX242" s="174"/>
      <x:c r="BY242" s="174"/>
      <x:c r="BZ242" s="174"/>
      <x:c r="CA242" s="174"/>
      <x:c r="CB242" s="174"/>
      <x:c r="CC242" s="174"/>
      <x:c r="CD242" s="174"/>
      <x:c r="CE242" s="174"/>
      <x:c r="CF242" s="174"/>
      <x:c r="CG242" s="174"/>
      <x:c r="CH242" s="174"/>
      <x:c r="CI242" s="179"/>
      <x:c r="CJ242" s="174" t="str">
        <x:v>Yes</x:v>
      </x:c>
      <x:c r="CK242" s="174" t="str">
        <x:v>Yes</x:v>
      </x:c>
      <x:c r="CL242" s="174" t="str">
        <x:v>Yes</x:v>
      </x:c>
      <x:c r="CM242" s="174" t="str">
        <x:v>Clear</x:v>
      </x:c>
      <x:c r="CN242" s="174" t="str">
        <x:v>Verified — clear</x:v>
      </x:c>
      <x:c r="CO242" s="177" t="n">
        <x:v>46272</x:v>
      </x:c>
      <x:c r="CP242" s="174" t="str">
        <x:v>https://pubmed.ncbi.nlm.nih.gov/41057246/</x:v>
      </x:c>
      <x:c r="CQ242" s="174"/>
      <x:c r="CR242" s="174"/>
      <x:c r="CS242" s="174"/>
      <x:c r="CT242" s="174"/>
      <x:c r="CU242" s="176"/>
      <x:c r="CV242" s="176"/>
      <x:c r="CW242" s="176"/>
      <x:c r="CX242" s="176"/>
      <x:c r="CY242" s="176"/>
      <x:c r="CZ242" s="176"/>
      <x:c r="DA242" s="176"/>
      <x:c r="DB242" s="175" t="str">
        <x:f>IF(L242="","",IF(AND(COUNT(CU242:DA242)=7,OR(CU242=0,CU242=1,CU242=2),OR(CV242=0,CV242=1,CV242=2),OR(CW242=0,CW242=1,CW242=2),OR(CX242=0,CX242=1,CX242=2),OR(CY242=0,CY242=1,CY242=2),OR(CZ242=0,CZ242=1,CZ242=2),OR(DA242=0,DA242=1,DA242=2)),SUM(CU242:DA242),""))</x:f>
      </x:c>
      <x:c r="DC242" s="180" t="str">
        <x:f>IF(DB242="","",ROUND(DB242/14*10,1))</x:f>
      </x:c>
      <x:c r="DD242" s="174" t="str">
        <x:v>Pending</x:v>
      </x:c>
      <x:c r="DE242" s="175" t="str">
        <x:f>IF(L242="","",IF(DC242="","Pending",IF(DD242="Yes","CONDITIONAL — safety override",IF(DC242&gt;=8,"HIGH",IF(DC242&gt;=5,"CONDITIONAL","LOW")))))</x:f>
        <x:v>Pending</x:v>
      </x:c>
      <x:c r="DF242" s="174" t="str">
        <x:v>Pending screening and full-text appraisal; no transferability judgment made at identification.</x:v>
      </x:c>
      <x:c r="DG242" s="174"/>
      <x:c r="DH242" s="174"/>
      <x:c r="DI242" s="174"/>
      <x:c r="DJ242" s="174"/>
      <x:c r="DK242" s="174"/>
      <x:c r="DL242" s="174"/>
      <x:c r="DM242" s="174"/>
      <x:c r="DN242" s="174"/>
      <x:c r="DO242" s="174"/>
      <x:c r="DP242" s="174"/>
      <x:c r="DQ242" s="174"/>
      <x:c r="DR242" s="174"/>
      <x:c r="DS242" s="174"/>
      <x:c r="DT242" s="174"/>
      <x:c r="DU242" s="174"/>
      <x:c r="DV242" s="174"/>
      <x:c r="DW242" s="174"/>
      <x:c r="DX242" s="174"/>
      <x:c r="DY242" s="174"/>
      <x:c r="DZ242" s="174" t="str">
        <x:v>Title/abstract information is insufficient for a substantive scientific, causal, transferability or institutional claim.</x:v>
      </x:c>
      <x:c r="EA242" s="174" t="str">
        <x:v>Pending</x:v>
      </x:c>
      <x:c r="EB242" s="175" t="str">
        <x:f>IF(L242="","",IF(EC242="READY","Yes","No / Pending"))</x:f>
        <x:v>No / Pending</x:v>
      </x:c>
      <x:c r="EC242" s="174" t="str">
        <x:f>IF(L242="","",IF(OR(ISNUMBER(SEARCH("Retracted Publication",Q242)),CM242="Retracted",CN242="Retracted",CM242="Expression of Concern",CN242="Expression of Concern",F242="Not used",CG242="Critical",CH242="High",CH242="Critical"),"BLOCKED — integrity or use restriction",IF(AND(CJ242="Yes",CK242="Yes",CL242="Yes"),IF(AND(CM242="Clear",CN242="Verified — clear"),IF(AND(AND(LEN(TRIM(CF242))&gt;0,LEFT(LOWER(TRIM(CF242)),7)&lt;&gt;"pending"),OR(CG242="High",CG242="Moderate"),OR(CH242="Low",CH242="Some concerns",CH242="Not applicable")),IF(AND(DD242="No",OR(DE242="HIGH",DE242="CONDITIONAL"),AND(LEN(TRIM(DF242))&gt;0,LEFT(LOWER(TRIM(DF242)),7)&lt;&gt;"pending")),IF(AND(AND(LEN(TRIM(DT242))&gt;0,LEFT(LOWER(TRIM(DT242)),7)&lt;&gt;"pending"),AND(LEN(TRIM(DU242))&gt;0,LEFT(LOWER(TRIM(DU242)),7)&lt;&gt;"pending"),OR(AND(LEN(TRIM(DV242))&gt;0,LEFT(LOWER(TRIM(DV242)),7)&lt;&gt;"pending"),AND(LEN(TRIM(DW242))&gt;0,LEFT(LOWER(TRIM(DW242)),7)&lt;&gt;"pending")),AND(LEN(TRIM(DX242))&gt;0,LEFT(LOWER(TRIM(DX242)),7)&lt;&gt;"pending")),IF(AND(F242="Claim-ready",OR(EA242="Strong",EA242="Moderate"),AND(LEN(TRIM(G242))&gt;0,LEFT(LOWER(TRIM(G242)),7)&lt;&gt;"pending"),G242&lt;&gt;"No substantive use decision is permitted from identification metadata alone.",AND(LEN(TRIM(DZ242))&gt;0,LEFT(LOWER(TRIM(DZ242)),7)&lt;&gt;"pending"),DZ242&lt;&gt;"Identification metadata alone does not permit any substantive scientific, causal, operational, or institutional claim.",AND(LEN(TRIM(EI242))&gt;0,LEFT(LOWER(TRIM(EI242)),7)&lt;&gt;"pending"),ISNUMBER(EH242),EH242&gt;0),"READY","PENDING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2" s="174" t="str">
        <x:v>Pending</x:v>
      </x:c>
      <x:c r="EE242" s="174"/>
      <x:c r="EF242" s="174" t="str">
        <x:v>Pending</x:v>
      </x:c>
      <x:c r="EG242" s="174" t="str">
        <x:v>Pending</x:v>
      </x:c>
      <x:c r="EH242" s="177"/>
      <x:c r="EI242" s="500"/>
      <x:c r="EJ242" s="174"/>
      <x:c r="EK242" s="174" t="str">
        <x:v>Pending</x:v>
      </x:c>
      <x:c r="EL242" s="177" t="n">
        <x:v>46272</x:v>
      </x:c>
      <x:c r="EM242" s="174" t="str">
        <x:v>Production PubMed record imported and reconciled to Zotero item 9R2GVUI2;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42" s="181" t="n">
        <x:f>IF(L242="","",(IF(N242&lt;&gt;"",1,0)+IF(O242&lt;&gt;"",1,0)+IF(AJ242&lt;&gt;"",1,0)+IF(AU242&lt;&gt;"",1,0)+IF(BE242&lt;&gt;"",1,0)+IF(CF242&lt;&gt;"",1,0)+IF(CJ242="Yes",1,0)+IF(CL242="Yes",1,0)+IF(DE242&lt;&gt;"Pending",1,0)+IF(F242&lt;&gt;"",1,0)+IF(DZ242&lt;&gt;"",1,0)+IF(EI242&lt;&gt;"",1,0))/12)</x:f>
        <x:v>0.5</x:v>
      </x:c>
    </x:row>
    <x:row r="243">
      <x:c r="A243" s="175" t="str">
        <x:v>EV-0240</x:v>
      </x:c>
      <x:c r="B243" s="174" t="str">
        <x:v>Integrity check</x:v>
      </x:c>
      <x:c r="C243" s="175" t="str">
        <x:f>IF(L243="","",IF(LEFT(EC243,7)="BLOCKED","🔴 Do not use for conclusion",IF(EB243="Yes","🟢 Claim-ready","🟡 Caution / context")))</x:f>
        <x:v>🟡 Caution / context</x:v>
      </x:c>
      <x:c r="D243" s="174" t="str">
        <x:f>IF(L243="","",EC243)</x:f>
        <x:v>PENDING — integrity resolution</x:v>
      </x:c>
      <x:c r="E243" s="174" t="str">
        <x:v>P2 — High</x:v>
      </x:c>
      <x:c r="F243" s="174" t="str">
        <x:v>Pending</x:v>
      </x:c>
      <x:c r="G243" s="174" t="str">
        <x:v>Title/abstract identify an explicit tactical/public-safety context and readiness domain; retain for full-text assessment.</x:v>
      </x:c>
      <x:c r="H243" s="174" t="str">
        <x:v>Obtain and review lawful full text; confirm human adjudication; then select a design-specific appraisal instrument.</x:v>
      </x:c>
      <x:c r="I243" s="174"/>
      <x:c r="J243" s="174" t="str">
        <x:v>A — Core</x:v>
      </x:c>
      <x:c r="K243" s="174" t="str">
        <x:v>IDENTIFIED</x:v>
      </x:c>
      <x:c r="L243" s="174" t="str">
        <x:v>Biomechanically optimized 3D-Printed titanium prostheses with stiffener arrangement for critical femoral diaphyseal defects: early weight-bearing capacity and combat readiness validated through integrated biomechanical-FEA approach.</x:v>
      </x:c>
      <x:c r="M243" s="174"/>
      <x:c r="N243" s="174" t="str">
        <x:v>Li, Guo-Sen; Li, Hao; Liu, Da; Yi, Rui; Cui, Yi; Lao, Hong-Da; Nie, Xiao-Yang; Zhao, Min; Du, Cheng-Fei; Xu, Yong-Qing; Zhou, Jiang-Jun</x:v>
      </x:c>
      <x:c r="O243" s="176" t="n">
        <x:v>2025</x:v>
      </x:c>
      <x:c r="P243" s="174" t="str">
        <x:v>Frontiers in bioengineering and biotechnology</x:v>
      </x:c>
      <x:c r="Q243" s="174" t="str">
        <x:v>Journal Article</x:v>
      </x:c>
      <x:c r="R243" s="174" t="str">
        <x:v>Unclear</x:v>
      </x:c>
      <x:c r="S243" s="174" t="str">
        <x:v>Unknown</x:v>
      </x:c>
      <x:c r="T243" s="174" t="str">
        <x:v>eng</x:v>
      </x:c>
      <x:c r="U243" s="174" t="str">
        <x:v>https://pubmed.ncbi.nlm.nih.gov/41040412/</x:v>
      </x:c>
      <x:c r="V243" s="174" t="str">
        <x:v>10.3389/fbioe.2025.1642787</x:v>
      </x:c>
      <x:c r="W243" s="175" t="str">
        <x:f>IF(V243="","",LOWER(SUBSTITUTE(SUBSTITUTE(SUBSTITUTE(SUBSTITUTE(TRIM(V243),"https://doi.org/",""),"http://doi.org/",""),"https://dx.doi.org/",""),"doi:","")))</x:f>
        <x:v>10.3389/fbioe.2025.1642787</x:v>
      </x:c>
      <x:c r="X243" s="174" t="str">
        <x:v>41040412</x:v>
      </x:c>
      <x:c r="Y243" s="174" t="str">
        <x:v>PMC12484202</x:v>
      </x:c>
      <x:c r="Z243" s="174"/>
      <x:c r="AA243" s="174" t="str">
        <x:v>PubMed/MEDLINE</x:v>
      </x:c>
      <x:c r="AB243" s="174" t="str">
        <x:v>PUBMED-A-v1.0-2026-08-28</x:v>
      </x:c>
      <x:c r="AC243" s="174" t="str">
        <x:v>SP-PUBMED-A-20260828</x:v>
      </x:c>
      <x:c r="AD243" s="177" t="n">
        <x:v>46262</x:v>
      </x:c>
      <x:c r="AE243" s="177" t="n">
        <x:v>46272</x:v>
      </x:c>
      <x:c r="AF243" s="174" t="str">
        <x:v>GT2QB4J2</x:v>
      </x:c>
      <x:c r="AG243" s="174"/>
      <x:c r="AH243" s="174" t="str">
        <x:v>Tactical Athlete → Operational Readiness Brazil</x:v>
      </x:c>
      <x:c r="AI243" s="174" t="str">
        <x:v>evidence-family:A</x:v>
      </x:c>
      <x:c r="AJ243" s="174"/>
      <x:c r="AK243" s="175" t="str">
        <x:f>IF(AJ243="","",IF(OR(LOWER(AJ243)="brazil",LOWER(AJ243)="brasil"),"Yes","No"))</x:f>
      </x:c>
      <x:c r="AL243" s="174"/>
      <x:c r="AM243" s="174"/>
      <x:c r="AN243" s="174"/>
      <x:c r="AO243" s="178"/>
      <x:c r="AP243" s="174"/>
      <x:c r="AQ243" s="174"/>
      <x:c r="AR243" s="174"/>
      <x:c r="AS243" s="174"/>
      <x:c r="AT243" s="174"/>
      <x:c r="AU243" s="174"/>
      <x:c r="AV243" s="174"/>
      <x:c r="AW243" s="174"/>
      <x:c r="AX243" s="174"/>
      <x:c r="AY243" s="174"/>
      <x:c r="AZ243" s="174"/>
      <x:c r="BA243" s="174"/>
      <x:c r="BB243" s="174"/>
      <x:c r="BC243" s="174"/>
      <x:c r="BD243" s="174"/>
      <x:c r="BE243" s="174"/>
      <x:c r="BF243" s="174"/>
      <x:c r="BG243" s="174"/>
      <x:c r="BH243" s="174"/>
      <x:c r="BI243" s="174"/>
      <x:c r="BJ243" s="174"/>
      <x:c r="BK243" s="174"/>
      <x:c r="BL243" s="174"/>
      <x:c r="BM243" s="174"/>
      <x:c r="BN243" s="174"/>
      <x:c r="BO243" s="174"/>
      <x:c r="BP243" s="174"/>
      <x:c r="BQ243" s="174"/>
      <x:c r="BR243" s="174"/>
      <x:c r="BS243" s="174"/>
      <x:c r="BT243" s="174"/>
      <x:c r="BU243" s="174"/>
      <x:c r="BV243" s="174"/>
      <x:c r="BW243" s="174"/>
      <x:c r="BX243" s="174"/>
      <x:c r="BY243" s="174"/>
      <x:c r="BZ243" s="174"/>
      <x:c r="CA243" s="174"/>
      <x:c r="CB243" s="174"/>
      <x:c r="CC243" s="174"/>
      <x:c r="CD243" s="174"/>
      <x:c r="CE243" s="174"/>
      <x:c r="CF243" s="174"/>
      <x:c r="CG243" s="174"/>
      <x:c r="CH243" s="174"/>
      <x:c r="CI243" s="179"/>
      <x:c r="CJ243" s="174" t="str">
        <x:v>Yes</x:v>
      </x:c>
      <x:c r="CK243" s="174" t="str">
        <x:v>Yes</x:v>
      </x:c>
      <x:c r="CL243" s="174" t="str">
        <x:v>Yes</x:v>
      </x:c>
      <x:c r="CM243" s="174" t="str">
        <x:v>Correction</x:v>
      </x:c>
      <x:c r="CN243" s="174" t="str">
        <x:v>Pending</x:v>
      </x:c>
      <x:c r="CO243" s="177" t="n">
        <x:v>46272</x:v>
      </x:c>
      <x:c r="CP243" s="174" t="str">
        <x:v>https://pubmed.ncbi.nlm.nih.gov/41220806/</x:v>
      </x:c>
      <x:c r="CQ243" s="174"/>
      <x:c r="CR243" s="174"/>
      <x:c r="CS243" s="174"/>
      <x:c r="CT243" s="174"/>
      <x:c r="CU243" s="176"/>
      <x:c r="CV243" s="176"/>
      <x:c r="CW243" s="176"/>
      <x:c r="CX243" s="176"/>
      <x:c r="CY243" s="176"/>
      <x:c r="CZ243" s="176"/>
      <x:c r="DA243" s="176"/>
      <x:c r="DB243" s="175" t="str">
        <x:f>IF(L243="","",IF(AND(COUNT(CU243:DA243)=7,OR(CU243=0,CU243=1,CU243=2),OR(CV243=0,CV243=1,CV243=2),OR(CW243=0,CW243=1,CW243=2),OR(CX243=0,CX243=1,CX243=2),OR(CY243=0,CY243=1,CY243=2),OR(CZ243=0,CZ243=1,CZ243=2),OR(DA243=0,DA243=1,DA243=2)),SUM(CU243:DA243),""))</x:f>
      </x:c>
      <x:c r="DC243" s="180" t="str">
        <x:f>IF(DB243="","",ROUND(DB243/14*10,1))</x:f>
      </x:c>
      <x:c r="DD243" s="174" t="str">
        <x:v>Pending</x:v>
      </x:c>
      <x:c r="DE243" s="175" t="str">
        <x:f>IF(L243="","",IF(DC243="","Pending",IF(DD243="Yes","CONDITIONAL — safety override",IF(DC243&gt;=8,"HIGH",IF(DC243&gt;=5,"CONDITIONAL","LOW")))))</x:f>
        <x:v>Pending</x:v>
      </x:c>
      <x:c r="DF243" s="174" t="str">
        <x:v>Pending screening and full-text appraisal; no transferability judgment made at identification.</x:v>
      </x:c>
      <x:c r="DG243" s="174"/>
      <x:c r="DH243" s="174"/>
      <x:c r="DI243" s="174"/>
      <x:c r="DJ243" s="174"/>
      <x:c r="DK243" s="174"/>
      <x:c r="DL243" s="174"/>
      <x:c r="DM243" s="174"/>
      <x:c r="DN243" s="174"/>
      <x:c r="DO243" s="174"/>
      <x:c r="DP243" s="174"/>
      <x:c r="DQ243" s="174"/>
      <x:c r="DR243" s="174"/>
      <x:c r="DS243" s="174"/>
      <x:c r="DT243" s="174"/>
      <x:c r="DU243" s="174"/>
      <x:c r="DV243" s="174"/>
      <x:c r="DW243" s="174"/>
      <x:c r="DX243" s="174"/>
      <x:c r="DY243" s="174"/>
      <x:c r="DZ243" s="174" t="str">
        <x:v>Title/abstract screening alone does not establish effectiveness, causality, methodological quality, transferability to Brazilian public safety or an institutional recommendation.</x:v>
      </x:c>
      <x:c r="EA243" s="174" t="str">
        <x:v>Pending</x:v>
      </x:c>
      <x:c r="EB243" s="175" t="str">
        <x:f>IF(L243="","",IF(EC243="READY","Yes","No / Pending"))</x:f>
        <x:v>No / Pending</x:v>
      </x:c>
      <x:c r="EC243" s="174" t="str">
        <x:f>IF(L243="","",IF(OR(ISNUMBER(SEARCH("Retracted Publication",Q243)),CM243="Retracted",CN243="Retracted",CM243="Expression of Concern",CN243="Expression of Concern",F243="Not used",CG243="Critical",CH243="High",CH243="Critical"),"BLOCKED — integrity or use restriction",IF(AND(CJ243="Yes",CK243="Yes",CL243="Yes"),IF(AND(CM243="Clear",CN243="Verified — clear"),IF(AND(AND(LEN(TRIM(CF243))&gt;0,LEFT(LOWER(TRIM(CF243)),7)&lt;&gt;"pending"),OR(CG243="High",CG243="Moderate"),OR(CH243="Low",CH243="Some concerns",CH243="Not applicable")),IF(AND(DD243="No",OR(DE243="HIGH",DE243="CONDITIONAL"),AND(LEN(TRIM(DF243))&gt;0,LEFT(LOWER(TRIM(DF243)),7)&lt;&gt;"pending")),IF(AND(AND(LEN(TRIM(DT243))&gt;0,LEFT(LOWER(TRIM(DT243)),7)&lt;&gt;"pending"),AND(LEN(TRIM(DU243))&gt;0,LEFT(LOWER(TRIM(DU243)),7)&lt;&gt;"pending"),OR(AND(LEN(TRIM(DV243))&gt;0,LEFT(LOWER(TRIM(DV243)),7)&lt;&gt;"pending"),AND(LEN(TRIM(DW243))&gt;0,LEFT(LOWER(TRIM(DW243)),7)&lt;&gt;"pending")),AND(LEN(TRIM(DX243))&gt;0,LEFT(LOWER(TRIM(DX243)),7)&lt;&gt;"pending")),IF(AND(F243="Claim-ready",OR(EA243="Strong",EA243="Moderate"),AND(LEN(TRIM(G243))&gt;0,LEFT(LOWER(TRIM(G243)),7)&lt;&gt;"pending"),G243&lt;&gt;"No substantive use decision is permitted from identification metadata alone.",AND(LEN(TRIM(DZ243))&gt;0,LEFT(LOWER(TRIM(DZ243)),7)&lt;&gt;"pending"),DZ243&lt;&gt;"Identification metadata alone does not permit any substantive scientific, causal, operational, or institutional claim.",AND(LEN(TRIM(EI243))&gt;0,LEFT(LOWER(TRIM(EI243)),7)&lt;&gt;"pending"),ISNUMBER(EH243),EH243&gt;0),"READY","PENDING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243" s="174" t="str">
        <x:v>Pending</x:v>
      </x:c>
      <x:c r="EE243" s="174"/>
      <x:c r="EF243" s="174" t="str">
        <x:v>Pending</x:v>
      </x:c>
      <x:c r="EG243" s="174" t="str">
        <x:v>Pending</x:v>
      </x:c>
      <x:c r="EH243" s="177"/>
      <x:c r="EI243" s="500"/>
      <x:c r="EJ243" s="174"/>
      <x:c r="EK243" s="174" t="str">
        <x:v>Pending</x:v>
      </x:c>
      <x:c r="EL243" s="177" t="n">
        <x:v>46272</x:v>
      </x:c>
      <x:c r="EM243" s="174" t="str">
        <x:v>Production PubMed record imported and reconciled to Zotero item GT2QB4J2;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243" s="181" t="n">
        <x:f>IF(L243="","",(IF(N243&lt;&gt;"",1,0)+IF(O243&lt;&gt;"",1,0)+IF(AJ243&lt;&gt;"",1,0)+IF(AU243&lt;&gt;"",1,0)+IF(BE243&lt;&gt;"",1,0)+IF(CF243&lt;&gt;"",1,0)+IF(CJ243="Yes",1,0)+IF(CL243="Yes",1,0)+IF(DE243&lt;&gt;"Pending",1,0)+IF(F243&lt;&gt;"",1,0)+IF(DZ243&lt;&gt;"",1,0)+IF(EI243&lt;&gt;"",1,0))/12)</x:f>
        <x:v>0.5</x:v>
      </x:c>
    </x:row>
    <x:row r="244">
      <x:c r="A244" s="175" t="str">
        <x:v>EV-0241</x:v>
      </x:c>
      <x:c r="B244" s="174" t="str">
        <x:v>Integrity check</x:v>
      </x:c>
      <x:c r="C244" s="175" t="str">
        <x:f>IF(L244="","",IF(LEFT(EC244,7)="BLOCKED","🔴 Do not use for conclusion",IF(EB244="Yes","🟢 Claim-ready","🟡 Caution / context")))</x:f>
        <x:v>🟡 Caution / context</x:v>
      </x:c>
      <x:c r="D244" s="174" t="str">
        <x:f>IF(L244="","",EC244)</x:f>
        <x:v>PENDING — appropriate appraisal</x:v>
      </x:c>
      <x:c r="E244" s="174" t="str">
        <x:v>P2 — High</x:v>
      </x:c>
      <x:c r="F244" s="174" t="str">
        <x:v>Pending</x:v>
      </x:c>
      <x:c r="G244" s="174" t="str">
        <x:v>A potentially relevant concept is present, but direct applicability is ambiguous at title/abstract level.</x:v>
      </x:c>
      <x:c r="H244" s="174" t="str">
        <x:v>Human title/abstract adjudication; retrieve full text if relevance remains plausible.</x:v>
      </x:c>
      <x:c r="I244" s="174"/>
      <x:c r="J244" s="174" t="str">
        <x:v>A — Core</x:v>
      </x:c>
      <x:c r="K244" s="174" t="str">
        <x:v>IDENTIFIED</x:v>
      </x:c>
      <x:c r="L244" s="174" t="str">
        <x:v>Health Services for Coast Guard Beneficiaries: Improving Access to Care for Active Duty Service Members, Reservists, Dependents, and Retirees.</x:v>
      </x:c>
      <x:c r="M244" s="174"/>
      <x:c r="N244" s="174" t="str">
        <x:v>Cohen, Catherine C; Chan, Edward W; Tong, Patricia K; Chen, Peggy G; Etchegaray, Jason Michel; Freibott, Christina; Hubble, Travis; Kim, Kyung Jin; Miller, Candice; Leuschner, Kristin J; Ruder, Teague</x:v>
      </x:c>
      <x:c r="O244" s="176" t="n">
        <x:v>2025</x:v>
      </x:c>
      <x:c r="P244" s="174" t="str">
        <x:v>Rand health quarterly</x:v>
      </x:c>
      <x:c r="Q244" s="174" t="str">
        <x:v>Journal Article</x:v>
      </x:c>
      <x:c r="R244" s="174" t="str">
        <x:v>Unclear</x:v>
      </x:c>
      <x:c r="S244" s="174" t="str">
        <x:v>Unknown</x:v>
      </x:c>
      <x:c r="T244" s="174" t="str">
        <x:v>eng</x:v>
      </x:c>
      <x:c r="U244" s="174" t="str">
        <x:v>https://pubmed.ncbi.nlm.nih.gov/41031376/</x:v>
      </x:c>
      <x:c r="V244" s="174" t="str"/>
      <x:c r="W244" s="175" t="str">
        <x:f>IF(V244="","",LOWER(SUBSTITUTE(SUBSTITUTE(SUBSTITUTE(SUBSTITUTE(TRIM(V244),"https://doi.org/",""),"http://doi.org/",""),"https://dx.doi.org/",""),"doi:","")))</x:f>
      </x:c>
      <x:c r="X244" s="174" t="str">
        <x:v>41031376</x:v>
      </x:c>
      <x:c r="Y244" s="174" t="str">
        <x:v>PMC12479001</x:v>
      </x:c>
      <x:c r="Z244" s="174"/>
      <x:c r="AA244" s="174" t="str">
        <x:v>PubMed/MEDLINE</x:v>
      </x:c>
      <x:c r="AB244" s="174" t="str">
        <x:v>PUBMED-A-v1.0-2026-08-28</x:v>
      </x:c>
      <x:c r="AC244" s="174" t="str">
        <x:v>SP-PUBMED-A-20260828</x:v>
      </x:c>
      <x:c r="AD244" s="177" t="n">
        <x:v>46262</x:v>
      </x:c>
      <x:c r="AE244" s="177" t="n">
        <x:v>46272</x:v>
      </x:c>
      <x:c r="AF244" s="174" t="str">
        <x:v>WIVMEIJ7</x:v>
      </x:c>
      <x:c r="AG244" s="174"/>
      <x:c r="AH244" s="174" t="str">
        <x:v>Tactical Athlete → Operational Readiness Brazil</x:v>
      </x:c>
      <x:c r="AI244" s="174" t="str">
        <x:v>evidence-family:A</x:v>
      </x:c>
      <x:c r="AJ244" s="174"/>
      <x:c r="AK244" s="175" t="str">
        <x:f>IF(AJ244="","",IF(OR(LOWER(AJ244)="brazil",LOWER(AJ244)="brasil"),"Yes","No"))</x:f>
      </x:c>
      <x:c r="AL244" s="174"/>
      <x:c r="AM244" s="174"/>
      <x:c r="AN244" s="174"/>
      <x:c r="AO244" s="178"/>
      <x:c r="AP244" s="174"/>
      <x:c r="AQ244" s="174"/>
      <x:c r="AR244" s="174"/>
      <x:c r="AS244" s="174"/>
      <x:c r="AT244" s="174"/>
      <x:c r="AU244" s="174"/>
      <x:c r="AV244" s="174"/>
      <x:c r="AW244" s="174"/>
      <x:c r="AX244" s="174"/>
      <x:c r="AY244" s="174"/>
      <x:c r="AZ244" s="174"/>
      <x:c r="BA244" s="174"/>
      <x:c r="BB244" s="174"/>
      <x:c r="BC244" s="174"/>
      <x:c r="BD244" s="174"/>
      <x:c r="BE244" s="174"/>
      <x:c r="BF244" s="174"/>
      <x:c r="BG244" s="174"/>
      <x:c r="BH244" s="174"/>
      <x:c r="BI244" s="174"/>
      <x:c r="BJ244" s="174"/>
      <x:c r="BK244" s="174"/>
      <x:c r="BL244" s="174"/>
      <x:c r="BM244" s="174"/>
      <x:c r="BN244" s="174"/>
      <x:c r="BO244" s="174"/>
      <x:c r="BP244" s="174"/>
      <x:c r="BQ244" s="174"/>
      <x:c r="BR244" s="174"/>
      <x:c r="BS244" s="174"/>
      <x:c r="BT244" s="174"/>
      <x:c r="BU244" s="174"/>
      <x:c r="BV244" s="174"/>
      <x:c r="BW244" s="174"/>
      <x:c r="BX244" s="174"/>
      <x:c r="BY244" s="174"/>
      <x:c r="BZ244" s="174"/>
      <x:c r="CA244" s="174"/>
      <x:c r="CB244" s="174"/>
      <x:c r="CC244" s="174"/>
      <x:c r="CD244" s="174"/>
      <x:c r="CE244" s="174"/>
      <x:c r="CF244" s="174"/>
      <x:c r="CG244" s="174"/>
      <x:c r="CH244" s="174"/>
      <x:c r="CI244" s="179"/>
      <x:c r="CJ244" s="174" t="str">
        <x:v>Yes</x:v>
      </x:c>
      <x:c r="CK244" s="174" t="str">
        <x:v>Yes</x:v>
      </x:c>
      <x:c r="CL244" s="174" t="str">
        <x:v>Yes</x:v>
      </x:c>
      <x:c r="CM244" s="174" t="str">
        <x:v>Clear</x:v>
      </x:c>
      <x:c r="CN244" s="174" t="str">
        <x:v>Verified — clear</x:v>
      </x:c>
      <x:c r="CO244" s="177" t="n">
        <x:v>46272</x:v>
      </x:c>
      <x:c r="CP244" s="174" t="str">
        <x:v>https://pubmed.ncbi.nlm.nih.gov/41031376/</x:v>
      </x:c>
      <x:c r="CQ244" s="174"/>
      <x:c r="CR244" s="174"/>
      <x:c r="CS244" s="174"/>
      <x:c r="CT244" s="174"/>
      <x:c r="CU244" s="176"/>
      <x:c r="CV244" s="176"/>
      <x:c r="CW244" s="176"/>
      <x:c r="CX244" s="176"/>
      <x:c r="CY244" s="176"/>
      <x:c r="CZ244" s="176"/>
      <x:c r="DA244" s="176"/>
      <x:c r="DB244" s="175" t="str">
        <x:f>IF(L244="","",IF(AND(COUNT(CU244:DA244)=7,OR(CU244=0,CU244=1,CU244=2),OR(CV244=0,CV244=1,CV244=2),OR(CW244=0,CW244=1,CW244=2),OR(CX244=0,CX244=1,CX244=2),OR(CY244=0,CY244=1,CY244=2),OR(CZ244=0,CZ244=1,CZ244=2),OR(DA244=0,DA244=1,DA244=2)),SUM(CU244:DA244),""))</x:f>
      </x:c>
      <x:c r="DC244" s="180" t="str">
        <x:f>IF(DB244="","",ROUND(DB244/14*10,1))</x:f>
      </x:c>
      <x:c r="DD244" s="174" t="str">
        <x:v>Pending</x:v>
      </x:c>
      <x:c r="DE244" s="175" t="str">
        <x:f>IF(L244="","",IF(DC244="","Pending",IF(DD244="Yes","CONDITIONAL — safety override",IF(DC244&gt;=8,"HIGH",IF(DC244&gt;=5,"CONDITIONAL","LOW")))))</x:f>
        <x:v>Pending</x:v>
      </x:c>
      <x:c r="DF244" s="174" t="str">
        <x:v>Pending screening and full-text appraisal; no transferability judgment made at identification.</x:v>
      </x:c>
      <x:c r="DG244" s="174"/>
      <x:c r="DH244" s="174"/>
      <x:c r="DI244" s="174"/>
      <x:c r="DJ244" s="174"/>
      <x:c r="DK244" s="174"/>
      <x:c r="DL244" s="174"/>
      <x:c r="DM244" s="174"/>
      <x:c r="DN244" s="174"/>
      <x:c r="DO244" s="174"/>
      <x:c r="DP244" s="174"/>
      <x:c r="DQ244" s="174"/>
      <x:c r="DR244" s="174"/>
      <x:c r="DS244" s="174"/>
      <x:c r="DT244" s="174"/>
      <x:c r="DU244" s="174"/>
      <x:c r="DV244" s="174"/>
      <x:c r="DW244" s="174"/>
      <x:c r="DX244" s="174"/>
      <x:c r="DY244" s="174"/>
      <x:c r="DZ244" s="174" t="str">
        <x:v>Title/abstract information is insufficient for a substantive scientific, causal, transferability or institutional claim.</x:v>
      </x:c>
      <x:c r="EA244" s="174" t="str">
        <x:v>Pending</x:v>
      </x:c>
      <x:c r="EB244" s="175" t="str">
        <x:f>IF(L244="","",IF(EC244="READY","Yes","No / Pending"))</x:f>
        <x:v>No / Pending</x:v>
      </x:c>
      <x:c r="EC244" s="174" t="str">
        <x:f>IF(L244="","",IF(OR(ISNUMBER(SEARCH("Retracted Publication",Q244)),CM244="Retracted",CN244="Retracted",CM244="Expression of Concern",CN244="Expression of Concern",F244="Not used",CG244="Critical",CH244="High",CH244="Critical"),"BLOCKED — integrity or use restriction",IF(AND(CJ244="Yes",CK244="Yes",CL244="Yes"),IF(AND(CM244="Clear",CN244="Verified — clear"),IF(AND(AND(LEN(TRIM(CF244))&gt;0,LEFT(LOWER(TRIM(CF244)),7)&lt;&gt;"pending"),OR(CG244="High",CG244="Moderate"),OR(CH244="Low",CH244="Some concerns",CH244="Not applicable")),IF(AND(DD244="No",OR(DE244="HIGH",DE244="CONDITIONAL"),AND(LEN(TRIM(DF244))&gt;0,LEFT(LOWER(TRIM(DF244)),7)&lt;&gt;"pending")),IF(AND(AND(LEN(TRIM(DT244))&gt;0,LEFT(LOWER(TRIM(DT244)),7)&lt;&gt;"pending"),AND(LEN(TRIM(DU244))&gt;0,LEFT(LOWER(TRIM(DU244)),7)&lt;&gt;"pending"),OR(AND(LEN(TRIM(DV244))&gt;0,LEFT(LOWER(TRIM(DV244)),7)&lt;&gt;"pending"),AND(LEN(TRIM(DW244))&gt;0,LEFT(LOWER(TRIM(DW244)),7)&lt;&gt;"pending")),AND(LEN(TRIM(DX244))&gt;0,LEFT(LOWER(TRIM(DX244)),7)&lt;&gt;"pending")),IF(AND(F244="Claim-ready",OR(EA244="Strong",EA244="Moderate"),AND(LEN(TRIM(G244))&gt;0,LEFT(LOWER(TRIM(G244)),7)&lt;&gt;"pending"),G244&lt;&gt;"No substantive use decision is permitted from identification metadata alone.",AND(LEN(TRIM(DZ244))&gt;0,LEFT(LOWER(TRIM(DZ244)),7)&lt;&gt;"pending"),DZ244&lt;&gt;"Identification metadata alone does not permit any substantive scientific, causal, operational, or institutional claim.",AND(LEN(TRIM(EI244))&gt;0,LEFT(LOWER(TRIM(EI244)),7)&lt;&gt;"pending"),ISNUMBER(EH244),EH244&gt;0),"READY","PENDING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4" s="174" t="str">
        <x:v>Pending</x:v>
      </x:c>
      <x:c r="EE244" s="174"/>
      <x:c r="EF244" s="174" t="str">
        <x:v>Pending</x:v>
      </x:c>
      <x:c r="EG244" s="174" t="str">
        <x:v>Pending</x:v>
      </x:c>
      <x:c r="EH244" s="177"/>
      <x:c r="EI244" s="500"/>
      <x:c r="EJ244" s="174"/>
      <x:c r="EK244" s="174" t="str">
        <x:v>Pending</x:v>
      </x:c>
      <x:c r="EL244" s="177" t="n">
        <x:v>46272</x:v>
      </x:c>
      <x:c r="EM244" s="174" t="str">
        <x:v>Production PubMed record imported and reconciled to Zotero item WIVMEIJ7;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44" s="181" t="n">
        <x:f>IF(L244="","",(IF(N244&lt;&gt;"",1,0)+IF(O244&lt;&gt;"",1,0)+IF(AJ244&lt;&gt;"",1,0)+IF(AU244&lt;&gt;"",1,0)+IF(BE244&lt;&gt;"",1,0)+IF(CF244&lt;&gt;"",1,0)+IF(CJ244="Yes",1,0)+IF(CL244="Yes",1,0)+IF(DE244&lt;&gt;"Pending",1,0)+IF(F244&lt;&gt;"",1,0)+IF(DZ244&lt;&gt;"",1,0)+IF(EI244&lt;&gt;"",1,0))/12)</x:f>
        <x:v>0.5</x:v>
      </x:c>
    </x:row>
    <x:row r="245">
      <x:c r="A245" s="175" t="str">
        <x:v>EV-0242</x:v>
      </x:c>
      <x:c r="B245" s="174" t="str">
        <x:v>Integrity check</x:v>
      </x:c>
      <x:c r="C245" s="175" t="str">
        <x:f>IF(L245="","",IF(LEFT(EC245,7)="BLOCKED","🔴 Do not use for conclusion",IF(EB245="Yes","🟢 Claim-ready","🟡 Caution / context")))</x:f>
        <x:v>🟡 Caution / context</x:v>
      </x:c>
      <x:c r="D245" s="174" t="str">
        <x:f>IF(L245="","",EC245)</x:f>
        <x:v>PENDING — appropriate appraisal</x:v>
      </x:c>
      <x:c r="E245" s="174" t="str">
        <x:v>P3 — Medium</x:v>
      </x:c>
      <x:c r="F245" s="174" t="str">
        <x:v>Pending</x:v>
      </x:c>
      <x:c r="G245" s="174" t="str">
        <x:v>Title/abstract identify an explicit operational APHT/medical-readiness topic; retain for full-text assessment.</x:v>
      </x:c>
      <x:c r="H245" s="174" t="str">
        <x:v>Obtain and review lawful full text; confirm human adjudication; then select a design-specific appraisal instrument.</x:v>
      </x:c>
      <x:c r="I245" s="174"/>
      <x:c r="J245" s="174" t="str">
        <x:v>B — APHT / Medical Readiness</x:v>
      </x:c>
      <x:c r="K245" s="174" t="str">
        <x:v>IDENTIFIED</x:v>
      </x:c>
      <x:c r="L245" s="174" t="str">
        <x:v>End-of-Life Care in the Austere Military Environment.</x:v>
      </x:c>
      <x:c r="M245" s="174"/>
      <x:c r="N245" s="174" t="str">
        <x:v>David, Jason; Fairburn, Stevan; Fogle, Hayden; Dulin, Nicholas; Day, Russell</x:v>
      </x:c>
      <x:c r="O245" s="176" t="n">
        <x:v>2026</x:v>
      </x:c>
      <x:c r="P245" s="174" t="str">
        <x:v>Military medicine</x:v>
      </x:c>
      <x:c r="Q245" s="174" t="str">
        <x:v>Journal Article; Review</x:v>
      </x:c>
      <x:c r="R245" s="174" t="str">
        <x:v>Unclear</x:v>
      </x:c>
      <x:c r="S245" s="174" t="str">
        <x:v>Unknown</x:v>
      </x:c>
      <x:c r="T245" s="174" t="str">
        <x:v>eng</x:v>
      </x:c>
      <x:c r="U245" s="174" t="str">
        <x:v>https://pubmed.ncbi.nlm.nih.gov/41013916/</x:v>
      </x:c>
      <x:c r="V245" s="174" t="str">
        <x:v>10.1093/milmed/usaf436</x:v>
      </x:c>
      <x:c r="W245" s="175" t="str">
        <x:f>IF(V245="","",LOWER(SUBSTITUTE(SUBSTITUTE(SUBSTITUTE(SUBSTITUTE(TRIM(V245),"https://doi.org/",""),"http://doi.org/",""),"https://dx.doi.org/",""),"doi:","")))</x:f>
        <x:v>10.1093/milmed/usaf436</x:v>
      </x:c>
      <x:c r="X245" s="174" t="str">
        <x:v>41013916</x:v>
      </x:c>
      <x:c r="Y245" s="174" t="str"/>
      <x:c r="Z245" s="174"/>
      <x:c r="AA245" s="174" t="str">
        <x:v>PubMed/MEDLINE</x:v>
      </x:c>
      <x:c r="AB245" s="174" t="str">
        <x:v>PUBMED-B-v1.0-2026-08-28</x:v>
      </x:c>
      <x:c r="AC245" s="174" t="str">
        <x:v>SP-PUBMED-B-20260828</x:v>
      </x:c>
      <x:c r="AD245" s="177" t="n">
        <x:v>46262</x:v>
      </x:c>
      <x:c r="AE245" s="177" t="n">
        <x:v>46272</x:v>
      </x:c>
      <x:c r="AF245" s="174" t="str">
        <x:v>VV225RR7</x:v>
      </x:c>
      <x:c r="AG245" s="174"/>
      <x:c r="AH245" s="174" t="str">
        <x:v>Tactical Athlete → Operational Readiness Brazil</x:v>
      </x:c>
      <x:c r="AI245" s="174" t="str">
        <x:v>evidence-family:B</x:v>
      </x:c>
      <x:c r="AJ245" s="174"/>
      <x:c r="AK245" s="175" t="str">
        <x:f>IF(AJ245="","",IF(OR(LOWER(AJ245)="brazil",LOWER(AJ245)="brasil"),"Yes","No"))</x:f>
      </x:c>
      <x:c r="AL245" s="174"/>
      <x:c r="AM245" s="174"/>
      <x:c r="AN245" s="174"/>
      <x:c r="AO245" s="178"/>
      <x:c r="AP245" s="174"/>
      <x:c r="AQ245" s="174"/>
      <x:c r="AR245" s="174"/>
      <x:c r="AS245" s="174"/>
      <x:c r="AT245" s="174"/>
      <x:c r="AU245" s="174"/>
      <x:c r="AV245" s="174"/>
      <x:c r="AW245" s="174"/>
      <x:c r="AX245" s="174"/>
      <x:c r="AY245" s="174"/>
      <x:c r="AZ245" s="174"/>
      <x:c r="BA245" s="174"/>
      <x:c r="BB245" s="174"/>
      <x:c r="BC245" s="174"/>
      <x:c r="BD245" s="174"/>
      <x:c r="BE245" s="174"/>
      <x:c r="BF245" s="174"/>
      <x:c r="BG245" s="174"/>
      <x:c r="BH245" s="174"/>
      <x:c r="BI245" s="174"/>
      <x:c r="BJ245" s="174"/>
      <x:c r="BK245" s="174"/>
      <x:c r="BL245" s="174"/>
      <x:c r="BM245" s="174"/>
      <x:c r="BN245" s="174"/>
      <x:c r="BO245" s="174"/>
      <x:c r="BP245" s="174"/>
      <x:c r="BQ245" s="174"/>
      <x:c r="BR245" s="174"/>
      <x:c r="BS245" s="174"/>
      <x:c r="BT245" s="174"/>
      <x:c r="BU245" s="174"/>
      <x:c r="BV245" s="174"/>
      <x:c r="BW245" s="174"/>
      <x:c r="BX245" s="174"/>
      <x:c r="BY245" s="174"/>
      <x:c r="BZ245" s="174"/>
      <x:c r="CA245" s="174"/>
      <x:c r="CB245" s="174"/>
      <x:c r="CC245" s="174"/>
      <x:c r="CD245" s="174"/>
      <x:c r="CE245" s="174"/>
      <x:c r="CF245" s="174"/>
      <x:c r="CG245" s="174"/>
      <x:c r="CH245" s="174"/>
      <x:c r="CI245" s="179"/>
      <x:c r="CJ245" s="174" t="str">
        <x:v>Yes</x:v>
      </x:c>
      <x:c r="CK245" s="174" t="str">
        <x:v>Yes</x:v>
      </x:c>
      <x:c r="CL245" s="174" t="str">
        <x:v>Yes</x:v>
      </x:c>
      <x:c r="CM245" s="174" t="str">
        <x:v>Clear</x:v>
      </x:c>
      <x:c r="CN245" s="174" t="str">
        <x:v>Verified — clear</x:v>
      </x:c>
      <x:c r="CO245" s="177" t="n">
        <x:v>46272</x:v>
      </x:c>
      <x:c r="CP245" s="174" t="str">
        <x:v>https://pubmed.ncbi.nlm.nih.gov/41013916/</x:v>
      </x:c>
      <x:c r="CQ245" s="174"/>
      <x:c r="CR245" s="174"/>
      <x:c r="CS245" s="174"/>
      <x:c r="CT245" s="174"/>
      <x:c r="CU245" s="176"/>
      <x:c r="CV245" s="176"/>
      <x:c r="CW245" s="176"/>
      <x:c r="CX245" s="176"/>
      <x:c r="CY245" s="176"/>
      <x:c r="CZ245" s="176"/>
      <x:c r="DA245" s="176"/>
      <x:c r="DB245" s="175" t="str">
        <x:f>IF(L245="","",IF(AND(COUNT(CU245:DA245)=7,OR(CU245=0,CU245=1,CU245=2),OR(CV245=0,CV245=1,CV245=2),OR(CW245=0,CW245=1,CW245=2),OR(CX245=0,CX245=1,CX245=2),OR(CY245=0,CY245=1,CY245=2),OR(CZ245=0,CZ245=1,CZ245=2),OR(DA245=0,DA245=1,DA245=2)),SUM(CU245:DA245),""))</x:f>
      </x:c>
      <x:c r="DC245" s="180" t="str">
        <x:f>IF(DB245="","",ROUND(DB245/14*10,1))</x:f>
      </x:c>
      <x:c r="DD245" s="174" t="str">
        <x:v>Pending</x:v>
      </x:c>
      <x:c r="DE245" s="175" t="str">
        <x:f>IF(L245="","",IF(DC245="","Pending",IF(DD245="Yes","CONDITIONAL — safety override",IF(DC245&gt;=8,"HIGH",IF(DC245&gt;=5,"CONDITIONAL","LOW")))))</x:f>
        <x:v>Pending</x:v>
      </x:c>
      <x:c r="DF245" s="174" t="str">
        <x:v>Pending screening and full-text appraisal; no transferability judgment made at identification.</x:v>
      </x:c>
      <x:c r="DG245" s="174"/>
      <x:c r="DH245" s="174"/>
      <x:c r="DI245" s="174"/>
      <x:c r="DJ245" s="174"/>
      <x:c r="DK245" s="174"/>
      <x:c r="DL245" s="174"/>
      <x:c r="DM245" s="174"/>
      <x:c r="DN245" s="174"/>
      <x:c r="DO245" s="174"/>
      <x:c r="DP245" s="174"/>
      <x:c r="DQ245" s="174"/>
      <x:c r="DR245" s="174"/>
      <x:c r="DS245" s="174"/>
      <x:c r="DT245" s="174"/>
      <x:c r="DU245" s="174"/>
      <x:c r="DV245" s="174"/>
      <x:c r="DW245" s="174"/>
      <x:c r="DX245" s="174"/>
      <x:c r="DY245" s="174"/>
      <x:c r="DZ245" s="174" t="str">
        <x:v>Title/abstract screening alone does not establish effectiveness, causality, methodological quality, transferability to Brazilian public safety or an institutional recommendation.</x:v>
      </x:c>
      <x:c r="EA245" s="174" t="str">
        <x:v>Pending</x:v>
      </x:c>
      <x:c r="EB245" s="175" t="str">
        <x:f>IF(L245="","",IF(EC245="READY","Yes","No / Pending"))</x:f>
        <x:v>No / Pending</x:v>
      </x:c>
      <x:c r="EC245" s="174" t="str">
        <x:f>IF(L245="","",IF(OR(ISNUMBER(SEARCH("Retracted Publication",Q245)),CM245="Retracted",CN245="Retracted",CM245="Expression of Concern",CN245="Expression of Concern",F245="Not used",CG245="Critical",CH245="High",CH245="Critical"),"BLOCKED — integrity or use restriction",IF(AND(CJ245="Yes",CK245="Yes",CL245="Yes"),IF(AND(CM245="Clear",CN245="Verified — clear"),IF(AND(AND(LEN(TRIM(CF245))&gt;0,LEFT(LOWER(TRIM(CF245)),7)&lt;&gt;"pending"),OR(CG245="High",CG245="Moderate"),OR(CH245="Low",CH245="Some concerns",CH245="Not applicable")),IF(AND(DD245="No",OR(DE245="HIGH",DE245="CONDITIONAL"),AND(LEN(TRIM(DF245))&gt;0,LEFT(LOWER(TRIM(DF245)),7)&lt;&gt;"pending")),IF(AND(AND(LEN(TRIM(DT245))&gt;0,LEFT(LOWER(TRIM(DT245)),7)&lt;&gt;"pending"),AND(LEN(TRIM(DU245))&gt;0,LEFT(LOWER(TRIM(DU245)),7)&lt;&gt;"pending"),OR(AND(LEN(TRIM(DV245))&gt;0,LEFT(LOWER(TRIM(DV245)),7)&lt;&gt;"pending"),AND(LEN(TRIM(DW245))&gt;0,LEFT(LOWER(TRIM(DW245)),7)&lt;&gt;"pending")),AND(LEN(TRIM(DX245))&gt;0,LEFT(LOWER(TRIM(DX245)),7)&lt;&gt;"pending")),IF(AND(F245="Claim-ready",OR(EA245="Strong",EA245="Moderate"),AND(LEN(TRIM(G245))&gt;0,LEFT(LOWER(TRIM(G245)),7)&lt;&gt;"pending"),G245&lt;&gt;"No substantive use decision is permitted from identification metadata alone.",AND(LEN(TRIM(DZ245))&gt;0,LEFT(LOWER(TRIM(DZ245)),7)&lt;&gt;"pending"),DZ245&lt;&gt;"Identification metadata alone does not permit any substantive scientific, causal, operational, or institutional claim.",AND(LEN(TRIM(EI245))&gt;0,LEFT(LOWER(TRIM(EI245)),7)&lt;&gt;"pending"),ISNUMBER(EH245),EH245&gt;0),"READY","PENDING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5" s="174" t="str">
        <x:v>Pending</x:v>
      </x:c>
      <x:c r="EE245" s="174"/>
      <x:c r="EF245" s="174" t="str">
        <x:v>Pending</x:v>
      </x:c>
      <x:c r="EG245" s="174" t="str">
        <x:v>Pending</x:v>
      </x:c>
      <x:c r="EH245" s="177"/>
      <x:c r="EI245" s="500"/>
      <x:c r="EJ245" s="174"/>
      <x:c r="EK245" s="174" t="str">
        <x:v>Pending</x:v>
      </x:c>
      <x:c r="EL245" s="177" t="n">
        <x:v>46272</x:v>
      </x:c>
      <x:c r="EM245" s="174" t="str">
        <x:v>Production PubMed record imported and reconciled to Zotero item VV225RR7;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5" s="181" t="n">
        <x:f>IF(L245="","",(IF(N245&lt;&gt;"",1,0)+IF(O245&lt;&gt;"",1,0)+IF(AJ245&lt;&gt;"",1,0)+IF(AU245&lt;&gt;"",1,0)+IF(BE245&lt;&gt;"",1,0)+IF(CF245&lt;&gt;"",1,0)+IF(CJ245="Yes",1,0)+IF(CL245="Yes",1,0)+IF(DE245&lt;&gt;"Pending",1,0)+IF(F245&lt;&gt;"",1,0)+IF(DZ245&lt;&gt;"",1,0)+IF(EI245&lt;&gt;"",1,0))/12)</x:f>
        <x:v>0.5</x:v>
      </x:c>
    </x:row>
    <x:row r="246">
      <x:c r="A246" s="175" t="str">
        <x:v>EV-0243</x:v>
      </x:c>
      <x:c r="B246" s="174" t="str">
        <x:v>Integrity check</x:v>
      </x:c>
      <x:c r="C246" s="175" t="str">
        <x:f>IF(L246="","",IF(LEFT(EC246,7)="BLOCKED","🔴 Do not use for conclusion",IF(EB246="Yes","🟢 Claim-ready","🟡 Caution / context")))</x:f>
        <x:v>🟡 Caution / context</x:v>
      </x:c>
      <x:c r="D246" s="174" t="str">
        <x:f>IF(L246="","",EC246)</x:f>
        <x:v>PENDING — appropriate appraisal</x:v>
      </x:c>
      <x:c r="E246" s="174" t="str">
        <x:v>P3 — Medium</x:v>
      </x:c>
      <x:c r="F246" s="174" t="str">
        <x:v>Pending</x:v>
      </x:c>
      <x:c r="G246" s="174" t="str">
        <x:v>Title/abstract identify an explicit tactical/public-safety context and readiness domain; retain for full-text assessment.</x:v>
      </x:c>
      <x:c r="H246" s="174" t="str">
        <x:v>Obtain and review lawful full text; confirm human adjudication; then select a design-specific appraisal instrument.</x:v>
      </x:c>
      <x:c r="I246" s="174"/>
      <x:c r="J246" s="174" t="str">
        <x:v>A — Core</x:v>
      </x:c>
      <x:c r="K246" s="174" t="str">
        <x:v>IDENTIFIED</x:v>
      </x:c>
      <x:c r="L246" s="174" t="str">
        <x:v>Readying Military Medicine for AI-Enabled Warfare.</x:v>
      </x:c>
      <x:c r="M246" s="174"/>
      <x:c r="N246" s="174" t="str">
        <x:v>Cole, Rebekah; Simmons, Sean; Duncan, Joshua; Cole, Jacob; Peacock, Justin G</x:v>
      </x:c>
      <x:c r="O246" s="176" t="n">
        <x:v>2026</x:v>
      </x:c>
      <x:c r="P246" s="174" t="str">
        <x:v>Military medicine</x:v>
      </x:c>
      <x:c r="Q246" s="174" t="str">
        <x:v>Journal Article</x:v>
      </x:c>
      <x:c r="R246" s="174" t="str">
        <x:v>Unclear</x:v>
      </x:c>
      <x:c r="S246" s="174" t="str">
        <x:v>Unknown</x:v>
      </x:c>
      <x:c r="T246" s="174" t="str">
        <x:v>eng</x:v>
      </x:c>
      <x:c r="U246" s="174" t="str">
        <x:v>https://pubmed.ncbi.nlm.nih.gov/41003652/</x:v>
      </x:c>
      <x:c r="V246" s="174" t="str">
        <x:v>10.1093/milmed/usaf460</x:v>
      </x:c>
      <x:c r="W246" s="175" t="str">
        <x:f>IF(V246="","",LOWER(SUBSTITUTE(SUBSTITUTE(SUBSTITUTE(SUBSTITUTE(TRIM(V246),"https://doi.org/",""),"http://doi.org/",""),"https://dx.doi.org/",""),"doi:","")))</x:f>
        <x:v>10.1093/milmed/usaf460</x:v>
      </x:c>
      <x:c r="X246" s="174" t="str">
        <x:v>41003652</x:v>
      </x:c>
      <x:c r="Y246" s="174" t="str"/>
      <x:c r="Z246" s="174"/>
      <x:c r="AA246" s="174" t="str">
        <x:v>PubMed/MEDLINE</x:v>
      </x:c>
      <x:c r="AB246" s="174" t="str">
        <x:v>PUBMED-A-v1.0-2026-08-28</x:v>
      </x:c>
      <x:c r="AC246" s="174" t="str">
        <x:v>SP-PUBMED-A-20260828</x:v>
      </x:c>
      <x:c r="AD246" s="177" t="n">
        <x:v>46262</x:v>
      </x:c>
      <x:c r="AE246" s="177" t="n">
        <x:v>46272</x:v>
      </x:c>
      <x:c r="AF246" s="174" t="str">
        <x:v>5V2Q925Z</x:v>
      </x:c>
      <x:c r="AG246" s="174"/>
      <x:c r="AH246" s="174" t="str">
        <x:v>Tactical Athlete → Operational Readiness Brazil</x:v>
      </x:c>
      <x:c r="AI246" s="174" t="str">
        <x:v>evidence-family:A</x:v>
      </x:c>
      <x:c r="AJ246" s="174"/>
      <x:c r="AK246" s="175" t="str">
        <x:f>IF(AJ246="","",IF(OR(LOWER(AJ246)="brazil",LOWER(AJ246)="brasil"),"Yes","No"))</x:f>
      </x:c>
      <x:c r="AL246" s="174"/>
      <x:c r="AM246" s="174"/>
      <x:c r="AN246" s="174"/>
      <x:c r="AO246" s="178"/>
      <x:c r="AP246" s="174"/>
      <x:c r="AQ246" s="174"/>
      <x:c r="AR246" s="174"/>
      <x:c r="AS246" s="174"/>
      <x:c r="AT246" s="174"/>
      <x:c r="AU246" s="174"/>
      <x:c r="AV246" s="174"/>
      <x:c r="AW246" s="174"/>
      <x:c r="AX246" s="174"/>
      <x:c r="AY246" s="174"/>
      <x:c r="AZ246" s="174"/>
      <x:c r="BA246" s="174"/>
      <x:c r="BB246" s="174"/>
      <x:c r="BC246" s="174"/>
      <x:c r="BD246" s="174"/>
      <x:c r="BE246" s="174"/>
      <x:c r="BF246" s="174"/>
      <x:c r="BG246" s="174"/>
      <x:c r="BH246" s="174"/>
      <x:c r="BI246" s="174"/>
      <x:c r="BJ246" s="174"/>
      <x:c r="BK246" s="174"/>
      <x:c r="BL246" s="174"/>
      <x:c r="BM246" s="174"/>
      <x:c r="BN246" s="174"/>
      <x:c r="BO246" s="174"/>
      <x:c r="BP246" s="174"/>
      <x:c r="BQ246" s="174"/>
      <x:c r="BR246" s="174"/>
      <x:c r="BS246" s="174"/>
      <x:c r="BT246" s="174"/>
      <x:c r="BU246" s="174"/>
      <x:c r="BV246" s="174"/>
      <x:c r="BW246" s="174"/>
      <x:c r="BX246" s="174"/>
      <x:c r="BY246" s="174"/>
      <x:c r="BZ246" s="174"/>
      <x:c r="CA246" s="174"/>
      <x:c r="CB246" s="174"/>
      <x:c r="CC246" s="174"/>
      <x:c r="CD246" s="174"/>
      <x:c r="CE246" s="174"/>
      <x:c r="CF246" s="174"/>
      <x:c r="CG246" s="174"/>
      <x:c r="CH246" s="174"/>
      <x:c r="CI246" s="179"/>
      <x:c r="CJ246" s="174" t="str">
        <x:v>Yes</x:v>
      </x:c>
      <x:c r="CK246" s="174" t="str">
        <x:v>Yes</x:v>
      </x:c>
      <x:c r="CL246" s="174" t="str">
        <x:v>Yes</x:v>
      </x:c>
      <x:c r="CM246" s="174" t="str">
        <x:v>Clear</x:v>
      </x:c>
      <x:c r="CN246" s="174" t="str">
        <x:v>Verified — clear</x:v>
      </x:c>
      <x:c r="CO246" s="177" t="n">
        <x:v>46272</x:v>
      </x:c>
      <x:c r="CP246" s="174" t="str">
        <x:v>https://pubmed.ncbi.nlm.nih.gov/41003652/</x:v>
      </x:c>
      <x:c r="CQ246" s="174"/>
      <x:c r="CR246" s="174"/>
      <x:c r="CS246" s="174"/>
      <x:c r="CT246" s="174"/>
      <x:c r="CU246" s="176"/>
      <x:c r="CV246" s="176"/>
      <x:c r="CW246" s="176"/>
      <x:c r="CX246" s="176"/>
      <x:c r="CY246" s="176"/>
      <x:c r="CZ246" s="176"/>
      <x:c r="DA246" s="176"/>
      <x:c r="DB246" s="175" t="str">
        <x:f>IF(L246="","",IF(AND(COUNT(CU246:DA246)=7,OR(CU246=0,CU246=1,CU246=2),OR(CV246=0,CV246=1,CV246=2),OR(CW246=0,CW246=1,CW246=2),OR(CX246=0,CX246=1,CX246=2),OR(CY246=0,CY246=1,CY246=2),OR(CZ246=0,CZ246=1,CZ246=2),OR(DA246=0,DA246=1,DA246=2)),SUM(CU246:DA246),""))</x:f>
      </x:c>
      <x:c r="DC246" s="180" t="str">
        <x:f>IF(DB246="","",ROUND(DB246/14*10,1))</x:f>
      </x:c>
      <x:c r="DD246" s="174" t="str">
        <x:v>Pending</x:v>
      </x:c>
      <x:c r="DE246" s="175" t="str">
        <x:f>IF(L246="","",IF(DC246="","Pending",IF(DD246="Yes","CONDITIONAL — safety override",IF(DC246&gt;=8,"HIGH",IF(DC246&gt;=5,"CONDITIONAL","LOW")))))</x:f>
        <x:v>Pending</x:v>
      </x:c>
      <x:c r="DF246" s="174" t="str">
        <x:v>Pending screening and full-text appraisal; no transferability judgment made at identification.</x:v>
      </x:c>
      <x:c r="DG246" s="174"/>
      <x:c r="DH246" s="174"/>
      <x:c r="DI246" s="174"/>
      <x:c r="DJ246" s="174"/>
      <x:c r="DK246" s="174"/>
      <x:c r="DL246" s="174"/>
      <x:c r="DM246" s="174"/>
      <x:c r="DN246" s="174"/>
      <x:c r="DO246" s="174"/>
      <x:c r="DP246" s="174"/>
      <x:c r="DQ246" s="174"/>
      <x:c r="DR246" s="174"/>
      <x:c r="DS246" s="174"/>
      <x:c r="DT246" s="174"/>
      <x:c r="DU246" s="174"/>
      <x:c r="DV246" s="174"/>
      <x:c r="DW246" s="174"/>
      <x:c r="DX246" s="174"/>
      <x:c r="DY246" s="174"/>
      <x:c r="DZ246" s="174" t="str">
        <x:v>Title/abstract screening alone does not establish effectiveness, causality, methodological quality, transferability to Brazilian public safety or an institutional recommendation.</x:v>
      </x:c>
      <x:c r="EA246" s="174" t="str">
        <x:v>Pending</x:v>
      </x:c>
      <x:c r="EB246" s="175" t="str">
        <x:f>IF(L246="","",IF(EC246="READY","Yes","No / Pending"))</x:f>
        <x:v>No / Pending</x:v>
      </x:c>
      <x:c r="EC246" s="174" t="str">
        <x:f>IF(L246="","",IF(OR(ISNUMBER(SEARCH("Retracted Publication",Q246)),CM246="Retracted",CN246="Retracted",CM246="Expression of Concern",CN246="Expression of Concern",F246="Not used",CG246="Critical",CH246="High",CH246="Critical"),"BLOCKED — integrity or use restriction",IF(AND(CJ246="Yes",CK246="Yes",CL246="Yes"),IF(AND(CM246="Clear",CN246="Verified — clear"),IF(AND(AND(LEN(TRIM(CF246))&gt;0,LEFT(LOWER(TRIM(CF246)),7)&lt;&gt;"pending"),OR(CG246="High",CG246="Moderate"),OR(CH246="Low",CH246="Some concerns",CH246="Not applicable")),IF(AND(DD246="No",OR(DE246="HIGH",DE246="CONDITIONAL"),AND(LEN(TRIM(DF246))&gt;0,LEFT(LOWER(TRIM(DF246)),7)&lt;&gt;"pending")),IF(AND(AND(LEN(TRIM(DT246))&gt;0,LEFT(LOWER(TRIM(DT246)),7)&lt;&gt;"pending"),AND(LEN(TRIM(DU246))&gt;0,LEFT(LOWER(TRIM(DU246)),7)&lt;&gt;"pending"),OR(AND(LEN(TRIM(DV246))&gt;0,LEFT(LOWER(TRIM(DV246)),7)&lt;&gt;"pending"),AND(LEN(TRIM(DW246))&gt;0,LEFT(LOWER(TRIM(DW246)),7)&lt;&gt;"pending")),AND(LEN(TRIM(DX246))&gt;0,LEFT(LOWER(TRIM(DX246)),7)&lt;&gt;"pending")),IF(AND(F246="Claim-ready",OR(EA246="Strong",EA246="Moderate"),AND(LEN(TRIM(G246))&gt;0,LEFT(LOWER(TRIM(G246)),7)&lt;&gt;"pending"),G246&lt;&gt;"No substantive use decision is permitted from identification metadata alone.",AND(LEN(TRIM(DZ246))&gt;0,LEFT(LOWER(TRIM(DZ246)),7)&lt;&gt;"pending"),DZ246&lt;&gt;"Identification metadata alone does not permit any substantive scientific, causal, operational, or institutional claim.",AND(LEN(TRIM(EI246))&gt;0,LEFT(LOWER(TRIM(EI246)),7)&lt;&gt;"pending"),ISNUMBER(EH246),EH246&gt;0),"READY","PENDING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6" s="174" t="str">
        <x:v>Pending</x:v>
      </x:c>
      <x:c r="EE246" s="174"/>
      <x:c r="EF246" s="174" t="str">
        <x:v>Pending</x:v>
      </x:c>
      <x:c r="EG246" s="174" t="str">
        <x:v>Pending</x:v>
      </x:c>
      <x:c r="EH246" s="177"/>
      <x:c r="EI246" s="500"/>
      <x:c r="EJ246" s="174"/>
      <x:c r="EK246" s="174" t="str">
        <x:v>Pending</x:v>
      </x:c>
      <x:c r="EL246" s="177" t="n">
        <x:v>46272</x:v>
      </x:c>
      <x:c r="EM246" s="174" t="str">
        <x:v>Production PubMed record imported and reconciled to Zotero item 5V2Q925Z;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6" s="181" t="n">
        <x:f>IF(L246="","",(IF(N246&lt;&gt;"",1,0)+IF(O246&lt;&gt;"",1,0)+IF(AJ246&lt;&gt;"",1,0)+IF(AU246&lt;&gt;"",1,0)+IF(BE246&lt;&gt;"",1,0)+IF(CF246&lt;&gt;"",1,0)+IF(CJ246="Yes",1,0)+IF(CL246="Yes",1,0)+IF(DE246&lt;&gt;"Pending",1,0)+IF(F246&lt;&gt;"",1,0)+IF(DZ246&lt;&gt;"",1,0)+IF(EI246&lt;&gt;"",1,0))/12)</x:f>
        <x:v>0.5</x:v>
      </x:c>
    </x:row>
    <x:row r="247">
      <x:c r="A247" s="175" t="str">
        <x:v>EV-0244</x:v>
      </x:c>
      <x:c r="B247" s="174" t="str">
        <x:v>Integrity check</x:v>
      </x:c>
      <x:c r="C247" s="175" t="str">
        <x:f>IF(L247="","",IF(LEFT(EC247,7)="BLOCKED","🔴 Do not use for conclusion",IF(EB247="Yes","🟢 Claim-ready","🟡 Caution / context")))</x:f>
        <x:v>🟡 Caution / context</x:v>
      </x:c>
      <x:c r="D247" s="174" t="str">
        <x:f>IF(L247="","",EC247)</x:f>
        <x:v>PENDING — appropriate appraisal</x:v>
      </x:c>
      <x:c r="E247" s="174" t="str">
        <x:v>P3 — Medium</x:v>
      </x:c>
      <x:c r="F247" s="174" t="str">
        <x:v>Pending</x:v>
      </x:c>
      <x:c r="G247" s="174" t="str">
        <x:v>Title/abstract identify an explicit tactical/public-safety context and readiness domain; retain for full-text assessment.</x:v>
      </x:c>
      <x:c r="H247" s="174" t="str">
        <x:v>Obtain and review lawful full text; confirm human adjudication; then select a design-specific appraisal instrument.</x:v>
      </x:c>
      <x:c r="I247" s="174"/>
      <x:c r="J247" s="174" t="str">
        <x:v>A — Core</x:v>
      </x:c>
      <x:c r="K247" s="174" t="str">
        <x:v>IDENTIFIED</x:v>
      </x:c>
      <x:c r="L247" s="174" t="str">
        <x:v>Comparison of Self-Reported Intake Versus Military Dietary Reference Intakes in Deployed Special Operations Forces Soldiers.</x:v>
      </x:c>
      <x:c r="M247" s="174"/>
      <x:c r="N247" s="174" t="str">
        <x:v>Garcia, Jacqueline A; Barringer, Nicholas D; George, Beatriz; Lieberman, Harris R; Conkright, William R</x:v>
      </x:c>
      <x:c r="O247" s="176" t="n">
        <x:v>2026</x:v>
      </x:c>
      <x:c r="P247" s="174" t="str">
        <x:v>Military medicine</x:v>
      </x:c>
      <x:c r="Q247" s="174" t="str">
        <x:v>Journal Article</x:v>
      </x:c>
      <x:c r="R247" s="174" t="str">
        <x:v>Unclear</x:v>
      </x:c>
      <x:c r="S247" s="174" t="str">
        <x:v>Unknown</x:v>
      </x:c>
      <x:c r="T247" s="174" t="str">
        <x:v>eng</x:v>
      </x:c>
      <x:c r="U247" s="174" t="str">
        <x:v>https://pubmed.ncbi.nlm.nih.gov/40997140/</x:v>
      </x:c>
      <x:c r="V247" s="174" t="str">
        <x:v>10.1093/milmed/usaf453</x:v>
      </x:c>
      <x:c r="W247" s="175" t="str">
        <x:f>IF(V247="","",LOWER(SUBSTITUTE(SUBSTITUTE(SUBSTITUTE(SUBSTITUTE(TRIM(V247),"https://doi.org/",""),"http://doi.org/",""),"https://dx.doi.org/",""),"doi:","")))</x:f>
        <x:v>10.1093/milmed/usaf453</x:v>
      </x:c>
      <x:c r="X247" s="174" t="str">
        <x:v>40997140</x:v>
      </x:c>
      <x:c r="Y247" s="174" t="str"/>
      <x:c r="Z247" s="174"/>
      <x:c r="AA247" s="174" t="str">
        <x:v>PubMed/MEDLINE</x:v>
      </x:c>
      <x:c r="AB247" s="174" t="str">
        <x:v>PUBMED-A-v1.0-2026-08-28</x:v>
      </x:c>
      <x:c r="AC247" s="174" t="str">
        <x:v>SP-PUBMED-A-20260828</x:v>
      </x:c>
      <x:c r="AD247" s="177" t="n">
        <x:v>46262</x:v>
      </x:c>
      <x:c r="AE247" s="177" t="n">
        <x:v>46272</x:v>
      </x:c>
      <x:c r="AF247" s="174" t="str">
        <x:v>D8LCR93L</x:v>
      </x:c>
      <x:c r="AG247" s="174"/>
      <x:c r="AH247" s="174" t="str">
        <x:v>Tactical Athlete → Operational Readiness Brazil</x:v>
      </x:c>
      <x:c r="AI247" s="174" t="str">
        <x:v>evidence-family:A</x:v>
      </x:c>
      <x:c r="AJ247" s="174"/>
      <x:c r="AK247" s="175" t="str">
        <x:f>IF(AJ247="","",IF(OR(LOWER(AJ247)="brazil",LOWER(AJ247)="brasil"),"Yes","No"))</x:f>
      </x:c>
      <x:c r="AL247" s="174"/>
      <x:c r="AM247" s="174"/>
      <x:c r="AN247" s="174"/>
      <x:c r="AO247" s="178"/>
      <x:c r="AP247" s="174"/>
      <x:c r="AQ247" s="174"/>
      <x:c r="AR247" s="174"/>
      <x:c r="AS247" s="174"/>
      <x:c r="AT247" s="174"/>
      <x:c r="AU247" s="174"/>
      <x:c r="AV247" s="174"/>
      <x:c r="AW247" s="174"/>
      <x:c r="AX247" s="174"/>
      <x:c r="AY247" s="174"/>
      <x:c r="AZ247" s="174"/>
      <x:c r="BA247" s="174"/>
      <x:c r="BB247" s="174"/>
      <x:c r="BC247" s="174"/>
      <x:c r="BD247" s="174"/>
      <x:c r="BE247" s="174"/>
      <x:c r="BF247" s="174"/>
      <x:c r="BG247" s="174"/>
      <x:c r="BH247" s="174"/>
      <x:c r="BI247" s="174"/>
      <x:c r="BJ247" s="174"/>
      <x:c r="BK247" s="174"/>
      <x:c r="BL247" s="174"/>
      <x:c r="BM247" s="174"/>
      <x:c r="BN247" s="174"/>
      <x:c r="BO247" s="174"/>
      <x:c r="BP247" s="174"/>
      <x:c r="BQ247" s="174"/>
      <x:c r="BR247" s="174"/>
      <x:c r="BS247" s="174"/>
      <x:c r="BT247" s="174"/>
      <x:c r="BU247" s="174"/>
      <x:c r="BV247" s="174"/>
      <x:c r="BW247" s="174"/>
      <x:c r="BX247" s="174"/>
      <x:c r="BY247" s="174"/>
      <x:c r="BZ247" s="174"/>
      <x:c r="CA247" s="174"/>
      <x:c r="CB247" s="174"/>
      <x:c r="CC247" s="174"/>
      <x:c r="CD247" s="174"/>
      <x:c r="CE247" s="174"/>
      <x:c r="CF247" s="174"/>
      <x:c r="CG247" s="174"/>
      <x:c r="CH247" s="174"/>
      <x:c r="CI247" s="179"/>
      <x:c r="CJ247" s="174" t="str">
        <x:v>Yes</x:v>
      </x:c>
      <x:c r="CK247" s="174" t="str">
        <x:v>Yes</x:v>
      </x:c>
      <x:c r="CL247" s="174" t="str">
        <x:v>Yes</x:v>
      </x:c>
      <x:c r="CM247" s="174" t="str">
        <x:v>Clear</x:v>
      </x:c>
      <x:c r="CN247" s="174" t="str">
        <x:v>Verified — clear</x:v>
      </x:c>
      <x:c r="CO247" s="177" t="n">
        <x:v>46272</x:v>
      </x:c>
      <x:c r="CP247" s="174" t="str">
        <x:v>https://pubmed.ncbi.nlm.nih.gov/40997140/</x:v>
      </x:c>
      <x:c r="CQ247" s="174"/>
      <x:c r="CR247" s="174"/>
      <x:c r="CS247" s="174"/>
      <x:c r="CT247" s="174"/>
      <x:c r="CU247" s="176"/>
      <x:c r="CV247" s="176"/>
      <x:c r="CW247" s="176"/>
      <x:c r="CX247" s="176"/>
      <x:c r="CY247" s="176"/>
      <x:c r="CZ247" s="176"/>
      <x:c r="DA247" s="176"/>
      <x:c r="DB247" s="175" t="str">
        <x:f>IF(L247="","",IF(AND(COUNT(CU247:DA247)=7,OR(CU247=0,CU247=1,CU247=2),OR(CV247=0,CV247=1,CV247=2),OR(CW247=0,CW247=1,CW247=2),OR(CX247=0,CX247=1,CX247=2),OR(CY247=0,CY247=1,CY247=2),OR(CZ247=0,CZ247=1,CZ247=2),OR(DA247=0,DA247=1,DA247=2)),SUM(CU247:DA247),""))</x:f>
      </x:c>
      <x:c r="DC247" s="180" t="str">
        <x:f>IF(DB247="","",ROUND(DB247/14*10,1))</x:f>
      </x:c>
      <x:c r="DD247" s="174" t="str">
        <x:v>Pending</x:v>
      </x:c>
      <x:c r="DE247" s="175" t="str">
        <x:f>IF(L247="","",IF(DC247="","Pending",IF(DD247="Yes","CONDITIONAL — safety override",IF(DC247&gt;=8,"HIGH",IF(DC247&gt;=5,"CONDITIONAL","LOW")))))</x:f>
        <x:v>Pending</x:v>
      </x:c>
      <x:c r="DF247" s="174" t="str">
        <x:v>Pending screening and full-text appraisal; no transferability judgment made at identification.</x:v>
      </x:c>
      <x:c r="DG247" s="174"/>
      <x:c r="DH247" s="174"/>
      <x:c r="DI247" s="174"/>
      <x:c r="DJ247" s="174"/>
      <x:c r="DK247" s="174"/>
      <x:c r="DL247" s="174"/>
      <x:c r="DM247" s="174"/>
      <x:c r="DN247" s="174"/>
      <x:c r="DO247" s="174"/>
      <x:c r="DP247" s="174"/>
      <x:c r="DQ247" s="174"/>
      <x:c r="DR247" s="174"/>
      <x:c r="DS247" s="174"/>
      <x:c r="DT247" s="174"/>
      <x:c r="DU247" s="174"/>
      <x:c r="DV247" s="174"/>
      <x:c r="DW247" s="174"/>
      <x:c r="DX247" s="174"/>
      <x:c r="DY247" s="174"/>
      <x:c r="DZ247" s="174" t="str">
        <x:v>Title/abstract screening alone does not establish effectiveness, causality, methodological quality, transferability to Brazilian public safety or an institutional recommendation.</x:v>
      </x:c>
      <x:c r="EA247" s="174" t="str">
        <x:v>Pending</x:v>
      </x:c>
      <x:c r="EB247" s="175" t="str">
        <x:f>IF(L247="","",IF(EC247="READY","Yes","No / Pending"))</x:f>
        <x:v>No / Pending</x:v>
      </x:c>
      <x:c r="EC247" s="174" t="str">
        <x:f>IF(L247="","",IF(OR(ISNUMBER(SEARCH("Retracted Publication",Q247)),CM247="Retracted",CN247="Retracted",CM247="Expression of Concern",CN247="Expression of Concern",F247="Not used",CG247="Critical",CH247="High",CH247="Critical"),"BLOCKED — integrity or use restriction",IF(AND(CJ247="Yes",CK247="Yes",CL247="Yes"),IF(AND(CM247="Clear",CN247="Verified — clear"),IF(AND(AND(LEN(TRIM(CF247))&gt;0,LEFT(LOWER(TRIM(CF247)),7)&lt;&gt;"pending"),OR(CG247="High",CG247="Moderate"),OR(CH247="Low",CH247="Some concerns",CH247="Not applicable")),IF(AND(DD247="No",OR(DE247="HIGH",DE247="CONDITIONAL"),AND(LEN(TRIM(DF247))&gt;0,LEFT(LOWER(TRIM(DF247)),7)&lt;&gt;"pending")),IF(AND(AND(LEN(TRIM(DT247))&gt;0,LEFT(LOWER(TRIM(DT247)),7)&lt;&gt;"pending"),AND(LEN(TRIM(DU247))&gt;0,LEFT(LOWER(TRIM(DU247)),7)&lt;&gt;"pending"),OR(AND(LEN(TRIM(DV247))&gt;0,LEFT(LOWER(TRIM(DV247)),7)&lt;&gt;"pending"),AND(LEN(TRIM(DW247))&gt;0,LEFT(LOWER(TRIM(DW247)),7)&lt;&gt;"pending")),AND(LEN(TRIM(DX247))&gt;0,LEFT(LOWER(TRIM(DX247)),7)&lt;&gt;"pending")),IF(AND(F247="Claim-ready",OR(EA247="Strong",EA247="Moderate"),AND(LEN(TRIM(G247))&gt;0,LEFT(LOWER(TRIM(G247)),7)&lt;&gt;"pending"),G247&lt;&gt;"No substantive use decision is permitted from identification metadata alone.",AND(LEN(TRIM(DZ247))&gt;0,LEFT(LOWER(TRIM(DZ247)),7)&lt;&gt;"pending"),DZ247&lt;&gt;"Identification metadata alone does not permit any substantive scientific, causal, operational, or institutional claim.",AND(LEN(TRIM(EI247))&gt;0,LEFT(LOWER(TRIM(EI247)),7)&lt;&gt;"pending"),ISNUMBER(EH247),EH247&gt;0),"READY","PENDING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7" s="174" t="str">
        <x:v>Pending</x:v>
      </x:c>
      <x:c r="EE247" s="174"/>
      <x:c r="EF247" s="174" t="str">
        <x:v>Pending</x:v>
      </x:c>
      <x:c r="EG247" s="174" t="str">
        <x:v>Pending</x:v>
      </x:c>
      <x:c r="EH247" s="177"/>
      <x:c r="EI247" s="500"/>
      <x:c r="EJ247" s="174"/>
      <x:c r="EK247" s="174" t="str">
        <x:v>Pending</x:v>
      </x:c>
      <x:c r="EL247" s="177" t="n">
        <x:v>46272</x:v>
      </x:c>
      <x:c r="EM247" s="174" t="str">
        <x:v>Production PubMed record imported and reconciled to Zotero item D8LCR93L;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7" s="181" t="n">
        <x:f>IF(L247="","",(IF(N247&lt;&gt;"",1,0)+IF(O247&lt;&gt;"",1,0)+IF(AJ247&lt;&gt;"",1,0)+IF(AU247&lt;&gt;"",1,0)+IF(BE247&lt;&gt;"",1,0)+IF(CF247&lt;&gt;"",1,0)+IF(CJ247="Yes",1,0)+IF(CL247="Yes",1,0)+IF(DE247&lt;&gt;"Pending",1,0)+IF(F247&lt;&gt;"",1,0)+IF(DZ247&lt;&gt;"",1,0)+IF(EI247&lt;&gt;"",1,0))/12)</x:f>
        <x:v>0.5</x:v>
      </x:c>
    </x:row>
    <x:row r="248">
      <x:c r="A248" s="175" t="str">
        <x:v>EV-0245</x:v>
      </x:c>
      <x:c r="B248" s="174" t="str">
        <x:v>Integrity check</x:v>
      </x:c>
      <x:c r="C248" s="175" t="str">
        <x:f>IF(L248="","",IF(LEFT(EC248,7)="BLOCKED","🔴 Do not use for conclusion",IF(EB248="Yes","🟢 Claim-ready","🟡 Caution / context")))</x:f>
        <x:v>🟡 Caution / context</x:v>
      </x:c>
      <x:c r="D248" s="174" t="str">
        <x:f>IF(L248="","",EC248)</x:f>
        <x:v>PENDING — appropriate appraisal</x:v>
      </x:c>
      <x:c r="E248" s="174" t="str">
        <x:v>P3 — Medium</x:v>
      </x:c>
      <x:c r="F248" s="174" t="str">
        <x:v>Pending</x:v>
      </x:c>
      <x:c r="G248" s="174" t="str">
        <x:v>Title/abstract identify an explicit operational APHT/medical-readiness topic; retain for full-text assessment.</x:v>
      </x:c>
      <x:c r="H248" s="174" t="str">
        <x:v>Obtain and review lawful full text; confirm human adjudication; then select a design-specific appraisal instrument.</x:v>
      </x:c>
      <x:c r="I248" s="174"/>
      <x:c r="J248" s="174" t="str">
        <x:v>B — APHT / Medical Readiness</x:v>
      </x:c>
      <x:c r="K248" s="174" t="str">
        <x:v>IDENTIFIED</x:v>
      </x:c>
      <x:c r="L248" s="174" t="str">
        <x:v>Triage in Action: A Principles-Based Approach to Mass Casualty Management in Tactical Combat Casualty Care.</x:v>
      </x:c>
      <x:c r="M248" s="174"/>
      <x:c r="N248" s="174" t="str">
        <x:v>Remley, Michael A; Shackelford, Stacy A; Rush, Stephen C; Kue, Ricky C; Brown, Jake; Schaffrinna, Andrew; Koch, Eric J; Stringer, Jonathan; Montgomery, Harold R; Deaton, Travis G</x:v>
      </x:c>
      <x:c r="O248" s="176" t="n">
        <x:v>2025</x:v>
      </x:c>
      <x:c r="P248" s="174" t="str">
        <x:v>Journal of special operations medicine : a peer reviewed journal for SOF medical professionals</x:v>
      </x:c>
      <x:c r="Q248" s="174" t="str">
        <x:v>Journal Article; Review</x:v>
      </x:c>
      <x:c r="R248" s="174" t="str">
        <x:v>Unclear</x:v>
      </x:c>
      <x:c r="S248" s="174" t="str">
        <x:v>Unknown</x:v>
      </x:c>
      <x:c r="T248" s="174" t="str">
        <x:v>eng</x:v>
      </x:c>
      <x:c r="U248" s="174" t="str">
        <x:v>https://pubmed.ncbi.nlm.nih.gov/40992358/</x:v>
      </x:c>
      <x:c r="V248" s="174" t="str">
        <x:v>10.55460/zc6p-ys4g</x:v>
      </x:c>
      <x:c r="W248" s="175" t="str">
        <x:f>IF(V248="","",LOWER(SUBSTITUTE(SUBSTITUTE(SUBSTITUTE(SUBSTITUTE(TRIM(V248),"https://doi.org/",""),"http://doi.org/",""),"https://dx.doi.org/",""),"doi:","")))</x:f>
        <x:v>10.55460/zc6p-ys4g</x:v>
      </x:c>
      <x:c r="X248" s="174" t="str">
        <x:v>40992358</x:v>
      </x:c>
      <x:c r="Y248" s="174" t="str"/>
      <x:c r="Z248" s="174"/>
      <x:c r="AA248" s="174" t="str">
        <x:v>PubMed/MEDLINE</x:v>
      </x:c>
      <x:c r="AB248" s="174" t="str">
        <x:v>PUBMED-B-v1.0-2026-08-28</x:v>
      </x:c>
      <x:c r="AC248" s="174" t="str">
        <x:v>SP-PUBMED-B-20260828</x:v>
      </x:c>
      <x:c r="AD248" s="177" t="n">
        <x:v>46262</x:v>
      </x:c>
      <x:c r="AE248" s="177" t="n">
        <x:v>46272</x:v>
      </x:c>
      <x:c r="AF248" s="174" t="str">
        <x:v>MP6UL72N</x:v>
      </x:c>
      <x:c r="AG248" s="174"/>
      <x:c r="AH248" s="174" t="str">
        <x:v>Tactical Athlete → Operational Readiness Brazil</x:v>
      </x:c>
      <x:c r="AI248" s="174" t="str">
        <x:v>evidence-family:B</x:v>
      </x:c>
      <x:c r="AJ248" s="174"/>
      <x:c r="AK248" s="175" t="str">
        <x:f>IF(AJ248="","",IF(OR(LOWER(AJ248)="brazil",LOWER(AJ248)="brasil"),"Yes","No"))</x:f>
      </x:c>
      <x:c r="AL248" s="174"/>
      <x:c r="AM248" s="174"/>
      <x:c r="AN248" s="174"/>
      <x:c r="AO248" s="178"/>
      <x:c r="AP248" s="174"/>
      <x:c r="AQ248" s="174"/>
      <x:c r="AR248" s="174"/>
      <x:c r="AS248" s="174"/>
      <x:c r="AT248" s="174"/>
      <x:c r="AU248" s="174"/>
      <x:c r="AV248" s="174"/>
      <x:c r="AW248" s="174"/>
      <x:c r="AX248" s="174"/>
      <x:c r="AY248" s="174"/>
      <x:c r="AZ248" s="174"/>
      <x:c r="BA248" s="174"/>
      <x:c r="BB248" s="174"/>
      <x:c r="BC248" s="174"/>
      <x:c r="BD248" s="174"/>
      <x:c r="BE248" s="174"/>
      <x:c r="BF248" s="174"/>
      <x:c r="BG248" s="174"/>
      <x:c r="BH248" s="174"/>
      <x:c r="BI248" s="174"/>
      <x:c r="BJ248" s="174"/>
      <x:c r="BK248" s="174"/>
      <x:c r="BL248" s="174"/>
      <x:c r="BM248" s="174"/>
      <x:c r="BN248" s="174"/>
      <x:c r="BO248" s="174"/>
      <x:c r="BP248" s="174"/>
      <x:c r="BQ248" s="174"/>
      <x:c r="BR248" s="174"/>
      <x:c r="BS248" s="174"/>
      <x:c r="BT248" s="174"/>
      <x:c r="BU248" s="174"/>
      <x:c r="BV248" s="174"/>
      <x:c r="BW248" s="174"/>
      <x:c r="BX248" s="174"/>
      <x:c r="BY248" s="174"/>
      <x:c r="BZ248" s="174"/>
      <x:c r="CA248" s="174"/>
      <x:c r="CB248" s="174"/>
      <x:c r="CC248" s="174"/>
      <x:c r="CD248" s="174"/>
      <x:c r="CE248" s="174"/>
      <x:c r="CF248" s="174"/>
      <x:c r="CG248" s="174"/>
      <x:c r="CH248" s="174"/>
      <x:c r="CI248" s="179"/>
      <x:c r="CJ248" s="174" t="str">
        <x:v>Yes</x:v>
      </x:c>
      <x:c r="CK248" s="174" t="str">
        <x:v>Yes</x:v>
      </x:c>
      <x:c r="CL248" s="174" t="str">
        <x:v>Yes</x:v>
      </x:c>
      <x:c r="CM248" s="174" t="str">
        <x:v>Clear</x:v>
      </x:c>
      <x:c r="CN248" s="174" t="str">
        <x:v>Verified — clear</x:v>
      </x:c>
      <x:c r="CO248" s="177" t="n">
        <x:v>46272</x:v>
      </x:c>
      <x:c r="CP248" s="174" t="str">
        <x:v>https://pubmed.ncbi.nlm.nih.gov/40992358/</x:v>
      </x:c>
      <x:c r="CQ248" s="174"/>
      <x:c r="CR248" s="174"/>
      <x:c r="CS248" s="174"/>
      <x:c r="CT248" s="174"/>
      <x:c r="CU248" s="176"/>
      <x:c r="CV248" s="176"/>
      <x:c r="CW248" s="176"/>
      <x:c r="CX248" s="176"/>
      <x:c r="CY248" s="176"/>
      <x:c r="CZ248" s="176"/>
      <x:c r="DA248" s="176"/>
      <x:c r="DB248" s="175" t="str">
        <x:f>IF(L248="","",IF(AND(COUNT(CU248:DA248)=7,OR(CU248=0,CU248=1,CU248=2),OR(CV248=0,CV248=1,CV248=2),OR(CW248=0,CW248=1,CW248=2),OR(CX248=0,CX248=1,CX248=2),OR(CY248=0,CY248=1,CY248=2),OR(CZ248=0,CZ248=1,CZ248=2),OR(DA248=0,DA248=1,DA248=2)),SUM(CU248:DA248),""))</x:f>
      </x:c>
      <x:c r="DC248" s="180" t="str">
        <x:f>IF(DB248="","",ROUND(DB248/14*10,1))</x:f>
      </x:c>
      <x:c r="DD248" s="174" t="str">
        <x:v>Pending</x:v>
      </x:c>
      <x:c r="DE248" s="175" t="str">
        <x:f>IF(L248="","",IF(DC248="","Pending",IF(DD248="Yes","CONDITIONAL — safety override",IF(DC248&gt;=8,"HIGH",IF(DC248&gt;=5,"CONDITIONAL","LOW")))))</x:f>
        <x:v>Pending</x:v>
      </x:c>
      <x:c r="DF248" s="174" t="str">
        <x:v>Pending screening and full-text appraisal; no transferability judgment made at identification.</x:v>
      </x:c>
      <x:c r="DG248" s="174"/>
      <x:c r="DH248" s="174"/>
      <x:c r="DI248" s="174"/>
      <x:c r="DJ248" s="174"/>
      <x:c r="DK248" s="174"/>
      <x:c r="DL248" s="174"/>
      <x:c r="DM248" s="174"/>
      <x:c r="DN248" s="174"/>
      <x:c r="DO248" s="174"/>
      <x:c r="DP248" s="174"/>
      <x:c r="DQ248" s="174"/>
      <x:c r="DR248" s="174"/>
      <x:c r="DS248" s="174"/>
      <x:c r="DT248" s="174"/>
      <x:c r="DU248" s="174"/>
      <x:c r="DV248" s="174"/>
      <x:c r="DW248" s="174"/>
      <x:c r="DX248" s="174"/>
      <x:c r="DY248" s="174"/>
      <x:c r="DZ248" s="174" t="str">
        <x:v>Title/abstract screening alone does not establish effectiveness, causality, methodological quality, transferability to Brazilian public safety or an institutional recommendation.</x:v>
      </x:c>
      <x:c r="EA248" s="174" t="str">
        <x:v>Pending</x:v>
      </x:c>
      <x:c r="EB248" s="175" t="str">
        <x:f>IF(L248="","",IF(EC248="READY","Yes","No / Pending"))</x:f>
        <x:v>No / Pending</x:v>
      </x:c>
      <x:c r="EC248" s="174" t="str">
        <x:f>IF(L248="","",IF(OR(ISNUMBER(SEARCH("Retracted Publication",Q248)),CM248="Retracted",CN248="Retracted",CM248="Expression of Concern",CN248="Expression of Concern",F248="Not used",CG248="Critical",CH248="High",CH248="Critical"),"BLOCKED — integrity or use restriction",IF(AND(CJ248="Yes",CK248="Yes",CL248="Yes"),IF(AND(CM248="Clear",CN248="Verified — clear"),IF(AND(AND(LEN(TRIM(CF248))&gt;0,LEFT(LOWER(TRIM(CF248)),7)&lt;&gt;"pending"),OR(CG248="High",CG248="Moderate"),OR(CH248="Low",CH248="Some concerns",CH248="Not applicable")),IF(AND(DD248="No",OR(DE248="HIGH",DE248="CONDITIONAL"),AND(LEN(TRIM(DF248))&gt;0,LEFT(LOWER(TRIM(DF248)),7)&lt;&gt;"pending")),IF(AND(AND(LEN(TRIM(DT248))&gt;0,LEFT(LOWER(TRIM(DT248)),7)&lt;&gt;"pending"),AND(LEN(TRIM(DU248))&gt;0,LEFT(LOWER(TRIM(DU248)),7)&lt;&gt;"pending"),OR(AND(LEN(TRIM(DV248))&gt;0,LEFT(LOWER(TRIM(DV248)),7)&lt;&gt;"pending"),AND(LEN(TRIM(DW248))&gt;0,LEFT(LOWER(TRIM(DW248)),7)&lt;&gt;"pending")),AND(LEN(TRIM(DX248))&gt;0,LEFT(LOWER(TRIM(DX248)),7)&lt;&gt;"pending")),IF(AND(F248="Claim-ready",OR(EA248="Strong",EA248="Moderate"),AND(LEN(TRIM(G248))&gt;0,LEFT(LOWER(TRIM(G248)),7)&lt;&gt;"pending"),G248&lt;&gt;"No substantive use decision is permitted from identification metadata alone.",AND(LEN(TRIM(DZ248))&gt;0,LEFT(LOWER(TRIM(DZ248)),7)&lt;&gt;"pending"),DZ248&lt;&gt;"Identification metadata alone does not permit any substantive scientific, causal, operational, or institutional claim.",AND(LEN(TRIM(EI248))&gt;0,LEFT(LOWER(TRIM(EI248)),7)&lt;&gt;"pending"),ISNUMBER(EH248),EH248&gt;0),"READY","PENDING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8" s="174" t="str">
        <x:v>Pending</x:v>
      </x:c>
      <x:c r="EE248" s="174"/>
      <x:c r="EF248" s="174" t="str">
        <x:v>Pending</x:v>
      </x:c>
      <x:c r="EG248" s="174" t="str">
        <x:v>Pending</x:v>
      </x:c>
      <x:c r="EH248" s="177"/>
      <x:c r="EI248" s="500"/>
      <x:c r="EJ248" s="174"/>
      <x:c r="EK248" s="174" t="str">
        <x:v>Pending</x:v>
      </x:c>
      <x:c r="EL248" s="177" t="n">
        <x:v>46272</x:v>
      </x:c>
      <x:c r="EM248" s="174" t="str">
        <x:v>Production PubMed record imported and reconciled to Zotero item MP6UL72N;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8" s="181" t="n">
        <x:f>IF(L248="","",(IF(N248&lt;&gt;"",1,0)+IF(O248&lt;&gt;"",1,0)+IF(AJ248&lt;&gt;"",1,0)+IF(AU248&lt;&gt;"",1,0)+IF(BE248&lt;&gt;"",1,0)+IF(CF248&lt;&gt;"",1,0)+IF(CJ248="Yes",1,0)+IF(CL248="Yes",1,0)+IF(DE248&lt;&gt;"Pending",1,0)+IF(F248&lt;&gt;"",1,0)+IF(DZ248&lt;&gt;"",1,0)+IF(EI248&lt;&gt;"",1,0))/12)</x:f>
        <x:v>0.5</x:v>
      </x:c>
    </x:row>
    <x:row r="249">
      <x:c r="A249" s="175" t="str">
        <x:v>EV-0246</x:v>
      </x:c>
      <x:c r="B249" s="174" t="str">
        <x:v>Integrity check</x:v>
      </x:c>
      <x:c r="C249" s="175" t="str">
        <x:f>IF(L249="","",IF(LEFT(EC249,7)="BLOCKED","🔴 Do not use for conclusion",IF(EB249="Yes","🟢 Claim-ready","🟡 Caution / context")))</x:f>
        <x:v>🟡 Caution / context</x:v>
      </x:c>
      <x:c r="D249" s="174" t="str">
        <x:f>IF(L249="","",EC249)</x:f>
        <x:v>PENDING — appropriate appraisal</x:v>
      </x:c>
      <x:c r="E249" s="174" t="str">
        <x:v>P3 — Medium</x:v>
      </x:c>
      <x:c r="F249" s="174" t="str">
        <x:v>Pending</x:v>
      </x:c>
      <x:c r="G249" s="174" t="str">
        <x:v>Title/abstract identify an explicit tactical/public-safety context and readiness domain; retain for full-text assessment.</x:v>
      </x:c>
      <x:c r="H249" s="174" t="str">
        <x:v>Obtain and review lawful full text; confirm human adjudication; then select a design-specific appraisal instrument.</x:v>
      </x:c>
      <x:c r="I249" s="174"/>
      <x:c r="J249" s="174" t="str">
        <x:v>A — Core</x:v>
      </x:c>
      <x:c r="K249" s="174" t="str">
        <x:v>IDENTIFIED</x:v>
      </x:c>
      <x:c r="L249" s="174" t="str">
        <x:v>Low-Carbohydrate High-Fat Diets for Military Performance: A Strategy for Realizing Performance Advantage on the Battlefield?</x:v>
      </x:c>
      <x:c r="M249" s="174"/>
      <x:c r="N249" s="174" t="str">
        <x:v>Rowland, Daniel; Kilding, Helen; Fallowfield, Joanne L; Keaney, Lauren</x:v>
      </x:c>
      <x:c r="O249" s="176" t="n">
        <x:v>2026</x:v>
      </x:c>
      <x:c r="P249" s="174" t="str">
        <x:v>Military medicine</x:v>
      </x:c>
      <x:c r="Q249" s="174" t="str">
        <x:v>Journal Article</x:v>
      </x:c>
      <x:c r="R249" s="174" t="str">
        <x:v>Unclear</x:v>
      </x:c>
      <x:c r="S249" s="174" t="str">
        <x:v>Unknown</x:v>
      </x:c>
      <x:c r="T249" s="174" t="str">
        <x:v>eng</x:v>
      </x:c>
      <x:c r="U249" s="174" t="str">
        <x:v>https://pubmed.ncbi.nlm.nih.gov/40990074/</x:v>
      </x:c>
      <x:c r="V249" s="174" t="str">
        <x:v>10.1093/milmed/usaf437</x:v>
      </x:c>
      <x:c r="W249" s="175" t="str">
        <x:f>IF(V249="","",LOWER(SUBSTITUTE(SUBSTITUTE(SUBSTITUTE(SUBSTITUTE(TRIM(V249),"https://doi.org/",""),"http://doi.org/",""),"https://dx.doi.org/",""),"doi:","")))</x:f>
        <x:v>10.1093/milmed/usaf437</x:v>
      </x:c>
      <x:c r="X249" s="174" t="str">
        <x:v>40990074</x:v>
      </x:c>
      <x:c r="Y249" s="174" t="str"/>
      <x:c r="Z249" s="174"/>
      <x:c r="AA249" s="174" t="str">
        <x:v>PubMed/MEDLINE</x:v>
      </x:c>
      <x:c r="AB249" s="174" t="str">
        <x:v>PUBMED-A-v1.0-2026-08-28</x:v>
      </x:c>
      <x:c r="AC249" s="174" t="str">
        <x:v>SP-PUBMED-A-20260828</x:v>
      </x:c>
      <x:c r="AD249" s="177" t="n">
        <x:v>46262</x:v>
      </x:c>
      <x:c r="AE249" s="177" t="n">
        <x:v>46272</x:v>
      </x:c>
      <x:c r="AF249" s="174" t="str">
        <x:v>9WHID33K</x:v>
      </x:c>
      <x:c r="AG249" s="174"/>
      <x:c r="AH249" s="174" t="str">
        <x:v>Tactical Athlete → Operational Readiness Brazil</x:v>
      </x:c>
      <x:c r="AI249" s="174" t="str">
        <x:v>evidence-family:A</x:v>
      </x:c>
      <x:c r="AJ249" s="174"/>
      <x:c r="AK249" s="175" t="str">
        <x:f>IF(AJ249="","",IF(OR(LOWER(AJ249)="brazil",LOWER(AJ249)="brasil"),"Yes","No"))</x:f>
      </x:c>
      <x:c r="AL249" s="174"/>
      <x:c r="AM249" s="174"/>
      <x:c r="AN249" s="174"/>
      <x:c r="AO249" s="178"/>
      <x:c r="AP249" s="174"/>
      <x:c r="AQ249" s="174"/>
      <x:c r="AR249" s="174"/>
      <x:c r="AS249" s="174"/>
      <x:c r="AT249" s="174"/>
      <x:c r="AU249" s="174"/>
      <x:c r="AV249" s="174"/>
      <x:c r="AW249" s="174"/>
      <x:c r="AX249" s="174"/>
      <x:c r="AY249" s="174"/>
      <x:c r="AZ249" s="174"/>
      <x:c r="BA249" s="174"/>
      <x:c r="BB249" s="174"/>
      <x:c r="BC249" s="174"/>
      <x:c r="BD249" s="174"/>
      <x:c r="BE249" s="174"/>
      <x:c r="BF249" s="174"/>
      <x:c r="BG249" s="174"/>
      <x:c r="BH249" s="174"/>
      <x:c r="BI249" s="174"/>
      <x:c r="BJ249" s="174"/>
      <x:c r="BK249" s="174"/>
      <x:c r="BL249" s="174"/>
      <x:c r="BM249" s="174"/>
      <x:c r="BN249" s="174"/>
      <x:c r="BO249" s="174"/>
      <x:c r="BP249" s="174"/>
      <x:c r="BQ249" s="174"/>
      <x:c r="BR249" s="174"/>
      <x:c r="BS249" s="174"/>
      <x:c r="BT249" s="174"/>
      <x:c r="BU249" s="174"/>
      <x:c r="BV249" s="174"/>
      <x:c r="BW249" s="174"/>
      <x:c r="BX249" s="174"/>
      <x:c r="BY249" s="174"/>
      <x:c r="BZ249" s="174"/>
      <x:c r="CA249" s="174"/>
      <x:c r="CB249" s="174"/>
      <x:c r="CC249" s="174"/>
      <x:c r="CD249" s="174"/>
      <x:c r="CE249" s="174"/>
      <x:c r="CF249" s="174"/>
      <x:c r="CG249" s="174"/>
      <x:c r="CH249" s="174"/>
      <x:c r="CI249" s="179"/>
      <x:c r="CJ249" s="174" t="str">
        <x:v>Yes</x:v>
      </x:c>
      <x:c r="CK249" s="174" t="str">
        <x:v>Yes</x:v>
      </x:c>
      <x:c r="CL249" s="174" t="str">
        <x:v>Yes</x:v>
      </x:c>
      <x:c r="CM249" s="174" t="str">
        <x:v>Clear</x:v>
      </x:c>
      <x:c r="CN249" s="174" t="str">
        <x:v>Verified — clear</x:v>
      </x:c>
      <x:c r="CO249" s="177" t="n">
        <x:v>46272</x:v>
      </x:c>
      <x:c r="CP249" s="174" t="str">
        <x:v>https://pubmed.ncbi.nlm.nih.gov/40990074/</x:v>
      </x:c>
      <x:c r="CQ249" s="174"/>
      <x:c r="CR249" s="174"/>
      <x:c r="CS249" s="174"/>
      <x:c r="CT249" s="174"/>
      <x:c r="CU249" s="176"/>
      <x:c r="CV249" s="176"/>
      <x:c r="CW249" s="176"/>
      <x:c r="CX249" s="176"/>
      <x:c r="CY249" s="176"/>
      <x:c r="CZ249" s="176"/>
      <x:c r="DA249" s="176"/>
      <x:c r="DB249" s="175" t="str">
        <x:f>IF(L249="","",IF(AND(COUNT(CU249:DA249)=7,OR(CU249=0,CU249=1,CU249=2),OR(CV249=0,CV249=1,CV249=2),OR(CW249=0,CW249=1,CW249=2),OR(CX249=0,CX249=1,CX249=2),OR(CY249=0,CY249=1,CY249=2),OR(CZ249=0,CZ249=1,CZ249=2),OR(DA249=0,DA249=1,DA249=2)),SUM(CU249:DA249),""))</x:f>
      </x:c>
      <x:c r="DC249" s="180" t="str">
        <x:f>IF(DB249="","",ROUND(DB249/14*10,1))</x:f>
      </x:c>
      <x:c r="DD249" s="174" t="str">
        <x:v>Pending</x:v>
      </x:c>
      <x:c r="DE249" s="175" t="str">
        <x:f>IF(L249="","",IF(DC249="","Pending",IF(DD249="Yes","CONDITIONAL — safety override",IF(DC249&gt;=8,"HIGH",IF(DC249&gt;=5,"CONDITIONAL","LOW")))))</x:f>
        <x:v>Pending</x:v>
      </x:c>
      <x:c r="DF249" s="174" t="str">
        <x:v>Pending screening and full-text appraisal; no transferability judgment made at identification.</x:v>
      </x:c>
      <x:c r="DG249" s="174"/>
      <x:c r="DH249" s="174"/>
      <x:c r="DI249" s="174"/>
      <x:c r="DJ249" s="174"/>
      <x:c r="DK249" s="174"/>
      <x:c r="DL249" s="174"/>
      <x:c r="DM249" s="174"/>
      <x:c r="DN249" s="174"/>
      <x:c r="DO249" s="174"/>
      <x:c r="DP249" s="174"/>
      <x:c r="DQ249" s="174"/>
      <x:c r="DR249" s="174"/>
      <x:c r="DS249" s="174"/>
      <x:c r="DT249" s="174"/>
      <x:c r="DU249" s="174"/>
      <x:c r="DV249" s="174"/>
      <x:c r="DW249" s="174"/>
      <x:c r="DX249" s="174"/>
      <x:c r="DY249" s="174"/>
      <x:c r="DZ249" s="174" t="str">
        <x:v>Title/abstract screening alone does not establish effectiveness, causality, methodological quality, transferability to Brazilian public safety or an institutional recommendation.</x:v>
      </x:c>
      <x:c r="EA249" s="174" t="str">
        <x:v>Pending</x:v>
      </x:c>
      <x:c r="EB249" s="175" t="str">
        <x:f>IF(L249="","",IF(EC249="READY","Yes","No / Pending"))</x:f>
        <x:v>No / Pending</x:v>
      </x:c>
      <x:c r="EC249" s="174" t="str">
        <x:f>IF(L249="","",IF(OR(ISNUMBER(SEARCH("Retracted Publication",Q249)),CM249="Retracted",CN249="Retracted",CM249="Expression of Concern",CN249="Expression of Concern",F249="Not used",CG249="Critical",CH249="High",CH249="Critical"),"BLOCKED — integrity or use restriction",IF(AND(CJ249="Yes",CK249="Yes",CL249="Yes"),IF(AND(CM249="Clear",CN249="Verified — clear"),IF(AND(AND(LEN(TRIM(CF249))&gt;0,LEFT(LOWER(TRIM(CF249)),7)&lt;&gt;"pending"),OR(CG249="High",CG249="Moderate"),OR(CH249="Low",CH249="Some concerns",CH249="Not applicable")),IF(AND(DD249="No",OR(DE249="HIGH",DE249="CONDITIONAL"),AND(LEN(TRIM(DF249))&gt;0,LEFT(LOWER(TRIM(DF249)),7)&lt;&gt;"pending")),IF(AND(AND(LEN(TRIM(DT249))&gt;0,LEFT(LOWER(TRIM(DT249)),7)&lt;&gt;"pending"),AND(LEN(TRIM(DU249))&gt;0,LEFT(LOWER(TRIM(DU249)),7)&lt;&gt;"pending"),OR(AND(LEN(TRIM(DV249))&gt;0,LEFT(LOWER(TRIM(DV249)),7)&lt;&gt;"pending"),AND(LEN(TRIM(DW249))&gt;0,LEFT(LOWER(TRIM(DW249)),7)&lt;&gt;"pending")),AND(LEN(TRIM(DX249))&gt;0,LEFT(LOWER(TRIM(DX249)),7)&lt;&gt;"pending")),IF(AND(F249="Claim-ready",OR(EA249="Strong",EA249="Moderate"),AND(LEN(TRIM(G249))&gt;0,LEFT(LOWER(TRIM(G249)),7)&lt;&gt;"pending"),G249&lt;&gt;"No substantive use decision is permitted from identification metadata alone.",AND(LEN(TRIM(DZ249))&gt;0,LEFT(LOWER(TRIM(DZ249)),7)&lt;&gt;"pending"),DZ249&lt;&gt;"Identification metadata alone does not permit any substantive scientific, causal, operational, or institutional claim.",AND(LEN(TRIM(EI249))&gt;0,LEFT(LOWER(TRIM(EI249)),7)&lt;&gt;"pending"),ISNUMBER(EH249),EH249&gt;0),"READY","PENDING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49" s="174" t="str">
        <x:v>Pending</x:v>
      </x:c>
      <x:c r="EE249" s="174"/>
      <x:c r="EF249" s="174" t="str">
        <x:v>Pending</x:v>
      </x:c>
      <x:c r="EG249" s="174" t="str">
        <x:v>Pending</x:v>
      </x:c>
      <x:c r="EH249" s="177"/>
      <x:c r="EI249" s="500"/>
      <x:c r="EJ249" s="174"/>
      <x:c r="EK249" s="174" t="str">
        <x:v>Pending</x:v>
      </x:c>
      <x:c r="EL249" s="177" t="n">
        <x:v>46272</x:v>
      </x:c>
      <x:c r="EM249" s="174" t="str">
        <x:v>Production PubMed record imported and reconciled to Zotero item 9WHID33K;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49" s="181" t="n">
        <x:f>IF(L249="","",(IF(N249&lt;&gt;"",1,0)+IF(O249&lt;&gt;"",1,0)+IF(AJ249&lt;&gt;"",1,0)+IF(AU249&lt;&gt;"",1,0)+IF(BE249&lt;&gt;"",1,0)+IF(CF249&lt;&gt;"",1,0)+IF(CJ249="Yes",1,0)+IF(CL249="Yes",1,0)+IF(DE249&lt;&gt;"Pending",1,0)+IF(F249&lt;&gt;"",1,0)+IF(DZ249&lt;&gt;"",1,0)+IF(EI249&lt;&gt;"",1,0))/12)</x:f>
        <x:v>0.5</x:v>
      </x:c>
    </x:row>
    <x:row r="250">
      <x:c r="A250" s="175" t="str">
        <x:v>EV-0247</x:v>
      </x:c>
      <x:c r="B250" s="174" t="str">
        <x:v>Integrity check</x:v>
      </x:c>
      <x:c r="C250" s="175" t="str">
        <x:f>IF(L250="","",IF(LEFT(EC250,7)="BLOCKED","🔴 Do not use for conclusion",IF(EB250="Yes","🟢 Claim-ready","🟡 Caution / context")))</x:f>
        <x:v>🟡 Caution / context</x:v>
      </x:c>
      <x:c r="D250" s="174" t="str">
        <x:f>IF(L250="","",EC250)</x:f>
        <x:v>PENDING — appropriate appraisal</x:v>
      </x:c>
      <x:c r="E250" s="174" t="str">
        <x:v>P3 — Medium</x:v>
      </x:c>
      <x:c r="F250" s="174" t="str">
        <x:v>Pending</x:v>
      </x:c>
      <x:c r="G250" s="174" t="str">
        <x:v>A potentially relevant concept is present, but direct applicability is ambiguous at title/abstract level.</x:v>
      </x:c>
      <x:c r="H250" s="174" t="str">
        <x:v>Human title/abstract adjudication; retrieve full text if relevance remains plausible.</x:v>
      </x:c>
      <x:c r="I250" s="174"/>
      <x:c r="J250" s="174" t="str">
        <x:v>C — Implementation Science</x:v>
      </x:c>
      <x:c r="K250" s="174" t="str">
        <x:v>IDENTIFIED</x:v>
      </x:c>
      <x:c r="L250" s="174" t="str">
        <x:v>Telemedicine for the detection and management of in-hospital and out-of-hospital sudden cardiac arrest: Status quo and quo vadis.</x:v>
      </x:c>
      <x:c r="M250" s="174"/>
      <x:c r="N250" s="174" t="str">
        <x:v>Goyal, Aman; Puttaswamy, Darshan; Kadam, Esha; Maheshwari, Surabhi; Hurjkaliani, Sonia; Goyal, Priya; Thakkar, Kamya; Shah, Viraj; Daoud, Mohamed; Mahalwar, Gauranga</x:v>
      </x:c>
      <x:c r="O250" s="176" t="n">
        <x:v>2025</x:v>
      </x:c>
      <x:c r="P250" s="174" t="str">
        <x:v>American heart journal plus : cardiology research and practice</x:v>
      </x:c>
      <x:c r="Q250" s="174" t="str">
        <x:v>Journal Article; Review</x:v>
      </x:c>
      <x:c r="R250" s="174" t="str">
        <x:v>Unclear</x:v>
      </x:c>
      <x:c r="S250" s="174" t="str">
        <x:v>Unknown</x:v>
      </x:c>
      <x:c r="T250" s="174" t="str">
        <x:v>eng</x:v>
      </x:c>
      <x:c r="U250" s="174" t="str">
        <x:v>https://pubmed.ncbi.nlm.nih.gov/40989000/</x:v>
      </x:c>
      <x:c r="V250" s="174" t="str">
        <x:v>10.1016/j.ahjo.2025.100600</x:v>
      </x:c>
      <x:c r="W250" s="175" t="str">
        <x:f>IF(V250="","",LOWER(SUBSTITUTE(SUBSTITUTE(SUBSTITUTE(SUBSTITUTE(TRIM(V250),"https://doi.org/",""),"http://doi.org/",""),"https://dx.doi.org/",""),"doi:","")))</x:f>
        <x:v>10.1016/j.ahjo.2025.100600</x:v>
      </x:c>
      <x:c r="X250" s="174" t="str">
        <x:v>40989000</x:v>
      </x:c>
      <x:c r="Y250" s="174" t="str">
        <x:v>PMC12452843</x:v>
      </x:c>
      <x:c r="Z250" s="174"/>
      <x:c r="AA250" s="174" t="str">
        <x:v>PubMed/MEDLINE</x:v>
      </x:c>
      <x:c r="AB250" s="174" t="str">
        <x:v>PUBMED-C-v1.0-2026-08-28</x:v>
      </x:c>
      <x:c r="AC250" s="174" t="str">
        <x:v>SP-PUBMED-C-20260828</x:v>
      </x:c>
      <x:c r="AD250" s="177" t="n">
        <x:v>46262</x:v>
      </x:c>
      <x:c r="AE250" s="177" t="n">
        <x:v>46272</x:v>
      </x:c>
      <x:c r="AF250" s="174" t="str">
        <x:v>P8YA5Y3R</x:v>
      </x:c>
      <x:c r="AG250" s="174"/>
      <x:c r="AH250" s="174" t="str">
        <x:v>Tactical Athlete → Operational Readiness Brazil</x:v>
      </x:c>
      <x:c r="AI250" s="174" t="str">
        <x:v>evidence-family:C</x:v>
      </x:c>
      <x:c r="AJ250" s="174"/>
      <x:c r="AK250" s="175" t="str">
        <x:f>IF(AJ250="","",IF(OR(LOWER(AJ250)="brazil",LOWER(AJ250)="brasil"),"Yes","No"))</x:f>
      </x:c>
      <x:c r="AL250" s="174"/>
      <x:c r="AM250" s="174"/>
      <x:c r="AN250" s="174"/>
      <x:c r="AO250" s="178"/>
      <x:c r="AP250" s="174"/>
      <x:c r="AQ250" s="174"/>
      <x:c r="AR250" s="174"/>
      <x:c r="AS250" s="174"/>
      <x:c r="AT250" s="174"/>
      <x:c r="AU250" s="174"/>
      <x:c r="AV250" s="174"/>
      <x:c r="AW250" s="174"/>
      <x:c r="AX250" s="174"/>
      <x:c r="AY250" s="174"/>
      <x:c r="AZ250" s="174"/>
      <x:c r="BA250" s="174"/>
      <x:c r="BB250" s="174"/>
      <x:c r="BC250" s="174"/>
      <x:c r="BD250" s="174"/>
      <x:c r="BE250" s="174"/>
      <x:c r="BF250" s="174"/>
      <x:c r="BG250" s="174"/>
      <x:c r="BH250" s="174"/>
      <x:c r="BI250" s="174"/>
      <x:c r="BJ250" s="174"/>
      <x:c r="BK250" s="174"/>
      <x:c r="BL250" s="174"/>
      <x:c r="BM250" s="174"/>
      <x:c r="BN250" s="174"/>
      <x:c r="BO250" s="174"/>
      <x:c r="BP250" s="174"/>
      <x:c r="BQ250" s="174"/>
      <x:c r="BR250" s="174"/>
      <x:c r="BS250" s="174"/>
      <x:c r="BT250" s="174"/>
      <x:c r="BU250" s="174"/>
      <x:c r="BV250" s="174"/>
      <x:c r="BW250" s="174"/>
      <x:c r="BX250" s="174"/>
      <x:c r="BY250" s="174"/>
      <x:c r="BZ250" s="174"/>
      <x:c r="CA250" s="174"/>
      <x:c r="CB250" s="174"/>
      <x:c r="CC250" s="174"/>
      <x:c r="CD250" s="174"/>
      <x:c r="CE250" s="174"/>
      <x:c r="CF250" s="174"/>
      <x:c r="CG250" s="174"/>
      <x:c r="CH250" s="174"/>
      <x:c r="CI250" s="179"/>
      <x:c r="CJ250" s="174" t="str">
        <x:v>Yes</x:v>
      </x:c>
      <x:c r="CK250" s="174" t="str">
        <x:v>Yes</x:v>
      </x:c>
      <x:c r="CL250" s="174" t="str">
        <x:v>Yes</x:v>
      </x:c>
      <x:c r="CM250" s="174" t="str">
        <x:v>Clear</x:v>
      </x:c>
      <x:c r="CN250" s="174" t="str">
        <x:v>Verified — clear</x:v>
      </x:c>
      <x:c r="CO250" s="177" t="n">
        <x:v>46272</x:v>
      </x:c>
      <x:c r="CP250" s="174" t="str">
        <x:v>https://pubmed.ncbi.nlm.nih.gov/40989000/</x:v>
      </x:c>
      <x:c r="CQ250" s="174"/>
      <x:c r="CR250" s="174"/>
      <x:c r="CS250" s="174"/>
      <x:c r="CT250" s="174"/>
      <x:c r="CU250" s="176"/>
      <x:c r="CV250" s="176"/>
      <x:c r="CW250" s="176"/>
      <x:c r="CX250" s="176"/>
      <x:c r="CY250" s="176"/>
      <x:c r="CZ250" s="176"/>
      <x:c r="DA250" s="176"/>
      <x:c r="DB250" s="175" t="str">
        <x:f>IF(L250="","",IF(AND(COUNT(CU250:DA250)=7,OR(CU250=0,CU250=1,CU250=2),OR(CV250=0,CV250=1,CV250=2),OR(CW250=0,CW250=1,CW250=2),OR(CX250=0,CX250=1,CX250=2),OR(CY250=0,CY250=1,CY250=2),OR(CZ250=0,CZ250=1,CZ250=2),OR(DA250=0,DA250=1,DA250=2)),SUM(CU250:DA250),""))</x:f>
      </x:c>
      <x:c r="DC250" s="180" t="str">
        <x:f>IF(DB250="","",ROUND(DB250/14*10,1))</x:f>
      </x:c>
      <x:c r="DD250" s="174" t="str">
        <x:v>Pending</x:v>
      </x:c>
      <x:c r="DE250" s="175" t="str">
        <x:f>IF(L250="","",IF(DC250="","Pending",IF(DD250="Yes","CONDITIONAL — safety override",IF(DC250&gt;=8,"HIGH",IF(DC250&gt;=5,"CONDITIONAL","LOW")))))</x:f>
        <x:v>Pending</x:v>
      </x:c>
      <x:c r="DF250" s="174" t="str">
        <x:v>Pending screening and full-text appraisal; no transferability judgment made at identification.</x:v>
      </x:c>
      <x:c r="DG250" s="174"/>
      <x:c r="DH250" s="174"/>
      <x:c r="DI250" s="174"/>
      <x:c r="DJ250" s="174"/>
      <x:c r="DK250" s="174"/>
      <x:c r="DL250" s="174"/>
      <x:c r="DM250" s="174"/>
      <x:c r="DN250" s="174"/>
      <x:c r="DO250" s="174"/>
      <x:c r="DP250" s="174"/>
      <x:c r="DQ250" s="174"/>
      <x:c r="DR250" s="174"/>
      <x:c r="DS250" s="174"/>
      <x:c r="DT250" s="174"/>
      <x:c r="DU250" s="174"/>
      <x:c r="DV250" s="174"/>
      <x:c r="DW250" s="174"/>
      <x:c r="DX250" s="174"/>
      <x:c r="DY250" s="174"/>
      <x:c r="DZ250" s="174" t="str">
        <x:v>Title/abstract information is insufficient for a substantive scientific, causal, transferability or institutional claim.</x:v>
      </x:c>
      <x:c r="EA250" s="174" t="str">
        <x:v>Pending</x:v>
      </x:c>
      <x:c r="EB250" s="175" t="str">
        <x:f>IF(L250="","",IF(EC250="READY","Yes","No / Pending"))</x:f>
        <x:v>No / Pending</x:v>
      </x:c>
      <x:c r="EC250" s="174" t="str">
        <x:f>IF(L250="","",IF(OR(ISNUMBER(SEARCH("Retracted Publication",Q250)),CM250="Retracted",CN250="Retracted",CM250="Expression of Concern",CN250="Expression of Concern",F250="Not used",CG250="Critical",CH250="High",CH250="Critical"),"BLOCKED — integrity or use restriction",IF(AND(CJ250="Yes",CK250="Yes",CL250="Yes"),IF(AND(CM250="Clear",CN250="Verified — clear"),IF(AND(AND(LEN(TRIM(CF250))&gt;0,LEFT(LOWER(TRIM(CF250)),7)&lt;&gt;"pending"),OR(CG250="High",CG250="Moderate"),OR(CH250="Low",CH250="Some concerns",CH250="Not applicable")),IF(AND(DD250="No",OR(DE250="HIGH",DE250="CONDITIONAL"),AND(LEN(TRIM(DF250))&gt;0,LEFT(LOWER(TRIM(DF250)),7)&lt;&gt;"pending")),IF(AND(AND(LEN(TRIM(DT250))&gt;0,LEFT(LOWER(TRIM(DT250)),7)&lt;&gt;"pending"),AND(LEN(TRIM(DU250))&gt;0,LEFT(LOWER(TRIM(DU250)),7)&lt;&gt;"pending"),OR(AND(LEN(TRIM(DV250))&gt;0,LEFT(LOWER(TRIM(DV250)),7)&lt;&gt;"pending"),AND(LEN(TRIM(DW250))&gt;0,LEFT(LOWER(TRIM(DW250)),7)&lt;&gt;"pending")),AND(LEN(TRIM(DX250))&gt;0,LEFT(LOWER(TRIM(DX250)),7)&lt;&gt;"pending")),IF(AND(F250="Claim-ready",OR(EA250="Strong",EA250="Moderate"),AND(LEN(TRIM(G250))&gt;0,LEFT(LOWER(TRIM(G250)),7)&lt;&gt;"pending"),G250&lt;&gt;"No substantive use decision is permitted from identification metadata alone.",AND(LEN(TRIM(DZ250))&gt;0,LEFT(LOWER(TRIM(DZ250)),7)&lt;&gt;"pending"),DZ250&lt;&gt;"Identification metadata alone does not permit any substantive scientific, causal, operational, or institutional claim.",AND(LEN(TRIM(EI250))&gt;0,LEFT(LOWER(TRIM(EI250)),7)&lt;&gt;"pending"),ISNUMBER(EH250),EH250&gt;0),"READY","PENDING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0" s="174" t="str">
        <x:v>Pending</x:v>
      </x:c>
      <x:c r="EE250" s="174"/>
      <x:c r="EF250" s="174" t="str">
        <x:v>Pending</x:v>
      </x:c>
      <x:c r="EG250" s="174" t="str">
        <x:v>Pending</x:v>
      </x:c>
      <x:c r="EH250" s="177"/>
      <x:c r="EI250" s="500"/>
      <x:c r="EJ250" s="174"/>
      <x:c r="EK250" s="174" t="str">
        <x:v>Pending</x:v>
      </x:c>
      <x:c r="EL250" s="177" t="n">
        <x:v>46272</x:v>
      </x:c>
      <x:c r="EM250" s="174" t="str">
        <x:v>Production PubMed record imported and reconciled to Zotero item P8YA5Y3R;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50" s="181" t="n">
        <x:f>IF(L250="","",(IF(N250&lt;&gt;"",1,0)+IF(O250&lt;&gt;"",1,0)+IF(AJ250&lt;&gt;"",1,0)+IF(AU250&lt;&gt;"",1,0)+IF(BE250&lt;&gt;"",1,0)+IF(CF250&lt;&gt;"",1,0)+IF(CJ250="Yes",1,0)+IF(CL250="Yes",1,0)+IF(DE250&lt;&gt;"Pending",1,0)+IF(F250&lt;&gt;"",1,0)+IF(DZ250&lt;&gt;"",1,0)+IF(EI250&lt;&gt;"",1,0))/12)</x:f>
        <x:v>0.5</x:v>
      </x:c>
    </x:row>
    <x:row r="251">
      <x:c r="A251" s="175" t="str">
        <x:v>EV-0248</x:v>
      </x:c>
      <x:c r="B251" s="174" t="str">
        <x:v>Integrity check</x:v>
      </x:c>
      <x:c r="C251" s="175" t="str">
        <x:f>IF(L251="","",IF(LEFT(EC251,7)="BLOCKED","🔴 Do not use for conclusion",IF(EB251="Yes","🟢 Claim-ready","🟡 Caution / context")))</x:f>
        <x:v>🟡 Caution / context</x:v>
      </x:c>
      <x:c r="D251" s="174" t="str">
        <x:f>IF(L251="","",EC251)</x:f>
        <x:v>PENDING — appropriate appraisal</x:v>
      </x:c>
      <x:c r="E251" s="174" t="str">
        <x:v>P3 — Medium</x:v>
      </x:c>
      <x:c r="F251" s="174" t="str">
        <x:v>Pending</x:v>
      </x:c>
      <x:c r="G251" s="174" t="str">
        <x:v>Title/abstract identify an explicit tactical/public-safety context and readiness domain; retain for full-text assessment.</x:v>
      </x:c>
      <x:c r="H251" s="174" t="str">
        <x:v>Obtain and review lawful full text; confirm human adjudication; then select a design-specific appraisal instrument.</x:v>
      </x:c>
      <x:c r="I251" s="174"/>
      <x:c r="J251" s="174" t="str">
        <x:v>A — Core</x:v>
      </x:c>
      <x:c r="K251" s="174" t="str">
        <x:v>IDENTIFIED</x:v>
      </x:c>
      <x:c r="L251" s="174" t="str">
        <x:v>A Novel Approach to Build Virtual Communities of Practice for Health Care Capacity Building in Military Health Systems Globally.</x:v>
      </x:c>
      <x:c r="M251" s="174"/>
      <x:c r="N251" s="174" t="str">
        <x:v>Martins, Jorge; Merkel, Michele O; Kotcho, Marlyse; Milgotina, Ekaterina; Crane, Rachel; Wiersma, Steven</x:v>
      </x:c>
      <x:c r="O251" s="176" t="n">
        <x:v>2025</x:v>
      </x:c>
      <x:c r="P251" s="174" t="str">
        <x:v>Military medicine</x:v>
      </x:c>
      <x:c r="Q251" s="174" t="str">
        <x:v>Journal Article</x:v>
      </x:c>
      <x:c r="R251" s="174" t="str">
        <x:v>Unclear</x:v>
      </x:c>
      <x:c r="S251" s="174" t="str">
        <x:v>Unknown</x:v>
      </x:c>
      <x:c r="T251" s="174" t="str">
        <x:v>eng</x:v>
      </x:c>
      <x:c r="U251" s="174" t="str">
        <x:v>https://pubmed.ncbi.nlm.nih.gov/40984107/</x:v>
      </x:c>
      <x:c r="V251" s="174" t="str">
        <x:v>10.1093/milmed/usaf177</x:v>
      </x:c>
      <x:c r="W251" s="175" t="str">
        <x:f>IF(V251="","",LOWER(SUBSTITUTE(SUBSTITUTE(SUBSTITUTE(SUBSTITUTE(TRIM(V251),"https://doi.org/",""),"http://doi.org/",""),"https://dx.doi.org/",""),"doi:","")))</x:f>
        <x:v>10.1093/milmed/usaf177</x:v>
      </x:c>
      <x:c r="X251" s="174" t="str">
        <x:v>40984107</x:v>
      </x:c>
      <x:c r="Y251" s="174" t="str"/>
      <x:c r="Z251" s="174"/>
      <x:c r="AA251" s="174" t="str">
        <x:v>PubMed/MEDLINE</x:v>
      </x:c>
      <x:c r="AB251" s="174" t="str">
        <x:v>PUBMED-A-v1.0-2026-08-28</x:v>
      </x:c>
      <x:c r="AC251" s="174" t="str">
        <x:v>SP-PUBMED-A-20260828</x:v>
      </x:c>
      <x:c r="AD251" s="177" t="n">
        <x:v>46262</x:v>
      </x:c>
      <x:c r="AE251" s="177" t="n">
        <x:v>46272</x:v>
      </x:c>
      <x:c r="AF251" s="174" t="str">
        <x:v>GHJATS7M</x:v>
      </x:c>
      <x:c r="AG251" s="174"/>
      <x:c r="AH251" s="174" t="str">
        <x:v>Tactical Athlete → Operational Readiness Brazil</x:v>
      </x:c>
      <x:c r="AI251" s="174" t="str">
        <x:v>evidence-family:A</x:v>
      </x:c>
      <x:c r="AJ251" s="174"/>
      <x:c r="AK251" s="175" t="str">
        <x:f>IF(AJ251="","",IF(OR(LOWER(AJ251)="brazil",LOWER(AJ251)="brasil"),"Yes","No"))</x:f>
      </x:c>
      <x:c r="AL251" s="174"/>
      <x:c r="AM251" s="174"/>
      <x:c r="AN251" s="174"/>
      <x:c r="AO251" s="178"/>
      <x:c r="AP251" s="174"/>
      <x:c r="AQ251" s="174"/>
      <x:c r="AR251" s="174"/>
      <x:c r="AS251" s="174"/>
      <x:c r="AT251" s="174"/>
      <x:c r="AU251" s="174"/>
      <x:c r="AV251" s="174"/>
      <x:c r="AW251" s="174"/>
      <x:c r="AX251" s="174"/>
      <x:c r="AY251" s="174"/>
      <x:c r="AZ251" s="174"/>
      <x:c r="BA251" s="174"/>
      <x:c r="BB251" s="174"/>
      <x:c r="BC251" s="174"/>
      <x:c r="BD251" s="174"/>
      <x:c r="BE251" s="174"/>
      <x:c r="BF251" s="174"/>
      <x:c r="BG251" s="174"/>
      <x:c r="BH251" s="174"/>
      <x:c r="BI251" s="174"/>
      <x:c r="BJ251" s="174"/>
      <x:c r="BK251" s="174"/>
      <x:c r="BL251" s="174"/>
      <x:c r="BM251" s="174"/>
      <x:c r="BN251" s="174"/>
      <x:c r="BO251" s="174"/>
      <x:c r="BP251" s="174"/>
      <x:c r="BQ251" s="174"/>
      <x:c r="BR251" s="174"/>
      <x:c r="BS251" s="174"/>
      <x:c r="BT251" s="174"/>
      <x:c r="BU251" s="174"/>
      <x:c r="BV251" s="174"/>
      <x:c r="BW251" s="174"/>
      <x:c r="BX251" s="174"/>
      <x:c r="BY251" s="174"/>
      <x:c r="BZ251" s="174"/>
      <x:c r="CA251" s="174"/>
      <x:c r="CB251" s="174"/>
      <x:c r="CC251" s="174"/>
      <x:c r="CD251" s="174"/>
      <x:c r="CE251" s="174"/>
      <x:c r="CF251" s="174"/>
      <x:c r="CG251" s="174"/>
      <x:c r="CH251" s="174"/>
      <x:c r="CI251" s="179"/>
      <x:c r="CJ251" s="174" t="str">
        <x:v>Yes</x:v>
      </x:c>
      <x:c r="CK251" s="174" t="str">
        <x:v>Yes</x:v>
      </x:c>
      <x:c r="CL251" s="174" t="str">
        <x:v>Yes</x:v>
      </x:c>
      <x:c r="CM251" s="174" t="str">
        <x:v>Clear</x:v>
      </x:c>
      <x:c r="CN251" s="174" t="str">
        <x:v>Verified — clear</x:v>
      </x:c>
      <x:c r="CO251" s="177" t="n">
        <x:v>46272</x:v>
      </x:c>
      <x:c r="CP251" s="174" t="str">
        <x:v>https://pubmed.ncbi.nlm.nih.gov/40984107/</x:v>
      </x:c>
      <x:c r="CQ251" s="174"/>
      <x:c r="CR251" s="174"/>
      <x:c r="CS251" s="174"/>
      <x:c r="CT251" s="174"/>
      <x:c r="CU251" s="176"/>
      <x:c r="CV251" s="176"/>
      <x:c r="CW251" s="176"/>
      <x:c r="CX251" s="176"/>
      <x:c r="CY251" s="176"/>
      <x:c r="CZ251" s="176"/>
      <x:c r="DA251" s="176"/>
      <x:c r="DB251" s="175" t="str">
        <x:f>IF(L251="","",IF(AND(COUNT(CU251:DA251)=7,OR(CU251=0,CU251=1,CU251=2),OR(CV251=0,CV251=1,CV251=2),OR(CW251=0,CW251=1,CW251=2),OR(CX251=0,CX251=1,CX251=2),OR(CY251=0,CY251=1,CY251=2),OR(CZ251=0,CZ251=1,CZ251=2),OR(DA251=0,DA251=1,DA251=2)),SUM(CU251:DA251),""))</x:f>
      </x:c>
      <x:c r="DC251" s="180" t="str">
        <x:f>IF(DB251="","",ROUND(DB251/14*10,1))</x:f>
      </x:c>
      <x:c r="DD251" s="174" t="str">
        <x:v>Pending</x:v>
      </x:c>
      <x:c r="DE251" s="175" t="str">
        <x:f>IF(L251="","",IF(DC251="","Pending",IF(DD251="Yes","CONDITIONAL — safety override",IF(DC251&gt;=8,"HIGH",IF(DC251&gt;=5,"CONDITIONAL","LOW")))))</x:f>
        <x:v>Pending</x:v>
      </x:c>
      <x:c r="DF251" s="174" t="str">
        <x:v>Pending screening and full-text appraisal; no transferability judgment made at identification.</x:v>
      </x:c>
      <x:c r="DG251" s="174"/>
      <x:c r="DH251" s="174"/>
      <x:c r="DI251" s="174"/>
      <x:c r="DJ251" s="174"/>
      <x:c r="DK251" s="174"/>
      <x:c r="DL251" s="174"/>
      <x:c r="DM251" s="174"/>
      <x:c r="DN251" s="174"/>
      <x:c r="DO251" s="174"/>
      <x:c r="DP251" s="174"/>
      <x:c r="DQ251" s="174"/>
      <x:c r="DR251" s="174"/>
      <x:c r="DS251" s="174"/>
      <x:c r="DT251" s="174"/>
      <x:c r="DU251" s="174"/>
      <x:c r="DV251" s="174"/>
      <x:c r="DW251" s="174"/>
      <x:c r="DX251" s="174"/>
      <x:c r="DY251" s="174"/>
      <x:c r="DZ251" s="174" t="str">
        <x:v>Title/abstract screening alone does not establish effectiveness, causality, methodological quality, transferability to Brazilian public safety or an institutional recommendation.</x:v>
      </x:c>
      <x:c r="EA251" s="174" t="str">
        <x:v>Pending</x:v>
      </x:c>
      <x:c r="EB251" s="175" t="str">
        <x:f>IF(L251="","",IF(EC251="READY","Yes","No / Pending"))</x:f>
        <x:v>No / Pending</x:v>
      </x:c>
      <x:c r="EC251" s="174" t="str">
        <x:f>IF(L251="","",IF(OR(ISNUMBER(SEARCH("Retracted Publication",Q251)),CM251="Retracted",CN251="Retracted",CM251="Expression of Concern",CN251="Expression of Concern",F251="Not used",CG251="Critical",CH251="High",CH251="Critical"),"BLOCKED — integrity or use restriction",IF(AND(CJ251="Yes",CK251="Yes",CL251="Yes"),IF(AND(CM251="Clear",CN251="Verified — clear"),IF(AND(AND(LEN(TRIM(CF251))&gt;0,LEFT(LOWER(TRIM(CF251)),7)&lt;&gt;"pending"),OR(CG251="High",CG251="Moderate"),OR(CH251="Low",CH251="Some concerns",CH251="Not applicable")),IF(AND(DD251="No",OR(DE251="HIGH",DE251="CONDITIONAL"),AND(LEN(TRIM(DF251))&gt;0,LEFT(LOWER(TRIM(DF251)),7)&lt;&gt;"pending")),IF(AND(AND(LEN(TRIM(DT251))&gt;0,LEFT(LOWER(TRIM(DT251)),7)&lt;&gt;"pending"),AND(LEN(TRIM(DU251))&gt;0,LEFT(LOWER(TRIM(DU251)),7)&lt;&gt;"pending"),OR(AND(LEN(TRIM(DV251))&gt;0,LEFT(LOWER(TRIM(DV251)),7)&lt;&gt;"pending"),AND(LEN(TRIM(DW251))&gt;0,LEFT(LOWER(TRIM(DW251)),7)&lt;&gt;"pending")),AND(LEN(TRIM(DX251))&gt;0,LEFT(LOWER(TRIM(DX251)),7)&lt;&gt;"pending")),IF(AND(F251="Claim-ready",OR(EA251="Strong",EA251="Moderate"),AND(LEN(TRIM(G251))&gt;0,LEFT(LOWER(TRIM(G251)),7)&lt;&gt;"pending"),G251&lt;&gt;"No substantive use decision is permitted from identification metadata alone.",AND(LEN(TRIM(DZ251))&gt;0,LEFT(LOWER(TRIM(DZ251)),7)&lt;&gt;"pending"),DZ251&lt;&gt;"Identification metadata alone does not permit any substantive scientific, causal, operational, or institutional claim.",AND(LEN(TRIM(EI251))&gt;0,LEFT(LOWER(TRIM(EI251)),7)&lt;&gt;"pending"),ISNUMBER(EH251),EH251&gt;0),"READY","PENDING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1" s="174" t="str">
        <x:v>Pending</x:v>
      </x:c>
      <x:c r="EE251" s="174"/>
      <x:c r="EF251" s="174" t="str">
        <x:v>Pending</x:v>
      </x:c>
      <x:c r="EG251" s="174" t="str">
        <x:v>Pending</x:v>
      </x:c>
      <x:c r="EH251" s="177"/>
      <x:c r="EI251" s="500"/>
      <x:c r="EJ251" s="174"/>
      <x:c r="EK251" s="174" t="str">
        <x:v>Pending</x:v>
      </x:c>
      <x:c r="EL251" s="177" t="n">
        <x:v>46272</x:v>
      </x:c>
      <x:c r="EM251" s="174" t="str">
        <x:v>Production PubMed record imported and reconciled to Zotero item GHJATS7M;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1" s="181" t="n">
        <x:f>IF(L251="","",(IF(N251&lt;&gt;"",1,0)+IF(O251&lt;&gt;"",1,0)+IF(AJ251&lt;&gt;"",1,0)+IF(AU251&lt;&gt;"",1,0)+IF(BE251&lt;&gt;"",1,0)+IF(CF251&lt;&gt;"",1,0)+IF(CJ251="Yes",1,0)+IF(CL251="Yes",1,0)+IF(DE251&lt;&gt;"Pending",1,0)+IF(F251&lt;&gt;"",1,0)+IF(DZ251&lt;&gt;"",1,0)+IF(EI251&lt;&gt;"",1,0))/12)</x:f>
        <x:v>0.5</x:v>
      </x:c>
    </x:row>
    <x:row r="252">
      <x:c r="A252" s="175" t="str">
        <x:v>EV-0249</x:v>
      </x:c>
      <x:c r="B252" s="174" t="str">
        <x:v>Integrity check</x:v>
      </x:c>
      <x:c r="C252" s="175" t="str">
        <x:f>IF(L252="","",IF(LEFT(EC252,7)="BLOCKED","🔴 Do not use for conclusion",IF(EB252="Yes","🟢 Claim-ready","🟡 Caution / context")))</x:f>
        <x:v>🟡 Caution / context</x:v>
      </x:c>
      <x:c r="D252" s="174" t="str">
        <x:f>IF(L252="","",EC252)</x:f>
        <x:v>PENDING — appropriate appraisal</x:v>
      </x:c>
      <x:c r="E252" s="174" t="str">
        <x:v>P3 — Medium</x:v>
      </x:c>
      <x:c r="F252" s="174" t="str">
        <x:v>Pending</x:v>
      </x:c>
      <x:c r="G252" s="174" t="str">
        <x:v>Title/abstract identify an explicit tactical/public-safety context and readiness domain; retain for full-text assessment.</x:v>
      </x:c>
      <x:c r="H252" s="174" t="str">
        <x:v>Obtain and review lawful full text; confirm human adjudication; then select a design-specific appraisal instrument.</x:v>
      </x:c>
      <x:c r="I252" s="174"/>
      <x:c r="J252" s="174" t="str">
        <x:v>A — Core</x:v>
      </x:c>
      <x:c r="K252" s="174" t="str">
        <x:v>IDENTIFIED</x:v>
      </x:c>
      <x:c r="L252" s="174" t="str">
        <x:v>Army and Marine Aviation Corps Exposome Signatures From the Pharmaceutical Impacts on Tinnitus and Hearing Loss.</x:v>
      </x:c>
      <x:c r="M252" s="174"/>
      <x:c r="N252" s="174" t="str">
        <x:v>White-Phillip, Jessica A; Beltran, Thomas A; Edgeworth, Daniel B; Maldonado, Carlos J</x:v>
      </x:c>
      <x:c r="O252" s="176" t="n">
        <x:v>2025</x:v>
      </x:c>
      <x:c r="P252" s="174" t="str">
        <x:v>Military medicine</x:v>
      </x:c>
      <x:c r="Q252" s="174" t="str">
        <x:v>Journal Article</x:v>
      </x:c>
      <x:c r="R252" s="174" t="str">
        <x:v>Unclear</x:v>
      </x:c>
      <x:c r="S252" s="174" t="str">
        <x:v>Unknown</x:v>
      </x:c>
      <x:c r="T252" s="174" t="str">
        <x:v>eng</x:v>
      </x:c>
      <x:c r="U252" s="174" t="str">
        <x:v>https://pubmed.ncbi.nlm.nih.gov/40984069/</x:v>
      </x:c>
      <x:c r="V252" s="174" t="str">
        <x:v>10.1093/milmed/usaf264</x:v>
      </x:c>
      <x:c r="W252" s="175" t="str">
        <x:f>IF(V252="","",LOWER(SUBSTITUTE(SUBSTITUTE(SUBSTITUTE(SUBSTITUTE(TRIM(V252),"https://doi.org/",""),"http://doi.org/",""),"https://dx.doi.org/",""),"doi:","")))</x:f>
        <x:v>10.1093/milmed/usaf264</x:v>
      </x:c>
      <x:c r="X252" s="174" t="str">
        <x:v>40984069</x:v>
      </x:c>
      <x:c r="Y252" s="174" t="str"/>
      <x:c r="Z252" s="174"/>
      <x:c r="AA252" s="174" t="str">
        <x:v>PubMed/MEDLINE</x:v>
      </x:c>
      <x:c r="AB252" s="174" t="str">
        <x:v>PUBMED-A-v1.0-2026-08-28</x:v>
      </x:c>
      <x:c r="AC252" s="174" t="str">
        <x:v>SP-PUBMED-A-20260828</x:v>
      </x:c>
      <x:c r="AD252" s="177" t="n">
        <x:v>46262</x:v>
      </x:c>
      <x:c r="AE252" s="177" t="n">
        <x:v>46272</x:v>
      </x:c>
      <x:c r="AF252" s="174" t="str">
        <x:v>QZGM7WZM</x:v>
      </x:c>
      <x:c r="AG252" s="174"/>
      <x:c r="AH252" s="174" t="str">
        <x:v>Tactical Athlete → Operational Readiness Brazil</x:v>
      </x:c>
      <x:c r="AI252" s="174" t="str">
        <x:v>evidence-family:A</x:v>
      </x:c>
      <x:c r="AJ252" s="174"/>
      <x:c r="AK252" s="175" t="str">
        <x:f>IF(AJ252="","",IF(OR(LOWER(AJ252)="brazil",LOWER(AJ252)="brasil"),"Yes","No"))</x:f>
      </x:c>
      <x:c r="AL252" s="174"/>
      <x:c r="AM252" s="174"/>
      <x:c r="AN252" s="174"/>
      <x:c r="AO252" s="178"/>
      <x:c r="AP252" s="174"/>
      <x:c r="AQ252" s="174"/>
      <x:c r="AR252" s="174"/>
      <x:c r="AS252" s="174"/>
      <x:c r="AT252" s="174"/>
      <x:c r="AU252" s="174"/>
      <x:c r="AV252" s="174"/>
      <x:c r="AW252" s="174"/>
      <x:c r="AX252" s="174"/>
      <x:c r="AY252" s="174"/>
      <x:c r="AZ252" s="174"/>
      <x:c r="BA252" s="174"/>
      <x:c r="BB252" s="174"/>
      <x:c r="BC252" s="174"/>
      <x:c r="BD252" s="174"/>
      <x:c r="BE252" s="174"/>
      <x:c r="BF252" s="174"/>
      <x:c r="BG252" s="174"/>
      <x:c r="BH252" s="174"/>
      <x:c r="BI252" s="174"/>
      <x:c r="BJ252" s="174"/>
      <x:c r="BK252" s="174"/>
      <x:c r="BL252" s="174"/>
      <x:c r="BM252" s="174"/>
      <x:c r="BN252" s="174"/>
      <x:c r="BO252" s="174"/>
      <x:c r="BP252" s="174"/>
      <x:c r="BQ252" s="174"/>
      <x:c r="BR252" s="174"/>
      <x:c r="BS252" s="174"/>
      <x:c r="BT252" s="174"/>
      <x:c r="BU252" s="174"/>
      <x:c r="BV252" s="174"/>
      <x:c r="BW252" s="174"/>
      <x:c r="BX252" s="174"/>
      <x:c r="BY252" s="174"/>
      <x:c r="BZ252" s="174"/>
      <x:c r="CA252" s="174"/>
      <x:c r="CB252" s="174"/>
      <x:c r="CC252" s="174"/>
      <x:c r="CD252" s="174"/>
      <x:c r="CE252" s="174"/>
      <x:c r="CF252" s="174"/>
      <x:c r="CG252" s="174"/>
      <x:c r="CH252" s="174"/>
      <x:c r="CI252" s="179"/>
      <x:c r="CJ252" s="174" t="str">
        <x:v>Yes</x:v>
      </x:c>
      <x:c r="CK252" s="174" t="str">
        <x:v>Yes</x:v>
      </x:c>
      <x:c r="CL252" s="174" t="str">
        <x:v>Yes</x:v>
      </x:c>
      <x:c r="CM252" s="174" t="str">
        <x:v>Clear</x:v>
      </x:c>
      <x:c r="CN252" s="174" t="str">
        <x:v>Verified — clear</x:v>
      </x:c>
      <x:c r="CO252" s="177" t="n">
        <x:v>46272</x:v>
      </x:c>
      <x:c r="CP252" s="174" t="str">
        <x:v>https://pubmed.ncbi.nlm.nih.gov/40984069/</x:v>
      </x:c>
      <x:c r="CQ252" s="174"/>
      <x:c r="CR252" s="174"/>
      <x:c r="CS252" s="174"/>
      <x:c r="CT252" s="174"/>
      <x:c r="CU252" s="176"/>
      <x:c r="CV252" s="176"/>
      <x:c r="CW252" s="176"/>
      <x:c r="CX252" s="176"/>
      <x:c r="CY252" s="176"/>
      <x:c r="CZ252" s="176"/>
      <x:c r="DA252" s="176"/>
      <x:c r="DB252" s="175" t="str">
        <x:f>IF(L252="","",IF(AND(COUNT(CU252:DA252)=7,OR(CU252=0,CU252=1,CU252=2),OR(CV252=0,CV252=1,CV252=2),OR(CW252=0,CW252=1,CW252=2),OR(CX252=0,CX252=1,CX252=2),OR(CY252=0,CY252=1,CY252=2),OR(CZ252=0,CZ252=1,CZ252=2),OR(DA252=0,DA252=1,DA252=2)),SUM(CU252:DA252),""))</x:f>
      </x:c>
      <x:c r="DC252" s="180" t="str">
        <x:f>IF(DB252="","",ROUND(DB252/14*10,1))</x:f>
      </x:c>
      <x:c r="DD252" s="174" t="str">
        <x:v>Pending</x:v>
      </x:c>
      <x:c r="DE252" s="175" t="str">
        <x:f>IF(L252="","",IF(DC252="","Pending",IF(DD252="Yes","CONDITIONAL — safety override",IF(DC252&gt;=8,"HIGH",IF(DC252&gt;=5,"CONDITIONAL","LOW")))))</x:f>
        <x:v>Pending</x:v>
      </x:c>
      <x:c r="DF252" s="174" t="str">
        <x:v>Pending screening and full-text appraisal; no transferability judgment made at identification.</x:v>
      </x:c>
      <x:c r="DG252" s="174"/>
      <x:c r="DH252" s="174"/>
      <x:c r="DI252" s="174"/>
      <x:c r="DJ252" s="174"/>
      <x:c r="DK252" s="174"/>
      <x:c r="DL252" s="174"/>
      <x:c r="DM252" s="174"/>
      <x:c r="DN252" s="174"/>
      <x:c r="DO252" s="174"/>
      <x:c r="DP252" s="174"/>
      <x:c r="DQ252" s="174"/>
      <x:c r="DR252" s="174"/>
      <x:c r="DS252" s="174"/>
      <x:c r="DT252" s="174"/>
      <x:c r="DU252" s="174"/>
      <x:c r="DV252" s="174"/>
      <x:c r="DW252" s="174"/>
      <x:c r="DX252" s="174"/>
      <x:c r="DY252" s="174"/>
      <x:c r="DZ252" s="174" t="str">
        <x:v>Title/abstract screening alone does not establish effectiveness, causality, methodological quality, transferability to Brazilian public safety or an institutional recommendation.</x:v>
      </x:c>
      <x:c r="EA252" s="174" t="str">
        <x:v>Pending</x:v>
      </x:c>
      <x:c r="EB252" s="175" t="str">
        <x:f>IF(L252="","",IF(EC252="READY","Yes","No / Pending"))</x:f>
        <x:v>No / Pending</x:v>
      </x:c>
      <x:c r="EC252" s="174" t="str">
        <x:f>IF(L252="","",IF(OR(ISNUMBER(SEARCH("Retracted Publication",Q252)),CM252="Retracted",CN252="Retracted",CM252="Expression of Concern",CN252="Expression of Concern",F252="Not used",CG252="Critical",CH252="High",CH252="Critical"),"BLOCKED — integrity or use restriction",IF(AND(CJ252="Yes",CK252="Yes",CL252="Yes"),IF(AND(CM252="Clear",CN252="Verified — clear"),IF(AND(AND(LEN(TRIM(CF252))&gt;0,LEFT(LOWER(TRIM(CF252)),7)&lt;&gt;"pending"),OR(CG252="High",CG252="Moderate"),OR(CH252="Low",CH252="Some concerns",CH252="Not applicable")),IF(AND(DD252="No",OR(DE252="HIGH",DE252="CONDITIONAL"),AND(LEN(TRIM(DF252))&gt;0,LEFT(LOWER(TRIM(DF252)),7)&lt;&gt;"pending")),IF(AND(AND(LEN(TRIM(DT252))&gt;0,LEFT(LOWER(TRIM(DT252)),7)&lt;&gt;"pending"),AND(LEN(TRIM(DU252))&gt;0,LEFT(LOWER(TRIM(DU252)),7)&lt;&gt;"pending"),OR(AND(LEN(TRIM(DV252))&gt;0,LEFT(LOWER(TRIM(DV252)),7)&lt;&gt;"pending"),AND(LEN(TRIM(DW252))&gt;0,LEFT(LOWER(TRIM(DW252)),7)&lt;&gt;"pending")),AND(LEN(TRIM(DX252))&gt;0,LEFT(LOWER(TRIM(DX252)),7)&lt;&gt;"pending")),IF(AND(F252="Claim-ready",OR(EA252="Strong",EA252="Moderate"),AND(LEN(TRIM(G252))&gt;0,LEFT(LOWER(TRIM(G252)),7)&lt;&gt;"pending"),G252&lt;&gt;"No substantive use decision is permitted from identification metadata alone.",AND(LEN(TRIM(DZ252))&gt;0,LEFT(LOWER(TRIM(DZ252)),7)&lt;&gt;"pending"),DZ252&lt;&gt;"Identification metadata alone does not permit any substantive scientific, causal, operational, or institutional claim.",AND(LEN(TRIM(EI252))&gt;0,LEFT(LOWER(TRIM(EI252)),7)&lt;&gt;"pending"),ISNUMBER(EH252),EH252&gt;0),"READY","PENDING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2" s="174" t="str">
        <x:v>Pending</x:v>
      </x:c>
      <x:c r="EE252" s="174"/>
      <x:c r="EF252" s="174" t="str">
        <x:v>Pending</x:v>
      </x:c>
      <x:c r="EG252" s="174" t="str">
        <x:v>Pending</x:v>
      </x:c>
      <x:c r="EH252" s="177"/>
      <x:c r="EI252" s="500"/>
      <x:c r="EJ252" s="174"/>
      <x:c r="EK252" s="174" t="str">
        <x:v>Pending</x:v>
      </x:c>
      <x:c r="EL252" s="177" t="n">
        <x:v>46272</x:v>
      </x:c>
      <x:c r="EM252" s="174" t="str">
        <x:v>Production PubMed record imported and reconciled to Zotero item QZGM7WZM;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2" s="181" t="n">
        <x:f>IF(L252="","",(IF(N252&lt;&gt;"",1,0)+IF(O252&lt;&gt;"",1,0)+IF(AJ252&lt;&gt;"",1,0)+IF(AU252&lt;&gt;"",1,0)+IF(BE252&lt;&gt;"",1,0)+IF(CF252&lt;&gt;"",1,0)+IF(CJ252="Yes",1,0)+IF(CL252="Yes",1,0)+IF(DE252&lt;&gt;"Pending",1,0)+IF(F252&lt;&gt;"",1,0)+IF(DZ252&lt;&gt;"",1,0)+IF(EI252&lt;&gt;"",1,0))/12)</x:f>
        <x:v>0.5</x:v>
      </x:c>
    </x:row>
    <x:row r="253">
      <x:c r="A253" s="175" t="str">
        <x:v>EV-0250</x:v>
      </x:c>
      <x:c r="B253" s="174" t="str">
        <x:v>Integrity check</x:v>
      </x:c>
      <x:c r="C253" s="175" t="str">
        <x:f>IF(L253="","",IF(LEFT(EC253,7)="BLOCKED","🔴 Do not use for conclusion",IF(EB253="Yes","🟢 Claim-ready","🟡 Caution / context")))</x:f>
        <x:v>🟡 Caution / context</x:v>
      </x:c>
      <x:c r="D253" s="174" t="str">
        <x:f>IF(L253="","",EC253)</x:f>
        <x:v>PENDING — appropriate appraisal</x:v>
      </x:c>
      <x:c r="E253" s="174" t="str">
        <x:v>P3 — Medium</x:v>
      </x:c>
      <x:c r="F253" s="174" t="str">
        <x:v>Pending</x:v>
      </x:c>
      <x:c r="G253" s="174" t="str">
        <x:v>Title/abstract identify an explicit tactical/public-safety context and readiness domain; retain for full-text assessment.</x:v>
      </x:c>
      <x:c r="H253" s="174" t="str">
        <x:v>Obtain and review lawful full text; confirm human adjudication; then select a design-specific appraisal instrument.</x:v>
      </x:c>
      <x:c r="I253" s="174"/>
      <x:c r="J253" s="174" t="str">
        <x:v>A — Core</x:v>
      </x:c>
      <x:c r="K253" s="174" t="str">
        <x:v>IDENTIFIED</x:v>
      </x:c>
      <x:c r="L253" s="174" t="str">
        <x:v>Laboratory-Based Wearable Heart Rate Data Efficacies for Informing Real-world Department of Defense Wearables Decisions.</x:v>
      </x:c>
      <x:c r="M253" s="174"/>
      <x:c r="N253" s="174" t="str">
        <x:v>Knodel, Nathan B; McLean, Scott G; DiCesare, Christopher; Lu, Elizabeth</x:v>
      </x:c>
      <x:c r="O253" s="176" t="n">
        <x:v>2025</x:v>
      </x:c>
      <x:c r="P253" s="174" t="str">
        <x:v>Military medicine</x:v>
      </x:c>
      <x:c r="Q253" s="174" t="str">
        <x:v>Journal Article</x:v>
      </x:c>
      <x:c r="R253" s="174" t="str">
        <x:v>Unclear</x:v>
      </x:c>
      <x:c r="S253" s="174" t="str">
        <x:v>Unknown</x:v>
      </x:c>
      <x:c r="T253" s="174" t="str">
        <x:v>eng</x:v>
      </x:c>
      <x:c r="U253" s="174" t="str">
        <x:v>https://pubmed.ncbi.nlm.nih.gov/40984067/</x:v>
      </x:c>
      <x:c r="V253" s="174" t="str">
        <x:v>10.1093/milmed/usaf267</x:v>
      </x:c>
      <x:c r="W253" s="175" t="str">
        <x:f>IF(V253="","",LOWER(SUBSTITUTE(SUBSTITUTE(SUBSTITUTE(SUBSTITUTE(TRIM(V253),"https://doi.org/",""),"http://doi.org/",""),"https://dx.doi.org/",""),"doi:","")))</x:f>
        <x:v>10.1093/milmed/usaf267</x:v>
      </x:c>
      <x:c r="X253" s="174" t="str">
        <x:v>40984067</x:v>
      </x:c>
      <x:c r="Y253" s="174" t="str"/>
      <x:c r="Z253" s="174"/>
      <x:c r="AA253" s="174" t="str">
        <x:v>PubMed/MEDLINE</x:v>
      </x:c>
      <x:c r="AB253" s="174" t="str">
        <x:v>PUBMED-A-v1.0-2026-08-28</x:v>
      </x:c>
      <x:c r="AC253" s="174" t="str">
        <x:v>SP-PUBMED-A-20260828</x:v>
      </x:c>
      <x:c r="AD253" s="177" t="n">
        <x:v>46262</x:v>
      </x:c>
      <x:c r="AE253" s="177" t="n">
        <x:v>46272</x:v>
      </x:c>
      <x:c r="AF253" s="174" t="str">
        <x:v>CP3ZYPFD</x:v>
      </x:c>
      <x:c r="AG253" s="174"/>
      <x:c r="AH253" s="174" t="str">
        <x:v>Tactical Athlete → Operational Readiness Brazil</x:v>
      </x:c>
      <x:c r="AI253" s="174" t="str">
        <x:v>evidence-family:A</x:v>
      </x:c>
      <x:c r="AJ253" s="174"/>
      <x:c r="AK253" s="175" t="str">
        <x:f>IF(AJ253="","",IF(OR(LOWER(AJ253)="brazil",LOWER(AJ253)="brasil"),"Yes","No"))</x:f>
      </x:c>
      <x:c r="AL253" s="174"/>
      <x:c r="AM253" s="174"/>
      <x:c r="AN253" s="174"/>
      <x:c r="AO253" s="178"/>
      <x:c r="AP253" s="174"/>
      <x:c r="AQ253" s="174"/>
      <x:c r="AR253" s="174"/>
      <x:c r="AS253" s="174"/>
      <x:c r="AT253" s="174"/>
      <x:c r="AU253" s="174"/>
      <x:c r="AV253" s="174"/>
      <x:c r="AW253" s="174"/>
      <x:c r="AX253" s="174"/>
      <x:c r="AY253" s="174"/>
      <x:c r="AZ253" s="174"/>
      <x:c r="BA253" s="174"/>
      <x:c r="BB253" s="174"/>
      <x:c r="BC253" s="174"/>
      <x:c r="BD253" s="174"/>
      <x:c r="BE253" s="174"/>
      <x:c r="BF253" s="174"/>
      <x:c r="BG253" s="174"/>
      <x:c r="BH253" s="174"/>
      <x:c r="BI253" s="174"/>
      <x:c r="BJ253" s="174"/>
      <x:c r="BK253" s="174"/>
      <x:c r="BL253" s="174"/>
      <x:c r="BM253" s="174"/>
      <x:c r="BN253" s="174"/>
      <x:c r="BO253" s="174"/>
      <x:c r="BP253" s="174"/>
      <x:c r="BQ253" s="174"/>
      <x:c r="BR253" s="174"/>
      <x:c r="BS253" s="174"/>
      <x:c r="BT253" s="174"/>
      <x:c r="BU253" s="174"/>
      <x:c r="BV253" s="174"/>
      <x:c r="BW253" s="174"/>
      <x:c r="BX253" s="174"/>
      <x:c r="BY253" s="174"/>
      <x:c r="BZ253" s="174"/>
      <x:c r="CA253" s="174"/>
      <x:c r="CB253" s="174"/>
      <x:c r="CC253" s="174"/>
      <x:c r="CD253" s="174"/>
      <x:c r="CE253" s="174"/>
      <x:c r="CF253" s="174"/>
      <x:c r="CG253" s="174"/>
      <x:c r="CH253" s="174"/>
      <x:c r="CI253" s="179"/>
      <x:c r="CJ253" s="174" t="str">
        <x:v>Yes</x:v>
      </x:c>
      <x:c r="CK253" s="174" t="str">
        <x:v>Yes</x:v>
      </x:c>
      <x:c r="CL253" s="174" t="str">
        <x:v>Yes</x:v>
      </x:c>
      <x:c r="CM253" s="174" t="str">
        <x:v>Clear</x:v>
      </x:c>
      <x:c r="CN253" s="174" t="str">
        <x:v>Verified — clear</x:v>
      </x:c>
      <x:c r="CO253" s="177" t="n">
        <x:v>46272</x:v>
      </x:c>
      <x:c r="CP253" s="174" t="str">
        <x:v>https://pubmed.ncbi.nlm.nih.gov/40984067/</x:v>
      </x:c>
      <x:c r="CQ253" s="174"/>
      <x:c r="CR253" s="174"/>
      <x:c r="CS253" s="174"/>
      <x:c r="CT253" s="174"/>
      <x:c r="CU253" s="176"/>
      <x:c r="CV253" s="176"/>
      <x:c r="CW253" s="176"/>
      <x:c r="CX253" s="176"/>
      <x:c r="CY253" s="176"/>
      <x:c r="CZ253" s="176"/>
      <x:c r="DA253" s="176"/>
      <x:c r="DB253" s="175" t="str">
        <x:f>IF(L253="","",IF(AND(COUNT(CU253:DA253)=7,OR(CU253=0,CU253=1,CU253=2),OR(CV253=0,CV253=1,CV253=2),OR(CW253=0,CW253=1,CW253=2),OR(CX253=0,CX253=1,CX253=2),OR(CY253=0,CY253=1,CY253=2),OR(CZ253=0,CZ253=1,CZ253=2),OR(DA253=0,DA253=1,DA253=2)),SUM(CU253:DA253),""))</x:f>
      </x:c>
      <x:c r="DC253" s="180" t="str">
        <x:f>IF(DB253="","",ROUND(DB253/14*10,1))</x:f>
      </x:c>
      <x:c r="DD253" s="174" t="str">
        <x:v>Pending</x:v>
      </x:c>
      <x:c r="DE253" s="175" t="str">
        <x:f>IF(L253="","",IF(DC253="","Pending",IF(DD253="Yes","CONDITIONAL — safety override",IF(DC253&gt;=8,"HIGH",IF(DC253&gt;=5,"CONDITIONAL","LOW")))))</x:f>
        <x:v>Pending</x:v>
      </x:c>
      <x:c r="DF253" s="174" t="str">
        <x:v>Pending screening and full-text appraisal; no transferability judgment made at identification.</x:v>
      </x:c>
      <x:c r="DG253" s="174"/>
      <x:c r="DH253" s="174"/>
      <x:c r="DI253" s="174"/>
      <x:c r="DJ253" s="174"/>
      <x:c r="DK253" s="174"/>
      <x:c r="DL253" s="174"/>
      <x:c r="DM253" s="174"/>
      <x:c r="DN253" s="174"/>
      <x:c r="DO253" s="174"/>
      <x:c r="DP253" s="174"/>
      <x:c r="DQ253" s="174"/>
      <x:c r="DR253" s="174"/>
      <x:c r="DS253" s="174"/>
      <x:c r="DT253" s="174"/>
      <x:c r="DU253" s="174"/>
      <x:c r="DV253" s="174"/>
      <x:c r="DW253" s="174"/>
      <x:c r="DX253" s="174"/>
      <x:c r="DY253" s="174"/>
      <x:c r="DZ253" s="174" t="str">
        <x:v>Title/abstract screening alone does not establish effectiveness, causality, methodological quality, transferability to Brazilian public safety or an institutional recommendation.</x:v>
      </x:c>
      <x:c r="EA253" s="174" t="str">
        <x:v>Pending</x:v>
      </x:c>
      <x:c r="EB253" s="175" t="str">
        <x:f>IF(L253="","",IF(EC253="READY","Yes","No / Pending"))</x:f>
        <x:v>No / Pending</x:v>
      </x:c>
      <x:c r="EC253" s="174" t="str">
        <x:f>IF(L253="","",IF(OR(ISNUMBER(SEARCH("Retracted Publication",Q253)),CM253="Retracted",CN253="Retracted",CM253="Expression of Concern",CN253="Expression of Concern",F253="Not used",CG253="Critical",CH253="High",CH253="Critical"),"BLOCKED — integrity or use restriction",IF(AND(CJ253="Yes",CK253="Yes",CL253="Yes"),IF(AND(CM253="Clear",CN253="Verified — clear"),IF(AND(AND(LEN(TRIM(CF253))&gt;0,LEFT(LOWER(TRIM(CF253)),7)&lt;&gt;"pending"),OR(CG253="High",CG253="Moderate"),OR(CH253="Low",CH253="Some concerns",CH253="Not applicable")),IF(AND(DD253="No",OR(DE253="HIGH",DE253="CONDITIONAL"),AND(LEN(TRIM(DF253))&gt;0,LEFT(LOWER(TRIM(DF253)),7)&lt;&gt;"pending")),IF(AND(AND(LEN(TRIM(DT253))&gt;0,LEFT(LOWER(TRIM(DT253)),7)&lt;&gt;"pending"),AND(LEN(TRIM(DU253))&gt;0,LEFT(LOWER(TRIM(DU253)),7)&lt;&gt;"pending"),OR(AND(LEN(TRIM(DV253))&gt;0,LEFT(LOWER(TRIM(DV253)),7)&lt;&gt;"pending"),AND(LEN(TRIM(DW253))&gt;0,LEFT(LOWER(TRIM(DW253)),7)&lt;&gt;"pending")),AND(LEN(TRIM(DX253))&gt;0,LEFT(LOWER(TRIM(DX253)),7)&lt;&gt;"pending")),IF(AND(F253="Claim-ready",OR(EA253="Strong",EA253="Moderate"),AND(LEN(TRIM(G253))&gt;0,LEFT(LOWER(TRIM(G253)),7)&lt;&gt;"pending"),G253&lt;&gt;"No substantive use decision is permitted from identification metadata alone.",AND(LEN(TRIM(DZ253))&gt;0,LEFT(LOWER(TRIM(DZ253)),7)&lt;&gt;"pending"),DZ253&lt;&gt;"Identification metadata alone does not permit any substantive scientific, causal, operational, or institutional claim.",AND(LEN(TRIM(EI253))&gt;0,LEFT(LOWER(TRIM(EI253)),7)&lt;&gt;"pending"),ISNUMBER(EH253),EH253&gt;0),"READY","PENDING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3" s="174" t="str">
        <x:v>Pending</x:v>
      </x:c>
      <x:c r="EE253" s="174"/>
      <x:c r="EF253" s="174" t="str">
        <x:v>Pending</x:v>
      </x:c>
      <x:c r="EG253" s="174" t="str">
        <x:v>Pending</x:v>
      </x:c>
      <x:c r="EH253" s="177"/>
      <x:c r="EI253" s="500"/>
      <x:c r="EJ253" s="174"/>
      <x:c r="EK253" s="174" t="str">
        <x:v>Pending</x:v>
      </x:c>
      <x:c r="EL253" s="177" t="n">
        <x:v>46272</x:v>
      </x:c>
      <x:c r="EM253" s="174" t="str">
        <x:v>Production PubMed record imported and reconciled to Zotero item CP3ZYPFD;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3" s="181" t="n">
        <x:f>IF(L253="","",(IF(N253&lt;&gt;"",1,0)+IF(O253&lt;&gt;"",1,0)+IF(AJ253&lt;&gt;"",1,0)+IF(AU253&lt;&gt;"",1,0)+IF(BE253&lt;&gt;"",1,0)+IF(CF253&lt;&gt;"",1,0)+IF(CJ253="Yes",1,0)+IF(CL253="Yes",1,0)+IF(DE253&lt;&gt;"Pending",1,0)+IF(F253&lt;&gt;"",1,0)+IF(DZ253&lt;&gt;"",1,0)+IF(EI253&lt;&gt;"",1,0))/12)</x:f>
        <x:v>0.5</x:v>
      </x:c>
    </x:row>
    <x:row r="254">
      <x:c r="A254" s="175" t="str">
        <x:v>EV-0251</x:v>
      </x:c>
      <x:c r="B254" s="174" t="str">
        <x:v>Integrity check</x:v>
      </x:c>
      <x:c r="C254" s="175" t="str">
        <x:f>IF(L254="","",IF(LEFT(EC254,7)="BLOCKED","🔴 Do not use for conclusion",IF(EB254="Yes","🟢 Claim-ready","🟡 Caution / context")))</x:f>
        <x:v>🟡 Caution / context</x:v>
      </x:c>
      <x:c r="D254" s="174" t="str">
        <x:f>IF(L254="","",EC254)</x:f>
        <x:v>PENDING — appropriate appraisal</x:v>
      </x:c>
      <x:c r="E254" s="174" t="str">
        <x:v>P3 — Medium</x:v>
      </x:c>
      <x:c r="F254" s="174" t="str">
        <x:v>Pending</x:v>
      </x:c>
      <x:c r="G254" s="174" t="str">
        <x:v>Title/abstract identify an explicit operational APHT/medical-readiness topic; retain for full-text assessment.</x:v>
      </x:c>
      <x:c r="H254" s="174" t="str">
        <x:v>Obtain and review lawful full text; confirm human adjudication; then select a design-specific appraisal instrument.</x:v>
      </x:c>
      <x:c r="I254" s="174"/>
      <x:c r="J254" s="174" t="str">
        <x:v>B — APHT / Medical Readiness</x:v>
      </x:c>
      <x:c r="K254" s="174" t="str">
        <x:v>IDENTIFIED</x:v>
      </x:c>
      <x:c r="L254" s="174" t="str">
        <x:v>Preparing Mental Health Support for Multi-domain, Large-scale Combat Operations: Current Progress and Future Directions.</x:v>
      </x:c>
      <x:c r="M254" s="174"/>
      <x:c r="N254" s="174" t="str">
        <x:v>Hoyt, Tim</x:v>
      </x:c>
      <x:c r="O254" s="176" t="n">
        <x:v>2025</x:v>
      </x:c>
      <x:c r="P254" s="174" t="str">
        <x:v>Military medicine</x:v>
      </x:c>
      <x:c r="Q254" s="174" t="str">
        <x:v>Journal Article</x:v>
      </x:c>
      <x:c r="R254" s="174" t="str">
        <x:v>Unclear</x:v>
      </x:c>
      <x:c r="S254" s="174" t="str">
        <x:v>Unknown</x:v>
      </x:c>
      <x:c r="T254" s="174" t="str">
        <x:v>eng</x:v>
      </x:c>
      <x:c r="U254" s="174" t="str">
        <x:v>https://pubmed.ncbi.nlm.nih.gov/40984060/</x:v>
      </x:c>
      <x:c r="V254" s="174" t="str">
        <x:v>10.1093/milmed/usaf083</x:v>
      </x:c>
      <x:c r="W254" s="175" t="str">
        <x:f>IF(V254="","",LOWER(SUBSTITUTE(SUBSTITUTE(SUBSTITUTE(SUBSTITUTE(TRIM(V254),"https://doi.org/",""),"http://doi.org/",""),"https://dx.doi.org/",""),"doi:","")))</x:f>
        <x:v>10.1093/milmed/usaf083</x:v>
      </x:c>
      <x:c r="X254" s="174" t="str">
        <x:v>40984060</x:v>
      </x:c>
      <x:c r="Y254" s="174" t="str"/>
      <x:c r="Z254" s="174"/>
      <x:c r="AA254" s="174" t="str">
        <x:v>PubMed/MEDLINE</x:v>
      </x:c>
      <x:c r="AB254" s="174" t="str">
        <x:v>PUBMED-B-v1.0-2026-08-28</x:v>
      </x:c>
      <x:c r="AC254" s="174" t="str">
        <x:v>SP-PUBMED-B-20260828</x:v>
      </x:c>
      <x:c r="AD254" s="177" t="n">
        <x:v>46262</x:v>
      </x:c>
      <x:c r="AE254" s="177" t="n">
        <x:v>46272</x:v>
      </x:c>
      <x:c r="AF254" s="174" t="str">
        <x:v>7RABPQXI</x:v>
      </x:c>
      <x:c r="AG254" s="174"/>
      <x:c r="AH254" s="174" t="str">
        <x:v>Tactical Athlete → Operational Readiness Brazil</x:v>
      </x:c>
      <x:c r="AI254" s="174" t="str">
        <x:v>evidence-family:B</x:v>
      </x:c>
      <x:c r="AJ254" s="174"/>
      <x:c r="AK254" s="175" t="str">
        <x:f>IF(AJ254="","",IF(OR(LOWER(AJ254)="brazil",LOWER(AJ254)="brasil"),"Yes","No"))</x:f>
      </x:c>
      <x:c r="AL254" s="174"/>
      <x:c r="AM254" s="174"/>
      <x:c r="AN254" s="174"/>
      <x:c r="AO254" s="178"/>
      <x:c r="AP254" s="174"/>
      <x:c r="AQ254" s="174"/>
      <x:c r="AR254" s="174"/>
      <x:c r="AS254" s="174"/>
      <x:c r="AT254" s="174"/>
      <x:c r="AU254" s="174"/>
      <x:c r="AV254" s="174"/>
      <x:c r="AW254" s="174"/>
      <x:c r="AX254" s="174"/>
      <x:c r="AY254" s="174"/>
      <x:c r="AZ254" s="174"/>
      <x:c r="BA254" s="174"/>
      <x:c r="BB254" s="174"/>
      <x:c r="BC254" s="174"/>
      <x:c r="BD254" s="174"/>
      <x:c r="BE254" s="174"/>
      <x:c r="BF254" s="174"/>
      <x:c r="BG254" s="174"/>
      <x:c r="BH254" s="174"/>
      <x:c r="BI254" s="174"/>
      <x:c r="BJ254" s="174"/>
      <x:c r="BK254" s="174"/>
      <x:c r="BL254" s="174"/>
      <x:c r="BM254" s="174"/>
      <x:c r="BN254" s="174"/>
      <x:c r="BO254" s="174"/>
      <x:c r="BP254" s="174"/>
      <x:c r="BQ254" s="174"/>
      <x:c r="BR254" s="174"/>
      <x:c r="BS254" s="174"/>
      <x:c r="BT254" s="174"/>
      <x:c r="BU254" s="174"/>
      <x:c r="BV254" s="174"/>
      <x:c r="BW254" s="174"/>
      <x:c r="BX254" s="174"/>
      <x:c r="BY254" s="174"/>
      <x:c r="BZ254" s="174"/>
      <x:c r="CA254" s="174"/>
      <x:c r="CB254" s="174"/>
      <x:c r="CC254" s="174"/>
      <x:c r="CD254" s="174"/>
      <x:c r="CE254" s="174"/>
      <x:c r="CF254" s="174"/>
      <x:c r="CG254" s="174"/>
      <x:c r="CH254" s="174"/>
      <x:c r="CI254" s="179"/>
      <x:c r="CJ254" s="174" t="str">
        <x:v>Yes</x:v>
      </x:c>
      <x:c r="CK254" s="174" t="str">
        <x:v>Yes</x:v>
      </x:c>
      <x:c r="CL254" s="174" t="str">
        <x:v>Yes</x:v>
      </x:c>
      <x:c r="CM254" s="174" t="str">
        <x:v>Clear</x:v>
      </x:c>
      <x:c r="CN254" s="174" t="str">
        <x:v>Verified — clear</x:v>
      </x:c>
      <x:c r="CO254" s="177" t="n">
        <x:v>46272</x:v>
      </x:c>
      <x:c r="CP254" s="174" t="str">
        <x:v>https://pubmed.ncbi.nlm.nih.gov/40984060/</x:v>
      </x:c>
      <x:c r="CQ254" s="174"/>
      <x:c r="CR254" s="174"/>
      <x:c r="CS254" s="174"/>
      <x:c r="CT254" s="174"/>
      <x:c r="CU254" s="176"/>
      <x:c r="CV254" s="176"/>
      <x:c r="CW254" s="176"/>
      <x:c r="CX254" s="176"/>
      <x:c r="CY254" s="176"/>
      <x:c r="CZ254" s="176"/>
      <x:c r="DA254" s="176"/>
      <x:c r="DB254" s="175" t="str">
        <x:f>IF(L254="","",IF(AND(COUNT(CU254:DA254)=7,OR(CU254=0,CU254=1,CU254=2),OR(CV254=0,CV254=1,CV254=2),OR(CW254=0,CW254=1,CW254=2),OR(CX254=0,CX254=1,CX254=2),OR(CY254=0,CY254=1,CY254=2),OR(CZ254=0,CZ254=1,CZ254=2),OR(DA254=0,DA254=1,DA254=2)),SUM(CU254:DA254),""))</x:f>
      </x:c>
      <x:c r="DC254" s="180" t="str">
        <x:f>IF(DB254="","",ROUND(DB254/14*10,1))</x:f>
      </x:c>
      <x:c r="DD254" s="174" t="str">
        <x:v>Pending</x:v>
      </x:c>
      <x:c r="DE254" s="175" t="str">
        <x:f>IF(L254="","",IF(DC254="","Pending",IF(DD254="Yes","CONDITIONAL — safety override",IF(DC254&gt;=8,"HIGH",IF(DC254&gt;=5,"CONDITIONAL","LOW")))))</x:f>
        <x:v>Pending</x:v>
      </x:c>
      <x:c r="DF254" s="174" t="str">
        <x:v>Pending screening and full-text appraisal; no transferability judgment made at identification.</x:v>
      </x:c>
      <x:c r="DG254" s="174"/>
      <x:c r="DH254" s="174"/>
      <x:c r="DI254" s="174"/>
      <x:c r="DJ254" s="174"/>
      <x:c r="DK254" s="174"/>
      <x:c r="DL254" s="174"/>
      <x:c r="DM254" s="174"/>
      <x:c r="DN254" s="174"/>
      <x:c r="DO254" s="174"/>
      <x:c r="DP254" s="174"/>
      <x:c r="DQ254" s="174"/>
      <x:c r="DR254" s="174"/>
      <x:c r="DS254" s="174"/>
      <x:c r="DT254" s="174"/>
      <x:c r="DU254" s="174"/>
      <x:c r="DV254" s="174"/>
      <x:c r="DW254" s="174"/>
      <x:c r="DX254" s="174"/>
      <x:c r="DY254" s="174"/>
      <x:c r="DZ254" s="174" t="str">
        <x:v>Title/abstract screening alone does not establish effectiveness, causality, methodological quality, transferability to Brazilian public safety or an institutional recommendation.</x:v>
      </x:c>
      <x:c r="EA254" s="174" t="str">
        <x:v>Pending</x:v>
      </x:c>
      <x:c r="EB254" s="175" t="str">
        <x:f>IF(L254="","",IF(EC254="READY","Yes","No / Pending"))</x:f>
        <x:v>No / Pending</x:v>
      </x:c>
      <x:c r="EC254" s="174" t="str">
        <x:f>IF(L254="","",IF(OR(ISNUMBER(SEARCH("Retracted Publication",Q254)),CM254="Retracted",CN254="Retracted",CM254="Expression of Concern",CN254="Expression of Concern",F254="Not used",CG254="Critical",CH254="High",CH254="Critical"),"BLOCKED — integrity or use restriction",IF(AND(CJ254="Yes",CK254="Yes",CL254="Yes"),IF(AND(CM254="Clear",CN254="Verified — clear"),IF(AND(AND(LEN(TRIM(CF254))&gt;0,LEFT(LOWER(TRIM(CF254)),7)&lt;&gt;"pending"),OR(CG254="High",CG254="Moderate"),OR(CH254="Low",CH254="Some concerns",CH254="Not applicable")),IF(AND(DD254="No",OR(DE254="HIGH",DE254="CONDITIONAL"),AND(LEN(TRIM(DF254))&gt;0,LEFT(LOWER(TRIM(DF254)),7)&lt;&gt;"pending")),IF(AND(AND(LEN(TRIM(DT254))&gt;0,LEFT(LOWER(TRIM(DT254)),7)&lt;&gt;"pending"),AND(LEN(TRIM(DU254))&gt;0,LEFT(LOWER(TRIM(DU254)),7)&lt;&gt;"pending"),OR(AND(LEN(TRIM(DV254))&gt;0,LEFT(LOWER(TRIM(DV254)),7)&lt;&gt;"pending"),AND(LEN(TRIM(DW254))&gt;0,LEFT(LOWER(TRIM(DW254)),7)&lt;&gt;"pending")),AND(LEN(TRIM(DX254))&gt;0,LEFT(LOWER(TRIM(DX254)),7)&lt;&gt;"pending")),IF(AND(F254="Claim-ready",OR(EA254="Strong",EA254="Moderate"),AND(LEN(TRIM(G254))&gt;0,LEFT(LOWER(TRIM(G254)),7)&lt;&gt;"pending"),G254&lt;&gt;"No substantive use decision is permitted from identification metadata alone.",AND(LEN(TRIM(DZ254))&gt;0,LEFT(LOWER(TRIM(DZ254)),7)&lt;&gt;"pending"),DZ254&lt;&gt;"Identification metadata alone does not permit any substantive scientific, causal, operational, or institutional claim.",AND(LEN(TRIM(EI254))&gt;0,LEFT(LOWER(TRIM(EI254)),7)&lt;&gt;"pending"),ISNUMBER(EH254),EH254&gt;0),"READY","PENDING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4" s="174" t="str">
        <x:v>Pending</x:v>
      </x:c>
      <x:c r="EE254" s="174"/>
      <x:c r="EF254" s="174" t="str">
        <x:v>Pending</x:v>
      </x:c>
      <x:c r="EG254" s="174" t="str">
        <x:v>Pending</x:v>
      </x:c>
      <x:c r="EH254" s="177"/>
      <x:c r="EI254" s="500"/>
      <x:c r="EJ254" s="174"/>
      <x:c r="EK254" s="174" t="str">
        <x:v>Pending</x:v>
      </x:c>
      <x:c r="EL254" s="177" t="n">
        <x:v>46272</x:v>
      </x:c>
      <x:c r="EM254" s="174" t="str">
        <x:v>Production PubMed record imported and reconciled to Zotero item 7RABPQXI;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4" s="181" t="n">
        <x:f>IF(L254="","",(IF(N254&lt;&gt;"",1,0)+IF(O254&lt;&gt;"",1,0)+IF(AJ254&lt;&gt;"",1,0)+IF(AU254&lt;&gt;"",1,0)+IF(BE254&lt;&gt;"",1,0)+IF(CF254&lt;&gt;"",1,0)+IF(CJ254="Yes",1,0)+IF(CL254="Yes",1,0)+IF(DE254&lt;&gt;"Pending",1,0)+IF(F254&lt;&gt;"",1,0)+IF(DZ254&lt;&gt;"",1,0)+IF(EI254&lt;&gt;"",1,0))/12)</x:f>
        <x:v>0.5</x:v>
      </x:c>
    </x:row>
    <x:row r="255">
      <x:c r="A255" s="175" t="str">
        <x:v>EV-0252</x:v>
      </x:c>
      <x:c r="B255" s="174" t="str">
        <x:v>Integrity check</x:v>
      </x:c>
      <x:c r="C255" s="175" t="str">
        <x:f>IF(L255="","",IF(LEFT(EC255,7)="BLOCKED","🔴 Do not use for conclusion",IF(EB255="Yes","🟢 Claim-ready","🟡 Caution / context")))</x:f>
        <x:v>🟡 Caution / context</x:v>
      </x:c>
      <x:c r="D255" s="174" t="str">
        <x:f>IF(L255="","",EC255)</x:f>
        <x:v>PENDING — appropriate appraisal</x:v>
      </x:c>
      <x:c r="E255" s="174" t="str">
        <x:v>P3 — Medium</x:v>
      </x:c>
      <x:c r="F255" s="174" t="str">
        <x:v>Pending</x:v>
      </x:c>
      <x:c r="G255" s="174" t="str">
        <x:v>Title/abstract identify an explicit implementation-science construct; retain for full-text assessment.</x:v>
      </x:c>
      <x:c r="H255" s="174" t="str">
        <x:v>Obtain and review lawful full text; confirm human adjudication; then select a design-specific appraisal instrument.</x:v>
      </x:c>
      <x:c r="I255" s="174"/>
      <x:c r="J255" s="174" t="str">
        <x:v>C — Implementation Science</x:v>
      </x:c>
      <x:c r="K255" s="174" t="str">
        <x:v>IDENTIFIED</x:v>
      </x:c>
      <x:c r="L255" s="174" t="str">
        <x:v>Why innovations in policing don't work or don't translate: An implementation science survey of US police leaders.</x:v>
      </x:c>
      <x:c r="M255" s="174"/>
      <x:c r="N255" s="174" t="str">
        <x:v>Del Pozo, Brandon; Nevill, Rose E; Cepeda, Javier; Adams, Ian T; Whiteside, Alina; Thompson, Erin</x:v>
      </x:c>
      <x:c r="O255" s="176" t="n">
        <x:v>2025</x:v>
      </x:c>
      <x:c r="P255" s="174" t="str">
        <x:v>Police practice &amp; research : an international journal</x:v>
      </x:c>
      <x:c r="Q255" s="174" t="str">
        <x:v>Journal Article</x:v>
      </x:c>
      <x:c r="R255" s="174" t="str">
        <x:v>Unclear</x:v>
      </x:c>
      <x:c r="S255" s="174" t="str">
        <x:v>Unknown</x:v>
      </x:c>
      <x:c r="T255" s="174" t="str">
        <x:v>eng</x:v>
      </x:c>
      <x:c r="U255" s="174" t="str">
        <x:v>https://pubmed.ncbi.nlm.nih.gov/40979841/</x:v>
      </x:c>
      <x:c r="V255" s="174" t="str">
        <x:v>10.1080/15614263.2025.2512806</x:v>
      </x:c>
      <x:c r="W255" s="175" t="str">
        <x:f>IF(V255="","",LOWER(SUBSTITUTE(SUBSTITUTE(SUBSTITUTE(SUBSTITUTE(TRIM(V255),"https://doi.org/",""),"http://doi.org/",""),"https://dx.doi.org/",""),"doi:","")))</x:f>
        <x:v>10.1080/15614263.2025.2512806</x:v>
      </x:c>
      <x:c r="X255" s="174" t="str">
        <x:v>40979841</x:v>
      </x:c>
      <x:c r="Y255" s="174" t="str">
        <x:v>PMC12448121</x:v>
      </x:c>
      <x:c r="Z255" s="174"/>
      <x:c r="AA255" s="174" t="str">
        <x:v>PubMed/MEDLINE</x:v>
      </x:c>
      <x:c r="AB255" s="174" t="str">
        <x:v>PUBMED-C-v1.0-2026-08-28</x:v>
      </x:c>
      <x:c r="AC255" s="174" t="str">
        <x:v>SP-PUBMED-C-20260828</x:v>
      </x:c>
      <x:c r="AD255" s="177" t="n">
        <x:v>46262</x:v>
      </x:c>
      <x:c r="AE255" s="177" t="n">
        <x:v>46272</x:v>
      </x:c>
      <x:c r="AF255" s="174" t="str">
        <x:v>CGBGDU6Y</x:v>
      </x:c>
      <x:c r="AG255" s="174"/>
      <x:c r="AH255" s="174" t="str">
        <x:v>Tactical Athlete → Operational Readiness Brazil</x:v>
      </x:c>
      <x:c r="AI255" s="174" t="str">
        <x:v>evidence-family:C</x:v>
      </x:c>
      <x:c r="AJ255" s="174"/>
      <x:c r="AK255" s="175" t="str">
        <x:f>IF(AJ255="","",IF(OR(LOWER(AJ255)="brazil",LOWER(AJ255)="brasil"),"Yes","No"))</x:f>
      </x:c>
      <x:c r="AL255" s="174"/>
      <x:c r="AM255" s="174"/>
      <x:c r="AN255" s="174"/>
      <x:c r="AO255" s="178"/>
      <x:c r="AP255" s="174"/>
      <x:c r="AQ255" s="174"/>
      <x:c r="AR255" s="174"/>
      <x:c r="AS255" s="174"/>
      <x:c r="AT255" s="174"/>
      <x:c r="AU255" s="174"/>
      <x:c r="AV255" s="174"/>
      <x:c r="AW255" s="174"/>
      <x:c r="AX255" s="174"/>
      <x:c r="AY255" s="174"/>
      <x:c r="AZ255" s="174"/>
      <x:c r="BA255" s="174"/>
      <x:c r="BB255" s="174"/>
      <x:c r="BC255" s="174"/>
      <x:c r="BD255" s="174"/>
      <x:c r="BE255" s="174"/>
      <x:c r="BF255" s="174"/>
      <x:c r="BG255" s="174"/>
      <x:c r="BH255" s="174"/>
      <x:c r="BI255" s="174"/>
      <x:c r="BJ255" s="174"/>
      <x:c r="BK255" s="174"/>
      <x:c r="BL255" s="174"/>
      <x:c r="BM255" s="174"/>
      <x:c r="BN255" s="174"/>
      <x:c r="BO255" s="174"/>
      <x:c r="BP255" s="174"/>
      <x:c r="BQ255" s="174"/>
      <x:c r="BR255" s="174"/>
      <x:c r="BS255" s="174"/>
      <x:c r="BT255" s="174"/>
      <x:c r="BU255" s="174"/>
      <x:c r="BV255" s="174"/>
      <x:c r="BW255" s="174"/>
      <x:c r="BX255" s="174"/>
      <x:c r="BY255" s="174"/>
      <x:c r="BZ255" s="174"/>
      <x:c r="CA255" s="174"/>
      <x:c r="CB255" s="174"/>
      <x:c r="CC255" s="174"/>
      <x:c r="CD255" s="174"/>
      <x:c r="CE255" s="174"/>
      <x:c r="CF255" s="174"/>
      <x:c r="CG255" s="174"/>
      <x:c r="CH255" s="174"/>
      <x:c r="CI255" s="179"/>
      <x:c r="CJ255" s="174" t="str">
        <x:v>Yes</x:v>
      </x:c>
      <x:c r="CK255" s="174" t="str">
        <x:v>Yes</x:v>
      </x:c>
      <x:c r="CL255" s="174" t="str">
        <x:v>Yes</x:v>
      </x:c>
      <x:c r="CM255" s="174" t="str">
        <x:v>Clear</x:v>
      </x:c>
      <x:c r="CN255" s="174" t="str">
        <x:v>Verified — clear</x:v>
      </x:c>
      <x:c r="CO255" s="177" t="n">
        <x:v>46272</x:v>
      </x:c>
      <x:c r="CP255" s="174" t="str">
        <x:v>https://pubmed.ncbi.nlm.nih.gov/40979841/</x:v>
      </x:c>
      <x:c r="CQ255" s="174"/>
      <x:c r="CR255" s="174"/>
      <x:c r="CS255" s="174"/>
      <x:c r="CT255" s="174"/>
      <x:c r="CU255" s="176"/>
      <x:c r="CV255" s="176"/>
      <x:c r="CW255" s="176"/>
      <x:c r="CX255" s="176"/>
      <x:c r="CY255" s="176"/>
      <x:c r="CZ255" s="176"/>
      <x:c r="DA255" s="176"/>
      <x:c r="DB255" s="175" t="str">
        <x:f>IF(L255="","",IF(AND(COUNT(CU255:DA255)=7,OR(CU255=0,CU255=1,CU255=2),OR(CV255=0,CV255=1,CV255=2),OR(CW255=0,CW255=1,CW255=2),OR(CX255=0,CX255=1,CX255=2),OR(CY255=0,CY255=1,CY255=2),OR(CZ255=0,CZ255=1,CZ255=2),OR(DA255=0,DA255=1,DA255=2)),SUM(CU255:DA255),""))</x:f>
      </x:c>
      <x:c r="DC255" s="180" t="str">
        <x:f>IF(DB255="","",ROUND(DB255/14*10,1))</x:f>
      </x:c>
      <x:c r="DD255" s="174" t="str">
        <x:v>Pending</x:v>
      </x:c>
      <x:c r="DE255" s="175" t="str">
        <x:f>IF(L255="","",IF(DC255="","Pending",IF(DD255="Yes","CONDITIONAL — safety override",IF(DC255&gt;=8,"HIGH",IF(DC255&gt;=5,"CONDITIONAL","LOW")))))</x:f>
        <x:v>Pending</x:v>
      </x:c>
      <x:c r="DF255" s="174" t="str">
        <x:v>Pending screening and full-text appraisal; no transferability judgment made at identification.</x:v>
      </x:c>
      <x:c r="DG255" s="174"/>
      <x:c r="DH255" s="174"/>
      <x:c r="DI255" s="174"/>
      <x:c r="DJ255" s="174"/>
      <x:c r="DK255" s="174"/>
      <x:c r="DL255" s="174"/>
      <x:c r="DM255" s="174"/>
      <x:c r="DN255" s="174"/>
      <x:c r="DO255" s="174"/>
      <x:c r="DP255" s="174"/>
      <x:c r="DQ255" s="174"/>
      <x:c r="DR255" s="174"/>
      <x:c r="DS255" s="174"/>
      <x:c r="DT255" s="174"/>
      <x:c r="DU255" s="174"/>
      <x:c r="DV255" s="174"/>
      <x:c r="DW255" s="174"/>
      <x:c r="DX255" s="174"/>
      <x:c r="DY255" s="174"/>
      <x:c r="DZ255" s="174" t="str">
        <x:v>Title/abstract screening alone does not establish effectiveness, causality, methodological quality, transferability to Brazilian public safety or an institutional recommendation.</x:v>
      </x:c>
      <x:c r="EA255" s="174" t="str">
        <x:v>Pending</x:v>
      </x:c>
      <x:c r="EB255" s="175" t="str">
        <x:f>IF(L255="","",IF(EC255="READY","Yes","No / Pending"))</x:f>
        <x:v>No / Pending</x:v>
      </x:c>
      <x:c r="EC255" s="174" t="str">
        <x:f>IF(L255="","",IF(OR(ISNUMBER(SEARCH("Retracted Publication",Q255)),CM255="Retracted",CN255="Retracted",CM255="Expression of Concern",CN255="Expression of Concern",F255="Not used",CG255="Critical",CH255="High",CH255="Critical"),"BLOCKED — integrity or use restriction",IF(AND(CJ255="Yes",CK255="Yes",CL255="Yes"),IF(AND(CM255="Clear",CN255="Verified — clear"),IF(AND(AND(LEN(TRIM(CF255))&gt;0,LEFT(LOWER(TRIM(CF255)),7)&lt;&gt;"pending"),OR(CG255="High",CG255="Moderate"),OR(CH255="Low",CH255="Some concerns",CH255="Not applicable")),IF(AND(DD255="No",OR(DE255="HIGH",DE255="CONDITIONAL"),AND(LEN(TRIM(DF255))&gt;0,LEFT(LOWER(TRIM(DF255)),7)&lt;&gt;"pending")),IF(AND(AND(LEN(TRIM(DT255))&gt;0,LEFT(LOWER(TRIM(DT255)),7)&lt;&gt;"pending"),AND(LEN(TRIM(DU255))&gt;0,LEFT(LOWER(TRIM(DU255)),7)&lt;&gt;"pending"),OR(AND(LEN(TRIM(DV255))&gt;0,LEFT(LOWER(TRIM(DV255)),7)&lt;&gt;"pending"),AND(LEN(TRIM(DW255))&gt;0,LEFT(LOWER(TRIM(DW255)),7)&lt;&gt;"pending")),AND(LEN(TRIM(DX255))&gt;0,LEFT(LOWER(TRIM(DX255)),7)&lt;&gt;"pending")),IF(AND(F255="Claim-ready",OR(EA255="Strong",EA255="Moderate"),AND(LEN(TRIM(G255))&gt;0,LEFT(LOWER(TRIM(G255)),7)&lt;&gt;"pending"),G255&lt;&gt;"No substantive use decision is permitted from identification metadata alone.",AND(LEN(TRIM(DZ255))&gt;0,LEFT(LOWER(TRIM(DZ255)),7)&lt;&gt;"pending"),DZ255&lt;&gt;"Identification metadata alone does not permit any substantive scientific, causal, operational, or institutional claim.",AND(LEN(TRIM(EI255))&gt;0,LEFT(LOWER(TRIM(EI255)),7)&lt;&gt;"pending"),ISNUMBER(EH255),EH255&gt;0),"READY","PENDING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5" s="174" t="str">
        <x:v>Pending</x:v>
      </x:c>
      <x:c r="EE255" s="174"/>
      <x:c r="EF255" s="174" t="str">
        <x:v>Pending</x:v>
      </x:c>
      <x:c r="EG255" s="174" t="str">
        <x:v>Pending</x:v>
      </x:c>
      <x:c r="EH255" s="177"/>
      <x:c r="EI255" s="500"/>
      <x:c r="EJ255" s="174"/>
      <x:c r="EK255" s="174" t="str">
        <x:v>Pending</x:v>
      </x:c>
      <x:c r="EL255" s="177" t="n">
        <x:v>46272</x:v>
      </x:c>
      <x:c r="EM255" s="174" t="str">
        <x:v>Production PubMed record imported and reconciled to Zotero item CGBGDU6Y;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5" s="181" t="n">
        <x:f>IF(L255="","",(IF(N255&lt;&gt;"",1,0)+IF(O255&lt;&gt;"",1,0)+IF(AJ255&lt;&gt;"",1,0)+IF(AU255&lt;&gt;"",1,0)+IF(BE255&lt;&gt;"",1,0)+IF(CF255&lt;&gt;"",1,0)+IF(CJ255="Yes",1,0)+IF(CL255="Yes",1,0)+IF(DE255&lt;&gt;"Pending",1,0)+IF(F255&lt;&gt;"",1,0)+IF(DZ255&lt;&gt;"",1,0)+IF(EI255&lt;&gt;"",1,0))/12)</x:f>
        <x:v>0.5</x:v>
      </x:c>
    </x:row>
    <x:row r="256">
      <x:c r="A256" s="175" t="str">
        <x:v>EV-0253</x:v>
      </x:c>
      <x:c r="B256" s="174" t="str">
        <x:v>Integrity check</x:v>
      </x:c>
      <x:c r="C256" s="175" t="str">
        <x:f>IF(L256="","",IF(LEFT(EC256,7)="BLOCKED","🔴 Do not use for conclusion",IF(EB256="Yes","🟢 Claim-ready","🟡 Caution / context")))</x:f>
        <x:v>🟡 Caution / context</x:v>
      </x:c>
      <x:c r="D256" s="174" t="str">
        <x:f>IF(L256="","",EC256)</x:f>
        <x:v>PENDING — appropriate appraisal</x:v>
      </x:c>
      <x:c r="E256" s="174" t="str">
        <x:v>P3 — Medium</x:v>
      </x:c>
      <x:c r="F256" s="174" t="str">
        <x:v>Pending</x:v>
      </x:c>
      <x:c r="G256" s="174" t="str">
        <x:v>Title/abstract identify an explicit tactical/public-safety context and readiness domain; retain for full-text assessment.</x:v>
      </x:c>
      <x:c r="H256" s="174" t="str">
        <x:v>Obtain and review lawful full text; confirm human adjudication; then select a design-specific appraisal instrument.</x:v>
      </x:c>
      <x:c r="I256" s="174"/>
      <x:c r="J256" s="174" t="str">
        <x:v>A — Core</x:v>
      </x:c>
      <x:c r="K256" s="174" t="str">
        <x:v>IDENTIFIED</x:v>
      </x:c>
      <x:c r="L256" s="174" t="str">
        <x:v>A Synthesis of Recommendations to Strengthen the Department of Defense Pharmaceutical Supply Chain.</x:v>
      </x:c>
      <x:c r="M256" s="174"/>
      <x:c r="N256" s="174" t="str">
        <x:v>Janvrin, Miranda; Apilado, Kyle Patrick; Kanagaratnam, Amandari; Lein, Brian; Robb, Douglas; Shoemaker, Christopher; Koehlmoos, Tracey Perez</x:v>
      </x:c>
      <x:c r="O256" s="176" t="n">
        <x:v>2026</x:v>
      </x:c>
      <x:c r="P256" s="174" t="str">
        <x:v>Military medicine</x:v>
      </x:c>
      <x:c r="Q256" s="174" t="str">
        <x:v>Journal Article; Review</x:v>
      </x:c>
      <x:c r="R256" s="174" t="str">
        <x:v>Unclear</x:v>
      </x:c>
      <x:c r="S256" s="174" t="str">
        <x:v>Unknown</x:v>
      </x:c>
      <x:c r="T256" s="174" t="str">
        <x:v>eng</x:v>
      </x:c>
      <x:c r="U256" s="174" t="str">
        <x:v>https://pubmed.ncbi.nlm.nih.gov/40973023/</x:v>
      </x:c>
      <x:c r="V256" s="174" t="str">
        <x:v>10.1093/milmed/usaf455</x:v>
      </x:c>
      <x:c r="W256" s="175" t="str">
        <x:f>IF(V256="","",LOWER(SUBSTITUTE(SUBSTITUTE(SUBSTITUTE(SUBSTITUTE(TRIM(V256),"https://doi.org/",""),"http://doi.org/",""),"https://dx.doi.org/",""),"doi:","")))</x:f>
        <x:v>10.1093/milmed/usaf455</x:v>
      </x:c>
      <x:c r="X256" s="174" t="str">
        <x:v>40973023</x:v>
      </x:c>
      <x:c r="Y256" s="174" t="str"/>
      <x:c r="Z256" s="174"/>
      <x:c r="AA256" s="174" t="str">
        <x:v>PubMed/MEDLINE</x:v>
      </x:c>
      <x:c r="AB256" s="174" t="str">
        <x:v>PUBMED-A-v1.0-2026-08-28</x:v>
      </x:c>
      <x:c r="AC256" s="174" t="str">
        <x:v>SP-PUBMED-A-20260828</x:v>
      </x:c>
      <x:c r="AD256" s="177" t="n">
        <x:v>46262</x:v>
      </x:c>
      <x:c r="AE256" s="177" t="n">
        <x:v>46272</x:v>
      </x:c>
      <x:c r="AF256" s="174" t="str">
        <x:v>62ZRHQDG</x:v>
      </x:c>
      <x:c r="AG256" s="174"/>
      <x:c r="AH256" s="174" t="str">
        <x:v>Tactical Athlete → Operational Readiness Brazil</x:v>
      </x:c>
      <x:c r="AI256" s="174" t="str">
        <x:v>evidence-family:A</x:v>
      </x:c>
      <x:c r="AJ256" s="174"/>
      <x:c r="AK256" s="175" t="str">
        <x:f>IF(AJ256="","",IF(OR(LOWER(AJ256)="brazil",LOWER(AJ256)="brasil"),"Yes","No"))</x:f>
      </x:c>
      <x:c r="AL256" s="174"/>
      <x:c r="AM256" s="174"/>
      <x:c r="AN256" s="174"/>
      <x:c r="AO256" s="178"/>
      <x:c r="AP256" s="174"/>
      <x:c r="AQ256" s="174"/>
      <x:c r="AR256" s="174"/>
      <x:c r="AS256" s="174"/>
      <x:c r="AT256" s="174"/>
      <x:c r="AU256" s="174"/>
      <x:c r="AV256" s="174"/>
      <x:c r="AW256" s="174"/>
      <x:c r="AX256" s="174"/>
      <x:c r="AY256" s="174"/>
      <x:c r="AZ256" s="174"/>
      <x:c r="BA256" s="174"/>
      <x:c r="BB256" s="174"/>
      <x:c r="BC256" s="174"/>
      <x:c r="BD256" s="174"/>
      <x:c r="BE256" s="174"/>
      <x:c r="BF256" s="174"/>
      <x:c r="BG256" s="174"/>
      <x:c r="BH256" s="174"/>
      <x:c r="BI256" s="174"/>
      <x:c r="BJ256" s="174"/>
      <x:c r="BK256" s="174"/>
      <x:c r="BL256" s="174"/>
      <x:c r="BM256" s="174"/>
      <x:c r="BN256" s="174"/>
      <x:c r="BO256" s="174"/>
      <x:c r="BP256" s="174"/>
      <x:c r="BQ256" s="174"/>
      <x:c r="BR256" s="174"/>
      <x:c r="BS256" s="174"/>
      <x:c r="BT256" s="174"/>
      <x:c r="BU256" s="174"/>
      <x:c r="BV256" s="174"/>
      <x:c r="BW256" s="174"/>
      <x:c r="BX256" s="174"/>
      <x:c r="BY256" s="174"/>
      <x:c r="BZ256" s="174"/>
      <x:c r="CA256" s="174"/>
      <x:c r="CB256" s="174"/>
      <x:c r="CC256" s="174"/>
      <x:c r="CD256" s="174"/>
      <x:c r="CE256" s="174"/>
      <x:c r="CF256" s="174"/>
      <x:c r="CG256" s="174"/>
      <x:c r="CH256" s="174"/>
      <x:c r="CI256" s="179"/>
      <x:c r="CJ256" s="174" t="str">
        <x:v>Yes</x:v>
      </x:c>
      <x:c r="CK256" s="174" t="str">
        <x:v>Yes</x:v>
      </x:c>
      <x:c r="CL256" s="174" t="str">
        <x:v>Yes</x:v>
      </x:c>
      <x:c r="CM256" s="174" t="str">
        <x:v>Clear</x:v>
      </x:c>
      <x:c r="CN256" s="174" t="str">
        <x:v>Verified — clear</x:v>
      </x:c>
      <x:c r="CO256" s="177" t="n">
        <x:v>46272</x:v>
      </x:c>
      <x:c r="CP256" s="174" t="str">
        <x:v>https://pubmed.ncbi.nlm.nih.gov/40973023/</x:v>
      </x:c>
      <x:c r="CQ256" s="174"/>
      <x:c r="CR256" s="174"/>
      <x:c r="CS256" s="174"/>
      <x:c r="CT256" s="174"/>
      <x:c r="CU256" s="176"/>
      <x:c r="CV256" s="176"/>
      <x:c r="CW256" s="176"/>
      <x:c r="CX256" s="176"/>
      <x:c r="CY256" s="176"/>
      <x:c r="CZ256" s="176"/>
      <x:c r="DA256" s="176"/>
      <x:c r="DB256" s="175" t="str">
        <x:f>IF(L256="","",IF(AND(COUNT(CU256:DA256)=7,OR(CU256=0,CU256=1,CU256=2),OR(CV256=0,CV256=1,CV256=2),OR(CW256=0,CW256=1,CW256=2),OR(CX256=0,CX256=1,CX256=2),OR(CY256=0,CY256=1,CY256=2),OR(CZ256=0,CZ256=1,CZ256=2),OR(DA256=0,DA256=1,DA256=2)),SUM(CU256:DA256),""))</x:f>
      </x:c>
      <x:c r="DC256" s="180" t="str">
        <x:f>IF(DB256="","",ROUND(DB256/14*10,1))</x:f>
      </x:c>
      <x:c r="DD256" s="174" t="str">
        <x:v>Pending</x:v>
      </x:c>
      <x:c r="DE256" s="175" t="str">
        <x:f>IF(L256="","",IF(DC256="","Pending",IF(DD256="Yes","CONDITIONAL — safety override",IF(DC256&gt;=8,"HIGH",IF(DC256&gt;=5,"CONDITIONAL","LOW")))))</x:f>
        <x:v>Pending</x:v>
      </x:c>
      <x:c r="DF256" s="174" t="str">
        <x:v>Pending screening and full-text appraisal; no transferability judgment made at identification.</x:v>
      </x:c>
      <x:c r="DG256" s="174"/>
      <x:c r="DH256" s="174"/>
      <x:c r="DI256" s="174"/>
      <x:c r="DJ256" s="174"/>
      <x:c r="DK256" s="174"/>
      <x:c r="DL256" s="174"/>
      <x:c r="DM256" s="174"/>
      <x:c r="DN256" s="174"/>
      <x:c r="DO256" s="174"/>
      <x:c r="DP256" s="174"/>
      <x:c r="DQ256" s="174"/>
      <x:c r="DR256" s="174"/>
      <x:c r="DS256" s="174"/>
      <x:c r="DT256" s="174"/>
      <x:c r="DU256" s="174"/>
      <x:c r="DV256" s="174"/>
      <x:c r="DW256" s="174"/>
      <x:c r="DX256" s="174"/>
      <x:c r="DY256" s="174"/>
      <x:c r="DZ256" s="174" t="str">
        <x:v>Title/abstract screening alone does not establish effectiveness, causality, methodological quality, transferability to Brazilian public safety or an institutional recommendation.</x:v>
      </x:c>
      <x:c r="EA256" s="174" t="str">
        <x:v>Pending</x:v>
      </x:c>
      <x:c r="EB256" s="175" t="str">
        <x:f>IF(L256="","",IF(EC256="READY","Yes","No / Pending"))</x:f>
        <x:v>No / Pending</x:v>
      </x:c>
      <x:c r="EC256" s="174" t="str">
        <x:f>IF(L256="","",IF(OR(ISNUMBER(SEARCH("Retracted Publication",Q256)),CM256="Retracted",CN256="Retracted",CM256="Expression of Concern",CN256="Expression of Concern",F256="Not used",CG256="Critical",CH256="High",CH256="Critical"),"BLOCKED — integrity or use restriction",IF(AND(CJ256="Yes",CK256="Yes",CL256="Yes"),IF(AND(CM256="Clear",CN256="Verified — clear"),IF(AND(AND(LEN(TRIM(CF256))&gt;0,LEFT(LOWER(TRIM(CF256)),7)&lt;&gt;"pending"),OR(CG256="High",CG256="Moderate"),OR(CH256="Low",CH256="Some concerns",CH256="Not applicable")),IF(AND(DD256="No",OR(DE256="HIGH",DE256="CONDITIONAL"),AND(LEN(TRIM(DF256))&gt;0,LEFT(LOWER(TRIM(DF256)),7)&lt;&gt;"pending")),IF(AND(AND(LEN(TRIM(DT256))&gt;0,LEFT(LOWER(TRIM(DT256)),7)&lt;&gt;"pending"),AND(LEN(TRIM(DU256))&gt;0,LEFT(LOWER(TRIM(DU256)),7)&lt;&gt;"pending"),OR(AND(LEN(TRIM(DV256))&gt;0,LEFT(LOWER(TRIM(DV256)),7)&lt;&gt;"pending"),AND(LEN(TRIM(DW256))&gt;0,LEFT(LOWER(TRIM(DW256)),7)&lt;&gt;"pending")),AND(LEN(TRIM(DX256))&gt;0,LEFT(LOWER(TRIM(DX256)),7)&lt;&gt;"pending")),IF(AND(F256="Claim-ready",OR(EA256="Strong",EA256="Moderate"),AND(LEN(TRIM(G256))&gt;0,LEFT(LOWER(TRIM(G256)),7)&lt;&gt;"pending"),G256&lt;&gt;"No substantive use decision is permitted from identification metadata alone.",AND(LEN(TRIM(DZ256))&gt;0,LEFT(LOWER(TRIM(DZ256)),7)&lt;&gt;"pending"),DZ256&lt;&gt;"Identification metadata alone does not permit any substantive scientific, causal, operational, or institutional claim.",AND(LEN(TRIM(EI256))&gt;0,LEFT(LOWER(TRIM(EI256)),7)&lt;&gt;"pending"),ISNUMBER(EH256),EH256&gt;0),"READY","PENDING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6" s="174" t="str">
        <x:v>Pending</x:v>
      </x:c>
      <x:c r="EE256" s="174"/>
      <x:c r="EF256" s="174" t="str">
        <x:v>Pending</x:v>
      </x:c>
      <x:c r="EG256" s="174" t="str">
        <x:v>Pending</x:v>
      </x:c>
      <x:c r="EH256" s="177"/>
      <x:c r="EI256" s="500"/>
      <x:c r="EJ256" s="174"/>
      <x:c r="EK256" s="174" t="str">
        <x:v>Pending</x:v>
      </x:c>
      <x:c r="EL256" s="177" t="n">
        <x:v>46272</x:v>
      </x:c>
      <x:c r="EM256" s="174" t="str">
        <x:v>Production PubMed record imported and reconciled to Zotero item 62ZRHQDG;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6" s="181" t="n">
        <x:f>IF(L256="","",(IF(N256&lt;&gt;"",1,0)+IF(O256&lt;&gt;"",1,0)+IF(AJ256&lt;&gt;"",1,0)+IF(AU256&lt;&gt;"",1,0)+IF(BE256&lt;&gt;"",1,0)+IF(CF256&lt;&gt;"",1,0)+IF(CJ256="Yes",1,0)+IF(CL256="Yes",1,0)+IF(DE256&lt;&gt;"Pending",1,0)+IF(F256&lt;&gt;"",1,0)+IF(DZ256&lt;&gt;"",1,0)+IF(EI256&lt;&gt;"",1,0))/12)</x:f>
        <x:v>0.5</x:v>
      </x:c>
    </x:row>
    <x:row r="257">
      <x:c r="A257" s="175" t="str">
        <x:v>EV-0254</x:v>
      </x:c>
      <x:c r="B257" s="174" t="str">
        <x:v>Integrity check</x:v>
      </x:c>
      <x:c r="C257" s="175" t="str">
        <x:f>IF(L257="","",IF(LEFT(EC257,7)="BLOCKED","🔴 Do not use for conclusion",IF(EB257="Yes","🟢 Claim-ready","🟡 Caution / context")))</x:f>
        <x:v>🟡 Caution / context</x:v>
      </x:c>
      <x:c r="D257" s="174" t="str">
        <x:f>IF(L257="","",EC257)</x:f>
        <x:v>PENDING — appropriate appraisal</x:v>
      </x:c>
      <x:c r="E257" s="174" t="str">
        <x:v>P3 — Medium</x:v>
      </x:c>
      <x:c r="F257" s="174" t="str">
        <x:v>Pending</x:v>
      </x:c>
      <x:c r="G257" s="174" t="str">
        <x:v>Title/abstract identify an explicit tactical/public-safety context and readiness domain; retain for full-text assessment.</x:v>
      </x:c>
      <x:c r="H257" s="174" t="str">
        <x:v>Obtain and review lawful full text; confirm human adjudication; then select a design-specific appraisal instrument.</x:v>
      </x:c>
      <x:c r="I257" s="174"/>
      <x:c r="J257" s="174" t="str">
        <x:v>A — Core</x:v>
      </x:c>
      <x:c r="K257" s="174" t="str">
        <x:v>IDENTIFIED</x:v>
      </x:c>
      <x:c r="L257" s="174" t="str">
        <x:v>Impact and care gaps of headache disorders in active-duty military personnel: A cross-sectional study from a European armed forces population.</x:v>
      </x:c>
      <x:c r="M257" s="174"/>
      <x:c r="N257" s="174" t="str">
        <x:v>Gobel, Carl H; Muller, Ursula; Witte, Hanno; Heinze-Kuhn, Katja; Heinze, Axel; Cirkel, Anna; Gobel, Hartmut</x:v>
      </x:c>
      <x:c r="O257" s="176" t="n">
        <x:v>2025</x:v>
      </x:c>
      <x:c r="P257" s="174" t="str">
        <x:v>Cephalalgia : an international journal of headache</x:v>
      </x:c>
      <x:c r="Q257" s="174" t="str">
        <x:v>Journal Article; Multicenter Study</x:v>
      </x:c>
      <x:c r="R257" s="174" t="str">
        <x:v>Unclear</x:v>
      </x:c>
      <x:c r="S257" s="174" t="str">
        <x:v>Unknown</x:v>
      </x:c>
      <x:c r="T257" s="174" t="str">
        <x:v>eng</x:v>
      </x:c>
      <x:c r="U257" s="174" t="str">
        <x:v>https://pubmed.ncbi.nlm.nih.gov/40965955/</x:v>
      </x:c>
      <x:c r="V257" s="174" t="str">
        <x:v>10.1177/03331024251374310</x:v>
      </x:c>
      <x:c r="W257" s="175" t="str">
        <x:f>IF(V257="","",LOWER(SUBSTITUTE(SUBSTITUTE(SUBSTITUTE(SUBSTITUTE(TRIM(V257),"https://doi.org/",""),"http://doi.org/",""),"https://dx.doi.org/",""),"doi:","")))</x:f>
        <x:v>10.1177/03331024251374310</x:v>
      </x:c>
      <x:c r="X257" s="174" t="str">
        <x:v>40965955</x:v>
      </x:c>
      <x:c r="Y257" s="174" t="str"/>
      <x:c r="Z257" s="174"/>
      <x:c r="AA257" s="174" t="str">
        <x:v>PubMed/MEDLINE</x:v>
      </x:c>
      <x:c r="AB257" s="174" t="str">
        <x:v>PUBMED-A-v1.0-2026-08-28</x:v>
      </x:c>
      <x:c r="AC257" s="174" t="str">
        <x:v>SP-PUBMED-A-20260828</x:v>
      </x:c>
      <x:c r="AD257" s="177" t="n">
        <x:v>46262</x:v>
      </x:c>
      <x:c r="AE257" s="177" t="n">
        <x:v>46272</x:v>
      </x:c>
      <x:c r="AF257" s="174" t="str">
        <x:v>D6RR56U9</x:v>
      </x:c>
      <x:c r="AG257" s="174"/>
      <x:c r="AH257" s="174" t="str">
        <x:v>Tactical Athlete → Operational Readiness Brazil</x:v>
      </x:c>
      <x:c r="AI257" s="174" t="str">
        <x:v>evidence-family:A</x:v>
      </x:c>
      <x:c r="AJ257" s="174"/>
      <x:c r="AK257" s="175" t="str">
        <x:f>IF(AJ257="","",IF(OR(LOWER(AJ257)="brazil",LOWER(AJ257)="brasil"),"Yes","No"))</x:f>
      </x:c>
      <x:c r="AL257" s="174"/>
      <x:c r="AM257" s="174"/>
      <x:c r="AN257" s="174"/>
      <x:c r="AO257" s="178"/>
      <x:c r="AP257" s="174"/>
      <x:c r="AQ257" s="174"/>
      <x:c r="AR257" s="174"/>
      <x:c r="AS257" s="174"/>
      <x:c r="AT257" s="174"/>
      <x:c r="AU257" s="174"/>
      <x:c r="AV257" s="174"/>
      <x:c r="AW257" s="174"/>
      <x:c r="AX257" s="174"/>
      <x:c r="AY257" s="174"/>
      <x:c r="AZ257" s="174"/>
      <x:c r="BA257" s="174"/>
      <x:c r="BB257" s="174"/>
      <x:c r="BC257" s="174"/>
      <x:c r="BD257" s="174"/>
      <x:c r="BE257" s="174"/>
      <x:c r="BF257" s="174"/>
      <x:c r="BG257" s="174"/>
      <x:c r="BH257" s="174"/>
      <x:c r="BI257" s="174"/>
      <x:c r="BJ257" s="174"/>
      <x:c r="BK257" s="174"/>
      <x:c r="BL257" s="174"/>
      <x:c r="BM257" s="174"/>
      <x:c r="BN257" s="174"/>
      <x:c r="BO257" s="174"/>
      <x:c r="BP257" s="174"/>
      <x:c r="BQ257" s="174"/>
      <x:c r="BR257" s="174"/>
      <x:c r="BS257" s="174"/>
      <x:c r="BT257" s="174"/>
      <x:c r="BU257" s="174"/>
      <x:c r="BV257" s="174"/>
      <x:c r="BW257" s="174"/>
      <x:c r="BX257" s="174"/>
      <x:c r="BY257" s="174"/>
      <x:c r="BZ257" s="174"/>
      <x:c r="CA257" s="174"/>
      <x:c r="CB257" s="174"/>
      <x:c r="CC257" s="174"/>
      <x:c r="CD257" s="174"/>
      <x:c r="CE257" s="174"/>
      <x:c r="CF257" s="174"/>
      <x:c r="CG257" s="174"/>
      <x:c r="CH257" s="174"/>
      <x:c r="CI257" s="179"/>
      <x:c r="CJ257" s="174" t="str">
        <x:v>Yes</x:v>
      </x:c>
      <x:c r="CK257" s="174" t="str">
        <x:v>Yes</x:v>
      </x:c>
      <x:c r="CL257" s="174" t="str">
        <x:v>Yes</x:v>
      </x:c>
      <x:c r="CM257" s="174" t="str">
        <x:v>Clear</x:v>
      </x:c>
      <x:c r="CN257" s="174" t="str">
        <x:v>Verified — clear</x:v>
      </x:c>
      <x:c r="CO257" s="177" t="n">
        <x:v>46272</x:v>
      </x:c>
      <x:c r="CP257" s="174" t="str">
        <x:v>https://pubmed.ncbi.nlm.nih.gov/40965955/</x:v>
      </x:c>
      <x:c r="CQ257" s="174"/>
      <x:c r="CR257" s="174"/>
      <x:c r="CS257" s="174"/>
      <x:c r="CT257" s="174"/>
      <x:c r="CU257" s="176"/>
      <x:c r="CV257" s="176"/>
      <x:c r="CW257" s="176"/>
      <x:c r="CX257" s="176"/>
      <x:c r="CY257" s="176"/>
      <x:c r="CZ257" s="176"/>
      <x:c r="DA257" s="176"/>
      <x:c r="DB257" s="175" t="str">
        <x:f>IF(L257="","",IF(AND(COUNT(CU257:DA257)=7,OR(CU257=0,CU257=1,CU257=2),OR(CV257=0,CV257=1,CV257=2),OR(CW257=0,CW257=1,CW257=2),OR(CX257=0,CX257=1,CX257=2),OR(CY257=0,CY257=1,CY257=2),OR(CZ257=0,CZ257=1,CZ257=2),OR(DA257=0,DA257=1,DA257=2)),SUM(CU257:DA257),""))</x:f>
      </x:c>
      <x:c r="DC257" s="180" t="str">
        <x:f>IF(DB257="","",ROUND(DB257/14*10,1))</x:f>
      </x:c>
      <x:c r="DD257" s="174" t="str">
        <x:v>Pending</x:v>
      </x:c>
      <x:c r="DE257" s="175" t="str">
        <x:f>IF(L257="","",IF(DC257="","Pending",IF(DD257="Yes","CONDITIONAL — safety override",IF(DC257&gt;=8,"HIGH",IF(DC257&gt;=5,"CONDITIONAL","LOW")))))</x:f>
        <x:v>Pending</x:v>
      </x:c>
      <x:c r="DF257" s="174" t="str">
        <x:v>Pending screening and full-text appraisal; no transferability judgment made at identification.</x:v>
      </x:c>
      <x:c r="DG257" s="174"/>
      <x:c r="DH257" s="174"/>
      <x:c r="DI257" s="174"/>
      <x:c r="DJ257" s="174"/>
      <x:c r="DK257" s="174"/>
      <x:c r="DL257" s="174"/>
      <x:c r="DM257" s="174"/>
      <x:c r="DN257" s="174"/>
      <x:c r="DO257" s="174"/>
      <x:c r="DP257" s="174"/>
      <x:c r="DQ257" s="174"/>
      <x:c r="DR257" s="174"/>
      <x:c r="DS257" s="174"/>
      <x:c r="DT257" s="174"/>
      <x:c r="DU257" s="174"/>
      <x:c r="DV257" s="174"/>
      <x:c r="DW257" s="174"/>
      <x:c r="DX257" s="174"/>
      <x:c r="DY257" s="174"/>
      <x:c r="DZ257" s="174" t="str">
        <x:v>Title/abstract screening alone does not establish effectiveness, causality, methodological quality, transferability to Brazilian public safety or an institutional recommendation.</x:v>
      </x:c>
      <x:c r="EA257" s="174" t="str">
        <x:v>Pending</x:v>
      </x:c>
      <x:c r="EB257" s="175" t="str">
        <x:f>IF(L257="","",IF(EC257="READY","Yes","No / Pending"))</x:f>
        <x:v>No / Pending</x:v>
      </x:c>
      <x:c r="EC257" s="174" t="str">
        <x:f>IF(L257="","",IF(OR(ISNUMBER(SEARCH("Retracted Publication",Q257)),CM257="Retracted",CN257="Retracted",CM257="Expression of Concern",CN257="Expression of Concern",F257="Not used",CG257="Critical",CH257="High",CH257="Critical"),"BLOCKED — integrity or use restriction",IF(AND(CJ257="Yes",CK257="Yes",CL257="Yes"),IF(AND(CM257="Clear",CN257="Verified — clear"),IF(AND(AND(LEN(TRIM(CF257))&gt;0,LEFT(LOWER(TRIM(CF257)),7)&lt;&gt;"pending"),OR(CG257="High",CG257="Moderate"),OR(CH257="Low",CH257="Some concerns",CH257="Not applicable")),IF(AND(DD257="No",OR(DE257="HIGH",DE257="CONDITIONAL"),AND(LEN(TRIM(DF257))&gt;0,LEFT(LOWER(TRIM(DF257)),7)&lt;&gt;"pending")),IF(AND(AND(LEN(TRIM(DT257))&gt;0,LEFT(LOWER(TRIM(DT257)),7)&lt;&gt;"pending"),AND(LEN(TRIM(DU257))&gt;0,LEFT(LOWER(TRIM(DU257)),7)&lt;&gt;"pending"),OR(AND(LEN(TRIM(DV257))&gt;0,LEFT(LOWER(TRIM(DV257)),7)&lt;&gt;"pending"),AND(LEN(TRIM(DW257))&gt;0,LEFT(LOWER(TRIM(DW257)),7)&lt;&gt;"pending")),AND(LEN(TRIM(DX257))&gt;0,LEFT(LOWER(TRIM(DX257)),7)&lt;&gt;"pending")),IF(AND(F257="Claim-ready",OR(EA257="Strong",EA257="Moderate"),AND(LEN(TRIM(G257))&gt;0,LEFT(LOWER(TRIM(G257)),7)&lt;&gt;"pending"),G257&lt;&gt;"No substantive use decision is permitted from identification metadata alone.",AND(LEN(TRIM(DZ257))&gt;0,LEFT(LOWER(TRIM(DZ257)),7)&lt;&gt;"pending"),DZ257&lt;&gt;"Identification metadata alone does not permit any substantive scientific, causal, operational, or institutional claim.",AND(LEN(TRIM(EI257))&gt;0,LEFT(LOWER(TRIM(EI257)),7)&lt;&gt;"pending"),ISNUMBER(EH257),EH257&gt;0),"READY","PENDING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7" s="174" t="str">
        <x:v>Pending</x:v>
      </x:c>
      <x:c r="EE257" s="174"/>
      <x:c r="EF257" s="174" t="str">
        <x:v>Pending</x:v>
      </x:c>
      <x:c r="EG257" s="174" t="str">
        <x:v>Pending</x:v>
      </x:c>
      <x:c r="EH257" s="177"/>
      <x:c r="EI257" s="500"/>
      <x:c r="EJ257" s="174"/>
      <x:c r="EK257" s="174" t="str">
        <x:v>Pending</x:v>
      </x:c>
      <x:c r="EL257" s="177" t="n">
        <x:v>46272</x:v>
      </x:c>
      <x:c r="EM257" s="174" t="str">
        <x:v>Production PubMed record imported and reconciled to Zotero item D6RR56U9;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7" s="181" t="n">
        <x:f>IF(L257="","",(IF(N257&lt;&gt;"",1,0)+IF(O257&lt;&gt;"",1,0)+IF(AJ257&lt;&gt;"",1,0)+IF(AU257&lt;&gt;"",1,0)+IF(BE257&lt;&gt;"",1,0)+IF(CF257&lt;&gt;"",1,0)+IF(CJ257="Yes",1,0)+IF(CL257="Yes",1,0)+IF(DE257&lt;&gt;"Pending",1,0)+IF(F257&lt;&gt;"",1,0)+IF(DZ257&lt;&gt;"",1,0)+IF(EI257&lt;&gt;"",1,0))/12)</x:f>
        <x:v>0.5</x:v>
      </x:c>
    </x:row>
    <x:row r="258">
      <x:c r="A258" s="175" t="str">
        <x:v>EV-0255</x:v>
      </x:c>
      <x:c r="B258" s="174" t="str">
        <x:v>Integrity check</x:v>
      </x:c>
      <x:c r="C258" s="175" t="str">
        <x:f>IF(L258="","",IF(LEFT(EC258,7)="BLOCKED","🔴 Do not use for conclusion",IF(EB258="Yes","🟢 Claim-ready","🟡 Caution / context")))</x:f>
        <x:v>🟡 Caution / context</x:v>
      </x:c>
      <x:c r="D258" s="174" t="str">
        <x:f>IF(L258="","",EC258)</x:f>
        <x:v>PENDING — appropriate appraisal</x:v>
      </x:c>
      <x:c r="E258" s="174" t="str">
        <x:v>P3 — Medium</x:v>
      </x:c>
      <x:c r="F258" s="174" t="str">
        <x:v>Pending</x:v>
      </x:c>
      <x:c r="G258" s="174" t="str">
        <x:v>Title/abstract identify an explicit tactical/public-safety context and readiness domain; retain for full-text assessment.</x:v>
      </x:c>
      <x:c r="H258" s="174" t="str">
        <x:v>Obtain and review lawful full text; confirm human adjudication; then select a design-specific appraisal instrument.</x:v>
      </x:c>
      <x:c r="I258" s="174"/>
      <x:c r="J258" s="174" t="str">
        <x:v>B — APHT / Medical Readiness</x:v>
      </x:c>
      <x:c r="K258" s="174" t="str">
        <x:v>IDENTIFIED</x:v>
      </x:c>
      <x:c r="L258" s="174" t="str">
        <x:v>A Back-to-Basics Approach for Resuscitation: Storage and Transportation of Whole Blood in Chest Harness.</x:v>
      </x:c>
      <x:c r="M258" s="174"/>
      <x:c r="N258" s="174" t="str">
        <x:v>Geracci, Jamison P; Mitchell, Zachary; Carr, Kyle W</x:v>
      </x:c>
      <x:c r="O258" s="176" t="n">
        <x:v>2025</x:v>
      </x:c>
      <x:c r="P258" s="174" t="str">
        <x:v>Journal of special operations medicine : a peer reviewed journal for SOF medical professionals</x:v>
      </x:c>
      <x:c r="Q258" s="174" t="str">
        <x:v>Case Reports; Journal Article; Review</x:v>
      </x:c>
      <x:c r="R258" s="174" t="str">
        <x:v>Unclear</x:v>
      </x:c>
      <x:c r="S258" s="174" t="str">
        <x:v>Unknown</x:v>
      </x:c>
      <x:c r="T258" s="174" t="str">
        <x:v>eng</x:v>
      </x:c>
      <x:c r="U258" s="174" t="str">
        <x:v>https://pubmed.ncbi.nlm.nih.gov/40956788/</x:v>
      </x:c>
      <x:c r="V258" s="174" t="str">
        <x:v>10.55460/w3gd-c40g</x:v>
      </x:c>
      <x:c r="W258" s="175" t="str">
        <x:f>IF(V258="","",LOWER(SUBSTITUTE(SUBSTITUTE(SUBSTITUTE(SUBSTITUTE(TRIM(V258),"https://doi.org/",""),"http://doi.org/",""),"https://dx.doi.org/",""),"doi:","")))</x:f>
        <x:v>10.55460/w3gd-c40g</x:v>
      </x:c>
      <x:c r="X258" s="174" t="str">
        <x:v>40956788</x:v>
      </x:c>
      <x:c r="Y258" s="174" t="str"/>
      <x:c r="Z258" s="174"/>
      <x:c r="AA258" s="174" t="str">
        <x:v>PubMed/MEDLINE</x:v>
      </x:c>
      <x:c r="AB258" s="174" t="str">
        <x:v>PUBMED-B-v1.0-2026-08-28</x:v>
      </x:c>
      <x:c r="AC258" s="174" t="str">
        <x:v>SP-PUBMED-B-20260828</x:v>
      </x:c>
      <x:c r="AD258" s="177" t="n">
        <x:v>46262</x:v>
      </x:c>
      <x:c r="AE258" s="177" t="n">
        <x:v>46272</x:v>
      </x:c>
      <x:c r="AF258" s="174" t="str">
        <x:v>25EC984M</x:v>
      </x:c>
      <x:c r="AG258" s="174"/>
      <x:c r="AH258" s="174" t="str">
        <x:v>Tactical Athlete → Operational Readiness Brazil</x:v>
      </x:c>
      <x:c r="AI258" s="174" t="str">
        <x:v>evidence-family:B</x:v>
      </x:c>
      <x:c r="AJ258" s="174"/>
      <x:c r="AK258" s="175" t="str">
        <x:f>IF(AJ258="","",IF(OR(LOWER(AJ258)="brazil",LOWER(AJ258)="brasil"),"Yes","No"))</x:f>
      </x:c>
      <x:c r="AL258" s="174"/>
      <x:c r="AM258" s="174"/>
      <x:c r="AN258" s="174"/>
      <x:c r="AO258" s="178"/>
      <x:c r="AP258" s="174"/>
      <x:c r="AQ258" s="174"/>
      <x:c r="AR258" s="174"/>
      <x:c r="AS258" s="174"/>
      <x:c r="AT258" s="174"/>
      <x:c r="AU258" s="174"/>
      <x:c r="AV258" s="174"/>
      <x:c r="AW258" s="174"/>
      <x:c r="AX258" s="174"/>
      <x:c r="AY258" s="174"/>
      <x:c r="AZ258" s="174"/>
      <x:c r="BA258" s="174"/>
      <x:c r="BB258" s="174"/>
      <x:c r="BC258" s="174"/>
      <x:c r="BD258" s="174"/>
      <x:c r="BE258" s="174"/>
      <x:c r="BF258" s="174"/>
      <x:c r="BG258" s="174"/>
      <x:c r="BH258" s="174"/>
      <x:c r="BI258" s="174"/>
      <x:c r="BJ258" s="174"/>
      <x:c r="BK258" s="174"/>
      <x:c r="BL258" s="174"/>
      <x:c r="BM258" s="174"/>
      <x:c r="BN258" s="174"/>
      <x:c r="BO258" s="174"/>
      <x:c r="BP258" s="174"/>
      <x:c r="BQ258" s="174"/>
      <x:c r="BR258" s="174"/>
      <x:c r="BS258" s="174"/>
      <x:c r="BT258" s="174"/>
      <x:c r="BU258" s="174"/>
      <x:c r="BV258" s="174"/>
      <x:c r="BW258" s="174"/>
      <x:c r="BX258" s="174"/>
      <x:c r="BY258" s="174"/>
      <x:c r="BZ258" s="174"/>
      <x:c r="CA258" s="174"/>
      <x:c r="CB258" s="174"/>
      <x:c r="CC258" s="174"/>
      <x:c r="CD258" s="174"/>
      <x:c r="CE258" s="174"/>
      <x:c r="CF258" s="174"/>
      <x:c r="CG258" s="174"/>
      <x:c r="CH258" s="174"/>
      <x:c r="CI258" s="179"/>
      <x:c r="CJ258" s="174" t="str">
        <x:v>Yes</x:v>
      </x:c>
      <x:c r="CK258" s="174" t="str">
        <x:v>Yes</x:v>
      </x:c>
      <x:c r="CL258" s="174" t="str">
        <x:v>Yes</x:v>
      </x:c>
      <x:c r="CM258" s="174" t="str">
        <x:v>Clear</x:v>
      </x:c>
      <x:c r="CN258" s="174" t="str">
        <x:v>Verified — clear</x:v>
      </x:c>
      <x:c r="CO258" s="177" t="n">
        <x:v>46272</x:v>
      </x:c>
      <x:c r="CP258" s="174" t="str">
        <x:v>https://pubmed.ncbi.nlm.nih.gov/40956788/</x:v>
      </x:c>
      <x:c r="CQ258" s="174"/>
      <x:c r="CR258" s="174"/>
      <x:c r="CS258" s="174"/>
      <x:c r="CT258" s="174"/>
      <x:c r="CU258" s="176"/>
      <x:c r="CV258" s="176"/>
      <x:c r="CW258" s="176"/>
      <x:c r="CX258" s="176"/>
      <x:c r="CY258" s="176"/>
      <x:c r="CZ258" s="176"/>
      <x:c r="DA258" s="176"/>
      <x:c r="DB258" s="175" t="str">
        <x:f>IF(L258="","",IF(AND(COUNT(CU258:DA258)=7,OR(CU258=0,CU258=1,CU258=2),OR(CV258=0,CV258=1,CV258=2),OR(CW258=0,CW258=1,CW258=2),OR(CX258=0,CX258=1,CX258=2),OR(CY258=0,CY258=1,CY258=2),OR(CZ258=0,CZ258=1,CZ258=2),OR(DA258=0,DA258=1,DA258=2)),SUM(CU258:DA258),""))</x:f>
      </x:c>
      <x:c r="DC258" s="180" t="str">
        <x:f>IF(DB258="","",ROUND(DB258/14*10,1))</x:f>
      </x:c>
      <x:c r="DD258" s="174" t="str">
        <x:v>Pending</x:v>
      </x:c>
      <x:c r="DE258" s="175" t="str">
        <x:f>IF(L258="","",IF(DC258="","Pending",IF(DD258="Yes","CONDITIONAL — safety override",IF(DC258&gt;=8,"HIGH",IF(DC258&gt;=5,"CONDITIONAL","LOW")))))</x:f>
        <x:v>Pending</x:v>
      </x:c>
      <x:c r="DF258" s="174" t="str">
        <x:v>Pending screening and full-text appraisal; no transferability judgment made at identification.</x:v>
      </x:c>
      <x:c r="DG258" s="174"/>
      <x:c r="DH258" s="174"/>
      <x:c r="DI258" s="174"/>
      <x:c r="DJ258" s="174"/>
      <x:c r="DK258" s="174"/>
      <x:c r="DL258" s="174"/>
      <x:c r="DM258" s="174"/>
      <x:c r="DN258" s="174"/>
      <x:c r="DO258" s="174"/>
      <x:c r="DP258" s="174"/>
      <x:c r="DQ258" s="174"/>
      <x:c r="DR258" s="174"/>
      <x:c r="DS258" s="174"/>
      <x:c r="DT258" s="174"/>
      <x:c r="DU258" s="174"/>
      <x:c r="DV258" s="174"/>
      <x:c r="DW258" s="174"/>
      <x:c r="DX258" s="174"/>
      <x:c r="DY258" s="174"/>
      <x:c r="DZ258" s="174" t="str">
        <x:v>Title/abstract screening alone does not establish effectiveness, causality, methodological quality, transferability to Brazilian public safety or an institutional recommendation.</x:v>
      </x:c>
      <x:c r="EA258" s="174" t="str">
        <x:v>Pending</x:v>
      </x:c>
      <x:c r="EB258" s="175" t="str">
        <x:f>IF(L258="","",IF(EC258="READY","Yes","No / Pending"))</x:f>
        <x:v>No / Pending</x:v>
      </x:c>
      <x:c r="EC258" s="174" t="str">
        <x:f>IF(L258="","",IF(OR(ISNUMBER(SEARCH("Retracted Publication",Q258)),CM258="Retracted",CN258="Retracted",CM258="Expression of Concern",CN258="Expression of Concern",F258="Not used",CG258="Critical",CH258="High",CH258="Critical"),"BLOCKED — integrity or use restriction",IF(AND(CJ258="Yes",CK258="Yes",CL258="Yes"),IF(AND(CM258="Clear",CN258="Verified — clear"),IF(AND(AND(LEN(TRIM(CF258))&gt;0,LEFT(LOWER(TRIM(CF258)),7)&lt;&gt;"pending"),OR(CG258="High",CG258="Moderate"),OR(CH258="Low",CH258="Some concerns",CH258="Not applicable")),IF(AND(DD258="No",OR(DE258="HIGH",DE258="CONDITIONAL"),AND(LEN(TRIM(DF258))&gt;0,LEFT(LOWER(TRIM(DF258)),7)&lt;&gt;"pending")),IF(AND(AND(LEN(TRIM(DT258))&gt;0,LEFT(LOWER(TRIM(DT258)),7)&lt;&gt;"pending"),AND(LEN(TRIM(DU258))&gt;0,LEFT(LOWER(TRIM(DU258)),7)&lt;&gt;"pending"),OR(AND(LEN(TRIM(DV258))&gt;0,LEFT(LOWER(TRIM(DV258)),7)&lt;&gt;"pending"),AND(LEN(TRIM(DW258))&gt;0,LEFT(LOWER(TRIM(DW258)),7)&lt;&gt;"pending")),AND(LEN(TRIM(DX258))&gt;0,LEFT(LOWER(TRIM(DX258)),7)&lt;&gt;"pending")),IF(AND(F258="Claim-ready",OR(EA258="Strong",EA258="Moderate"),AND(LEN(TRIM(G258))&gt;0,LEFT(LOWER(TRIM(G258)),7)&lt;&gt;"pending"),G258&lt;&gt;"No substantive use decision is permitted from identification metadata alone.",AND(LEN(TRIM(DZ258))&gt;0,LEFT(LOWER(TRIM(DZ258)),7)&lt;&gt;"pending"),DZ258&lt;&gt;"Identification metadata alone does not permit any substantive scientific, causal, operational, or institutional claim.",AND(LEN(TRIM(EI258))&gt;0,LEFT(LOWER(TRIM(EI258)),7)&lt;&gt;"pending"),ISNUMBER(EH258),EH258&gt;0),"READY","PENDING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8" s="174" t="str">
        <x:v>Pending</x:v>
      </x:c>
      <x:c r="EE258" s="174"/>
      <x:c r="EF258" s="174" t="str">
        <x:v>Pending</x:v>
      </x:c>
      <x:c r="EG258" s="174" t="str">
        <x:v>Pending</x:v>
      </x:c>
      <x:c r="EH258" s="177"/>
      <x:c r="EI258" s="500"/>
      <x:c r="EJ258" s="174"/>
      <x:c r="EK258" s="174" t="str">
        <x:v>Pending</x:v>
      </x:c>
      <x:c r="EL258" s="177" t="n">
        <x:v>46272</x:v>
      </x:c>
      <x:c r="EM258" s="174" t="str">
        <x:v>Production PubMed record imported and reconciled to Zotero item 25EC984M;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8" s="181" t="n">
        <x:f>IF(L258="","",(IF(N258&lt;&gt;"",1,0)+IF(O258&lt;&gt;"",1,0)+IF(AJ258&lt;&gt;"",1,0)+IF(AU258&lt;&gt;"",1,0)+IF(BE258&lt;&gt;"",1,0)+IF(CF258&lt;&gt;"",1,0)+IF(CJ258="Yes",1,0)+IF(CL258="Yes",1,0)+IF(DE258&lt;&gt;"Pending",1,0)+IF(F258&lt;&gt;"",1,0)+IF(DZ258&lt;&gt;"",1,0)+IF(EI258&lt;&gt;"",1,0))/12)</x:f>
        <x:v>0.5</x:v>
      </x:c>
    </x:row>
    <x:row r="259">
      <x:c r="A259" s="175" t="str">
        <x:v>EV-0256</x:v>
      </x:c>
      <x:c r="B259" s="174" t="str">
        <x:v>Integrity check</x:v>
      </x:c>
      <x:c r="C259" s="175" t="str">
        <x:f>IF(L259="","",IF(LEFT(EC259,7)="BLOCKED","🔴 Do not use for conclusion",IF(EB259="Yes","🟢 Claim-ready","🟡 Caution / context")))</x:f>
        <x:v>🟡 Caution / context</x:v>
      </x:c>
      <x:c r="D259" s="174" t="str">
        <x:f>IF(L259="","",EC259)</x:f>
        <x:v>PENDING — appropriate appraisal</x:v>
      </x:c>
      <x:c r="E259" s="174" t="str">
        <x:v>P3 — Medium</x:v>
      </x:c>
      <x:c r="F259" s="174" t="str">
        <x:v>Pending</x:v>
      </x:c>
      <x:c r="G259" s="174" t="str">
        <x:v>Title/abstract identify an explicit implementation-science construct; retain for full-text assessment.</x:v>
      </x:c>
      <x:c r="H259" s="174" t="str">
        <x:v>Obtain and review lawful full text; confirm human adjudication; then select a design-specific appraisal instrument.</x:v>
      </x:c>
      <x:c r="I259" s="174"/>
      <x:c r="J259" s="174" t="str">
        <x:v>C — Implementation Science</x:v>
      </x:c>
      <x:c r="K259" s="174" t="str">
        <x:v>IDENTIFIED</x:v>
      </x:c>
      <x:c r="L259" s="174" t="str">
        <x:v>Situational Analysis and Planning of a Community-Based Multicomponent Intervention to Prevent Adolescent Alcohol Use: The Prev.Action Study.</x:v>
      </x:c>
      <x:c r="M259" s="174"/>
      <x:c r="N259" s="174" t="str">
        <x:v>Soares-Santos, Luis Eduardo; Oliveira, Matheus de Carlos Silva; Mendes-Sousa, Marilia M; Caetano, Sheila C; Valente, Juliana Y; Sanchez, Zila M</x:v>
      </x:c>
      <x:c r="O259" s="176" t="n">
        <x:v>2025</x:v>
      </x:c>
      <x:c r="P259" s="174" t="str">
        <x:v>Health promotion practice</x:v>
      </x:c>
      <x:c r="Q259" s="174" t="str">
        <x:v>Journal Article</x:v>
      </x:c>
      <x:c r="R259" s="174" t="str">
        <x:v>Unclear</x:v>
      </x:c>
      <x:c r="S259" s="174" t="str">
        <x:v>Unknown</x:v>
      </x:c>
      <x:c r="T259" s="174" t="str">
        <x:v>eng</x:v>
      </x:c>
      <x:c r="U259" s="174" t="str">
        <x:v>https://pubmed.ncbi.nlm.nih.gov/40940647/</x:v>
      </x:c>
      <x:c r="V259" s="174" t="str">
        <x:v>10.1177/15248399251366355</x:v>
      </x:c>
      <x:c r="W259" s="175" t="str">
        <x:f>IF(V259="","",LOWER(SUBSTITUTE(SUBSTITUTE(SUBSTITUTE(SUBSTITUTE(TRIM(V259),"https://doi.org/",""),"http://doi.org/",""),"https://dx.doi.org/",""),"doi:","")))</x:f>
        <x:v>10.1177/15248399251366355</x:v>
      </x:c>
      <x:c r="X259" s="174" t="str">
        <x:v>40940647</x:v>
      </x:c>
      <x:c r="Y259" s="174" t="str"/>
      <x:c r="Z259" s="174"/>
      <x:c r="AA259" s="174" t="str">
        <x:v>PubMed/MEDLINE</x:v>
      </x:c>
      <x:c r="AB259" s="174" t="str">
        <x:v>PUBMED-C-v1.0-2026-08-28</x:v>
      </x:c>
      <x:c r="AC259" s="174" t="str">
        <x:v>SP-PUBMED-C-20260828</x:v>
      </x:c>
      <x:c r="AD259" s="177" t="n">
        <x:v>46262</x:v>
      </x:c>
      <x:c r="AE259" s="177" t="n">
        <x:v>46272</x:v>
      </x:c>
      <x:c r="AF259" s="174" t="str">
        <x:v>AS33YJHQ</x:v>
      </x:c>
      <x:c r="AG259" s="174"/>
      <x:c r="AH259" s="174" t="str">
        <x:v>Tactical Athlete → Operational Readiness Brazil</x:v>
      </x:c>
      <x:c r="AI259" s="174" t="str">
        <x:v>evidence-family:C</x:v>
      </x:c>
      <x:c r="AJ259" s="174"/>
      <x:c r="AK259" s="175" t="str">
        <x:f>IF(AJ259="","",IF(OR(LOWER(AJ259)="brazil",LOWER(AJ259)="brasil"),"Yes","No"))</x:f>
      </x:c>
      <x:c r="AL259" s="174"/>
      <x:c r="AM259" s="174"/>
      <x:c r="AN259" s="174"/>
      <x:c r="AO259" s="178"/>
      <x:c r="AP259" s="174"/>
      <x:c r="AQ259" s="174"/>
      <x:c r="AR259" s="174"/>
      <x:c r="AS259" s="174"/>
      <x:c r="AT259" s="174"/>
      <x:c r="AU259" s="174"/>
      <x:c r="AV259" s="174"/>
      <x:c r="AW259" s="174"/>
      <x:c r="AX259" s="174"/>
      <x:c r="AY259" s="174"/>
      <x:c r="AZ259" s="174"/>
      <x:c r="BA259" s="174"/>
      <x:c r="BB259" s="174"/>
      <x:c r="BC259" s="174"/>
      <x:c r="BD259" s="174"/>
      <x:c r="BE259" s="174"/>
      <x:c r="BF259" s="174"/>
      <x:c r="BG259" s="174"/>
      <x:c r="BH259" s="174"/>
      <x:c r="BI259" s="174"/>
      <x:c r="BJ259" s="174"/>
      <x:c r="BK259" s="174"/>
      <x:c r="BL259" s="174"/>
      <x:c r="BM259" s="174"/>
      <x:c r="BN259" s="174"/>
      <x:c r="BO259" s="174"/>
      <x:c r="BP259" s="174"/>
      <x:c r="BQ259" s="174"/>
      <x:c r="BR259" s="174"/>
      <x:c r="BS259" s="174"/>
      <x:c r="BT259" s="174"/>
      <x:c r="BU259" s="174"/>
      <x:c r="BV259" s="174"/>
      <x:c r="BW259" s="174"/>
      <x:c r="BX259" s="174"/>
      <x:c r="BY259" s="174"/>
      <x:c r="BZ259" s="174"/>
      <x:c r="CA259" s="174"/>
      <x:c r="CB259" s="174"/>
      <x:c r="CC259" s="174"/>
      <x:c r="CD259" s="174"/>
      <x:c r="CE259" s="174"/>
      <x:c r="CF259" s="174"/>
      <x:c r="CG259" s="174"/>
      <x:c r="CH259" s="174"/>
      <x:c r="CI259" s="179"/>
      <x:c r="CJ259" s="174" t="str">
        <x:v>Yes</x:v>
      </x:c>
      <x:c r="CK259" s="174" t="str">
        <x:v>Yes</x:v>
      </x:c>
      <x:c r="CL259" s="174" t="str">
        <x:v>Yes</x:v>
      </x:c>
      <x:c r="CM259" s="174" t="str">
        <x:v>Clear</x:v>
      </x:c>
      <x:c r="CN259" s="174" t="str">
        <x:v>Verified — clear</x:v>
      </x:c>
      <x:c r="CO259" s="177" t="n">
        <x:v>46272</x:v>
      </x:c>
      <x:c r="CP259" s="174" t="str">
        <x:v>https://pubmed.ncbi.nlm.nih.gov/40940647/</x:v>
      </x:c>
      <x:c r="CQ259" s="174"/>
      <x:c r="CR259" s="174"/>
      <x:c r="CS259" s="174"/>
      <x:c r="CT259" s="174"/>
      <x:c r="CU259" s="176"/>
      <x:c r="CV259" s="176"/>
      <x:c r="CW259" s="176"/>
      <x:c r="CX259" s="176"/>
      <x:c r="CY259" s="176"/>
      <x:c r="CZ259" s="176"/>
      <x:c r="DA259" s="176"/>
      <x:c r="DB259" s="175" t="str">
        <x:f>IF(L259="","",IF(AND(COUNT(CU259:DA259)=7,OR(CU259=0,CU259=1,CU259=2),OR(CV259=0,CV259=1,CV259=2),OR(CW259=0,CW259=1,CW259=2),OR(CX259=0,CX259=1,CX259=2),OR(CY259=0,CY259=1,CY259=2),OR(CZ259=0,CZ259=1,CZ259=2),OR(DA259=0,DA259=1,DA259=2)),SUM(CU259:DA259),""))</x:f>
      </x:c>
      <x:c r="DC259" s="180" t="str">
        <x:f>IF(DB259="","",ROUND(DB259/14*10,1))</x:f>
      </x:c>
      <x:c r="DD259" s="174" t="str">
        <x:v>Pending</x:v>
      </x:c>
      <x:c r="DE259" s="175" t="str">
        <x:f>IF(L259="","",IF(DC259="","Pending",IF(DD259="Yes","CONDITIONAL — safety override",IF(DC259&gt;=8,"HIGH",IF(DC259&gt;=5,"CONDITIONAL","LOW")))))</x:f>
        <x:v>Pending</x:v>
      </x:c>
      <x:c r="DF259" s="174" t="str">
        <x:v>Pending screening and full-text appraisal; no transferability judgment made at identification.</x:v>
      </x:c>
      <x:c r="DG259" s="174"/>
      <x:c r="DH259" s="174"/>
      <x:c r="DI259" s="174"/>
      <x:c r="DJ259" s="174"/>
      <x:c r="DK259" s="174"/>
      <x:c r="DL259" s="174"/>
      <x:c r="DM259" s="174"/>
      <x:c r="DN259" s="174"/>
      <x:c r="DO259" s="174"/>
      <x:c r="DP259" s="174"/>
      <x:c r="DQ259" s="174"/>
      <x:c r="DR259" s="174"/>
      <x:c r="DS259" s="174"/>
      <x:c r="DT259" s="174"/>
      <x:c r="DU259" s="174"/>
      <x:c r="DV259" s="174"/>
      <x:c r="DW259" s="174"/>
      <x:c r="DX259" s="174"/>
      <x:c r="DY259" s="174"/>
      <x:c r="DZ259" s="174" t="str">
        <x:v>Title/abstract screening alone does not establish effectiveness, causality, methodological quality, transferability to Brazilian public safety or an institutional recommendation.</x:v>
      </x:c>
      <x:c r="EA259" s="174" t="str">
        <x:v>Pending</x:v>
      </x:c>
      <x:c r="EB259" s="175" t="str">
        <x:f>IF(L259="","",IF(EC259="READY","Yes","No / Pending"))</x:f>
        <x:v>No / Pending</x:v>
      </x:c>
      <x:c r="EC259" s="174" t="str">
        <x:f>IF(L259="","",IF(OR(ISNUMBER(SEARCH("Retracted Publication",Q259)),CM259="Retracted",CN259="Retracted",CM259="Expression of Concern",CN259="Expression of Concern",F259="Not used",CG259="Critical",CH259="High",CH259="Critical"),"BLOCKED — integrity or use restriction",IF(AND(CJ259="Yes",CK259="Yes",CL259="Yes"),IF(AND(CM259="Clear",CN259="Verified — clear"),IF(AND(AND(LEN(TRIM(CF259))&gt;0,LEFT(LOWER(TRIM(CF259)),7)&lt;&gt;"pending"),OR(CG259="High",CG259="Moderate"),OR(CH259="Low",CH259="Some concerns",CH259="Not applicable")),IF(AND(DD259="No",OR(DE259="HIGH",DE259="CONDITIONAL"),AND(LEN(TRIM(DF259))&gt;0,LEFT(LOWER(TRIM(DF259)),7)&lt;&gt;"pending")),IF(AND(AND(LEN(TRIM(DT259))&gt;0,LEFT(LOWER(TRIM(DT259)),7)&lt;&gt;"pending"),AND(LEN(TRIM(DU259))&gt;0,LEFT(LOWER(TRIM(DU259)),7)&lt;&gt;"pending"),OR(AND(LEN(TRIM(DV259))&gt;0,LEFT(LOWER(TRIM(DV259)),7)&lt;&gt;"pending"),AND(LEN(TRIM(DW259))&gt;0,LEFT(LOWER(TRIM(DW259)),7)&lt;&gt;"pending")),AND(LEN(TRIM(DX259))&gt;0,LEFT(LOWER(TRIM(DX259)),7)&lt;&gt;"pending")),IF(AND(F259="Claim-ready",OR(EA259="Strong",EA259="Moderate"),AND(LEN(TRIM(G259))&gt;0,LEFT(LOWER(TRIM(G259)),7)&lt;&gt;"pending"),G259&lt;&gt;"No substantive use decision is permitted from identification metadata alone.",AND(LEN(TRIM(DZ259))&gt;0,LEFT(LOWER(TRIM(DZ259)),7)&lt;&gt;"pending"),DZ259&lt;&gt;"Identification metadata alone does not permit any substantive scientific, causal, operational, or institutional claim.",AND(LEN(TRIM(EI259))&gt;0,LEFT(LOWER(TRIM(EI259)),7)&lt;&gt;"pending"),ISNUMBER(EH259),EH259&gt;0),"READY","PENDING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59" s="174" t="str">
        <x:v>Pending</x:v>
      </x:c>
      <x:c r="EE259" s="174"/>
      <x:c r="EF259" s="174" t="str">
        <x:v>Pending</x:v>
      </x:c>
      <x:c r="EG259" s="174" t="str">
        <x:v>Pending</x:v>
      </x:c>
      <x:c r="EH259" s="177"/>
      <x:c r="EI259" s="500"/>
      <x:c r="EJ259" s="174"/>
      <x:c r="EK259" s="174" t="str">
        <x:v>Pending</x:v>
      </x:c>
      <x:c r="EL259" s="177" t="n">
        <x:v>46272</x:v>
      </x:c>
      <x:c r="EM259" s="174" t="str">
        <x:v>Production PubMed record imported and reconciled to Zotero item AS33YJHQ;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59" s="181" t="n">
        <x:f>IF(L259="","",(IF(N259&lt;&gt;"",1,0)+IF(O259&lt;&gt;"",1,0)+IF(AJ259&lt;&gt;"",1,0)+IF(AU259&lt;&gt;"",1,0)+IF(BE259&lt;&gt;"",1,0)+IF(CF259&lt;&gt;"",1,0)+IF(CJ259="Yes",1,0)+IF(CL259="Yes",1,0)+IF(DE259&lt;&gt;"Pending",1,0)+IF(F259&lt;&gt;"",1,0)+IF(DZ259&lt;&gt;"",1,0)+IF(EI259&lt;&gt;"",1,0))/12)</x:f>
        <x:v>0.5</x:v>
      </x:c>
    </x:row>
    <x:row r="260">
      <x:c r="A260" s="175" t="str">
        <x:v>EV-0257</x:v>
      </x:c>
      <x:c r="B260" s="174" t="str">
        <x:v>Integrity check</x:v>
      </x:c>
      <x:c r="C260" s="175" t="str">
        <x:f>IF(L260="","",IF(LEFT(EC260,7)="BLOCKED","🔴 Do not use for conclusion",IF(EB260="Yes","🟢 Claim-ready","🟡 Caution / context")))</x:f>
        <x:v>🟡 Caution / context</x:v>
      </x:c>
      <x:c r="D260" s="174" t="str">
        <x:f>IF(L260="","",EC260)</x:f>
        <x:v>PENDING — appropriate appraisal</x:v>
      </x:c>
      <x:c r="E260" s="174" t="str">
        <x:v>P3 — Medium</x:v>
      </x:c>
      <x:c r="F260" s="174" t="str">
        <x:v>Pending</x:v>
      </x:c>
      <x:c r="G260" s="174" t="str">
        <x:v>Title/abstract identify an explicit operational APHT/medical-readiness topic; retain for full-text assessment.</x:v>
      </x:c>
      <x:c r="H260" s="174" t="str">
        <x:v>Obtain and review lawful full text; confirm human adjudication; then select a design-specific appraisal instrument.</x:v>
      </x:c>
      <x:c r="I260" s="174"/>
      <x:c r="J260" s="174" t="str">
        <x:v>B — APHT / Medical Readiness</x:v>
      </x:c>
      <x:c r="K260" s="174" t="str">
        <x:v>IDENTIFIED</x:v>
      </x:c>
      <x:c r="L260" s="174" t="str">
        <x:v>Annealing Temperature Tuning of Thermoelectric Properties in Conductive Polymers: Transition from Ionic to Electronic Thermoelectrics.</x:v>
      </x:c>
      <x:c r="M260" s="174"/>
      <x:c r="N260" s="174" t="str">
        <x:v>Zhao, Chunyu; Wu, Yidan; Song, Dongxing; Wei, Shengfu; Zhang, Yufeng; Zhang, Xing; Ma, Weigang</x:v>
      </x:c>
      <x:c r="O260" s="176" t="n">
        <x:v>2025</x:v>
      </x:c>
      <x:c r="P260" s="174" t="str">
        <x:v>ACS applied materials &amp; interfaces</x:v>
      </x:c>
      <x:c r="Q260" s="174" t="str">
        <x:v>Journal Article</x:v>
      </x:c>
      <x:c r="R260" s="174" t="str">
        <x:v>Unclear</x:v>
      </x:c>
      <x:c r="S260" s="174" t="str">
        <x:v>Unknown</x:v>
      </x:c>
      <x:c r="T260" s="174" t="str">
        <x:v>eng</x:v>
      </x:c>
      <x:c r="U260" s="174" t="str">
        <x:v>https://pubmed.ncbi.nlm.nih.gov/40934897/</x:v>
      </x:c>
      <x:c r="V260" s="174" t="str">
        <x:v>10.1021/acsami.5c12734</x:v>
      </x:c>
      <x:c r="W260" s="175" t="str">
        <x:f>IF(V260="","",LOWER(SUBSTITUTE(SUBSTITUTE(SUBSTITUTE(SUBSTITUTE(TRIM(V260),"https://doi.org/",""),"http://doi.org/",""),"https://dx.doi.org/",""),"doi:","")))</x:f>
        <x:v>10.1021/acsami.5c12734</x:v>
      </x:c>
      <x:c r="X260" s="174" t="str">
        <x:v>40934897</x:v>
      </x:c>
      <x:c r="Y260" s="174" t="str"/>
      <x:c r="Z260" s="174"/>
      <x:c r="AA260" s="174" t="str">
        <x:v>PubMed/MEDLINE</x:v>
      </x:c>
      <x:c r="AB260" s="174" t="str">
        <x:v>PUBMED-B-v1.0-2026-08-28</x:v>
      </x:c>
      <x:c r="AC260" s="174" t="str">
        <x:v>SP-PUBMED-B-20260828</x:v>
      </x:c>
      <x:c r="AD260" s="177" t="n">
        <x:v>46262</x:v>
      </x:c>
      <x:c r="AE260" s="177" t="n">
        <x:v>46272</x:v>
      </x:c>
      <x:c r="AF260" s="174" t="str">
        <x:v>IU7G6T7W</x:v>
      </x:c>
      <x:c r="AG260" s="174"/>
      <x:c r="AH260" s="174" t="str">
        <x:v>Tactical Athlete → Operational Readiness Brazil</x:v>
      </x:c>
      <x:c r="AI260" s="174" t="str">
        <x:v>evidence-family:B</x:v>
      </x:c>
      <x:c r="AJ260" s="174"/>
      <x:c r="AK260" s="175" t="str">
        <x:f>IF(AJ260="","",IF(OR(LOWER(AJ260)="brazil",LOWER(AJ260)="brasil"),"Yes","No"))</x:f>
      </x:c>
      <x:c r="AL260" s="174"/>
      <x:c r="AM260" s="174"/>
      <x:c r="AN260" s="174"/>
      <x:c r="AO260" s="178"/>
      <x:c r="AP260" s="174"/>
      <x:c r="AQ260" s="174"/>
      <x:c r="AR260" s="174"/>
      <x:c r="AS260" s="174"/>
      <x:c r="AT260" s="174"/>
      <x:c r="AU260" s="174"/>
      <x:c r="AV260" s="174"/>
      <x:c r="AW260" s="174"/>
      <x:c r="AX260" s="174"/>
      <x:c r="AY260" s="174"/>
      <x:c r="AZ260" s="174"/>
      <x:c r="BA260" s="174"/>
      <x:c r="BB260" s="174"/>
      <x:c r="BC260" s="174"/>
      <x:c r="BD260" s="174"/>
      <x:c r="BE260" s="174"/>
      <x:c r="BF260" s="174"/>
      <x:c r="BG260" s="174"/>
      <x:c r="BH260" s="174"/>
      <x:c r="BI260" s="174"/>
      <x:c r="BJ260" s="174"/>
      <x:c r="BK260" s="174"/>
      <x:c r="BL260" s="174"/>
      <x:c r="BM260" s="174"/>
      <x:c r="BN260" s="174"/>
      <x:c r="BO260" s="174"/>
      <x:c r="BP260" s="174"/>
      <x:c r="BQ260" s="174"/>
      <x:c r="BR260" s="174"/>
      <x:c r="BS260" s="174"/>
      <x:c r="BT260" s="174"/>
      <x:c r="BU260" s="174"/>
      <x:c r="BV260" s="174"/>
      <x:c r="BW260" s="174"/>
      <x:c r="BX260" s="174"/>
      <x:c r="BY260" s="174"/>
      <x:c r="BZ260" s="174"/>
      <x:c r="CA260" s="174"/>
      <x:c r="CB260" s="174"/>
      <x:c r="CC260" s="174"/>
      <x:c r="CD260" s="174"/>
      <x:c r="CE260" s="174"/>
      <x:c r="CF260" s="174"/>
      <x:c r="CG260" s="174"/>
      <x:c r="CH260" s="174"/>
      <x:c r="CI260" s="179"/>
      <x:c r="CJ260" s="174" t="str">
        <x:v>Yes</x:v>
      </x:c>
      <x:c r="CK260" s="174" t="str">
        <x:v>Yes</x:v>
      </x:c>
      <x:c r="CL260" s="174" t="str">
        <x:v>Yes</x:v>
      </x:c>
      <x:c r="CM260" s="174" t="str">
        <x:v>Clear</x:v>
      </x:c>
      <x:c r="CN260" s="174" t="str">
        <x:v>Verified — clear</x:v>
      </x:c>
      <x:c r="CO260" s="177" t="n">
        <x:v>46272</x:v>
      </x:c>
      <x:c r="CP260" s="174" t="str">
        <x:v>https://pubmed.ncbi.nlm.nih.gov/40934897/</x:v>
      </x:c>
      <x:c r="CQ260" s="174"/>
      <x:c r="CR260" s="174"/>
      <x:c r="CS260" s="174"/>
      <x:c r="CT260" s="174"/>
      <x:c r="CU260" s="176"/>
      <x:c r="CV260" s="176"/>
      <x:c r="CW260" s="176"/>
      <x:c r="CX260" s="176"/>
      <x:c r="CY260" s="176"/>
      <x:c r="CZ260" s="176"/>
      <x:c r="DA260" s="176"/>
      <x:c r="DB260" s="175" t="str">
        <x:f>IF(L260="","",IF(AND(COUNT(CU260:DA260)=7,OR(CU260=0,CU260=1,CU260=2),OR(CV260=0,CV260=1,CV260=2),OR(CW260=0,CW260=1,CW260=2),OR(CX260=0,CX260=1,CX260=2),OR(CY260=0,CY260=1,CY260=2),OR(CZ260=0,CZ260=1,CZ260=2),OR(DA260=0,DA260=1,DA260=2)),SUM(CU260:DA260),""))</x:f>
      </x:c>
      <x:c r="DC260" s="180" t="str">
        <x:f>IF(DB260="","",ROUND(DB260/14*10,1))</x:f>
      </x:c>
      <x:c r="DD260" s="174" t="str">
        <x:v>Pending</x:v>
      </x:c>
      <x:c r="DE260" s="175" t="str">
        <x:f>IF(L260="","",IF(DC260="","Pending",IF(DD260="Yes","CONDITIONAL — safety override",IF(DC260&gt;=8,"HIGH",IF(DC260&gt;=5,"CONDITIONAL","LOW")))))</x:f>
        <x:v>Pending</x:v>
      </x:c>
      <x:c r="DF260" s="174" t="str">
        <x:v>Pending screening and full-text appraisal; no transferability judgment made at identification.</x:v>
      </x:c>
      <x:c r="DG260" s="174"/>
      <x:c r="DH260" s="174"/>
      <x:c r="DI260" s="174"/>
      <x:c r="DJ260" s="174"/>
      <x:c r="DK260" s="174"/>
      <x:c r="DL260" s="174"/>
      <x:c r="DM260" s="174"/>
      <x:c r="DN260" s="174"/>
      <x:c r="DO260" s="174"/>
      <x:c r="DP260" s="174"/>
      <x:c r="DQ260" s="174"/>
      <x:c r="DR260" s="174"/>
      <x:c r="DS260" s="174"/>
      <x:c r="DT260" s="174"/>
      <x:c r="DU260" s="174"/>
      <x:c r="DV260" s="174"/>
      <x:c r="DW260" s="174"/>
      <x:c r="DX260" s="174"/>
      <x:c r="DY260" s="174"/>
      <x:c r="DZ260" s="174" t="str">
        <x:v>Title/abstract screening alone does not establish effectiveness, causality, methodological quality, transferability to Brazilian public safety or an institutional recommendation.</x:v>
      </x:c>
      <x:c r="EA260" s="174" t="str">
        <x:v>Pending</x:v>
      </x:c>
      <x:c r="EB260" s="175" t="str">
        <x:f>IF(L260="","",IF(EC260="READY","Yes","No / Pending"))</x:f>
        <x:v>No / Pending</x:v>
      </x:c>
      <x:c r="EC260" s="174" t="str">
        <x:f>IF(L260="","",IF(OR(ISNUMBER(SEARCH("Retracted Publication",Q260)),CM260="Retracted",CN260="Retracted",CM260="Expression of Concern",CN260="Expression of Concern",F260="Not used",CG260="Critical",CH260="High",CH260="Critical"),"BLOCKED — integrity or use restriction",IF(AND(CJ260="Yes",CK260="Yes",CL260="Yes"),IF(AND(CM260="Clear",CN260="Verified — clear"),IF(AND(AND(LEN(TRIM(CF260))&gt;0,LEFT(LOWER(TRIM(CF260)),7)&lt;&gt;"pending"),OR(CG260="High",CG260="Moderate"),OR(CH260="Low",CH260="Some concerns",CH260="Not applicable")),IF(AND(DD260="No",OR(DE260="HIGH",DE260="CONDITIONAL"),AND(LEN(TRIM(DF260))&gt;0,LEFT(LOWER(TRIM(DF260)),7)&lt;&gt;"pending")),IF(AND(AND(LEN(TRIM(DT260))&gt;0,LEFT(LOWER(TRIM(DT260)),7)&lt;&gt;"pending"),AND(LEN(TRIM(DU260))&gt;0,LEFT(LOWER(TRIM(DU260)),7)&lt;&gt;"pending"),OR(AND(LEN(TRIM(DV260))&gt;0,LEFT(LOWER(TRIM(DV260)),7)&lt;&gt;"pending"),AND(LEN(TRIM(DW260))&gt;0,LEFT(LOWER(TRIM(DW260)),7)&lt;&gt;"pending")),AND(LEN(TRIM(DX260))&gt;0,LEFT(LOWER(TRIM(DX260)),7)&lt;&gt;"pending")),IF(AND(F260="Claim-ready",OR(EA260="Strong",EA260="Moderate"),AND(LEN(TRIM(G260))&gt;0,LEFT(LOWER(TRIM(G260)),7)&lt;&gt;"pending"),G260&lt;&gt;"No substantive use decision is permitted from identification metadata alone.",AND(LEN(TRIM(DZ260))&gt;0,LEFT(LOWER(TRIM(DZ260)),7)&lt;&gt;"pending"),DZ260&lt;&gt;"Identification metadata alone does not permit any substantive scientific, causal, operational, or institutional claim.",AND(LEN(TRIM(EI260))&gt;0,LEFT(LOWER(TRIM(EI260)),7)&lt;&gt;"pending"),ISNUMBER(EH260),EH260&gt;0),"READY","PENDING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0" s="174" t="str">
        <x:v>Pending</x:v>
      </x:c>
      <x:c r="EE260" s="174"/>
      <x:c r="EF260" s="174" t="str">
        <x:v>Pending</x:v>
      </x:c>
      <x:c r="EG260" s="174" t="str">
        <x:v>Pending</x:v>
      </x:c>
      <x:c r="EH260" s="177"/>
      <x:c r="EI260" s="500"/>
      <x:c r="EJ260" s="174"/>
      <x:c r="EK260" s="174" t="str">
        <x:v>Pending</x:v>
      </x:c>
      <x:c r="EL260" s="177" t="n">
        <x:v>46272</x:v>
      </x:c>
      <x:c r="EM260" s="174" t="str">
        <x:v>Production PubMed record imported and reconciled to Zotero item IU7G6T7W;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0" s="181" t="n">
        <x:f>IF(L260="","",(IF(N260&lt;&gt;"",1,0)+IF(O260&lt;&gt;"",1,0)+IF(AJ260&lt;&gt;"",1,0)+IF(AU260&lt;&gt;"",1,0)+IF(BE260&lt;&gt;"",1,0)+IF(CF260&lt;&gt;"",1,0)+IF(CJ260="Yes",1,0)+IF(CL260="Yes",1,0)+IF(DE260&lt;&gt;"Pending",1,0)+IF(F260&lt;&gt;"",1,0)+IF(DZ260&lt;&gt;"",1,0)+IF(EI260&lt;&gt;"",1,0))/12)</x:f>
        <x:v>0.5</x:v>
      </x:c>
    </x:row>
    <x:row r="261">
      <x:c r="A261" s="175" t="str">
        <x:v>EV-0258</x:v>
      </x:c>
      <x:c r="B261" s="174" t="str">
        <x:v>Integrity check</x:v>
      </x:c>
      <x:c r="C261" s="175" t="str">
        <x:f>IF(L261="","",IF(LEFT(EC261,7)="BLOCKED","🔴 Do not use for conclusion",IF(EB261="Yes","🟢 Claim-ready","🟡 Caution / context")))</x:f>
        <x:v>🟡 Caution / context</x:v>
      </x:c>
      <x:c r="D261" s="174" t="str">
        <x:f>IF(L261="","",EC261)</x:f>
        <x:v>PENDING — appropriate appraisal</x:v>
      </x:c>
      <x:c r="E261" s="174" t="str">
        <x:v>P3 — Medium</x:v>
      </x:c>
      <x:c r="F261" s="174" t="str">
        <x:v>Pending</x:v>
      </x:c>
      <x:c r="G261" s="174" t="str">
        <x:v>Title/abstract identify an explicit tactical/public-safety context and readiness domain; retain for full-text assessment.</x:v>
      </x:c>
      <x:c r="H261" s="174" t="str">
        <x:v>Obtain and review lawful full text; confirm human adjudication; then select a design-specific appraisal instrument.</x:v>
      </x:c>
      <x:c r="I261" s="174"/>
      <x:c r="J261" s="174" t="str">
        <x:v>A — Core</x:v>
      </x:c>
      <x:c r="K261" s="174" t="str">
        <x:v>IDENTIFIED</x:v>
      </x:c>
      <x:c r="L261" s="174" t="str">
        <x:v>Advances in Nonoperative Management of Osteoarthritis in Athletes.</x:v>
      </x:c>
      <x:c r="M261" s="174"/>
      <x:c r="N261" s="174" t="str">
        <x:v>Merrigan, Brian; Taylor, Reggie; Kiesow, Caleb; Cho, Hyeveen</x:v>
      </x:c>
      <x:c r="O261" s="176" t="n">
        <x:v>2025</x:v>
      </x:c>
      <x:c r="P261" s="174" t="str">
        <x:v>Current sports medicine reports</x:v>
      </x:c>
      <x:c r="Q261" s="174" t="str">
        <x:v>Journal Article; Review</x:v>
      </x:c>
      <x:c r="R261" s="174" t="str">
        <x:v>Unclear</x:v>
      </x:c>
      <x:c r="S261" s="174" t="str">
        <x:v>Unknown</x:v>
      </x:c>
      <x:c r="T261" s="174" t="str">
        <x:v>eng</x:v>
      </x:c>
      <x:c r="U261" s="174" t="str">
        <x:v>https://pubmed.ncbi.nlm.nih.gov/40928421/</x:v>
      </x:c>
      <x:c r="V261" s="174" t="str">
        <x:v>10.1249/jsr.0000000000001281</x:v>
      </x:c>
      <x:c r="W261" s="175" t="str">
        <x:f>IF(V261="","",LOWER(SUBSTITUTE(SUBSTITUTE(SUBSTITUTE(SUBSTITUTE(TRIM(V261),"https://doi.org/",""),"http://doi.org/",""),"https://dx.doi.org/",""),"doi:","")))</x:f>
        <x:v>10.1249/jsr.0000000000001281</x:v>
      </x:c>
      <x:c r="X261" s="174" t="str">
        <x:v>40928421</x:v>
      </x:c>
      <x:c r="Y261" s="174" t="str"/>
      <x:c r="Z261" s="174"/>
      <x:c r="AA261" s="174" t="str">
        <x:v>PubMed/MEDLINE</x:v>
      </x:c>
      <x:c r="AB261" s="174" t="str">
        <x:v>PUBMED-A-v1.0-2026-08-28</x:v>
      </x:c>
      <x:c r="AC261" s="174" t="str">
        <x:v>SP-PUBMED-A-20260828</x:v>
      </x:c>
      <x:c r="AD261" s="177" t="n">
        <x:v>46262</x:v>
      </x:c>
      <x:c r="AE261" s="177" t="n">
        <x:v>46272</x:v>
      </x:c>
      <x:c r="AF261" s="174" t="str">
        <x:v>9RSBIMBI</x:v>
      </x:c>
      <x:c r="AG261" s="174"/>
      <x:c r="AH261" s="174" t="str">
        <x:v>Tactical Athlete → Operational Readiness Brazil</x:v>
      </x:c>
      <x:c r="AI261" s="174" t="str">
        <x:v>evidence-family:A</x:v>
      </x:c>
      <x:c r="AJ261" s="174"/>
      <x:c r="AK261" s="175" t="str">
        <x:f>IF(AJ261="","",IF(OR(LOWER(AJ261)="brazil",LOWER(AJ261)="brasil"),"Yes","No"))</x:f>
      </x:c>
      <x:c r="AL261" s="174"/>
      <x:c r="AM261" s="174"/>
      <x:c r="AN261" s="174"/>
      <x:c r="AO261" s="178"/>
      <x:c r="AP261" s="174"/>
      <x:c r="AQ261" s="174"/>
      <x:c r="AR261" s="174"/>
      <x:c r="AS261" s="174"/>
      <x:c r="AT261" s="174"/>
      <x:c r="AU261" s="174"/>
      <x:c r="AV261" s="174"/>
      <x:c r="AW261" s="174"/>
      <x:c r="AX261" s="174"/>
      <x:c r="AY261" s="174"/>
      <x:c r="AZ261" s="174"/>
      <x:c r="BA261" s="174"/>
      <x:c r="BB261" s="174"/>
      <x:c r="BC261" s="174"/>
      <x:c r="BD261" s="174"/>
      <x:c r="BE261" s="174"/>
      <x:c r="BF261" s="174"/>
      <x:c r="BG261" s="174"/>
      <x:c r="BH261" s="174"/>
      <x:c r="BI261" s="174"/>
      <x:c r="BJ261" s="174"/>
      <x:c r="BK261" s="174"/>
      <x:c r="BL261" s="174"/>
      <x:c r="BM261" s="174"/>
      <x:c r="BN261" s="174"/>
      <x:c r="BO261" s="174"/>
      <x:c r="BP261" s="174"/>
      <x:c r="BQ261" s="174"/>
      <x:c r="BR261" s="174"/>
      <x:c r="BS261" s="174"/>
      <x:c r="BT261" s="174"/>
      <x:c r="BU261" s="174"/>
      <x:c r="BV261" s="174"/>
      <x:c r="BW261" s="174"/>
      <x:c r="BX261" s="174"/>
      <x:c r="BY261" s="174"/>
      <x:c r="BZ261" s="174"/>
      <x:c r="CA261" s="174"/>
      <x:c r="CB261" s="174"/>
      <x:c r="CC261" s="174"/>
      <x:c r="CD261" s="174"/>
      <x:c r="CE261" s="174"/>
      <x:c r="CF261" s="174"/>
      <x:c r="CG261" s="174"/>
      <x:c r="CH261" s="174"/>
      <x:c r="CI261" s="179"/>
      <x:c r="CJ261" s="174" t="str">
        <x:v>Yes</x:v>
      </x:c>
      <x:c r="CK261" s="174" t="str">
        <x:v>Yes</x:v>
      </x:c>
      <x:c r="CL261" s="174" t="str">
        <x:v>Yes</x:v>
      </x:c>
      <x:c r="CM261" s="174" t="str">
        <x:v>Clear</x:v>
      </x:c>
      <x:c r="CN261" s="174" t="str">
        <x:v>Verified — clear</x:v>
      </x:c>
      <x:c r="CO261" s="177" t="n">
        <x:v>46272</x:v>
      </x:c>
      <x:c r="CP261" s="174" t="str">
        <x:v>https://pubmed.ncbi.nlm.nih.gov/40928421/</x:v>
      </x:c>
      <x:c r="CQ261" s="174"/>
      <x:c r="CR261" s="174"/>
      <x:c r="CS261" s="174"/>
      <x:c r="CT261" s="174"/>
      <x:c r="CU261" s="176"/>
      <x:c r="CV261" s="176"/>
      <x:c r="CW261" s="176"/>
      <x:c r="CX261" s="176"/>
      <x:c r="CY261" s="176"/>
      <x:c r="CZ261" s="176"/>
      <x:c r="DA261" s="176"/>
      <x:c r="DB261" s="175" t="str">
        <x:f>IF(L261="","",IF(AND(COUNT(CU261:DA261)=7,OR(CU261=0,CU261=1,CU261=2),OR(CV261=0,CV261=1,CV261=2),OR(CW261=0,CW261=1,CW261=2),OR(CX261=0,CX261=1,CX261=2),OR(CY261=0,CY261=1,CY261=2),OR(CZ261=0,CZ261=1,CZ261=2),OR(DA261=0,DA261=1,DA261=2)),SUM(CU261:DA261),""))</x:f>
      </x:c>
      <x:c r="DC261" s="180" t="str">
        <x:f>IF(DB261="","",ROUND(DB261/14*10,1))</x:f>
      </x:c>
      <x:c r="DD261" s="174" t="str">
        <x:v>Pending</x:v>
      </x:c>
      <x:c r="DE261" s="175" t="str">
        <x:f>IF(L261="","",IF(DC261="","Pending",IF(DD261="Yes","CONDITIONAL — safety override",IF(DC261&gt;=8,"HIGH",IF(DC261&gt;=5,"CONDITIONAL","LOW")))))</x:f>
        <x:v>Pending</x:v>
      </x:c>
      <x:c r="DF261" s="174" t="str">
        <x:v>Pending screening and full-text appraisal; no transferability judgment made at identification.</x:v>
      </x:c>
      <x:c r="DG261" s="174"/>
      <x:c r="DH261" s="174"/>
      <x:c r="DI261" s="174"/>
      <x:c r="DJ261" s="174"/>
      <x:c r="DK261" s="174"/>
      <x:c r="DL261" s="174"/>
      <x:c r="DM261" s="174"/>
      <x:c r="DN261" s="174"/>
      <x:c r="DO261" s="174"/>
      <x:c r="DP261" s="174"/>
      <x:c r="DQ261" s="174"/>
      <x:c r="DR261" s="174"/>
      <x:c r="DS261" s="174"/>
      <x:c r="DT261" s="174"/>
      <x:c r="DU261" s="174"/>
      <x:c r="DV261" s="174"/>
      <x:c r="DW261" s="174"/>
      <x:c r="DX261" s="174"/>
      <x:c r="DY261" s="174"/>
      <x:c r="DZ261" s="174" t="str">
        <x:v>Title/abstract screening alone does not establish effectiveness, causality, methodological quality, transferability to Brazilian public safety or an institutional recommendation.</x:v>
      </x:c>
      <x:c r="EA261" s="174" t="str">
        <x:v>Pending</x:v>
      </x:c>
      <x:c r="EB261" s="175" t="str">
        <x:f>IF(L261="","",IF(EC261="READY","Yes","No / Pending"))</x:f>
        <x:v>No / Pending</x:v>
      </x:c>
      <x:c r="EC261" s="174" t="str">
        <x:f>IF(L261="","",IF(OR(ISNUMBER(SEARCH("Retracted Publication",Q261)),CM261="Retracted",CN261="Retracted",CM261="Expression of Concern",CN261="Expression of Concern",F261="Not used",CG261="Critical",CH261="High",CH261="Critical"),"BLOCKED — integrity or use restriction",IF(AND(CJ261="Yes",CK261="Yes",CL261="Yes"),IF(AND(CM261="Clear",CN261="Verified — clear"),IF(AND(AND(LEN(TRIM(CF261))&gt;0,LEFT(LOWER(TRIM(CF261)),7)&lt;&gt;"pending"),OR(CG261="High",CG261="Moderate"),OR(CH261="Low",CH261="Some concerns",CH261="Not applicable")),IF(AND(DD261="No",OR(DE261="HIGH",DE261="CONDITIONAL"),AND(LEN(TRIM(DF261))&gt;0,LEFT(LOWER(TRIM(DF261)),7)&lt;&gt;"pending")),IF(AND(AND(LEN(TRIM(DT261))&gt;0,LEFT(LOWER(TRIM(DT261)),7)&lt;&gt;"pending"),AND(LEN(TRIM(DU261))&gt;0,LEFT(LOWER(TRIM(DU261)),7)&lt;&gt;"pending"),OR(AND(LEN(TRIM(DV261))&gt;0,LEFT(LOWER(TRIM(DV261)),7)&lt;&gt;"pending"),AND(LEN(TRIM(DW261))&gt;0,LEFT(LOWER(TRIM(DW261)),7)&lt;&gt;"pending")),AND(LEN(TRIM(DX261))&gt;0,LEFT(LOWER(TRIM(DX261)),7)&lt;&gt;"pending")),IF(AND(F261="Claim-ready",OR(EA261="Strong",EA261="Moderate"),AND(LEN(TRIM(G261))&gt;0,LEFT(LOWER(TRIM(G261)),7)&lt;&gt;"pending"),G261&lt;&gt;"No substantive use decision is permitted from identification metadata alone.",AND(LEN(TRIM(DZ261))&gt;0,LEFT(LOWER(TRIM(DZ261)),7)&lt;&gt;"pending"),DZ261&lt;&gt;"Identification metadata alone does not permit any substantive scientific, causal, operational, or institutional claim.",AND(LEN(TRIM(EI261))&gt;0,LEFT(LOWER(TRIM(EI261)),7)&lt;&gt;"pending"),ISNUMBER(EH261),EH261&gt;0),"READY","PENDING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1" s="174" t="str">
        <x:v>Pending</x:v>
      </x:c>
      <x:c r="EE261" s="174"/>
      <x:c r="EF261" s="174" t="str">
        <x:v>Pending</x:v>
      </x:c>
      <x:c r="EG261" s="174" t="str">
        <x:v>Pending</x:v>
      </x:c>
      <x:c r="EH261" s="177"/>
      <x:c r="EI261" s="500"/>
      <x:c r="EJ261" s="174"/>
      <x:c r="EK261" s="174" t="str">
        <x:v>Pending</x:v>
      </x:c>
      <x:c r="EL261" s="177" t="n">
        <x:v>46272</x:v>
      </x:c>
      <x:c r="EM261" s="174" t="str">
        <x:v>Production PubMed record imported and reconciled to Zotero item 9RSBIMBI;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1" s="181" t="n">
        <x:f>IF(L261="","",(IF(N261&lt;&gt;"",1,0)+IF(O261&lt;&gt;"",1,0)+IF(AJ261&lt;&gt;"",1,0)+IF(AU261&lt;&gt;"",1,0)+IF(BE261&lt;&gt;"",1,0)+IF(CF261&lt;&gt;"",1,0)+IF(CJ261="Yes",1,0)+IF(CL261="Yes",1,0)+IF(DE261&lt;&gt;"Pending",1,0)+IF(F261&lt;&gt;"",1,0)+IF(DZ261&lt;&gt;"",1,0)+IF(EI261&lt;&gt;"",1,0))/12)</x:f>
        <x:v>0.5</x:v>
      </x:c>
    </x:row>
    <x:row r="262">
      <x:c r="A262" s="175" t="str">
        <x:v>EV-0259</x:v>
      </x:c>
      <x:c r="B262" s="174" t="str">
        <x:v>Integrity check</x:v>
      </x:c>
      <x:c r="C262" s="175" t="str">
        <x:f>IF(L262="","",IF(LEFT(EC262,7)="BLOCKED","🔴 Do not use for conclusion",IF(EB262="Yes","🟢 Claim-ready","🟡 Caution / context")))</x:f>
        <x:v>🟡 Caution / context</x:v>
      </x:c>
      <x:c r="D262" s="174" t="str">
        <x:f>IF(L262="","",EC262)</x:f>
        <x:v>PENDING — appropriate appraisal</x:v>
      </x:c>
      <x:c r="E262" s="174" t="str">
        <x:v>P3 — Medium</x:v>
      </x:c>
      <x:c r="F262" s="174" t="str">
        <x:v>Pending</x:v>
      </x:c>
      <x:c r="G262" s="174" t="str">
        <x:v>Title/abstract identify an explicit tactical/public-safety context and readiness domain; retain for full-text assessment.</x:v>
      </x:c>
      <x:c r="H262" s="174" t="str">
        <x:v>Obtain and review lawful full text; confirm human adjudication; then select a design-specific appraisal instrument.</x:v>
      </x:c>
      <x:c r="I262" s="174"/>
      <x:c r="J262" s="174" t="str">
        <x:v>A — Core</x:v>
      </x:c>
      <x:c r="K262" s="174" t="str">
        <x:v>IDENTIFIED</x:v>
      </x:c>
      <x:c r="L262" s="174" t="str">
        <x:v>Physical Activity and Exercise Patterns of Submariners in Land and Sea Environments.</x:v>
      </x:c>
      <x:c r="M262" s="174"/>
      <x:c r="N262" s="174" t="str">
        <x:v>Kirk, Benjamin; Mavropalias, Georgios; Blazevich, Anthony; Cochrane Wilkie, Jodie; Molan, Aus; Nosaka, Kazunori</x:v>
      </x:c>
      <x:c r="O262" s="176" t="n">
        <x:v>2026</x:v>
      </x:c>
      <x:c r="P262" s="174" t="str">
        <x:v>Military medicine</x:v>
      </x:c>
      <x:c r="Q262" s="174" t="str">
        <x:v>Journal Article</x:v>
      </x:c>
      <x:c r="R262" s="174" t="str">
        <x:v>Unclear</x:v>
      </x:c>
      <x:c r="S262" s="174" t="str">
        <x:v>Unknown</x:v>
      </x:c>
      <x:c r="T262" s="174" t="str">
        <x:v>eng</x:v>
      </x:c>
      <x:c r="U262" s="174" t="str">
        <x:v>https://pubmed.ncbi.nlm.nih.gov/40914885/</x:v>
      </x:c>
      <x:c r="V262" s="174" t="str">
        <x:v>10.1093/milmed/usaf415</x:v>
      </x:c>
      <x:c r="W262" s="175" t="str">
        <x:f>IF(V262="","",LOWER(SUBSTITUTE(SUBSTITUTE(SUBSTITUTE(SUBSTITUTE(TRIM(V262),"https://doi.org/",""),"http://doi.org/",""),"https://dx.doi.org/",""),"doi:","")))</x:f>
        <x:v>10.1093/milmed/usaf415</x:v>
      </x:c>
      <x:c r="X262" s="174" t="str">
        <x:v>40914885</x:v>
      </x:c>
      <x:c r="Y262" s="174" t="str">
        <x:v>PMC13016685</x:v>
      </x:c>
      <x:c r="Z262" s="174"/>
      <x:c r="AA262" s="174" t="str">
        <x:v>PubMed/MEDLINE</x:v>
      </x:c>
      <x:c r="AB262" s="174" t="str">
        <x:v>PUBMED-A-v1.0-2026-08-28</x:v>
      </x:c>
      <x:c r="AC262" s="174" t="str">
        <x:v>SP-PUBMED-A-20260828</x:v>
      </x:c>
      <x:c r="AD262" s="177" t="n">
        <x:v>46262</x:v>
      </x:c>
      <x:c r="AE262" s="177" t="n">
        <x:v>46272</x:v>
      </x:c>
      <x:c r="AF262" s="174" t="str">
        <x:v>IAA33TNK</x:v>
      </x:c>
      <x:c r="AG262" s="174"/>
      <x:c r="AH262" s="174" t="str">
        <x:v>Tactical Athlete → Operational Readiness Brazil</x:v>
      </x:c>
      <x:c r="AI262" s="174" t="str">
        <x:v>evidence-family:A</x:v>
      </x:c>
      <x:c r="AJ262" s="174"/>
      <x:c r="AK262" s="175" t="str">
        <x:f>IF(AJ262="","",IF(OR(LOWER(AJ262)="brazil",LOWER(AJ262)="brasil"),"Yes","No"))</x:f>
      </x:c>
      <x:c r="AL262" s="174"/>
      <x:c r="AM262" s="174"/>
      <x:c r="AN262" s="174"/>
      <x:c r="AO262" s="178"/>
      <x:c r="AP262" s="174"/>
      <x:c r="AQ262" s="174"/>
      <x:c r="AR262" s="174"/>
      <x:c r="AS262" s="174"/>
      <x:c r="AT262" s="174"/>
      <x:c r="AU262" s="174"/>
      <x:c r="AV262" s="174"/>
      <x:c r="AW262" s="174"/>
      <x:c r="AX262" s="174"/>
      <x:c r="AY262" s="174"/>
      <x:c r="AZ262" s="174"/>
      <x:c r="BA262" s="174"/>
      <x:c r="BB262" s="174"/>
      <x:c r="BC262" s="174"/>
      <x:c r="BD262" s="174"/>
      <x:c r="BE262" s="174"/>
      <x:c r="BF262" s="174"/>
      <x:c r="BG262" s="174"/>
      <x:c r="BH262" s="174"/>
      <x:c r="BI262" s="174"/>
      <x:c r="BJ262" s="174"/>
      <x:c r="BK262" s="174"/>
      <x:c r="BL262" s="174"/>
      <x:c r="BM262" s="174"/>
      <x:c r="BN262" s="174"/>
      <x:c r="BO262" s="174"/>
      <x:c r="BP262" s="174"/>
      <x:c r="BQ262" s="174"/>
      <x:c r="BR262" s="174"/>
      <x:c r="BS262" s="174"/>
      <x:c r="BT262" s="174"/>
      <x:c r="BU262" s="174"/>
      <x:c r="BV262" s="174"/>
      <x:c r="BW262" s="174"/>
      <x:c r="BX262" s="174"/>
      <x:c r="BY262" s="174"/>
      <x:c r="BZ262" s="174"/>
      <x:c r="CA262" s="174"/>
      <x:c r="CB262" s="174"/>
      <x:c r="CC262" s="174"/>
      <x:c r="CD262" s="174"/>
      <x:c r="CE262" s="174"/>
      <x:c r="CF262" s="174"/>
      <x:c r="CG262" s="174"/>
      <x:c r="CH262" s="174"/>
      <x:c r="CI262" s="179"/>
      <x:c r="CJ262" s="174" t="str">
        <x:v>Yes</x:v>
      </x:c>
      <x:c r="CK262" s="174" t="str">
        <x:v>Yes</x:v>
      </x:c>
      <x:c r="CL262" s="174" t="str">
        <x:v>Yes</x:v>
      </x:c>
      <x:c r="CM262" s="174" t="str">
        <x:v>Clear</x:v>
      </x:c>
      <x:c r="CN262" s="174" t="str">
        <x:v>Verified — clear</x:v>
      </x:c>
      <x:c r="CO262" s="177" t="n">
        <x:v>46272</x:v>
      </x:c>
      <x:c r="CP262" s="174" t="str">
        <x:v>https://pubmed.ncbi.nlm.nih.gov/40914885/</x:v>
      </x:c>
      <x:c r="CQ262" s="174"/>
      <x:c r="CR262" s="174"/>
      <x:c r="CS262" s="174"/>
      <x:c r="CT262" s="174"/>
      <x:c r="CU262" s="176"/>
      <x:c r="CV262" s="176"/>
      <x:c r="CW262" s="176"/>
      <x:c r="CX262" s="176"/>
      <x:c r="CY262" s="176"/>
      <x:c r="CZ262" s="176"/>
      <x:c r="DA262" s="176"/>
      <x:c r="DB262" s="175" t="str">
        <x:f>IF(L262="","",IF(AND(COUNT(CU262:DA262)=7,OR(CU262=0,CU262=1,CU262=2),OR(CV262=0,CV262=1,CV262=2),OR(CW262=0,CW262=1,CW262=2),OR(CX262=0,CX262=1,CX262=2),OR(CY262=0,CY262=1,CY262=2),OR(CZ262=0,CZ262=1,CZ262=2),OR(DA262=0,DA262=1,DA262=2)),SUM(CU262:DA262),""))</x:f>
      </x:c>
      <x:c r="DC262" s="180" t="str">
        <x:f>IF(DB262="","",ROUND(DB262/14*10,1))</x:f>
      </x:c>
      <x:c r="DD262" s="174" t="str">
        <x:v>Pending</x:v>
      </x:c>
      <x:c r="DE262" s="175" t="str">
        <x:f>IF(L262="","",IF(DC262="","Pending",IF(DD262="Yes","CONDITIONAL — safety override",IF(DC262&gt;=8,"HIGH",IF(DC262&gt;=5,"CONDITIONAL","LOW")))))</x:f>
        <x:v>Pending</x:v>
      </x:c>
      <x:c r="DF262" s="174" t="str">
        <x:v>Pending screening and full-text appraisal; no transferability judgment made at identification.</x:v>
      </x:c>
      <x:c r="DG262" s="174"/>
      <x:c r="DH262" s="174"/>
      <x:c r="DI262" s="174"/>
      <x:c r="DJ262" s="174"/>
      <x:c r="DK262" s="174"/>
      <x:c r="DL262" s="174"/>
      <x:c r="DM262" s="174"/>
      <x:c r="DN262" s="174"/>
      <x:c r="DO262" s="174"/>
      <x:c r="DP262" s="174"/>
      <x:c r="DQ262" s="174"/>
      <x:c r="DR262" s="174"/>
      <x:c r="DS262" s="174"/>
      <x:c r="DT262" s="174"/>
      <x:c r="DU262" s="174"/>
      <x:c r="DV262" s="174"/>
      <x:c r="DW262" s="174"/>
      <x:c r="DX262" s="174"/>
      <x:c r="DY262" s="174"/>
      <x:c r="DZ262" s="174" t="str">
        <x:v>Title/abstract screening alone does not establish effectiveness, causality, methodological quality, transferability to Brazilian public safety or an institutional recommendation.</x:v>
      </x:c>
      <x:c r="EA262" s="174" t="str">
        <x:v>Pending</x:v>
      </x:c>
      <x:c r="EB262" s="175" t="str">
        <x:f>IF(L262="","",IF(EC262="READY","Yes","No / Pending"))</x:f>
        <x:v>No / Pending</x:v>
      </x:c>
      <x:c r="EC262" s="174" t="str">
        <x:f>IF(L262="","",IF(OR(ISNUMBER(SEARCH("Retracted Publication",Q262)),CM262="Retracted",CN262="Retracted",CM262="Expression of Concern",CN262="Expression of Concern",F262="Not used",CG262="Critical",CH262="High",CH262="Critical"),"BLOCKED — integrity or use restriction",IF(AND(CJ262="Yes",CK262="Yes",CL262="Yes"),IF(AND(CM262="Clear",CN262="Verified — clear"),IF(AND(AND(LEN(TRIM(CF262))&gt;0,LEFT(LOWER(TRIM(CF262)),7)&lt;&gt;"pending"),OR(CG262="High",CG262="Moderate"),OR(CH262="Low",CH262="Some concerns",CH262="Not applicable")),IF(AND(DD262="No",OR(DE262="HIGH",DE262="CONDITIONAL"),AND(LEN(TRIM(DF262))&gt;0,LEFT(LOWER(TRIM(DF262)),7)&lt;&gt;"pending")),IF(AND(AND(LEN(TRIM(DT262))&gt;0,LEFT(LOWER(TRIM(DT262)),7)&lt;&gt;"pending"),AND(LEN(TRIM(DU262))&gt;0,LEFT(LOWER(TRIM(DU262)),7)&lt;&gt;"pending"),OR(AND(LEN(TRIM(DV262))&gt;0,LEFT(LOWER(TRIM(DV262)),7)&lt;&gt;"pending"),AND(LEN(TRIM(DW262))&gt;0,LEFT(LOWER(TRIM(DW262)),7)&lt;&gt;"pending")),AND(LEN(TRIM(DX262))&gt;0,LEFT(LOWER(TRIM(DX262)),7)&lt;&gt;"pending")),IF(AND(F262="Claim-ready",OR(EA262="Strong",EA262="Moderate"),AND(LEN(TRIM(G262))&gt;0,LEFT(LOWER(TRIM(G262)),7)&lt;&gt;"pending"),G262&lt;&gt;"No substantive use decision is permitted from identification metadata alone.",AND(LEN(TRIM(DZ262))&gt;0,LEFT(LOWER(TRIM(DZ262)),7)&lt;&gt;"pending"),DZ262&lt;&gt;"Identification metadata alone does not permit any substantive scientific, causal, operational, or institutional claim.",AND(LEN(TRIM(EI262))&gt;0,LEFT(LOWER(TRIM(EI262)),7)&lt;&gt;"pending"),ISNUMBER(EH262),EH262&gt;0),"READY","PENDING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2" s="174" t="str">
        <x:v>Pending</x:v>
      </x:c>
      <x:c r="EE262" s="174"/>
      <x:c r="EF262" s="174" t="str">
        <x:v>Pending</x:v>
      </x:c>
      <x:c r="EG262" s="174" t="str">
        <x:v>Pending</x:v>
      </x:c>
      <x:c r="EH262" s="177"/>
      <x:c r="EI262" s="500"/>
      <x:c r="EJ262" s="174"/>
      <x:c r="EK262" s="174" t="str">
        <x:v>Pending</x:v>
      </x:c>
      <x:c r="EL262" s="177" t="n">
        <x:v>46272</x:v>
      </x:c>
      <x:c r="EM262" s="174" t="str">
        <x:v>Production PubMed record imported and reconciled to Zotero item IAA33TNK;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2" s="181" t="n">
        <x:f>IF(L262="","",(IF(N262&lt;&gt;"",1,0)+IF(O262&lt;&gt;"",1,0)+IF(AJ262&lt;&gt;"",1,0)+IF(AU262&lt;&gt;"",1,0)+IF(BE262&lt;&gt;"",1,0)+IF(CF262&lt;&gt;"",1,0)+IF(CJ262="Yes",1,0)+IF(CL262="Yes",1,0)+IF(DE262&lt;&gt;"Pending",1,0)+IF(F262&lt;&gt;"",1,0)+IF(DZ262&lt;&gt;"",1,0)+IF(EI262&lt;&gt;"",1,0))/12)</x:f>
        <x:v>0.5</x:v>
      </x:c>
    </x:row>
    <x:row r="263">
      <x:c r="A263" s="175" t="str">
        <x:v>EV-0260</x:v>
      </x:c>
      <x:c r="B263" s="174" t="str">
        <x:v>Integrity check</x:v>
      </x:c>
      <x:c r="C263" s="175" t="str">
        <x:f>IF(L263="","",IF(LEFT(EC263,7)="BLOCKED","🔴 Do not use for conclusion",IF(EB263="Yes","🟢 Claim-ready","🟡 Caution / context")))</x:f>
        <x:v>🟡 Caution / context</x:v>
      </x:c>
      <x:c r="D263" s="174" t="str">
        <x:f>IF(L263="","",EC263)</x:f>
        <x:v>PENDING — appropriate appraisal</x:v>
      </x:c>
      <x:c r="E263" s="174" t="str">
        <x:v>P3 — Medium</x:v>
      </x:c>
      <x:c r="F263" s="174" t="str">
        <x:v>Pending</x:v>
      </x:c>
      <x:c r="G263" s="174" t="str">
        <x:v>Title/abstract identify an explicit tactical/public-safety context and readiness domain; retain for full-text assessment.</x:v>
      </x:c>
      <x:c r="H263" s="174" t="str">
        <x:v>Obtain and review lawful full text; confirm human adjudication; then select a design-specific appraisal instrument.</x:v>
      </x:c>
      <x:c r="I263" s="174"/>
      <x:c r="J263" s="174" t="str">
        <x:v>A — Core</x:v>
      </x:c>
      <x:c r="K263" s="174" t="str">
        <x:v>IDENTIFIED</x:v>
      </x:c>
      <x:c r="L263" s="174" t="str">
        <x:v>Comprehensive Fitness Assessment in a Professional Military Education Cohort: A Cross-Sectional Study.</x:v>
      </x:c>
      <x:c r="M263" s="174"/>
      <x:c r="N263" s="174" t="str">
        <x:v>Lawson, Daniel J; Lowell, Russell K; Mobley, Christopher B; Frick, Katherine; Bordonie, Nicholas C; Clouse, Katie G; Ott, Cameron D; Dimick, Harrison C; Mauldin, Nick R; Sefton, JoEllen M</x:v>
      </x:c>
      <x:c r="O263" s="176" t="n">
        <x:v>2025</x:v>
      </x:c>
      <x:c r="P263" s="174" t="str">
        <x:v>International journal of exercise science</x:v>
      </x:c>
      <x:c r="Q263" s="174" t="str">
        <x:v>Journal Article</x:v>
      </x:c>
      <x:c r="R263" s="174" t="str">
        <x:v>Unclear</x:v>
      </x:c>
      <x:c r="S263" s="174" t="str">
        <x:v>Unknown</x:v>
      </x:c>
      <x:c r="T263" s="174" t="str">
        <x:v>eng</x:v>
      </x:c>
      <x:c r="U263" s="174" t="str">
        <x:v>https://pubmed.ncbi.nlm.nih.gov/40910097/</x:v>
      </x:c>
      <x:c r="V263" s="174" t="str">
        <x:v>10.70252/wuph8495</x:v>
      </x:c>
      <x:c r="W263" s="175" t="str">
        <x:f>IF(V263="","",LOWER(SUBSTITUTE(SUBSTITUTE(SUBSTITUTE(SUBSTITUTE(TRIM(V263),"https://doi.org/",""),"http://doi.org/",""),"https://dx.doi.org/",""),"doi:","")))</x:f>
        <x:v>10.70252/wuph8495</x:v>
      </x:c>
      <x:c r="X263" s="174" t="str">
        <x:v>40910097</x:v>
      </x:c>
      <x:c r="Y263" s="174" t="str">
        <x:v>PMC12408081</x:v>
      </x:c>
      <x:c r="Z263" s="174"/>
      <x:c r="AA263" s="174" t="str">
        <x:v>PubMed/MEDLINE</x:v>
      </x:c>
      <x:c r="AB263" s="174" t="str">
        <x:v>PUBMED-A-v1.0-2026-08-28</x:v>
      </x:c>
      <x:c r="AC263" s="174" t="str">
        <x:v>SP-PUBMED-A-20260828</x:v>
      </x:c>
      <x:c r="AD263" s="177" t="n">
        <x:v>46262</x:v>
      </x:c>
      <x:c r="AE263" s="177" t="n">
        <x:v>46272</x:v>
      </x:c>
      <x:c r="AF263" s="174" t="str">
        <x:v>X6SQE647</x:v>
      </x:c>
      <x:c r="AG263" s="174"/>
      <x:c r="AH263" s="174" t="str">
        <x:v>Tactical Athlete → Operational Readiness Brazil</x:v>
      </x:c>
      <x:c r="AI263" s="174" t="str">
        <x:v>evidence-family:A</x:v>
      </x:c>
      <x:c r="AJ263" s="174"/>
      <x:c r="AK263" s="175" t="str">
        <x:f>IF(AJ263="","",IF(OR(LOWER(AJ263)="brazil",LOWER(AJ263)="brasil"),"Yes","No"))</x:f>
      </x:c>
      <x:c r="AL263" s="174"/>
      <x:c r="AM263" s="174"/>
      <x:c r="AN263" s="174"/>
      <x:c r="AO263" s="178"/>
      <x:c r="AP263" s="174"/>
      <x:c r="AQ263" s="174"/>
      <x:c r="AR263" s="174"/>
      <x:c r="AS263" s="174"/>
      <x:c r="AT263" s="174"/>
      <x:c r="AU263" s="174"/>
      <x:c r="AV263" s="174"/>
      <x:c r="AW263" s="174"/>
      <x:c r="AX263" s="174"/>
      <x:c r="AY263" s="174"/>
      <x:c r="AZ263" s="174"/>
      <x:c r="BA263" s="174"/>
      <x:c r="BB263" s="174"/>
      <x:c r="BC263" s="174"/>
      <x:c r="BD263" s="174"/>
      <x:c r="BE263" s="174"/>
      <x:c r="BF263" s="174"/>
      <x:c r="BG263" s="174"/>
      <x:c r="BH263" s="174"/>
      <x:c r="BI263" s="174"/>
      <x:c r="BJ263" s="174"/>
      <x:c r="BK263" s="174"/>
      <x:c r="BL263" s="174"/>
      <x:c r="BM263" s="174"/>
      <x:c r="BN263" s="174"/>
      <x:c r="BO263" s="174"/>
      <x:c r="BP263" s="174"/>
      <x:c r="BQ263" s="174"/>
      <x:c r="BR263" s="174"/>
      <x:c r="BS263" s="174"/>
      <x:c r="BT263" s="174"/>
      <x:c r="BU263" s="174"/>
      <x:c r="BV263" s="174"/>
      <x:c r="BW263" s="174"/>
      <x:c r="BX263" s="174"/>
      <x:c r="BY263" s="174"/>
      <x:c r="BZ263" s="174"/>
      <x:c r="CA263" s="174"/>
      <x:c r="CB263" s="174"/>
      <x:c r="CC263" s="174"/>
      <x:c r="CD263" s="174"/>
      <x:c r="CE263" s="174"/>
      <x:c r="CF263" s="174"/>
      <x:c r="CG263" s="174"/>
      <x:c r="CH263" s="174"/>
      <x:c r="CI263" s="179"/>
      <x:c r="CJ263" s="174" t="str">
        <x:v>Yes</x:v>
      </x:c>
      <x:c r="CK263" s="174" t="str">
        <x:v>Yes</x:v>
      </x:c>
      <x:c r="CL263" s="174" t="str">
        <x:v>Yes</x:v>
      </x:c>
      <x:c r="CM263" s="174" t="str">
        <x:v>Clear</x:v>
      </x:c>
      <x:c r="CN263" s="174" t="str">
        <x:v>Verified — clear</x:v>
      </x:c>
      <x:c r="CO263" s="177" t="n">
        <x:v>46272</x:v>
      </x:c>
      <x:c r="CP263" s="174" t="str">
        <x:v>https://pubmed.ncbi.nlm.nih.gov/40910097/</x:v>
      </x:c>
      <x:c r="CQ263" s="174"/>
      <x:c r="CR263" s="174"/>
      <x:c r="CS263" s="174"/>
      <x:c r="CT263" s="174"/>
      <x:c r="CU263" s="176"/>
      <x:c r="CV263" s="176"/>
      <x:c r="CW263" s="176"/>
      <x:c r="CX263" s="176"/>
      <x:c r="CY263" s="176"/>
      <x:c r="CZ263" s="176"/>
      <x:c r="DA263" s="176"/>
      <x:c r="DB263" s="175" t="str">
        <x:f>IF(L263="","",IF(AND(COUNT(CU263:DA263)=7,OR(CU263=0,CU263=1,CU263=2),OR(CV263=0,CV263=1,CV263=2),OR(CW263=0,CW263=1,CW263=2),OR(CX263=0,CX263=1,CX263=2),OR(CY263=0,CY263=1,CY263=2),OR(CZ263=0,CZ263=1,CZ263=2),OR(DA263=0,DA263=1,DA263=2)),SUM(CU263:DA263),""))</x:f>
      </x:c>
      <x:c r="DC263" s="180" t="str">
        <x:f>IF(DB263="","",ROUND(DB263/14*10,1))</x:f>
      </x:c>
      <x:c r="DD263" s="174" t="str">
        <x:v>Pending</x:v>
      </x:c>
      <x:c r="DE263" s="175" t="str">
        <x:f>IF(L263="","",IF(DC263="","Pending",IF(DD263="Yes","CONDITIONAL — safety override",IF(DC263&gt;=8,"HIGH",IF(DC263&gt;=5,"CONDITIONAL","LOW")))))</x:f>
        <x:v>Pending</x:v>
      </x:c>
      <x:c r="DF263" s="174" t="str">
        <x:v>Pending screening and full-text appraisal; no transferability judgment made at identification.</x:v>
      </x:c>
      <x:c r="DG263" s="174"/>
      <x:c r="DH263" s="174"/>
      <x:c r="DI263" s="174"/>
      <x:c r="DJ263" s="174"/>
      <x:c r="DK263" s="174"/>
      <x:c r="DL263" s="174"/>
      <x:c r="DM263" s="174"/>
      <x:c r="DN263" s="174"/>
      <x:c r="DO263" s="174"/>
      <x:c r="DP263" s="174"/>
      <x:c r="DQ263" s="174"/>
      <x:c r="DR263" s="174"/>
      <x:c r="DS263" s="174"/>
      <x:c r="DT263" s="174"/>
      <x:c r="DU263" s="174"/>
      <x:c r="DV263" s="174"/>
      <x:c r="DW263" s="174"/>
      <x:c r="DX263" s="174"/>
      <x:c r="DY263" s="174"/>
      <x:c r="DZ263" s="174" t="str">
        <x:v>Title/abstract screening alone does not establish effectiveness, causality, methodological quality, transferability to Brazilian public safety or an institutional recommendation.</x:v>
      </x:c>
      <x:c r="EA263" s="174" t="str">
        <x:v>Pending</x:v>
      </x:c>
      <x:c r="EB263" s="175" t="str">
        <x:f>IF(L263="","",IF(EC263="READY","Yes","No / Pending"))</x:f>
        <x:v>No / Pending</x:v>
      </x:c>
      <x:c r="EC263" s="174" t="str">
        <x:f>IF(L263="","",IF(OR(ISNUMBER(SEARCH("Retracted Publication",Q263)),CM263="Retracted",CN263="Retracted",CM263="Expression of Concern",CN263="Expression of Concern",F263="Not used",CG263="Critical",CH263="High",CH263="Critical"),"BLOCKED — integrity or use restriction",IF(AND(CJ263="Yes",CK263="Yes",CL263="Yes"),IF(AND(CM263="Clear",CN263="Verified — clear"),IF(AND(AND(LEN(TRIM(CF263))&gt;0,LEFT(LOWER(TRIM(CF263)),7)&lt;&gt;"pending"),OR(CG263="High",CG263="Moderate"),OR(CH263="Low",CH263="Some concerns",CH263="Not applicable")),IF(AND(DD263="No",OR(DE263="HIGH",DE263="CONDITIONAL"),AND(LEN(TRIM(DF263))&gt;0,LEFT(LOWER(TRIM(DF263)),7)&lt;&gt;"pending")),IF(AND(AND(LEN(TRIM(DT263))&gt;0,LEFT(LOWER(TRIM(DT263)),7)&lt;&gt;"pending"),AND(LEN(TRIM(DU263))&gt;0,LEFT(LOWER(TRIM(DU263)),7)&lt;&gt;"pending"),OR(AND(LEN(TRIM(DV263))&gt;0,LEFT(LOWER(TRIM(DV263)),7)&lt;&gt;"pending"),AND(LEN(TRIM(DW263))&gt;0,LEFT(LOWER(TRIM(DW263)),7)&lt;&gt;"pending")),AND(LEN(TRIM(DX263))&gt;0,LEFT(LOWER(TRIM(DX263)),7)&lt;&gt;"pending")),IF(AND(F263="Claim-ready",OR(EA263="Strong",EA263="Moderate"),AND(LEN(TRIM(G263))&gt;0,LEFT(LOWER(TRIM(G263)),7)&lt;&gt;"pending"),G263&lt;&gt;"No substantive use decision is permitted from identification metadata alone.",AND(LEN(TRIM(DZ263))&gt;0,LEFT(LOWER(TRIM(DZ263)),7)&lt;&gt;"pending"),DZ263&lt;&gt;"Identification metadata alone does not permit any substantive scientific, causal, operational, or institutional claim.",AND(LEN(TRIM(EI263))&gt;0,LEFT(LOWER(TRIM(EI263)),7)&lt;&gt;"pending"),ISNUMBER(EH263),EH263&gt;0),"READY","PENDING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3" s="174" t="str">
        <x:v>Pending</x:v>
      </x:c>
      <x:c r="EE263" s="174"/>
      <x:c r="EF263" s="174" t="str">
        <x:v>Pending</x:v>
      </x:c>
      <x:c r="EG263" s="174" t="str">
        <x:v>Pending</x:v>
      </x:c>
      <x:c r="EH263" s="177"/>
      <x:c r="EI263" s="500"/>
      <x:c r="EJ263" s="174"/>
      <x:c r="EK263" s="174" t="str">
        <x:v>Pending</x:v>
      </x:c>
      <x:c r="EL263" s="177" t="n">
        <x:v>46272</x:v>
      </x:c>
      <x:c r="EM263" s="174" t="str">
        <x:v>Production PubMed record imported and reconciled to Zotero item X6SQE647;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3" s="181" t="n">
        <x:f>IF(L263="","",(IF(N263&lt;&gt;"",1,0)+IF(O263&lt;&gt;"",1,0)+IF(AJ263&lt;&gt;"",1,0)+IF(AU263&lt;&gt;"",1,0)+IF(BE263&lt;&gt;"",1,0)+IF(CF263&lt;&gt;"",1,0)+IF(CJ263="Yes",1,0)+IF(CL263="Yes",1,0)+IF(DE263&lt;&gt;"Pending",1,0)+IF(F263&lt;&gt;"",1,0)+IF(DZ263&lt;&gt;"",1,0)+IF(EI263&lt;&gt;"",1,0))/12)</x:f>
        <x:v>0.5</x:v>
      </x:c>
    </x:row>
    <x:row r="264">
      <x:c r="A264" s="175" t="str">
        <x:v>EV-0261</x:v>
      </x:c>
      <x:c r="B264" s="174" t="str">
        <x:v>Integrity check</x:v>
      </x:c>
      <x:c r="C264" s="175" t="str">
        <x:f>IF(L264="","",IF(LEFT(EC264,7)="BLOCKED","🔴 Do not use for conclusion",IF(EB264="Yes","🟢 Claim-ready","🟡 Caution / context")))</x:f>
        <x:v>🟡 Caution / context</x:v>
      </x:c>
      <x:c r="D264" s="174" t="str">
        <x:f>IF(L264="","",EC264)</x:f>
        <x:v>PENDING — appropriate appraisal</x:v>
      </x:c>
      <x:c r="E264" s="174" t="str">
        <x:v>P3 — Medium</x:v>
      </x:c>
      <x:c r="F264" s="174" t="str">
        <x:v>Pending</x:v>
      </x:c>
      <x:c r="G264" s="174" t="str">
        <x:v>Title/abstract identify an explicit tactical/public-safety context and readiness domain; retain for full-text assessment.</x:v>
      </x:c>
      <x:c r="H264" s="174" t="str">
        <x:v>Obtain and review lawful full text; confirm human adjudication; then select a design-specific appraisal instrument.</x:v>
      </x:c>
      <x:c r="I264" s="174"/>
      <x:c r="J264" s="174" t="str">
        <x:v>A — Core</x:v>
      </x:c>
      <x:c r="K264" s="174" t="str">
        <x:v>IDENTIFIED</x:v>
      </x:c>
      <x:c r="L264" s="174" t="str">
        <x:v>Development and Implementation of a Critical Care Transport Physical Ability Test: An Administrative Case Report.</x:v>
      </x:c>
      <x:c r="M264" s="174"/>
      <x:c r="N264" s="174" t="str">
        <x:v>Bradley, Brian; Diny, Gary; Van Veghel, Michael; Johnson, Trevor; Sherry, Marc</x:v>
      </x:c>
      <x:c r="O264" s="176" t="n">
        <x:v>2025</x:v>
      </x:c>
      <x:c r="P264" s="174" t="str">
        <x:v>International journal of sports physical therapy</x:v>
      </x:c>
      <x:c r="Q264" s="174" t="str">
        <x:v>Case Reports; Journal Article</x:v>
      </x:c>
      <x:c r="R264" s="174" t="str">
        <x:v>Unclear</x:v>
      </x:c>
      <x:c r="S264" s="174" t="str">
        <x:v>Unknown</x:v>
      </x:c>
      <x:c r="T264" s="174" t="str">
        <x:v>eng</x:v>
      </x:c>
      <x:c r="U264" s="174" t="str">
        <x:v>https://pubmed.ncbi.nlm.nih.gov/40904710/</x:v>
      </x:c>
      <x:c r="V264" s="174" t="str">
        <x:v>10.26603/001c.143487</x:v>
      </x:c>
      <x:c r="W264" s="175" t="str">
        <x:f>IF(V264="","",LOWER(SUBSTITUTE(SUBSTITUTE(SUBSTITUTE(SUBSTITUTE(TRIM(V264),"https://doi.org/",""),"http://doi.org/",""),"https://dx.doi.org/",""),"doi:","")))</x:f>
        <x:v>10.26603/001c.143487</x:v>
      </x:c>
      <x:c r="X264" s="174" t="str">
        <x:v>40904710</x:v>
      </x:c>
      <x:c r="Y264" s="174" t="str">
        <x:v>PMC12404570</x:v>
      </x:c>
      <x:c r="Z264" s="174"/>
      <x:c r="AA264" s="174" t="str">
        <x:v>PubMed/MEDLINE</x:v>
      </x:c>
      <x:c r="AB264" s="174" t="str">
        <x:v>PUBMED-A-v1.0-2026-08-28</x:v>
      </x:c>
      <x:c r="AC264" s="174" t="str">
        <x:v>SP-PUBMED-A-20260828</x:v>
      </x:c>
      <x:c r="AD264" s="177" t="n">
        <x:v>46262</x:v>
      </x:c>
      <x:c r="AE264" s="177" t="n">
        <x:v>46272</x:v>
      </x:c>
      <x:c r="AF264" s="174" t="str">
        <x:v>DMPXWUYG</x:v>
      </x:c>
      <x:c r="AG264" s="174"/>
      <x:c r="AH264" s="174" t="str">
        <x:v>Tactical Athlete → Operational Readiness Brazil</x:v>
      </x:c>
      <x:c r="AI264" s="174" t="str">
        <x:v>evidence-family:A</x:v>
      </x:c>
      <x:c r="AJ264" s="174"/>
      <x:c r="AK264" s="175" t="str">
        <x:f>IF(AJ264="","",IF(OR(LOWER(AJ264)="brazil",LOWER(AJ264)="brasil"),"Yes","No"))</x:f>
      </x:c>
      <x:c r="AL264" s="174"/>
      <x:c r="AM264" s="174"/>
      <x:c r="AN264" s="174"/>
      <x:c r="AO264" s="178"/>
      <x:c r="AP264" s="174"/>
      <x:c r="AQ264" s="174"/>
      <x:c r="AR264" s="174"/>
      <x:c r="AS264" s="174"/>
      <x:c r="AT264" s="174"/>
      <x:c r="AU264" s="174"/>
      <x:c r="AV264" s="174"/>
      <x:c r="AW264" s="174"/>
      <x:c r="AX264" s="174"/>
      <x:c r="AY264" s="174"/>
      <x:c r="AZ264" s="174"/>
      <x:c r="BA264" s="174"/>
      <x:c r="BB264" s="174"/>
      <x:c r="BC264" s="174"/>
      <x:c r="BD264" s="174"/>
      <x:c r="BE264" s="174"/>
      <x:c r="BF264" s="174"/>
      <x:c r="BG264" s="174"/>
      <x:c r="BH264" s="174"/>
      <x:c r="BI264" s="174"/>
      <x:c r="BJ264" s="174"/>
      <x:c r="BK264" s="174"/>
      <x:c r="BL264" s="174"/>
      <x:c r="BM264" s="174"/>
      <x:c r="BN264" s="174"/>
      <x:c r="BO264" s="174"/>
      <x:c r="BP264" s="174"/>
      <x:c r="BQ264" s="174"/>
      <x:c r="BR264" s="174"/>
      <x:c r="BS264" s="174"/>
      <x:c r="BT264" s="174"/>
      <x:c r="BU264" s="174"/>
      <x:c r="BV264" s="174"/>
      <x:c r="BW264" s="174"/>
      <x:c r="BX264" s="174"/>
      <x:c r="BY264" s="174"/>
      <x:c r="BZ264" s="174"/>
      <x:c r="CA264" s="174"/>
      <x:c r="CB264" s="174"/>
      <x:c r="CC264" s="174"/>
      <x:c r="CD264" s="174"/>
      <x:c r="CE264" s="174"/>
      <x:c r="CF264" s="174"/>
      <x:c r="CG264" s="174"/>
      <x:c r="CH264" s="174"/>
      <x:c r="CI264" s="179"/>
      <x:c r="CJ264" s="174" t="str">
        <x:v>Yes</x:v>
      </x:c>
      <x:c r="CK264" s="174" t="str">
        <x:v>Yes</x:v>
      </x:c>
      <x:c r="CL264" s="174" t="str">
        <x:v>Yes</x:v>
      </x:c>
      <x:c r="CM264" s="174" t="str">
        <x:v>Clear</x:v>
      </x:c>
      <x:c r="CN264" s="174" t="str">
        <x:v>Verified — clear</x:v>
      </x:c>
      <x:c r="CO264" s="177" t="n">
        <x:v>46272</x:v>
      </x:c>
      <x:c r="CP264" s="174" t="str">
        <x:v>https://pubmed.ncbi.nlm.nih.gov/40904710/</x:v>
      </x:c>
      <x:c r="CQ264" s="174"/>
      <x:c r="CR264" s="174"/>
      <x:c r="CS264" s="174"/>
      <x:c r="CT264" s="174"/>
      <x:c r="CU264" s="176"/>
      <x:c r="CV264" s="176"/>
      <x:c r="CW264" s="176"/>
      <x:c r="CX264" s="176"/>
      <x:c r="CY264" s="176"/>
      <x:c r="CZ264" s="176"/>
      <x:c r="DA264" s="176"/>
      <x:c r="DB264" s="175" t="str">
        <x:f>IF(L264="","",IF(AND(COUNT(CU264:DA264)=7,OR(CU264=0,CU264=1,CU264=2),OR(CV264=0,CV264=1,CV264=2),OR(CW264=0,CW264=1,CW264=2),OR(CX264=0,CX264=1,CX264=2),OR(CY264=0,CY264=1,CY264=2),OR(CZ264=0,CZ264=1,CZ264=2),OR(DA264=0,DA264=1,DA264=2)),SUM(CU264:DA264),""))</x:f>
      </x:c>
      <x:c r="DC264" s="180" t="str">
        <x:f>IF(DB264="","",ROUND(DB264/14*10,1))</x:f>
      </x:c>
      <x:c r="DD264" s="174" t="str">
        <x:v>Pending</x:v>
      </x:c>
      <x:c r="DE264" s="175" t="str">
        <x:f>IF(L264="","",IF(DC264="","Pending",IF(DD264="Yes","CONDITIONAL — safety override",IF(DC264&gt;=8,"HIGH",IF(DC264&gt;=5,"CONDITIONAL","LOW")))))</x:f>
        <x:v>Pending</x:v>
      </x:c>
      <x:c r="DF264" s="174" t="str">
        <x:v>Pending screening and full-text appraisal; no transferability judgment made at identification.</x:v>
      </x:c>
      <x:c r="DG264" s="174"/>
      <x:c r="DH264" s="174"/>
      <x:c r="DI264" s="174"/>
      <x:c r="DJ264" s="174"/>
      <x:c r="DK264" s="174"/>
      <x:c r="DL264" s="174"/>
      <x:c r="DM264" s="174"/>
      <x:c r="DN264" s="174"/>
      <x:c r="DO264" s="174"/>
      <x:c r="DP264" s="174"/>
      <x:c r="DQ264" s="174"/>
      <x:c r="DR264" s="174"/>
      <x:c r="DS264" s="174"/>
      <x:c r="DT264" s="174"/>
      <x:c r="DU264" s="174"/>
      <x:c r="DV264" s="174"/>
      <x:c r="DW264" s="174"/>
      <x:c r="DX264" s="174"/>
      <x:c r="DY264" s="174"/>
      <x:c r="DZ264" s="174" t="str">
        <x:v>Title/abstract screening alone does not establish effectiveness, causality, methodological quality, transferability to Brazilian public safety or an institutional recommendation.</x:v>
      </x:c>
      <x:c r="EA264" s="174" t="str">
        <x:v>Pending</x:v>
      </x:c>
      <x:c r="EB264" s="175" t="str">
        <x:f>IF(L264="","",IF(EC264="READY","Yes","No / Pending"))</x:f>
        <x:v>No / Pending</x:v>
      </x:c>
      <x:c r="EC264" s="174" t="str">
        <x:f>IF(L264="","",IF(OR(ISNUMBER(SEARCH("Retracted Publication",Q264)),CM264="Retracted",CN264="Retracted",CM264="Expression of Concern",CN264="Expression of Concern",F264="Not used",CG264="Critical",CH264="High",CH264="Critical"),"BLOCKED — integrity or use restriction",IF(AND(CJ264="Yes",CK264="Yes",CL264="Yes"),IF(AND(CM264="Clear",CN264="Verified — clear"),IF(AND(AND(LEN(TRIM(CF264))&gt;0,LEFT(LOWER(TRIM(CF264)),7)&lt;&gt;"pending"),OR(CG264="High",CG264="Moderate"),OR(CH264="Low",CH264="Some concerns",CH264="Not applicable")),IF(AND(DD264="No",OR(DE264="HIGH",DE264="CONDITIONAL"),AND(LEN(TRIM(DF264))&gt;0,LEFT(LOWER(TRIM(DF264)),7)&lt;&gt;"pending")),IF(AND(AND(LEN(TRIM(DT264))&gt;0,LEFT(LOWER(TRIM(DT264)),7)&lt;&gt;"pending"),AND(LEN(TRIM(DU264))&gt;0,LEFT(LOWER(TRIM(DU264)),7)&lt;&gt;"pending"),OR(AND(LEN(TRIM(DV264))&gt;0,LEFT(LOWER(TRIM(DV264)),7)&lt;&gt;"pending"),AND(LEN(TRIM(DW264))&gt;0,LEFT(LOWER(TRIM(DW264)),7)&lt;&gt;"pending")),AND(LEN(TRIM(DX264))&gt;0,LEFT(LOWER(TRIM(DX264)),7)&lt;&gt;"pending")),IF(AND(F264="Claim-ready",OR(EA264="Strong",EA264="Moderate"),AND(LEN(TRIM(G264))&gt;0,LEFT(LOWER(TRIM(G264)),7)&lt;&gt;"pending"),G264&lt;&gt;"No substantive use decision is permitted from identification metadata alone.",AND(LEN(TRIM(DZ264))&gt;0,LEFT(LOWER(TRIM(DZ264)),7)&lt;&gt;"pending"),DZ264&lt;&gt;"Identification metadata alone does not permit any substantive scientific, causal, operational, or institutional claim.",AND(LEN(TRIM(EI264))&gt;0,LEFT(LOWER(TRIM(EI264)),7)&lt;&gt;"pending"),ISNUMBER(EH264),EH264&gt;0),"READY","PENDING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4" s="174" t="str">
        <x:v>Pending</x:v>
      </x:c>
      <x:c r="EE264" s="174"/>
      <x:c r="EF264" s="174" t="str">
        <x:v>Pending</x:v>
      </x:c>
      <x:c r="EG264" s="174" t="str">
        <x:v>Pending</x:v>
      </x:c>
      <x:c r="EH264" s="177"/>
      <x:c r="EI264" s="500"/>
      <x:c r="EJ264" s="174"/>
      <x:c r="EK264" s="174" t="str">
        <x:v>Pending</x:v>
      </x:c>
      <x:c r="EL264" s="177" t="n">
        <x:v>46272</x:v>
      </x:c>
      <x:c r="EM264" s="174" t="str">
        <x:v>Production PubMed record imported and reconciled to Zotero item DMPXWUYG;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4" s="181" t="n">
        <x:f>IF(L264="","",(IF(N264&lt;&gt;"",1,0)+IF(O264&lt;&gt;"",1,0)+IF(AJ264&lt;&gt;"",1,0)+IF(AU264&lt;&gt;"",1,0)+IF(BE264&lt;&gt;"",1,0)+IF(CF264&lt;&gt;"",1,0)+IF(CJ264="Yes",1,0)+IF(CL264="Yes",1,0)+IF(DE264&lt;&gt;"Pending",1,0)+IF(F264&lt;&gt;"",1,0)+IF(DZ264&lt;&gt;"",1,0)+IF(EI264&lt;&gt;"",1,0))/12)</x:f>
        <x:v>0.5</x:v>
      </x:c>
    </x:row>
    <x:row r="265">
      <x:c r="A265" s="175" t="str">
        <x:v>EV-0262</x:v>
      </x:c>
      <x:c r="B265" s="174" t="str">
        <x:v>Integrity check</x:v>
      </x:c>
      <x:c r="C265" s="175" t="str">
        <x:f>IF(L265="","",IF(LEFT(EC265,7)="BLOCKED","🔴 Do not use for conclusion",IF(EB265="Yes","🟢 Claim-ready","🟡 Caution / context")))</x:f>
        <x:v>🟡 Caution / context</x:v>
      </x:c>
      <x:c r="D265" s="174" t="str">
        <x:f>IF(L265="","",EC265)</x:f>
        <x:v>PENDING — appropriate appraisal</x:v>
      </x:c>
      <x:c r="E265" s="174" t="str">
        <x:v>P3 — Medium</x:v>
      </x:c>
      <x:c r="F265" s="174" t="str">
        <x:v>Pending</x:v>
      </x:c>
      <x:c r="G265" s="174" t="str">
        <x:v>Title/abstract identify an explicit operational APHT/medical-readiness topic; retain for full-text assessment.</x:v>
      </x:c>
      <x:c r="H265" s="174" t="str">
        <x:v>Obtain and review lawful full text; confirm human adjudication; then select a design-specific appraisal instrument.</x:v>
      </x:c>
      <x:c r="I265" s="174"/>
      <x:c r="J265" s="174" t="str">
        <x:v>B — APHT / Medical Readiness</x:v>
      </x:c>
      <x:c r="K265" s="174" t="str">
        <x:v>IDENTIFIED</x:v>
      </x:c>
      <x:c r="L265" s="174" t="str">
        <x:v>Preparation of pH-Responsive PET TeMs by Controlled Graft Block Copolymerisation of Styrene and Methacrylic Acid for the Separation of Water-Oil Emulsions.</x:v>
      </x:c>
      <x:c r="M265" s="174"/>
      <x:c r="N265" s="174" t="str">
        <x:v>Muslimova, Indira B; Omertassov, Dias D; Zhumanazar, Nurdaulet; Assan, Nazerke; Zhatkanbayeva, Zhanna K; Korolkov, Ilya V</x:v>
      </x:c>
      <x:c r="O265" s="176" t="n">
        <x:v>2025</x:v>
      </x:c>
      <x:c r="P265" s="174" t="str">
        <x:v>Polymers</x:v>
      </x:c>
      <x:c r="Q265" s="174" t="str">
        <x:v>Journal Article</x:v>
      </x:c>
      <x:c r="R265" s="174" t="str">
        <x:v>Unclear</x:v>
      </x:c>
      <x:c r="S265" s="174" t="str">
        <x:v>Unknown</x:v>
      </x:c>
      <x:c r="T265" s="174" t="str">
        <x:v>eng</x:v>
      </x:c>
      <x:c r="U265" s="174" t="str">
        <x:v>https://pubmed.ncbi.nlm.nih.gov/40871168/</x:v>
      </x:c>
      <x:c r="V265" s="174" t="str">
        <x:v>10.3390/polym17162221</x:v>
      </x:c>
      <x:c r="W265" s="175" t="str">
        <x:f>IF(V265="","",LOWER(SUBSTITUTE(SUBSTITUTE(SUBSTITUTE(SUBSTITUTE(TRIM(V265),"https://doi.org/",""),"http://doi.org/",""),"https://dx.doi.org/",""),"doi:","")))</x:f>
        <x:v>10.3390/polym17162221</x:v>
      </x:c>
      <x:c r="X265" s="174" t="str">
        <x:v>40871168</x:v>
      </x:c>
      <x:c r="Y265" s="174" t="str">
        <x:v>PMC12389503</x:v>
      </x:c>
      <x:c r="Z265" s="174"/>
      <x:c r="AA265" s="174" t="str">
        <x:v>PubMed/MEDLINE</x:v>
      </x:c>
      <x:c r="AB265" s="174" t="str">
        <x:v>PUBMED-B-v1.0-2026-08-28</x:v>
      </x:c>
      <x:c r="AC265" s="174" t="str">
        <x:v>SP-PUBMED-B-20260828</x:v>
      </x:c>
      <x:c r="AD265" s="177" t="n">
        <x:v>46262</x:v>
      </x:c>
      <x:c r="AE265" s="177" t="n">
        <x:v>46272</x:v>
      </x:c>
      <x:c r="AF265" s="174" t="str">
        <x:v>DGNDC2BV</x:v>
      </x:c>
      <x:c r="AG265" s="174"/>
      <x:c r="AH265" s="174" t="str">
        <x:v>Tactical Athlete → Operational Readiness Brazil</x:v>
      </x:c>
      <x:c r="AI265" s="174" t="str">
        <x:v>evidence-family:B</x:v>
      </x:c>
      <x:c r="AJ265" s="174"/>
      <x:c r="AK265" s="175" t="str">
        <x:f>IF(AJ265="","",IF(OR(LOWER(AJ265)="brazil",LOWER(AJ265)="brasil"),"Yes","No"))</x:f>
      </x:c>
      <x:c r="AL265" s="174"/>
      <x:c r="AM265" s="174"/>
      <x:c r="AN265" s="174"/>
      <x:c r="AO265" s="178"/>
      <x:c r="AP265" s="174"/>
      <x:c r="AQ265" s="174"/>
      <x:c r="AR265" s="174"/>
      <x:c r="AS265" s="174"/>
      <x:c r="AT265" s="174"/>
      <x:c r="AU265" s="174"/>
      <x:c r="AV265" s="174"/>
      <x:c r="AW265" s="174"/>
      <x:c r="AX265" s="174"/>
      <x:c r="AY265" s="174"/>
      <x:c r="AZ265" s="174"/>
      <x:c r="BA265" s="174"/>
      <x:c r="BB265" s="174"/>
      <x:c r="BC265" s="174"/>
      <x:c r="BD265" s="174"/>
      <x:c r="BE265" s="174"/>
      <x:c r="BF265" s="174"/>
      <x:c r="BG265" s="174"/>
      <x:c r="BH265" s="174"/>
      <x:c r="BI265" s="174"/>
      <x:c r="BJ265" s="174"/>
      <x:c r="BK265" s="174"/>
      <x:c r="BL265" s="174"/>
      <x:c r="BM265" s="174"/>
      <x:c r="BN265" s="174"/>
      <x:c r="BO265" s="174"/>
      <x:c r="BP265" s="174"/>
      <x:c r="BQ265" s="174"/>
      <x:c r="BR265" s="174"/>
      <x:c r="BS265" s="174"/>
      <x:c r="BT265" s="174"/>
      <x:c r="BU265" s="174"/>
      <x:c r="BV265" s="174"/>
      <x:c r="BW265" s="174"/>
      <x:c r="BX265" s="174"/>
      <x:c r="BY265" s="174"/>
      <x:c r="BZ265" s="174"/>
      <x:c r="CA265" s="174"/>
      <x:c r="CB265" s="174"/>
      <x:c r="CC265" s="174"/>
      <x:c r="CD265" s="174"/>
      <x:c r="CE265" s="174"/>
      <x:c r="CF265" s="174"/>
      <x:c r="CG265" s="174"/>
      <x:c r="CH265" s="174"/>
      <x:c r="CI265" s="179"/>
      <x:c r="CJ265" s="174" t="str">
        <x:v>Yes</x:v>
      </x:c>
      <x:c r="CK265" s="174" t="str">
        <x:v>Yes</x:v>
      </x:c>
      <x:c r="CL265" s="174" t="str">
        <x:v>Yes</x:v>
      </x:c>
      <x:c r="CM265" s="174" t="str">
        <x:v>Clear</x:v>
      </x:c>
      <x:c r="CN265" s="174" t="str">
        <x:v>Verified — clear</x:v>
      </x:c>
      <x:c r="CO265" s="177" t="n">
        <x:v>46272</x:v>
      </x:c>
      <x:c r="CP265" s="174" t="str">
        <x:v>https://pubmed.ncbi.nlm.nih.gov/40871168/</x:v>
      </x:c>
      <x:c r="CQ265" s="174"/>
      <x:c r="CR265" s="174"/>
      <x:c r="CS265" s="174"/>
      <x:c r="CT265" s="174"/>
      <x:c r="CU265" s="176"/>
      <x:c r="CV265" s="176"/>
      <x:c r="CW265" s="176"/>
      <x:c r="CX265" s="176"/>
      <x:c r="CY265" s="176"/>
      <x:c r="CZ265" s="176"/>
      <x:c r="DA265" s="176"/>
      <x:c r="DB265" s="175" t="str">
        <x:f>IF(L265="","",IF(AND(COUNT(CU265:DA265)=7,OR(CU265=0,CU265=1,CU265=2),OR(CV265=0,CV265=1,CV265=2),OR(CW265=0,CW265=1,CW265=2),OR(CX265=0,CX265=1,CX265=2),OR(CY265=0,CY265=1,CY265=2),OR(CZ265=0,CZ265=1,CZ265=2),OR(DA265=0,DA265=1,DA265=2)),SUM(CU265:DA265),""))</x:f>
      </x:c>
      <x:c r="DC265" s="180" t="str">
        <x:f>IF(DB265="","",ROUND(DB265/14*10,1))</x:f>
      </x:c>
      <x:c r="DD265" s="174" t="str">
        <x:v>Pending</x:v>
      </x:c>
      <x:c r="DE265" s="175" t="str">
        <x:f>IF(L265="","",IF(DC265="","Pending",IF(DD265="Yes","CONDITIONAL — safety override",IF(DC265&gt;=8,"HIGH",IF(DC265&gt;=5,"CONDITIONAL","LOW")))))</x:f>
        <x:v>Pending</x:v>
      </x:c>
      <x:c r="DF265" s="174" t="str">
        <x:v>Pending screening and full-text appraisal; no transferability judgment made at identification.</x:v>
      </x:c>
      <x:c r="DG265" s="174"/>
      <x:c r="DH265" s="174"/>
      <x:c r="DI265" s="174"/>
      <x:c r="DJ265" s="174"/>
      <x:c r="DK265" s="174"/>
      <x:c r="DL265" s="174"/>
      <x:c r="DM265" s="174"/>
      <x:c r="DN265" s="174"/>
      <x:c r="DO265" s="174"/>
      <x:c r="DP265" s="174"/>
      <x:c r="DQ265" s="174"/>
      <x:c r="DR265" s="174"/>
      <x:c r="DS265" s="174"/>
      <x:c r="DT265" s="174"/>
      <x:c r="DU265" s="174"/>
      <x:c r="DV265" s="174"/>
      <x:c r="DW265" s="174"/>
      <x:c r="DX265" s="174"/>
      <x:c r="DY265" s="174"/>
      <x:c r="DZ265" s="174" t="str">
        <x:v>Title/abstract screening alone does not establish effectiveness, causality, methodological quality, transferability to Brazilian public safety or an institutional recommendation.</x:v>
      </x:c>
      <x:c r="EA265" s="174" t="str">
        <x:v>Pending</x:v>
      </x:c>
      <x:c r="EB265" s="175" t="str">
        <x:f>IF(L265="","",IF(EC265="READY","Yes","No / Pending"))</x:f>
        <x:v>No / Pending</x:v>
      </x:c>
      <x:c r="EC265" s="174" t="str">
        <x:f>IF(L265="","",IF(OR(ISNUMBER(SEARCH("Retracted Publication",Q265)),CM265="Retracted",CN265="Retracted",CM265="Expression of Concern",CN265="Expression of Concern",F265="Not used",CG265="Critical",CH265="High",CH265="Critical"),"BLOCKED — integrity or use restriction",IF(AND(CJ265="Yes",CK265="Yes",CL265="Yes"),IF(AND(CM265="Clear",CN265="Verified — clear"),IF(AND(AND(LEN(TRIM(CF265))&gt;0,LEFT(LOWER(TRIM(CF265)),7)&lt;&gt;"pending"),OR(CG265="High",CG265="Moderate"),OR(CH265="Low",CH265="Some concerns",CH265="Not applicable")),IF(AND(DD265="No",OR(DE265="HIGH",DE265="CONDITIONAL"),AND(LEN(TRIM(DF265))&gt;0,LEFT(LOWER(TRIM(DF265)),7)&lt;&gt;"pending")),IF(AND(AND(LEN(TRIM(DT265))&gt;0,LEFT(LOWER(TRIM(DT265)),7)&lt;&gt;"pending"),AND(LEN(TRIM(DU265))&gt;0,LEFT(LOWER(TRIM(DU265)),7)&lt;&gt;"pending"),OR(AND(LEN(TRIM(DV265))&gt;0,LEFT(LOWER(TRIM(DV265)),7)&lt;&gt;"pending"),AND(LEN(TRIM(DW265))&gt;0,LEFT(LOWER(TRIM(DW265)),7)&lt;&gt;"pending")),AND(LEN(TRIM(DX265))&gt;0,LEFT(LOWER(TRIM(DX265)),7)&lt;&gt;"pending")),IF(AND(F265="Claim-ready",OR(EA265="Strong",EA265="Moderate"),AND(LEN(TRIM(G265))&gt;0,LEFT(LOWER(TRIM(G265)),7)&lt;&gt;"pending"),G265&lt;&gt;"No substantive use decision is permitted from identification metadata alone.",AND(LEN(TRIM(DZ265))&gt;0,LEFT(LOWER(TRIM(DZ265)),7)&lt;&gt;"pending"),DZ265&lt;&gt;"Identification metadata alone does not permit any substantive scientific, causal, operational, or institutional claim.",AND(LEN(TRIM(EI265))&gt;0,LEFT(LOWER(TRIM(EI265)),7)&lt;&gt;"pending"),ISNUMBER(EH265),EH265&gt;0),"READY","PENDING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5" s="174" t="str">
        <x:v>Pending</x:v>
      </x:c>
      <x:c r="EE265" s="174"/>
      <x:c r="EF265" s="174" t="str">
        <x:v>Pending</x:v>
      </x:c>
      <x:c r="EG265" s="174" t="str">
        <x:v>Pending</x:v>
      </x:c>
      <x:c r="EH265" s="177"/>
      <x:c r="EI265" s="500"/>
      <x:c r="EJ265" s="174"/>
      <x:c r="EK265" s="174" t="str">
        <x:v>Pending</x:v>
      </x:c>
      <x:c r="EL265" s="177" t="n">
        <x:v>46272</x:v>
      </x:c>
      <x:c r="EM265" s="174" t="str">
        <x:v>Production PubMed record imported and reconciled to Zotero item DGNDC2BV;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5" s="181" t="n">
        <x:f>IF(L265="","",(IF(N265&lt;&gt;"",1,0)+IF(O265&lt;&gt;"",1,0)+IF(AJ265&lt;&gt;"",1,0)+IF(AU265&lt;&gt;"",1,0)+IF(BE265&lt;&gt;"",1,0)+IF(CF265&lt;&gt;"",1,0)+IF(CJ265="Yes",1,0)+IF(CL265="Yes",1,0)+IF(DE265&lt;&gt;"Pending",1,0)+IF(F265&lt;&gt;"",1,0)+IF(DZ265&lt;&gt;"",1,0)+IF(EI265&lt;&gt;"",1,0))/12)</x:f>
        <x:v>0.5</x:v>
      </x:c>
    </x:row>
    <x:row r="266">
      <x:c r="A266" s="175" t="str">
        <x:v>EV-0263</x:v>
      </x:c>
      <x:c r="B266" s="174" t="str">
        <x:v>Integrity check</x:v>
      </x:c>
      <x:c r="C266" s="175" t="str">
        <x:f>IF(L266="","",IF(LEFT(EC266,7)="BLOCKED","🔴 Do not use for conclusion",IF(EB266="Yes","🟢 Claim-ready","🟡 Caution / context")))</x:f>
        <x:v>🟡 Caution / context</x:v>
      </x:c>
      <x:c r="D266" s="174" t="str">
        <x:f>IF(L266="","",EC266)</x:f>
        <x:v>PENDING — appropriate appraisal</x:v>
      </x:c>
      <x:c r="E266" s="174" t="str">
        <x:v>P3 — Medium</x:v>
      </x:c>
      <x:c r="F266" s="174" t="str">
        <x:v>Pending</x:v>
      </x:c>
      <x:c r="G266" s="174" t="str">
        <x:v>Title/abstract identify an explicit tactical/public-safety context and readiness domain; retain for full-text assessment.</x:v>
      </x:c>
      <x:c r="H266" s="174" t="str">
        <x:v>Obtain and review lawful full text; confirm human adjudication; then select a design-specific appraisal instrument.</x:v>
      </x:c>
      <x:c r="I266" s="174"/>
      <x:c r="J266" s="174" t="str">
        <x:v>C — Implementation Science</x:v>
      </x:c>
      <x:c r="K266" s="174" t="str">
        <x:v>IDENTIFIED</x:v>
      </x:c>
      <x:c r="L266" s="174" t="str">
        <x:v>PeerOnCall: Evaluating Implementation of App-Based Peer Support in Canadian Public Safety Organizations.</x:v>
      </x:c>
      <x:c r="M266" s="174"/>
      <x:c r="N266" s="174" t="str">
        <x:v>Moll, Sandra E; Ricciardelli, Rosemary; Carleton, R Nicholas; MacDermid, Joy C; Czarnuch, Stephen; MacPhee, Renee S</x:v>
      </x:c>
      <x:c r="O266" s="176" t="n">
        <x:v>2025</x:v>
      </x:c>
      <x:c r="P266" s="174" t="str">
        <x:v>International journal of environmental research and public health</x:v>
      </x:c>
      <x:c r="Q266" s="174" t="str">
        <x:v>Journal Article; Research Support, Non-U.S. Gov't</x:v>
      </x:c>
      <x:c r="R266" s="174" t="str">
        <x:v>Unclear</x:v>
      </x:c>
      <x:c r="S266" s="174" t="str">
        <x:v>Unknown</x:v>
      </x:c>
      <x:c r="T266" s="174" t="str">
        <x:v>eng</x:v>
      </x:c>
      <x:c r="U266" s="174" t="str">
        <x:v>https://pubmed.ncbi.nlm.nih.gov/40869854/</x:v>
      </x:c>
      <x:c r="V266" s="174" t="str">
        <x:v>10.3390/ijerph22081269</x:v>
      </x:c>
      <x:c r="W266" s="175" t="str">
        <x:f>IF(V266="","",LOWER(SUBSTITUTE(SUBSTITUTE(SUBSTITUTE(SUBSTITUTE(TRIM(V266),"https://doi.org/",""),"http://doi.org/",""),"https://dx.doi.org/",""),"doi:","")))</x:f>
        <x:v>10.3390/ijerph22081269</x:v>
      </x:c>
      <x:c r="X266" s="174" t="str">
        <x:v>40869854</x:v>
      </x:c>
      <x:c r="Y266" s="174" t="str">
        <x:v>PMC12386291</x:v>
      </x:c>
      <x:c r="Z266" s="174"/>
      <x:c r="AA266" s="174" t="str">
        <x:v>PubMed/MEDLINE</x:v>
      </x:c>
      <x:c r="AB266" s="174" t="str">
        <x:v>PUBMED-C-v1.0-2026-08-28</x:v>
      </x:c>
      <x:c r="AC266" s="174" t="str">
        <x:v>SP-PUBMED-C-20260828</x:v>
      </x:c>
      <x:c r="AD266" s="177" t="n">
        <x:v>46262</x:v>
      </x:c>
      <x:c r="AE266" s="177" t="n">
        <x:v>46272</x:v>
      </x:c>
      <x:c r="AF266" s="174" t="str">
        <x:v>PP5N688K</x:v>
      </x:c>
      <x:c r="AG266" s="174"/>
      <x:c r="AH266" s="174" t="str">
        <x:v>Tactical Athlete → Operational Readiness Brazil</x:v>
      </x:c>
      <x:c r="AI266" s="174" t="str">
        <x:v>evidence-family:C</x:v>
      </x:c>
      <x:c r="AJ266" s="174"/>
      <x:c r="AK266" s="175" t="str">
        <x:f>IF(AJ266="","",IF(OR(LOWER(AJ266)="brazil",LOWER(AJ266)="brasil"),"Yes","No"))</x:f>
      </x:c>
      <x:c r="AL266" s="174"/>
      <x:c r="AM266" s="174"/>
      <x:c r="AN266" s="174"/>
      <x:c r="AO266" s="178"/>
      <x:c r="AP266" s="174"/>
      <x:c r="AQ266" s="174"/>
      <x:c r="AR266" s="174"/>
      <x:c r="AS266" s="174"/>
      <x:c r="AT266" s="174"/>
      <x:c r="AU266" s="174"/>
      <x:c r="AV266" s="174"/>
      <x:c r="AW266" s="174"/>
      <x:c r="AX266" s="174"/>
      <x:c r="AY266" s="174"/>
      <x:c r="AZ266" s="174"/>
      <x:c r="BA266" s="174"/>
      <x:c r="BB266" s="174"/>
      <x:c r="BC266" s="174"/>
      <x:c r="BD266" s="174"/>
      <x:c r="BE266" s="174"/>
      <x:c r="BF266" s="174"/>
      <x:c r="BG266" s="174"/>
      <x:c r="BH266" s="174"/>
      <x:c r="BI266" s="174"/>
      <x:c r="BJ266" s="174"/>
      <x:c r="BK266" s="174"/>
      <x:c r="BL266" s="174"/>
      <x:c r="BM266" s="174"/>
      <x:c r="BN266" s="174"/>
      <x:c r="BO266" s="174"/>
      <x:c r="BP266" s="174"/>
      <x:c r="BQ266" s="174"/>
      <x:c r="BR266" s="174"/>
      <x:c r="BS266" s="174"/>
      <x:c r="BT266" s="174"/>
      <x:c r="BU266" s="174"/>
      <x:c r="BV266" s="174"/>
      <x:c r="BW266" s="174"/>
      <x:c r="BX266" s="174"/>
      <x:c r="BY266" s="174"/>
      <x:c r="BZ266" s="174"/>
      <x:c r="CA266" s="174"/>
      <x:c r="CB266" s="174"/>
      <x:c r="CC266" s="174"/>
      <x:c r="CD266" s="174"/>
      <x:c r="CE266" s="174"/>
      <x:c r="CF266" s="174"/>
      <x:c r="CG266" s="174"/>
      <x:c r="CH266" s="174"/>
      <x:c r="CI266" s="179"/>
      <x:c r="CJ266" s="174" t="str">
        <x:v>Yes</x:v>
      </x:c>
      <x:c r="CK266" s="174" t="str">
        <x:v>Yes</x:v>
      </x:c>
      <x:c r="CL266" s="174" t="str">
        <x:v>Yes</x:v>
      </x:c>
      <x:c r="CM266" s="174" t="str">
        <x:v>Clear</x:v>
      </x:c>
      <x:c r="CN266" s="174" t="str">
        <x:v>Verified — clear</x:v>
      </x:c>
      <x:c r="CO266" s="177" t="n">
        <x:v>46272</x:v>
      </x:c>
      <x:c r="CP266" s="174" t="str">
        <x:v>https://pubmed.ncbi.nlm.nih.gov/40869854/</x:v>
      </x:c>
      <x:c r="CQ266" s="174"/>
      <x:c r="CR266" s="174"/>
      <x:c r="CS266" s="174"/>
      <x:c r="CT266" s="174"/>
      <x:c r="CU266" s="176"/>
      <x:c r="CV266" s="176"/>
      <x:c r="CW266" s="176"/>
      <x:c r="CX266" s="176"/>
      <x:c r="CY266" s="176"/>
      <x:c r="CZ266" s="176"/>
      <x:c r="DA266" s="176"/>
      <x:c r="DB266" s="175" t="str">
        <x:f>IF(L266="","",IF(AND(COUNT(CU266:DA266)=7,OR(CU266=0,CU266=1,CU266=2),OR(CV266=0,CV266=1,CV266=2),OR(CW266=0,CW266=1,CW266=2),OR(CX266=0,CX266=1,CX266=2),OR(CY266=0,CY266=1,CY266=2),OR(CZ266=0,CZ266=1,CZ266=2),OR(DA266=0,DA266=1,DA266=2)),SUM(CU266:DA266),""))</x:f>
      </x:c>
      <x:c r="DC266" s="180" t="str">
        <x:f>IF(DB266="","",ROUND(DB266/14*10,1))</x:f>
      </x:c>
      <x:c r="DD266" s="174" t="str">
        <x:v>Pending</x:v>
      </x:c>
      <x:c r="DE266" s="175" t="str">
        <x:f>IF(L266="","",IF(DC266="","Pending",IF(DD266="Yes","CONDITIONAL — safety override",IF(DC266&gt;=8,"HIGH",IF(DC266&gt;=5,"CONDITIONAL","LOW")))))</x:f>
        <x:v>Pending</x:v>
      </x:c>
      <x:c r="DF266" s="174" t="str">
        <x:v>Pending screening and full-text appraisal; no transferability judgment made at identification.</x:v>
      </x:c>
      <x:c r="DG266" s="174"/>
      <x:c r="DH266" s="174"/>
      <x:c r="DI266" s="174"/>
      <x:c r="DJ266" s="174"/>
      <x:c r="DK266" s="174"/>
      <x:c r="DL266" s="174"/>
      <x:c r="DM266" s="174"/>
      <x:c r="DN266" s="174"/>
      <x:c r="DO266" s="174"/>
      <x:c r="DP266" s="174"/>
      <x:c r="DQ266" s="174"/>
      <x:c r="DR266" s="174"/>
      <x:c r="DS266" s="174"/>
      <x:c r="DT266" s="174"/>
      <x:c r="DU266" s="174"/>
      <x:c r="DV266" s="174"/>
      <x:c r="DW266" s="174"/>
      <x:c r="DX266" s="174"/>
      <x:c r="DY266" s="174"/>
      <x:c r="DZ266" s="174" t="str">
        <x:v>Title/abstract screening alone does not establish effectiveness, causality, methodological quality, transferability to Brazilian public safety or an institutional recommendation.</x:v>
      </x:c>
      <x:c r="EA266" s="174" t="str">
        <x:v>Pending</x:v>
      </x:c>
      <x:c r="EB266" s="175" t="str">
        <x:f>IF(L266="","",IF(EC266="READY","Yes","No / Pending"))</x:f>
        <x:v>No / Pending</x:v>
      </x:c>
      <x:c r="EC266" s="174" t="str">
        <x:f>IF(L266="","",IF(OR(ISNUMBER(SEARCH("Retracted Publication",Q266)),CM266="Retracted",CN266="Retracted",CM266="Expression of Concern",CN266="Expression of Concern",F266="Not used",CG266="Critical",CH266="High",CH266="Critical"),"BLOCKED — integrity or use restriction",IF(AND(CJ266="Yes",CK266="Yes",CL266="Yes"),IF(AND(CM266="Clear",CN266="Verified — clear"),IF(AND(AND(LEN(TRIM(CF266))&gt;0,LEFT(LOWER(TRIM(CF266)),7)&lt;&gt;"pending"),OR(CG266="High",CG266="Moderate"),OR(CH266="Low",CH266="Some concerns",CH266="Not applicable")),IF(AND(DD266="No",OR(DE266="HIGH",DE266="CONDITIONAL"),AND(LEN(TRIM(DF266))&gt;0,LEFT(LOWER(TRIM(DF266)),7)&lt;&gt;"pending")),IF(AND(AND(LEN(TRIM(DT266))&gt;0,LEFT(LOWER(TRIM(DT266)),7)&lt;&gt;"pending"),AND(LEN(TRIM(DU266))&gt;0,LEFT(LOWER(TRIM(DU266)),7)&lt;&gt;"pending"),OR(AND(LEN(TRIM(DV266))&gt;0,LEFT(LOWER(TRIM(DV266)),7)&lt;&gt;"pending"),AND(LEN(TRIM(DW266))&gt;0,LEFT(LOWER(TRIM(DW266)),7)&lt;&gt;"pending")),AND(LEN(TRIM(DX266))&gt;0,LEFT(LOWER(TRIM(DX266)),7)&lt;&gt;"pending")),IF(AND(F266="Claim-ready",OR(EA266="Strong",EA266="Moderate"),AND(LEN(TRIM(G266))&gt;0,LEFT(LOWER(TRIM(G266)),7)&lt;&gt;"pending"),G266&lt;&gt;"No substantive use decision is permitted from identification metadata alone.",AND(LEN(TRIM(DZ266))&gt;0,LEFT(LOWER(TRIM(DZ266)),7)&lt;&gt;"pending"),DZ266&lt;&gt;"Identification metadata alone does not permit any substantive scientific, causal, operational, or institutional claim.",AND(LEN(TRIM(EI266))&gt;0,LEFT(LOWER(TRIM(EI266)),7)&lt;&gt;"pending"),ISNUMBER(EH266),EH266&gt;0),"READY","PENDING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6" s="174" t="str">
        <x:v>Pending</x:v>
      </x:c>
      <x:c r="EE266" s="174"/>
      <x:c r="EF266" s="174" t="str">
        <x:v>Pending</x:v>
      </x:c>
      <x:c r="EG266" s="174" t="str">
        <x:v>Pending</x:v>
      </x:c>
      <x:c r="EH266" s="177"/>
      <x:c r="EI266" s="500"/>
      <x:c r="EJ266" s="174"/>
      <x:c r="EK266" s="174" t="str">
        <x:v>Pending</x:v>
      </x:c>
      <x:c r="EL266" s="177" t="n">
        <x:v>46272</x:v>
      </x:c>
      <x:c r="EM266" s="174" t="str">
        <x:v>Production PubMed record imported and reconciled to Zotero item PP5N688K;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6" s="181" t="n">
        <x:f>IF(L266="","",(IF(N266&lt;&gt;"",1,0)+IF(O266&lt;&gt;"",1,0)+IF(AJ266&lt;&gt;"",1,0)+IF(AU266&lt;&gt;"",1,0)+IF(BE266&lt;&gt;"",1,0)+IF(CF266&lt;&gt;"",1,0)+IF(CJ266="Yes",1,0)+IF(CL266="Yes",1,0)+IF(DE266&lt;&gt;"Pending",1,0)+IF(F266&lt;&gt;"",1,0)+IF(DZ266&lt;&gt;"",1,0)+IF(EI266&lt;&gt;"",1,0))/12)</x:f>
        <x:v>0.5</x:v>
      </x:c>
    </x:row>
    <x:row r="267">
      <x:c r="A267" s="175" t="str">
        <x:v>EV-0264</x:v>
      </x:c>
      <x:c r="B267" s="174" t="str">
        <x:v>Integrity check</x:v>
      </x:c>
      <x:c r="C267" s="175" t="str">
        <x:f>IF(L267="","",IF(LEFT(EC267,7)="BLOCKED","🔴 Do not use for conclusion",IF(EB267="Yes","🟢 Claim-ready","🟡 Caution / context")))</x:f>
        <x:v>🟡 Caution / context</x:v>
      </x:c>
      <x:c r="D267" s="174" t="str">
        <x:f>IF(L267="","",EC267)</x:f>
        <x:v>PENDING — appropriate appraisal</x:v>
      </x:c>
      <x:c r="E267" s="174" t="str">
        <x:v>P3 — Medium</x:v>
      </x:c>
      <x:c r="F267" s="174" t="str">
        <x:v>Pending</x:v>
      </x:c>
      <x:c r="G267" s="174" t="str">
        <x:v>Title/abstract identify an explicit tactical/public-safety context and readiness domain; retain for full-text assessment.</x:v>
      </x:c>
      <x:c r="H267" s="174" t="str">
        <x:v>Obtain and review lawful full text; confirm human adjudication; then select a design-specific appraisal instrument.</x:v>
      </x:c>
      <x:c r="I267" s="174"/>
      <x:c r="J267" s="174" t="str">
        <x:v>A — Core</x:v>
      </x:c>
      <x:c r="K267" s="174" t="str">
        <x:v>IDENTIFIED</x:v>
      </x:c>
      <x:c r="L267" s="174" t="str">
        <x:v>Impact of Age and Years in the Fire Service on Firefighter Health and Physical Performance Outcomes.</x:v>
      </x:c>
      <x:c r="M267" s="174"/>
      <x:c r="N267" s="174" t="str">
        <x:v>Chun, Jisun; Conner, Michael J; Mota, Jacob A; Newman, Brian; Dawes, J Jay; Martin, Steven E; Gonzalez, Drew Edward</x:v>
      </x:c>
      <x:c r="O267" s="176" t="n">
        <x:v>2025</x:v>
      </x:c>
      <x:c r="P267" s="174" t="str">
        <x:v>Healthcare (Basel, Switzerland)</x:v>
      </x:c>
      <x:c r="Q267" s="174" t="str">
        <x:v>Journal Article</x:v>
      </x:c>
      <x:c r="R267" s="174" t="str">
        <x:v>Unclear</x:v>
      </x:c>
      <x:c r="S267" s="174" t="str">
        <x:v>Unknown</x:v>
      </x:c>
      <x:c r="T267" s="174" t="str">
        <x:v>eng</x:v>
      </x:c>
      <x:c r="U267" s="174" t="str">
        <x:v>https://pubmed.ncbi.nlm.nih.gov/40868561/</x:v>
      </x:c>
      <x:c r="V267" s="174" t="str">
        <x:v>10.3390/healthcare13161946</x:v>
      </x:c>
      <x:c r="W267" s="175" t="str">
        <x:f>IF(V267="","",LOWER(SUBSTITUTE(SUBSTITUTE(SUBSTITUTE(SUBSTITUTE(TRIM(V267),"https://doi.org/",""),"http://doi.org/",""),"https://dx.doi.org/",""),"doi:","")))</x:f>
        <x:v>10.3390/healthcare13161946</x:v>
      </x:c>
      <x:c r="X267" s="174" t="str">
        <x:v>40868561</x:v>
      </x:c>
      <x:c r="Y267" s="174" t="str">
        <x:v>PMC12386035</x:v>
      </x:c>
      <x:c r="Z267" s="174"/>
      <x:c r="AA267" s="174" t="str">
        <x:v>PubMed/MEDLINE</x:v>
      </x:c>
      <x:c r="AB267" s="174" t="str">
        <x:v>PUBMED-A-v1.0-2026-08-28</x:v>
      </x:c>
      <x:c r="AC267" s="174" t="str">
        <x:v>SP-PUBMED-A-20260828</x:v>
      </x:c>
      <x:c r="AD267" s="177" t="n">
        <x:v>46262</x:v>
      </x:c>
      <x:c r="AE267" s="177" t="n">
        <x:v>46272</x:v>
      </x:c>
      <x:c r="AF267" s="174" t="str">
        <x:v>CIPTUAK7</x:v>
      </x:c>
      <x:c r="AG267" s="174"/>
      <x:c r="AH267" s="174" t="str">
        <x:v>Tactical Athlete → Operational Readiness Brazil</x:v>
      </x:c>
      <x:c r="AI267" s="174" t="str">
        <x:v>evidence-family:A</x:v>
      </x:c>
      <x:c r="AJ267" s="174"/>
      <x:c r="AK267" s="175" t="str">
        <x:f>IF(AJ267="","",IF(OR(LOWER(AJ267)="brazil",LOWER(AJ267)="brasil"),"Yes","No"))</x:f>
      </x:c>
      <x:c r="AL267" s="174"/>
      <x:c r="AM267" s="174"/>
      <x:c r="AN267" s="174"/>
      <x:c r="AO267" s="178"/>
      <x:c r="AP267" s="174"/>
      <x:c r="AQ267" s="174"/>
      <x:c r="AR267" s="174"/>
      <x:c r="AS267" s="174"/>
      <x:c r="AT267" s="174"/>
      <x:c r="AU267" s="174"/>
      <x:c r="AV267" s="174"/>
      <x:c r="AW267" s="174"/>
      <x:c r="AX267" s="174"/>
      <x:c r="AY267" s="174"/>
      <x:c r="AZ267" s="174"/>
      <x:c r="BA267" s="174"/>
      <x:c r="BB267" s="174"/>
      <x:c r="BC267" s="174"/>
      <x:c r="BD267" s="174"/>
      <x:c r="BE267" s="174"/>
      <x:c r="BF267" s="174"/>
      <x:c r="BG267" s="174"/>
      <x:c r="BH267" s="174"/>
      <x:c r="BI267" s="174"/>
      <x:c r="BJ267" s="174"/>
      <x:c r="BK267" s="174"/>
      <x:c r="BL267" s="174"/>
      <x:c r="BM267" s="174"/>
      <x:c r="BN267" s="174"/>
      <x:c r="BO267" s="174"/>
      <x:c r="BP267" s="174"/>
      <x:c r="BQ267" s="174"/>
      <x:c r="BR267" s="174"/>
      <x:c r="BS267" s="174"/>
      <x:c r="BT267" s="174"/>
      <x:c r="BU267" s="174"/>
      <x:c r="BV267" s="174"/>
      <x:c r="BW267" s="174"/>
      <x:c r="BX267" s="174"/>
      <x:c r="BY267" s="174"/>
      <x:c r="BZ267" s="174"/>
      <x:c r="CA267" s="174"/>
      <x:c r="CB267" s="174"/>
      <x:c r="CC267" s="174"/>
      <x:c r="CD267" s="174"/>
      <x:c r="CE267" s="174"/>
      <x:c r="CF267" s="174"/>
      <x:c r="CG267" s="174"/>
      <x:c r="CH267" s="174"/>
      <x:c r="CI267" s="179"/>
      <x:c r="CJ267" s="174" t="str">
        <x:v>Yes</x:v>
      </x:c>
      <x:c r="CK267" s="174" t="str">
        <x:v>Yes</x:v>
      </x:c>
      <x:c r="CL267" s="174" t="str">
        <x:v>Yes</x:v>
      </x:c>
      <x:c r="CM267" s="174" t="str">
        <x:v>Clear</x:v>
      </x:c>
      <x:c r="CN267" s="174" t="str">
        <x:v>Verified — clear</x:v>
      </x:c>
      <x:c r="CO267" s="177" t="n">
        <x:v>46272</x:v>
      </x:c>
      <x:c r="CP267" s="174" t="str">
        <x:v>https://pubmed.ncbi.nlm.nih.gov/40868561/</x:v>
      </x:c>
      <x:c r="CQ267" s="174"/>
      <x:c r="CR267" s="174"/>
      <x:c r="CS267" s="174"/>
      <x:c r="CT267" s="174"/>
      <x:c r="CU267" s="176"/>
      <x:c r="CV267" s="176"/>
      <x:c r="CW267" s="176"/>
      <x:c r="CX267" s="176"/>
      <x:c r="CY267" s="176"/>
      <x:c r="CZ267" s="176"/>
      <x:c r="DA267" s="176"/>
      <x:c r="DB267" s="175" t="str">
        <x:f>IF(L267="","",IF(AND(COUNT(CU267:DA267)=7,OR(CU267=0,CU267=1,CU267=2),OR(CV267=0,CV267=1,CV267=2),OR(CW267=0,CW267=1,CW267=2),OR(CX267=0,CX267=1,CX267=2),OR(CY267=0,CY267=1,CY267=2),OR(CZ267=0,CZ267=1,CZ267=2),OR(DA267=0,DA267=1,DA267=2)),SUM(CU267:DA267),""))</x:f>
      </x:c>
      <x:c r="DC267" s="180" t="str">
        <x:f>IF(DB267="","",ROUND(DB267/14*10,1))</x:f>
      </x:c>
      <x:c r="DD267" s="174" t="str">
        <x:v>Pending</x:v>
      </x:c>
      <x:c r="DE267" s="175" t="str">
        <x:f>IF(L267="","",IF(DC267="","Pending",IF(DD267="Yes","CONDITIONAL — safety override",IF(DC267&gt;=8,"HIGH",IF(DC267&gt;=5,"CONDITIONAL","LOW")))))</x:f>
        <x:v>Pending</x:v>
      </x:c>
      <x:c r="DF267" s="174" t="str">
        <x:v>Pending screening and full-text appraisal; no transferability judgment made at identification.</x:v>
      </x:c>
      <x:c r="DG267" s="174"/>
      <x:c r="DH267" s="174"/>
      <x:c r="DI267" s="174"/>
      <x:c r="DJ267" s="174"/>
      <x:c r="DK267" s="174"/>
      <x:c r="DL267" s="174"/>
      <x:c r="DM267" s="174"/>
      <x:c r="DN267" s="174"/>
      <x:c r="DO267" s="174"/>
      <x:c r="DP267" s="174"/>
      <x:c r="DQ267" s="174"/>
      <x:c r="DR267" s="174"/>
      <x:c r="DS267" s="174"/>
      <x:c r="DT267" s="174"/>
      <x:c r="DU267" s="174"/>
      <x:c r="DV267" s="174"/>
      <x:c r="DW267" s="174"/>
      <x:c r="DX267" s="174"/>
      <x:c r="DY267" s="174"/>
      <x:c r="DZ267" s="174" t="str">
        <x:v>Title/abstract screening alone does not establish effectiveness, causality, methodological quality, transferability to Brazilian public safety or an institutional recommendation.</x:v>
      </x:c>
      <x:c r="EA267" s="174" t="str">
        <x:v>Pending</x:v>
      </x:c>
      <x:c r="EB267" s="175" t="str">
        <x:f>IF(L267="","",IF(EC267="READY","Yes","No / Pending"))</x:f>
        <x:v>No / Pending</x:v>
      </x:c>
      <x:c r="EC267" s="174" t="str">
        <x:f>IF(L267="","",IF(OR(ISNUMBER(SEARCH("Retracted Publication",Q267)),CM267="Retracted",CN267="Retracted",CM267="Expression of Concern",CN267="Expression of Concern",F267="Not used",CG267="Critical",CH267="High",CH267="Critical"),"BLOCKED — integrity or use restriction",IF(AND(CJ267="Yes",CK267="Yes",CL267="Yes"),IF(AND(CM267="Clear",CN267="Verified — clear"),IF(AND(AND(LEN(TRIM(CF267))&gt;0,LEFT(LOWER(TRIM(CF267)),7)&lt;&gt;"pending"),OR(CG267="High",CG267="Moderate"),OR(CH267="Low",CH267="Some concerns",CH267="Not applicable")),IF(AND(DD267="No",OR(DE267="HIGH",DE267="CONDITIONAL"),AND(LEN(TRIM(DF267))&gt;0,LEFT(LOWER(TRIM(DF267)),7)&lt;&gt;"pending")),IF(AND(AND(LEN(TRIM(DT267))&gt;0,LEFT(LOWER(TRIM(DT267)),7)&lt;&gt;"pending"),AND(LEN(TRIM(DU267))&gt;0,LEFT(LOWER(TRIM(DU267)),7)&lt;&gt;"pending"),OR(AND(LEN(TRIM(DV267))&gt;0,LEFT(LOWER(TRIM(DV267)),7)&lt;&gt;"pending"),AND(LEN(TRIM(DW267))&gt;0,LEFT(LOWER(TRIM(DW267)),7)&lt;&gt;"pending")),AND(LEN(TRIM(DX267))&gt;0,LEFT(LOWER(TRIM(DX267)),7)&lt;&gt;"pending")),IF(AND(F267="Claim-ready",OR(EA267="Strong",EA267="Moderate"),AND(LEN(TRIM(G267))&gt;0,LEFT(LOWER(TRIM(G267)),7)&lt;&gt;"pending"),G267&lt;&gt;"No substantive use decision is permitted from identification metadata alone.",AND(LEN(TRIM(DZ267))&gt;0,LEFT(LOWER(TRIM(DZ267)),7)&lt;&gt;"pending"),DZ267&lt;&gt;"Identification metadata alone does not permit any substantive scientific, causal, operational, or institutional claim.",AND(LEN(TRIM(EI267))&gt;0,LEFT(LOWER(TRIM(EI267)),7)&lt;&gt;"pending"),ISNUMBER(EH267),EH267&gt;0),"READY","PENDING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7" s="174" t="str">
        <x:v>Pending</x:v>
      </x:c>
      <x:c r="EE267" s="174"/>
      <x:c r="EF267" s="174" t="str">
        <x:v>Pending</x:v>
      </x:c>
      <x:c r="EG267" s="174" t="str">
        <x:v>Pending</x:v>
      </x:c>
      <x:c r="EH267" s="177"/>
      <x:c r="EI267" s="500"/>
      <x:c r="EJ267" s="174"/>
      <x:c r="EK267" s="174" t="str">
        <x:v>Pending</x:v>
      </x:c>
      <x:c r="EL267" s="177" t="n">
        <x:v>46272</x:v>
      </x:c>
      <x:c r="EM267" s="174" t="str">
        <x:v>Production PubMed record imported and reconciled to Zotero item CIPTUAK7;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7" s="181" t="n">
        <x:f>IF(L267="","",(IF(N267&lt;&gt;"",1,0)+IF(O267&lt;&gt;"",1,0)+IF(AJ267&lt;&gt;"",1,0)+IF(AU267&lt;&gt;"",1,0)+IF(BE267&lt;&gt;"",1,0)+IF(CF267&lt;&gt;"",1,0)+IF(CJ267="Yes",1,0)+IF(CL267="Yes",1,0)+IF(DE267&lt;&gt;"Pending",1,0)+IF(F267&lt;&gt;"",1,0)+IF(DZ267&lt;&gt;"",1,0)+IF(EI267&lt;&gt;"",1,0))/12)</x:f>
        <x:v>0.5</x:v>
      </x:c>
    </x:row>
    <x:row r="268">
      <x:c r="A268" s="175" t="str">
        <x:v>EV-0265</x:v>
      </x:c>
      <x:c r="B268" s="174" t="str">
        <x:v>Integrity check</x:v>
      </x:c>
      <x:c r="C268" s="175" t="str">
        <x:f>IF(L268="","",IF(LEFT(EC268,7)="BLOCKED","🔴 Do not use for conclusion",IF(EB268="Yes","🟢 Claim-ready","🟡 Caution / context")))</x:f>
        <x:v>🟡 Caution / context</x:v>
      </x:c>
      <x:c r="D268" s="174" t="str">
        <x:f>IF(L268="","",EC268)</x:f>
        <x:v>PENDING — appropriate appraisal</x:v>
      </x:c>
      <x:c r="E268" s="174" t="str">
        <x:v>P3 — Medium</x:v>
      </x:c>
      <x:c r="F268" s="174" t="str">
        <x:v>Pending</x:v>
      </x:c>
      <x:c r="G268" s="174" t="str">
        <x:v>Title/abstract identify an explicit tactical/public-safety context and readiness domain; retain for full-text assessment.</x:v>
      </x:c>
      <x:c r="H268" s="174" t="str">
        <x:v>Obtain and review lawful full text; confirm human adjudication; then select a design-specific appraisal instrument.</x:v>
      </x:c>
      <x:c r="I268" s="174"/>
      <x:c r="J268" s="174" t="str">
        <x:v>A — Core</x:v>
      </x:c>
      <x:c r="K268" s="174" t="str">
        <x:v>IDENTIFIED</x:v>
      </x:c>
      <x:c r="L268" s="174" t="str">
        <x:v>Impact of Stress on Adrenal and Neuroendocrine Responses, Body Composition, and Physical Performance Amongst Women in Demanding Tactical Occupations: A Scoping Review.</x:v>
      </x:c>
      <x:c r="M268" s="174"/>
      <x:c r="N268" s="174" t="str">
        <x:v>Szivak, Tunde K; Schafer, Erica A; MacDonald, Hayley V; Saenz, Catherine</x:v>
      </x:c>
      <x:c r="O268" s="176" t="n">
        <x:v>2025</x:v>
      </x:c>
      <x:c r="P268" s="174" t="str">
        <x:v>Metabolites</x:v>
      </x:c>
      <x:c r="Q268" s="174" t="str">
        <x:v>Journal Article; Review</x:v>
      </x:c>
      <x:c r="R268" s="174" t="str">
        <x:v>Unclear</x:v>
      </x:c>
      <x:c r="S268" s="174" t="str">
        <x:v>Unknown</x:v>
      </x:c>
      <x:c r="T268" s="174" t="str">
        <x:v>eng</x:v>
      </x:c>
      <x:c r="U268" s="174" t="str">
        <x:v>https://pubmed.ncbi.nlm.nih.gov/40863125/</x:v>
      </x:c>
      <x:c r="V268" s="174" t="str">
        <x:v>10.3390/metabo15080506</x:v>
      </x:c>
      <x:c r="W268" s="175" t="str">
        <x:f>IF(V268="","",LOWER(SUBSTITUTE(SUBSTITUTE(SUBSTITUTE(SUBSTITUTE(TRIM(V268),"https://doi.org/",""),"http://doi.org/",""),"https://dx.doi.org/",""),"doi:","")))</x:f>
        <x:v>10.3390/metabo15080506</x:v>
      </x:c>
      <x:c r="X268" s="174" t="str">
        <x:v>40863125</x:v>
      </x:c>
      <x:c r="Y268" s="174" t="str">
        <x:v>PMC12388157</x:v>
      </x:c>
      <x:c r="Z268" s="174"/>
      <x:c r="AA268" s="174" t="str">
        <x:v>PubMed/MEDLINE</x:v>
      </x:c>
      <x:c r="AB268" s="174" t="str">
        <x:v>PUBMED-A-v1.0-2026-08-28</x:v>
      </x:c>
      <x:c r="AC268" s="174" t="str">
        <x:v>SP-PUBMED-A-20260828</x:v>
      </x:c>
      <x:c r="AD268" s="177" t="n">
        <x:v>46262</x:v>
      </x:c>
      <x:c r="AE268" s="177" t="n">
        <x:v>46272</x:v>
      </x:c>
      <x:c r="AF268" s="174" t="str">
        <x:v>LQFVLXLU</x:v>
      </x:c>
      <x:c r="AG268" s="174"/>
      <x:c r="AH268" s="174" t="str">
        <x:v>Tactical Athlete → Operational Readiness Brazil</x:v>
      </x:c>
      <x:c r="AI268" s="174" t="str">
        <x:v>evidence-family:A</x:v>
      </x:c>
      <x:c r="AJ268" s="174"/>
      <x:c r="AK268" s="175" t="str">
        <x:f>IF(AJ268="","",IF(OR(LOWER(AJ268)="brazil",LOWER(AJ268)="brasil"),"Yes","No"))</x:f>
      </x:c>
      <x:c r="AL268" s="174"/>
      <x:c r="AM268" s="174"/>
      <x:c r="AN268" s="174"/>
      <x:c r="AO268" s="178"/>
      <x:c r="AP268" s="174"/>
      <x:c r="AQ268" s="174"/>
      <x:c r="AR268" s="174"/>
      <x:c r="AS268" s="174"/>
      <x:c r="AT268" s="174"/>
      <x:c r="AU268" s="174"/>
      <x:c r="AV268" s="174"/>
      <x:c r="AW268" s="174"/>
      <x:c r="AX268" s="174"/>
      <x:c r="AY268" s="174"/>
      <x:c r="AZ268" s="174"/>
      <x:c r="BA268" s="174"/>
      <x:c r="BB268" s="174"/>
      <x:c r="BC268" s="174"/>
      <x:c r="BD268" s="174"/>
      <x:c r="BE268" s="174"/>
      <x:c r="BF268" s="174"/>
      <x:c r="BG268" s="174"/>
      <x:c r="BH268" s="174"/>
      <x:c r="BI268" s="174"/>
      <x:c r="BJ268" s="174"/>
      <x:c r="BK268" s="174"/>
      <x:c r="BL268" s="174"/>
      <x:c r="BM268" s="174"/>
      <x:c r="BN268" s="174"/>
      <x:c r="BO268" s="174"/>
      <x:c r="BP268" s="174"/>
      <x:c r="BQ268" s="174"/>
      <x:c r="BR268" s="174"/>
      <x:c r="BS268" s="174"/>
      <x:c r="BT268" s="174"/>
      <x:c r="BU268" s="174"/>
      <x:c r="BV268" s="174"/>
      <x:c r="BW268" s="174"/>
      <x:c r="BX268" s="174"/>
      <x:c r="BY268" s="174"/>
      <x:c r="BZ268" s="174"/>
      <x:c r="CA268" s="174"/>
      <x:c r="CB268" s="174"/>
      <x:c r="CC268" s="174"/>
      <x:c r="CD268" s="174"/>
      <x:c r="CE268" s="174"/>
      <x:c r="CF268" s="174"/>
      <x:c r="CG268" s="174"/>
      <x:c r="CH268" s="174"/>
      <x:c r="CI268" s="179"/>
      <x:c r="CJ268" s="174" t="str">
        <x:v>Yes</x:v>
      </x:c>
      <x:c r="CK268" s="174" t="str">
        <x:v>Yes</x:v>
      </x:c>
      <x:c r="CL268" s="174" t="str">
        <x:v>Yes</x:v>
      </x:c>
      <x:c r="CM268" s="174" t="str">
        <x:v>Clear</x:v>
      </x:c>
      <x:c r="CN268" s="174" t="str">
        <x:v>Verified — clear</x:v>
      </x:c>
      <x:c r="CO268" s="177" t="n">
        <x:v>46272</x:v>
      </x:c>
      <x:c r="CP268" s="174" t="str">
        <x:v>https://pubmed.ncbi.nlm.nih.gov/40863125/</x:v>
      </x:c>
      <x:c r="CQ268" s="174"/>
      <x:c r="CR268" s="174"/>
      <x:c r="CS268" s="174"/>
      <x:c r="CT268" s="174"/>
      <x:c r="CU268" s="176"/>
      <x:c r="CV268" s="176"/>
      <x:c r="CW268" s="176"/>
      <x:c r="CX268" s="176"/>
      <x:c r="CY268" s="176"/>
      <x:c r="CZ268" s="176"/>
      <x:c r="DA268" s="176"/>
      <x:c r="DB268" s="175" t="str">
        <x:f>IF(L268="","",IF(AND(COUNT(CU268:DA268)=7,OR(CU268=0,CU268=1,CU268=2),OR(CV268=0,CV268=1,CV268=2),OR(CW268=0,CW268=1,CW268=2),OR(CX268=0,CX268=1,CX268=2),OR(CY268=0,CY268=1,CY268=2),OR(CZ268=0,CZ268=1,CZ268=2),OR(DA268=0,DA268=1,DA268=2)),SUM(CU268:DA268),""))</x:f>
      </x:c>
      <x:c r="DC268" s="180" t="str">
        <x:f>IF(DB268="","",ROUND(DB268/14*10,1))</x:f>
      </x:c>
      <x:c r="DD268" s="174" t="str">
        <x:v>Pending</x:v>
      </x:c>
      <x:c r="DE268" s="175" t="str">
        <x:f>IF(L268="","",IF(DC268="","Pending",IF(DD268="Yes","CONDITIONAL — safety override",IF(DC268&gt;=8,"HIGH",IF(DC268&gt;=5,"CONDITIONAL","LOW")))))</x:f>
        <x:v>Pending</x:v>
      </x:c>
      <x:c r="DF268" s="174" t="str">
        <x:v>Pending screening and full-text appraisal; no transferability judgment made at identification.</x:v>
      </x:c>
      <x:c r="DG268" s="174"/>
      <x:c r="DH268" s="174"/>
      <x:c r="DI268" s="174"/>
      <x:c r="DJ268" s="174"/>
      <x:c r="DK268" s="174"/>
      <x:c r="DL268" s="174"/>
      <x:c r="DM268" s="174"/>
      <x:c r="DN268" s="174"/>
      <x:c r="DO268" s="174"/>
      <x:c r="DP268" s="174"/>
      <x:c r="DQ268" s="174"/>
      <x:c r="DR268" s="174"/>
      <x:c r="DS268" s="174"/>
      <x:c r="DT268" s="174"/>
      <x:c r="DU268" s="174"/>
      <x:c r="DV268" s="174"/>
      <x:c r="DW268" s="174"/>
      <x:c r="DX268" s="174"/>
      <x:c r="DY268" s="174"/>
      <x:c r="DZ268" s="174" t="str">
        <x:v>Title/abstract screening alone does not establish effectiveness, causality, methodological quality, transferability to Brazilian public safety or an institutional recommendation.</x:v>
      </x:c>
      <x:c r="EA268" s="174" t="str">
        <x:v>Pending</x:v>
      </x:c>
      <x:c r="EB268" s="175" t="str">
        <x:f>IF(L268="","",IF(EC268="READY","Yes","No / Pending"))</x:f>
        <x:v>No / Pending</x:v>
      </x:c>
      <x:c r="EC268" s="174" t="str">
        <x:f>IF(L268="","",IF(OR(ISNUMBER(SEARCH("Retracted Publication",Q268)),CM268="Retracted",CN268="Retracted",CM268="Expression of Concern",CN268="Expression of Concern",F268="Not used",CG268="Critical",CH268="High",CH268="Critical"),"BLOCKED — integrity or use restriction",IF(AND(CJ268="Yes",CK268="Yes",CL268="Yes"),IF(AND(CM268="Clear",CN268="Verified — clear"),IF(AND(AND(LEN(TRIM(CF268))&gt;0,LEFT(LOWER(TRIM(CF268)),7)&lt;&gt;"pending"),OR(CG268="High",CG268="Moderate"),OR(CH268="Low",CH268="Some concerns",CH268="Not applicable")),IF(AND(DD268="No",OR(DE268="HIGH",DE268="CONDITIONAL"),AND(LEN(TRIM(DF268))&gt;0,LEFT(LOWER(TRIM(DF268)),7)&lt;&gt;"pending")),IF(AND(AND(LEN(TRIM(DT268))&gt;0,LEFT(LOWER(TRIM(DT268)),7)&lt;&gt;"pending"),AND(LEN(TRIM(DU268))&gt;0,LEFT(LOWER(TRIM(DU268)),7)&lt;&gt;"pending"),OR(AND(LEN(TRIM(DV268))&gt;0,LEFT(LOWER(TRIM(DV268)),7)&lt;&gt;"pending"),AND(LEN(TRIM(DW268))&gt;0,LEFT(LOWER(TRIM(DW268)),7)&lt;&gt;"pending")),AND(LEN(TRIM(DX268))&gt;0,LEFT(LOWER(TRIM(DX268)),7)&lt;&gt;"pending")),IF(AND(F268="Claim-ready",OR(EA268="Strong",EA268="Moderate"),AND(LEN(TRIM(G268))&gt;0,LEFT(LOWER(TRIM(G268)),7)&lt;&gt;"pending"),G268&lt;&gt;"No substantive use decision is permitted from identification metadata alone.",AND(LEN(TRIM(DZ268))&gt;0,LEFT(LOWER(TRIM(DZ268)),7)&lt;&gt;"pending"),DZ268&lt;&gt;"Identification metadata alone does not permit any substantive scientific, causal, operational, or institutional claim.",AND(LEN(TRIM(EI268))&gt;0,LEFT(LOWER(TRIM(EI268)),7)&lt;&gt;"pending"),ISNUMBER(EH268),EH268&gt;0),"READY","PENDING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8" s="174" t="str">
        <x:v>Pending</x:v>
      </x:c>
      <x:c r="EE268" s="174"/>
      <x:c r="EF268" s="174" t="str">
        <x:v>Pending</x:v>
      </x:c>
      <x:c r="EG268" s="174" t="str">
        <x:v>Pending</x:v>
      </x:c>
      <x:c r="EH268" s="177"/>
      <x:c r="EI268" s="500"/>
      <x:c r="EJ268" s="174"/>
      <x:c r="EK268" s="174" t="str">
        <x:v>Pending</x:v>
      </x:c>
      <x:c r="EL268" s="177" t="n">
        <x:v>46272</x:v>
      </x:c>
      <x:c r="EM268" s="174" t="str">
        <x:v>Production PubMed record imported and reconciled to Zotero item LQFVLXLU;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8" s="181" t="n">
        <x:f>IF(L268="","",(IF(N268&lt;&gt;"",1,0)+IF(O268&lt;&gt;"",1,0)+IF(AJ268&lt;&gt;"",1,0)+IF(AU268&lt;&gt;"",1,0)+IF(BE268&lt;&gt;"",1,0)+IF(CF268&lt;&gt;"",1,0)+IF(CJ268="Yes",1,0)+IF(CL268="Yes",1,0)+IF(DE268&lt;&gt;"Pending",1,0)+IF(F268&lt;&gt;"",1,0)+IF(DZ268&lt;&gt;"",1,0)+IF(EI268&lt;&gt;"",1,0))/12)</x:f>
        <x:v>0.5</x:v>
      </x:c>
    </x:row>
    <x:row r="269">
      <x:c r="A269" s="175" t="str">
        <x:v>EV-0266</x:v>
      </x:c>
      <x:c r="B269" s="174" t="str">
        <x:v>Integrity check</x:v>
      </x:c>
      <x:c r="C269" s="175" t="str">
        <x:f>IF(L269="","",IF(LEFT(EC269,7)="BLOCKED","🔴 Do not use for conclusion",IF(EB269="Yes","🟢 Claim-ready","🟡 Caution / context")))</x:f>
        <x:v>🟡 Caution / context</x:v>
      </x:c>
      <x:c r="D269" s="174" t="str">
        <x:f>IF(L269="","",EC269)</x:f>
        <x:v>PENDING — appropriate appraisal</x:v>
      </x:c>
      <x:c r="E269" s="174" t="str">
        <x:v>P3 — Medium</x:v>
      </x:c>
      <x:c r="F269" s="174" t="str">
        <x:v>Pending</x:v>
      </x:c>
      <x:c r="G269" s="174" t="str">
        <x:v>Title/abstract identify an explicit tactical/public-safety context and readiness domain; retain for full-text assessment.</x:v>
      </x:c>
      <x:c r="H269" s="174" t="str">
        <x:v>Obtain and review lawful full text; confirm human adjudication; then select a design-specific appraisal instrument.</x:v>
      </x:c>
      <x:c r="I269" s="174"/>
      <x:c r="J269" s="174" t="str">
        <x:v>A — Core</x:v>
      </x:c>
      <x:c r="K269" s="174" t="str">
        <x:v>IDENTIFIED</x:v>
      </x:c>
      <x:c r="L269" s="174" t="str">
        <x:v>Knee Injuries in First Responders.</x:v>
      </x:c>
      <x:c r="M269" s="174"/>
      <x:c r="N269" s="174" t="str">
        <x:v>Brophy, Robert H; Wilbur, Ryan R</x:v>
      </x:c>
      <x:c r="O269" s="176" t="n">
        <x:v>2026</x:v>
      </x:c>
      <x:c r="P269" s="174" t="str">
        <x:v>The Journal of the American Academy of Orthopaedic Surgeons</x:v>
      </x:c>
      <x:c r="Q269" s="174" t="str">
        <x:v>Journal Article; Review</x:v>
      </x:c>
      <x:c r="R269" s="174" t="str">
        <x:v>Unclear</x:v>
      </x:c>
      <x:c r="S269" s="174" t="str">
        <x:v>Unknown</x:v>
      </x:c>
      <x:c r="T269" s="174" t="str">
        <x:v>eng</x:v>
      </x:c>
      <x:c r="U269" s="174" t="str">
        <x:v>https://pubmed.ncbi.nlm.nih.gov/40854167/</x:v>
      </x:c>
      <x:c r="V269" s="174" t="str">
        <x:v>10.5435/jaaos-d-25-00661</x:v>
      </x:c>
      <x:c r="W269" s="175" t="str">
        <x:f>IF(V269="","",LOWER(SUBSTITUTE(SUBSTITUTE(SUBSTITUTE(SUBSTITUTE(TRIM(V269),"https://doi.org/",""),"http://doi.org/",""),"https://dx.doi.org/",""),"doi:","")))</x:f>
        <x:v>10.5435/jaaos-d-25-00661</x:v>
      </x:c>
      <x:c r="X269" s="174" t="str">
        <x:v>40854167</x:v>
      </x:c>
      <x:c r="Y269" s="174" t="str"/>
      <x:c r="Z269" s="174"/>
      <x:c r="AA269" s="174" t="str">
        <x:v>PubMed/MEDLINE</x:v>
      </x:c>
      <x:c r="AB269" s="174" t="str">
        <x:v>PUBMED-A-v1.0-2026-08-28</x:v>
      </x:c>
      <x:c r="AC269" s="174" t="str">
        <x:v>SP-PUBMED-A-20260828</x:v>
      </x:c>
      <x:c r="AD269" s="177" t="n">
        <x:v>46262</x:v>
      </x:c>
      <x:c r="AE269" s="177" t="n">
        <x:v>46272</x:v>
      </x:c>
      <x:c r="AF269" s="174" t="str">
        <x:v>9Y2MT8LL</x:v>
      </x:c>
      <x:c r="AG269" s="174"/>
      <x:c r="AH269" s="174" t="str">
        <x:v>Tactical Athlete → Operational Readiness Brazil</x:v>
      </x:c>
      <x:c r="AI269" s="174" t="str">
        <x:v>evidence-family:A</x:v>
      </x:c>
      <x:c r="AJ269" s="174"/>
      <x:c r="AK269" s="175" t="str">
        <x:f>IF(AJ269="","",IF(OR(LOWER(AJ269)="brazil",LOWER(AJ269)="brasil"),"Yes","No"))</x:f>
      </x:c>
      <x:c r="AL269" s="174"/>
      <x:c r="AM269" s="174"/>
      <x:c r="AN269" s="174"/>
      <x:c r="AO269" s="178"/>
      <x:c r="AP269" s="174"/>
      <x:c r="AQ269" s="174"/>
      <x:c r="AR269" s="174"/>
      <x:c r="AS269" s="174"/>
      <x:c r="AT269" s="174"/>
      <x:c r="AU269" s="174"/>
      <x:c r="AV269" s="174"/>
      <x:c r="AW269" s="174"/>
      <x:c r="AX269" s="174"/>
      <x:c r="AY269" s="174"/>
      <x:c r="AZ269" s="174"/>
      <x:c r="BA269" s="174"/>
      <x:c r="BB269" s="174"/>
      <x:c r="BC269" s="174"/>
      <x:c r="BD269" s="174"/>
      <x:c r="BE269" s="174"/>
      <x:c r="BF269" s="174"/>
      <x:c r="BG269" s="174"/>
      <x:c r="BH269" s="174"/>
      <x:c r="BI269" s="174"/>
      <x:c r="BJ269" s="174"/>
      <x:c r="BK269" s="174"/>
      <x:c r="BL269" s="174"/>
      <x:c r="BM269" s="174"/>
      <x:c r="BN269" s="174"/>
      <x:c r="BO269" s="174"/>
      <x:c r="BP269" s="174"/>
      <x:c r="BQ269" s="174"/>
      <x:c r="BR269" s="174"/>
      <x:c r="BS269" s="174"/>
      <x:c r="BT269" s="174"/>
      <x:c r="BU269" s="174"/>
      <x:c r="BV269" s="174"/>
      <x:c r="BW269" s="174"/>
      <x:c r="BX269" s="174"/>
      <x:c r="BY269" s="174"/>
      <x:c r="BZ269" s="174"/>
      <x:c r="CA269" s="174"/>
      <x:c r="CB269" s="174"/>
      <x:c r="CC269" s="174"/>
      <x:c r="CD269" s="174"/>
      <x:c r="CE269" s="174"/>
      <x:c r="CF269" s="174"/>
      <x:c r="CG269" s="174"/>
      <x:c r="CH269" s="174"/>
      <x:c r="CI269" s="179"/>
      <x:c r="CJ269" s="174" t="str">
        <x:v>Yes</x:v>
      </x:c>
      <x:c r="CK269" s="174" t="str">
        <x:v>Yes</x:v>
      </x:c>
      <x:c r="CL269" s="174" t="str">
        <x:v>Yes</x:v>
      </x:c>
      <x:c r="CM269" s="174" t="str">
        <x:v>Clear</x:v>
      </x:c>
      <x:c r="CN269" s="174" t="str">
        <x:v>Verified — clear</x:v>
      </x:c>
      <x:c r="CO269" s="177" t="n">
        <x:v>46272</x:v>
      </x:c>
      <x:c r="CP269" s="174" t="str">
        <x:v>https://pubmed.ncbi.nlm.nih.gov/40854167/</x:v>
      </x:c>
      <x:c r="CQ269" s="174"/>
      <x:c r="CR269" s="174"/>
      <x:c r="CS269" s="174"/>
      <x:c r="CT269" s="174"/>
      <x:c r="CU269" s="176"/>
      <x:c r="CV269" s="176"/>
      <x:c r="CW269" s="176"/>
      <x:c r="CX269" s="176"/>
      <x:c r="CY269" s="176"/>
      <x:c r="CZ269" s="176"/>
      <x:c r="DA269" s="176"/>
      <x:c r="DB269" s="175" t="str">
        <x:f>IF(L269="","",IF(AND(COUNT(CU269:DA269)=7,OR(CU269=0,CU269=1,CU269=2),OR(CV269=0,CV269=1,CV269=2),OR(CW269=0,CW269=1,CW269=2),OR(CX269=0,CX269=1,CX269=2),OR(CY269=0,CY269=1,CY269=2),OR(CZ269=0,CZ269=1,CZ269=2),OR(DA269=0,DA269=1,DA269=2)),SUM(CU269:DA269),""))</x:f>
      </x:c>
      <x:c r="DC269" s="180" t="str">
        <x:f>IF(DB269="","",ROUND(DB269/14*10,1))</x:f>
      </x:c>
      <x:c r="DD269" s="174" t="str">
        <x:v>Pending</x:v>
      </x:c>
      <x:c r="DE269" s="175" t="str">
        <x:f>IF(L269="","",IF(DC269="","Pending",IF(DD269="Yes","CONDITIONAL — safety override",IF(DC269&gt;=8,"HIGH",IF(DC269&gt;=5,"CONDITIONAL","LOW")))))</x:f>
        <x:v>Pending</x:v>
      </x:c>
      <x:c r="DF269" s="174" t="str">
        <x:v>Pending screening and full-text appraisal; no transferability judgment made at identification.</x:v>
      </x:c>
      <x:c r="DG269" s="174"/>
      <x:c r="DH269" s="174"/>
      <x:c r="DI269" s="174"/>
      <x:c r="DJ269" s="174"/>
      <x:c r="DK269" s="174"/>
      <x:c r="DL269" s="174"/>
      <x:c r="DM269" s="174"/>
      <x:c r="DN269" s="174"/>
      <x:c r="DO269" s="174"/>
      <x:c r="DP269" s="174"/>
      <x:c r="DQ269" s="174"/>
      <x:c r="DR269" s="174"/>
      <x:c r="DS269" s="174"/>
      <x:c r="DT269" s="174"/>
      <x:c r="DU269" s="174"/>
      <x:c r="DV269" s="174"/>
      <x:c r="DW269" s="174"/>
      <x:c r="DX269" s="174"/>
      <x:c r="DY269" s="174"/>
      <x:c r="DZ269" s="174" t="str">
        <x:v>Title/abstract screening alone does not establish effectiveness, causality, methodological quality, transferability to Brazilian public safety or an institutional recommendation.</x:v>
      </x:c>
      <x:c r="EA269" s="174" t="str">
        <x:v>Pending</x:v>
      </x:c>
      <x:c r="EB269" s="175" t="str">
        <x:f>IF(L269="","",IF(EC269="READY","Yes","No / Pending"))</x:f>
        <x:v>No / Pending</x:v>
      </x:c>
      <x:c r="EC269" s="174" t="str">
        <x:f>IF(L269="","",IF(OR(ISNUMBER(SEARCH("Retracted Publication",Q269)),CM269="Retracted",CN269="Retracted",CM269="Expression of Concern",CN269="Expression of Concern",F269="Not used",CG269="Critical",CH269="High",CH269="Critical"),"BLOCKED — integrity or use restriction",IF(AND(CJ269="Yes",CK269="Yes",CL269="Yes"),IF(AND(CM269="Clear",CN269="Verified — clear"),IF(AND(AND(LEN(TRIM(CF269))&gt;0,LEFT(LOWER(TRIM(CF269)),7)&lt;&gt;"pending"),OR(CG269="High",CG269="Moderate"),OR(CH269="Low",CH269="Some concerns",CH269="Not applicable")),IF(AND(DD269="No",OR(DE269="HIGH",DE269="CONDITIONAL"),AND(LEN(TRIM(DF269))&gt;0,LEFT(LOWER(TRIM(DF269)),7)&lt;&gt;"pending")),IF(AND(AND(LEN(TRIM(DT269))&gt;0,LEFT(LOWER(TRIM(DT269)),7)&lt;&gt;"pending"),AND(LEN(TRIM(DU269))&gt;0,LEFT(LOWER(TRIM(DU269)),7)&lt;&gt;"pending"),OR(AND(LEN(TRIM(DV269))&gt;0,LEFT(LOWER(TRIM(DV269)),7)&lt;&gt;"pending"),AND(LEN(TRIM(DW269))&gt;0,LEFT(LOWER(TRIM(DW269)),7)&lt;&gt;"pending")),AND(LEN(TRIM(DX269))&gt;0,LEFT(LOWER(TRIM(DX269)),7)&lt;&gt;"pending")),IF(AND(F269="Claim-ready",OR(EA269="Strong",EA269="Moderate"),AND(LEN(TRIM(G269))&gt;0,LEFT(LOWER(TRIM(G269)),7)&lt;&gt;"pending"),G269&lt;&gt;"No substantive use decision is permitted from identification metadata alone.",AND(LEN(TRIM(DZ269))&gt;0,LEFT(LOWER(TRIM(DZ269)),7)&lt;&gt;"pending"),DZ269&lt;&gt;"Identification metadata alone does not permit any substantive scientific, causal, operational, or institutional claim.",AND(LEN(TRIM(EI269))&gt;0,LEFT(LOWER(TRIM(EI269)),7)&lt;&gt;"pending"),ISNUMBER(EH269),EH269&gt;0),"READY","PENDING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69" s="174" t="str">
        <x:v>Pending</x:v>
      </x:c>
      <x:c r="EE269" s="174"/>
      <x:c r="EF269" s="174" t="str">
        <x:v>Pending</x:v>
      </x:c>
      <x:c r="EG269" s="174" t="str">
        <x:v>Pending</x:v>
      </x:c>
      <x:c r="EH269" s="177"/>
      <x:c r="EI269" s="500"/>
      <x:c r="EJ269" s="174"/>
      <x:c r="EK269" s="174" t="str">
        <x:v>Pending</x:v>
      </x:c>
      <x:c r="EL269" s="177" t="n">
        <x:v>46272</x:v>
      </x:c>
      <x:c r="EM269" s="174" t="str">
        <x:v>Production PubMed record imported and reconciled to Zotero item 9Y2MT8LL;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69" s="181" t="n">
        <x:f>IF(L269="","",(IF(N269&lt;&gt;"",1,0)+IF(O269&lt;&gt;"",1,0)+IF(AJ269&lt;&gt;"",1,0)+IF(AU269&lt;&gt;"",1,0)+IF(BE269&lt;&gt;"",1,0)+IF(CF269&lt;&gt;"",1,0)+IF(CJ269="Yes",1,0)+IF(CL269="Yes",1,0)+IF(DE269&lt;&gt;"Pending",1,0)+IF(F269&lt;&gt;"",1,0)+IF(DZ269&lt;&gt;"",1,0)+IF(EI269&lt;&gt;"",1,0))/12)</x:f>
        <x:v>0.5</x:v>
      </x:c>
    </x:row>
    <x:row r="270">
      <x:c r="A270" s="175" t="str">
        <x:v>EV-0267</x:v>
      </x:c>
      <x:c r="B270" s="174" t="str">
        <x:v>Integrity check</x:v>
      </x:c>
      <x:c r="C270" s="175" t="str">
        <x:f>IF(L270="","",IF(LEFT(EC270,7)="BLOCKED","🔴 Do not use for conclusion",IF(EB270="Yes","🟢 Claim-ready","🟡 Caution / context")))</x:f>
        <x:v>🟡 Caution / context</x:v>
      </x:c>
      <x:c r="D270" s="174" t="str">
        <x:f>IF(L270="","",EC270)</x:f>
        <x:v>PENDING — appropriate appraisal</x:v>
      </x:c>
      <x:c r="E270" s="174" t="str">
        <x:v>P3 — Medium</x:v>
      </x:c>
      <x:c r="F270" s="174" t="str">
        <x:v>Pending</x:v>
      </x:c>
      <x:c r="G270" s="174" t="str">
        <x:v>Title/abstract identify an explicit tactical/public-safety context and readiness domain; retain for full-text assessment.</x:v>
      </x:c>
      <x:c r="H270" s="174" t="str">
        <x:v>Obtain and review lawful full text; confirm human adjudication; then select a design-specific appraisal instrument.</x:v>
      </x:c>
      <x:c r="I270" s="174"/>
      <x:c r="J270" s="174" t="str">
        <x:v>A — Core</x:v>
      </x:c>
      <x:c r="K270" s="174" t="str">
        <x:v>IDENTIFIED</x:v>
      </x:c>
      <x:c r="L270" s="174" t="str">
        <x:v>Acupotomy for Military Training-Induced Lumbar Radiculopathy with Sciatica: Protocol of a Randomized Controlled Trial.</x:v>
      </x:c>
      <x:c r="M270" s="174"/>
      <x:c r="N270" s="174" t="str">
        <x:v>Hong, Kun; Gao, Juan; Hu, Lijuan; Long, Xiaomei; Wu, Xi; Wen, Boping</x:v>
      </x:c>
      <x:c r="O270" s="176" t="n">
        <x:v>2025</x:v>
      </x:c>
      <x:c r="P270" s="174" t="str">
        <x:v>Journal of pain research</x:v>
      </x:c>
      <x:c r="Q270" s="174" t="str">
        <x:v>Journal Article</x:v>
      </x:c>
      <x:c r="R270" s="174" t="str">
        <x:v>Unclear</x:v>
      </x:c>
      <x:c r="S270" s="174" t="str">
        <x:v>Unknown</x:v>
      </x:c>
      <x:c r="T270" s="174" t="str">
        <x:v>eng</x:v>
      </x:c>
      <x:c r="U270" s="174" t="str">
        <x:v>https://pubmed.ncbi.nlm.nih.gov/40851794/</x:v>
      </x:c>
      <x:c r="V270" s="174" t="str">
        <x:v>10.2147/jpr.s535852</x:v>
      </x:c>
      <x:c r="W270" s="175" t="str">
        <x:f>IF(V270="","",LOWER(SUBSTITUTE(SUBSTITUTE(SUBSTITUTE(SUBSTITUTE(TRIM(V270),"https://doi.org/",""),"http://doi.org/",""),"https://dx.doi.org/",""),"doi:","")))</x:f>
        <x:v>10.2147/jpr.s535852</x:v>
      </x:c>
      <x:c r="X270" s="174" t="str">
        <x:v>40851794</x:v>
      </x:c>
      <x:c r="Y270" s="174" t="str">
        <x:v>PMC12367925</x:v>
      </x:c>
      <x:c r="Z270" s="174"/>
      <x:c r="AA270" s="174" t="str">
        <x:v>PubMed/MEDLINE</x:v>
      </x:c>
      <x:c r="AB270" s="174" t="str">
        <x:v>PUBMED-A-v1.0-2026-08-28</x:v>
      </x:c>
      <x:c r="AC270" s="174" t="str">
        <x:v>SP-PUBMED-A-20260828</x:v>
      </x:c>
      <x:c r="AD270" s="177" t="n">
        <x:v>46262</x:v>
      </x:c>
      <x:c r="AE270" s="177" t="n">
        <x:v>46272</x:v>
      </x:c>
      <x:c r="AF270" s="174" t="str">
        <x:v>UWYBREAL</x:v>
      </x:c>
      <x:c r="AG270" s="174"/>
      <x:c r="AH270" s="174" t="str">
        <x:v>Tactical Athlete → Operational Readiness Brazil</x:v>
      </x:c>
      <x:c r="AI270" s="174" t="str">
        <x:v>evidence-family:A</x:v>
      </x:c>
      <x:c r="AJ270" s="174"/>
      <x:c r="AK270" s="175" t="str">
        <x:f>IF(AJ270="","",IF(OR(LOWER(AJ270)="brazil",LOWER(AJ270)="brasil"),"Yes","No"))</x:f>
      </x:c>
      <x:c r="AL270" s="174"/>
      <x:c r="AM270" s="174"/>
      <x:c r="AN270" s="174"/>
      <x:c r="AO270" s="178"/>
      <x:c r="AP270" s="174"/>
      <x:c r="AQ270" s="174"/>
      <x:c r="AR270" s="174"/>
      <x:c r="AS270" s="174"/>
      <x:c r="AT270" s="174"/>
      <x:c r="AU270" s="174"/>
      <x:c r="AV270" s="174"/>
      <x:c r="AW270" s="174"/>
      <x:c r="AX270" s="174"/>
      <x:c r="AY270" s="174"/>
      <x:c r="AZ270" s="174"/>
      <x:c r="BA270" s="174"/>
      <x:c r="BB270" s="174"/>
      <x:c r="BC270" s="174"/>
      <x:c r="BD270" s="174"/>
      <x:c r="BE270" s="174"/>
      <x:c r="BF270" s="174"/>
      <x:c r="BG270" s="174"/>
      <x:c r="BH270" s="174"/>
      <x:c r="BI270" s="174"/>
      <x:c r="BJ270" s="174"/>
      <x:c r="BK270" s="174"/>
      <x:c r="BL270" s="174"/>
      <x:c r="BM270" s="174"/>
      <x:c r="BN270" s="174"/>
      <x:c r="BO270" s="174"/>
      <x:c r="BP270" s="174"/>
      <x:c r="BQ270" s="174"/>
      <x:c r="BR270" s="174"/>
      <x:c r="BS270" s="174"/>
      <x:c r="BT270" s="174"/>
      <x:c r="BU270" s="174"/>
      <x:c r="BV270" s="174"/>
      <x:c r="BW270" s="174"/>
      <x:c r="BX270" s="174"/>
      <x:c r="BY270" s="174"/>
      <x:c r="BZ270" s="174"/>
      <x:c r="CA270" s="174"/>
      <x:c r="CB270" s="174"/>
      <x:c r="CC270" s="174"/>
      <x:c r="CD270" s="174"/>
      <x:c r="CE270" s="174"/>
      <x:c r="CF270" s="174"/>
      <x:c r="CG270" s="174"/>
      <x:c r="CH270" s="174"/>
      <x:c r="CI270" s="179"/>
      <x:c r="CJ270" s="174" t="str">
        <x:v>Yes</x:v>
      </x:c>
      <x:c r="CK270" s="174" t="str">
        <x:v>Yes</x:v>
      </x:c>
      <x:c r="CL270" s="174" t="str">
        <x:v>Yes</x:v>
      </x:c>
      <x:c r="CM270" s="174" t="str">
        <x:v>Clear</x:v>
      </x:c>
      <x:c r="CN270" s="174" t="str">
        <x:v>Verified — clear</x:v>
      </x:c>
      <x:c r="CO270" s="177" t="n">
        <x:v>46272</x:v>
      </x:c>
      <x:c r="CP270" s="174" t="str">
        <x:v>https://pubmed.ncbi.nlm.nih.gov/40851794/</x:v>
      </x:c>
      <x:c r="CQ270" s="174"/>
      <x:c r="CR270" s="174"/>
      <x:c r="CS270" s="174"/>
      <x:c r="CT270" s="174"/>
      <x:c r="CU270" s="176"/>
      <x:c r="CV270" s="176"/>
      <x:c r="CW270" s="176"/>
      <x:c r="CX270" s="176"/>
      <x:c r="CY270" s="176"/>
      <x:c r="CZ270" s="176"/>
      <x:c r="DA270" s="176"/>
      <x:c r="DB270" s="175" t="str">
        <x:f>IF(L270="","",IF(AND(COUNT(CU270:DA270)=7,OR(CU270=0,CU270=1,CU270=2),OR(CV270=0,CV270=1,CV270=2),OR(CW270=0,CW270=1,CW270=2),OR(CX270=0,CX270=1,CX270=2),OR(CY270=0,CY270=1,CY270=2),OR(CZ270=0,CZ270=1,CZ270=2),OR(DA270=0,DA270=1,DA270=2)),SUM(CU270:DA270),""))</x:f>
      </x:c>
      <x:c r="DC270" s="180" t="str">
        <x:f>IF(DB270="","",ROUND(DB270/14*10,1))</x:f>
      </x:c>
      <x:c r="DD270" s="174" t="str">
        <x:v>Pending</x:v>
      </x:c>
      <x:c r="DE270" s="175" t="str">
        <x:f>IF(L270="","",IF(DC270="","Pending",IF(DD270="Yes","CONDITIONAL — safety override",IF(DC270&gt;=8,"HIGH",IF(DC270&gt;=5,"CONDITIONAL","LOW")))))</x:f>
        <x:v>Pending</x:v>
      </x:c>
      <x:c r="DF270" s="174" t="str">
        <x:v>Pending screening and full-text appraisal; no transferability judgment made at identification.</x:v>
      </x:c>
      <x:c r="DG270" s="174"/>
      <x:c r="DH270" s="174"/>
      <x:c r="DI270" s="174"/>
      <x:c r="DJ270" s="174"/>
      <x:c r="DK270" s="174"/>
      <x:c r="DL270" s="174"/>
      <x:c r="DM270" s="174"/>
      <x:c r="DN270" s="174"/>
      <x:c r="DO270" s="174"/>
      <x:c r="DP270" s="174"/>
      <x:c r="DQ270" s="174"/>
      <x:c r="DR270" s="174"/>
      <x:c r="DS270" s="174"/>
      <x:c r="DT270" s="174"/>
      <x:c r="DU270" s="174"/>
      <x:c r="DV270" s="174"/>
      <x:c r="DW270" s="174"/>
      <x:c r="DX270" s="174"/>
      <x:c r="DY270" s="174"/>
      <x:c r="DZ270" s="174" t="str">
        <x:v>Title/abstract screening alone does not establish effectiveness, causality, methodological quality, transferability to Brazilian public safety or an institutional recommendation.</x:v>
      </x:c>
      <x:c r="EA270" s="174" t="str">
        <x:v>Pending</x:v>
      </x:c>
      <x:c r="EB270" s="175" t="str">
        <x:f>IF(L270="","",IF(EC270="READY","Yes","No / Pending"))</x:f>
        <x:v>No / Pending</x:v>
      </x:c>
      <x:c r="EC270" s="174" t="str">
        <x:f>IF(L270="","",IF(OR(ISNUMBER(SEARCH("Retracted Publication",Q270)),CM270="Retracted",CN270="Retracted",CM270="Expression of Concern",CN270="Expression of Concern",F270="Not used",CG270="Critical",CH270="High",CH270="Critical"),"BLOCKED — integrity or use restriction",IF(AND(CJ270="Yes",CK270="Yes",CL270="Yes"),IF(AND(CM270="Clear",CN270="Verified — clear"),IF(AND(AND(LEN(TRIM(CF270))&gt;0,LEFT(LOWER(TRIM(CF270)),7)&lt;&gt;"pending"),OR(CG270="High",CG270="Moderate"),OR(CH270="Low",CH270="Some concerns",CH270="Not applicable")),IF(AND(DD270="No",OR(DE270="HIGH",DE270="CONDITIONAL"),AND(LEN(TRIM(DF270))&gt;0,LEFT(LOWER(TRIM(DF270)),7)&lt;&gt;"pending")),IF(AND(AND(LEN(TRIM(DT270))&gt;0,LEFT(LOWER(TRIM(DT270)),7)&lt;&gt;"pending"),AND(LEN(TRIM(DU270))&gt;0,LEFT(LOWER(TRIM(DU270)),7)&lt;&gt;"pending"),OR(AND(LEN(TRIM(DV270))&gt;0,LEFT(LOWER(TRIM(DV270)),7)&lt;&gt;"pending"),AND(LEN(TRIM(DW270))&gt;0,LEFT(LOWER(TRIM(DW270)),7)&lt;&gt;"pending")),AND(LEN(TRIM(DX270))&gt;0,LEFT(LOWER(TRIM(DX270)),7)&lt;&gt;"pending")),IF(AND(F270="Claim-ready",OR(EA270="Strong",EA270="Moderate"),AND(LEN(TRIM(G270))&gt;0,LEFT(LOWER(TRIM(G270)),7)&lt;&gt;"pending"),G270&lt;&gt;"No substantive use decision is permitted from identification metadata alone.",AND(LEN(TRIM(DZ270))&gt;0,LEFT(LOWER(TRIM(DZ270)),7)&lt;&gt;"pending"),DZ270&lt;&gt;"Identification metadata alone does not permit any substantive scientific, causal, operational, or institutional claim.",AND(LEN(TRIM(EI270))&gt;0,LEFT(LOWER(TRIM(EI270)),7)&lt;&gt;"pending"),ISNUMBER(EH270),EH270&gt;0),"READY","PENDING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0" s="174" t="str">
        <x:v>Pending</x:v>
      </x:c>
      <x:c r="EE270" s="174"/>
      <x:c r="EF270" s="174" t="str">
        <x:v>Pending</x:v>
      </x:c>
      <x:c r="EG270" s="174" t="str">
        <x:v>Pending</x:v>
      </x:c>
      <x:c r="EH270" s="177"/>
      <x:c r="EI270" s="500"/>
      <x:c r="EJ270" s="174"/>
      <x:c r="EK270" s="174" t="str">
        <x:v>Pending</x:v>
      </x:c>
      <x:c r="EL270" s="177" t="n">
        <x:v>46272</x:v>
      </x:c>
      <x:c r="EM270" s="174" t="str">
        <x:v>Production PubMed record imported and reconciled to Zotero item UWYBREAL;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0" s="181" t="n">
        <x:f>IF(L270="","",(IF(N270&lt;&gt;"",1,0)+IF(O270&lt;&gt;"",1,0)+IF(AJ270&lt;&gt;"",1,0)+IF(AU270&lt;&gt;"",1,0)+IF(BE270&lt;&gt;"",1,0)+IF(CF270&lt;&gt;"",1,0)+IF(CJ270="Yes",1,0)+IF(CL270="Yes",1,0)+IF(DE270&lt;&gt;"Pending",1,0)+IF(F270&lt;&gt;"",1,0)+IF(DZ270&lt;&gt;"",1,0)+IF(EI270&lt;&gt;"",1,0))/12)</x:f>
        <x:v>0.5</x:v>
      </x:c>
    </x:row>
    <x:row r="271">
      <x:c r="A271" s="175" t="str">
        <x:v>EV-0268</x:v>
      </x:c>
      <x:c r="B271" s="174" t="str">
        <x:v>Integrity check</x:v>
      </x:c>
      <x:c r="C271" s="175" t="str">
        <x:f>IF(L271="","",IF(LEFT(EC271,7)="BLOCKED","🔴 Do not use for conclusion",IF(EB271="Yes","🟢 Claim-ready","🟡 Caution / context")))</x:f>
        <x:v>🟡 Caution / context</x:v>
      </x:c>
      <x:c r="D271" s="174" t="str">
        <x:f>IF(L271="","",EC271)</x:f>
        <x:v>PENDING — appropriate appraisal</x:v>
      </x:c>
      <x:c r="E271" s="174" t="str">
        <x:v>P3 — Medium</x:v>
      </x:c>
      <x:c r="F271" s="174" t="str">
        <x:v>Pending</x:v>
      </x:c>
      <x:c r="G271" s="174" t="str">
        <x:v>A potentially relevant concept is present, but direct applicability is ambiguous at title/abstract level.</x:v>
      </x:c>
      <x:c r="H271" s="174" t="str">
        <x:v>Human title/abstract adjudication; retrieve full text if relevance remains plausible.</x:v>
      </x:c>
      <x:c r="I271" s="174"/>
      <x:c r="J271" s="174" t="str">
        <x:v>A — Core</x:v>
      </x:c>
      <x:c r="K271" s="174" t="str">
        <x:v>IDENTIFIED</x:v>
      </x:c>
      <x:c r="L271" s="174" t="str">
        <x:v>Best of Both Worlds: Sharpening Hospital Medicine Skills in High-Volume Military-Civilian Partnership.</x:v>
      </x:c>
      <x:c r="M271" s="174"/>
      <x:c r="N271" s="174" t="str">
        <x:v>Fields, Joshua H; Oppong, Perez; Buckland-Coffey, Debra; Nunnelley, Matthew; Kilburn, Jeremy</x:v>
      </x:c>
      <x:c r="O271" s="176" t="n">
        <x:v>2026</x:v>
      </x:c>
      <x:c r="P271" s="174" t="str">
        <x:v>Military medicine</x:v>
      </x:c>
      <x:c r="Q271" s="174" t="str">
        <x:v>Journal Article</x:v>
      </x:c>
      <x:c r="R271" s="174" t="str">
        <x:v>Unclear</x:v>
      </x:c>
      <x:c r="S271" s="174" t="str">
        <x:v>Unknown</x:v>
      </x:c>
      <x:c r="T271" s="174" t="str">
        <x:v>eng</x:v>
      </x:c>
      <x:c r="U271" s="174" t="str">
        <x:v>https://pubmed.ncbi.nlm.nih.gov/40834273/</x:v>
      </x:c>
      <x:c r="V271" s="174" t="str">
        <x:v>10.1093/milmed/usaf412</x:v>
      </x:c>
      <x:c r="W271" s="175" t="str">
        <x:f>IF(V271="","",LOWER(SUBSTITUTE(SUBSTITUTE(SUBSTITUTE(SUBSTITUTE(TRIM(V271),"https://doi.org/",""),"http://doi.org/",""),"https://dx.doi.org/",""),"doi:","")))</x:f>
        <x:v>10.1093/milmed/usaf412</x:v>
      </x:c>
      <x:c r="X271" s="174" t="str">
        <x:v>40834273</x:v>
      </x:c>
      <x:c r="Y271" s="174" t="str"/>
      <x:c r="Z271" s="174"/>
      <x:c r="AA271" s="174" t="str">
        <x:v>PubMed/MEDLINE</x:v>
      </x:c>
      <x:c r="AB271" s="174" t="str">
        <x:v>PUBMED-A-v1.0-2026-08-28</x:v>
      </x:c>
      <x:c r="AC271" s="174" t="str">
        <x:v>SP-PUBMED-A-20260828</x:v>
      </x:c>
      <x:c r="AD271" s="177" t="n">
        <x:v>46262</x:v>
      </x:c>
      <x:c r="AE271" s="177" t="n">
        <x:v>46272</x:v>
      </x:c>
      <x:c r="AF271" s="174" t="str">
        <x:v>4LHLUTZD</x:v>
      </x:c>
      <x:c r="AG271" s="174"/>
      <x:c r="AH271" s="174" t="str">
        <x:v>Tactical Athlete → Operational Readiness Brazil</x:v>
      </x:c>
      <x:c r="AI271" s="174" t="str">
        <x:v>evidence-family:A</x:v>
      </x:c>
      <x:c r="AJ271" s="174"/>
      <x:c r="AK271" s="175" t="str">
        <x:f>IF(AJ271="","",IF(OR(LOWER(AJ271)="brazil",LOWER(AJ271)="brasil"),"Yes","No"))</x:f>
      </x:c>
      <x:c r="AL271" s="174"/>
      <x:c r="AM271" s="174"/>
      <x:c r="AN271" s="174"/>
      <x:c r="AO271" s="178"/>
      <x:c r="AP271" s="174"/>
      <x:c r="AQ271" s="174"/>
      <x:c r="AR271" s="174"/>
      <x:c r="AS271" s="174"/>
      <x:c r="AT271" s="174"/>
      <x:c r="AU271" s="174"/>
      <x:c r="AV271" s="174"/>
      <x:c r="AW271" s="174"/>
      <x:c r="AX271" s="174"/>
      <x:c r="AY271" s="174"/>
      <x:c r="AZ271" s="174"/>
      <x:c r="BA271" s="174"/>
      <x:c r="BB271" s="174"/>
      <x:c r="BC271" s="174"/>
      <x:c r="BD271" s="174"/>
      <x:c r="BE271" s="174"/>
      <x:c r="BF271" s="174"/>
      <x:c r="BG271" s="174"/>
      <x:c r="BH271" s="174"/>
      <x:c r="BI271" s="174"/>
      <x:c r="BJ271" s="174"/>
      <x:c r="BK271" s="174"/>
      <x:c r="BL271" s="174"/>
      <x:c r="BM271" s="174"/>
      <x:c r="BN271" s="174"/>
      <x:c r="BO271" s="174"/>
      <x:c r="BP271" s="174"/>
      <x:c r="BQ271" s="174"/>
      <x:c r="BR271" s="174"/>
      <x:c r="BS271" s="174"/>
      <x:c r="BT271" s="174"/>
      <x:c r="BU271" s="174"/>
      <x:c r="BV271" s="174"/>
      <x:c r="BW271" s="174"/>
      <x:c r="BX271" s="174"/>
      <x:c r="BY271" s="174"/>
      <x:c r="BZ271" s="174"/>
      <x:c r="CA271" s="174"/>
      <x:c r="CB271" s="174"/>
      <x:c r="CC271" s="174"/>
      <x:c r="CD271" s="174"/>
      <x:c r="CE271" s="174"/>
      <x:c r="CF271" s="174"/>
      <x:c r="CG271" s="174"/>
      <x:c r="CH271" s="174"/>
      <x:c r="CI271" s="179"/>
      <x:c r="CJ271" s="174" t="str">
        <x:v>Yes</x:v>
      </x:c>
      <x:c r="CK271" s="174" t="str">
        <x:v>Yes</x:v>
      </x:c>
      <x:c r="CL271" s="174" t="str">
        <x:v>Yes</x:v>
      </x:c>
      <x:c r="CM271" s="174" t="str">
        <x:v>Clear</x:v>
      </x:c>
      <x:c r="CN271" s="174" t="str">
        <x:v>Verified — clear</x:v>
      </x:c>
      <x:c r="CO271" s="177" t="n">
        <x:v>46272</x:v>
      </x:c>
      <x:c r="CP271" s="174" t="str">
        <x:v>https://pubmed.ncbi.nlm.nih.gov/40834273/</x:v>
      </x:c>
      <x:c r="CQ271" s="174"/>
      <x:c r="CR271" s="174"/>
      <x:c r="CS271" s="174"/>
      <x:c r="CT271" s="174"/>
      <x:c r="CU271" s="176"/>
      <x:c r="CV271" s="176"/>
      <x:c r="CW271" s="176"/>
      <x:c r="CX271" s="176"/>
      <x:c r="CY271" s="176"/>
      <x:c r="CZ271" s="176"/>
      <x:c r="DA271" s="176"/>
      <x:c r="DB271" s="175" t="str">
        <x:f>IF(L271="","",IF(AND(COUNT(CU271:DA271)=7,OR(CU271=0,CU271=1,CU271=2),OR(CV271=0,CV271=1,CV271=2),OR(CW271=0,CW271=1,CW271=2),OR(CX271=0,CX271=1,CX271=2),OR(CY271=0,CY271=1,CY271=2),OR(CZ271=0,CZ271=1,CZ271=2),OR(DA271=0,DA271=1,DA271=2)),SUM(CU271:DA271),""))</x:f>
      </x:c>
      <x:c r="DC271" s="180" t="str">
        <x:f>IF(DB271="","",ROUND(DB271/14*10,1))</x:f>
      </x:c>
      <x:c r="DD271" s="174" t="str">
        <x:v>Pending</x:v>
      </x:c>
      <x:c r="DE271" s="175" t="str">
        <x:f>IF(L271="","",IF(DC271="","Pending",IF(DD271="Yes","CONDITIONAL — safety override",IF(DC271&gt;=8,"HIGH",IF(DC271&gt;=5,"CONDITIONAL","LOW")))))</x:f>
        <x:v>Pending</x:v>
      </x:c>
      <x:c r="DF271" s="174" t="str">
        <x:v>Pending screening and full-text appraisal; no transferability judgment made at identification.</x:v>
      </x:c>
      <x:c r="DG271" s="174"/>
      <x:c r="DH271" s="174"/>
      <x:c r="DI271" s="174"/>
      <x:c r="DJ271" s="174"/>
      <x:c r="DK271" s="174"/>
      <x:c r="DL271" s="174"/>
      <x:c r="DM271" s="174"/>
      <x:c r="DN271" s="174"/>
      <x:c r="DO271" s="174"/>
      <x:c r="DP271" s="174"/>
      <x:c r="DQ271" s="174"/>
      <x:c r="DR271" s="174"/>
      <x:c r="DS271" s="174"/>
      <x:c r="DT271" s="174"/>
      <x:c r="DU271" s="174"/>
      <x:c r="DV271" s="174"/>
      <x:c r="DW271" s="174"/>
      <x:c r="DX271" s="174"/>
      <x:c r="DY271" s="174"/>
      <x:c r="DZ271" s="174" t="str">
        <x:v>Title/abstract information is insufficient for a substantive scientific, causal, transferability or institutional claim.</x:v>
      </x:c>
      <x:c r="EA271" s="174" t="str">
        <x:v>Pending</x:v>
      </x:c>
      <x:c r="EB271" s="175" t="str">
        <x:f>IF(L271="","",IF(EC271="READY","Yes","No / Pending"))</x:f>
        <x:v>No / Pending</x:v>
      </x:c>
      <x:c r="EC271" s="174" t="str">
        <x:f>IF(L271="","",IF(OR(ISNUMBER(SEARCH("Retracted Publication",Q271)),CM271="Retracted",CN271="Retracted",CM271="Expression of Concern",CN271="Expression of Concern",F271="Not used",CG271="Critical",CH271="High",CH271="Critical"),"BLOCKED — integrity or use restriction",IF(AND(CJ271="Yes",CK271="Yes",CL271="Yes"),IF(AND(CM271="Clear",CN271="Verified — clear"),IF(AND(AND(LEN(TRIM(CF271))&gt;0,LEFT(LOWER(TRIM(CF271)),7)&lt;&gt;"pending"),OR(CG271="High",CG271="Moderate"),OR(CH271="Low",CH271="Some concerns",CH271="Not applicable")),IF(AND(DD271="No",OR(DE271="HIGH",DE271="CONDITIONAL"),AND(LEN(TRIM(DF271))&gt;0,LEFT(LOWER(TRIM(DF271)),7)&lt;&gt;"pending")),IF(AND(AND(LEN(TRIM(DT271))&gt;0,LEFT(LOWER(TRIM(DT271)),7)&lt;&gt;"pending"),AND(LEN(TRIM(DU271))&gt;0,LEFT(LOWER(TRIM(DU271)),7)&lt;&gt;"pending"),OR(AND(LEN(TRIM(DV271))&gt;0,LEFT(LOWER(TRIM(DV271)),7)&lt;&gt;"pending"),AND(LEN(TRIM(DW271))&gt;0,LEFT(LOWER(TRIM(DW271)),7)&lt;&gt;"pending")),AND(LEN(TRIM(DX271))&gt;0,LEFT(LOWER(TRIM(DX271)),7)&lt;&gt;"pending")),IF(AND(F271="Claim-ready",OR(EA271="Strong",EA271="Moderate"),AND(LEN(TRIM(G271))&gt;0,LEFT(LOWER(TRIM(G271)),7)&lt;&gt;"pending"),G271&lt;&gt;"No substantive use decision is permitted from identification metadata alone.",AND(LEN(TRIM(DZ271))&gt;0,LEFT(LOWER(TRIM(DZ271)),7)&lt;&gt;"pending"),DZ271&lt;&gt;"Identification metadata alone does not permit any substantive scientific, causal, operational, or institutional claim.",AND(LEN(TRIM(EI271))&gt;0,LEFT(LOWER(TRIM(EI271)),7)&lt;&gt;"pending"),ISNUMBER(EH271),EH271&gt;0),"READY","PENDING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1" s="174" t="str">
        <x:v>Pending</x:v>
      </x:c>
      <x:c r="EE271" s="174"/>
      <x:c r="EF271" s="174" t="str">
        <x:v>Pending</x:v>
      </x:c>
      <x:c r="EG271" s="174" t="str">
        <x:v>Pending</x:v>
      </x:c>
      <x:c r="EH271" s="177"/>
      <x:c r="EI271" s="500"/>
      <x:c r="EJ271" s="174"/>
      <x:c r="EK271" s="174" t="str">
        <x:v>Pending</x:v>
      </x:c>
      <x:c r="EL271" s="177" t="n">
        <x:v>46272</x:v>
      </x:c>
      <x:c r="EM271" s="174" t="str">
        <x:v>Production PubMed record imported and reconciled to Zotero item 4LHLUTZD;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71" s="181" t="n">
        <x:f>IF(L271="","",(IF(N271&lt;&gt;"",1,0)+IF(O271&lt;&gt;"",1,0)+IF(AJ271&lt;&gt;"",1,0)+IF(AU271&lt;&gt;"",1,0)+IF(BE271&lt;&gt;"",1,0)+IF(CF271&lt;&gt;"",1,0)+IF(CJ271="Yes",1,0)+IF(CL271="Yes",1,0)+IF(DE271&lt;&gt;"Pending",1,0)+IF(F271&lt;&gt;"",1,0)+IF(DZ271&lt;&gt;"",1,0)+IF(EI271&lt;&gt;"",1,0))/12)</x:f>
        <x:v>0.5</x:v>
      </x:c>
    </x:row>
    <x:row r="272">
      <x:c r="A272" s="175" t="str">
        <x:v>EV-0269</x:v>
      </x:c>
      <x:c r="B272" s="174" t="str">
        <x:v>Integrity check</x:v>
      </x:c>
      <x:c r="C272" s="175" t="str">
        <x:f>IF(L272="","",IF(LEFT(EC272,7)="BLOCKED","🔴 Do not use for conclusion",IF(EB272="Yes","🟢 Claim-ready","🟡 Caution / context")))</x:f>
        <x:v>🟡 Caution / context</x:v>
      </x:c>
      <x:c r="D272" s="174" t="str">
        <x:f>IF(L272="","",EC272)</x:f>
        <x:v>PENDING — appropriate appraisal</x:v>
      </x:c>
      <x:c r="E272" s="174" t="str">
        <x:v>P3 — Medium</x:v>
      </x:c>
      <x:c r="F272" s="174" t="str">
        <x:v>Pending</x:v>
      </x:c>
      <x:c r="G272" s="174" t="str">
        <x:v>Title/abstract identify an explicit tactical/public-safety context and readiness domain; retain for full-text assessment.</x:v>
      </x:c>
      <x:c r="H272" s="174" t="str">
        <x:v>Obtain and review lawful full text; confirm human adjudication; then select a design-specific appraisal instrument.</x:v>
      </x:c>
      <x:c r="I272" s="174"/>
      <x:c r="J272" s="174" t="str">
        <x:v>A — Core</x:v>
      </x:c>
      <x:c r="K272" s="174" t="str">
        <x:v>IDENTIFIED</x:v>
      </x:c>
      <x:c r="L272" s="174" t="str">
        <x:v>Incidence of backpack palsy and neuralgic amyotrophy in the Dutch military population.</x:v>
      </x:c>
      <x:c r="M272" s="174"/>
      <x:c r="N272" s="174" t="str">
        <x:v>van der Dussen, Donna; Dorhout Mees, Sanne M; Notermans, Nicolette; van Alfen, Nens</x:v>
      </x:c>
      <x:c r="O272" s="176" t="n">
        <x:v>2025</x:v>
      </x:c>
      <x:c r="P272" s="174" t="str">
        <x:v>BMJ neurology open</x:v>
      </x:c>
      <x:c r="Q272" s="174" t="str">
        <x:v>Journal Article</x:v>
      </x:c>
      <x:c r="R272" s="174" t="str">
        <x:v>Unclear</x:v>
      </x:c>
      <x:c r="S272" s="174" t="str">
        <x:v>Unknown</x:v>
      </x:c>
      <x:c r="T272" s="174" t="str">
        <x:v>eng</x:v>
      </x:c>
      <x:c r="U272" s="174" t="str">
        <x:v>https://pubmed.ncbi.nlm.nih.gov/40822867/</x:v>
      </x:c>
      <x:c r="V272" s="174" t="str">
        <x:v>10.1136/bmjno-2025-001218</x:v>
      </x:c>
      <x:c r="W272" s="175" t="str">
        <x:f>IF(V272="","",LOWER(SUBSTITUTE(SUBSTITUTE(SUBSTITUTE(SUBSTITUTE(TRIM(V272),"https://doi.org/",""),"http://doi.org/",""),"https://dx.doi.org/",""),"doi:","")))</x:f>
        <x:v>10.1136/bmjno-2025-001218</x:v>
      </x:c>
      <x:c r="X272" s="174" t="str">
        <x:v>40822867</x:v>
      </x:c>
      <x:c r="Y272" s="174" t="str">
        <x:v>PMC12352234</x:v>
      </x:c>
      <x:c r="Z272" s="174"/>
      <x:c r="AA272" s="174" t="str">
        <x:v>PubMed/MEDLINE</x:v>
      </x:c>
      <x:c r="AB272" s="174" t="str">
        <x:v>PUBMED-A-v1.0-2026-08-28</x:v>
      </x:c>
      <x:c r="AC272" s="174" t="str">
        <x:v>SP-PUBMED-A-20260828</x:v>
      </x:c>
      <x:c r="AD272" s="177" t="n">
        <x:v>46262</x:v>
      </x:c>
      <x:c r="AE272" s="177" t="n">
        <x:v>46272</x:v>
      </x:c>
      <x:c r="AF272" s="174" t="str">
        <x:v>FQAPUN54</x:v>
      </x:c>
      <x:c r="AG272" s="174"/>
      <x:c r="AH272" s="174" t="str">
        <x:v>Tactical Athlete → Operational Readiness Brazil</x:v>
      </x:c>
      <x:c r="AI272" s="174" t="str">
        <x:v>evidence-family:A</x:v>
      </x:c>
      <x:c r="AJ272" s="174"/>
      <x:c r="AK272" s="175" t="str">
        <x:f>IF(AJ272="","",IF(OR(LOWER(AJ272)="brazil",LOWER(AJ272)="brasil"),"Yes","No"))</x:f>
      </x:c>
      <x:c r="AL272" s="174"/>
      <x:c r="AM272" s="174"/>
      <x:c r="AN272" s="174"/>
      <x:c r="AO272" s="178"/>
      <x:c r="AP272" s="174"/>
      <x:c r="AQ272" s="174"/>
      <x:c r="AR272" s="174"/>
      <x:c r="AS272" s="174"/>
      <x:c r="AT272" s="174"/>
      <x:c r="AU272" s="174"/>
      <x:c r="AV272" s="174"/>
      <x:c r="AW272" s="174"/>
      <x:c r="AX272" s="174"/>
      <x:c r="AY272" s="174"/>
      <x:c r="AZ272" s="174"/>
      <x:c r="BA272" s="174"/>
      <x:c r="BB272" s="174"/>
      <x:c r="BC272" s="174"/>
      <x:c r="BD272" s="174"/>
      <x:c r="BE272" s="174"/>
      <x:c r="BF272" s="174"/>
      <x:c r="BG272" s="174"/>
      <x:c r="BH272" s="174"/>
      <x:c r="BI272" s="174"/>
      <x:c r="BJ272" s="174"/>
      <x:c r="BK272" s="174"/>
      <x:c r="BL272" s="174"/>
      <x:c r="BM272" s="174"/>
      <x:c r="BN272" s="174"/>
      <x:c r="BO272" s="174"/>
      <x:c r="BP272" s="174"/>
      <x:c r="BQ272" s="174"/>
      <x:c r="BR272" s="174"/>
      <x:c r="BS272" s="174"/>
      <x:c r="BT272" s="174"/>
      <x:c r="BU272" s="174"/>
      <x:c r="BV272" s="174"/>
      <x:c r="BW272" s="174"/>
      <x:c r="BX272" s="174"/>
      <x:c r="BY272" s="174"/>
      <x:c r="BZ272" s="174"/>
      <x:c r="CA272" s="174"/>
      <x:c r="CB272" s="174"/>
      <x:c r="CC272" s="174"/>
      <x:c r="CD272" s="174"/>
      <x:c r="CE272" s="174"/>
      <x:c r="CF272" s="174"/>
      <x:c r="CG272" s="174"/>
      <x:c r="CH272" s="174"/>
      <x:c r="CI272" s="179"/>
      <x:c r="CJ272" s="174" t="str">
        <x:v>Yes</x:v>
      </x:c>
      <x:c r="CK272" s="174" t="str">
        <x:v>Yes</x:v>
      </x:c>
      <x:c r="CL272" s="174" t="str">
        <x:v>Yes</x:v>
      </x:c>
      <x:c r="CM272" s="174" t="str">
        <x:v>Clear</x:v>
      </x:c>
      <x:c r="CN272" s="174" t="str">
        <x:v>Verified — clear</x:v>
      </x:c>
      <x:c r="CO272" s="177" t="n">
        <x:v>46272</x:v>
      </x:c>
      <x:c r="CP272" s="174" t="str">
        <x:v>https://pubmed.ncbi.nlm.nih.gov/40822867/</x:v>
      </x:c>
      <x:c r="CQ272" s="174"/>
      <x:c r="CR272" s="174"/>
      <x:c r="CS272" s="174"/>
      <x:c r="CT272" s="174"/>
      <x:c r="CU272" s="176"/>
      <x:c r="CV272" s="176"/>
      <x:c r="CW272" s="176"/>
      <x:c r="CX272" s="176"/>
      <x:c r="CY272" s="176"/>
      <x:c r="CZ272" s="176"/>
      <x:c r="DA272" s="176"/>
      <x:c r="DB272" s="175" t="str">
        <x:f>IF(L272="","",IF(AND(COUNT(CU272:DA272)=7,OR(CU272=0,CU272=1,CU272=2),OR(CV272=0,CV272=1,CV272=2),OR(CW272=0,CW272=1,CW272=2),OR(CX272=0,CX272=1,CX272=2),OR(CY272=0,CY272=1,CY272=2),OR(CZ272=0,CZ272=1,CZ272=2),OR(DA272=0,DA272=1,DA272=2)),SUM(CU272:DA272),""))</x:f>
      </x:c>
      <x:c r="DC272" s="180" t="str">
        <x:f>IF(DB272="","",ROUND(DB272/14*10,1))</x:f>
      </x:c>
      <x:c r="DD272" s="174" t="str">
        <x:v>Pending</x:v>
      </x:c>
      <x:c r="DE272" s="175" t="str">
        <x:f>IF(L272="","",IF(DC272="","Pending",IF(DD272="Yes","CONDITIONAL — safety override",IF(DC272&gt;=8,"HIGH",IF(DC272&gt;=5,"CONDITIONAL","LOW")))))</x:f>
        <x:v>Pending</x:v>
      </x:c>
      <x:c r="DF272" s="174" t="str">
        <x:v>Pending screening and full-text appraisal; no transferability judgment made at identification.</x:v>
      </x:c>
      <x:c r="DG272" s="174"/>
      <x:c r="DH272" s="174"/>
      <x:c r="DI272" s="174"/>
      <x:c r="DJ272" s="174"/>
      <x:c r="DK272" s="174"/>
      <x:c r="DL272" s="174"/>
      <x:c r="DM272" s="174"/>
      <x:c r="DN272" s="174"/>
      <x:c r="DO272" s="174"/>
      <x:c r="DP272" s="174"/>
      <x:c r="DQ272" s="174"/>
      <x:c r="DR272" s="174"/>
      <x:c r="DS272" s="174"/>
      <x:c r="DT272" s="174"/>
      <x:c r="DU272" s="174"/>
      <x:c r="DV272" s="174"/>
      <x:c r="DW272" s="174"/>
      <x:c r="DX272" s="174"/>
      <x:c r="DY272" s="174"/>
      <x:c r="DZ272" s="174" t="str">
        <x:v>Title/abstract screening alone does not establish effectiveness, causality, methodological quality, transferability to Brazilian public safety or an institutional recommendation.</x:v>
      </x:c>
      <x:c r="EA272" s="174" t="str">
        <x:v>Pending</x:v>
      </x:c>
      <x:c r="EB272" s="175" t="str">
        <x:f>IF(L272="","",IF(EC272="READY","Yes","No / Pending"))</x:f>
        <x:v>No / Pending</x:v>
      </x:c>
      <x:c r="EC272" s="174" t="str">
        <x:f>IF(L272="","",IF(OR(ISNUMBER(SEARCH("Retracted Publication",Q272)),CM272="Retracted",CN272="Retracted",CM272="Expression of Concern",CN272="Expression of Concern",F272="Not used",CG272="Critical",CH272="High",CH272="Critical"),"BLOCKED — integrity or use restriction",IF(AND(CJ272="Yes",CK272="Yes",CL272="Yes"),IF(AND(CM272="Clear",CN272="Verified — clear"),IF(AND(AND(LEN(TRIM(CF272))&gt;0,LEFT(LOWER(TRIM(CF272)),7)&lt;&gt;"pending"),OR(CG272="High",CG272="Moderate"),OR(CH272="Low",CH272="Some concerns",CH272="Not applicable")),IF(AND(DD272="No",OR(DE272="HIGH",DE272="CONDITIONAL"),AND(LEN(TRIM(DF272))&gt;0,LEFT(LOWER(TRIM(DF272)),7)&lt;&gt;"pending")),IF(AND(AND(LEN(TRIM(DT272))&gt;0,LEFT(LOWER(TRIM(DT272)),7)&lt;&gt;"pending"),AND(LEN(TRIM(DU272))&gt;0,LEFT(LOWER(TRIM(DU272)),7)&lt;&gt;"pending"),OR(AND(LEN(TRIM(DV272))&gt;0,LEFT(LOWER(TRIM(DV272)),7)&lt;&gt;"pending"),AND(LEN(TRIM(DW272))&gt;0,LEFT(LOWER(TRIM(DW272)),7)&lt;&gt;"pending")),AND(LEN(TRIM(DX272))&gt;0,LEFT(LOWER(TRIM(DX272)),7)&lt;&gt;"pending")),IF(AND(F272="Claim-ready",OR(EA272="Strong",EA272="Moderate"),AND(LEN(TRIM(G272))&gt;0,LEFT(LOWER(TRIM(G272)),7)&lt;&gt;"pending"),G272&lt;&gt;"No substantive use decision is permitted from identification metadata alone.",AND(LEN(TRIM(DZ272))&gt;0,LEFT(LOWER(TRIM(DZ272)),7)&lt;&gt;"pending"),DZ272&lt;&gt;"Identification metadata alone does not permit any substantive scientific, causal, operational, or institutional claim.",AND(LEN(TRIM(EI272))&gt;0,LEFT(LOWER(TRIM(EI272)),7)&lt;&gt;"pending"),ISNUMBER(EH272),EH272&gt;0),"READY","PENDING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2" s="174" t="str">
        <x:v>Pending</x:v>
      </x:c>
      <x:c r="EE272" s="174"/>
      <x:c r="EF272" s="174" t="str">
        <x:v>Pending</x:v>
      </x:c>
      <x:c r="EG272" s="174" t="str">
        <x:v>Pending</x:v>
      </x:c>
      <x:c r="EH272" s="177"/>
      <x:c r="EI272" s="500"/>
      <x:c r="EJ272" s="174"/>
      <x:c r="EK272" s="174" t="str">
        <x:v>Pending</x:v>
      </x:c>
      <x:c r="EL272" s="177" t="n">
        <x:v>46272</x:v>
      </x:c>
      <x:c r="EM272" s="174" t="str">
        <x:v>Production PubMed record imported and reconciled to Zotero item FQAPUN54;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2" s="181" t="n">
        <x:f>IF(L272="","",(IF(N272&lt;&gt;"",1,0)+IF(O272&lt;&gt;"",1,0)+IF(AJ272&lt;&gt;"",1,0)+IF(AU272&lt;&gt;"",1,0)+IF(BE272&lt;&gt;"",1,0)+IF(CF272&lt;&gt;"",1,0)+IF(CJ272="Yes",1,0)+IF(CL272="Yes",1,0)+IF(DE272&lt;&gt;"Pending",1,0)+IF(F272&lt;&gt;"",1,0)+IF(DZ272&lt;&gt;"",1,0)+IF(EI272&lt;&gt;"",1,0))/12)</x:f>
        <x:v>0.5</x:v>
      </x:c>
    </x:row>
    <x:row r="273">
      <x:c r="A273" s="175" t="str">
        <x:v>EV-0270</x:v>
      </x:c>
      <x:c r="B273" s="174" t="str">
        <x:v>Metadata verification</x:v>
      </x:c>
      <x:c r="C273" s="175" t="str">
        <x:f>IF(L273="","",IF(LEFT(EC273,7)="BLOCKED","🔴 Do not use for conclusion",IF(EB273="Yes","🟢 Claim-ready","🟡 Caution / context")))</x:f>
        <x:v>🟡 Caution / context</x:v>
      </x:c>
      <x:c r="D273" s="174" t="str">
        <x:f>IF(L273="","",EC273)</x:f>
        <x:v>PENDING — verification</x:v>
      </x:c>
      <x:c r="E273" s="174" t="str">
        <x:v>P2 — High</x:v>
      </x:c>
      <x:c r="F273" s="174" t="str">
        <x:v>Pending</x:v>
      </x:c>
      <x:c r="G273" s="174" t="str">
        <x:v>Title/abstract identify an explicit operational APHT/medical-readiness topic; retain for full-text assessment.</x:v>
      </x:c>
      <x:c r="H273" s="174" t="str">
        <x:v>Obtain and review lawful full text; confirm human adjudication; then select a design-specific appraisal instrument.</x:v>
      </x:c>
      <x:c r="I273" s="174"/>
      <x:c r="J273" s="174" t="str">
        <x:v>B — APHT / Medical Readiness</x:v>
      </x:c>
      <x:c r="K273" s="174" t="str">
        <x:v>IDENTIFIED</x:v>
      </x:c>
      <x:c r="L273" s="174" t="str">
        <x:v>TEMSET-24K: Densely Annotated Dataset for Indexing Multipart Endoscopic Videos using Surgical Timeline Segmentation.</x:v>
      </x:c>
      <x:c r="M273" s="174"/>
      <x:c r="N273" s="174" t="str">
        <x:v>Bilal, Muhammad; Alam, Mahmood; Bapu, Deepashree; Korsgen, Stephan; Lal, Neeraj; Bach, Simon; Hajiyavand, Amir M; Ali, Muhammed; Soomro, Kamran; Qasim, Iqbal; Capik, Pawel; Khan, Aslam; Khan, Zaheer; Vohra, Hunaid; Caputo, Massimo; Beggs, Andrew D; Qayyum, Adnan; Qadir, Junaid; Ashraf, Shazad Q</x:v>
      </x:c>
      <x:c r="O273" s="176" t="n">
        <x:v>2025</x:v>
      </x:c>
      <x:c r="P273" s="174" t="str">
        <x:v>Scientific data</x:v>
      </x:c>
      <x:c r="Q273" s="174" t="str">
        <x:v>Dataset; Journal Article</x:v>
      </x:c>
      <x:c r="R273" s="174" t="str">
        <x:v>Unclear</x:v>
      </x:c>
      <x:c r="S273" s="174" t="str">
        <x:v>Unknown</x:v>
      </x:c>
      <x:c r="T273" s="174" t="str">
        <x:v>eng</x:v>
      </x:c>
      <x:c r="U273" s="174" t="str">
        <x:v>https://pubmed.ncbi.nlm.nih.gov/40813778/</x:v>
      </x:c>
      <x:c r="V273" s="174" t="str">
        <x:v>10.1038/s41597-025-05646-w</x:v>
      </x:c>
      <x:c r="W273" s="175" t="str">
        <x:f>IF(V273="","",LOWER(SUBSTITUTE(SUBSTITUTE(SUBSTITUTE(SUBSTITUTE(TRIM(V273),"https://doi.org/",""),"http://doi.org/",""),"https://dx.doi.org/",""),"doi:","")))</x:f>
        <x:v>10.1038/s41597-025-05646-w</x:v>
      </x:c>
      <x:c r="X273" s="174" t="str">
        <x:v>40813778</x:v>
      </x:c>
      <x:c r="Y273" s="174" t="str">
        <x:v>PMC12354921</x:v>
      </x:c>
      <x:c r="Z273" s="174"/>
      <x:c r="AA273" s="174" t="str">
        <x:v>PubMed/MEDLINE</x:v>
      </x:c>
      <x:c r="AB273" s="174" t="str">
        <x:v>PUBMED-B-v1.0-2026-08-28</x:v>
      </x:c>
      <x:c r="AC273" s="174" t="str">
        <x:v>SP-PUBMED-B-20260828</x:v>
      </x:c>
      <x:c r="AD273" s="177" t="n">
        <x:v>46262</x:v>
      </x:c>
      <x:c r="AE273" s="177" t="n">
        <x:v>46272</x:v>
      </x:c>
      <x:c r="AF273" s="174" t="str">
        <x:v>T7DFMXDB</x:v>
      </x:c>
      <x:c r="AG273" s="174"/>
      <x:c r="AH273" s="174" t="str">
        <x:v>Tactical Athlete → Operational Readiness Brazil</x:v>
      </x:c>
      <x:c r="AI273" s="174" t="str">
        <x:v>evidence-family:B</x:v>
      </x:c>
      <x:c r="AJ273" s="174"/>
      <x:c r="AK273" s="175" t="str">
        <x:f>IF(AJ273="","",IF(OR(LOWER(AJ273)="brazil",LOWER(AJ273)="brasil"),"Yes","No"))</x:f>
      </x:c>
      <x:c r="AL273" s="174"/>
      <x:c r="AM273" s="174"/>
      <x:c r="AN273" s="174"/>
      <x:c r="AO273" s="178"/>
      <x:c r="AP273" s="174"/>
      <x:c r="AQ273" s="174"/>
      <x:c r="AR273" s="174"/>
      <x:c r="AS273" s="174"/>
      <x:c r="AT273" s="174"/>
      <x:c r="AU273" s="174"/>
      <x:c r="AV273" s="174"/>
      <x:c r="AW273" s="174"/>
      <x:c r="AX273" s="174"/>
      <x:c r="AY273" s="174"/>
      <x:c r="AZ273" s="174"/>
      <x:c r="BA273" s="174"/>
      <x:c r="BB273" s="174"/>
      <x:c r="BC273" s="174"/>
      <x:c r="BD273" s="174"/>
      <x:c r="BE273" s="174"/>
      <x:c r="BF273" s="174"/>
      <x:c r="BG273" s="174"/>
      <x:c r="BH273" s="174"/>
      <x:c r="BI273" s="174"/>
      <x:c r="BJ273" s="174"/>
      <x:c r="BK273" s="174"/>
      <x:c r="BL273" s="174"/>
      <x:c r="BM273" s="174"/>
      <x:c r="BN273" s="174"/>
      <x:c r="BO273" s="174"/>
      <x:c r="BP273" s="174"/>
      <x:c r="BQ273" s="174"/>
      <x:c r="BR273" s="174"/>
      <x:c r="BS273" s="174"/>
      <x:c r="BT273" s="174"/>
      <x:c r="BU273" s="174"/>
      <x:c r="BV273" s="174"/>
      <x:c r="BW273" s="174"/>
      <x:c r="BX273" s="174"/>
      <x:c r="BY273" s="174"/>
      <x:c r="BZ273" s="174"/>
      <x:c r="CA273" s="174"/>
      <x:c r="CB273" s="174"/>
      <x:c r="CC273" s="174"/>
      <x:c r="CD273" s="174"/>
      <x:c r="CE273" s="174"/>
      <x:c r="CF273" s="174"/>
      <x:c r="CG273" s="174"/>
      <x:c r="CH273" s="174"/>
      <x:c r="CI273" s="179"/>
      <x:c r="CJ273" s="174" t="str">
        <x:v>Pending</x:v>
      </x:c>
      <x:c r="CK273" s="174" t="str">
        <x:v>Yes</x:v>
      </x:c>
      <x:c r="CL273" s="174" t="str">
        <x:v>Yes</x:v>
      </x:c>
      <x:c r="CM273" s="174" t="str">
        <x:v>Clear</x:v>
      </x:c>
      <x:c r="CN273" s="174" t="str">
        <x:v>Verified — clear</x:v>
      </x:c>
      <x:c r="CO273" s="177" t="n">
        <x:v>46272</x:v>
      </x:c>
      <x:c r="CP273" s="174" t="str">
        <x:v>https://pubmed.ncbi.nlm.nih.gov/40813778/</x:v>
      </x:c>
      <x:c r="CQ273" s="174"/>
      <x:c r="CR273" s="174"/>
      <x:c r="CS273" s="174"/>
      <x:c r="CT273" s="174"/>
      <x:c r="CU273" s="176"/>
      <x:c r="CV273" s="176"/>
      <x:c r="CW273" s="176"/>
      <x:c r="CX273" s="176"/>
      <x:c r="CY273" s="176"/>
      <x:c r="CZ273" s="176"/>
      <x:c r="DA273" s="176"/>
      <x:c r="DB273" s="175" t="str">
        <x:f>IF(L273="","",IF(AND(COUNT(CU273:DA273)=7,OR(CU273=0,CU273=1,CU273=2),OR(CV273=0,CV273=1,CV273=2),OR(CW273=0,CW273=1,CW273=2),OR(CX273=0,CX273=1,CX273=2),OR(CY273=0,CY273=1,CY273=2),OR(CZ273=0,CZ273=1,CZ273=2),OR(DA273=0,DA273=1,DA273=2)),SUM(CU273:DA273),""))</x:f>
      </x:c>
      <x:c r="DC273" s="180" t="str">
        <x:f>IF(DB273="","",ROUND(DB273/14*10,1))</x:f>
      </x:c>
      <x:c r="DD273" s="174" t="str">
        <x:v>Pending</x:v>
      </x:c>
      <x:c r="DE273" s="175" t="str">
        <x:f>IF(L273="","",IF(DC273="","Pending",IF(DD273="Yes","CONDITIONAL — safety override",IF(DC273&gt;=8,"HIGH",IF(DC273&gt;=5,"CONDITIONAL","LOW")))))</x:f>
        <x:v>Pending</x:v>
      </x:c>
      <x:c r="DF273" s="174" t="str">
        <x:v>Pending screening and full-text appraisal; no transferability judgment made at identification.</x:v>
      </x:c>
      <x:c r="DG273" s="174"/>
      <x:c r="DH273" s="174"/>
      <x:c r="DI273" s="174"/>
      <x:c r="DJ273" s="174"/>
      <x:c r="DK273" s="174"/>
      <x:c r="DL273" s="174"/>
      <x:c r="DM273" s="174"/>
      <x:c r="DN273" s="174"/>
      <x:c r="DO273" s="174"/>
      <x:c r="DP273" s="174"/>
      <x:c r="DQ273" s="174"/>
      <x:c r="DR273" s="174"/>
      <x:c r="DS273" s="174"/>
      <x:c r="DT273" s="174"/>
      <x:c r="DU273" s="174"/>
      <x:c r="DV273" s="174"/>
      <x:c r="DW273" s="174"/>
      <x:c r="DX273" s="174"/>
      <x:c r="DY273" s="174"/>
      <x:c r="DZ273" s="174" t="str">
        <x:v>Title/abstract screening alone does not establish effectiveness, causality, methodological quality, transferability to Brazilian public safety or an institutional recommendation.</x:v>
      </x:c>
      <x:c r="EA273" s="174" t="str">
        <x:v>Pending</x:v>
      </x:c>
      <x:c r="EB273" s="175" t="str">
        <x:f>IF(L273="","",IF(EC273="READY","Yes","No / Pending"))</x:f>
        <x:v>No / Pending</x:v>
      </x:c>
      <x:c r="EC273" s="174" t="str">
        <x:f>IF(L273="","",IF(OR(ISNUMBER(SEARCH("Retracted Publication",Q273)),CM273="Retracted",CN273="Retracted",CM273="Expression of Concern",CN273="Expression of Concern",F273="Not used",CG273="Critical",CH273="High",CH273="Critical"),"BLOCKED — integrity or use restriction",IF(AND(CJ273="Yes",CK273="Yes",CL273="Yes"),IF(AND(CM273="Clear",CN273="Verified — clear"),IF(AND(AND(LEN(TRIM(CF273))&gt;0,LEFT(LOWER(TRIM(CF273)),7)&lt;&gt;"pending"),OR(CG273="High",CG273="Moderate"),OR(CH273="Low",CH273="Some concerns",CH273="Not applicable")),IF(AND(DD273="No",OR(DE273="HIGH",DE273="CONDITIONAL"),AND(LEN(TRIM(DF273))&gt;0,LEFT(LOWER(TRIM(DF273)),7)&lt;&gt;"pending")),IF(AND(AND(LEN(TRIM(DT273))&gt;0,LEFT(LOWER(TRIM(DT273)),7)&lt;&gt;"pending"),AND(LEN(TRIM(DU273))&gt;0,LEFT(LOWER(TRIM(DU273)),7)&lt;&gt;"pending"),OR(AND(LEN(TRIM(DV273))&gt;0,LEFT(LOWER(TRIM(DV273)),7)&lt;&gt;"pending"),AND(LEN(TRIM(DW273))&gt;0,LEFT(LOWER(TRIM(DW273)),7)&lt;&gt;"pending")),AND(LEN(TRIM(DX273))&gt;0,LEFT(LOWER(TRIM(DX273)),7)&lt;&gt;"pending")),IF(AND(F273="Claim-ready",OR(EA273="Strong",EA273="Moderate"),AND(LEN(TRIM(G273))&gt;0,LEFT(LOWER(TRIM(G273)),7)&lt;&gt;"pending"),G273&lt;&gt;"No substantive use decision is permitted from identification metadata alone.",AND(LEN(TRIM(DZ273))&gt;0,LEFT(LOWER(TRIM(DZ273)),7)&lt;&gt;"pending"),DZ273&lt;&gt;"Identification metadata alone does not permit any substantive scientific, causal, operational, or institutional claim.",AND(LEN(TRIM(EI273))&gt;0,LEFT(LOWER(TRIM(EI273)),7)&lt;&gt;"pending"),ISNUMBER(EH273),EH273&gt;0),"READY","PENDING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273" s="174" t="str">
        <x:v>Pending</x:v>
      </x:c>
      <x:c r="EE273" s="174"/>
      <x:c r="EF273" s="174" t="str">
        <x:v>Pending</x:v>
      </x:c>
      <x:c r="EG273" s="174" t="str">
        <x:v>Pending</x:v>
      </x:c>
      <x:c r="EH273" s="177"/>
      <x:c r="EI273" s="500"/>
      <x:c r="EJ273" s="174"/>
      <x:c r="EK273" s="174" t="str">
        <x:v>Pending</x:v>
      </x:c>
      <x:c r="EL273" s="177" t="n">
        <x:v>46272</x:v>
      </x:c>
      <x:c r="EM273" s="174" t="str">
        <x:v>Production PubMed record imported and reconciled to Zotero item T7DFMXDB;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273" s="181" t="n">
        <x:f>IF(L273="","",(IF(N273&lt;&gt;"",1,0)+IF(O273&lt;&gt;"",1,0)+IF(AJ273&lt;&gt;"",1,0)+IF(AU273&lt;&gt;"",1,0)+IF(BE273&lt;&gt;"",1,0)+IF(CF273&lt;&gt;"",1,0)+IF(CJ273="Yes",1,0)+IF(CL273="Yes",1,0)+IF(DE273&lt;&gt;"Pending",1,0)+IF(F273&lt;&gt;"",1,0)+IF(DZ273&lt;&gt;"",1,0)+IF(EI273&lt;&gt;"",1,0))/12)</x:f>
        <x:v>0.4166666666666667</x:v>
      </x:c>
    </x:row>
    <x:row r="274">
      <x:c r="A274" s="175" t="str">
        <x:v>EV-0271</x:v>
      </x:c>
      <x:c r="B274" s="174" t="str">
        <x:v>Integrity check</x:v>
      </x:c>
      <x:c r="C274" s="175" t="str">
        <x:f>IF(L274="","",IF(LEFT(EC274,7)="BLOCKED","🔴 Do not use for conclusion",IF(EB274="Yes","🟢 Claim-ready","🟡 Caution / context")))</x:f>
        <x:v>🟡 Caution / context</x:v>
      </x:c>
      <x:c r="D274" s="174" t="str">
        <x:f>IF(L274="","",EC274)</x:f>
        <x:v>PENDING — appropriate appraisal</x:v>
      </x:c>
      <x:c r="E274" s="174" t="str">
        <x:v>P3 — Medium</x:v>
      </x:c>
      <x:c r="F274" s="174" t="str">
        <x:v>Pending</x:v>
      </x:c>
      <x:c r="G274" s="174" t="str">
        <x:v>Title/abstract identify an explicit tactical/public-safety context and readiness domain; retain for full-text assessment.</x:v>
      </x:c>
      <x:c r="H274" s="174" t="str">
        <x:v>Obtain and review lawful full text; confirm human adjudication; then select a design-specific appraisal instrument.</x:v>
      </x:c>
      <x:c r="I274" s="174"/>
      <x:c r="J274" s="174" t="str">
        <x:v>A — Core</x:v>
      </x:c>
      <x:c r="K274" s="174" t="str">
        <x:v>IDENTIFIED</x:v>
      </x:c>
      <x:c r="L274" s="174" t="str">
        <x:v>One job, one standard: how the revised NFPA standard 1580 alters firefighter fit for duty status across age.</x:v>
      </x:c>
      <x:c r="M274" s="174"/>
      <x:c r="N274" s="174" t="str">
        <x:v>Miller, Payton E; Conner, Michael J; Burnham, Russell A; Wohlgemuth, Kealey J; Mota, Jacob A</x:v>
      </x:c>
      <x:c r="O274" s="176" t="n">
        <x:v>2025</x:v>
      </x:c>
      <x:c r="P274" s="174" t="str">
        <x:v>Applied physiology, nutrition, and metabolism = Physiologie appliquee, nutrition et metabolisme</x:v>
      </x:c>
      <x:c r="Q274" s="174" t="str">
        <x:v>Journal Article</x:v>
      </x:c>
      <x:c r="R274" s="174" t="str">
        <x:v>Unclear</x:v>
      </x:c>
      <x:c r="S274" s="174" t="str">
        <x:v>Unknown</x:v>
      </x:c>
      <x:c r="T274" s="174" t="str">
        <x:v>eng</x:v>
      </x:c>
      <x:c r="U274" s="174" t="str">
        <x:v>https://pubmed.ncbi.nlm.nih.gov/40803002/</x:v>
      </x:c>
      <x:c r="V274" s="174" t="str">
        <x:v>10.1139/apnm-2025-0207</x:v>
      </x:c>
      <x:c r="W274" s="175" t="str">
        <x:f>IF(V274="","",LOWER(SUBSTITUTE(SUBSTITUTE(SUBSTITUTE(SUBSTITUTE(TRIM(V274),"https://doi.org/",""),"http://doi.org/",""),"https://dx.doi.org/",""),"doi:","")))</x:f>
        <x:v>10.1139/apnm-2025-0207</x:v>
      </x:c>
      <x:c r="X274" s="174" t="str">
        <x:v>40803002</x:v>
      </x:c>
      <x:c r="Y274" s="174" t="str"/>
      <x:c r="Z274" s="174"/>
      <x:c r="AA274" s="174" t="str">
        <x:v>PubMed/MEDLINE</x:v>
      </x:c>
      <x:c r="AB274" s="174" t="str">
        <x:v>PUBMED-A-v1.0-2026-08-28</x:v>
      </x:c>
      <x:c r="AC274" s="174" t="str">
        <x:v>SP-PUBMED-A-20260828</x:v>
      </x:c>
      <x:c r="AD274" s="177" t="n">
        <x:v>46262</x:v>
      </x:c>
      <x:c r="AE274" s="177" t="n">
        <x:v>46272</x:v>
      </x:c>
      <x:c r="AF274" s="174" t="str">
        <x:v>DLAVVHCL</x:v>
      </x:c>
      <x:c r="AG274" s="174"/>
      <x:c r="AH274" s="174" t="str">
        <x:v>Tactical Athlete → Operational Readiness Brazil</x:v>
      </x:c>
      <x:c r="AI274" s="174" t="str">
        <x:v>evidence-family:A</x:v>
      </x:c>
      <x:c r="AJ274" s="174"/>
      <x:c r="AK274" s="175" t="str">
        <x:f>IF(AJ274="","",IF(OR(LOWER(AJ274)="brazil",LOWER(AJ274)="brasil"),"Yes","No"))</x:f>
      </x:c>
      <x:c r="AL274" s="174"/>
      <x:c r="AM274" s="174"/>
      <x:c r="AN274" s="174"/>
      <x:c r="AO274" s="178"/>
      <x:c r="AP274" s="174"/>
      <x:c r="AQ274" s="174"/>
      <x:c r="AR274" s="174"/>
      <x:c r="AS274" s="174"/>
      <x:c r="AT274" s="174"/>
      <x:c r="AU274" s="174"/>
      <x:c r="AV274" s="174"/>
      <x:c r="AW274" s="174"/>
      <x:c r="AX274" s="174"/>
      <x:c r="AY274" s="174"/>
      <x:c r="AZ274" s="174"/>
      <x:c r="BA274" s="174"/>
      <x:c r="BB274" s="174"/>
      <x:c r="BC274" s="174"/>
      <x:c r="BD274" s="174"/>
      <x:c r="BE274" s="174"/>
      <x:c r="BF274" s="174"/>
      <x:c r="BG274" s="174"/>
      <x:c r="BH274" s="174"/>
      <x:c r="BI274" s="174"/>
      <x:c r="BJ274" s="174"/>
      <x:c r="BK274" s="174"/>
      <x:c r="BL274" s="174"/>
      <x:c r="BM274" s="174"/>
      <x:c r="BN274" s="174"/>
      <x:c r="BO274" s="174"/>
      <x:c r="BP274" s="174"/>
      <x:c r="BQ274" s="174"/>
      <x:c r="BR274" s="174"/>
      <x:c r="BS274" s="174"/>
      <x:c r="BT274" s="174"/>
      <x:c r="BU274" s="174"/>
      <x:c r="BV274" s="174"/>
      <x:c r="BW274" s="174"/>
      <x:c r="BX274" s="174"/>
      <x:c r="BY274" s="174"/>
      <x:c r="BZ274" s="174"/>
      <x:c r="CA274" s="174"/>
      <x:c r="CB274" s="174"/>
      <x:c r="CC274" s="174"/>
      <x:c r="CD274" s="174"/>
      <x:c r="CE274" s="174"/>
      <x:c r="CF274" s="174"/>
      <x:c r="CG274" s="174"/>
      <x:c r="CH274" s="174"/>
      <x:c r="CI274" s="179"/>
      <x:c r="CJ274" s="174" t="str">
        <x:v>Yes</x:v>
      </x:c>
      <x:c r="CK274" s="174" t="str">
        <x:v>Yes</x:v>
      </x:c>
      <x:c r="CL274" s="174" t="str">
        <x:v>Yes</x:v>
      </x:c>
      <x:c r="CM274" s="174" t="str">
        <x:v>Clear</x:v>
      </x:c>
      <x:c r="CN274" s="174" t="str">
        <x:v>Verified — clear</x:v>
      </x:c>
      <x:c r="CO274" s="177" t="n">
        <x:v>46272</x:v>
      </x:c>
      <x:c r="CP274" s="174" t="str">
        <x:v>https://pubmed.ncbi.nlm.nih.gov/40803002/</x:v>
      </x:c>
      <x:c r="CQ274" s="174"/>
      <x:c r="CR274" s="174"/>
      <x:c r="CS274" s="174"/>
      <x:c r="CT274" s="174"/>
      <x:c r="CU274" s="176"/>
      <x:c r="CV274" s="176"/>
      <x:c r="CW274" s="176"/>
      <x:c r="CX274" s="176"/>
      <x:c r="CY274" s="176"/>
      <x:c r="CZ274" s="176"/>
      <x:c r="DA274" s="176"/>
      <x:c r="DB274" s="175" t="str">
        <x:f>IF(L274="","",IF(AND(COUNT(CU274:DA274)=7,OR(CU274=0,CU274=1,CU274=2),OR(CV274=0,CV274=1,CV274=2),OR(CW274=0,CW274=1,CW274=2),OR(CX274=0,CX274=1,CX274=2),OR(CY274=0,CY274=1,CY274=2),OR(CZ274=0,CZ274=1,CZ274=2),OR(DA274=0,DA274=1,DA274=2)),SUM(CU274:DA274),""))</x:f>
      </x:c>
      <x:c r="DC274" s="180" t="str">
        <x:f>IF(DB274="","",ROUND(DB274/14*10,1))</x:f>
      </x:c>
      <x:c r="DD274" s="174" t="str">
        <x:v>Pending</x:v>
      </x:c>
      <x:c r="DE274" s="175" t="str">
        <x:f>IF(L274="","",IF(DC274="","Pending",IF(DD274="Yes","CONDITIONAL — safety override",IF(DC274&gt;=8,"HIGH",IF(DC274&gt;=5,"CONDITIONAL","LOW")))))</x:f>
        <x:v>Pending</x:v>
      </x:c>
      <x:c r="DF274" s="174" t="str">
        <x:v>Pending screening and full-text appraisal; no transferability judgment made at identification.</x:v>
      </x:c>
      <x:c r="DG274" s="174"/>
      <x:c r="DH274" s="174"/>
      <x:c r="DI274" s="174"/>
      <x:c r="DJ274" s="174"/>
      <x:c r="DK274" s="174"/>
      <x:c r="DL274" s="174"/>
      <x:c r="DM274" s="174"/>
      <x:c r="DN274" s="174"/>
      <x:c r="DO274" s="174"/>
      <x:c r="DP274" s="174"/>
      <x:c r="DQ274" s="174"/>
      <x:c r="DR274" s="174"/>
      <x:c r="DS274" s="174"/>
      <x:c r="DT274" s="174"/>
      <x:c r="DU274" s="174"/>
      <x:c r="DV274" s="174"/>
      <x:c r="DW274" s="174"/>
      <x:c r="DX274" s="174"/>
      <x:c r="DY274" s="174"/>
      <x:c r="DZ274" s="174" t="str">
        <x:v>Title/abstract screening alone does not establish effectiveness, causality, methodological quality, transferability to Brazilian public safety or an institutional recommendation.</x:v>
      </x:c>
      <x:c r="EA274" s="174" t="str">
        <x:v>Pending</x:v>
      </x:c>
      <x:c r="EB274" s="175" t="str">
        <x:f>IF(L274="","",IF(EC274="READY","Yes","No / Pending"))</x:f>
        <x:v>No / Pending</x:v>
      </x:c>
      <x:c r="EC274" s="174" t="str">
        <x:f>IF(L274="","",IF(OR(ISNUMBER(SEARCH("Retracted Publication",Q274)),CM274="Retracted",CN274="Retracted",CM274="Expression of Concern",CN274="Expression of Concern",F274="Not used",CG274="Critical",CH274="High",CH274="Critical"),"BLOCKED — integrity or use restriction",IF(AND(CJ274="Yes",CK274="Yes",CL274="Yes"),IF(AND(CM274="Clear",CN274="Verified — clear"),IF(AND(AND(LEN(TRIM(CF274))&gt;0,LEFT(LOWER(TRIM(CF274)),7)&lt;&gt;"pending"),OR(CG274="High",CG274="Moderate"),OR(CH274="Low",CH274="Some concerns",CH274="Not applicable")),IF(AND(DD274="No",OR(DE274="HIGH",DE274="CONDITIONAL"),AND(LEN(TRIM(DF274))&gt;0,LEFT(LOWER(TRIM(DF274)),7)&lt;&gt;"pending")),IF(AND(AND(LEN(TRIM(DT274))&gt;0,LEFT(LOWER(TRIM(DT274)),7)&lt;&gt;"pending"),AND(LEN(TRIM(DU274))&gt;0,LEFT(LOWER(TRIM(DU274)),7)&lt;&gt;"pending"),OR(AND(LEN(TRIM(DV274))&gt;0,LEFT(LOWER(TRIM(DV274)),7)&lt;&gt;"pending"),AND(LEN(TRIM(DW274))&gt;0,LEFT(LOWER(TRIM(DW274)),7)&lt;&gt;"pending")),AND(LEN(TRIM(DX274))&gt;0,LEFT(LOWER(TRIM(DX274)),7)&lt;&gt;"pending")),IF(AND(F274="Claim-ready",OR(EA274="Strong",EA274="Moderate"),AND(LEN(TRIM(G274))&gt;0,LEFT(LOWER(TRIM(G274)),7)&lt;&gt;"pending"),G274&lt;&gt;"No substantive use decision is permitted from identification metadata alone.",AND(LEN(TRIM(DZ274))&gt;0,LEFT(LOWER(TRIM(DZ274)),7)&lt;&gt;"pending"),DZ274&lt;&gt;"Identification metadata alone does not permit any substantive scientific, causal, operational, or institutional claim.",AND(LEN(TRIM(EI274))&gt;0,LEFT(LOWER(TRIM(EI274)),7)&lt;&gt;"pending"),ISNUMBER(EH274),EH274&gt;0),"READY","PENDING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4" s="174" t="str">
        <x:v>Pending</x:v>
      </x:c>
      <x:c r="EE274" s="174"/>
      <x:c r="EF274" s="174" t="str">
        <x:v>Pending</x:v>
      </x:c>
      <x:c r="EG274" s="174" t="str">
        <x:v>Pending</x:v>
      </x:c>
      <x:c r="EH274" s="177"/>
      <x:c r="EI274" s="500"/>
      <x:c r="EJ274" s="174"/>
      <x:c r="EK274" s="174" t="str">
        <x:v>Pending</x:v>
      </x:c>
      <x:c r="EL274" s="177" t="n">
        <x:v>46272</x:v>
      </x:c>
      <x:c r="EM274" s="174" t="str">
        <x:v>Production PubMed record imported and reconciled to Zotero item DLAVVHCL;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4" s="181" t="n">
        <x:f>IF(L274="","",(IF(N274&lt;&gt;"",1,0)+IF(O274&lt;&gt;"",1,0)+IF(AJ274&lt;&gt;"",1,0)+IF(AU274&lt;&gt;"",1,0)+IF(BE274&lt;&gt;"",1,0)+IF(CF274&lt;&gt;"",1,0)+IF(CJ274="Yes",1,0)+IF(CL274="Yes",1,0)+IF(DE274&lt;&gt;"Pending",1,0)+IF(F274&lt;&gt;"",1,0)+IF(DZ274&lt;&gt;"",1,0)+IF(EI274&lt;&gt;"",1,0))/12)</x:f>
        <x:v>0.5</x:v>
      </x:c>
    </x:row>
    <x:row r="275">
      <x:c r="A275" s="175" t="str">
        <x:v>EV-0272</x:v>
      </x:c>
      <x:c r="B275" s="174" t="str">
        <x:v>Integrity check</x:v>
      </x:c>
      <x:c r="C275" s="175" t="str">
        <x:f>IF(L275="","",IF(LEFT(EC275,7)="BLOCKED","🔴 Do not use for conclusion",IF(EB275="Yes","🟢 Claim-ready","🟡 Caution / context")))</x:f>
        <x:v>🟡 Caution / context</x:v>
      </x:c>
      <x:c r="D275" s="174" t="str">
        <x:f>IF(L275="","",EC275)</x:f>
        <x:v>PENDING — appropriate appraisal</x:v>
      </x:c>
      <x:c r="E275" s="174" t="str">
        <x:v>P3 — Medium</x:v>
      </x:c>
      <x:c r="F275" s="174" t="str">
        <x:v>Pending</x:v>
      </x:c>
      <x:c r="G275" s="174" t="str">
        <x:v>Title/abstract identify an explicit operational APHT/medical-readiness topic; retain for full-text assessment.</x:v>
      </x:c>
      <x:c r="H275" s="174" t="str">
        <x:v>Obtain and review lawful full text; confirm human adjudication; then select a design-specific appraisal instrument.</x:v>
      </x:c>
      <x:c r="I275" s="174"/>
      <x:c r="J275" s="174" t="str">
        <x:v>B — APHT / Medical Readiness</x:v>
      </x:c>
      <x:c r="K275" s="174" t="str">
        <x:v>IDENTIFIED</x:v>
      </x:c>
      <x:c r="L275" s="174" t="str">
        <x:v>Topological edge modes enable plasmon-induced transparency in isotropic and anisotropic 2D materials.</x:v>
      </x:c>
      <x:c r="M275" s="174"/>
      <x:c r="N275" s="174" t="str">
        <x:v>Zhang, Di; Zhai, Xiang; Xia, Shengxuan</x:v>
      </x:c>
      <x:c r="O275" s="176" t="n">
        <x:v>2025</x:v>
      </x:c>
      <x:c r="P275" s="174" t="str">
        <x:v>Optics express</x:v>
      </x:c>
      <x:c r="Q275" s="174" t="str">
        <x:v>Journal Article</x:v>
      </x:c>
      <x:c r="R275" s="174" t="str">
        <x:v>Unclear</x:v>
      </x:c>
      <x:c r="S275" s="174" t="str">
        <x:v>Unknown</x:v>
      </x:c>
      <x:c r="T275" s="174" t="str">
        <x:v>eng</x:v>
      </x:c>
      <x:c r="U275" s="174" t="str">
        <x:v>https://pubmed.ncbi.nlm.nih.gov/40798251/</x:v>
      </x:c>
      <x:c r="V275" s="174" t="str">
        <x:v>10.1364/oe.565468</x:v>
      </x:c>
      <x:c r="W275" s="175" t="str">
        <x:f>IF(V275="","",LOWER(SUBSTITUTE(SUBSTITUTE(SUBSTITUTE(SUBSTITUTE(TRIM(V275),"https://doi.org/",""),"http://doi.org/",""),"https://dx.doi.org/",""),"doi:","")))</x:f>
        <x:v>10.1364/oe.565468</x:v>
      </x:c>
      <x:c r="X275" s="174" t="str">
        <x:v>40798251</x:v>
      </x:c>
      <x:c r="Y275" s="174" t="str"/>
      <x:c r="Z275" s="174"/>
      <x:c r="AA275" s="174" t="str">
        <x:v>PubMed/MEDLINE</x:v>
      </x:c>
      <x:c r="AB275" s="174" t="str">
        <x:v>PUBMED-B-v1.0-2026-08-28</x:v>
      </x:c>
      <x:c r="AC275" s="174" t="str">
        <x:v>SP-PUBMED-B-20260828</x:v>
      </x:c>
      <x:c r="AD275" s="177" t="n">
        <x:v>46262</x:v>
      </x:c>
      <x:c r="AE275" s="177" t="n">
        <x:v>46272</x:v>
      </x:c>
      <x:c r="AF275" s="174" t="str">
        <x:v>6CVHIQ3D</x:v>
      </x:c>
      <x:c r="AG275" s="174"/>
      <x:c r="AH275" s="174" t="str">
        <x:v>Tactical Athlete → Operational Readiness Brazil</x:v>
      </x:c>
      <x:c r="AI275" s="174" t="str">
        <x:v>evidence-family:B</x:v>
      </x:c>
      <x:c r="AJ275" s="174"/>
      <x:c r="AK275" s="175" t="str">
        <x:f>IF(AJ275="","",IF(OR(LOWER(AJ275)="brazil",LOWER(AJ275)="brasil"),"Yes","No"))</x:f>
      </x:c>
      <x:c r="AL275" s="174"/>
      <x:c r="AM275" s="174"/>
      <x:c r="AN275" s="174"/>
      <x:c r="AO275" s="178"/>
      <x:c r="AP275" s="174"/>
      <x:c r="AQ275" s="174"/>
      <x:c r="AR275" s="174"/>
      <x:c r="AS275" s="174"/>
      <x:c r="AT275" s="174"/>
      <x:c r="AU275" s="174"/>
      <x:c r="AV275" s="174"/>
      <x:c r="AW275" s="174"/>
      <x:c r="AX275" s="174"/>
      <x:c r="AY275" s="174"/>
      <x:c r="AZ275" s="174"/>
      <x:c r="BA275" s="174"/>
      <x:c r="BB275" s="174"/>
      <x:c r="BC275" s="174"/>
      <x:c r="BD275" s="174"/>
      <x:c r="BE275" s="174"/>
      <x:c r="BF275" s="174"/>
      <x:c r="BG275" s="174"/>
      <x:c r="BH275" s="174"/>
      <x:c r="BI275" s="174"/>
      <x:c r="BJ275" s="174"/>
      <x:c r="BK275" s="174"/>
      <x:c r="BL275" s="174"/>
      <x:c r="BM275" s="174"/>
      <x:c r="BN275" s="174"/>
      <x:c r="BO275" s="174"/>
      <x:c r="BP275" s="174"/>
      <x:c r="BQ275" s="174"/>
      <x:c r="BR275" s="174"/>
      <x:c r="BS275" s="174"/>
      <x:c r="BT275" s="174"/>
      <x:c r="BU275" s="174"/>
      <x:c r="BV275" s="174"/>
      <x:c r="BW275" s="174"/>
      <x:c r="BX275" s="174"/>
      <x:c r="BY275" s="174"/>
      <x:c r="BZ275" s="174"/>
      <x:c r="CA275" s="174"/>
      <x:c r="CB275" s="174"/>
      <x:c r="CC275" s="174"/>
      <x:c r="CD275" s="174"/>
      <x:c r="CE275" s="174"/>
      <x:c r="CF275" s="174"/>
      <x:c r="CG275" s="174"/>
      <x:c r="CH275" s="174"/>
      <x:c r="CI275" s="179"/>
      <x:c r="CJ275" s="174" t="str">
        <x:v>Yes</x:v>
      </x:c>
      <x:c r="CK275" s="174" t="str">
        <x:v>Yes</x:v>
      </x:c>
      <x:c r="CL275" s="174" t="str">
        <x:v>Yes</x:v>
      </x:c>
      <x:c r="CM275" s="174" t="str">
        <x:v>Clear</x:v>
      </x:c>
      <x:c r="CN275" s="174" t="str">
        <x:v>Verified — clear</x:v>
      </x:c>
      <x:c r="CO275" s="177" t="n">
        <x:v>46272</x:v>
      </x:c>
      <x:c r="CP275" s="174" t="str">
        <x:v>https://pubmed.ncbi.nlm.nih.gov/40798251/</x:v>
      </x:c>
      <x:c r="CQ275" s="174"/>
      <x:c r="CR275" s="174"/>
      <x:c r="CS275" s="174"/>
      <x:c r="CT275" s="174"/>
      <x:c r="CU275" s="176"/>
      <x:c r="CV275" s="176"/>
      <x:c r="CW275" s="176"/>
      <x:c r="CX275" s="176"/>
      <x:c r="CY275" s="176"/>
      <x:c r="CZ275" s="176"/>
      <x:c r="DA275" s="176"/>
      <x:c r="DB275" s="175" t="str">
        <x:f>IF(L275="","",IF(AND(COUNT(CU275:DA275)=7,OR(CU275=0,CU275=1,CU275=2),OR(CV275=0,CV275=1,CV275=2),OR(CW275=0,CW275=1,CW275=2),OR(CX275=0,CX275=1,CX275=2),OR(CY275=0,CY275=1,CY275=2),OR(CZ275=0,CZ275=1,CZ275=2),OR(DA275=0,DA275=1,DA275=2)),SUM(CU275:DA275),""))</x:f>
      </x:c>
      <x:c r="DC275" s="180" t="str">
        <x:f>IF(DB275="","",ROUND(DB275/14*10,1))</x:f>
      </x:c>
      <x:c r="DD275" s="174" t="str">
        <x:v>Pending</x:v>
      </x:c>
      <x:c r="DE275" s="175" t="str">
        <x:f>IF(L275="","",IF(DC275="","Pending",IF(DD275="Yes","CONDITIONAL — safety override",IF(DC275&gt;=8,"HIGH",IF(DC275&gt;=5,"CONDITIONAL","LOW")))))</x:f>
        <x:v>Pending</x:v>
      </x:c>
      <x:c r="DF275" s="174" t="str">
        <x:v>Pending screening and full-text appraisal; no transferability judgment made at identification.</x:v>
      </x:c>
      <x:c r="DG275" s="174"/>
      <x:c r="DH275" s="174"/>
      <x:c r="DI275" s="174"/>
      <x:c r="DJ275" s="174"/>
      <x:c r="DK275" s="174"/>
      <x:c r="DL275" s="174"/>
      <x:c r="DM275" s="174"/>
      <x:c r="DN275" s="174"/>
      <x:c r="DO275" s="174"/>
      <x:c r="DP275" s="174"/>
      <x:c r="DQ275" s="174"/>
      <x:c r="DR275" s="174"/>
      <x:c r="DS275" s="174"/>
      <x:c r="DT275" s="174"/>
      <x:c r="DU275" s="174"/>
      <x:c r="DV275" s="174"/>
      <x:c r="DW275" s="174"/>
      <x:c r="DX275" s="174"/>
      <x:c r="DY275" s="174"/>
      <x:c r="DZ275" s="174" t="str">
        <x:v>Title/abstract screening alone does not establish effectiveness, causality, methodological quality, transferability to Brazilian public safety or an institutional recommendation.</x:v>
      </x:c>
      <x:c r="EA275" s="174" t="str">
        <x:v>Pending</x:v>
      </x:c>
      <x:c r="EB275" s="175" t="str">
        <x:f>IF(L275="","",IF(EC275="READY","Yes","No / Pending"))</x:f>
        <x:v>No / Pending</x:v>
      </x:c>
      <x:c r="EC275" s="174" t="str">
        <x:f>IF(L275="","",IF(OR(ISNUMBER(SEARCH("Retracted Publication",Q275)),CM275="Retracted",CN275="Retracted",CM275="Expression of Concern",CN275="Expression of Concern",F275="Not used",CG275="Critical",CH275="High",CH275="Critical"),"BLOCKED — integrity or use restriction",IF(AND(CJ275="Yes",CK275="Yes",CL275="Yes"),IF(AND(CM275="Clear",CN275="Verified — clear"),IF(AND(AND(LEN(TRIM(CF275))&gt;0,LEFT(LOWER(TRIM(CF275)),7)&lt;&gt;"pending"),OR(CG275="High",CG275="Moderate"),OR(CH275="Low",CH275="Some concerns",CH275="Not applicable")),IF(AND(DD275="No",OR(DE275="HIGH",DE275="CONDITIONAL"),AND(LEN(TRIM(DF275))&gt;0,LEFT(LOWER(TRIM(DF275)),7)&lt;&gt;"pending")),IF(AND(AND(LEN(TRIM(DT275))&gt;0,LEFT(LOWER(TRIM(DT275)),7)&lt;&gt;"pending"),AND(LEN(TRIM(DU275))&gt;0,LEFT(LOWER(TRIM(DU275)),7)&lt;&gt;"pending"),OR(AND(LEN(TRIM(DV275))&gt;0,LEFT(LOWER(TRIM(DV275)),7)&lt;&gt;"pending"),AND(LEN(TRIM(DW275))&gt;0,LEFT(LOWER(TRIM(DW275)),7)&lt;&gt;"pending")),AND(LEN(TRIM(DX275))&gt;0,LEFT(LOWER(TRIM(DX275)),7)&lt;&gt;"pending")),IF(AND(F275="Claim-ready",OR(EA275="Strong",EA275="Moderate"),AND(LEN(TRIM(G275))&gt;0,LEFT(LOWER(TRIM(G275)),7)&lt;&gt;"pending"),G275&lt;&gt;"No substantive use decision is permitted from identification metadata alone.",AND(LEN(TRIM(DZ275))&gt;0,LEFT(LOWER(TRIM(DZ275)),7)&lt;&gt;"pending"),DZ275&lt;&gt;"Identification metadata alone does not permit any substantive scientific, causal, operational, or institutional claim.",AND(LEN(TRIM(EI275))&gt;0,LEFT(LOWER(TRIM(EI275)),7)&lt;&gt;"pending"),ISNUMBER(EH275),EH275&gt;0),"READY","PENDING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5" s="174" t="str">
        <x:v>Pending</x:v>
      </x:c>
      <x:c r="EE275" s="174"/>
      <x:c r="EF275" s="174" t="str">
        <x:v>Pending</x:v>
      </x:c>
      <x:c r="EG275" s="174" t="str">
        <x:v>Pending</x:v>
      </x:c>
      <x:c r="EH275" s="177"/>
      <x:c r="EI275" s="500"/>
      <x:c r="EJ275" s="174"/>
      <x:c r="EK275" s="174" t="str">
        <x:v>Pending</x:v>
      </x:c>
      <x:c r="EL275" s="177" t="n">
        <x:v>46272</x:v>
      </x:c>
      <x:c r="EM275" s="174" t="str">
        <x:v>Production PubMed record imported and reconciled to Zotero item 6CVHIQ3D;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5" s="181" t="n">
        <x:f>IF(L275="","",(IF(N275&lt;&gt;"",1,0)+IF(O275&lt;&gt;"",1,0)+IF(AJ275&lt;&gt;"",1,0)+IF(AU275&lt;&gt;"",1,0)+IF(BE275&lt;&gt;"",1,0)+IF(CF275&lt;&gt;"",1,0)+IF(CJ275="Yes",1,0)+IF(CL275="Yes",1,0)+IF(DE275&lt;&gt;"Pending",1,0)+IF(F275&lt;&gt;"",1,0)+IF(DZ275&lt;&gt;"",1,0)+IF(EI275&lt;&gt;"",1,0))/12)</x:f>
        <x:v>0.5</x:v>
      </x:c>
    </x:row>
    <x:row r="276">
      <x:c r="A276" s="175" t="str">
        <x:v>EV-0273</x:v>
      </x:c>
      <x:c r="B276" s="174" t="str">
        <x:v>Integrity check</x:v>
      </x:c>
      <x:c r="C276" s="175" t="str">
        <x:f>IF(L276="","",IF(LEFT(EC276,7)="BLOCKED","🔴 Do not use for conclusion",IF(EB276="Yes","🟢 Claim-ready","🟡 Caution / context")))</x:f>
        <x:v>🟡 Caution / context</x:v>
      </x:c>
      <x:c r="D276" s="174" t="str">
        <x:f>IF(L276="","",EC276)</x:f>
        <x:v>PENDING — appropriate appraisal</x:v>
      </x:c>
      <x:c r="E276" s="174" t="str">
        <x:v>P3 — Medium</x:v>
      </x:c>
      <x:c r="F276" s="174" t="str">
        <x:v>Pending</x:v>
      </x:c>
      <x:c r="G276" s="174" t="str">
        <x:v>Title/abstract identify an explicit operational APHT/medical-readiness topic; retain for full-text assessment.</x:v>
      </x:c>
      <x:c r="H276" s="174" t="str">
        <x:v>Obtain and review lawful full text; confirm human adjudication; then select a design-specific appraisal instrument.</x:v>
      </x:c>
      <x:c r="I276" s="174"/>
      <x:c r="J276" s="174" t="str">
        <x:v>B — APHT / Medical Readiness</x:v>
      </x:c>
      <x:c r="K276" s="174" t="str">
        <x:v>IDENTIFIED</x:v>
      </x:c>
      <x:c r="L276" s="174" t="str">
        <x:v>Small Arms Marksmanship Accuracy Surrounding Fresh Whole Blood Donation in the U.S. Army Conventional Soldier.</x:v>
      </x:c>
      <x:c r="M276" s="174"/>
      <x:c r="N276" s="174" t="str">
        <x:v>Berrios, Ileene; Castaneda, Philip; Carius, Brandon M; Simmons, Cecil J</x:v>
      </x:c>
      <x:c r="O276" s="176" t="n">
        <x:v>2026</x:v>
      </x:c>
      <x:c r="P276" s="174" t="str">
        <x:v>Military medicine</x:v>
      </x:c>
      <x:c r="Q276" s="174" t="str">
        <x:v>Journal Article</x:v>
      </x:c>
      <x:c r="R276" s="174" t="str">
        <x:v>Unclear</x:v>
      </x:c>
      <x:c r="S276" s="174" t="str">
        <x:v>Unknown</x:v>
      </x:c>
      <x:c r="T276" s="174" t="str">
        <x:v>eng</x:v>
      </x:c>
      <x:c r="U276" s="174" t="str">
        <x:v>https://pubmed.ncbi.nlm.nih.gov/40796102/</x:v>
      </x:c>
      <x:c r="V276" s="174" t="str">
        <x:v>10.1093/milmed/usaf402</x:v>
      </x:c>
      <x:c r="W276" s="175" t="str">
        <x:f>IF(V276="","",LOWER(SUBSTITUTE(SUBSTITUTE(SUBSTITUTE(SUBSTITUTE(TRIM(V276),"https://doi.org/",""),"http://doi.org/",""),"https://dx.doi.org/",""),"doi:","")))</x:f>
        <x:v>10.1093/milmed/usaf402</x:v>
      </x:c>
      <x:c r="X276" s="174" t="str">
        <x:v>40796102</x:v>
      </x:c>
      <x:c r="Y276" s="174" t="str"/>
      <x:c r="Z276" s="174"/>
      <x:c r="AA276" s="174" t="str">
        <x:v>PubMed/MEDLINE</x:v>
      </x:c>
      <x:c r="AB276" s="174" t="str">
        <x:v>PUBMED-B-v1.0-2026-08-28</x:v>
      </x:c>
      <x:c r="AC276" s="174" t="str">
        <x:v>SP-PUBMED-B-20260828</x:v>
      </x:c>
      <x:c r="AD276" s="177" t="n">
        <x:v>46262</x:v>
      </x:c>
      <x:c r="AE276" s="177" t="n">
        <x:v>46272</x:v>
      </x:c>
      <x:c r="AF276" s="174" t="str">
        <x:v>PX826IJ3</x:v>
      </x:c>
      <x:c r="AG276" s="174"/>
      <x:c r="AH276" s="174" t="str">
        <x:v>Tactical Athlete → Operational Readiness Brazil</x:v>
      </x:c>
      <x:c r="AI276" s="174" t="str">
        <x:v>evidence-family:B</x:v>
      </x:c>
      <x:c r="AJ276" s="174"/>
      <x:c r="AK276" s="175" t="str">
        <x:f>IF(AJ276="","",IF(OR(LOWER(AJ276)="brazil",LOWER(AJ276)="brasil"),"Yes","No"))</x:f>
      </x:c>
      <x:c r="AL276" s="174"/>
      <x:c r="AM276" s="174"/>
      <x:c r="AN276" s="174"/>
      <x:c r="AO276" s="178"/>
      <x:c r="AP276" s="174"/>
      <x:c r="AQ276" s="174"/>
      <x:c r="AR276" s="174"/>
      <x:c r="AS276" s="174"/>
      <x:c r="AT276" s="174"/>
      <x:c r="AU276" s="174"/>
      <x:c r="AV276" s="174"/>
      <x:c r="AW276" s="174"/>
      <x:c r="AX276" s="174"/>
      <x:c r="AY276" s="174"/>
      <x:c r="AZ276" s="174"/>
      <x:c r="BA276" s="174"/>
      <x:c r="BB276" s="174"/>
      <x:c r="BC276" s="174"/>
      <x:c r="BD276" s="174"/>
      <x:c r="BE276" s="174"/>
      <x:c r="BF276" s="174"/>
      <x:c r="BG276" s="174"/>
      <x:c r="BH276" s="174"/>
      <x:c r="BI276" s="174"/>
      <x:c r="BJ276" s="174"/>
      <x:c r="BK276" s="174"/>
      <x:c r="BL276" s="174"/>
      <x:c r="BM276" s="174"/>
      <x:c r="BN276" s="174"/>
      <x:c r="BO276" s="174"/>
      <x:c r="BP276" s="174"/>
      <x:c r="BQ276" s="174"/>
      <x:c r="BR276" s="174"/>
      <x:c r="BS276" s="174"/>
      <x:c r="BT276" s="174"/>
      <x:c r="BU276" s="174"/>
      <x:c r="BV276" s="174"/>
      <x:c r="BW276" s="174"/>
      <x:c r="BX276" s="174"/>
      <x:c r="BY276" s="174"/>
      <x:c r="BZ276" s="174"/>
      <x:c r="CA276" s="174"/>
      <x:c r="CB276" s="174"/>
      <x:c r="CC276" s="174"/>
      <x:c r="CD276" s="174"/>
      <x:c r="CE276" s="174"/>
      <x:c r="CF276" s="174"/>
      <x:c r="CG276" s="174"/>
      <x:c r="CH276" s="174"/>
      <x:c r="CI276" s="179"/>
      <x:c r="CJ276" s="174" t="str">
        <x:v>Yes</x:v>
      </x:c>
      <x:c r="CK276" s="174" t="str">
        <x:v>Yes</x:v>
      </x:c>
      <x:c r="CL276" s="174" t="str">
        <x:v>Yes</x:v>
      </x:c>
      <x:c r="CM276" s="174" t="str">
        <x:v>Clear</x:v>
      </x:c>
      <x:c r="CN276" s="174" t="str">
        <x:v>Verified — clear</x:v>
      </x:c>
      <x:c r="CO276" s="177" t="n">
        <x:v>46272</x:v>
      </x:c>
      <x:c r="CP276" s="174" t="str">
        <x:v>https://pubmed.ncbi.nlm.nih.gov/40796102/</x:v>
      </x:c>
      <x:c r="CQ276" s="174"/>
      <x:c r="CR276" s="174"/>
      <x:c r="CS276" s="174"/>
      <x:c r="CT276" s="174"/>
      <x:c r="CU276" s="176"/>
      <x:c r="CV276" s="176"/>
      <x:c r="CW276" s="176"/>
      <x:c r="CX276" s="176"/>
      <x:c r="CY276" s="176"/>
      <x:c r="CZ276" s="176"/>
      <x:c r="DA276" s="176"/>
      <x:c r="DB276" s="175" t="str">
        <x:f>IF(L276="","",IF(AND(COUNT(CU276:DA276)=7,OR(CU276=0,CU276=1,CU276=2),OR(CV276=0,CV276=1,CV276=2),OR(CW276=0,CW276=1,CW276=2),OR(CX276=0,CX276=1,CX276=2),OR(CY276=0,CY276=1,CY276=2),OR(CZ276=0,CZ276=1,CZ276=2),OR(DA276=0,DA276=1,DA276=2)),SUM(CU276:DA276),""))</x:f>
      </x:c>
      <x:c r="DC276" s="180" t="str">
        <x:f>IF(DB276="","",ROUND(DB276/14*10,1))</x:f>
      </x:c>
      <x:c r="DD276" s="174" t="str">
        <x:v>Pending</x:v>
      </x:c>
      <x:c r="DE276" s="175" t="str">
        <x:f>IF(L276="","",IF(DC276="","Pending",IF(DD276="Yes","CONDITIONAL — safety override",IF(DC276&gt;=8,"HIGH",IF(DC276&gt;=5,"CONDITIONAL","LOW")))))</x:f>
        <x:v>Pending</x:v>
      </x:c>
      <x:c r="DF276" s="174" t="str">
        <x:v>Pending screening and full-text appraisal; no transferability judgment made at identification.</x:v>
      </x:c>
      <x:c r="DG276" s="174"/>
      <x:c r="DH276" s="174"/>
      <x:c r="DI276" s="174"/>
      <x:c r="DJ276" s="174"/>
      <x:c r="DK276" s="174"/>
      <x:c r="DL276" s="174"/>
      <x:c r="DM276" s="174"/>
      <x:c r="DN276" s="174"/>
      <x:c r="DO276" s="174"/>
      <x:c r="DP276" s="174"/>
      <x:c r="DQ276" s="174"/>
      <x:c r="DR276" s="174"/>
      <x:c r="DS276" s="174"/>
      <x:c r="DT276" s="174"/>
      <x:c r="DU276" s="174"/>
      <x:c r="DV276" s="174"/>
      <x:c r="DW276" s="174"/>
      <x:c r="DX276" s="174"/>
      <x:c r="DY276" s="174"/>
      <x:c r="DZ276" s="174" t="str">
        <x:v>Title/abstract screening alone does not establish effectiveness, causality, methodological quality, transferability to Brazilian public safety or an institutional recommendation.</x:v>
      </x:c>
      <x:c r="EA276" s="174" t="str">
        <x:v>Pending</x:v>
      </x:c>
      <x:c r="EB276" s="175" t="str">
        <x:f>IF(L276="","",IF(EC276="READY","Yes","No / Pending"))</x:f>
        <x:v>No / Pending</x:v>
      </x:c>
      <x:c r="EC276" s="174" t="str">
        <x:f>IF(L276="","",IF(OR(ISNUMBER(SEARCH("Retracted Publication",Q276)),CM276="Retracted",CN276="Retracted",CM276="Expression of Concern",CN276="Expression of Concern",F276="Not used",CG276="Critical",CH276="High",CH276="Critical"),"BLOCKED — integrity or use restriction",IF(AND(CJ276="Yes",CK276="Yes",CL276="Yes"),IF(AND(CM276="Clear",CN276="Verified — clear"),IF(AND(AND(LEN(TRIM(CF276))&gt;0,LEFT(LOWER(TRIM(CF276)),7)&lt;&gt;"pending"),OR(CG276="High",CG276="Moderate"),OR(CH276="Low",CH276="Some concerns",CH276="Not applicable")),IF(AND(DD276="No",OR(DE276="HIGH",DE276="CONDITIONAL"),AND(LEN(TRIM(DF276))&gt;0,LEFT(LOWER(TRIM(DF276)),7)&lt;&gt;"pending")),IF(AND(AND(LEN(TRIM(DT276))&gt;0,LEFT(LOWER(TRIM(DT276)),7)&lt;&gt;"pending"),AND(LEN(TRIM(DU276))&gt;0,LEFT(LOWER(TRIM(DU276)),7)&lt;&gt;"pending"),OR(AND(LEN(TRIM(DV276))&gt;0,LEFT(LOWER(TRIM(DV276)),7)&lt;&gt;"pending"),AND(LEN(TRIM(DW276))&gt;0,LEFT(LOWER(TRIM(DW276)),7)&lt;&gt;"pending")),AND(LEN(TRIM(DX276))&gt;0,LEFT(LOWER(TRIM(DX276)),7)&lt;&gt;"pending")),IF(AND(F276="Claim-ready",OR(EA276="Strong",EA276="Moderate"),AND(LEN(TRIM(G276))&gt;0,LEFT(LOWER(TRIM(G276)),7)&lt;&gt;"pending"),G276&lt;&gt;"No substantive use decision is permitted from identification metadata alone.",AND(LEN(TRIM(DZ276))&gt;0,LEFT(LOWER(TRIM(DZ276)),7)&lt;&gt;"pending"),DZ276&lt;&gt;"Identification metadata alone does not permit any substantive scientific, causal, operational, or institutional claim.",AND(LEN(TRIM(EI276))&gt;0,LEFT(LOWER(TRIM(EI276)),7)&lt;&gt;"pending"),ISNUMBER(EH276),EH276&gt;0),"READY","PENDING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6" s="174" t="str">
        <x:v>Pending</x:v>
      </x:c>
      <x:c r="EE276" s="174"/>
      <x:c r="EF276" s="174" t="str">
        <x:v>Pending</x:v>
      </x:c>
      <x:c r="EG276" s="174" t="str">
        <x:v>Pending</x:v>
      </x:c>
      <x:c r="EH276" s="177"/>
      <x:c r="EI276" s="500"/>
      <x:c r="EJ276" s="174"/>
      <x:c r="EK276" s="174" t="str">
        <x:v>Pending</x:v>
      </x:c>
      <x:c r="EL276" s="177" t="n">
        <x:v>46272</x:v>
      </x:c>
      <x:c r="EM276" s="174" t="str">
        <x:v>Production PubMed record imported and reconciled to Zotero item PX826IJ3;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6" s="181" t="n">
        <x:f>IF(L276="","",(IF(N276&lt;&gt;"",1,0)+IF(O276&lt;&gt;"",1,0)+IF(AJ276&lt;&gt;"",1,0)+IF(AU276&lt;&gt;"",1,0)+IF(BE276&lt;&gt;"",1,0)+IF(CF276&lt;&gt;"",1,0)+IF(CJ276="Yes",1,0)+IF(CL276="Yes",1,0)+IF(DE276&lt;&gt;"Pending",1,0)+IF(F276&lt;&gt;"",1,0)+IF(DZ276&lt;&gt;"",1,0)+IF(EI276&lt;&gt;"",1,0))/12)</x:f>
        <x:v>0.5</x:v>
      </x:c>
    </x:row>
    <x:row r="277">
      <x:c r="A277" s="175" t="str">
        <x:v>EV-0274</x:v>
      </x:c>
      <x:c r="B277" s="174" t="str">
        <x:v>Integrity check</x:v>
      </x:c>
      <x:c r="C277" s="175" t="str">
        <x:f>IF(L277="","",IF(LEFT(EC277,7)="BLOCKED","🔴 Do not use for conclusion",IF(EB277="Yes","🟢 Claim-ready","🟡 Caution / context")))</x:f>
        <x:v>🟡 Caution / context</x:v>
      </x:c>
      <x:c r="D277" s="174" t="str">
        <x:f>IF(L277="","",EC277)</x:f>
        <x:v>PENDING — appropriate appraisal</x:v>
      </x:c>
      <x:c r="E277" s="174" t="str">
        <x:v>P3 — Medium</x:v>
      </x:c>
      <x:c r="F277" s="174" t="str">
        <x:v>Pending</x:v>
      </x:c>
      <x:c r="G277" s="174" t="str">
        <x:v>Title/abstract identify an explicit implementation-science construct; retain for full-text assessment.</x:v>
      </x:c>
      <x:c r="H277" s="174" t="str">
        <x:v>Obtain and review lawful full text; confirm human adjudication; then select a design-specific appraisal instrument.</x:v>
      </x:c>
      <x:c r="I277" s="174"/>
      <x:c r="J277" s="174" t="str">
        <x:v>A — Core</x:v>
      </x:c>
      <x:c r="K277" s="174" t="str">
        <x:v>IDENTIFIED</x:v>
      </x:c>
      <x:c r="L277" s="174" t="str">
        <x:v>Behavioral Health Implementers' Perspectives on Facilitators and Barriers to Sustaining Evidence-Based Prevention Interventions in the U.S. Military.</x:v>
      </x:c>
      <x:c r="M277" s="174"/>
      <x:c r="N277" s="174" t="str">
        <x:v>Drew, Alison L; Yang, Huidi; Rhoades, Kimberly A; Slep, Amy M Smith; Heyman, Richard E</x:v>
      </x:c>
      <x:c r="O277" s="176" t="n">
        <x:v>2026</x:v>
      </x:c>
      <x:c r="P277" s="174" t="str">
        <x:v>Military medicine</x:v>
      </x:c>
      <x:c r="Q277" s="174" t="str">
        <x:v>Journal Article; Research Support, U.S. Gov't, Non-P.H.S.</x:v>
      </x:c>
      <x:c r="R277" s="174" t="str">
        <x:v>Unclear</x:v>
      </x:c>
      <x:c r="S277" s="174" t="str">
        <x:v>Unknown</x:v>
      </x:c>
      <x:c r="T277" s="174" t="str">
        <x:v>eng</x:v>
      </x:c>
      <x:c r="U277" s="174" t="str">
        <x:v>https://pubmed.ncbi.nlm.nih.gov/40795039/</x:v>
      </x:c>
      <x:c r="V277" s="174" t="str">
        <x:v>10.1093/milmed/usaf397</x:v>
      </x:c>
      <x:c r="W277" s="175" t="str">
        <x:f>IF(V277="","",LOWER(SUBSTITUTE(SUBSTITUTE(SUBSTITUTE(SUBSTITUTE(TRIM(V277),"https://doi.org/",""),"http://doi.org/",""),"https://dx.doi.org/",""),"doi:","")))</x:f>
        <x:v>10.1093/milmed/usaf397</x:v>
      </x:c>
      <x:c r="X277" s="174" t="str">
        <x:v>40795039</x:v>
      </x:c>
      <x:c r="Y277" s="174" t="str"/>
      <x:c r="Z277" s="174"/>
      <x:c r="AA277" s="174" t="str">
        <x:v>PubMed/MEDLINE</x:v>
      </x:c>
      <x:c r="AB277" s="174" t="str">
        <x:v>PUBMED-A-v1.0-2026-08-28; PUBMED-C-v1.0-2026-08-28</x:v>
      </x:c>
      <x:c r="AC277" s="174" t="str">
        <x:v>SP-PUBMED-A-20260828; SP-PUBMED-C-20260828</x:v>
      </x:c>
      <x:c r="AD277" s="177" t="n">
        <x:v>46262</x:v>
      </x:c>
      <x:c r="AE277" s="177" t="n">
        <x:v>46272</x:v>
      </x:c>
      <x:c r="AF277" s="174" t="str">
        <x:v>5225TLEE</x:v>
      </x:c>
      <x:c r="AG277" s="174"/>
      <x:c r="AH277" s="174" t="str">
        <x:v>Tactical Athlete → Operational Readiness Brazil</x:v>
      </x:c>
      <x:c r="AI277" s="174" t="str">
        <x:v>evidence-family:A; evidence-family:C</x:v>
      </x:c>
      <x:c r="AJ277" s="174"/>
      <x:c r="AK277" s="175" t="str">
        <x:f>IF(AJ277="","",IF(OR(LOWER(AJ277)="brazil",LOWER(AJ277)="brasil"),"Yes","No"))</x:f>
      </x:c>
      <x:c r="AL277" s="174"/>
      <x:c r="AM277" s="174"/>
      <x:c r="AN277" s="174"/>
      <x:c r="AO277" s="178"/>
      <x:c r="AP277" s="174"/>
      <x:c r="AQ277" s="174"/>
      <x:c r="AR277" s="174"/>
      <x:c r="AS277" s="174"/>
      <x:c r="AT277" s="174"/>
      <x:c r="AU277" s="174"/>
      <x:c r="AV277" s="174"/>
      <x:c r="AW277" s="174"/>
      <x:c r="AX277" s="174"/>
      <x:c r="AY277" s="174"/>
      <x:c r="AZ277" s="174"/>
      <x:c r="BA277" s="174"/>
      <x:c r="BB277" s="174"/>
      <x:c r="BC277" s="174"/>
      <x:c r="BD277" s="174"/>
      <x:c r="BE277" s="174"/>
      <x:c r="BF277" s="174"/>
      <x:c r="BG277" s="174"/>
      <x:c r="BH277" s="174"/>
      <x:c r="BI277" s="174"/>
      <x:c r="BJ277" s="174"/>
      <x:c r="BK277" s="174"/>
      <x:c r="BL277" s="174"/>
      <x:c r="BM277" s="174"/>
      <x:c r="BN277" s="174"/>
      <x:c r="BO277" s="174"/>
      <x:c r="BP277" s="174"/>
      <x:c r="BQ277" s="174"/>
      <x:c r="BR277" s="174"/>
      <x:c r="BS277" s="174"/>
      <x:c r="BT277" s="174"/>
      <x:c r="BU277" s="174"/>
      <x:c r="BV277" s="174"/>
      <x:c r="BW277" s="174"/>
      <x:c r="BX277" s="174"/>
      <x:c r="BY277" s="174"/>
      <x:c r="BZ277" s="174"/>
      <x:c r="CA277" s="174"/>
      <x:c r="CB277" s="174"/>
      <x:c r="CC277" s="174"/>
      <x:c r="CD277" s="174"/>
      <x:c r="CE277" s="174"/>
      <x:c r="CF277" s="174"/>
      <x:c r="CG277" s="174"/>
      <x:c r="CH277" s="174"/>
      <x:c r="CI277" s="179"/>
      <x:c r="CJ277" s="174" t="str">
        <x:v>Yes</x:v>
      </x:c>
      <x:c r="CK277" s="174" t="str">
        <x:v>Yes</x:v>
      </x:c>
      <x:c r="CL277" s="174" t="str">
        <x:v>Yes</x:v>
      </x:c>
      <x:c r="CM277" s="174" t="str">
        <x:v>Clear</x:v>
      </x:c>
      <x:c r="CN277" s="174" t="str">
        <x:v>Verified — clear</x:v>
      </x:c>
      <x:c r="CO277" s="177" t="n">
        <x:v>46272</x:v>
      </x:c>
      <x:c r="CP277" s="174" t="str">
        <x:v>https://pubmed.ncbi.nlm.nih.gov/40795039/</x:v>
      </x:c>
      <x:c r="CQ277" s="174"/>
      <x:c r="CR277" s="174"/>
      <x:c r="CS277" s="174"/>
      <x:c r="CT277" s="174"/>
      <x:c r="CU277" s="176"/>
      <x:c r="CV277" s="176"/>
      <x:c r="CW277" s="176"/>
      <x:c r="CX277" s="176"/>
      <x:c r="CY277" s="176"/>
      <x:c r="CZ277" s="176"/>
      <x:c r="DA277" s="176"/>
      <x:c r="DB277" s="175" t="str">
        <x:f>IF(L277="","",IF(AND(COUNT(CU277:DA277)=7,OR(CU277=0,CU277=1,CU277=2),OR(CV277=0,CV277=1,CV277=2),OR(CW277=0,CW277=1,CW277=2),OR(CX277=0,CX277=1,CX277=2),OR(CY277=0,CY277=1,CY277=2),OR(CZ277=0,CZ277=1,CZ277=2),OR(DA277=0,DA277=1,DA277=2)),SUM(CU277:DA277),""))</x:f>
      </x:c>
      <x:c r="DC277" s="180" t="str">
        <x:f>IF(DB277="","",ROUND(DB277/14*10,1))</x:f>
      </x:c>
      <x:c r="DD277" s="174" t="str">
        <x:v>Pending</x:v>
      </x:c>
      <x:c r="DE277" s="175" t="str">
        <x:f>IF(L277="","",IF(DC277="","Pending",IF(DD277="Yes","CONDITIONAL — safety override",IF(DC277&gt;=8,"HIGH",IF(DC277&gt;=5,"CONDITIONAL","LOW")))))</x:f>
        <x:v>Pending</x:v>
      </x:c>
      <x:c r="DF277" s="174" t="str">
        <x:v>Pending screening and full-text appraisal; no transferability judgment made at identification.</x:v>
      </x:c>
      <x:c r="DG277" s="174"/>
      <x:c r="DH277" s="174"/>
      <x:c r="DI277" s="174"/>
      <x:c r="DJ277" s="174"/>
      <x:c r="DK277" s="174"/>
      <x:c r="DL277" s="174"/>
      <x:c r="DM277" s="174"/>
      <x:c r="DN277" s="174"/>
      <x:c r="DO277" s="174"/>
      <x:c r="DP277" s="174"/>
      <x:c r="DQ277" s="174"/>
      <x:c r="DR277" s="174"/>
      <x:c r="DS277" s="174"/>
      <x:c r="DT277" s="174"/>
      <x:c r="DU277" s="174"/>
      <x:c r="DV277" s="174"/>
      <x:c r="DW277" s="174"/>
      <x:c r="DX277" s="174"/>
      <x:c r="DY277" s="174"/>
      <x:c r="DZ277" s="174" t="str">
        <x:v>Title/abstract screening alone does not establish effectiveness, causality, methodological quality, transferability to Brazilian public safety or an institutional recommendation.</x:v>
      </x:c>
      <x:c r="EA277" s="174" t="str">
        <x:v>Pending</x:v>
      </x:c>
      <x:c r="EB277" s="175" t="str">
        <x:f>IF(L277="","",IF(EC277="READY","Yes","No / Pending"))</x:f>
        <x:v>No / Pending</x:v>
      </x:c>
      <x:c r="EC277" s="174" t="str">
        <x:f>IF(L277="","",IF(OR(ISNUMBER(SEARCH("Retracted Publication",Q277)),CM277="Retracted",CN277="Retracted",CM277="Expression of Concern",CN277="Expression of Concern",F277="Not used",CG277="Critical",CH277="High",CH277="Critical"),"BLOCKED — integrity or use restriction",IF(AND(CJ277="Yes",CK277="Yes",CL277="Yes"),IF(AND(CM277="Clear",CN277="Verified — clear"),IF(AND(AND(LEN(TRIM(CF277))&gt;0,LEFT(LOWER(TRIM(CF277)),7)&lt;&gt;"pending"),OR(CG277="High",CG277="Moderate"),OR(CH277="Low",CH277="Some concerns",CH277="Not applicable")),IF(AND(DD277="No",OR(DE277="HIGH",DE277="CONDITIONAL"),AND(LEN(TRIM(DF277))&gt;0,LEFT(LOWER(TRIM(DF277)),7)&lt;&gt;"pending")),IF(AND(AND(LEN(TRIM(DT277))&gt;0,LEFT(LOWER(TRIM(DT277)),7)&lt;&gt;"pending"),AND(LEN(TRIM(DU277))&gt;0,LEFT(LOWER(TRIM(DU277)),7)&lt;&gt;"pending"),OR(AND(LEN(TRIM(DV277))&gt;0,LEFT(LOWER(TRIM(DV277)),7)&lt;&gt;"pending"),AND(LEN(TRIM(DW277))&gt;0,LEFT(LOWER(TRIM(DW277)),7)&lt;&gt;"pending")),AND(LEN(TRIM(DX277))&gt;0,LEFT(LOWER(TRIM(DX277)),7)&lt;&gt;"pending")),IF(AND(F277="Claim-ready",OR(EA277="Strong",EA277="Moderate"),AND(LEN(TRIM(G277))&gt;0,LEFT(LOWER(TRIM(G277)),7)&lt;&gt;"pending"),G277&lt;&gt;"No substantive use decision is permitted from identification metadata alone.",AND(LEN(TRIM(DZ277))&gt;0,LEFT(LOWER(TRIM(DZ277)),7)&lt;&gt;"pending"),DZ277&lt;&gt;"Identification metadata alone does not permit any substantive scientific, causal, operational, or institutional claim.",AND(LEN(TRIM(EI277))&gt;0,LEFT(LOWER(TRIM(EI277)),7)&lt;&gt;"pending"),ISNUMBER(EH277),EH277&gt;0),"READY","PENDING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7" s="174" t="str">
        <x:v>Pending</x:v>
      </x:c>
      <x:c r="EE277" s="174"/>
      <x:c r="EF277" s="174" t="str">
        <x:v>Pending</x:v>
      </x:c>
      <x:c r="EG277" s="174" t="str">
        <x:v>Pending</x:v>
      </x:c>
      <x:c r="EH277" s="177"/>
      <x:c r="EI277" s="500"/>
      <x:c r="EJ277" s="174"/>
      <x:c r="EK277" s="174" t="str">
        <x:v>Pending</x:v>
      </x:c>
      <x:c r="EL277" s="177" t="n">
        <x:v>46272</x:v>
      </x:c>
      <x:c r="EM277" s="174" t="str">
        <x:v>Production PubMed record imported and reconciled to Zotero item 5225TLEE;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7" s="181" t="n">
        <x:f>IF(L277="","",(IF(N277&lt;&gt;"",1,0)+IF(O277&lt;&gt;"",1,0)+IF(AJ277&lt;&gt;"",1,0)+IF(AU277&lt;&gt;"",1,0)+IF(BE277&lt;&gt;"",1,0)+IF(CF277&lt;&gt;"",1,0)+IF(CJ277="Yes",1,0)+IF(CL277="Yes",1,0)+IF(DE277&lt;&gt;"Pending",1,0)+IF(F277&lt;&gt;"",1,0)+IF(DZ277&lt;&gt;"",1,0)+IF(EI277&lt;&gt;"",1,0))/12)</x:f>
        <x:v>0.5</x:v>
      </x:c>
    </x:row>
    <x:row r="278">
      <x:c r="A278" s="175" t="str">
        <x:v>EV-0275</x:v>
      </x:c>
      <x:c r="B278" s="174" t="str">
        <x:v>Integrity check</x:v>
      </x:c>
      <x:c r="C278" s="175" t="str">
        <x:f>IF(L278="","",IF(LEFT(EC278,7)="BLOCKED","🔴 Do not use for conclusion",IF(EB278="Yes","🟢 Claim-ready","🟡 Caution / context")))</x:f>
        <x:v>🟡 Caution / context</x:v>
      </x:c>
      <x:c r="D278" s="174" t="str">
        <x:f>IF(L278="","",EC278)</x:f>
        <x:v>PENDING — appropriate appraisal</x:v>
      </x:c>
      <x:c r="E278" s="174" t="str">
        <x:v>P3 — Medium</x:v>
      </x:c>
      <x:c r="F278" s="174" t="str">
        <x:v>Pending</x:v>
      </x:c>
      <x:c r="G278" s="174" t="str">
        <x:v>Title/abstract identify an explicit operational APHT/medical-readiness topic; retain for full-text assessment.</x:v>
      </x:c>
      <x:c r="H278" s="174" t="str">
        <x:v>Obtain and review lawful full text; confirm human adjudication; then select a design-specific appraisal instrument.</x:v>
      </x:c>
      <x:c r="I278" s="174"/>
      <x:c r="J278" s="174" t="str">
        <x:v>B — APHT / Medical Readiness</x:v>
      </x:c>
      <x:c r="K278" s="174" t="str">
        <x:v>IDENTIFIED</x:v>
      </x:c>
      <x:c r="L278" s="174" t="str">
        <x:v>Identification of treatment effect modifiers and prognostic factors in newly diagnosed and relapsed or refractory multiple myeloma.</x:v>
      </x:c>
      <x:c r="M278" s="174"/>
      <x:c r="N278" s="174" t="str">
        <x:v>He, Jianming; Chiang, Karen; Lin, Xiwu; Kwong, Winghan Jacqueline; Maringwa, John; Yang, Lingfeng; Nair, Sandhya; Hashim, Mahmoud; Keng, Mi Jun; Samjoo, Imtiaz A</x:v>
      </x:c>
      <x:c r="O278" s="176" t="n">
        <x:v>2025</x:v>
      </x:c>
      <x:c r="P278" s="174" t="str">
        <x:v>Journal of comparative effectiveness research</x:v>
      </x:c>
      <x:c r="Q278" s="174" t="str">
        <x:v>Journal Article; Research Support, Non-U.S. Gov't</x:v>
      </x:c>
      <x:c r="R278" s="174" t="str">
        <x:v>Unclear</x:v>
      </x:c>
      <x:c r="S278" s="174" t="str">
        <x:v>Unknown</x:v>
      </x:c>
      <x:c r="T278" s="174" t="str">
        <x:v>eng</x:v>
      </x:c>
      <x:c r="U278" s="174" t="str">
        <x:v>https://pubmed.ncbi.nlm.nih.gov/40793976/</x:v>
      </x:c>
      <x:c r="V278" s="174" t="str">
        <x:v>10.57264/cer-2024-0180</x:v>
      </x:c>
      <x:c r="W278" s="175" t="str">
        <x:f>IF(V278="","",LOWER(SUBSTITUTE(SUBSTITUTE(SUBSTITUTE(SUBSTITUTE(TRIM(V278),"https://doi.org/",""),"http://doi.org/",""),"https://dx.doi.org/",""),"doi:","")))</x:f>
        <x:v>10.57264/cer-2024-0180</x:v>
      </x:c>
      <x:c r="X278" s="174" t="str">
        <x:v>40793976</x:v>
      </x:c>
      <x:c r="Y278" s="174" t="str">
        <x:v>PMC12465902</x:v>
      </x:c>
      <x:c r="Z278" s="174"/>
      <x:c r="AA278" s="174" t="str">
        <x:v>PubMed/MEDLINE</x:v>
      </x:c>
      <x:c r="AB278" s="174" t="str">
        <x:v>PUBMED-B-v1.0-2026-08-28</x:v>
      </x:c>
      <x:c r="AC278" s="174" t="str">
        <x:v>SP-PUBMED-B-20260828</x:v>
      </x:c>
      <x:c r="AD278" s="177" t="n">
        <x:v>46262</x:v>
      </x:c>
      <x:c r="AE278" s="177" t="n">
        <x:v>46272</x:v>
      </x:c>
      <x:c r="AF278" s="174" t="str">
        <x:v>KJITMU6N</x:v>
      </x:c>
      <x:c r="AG278" s="174"/>
      <x:c r="AH278" s="174" t="str">
        <x:v>Tactical Athlete → Operational Readiness Brazil</x:v>
      </x:c>
      <x:c r="AI278" s="174" t="str">
        <x:v>evidence-family:B</x:v>
      </x:c>
      <x:c r="AJ278" s="174"/>
      <x:c r="AK278" s="175" t="str">
        <x:f>IF(AJ278="","",IF(OR(LOWER(AJ278)="brazil",LOWER(AJ278)="brasil"),"Yes","No"))</x:f>
      </x:c>
      <x:c r="AL278" s="174"/>
      <x:c r="AM278" s="174"/>
      <x:c r="AN278" s="174"/>
      <x:c r="AO278" s="178"/>
      <x:c r="AP278" s="174"/>
      <x:c r="AQ278" s="174"/>
      <x:c r="AR278" s="174"/>
      <x:c r="AS278" s="174"/>
      <x:c r="AT278" s="174"/>
      <x:c r="AU278" s="174"/>
      <x:c r="AV278" s="174"/>
      <x:c r="AW278" s="174"/>
      <x:c r="AX278" s="174"/>
      <x:c r="AY278" s="174"/>
      <x:c r="AZ278" s="174"/>
      <x:c r="BA278" s="174"/>
      <x:c r="BB278" s="174"/>
      <x:c r="BC278" s="174"/>
      <x:c r="BD278" s="174"/>
      <x:c r="BE278" s="174"/>
      <x:c r="BF278" s="174"/>
      <x:c r="BG278" s="174"/>
      <x:c r="BH278" s="174"/>
      <x:c r="BI278" s="174"/>
      <x:c r="BJ278" s="174"/>
      <x:c r="BK278" s="174"/>
      <x:c r="BL278" s="174"/>
      <x:c r="BM278" s="174"/>
      <x:c r="BN278" s="174"/>
      <x:c r="BO278" s="174"/>
      <x:c r="BP278" s="174"/>
      <x:c r="BQ278" s="174"/>
      <x:c r="BR278" s="174"/>
      <x:c r="BS278" s="174"/>
      <x:c r="BT278" s="174"/>
      <x:c r="BU278" s="174"/>
      <x:c r="BV278" s="174"/>
      <x:c r="BW278" s="174"/>
      <x:c r="BX278" s="174"/>
      <x:c r="BY278" s="174"/>
      <x:c r="BZ278" s="174"/>
      <x:c r="CA278" s="174"/>
      <x:c r="CB278" s="174"/>
      <x:c r="CC278" s="174"/>
      <x:c r="CD278" s="174"/>
      <x:c r="CE278" s="174"/>
      <x:c r="CF278" s="174"/>
      <x:c r="CG278" s="174"/>
      <x:c r="CH278" s="174"/>
      <x:c r="CI278" s="179"/>
      <x:c r="CJ278" s="174" t="str">
        <x:v>Yes</x:v>
      </x:c>
      <x:c r="CK278" s="174" t="str">
        <x:v>Yes</x:v>
      </x:c>
      <x:c r="CL278" s="174" t="str">
        <x:v>Yes</x:v>
      </x:c>
      <x:c r="CM278" s="174" t="str">
        <x:v>Clear</x:v>
      </x:c>
      <x:c r="CN278" s="174" t="str">
        <x:v>Verified — clear</x:v>
      </x:c>
      <x:c r="CO278" s="177" t="n">
        <x:v>46272</x:v>
      </x:c>
      <x:c r="CP278" s="174" t="str">
        <x:v>https://pubmed.ncbi.nlm.nih.gov/40793976/</x:v>
      </x:c>
      <x:c r="CQ278" s="174"/>
      <x:c r="CR278" s="174"/>
      <x:c r="CS278" s="174"/>
      <x:c r="CT278" s="174"/>
      <x:c r="CU278" s="176"/>
      <x:c r="CV278" s="176"/>
      <x:c r="CW278" s="176"/>
      <x:c r="CX278" s="176"/>
      <x:c r="CY278" s="176"/>
      <x:c r="CZ278" s="176"/>
      <x:c r="DA278" s="176"/>
      <x:c r="DB278" s="175" t="str">
        <x:f>IF(L278="","",IF(AND(COUNT(CU278:DA278)=7,OR(CU278=0,CU278=1,CU278=2),OR(CV278=0,CV278=1,CV278=2),OR(CW278=0,CW278=1,CW278=2),OR(CX278=0,CX278=1,CX278=2),OR(CY278=0,CY278=1,CY278=2),OR(CZ278=0,CZ278=1,CZ278=2),OR(DA278=0,DA278=1,DA278=2)),SUM(CU278:DA278),""))</x:f>
      </x:c>
      <x:c r="DC278" s="180" t="str">
        <x:f>IF(DB278="","",ROUND(DB278/14*10,1))</x:f>
      </x:c>
      <x:c r="DD278" s="174" t="str">
        <x:v>Pending</x:v>
      </x:c>
      <x:c r="DE278" s="175" t="str">
        <x:f>IF(L278="","",IF(DC278="","Pending",IF(DD278="Yes","CONDITIONAL — safety override",IF(DC278&gt;=8,"HIGH",IF(DC278&gt;=5,"CONDITIONAL","LOW")))))</x:f>
        <x:v>Pending</x:v>
      </x:c>
      <x:c r="DF278" s="174" t="str">
        <x:v>Pending screening and full-text appraisal; no transferability judgment made at identification.</x:v>
      </x:c>
      <x:c r="DG278" s="174"/>
      <x:c r="DH278" s="174"/>
      <x:c r="DI278" s="174"/>
      <x:c r="DJ278" s="174"/>
      <x:c r="DK278" s="174"/>
      <x:c r="DL278" s="174"/>
      <x:c r="DM278" s="174"/>
      <x:c r="DN278" s="174"/>
      <x:c r="DO278" s="174"/>
      <x:c r="DP278" s="174"/>
      <x:c r="DQ278" s="174"/>
      <x:c r="DR278" s="174"/>
      <x:c r="DS278" s="174"/>
      <x:c r="DT278" s="174"/>
      <x:c r="DU278" s="174"/>
      <x:c r="DV278" s="174"/>
      <x:c r="DW278" s="174"/>
      <x:c r="DX278" s="174"/>
      <x:c r="DY278" s="174"/>
      <x:c r="DZ278" s="174" t="str">
        <x:v>Title/abstract screening alone does not establish effectiveness, causality, methodological quality, transferability to Brazilian public safety or an institutional recommendation.</x:v>
      </x:c>
      <x:c r="EA278" s="174" t="str">
        <x:v>Pending</x:v>
      </x:c>
      <x:c r="EB278" s="175" t="str">
        <x:f>IF(L278="","",IF(EC278="READY","Yes","No / Pending"))</x:f>
        <x:v>No / Pending</x:v>
      </x:c>
      <x:c r="EC278" s="174" t="str">
        <x:f>IF(L278="","",IF(OR(ISNUMBER(SEARCH("Retracted Publication",Q278)),CM278="Retracted",CN278="Retracted",CM278="Expression of Concern",CN278="Expression of Concern",F278="Not used",CG278="Critical",CH278="High",CH278="Critical"),"BLOCKED — integrity or use restriction",IF(AND(CJ278="Yes",CK278="Yes",CL278="Yes"),IF(AND(CM278="Clear",CN278="Verified — clear"),IF(AND(AND(LEN(TRIM(CF278))&gt;0,LEFT(LOWER(TRIM(CF278)),7)&lt;&gt;"pending"),OR(CG278="High",CG278="Moderate"),OR(CH278="Low",CH278="Some concerns",CH278="Not applicable")),IF(AND(DD278="No",OR(DE278="HIGH",DE278="CONDITIONAL"),AND(LEN(TRIM(DF278))&gt;0,LEFT(LOWER(TRIM(DF278)),7)&lt;&gt;"pending")),IF(AND(AND(LEN(TRIM(DT278))&gt;0,LEFT(LOWER(TRIM(DT278)),7)&lt;&gt;"pending"),AND(LEN(TRIM(DU278))&gt;0,LEFT(LOWER(TRIM(DU278)),7)&lt;&gt;"pending"),OR(AND(LEN(TRIM(DV278))&gt;0,LEFT(LOWER(TRIM(DV278)),7)&lt;&gt;"pending"),AND(LEN(TRIM(DW278))&gt;0,LEFT(LOWER(TRIM(DW278)),7)&lt;&gt;"pending")),AND(LEN(TRIM(DX278))&gt;0,LEFT(LOWER(TRIM(DX278)),7)&lt;&gt;"pending")),IF(AND(F278="Claim-ready",OR(EA278="Strong",EA278="Moderate"),AND(LEN(TRIM(G278))&gt;0,LEFT(LOWER(TRIM(G278)),7)&lt;&gt;"pending"),G278&lt;&gt;"No substantive use decision is permitted from identification metadata alone.",AND(LEN(TRIM(DZ278))&gt;0,LEFT(LOWER(TRIM(DZ278)),7)&lt;&gt;"pending"),DZ278&lt;&gt;"Identification metadata alone does not permit any substantive scientific, causal, operational, or institutional claim.",AND(LEN(TRIM(EI278))&gt;0,LEFT(LOWER(TRIM(EI278)),7)&lt;&gt;"pending"),ISNUMBER(EH278),EH278&gt;0),"READY","PENDING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8" s="174" t="str">
        <x:v>Pending</x:v>
      </x:c>
      <x:c r="EE278" s="174"/>
      <x:c r="EF278" s="174" t="str">
        <x:v>Pending</x:v>
      </x:c>
      <x:c r="EG278" s="174" t="str">
        <x:v>Pending</x:v>
      </x:c>
      <x:c r="EH278" s="177"/>
      <x:c r="EI278" s="500"/>
      <x:c r="EJ278" s="174"/>
      <x:c r="EK278" s="174" t="str">
        <x:v>Pending</x:v>
      </x:c>
      <x:c r="EL278" s="177" t="n">
        <x:v>46272</x:v>
      </x:c>
      <x:c r="EM278" s="174" t="str">
        <x:v>Production PubMed record imported and reconciled to Zotero item KJITMU6N;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78" s="181" t="n">
        <x:f>IF(L278="","",(IF(N278&lt;&gt;"",1,0)+IF(O278&lt;&gt;"",1,0)+IF(AJ278&lt;&gt;"",1,0)+IF(AU278&lt;&gt;"",1,0)+IF(BE278&lt;&gt;"",1,0)+IF(CF278&lt;&gt;"",1,0)+IF(CJ278="Yes",1,0)+IF(CL278="Yes",1,0)+IF(DE278&lt;&gt;"Pending",1,0)+IF(F278&lt;&gt;"",1,0)+IF(DZ278&lt;&gt;"",1,0)+IF(EI278&lt;&gt;"",1,0))/12)</x:f>
        <x:v>0.5</x:v>
      </x:c>
    </x:row>
    <x:row r="279">
      <x:c r="A279" s="175" t="str">
        <x:v>EV-0276</x:v>
      </x:c>
      <x:c r="B279" s="174" t="str">
        <x:v>Integrity check</x:v>
      </x:c>
      <x:c r="C279" s="175" t="str">
        <x:f>IF(L279="","",IF(LEFT(EC279,7)="BLOCKED","🔴 Do not use for conclusion",IF(EB279="Yes","🟢 Claim-ready","🟡 Caution / context")))</x:f>
        <x:v>🟡 Caution / context</x:v>
      </x:c>
      <x:c r="D279" s="174" t="str">
        <x:f>IF(L279="","",EC279)</x:f>
        <x:v>PENDING — appropriate appraisal</x:v>
      </x:c>
      <x:c r="E279" s="174" t="str">
        <x:v>P3 — Medium</x:v>
      </x:c>
      <x:c r="F279" s="174" t="str">
        <x:v>Pending</x:v>
      </x:c>
      <x:c r="G279" s="174" t="str">
        <x:v>A potentially relevant concept is present, but direct applicability is ambiguous at title/abstract level.</x:v>
      </x:c>
      <x:c r="H279" s="174" t="str">
        <x:v>Human title/abstract adjudication; retrieve full text if relevance remains plausible.</x:v>
      </x:c>
      <x:c r="I279" s="174"/>
      <x:c r="J279" s="174" t="str">
        <x:v>A — Core</x:v>
      </x:c>
      <x:c r="K279" s="174" t="str">
        <x:v>IDENTIFIED</x:v>
      </x:c>
      <x:c r="L279" s="174" t="str">
        <x:v>Dental lessons learned from large-scale military dental records in the Israel defense forces: military dentistry as a window into national oral health trends.</x:v>
      </x:c>
      <x:c r="M279" s="174"/>
      <x:c r="N279" s="174" t="str">
        <x:v>Zadik, Yehuda; Tobias, Guy</x:v>
      </x:c>
      <x:c r="O279" s="176" t="n">
        <x:v>2025</x:v>
      </x:c>
      <x:c r="P279" s="174" t="str">
        <x:v>Israel journal of health policy research</x:v>
      </x:c>
      <x:c r="Q279" s="174" t="str">
        <x:v>Journal Article</x:v>
      </x:c>
      <x:c r="R279" s="174" t="str">
        <x:v>Unclear</x:v>
      </x:c>
      <x:c r="S279" s="174" t="str">
        <x:v>Unknown</x:v>
      </x:c>
      <x:c r="T279" s="174" t="str">
        <x:v>eng</x:v>
      </x:c>
      <x:c r="U279" s="174" t="str">
        <x:v>https://pubmed.ncbi.nlm.nih.gov/40790222/</x:v>
      </x:c>
      <x:c r="V279" s="174" t="str">
        <x:v>10.1186/s13584-025-00712-5</x:v>
      </x:c>
      <x:c r="W279" s="175" t="str">
        <x:f>IF(V279="","",LOWER(SUBSTITUTE(SUBSTITUTE(SUBSTITUTE(SUBSTITUTE(TRIM(V279),"https://doi.org/",""),"http://doi.org/",""),"https://dx.doi.org/",""),"doi:","")))</x:f>
        <x:v>10.1186/s13584-025-00712-5</x:v>
      </x:c>
      <x:c r="X279" s="174" t="str">
        <x:v>40790222</x:v>
      </x:c>
      <x:c r="Y279" s="174" t="str">
        <x:v>PMC12341212</x:v>
      </x:c>
      <x:c r="Z279" s="174"/>
      <x:c r="AA279" s="174" t="str">
        <x:v>PubMed/MEDLINE</x:v>
      </x:c>
      <x:c r="AB279" s="174" t="str">
        <x:v>PUBMED-A-v1.0-2026-08-28</x:v>
      </x:c>
      <x:c r="AC279" s="174" t="str">
        <x:v>SP-PUBMED-A-20260828</x:v>
      </x:c>
      <x:c r="AD279" s="177" t="n">
        <x:v>46262</x:v>
      </x:c>
      <x:c r="AE279" s="177" t="n">
        <x:v>46272</x:v>
      </x:c>
      <x:c r="AF279" s="174" t="str">
        <x:v>QNNA2J2Z</x:v>
      </x:c>
      <x:c r="AG279" s="174"/>
      <x:c r="AH279" s="174" t="str">
        <x:v>Tactical Athlete → Operational Readiness Brazil</x:v>
      </x:c>
      <x:c r="AI279" s="174" t="str">
        <x:v>evidence-family:A</x:v>
      </x:c>
      <x:c r="AJ279" s="174"/>
      <x:c r="AK279" s="175" t="str">
        <x:f>IF(AJ279="","",IF(OR(LOWER(AJ279)="brazil",LOWER(AJ279)="brasil"),"Yes","No"))</x:f>
      </x:c>
      <x:c r="AL279" s="174"/>
      <x:c r="AM279" s="174"/>
      <x:c r="AN279" s="174"/>
      <x:c r="AO279" s="178"/>
      <x:c r="AP279" s="174"/>
      <x:c r="AQ279" s="174"/>
      <x:c r="AR279" s="174"/>
      <x:c r="AS279" s="174"/>
      <x:c r="AT279" s="174"/>
      <x:c r="AU279" s="174"/>
      <x:c r="AV279" s="174"/>
      <x:c r="AW279" s="174"/>
      <x:c r="AX279" s="174"/>
      <x:c r="AY279" s="174"/>
      <x:c r="AZ279" s="174"/>
      <x:c r="BA279" s="174"/>
      <x:c r="BB279" s="174"/>
      <x:c r="BC279" s="174"/>
      <x:c r="BD279" s="174"/>
      <x:c r="BE279" s="174"/>
      <x:c r="BF279" s="174"/>
      <x:c r="BG279" s="174"/>
      <x:c r="BH279" s="174"/>
      <x:c r="BI279" s="174"/>
      <x:c r="BJ279" s="174"/>
      <x:c r="BK279" s="174"/>
      <x:c r="BL279" s="174"/>
      <x:c r="BM279" s="174"/>
      <x:c r="BN279" s="174"/>
      <x:c r="BO279" s="174"/>
      <x:c r="BP279" s="174"/>
      <x:c r="BQ279" s="174"/>
      <x:c r="BR279" s="174"/>
      <x:c r="BS279" s="174"/>
      <x:c r="BT279" s="174"/>
      <x:c r="BU279" s="174"/>
      <x:c r="BV279" s="174"/>
      <x:c r="BW279" s="174"/>
      <x:c r="BX279" s="174"/>
      <x:c r="BY279" s="174"/>
      <x:c r="BZ279" s="174"/>
      <x:c r="CA279" s="174"/>
      <x:c r="CB279" s="174"/>
      <x:c r="CC279" s="174"/>
      <x:c r="CD279" s="174"/>
      <x:c r="CE279" s="174"/>
      <x:c r="CF279" s="174"/>
      <x:c r="CG279" s="174"/>
      <x:c r="CH279" s="174"/>
      <x:c r="CI279" s="179"/>
      <x:c r="CJ279" s="174" t="str">
        <x:v>Yes</x:v>
      </x:c>
      <x:c r="CK279" s="174" t="str">
        <x:v>Yes</x:v>
      </x:c>
      <x:c r="CL279" s="174" t="str">
        <x:v>Yes</x:v>
      </x:c>
      <x:c r="CM279" s="174" t="str">
        <x:v>Clear</x:v>
      </x:c>
      <x:c r="CN279" s="174" t="str">
        <x:v>Verified — clear</x:v>
      </x:c>
      <x:c r="CO279" s="177" t="n">
        <x:v>46272</x:v>
      </x:c>
      <x:c r="CP279" s="174" t="str">
        <x:v>https://pubmed.ncbi.nlm.nih.gov/40790222/</x:v>
      </x:c>
      <x:c r="CQ279" s="174"/>
      <x:c r="CR279" s="174"/>
      <x:c r="CS279" s="174"/>
      <x:c r="CT279" s="174"/>
      <x:c r="CU279" s="176"/>
      <x:c r="CV279" s="176"/>
      <x:c r="CW279" s="176"/>
      <x:c r="CX279" s="176"/>
      <x:c r="CY279" s="176"/>
      <x:c r="CZ279" s="176"/>
      <x:c r="DA279" s="176"/>
      <x:c r="DB279" s="175" t="str">
        <x:f>IF(L279="","",IF(AND(COUNT(CU279:DA279)=7,OR(CU279=0,CU279=1,CU279=2),OR(CV279=0,CV279=1,CV279=2),OR(CW279=0,CW279=1,CW279=2),OR(CX279=0,CX279=1,CX279=2),OR(CY279=0,CY279=1,CY279=2),OR(CZ279=0,CZ279=1,CZ279=2),OR(DA279=0,DA279=1,DA279=2)),SUM(CU279:DA279),""))</x:f>
      </x:c>
      <x:c r="DC279" s="180" t="str">
        <x:f>IF(DB279="","",ROUND(DB279/14*10,1))</x:f>
      </x:c>
      <x:c r="DD279" s="174" t="str">
        <x:v>Pending</x:v>
      </x:c>
      <x:c r="DE279" s="175" t="str">
        <x:f>IF(L279="","",IF(DC279="","Pending",IF(DD279="Yes","CONDITIONAL — safety override",IF(DC279&gt;=8,"HIGH",IF(DC279&gt;=5,"CONDITIONAL","LOW")))))</x:f>
        <x:v>Pending</x:v>
      </x:c>
      <x:c r="DF279" s="174" t="str">
        <x:v>Pending screening and full-text appraisal; no transferability judgment made at identification.</x:v>
      </x:c>
      <x:c r="DG279" s="174"/>
      <x:c r="DH279" s="174"/>
      <x:c r="DI279" s="174"/>
      <x:c r="DJ279" s="174"/>
      <x:c r="DK279" s="174"/>
      <x:c r="DL279" s="174"/>
      <x:c r="DM279" s="174"/>
      <x:c r="DN279" s="174"/>
      <x:c r="DO279" s="174"/>
      <x:c r="DP279" s="174"/>
      <x:c r="DQ279" s="174"/>
      <x:c r="DR279" s="174"/>
      <x:c r="DS279" s="174"/>
      <x:c r="DT279" s="174"/>
      <x:c r="DU279" s="174"/>
      <x:c r="DV279" s="174"/>
      <x:c r="DW279" s="174"/>
      <x:c r="DX279" s="174"/>
      <x:c r="DY279" s="174"/>
      <x:c r="DZ279" s="174" t="str">
        <x:v>Title/abstract information is insufficient for a substantive scientific, causal, transferability or institutional claim.</x:v>
      </x:c>
      <x:c r="EA279" s="174" t="str">
        <x:v>Pending</x:v>
      </x:c>
      <x:c r="EB279" s="175" t="str">
        <x:f>IF(L279="","",IF(EC279="READY","Yes","No / Pending"))</x:f>
        <x:v>No / Pending</x:v>
      </x:c>
      <x:c r="EC279" s="174" t="str">
        <x:f>IF(L279="","",IF(OR(ISNUMBER(SEARCH("Retracted Publication",Q279)),CM279="Retracted",CN279="Retracted",CM279="Expression of Concern",CN279="Expression of Concern",F279="Not used",CG279="Critical",CH279="High",CH279="Critical"),"BLOCKED — integrity or use restriction",IF(AND(CJ279="Yes",CK279="Yes",CL279="Yes"),IF(AND(CM279="Clear",CN279="Verified — clear"),IF(AND(AND(LEN(TRIM(CF279))&gt;0,LEFT(LOWER(TRIM(CF279)),7)&lt;&gt;"pending"),OR(CG279="High",CG279="Moderate"),OR(CH279="Low",CH279="Some concerns",CH279="Not applicable")),IF(AND(DD279="No",OR(DE279="HIGH",DE279="CONDITIONAL"),AND(LEN(TRIM(DF279))&gt;0,LEFT(LOWER(TRIM(DF279)),7)&lt;&gt;"pending")),IF(AND(AND(LEN(TRIM(DT279))&gt;0,LEFT(LOWER(TRIM(DT279)),7)&lt;&gt;"pending"),AND(LEN(TRIM(DU279))&gt;0,LEFT(LOWER(TRIM(DU279)),7)&lt;&gt;"pending"),OR(AND(LEN(TRIM(DV279))&gt;0,LEFT(LOWER(TRIM(DV279)),7)&lt;&gt;"pending"),AND(LEN(TRIM(DW279))&gt;0,LEFT(LOWER(TRIM(DW279)),7)&lt;&gt;"pending")),AND(LEN(TRIM(DX279))&gt;0,LEFT(LOWER(TRIM(DX279)),7)&lt;&gt;"pending")),IF(AND(F279="Claim-ready",OR(EA279="Strong",EA279="Moderate"),AND(LEN(TRIM(G279))&gt;0,LEFT(LOWER(TRIM(G279)),7)&lt;&gt;"pending"),G279&lt;&gt;"No substantive use decision is permitted from identification metadata alone.",AND(LEN(TRIM(DZ279))&gt;0,LEFT(LOWER(TRIM(DZ279)),7)&lt;&gt;"pending"),DZ279&lt;&gt;"Identification metadata alone does not permit any substantive scientific, causal, operational, or institutional claim.",AND(LEN(TRIM(EI279))&gt;0,LEFT(LOWER(TRIM(EI279)),7)&lt;&gt;"pending"),ISNUMBER(EH279),EH279&gt;0),"READY","PENDING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79" s="174" t="str">
        <x:v>Pending</x:v>
      </x:c>
      <x:c r="EE279" s="174"/>
      <x:c r="EF279" s="174" t="str">
        <x:v>Pending</x:v>
      </x:c>
      <x:c r="EG279" s="174" t="str">
        <x:v>Pending</x:v>
      </x:c>
      <x:c r="EH279" s="177"/>
      <x:c r="EI279" s="500"/>
      <x:c r="EJ279" s="174"/>
      <x:c r="EK279" s="174" t="str">
        <x:v>Pending</x:v>
      </x:c>
      <x:c r="EL279" s="177" t="n">
        <x:v>46272</x:v>
      </x:c>
      <x:c r="EM279" s="174" t="str">
        <x:v>Production PubMed record imported and reconciled to Zotero item QNNA2J2Z;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79" s="181" t="n">
        <x:f>IF(L279="","",(IF(N279&lt;&gt;"",1,0)+IF(O279&lt;&gt;"",1,0)+IF(AJ279&lt;&gt;"",1,0)+IF(AU279&lt;&gt;"",1,0)+IF(BE279&lt;&gt;"",1,0)+IF(CF279&lt;&gt;"",1,0)+IF(CJ279="Yes",1,0)+IF(CL279="Yes",1,0)+IF(DE279&lt;&gt;"Pending",1,0)+IF(F279&lt;&gt;"",1,0)+IF(DZ279&lt;&gt;"",1,0)+IF(EI279&lt;&gt;"",1,0))/12)</x:f>
        <x:v>0.5</x:v>
      </x:c>
    </x:row>
    <x:row r="280">
      <x:c r="A280" s="175" t="str">
        <x:v>EV-0277</x:v>
      </x:c>
      <x:c r="B280" s="174" t="str">
        <x:v>Integrity check</x:v>
      </x:c>
      <x:c r="C280" s="175" t="str">
        <x:f>IF(L280="","",IF(LEFT(EC280,7)="BLOCKED","🔴 Do not use for conclusion",IF(EB280="Yes","🟢 Claim-ready","🟡 Caution / context")))</x:f>
        <x:v>🟡 Caution / context</x:v>
      </x:c>
      <x:c r="D280" s="174" t="str">
        <x:f>IF(L280="","",EC280)</x:f>
        <x:v>PENDING — appropriate appraisal</x:v>
      </x:c>
      <x:c r="E280" s="174" t="str">
        <x:v>P3 — Medium</x:v>
      </x:c>
      <x:c r="F280" s="174" t="str">
        <x:v>Pending</x:v>
      </x:c>
      <x:c r="G280" s="174" t="str">
        <x:v>Title/abstract identify an explicit tactical/public-safety context and readiness domain; retain for full-text assessment.</x:v>
      </x:c>
      <x:c r="H280" s="174" t="str">
        <x:v>Obtain and review lawful full text; confirm human adjudication; then select a design-specific appraisal instrument.</x:v>
      </x:c>
      <x:c r="I280" s="174"/>
      <x:c r="J280" s="174" t="str">
        <x:v>C — Implementation Science</x:v>
      </x:c>
      <x:c r="K280" s="174" t="str">
        <x:v>IDENTIFIED</x:v>
      </x:c>
      <x:c r="L280" s="174" t="str">
        <x:v>Implementing Goal Attainment Scaling as a Person-Centered Measurement Tool to Direct Care and Evaluate Outcomes in Neurorehabilitation Settings.</x:v>
      </x:c>
      <x:c r="M280" s="174"/>
      <x:c r="N280" s="174" t="str">
        <x:v>Wallace, Tracey D; Cotner, Bridget A; Klyce, Daniel; Walter, Amber; Hodge, April T; Gore, Russell K; O'Brien, Katy H</x:v>
      </x:c>
      <x:c r="O280" s="176" t="n">
        <x:v>2025</x:v>
      </x:c>
      <x:c r="P280" s="174" t="str">
        <x:v>Archives of physical medicine and rehabilitation</x:v>
      </x:c>
      <x:c r="Q280" s="174" t="str">
        <x:v>Journal Article</x:v>
      </x:c>
      <x:c r="R280" s="174" t="str">
        <x:v>Unclear</x:v>
      </x:c>
      <x:c r="S280" s="174" t="str">
        <x:v>Unknown</x:v>
      </x:c>
      <x:c r="T280" s="174" t="str">
        <x:v>eng</x:v>
      </x:c>
      <x:c r="U280" s="174" t="str">
        <x:v>https://pubmed.ncbi.nlm.nih.gov/40789432/</x:v>
      </x:c>
      <x:c r="V280" s="174" t="str">
        <x:v>10.1016/j.apmr.2025.07.018</x:v>
      </x:c>
      <x:c r="W280" s="175" t="str">
        <x:f>IF(V280="","",LOWER(SUBSTITUTE(SUBSTITUTE(SUBSTITUTE(SUBSTITUTE(TRIM(V280),"https://doi.org/",""),"http://doi.org/",""),"https://dx.doi.org/",""),"doi:","")))</x:f>
        <x:v>10.1016/j.apmr.2025.07.018</x:v>
      </x:c>
      <x:c r="X280" s="174" t="str">
        <x:v>40789432</x:v>
      </x:c>
      <x:c r="Y280" s="174" t="str"/>
      <x:c r="Z280" s="174"/>
      <x:c r="AA280" s="174" t="str">
        <x:v>PubMed/MEDLINE</x:v>
      </x:c>
      <x:c r="AB280" s="174" t="str">
        <x:v>PUBMED-C-v1.0-2026-08-28</x:v>
      </x:c>
      <x:c r="AC280" s="174" t="str">
        <x:v>SP-PUBMED-C-20260828</x:v>
      </x:c>
      <x:c r="AD280" s="177" t="n">
        <x:v>46262</x:v>
      </x:c>
      <x:c r="AE280" s="177" t="n">
        <x:v>46272</x:v>
      </x:c>
      <x:c r="AF280" s="174" t="str">
        <x:v>6Q4P4RGH</x:v>
      </x:c>
      <x:c r="AG280" s="174"/>
      <x:c r="AH280" s="174" t="str">
        <x:v>Tactical Athlete → Operational Readiness Brazil</x:v>
      </x:c>
      <x:c r="AI280" s="174" t="str">
        <x:v>evidence-family:C</x:v>
      </x:c>
      <x:c r="AJ280" s="174"/>
      <x:c r="AK280" s="175" t="str">
        <x:f>IF(AJ280="","",IF(OR(LOWER(AJ280)="brazil",LOWER(AJ280)="brasil"),"Yes","No"))</x:f>
      </x:c>
      <x:c r="AL280" s="174"/>
      <x:c r="AM280" s="174"/>
      <x:c r="AN280" s="174"/>
      <x:c r="AO280" s="178"/>
      <x:c r="AP280" s="174"/>
      <x:c r="AQ280" s="174"/>
      <x:c r="AR280" s="174"/>
      <x:c r="AS280" s="174"/>
      <x:c r="AT280" s="174"/>
      <x:c r="AU280" s="174"/>
      <x:c r="AV280" s="174"/>
      <x:c r="AW280" s="174"/>
      <x:c r="AX280" s="174"/>
      <x:c r="AY280" s="174"/>
      <x:c r="AZ280" s="174"/>
      <x:c r="BA280" s="174"/>
      <x:c r="BB280" s="174"/>
      <x:c r="BC280" s="174"/>
      <x:c r="BD280" s="174"/>
      <x:c r="BE280" s="174"/>
      <x:c r="BF280" s="174"/>
      <x:c r="BG280" s="174"/>
      <x:c r="BH280" s="174"/>
      <x:c r="BI280" s="174"/>
      <x:c r="BJ280" s="174"/>
      <x:c r="BK280" s="174"/>
      <x:c r="BL280" s="174"/>
      <x:c r="BM280" s="174"/>
      <x:c r="BN280" s="174"/>
      <x:c r="BO280" s="174"/>
      <x:c r="BP280" s="174"/>
      <x:c r="BQ280" s="174"/>
      <x:c r="BR280" s="174"/>
      <x:c r="BS280" s="174"/>
      <x:c r="BT280" s="174"/>
      <x:c r="BU280" s="174"/>
      <x:c r="BV280" s="174"/>
      <x:c r="BW280" s="174"/>
      <x:c r="BX280" s="174"/>
      <x:c r="BY280" s="174"/>
      <x:c r="BZ280" s="174"/>
      <x:c r="CA280" s="174"/>
      <x:c r="CB280" s="174"/>
      <x:c r="CC280" s="174"/>
      <x:c r="CD280" s="174"/>
      <x:c r="CE280" s="174"/>
      <x:c r="CF280" s="174"/>
      <x:c r="CG280" s="174"/>
      <x:c r="CH280" s="174"/>
      <x:c r="CI280" s="179"/>
      <x:c r="CJ280" s="174" t="str">
        <x:v>Yes</x:v>
      </x:c>
      <x:c r="CK280" s="174" t="str">
        <x:v>Yes</x:v>
      </x:c>
      <x:c r="CL280" s="174" t="str">
        <x:v>Yes</x:v>
      </x:c>
      <x:c r="CM280" s="174" t="str">
        <x:v>Clear</x:v>
      </x:c>
      <x:c r="CN280" s="174" t="str">
        <x:v>Verified — clear</x:v>
      </x:c>
      <x:c r="CO280" s="177" t="n">
        <x:v>46272</x:v>
      </x:c>
      <x:c r="CP280" s="174" t="str">
        <x:v>https://pubmed.ncbi.nlm.nih.gov/40789432/</x:v>
      </x:c>
      <x:c r="CQ280" s="174"/>
      <x:c r="CR280" s="174"/>
      <x:c r="CS280" s="174"/>
      <x:c r="CT280" s="174"/>
      <x:c r="CU280" s="176"/>
      <x:c r="CV280" s="176"/>
      <x:c r="CW280" s="176"/>
      <x:c r="CX280" s="176"/>
      <x:c r="CY280" s="176"/>
      <x:c r="CZ280" s="176"/>
      <x:c r="DA280" s="176"/>
      <x:c r="DB280" s="175" t="str">
        <x:f>IF(L280="","",IF(AND(COUNT(CU280:DA280)=7,OR(CU280=0,CU280=1,CU280=2),OR(CV280=0,CV280=1,CV280=2),OR(CW280=0,CW280=1,CW280=2),OR(CX280=0,CX280=1,CX280=2),OR(CY280=0,CY280=1,CY280=2),OR(CZ280=0,CZ280=1,CZ280=2),OR(DA280=0,DA280=1,DA280=2)),SUM(CU280:DA280),""))</x:f>
      </x:c>
      <x:c r="DC280" s="180" t="str">
        <x:f>IF(DB280="","",ROUND(DB280/14*10,1))</x:f>
      </x:c>
      <x:c r="DD280" s="174" t="str">
        <x:v>Pending</x:v>
      </x:c>
      <x:c r="DE280" s="175" t="str">
        <x:f>IF(L280="","",IF(DC280="","Pending",IF(DD280="Yes","CONDITIONAL — safety override",IF(DC280&gt;=8,"HIGH",IF(DC280&gt;=5,"CONDITIONAL","LOW")))))</x:f>
        <x:v>Pending</x:v>
      </x:c>
      <x:c r="DF280" s="174" t="str">
        <x:v>Pending screening and full-text appraisal; no transferability judgment made at identification.</x:v>
      </x:c>
      <x:c r="DG280" s="174"/>
      <x:c r="DH280" s="174"/>
      <x:c r="DI280" s="174"/>
      <x:c r="DJ280" s="174"/>
      <x:c r="DK280" s="174"/>
      <x:c r="DL280" s="174"/>
      <x:c r="DM280" s="174"/>
      <x:c r="DN280" s="174"/>
      <x:c r="DO280" s="174"/>
      <x:c r="DP280" s="174"/>
      <x:c r="DQ280" s="174"/>
      <x:c r="DR280" s="174"/>
      <x:c r="DS280" s="174"/>
      <x:c r="DT280" s="174"/>
      <x:c r="DU280" s="174"/>
      <x:c r="DV280" s="174"/>
      <x:c r="DW280" s="174"/>
      <x:c r="DX280" s="174"/>
      <x:c r="DY280" s="174"/>
      <x:c r="DZ280" s="174" t="str">
        <x:v>Title/abstract screening alone does not establish effectiveness, causality, methodological quality, transferability to Brazilian public safety or an institutional recommendation.</x:v>
      </x:c>
      <x:c r="EA280" s="174" t="str">
        <x:v>Pending</x:v>
      </x:c>
      <x:c r="EB280" s="175" t="str">
        <x:f>IF(L280="","",IF(EC280="READY","Yes","No / Pending"))</x:f>
        <x:v>No / Pending</x:v>
      </x:c>
      <x:c r="EC280" s="174" t="str">
        <x:f>IF(L280="","",IF(OR(ISNUMBER(SEARCH("Retracted Publication",Q280)),CM280="Retracted",CN280="Retracted",CM280="Expression of Concern",CN280="Expression of Concern",F280="Not used",CG280="Critical",CH280="High",CH280="Critical"),"BLOCKED — integrity or use restriction",IF(AND(CJ280="Yes",CK280="Yes",CL280="Yes"),IF(AND(CM280="Clear",CN280="Verified — clear"),IF(AND(AND(LEN(TRIM(CF280))&gt;0,LEFT(LOWER(TRIM(CF280)),7)&lt;&gt;"pending"),OR(CG280="High",CG280="Moderate"),OR(CH280="Low",CH280="Some concerns",CH280="Not applicable")),IF(AND(DD280="No",OR(DE280="HIGH",DE280="CONDITIONAL"),AND(LEN(TRIM(DF280))&gt;0,LEFT(LOWER(TRIM(DF280)),7)&lt;&gt;"pending")),IF(AND(AND(LEN(TRIM(DT280))&gt;0,LEFT(LOWER(TRIM(DT280)),7)&lt;&gt;"pending"),AND(LEN(TRIM(DU280))&gt;0,LEFT(LOWER(TRIM(DU280)),7)&lt;&gt;"pending"),OR(AND(LEN(TRIM(DV280))&gt;0,LEFT(LOWER(TRIM(DV280)),7)&lt;&gt;"pending"),AND(LEN(TRIM(DW280))&gt;0,LEFT(LOWER(TRIM(DW280)),7)&lt;&gt;"pending")),AND(LEN(TRIM(DX280))&gt;0,LEFT(LOWER(TRIM(DX280)),7)&lt;&gt;"pending")),IF(AND(F280="Claim-ready",OR(EA280="Strong",EA280="Moderate"),AND(LEN(TRIM(G280))&gt;0,LEFT(LOWER(TRIM(G280)),7)&lt;&gt;"pending"),G280&lt;&gt;"No substantive use decision is permitted from identification metadata alone.",AND(LEN(TRIM(DZ280))&gt;0,LEFT(LOWER(TRIM(DZ280)),7)&lt;&gt;"pending"),DZ280&lt;&gt;"Identification metadata alone does not permit any substantive scientific, causal, operational, or institutional claim.",AND(LEN(TRIM(EI280))&gt;0,LEFT(LOWER(TRIM(EI280)),7)&lt;&gt;"pending"),ISNUMBER(EH280),EH280&gt;0),"READY","PENDING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0" s="174" t="str">
        <x:v>Pending</x:v>
      </x:c>
      <x:c r="EE280" s="174"/>
      <x:c r="EF280" s="174" t="str">
        <x:v>Pending</x:v>
      </x:c>
      <x:c r="EG280" s="174" t="str">
        <x:v>Pending</x:v>
      </x:c>
      <x:c r="EH280" s="177"/>
      <x:c r="EI280" s="500"/>
      <x:c r="EJ280" s="174"/>
      <x:c r="EK280" s="174" t="str">
        <x:v>Pending</x:v>
      </x:c>
      <x:c r="EL280" s="177" t="n">
        <x:v>46272</x:v>
      </x:c>
      <x:c r="EM280" s="174" t="str">
        <x:v>Production PubMed record imported and reconciled to Zotero item 6Q4P4RGH;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0" s="181" t="n">
        <x:f>IF(L280="","",(IF(N280&lt;&gt;"",1,0)+IF(O280&lt;&gt;"",1,0)+IF(AJ280&lt;&gt;"",1,0)+IF(AU280&lt;&gt;"",1,0)+IF(BE280&lt;&gt;"",1,0)+IF(CF280&lt;&gt;"",1,0)+IF(CJ280="Yes",1,0)+IF(CL280="Yes",1,0)+IF(DE280&lt;&gt;"Pending",1,0)+IF(F280&lt;&gt;"",1,0)+IF(DZ280&lt;&gt;"",1,0)+IF(EI280&lt;&gt;"",1,0))/12)</x:f>
        <x:v>0.5</x:v>
      </x:c>
    </x:row>
    <x:row r="281">
      <x:c r="A281" s="175" t="str">
        <x:v>EV-0278</x:v>
      </x:c>
      <x:c r="B281" s="174" t="str">
        <x:v>Integrity check</x:v>
      </x:c>
      <x:c r="C281" s="175" t="str">
        <x:f>IF(L281="","",IF(LEFT(EC281,7)="BLOCKED","🔴 Do not use for conclusion",IF(EB281="Yes","🟢 Claim-ready","🟡 Caution / context")))</x:f>
        <x:v>🟡 Caution / context</x:v>
      </x:c>
      <x:c r="D281" s="174" t="str">
        <x:f>IF(L281="","",EC281)</x:f>
        <x:v>PENDING — appropriate appraisal</x:v>
      </x:c>
      <x:c r="E281" s="174" t="str">
        <x:v>P3 — Medium</x:v>
      </x:c>
      <x:c r="F281" s="174" t="str">
        <x:v>Pending</x:v>
      </x:c>
      <x:c r="G281" s="174" t="str">
        <x:v>A potentially relevant concept is present, but direct applicability is ambiguous at title/abstract level.</x:v>
      </x:c>
      <x:c r="H281" s="174" t="str">
        <x:v>Human title/abstract adjudication; retrieve full text if relevance remains plausible.</x:v>
      </x:c>
      <x:c r="I281" s="174"/>
      <x:c r="J281" s="174" t="str">
        <x:v>C — Implementation Science</x:v>
      </x:c>
      <x:c r="K281" s="174" t="str">
        <x:v>IDENTIFIED</x:v>
      </x:c>
      <x:c r="L281" s="174" t="str">
        <x:v>What Matters Most to Veterans When Deciding to Use Technology for Health: Cross-Sectional Analysis of a National Survey.</x:v>
      </x:c>
      <x:c r="M281" s="174"/>
      <x:c r="N281" s="174" t="str">
        <x:v>Etingen, Bella; Smith, Bridget M; Shimada, Stephanie L; Robinson, Stephanie A; Higashi, Robin T; Ndiwane, Ndindam; Frisbee, Kathleen L; Lipschitz, Jessica M; Richardson, Eric; Irvin, Dawn; Hogan, Timothy P</x:v>
      </x:c>
      <x:c r="O281" s="176" t="n">
        <x:v>2025</x:v>
      </x:c>
      <x:c r="P281" s="174" t="str">
        <x:v>JMIR formative research</x:v>
      </x:c>
      <x:c r="Q281" s="174" t="str">
        <x:v>Journal Article; Research Support, N.I.H., Extramural</x:v>
      </x:c>
      <x:c r="R281" s="174" t="str">
        <x:v>Unclear</x:v>
      </x:c>
      <x:c r="S281" s="174" t="str">
        <x:v>Unknown</x:v>
      </x:c>
      <x:c r="T281" s="174" t="str">
        <x:v>eng</x:v>
      </x:c>
      <x:c r="U281" s="174" t="str">
        <x:v>https://pubmed.ncbi.nlm.nih.gov/40773745/</x:v>
      </x:c>
      <x:c r="V281" s="174" t="str">
        <x:v>10.2196/77113</x:v>
      </x:c>
      <x:c r="W281" s="175" t="str">
        <x:f>IF(V281="","",LOWER(SUBSTITUTE(SUBSTITUTE(SUBSTITUTE(SUBSTITUTE(TRIM(V281),"https://doi.org/",""),"http://doi.org/",""),"https://dx.doi.org/",""),"doi:","")))</x:f>
        <x:v>10.2196/77113</x:v>
      </x:c>
      <x:c r="X281" s="174" t="str">
        <x:v>40773745</x:v>
      </x:c>
      <x:c r="Y281" s="174" t="str">
        <x:v>PMC12371296</x:v>
      </x:c>
      <x:c r="Z281" s="174"/>
      <x:c r="AA281" s="174" t="str">
        <x:v>PubMed/MEDLINE</x:v>
      </x:c>
      <x:c r="AB281" s="174" t="str">
        <x:v>PUBMED-C-v1.0-2026-08-28</x:v>
      </x:c>
      <x:c r="AC281" s="174" t="str">
        <x:v>SP-PUBMED-C-20260828</x:v>
      </x:c>
      <x:c r="AD281" s="177" t="n">
        <x:v>46262</x:v>
      </x:c>
      <x:c r="AE281" s="177" t="n">
        <x:v>46272</x:v>
      </x:c>
      <x:c r="AF281" s="174" t="str">
        <x:v>TEL6ZPYJ</x:v>
      </x:c>
      <x:c r="AG281" s="174"/>
      <x:c r="AH281" s="174" t="str">
        <x:v>Tactical Athlete → Operational Readiness Brazil</x:v>
      </x:c>
      <x:c r="AI281" s="174" t="str">
        <x:v>evidence-family:C</x:v>
      </x:c>
      <x:c r="AJ281" s="174"/>
      <x:c r="AK281" s="175" t="str">
        <x:f>IF(AJ281="","",IF(OR(LOWER(AJ281)="brazil",LOWER(AJ281)="brasil"),"Yes","No"))</x:f>
      </x:c>
      <x:c r="AL281" s="174"/>
      <x:c r="AM281" s="174"/>
      <x:c r="AN281" s="174"/>
      <x:c r="AO281" s="178"/>
      <x:c r="AP281" s="174"/>
      <x:c r="AQ281" s="174"/>
      <x:c r="AR281" s="174"/>
      <x:c r="AS281" s="174"/>
      <x:c r="AT281" s="174"/>
      <x:c r="AU281" s="174"/>
      <x:c r="AV281" s="174"/>
      <x:c r="AW281" s="174"/>
      <x:c r="AX281" s="174"/>
      <x:c r="AY281" s="174"/>
      <x:c r="AZ281" s="174"/>
      <x:c r="BA281" s="174"/>
      <x:c r="BB281" s="174"/>
      <x:c r="BC281" s="174"/>
      <x:c r="BD281" s="174"/>
      <x:c r="BE281" s="174"/>
      <x:c r="BF281" s="174"/>
      <x:c r="BG281" s="174"/>
      <x:c r="BH281" s="174"/>
      <x:c r="BI281" s="174"/>
      <x:c r="BJ281" s="174"/>
      <x:c r="BK281" s="174"/>
      <x:c r="BL281" s="174"/>
      <x:c r="BM281" s="174"/>
      <x:c r="BN281" s="174"/>
      <x:c r="BO281" s="174"/>
      <x:c r="BP281" s="174"/>
      <x:c r="BQ281" s="174"/>
      <x:c r="BR281" s="174"/>
      <x:c r="BS281" s="174"/>
      <x:c r="BT281" s="174"/>
      <x:c r="BU281" s="174"/>
      <x:c r="BV281" s="174"/>
      <x:c r="BW281" s="174"/>
      <x:c r="BX281" s="174"/>
      <x:c r="BY281" s="174"/>
      <x:c r="BZ281" s="174"/>
      <x:c r="CA281" s="174"/>
      <x:c r="CB281" s="174"/>
      <x:c r="CC281" s="174"/>
      <x:c r="CD281" s="174"/>
      <x:c r="CE281" s="174"/>
      <x:c r="CF281" s="174"/>
      <x:c r="CG281" s="174"/>
      <x:c r="CH281" s="174"/>
      <x:c r="CI281" s="179"/>
      <x:c r="CJ281" s="174" t="str">
        <x:v>Yes</x:v>
      </x:c>
      <x:c r="CK281" s="174" t="str">
        <x:v>Yes</x:v>
      </x:c>
      <x:c r="CL281" s="174" t="str">
        <x:v>Yes</x:v>
      </x:c>
      <x:c r="CM281" s="174" t="str">
        <x:v>Clear</x:v>
      </x:c>
      <x:c r="CN281" s="174" t="str">
        <x:v>Verified — clear</x:v>
      </x:c>
      <x:c r="CO281" s="177" t="n">
        <x:v>46272</x:v>
      </x:c>
      <x:c r="CP281" s="174" t="str">
        <x:v>https://pubmed.ncbi.nlm.nih.gov/40773745/</x:v>
      </x:c>
      <x:c r="CQ281" s="174"/>
      <x:c r="CR281" s="174"/>
      <x:c r="CS281" s="174"/>
      <x:c r="CT281" s="174"/>
      <x:c r="CU281" s="176"/>
      <x:c r="CV281" s="176"/>
      <x:c r="CW281" s="176"/>
      <x:c r="CX281" s="176"/>
      <x:c r="CY281" s="176"/>
      <x:c r="CZ281" s="176"/>
      <x:c r="DA281" s="176"/>
      <x:c r="DB281" s="175" t="str">
        <x:f>IF(L281="","",IF(AND(COUNT(CU281:DA281)=7,OR(CU281=0,CU281=1,CU281=2),OR(CV281=0,CV281=1,CV281=2),OR(CW281=0,CW281=1,CW281=2),OR(CX281=0,CX281=1,CX281=2),OR(CY281=0,CY281=1,CY281=2),OR(CZ281=0,CZ281=1,CZ281=2),OR(DA281=0,DA281=1,DA281=2)),SUM(CU281:DA281),""))</x:f>
      </x:c>
      <x:c r="DC281" s="180" t="str">
        <x:f>IF(DB281="","",ROUND(DB281/14*10,1))</x:f>
      </x:c>
      <x:c r="DD281" s="174" t="str">
        <x:v>Pending</x:v>
      </x:c>
      <x:c r="DE281" s="175" t="str">
        <x:f>IF(L281="","",IF(DC281="","Pending",IF(DD281="Yes","CONDITIONAL — safety override",IF(DC281&gt;=8,"HIGH",IF(DC281&gt;=5,"CONDITIONAL","LOW")))))</x:f>
        <x:v>Pending</x:v>
      </x:c>
      <x:c r="DF281" s="174" t="str">
        <x:v>Pending screening and full-text appraisal; no transferability judgment made at identification.</x:v>
      </x:c>
      <x:c r="DG281" s="174"/>
      <x:c r="DH281" s="174"/>
      <x:c r="DI281" s="174"/>
      <x:c r="DJ281" s="174"/>
      <x:c r="DK281" s="174"/>
      <x:c r="DL281" s="174"/>
      <x:c r="DM281" s="174"/>
      <x:c r="DN281" s="174"/>
      <x:c r="DO281" s="174"/>
      <x:c r="DP281" s="174"/>
      <x:c r="DQ281" s="174"/>
      <x:c r="DR281" s="174"/>
      <x:c r="DS281" s="174"/>
      <x:c r="DT281" s="174"/>
      <x:c r="DU281" s="174"/>
      <x:c r="DV281" s="174"/>
      <x:c r="DW281" s="174"/>
      <x:c r="DX281" s="174"/>
      <x:c r="DY281" s="174"/>
      <x:c r="DZ281" s="174" t="str">
        <x:v>Title/abstract information is insufficient for a substantive scientific, causal, transferability or institutional claim.</x:v>
      </x:c>
      <x:c r="EA281" s="174" t="str">
        <x:v>Pending</x:v>
      </x:c>
      <x:c r="EB281" s="175" t="str">
        <x:f>IF(L281="","",IF(EC281="READY","Yes","No / Pending"))</x:f>
        <x:v>No / Pending</x:v>
      </x:c>
      <x:c r="EC281" s="174" t="str">
        <x:f>IF(L281="","",IF(OR(ISNUMBER(SEARCH("Retracted Publication",Q281)),CM281="Retracted",CN281="Retracted",CM281="Expression of Concern",CN281="Expression of Concern",F281="Not used",CG281="Critical",CH281="High",CH281="Critical"),"BLOCKED — integrity or use restriction",IF(AND(CJ281="Yes",CK281="Yes",CL281="Yes"),IF(AND(CM281="Clear",CN281="Verified — clear"),IF(AND(AND(LEN(TRIM(CF281))&gt;0,LEFT(LOWER(TRIM(CF281)),7)&lt;&gt;"pending"),OR(CG281="High",CG281="Moderate"),OR(CH281="Low",CH281="Some concerns",CH281="Not applicable")),IF(AND(DD281="No",OR(DE281="HIGH",DE281="CONDITIONAL"),AND(LEN(TRIM(DF281))&gt;0,LEFT(LOWER(TRIM(DF281)),7)&lt;&gt;"pending")),IF(AND(AND(LEN(TRIM(DT281))&gt;0,LEFT(LOWER(TRIM(DT281)),7)&lt;&gt;"pending"),AND(LEN(TRIM(DU281))&gt;0,LEFT(LOWER(TRIM(DU281)),7)&lt;&gt;"pending"),OR(AND(LEN(TRIM(DV281))&gt;0,LEFT(LOWER(TRIM(DV281)),7)&lt;&gt;"pending"),AND(LEN(TRIM(DW281))&gt;0,LEFT(LOWER(TRIM(DW281)),7)&lt;&gt;"pending")),AND(LEN(TRIM(DX281))&gt;0,LEFT(LOWER(TRIM(DX281)),7)&lt;&gt;"pending")),IF(AND(F281="Claim-ready",OR(EA281="Strong",EA281="Moderate"),AND(LEN(TRIM(G281))&gt;0,LEFT(LOWER(TRIM(G281)),7)&lt;&gt;"pending"),G281&lt;&gt;"No substantive use decision is permitted from identification metadata alone.",AND(LEN(TRIM(DZ281))&gt;0,LEFT(LOWER(TRIM(DZ281)),7)&lt;&gt;"pending"),DZ281&lt;&gt;"Identification metadata alone does not permit any substantive scientific, causal, operational, or institutional claim.",AND(LEN(TRIM(EI281))&gt;0,LEFT(LOWER(TRIM(EI281)),7)&lt;&gt;"pending"),ISNUMBER(EH281),EH281&gt;0),"READY","PENDING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1" s="174" t="str">
        <x:v>Pending</x:v>
      </x:c>
      <x:c r="EE281" s="174"/>
      <x:c r="EF281" s="174" t="str">
        <x:v>Pending</x:v>
      </x:c>
      <x:c r="EG281" s="174" t="str">
        <x:v>Pending</x:v>
      </x:c>
      <x:c r="EH281" s="177"/>
      <x:c r="EI281" s="500"/>
      <x:c r="EJ281" s="174"/>
      <x:c r="EK281" s="174" t="str">
        <x:v>Pending</x:v>
      </x:c>
      <x:c r="EL281" s="177" t="n">
        <x:v>46272</x:v>
      </x:c>
      <x:c r="EM281" s="174" t="str">
        <x:v>Production PubMed record imported and reconciled to Zotero item TEL6ZPYJ;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81" s="181" t="n">
        <x:f>IF(L281="","",(IF(N281&lt;&gt;"",1,0)+IF(O281&lt;&gt;"",1,0)+IF(AJ281&lt;&gt;"",1,0)+IF(AU281&lt;&gt;"",1,0)+IF(BE281&lt;&gt;"",1,0)+IF(CF281&lt;&gt;"",1,0)+IF(CJ281="Yes",1,0)+IF(CL281="Yes",1,0)+IF(DE281&lt;&gt;"Pending",1,0)+IF(F281&lt;&gt;"",1,0)+IF(DZ281&lt;&gt;"",1,0)+IF(EI281&lt;&gt;"",1,0))/12)</x:f>
        <x:v>0.5</x:v>
      </x:c>
    </x:row>
    <x:row r="282">
      <x:c r="A282" s="175" t="str">
        <x:v>EV-0279</x:v>
      </x:c>
      <x:c r="B282" s="174" t="str">
        <x:v>Integrity check</x:v>
      </x:c>
      <x:c r="C282" s="175" t="str">
        <x:f>IF(L282="","",IF(LEFT(EC282,7)="BLOCKED","🔴 Do not use for conclusion",IF(EB282="Yes","🟢 Claim-ready","🟡 Caution / context")))</x:f>
        <x:v>🟡 Caution / context</x:v>
      </x:c>
      <x:c r="D282" s="174" t="str">
        <x:f>IF(L282="","",EC282)</x:f>
        <x:v>PENDING — appropriate appraisal</x:v>
      </x:c>
      <x:c r="E282" s="174" t="str">
        <x:v>P3 — Medium</x:v>
      </x:c>
      <x:c r="F282" s="174" t="str">
        <x:v>Pending</x:v>
      </x:c>
      <x:c r="G282" s="174" t="str">
        <x:v>Title/abstract identify an explicit operational APHT/medical-readiness topic; retain for full-text assessment.</x:v>
      </x:c>
      <x:c r="H282" s="174" t="str">
        <x:v>Obtain and review lawful full text; confirm human adjudication; then select a design-specific appraisal instrument.</x:v>
      </x:c>
      <x:c r="I282" s="174"/>
      <x:c r="J282" s="174" t="str">
        <x:v>B — APHT / Medical Readiness</x:v>
      </x:c>
      <x:c r="K282" s="174" t="str">
        <x:v>IDENTIFIED</x:v>
      </x:c>
      <x:c r="L282" s="174" t="str">
        <x:v>Sub-3 A resolution protein structure determination by single-particle cryo-EM at 100 keV.</x:v>
      </x:c>
      <x:c r="M282" s="174"/>
      <x:c r="N282" s="174" t="str">
        <x:v>Karia, Dimple; Koh, Adrian F; Yang, Wen; Cushing, Victoria I; Basanta, Benjamin; Mihaylov, Daniel B; Khavnekar, Sagar; Vyroubal, Ondrej; Malinsky, Milos; Shanel, Ondrej; Dolezal, Vojtech; Plitzko, Jurgen; Yu, Lingbo; Lander, Gabriel C; Aricescu, A Radu; Greber, Basil J; Kotecha, Abhay</x:v>
      </x:c>
      <x:c r="O282" s="176" t="n">
        <x:v>2025</x:v>
      </x:c>
      <x:c r="P282" s="174" t="str">
        <x:v>Structure (London, England : 1993)</x:v>
      </x:c>
      <x:c r="Q282" s="174" t="str">
        <x:v>Journal Article</x:v>
      </x:c>
      <x:c r="R282" s="174" t="str">
        <x:v>Unclear</x:v>
      </x:c>
      <x:c r="S282" s="174" t="str">
        <x:v>Unknown</x:v>
      </x:c>
      <x:c r="T282" s="174" t="str">
        <x:v>eng</x:v>
      </x:c>
      <x:c r="U282" s="174" t="str">
        <x:v>https://pubmed.ncbi.nlm.nih.gov/40744008/</x:v>
      </x:c>
      <x:c r="V282" s="174" t="str">
        <x:v>10.1016/j.str.2025.07.007</x:v>
      </x:c>
      <x:c r="W282" s="175" t="str">
        <x:f>IF(V282="","",LOWER(SUBSTITUTE(SUBSTITUTE(SUBSTITUTE(SUBSTITUTE(TRIM(V282),"https://doi.org/",""),"http://doi.org/",""),"https://dx.doi.org/",""),"doi:","")))</x:f>
        <x:v>10.1016/j.str.2025.07.007</x:v>
      </x:c>
      <x:c r="X282" s="174" t="str">
        <x:v>40744008</x:v>
      </x:c>
      <x:c r="Y282" s="174" t="str">
        <x:v>PMC12372669</x:v>
      </x:c>
      <x:c r="Z282" s="174"/>
      <x:c r="AA282" s="174" t="str">
        <x:v>PubMed/MEDLINE</x:v>
      </x:c>
      <x:c r="AB282" s="174" t="str">
        <x:v>PUBMED-B-v1.0-2026-08-28</x:v>
      </x:c>
      <x:c r="AC282" s="174" t="str">
        <x:v>SP-PUBMED-B-20260828</x:v>
      </x:c>
      <x:c r="AD282" s="177" t="n">
        <x:v>46262</x:v>
      </x:c>
      <x:c r="AE282" s="177" t="n">
        <x:v>46272</x:v>
      </x:c>
      <x:c r="AF282" s="174" t="str">
        <x:v>KL99FJS3</x:v>
      </x:c>
      <x:c r="AG282" s="174"/>
      <x:c r="AH282" s="174" t="str">
        <x:v>Tactical Athlete → Operational Readiness Brazil</x:v>
      </x:c>
      <x:c r="AI282" s="174" t="str">
        <x:v>evidence-family:B</x:v>
      </x:c>
      <x:c r="AJ282" s="174"/>
      <x:c r="AK282" s="175" t="str">
        <x:f>IF(AJ282="","",IF(OR(LOWER(AJ282)="brazil",LOWER(AJ282)="brasil"),"Yes","No"))</x:f>
      </x:c>
      <x:c r="AL282" s="174"/>
      <x:c r="AM282" s="174"/>
      <x:c r="AN282" s="174"/>
      <x:c r="AO282" s="178"/>
      <x:c r="AP282" s="174"/>
      <x:c r="AQ282" s="174"/>
      <x:c r="AR282" s="174"/>
      <x:c r="AS282" s="174"/>
      <x:c r="AT282" s="174"/>
      <x:c r="AU282" s="174"/>
      <x:c r="AV282" s="174"/>
      <x:c r="AW282" s="174"/>
      <x:c r="AX282" s="174"/>
      <x:c r="AY282" s="174"/>
      <x:c r="AZ282" s="174"/>
      <x:c r="BA282" s="174"/>
      <x:c r="BB282" s="174"/>
      <x:c r="BC282" s="174"/>
      <x:c r="BD282" s="174"/>
      <x:c r="BE282" s="174"/>
      <x:c r="BF282" s="174"/>
      <x:c r="BG282" s="174"/>
      <x:c r="BH282" s="174"/>
      <x:c r="BI282" s="174"/>
      <x:c r="BJ282" s="174"/>
      <x:c r="BK282" s="174"/>
      <x:c r="BL282" s="174"/>
      <x:c r="BM282" s="174"/>
      <x:c r="BN282" s="174"/>
      <x:c r="BO282" s="174"/>
      <x:c r="BP282" s="174"/>
      <x:c r="BQ282" s="174"/>
      <x:c r="BR282" s="174"/>
      <x:c r="BS282" s="174"/>
      <x:c r="BT282" s="174"/>
      <x:c r="BU282" s="174"/>
      <x:c r="BV282" s="174"/>
      <x:c r="BW282" s="174"/>
      <x:c r="BX282" s="174"/>
      <x:c r="BY282" s="174"/>
      <x:c r="BZ282" s="174"/>
      <x:c r="CA282" s="174"/>
      <x:c r="CB282" s="174"/>
      <x:c r="CC282" s="174"/>
      <x:c r="CD282" s="174"/>
      <x:c r="CE282" s="174"/>
      <x:c r="CF282" s="174"/>
      <x:c r="CG282" s="174"/>
      <x:c r="CH282" s="174"/>
      <x:c r="CI282" s="179"/>
      <x:c r="CJ282" s="174" t="str">
        <x:v>Yes</x:v>
      </x:c>
      <x:c r="CK282" s="174" t="str">
        <x:v>Yes</x:v>
      </x:c>
      <x:c r="CL282" s="174" t="str">
        <x:v>Yes</x:v>
      </x:c>
      <x:c r="CM282" s="174" t="str">
        <x:v>Clear</x:v>
      </x:c>
      <x:c r="CN282" s="174" t="str">
        <x:v>Verified — clear</x:v>
      </x:c>
      <x:c r="CO282" s="177" t="n">
        <x:v>46272</x:v>
      </x:c>
      <x:c r="CP282" s="174" t="str">
        <x:v>https://pubmed.ncbi.nlm.nih.gov/40744008/</x:v>
      </x:c>
      <x:c r="CQ282" s="174"/>
      <x:c r="CR282" s="174"/>
      <x:c r="CS282" s="174"/>
      <x:c r="CT282" s="174"/>
      <x:c r="CU282" s="176"/>
      <x:c r="CV282" s="176"/>
      <x:c r="CW282" s="176"/>
      <x:c r="CX282" s="176"/>
      <x:c r="CY282" s="176"/>
      <x:c r="CZ282" s="176"/>
      <x:c r="DA282" s="176"/>
      <x:c r="DB282" s="175" t="str">
        <x:f>IF(L282="","",IF(AND(COUNT(CU282:DA282)=7,OR(CU282=0,CU282=1,CU282=2),OR(CV282=0,CV282=1,CV282=2),OR(CW282=0,CW282=1,CW282=2),OR(CX282=0,CX282=1,CX282=2),OR(CY282=0,CY282=1,CY282=2),OR(CZ282=0,CZ282=1,CZ282=2),OR(DA282=0,DA282=1,DA282=2)),SUM(CU282:DA282),""))</x:f>
      </x:c>
      <x:c r="DC282" s="180" t="str">
        <x:f>IF(DB282="","",ROUND(DB282/14*10,1))</x:f>
      </x:c>
      <x:c r="DD282" s="174" t="str">
        <x:v>Pending</x:v>
      </x:c>
      <x:c r="DE282" s="175" t="str">
        <x:f>IF(L282="","",IF(DC282="","Pending",IF(DD282="Yes","CONDITIONAL — safety override",IF(DC282&gt;=8,"HIGH",IF(DC282&gt;=5,"CONDITIONAL","LOW")))))</x:f>
        <x:v>Pending</x:v>
      </x:c>
      <x:c r="DF282" s="174" t="str">
        <x:v>Pending screening and full-text appraisal; no transferability judgment made at identification.</x:v>
      </x:c>
      <x:c r="DG282" s="174"/>
      <x:c r="DH282" s="174"/>
      <x:c r="DI282" s="174"/>
      <x:c r="DJ282" s="174"/>
      <x:c r="DK282" s="174"/>
      <x:c r="DL282" s="174"/>
      <x:c r="DM282" s="174"/>
      <x:c r="DN282" s="174"/>
      <x:c r="DO282" s="174"/>
      <x:c r="DP282" s="174"/>
      <x:c r="DQ282" s="174"/>
      <x:c r="DR282" s="174"/>
      <x:c r="DS282" s="174"/>
      <x:c r="DT282" s="174"/>
      <x:c r="DU282" s="174"/>
      <x:c r="DV282" s="174"/>
      <x:c r="DW282" s="174"/>
      <x:c r="DX282" s="174"/>
      <x:c r="DY282" s="174"/>
      <x:c r="DZ282" s="174" t="str">
        <x:v>Title/abstract screening alone does not establish effectiveness, causality, methodological quality, transferability to Brazilian public safety or an institutional recommendation.</x:v>
      </x:c>
      <x:c r="EA282" s="174" t="str">
        <x:v>Pending</x:v>
      </x:c>
      <x:c r="EB282" s="175" t="str">
        <x:f>IF(L282="","",IF(EC282="READY","Yes","No / Pending"))</x:f>
        <x:v>No / Pending</x:v>
      </x:c>
      <x:c r="EC282" s="174" t="str">
        <x:f>IF(L282="","",IF(OR(ISNUMBER(SEARCH("Retracted Publication",Q282)),CM282="Retracted",CN282="Retracted",CM282="Expression of Concern",CN282="Expression of Concern",F282="Not used",CG282="Critical",CH282="High",CH282="Critical"),"BLOCKED — integrity or use restriction",IF(AND(CJ282="Yes",CK282="Yes",CL282="Yes"),IF(AND(CM282="Clear",CN282="Verified — clear"),IF(AND(AND(LEN(TRIM(CF282))&gt;0,LEFT(LOWER(TRIM(CF282)),7)&lt;&gt;"pending"),OR(CG282="High",CG282="Moderate"),OR(CH282="Low",CH282="Some concerns",CH282="Not applicable")),IF(AND(DD282="No",OR(DE282="HIGH",DE282="CONDITIONAL"),AND(LEN(TRIM(DF282))&gt;0,LEFT(LOWER(TRIM(DF282)),7)&lt;&gt;"pending")),IF(AND(AND(LEN(TRIM(DT282))&gt;0,LEFT(LOWER(TRIM(DT282)),7)&lt;&gt;"pending"),AND(LEN(TRIM(DU282))&gt;0,LEFT(LOWER(TRIM(DU282)),7)&lt;&gt;"pending"),OR(AND(LEN(TRIM(DV282))&gt;0,LEFT(LOWER(TRIM(DV282)),7)&lt;&gt;"pending"),AND(LEN(TRIM(DW282))&gt;0,LEFT(LOWER(TRIM(DW282)),7)&lt;&gt;"pending")),AND(LEN(TRIM(DX282))&gt;0,LEFT(LOWER(TRIM(DX282)),7)&lt;&gt;"pending")),IF(AND(F282="Claim-ready",OR(EA282="Strong",EA282="Moderate"),AND(LEN(TRIM(G282))&gt;0,LEFT(LOWER(TRIM(G282)),7)&lt;&gt;"pending"),G282&lt;&gt;"No substantive use decision is permitted from identification metadata alone.",AND(LEN(TRIM(DZ282))&gt;0,LEFT(LOWER(TRIM(DZ282)),7)&lt;&gt;"pending"),DZ282&lt;&gt;"Identification metadata alone does not permit any substantive scientific, causal, operational, or institutional claim.",AND(LEN(TRIM(EI282))&gt;0,LEFT(LOWER(TRIM(EI282)),7)&lt;&gt;"pending"),ISNUMBER(EH282),EH282&gt;0),"READY","PENDING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2" s="174" t="str">
        <x:v>Pending</x:v>
      </x:c>
      <x:c r="EE282" s="174"/>
      <x:c r="EF282" s="174" t="str">
        <x:v>Pending</x:v>
      </x:c>
      <x:c r="EG282" s="174" t="str">
        <x:v>Pending</x:v>
      </x:c>
      <x:c r="EH282" s="177"/>
      <x:c r="EI282" s="500"/>
      <x:c r="EJ282" s="174"/>
      <x:c r="EK282" s="174" t="str">
        <x:v>Pending</x:v>
      </x:c>
      <x:c r="EL282" s="177" t="n">
        <x:v>46272</x:v>
      </x:c>
      <x:c r="EM282" s="174" t="str">
        <x:v>Production PubMed record imported and reconciled to Zotero item KL99FJS3;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2" s="181" t="n">
        <x:f>IF(L282="","",(IF(N282&lt;&gt;"",1,0)+IF(O282&lt;&gt;"",1,0)+IF(AJ282&lt;&gt;"",1,0)+IF(AU282&lt;&gt;"",1,0)+IF(BE282&lt;&gt;"",1,0)+IF(CF282&lt;&gt;"",1,0)+IF(CJ282="Yes",1,0)+IF(CL282="Yes",1,0)+IF(DE282&lt;&gt;"Pending",1,0)+IF(F282&lt;&gt;"",1,0)+IF(DZ282&lt;&gt;"",1,0)+IF(EI282&lt;&gt;"",1,0))/12)</x:f>
        <x:v>0.5</x:v>
      </x:c>
    </x:row>
    <x:row r="283">
      <x:c r="A283" s="175" t="str">
        <x:v>EV-0280</x:v>
      </x:c>
      <x:c r="B283" s="174" t="str">
        <x:v>Integrity check</x:v>
      </x:c>
      <x:c r="C283" s="175" t="str">
        <x:f>IF(L283="","",IF(LEFT(EC283,7)="BLOCKED","🔴 Do not use for conclusion",IF(EB283="Yes","🟢 Claim-ready","🟡 Caution / context")))</x:f>
        <x:v>🟡 Caution / context</x:v>
      </x:c>
      <x:c r="D283" s="174" t="str">
        <x:f>IF(L283="","",EC283)</x:f>
        <x:v>PENDING — appropriate appraisal</x:v>
      </x:c>
      <x:c r="E283" s="174" t="str">
        <x:v>P3 — Medium</x:v>
      </x:c>
      <x:c r="F283" s="174" t="str">
        <x:v>Pending</x:v>
      </x:c>
      <x:c r="G283" s="174" t="str">
        <x:v>Title/abstract identify an explicit operational APHT/medical-readiness topic; retain for full-text assessment.</x:v>
      </x:c>
      <x:c r="H283" s="174" t="str">
        <x:v>Obtain and review lawful full text; confirm human adjudication; then select a design-specific appraisal instrument.</x:v>
      </x:c>
      <x:c r="I283" s="174"/>
      <x:c r="J283" s="174" t="str">
        <x:v>B — APHT / Medical Readiness</x:v>
      </x:c>
      <x:c r="K283" s="174" t="str">
        <x:v>IDENTIFIED</x:v>
      </x:c>
      <x:c r="L283" s="174" t="str">
        <x:v>HKUST‑1 Synthesis in PET Track-Etched Membranes via Conversion of Deposited Cu for Carbon Dioxide Capture.</x:v>
      </x:c>
      <x:c r="M283" s="174"/>
      <x:c r="N283" s="174" t="str">
        <x:v>Omertassov, Dias D; Shakayeva, Aigerim Kh; Zhatkanbayeva, Zhanna K; Shakirzyanov, Rafael I; Zdorovets, Maxim V; Guven, Olgun; Korolkov, Ilya V</x:v>
      </x:c>
      <x:c r="O283" s="176" t="n">
        <x:v>2025</x:v>
      </x:c>
      <x:c r="P283" s="174" t="str">
        <x:v>ACS omega</x:v>
      </x:c>
      <x:c r="Q283" s="174" t="str">
        <x:v>Journal Article</x:v>
      </x:c>
      <x:c r="R283" s="174" t="str">
        <x:v>Unclear</x:v>
      </x:c>
      <x:c r="S283" s="174" t="str">
        <x:v>Unknown</x:v>
      </x:c>
      <x:c r="T283" s="174" t="str">
        <x:v>eng</x:v>
      </x:c>
      <x:c r="U283" s="174" t="str">
        <x:v>https://pubmed.ncbi.nlm.nih.gov/40727769/</x:v>
      </x:c>
      <x:c r="V283" s="174" t="str">
        <x:v>10.1021/acsomega.5c01493</x:v>
      </x:c>
      <x:c r="W283" s="175" t="str">
        <x:f>IF(V283="","",LOWER(SUBSTITUTE(SUBSTITUTE(SUBSTITUTE(SUBSTITUTE(TRIM(V283),"https://doi.org/",""),"http://doi.org/",""),"https://dx.doi.org/",""),"doi:","")))</x:f>
        <x:v>10.1021/acsomega.5c01493</x:v>
      </x:c>
      <x:c r="X283" s="174" t="str">
        <x:v>40727769</x:v>
      </x:c>
      <x:c r="Y283" s="174" t="str">
        <x:v>PMC12290653</x:v>
      </x:c>
      <x:c r="Z283" s="174"/>
      <x:c r="AA283" s="174" t="str">
        <x:v>PubMed/MEDLINE</x:v>
      </x:c>
      <x:c r="AB283" s="174" t="str">
        <x:v>PUBMED-B-v1.0-2026-08-28</x:v>
      </x:c>
      <x:c r="AC283" s="174" t="str">
        <x:v>SP-PUBMED-B-20260828</x:v>
      </x:c>
      <x:c r="AD283" s="177" t="n">
        <x:v>46262</x:v>
      </x:c>
      <x:c r="AE283" s="177" t="n">
        <x:v>46272</x:v>
      </x:c>
      <x:c r="AF283" s="174" t="str">
        <x:v>UEIJBMUW</x:v>
      </x:c>
      <x:c r="AG283" s="174"/>
      <x:c r="AH283" s="174" t="str">
        <x:v>Tactical Athlete → Operational Readiness Brazil</x:v>
      </x:c>
      <x:c r="AI283" s="174" t="str">
        <x:v>evidence-family:B</x:v>
      </x:c>
      <x:c r="AJ283" s="174"/>
      <x:c r="AK283" s="175" t="str">
        <x:f>IF(AJ283="","",IF(OR(LOWER(AJ283)="brazil",LOWER(AJ283)="brasil"),"Yes","No"))</x:f>
      </x:c>
      <x:c r="AL283" s="174"/>
      <x:c r="AM283" s="174"/>
      <x:c r="AN283" s="174"/>
      <x:c r="AO283" s="178"/>
      <x:c r="AP283" s="174"/>
      <x:c r="AQ283" s="174"/>
      <x:c r="AR283" s="174"/>
      <x:c r="AS283" s="174"/>
      <x:c r="AT283" s="174"/>
      <x:c r="AU283" s="174"/>
      <x:c r="AV283" s="174"/>
      <x:c r="AW283" s="174"/>
      <x:c r="AX283" s="174"/>
      <x:c r="AY283" s="174"/>
      <x:c r="AZ283" s="174"/>
      <x:c r="BA283" s="174"/>
      <x:c r="BB283" s="174"/>
      <x:c r="BC283" s="174"/>
      <x:c r="BD283" s="174"/>
      <x:c r="BE283" s="174"/>
      <x:c r="BF283" s="174"/>
      <x:c r="BG283" s="174"/>
      <x:c r="BH283" s="174"/>
      <x:c r="BI283" s="174"/>
      <x:c r="BJ283" s="174"/>
      <x:c r="BK283" s="174"/>
      <x:c r="BL283" s="174"/>
      <x:c r="BM283" s="174"/>
      <x:c r="BN283" s="174"/>
      <x:c r="BO283" s="174"/>
      <x:c r="BP283" s="174"/>
      <x:c r="BQ283" s="174"/>
      <x:c r="BR283" s="174"/>
      <x:c r="BS283" s="174"/>
      <x:c r="BT283" s="174"/>
      <x:c r="BU283" s="174"/>
      <x:c r="BV283" s="174"/>
      <x:c r="BW283" s="174"/>
      <x:c r="BX283" s="174"/>
      <x:c r="BY283" s="174"/>
      <x:c r="BZ283" s="174"/>
      <x:c r="CA283" s="174"/>
      <x:c r="CB283" s="174"/>
      <x:c r="CC283" s="174"/>
      <x:c r="CD283" s="174"/>
      <x:c r="CE283" s="174"/>
      <x:c r="CF283" s="174"/>
      <x:c r="CG283" s="174"/>
      <x:c r="CH283" s="174"/>
      <x:c r="CI283" s="179"/>
      <x:c r="CJ283" s="174" t="str">
        <x:v>Yes</x:v>
      </x:c>
      <x:c r="CK283" s="174" t="str">
        <x:v>Yes</x:v>
      </x:c>
      <x:c r="CL283" s="174" t="str">
        <x:v>Yes</x:v>
      </x:c>
      <x:c r="CM283" s="174" t="str">
        <x:v>Clear</x:v>
      </x:c>
      <x:c r="CN283" s="174" t="str">
        <x:v>Verified — clear</x:v>
      </x:c>
      <x:c r="CO283" s="177" t="n">
        <x:v>46272</x:v>
      </x:c>
      <x:c r="CP283" s="174" t="str">
        <x:v>https://pubmed.ncbi.nlm.nih.gov/40727769/</x:v>
      </x:c>
      <x:c r="CQ283" s="174"/>
      <x:c r="CR283" s="174"/>
      <x:c r="CS283" s="174"/>
      <x:c r="CT283" s="174"/>
      <x:c r="CU283" s="176"/>
      <x:c r="CV283" s="176"/>
      <x:c r="CW283" s="176"/>
      <x:c r="CX283" s="176"/>
      <x:c r="CY283" s="176"/>
      <x:c r="CZ283" s="176"/>
      <x:c r="DA283" s="176"/>
      <x:c r="DB283" s="175" t="str">
        <x:f>IF(L283="","",IF(AND(COUNT(CU283:DA283)=7,OR(CU283=0,CU283=1,CU283=2),OR(CV283=0,CV283=1,CV283=2),OR(CW283=0,CW283=1,CW283=2),OR(CX283=0,CX283=1,CX283=2),OR(CY283=0,CY283=1,CY283=2),OR(CZ283=0,CZ283=1,CZ283=2),OR(DA283=0,DA283=1,DA283=2)),SUM(CU283:DA283),""))</x:f>
      </x:c>
      <x:c r="DC283" s="180" t="str">
        <x:f>IF(DB283="","",ROUND(DB283/14*10,1))</x:f>
      </x:c>
      <x:c r="DD283" s="174" t="str">
        <x:v>Pending</x:v>
      </x:c>
      <x:c r="DE283" s="175" t="str">
        <x:f>IF(L283="","",IF(DC283="","Pending",IF(DD283="Yes","CONDITIONAL — safety override",IF(DC283&gt;=8,"HIGH",IF(DC283&gt;=5,"CONDITIONAL","LOW")))))</x:f>
        <x:v>Pending</x:v>
      </x:c>
      <x:c r="DF283" s="174" t="str">
        <x:v>Pending screening and full-text appraisal; no transferability judgment made at identification.</x:v>
      </x:c>
      <x:c r="DG283" s="174"/>
      <x:c r="DH283" s="174"/>
      <x:c r="DI283" s="174"/>
      <x:c r="DJ283" s="174"/>
      <x:c r="DK283" s="174"/>
      <x:c r="DL283" s="174"/>
      <x:c r="DM283" s="174"/>
      <x:c r="DN283" s="174"/>
      <x:c r="DO283" s="174"/>
      <x:c r="DP283" s="174"/>
      <x:c r="DQ283" s="174"/>
      <x:c r="DR283" s="174"/>
      <x:c r="DS283" s="174"/>
      <x:c r="DT283" s="174"/>
      <x:c r="DU283" s="174"/>
      <x:c r="DV283" s="174"/>
      <x:c r="DW283" s="174"/>
      <x:c r="DX283" s="174"/>
      <x:c r="DY283" s="174"/>
      <x:c r="DZ283" s="174" t="str">
        <x:v>Title/abstract screening alone does not establish effectiveness, causality, methodological quality, transferability to Brazilian public safety or an institutional recommendation.</x:v>
      </x:c>
      <x:c r="EA283" s="174" t="str">
        <x:v>Pending</x:v>
      </x:c>
      <x:c r="EB283" s="175" t="str">
        <x:f>IF(L283="","",IF(EC283="READY","Yes","No / Pending"))</x:f>
        <x:v>No / Pending</x:v>
      </x:c>
      <x:c r="EC283" s="174" t="str">
        <x:f>IF(L283="","",IF(OR(ISNUMBER(SEARCH("Retracted Publication",Q283)),CM283="Retracted",CN283="Retracted",CM283="Expression of Concern",CN283="Expression of Concern",F283="Not used",CG283="Critical",CH283="High",CH283="Critical"),"BLOCKED — integrity or use restriction",IF(AND(CJ283="Yes",CK283="Yes",CL283="Yes"),IF(AND(CM283="Clear",CN283="Verified — clear"),IF(AND(AND(LEN(TRIM(CF283))&gt;0,LEFT(LOWER(TRIM(CF283)),7)&lt;&gt;"pending"),OR(CG283="High",CG283="Moderate"),OR(CH283="Low",CH283="Some concerns",CH283="Not applicable")),IF(AND(DD283="No",OR(DE283="HIGH",DE283="CONDITIONAL"),AND(LEN(TRIM(DF283))&gt;0,LEFT(LOWER(TRIM(DF283)),7)&lt;&gt;"pending")),IF(AND(AND(LEN(TRIM(DT283))&gt;0,LEFT(LOWER(TRIM(DT283)),7)&lt;&gt;"pending"),AND(LEN(TRIM(DU283))&gt;0,LEFT(LOWER(TRIM(DU283)),7)&lt;&gt;"pending"),OR(AND(LEN(TRIM(DV283))&gt;0,LEFT(LOWER(TRIM(DV283)),7)&lt;&gt;"pending"),AND(LEN(TRIM(DW283))&gt;0,LEFT(LOWER(TRIM(DW283)),7)&lt;&gt;"pending")),AND(LEN(TRIM(DX283))&gt;0,LEFT(LOWER(TRIM(DX283)),7)&lt;&gt;"pending")),IF(AND(F283="Claim-ready",OR(EA283="Strong",EA283="Moderate"),AND(LEN(TRIM(G283))&gt;0,LEFT(LOWER(TRIM(G283)),7)&lt;&gt;"pending"),G283&lt;&gt;"No substantive use decision is permitted from identification metadata alone.",AND(LEN(TRIM(DZ283))&gt;0,LEFT(LOWER(TRIM(DZ283)),7)&lt;&gt;"pending"),DZ283&lt;&gt;"Identification metadata alone does not permit any substantive scientific, causal, operational, or institutional claim.",AND(LEN(TRIM(EI283))&gt;0,LEFT(LOWER(TRIM(EI283)),7)&lt;&gt;"pending"),ISNUMBER(EH283),EH283&gt;0),"READY","PENDING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3" s="174" t="str">
        <x:v>Pending</x:v>
      </x:c>
      <x:c r="EE283" s="174"/>
      <x:c r="EF283" s="174" t="str">
        <x:v>Pending</x:v>
      </x:c>
      <x:c r="EG283" s="174" t="str">
        <x:v>Pending</x:v>
      </x:c>
      <x:c r="EH283" s="177"/>
      <x:c r="EI283" s="500"/>
      <x:c r="EJ283" s="174"/>
      <x:c r="EK283" s="174" t="str">
        <x:v>Pending</x:v>
      </x:c>
      <x:c r="EL283" s="177" t="n">
        <x:v>46272</x:v>
      </x:c>
      <x:c r="EM283" s="174" t="str">
        <x:v>Production PubMed record imported and reconciled to Zotero item UEIJBMUW;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3" s="181" t="n">
        <x:f>IF(L283="","",(IF(N283&lt;&gt;"",1,0)+IF(O283&lt;&gt;"",1,0)+IF(AJ283&lt;&gt;"",1,0)+IF(AU283&lt;&gt;"",1,0)+IF(BE283&lt;&gt;"",1,0)+IF(CF283&lt;&gt;"",1,0)+IF(CJ283="Yes",1,0)+IF(CL283="Yes",1,0)+IF(DE283&lt;&gt;"Pending",1,0)+IF(F283&lt;&gt;"",1,0)+IF(DZ283&lt;&gt;"",1,0)+IF(EI283&lt;&gt;"",1,0))/12)</x:f>
        <x:v>0.5</x:v>
      </x:c>
    </x:row>
    <x:row r="284">
      <x:c r="A284" s="175" t="str">
        <x:v>EV-0281</x:v>
      </x:c>
      <x:c r="B284" s="174" t="str">
        <x:v>Integrity check</x:v>
      </x:c>
      <x:c r="C284" s="175" t="str">
        <x:f>IF(L284="","",IF(LEFT(EC284,7)="BLOCKED","🔴 Do not use for conclusion",IF(EB284="Yes","🟢 Claim-ready","🟡 Caution / context")))</x:f>
        <x:v>🟡 Caution / context</x:v>
      </x:c>
      <x:c r="D284" s="174" t="str">
        <x:f>IF(L284="","",EC284)</x:f>
        <x:v>PENDING — appropriate appraisal</x:v>
      </x:c>
      <x:c r="E284" s="174" t="str">
        <x:v>P3 — Medium</x:v>
      </x:c>
      <x:c r="F284" s="174" t="str">
        <x:v>Pending</x:v>
      </x:c>
      <x:c r="G284" s="174" t="str">
        <x:v>A potentially relevant concept is present, but direct applicability is ambiguous at title/abstract level.</x:v>
      </x:c>
      <x:c r="H284" s="174" t="str">
        <x:v>Human title/abstract adjudication; retrieve full text if relevance remains plausible.</x:v>
      </x:c>
      <x:c r="I284" s="174"/>
      <x:c r="J284" s="174" t="str">
        <x:v>A — Core</x:v>
      </x:c>
      <x:c r="K284" s="174" t="str">
        <x:v>IDENTIFIED</x:v>
      </x:c>
      <x:c r="L284" s="174" t="str">
        <x:v>A Systematic Review of Competencies for Enhancing Financial Expertise in Military Healthcare.</x:v>
      </x:c>
      <x:c r="M284" s="174"/>
      <x:c r="N284" s="174" t="str">
        <x:v>Fuentes, Alejandro; Cooper, Colleen M</x:v>
      </x:c>
      <x:c r="O284" s="176" t="n">
        <x:v>2026</x:v>
      </x:c>
      <x:c r="P284" s="174" t="str">
        <x:v>Military medicine</x:v>
      </x:c>
      <x:c r="Q284" s="174" t="str">
        <x:v>Journal Article; Systematic Review</x:v>
      </x:c>
      <x:c r="R284" s="174" t="str">
        <x:v>Unclear</x:v>
      </x:c>
      <x:c r="S284" s="174" t="str">
        <x:v>Unknown</x:v>
      </x:c>
      <x:c r="T284" s="174" t="str">
        <x:v>eng</x:v>
      </x:c>
      <x:c r="U284" s="174" t="str">
        <x:v>https://pubmed.ncbi.nlm.nih.gov/40714861/</x:v>
      </x:c>
      <x:c r="V284" s="174" t="str">
        <x:v>10.1093/milmed/usaf353</x:v>
      </x:c>
      <x:c r="W284" s="175" t="str">
        <x:f>IF(V284="","",LOWER(SUBSTITUTE(SUBSTITUTE(SUBSTITUTE(SUBSTITUTE(TRIM(V284),"https://doi.org/",""),"http://doi.org/",""),"https://dx.doi.org/",""),"doi:","")))</x:f>
        <x:v>10.1093/milmed/usaf353</x:v>
      </x:c>
      <x:c r="X284" s="174" t="str">
        <x:v>40714861</x:v>
      </x:c>
      <x:c r="Y284" s="174" t="str"/>
      <x:c r="Z284" s="174"/>
      <x:c r="AA284" s="174" t="str">
        <x:v>PubMed/MEDLINE</x:v>
      </x:c>
      <x:c r="AB284" s="174" t="str">
        <x:v>PUBMED-A-v1.0-2026-08-28</x:v>
      </x:c>
      <x:c r="AC284" s="174" t="str">
        <x:v>SP-PUBMED-A-20260828</x:v>
      </x:c>
      <x:c r="AD284" s="177" t="n">
        <x:v>46262</x:v>
      </x:c>
      <x:c r="AE284" s="177" t="n">
        <x:v>46272</x:v>
      </x:c>
      <x:c r="AF284" s="174" t="str">
        <x:v>5P5LUNHH</x:v>
      </x:c>
      <x:c r="AG284" s="174"/>
      <x:c r="AH284" s="174" t="str">
        <x:v>Tactical Athlete → Operational Readiness Brazil</x:v>
      </x:c>
      <x:c r="AI284" s="174" t="str">
        <x:v>evidence-family:A</x:v>
      </x:c>
      <x:c r="AJ284" s="174"/>
      <x:c r="AK284" s="175" t="str">
        <x:f>IF(AJ284="","",IF(OR(LOWER(AJ284)="brazil",LOWER(AJ284)="brasil"),"Yes","No"))</x:f>
      </x:c>
      <x:c r="AL284" s="174"/>
      <x:c r="AM284" s="174"/>
      <x:c r="AN284" s="174"/>
      <x:c r="AO284" s="178"/>
      <x:c r="AP284" s="174"/>
      <x:c r="AQ284" s="174"/>
      <x:c r="AR284" s="174"/>
      <x:c r="AS284" s="174"/>
      <x:c r="AT284" s="174"/>
      <x:c r="AU284" s="174"/>
      <x:c r="AV284" s="174"/>
      <x:c r="AW284" s="174"/>
      <x:c r="AX284" s="174"/>
      <x:c r="AY284" s="174"/>
      <x:c r="AZ284" s="174"/>
      <x:c r="BA284" s="174"/>
      <x:c r="BB284" s="174"/>
      <x:c r="BC284" s="174"/>
      <x:c r="BD284" s="174"/>
      <x:c r="BE284" s="174"/>
      <x:c r="BF284" s="174"/>
      <x:c r="BG284" s="174"/>
      <x:c r="BH284" s="174"/>
      <x:c r="BI284" s="174"/>
      <x:c r="BJ284" s="174"/>
      <x:c r="BK284" s="174"/>
      <x:c r="BL284" s="174"/>
      <x:c r="BM284" s="174"/>
      <x:c r="BN284" s="174"/>
      <x:c r="BO284" s="174"/>
      <x:c r="BP284" s="174"/>
      <x:c r="BQ284" s="174"/>
      <x:c r="BR284" s="174"/>
      <x:c r="BS284" s="174"/>
      <x:c r="BT284" s="174"/>
      <x:c r="BU284" s="174"/>
      <x:c r="BV284" s="174"/>
      <x:c r="BW284" s="174"/>
      <x:c r="BX284" s="174"/>
      <x:c r="BY284" s="174"/>
      <x:c r="BZ284" s="174"/>
      <x:c r="CA284" s="174"/>
      <x:c r="CB284" s="174"/>
      <x:c r="CC284" s="174"/>
      <x:c r="CD284" s="174"/>
      <x:c r="CE284" s="174"/>
      <x:c r="CF284" s="174"/>
      <x:c r="CG284" s="174"/>
      <x:c r="CH284" s="174"/>
      <x:c r="CI284" s="179"/>
      <x:c r="CJ284" s="174" t="str">
        <x:v>Yes</x:v>
      </x:c>
      <x:c r="CK284" s="174" t="str">
        <x:v>Yes</x:v>
      </x:c>
      <x:c r="CL284" s="174" t="str">
        <x:v>Yes</x:v>
      </x:c>
      <x:c r="CM284" s="174" t="str">
        <x:v>Clear</x:v>
      </x:c>
      <x:c r="CN284" s="174" t="str">
        <x:v>Verified — clear</x:v>
      </x:c>
      <x:c r="CO284" s="177" t="n">
        <x:v>46272</x:v>
      </x:c>
      <x:c r="CP284" s="174" t="str">
        <x:v>https://pubmed.ncbi.nlm.nih.gov/40714861/</x:v>
      </x:c>
      <x:c r="CQ284" s="174"/>
      <x:c r="CR284" s="174"/>
      <x:c r="CS284" s="174"/>
      <x:c r="CT284" s="174"/>
      <x:c r="CU284" s="176"/>
      <x:c r="CV284" s="176"/>
      <x:c r="CW284" s="176"/>
      <x:c r="CX284" s="176"/>
      <x:c r="CY284" s="176"/>
      <x:c r="CZ284" s="176"/>
      <x:c r="DA284" s="176"/>
      <x:c r="DB284" s="175" t="str">
        <x:f>IF(L284="","",IF(AND(COUNT(CU284:DA284)=7,OR(CU284=0,CU284=1,CU284=2),OR(CV284=0,CV284=1,CV284=2),OR(CW284=0,CW284=1,CW284=2),OR(CX284=0,CX284=1,CX284=2),OR(CY284=0,CY284=1,CY284=2),OR(CZ284=0,CZ284=1,CZ284=2),OR(DA284=0,DA284=1,DA284=2)),SUM(CU284:DA284),""))</x:f>
      </x:c>
      <x:c r="DC284" s="180" t="str">
        <x:f>IF(DB284="","",ROUND(DB284/14*10,1))</x:f>
      </x:c>
      <x:c r="DD284" s="174" t="str">
        <x:v>Pending</x:v>
      </x:c>
      <x:c r="DE284" s="175" t="str">
        <x:f>IF(L284="","",IF(DC284="","Pending",IF(DD284="Yes","CONDITIONAL — safety override",IF(DC284&gt;=8,"HIGH",IF(DC284&gt;=5,"CONDITIONAL","LOW")))))</x:f>
        <x:v>Pending</x:v>
      </x:c>
      <x:c r="DF284" s="174" t="str">
        <x:v>Pending screening and full-text appraisal; no transferability judgment made at identification.</x:v>
      </x:c>
      <x:c r="DG284" s="174"/>
      <x:c r="DH284" s="174"/>
      <x:c r="DI284" s="174"/>
      <x:c r="DJ284" s="174"/>
      <x:c r="DK284" s="174"/>
      <x:c r="DL284" s="174"/>
      <x:c r="DM284" s="174"/>
      <x:c r="DN284" s="174"/>
      <x:c r="DO284" s="174"/>
      <x:c r="DP284" s="174"/>
      <x:c r="DQ284" s="174"/>
      <x:c r="DR284" s="174"/>
      <x:c r="DS284" s="174"/>
      <x:c r="DT284" s="174"/>
      <x:c r="DU284" s="174"/>
      <x:c r="DV284" s="174"/>
      <x:c r="DW284" s="174"/>
      <x:c r="DX284" s="174"/>
      <x:c r="DY284" s="174"/>
      <x:c r="DZ284" s="174" t="str">
        <x:v>Title/abstract information is insufficient for a substantive scientific, causal, transferability or institutional claim.</x:v>
      </x:c>
      <x:c r="EA284" s="174" t="str">
        <x:v>Pending</x:v>
      </x:c>
      <x:c r="EB284" s="175" t="str">
        <x:f>IF(L284="","",IF(EC284="READY","Yes","No / Pending"))</x:f>
        <x:v>No / Pending</x:v>
      </x:c>
      <x:c r="EC284" s="174" t="str">
        <x:f>IF(L284="","",IF(OR(ISNUMBER(SEARCH("Retracted Publication",Q284)),CM284="Retracted",CN284="Retracted",CM284="Expression of Concern",CN284="Expression of Concern",F284="Not used",CG284="Critical",CH284="High",CH284="Critical"),"BLOCKED — integrity or use restriction",IF(AND(CJ284="Yes",CK284="Yes",CL284="Yes"),IF(AND(CM284="Clear",CN284="Verified — clear"),IF(AND(AND(LEN(TRIM(CF284))&gt;0,LEFT(LOWER(TRIM(CF284)),7)&lt;&gt;"pending"),OR(CG284="High",CG284="Moderate"),OR(CH284="Low",CH284="Some concerns",CH284="Not applicable")),IF(AND(DD284="No",OR(DE284="HIGH",DE284="CONDITIONAL"),AND(LEN(TRIM(DF284))&gt;0,LEFT(LOWER(TRIM(DF284)),7)&lt;&gt;"pending")),IF(AND(AND(LEN(TRIM(DT284))&gt;0,LEFT(LOWER(TRIM(DT284)),7)&lt;&gt;"pending"),AND(LEN(TRIM(DU284))&gt;0,LEFT(LOWER(TRIM(DU284)),7)&lt;&gt;"pending"),OR(AND(LEN(TRIM(DV284))&gt;0,LEFT(LOWER(TRIM(DV284)),7)&lt;&gt;"pending"),AND(LEN(TRIM(DW284))&gt;0,LEFT(LOWER(TRIM(DW284)),7)&lt;&gt;"pending")),AND(LEN(TRIM(DX284))&gt;0,LEFT(LOWER(TRIM(DX284)),7)&lt;&gt;"pending")),IF(AND(F284="Claim-ready",OR(EA284="Strong",EA284="Moderate"),AND(LEN(TRIM(G284))&gt;0,LEFT(LOWER(TRIM(G284)),7)&lt;&gt;"pending"),G284&lt;&gt;"No substantive use decision is permitted from identification metadata alone.",AND(LEN(TRIM(DZ284))&gt;0,LEFT(LOWER(TRIM(DZ284)),7)&lt;&gt;"pending"),DZ284&lt;&gt;"Identification metadata alone does not permit any substantive scientific, causal, operational, or institutional claim.",AND(LEN(TRIM(EI284))&gt;0,LEFT(LOWER(TRIM(EI284)),7)&lt;&gt;"pending"),ISNUMBER(EH284),EH284&gt;0),"READY","PENDING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4" s="174" t="str">
        <x:v>Pending</x:v>
      </x:c>
      <x:c r="EE284" s="174"/>
      <x:c r="EF284" s="174" t="str">
        <x:v>Pending</x:v>
      </x:c>
      <x:c r="EG284" s="174" t="str">
        <x:v>Pending</x:v>
      </x:c>
      <x:c r="EH284" s="177"/>
      <x:c r="EI284" s="500"/>
      <x:c r="EJ284" s="174"/>
      <x:c r="EK284" s="174" t="str">
        <x:v>Pending</x:v>
      </x:c>
      <x:c r="EL284" s="177" t="n">
        <x:v>46272</x:v>
      </x:c>
      <x:c r="EM284" s="174" t="str">
        <x:v>Production PubMed record imported and reconciled to Zotero item 5P5LUNHH;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84" s="181" t="n">
        <x:f>IF(L284="","",(IF(N284&lt;&gt;"",1,0)+IF(O284&lt;&gt;"",1,0)+IF(AJ284&lt;&gt;"",1,0)+IF(AU284&lt;&gt;"",1,0)+IF(BE284&lt;&gt;"",1,0)+IF(CF284&lt;&gt;"",1,0)+IF(CJ284="Yes",1,0)+IF(CL284="Yes",1,0)+IF(DE284&lt;&gt;"Pending",1,0)+IF(F284&lt;&gt;"",1,0)+IF(DZ284&lt;&gt;"",1,0)+IF(EI284&lt;&gt;"",1,0))/12)</x:f>
        <x:v>0.5</x:v>
      </x:c>
    </x:row>
    <x:row r="285">
      <x:c r="A285" s="175" t="str">
        <x:v>EV-0282</x:v>
      </x:c>
      <x:c r="B285" s="174" t="str">
        <x:v>Integrity check</x:v>
      </x:c>
      <x:c r="C285" s="175" t="str">
        <x:f>IF(L285="","",IF(LEFT(EC285,7)="BLOCKED","🔴 Do not use for conclusion",IF(EB285="Yes","🟢 Claim-ready","🟡 Caution / context")))</x:f>
        <x:v>🟡 Caution / context</x:v>
      </x:c>
      <x:c r="D285" s="174" t="str">
        <x:f>IF(L285="","",EC285)</x:f>
        <x:v>PENDING — appropriate appraisal</x:v>
      </x:c>
      <x:c r="E285" s="174" t="str">
        <x:v>P3 — Medium</x:v>
      </x:c>
      <x:c r="F285" s="174" t="str">
        <x:v>Pending</x:v>
      </x:c>
      <x:c r="G285" s="174" t="str">
        <x:v>Title/abstract identify an explicit tactical/public-safety context and readiness domain; retain for full-text assessment.</x:v>
      </x:c>
      <x:c r="H285" s="174" t="str">
        <x:v>Obtain and review lawful full text; confirm human adjudication; then select a design-specific appraisal instrument.</x:v>
      </x:c>
      <x:c r="I285" s="174"/>
      <x:c r="J285" s="174" t="str">
        <x:v>C — Implementation Science</x:v>
      </x:c>
      <x:c r="K285" s="174" t="str">
        <x:v>IDENTIFIED</x:v>
      </x:c>
      <x:c r="L285" s="174" t="str">
        <x:v>Integrating Telemedical Supervision, Responder Apps, and Data-Driven Triage: The RuralRescue Model of Personalized Emergency Care.</x:v>
      </x:c>
      <x:c r="M285" s="174"/>
      <x:c r="N285" s="174" t="str">
        <x:v>Hahnenkamp, Klaus; Flessa, Steffen; Laslo, Timm; Hasebrook, Joachim Paul</x:v>
      </x:c>
      <x:c r="O285" s="176" t="n">
        <x:v>2025</x:v>
      </x:c>
      <x:c r="P285" s="174" t="str">
        <x:v>Journal of personalized medicine</x:v>
      </x:c>
      <x:c r="Q285" s="174" t="str">
        <x:v>Journal Article</x:v>
      </x:c>
      <x:c r="R285" s="174" t="str">
        <x:v>Unclear</x:v>
      </x:c>
      <x:c r="S285" s="174" t="str">
        <x:v>Unknown</x:v>
      </x:c>
      <x:c r="T285" s="174" t="str">
        <x:v>eng</x:v>
      </x:c>
      <x:c r="U285" s="174" t="str">
        <x:v>https://pubmed.ncbi.nlm.nih.gov/40710431/</x:v>
      </x:c>
      <x:c r="V285" s="174" t="str">
        <x:v>10.3390/jpm15070314</x:v>
      </x:c>
      <x:c r="W285" s="175" t="str">
        <x:f>IF(V285="","",LOWER(SUBSTITUTE(SUBSTITUTE(SUBSTITUTE(SUBSTITUTE(TRIM(V285),"https://doi.org/",""),"http://doi.org/",""),"https://dx.doi.org/",""),"doi:","")))</x:f>
        <x:v>10.3390/jpm15070314</x:v>
      </x:c>
      <x:c r="X285" s="174" t="str">
        <x:v>40710431</x:v>
      </x:c>
      <x:c r="Y285" s="174" t="str">
        <x:v>PMC12298807</x:v>
      </x:c>
      <x:c r="Z285" s="174"/>
      <x:c r="AA285" s="174" t="str">
        <x:v>PubMed/MEDLINE</x:v>
      </x:c>
      <x:c r="AB285" s="174" t="str">
        <x:v>PUBMED-C-v1.0-2026-08-28</x:v>
      </x:c>
      <x:c r="AC285" s="174" t="str">
        <x:v>SP-PUBMED-C-20260828</x:v>
      </x:c>
      <x:c r="AD285" s="177" t="n">
        <x:v>46262</x:v>
      </x:c>
      <x:c r="AE285" s="177" t="n">
        <x:v>46272</x:v>
      </x:c>
      <x:c r="AF285" s="174" t="str">
        <x:v>DSDH9DAX</x:v>
      </x:c>
      <x:c r="AG285" s="174"/>
      <x:c r="AH285" s="174" t="str">
        <x:v>Tactical Athlete → Operational Readiness Brazil</x:v>
      </x:c>
      <x:c r="AI285" s="174" t="str">
        <x:v>evidence-family:C</x:v>
      </x:c>
      <x:c r="AJ285" s="174"/>
      <x:c r="AK285" s="175" t="str">
        <x:f>IF(AJ285="","",IF(OR(LOWER(AJ285)="brazil",LOWER(AJ285)="brasil"),"Yes","No"))</x:f>
      </x:c>
      <x:c r="AL285" s="174"/>
      <x:c r="AM285" s="174"/>
      <x:c r="AN285" s="174"/>
      <x:c r="AO285" s="178"/>
      <x:c r="AP285" s="174"/>
      <x:c r="AQ285" s="174"/>
      <x:c r="AR285" s="174"/>
      <x:c r="AS285" s="174"/>
      <x:c r="AT285" s="174"/>
      <x:c r="AU285" s="174"/>
      <x:c r="AV285" s="174"/>
      <x:c r="AW285" s="174"/>
      <x:c r="AX285" s="174"/>
      <x:c r="AY285" s="174"/>
      <x:c r="AZ285" s="174"/>
      <x:c r="BA285" s="174"/>
      <x:c r="BB285" s="174"/>
      <x:c r="BC285" s="174"/>
      <x:c r="BD285" s="174"/>
      <x:c r="BE285" s="174"/>
      <x:c r="BF285" s="174"/>
      <x:c r="BG285" s="174"/>
      <x:c r="BH285" s="174"/>
      <x:c r="BI285" s="174"/>
      <x:c r="BJ285" s="174"/>
      <x:c r="BK285" s="174"/>
      <x:c r="BL285" s="174"/>
      <x:c r="BM285" s="174"/>
      <x:c r="BN285" s="174"/>
      <x:c r="BO285" s="174"/>
      <x:c r="BP285" s="174"/>
      <x:c r="BQ285" s="174"/>
      <x:c r="BR285" s="174"/>
      <x:c r="BS285" s="174"/>
      <x:c r="BT285" s="174"/>
      <x:c r="BU285" s="174"/>
      <x:c r="BV285" s="174"/>
      <x:c r="BW285" s="174"/>
      <x:c r="BX285" s="174"/>
      <x:c r="BY285" s="174"/>
      <x:c r="BZ285" s="174"/>
      <x:c r="CA285" s="174"/>
      <x:c r="CB285" s="174"/>
      <x:c r="CC285" s="174"/>
      <x:c r="CD285" s="174"/>
      <x:c r="CE285" s="174"/>
      <x:c r="CF285" s="174"/>
      <x:c r="CG285" s="174"/>
      <x:c r="CH285" s="174"/>
      <x:c r="CI285" s="179"/>
      <x:c r="CJ285" s="174" t="str">
        <x:v>Yes</x:v>
      </x:c>
      <x:c r="CK285" s="174" t="str">
        <x:v>Yes</x:v>
      </x:c>
      <x:c r="CL285" s="174" t="str">
        <x:v>Yes</x:v>
      </x:c>
      <x:c r="CM285" s="174" t="str">
        <x:v>Clear</x:v>
      </x:c>
      <x:c r="CN285" s="174" t="str">
        <x:v>Verified — clear</x:v>
      </x:c>
      <x:c r="CO285" s="177" t="n">
        <x:v>46272</x:v>
      </x:c>
      <x:c r="CP285" s="174" t="str">
        <x:v>https://pubmed.ncbi.nlm.nih.gov/40710431/</x:v>
      </x:c>
      <x:c r="CQ285" s="174"/>
      <x:c r="CR285" s="174"/>
      <x:c r="CS285" s="174"/>
      <x:c r="CT285" s="174"/>
      <x:c r="CU285" s="176"/>
      <x:c r="CV285" s="176"/>
      <x:c r="CW285" s="176"/>
      <x:c r="CX285" s="176"/>
      <x:c r="CY285" s="176"/>
      <x:c r="CZ285" s="176"/>
      <x:c r="DA285" s="176"/>
      <x:c r="DB285" s="175" t="str">
        <x:f>IF(L285="","",IF(AND(COUNT(CU285:DA285)=7,OR(CU285=0,CU285=1,CU285=2),OR(CV285=0,CV285=1,CV285=2),OR(CW285=0,CW285=1,CW285=2),OR(CX285=0,CX285=1,CX285=2),OR(CY285=0,CY285=1,CY285=2),OR(CZ285=0,CZ285=1,CZ285=2),OR(DA285=0,DA285=1,DA285=2)),SUM(CU285:DA285),""))</x:f>
      </x:c>
      <x:c r="DC285" s="180" t="str">
        <x:f>IF(DB285="","",ROUND(DB285/14*10,1))</x:f>
      </x:c>
      <x:c r="DD285" s="174" t="str">
        <x:v>Pending</x:v>
      </x:c>
      <x:c r="DE285" s="175" t="str">
        <x:f>IF(L285="","",IF(DC285="","Pending",IF(DD285="Yes","CONDITIONAL — safety override",IF(DC285&gt;=8,"HIGH",IF(DC285&gt;=5,"CONDITIONAL","LOW")))))</x:f>
        <x:v>Pending</x:v>
      </x:c>
      <x:c r="DF285" s="174" t="str">
        <x:v>Pending screening and full-text appraisal; no transferability judgment made at identification.</x:v>
      </x:c>
      <x:c r="DG285" s="174"/>
      <x:c r="DH285" s="174"/>
      <x:c r="DI285" s="174"/>
      <x:c r="DJ285" s="174"/>
      <x:c r="DK285" s="174"/>
      <x:c r="DL285" s="174"/>
      <x:c r="DM285" s="174"/>
      <x:c r="DN285" s="174"/>
      <x:c r="DO285" s="174"/>
      <x:c r="DP285" s="174"/>
      <x:c r="DQ285" s="174"/>
      <x:c r="DR285" s="174"/>
      <x:c r="DS285" s="174"/>
      <x:c r="DT285" s="174"/>
      <x:c r="DU285" s="174"/>
      <x:c r="DV285" s="174"/>
      <x:c r="DW285" s="174"/>
      <x:c r="DX285" s="174"/>
      <x:c r="DY285" s="174"/>
      <x:c r="DZ285" s="174" t="str">
        <x:v>Title/abstract screening alone does not establish effectiveness, causality, methodological quality, transferability to Brazilian public safety or an institutional recommendation.</x:v>
      </x:c>
      <x:c r="EA285" s="174" t="str">
        <x:v>Pending</x:v>
      </x:c>
      <x:c r="EB285" s="175" t="str">
        <x:f>IF(L285="","",IF(EC285="READY","Yes","No / Pending"))</x:f>
        <x:v>No / Pending</x:v>
      </x:c>
      <x:c r="EC285" s="174" t="str">
        <x:f>IF(L285="","",IF(OR(ISNUMBER(SEARCH("Retracted Publication",Q285)),CM285="Retracted",CN285="Retracted",CM285="Expression of Concern",CN285="Expression of Concern",F285="Not used",CG285="Critical",CH285="High",CH285="Critical"),"BLOCKED — integrity or use restriction",IF(AND(CJ285="Yes",CK285="Yes",CL285="Yes"),IF(AND(CM285="Clear",CN285="Verified — clear"),IF(AND(AND(LEN(TRIM(CF285))&gt;0,LEFT(LOWER(TRIM(CF285)),7)&lt;&gt;"pending"),OR(CG285="High",CG285="Moderate"),OR(CH285="Low",CH285="Some concerns",CH285="Not applicable")),IF(AND(DD285="No",OR(DE285="HIGH",DE285="CONDITIONAL"),AND(LEN(TRIM(DF285))&gt;0,LEFT(LOWER(TRIM(DF285)),7)&lt;&gt;"pending")),IF(AND(AND(LEN(TRIM(DT285))&gt;0,LEFT(LOWER(TRIM(DT285)),7)&lt;&gt;"pending"),AND(LEN(TRIM(DU285))&gt;0,LEFT(LOWER(TRIM(DU285)),7)&lt;&gt;"pending"),OR(AND(LEN(TRIM(DV285))&gt;0,LEFT(LOWER(TRIM(DV285)),7)&lt;&gt;"pending"),AND(LEN(TRIM(DW285))&gt;0,LEFT(LOWER(TRIM(DW285)),7)&lt;&gt;"pending")),AND(LEN(TRIM(DX285))&gt;0,LEFT(LOWER(TRIM(DX285)),7)&lt;&gt;"pending")),IF(AND(F285="Claim-ready",OR(EA285="Strong",EA285="Moderate"),AND(LEN(TRIM(G285))&gt;0,LEFT(LOWER(TRIM(G285)),7)&lt;&gt;"pending"),G285&lt;&gt;"No substantive use decision is permitted from identification metadata alone.",AND(LEN(TRIM(DZ285))&gt;0,LEFT(LOWER(TRIM(DZ285)),7)&lt;&gt;"pending"),DZ285&lt;&gt;"Identification metadata alone does not permit any substantive scientific, causal, operational, or institutional claim.",AND(LEN(TRIM(EI285))&gt;0,LEFT(LOWER(TRIM(EI285)),7)&lt;&gt;"pending"),ISNUMBER(EH285),EH285&gt;0),"READY","PENDING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5" s="174" t="str">
        <x:v>Pending</x:v>
      </x:c>
      <x:c r="EE285" s="174"/>
      <x:c r="EF285" s="174" t="str">
        <x:v>Pending</x:v>
      </x:c>
      <x:c r="EG285" s="174" t="str">
        <x:v>Pending</x:v>
      </x:c>
      <x:c r="EH285" s="177"/>
      <x:c r="EI285" s="500"/>
      <x:c r="EJ285" s="174"/>
      <x:c r="EK285" s="174" t="str">
        <x:v>Pending</x:v>
      </x:c>
      <x:c r="EL285" s="177" t="n">
        <x:v>46272</x:v>
      </x:c>
      <x:c r="EM285" s="174" t="str">
        <x:v>Production PubMed record imported and reconciled to Zotero item DSDH9DAX;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5" s="181" t="n">
        <x:f>IF(L285="","",(IF(N285&lt;&gt;"",1,0)+IF(O285&lt;&gt;"",1,0)+IF(AJ285&lt;&gt;"",1,0)+IF(AU285&lt;&gt;"",1,0)+IF(BE285&lt;&gt;"",1,0)+IF(CF285&lt;&gt;"",1,0)+IF(CJ285="Yes",1,0)+IF(CL285="Yes",1,0)+IF(DE285&lt;&gt;"Pending",1,0)+IF(F285&lt;&gt;"",1,0)+IF(DZ285&lt;&gt;"",1,0)+IF(EI285&lt;&gt;"",1,0))/12)</x:f>
        <x:v>0.5</x:v>
      </x:c>
    </x:row>
    <x:row r="286">
      <x:c r="A286" s="175" t="str">
        <x:v>EV-0283</x:v>
      </x:c>
      <x:c r="B286" s="174" t="str">
        <x:v>Integrity check</x:v>
      </x:c>
      <x:c r="C286" s="175" t="str">
        <x:f>IF(L286="","",IF(LEFT(EC286,7)="BLOCKED","🔴 Do not use for conclusion",IF(EB286="Yes","🟢 Claim-ready","🟡 Caution / context")))</x:f>
        <x:v>🟡 Caution / context</x:v>
      </x:c>
      <x:c r="D286" s="174" t="str">
        <x:f>IF(L286="","",EC286)</x:f>
        <x:v>PENDING — appropriate appraisal</x:v>
      </x:c>
      <x:c r="E286" s="174" t="str">
        <x:v>P3 — Medium</x:v>
      </x:c>
      <x:c r="F286" s="174" t="str">
        <x:v>Pending</x:v>
      </x:c>
      <x:c r="G286" s="174" t="str">
        <x:v>A potentially relevant concept is present, but direct applicability is ambiguous at title/abstract level.</x:v>
      </x:c>
      <x:c r="H286" s="174" t="str">
        <x:v>Human title/abstract adjudication; retrieve full text if relevance remains plausible.</x:v>
      </x:c>
      <x:c r="I286" s="174"/>
      <x:c r="J286" s="174" t="str">
        <x:v>A — Core</x:v>
      </x:c>
      <x:c r="K286" s="174" t="str">
        <x:v>IDENTIFIED</x:v>
      </x:c>
      <x:c r="L286" s="174" t="str">
        <x:v>Enhancing Operational Readiness Through Temporomandibular Disorders Education in the Military Health System.</x:v>
      </x:c>
      <x:c r="M286" s="174"/>
      <x:c r="N286" s="174" t="str">
        <x:v>Hawkins, Commander James; Cervero, Ronald; Durning, Steven J</x:v>
      </x:c>
      <x:c r="O286" s="176" t="n">
        <x:v>2025</x:v>
      </x:c>
      <x:c r="P286" s="174" t="str">
        <x:v>Military medicine</x:v>
      </x:c>
      <x:c r="Q286" s="174" t="str">
        <x:v>Journal Article</x:v>
      </x:c>
      <x:c r="R286" s="174" t="str">
        <x:v>Unclear</x:v>
      </x:c>
      <x:c r="S286" s="174" t="str">
        <x:v>Unknown</x:v>
      </x:c>
      <x:c r="T286" s="174" t="str">
        <x:v>eng</x:v>
      </x:c>
      <x:c r="U286" s="174" t="str">
        <x:v>https://pubmed.ncbi.nlm.nih.gov/40698553/</x:v>
      </x:c>
      <x:c r="V286" s="174" t="str">
        <x:v>10.1093/milmed/usaf027</x:v>
      </x:c>
      <x:c r="W286" s="175" t="str">
        <x:f>IF(V286="","",LOWER(SUBSTITUTE(SUBSTITUTE(SUBSTITUTE(SUBSTITUTE(TRIM(V286),"https://doi.org/",""),"http://doi.org/",""),"https://dx.doi.org/",""),"doi:","")))</x:f>
        <x:v>10.1093/milmed/usaf027</x:v>
      </x:c>
      <x:c r="X286" s="174" t="str">
        <x:v>40698553</x:v>
      </x:c>
      <x:c r="Y286" s="174" t="str"/>
      <x:c r="Z286" s="174"/>
      <x:c r="AA286" s="174" t="str">
        <x:v>PubMed/MEDLINE</x:v>
      </x:c>
      <x:c r="AB286" s="174" t="str">
        <x:v>PUBMED-A-v1.0-2026-08-28</x:v>
      </x:c>
      <x:c r="AC286" s="174" t="str">
        <x:v>SP-PUBMED-A-20260828</x:v>
      </x:c>
      <x:c r="AD286" s="177" t="n">
        <x:v>46262</x:v>
      </x:c>
      <x:c r="AE286" s="177" t="n">
        <x:v>46272</x:v>
      </x:c>
      <x:c r="AF286" s="174" t="str">
        <x:v>UWQEZFAA</x:v>
      </x:c>
      <x:c r="AG286" s="174"/>
      <x:c r="AH286" s="174" t="str">
        <x:v>Tactical Athlete → Operational Readiness Brazil</x:v>
      </x:c>
      <x:c r="AI286" s="174" t="str">
        <x:v>evidence-family:A</x:v>
      </x:c>
      <x:c r="AJ286" s="174"/>
      <x:c r="AK286" s="175" t="str">
        <x:f>IF(AJ286="","",IF(OR(LOWER(AJ286)="brazil",LOWER(AJ286)="brasil"),"Yes","No"))</x:f>
      </x:c>
      <x:c r="AL286" s="174"/>
      <x:c r="AM286" s="174"/>
      <x:c r="AN286" s="174"/>
      <x:c r="AO286" s="178"/>
      <x:c r="AP286" s="174"/>
      <x:c r="AQ286" s="174"/>
      <x:c r="AR286" s="174"/>
      <x:c r="AS286" s="174"/>
      <x:c r="AT286" s="174"/>
      <x:c r="AU286" s="174"/>
      <x:c r="AV286" s="174"/>
      <x:c r="AW286" s="174"/>
      <x:c r="AX286" s="174"/>
      <x:c r="AY286" s="174"/>
      <x:c r="AZ286" s="174"/>
      <x:c r="BA286" s="174"/>
      <x:c r="BB286" s="174"/>
      <x:c r="BC286" s="174"/>
      <x:c r="BD286" s="174"/>
      <x:c r="BE286" s="174"/>
      <x:c r="BF286" s="174"/>
      <x:c r="BG286" s="174"/>
      <x:c r="BH286" s="174"/>
      <x:c r="BI286" s="174"/>
      <x:c r="BJ286" s="174"/>
      <x:c r="BK286" s="174"/>
      <x:c r="BL286" s="174"/>
      <x:c r="BM286" s="174"/>
      <x:c r="BN286" s="174"/>
      <x:c r="BO286" s="174"/>
      <x:c r="BP286" s="174"/>
      <x:c r="BQ286" s="174"/>
      <x:c r="BR286" s="174"/>
      <x:c r="BS286" s="174"/>
      <x:c r="BT286" s="174"/>
      <x:c r="BU286" s="174"/>
      <x:c r="BV286" s="174"/>
      <x:c r="BW286" s="174"/>
      <x:c r="BX286" s="174"/>
      <x:c r="BY286" s="174"/>
      <x:c r="BZ286" s="174"/>
      <x:c r="CA286" s="174"/>
      <x:c r="CB286" s="174"/>
      <x:c r="CC286" s="174"/>
      <x:c r="CD286" s="174"/>
      <x:c r="CE286" s="174"/>
      <x:c r="CF286" s="174"/>
      <x:c r="CG286" s="174"/>
      <x:c r="CH286" s="174"/>
      <x:c r="CI286" s="179"/>
      <x:c r="CJ286" s="174" t="str">
        <x:v>Yes</x:v>
      </x:c>
      <x:c r="CK286" s="174" t="str">
        <x:v>Yes</x:v>
      </x:c>
      <x:c r="CL286" s="174" t="str">
        <x:v>Yes</x:v>
      </x:c>
      <x:c r="CM286" s="174" t="str">
        <x:v>Clear</x:v>
      </x:c>
      <x:c r="CN286" s="174" t="str">
        <x:v>Verified — clear</x:v>
      </x:c>
      <x:c r="CO286" s="177" t="n">
        <x:v>46272</x:v>
      </x:c>
      <x:c r="CP286" s="174" t="str">
        <x:v>https://pubmed.ncbi.nlm.nih.gov/40698553/</x:v>
      </x:c>
      <x:c r="CQ286" s="174"/>
      <x:c r="CR286" s="174"/>
      <x:c r="CS286" s="174"/>
      <x:c r="CT286" s="174"/>
      <x:c r="CU286" s="176"/>
      <x:c r="CV286" s="176"/>
      <x:c r="CW286" s="176"/>
      <x:c r="CX286" s="176"/>
      <x:c r="CY286" s="176"/>
      <x:c r="CZ286" s="176"/>
      <x:c r="DA286" s="176"/>
      <x:c r="DB286" s="175" t="str">
        <x:f>IF(L286="","",IF(AND(COUNT(CU286:DA286)=7,OR(CU286=0,CU286=1,CU286=2),OR(CV286=0,CV286=1,CV286=2),OR(CW286=0,CW286=1,CW286=2),OR(CX286=0,CX286=1,CX286=2),OR(CY286=0,CY286=1,CY286=2),OR(CZ286=0,CZ286=1,CZ286=2),OR(DA286=0,DA286=1,DA286=2)),SUM(CU286:DA286),""))</x:f>
      </x:c>
      <x:c r="DC286" s="180" t="str">
        <x:f>IF(DB286="","",ROUND(DB286/14*10,1))</x:f>
      </x:c>
      <x:c r="DD286" s="174" t="str">
        <x:v>Pending</x:v>
      </x:c>
      <x:c r="DE286" s="175" t="str">
        <x:f>IF(L286="","",IF(DC286="","Pending",IF(DD286="Yes","CONDITIONAL — safety override",IF(DC286&gt;=8,"HIGH",IF(DC286&gt;=5,"CONDITIONAL","LOW")))))</x:f>
        <x:v>Pending</x:v>
      </x:c>
      <x:c r="DF286" s="174" t="str">
        <x:v>Pending screening and full-text appraisal; no transferability judgment made at identification.</x:v>
      </x:c>
      <x:c r="DG286" s="174"/>
      <x:c r="DH286" s="174"/>
      <x:c r="DI286" s="174"/>
      <x:c r="DJ286" s="174"/>
      <x:c r="DK286" s="174"/>
      <x:c r="DL286" s="174"/>
      <x:c r="DM286" s="174"/>
      <x:c r="DN286" s="174"/>
      <x:c r="DO286" s="174"/>
      <x:c r="DP286" s="174"/>
      <x:c r="DQ286" s="174"/>
      <x:c r="DR286" s="174"/>
      <x:c r="DS286" s="174"/>
      <x:c r="DT286" s="174"/>
      <x:c r="DU286" s="174"/>
      <x:c r="DV286" s="174"/>
      <x:c r="DW286" s="174"/>
      <x:c r="DX286" s="174"/>
      <x:c r="DY286" s="174"/>
      <x:c r="DZ286" s="174" t="str">
        <x:v>Title/abstract information is insufficient for a substantive scientific, causal, transferability or institutional claim.</x:v>
      </x:c>
      <x:c r="EA286" s="174" t="str">
        <x:v>Pending</x:v>
      </x:c>
      <x:c r="EB286" s="175" t="str">
        <x:f>IF(L286="","",IF(EC286="READY","Yes","No / Pending"))</x:f>
        <x:v>No / Pending</x:v>
      </x:c>
      <x:c r="EC286" s="174" t="str">
        <x:f>IF(L286="","",IF(OR(ISNUMBER(SEARCH("Retracted Publication",Q286)),CM286="Retracted",CN286="Retracted",CM286="Expression of Concern",CN286="Expression of Concern",F286="Not used",CG286="Critical",CH286="High",CH286="Critical"),"BLOCKED — integrity or use restriction",IF(AND(CJ286="Yes",CK286="Yes",CL286="Yes"),IF(AND(CM286="Clear",CN286="Verified — clear"),IF(AND(AND(LEN(TRIM(CF286))&gt;0,LEFT(LOWER(TRIM(CF286)),7)&lt;&gt;"pending"),OR(CG286="High",CG286="Moderate"),OR(CH286="Low",CH286="Some concerns",CH286="Not applicable")),IF(AND(DD286="No",OR(DE286="HIGH",DE286="CONDITIONAL"),AND(LEN(TRIM(DF286))&gt;0,LEFT(LOWER(TRIM(DF286)),7)&lt;&gt;"pending")),IF(AND(AND(LEN(TRIM(DT286))&gt;0,LEFT(LOWER(TRIM(DT286)),7)&lt;&gt;"pending"),AND(LEN(TRIM(DU286))&gt;0,LEFT(LOWER(TRIM(DU286)),7)&lt;&gt;"pending"),OR(AND(LEN(TRIM(DV286))&gt;0,LEFT(LOWER(TRIM(DV286)),7)&lt;&gt;"pending"),AND(LEN(TRIM(DW286))&gt;0,LEFT(LOWER(TRIM(DW286)),7)&lt;&gt;"pending")),AND(LEN(TRIM(DX286))&gt;0,LEFT(LOWER(TRIM(DX286)),7)&lt;&gt;"pending")),IF(AND(F286="Claim-ready",OR(EA286="Strong",EA286="Moderate"),AND(LEN(TRIM(G286))&gt;0,LEFT(LOWER(TRIM(G286)),7)&lt;&gt;"pending"),G286&lt;&gt;"No substantive use decision is permitted from identification metadata alone.",AND(LEN(TRIM(DZ286))&gt;0,LEFT(LOWER(TRIM(DZ286)),7)&lt;&gt;"pending"),DZ286&lt;&gt;"Identification metadata alone does not permit any substantive scientific, causal, operational, or institutional claim.",AND(LEN(TRIM(EI286))&gt;0,LEFT(LOWER(TRIM(EI286)),7)&lt;&gt;"pending"),ISNUMBER(EH286),EH286&gt;0),"READY","PENDING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6" s="174" t="str">
        <x:v>Pending</x:v>
      </x:c>
      <x:c r="EE286" s="174"/>
      <x:c r="EF286" s="174" t="str">
        <x:v>Pending</x:v>
      </x:c>
      <x:c r="EG286" s="174" t="str">
        <x:v>Pending</x:v>
      </x:c>
      <x:c r="EH286" s="177"/>
      <x:c r="EI286" s="500"/>
      <x:c r="EJ286" s="174"/>
      <x:c r="EK286" s="174" t="str">
        <x:v>Pending</x:v>
      </x:c>
      <x:c r="EL286" s="177" t="n">
        <x:v>46272</x:v>
      </x:c>
      <x:c r="EM286" s="174" t="str">
        <x:v>Production PubMed record imported and reconciled to Zotero item UWQEZFAA;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86" s="181" t="n">
        <x:f>IF(L286="","",(IF(N286&lt;&gt;"",1,0)+IF(O286&lt;&gt;"",1,0)+IF(AJ286&lt;&gt;"",1,0)+IF(AU286&lt;&gt;"",1,0)+IF(BE286&lt;&gt;"",1,0)+IF(CF286&lt;&gt;"",1,0)+IF(CJ286="Yes",1,0)+IF(CL286="Yes",1,0)+IF(DE286&lt;&gt;"Pending",1,0)+IF(F286&lt;&gt;"",1,0)+IF(DZ286&lt;&gt;"",1,0)+IF(EI286&lt;&gt;"",1,0))/12)</x:f>
        <x:v>0.5</x:v>
      </x:c>
    </x:row>
    <x:row r="287">
      <x:c r="A287" s="175" t="str">
        <x:v>EV-0284</x:v>
      </x:c>
      <x:c r="B287" s="174" t="str">
        <x:v>Integrity check</x:v>
      </x:c>
      <x:c r="C287" s="175" t="str">
        <x:f>IF(L287="","",IF(LEFT(EC287,7)="BLOCKED","🔴 Do not use for conclusion",IF(EB287="Yes","🟢 Claim-ready","🟡 Caution / context")))</x:f>
        <x:v>🟡 Caution / context</x:v>
      </x:c>
      <x:c r="D287" s="174" t="str">
        <x:f>IF(L287="","",EC287)</x:f>
        <x:v>PENDING — appropriate appraisal</x:v>
      </x:c>
      <x:c r="E287" s="174" t="str">
        <x:v>P3 — Medium</x:v>
      </x:c>
      <x:c r="F287" s="174" t="str">
        <x:v>Pending</x:v>
      </x:c>
      <x:c r="G287" s="174" t="str">
        <x:v>Title/abstract identify an explicit tactical/public-safety context and readiness domain; retain for full-text assessment.</x:v>
      </x:c>
      <x:c r="H287" s="174" t="str">
        <x:v>Obtain and review lawful full text; confirm human adjudication; then select a design-specific appraisal instrument.</x:v>
      </x:c>
      <x:c r="I287" s="174"/>
      <x:c r="J287" s="174" t="str">
        <x:v>A — Core</x:v>
      </x:c>
      <x:c r="K287" s="174" t="str">
        <x:v>IDENTIFIED</x:v>
      </x:c>
      <x:c r="L287" s="174" t="str">
        <x:v>[Return to work-return to duty : The importance of rehabilitation in peace and armed conflict].</x:v>
      </x:c>
      <x:c r="M287" s="174"/>
      <x:c r="N287" s="174" t="str">
        <x:v>Lison, Andreas; Simmel, S; Reimertz, C; Meyer, J</x:v>
      </x:c>
      <x:c r="O287" s="176" t="n">
        <x:v>2025</x:v>
      </x:c>
      <x:c r="P287" s="174" t="str">
        <x:v>Orthopadie (Heidelberg, Germany)</x:v>
      </x:c>
      <x:c r="Q287" s="174" t="str">
        <x:v>English Abstract; Journal Article; Review</x:v>
      </x:c>
      <x:c r="R287" s="174" t="str">
        <x:v>Unclear</x:v>
      </x:c>
      <x:c r="S287" s="174" t="str">
        <x:v>Unknown</x:v>
      </x:c>
      <x:c r="T287" s="174" t="str">
        <x:v>ger</x:v>
      </x:c>
      <x:c r="U287" s="174" t="str">
        <x:v>https://pubmed.ncbi.nlm.nih.gov/40664844/</x:v>
      </x:c>
      <x:c r="V287" s="174" t="str">
        <x:v>10.1007/s00132-025-04680-1</x:v>
      </x:c>
      <x:c r="W287" s="175" t="str">
        <x:f>IF(V287="","",LOWER(SUBSTITUTE(SUBSTITUTE(SUBSTITUTE(SUBSTITUTE(TRIM(V287),"https://doi.org/",""),"http://doi.org/",""),"https://dx.doi.org/",""),"doi:","")))</x:f>
        <x:v>10.1007/s00132-025-04680-1</x:v>
      </x:c>
      <x:c r="X287" s="174" t="str">
        <x:v>40664844</x:v>
      </x:c>
      <x:c r="Y287" s="174" t="str"/>
      <x:c r="Z287" s="174"/>
      <x:c r="AA287" s="174" t="str">
        <x:v>PubMed/MEDLINE</x:v>
      </x:c>
      <x:c r="AB287" s="174" t="str">
        <x:v>PUBMED-A-v1.0-2026-08-28</x:v>
      </x:c>
      <x:c r="AC287" s="174" t="str">
        <x:v>SP-PUBMED-A-20260828</x:v>
      </x:c>
      <x:c r="AD287" s="177" t="n">
        <x:v>46262</x:v>
      </x:c>
      <x:c r="AE287" s="177" t="n">
        <x:v>46272</x:v>
      </x:c>
      <x:c r="AF287" s="174" t="str">
        <x:v>TUT3632J</x:v>
      </x:c>
      <x:c r="AG287" s="174"/>
      <x:c r="AH287" s="174" t="str">
        <x:v>Tactical Athlete → Operational Readiness Brazil</x:v>
      </x:c>
      <x:c r="AI287" s="174" t="str">
        <x:v>evidence-family:A</x:v>
      </x:c>
      <x:c r="AJ287" s="174"/>
      <x:c r="AK287" s="175" t="str">
        <x:f>IF(AJ287="","",IF(OR(LOWER(AJ287)="brazil",LOWER(AJ287)="brasil"),"Yes","No"))</x:f>
      </x:c>
      <x:c r="AL287" s="174"/>
      <x:c r="AM287" s="174"/>
      <x:c r="AN287" s="174"/>
      <x:c r="AO287" s="178"/>
      <x:c r="AP287" s="174"/>
      <x:c r="AQ287" s="174"/>
      <x:c r="AR287" s="174"/>
      <x:c r="AS287" s="174"/>
      <x:c r="AT287" s="174"/>
      <x:c r="AU287" s="174"/>
      <x:c r="AV287" s="174"/>
      <x:c r="AW287" s="174"/>
      <x:c r="AX287" s="174"/>
      <x:c r="AY287" s="174"/>
      <x:c r="AZ287" s="174"/>
      <x:c r="BA287" s="174"/>
      <x:c r="BB287" s="174"/>
      <x:c r="BC287" s="174"/>
      <x:c r="BD287" s="174"/>
      <x:c r="BE287" s="174"/>
      <x:c r="BF287" s="174"/>
      <x:c r="BG287" s="174"/>
      <x:c r="BH287" s="174"/>
      <x:c r="BI287" s="174"/>
      <x:c r="BJ287" s="174"/>
      <x:c r="BK287" s="174"/>
      <x:c r="BL287" s="174"/>
      <x:c r="BM287" s="174"/>
      <x:c r="BN287" s="174"/>
      <x:c r="BO287" s="174"/>
      <x:c r="BP287" s="174"/>
      <x:c r="BQ287" s="174"/>
      <x:c r="BR287" s="174"/>
      <x:c r="BS287" s="174"/>
      <x:c r="BT287" s="174"/>
      <x:c r="BU287" s="174"/>
      <x:c r="BV287" s="174"/>
      <x:c r="BW287" s="174"/>
      <x:c r="BX287" s="174"/>
      <x:c r="BY287" s="174"/>
      <x:c r="BZ287" s="174"/>
      <x:c r="CA287" s="174"/>
      <x:c r="CB287" s="174"/>
      <x:c r="CC287" s="174"/>
      <x:c r="CD287" s="174"/>
      <x:c r="CE287" s="174"/>
      <x:c r="CF287" s="174"/>
      <x:c r="CG287" s="174"/>
      <x:c r="CH287" s="174"/>
      <x:c r="CI287" s="179"/>
      <x:c r="CJ287" s="174" t="str">
        <x:v>Yes</x:v>
      </x:c>
      <x:c r="CK287" s="174" t="str">
        <x:v>Yes</x:v>
      </x:c>
      <x:c r="CL287" s="174" t="str">
        <x:v>Yes</x:v>
      </x:c>
      <x:c r="CM287" s="174" t="str">
        <x:v>Clear</x:v>
      </x:c>
      <x:c r="CN287" s="174" t="str">
        <x:v>Verified — clear</x:v>
      </x:c>
      <x:c r="CO287" s="177" t="n">
        <x:v>46272</x:v>
      </x:c>
      <x:c r="CP287" s="174" t="str">
        <x:v>https://pubmed.ncbi.nlm.nih.gov/40664844/</x:v>
      </x:c>
      <x:c r="CQ287" s="174"/>
      <x:c r="CR287" s="174"/>
      <x:c r="CS287" s="174"/>
      <x:c r="CT287" s="174"/>
      <x:c r="CU287" s="176"/>
      <x:c r="CV287" s="176"/>
      <x:c r="CW287" s="176"/>
      <x:c r="CX287" s="176"/>
      <x:c r="CY287" s="176"/>
      <x:c r="CZ287" s="176"/>
      <x:c r="DA287" s="176"/>
      <x:c r="DB287" s="175" t="str">
        <x:f>IF(L287="","",IF(AND(COUNT(CU287:DA287)=7,OR(CU287=0,CU287=1,CU287=2),OR(CV287=0,CV287=1,CV287=2),OR(CW287=0,CW287=1,CW287=2),OR(CX287=0,CX287=1,CX287=2),OR(CY287=0,CY287=1,CY287=2),OR(CZ287=0,CZ287=1,CZ287=2),OR(DA287=0,DA287=1,DA287=2)),SUM(CU287:DA287),""))</x:f>
      </x:c>
      <x:c r="DC287" s="180" t="str">
        <x:f>IF(DB287="","",ROUND(DB287/14*10,1))</x:f>
      </x:c>
      <x:c r="DD287" s="174" t="str">
        <x:v>Pending</x:v>
      </x:c>
      <x:c r="DE287" s="175" t="str">
        <x:f>IF(L287="","",IF(DC287="","Pending",IF(DD287="Yes","CONDITIONAL — safety override",IF(DC287&gt;=8,"HIGH",IF(DC287&gt;=5,"CONDITIONAL","LOW")))))</x:f>
        <x:v>Pending</x:v>
      </x:c>
      <x:c r="DF287" s="174" t="str">
        <x:v>Pending screening and full-text appraisal; no transferability judgment made at identification.</x:v>
      </x:c>
      <x:c r="DG287" s="174"/>
      <x:c r="DH287" s="174"/>
      <x:c r="DI287" s="174"/>
      <x:c r="DJ287" s="174"/>
      <x:c r="DK287" s="174"/>
      <x:c r="DL287" s="174"/>
      <x:c r="DM287" s="174"/>
      <x:c r="DN287" s="174"/>
      <x:c r="DO287" s="174"/>
      <x:c r="DP287" s="174"/>
      <x:c r="DQ287" s="174"/>
      <x:c r="DR287" s="174"/>
      <x:c r="DS287" s="174"/>
      <x:c r="DT287" s="174"/>
      <x:c r="DU287" s="174"/>
      <x:c r="DV287" s="174"/>
      <x:c r="DW287" s="174"/>
      <x:c r="DX287" s="174"/>
      <x:c r="DY287" s="174"/>
      <x:c r="DZ287" s="174" t="str">
        <x:v>Title/abstract screening alone does not establish effectiveness, causality, methodological quality, transferability to Brazilian public safety or an institutional recommendation.</x:v>
      </x:c>
      <x:c r="EA287" s="174" t="str">
        <x:v>Pending</x:v>
      </x:c>
      <x:c r="EB287" s="175" t="str">
        <x:f>IF(L287="","",IF(EC287="READY","Yes","No / Pending"))</x:f>
        <x:v>No / Pending</x:v>
      </x:c>
      <x:c r="EC287" s="174" t="str">
        <x:f>IF(L287="","",IF(OR(ISNUMBER(SEARCH("Retracted Publication",Q287)),CM287="Retracted",CN287="Retracted",CM287="Expression of Concern",CN287="Expression of Concern",F287="Not used",CG287="Critical",CH287="High",CH287="Critical"),"BLOCKED — integrity or use restriction",IF(AND(CJ287="Yes",CK287="Yes",CL287="Yes"),IF(AND(CM287="Clear",CN287="Verified — clear"),IF(AND(AND(LEN(TRIM(CF287))&gt;0,LEFT(LOWER(TRIM(CF287)),7)&lt;&gt;"pending"),OR(CG287="High",CG287="Moderate"),OR(CH287="Low",CH287="Some concerns",CH287="Not applicable")),IF(AND(DD287="No",OR(DE287="HIGH",DE287="CONDITIONAL"),AND(LEN(TRIM(DF287))&gt;0,LEFT(LOWER(TRIM(DF287)),7)&lt;&gt;"pending")),IF(AND(AND(LEN(TRIM(DT287))&gt;0,LEFT(LOWER(TRIM(DT287)),7)&lt;&gt;"pending"),AND(LEN(TRIM(DU287))&gt;0,LEFT(LOWER(TRIM(DU287)),7)&lt;&gt;"pending"),OR(AND(LEN(TRIM(DV287))&gt;0,LEFT(LOWER(TRIM(DV287)),7)&lt;&gt;"pending"),AND(LEN(TRIM(DW287))&gt;0,LEFT(LOWER(TRIM(DW287)),7)&lt;&gt;"pending")),AND(LEN(TRIM(DX287))&gt;0,LEFT(LOWER(TRIM(DX287)),7)&lt;&gt;"pending")),IF(AND(F287="Claim-ready",OR(EA287="Strong",EA287="Moderate"),AND(LEN(TRIM(G287))&gt;0,LEFT(LOWER(TRIM(G287)),7)&lt;&gt;"pending"),G287&lt;&gt;"No substantive use decision is permitted from identification metadata alone.",AND(LEN(TRIM(DZ287))&gt;0,LEFT(LOWER(TRIM(DZ287)),7)&lt;&gt;"pending"),DZ287&lt;&gt;"Identification metadata alone does not permit any substantive scientific, causal, operational, or institutional claim.",AND(LEN(TRIM(EI287))&gt;0,LEFT(LOWER(TRIM(EI287)),7)&lt;&gt;"pending"),ISNUMBER(EH287),EH287&gt;0),"READY","PENDING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7" s="174" t="str">
        <x:v>Pending</x:v>
      </x:c>
      <x:c r="EE287" s="174"/>
      <x:c r="EF287" s="174" t="str">
        <x:v>Pending</x:v>
      </x:c>
      <x:c r="EG287" s="174" t="str">
        <x:v>Pending</x:v>
      </x:c>
      <x:c r="EH287" s="177"/>
      <x:c r="EI287" s="500"/>
      <x:c r="EJ287" s="174"/>
      <x:c r="EK287" s="174" t="str">
        <x:v>Pending</x:v>
      </x:c>
      <x:c r="EL287" s="177" t="n">
        <x:v>46272</x:v>
      </x:c>
      <x:c r="EM287" s="174" t="str">
        <x:v>Production PubMed record imported and reconciled to Zotero item TUT3632J;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7" s="181" t="n">
        <x:f>IF(L287="","",(IF(N287&lt;&gt;"",1,0)+IF(O287&lt;&gt;"",1,0)+IF(AJ287&lt;&gt;"",1,0)+IF(AU287&lt;&gt;"",1,0)+IF(BE287&lt;&gt;"",1,0)+IF(CF287&lt;&gt;"",1,0)+IF(CJ287="Yes",1,0)+IF(CL287="Yes",1,0)+IF(DE287&lt;&gt;"Pending",1,0)+IF(F287&lt;&gt;"",1,0)+IF(DZ287&lt;&gt;"",1,0)+IF(EI287&lt;&gt;"",1,0))/12)</x:f>
        <x:v>0.5</x:v>
      </x:c>
    </x:row>
    <x:row r="288">
      <x:c r="A288" s="175" t="str">
        <x:v>EV-0285</x:v>
      </x:c>
      <x:c r="B288" s="174" t="str">
        <x:v>Integrity check</x:v>
      </x:c>
      <x:c r="C288" s="175" t="str">
        <x:f>IF(L288="","",IF(LEFT(EC288,7)="BLOCKED","🔴 Do not use for conclusion",IF(EB288="Yes","🟢 Claim-ready","🟡 Caution / context")))</x:f>
        <x:v>🟡 Caution / context</x:v>
      </x:c>
      <x:c r="D288" s="174" t="str">
        <x:f>IF(L288="","",EC288)</x:f>
        <x:v>PENDING — appropriate appraisal</x:v>
      </x:c>
      <x:c r="E288" s="174" t="str">
        <x:v>P3 — Medium</x:v>
      </x:c>
      <x:c r="F288" s="174" t="str">
        <x:v>Pending</x:v>
      </x:c>
      <x:c r="G288" s="174" t="str">
        <x:v>Title/abstract identify an explicit tactical/public-safety context and readiness domain; retain for full-text assessment.</x:v>
      </x:c>
      <x:c r="H288" s="174" t="str">
        <x:v>Obtain and review lawful full text; confirm human adjudication; then select a design-specific appraisal instrument.</x:v>
      </x:c>
      <x:c r="I288" s="174"/>
      <x:c r="J288" s="174" t="str">
        <x:v>A — Core</x:v>
      </x:c>
      <x:c r="K288" s="174" t="str">
        <x:v>IDENTIFIED</x:v>
      </x:c>
      <x:c r="L288" s="174" t="str">
        <x:v>Headache Management in Military Primary Care: Findings from a Nationwide Cross-Sectional Study.</x:v>
      </x:c>
      <x:c r="M288" s="174"/>
      <x:c r="N288" s="174" t="str">
        <x:v>Gobel, Carl H; Muller, Ursula; Witte, Hanno; Heinze-Kuhn, Katja; Heinze, Axel; Cirkel, Anna; Gobel, Hartmut</x:v>
      </x:c>
      <x:c r="O288" s="176" t="n">
        <x:v>2025</x:v>
      </x:c>
      <x:c r="P288" s="174" t="str">
        <x:v>Journal of clinical medicine</x:v>
      </x:c>
      <x:c r="Q288" s="174" t="str">
        <x:v>Journal Article</x:v>
      </x:c>
      <x:c r="R288" s="174" t="str">
        <x:v>Unclear</x:v>
      </x:c>
      <x:c r="S288" s="174" t="str">
        <x:v>Unknown</x:v>
      </x:c>
      <x:c r="T288" s="174" t="str">
        <x:v>eng</x:v>
      </x:c>
      <x:c r="U288" s="174" t="str">
        <x:v>https://pubmed.ncbi.nlm.nih.gov/40648871/</x:v>
      </x:c>
      <x:c r="V288" s="174" t="str">
        <x:v>10.3390/jcm14134497</x:v>
      </x:c>
      <x:c r="W288" s="175" t="str">
        <x:f>IF(V288="","",LOWER(SUBSTITUTE(SUBSTITUTE(SUBSTITUTE(SUBSTITUTE(TRIM(V288),"https://doi.org/",""),"http://doi.org/",""),"https://dx.doi.org/",""),"doi:","")))</x:f>
        <x:v>10.3390/jcm14134497</x:v>
      </x:c>
      <x:c r="X288" s="174" t="str">
        <x:v>40648871</x:v>
      </x:c>
      <x:c r="Y288" s="174" t="str">
        <x:v>PMC12249774</x:v>
      </x:c>
      <x:c r="Z288" s="174"/>
      <x:c r="AA288" s="174" t="str">
        <x:v>PubMed/MEDLINE</x:v>
      </x:c>
      <x:c r="AB288" s="174" t="str">
        <x:v>PUBMED-A-v1.0-2026-08-28</x:v>
      </x:c>
      <x:c r="AC288" s="174" t="str">
        <x:v>SP-PUBMED-A-20260828</x:v>
      </x:c>
      <x:c r="AD288" s="177" t="n">
        <x:v>46262</x:v>
      </x:c>
      <x:c r="AE288" s="177" t="n">
        <x:v>46272</x:v>
      </x:c>
      <x:c r="AF288" s="174" t="str">
        <x:v>BLZ32DBH</x:v>
      </x:c>
      <x:c r="AG288" s="174"/>
      <x:c r="AH288" s="174" t="str">
        <x:v>Tactical Athlete → Operational Readiness Brazil</x:v>
      </x:c>
      <x:c r="AI288" s="174" t="str">
        <x:v>evidence-family:A</x:v>
      </x:c>
      <x:c r="AJ288" s="174"/>
      <x:c r="AK288" s="175" t="str">
        <x:f>IF(AJ288="","",IF(OR(LOWER(AJ288)="brazil",LOWER(AJ288)="brasil"),"Yes","No"))</x:f>
      </x:c>
      <x:c r="AL288" s="174"/>
      <x:c r="AM288" s="174"/>
      <x:c r="AN288" s="174"/>
      <x:c r="AO288" s="178"/>
      <x:c r="AP288" s="174"/>
      <x:c r="AQ288" s="174"/>
      <x:c r="AR288" s="174"/>
      <x:c r="AS288" s="174"/>
      <x:c r="AT288" s="174"/>
      <x:c r="AU288" s="174"/>
      <x:c r="AV288" s="174"/>
      <x:c r="AW288" s="174"/>
      <x:c r="AX288" s="174"/>
      <x:c r="AY288" s="174"/>
      <x:c r="AZ288" s="174"/>
      <x:c r="BA288" s="174"/>
      <x:c r="BB288" s="174"/>
      <x:c r="BC288" s="174"/>
      <x:c r="BD288" s="174"/>
      <x:c r="BE288" s="174"/>
      <x:c r="BF288" s="174"/>
      <x:c r="BG288" s="174"/>
      <x:c r="BH288" s="174"/>
      <x:c r="BI288" s="174"/>
      <x:c r="BJ288" s="174"/>
      <x:c r="BK288" s="174"/>
      <x:c r="BL288" s="174"/>
      <x:c r="BM288" s="174"/>
      <x:c r="BN288" s="174"/>
      <x:c r="BO288" s="174"/>
      <x:c r="BP288" s="174"/>
      <x:c r="BQ288" s="174"/>
      <x:c r="BR288" s="174"/>
      <x:c r="BS288" s="174"/>
      <x:c r="BT288" s="174"/>
      <x:c r="BU288" s="174"/>
      <x:c r="BV288" s="174"/>
      <x:c r="BW288" s="174"/>
      <x:c r="BX288" s="174"/>
      <x:c r="BY288" s="174"/>
      <x:c r="BZ288" s="174"/>
      <x:c r="CA288" s="174"/>
      <x:c r="CB288" s="174"/>
      <x:c r="CC288" s="174"/>
      <x:c r="CD288" s="174"/>
      <x:c r="CE288" s="174"/>
      <x:c r="CF288" s="174"/>
      <x:c r="CG288" s="174"/>
      <x:c r="CH288" s="174"/>
      <x:c r="CI288" s="179"/>
      <x:c r="CJ288" s="174" t="str">
        <x:v>Yes</x:v>
      </x:c>
      <x:c r="CK288" s="174" t="str">
        <x:v>Yes</x:v>
      </x:c>
      <x:c r="CL288" s="174" t="str">
        <x:v>Yes</x:v>
      </x:c>
      <x:c r="CM288" s="174" t="str">
        <x:v>Clear</x:v>
      </x:c>
      <x:c r="CN288" s="174" t="str">
        <x:v>Verified — clear</x:v>
      </x:c>
      <x:c r="CO288" s="177" t="n">
        <x:v>46272</x:v>
      </x:c>
      <x:c r="CP288" s="174" t="str">
        <x:v>https://pubmed.ncbi.nlm.nih.gov/40648871/</x:v>
      </x:c>
      <x:c r="CQ288" s="174"/>
      <x:c r="CR288" s="174"/>
      <x:c r="CS288" s="174"/>
      <x:c r="CT288" s="174"/>
      <x:c r="CU288" s="176"/>
      <x:c r="CV288" s="176"/>
      <x:c r="CW288" s="176"/>
      <x:c r="CX288" s="176"/>
      <x:c r="CY288" s="176"/>
      <x:c r="CZ288" s="176"/>
      <x:c r="DA288" s="176"/>
      <x:c r="DB288" s="175" t="str">
        <x:f>IF(L288="","",IF(AND(COUNT(CU288:DA288)=7,OR(CU288=0,CU288=1,CU288=2),OR(CV288=0,CV288=1,CV288=2),OR(CW288=0,CW288=1,CW288=2),OR(CX288=0,CX288=1,CX288=2),OR(CY288=0,CY288=1,CY288=2),OR(CZ288=0,CZ288=1,CZ288=2),OR(DA288=0,DA288=1,DA288=2)),SUM(CU288:DA288),""))</x:f>
      </x:c>
      <x:c r="DC288" s="180" t="str">
        <x:f>IF(DB288="","",ROUND(DB288/14*10,1))</x:f>
      </x:c>
      <x:c r="DD288" s="174" t="str">
        <x:v>Pending</x:v>
      </x:c>
      <x:c r="DE288" s="175" t="str">
        <x:f>IF(L288="","",IF(DC288="","Pending",IF(DD288="Yes","CONDITIONAL — safety override",IF(DC288&gt;=8,"HIGH",IF(DC288&gt;=5,"CONDITIONAL","LOW")))))</x:f>
        <x:v>Pending</x:v>
      </x:c>
      <x:c r="DF288" s="174" t="str">
        <x:v>Pending screening and full-text appraisal; no transferability judgment made at identification.</x:v>
      </x:c>
      <x:c r="DG288" s="174"/>
      <x:c r="DH288" s="174"/>
      <x:c r="DI288" s="174"/>
      <x:c r="DJ288" s="174"/>
      <x:c r="DK288" s="174"/>
      <x:c r="DL288" s="174"/>
      <x:c r="DM288" s="174"/>
      <x:c r="DN288" s="174"/>
      <x:c r="DO288" s="174"/>
      <x:c r="DP288" s="174"/>
      <x:c r="DQ288" s="174"/>
      <x:c r="DR288" s="174"/>
      <x:c r="DS288" s="174"/>
      <x:c r="DT288" s="174"/>
      <x:c r="DU288" s="174"/>
      <x:c r="DV288" s="174"/>
      <x:c r="DW288" s="174"/>
      <x:c r="DX288" s="174"/>
      <x:c r="DY288" s="174"/>
      <x:c r="DZ288" s="174" t="str">
        <x:v>Title/abstract screening alone does not establish effectiveness, causality, methodological quality, transferability to Brazilian public safety or an institutional recommendation.</x:v>
      </x:c>
      <x:c r="EA288" s="174" t="str">
        <x:v>Pending</x:v>
      </x:c>
      <x:c r="EB288" s="175" t="str">
        <x:f>IF(L288="","",IF(EC288="READY","Yes","No / Pending"))</x:f>
        <x:v>No / Pending</x:v>
      </x:c>
      <x:c r="EC288" s="174" t="str">
        <x:f>IF(L288="","",IF(OR(ISNUMBER(SEARCH("Retracted Publication",Q288)),CM288="Retracted",CN288="Retracted",CM288="Expression of Concern",CN288="Expression of Concern",F288="Not used",CG288="Critical",CH288="High",CH288="Critical"),"BLOCKED — integrity or use restriction",IF(AND(CJ288="Yes",CK288="Yes",CL288="Yes"),IF(AND(CM288="Clear",CN288="Verified — clear"),IF(AND(AND(LEN(TRIM(CF288))&gt;0,LEFT(LOWER(TRIM(CF288)),7)&lt;&gt;"pending"),OR(CG288="High",CG288="Moderate"),OR(CH288="Low",CH288="Some concerns",CH288="Not applicable")),IF(AND(DD288="No",OR(DE288="HIGH",DE288="CONDITIONAL"),AND(LEN(TRIM(DF288))&gt;0,LEFT(LOWER(TRIM(DF288)),7)&lt;&gt;"pending")),IF(AND(AND(LEN(TRIM(DT288))&gt;0,LEFT(LOWER(TRIM(DT288)),7)&lt;&gt;"pending"),AND(LEN(TRIM(DU288))&gt;0,LEFT(LOWER(TRIM(DU288)),7)&lt;&gt;"pending"),OR(AND(LEN(TRIM(DV288))&gt;0,LEFT(LOWER(TRIM(DV288)),7)&lt;&gt;"pending"),AND(LEN(TRIM(DW288))&gt;0,LEFT(LOWER(TRIM(DW288)),7)&lt;&gt;"pending")),AND(LEN(TRIM(DX288))&gt;0,LEFT(LOWER(TRIM(DX288)),7)&lt;&gt;"pending")),IF(AND(F288="Claim-ready",OR(EA288="Strong",EA288="Moderate"),AND(LEN(TRIM(G288))&gt;0,LEFT(LOWER(TRIM(G288)),7)&lt;&gt;"pending"),G288&lt;&gt;"No substantive use decision is permitted from identification metadata alone.",AND(LEN(TRIM(DZ288))&gt;0,LEFT(LOWER(TRIM(DZ288)),7)&lt;&gt;"pending"),DZ288&lt;&gt;"Identification metadata alone does not permit any substantive scientific, causal, operational, or institutional claim.",AND(LEN(TRIM(EI288))&gt;0,LEFT(LOWER(TRIM(EI288)),7)&lt;&gt;"pending"),ISNUMBER(EH288),EH288&gt;0),"READY","PENDING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8" s="174" t="str">
        <x:v>Pending</x:v>
      </x:c>
      <x:c r="EE288" s="174"/>
      <x:c r="EF288" s="174" t="str">
        <x:v>Pending</x:v>
      </x:c>
      <x:c r="EG288" s="174" t="str">
        <x:v>Pending</x:v>
      </x:c>
      <x:c r="EH288" s="177"/>
      <x:c r="EI288" s="500"/>
      <x:c r="EJ288" s="174"/>
      <x:c r="EK288" s="174" t="str">
        <x:v>Pending</x:v>
      </x:c>
      <x:c r="EL288" s="177" t="n">
        <x:v>46272</x:v>
      </x:c>
      <x:c r="EM288" s="174" t="str">
        <x:v>Production PubMed record imported and reconciled to Zotero item BLZ32DBH;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8" s="181" t="n">
        <x:f>IF(L288="","",(IF(N288&lt;&gt;"",1,0)+IF(O288&lt;&gt;"",1,0)+IF(AJ288&lt;&gt;"",1,0)+IF(AU288&lt;&gt;"",1,0)+IF(BE288&lt;&gt;"",1,0)+IF(CF288&lt;&gt;"",1,0)+IF(CJ288="Yes",1,0)+IF(CL288="Yes",1,0)+IF(DE288&lt;&gt;"Pending",1,0)+IF(F288&lt;&gt;"",1,0)+IF(DZ288&lt;&gt;"",1,0)+IF(EI288&lt;&gt;"",1,0))/12)</x:f>
        <x:v>0.5</x:v>
      </x:c>
    </x:row>
    <x:row r="289">
      <x:c r="A289" s="175" t="str">
        <x:v>EV-0286</x:v>
      </x:c>
      <x:c r="B289" s="174" t="str">
        <x:v>Integrity check</x:v>
      </x:c>
      <x:c r="C289" s="175" t="str">
        <x:f>IF(L289="","",IF(LEFT(EC289,7)="BLOCKED","🔴 Do not use for conclusion",IF(EB289="Yes","🟢 Claim-ready","🟡 Caution / context")))</x:f>
        <x:v>🟡 Caution / context</x:v>
      </x:c>
      <x:c r="D289" s="174" t="str">
        <x:f>IF(L289="","",EC289)</x:f>
        <x:v>PENDING — appropriate appraisal</x:v>
      </x:c>
      <x:c r="E289" s="174" t="str">
        <x:v>P3 — Medium</x:v>
      </x:c>
      <x:c r="F289" s="174" t="str">
        <x:v>Pending</x:v>
      </x:c>
      <x:c r="G289" s="174" t="str">
        <x:v>Title/abstract identify an explicit tactical/public-safety context and readiness domain; retain for full-text assessment.</x:v>
      </x:c>
      <x:c r="H289" s="174" t="str">
        <x:v>Obtain and review lawful full text; confirm human adjudication; then select a design-specific appraisal instrument.</x:v>
      </x:c>
      <x:c r="I289" s="174"/>
      <x:c r="J289" s="174" t="str">
        <x:v>A — Core</x:v>
      </x:c>
      <x:c r="K289" s="174" t="str">
        <x:v>IDENTIFIED</x:v>
      </x:c>
      <x:c r="L289" s="174" t="str">
        <x:v>Does Exercise Performance Differ Among Male Law Enforcement Officers Based on Their Body Mass Index Category?</x:v>
      </x:c>
      <x:c r="M289" s="174"/>
      <x:c r="N289" s="174" t="str">
        <x:v>Gonzalez, Drew E; Melrose, Don R; Kukic, Filip; Lockie, Robert G; Orr, Robin M; Dawes, J Jay</x:v>
      </x:c>
      <x:c r="O289" s="176" t="n">
        <x:v>2025</x:v>
      </x:c>
      <x:c r="P289" s="174" t="str">
        <x:v>Healthcare (Basel, Switzerland)</x:v>
      </x:c>
      <x:c r="Q289" s="174" t="str">
        <x:v>Journal Article</x:v>
      </x:c>
      <x:c r="R289" s="174" t="str">
        <x:v>Unclear</x:v>
      </x:c>
      <x:c r="S289" s="174" t="str">
        <x:v>Unknown</x:v>
      </x:c>
      <x:c r="T289" s="174" t="str">
        <x:v>eng</x:v>
      </x:c>
      <x:c r="U289" s="174" t="str">
        <x:v>https://pubmed.ncbi.nlm.nih.gov/40648609/</x:v>
      </x:c>
      <x:c r="V289" s="174" t="str">
        <x:v>10.3390/healthcare13131584</x:v>
      </x:c>
      <x:c r="W289" s="175" t="str">
        <x:f>IF(V289="","",LOWER(SUBSTITUTE(SUBSTITUTE(SUBSTITUTE(SUBSTITUTE(TRIM(V289),"https://doi.org/",""),"http://doi.org/",""),"https://dx.doi.org/",""),"doi:","")))</x:f>
        <x:v>10.3390/healthcare13131584</x:v>
      </x:c>
      <x:c r="X289" s="174" t="str">
        <x:v>40648609</x:v>
      </x:c>
      <x:c r="Y289" s="174" t="str">
        <x:v>PMC12249233</x:v>
      </x:c>
      <x:c r="Z289" s="174"/>
      <x:c r="AA289" s="174" t="str">
        <x:v>PubMed/MEDLINE</x:v>
      </x:c>
      <x:c r="AB289" s="174" t="str">
        <x:v>PUBMED-A-v1.0-2026-08-28</x:v>
      </x:c>
      <x:c r="AC289" s="174" t="str">
        <x:v>SP-PUBMED-A-20260828</x:v>
      </x:c>
      <x:c r="AD289" s="177" t="n">
        <x:v>46262</x:v>
      </x:c>
      <x:c r="AE289" s="177" t="n">
        <x:v>46272</x:v>
      </x:c>
      <x:c r="AF289" s="174" t="str">
        <x:v>T5EYD6Z5</x:v>
      </x:c>
      <x:c r="AG289" s="174"/>
      <x:c r="AH289" s="174" t="str">
        <x:v>Tactical Athlete → Operational Readiness Brazil</x:v>
      </x:c>
      <x:c r="AI289" s="174" t="str">
        <x:v>evidence-family:A</x:v>
      </x:c>
      <x:c r="AJ289" s="174"/>
      <x:c r="AK289" s="175" t="str">
        <x:f>IF(AJ289="","",IF(OR(LOWER(AJ289)="brazil",LOWER(AJ289)="brasil"),"Yes","No"))</x:f>
      </x:c>
      <x:c r="AL289" s="174"/>
      <x:c r="AM289" s="174"/>
      <x:c r="AN289" s="174"/>
      <x:c r="AO289" s="178"/>
      <x:c r="AP289" s="174"/>
      <x:c r="AQ289" s="174"/>
      <x:c r="AR289" s="174"/>
      <x:c r="AS289" s="174"/>
      <x:c r="AT289" s="174"/>
      <x:c r="AU289" s="174"/>
      <x:c r="AV289" s="174"/>
      <x:c r="AW289" s="174"/>
      <x:c r="AX289" s="174"/>
      <x:c r="AY289" s="174"/>
      <x:c r="AZ289" s="174"/>
      <x:c r="BA289" s="174"/>
      <x:c r="BB289" s="174"/>
      <x:c r="BC289" s="174"/>
      <x:c r="BD289" s="174"/>
      <x:c r="BE289" s="174"/>
      <x:c r="BF289" s="174"/>
      <x:c r="BG289" s="174"/>
      <x:c r="BH289" s="174"/>
      <x:c r="BI289" s="174"/>
      <x:c r="BJ289" s="174"/>
      <x:c r="BK289" s="174"/>
      <x:c r="BL289" s="174"/>
      <x:c r="BM289" s="174"/>
      <x:c r="BN289" s="174"/>
      <x:c r="BO289" s="174"/>
      <x:c r="BP289" s="174"/>
      <x:c r="BQ289" s="174"/>
      <x:c r="BR289" s="174"/>
      <x:c r="BS289" s="174"/>
      <x:c r="BT289" s="174"/>
      <x:c r="BU289" s="174"/>
      <x:c r="BV289" s="174"/>
      <x:c r="BW289" s="174"/>
      <x:c r="BX289" s="174"/>
      <x:c r="BY289" s="174"/>
      <x:c r="BZ289" s="174"/>
      <x:c r="CA289" s="174"/>
      <x:c r="CB289" s="174"/>
      <x:c r="CC289" s="174"/>
      <x:c r="CD289" s="174"/>
      <x:c r="CE289" s="174"/>
      <x:c r="CF289" s="174"/>
      <x:c r="CG289" s="174"/>
      <x:c r="CH289" s="174"/>
      <x:c r="CI289" s="179"/>
      <x:c r="CJ289" s="174" t="str">
        <x:v>Yes</x:v>
      </x:c>
      <x:c r="CK289" s="174" t="str">
        <x:v>Yes</x:v>
      </x:c>
      <x:c r="CL289" s="174" t="str">
        <x:v>Yes</x:v>
      </x:c>
      <x:c r="CM289" s="174" t="str">
        <x:v>Clear</x:v>
      </x:c>
      <x:c r="CN289" s="174" t="str">
        <x:v>Verified — clear</x:v>
      </x:c>
      <x:c r="CO289" s="177" t="n">
        <x:v>46272</x:v>
      </x:c>
      <x:c r="CP289" s="174" t="str">
        <x:v>https://pubmed.ncbi.nlm.nih.gov/40648609/</x:v>
      </x:c>
      <x:c r="CQ289" s="174"/>
      <x:c r="CR289" s="174"/>
      <x:c r="CS289" s="174"/>
      <x:c r="CT289" s="174"/>
      <x:c r="CU289" s="176"/>
      <x:c r="CV289" s="176"/>
      <x:c r="CW289" s="176"/>
      <x:c r="CX289" s="176"/>
      <x:c r="CY289" s="176"/>
      <x:c r="CZ289" s="176"/>
      <x:c r="DA289" s="176"/>
      <x:c r="DB289" s="175" t="str">
        <x:f>IF(L289="","",IF(AND(COUNT(CU289:DA289)=7,OR(CU289=0,CU289=1,CU289=2),OR(CV289=0,CV289=1,CV289=2),OR(CW289=0,CW289=1,CW289=2),OR(CX289=0,CX289=1,CX289=2),OR(CY289=0,CY289=1,CY289=2),OR(CZ289=0,CZ289=1,CZ289=2),OR(DA289=0,DA289=1,DA289=2)),SUM(CU289:DA289),""))</x:f>
      </x:c>
      <x:c r="DC289" s="180" t="str">
        <x:f>IF(DB289="","",ROUND(DB289/14*10,1))</x:f>
      </x:c>
      <x:c r="DD289" s="174" t="str">
        <x:v>Pending</x:v>
      </x:c>
      <x:c r="DE289" s="175" t="str">
        <x:f>IF(L289="","",IF(DC289="","Pending",IF(DD289="Yes","CONDITIONAL — safety override",IF(DC289&gt;=8,"HIGH",IF(DC289&gt;=5,"CONDITIONAL","LOW")))))</x:f>
        <x:v>Pending</x:v>
      </x:c>
      <x:c r="DF289" s="174" t="str">
        <x:v>Pending screening and full-text appraisal; no transferability judgment made at identification.</x:v>
      </x:c>
      <x:c r="DG289" s="174"/>
      <x:c r="DH289" s="174"/>
      <x:c r="DI289" s="174"/>
      <x:c r="DJ289" s="174"/>
      <x:c r="DK289" s="174"/>
      <x:c r="DL289" s="174"/>
      <x:c r="DM289" s="174"/>
      <x:c r="DN289" s="174"/>
      <x:c r="DO289" s="174"/>
      <x:c r="DP289" s="174"/>
      <x:c r="DQ289" s="174"/>
      <x:c r="DR289" s="174"/>
      <x:c r="DS289" s="174"/>
      <x:c r="DT289" s="174"/>
      <x:c r="DU289" s="174"/>
      <x:c r="DV289" s="174"/>
      <x:c r="DW289" s="174"/>
      <x:c r="DX289" s="174"/>
      <x:c r="DY289" s="174"/>
      <x:c r="DZ289" s="174" t="str">
        <x:v>Title/abstract screening alone does not establish effectiveness, causality, methodological quality, transferability to Brazilian public safety or an institutional recommendation.</x:v>
      </x:c>
      <x:c r="EA289" s="174" t="str">
        <x:v>Pending</x:v>
      </x:c>
      <x:c r="EB289" s="175" t="str">
        <x:f>IF(L289="","",IF(EC289="READY","Yes","No / Pending"))</x:f>
        <x:v>No / Pending</x:v>
      </x:c>
      <x:c r="EC289" s="174" t="str">
        <x:f>IF(L289="","",IF(OR(ISNUMBER(SEARCH("Retracted Publication",Q289)),CM289="Retracted",CN289="Retracted",CM289="Expression of Concern",CN289="Expression of Concern",F289="Not used",CG289="Critical",CH289="High",CH289="Critical"),"BLOCKED — integrity or use restriction",IF(AND(CJ289="Yes",CK289="Yes",CL289="Yes"),IF(AND(CM289="Clear",CN289="Verified — clear"),IF(AND(AND(LEN(TRIM(CF289))&gt;0,LEFT(LOWER(TRIM(CF289)),7)&lt;&gt;"pending"),OR(CG289="High",CG289="Moderate"),OR(CH289="Low",CH289="Some concerns",CH289="Not applicable")),IF(AND(DD289="No",OR(DE289="HIGH",DE289="CONDITIONAL"),AND(LEN(TRIM(DF289))&gt;0,LEFT(LOWER(TRIM(DF289)),7)&lt;&gt;"pending")),IF(AND(AND(LEN(TRIM(DT289))&gt;0,LEFT(LOWER(TRIM(DT289)),7)&lt;&gt;"pending"),AND(LEN(TRIM(DU289))&gt;0,LEFT(LOWER(TRIM(DU289)),7)&lt;&gt;"pending"),OR(AND(LEN(TRIM(DV289))&gt;0,LEFT(LOWER(TRIM(DV289)),7)&lt;&gt;"pending"),AND(LEN(TRIM(DW289))&gt;0,LEFT(LOWER(TRIM(DW289)),7)&lt;&gt;"pending")),AND(LEN(TRIM(DX289))&gt;0,LEFT(LOWER(TRIM(DX289)),7)&lt;&gt;"pending")),IF(AND(F289="Claim-ready",OR(EA289="Strong",EA289="Moderate"),AND(LEN(TRIM(G289))&gt;0,LEFT(LOWER(TRIM(G289)),7)&lt;&gt;"pending"),G289&lt;&gt;"No substantive use decision is permitted from identification metadata alone.",AND(LEN(TRIM(DZ289))&gt;0,LEFT(LOWER(TRIM(DZ289)),7)&lt;&gt;"pending"),DZ289&lt;&gt;"Identification metadata alone does not permit any substantive scientific, causal, operational, or institutional claim.",AND(LEN(TRIM(EI289))&gt;0,LEFT(LOWER(TRIM(EI289)),7)&lt;&gt;"pending"),ISNUMBER(EH289),EH289&gt;0),"READY","PENDING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89" s="174" t="str">
        <x:v>Pending</x:v>
      </x:c>
      <x:c r="EE289" s="174"/>
      <x:c r="EF289" s="174" t="str">
        <x:v>Pending</x:v>
      </x:c>
      <x:c r="EG289" s="174" t="str">
        <x:v>Pending</x:v>
      </x:c>
      <x:c r="EH289" s="177"/>
      <x:c r="EI289" s="500"/>
      <x:c r="EJ289" s="174"/>
      <x:c r="EK289" s="174" t="str">
        <x:v>Pending</x:v>
      </x:c>
      <x:c r="EL289" s="177" t="n">
        <x:v>46272</x:v>
      </x:c>
      <x:c r="EM289" s="174" t="str">
        <x:v>Production PubMed record imported and reconciled to Zotero item T5EYD6Z5;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89" s="181" t="n">
        <x:f>IF(L289="","",(IF(N289&lt;&gt;"",1,0)+IF(O289&lt;&gt;"",1,0)+IF(AJ289&lt;&gt;"",1,0)+IF(AU289&lt;&gt;"",1,0)+IF(BE289&lt;&gt;"",1,0)+IF(CF289&lt;&gt;"",1,0)+IF(CJ289="Yes",1,0)+IF(CL289="Yes",1,0)+IF(DE289&lt;&gt;"Pending",1,0)+IF(F289&lt;&gt;"",1,0)+IF(DZ289&lt;&gt;"",1,0)+IF(EI289&lt;&gt;"",1,0))/12)</x:f>
        <x:v>0.5</x:v>
      </x:c>
    </x:row>
    <x:row r="290">
      <x:c r="A290" s="175" t="str">
        <x:v>EV-0287</x:v>
      </x:c>
      <x:c r="B290" s="174" t="str">
        <x:v>Integrity check</x:v>
      </x:c>
      <x:c r="C290" s="175" t="str">
        <x:f>IF(L290="","",IF(LEFT(EC290,7)="BLOCKED","🔴 Do not use for conclusion",IF(EB290="Yes","🟢 Claim-ready","🟡 Caution / context")))</x:f>
        <x:v>🟡 Caution / context</x:v>
      </x:c>
      <x:c r="D290" s="174" t="str">
        <x:f>IF(L290="","",EC290)</x:f>
        <x:v>PENDING — appropriate appraisal</x:v>
      </x:c>
      <x:c r="E290" s="174" t="str">
        <x:v>P3 — Medium</x:v>
      </x:c>
      <x:c r="F290" s="174" t="str">
        <x:v>Pending</x:v>
      </x:c>
      <x:c r="G290" s="174" t="str">
        <x:v>Title/abstract identify an explicit tactical/public-safety context and readiness domain; retain for full-text assessment.</x:v>
      </x:c>
      <x:c r="H290" s="174" t="str">
        <x:v>Obtain and review lawful full text; confirm human adjudication; then select a design-specific appraisal instrument.</x:v>
      </x:c>
      <x:c r="I290" s="174"/>
      <x:c r="J290" s="174" t="str">
        <x:v>A — Core</x:v>
      </x:c>
      <x:c r="K290" s="174" t="str">
        <x:v>IDENTIFIED</x:v>
      </x:c>
      <x:c r="L290" s="174" t="str">
        <x:v>[Implementing quality management successfully : Experiences from the Bundeswehr Medical Service].</x:v>
      </x:c>
      <x:c r="M290" s="174"/>
      <x:c r="N290" s="174" t="str">
        <x:v>Lison, Doerthe; Ferreira Sa Marques, N D; Haunhorst, M; Lison, A</x:v>
      </x:c>
      <x:c r="O290" s="176" t="n">
        <x:v>2025</x:v>
      </x:c>
      <x:c r="P290" s="174" t="str">
        <x:v>Orthopadie (Heidelberg, Germany)</x:v>
      </x:c>
      <x:c r="Q290" s="174" t="str">
        <x:v>English Abstract; Journal Article; Review</x:v>
      </x:c>
      <x:c r="R290" s="174" t="str">
        <x:v>Unclear</x:v>
      </x:c>
      <x:c r="S290" s="174" t="str">
        <x:v>Unknown</x:v>
      </x:c>
      <x:c r="T290" s="174" t="str">
        <x:v>ger</x:v>
      </x:c>
      <x:c r="U290" s="174" t="str">
        <x:v>https://pubmed.ncbi.nlm.nih.gov/40637756/</x:v>
      </x:c>
      <x:c r="V290" s="174" t="str">
        <x:v>10.1007/s00132-025-04672-1</x:v>
      </x:c>
      <x:c r="W290" s="175" t="str">
        <x:f>IF(V290="","",LOWER(SUBSTITUTE(SUBSTITUTE(SUBSTITUTE(SUBSTITUTE(TRIM(V290),"https://doi.org/",""),"http://doi.org/",""),"https://dx.doi.org/",""),"doi:","")))</x:f>
        <x:v>10.1007/s00132-025-04672-1</x:v>
      </x:c>
      <x:c r="X290" s="174" t="str">
        <x:v>40637756</x:v>
      </x:c>
      <x:c r="Y290" s="174" t="str"/>
      <x:c r="Z290" s="174"/>
      <x:c r="AA290" s="174" t="str">
        <x:v>PubMed/MEDLINE</x:v>
      </x:c>
      <x:c r="AB290" s="174" t="str">
        <x:v>PUBMED-A-v1.0-2026-08-28</x:v>
      </x:c>
      <x:c r="AC290" s="174" t="str">
        <x:v>SP-PUBMED-A-20260828</x:v>
      </x:c>
      <x:c r="AD290" s="177" t="n">
        <x:v>46262</x:v>
      </x:c>
      <x:c r="AE290" s="177" t="n">
        <x:v>46272</x:v>
      </x:c>
      <x:c r="AF290" s="174" t="str">
        <x:v>YSDNQLFR</x:v>
      </x:c>
      <x:c r="AG290" s="174"/>
      <x:c r="AH290" s="174" t="str">
        <x:v>Tactical Athlete → Operational Readiness Brazil</x:v>
      </x:c>
      <x:c r="AI290" s="174" t="str">
        <x:v>evidence-family:A</x:v>
      </x:c>
      <x:c r="AJ290" s="174"/>
      <x:c r="AK290" s="175" t="str">
        <x:f>IF(AJ290="","",IF(OR(LOWER(AJ290)="brazil",LOWER(AJ290)="brasil"),"Yes","No"))</x:f>
      </x:c>
      <x:c r="AL290" s="174"/>
      <x:c r="AM290" s="174"/>
      <x:c r="AN290" s="174"/>
      <x:c r="AO290" s="178"/>
      <x:c r="AP290" s="174"/>
      <x:c r="AQ290" s="174"/>
      <x:c r="AR290" s="174"/>
      <x:c r="AS290" s="174"/>
      <x:c r="AT290" s="174"/>
      <x:c r="AU290" s="174"/>
      <x:c r="AV290" s="174"/>
      <x:c r="AW290" s="174"/>
      <x:c r="AX290" s="174"/>
      <x:c r="AY290" s="174"/>
      <x:c r="AZ290" s="174"/>
      <x:c r="BA290" s="174"/>
      <x:c r="BB290" s="174"/>
      <x:c r="BC290" s="174"/>
      <x:c r="BD290" s="174"/>
      <x:c r="BE290" s="174"/>
      <x:c r="BF290" s="174"/>
      <x:c r="BG290" s="174"/>
      <x:c r="BH290" s="174"/>
      <x:c r="BI290" s="174"/>
      <x:c r="BJ290" s="174"/>
      <x:c r="BK290" s="174"/>
      <x:c r="BL290" s="174"/>
      <x:c r="BM290" s="174"/>
      <x:c r="BN290" s="174"/>
      <x:c r="BO290" s="174"/>
      <x:c r="BP290" s="174"/>
      <x:c r="BQ290" s="174"/>
      <x:c r="BR290" s="174"/>
      <x:c r="BS290" s="174"/>
      <x:c r="BT290" s="174"/>
      <x:c r="BU290" s="174"/>
      <x:c r="BV290" s="174"/>
      <x:c r="BW290" s="174"/>
      <x:c r="BX290" s="174"/>
      <x:c r="BY290" s="174"/>
      <x:c r="BZ290" s="174"/>
      <x:c r="CA290" s="174"/>
      <x:c r="CB290" s="174"/>
      <x:c r="CC290" s="174"/>
      <x:c r="CD290" s="174"/>
      <x:c r="CE290" s="174"/>
      <x:c r="CF290" s="174"/>
      <x:c r="CG290" s="174"/>
      <x:c r="CH290" s="174"/>
      <x:c r="CI290" s="179"/>
      <x:c r="CJ290" s="174" t="str">
        <x:v>Yes</x:v>
      </x:c>
      <x:c r="CK290" s="174" t="str">
        <x:v>Yes</x:v>
      </x:c>
      <x:c r="CL290" s="174" t="str">
        <x:v>Yes</x:v>
      </x:c>
      <x:c r="CM290" s="174" t="str">
        <x:v>Clear</x:v>
      </x:c>
      <x:c r="CN290" s="174" t="str">
        <x:v>Verified — clear</x:v>
      </x:c>
      <x:c r="CO290" s="177" t="n">
        <x:v>46272</x:v>
      </x:c>
      <x:c r="CP290" s="174" t="str">
        <x:v>https://pubmed.ncbi.nlm.nih.gov/40637756/</x:v>
      </x:c>
      <x:c r="CQ290" s="174"/>
      <x:c r="CR290" s="174"/>
      <x:c r="CS290" s="174"/>
      <x:c r="CT290" s="174"/>
      <x:c r="CU290" s="176"/>
      <x:c r="CV290" s="176"/>
      <x:c r="CW290" s="176"/>
      <x:c r="CX290" s="176"/>
      <x:c r="CY290" s="176"/>
      <x:c r="CZ290" s="176"/>
      <x:c r="DA290" s="176"/>
      <x:c r="DB290" s="175" t="str">
        <x:f>IF(L290="","",IF(AND(COUNT(CU290:DA290)=7,OR(CU290=0,CU290=1,CU290=2),OR(CV290=0,CV290=1,CV290=2),OR(CW290=0,CW290=1,CW290=2),OR(CX290=0,CX290=1,CX290=2),OR(CY290=0,CY290=1,CY290=2),OR(CZ290=0,CZ290=1,CZ290=2),OR(DA290=0,DA290=1,DA290=2)),SUM(CU290:DA290),""))</x:f>
      </x:c>
      <x:c r="DC290" s="180" t="str">
        <x:f>IF(DB290="","",ROUND(DB290/14*10,1))</x:f>
      </x:c>
      <x:c r="DD290" s="174" t="str">
        <x:v>Pending</x:v>
      </x:c>
      <x:c r="DE290" s="175" t="str">
        <x:f>IF(L290="","",IF(DC290="","Pending",IF(DD290="Yes","CONDITIONAL — safety override",IF(DC290&gt;=8,"HIGH",IF(DC290&gt;=5,"CONDITIONAL","LOW")))))</x:f>
        <x:v>Pending</x:v>
      </x:c>
      <x:c r="DF290" s="174" t="str">
        <x:v>Pending screening and full-text appraisal; no transferability judgment made at identification.</x:v>
      </x:c>
      <x:c r="DG290" s="174"/>
      <x:c r="DH290" s="174"/>
      <x:c r="DI290" s="174"/>
      <x:c r="DJ290" s="174"/>
      <x:c r="DK290" s="174"/>
      <x:c r="DL290" s="174"/>
      <x:c r="DM290" s="174"/>
      <x:c r="DN290" s="174"/>
      <x:c r="DO290" s="174"/>
      <x:c r="DP290" s="174"/>
      <x:c r="DQ290" s="174"/>
      <x:c r="DR290" s="174"/>
      <x:c r="DS290" s="174"/>
      <x:c r="DT290" s="174"/>
      <x:c r="DU290" s="174"/>
      <x:c r="DV290" s="174"/>
      <x:c r="DW290" s="174"/>
      <x:c r="DX290" s="174"/>
      <x:c r="DY290" s="174"/>
      <x:c r="DZ290" s="174" t="str">
        <x:v>Title/abstract screening alone does not establish effectiveness, causality, methodological quality, transferability to Brazilian public safety or an institutional recommendation.</x:v>
      </x:c>
      <x:c r="EA290" s="174" t="str">
        <x:v>Pending</x:v>
      </x:c>
      <x:c r="EB290" s="175" t="str">
        <x:f>IF(L290="","",IF(EC290="READY","Yes","No / Pending"))</x:f>
        <x:v>No / Pending</x:v>
      </x:c>
      <x:c r="EC290" s="174" t="str">
        <x:f>IF(L290="","",IF(OR(ISNUMBER(SEARCH("Retracted Publication",Q290)),CM290="Retracted",CN290="Retracted",CM290="Expression of Concern",CN290="Expression of Concern",F290="Not used",CG290="Critical",CH290="High",CH290="Critical"),"BLOCKED — integrity or use restriction",IF(AND(CJ290="Yes",CK290="Yes",CL290="Yes"),IF(AND(CM290="Clear",CN290="Verified — clear"),IF(AND(AND(LEN(TRIM(CF290))&gt;0,LEFT(LOWER(TRIM(CF290)),7)&lt;&gt;"pending"),OR(CG290="High",CG290="Moderate"),OR(CH290="Low",CH290="Some concerns",CH290="Not applicable")),IF(AND(DD290="No",OR(DE290="HIGH",DE290="CONDITIONAL"),AND(LEN(TRIM(DF290))&gt;0,LEFT(LOWER(TRIM(DF290)),7)&lt;&gt;"pending")),IF(AND(AND(LEN(TRIM(DT290))&gt;0,LEFT(LOWER(TRIM(DT290)),7)&lt;&gt;"pending"),AND(LEN(TRIM(DU290))&gt;0,LEFT(LOWER(TRIM(DU290)),7)&lt;&gt;"pending"),OR(AND(LEN(TRIM(DV290))&gt;0,LEFT(LOWER(TRIM(DV290)),7)&lt;&gt;"pending"),AND(LEN(TRIM(DW290))&gt;0,LEFT(LOWER(TRIM(DW290)),7)&lt;&gt;"pending")),AND(LEN(TRIM(DX290))&gt;0,LEFT(LOWER(TRIM(DX290)),7)&lt;&gt;"pending")),IF(AND(F290="Claim-ready",OR(EA290="Strong",EA290="Moderate"),AND(LEN(TRIM(G290))&gt;0,LEFT(LOWER(TRIM(G290)),7)&lt;&gt;"pending"),G290&lt;&gt;"No substantive use decision is permitted from identification metadata alone.",AND(LEN(TRIM(DZ290))&gt;0,LEFT(LOWER(TRIM(DZ290)),7)&lt;&gt;"pending"),DZ290&lt;&gt;"Identification metadata alone does not permit any substantive scientific, causal, operational, or institutional claim.",AND(LEN(TRIM(EI290))&gt;0,LEFT(LOWER(TRIM(EI290)),7)&lt;&gt;"pending"),ISNUMBER(EH290),EH290&gt;0),"READY","PENDING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0" s="174" t="str">
        <x:v>Pending</x:v>
      </x:c>
      <x:c r="EE290" s="174"/>
      <x:c r="EF290" s="174" t="str">
        <x:v>Pending</x:v>
      </x:c>
      <x:c r="EG290" s="174" t="str">
        <x:v>Pending</x:v>
      </x:c>
      <x:c r="EH290" s="177"/>
      <x:c r="EI290" s="500"/>
      <x:c r="EJ290" s="174"/>
      <x:c r="EK290" s="174" t="str">
        <x:v>Pending</x:v>
      </x:c>
      <x:c r="EL290" s="177" t="n">
        <x:v>46272</x:v>
      </x:c>
      <x:c r="EM290" s="174" t="str">
        <x:v>Production PubMed record imported and reconciled to Zotero item YSDNQLFR;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0" s="181" t="n">
        <x:f>IF(L290="","",(IF(N290&lt;&gt;"",1,0)+IF(O290&lt;&gt;"",1,0)+IF(AJ290&lt;&gt;"",1,0)+IF(AU290&lt;&gt;"",1,0)+IF(BE290&lt;&gt;"",1,0)+IF(CF290&lt;&gt;"",1,0)+IF(CJ290="Yes",1,0)+IF(CL290="Yes",1,0)+IF(DE290&lt;&gt;"Pending",1,0)+IF(F290&lt;&gt;"",1,0)+IF(DZ290&lt;&gt;"",1,0)+IF(EI290&lt;&gt;"",1,0))/12)</x:f>
        <x:v>0.5</x:v>
      </x:c>
    </x:row>
    <x:row r="291">
      <x:c r="A291" s="175" t="str">
        <x:v>EV-0288</x:v>
      </x:c>
      <x:c r="B291" s="174" t="str">
        <x:v>Integrity check</x:v>
      </x:c>
      <x:c r="C291" s="175" t="str">
        <x:f>IF(L291="","",IF(LEFT(EC291,7)="BLOCKED","🔴 Do not use for conclusion",IF(EB291="Yes","🟢 Claim-ready","🟡 Caution / context")))</x:f>
        <x:v>🟡 Caution / context</x:v>
      </x:c>
      <x:c r="D291" s="174" t="str">
        <x:f>IF(L291="","",EC291)</x:f>
        <x:v>PENDING — appropriate appraisal</x:v>
      </x:c>
      <x:c r="E291" s="174" t="str">
        <x:v>P3 — Medium</x:v>
      </x:c>
      <x:c r="F291" s="174" t="str">
        <x:v>Pending</x:v>
      </x:c>
      <x:c r="G291" s="174" t="str">
        <x:v>Title/abstract identify an explicit operational APHT/medical-readiness topic; retain for full-text assessment.</x:v>
      </x:c>
      <x:c r="H291" s="174" t="str">
        <x:v>Obtain and review lawful full text; confirm human adjudication; then select a design-specific appraisal instrument.</x:v>
      </x:c>
      <x:c r="I291" s="174"/>
      <x:c r="J291" s="174" t="str">
        <x:v>B — APHT / Medical Readiness</x:v>
      </x:c>
      <x:c r="K291" s="174" t="str">
        <x:v>IDENTIFIED</x:v>
      </x:c>
      <x:c r="L291" s="174" t="str">
        <x:v>Integrating Leadership and Technical Skills: Insights From Prolonged Casualty Care During Operation Gunpowder.</x:v>
      </x:c>
      <x:c r="M291" s="174"/>
      <x:c r="N291" s="174" t="str">
        <x:v>Simons, Kiyrie; Lee, Yen; Shen, Cynthia; Dong, Ting; Kleber, Hannah G; Yarnell, Angela M; Barry, Erin S</x:v>
      </x:c>
      <x:c r="O291" s="176" t="n">
        <x:v>2026</x:v>
      </x:c>
      <x:c r="P291" s="174" t="str">
        <x:v>Military medicine</x:v>
      </x:c>
      <x:c r="Q291" s="174" t="str">
        <x:v>Journal Article</x:v>
      </x:c>
      <x:c r="R291" s="174" t="str">
        <x:v>Unclear</x:v>
      </x:c>
      <x:c r="S291" s="174" t="str">
        <x:v>Unknown</x:v>
      </x:c>
      <x:c r="T291" s="174" t="str">
        <x:v>eng</x:v>
      </x:c>
      <x:c r="U291" s="174" t="str">
        <x:v>https://pubmed.ncbi.nlm.nih.gov/40613654/</x:v>
      </x:c>
      <x:c r="V291" s="174" t="str">
        <x:v>10.1093/milmed/usaf355</x:v>
      </x:c>
      <x:c r="W291" s="175" t="str">
        <x:f>IF(V291="","",LOWER(SUBSTITUTE(SUBSTITUTE(SUBSTITUTE(SUBSTITUTE(TRIM(V291),"https://doi.org/",""),"http://doi.org/",""),"https://dx.doi.org/",""),"doi:","")))</x:f>
        <x:v>10.1093/milmed/usaf355</x:v>
      </x:c>
      <x:c r="X291" s="174" t="str">
        <x:v>40613654</x:v>
      </x:c>
      <x:c r="Y291" s="174" t="str"/>
      <x:c r="Z291" s="174"/>
      <x:c r="AA291" s="174" t="str">
        <x:v>PubMed/MEDLINE</x:v>
      </x:c>
      <x:c r="AB291" s="174" t="str">
        <x:v>PUBMED-B-v1.0-2026-08-28</x:v>
      </x:c>
      <x:c r="AC291" s="174" t="str">
        <x:v>SP-PUBMED-B-20260828</x:v>
      </x:c>
      <x:c r="AD291" s="177" t="n">
        <x:v>46262</x:v>
      </x:c>
      <x:c r="AE291" s="177" t="n">
        <x:v>46272</x:v>
      </x:c>
      <x:c r="AF291" s="174" t="str">
        <x:v>XTNN7YV3</x:v>
      </x:c>
      <x:c r="AG291" s="174"/>
      <x:c r="AH291" s="174" t="str">
        <x:v>Tactical Athlete → Operational Readiness Brazil</x:v>
      </x:c>
      <x:c r="AI291" s="174" t="str">
        <x:v>evidence-family:B</x:v>
      </x:c>
      <x:c r="AJ291" s="174"/>
      <x:c r="AK291" s="175" t="str">
        <x:f>IF(AJ291="","",IF(OR(LOWER(AJ291)="brazil",LOWER(AJ291)="brasil"),"Yes","No"))</x:f>
      </x:c>
      <x:c r="AL291" s="174"/>
      <x:c r="AM291" s="174"/>
      <x:c r="AN291" s="174"/>
      <x:c r="AO291" s="178"/>
      <x:c r="AP291" s="174"/>
      <x:c r="AQ291" s="174"/>
      <x:c r="AR291" s="174"/>
      <x:c r="AS291" s="174"/>
      <x:c r="AT291" s="174"/>
      <x:c r="AU291" s="174"/>
      <x:c r="AV291" s="174"/>
      <x:c r="AW291" s="174"/>
      <x:c r="AX291" s="174"/>
      <x:c r="AY291" s="174"/>
      <x:c r="AZ291" s="174"/>
      <x:c r="BA291" s="174"/>
      <x:c r="BB291" s="174"/>
      <x:c r="BC291" s="174"/>
      <x:c r="BD291" s="174"/>
      <x:c r="BE291" s="174"/>
      <x:c r="BF291" s="174"/>
      <x:c r="BG291" s="174"/>
      <x:c r="BH291" s="174"/>
      <x:c r="BI291" s="174"/>
      <x:c r="BJ291" s="174"/>
      <x:c r="BK291" s="174"/>
      <x:c r="BL291" s="174"/>
      <x:c r="BM291" s="174"/>
      <x:c r="BN291" s="174"/>
      <x:c r="BO291" s="174"/>
      <x:c r="BP291" s="174"/>
      <x:c r="BQ291" s="174"/>
      <x:c r="BR291" s="174"/>
      <x:c r="BS291" s="174"/>
      <x:c r="BT291" s="174"/>
      <x:c r="BU291" s="174"/>
      <x:c r="BV291" s="174"/>
      <x:c r="BW291" s="174"/>
      <x:c r="BX291" s="174"/>
      <x:c r="BY291" s="174"/>
      <x:c r="BZ291" s="174"/>
      <x:c r="CA291" s="174"/>
      <x:c r="CB291" s="174"/>
      <x:c r="CC291" s="174"/>
      <x:c r="CD291" s="174"/>
      <x:c r="CE291" s="174"/>
      <x:c r="CF291" s="174"/>
      <x:c r="CG291" s="174"/>
      <x:c r="CH291" s="174"/>
      <x:c r="CI291" s="179"/>
      <x:c r="CJ291" s="174" t="str">
        <x:v>Yes</x:v>
      </x:c>
      <x:c r="CK291" s="174" t="str">
        <x:v>Yes</x:v>
      </x:c>
      <x:c r="CL291" s="174" t="str">
        <x:v>Yes</x:v>
      </x:c>
      <x:c r="CM291" s="174" t="str">
        <x:v>Clear</x:v>
      </x:c>
      <x:c r="CN291" s="174" t="str">
        <x:v>Verified — clear</x:v>
      </x:c>
      <x:c r="CO291" s="177" t="n">
        <x:v>46272</x:v>
      </x:c>
      <x:c r="CP291" s="174" t="str">
        <x:v>https://pubmed.ncbi.nlm.nih.gov/40613654/</x:v>
      </x:c>
      <x:c r="CQ291" s="174"/>
      <x:c r="CR291" s="174"/>
      <x:c r="CS291" s="174"/>
      <x:c r="CT291" s="174"/>
      <x:c r="CU291" s="176"/>
      <x:c r="CV291" s="176"/>
      <x:c r="CW291" s="176"/>
      <x:c r="CX291" s="176"/>
      <x:c r="CY291" s="176"/>
      <x:c r="CZ291" s="176"/>
      <x:c r="DA291" s="176"/>
      <x:c r="DB291" s="175" t="str">
        <x:f>IF(L291="","",IF(AND(COUNT(CU291:DA291)=7,OR(CU291=0,CU291=1,CU291=2),OR(CV291=0,CV291=1,CV291=2),OR(CW291=0,CW291=1,CW291=2),OR(CX291=0,CX291=1,CX291=2),OR(CY291=0,CY291=1,CY291=2),OR(CZ291=0,CZ291=1,CZ291=2),OR(DA291=0,DA291=1,DA291=2)),SUM(CU291:DA291),""))</x:f>
      </x:c>
      <x:c r="DC291" s="180" t="str">
        <x:f>IF(DB291="","",ROUND(DB291/14*10,1))</x:f>
      </x:c>
      <x:c r="DD291" s="174" t="str">
        <x:v>Pending</x:v>
      </x:c>
      <x:c r="DE291" s="175" t="str">
        <x:f>IF(L291="","",IF(DC291="","Pending",IF(DD291="Yes","CONDITIONAL — safety override",IF(DC291&gt;=8,"HIGH",IF(DC291&gt;=5,"CONDITIONAL","LOW")))))</x:f>
        <x:v>Pending</x:v>
      </x:c>
      <x:c r="DF291" s="174" t="str">
        <x:v>Pending screening and full-text appraisal; no transferability judgment made at identification.</x:v>
      </x:c>
      <x:c r="DG291" s="174"/>
      <x:c r="DH291" s="174"/>
      <x:c r="DI291" s="174"/>
      <x:c r="DJ291" s="174"/>
      <x:c r="DK291" s="174"/>
      <x:c r="DL291" s="174"/>
      <x:c r="DM291" s="174"/>
      <x:c r="DN291" s="174"/>
      <x:c r="DO291" s="174"/>
      <x:c r="DP291" s="174"/>
      <x:c r="DQ291" s="174"/>
      <x:c r="DR291" s="174"/>
      <x:c r="DS291" s="174"/>
      <x:c r="DT291" s="174"/>
      <x:c r="DU291" s="174"/>
      <x:c r="DV291" s="174"/>
      <x:c r="DW291" s="174"/>
      <x:c r="DX291" s="174"/>
      <x:c r="DY291" s="174"/>
      <x:c r="DZ291" s="174" t="str">
        <x:v>Title/abstract screening alone does not establish effectiveness, causality, methodological quality, transferability to Brazilian public safety or an institutional recommendation.</x:v>
      </x:c>
      <x:c r="EA291" s="174" t="str">
        <x:v>Pending</x:v>
      </x:c>
      <x:c r="EB291" s="175" t="str">
        <x:f>IF(L291="","",IF(EC291="READY","Yes","No / Pending"))</x:f>
        <x:v>No / Pending</x:v>
      </x:c>
      <x:c r="EC291" s="174" t="str">
        <x:f>IF(L291="","",IF(OR(ISNUMBER(SEARCH("Retracted Publication",Q291)),CM291="Retracted",CN291="Retracted",CM291="Expression of Concern",CN291="Expression of Concern",F291="Not used",CG291="Critical",CH291="High",CH291="Critical"),"BLOCKED — integrity or use restriction",IF(AND(CJ291="Yes",CK291="Yes",CL291="Yes"),IF(AND(CM291="Clear",CN291="Verified — clear"),IF(AND(AND(LEN(TRIM(CF291))&gt;0,LEFT(LOWER(TRIM(CF291)),7)&lt;&gt;"pending"),OR(CG291="High",CG291="Moderate"),OR(CH291="Low",CH291="Some concerns",CH291="Not applicable")),IF(AND(DD291="No",OR(DE291="HIGH",DE291="CONDITIONAL"),AND(LEN(TRIM(DF291))&gt;0,LEFT(LOWER(TRIM(DF291)),7)&lt;&gt;"pending")),IF(AND(AND(LEN(TRIM(DT291))&gt;0,LEFT(LOWER(TRIM(DT291)),7)&lt;&gt;"pending"),AND(LEN(TRIM(DU291))&gt;0,LEFT(LOWER(TRIM(DU291)),7)&lt;&gt;"pending"),OR(AND(LEN(TRIM(DV291))&gt;0,LEFT(LOWER(TRIM(DV291)),7)&lt;&gt;"pending"),AND(LEN(TRIM(DW291))&gt;0,LEFT(LOWER(TRIM(DW291)),7)&lt;&gt;"pending")),AND(LEN(TRIM(DX291))&gt;0,LEFT(LOWER(TRIM(DX291)),7)&lt;&gt;"pending")),IF(AND(F291="Claim-ready",OR(EA291="Strong",EA291="Moderate"),AND(LEN(TRIM(G291))&gt;0,LEFT(LOWER(TRIM(G291)),7)&lt;&gt;"pending"),G291&lt;&gt;"No substantive use decision is permitted from identification metadata alone.",AND(LEN(TRIM(DZ291))&gt;0,LEFT(LOWER(TRIM(DZ291)),7)&lt;&gt;"pending"),DZ291&lt;&gt;"Identification metadata alone does not permit any substantive scientific, causal, operational, or institutional claim.",AND(LEN(TRIM(EI291))&gt;0,LEFT(LOWER(TRIM(EI291)),7)&lt;&gt;"pending"),ISNUMBER(EH291),EH291&gt;0),"READY","PENDING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1" s="174" t="str">
        <x:v>Pending</x:v>
      </x:c>
      <x:c r="EE291" s="174"/>
      <x:c r="EF291" s="174" t="str">
        <x:v>Pending</x:v>
      </x:c>
      <x:c r="EG291" s="174" t="str">
        <x:v>Pending</x:v>
      </x:c>
      <x:c r="EH291" s="177"/>
      <x:c r="EI291" s="500"/>
      <x:c r="EJ291" s="174"/>
      <x:c r="EK291" s="174" t="str">
        <x:v>Pending</x:v>
      </x:c>
      <x:c r="EL291" s="177" t="n">
        <x:v>46272</x:v>
      </x:c>
      <x:c r="EM291" s="174" t="str">
        <x:v>Production PubMed record imported and reconciled to Zotero item XTNN7YV3;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1" s="181" t="n">
        <x:f>IF(L291="","",(IF(N291&lt;&gt;"",1,0)+IF(O291&lt;&gt;"",1,0)+IF(AJ291&lt;&gt;"",1,0)+IF(AU291&lt;&gt;"",1,0)+IF(BE291&lt;&gt;"",1,0)+IF(CF291&lt;&gt;"",1,0)+IF(CJ291="Yes",1,0)+IF(CL291="Yes",1,0)+IF(DE291&lt;&gt;"Pending",1,0)+IF(F291&lt;&gt;"",1,0)+IF(DZ291&lt;&gt;"",1,0)+IF(EI291&lt;&gt;"",1,0))/12)</x:f>
        <x:v>0.5</x:v>
      </x:c>
    </x:row>
    <x:row r="292">
      <x:c r="A292" s="175" t="str">
        <x:v>EV-0289</x:v>
      </x:c>
      <x:c r="B292" s="174" t="str">
        <x:v>Integrity check</x:v>
      </x:c>
      <x:c r="C292" s="175" t="str">
        <x:f>IF(L292="","",IF(LEFT(EC292,7)="BLOCKED","🔴 Do not use for conclusion",IF(EB292="Yes","🟢 Claim-ready","🟡 Caution / context")))</x:f>
        <x:v>🟡 Caution / context</x:v>
      </x:c>
      <x:c r="D292" s="174" t="str">
        <x:f>IF(L292="","",EC292)</x:f>
        <x:v>PENDING — appropriate appraisal</x:v>
      </x:c>
      <x:c r="E292" s="174" t="str">
        <x:v>P2 — High</x:v>
      </x:c>
      <x:c r="F292" s="174" t="str">
        <x:v>Pending</x:v>
      </x:c>
      <x:c r="G292" s="174" t="str">
        <x:v>Title/abstract identify an explicit tactical/public-safety context and readiness domain; retain for full-text assessment.</x:v>
      </x:c>
      <x:c r="H292" s="174" t="str">
        <x:v>Obtain and review lawful full text; confirm human adjudication; then select a design-specific appraisal instrument.</x:v>
      </x:c>
      <x:c r="I292" s="174"/>
      <x:c r="J292" s="174" t="str">
        <x:v>A — Core</x:v>
      </x:c>
      <x:c r="K292" s="174" t="str">
        <x:v>IDENTIFIED</x:v>
      </x:c>
      <x:c r="L292" s="174" t="str">
        <x:v>The Army Combat Fitness Test (ACFT) and the Health of the Active Component: Understanding the Link Between the ACFT and Personnel Health and Injuries.</x:v>
      </x:c>
      <x:c r="M292" s="174"/>
      <x:c r="N292" s="174" t="str">
        <x:v>Hicks, Daniel; Sims, Carra S; Avriette, Mary; Steiner, Max; Baker, Sarah</x:v>
      </x:c>
      <x:c r="O292" s="176" t="n">
        <x:v>2025</x:v>
      </x:c>
      <x:c r="P292" s="174" t="str">
        <x:v>Rand health quarterly</x:v>
      </x:c>
      <x:c r="Q292" s="174" t="str">
        <x:v>Journal Article</x:v>
      </x:c>
      <x:c r="R292" s="174" t="str">
        <x:v>Unclear</x:v>
      </x:c>
      <x:c r="S292" s="174" t="str">
        <x:v>Unknown</x:v>
      </x:c>
      <x:c r="T292" s="174" t="str">
        <x:v>eng</x:v>
      </x:c>
      <x:c r="U292" s="174" t="str">
        <x:v>https://pubmed.ncbi.nlm.nih.gov/40613065/</x:v>
      </x:c>
      <x:c r="V292" s="174" t="str"/>
      <x:c r="W292" s="175" t="str">
        <x:f>IF(V292="","",LOWER(SUBSTITUTE(SUBSTITUTE(SUBSTITUTE(SUBSTITUTE(TRIM(V292),"https://doi.org/",""),"http://doi.org/",""),"https://dx.doi.org/",""),"doi:","")))</x:f>
      </x:c>
      <x:c r="X292" s="174" t="str">
        <x:v>40613065</x:v>
      </x:c>
      <x:c r="Y292" s="174" t="str">
        <x:v>PMC12218373</x:v>
      </x:c>
      <x:c r="Z292" s="174"/>
      <x:c r="AA292" s="174" t="str">
        <x:v>PubMed/MEDLINE</x:v>
      </x:c>
      <x:c r="AB292" s="174" t="str">
        <x:v>PUBMED-A-v1.0-2026-08-28</x:v>
      </x:c>
      <x:c r="AC292" s="174" t="str">
        <x:v>SP-PUBMED-A-20260828</x:v>
      </x:c>
      <x:c r="AD292" s="177" t="n">
        <x:v>46262</x:v>
      </x:c>
      <x:c r="AE292" s="177" t="n">
        <x:v>46272</x:v>
      </x:c>
      <x:c r="AF292" s="174" t="str">
        <x:v>TLPFGA3P</x:v>
      </x:c>
      <x:c r="AG292" s="174"/>
      <x:c r="AH292" s="174" t="str">
        <x:v>Tactical Athlete → Operational Readiness Brazil</x:v>
      </x:c>
      <x:c r="AI292" s="174" t="str">
        <x:v>evidence-family:A</x:v>
      </x:c>
      <x:c r="AJ292" s="174"/>
      <x:c r="AK292" s="175" t="str">
        <x:f>IF(AJ292="","",IF(OR(LOWER(AJ292)="brazil",LOWER(AJ292)="brasil"),"Yes","No"))</x:f>
      </x:c>
      <x:c r="AL292" s="174"/>
      <x:c r="AM292" s="174"/>
      <x:c r="AN292" s="174"/>
      <x:c r="AO292" s="178"/>
      <x:c r="AP292" s="174"/>
      <x:c r="AQ292" s="174"/>
      <x:c r="AR292" s="174"/>
      <x:c r="AS292" s="174"/>
      <x:c r="AT292" s="174"/>
      <x:c r="AU292" s="174"/>
      <x:c r="AV292" s="174"/>
      <x:c r="AW292" s="174"/>
      <x:c r="AX292" s="174"/>
      <x:c r="AY292" s="174"/>
      <x:c r="AZ292" s="174"/>
      <x:c r="BA292" s="174"/>
      <x:c r="BB292" s="174"/>
      <x:c r="BC292" s="174"/>
      <x:c r="BD292" s="174"/>
      <x:c r="BE292" s="174"/>
      <x:c r="BF292" s="174"/>
      <x:c r="BG292" s="174"/>
      <x:c r="BH292" s="174"/>
      <x:c r="BI292" s="174"/>
      <x:c r="BJ292" s="174"/>
      <x:c r="BK292" s="174"/>
      <x:c r="BL292" s="174"/>
      <x:c r="BM292" s="174"/>
      <x:c r="BN292" s="174"/>
      <x:c r="BO292" s="174"/>
      <x:c r="BP292" s="174"/>
      <x:c r="BQ292" s="174"/>
      <x:c r="BR292" s="174"/>
      <x:c r="BS292" s="174"/>
      <x:c r="BT292" s="174"/>
      <x:c r="BU292" s="174"/>
      <x:c r="BV292" s="174"/>
      <x:c r="BW292" s="174"/>
      <x:c r="BX292" s="174"/>
      <x:c r="BY292" s="174"/>
      <x:c r="BZ292" s="174"/>
      <x:c r="CA292" s="174"/>
      <x:c r="CB292" s="174"/>
      <x:c r="CC292" s="174"/>
      <x:c r="CD292" s="174"/>
      <x:c r="CE292" s="174"/>
      <x:c r="CF292" s="174"/>
      <x:c r="CG292" s="174"/>
      <x:c r="CH292" s="174"/>
      <x:c r="CI292" s="179"/>
      <x:c r="CJ292" s="174" t="str">
        <x:v>Yes</x:v>
      </x:c>
      <x:c r="CK292" s="174" t="str">
        <x:v>Yes</x:v>
      </x:c>
      <x:c r="CL292" s="174" t="str">
        <x:v>Yes</x:v>
      </x:c>
      <x:c r="CM292" s="174" t="str">
        <x:v>Clear</x:v>
      </x:c>
      <x:c r="CN292" s="174" t="str">
        <x:v>Verified — clear</x:v>
      </x:c>
      <x:c r="CO292" s="177" t="n">
        <x:v>46272</x:v>
      </x:c>
      <x:c r="CP292" s="174" t="str">
        <x:v>https://pubmed.ncbi.nlm.nih.gov/40613065/</x:v>
      </x:c>
      <x:c r="CQ292" s="174"/>
      <x:c r="CR292" s="174"/>
      <x:c r="CS292" s="174"/>
      <x:c r="CT292" s="174"/>
      <x:c r="CU292" s="176"/>
      <x:c r="CV292" s="176"/>
      <x:c r="CW292" s="176"/>
      <x:c r="CX292" s="176"/>
      <x:c r="CY292" s="176"/>
      <x:c r="CZ292" s="176"/>
      <x:c r="DA292" s="176"/>
      <x:c r="DB292" s="175" t="str">
        <x:f>IF(L292="","",IF(AND(COUNT(CU292:DA292)=7,OR(CU292=0,CU292=1,CU292=2),OR(CV292=0,CV292=1,CV292=2),OR(CW292=0,CW292=1,CW292=2),OR(CX292=0,CX292=1,CX292=2),OR(CY292=0,CY292=1,CY292=2),OR(CZ292=0,CZ292=1,CZ292=2),OR(DA292=0,DA292=1,DA292=2)),SUM(CU292:DA292),""))</x:f>
      </x:c>
      <x:c r="DC292" s="180" t="str">
        <x:f>IF(DB292="","",ROUND(DB292/14*10,1))</x:f>
      </x:c>
      <x:c r="DD292" s="174" t="str">
        <x:v>Pending</x:v>
      </x:c>
      <x:c r="DE292" s="175" t="str">
        <x:f>IF(L292="","",IF(DC292="","Pending",IF(DD292="Yes","CONDITIONAL — safety override",IF(DC292&gt;=8,"HIGH",IF(DC292&gt;=5,"CONDITIONAL","LOW")))))</x:f>
        <x:v>Pending</x:v>
      </x:c>
      <x:c r="DF292" s="174" t="str">
        <x:v>Pending screening and full-text appraisal; no transferability judgment made at identification.</x:v>
      </x:c>
      <x:c r="DG292" s="174"/>
      <x:c r="DH292" s="174"/>
      <x:c r="DI292" s="174"/>
      <x:c r="DJ292" s="174"/>
      <x:c r="DK292" s="174"/>
      <x:c r="DL292" s="174"/>
      <x:c r="DM292" s="174"/>
      <x:c r="DN292" s="174"/>
      <x:c r="DO292" s="174"/>
      <x:c r="DP292" s="174"/>
      <x:c r="DQ292" s="174"/>
      <x:c r="DR292" s="174"/>
      <x:c r="DS292" s="174"/>
      <x:c r="DT292" s="174"/>
      <x:c r="DU292" s="174"/>
      <x:c r="DV292" s="174"/>
      <x:c r="DW292" s="174"/>
      <x:c r="DX292" s="174"/>
      <x:c r="DY292" s="174"/>
      <x:c r="DZ292" s="174" t="str">
        <x:v>Title/abstract screening alone does not establish effectiveness, causality, methodological quality, transferability to Brazilian public safety or an institutional recommendation.</x:v>
      </x:c>
      <x:c r="EA292" s="174" t="str">
        <x:v>Pending</x:v>
      </x:c>
      <x:c r="EB292" s="175" t="str">
        <x:f>IF(L292="","",IF(EC292="READY","Yes","No / Pending"))</x:f>
        <x:v>No / Pending</x:v>
      </x:c>
      <x:c r="EC292" s="174" t="str">
        <x:f>IF(L292="","",IF(OR(ISNUMBER(SEARCH("Retracted Publication",Q292)),CM292="Retracted",CN292="Retracted",CM292="Expression of Concern",CN292="Expression of Concern",F292="Not used",CG292="Critical",CH292="High",CH292="Critical"),"BLOCKED — integrity or use restriction",IF(AND(CJ292="Yes",CK292="Yes",CL292="Yes"),IF(AND(CM292="Clear",CN292="Verified — clear"),IF(AND(AND(LEN(TRIM(CF292))&gt;0,LEFT(LOWER(TRIM(CF292)),7)&lt;&gt;"pending"),OR(CG292="High",CG292="Moderate"),OR(CH292="Low",CH292="Some concerns",CH292="Not applicable")),IF(AND(DD292="No",OR(DE292="HIGH",DE292="CONDITIONAL"),AND(LEN(TRIM(DF292))&gt;0,LEFT(LOWER(TRIM(DF292)),7)&lt;&gt;"pending")),IF(AND(AND(LEN(TRIM(DT292))&gt;0,LEFT(LOWER(TRIM(DT292)),7)&lt;&gt;"pending"),AND(LEN(TRIM(DU292))&gt;0,LEFT(LOWER(TRIM(DU292)),7)&lt;&gt;"pending"),OR(AND(LEN(TRIM(DV292))&gt;0,LEFT(LOWER(TRIM(DV292)),7)&lt;&gt;"pending"),AND(LEN(TRIM(DW292))&gt;0,LEFT(LOWER(TRIM(DW292)),7)&lt;&gt;"pending")),AND(LEN(TRIM(DX292))&gt;0,LEFT(LOWER(TRIM(DX292)),7)&lt;&gt;"pending")),IF(AND(F292="Claim-ready",OR(EA292="Strong",EA292="Moderate"),AND(LEN(TRIM(G292))&gt;0,LEFT(LOWER(TRIM(G292)),7)&lt;&gt;"pending"),G292&lt;&gt;"No substantive use decision is permitted from identification metadata alone.",AND(LEN(TRIM(DZ292))&gt;0,LEFT(LOWER(TRIM(DZ292)),7)&lt;&gt;"pending"),DZ292&lt;&gt;"Identification metadata alone does not permit any substantive scientific, causal, operational, or institutional claim.",AND(LEN(TRIM(EI292))&gt;0,LEFT(LOWER(TRIM(EI292)),7)&lt;&gt;"pending"),ISNUMBER(EH292),EH292&gt;0),"READY","PENDING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2" s="174" t="str">
        <x:v>Pending</x:v>
      </x:c>
      <x:c r="EE292" s="174"/>
      <x:c r="EF292" s="174" t="str">
        <x:v>Pending</x:v>
      </x:c>
      <x:c r="EG292" s="174" t="str">
        <x:v>Pending</x:v>
      </x:c>
      <x:c r="EH292" s="177"/>
      <x:c r="EI292" s="500"/>
      <x:c r="EJ292" s="174"/>
      <x:c r="EK292" s="174" t="str">
        <x:v>Pending</x:v>
      </x:c>
      <x:c r="EL292" s="177" t="n">
        <x:v>46272</x:v>
      </x:c>
      <x:c r="EM292" s="174" t="str">
        <x:v>Production PubMed record imported and reconciled to Zotero item TLPFGA3P;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2" s="181" t="n">
        <x:f>IF(L292="","",(IF(N292&lt;&gt;"",1,0)+IF(O292&lt;&gt;"",1,0)+IF(AJ292&lt;&gt;"",1,0)+IF(AU292&lt;&gt;"",1,0)+IF(BE292&lt;&gt;"",1,0)+IF(CF292&lt;&gt;"",1,0)+IF(CJ292="Yes",1,0)+IF(CL292="Yes",1,0)+IF(DE292&lt;&gt;"Pending",1,0)+IF(F292&lt;&gt;"",1,0)+IF(DZ292&lt;&gt;"",1,0)+IF(EI292&lt;&gt;"",1,0))/12)</x:f>
        <x:v>0.5</x:v>
      </x:c>
    </x:row>
    <x:row r="293">
      <x:c r="A293" s="175" t="str">
        <x:v>EV-0290</x:v>
      </x:c>
      <x:c r="B293" s="174" t="str">
        <x:v>Integrity check</x:v>
      </x:c>
      <x:c r="C293" s="175" t="str">
        <x:f>IF(L293="","",IF(LEFT(EC293,7)="BLOCKED","🔴 Do not use for conclusion",IF(EB293="Yes","🟢 Claim-ready","🟡 Caution / context")))</x:f>
        <x:v>🟡 Caution / context</x:v>
      </x:c>
      <x:c r="D293" s="174" t="str">
        <x:f>IF(L293="","",EC293)</x:f>
        <x:v>PENDING — appropriate appraisal</x:v>
      </x:c>
      <x:c r="E293" s="174" t="str">
        <x:v>P2 — High</x:v>
      </x:c>
      <x:c r="F293" s="174" t="str">
        <x:v>Pending</x:v>
      </x:c>
      <x:c r="G293" s="174" t="str">
        <x:v>Title/abstract identify an explicit tactical/public-safety context and readiness domain; retain for full-text assessment.</x:v>
      </x:c>
      <x:c r="H293" s="174" t="str">
        <x:v>Obtain and review lawful full text; confirm human adjudication; then select a design-specific appraisal instrument.</x:v>
      </x:c>
      <x:c r="I293" s="174"/>
      <x:c r="J293" s="174" t="str">
        <x:v>A — Core</x:v>
      </x:c>
      <x:c r="K293" s="174" t="str">
        <x:v>IDENTIFIED</x:v>
      </x:c>
      <x:c r="L293" s="174" t="str">
        <x:v>An Analysis of the U.S. Department of Defense's Military Health Readiness Assessments.</x:v>
      </x:c>
      <x:c r="M293" s="174"/>
      <x:c r="N293" s="174" t="str">
        <x:v>Meadows, Sarah O; Hepner, Kimberly A; Sousa, Jessica L; Haberman, Ryan; Dong, Shirley</x:v>
      </x:c>
      <x:c r="O293" s="176" t="n">
        <x:v>2025</x:v>
      </x:c>
      <x:c r="P293" s="174" t="str">
        <x:v>Rand health quarterly</x:v>
      </x:c>
      <x:c r="Q293" s="174" t="str">
        <x:v>Journal Article</x:v>
      </x:c>
      <x:c r="R293" s="174" t="str">
        <x:v>Unclear</x:v>
      </x:c>
      <x:c r="S293" s="174" t="str">
        <x:v>Unknown</x:v>
      </x:c>
      <x:c r="T293" s="174" t="str">
        <x:v>eng</x:v>
      </x:c>
      <x:c r="U293" s="174" t="str">
        <x:v>https://pubmed.ncbi.nlm.nih.gov/40613059/</x:v>
      </x:c>
      <x:c r="V293" s="174" t="str"/>
      <x:c r="W293" s="175" t="str">
        <x:f>IF(V293="","",LOWER(SUBSTITUTE(SUBSTITUTE(SUBSTITUTE(SUBSTITUTE(TRIM(V293),"https://doi.org/",""),"http://doi.org/",""),"https://dx.doi.org/",""),"doi:","")))</x:f>
      </x:c>
      <x:c r="X293" s="174" t="str">
        <x:v>40613059</x:v>
      </x:c>
      <x:c r="Y293" s="174" t="str">
        <x:v>PMC12218374</x:v>
      </x:c>
      <x:c r="Z293" s="174"/>
      <x:c r="AA293" s="174" t="str">
        <x:v>PubMed/MEDLINE</x:v>
      </x:c>
      <x:c r="AB293" s="174" t="str">
        <x:v>PUBMED-A-v1.0-2026-08-28</x:v>
      </x:c>
      <x:c r="AC293" s="174" t="str">
        <x:v>SP-PUBMED-A-20260828</x:v>
      </x:c>
      <x:c r="AD293" s="177" t="n">
        <x:v>46262</x:v>
      </x:c>
      <x:c r="AE293" s="177" t="n">
        <x:v>46272</x:v>
      </x:c>
      <x:c r="AF293" s="174" t="str">
        <x:v>LGJJ6KUU</x:v>
      </x:c>
      <x:c r="AG293" s="174"/>
      <x:c r="AH293" s="174" t="str">
        <x:v>Tactical Athlete → Operational Readiness Brazil</x:v>
      </x:c>
      <x:c r="AI293" s="174" t="str">
        <x:v>evidence-family:A</x:v>
      </x:c>
      <x:c r="AJ293" s="174"/>
      <x:c r="AK293" s="175" t="str">
        <x:f>IF(AJ293="","",IF(OR(LOWER(AJ293)="brazil",LOWER(AJ293)="brasil"),"Yes","No"))</x:f>
      </x:c>
      <x:c r="AL293" s="174"/>
      <x:c r="AM293" s="174"/>
      <x:c r="AN293" s="174"/>
      <x:c r="AO293" s="178"/>
      <x:c r="AP293" s="174"/>
      <x:c r="AQ293" s="174"/>
      <x:c r="AR293" s="174"/>
      <x:c r="AS293" s="174"/>
      <x:c r="AT293" s="174"/>
      <x:c r="AU293" s="174"/>
      <x:c r="AV293" s="174"/>
      <x:c r="AW293" s="174"/>
      <x:c r="AX293" s="174"/>
      <x:c r="AY293" s="174"/>
      <x:c r="AZ293" s="174"/>
      <x:c r="BA293" s="174"/>
      <x:c r="BB293" s="174"/>
      <x:c r="BC293" s="174"/>
      <x:c r="BD293" s="174"/>
      <x:c r="BE293" s="174"/>
      <x:c r="BF293" s="174"/>
      <x:c r="BG293" s="174"/>
      <x:c r="BH293" s="174"/>
      <x:c r="BI293" s="174"/>
      <x:c r="BJ293" s="174"/>
      <x:c r="BK293" s="174"/>
      <x:c r="BL293" s="174"/>
      <x:c r="BM293" s="174"/>
      <x:c r="BN293" s="174"/>
      <x:c r="BO293" s="174"/>
      <x:c r="BP293" s="174"/>
      <x:c r="BQ293" s="174"/>
      <x:c r="BR293" s="174"/>
      <x:c r="BS293" s="174"/>
      <x:c r="BT293" s="174"/>
      <x:c r="BU293" s="174"/>
      <x:c r="BV293" s="174"/>
      <x:c r="BW293" s="174"/>
      <x:c r="BX293" s="174"/>
      <x:c r="BY293" s="174"/>
      <x:c r="BZ293" s="174"/>
      <x:c r="CA293" s="174"/>
      <x:c r="CB293" s="174"/>
      <x:c r="CC293" s="174"/>
      <x:c r="CD293" s="174"/>
      <x:c r="CE293" s="174"/>
      <x:c r="CF293" s="174"/>
      <x:c r="CG293" s="174"/>
      <x:c r="CH293" s="174"/>
      <x:c r="CI293" s="179"/>
      <x:c r="CJ293" s="174" t="str">
        <x:v>Yes</x:v>
      </x:c>
      <x:c r="CK293" s="174" t="str">
        <x:v>Yes</x:v>
      </x:c>
      <x:c r="CL293" s="174" t="str">
        <x:v>Yes</x:v>
      </x:c>
      <x:c r="CM293" s="174" t="str">
        <x:v>Clear</x:v>
      </x:c>
      <x:c r="CN293" s="174" t="str">
        <x:v>Verified — clear</x:v>
      </x:c>
      <x:c r="CO293" s="177" t="n">
        <x:v>46272</x:v>
      </x:c>
      <x:c r="CP293" s="174" t="str">
        <x:v>https://pubmed.ncbi.nlm.nih.gov/40613059/</x:v>
      </x:c>
      <x:c r="CQ293" s="174"/>
      <x:c r="CR293" s="174"/>
      <x:c r="CS293" s="174"/>
      <x:c r="CT293" s="174"/>
      <x:c r="CU293" s="176"/>
      <x:c r="CV293" s="176"/>
      <x:c r="CW293" s="176"/>
      <x:c r="CX293" s="176"/>
      <x:c r="CY293" s="176"/>
      <x:c r="CZ293" s="176"/>
      <x:c r="DA293" s="176"/>
      <x:c r="DB293" s="175" t="str">
        <x:f>IF(L293="","",IF(AND(COUNT(CU293:DA293)=7,OR(CU293=0,CU293=1,CU293=2),OR(CV293=0,CV293=1,CV293=2),OR(CW293=0,CW293=1,CW293=2),OR(CX293=0,CX293=1,CX293=2),OR(CY293=0,CY293=1,CY293=2),OR(CZ293=0,CZ293=1,CZ293=2),OR(DA293=0,DA293=1,DA293=2)),SUM(CU293:DA293),""))</x:f>
      </x:c>
      <x:c r="DC293" s="180" t="str">
        <x:f>IF(DB293="","",ROUND(DB293/14*10,1))</x:f>
      </x:c>
      <x:c r="DD293" s="174" t="str">
        <x:v>Pending</x:v>
      </x:c>
      <x:c r="DE293" s="175" t="str">
        <x:f>IF(L293="","",IF(DC293="","Pending",IF(DD293="Yes","CONDITIONAL — safety override",IF(DC293&gt;=8,"HIGH",IF(DC293&gt;=5,"CONDITIONAL","LOW")))))</x:f>
        <x:v>Pending</x:v>
      </x:c>
      <x:c r="DF293" s="174" t="str">
        <x:v>Pending screening and full-text appraisal; no transferability judgment made at identification.</x:v>
      </x:c>
      <x:c r="DG293" s="174"/>
      <x:c r="DH293" s="174"/>
      <x:c r="DI293" s="174"/>
      <x:c r="DJ293" s="174"/>
      <x:c r="DK293" s="174"/>
      <x:c r="DL293" s="174"/>
      <x:c r="DM293" s="174"/>
      <x:c r="DN293" s="174"/>
      <x:c r="DO293" s="174"/>
      <x:c r="DP293" s="174"/>
      <x:c r="DQ293" s="174"/>
      <x:c r="DR293" s="174"/>
      <x:c r="DS293" s="174"/>
      <x:c r="DT293" s="174"/>
      <x:c r="DU293" s="174"/>
      <x:c r="DV293" s="174"/>
      <x:c r="DW293" s="174"/>
      <x:c r="DX293" s="174"/>
      <x:c r="DY293" s="174"/>
      <x:c r="DZ293" s="174" t="str">
        <x:v>Title/abstract screening alone does not establish effectiveness, causality, methodological quality, transferability to Brazilian public safety or an institutional recommendation.</x:v>
      </x:c>
      <x:c r="EA293" s="174" t="str">
        <x:v>Pending</x:v>
      </x:c>
      <x:c r="EB293" s="175" t="str">
        <x:f>IF(L293="","",IF(EC293="READY","Yes","No / Pending"))</x:f>
        <x:v>No / Pending</x:v>
      </x:c>
      <x:c r="EC293" s="174" t="str">
        <x:f>IF(L293="","",IF(OR(ISNUMBER(SEARCH("Retracted Publication",Q293)),CM293="Retracted",CN293="Retracted",CM293="Expression of Concern",CN293="Expression of Concern",F293="Not used",CG293="Critical",CH293="High",CH293="Critical"),"BLOCKED — integrity or use restriction",IF(AND(CJ293="Yes",CK293="Yes",CL293="Yes"),IF(AND(CM293="Clear",CN293="Verified — clear"),IF(AND(AND(LEN(TRIM(CF293))&gt;0,LEFT(LOWER(TRIM(CF293)),7)&lt;&gt;"pending"),OR(CG293="High",CG293="Moderate"),OR(CH293="Low",CH293="Some concerns",CH293="Not applicable")),IF(AND(DD293="No",OR(DE293="HIGH",DE293="CONDITIONAL"),AND(LEN(TRIM(DF293))&gt;0,LEFT(LOWER(TRIM(DF293)),7)&lt;&gt;"pending")),IF(AND(AND(LEN(TRIM(DT293))&gt;0,LEFT(LOWER(TRIM(DT293)),7)&lt;&gt;"pending"),AND(LEN(TRIM(DU293))&gt;0,LEFT(LOWER(TRIM(DU293)),7)&lt;&gt;"pending"),OR(AND(LEN(TRIM(DV293))&gt;0,LEFT(LOWER(TRIM(DV293)),7)&lt;&gt;"pending"),AND(LEN(TRIM(DW293))&gt;0,LEFT(LOWER(TRIM(DW293)),7)&lt;&gt;"pending")),AND(LEN(TRIM(DX293))&gt;0,LEFT(LOWER(TRIM(DX293)),7)&lt;&gt;"pending")),IF(AND(F293="Claim-ready",OR(EA293="Strong",EA293="Moderate"),AND(LEN(TRIM(G293))&gt;0,LEFT(LOWER(TRIM(G293)),7)&lt;&gt;"pending"),G293&lt;&gt;"No substantive use decision is permitted from identification metadata alone.",AND(LEN(TRIM(DZ293))&gt;0,LEFT(LOWER(TRIM(DZ293)),7)&lt;&gt;"pending"),DZ293&lt;&gt;"Identification metadata alone does not permit any substantive scientific, causal, operational, or institutional claim.",AND(LEN(TRIM(EI293))&gt;0,LEFT(LOWER(TRIM(EI293)),7)&lt;&gt;"pending"),ISNUMBER(EH293),EH293&gt;0),"READY","PENDING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3" s="174" t="str">
        <x:v>Pending</x:v>
      </x:c>
      <x:c r="EE293" s="174"/>
      <x:c r="EF293" s="174" t="str">
        <x:v>Pending</x:v>
      </x:c>
      <x:c r="EG293" s="174" t="str">
        <x:v>Pending</x:v>
      </x:c>
      <x:c r="EH293" s="177"/>
      <x:c r="EI293" s="500"/>
      <x:c r="EJ293" s="174"/>
      <x:c r="EK293" s="174" t="str">
        <x:v>Pending</x:v>
      </x:c>
      <x:c r="EL293" s="177" t="n">
        <x:v>46272</x:v>
      </x:c>
      <x:c r="EM293" s="174" t="str">
        <x:v>Production PubMed record imported and reconciled to Zotero item LGJJ6KUU;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3" s="181" t="n">
        <x:f>IF(L293="","",(IF(N293&lt;&gt;"",1,0)+IF(O293&lt;&gt;"",1,0)+IF(AJ293&lt;&gt;"",1,0)+IF(AU293&lt;&gt;"",1,0)+IF(BE293&lt;&gt;"",1,0)+IF(CF293&lt;&gt;"",1,0)+IF(CJ293="Yes",1,0)+IF(CL293="Yes",1,0)+IF(DE293&lt;&gt;"Pending",1,0)+IF(F293&lt;&gt;"",1,0)+IF(DZ293&lt;&gt;"",1,0)+IF(EI293&lt;&gt;"",1,0))/12)</x:f>
        <x:v>0.5</x:v>
      </x:c>
    </x:row>
    <x:row r="294">
      <x:c r="A294" s="175" t="str">
        <x:v>EV-0291</x:v>
      </x:c>
      <x:c r="B294" s="174" t="str">
        <x:v>Integrity check</x:v>
      </x:c>
      <x:c r="C294" s="175" t="str">
        <x:f>IF(L294="","",IF(LEFT(EC294,7)="BLOCKED","🔴 Do not use for conclusion",IF(EB294="Yes","🟢 Claim-ready","🟡 Caution / context")))</x:f>
        <x:v>🟡 Caution / context</x:v>
      </x:c>
      <x:c r="D294" s="174" t="str">
        <x:f>IF(L294="","",EC294)</x:f>
        <x:v>PENDING — appropriate appraisal</x:v>
      </x:c>
      <x:c r="E294" s="174" t="str">
        <x:v>P3 — Medium</x:v>
      </x:c>
      <x:c r="F294" s="174" t="str">
        <x:v>Pending</x:v>
      </x:c>
      <x:c r="G294" s="174" t="str">
        <x:v>A potentially relevant concept is present, but direct applicability is ambiguous at title/abstract level.</x:v>
      </x:c>
      <x:c r="H294" s="174" t="str">
        <x:v>Human title/abstract adjudication; retrieve full text if relevance remains plausible.</x:v>
      </x:c>
      <x:c r="I294" s="174"/>
      <x:c r="J294" s="174" t="str">
        <x:v>A — Core</x:v>
      </x:c>
      <x:c r="K294" s="174" t="str">
        <x:v>IDENTIFIED</x:v>
      </x:c>
      <x:c r="L294" s="174" t="str">
        <x:v>Female Energy Expenditure during Load Carriage in Thermal Environments.</x:v>
      </x:c>
      <x:c r="M294" s="174"/>
      <x:c r="N294" s="174" t="str">
        <x:v>Pryor, J Luke; Pryor, Riana R; Potter, Adam W; Friedl, Karl E; Begalle, Rebecca L; Schafer, Erica A; Chapman, Christopher L; Hostler, David; Looney, David P</x:v>
      </x:c>
      <x:c r="O294" s="176" t="n">
        <x:v>2025</x:v>
      </x:c>
      <x:c r="P294" s="174" t="str">
        <x:v>Medicine and science in sports and exercise</x:v>
      </x:c>
      <x:c r="Q294" s="174" t="str">
        <x:v>Journal Article</x:v>
      </x:c>
      <x:c r="R294" s="174" t="str">
        <x:v>Unclear</x:v>
      </x:c>
      <x:c r="S294" s="174" t="str">
        <x:v>Unknown</x:v>
      </x:c>
      <x:c r="T294" s="174" t="str">
        <x:v>eng</x:v>
      </x:c>
      <x:c r="U294" s="174" t="str">
        <x:v>https://pubmed.ncbi.nlm.nih.gov/40590681/</x:v>
      </x:c>
      <x:c r="V294" s="174" t="str">
        <x:v>10.1249/mss.0000000000003807</x:v>
      </x:c>
      <x:c r="W294" s="175" t="str">
        <x:f>IF(V294="","",LOWER(SUBSTITUTE(SUBSTITUTE(SUBSTITUTE(SUBSTITUTE(TRIM(V294),"https://doi.org/",""),"http://doi.org/",""),"https://dx.doi.org/",""),"doi:","")))</x:f>
        <x:v>10.1249/mss.0000000000003807</x:v>
      </x:c>
      <x:c r="X294" s="174" t="str">
        <x:v>40590681</x:v>
      </x:c>
      <x:c r="Y294" s="174" t="str"/>
      <x:c r="Z294" s="174"/>
      <x:c r="AA294" s="174" t="str">
        <x:v>PubMed/MEDLINE</x:v>
      </x:c>
      <x:c r="AB294" s="174" t="str">
        <x:v>PUBMED-A-v1.0-2026-08-28</x:v>
      </x:c>
      <x:c r="AC294" s="174" t="str">
        <x:v>SP-PUBMED-A-20260828</x:v>
      </x:c>
      <x:c r="AD294" s="177" t="n">
        <x:v>46262</x:v>
      </x:c>
      <x:c r="AE294" s="177" t="n">
        <x:v>46272</x:v>
      </x:c>
      <x:c r="AF294" s="174" t="str">
        <x:v>CMZNTJVL</x:v>
      </x:c>
      <x:c r="AG294" s="174"/>
      <x:c r="AH294" s="174" t="str">
        <x:v>Tactical Athlete → Operational Readiness Brazil</x:v>
      </x:c>
      <x:c r="AI294" s="174" t="str">
        <x:v>evidence-family:A</x:v>
      </x:c>
      <x:c r="AJ294" s="174"/>
      <x:c r="AK294" s="175" t="str">
        <x:f>IF(AJ294="","",IF(OR(LOWER(AJ294)="brazil",LOWER(AJ294)="brasil"),"Yes","No"))</x:f>
      </x:c>
      <x:c r="AL294" s="174"/>
      <x:c r="AM294" s="174"/>
      <x:c r="AN294" s="174"/>
      <x:c r="AO294" s="178"/>
      <x:c r="AP294" s="174"/>
      <x:c r="AQ294" s="174"/>
      <x:c r="AR294" s="174"/>
      <x:c r="AS294" s="174"/>
      <x:c r="AT294" s="174"/>
      <x:c r="AU294" s="174"/>
      <x:c r="AV294" s="174"/>
      <x:c r="AW294" s="174"/>
      <x:c r="AX294" s="174"/>
      <x:c r="AY294" s="174"/>
      <x:c r="AZ294" s="174"/>
      <x:c r="BA294" s="174"/>
      <x:c r="BB294" s="174"/>
      <x:c r="BC294" s="174"/>
      <x:c r="BD294" s="174"/>
      <x:c r="BE294" s="174"/>
      <x:c r="BF294" s="174"/>
      <x:c r="BG294" s="174"/>
      <x:c r="BH294" s="174"/>
      <x:c r="BI294" s="174"/>
      <x:c r="BJ294" s="174"/>
      <x:c r="BK294" s="174"/>
      <x:c r="BL294" s="174"/>
      <x:c r="BM294" s="174"/>
      <x:c r="BN294" s="174"/>
      <x:c r="BO294" s="174"/>
      <x:c r="BP294" s="174"/>
      <x:c r="BQ294" s="174"/>
      <x:c r="BR294" s="174"/>
      <x:c r="BS294" s="174"/>
      <x:c r="BT294" s="174"/>
      <x:c r="BU294" s="174"/>
      <x:c r="BV294" s="174"/>
      <x:c r="BW294" s="174"/>
      <x:c r="BX294" s="174"/>
      <x:c r="BY294" s="174"/>
      <x:c r="BZ294" s="174"/>
      <x:c r="CA294" s="174"/>
      <x:c r="CB294" s="174"/>
      <x:c r="CC294" s="174"/>
      <x:c r="CD294" s="174"/>
      <x:c r="CE294" s="174"/>
      <x:c r="CF294" s="174"/>
      <x:c r="CG294" s="174"/>
      <x:c r="CH294" s="174"/>
      <x:c r="CI294" s="179"/>
      <x:c r="CJ294" s="174" t="str">
        <x:v>Yes</x:v>
      </x:c>
      <x:c r="CK294" s="174" t="str">
        <x:v>Yes</x:v>
      </x:c>
      <x:c r="CL294" s="174" t="str">
        <x:v>Yes</x:v>
      </x:c>
      <x:c r="CM294" s="174" t="str">
        <x:v>Clear</x:v>
      </x:c>
      <x:c r="CN294" s="174" t="str">
        <x:v>Verified — clear</x:v>
      </x:c>
      <x:c r="CO294" s="177" t="n">
        <x:v>46272</x:v>
      </x:c>
      <x:c r="CP294" s="174" t="str">
        <x:v>https://pubmed.ncbi.nlm.nih.gov/40590681/</x:v>
      </x:c>
      <x:c r="CQ294" s="174"/>
      <x:c r="CR294" s="174"/>
      <x:c r="CS294" s="174"/>
      <x:c r="CT294" s="174"/>
      <x:c r="CU294" s="176"/>
      <x:c r="CV294" s="176"/>
      <x:c r="CW294" s="176"/>
      <x:c r="CX294" s="176"/>
      <x:c r="CY294" s="176"/>
      <x:c r="CZ294" s="176"/>
      <x:c r="DA294" s="176"/>
      <x:c r="DB294" s="175" t="str">
        <x:f>IF(L294="","",IF(AND(COUNT(CU294:DA294)=7,OR(CU294=0,CU294=1,CU294=2),OR(CV294=0,CV294=1,CV294=2),OR(CW294=0,CW294=1,CW294=2),OR(CX294=0,CX294=1,CX294=2),OR(CY294=0,CY294=1,CY294=2),OR(CZ294=0,CZ294=1,CZ294=2),OR(DA294=0,DA294=1,DA294=2)),SUM(CU294:DA294),""))</x:f>
      </x:c>
      <x:c r="DC294" s="180" t="str">
        <x:f>IF(DB294="","",ROUND(DB294/14*10,1))</x:f>
      </x:c>
      <x:c r="DD294" s="174" t="str">
        <x:v>Pending</x:v>
      </x:c>
      <x:c r="DE294" s="175" t="str">
        <x:f>IF(L294="","",IF(DC294="","Pending",IF(DD294="Yes","CONDITIONAL — safety override",IF(DC294&gt;=8,"HIGH",IF(DC294&gt;=5,"CONDITIONAL","LOW")))))</x:f>
        <x:v>Pending</x:v>
      </x:c>
      <x:c r="DF294" s="174" t="str">
        <x:v>Pending screening and full-text appraisal; no transferability judgment made at identification.</x:v>
      </x:c>
      <x:c r="DG294" s="174"/>
      <x:c r="DH294" s="174"/>
      <x:c r="DI294" s="174"/>
      <x:c r="DJ294" s="174"/>
      <x:c r="DK294" s="174"/>
      <x:c r="DL294" s="174"/>
      <x:c r="DM294" s="174"/>
      <x:c r="DN294" s="174"/>
      <x:c r="DO294" s="174"/>
      <x:c r="DP294" s="174"/>
      <x:c r="DQ294" s="174"/>
      <x:c r="DR294" s="174"/>
      <x:c r="DS294" s="174"/>
      <x:c r="DT294" s="174"/>
      <x:c r="DU294" s="174"/>
      <x:c r="DV294" s="174"/>
      <x:c r="DW294" s="174"/>
      <x:c r="DX294" s="174"/>
      <x:c r="DY294" s="174"/>
      <x:c r="DZ294" s="174" t="str">
        <x:v>Title/abstract information is insufficient for a substantive scientific, causal, transferability or institutional claim.</x:v>
      </x:c>
      <x:c r="EA294" s="174" t="str">
        <x:v>Pending</x:v>
      </x:c>
      <x:c r="EB294" s="175" t="str">
        <x:f>IF(L294="","",IF(EC294="READY","Yes","No / Pending"))</x:f>
        <x:v>No / Pending</x:v>
      </x:c>
      <x:c r="EC294" s="174" t="str">
        <x:f>IF(L294="","",IF(OR(ISNUMBER(SEARCH("Retracted Publication",Q294)),CM294="Retracted",CN294="Retracted",CM294="Expression of Concern",CN294="Expression of Concern",F294="Not used",CG294="Critical",CH294="High",CH294="Critical"),"BLOCKED — integrity or use restriction",IF(AND(CJ294="Yes",CK294="Yes",CL294="Yes"),IF(AND(CM294="Clear",CN294="Verified — clear"),IF(AND(AND(LEN(TRIM(CF294))&gt;0,LEFT(LOWER(TRIM(CF294)),7)&lt;&gt;"pending"),OR(CG294="High",CG294="Moderate"),OR(CH294="Low",CH294="Some concerns",CH294="Not applicable")),IF(AND(DD294="No",OR(DE294="HIGH",DE294="CONDITIONAL"),AND(LEN(TRIM(DF294))&gt;0,LEFT(LOWER(TRIM(DF294)),7)&lt;&gt;"pending")),IF(AND(AND(LEN(TRIM(DT294))&gt;0,LEFT(LOWER(TRIM(DT294)),7)&lt;&gt;"pending"),AND(LEN(TRIM(DU294))&gt;0,LEFT(LOWER(TRIM(DU294)),7)&lt;&gt;"pending"),OR(AND(LEN(TRIM(DV294))&gt;0,LEFT(LOWER(TRIM(DV294)),7)&lt;&gt;"pending"),AND(LEN(TRIM(DW294))&gt;0,LEFT(LOWER(TRIM(DW294)),7)&lt;&gt;"pending")),AND(LEN(TRIM(DX294))&gt;0,LEFT(LOWER(TRIM(DX294)),7)&lt;&gt;"pending")),IF(AND(F294="Claim-ready",OR(EA294="Strong",EA294="Moderate"),AND(LEN(TRIM(G294))&gt;0,LEFT(LOWER(TRIM(G294)),7)&lt;&gt;"pending"),G294&lt;&gt;"No substantive use decision is permitted from identification metadata alone.",AND(LEN(TRIM(DZ294))&gt;0,LEFT(LOWER(TRIM(DZ294)),7)&lt;&gt;"pending"),DZ294&lt;&gt;"Identification metadata alone does not permit any substantive scientific, causal, operational, or institutional claim.",AND(LEN(TRIM(EI294))&gt;0,LEFT(LOWER(TRIM(EI294)),7)&lt;&gt;"pending"),ISNUMBER(EH294),EH294&gt;0),"READY","PENDING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4" s="174" t="str">
        <x:v>Pending</x:v>
      </x:c>
      <x:c r="EE294" s="174"/>
      <x:c r="EF294" s="174" t="str">
        <x:v>Pending</x:v>
      </x:c>
      <x:c r="EG294" s="174" t="str">
        <x:v>Pending</x:v>
      </x:c>
      <x:c r="EH294" s="177"/>
      <x:c r="EI294" s="500"/>
      <x:c r="EJ294" s="174"/>
      <x:c r="EK294" s="174" t="str">
        <x:v>Pending</x:v>
      </x:c>
      <x:c r="EL294" s="177" t="n">
        <x:v>46272</x:v>
      </x:c>
      <x:c r="EM294" s="174" t="str">
        <x:v>Production PubMed record imported and reconciled to Zotero item CMZNTJVL;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294" s="181" t="n">
        <x:f>IF(L294="","",(IF(N294&lt;&gt;"",1,0)+IF(O294&lt;&gt;"",1,0)+IF(AJ294&lt;&gt;"",1,0)+IF(AU294&lt;&gt;"",1,0)+IF(BE294&lt;&gt;"",1,0)+IF(CF294&lt;&gt;"",1,0)+IF(CJ294="Yes",1,0)+IF(CL294="Yes",1,0)+IF(DE294&lt;&gt;"Pending",1,0)+IF(F294&lt;&gt;"",1,0)+IF(DZ294&lt;&gt;"",1,0)+IF(EI294&lt;&gt;"",1,0))/12)</x:f>
        <x:v>0.5</x:v>
      </x:c>
    </x:row>
    <x:row r="295">
      <x:c r="A295" s="175" t="str">
        <x:v>EV-0292</x:v>
      </x:c>
      <x:c r="B295" s="174" t="str">
        <x:v>Integrity check</x:v>
      </x:c>
      <x:c r="C295" s="175" t="str">
        <x:f>IF(L295="","",IF(LEFT(EC295,7)="BLOCKED","🔴 Do not use for conclusion",IF(EB295="Yes","🟢 Claim-ready","🟡 Caution / context")))</x:f>
        <x:v>🟡 Caution / context</x:v>
      </x:c>
      <x:c r="D295" s="174" t="str">
        <x:f>IF(L295="","",EC295)</x:f>
        <x:v>PENDING — appropriate appraisal</x:v>
      </x:c>
      <x:c r="E295" s="174" t="str">
        <x:v>P3 — Medium</x:v>
      </x:c>
      <x:c r="F295" s="174" t="str">
        <x:v>Pending</x:v>
      </x:c>
      <x:c r="G295" s="174" t="str">
        <x:v>Title/abstract identify an explicit tactical/public-safety context and readiness domain; retain for full-text assessment.</x:v>
      </x:c>
      <x:c r="H295" s="174" t="str">
        <x:v>Obtain and review lawful full text; confirm human adjudication; then select a design-specific appraisal instrument.</x:v>
      </x:c>
      <x:c r="I295" s="174"/>
      <x:c r="J295" s="174" t="str">
        <x:v>A — Core</x:v>
      </x:c>
      <x:c r="K295" s="174" t="str">
        <x:v>IDENTIFIED</x:v>
      </x:c>
      <x:c r="L295" s="174" t="str">
        <x:v>An Analysis of Research Trends on Sleep Hygiene in Soldiers Using a Scoping Review.</x:v>
      </x:c>
      <x:c r="M295" s="174"/>
      <x:c r="N295" s="174" t="str">
        <x:v>Kim, Riah; Joe, Seunyoung; Kim, Minsung</x:v>
      </x:c>
      <x:c r="O295" s="176" t="n">
        <x:v>2026</x:v>
      </x:c>
      <x:c r="P295" s="174" t="str">
        <x:v>Military medicine</x:v>
      </x:c>
      <x:c r="Q295" s="174" t="str">
        <x:v>Journal Article; Research Support, Non-U.S. Gov't; Scoping Review</x:v>
      </x:c>
      <x:c r="R295" s="174" t="str">
        <x:v>Unclear</x:v>
      </x:c>
      <x:c r="S295" s="174" t="str">
        <x:v>Unknown</x:v>
      </x:c>
      <x:c r="T295" s="174" t="str">
        <x:v>eng</x:v>
      </x:c>
      <x:c r="U295" s="174" t="str">
        <x:v>https://pubmed.ncbi.nlm.nih.gov/40581606/</x:v>
      </x:c>
      <x:c r="V295" s="174" t="str">
        <x:v>10.1093/milmed/usaf260</x:v>
      </x:c>
      <x:c r="W295" s="175" t="str">
        <x:f>IF(V295="","",LOWER(SUBSTITUTE(SUBSTITUTE(SUBSTITUTE(SUBSTITUTE(TRIM(V295),"https://doi.org/",""),"http://doi.org/",""),"https://dx.doi.org/",""),"doi:","")))</x:f>
        <x:v>10.1093/milmed/usaf260</x:v>
      </x:c>
      <x:c r="X295" s="174" t="str">
        <x:v>40581606</x:v>
      </x:c>
      <x:c r="Y295" s="174" t="str"/>
      <x:c r="Z295" s="174"/>
      <x:c r="AA295" s="174" t="str">
        <x:v>PubMed/MEDLINE</x:v>
      </x:c>
      <x:c r="AB295" s="174" t="str">
        <x:v>PUBMED-A-v1.0-2026-08-28</x:v>
      </x:c>
      <x:c r="AC295" s="174" t="str">
        <x:v>SP-PUBMED-A-20260828</x:v>
      </x:c>
      <x:c r="AD295" s="177" t="n">
        <x:v>46262</x:v>
      </x:c>
      <x:c r="AE295" s="177" t="n">
        <x:v>46272</x:v>
      </x:c>
      <x:c r="AF295" s="174" t="str">
        <x:v>Q4QYZYQU</x:v>
      </x:c>
      <x:c r="AG295" s="174"/>
      <x:c r="AH295" s="174" t="str">
        <x:v>Tactical Athlete → Operational Readiness Brazil</x:v>
      </x:c>
      <x:c r="AI295" s="174" t="str">
        <x:v>evidence-family:A</x:v>
      </x:c>
      <x:c r="AJ295" s="174"/>
      <x:c r="AK295" s="175" t="str">
        <x:f>IF(AJ295="","",IF(OR(LOWER(AJ295)="brazil",LOWER(AJ295)="brasil"),"Yes","No"))</x:f>
      </x:c>
      <x:c r="AL295" s="174"/>
      <x:c r="AM295" s="174"/>
      <x:c r="AN295" s="174"/>
      <x:c r="AO295" s="178"/>
      <x:c r="AP295" s="174"/>
      <x:c r="AQ295" s="174"/>
      <x:c r="AR295" s="174"/>
      <x:c r="AS295" s="174"/>
      <x:c r="AT295" s="174"/>
      <x:c r="AU295" s="174"/>
      <x:c r="AV295" s="174"/>
      <x:c r="AW295" s="174"/>
      <x:c r="AX295" s="174"/>
      <x:c r="AY295" s="174"/>
      <x:c r="AZ295" s="174"/>
      <x:c r="BA295" s="174"/>
      <x:c r="BB295" s="174"/>
      <x:c r="BC295" s="174"/>
      <x:c r="BD295" s="174"/>
      <x:c r="BE295" s="174"/>
      <x:c r="BF295" s="174"/>
      <x:c r="BG295" s="174"/>
      <x:c r="BH295" s="174"/>
      <x:c r="BI295" s="174"/>
      <x:c r="BJ295" s="174"/>
      <x:c r="BK295" s="174"/>
      <x:c r="BL295" s="174"/>
      <x:c r="BM295" s="174"/>
      <x:c r="BN295" s="174"/>
      <x:c r="BO295" s="174"/>
      <x:c r="BP295" s="174"/>
      <x:c r="BQ295" s="174"/>
      <x:c r="BR295" s="174"/>
      <x:c r="BS295" s="174"/>
      <x:c r="BT295" s="174"/>
      <x:c r="BU295" s="174"/>
      <x:c r="BV295" s="174"/>
      <x:c r="BW295" s="174"/>
      <x:c r="BX295" s="174"/>
      <x:c r="BY295" s="174"/>
      <x:c r="BZ295" s="174"/>
      <x:c r="CA295" s="174"/>
      <x:c r="CB295" s="174"/>
      <x:c r="CC295" s="174"/>
      <x:c r="CD295" s="174"/>
      <x:c r="CE295" s="174"/>
      <x:c r="CF295" s="174"/>
      <x:c r="CG295" s="174"/>
      <x:c r="CH295" s="174"/>
      <x:c r="CI295" s="179"/>
      <x:c r="CJ295" s="174" t="str">
        <x:v>Yes</x:v>
      </x:c>
      <x:c r="CK295" s="174" t="str">
        <x:v>Yes</x:v>
      </x:c>
      <x:c r="CL295" s="174" t="str">
        <x:v>Yes</x:v>
      </x:c>
      <x:c r="CM295" s="174" t="str">
        <x:v>Clear</x:v>
      </x:c>
      <x:c r="CN295" s="174" t="str">
        <x:v>Verified — clear</x:v>
      </x:c>
      <x:c r="CO295" s="177" t="n">
        <x:v>46272</x:v>
      </x:c>
      <x:c r="CP295" s="174" t="str">
        <x:v>https://pubmed.ncbi.nlm.nih.gov/40581606/</x:v>
      </x:c>
      <x:c r="CQ295" s="174"/>
      <x:c r="CR295" s="174"/>
      <x:c r="CS295" s="174"/>
      <x:c r="CT295" s="174"/>
      <x:c r="CU295" s="176"/>
      <x:c r="CV295" s="176"/>
      <x:c r="CW295" s="176"/>
      <x:c r="CX295" s="176"/>
      <x:c r="CY295" s="176"/>
      <x:c r="CZ295" s="176"/>
      <x:c r="DA295" s="176"/>
      <x:c r="DB295" s="175" t="str">
        <x:f>IF(L295="","",IF(AND(COUNT(CU295:DA295)=7,OR(CU295=0,CU295=1,CU295=2),OR(CV295=0,CV295=1,CV295=2),OR(CW295=0,CW295=1,CW295=2),OR(CX295=0,CX295=1,CX295=2),OR(CY295=0,CY295=1,CY295=2),OR(CZ295=0,CZ295=1,CZ295=2),OR(DA295=0,DA295=1,DA295=2)),SUM(CU295:DA295),""))</x:f>
      </x:c>
      <x:c r="DC295" s="180" t="str">
        <x:f>IF(DB295="","",ROUND(DB295/14*10,1))</x:f>
      </x:c>
      <x:c r="DD295" s="174" t="str">
        <x:v>Pending</x:v>
      </x:c>
      <x:c r="DE295" s="175" t="str">
        <x:f>IF(L295="","",IF(DC295="","Pending",IF(DD295="Yes","CONDITIONAL — safety override",IF(DC295&gt;=8,"HIGH",IF(DC295&gt;=5,"CONDITIONAL","LOW")))))</x:f>
        <x:v>Pending</x:v>
      </x:c>
      <x:c r="DF295" s="174" t="str">
        <x:v>Pending screening and full-text appraisal; no transferability judgment made at identification.</x:v>
      </x:c>
      <x:c r="DG295" s="174"/>
      <x:c r="DH295" s="174"/>
      <x:c r="DI295" s="174"/>
      <x:c r="DJ295" s="174"/>
      <x:c r="DK295" s="174"/>
      <x:c r="DL295" s="174"/>
      <x:c r="DM295" s="174"/>
      <x:c r="DN295" s="174"/>
      <x:c r="DO295" s="174"/>
      <x:c r="DP295" s="174"/>
      <x:c r="DQ295" s="174"/>
      <x:c r="DR295" s="174"/>
      <x:c r="DS295" s="174"/>
      <x:c r="DT295" s="174"/>
      <x:c r="DU295" s="174"/>
      <x:c r="DV295" s="174"/>
      <x:c r="DW295" s="174"/>
      <x:c r="DX295" s="174"/>
      <x:c r="DY295" s="174"/>
      <x:c r="DZ295" s="174" t="str">
        <x:v>Title/abstract screening alone does not establish effectiveness, causality, methodological quality, transferability to Brazilian public safety or an institutional recommendation.</x:v>
      </x:c>
      <x:c r="EA295" s="174" t="str">
        <x:v>Pending</x:v>
      </x:c>
      <x:c r="EB295" s="175" t="str">
        <x:f>IF(L295="","",IF(EC295="READY","Yes","No / Pending"))</x:f>
        <x:v>No / Pending</x:v>
      </x:c>
      <x:c r="EC295" s="174" t="str">
        <x:f>IF(L295="","",IF(OR(ISNUMBER(SEARCH("Retracted Publication",Q295)),CM295="Retracted",CN295="Retracted",CM295="Expression of Concern",CN295="Expression of Concern",F295="Not used",CG295="Critical",CH295="High",CH295="Critical"),"BLOCKED — integrity or use restriction",IF(AND(CJ295="Yes",CK295="Yes",CL295="Yes"),IF(AND(CM295="Clear",CN295="Verified — clear"),IF(AND(AND(LEN(TRIM(CF295))&gt;0,LEFT(LOWER(TRIM(CF295)),7)&lt;&gt;"pending"),OR(CG295="High",CG295="Moderate"),OR(CH295="Low",CH295="Some concerns",CH295="Not applicable")),IF(AND(DD295="No",OR(DE295="HIGH",DE295="CONDITIONAL"),AND(LEN(TRIM(DF295))&gt;0,LEFT(LOWER(TRIM(DF295)),7)&lt;&gt;"pending")),IF(AND(AND(LEN(TRIM(DT295))&gt;0,LEFT(LOWER(TRIM(DT295)),7)&lt;&gt;"pending"),AND(LEN(TRIM(DU295))&gt;0,LEFT(LOWER(TRIM(DU295)),7)&lt;&gt;"pending"),OR(AND(LEN(TRIM(DV295))&gt;0,LEFT(LOWER(TRIM(DV295)),7)&lt;&gt;"pending"),AND(LEN(TRIM(DW295))&gt;0,LEFT(LOWER(TRIM(DW295)),7)&lt;&gt;"pending")),AND(LEN(TRIM(DX295))&gt;0,LEFT(LOWER(TRIM(DX295)),7)&lt;&gt;"pending")),IF(AND(F295="Claim-ready",OR(EA295="Strong",EA295="Moderate"),AND(LEN(TRIM(G295))&gt;0,LEFT(LOWER(TRIM(G295)),7)&lt;&gt;"pending"),G295&lt;&gt;"No substantive use decision is permitted from identification metadata alone.",AND(LEN(TRIM(DZ295))&gt;0,LEFT(LOWER(TRIM(DZ295)),7)&lt;&gt;"pending"),DZ295&lt;&gt;"Identification metadata alone does not permit any substantive scientific, causal, operational, or institutional claim.",AND(LEN(TRIM(EI295))&gt;0,LEFT(LOWER(TRIM(EI295)),7)&lt;&gt;"pending"),ISNUMBER(EH295),EH295&gt;0),"READY","PENDING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5" s="174" t="str">
        <x:v>Pending</x:v>
      </x:c>
      <x:c r="EE295" s="174"/>
      <x:c r="EF295" s="174" t="str">
        <x:v>Pending</x:v>
      </x:c>
      <x:c r="EG295" s="174" t="str">
        <x:v>Pending</x:v>
      </x:c>
      <x:c r="EH295" s="177"/>
      <x:c r="EI295" s="500"/>
      <x:c r="EJ295" s="174"/>
      <x:c r="EK295" s="174" t="str">
        <x:v>Pending</x:v>
      </x:c>
      <x:c r="EL295" s="177" t="n">
        <x:v>46272</x:v>
      </x:c>
      <x:c r="EM295" s="174" t="str">
        <x:v>Production PubMed record imported and reconciled to Zotero item Q4QYZYQU;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5" s="181" t="n">
        <x:f>IF(L295="","",(IF(N295&lt;&gt;"",1,0)+IF(O295&lt;&gt;"",1,0)+IF(AJ295&lt;&gt;"",1,0)+IF(AU295&lt;&gt;"",1,0)+IF(BE295&lt;&gt;"",1,0)+IF(CF295&lt;&gt;"",1,0)+IF(CJ295="Yes",1,0)+IF(CL295="Yes",1,0)+IF(DE295&lt;&gt;"Pending",1,0)+IF(F295&lt;&gt;"",1,0)+IF(DZ295&lt;&gt;"",1,0)+IF(EI295&lt;&gt;"",1,0))/12)</x:f>
        <x:v>0.5</x:v>
      </x:c>
    </x:row>
    <x:row r="296">
      <x:c r="A296" s="175" t="str">
        <x:v>EV-0293</x:v>
      </x:c>
      <x:c r="B296" s="174" t="str">
        <x:v>Integrity check</x:v>
      </x:c>
      <x:c r="C296" s="175" t="str">
        <x:f>IF(L296="","",IF(LEFT(EC296,7)="BLOCKED","🔴 Do not use for conclusion",IF(EB296="Yes","🟢 Claim-ready","🟡 Caution / context")))</x:f>
        <x:v>🟡 Caution / context</x:v>
      </x:c>
      <x:c r="D296" s="174" t="str">
        <x:f>IF(L296="","",EC296)</x:f>
        <x:v>PENDING — appropriate appraisal</x:v>
      </x:c>
      <x:c r="E296" s="174" t="str">
        <x:v>P3 — Medium</x:v>
      </x:c>
      <x:c r="F296" s="174" t="str">
        <x:v>Pending</x:v>
      </x:c>
      <x:c r="G296" s="174" t="str">
        <x:v>Title/abstract identify an explicit tactical/public-safety context and readiness domain; retain for full-text assessment.</x:v>
      </x:c>
      <x:c r="H296" s="174" t="str">
        <x:v>Obtain and review lawful full text; confirm human adjudication; then select a design-specific appraisal instrument.</x:v>
      </x:c>
      <x:c r="I296" s="174"/>
      <x:c r="J296" s="174" t="str">
        <x:v>A — Core</x:v>
      </x:c>
      <x:c r="K296" s="174" t="str">
        <x:v>IDENTIFIED</x:v>
      </x:c>
      <x:c r="L296" s="174" t="str">
        <x:v>Response Inhibition and Working Memory in Virtual Reality: Behavioral and Event-Related Potential Effects of Stress in a Military Sample.</x:v>
      </x:c>
      <x:c r="M296" s="174"/>
      <x:c r="N296" s="174" t="str">
        <x:v>Ledesma, Leandro M; Hyland, Matthew T; Chinn, Lisa K; Blacker, Kara J; McHail, Daniel G; Grigorenko, Elena L</x:v>
      </x:c>
      <x:c r="O296" s="176" t="n">
        <x:v>2025</x:v>
      </x:c>
      <x:c r="P296" s="174" t="str">
        <x:v>Military medicine</x:v>
      </x:c>
      <x:c r="Q296" s="174" t="str">
        <x:v>Journal Article; Research Support, U.S. Gov't, Non-P.H.S.</x:v>
      </x:c>
      <x:c r="R296" s="174" t="str">
        <x:v>Unclear</x:v>
      </x:c>
      <x:c r="S296" s="174" t="str">
        <x:v>Unknown</x:v>
      </x:c>
      <x:c r="T296" s="174" t="str">
        <x:v>eng</x:v>
      </x:c>
      <x:c r="U296" s="174" t="str">
        <x:v>https://pubmed.ncbi.nlm.nih.gov/40577103/</x:v>
      </x:c>
      <x:c r="V296" s="174" t="str">
        <x:v>10.1093/milmed/usaf224</x:v>
      </x:c>
      <x:c r="W296" s="175" t="str">
        <x:f>IF(V296="","",LOWER(SUBSTITUTE(SUBSTITUTE(SUBSTITUTE(SUBSTITUTE(TRIM(V296),"https://doi.org/",""),"http://doi.org/",""),"https://dx.doi.org/",""),"doi:","")))</x:f>
        <x:v>10.1093/milmed/usaf224</x:v>
      </x:c>
      <x:c r="X296" s="174" t="str">
        <x:v>40577103</x:v>
      </x:c>
      <x:c r="Y296" s="174" t="str"/>
      <x:c r="Z296" s="174"/>
      <x:c r="AA296" s="174" t="str">
        <x:v>PubMed/MEDLINE</x:v>
      </x:c>
      <x:c r="AB296" s="174" t="str">
        <x:v>PUBMED-A-v1.0-2026-08-28</x:v>
      </x:c>
      <x:c r="AC296" s="174" t="str">
        <x:v>SP-PUBMED-A-20260828</x:v>
      </x:c>
      <x:c r="AD296" s="177" t="n">
        <x:v>46262</x:v>
      </x:c>
      <x:c r="AE296" s="177" t="n">
        <x:v>46272</x:v>
      </x:c>
      <x:c r="AF296" s="174" t="str">
        <x:v>ZSWCFDN6</x:v>
      </x:c>
      <x:c r="AG296" s="174"/>
      <x:c r="AH296" s="174" t="str">
        <x:v>Tactical Athlete → Operational Readiness Brazil</x:v>
      </x:c>
      <x:c r="AI296" s="174" t="str">
        <x:v>evidence-family:A</x:v>
      </x:c>
      <x:c r="AJ296" s="174"/>
      <x:c r="AK296" s="175" t="str">
        <x:f>IF(AJ296="","",IF(OR(LOWER(AJ296)="brazil",LOWER(AJ296)="brasil"),"Yes","No"))</x:f>
      </x:c>
      <x:c r="AL296" s="174"/>
      <x:c r="AM296" s="174"/>
      <x:c r="AN296" s="174"/>
      <x:c r="AO296" s="178"/>
      <x:c r="AP296" s="174"/>
      <x:c r="AQ296" s="174"/>
      <x:c r="AR296" s="174"/>
      <x:c r="AS296" s="174"/>
      <x:c r="AT296" s="174"/>
      <x:c r="AU296" s="174"/>
      <x:c r="AV296" s="174"/>
      <x:c r="AW296" s="174"/>
      <x:c r="AX296" s="174"/>
      <x:c r="AY296" s="174"/>
      <x:c r="AZ296" s="174"/>
      <x:c r="BA296" s="174"/>
      <x:c r="BB296" s="174"/>
      <x:c r="BC296" s="174"/>
      <x:c r="BD296" s="174"/>
      <x:c r="BE296" s="174"/>
      <x:c r="BF296" s="174"/>
      <x:c r="BG296" s="174"/>
      <x:c r="BH296" s="174"/>
      <x:c r="BI296" s="174"/>
      <x:c r="BJ296" s="174"/>
      <x:c r="BK296" s="174"/>
      <x:c r="BL296" s="174"/>
      <x:c r="BM296" s="174"/>
      <x:c r="BN296" s="174"/>
      <x:c r="BO296" s="174"/>
      <x:c r="BP296" s="174"/>
      <x:c r="BQ296" s="174"/>
      <x:c r="BR296" s="174"/>
      <x:c r="BS296" s="174"/>
      <x:c r="BT296" s="174"/>
      <x:c r="BU296" s="174"/>
      <x:c r="BV296" s="174"/>
      <x:c r="BW296" s="174"/>
      <x:c r="BX296" s="174"/>
      <x:c r="BY296" s="174"/>
      <x:c r="BZ296" s="174"/>
      <x:c r="CA296" s="174"/>
      <x:c r="CB296" s="174"/>
      <x:c r="CC296" s="174"/>
      <x:c r="CD296" s="174"/>
      <x:c r="CE296" s="174"/>
      <x:c r="CF296" s="174"/>
      <x:c r="CG296" s="174"/>
      <x:c r="CH296" s="174"/>
      <x:c r="CI296" s="179"/>
      <x:c r="CJ296" s="174" t="str">
        <x:v>Yes</x:v>
      </x:c>
      <x:c r="CK296" s="174" t="str">
        <x:v>Yes</x:v>
      </x:c>
      <x:c r="CL296" s="174" t="str">
        <x:v>Yes</x:v>
      </x:c>
      <x:c r="CM296" s="174" t="str">
        <x:v>Clear</x:v>
      </x:c>
      <x:c r="CN296" s="174" t="str">
        <x:v>Verified — clear</x:v>
      </x:c>
      <x:c r="CO296" s="177" t="n">
        <x:v>46272</x:v>
      </x:c>
      <x:c r="CP296" s="174" t="str">
        <x:v>https://pubmed.ncbi.nlm.nih.gov/40577103/</x:v>
      </x:c>
      <x:c r="CQ296" s="174"/>
      <x:c r="CR296" s="174"/>
      <x:c r="CS296" s="174"/>
      <x:c r="CT296" s="174"/>
      <x:c r="CU296" s="176"/>
      <x:c r="CV296" s="176"/>
      <x:c r="CW296" s="176"/>
      <x:c r="CX296" s="176"/>
      <x:c r="CY296" s="176"/>
      <x:c r="CZ296" s="176"/>
      <x:c r="DA296" s="176"/>
      <x:c r="DB296" s="175" t="str">
        <x:f>IF(L296="","",IF(AND(COUNT(CU296:DA296)=7,OR(CU296=0,CU296=1,CU296=2),OR(CV296=0,CV296=1,CV296=2),OR(CW296=0,CW296=1,CW296=2),OR(CX296=0,CX296=1,CX296=2),OR(CY296=0,CY296=1,CY296=2),OR(CZ296=0,CZ296=1,CZ296=2),OR(DA296=0,DA296=1,DA296=2)),SUM(CU296:DA296),""))</x:f>
      </x:c>
      <x:c r="DC296" s="180" t="str">
        <x:f>IF(DB296="","",ROUND(DB296/14*10,1))</x:f>
      </x:c>
      <x:c r="DD296" s="174" t="str">
        <x:v>Pending</x:v>
      </x:c>
      <x:c r="DE296" s="175" t="str">
        <x:f>IF(L296="","",IF(DC296="","Pending",IF(DD296="Yes","CONDITIONAL — safety override",IF(DC296&gt;=8,"HIGH",IF(DC296&gt;=5,"CONDITIONAL","LOW")))))</x:f>
        <x:v>Pending</x:v>
      </x:c>
      <x:c r="DF296" s="174" t="str">
        <x:v>Pending screening and full-text appraisal; no transferability judgment made at identification.</x:v>
      </x:c>
      <x:c r="DG296" s="174"/>
      <x:c r="DH296" s="174"/>
      <x:c r="DI296" s="174"/>
      <x:c r="DJ296" s="174"/>
      <x:c r="DK296" s="174"/>
      <x:c r="DL296" s="174"/>
      <x:c r="DM296" s="174"/>
      <x:c r="DN296" s="174"/>
      <x:c r="DO296" s="174"/>
      <x:c r="DP296" s="174"/>
      <x:c r="DQ296" s="174"/>
      <x:c r="DR296" s="174"/>
      <x:c r="DS296" s="174"/>
      <x:c r="DT296" s="174"/>
      <x:c r="DU296" s="174"/>
      <x:c r="DV296" s="174"/>
      <x:c r="DW296" s="174"/>
      <x:c r="DX296" s="174"/>
      <x:c r="DY296" s="174"/>
      <x:c r="DZ296" s="174" t="str">
        <x:v>Title/abstract screening alone does not establish effectiveness, causality, methodological quality, transferability to Brazilian public safety or an institutional recommendation.</x:v>
      </x:c>
      <x:c r="EA296" s="174" t="str">
        <x:v>Pending</x:v>
      </x:c>
      <x:c r="EB296" s="175" t="str">
        <x:f>IF(L296="","",IF(EC296="READY","Yes","No / Pending"))</x:f>
        <x:v>No / Pending</x:v>
      </x:c>
      <x:c r="EC296" s="174" t="str">
        <x:f>IF(L296="","",IF(OR(ISNUMBER(SEARCH("Retracted Publication",Q296)),CM296="Retracted",CN296="Retracted",CM296="Expression of Concern",CN296="Expression of Concern",F296="Not used",CG296="Critical",CH296="High",CH296="Critical"),"BLOCKED — integrity or use restriction",IF(AND(CJ296="Yes",CK296="Yes",CL296="Yes"),IF(AND(CM296="Clear",CN296="Verified — clear"),IF(AND(AND(LEN(TRIM(CF296))&gt;0,LEFT(LOWER(TRIM(CF296)),7)&lt;&gt;"pending"),OR(CG296="High",CG296="Moderate"),OR(CH296="Low",CH296="Some concerns",CH296="Not applicable")),IF(AND(DD296="No",OR(DE296="HIGH",DE296="CONDITIONAL"),AND(LEN(TRIM(DF296))&gt;0,LEFT(LOWER(TRIM(DF296)),7)&lt;&gt;"pending")),IF(AND(AND(LEN(TRIM(DT296))&gt;0,LEFT(LOWER(TRIM(DT296)),7)&lt;&gt;"pending"),AND(LEN(TRIM(DU296))&gt;0,LEFT(LOWER(TRIM(DU296)),7)&lt;&gt;"pending"),OR(AND(LEN(TRIM(DV296))&gt;0,LEFT(LOWER(TRIM(DV296)),7)&lt;&gt;"pending"),AND(LEN(TRIM(DW296))&gt;0,LEFT(LOWER(TRIM(DW296)),7)&lt;&gt;"pending")),AND(LEN(TRIM(DX296))&gt;0,LEFT(LOWER(TRIM(DX296)),7)&lt;&gt;"pending")),IF(AND(F296="Claim-ready",OR(EA296="Strong",EA296="Moderate"),AND(LEN(TRIM(G296))&gt;0,LEFT(LOWER(TRIM(G296)),7)&lt;&gt;"pending"),G296&lt;&gt;"No substantive use decision is permitted from identification metadata alone.",AND(LEN(TRIM(DZ296))&gt;0,LEFT(LOWER(TRIM(DZ296)),7)&lt;&gt;"pending"),DZ296&lt;&gt;"Identification metadata alone does not permit any substantive scientific, causal, operational, or institutional claim.",AND(LEN(TRIM(EI296))&gt;0,LEFT(LOWER(TRIM(EI296)),7)&lt;&gt;"pending"),ISNUMBER(EH296),EH296&gt;0),"READY","PENDING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6" s="174" t="str">
        <x:v>Pending</x:v>
      </x:c>
      <x:c r="EE296" s="174"/>
      <x:c r="EF296" s="174" t="str">
        <x:v>Pending</x:v>
      </x:c>
      <x:c r="EG296" s="174" t="str">
        <x:v>Pending</x:v>
      </x:c>
      <x:c r="EH296" s="177"/>
      <x:c r="EI296" s="500"/>
      <x:c r="EJ296" s="174"/>
      <x:c r="EK296" s="174" t="str">
        <x:v>Pending</x:v>
      </x:c>
      <x:c r="EL296" s="177" t="n">
        <x:v>46272</x:v>
      </x:c>
      <x:c r="EM296" s="174" t="str">
        <x:v>Production PubMed record imported and reconciled to Zotero item ZSWCFDN6;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6" s="181" t="n">
        <x:f>IF(L296="","",(IF(N296&lt;&gt;"",1,0)+IF(O296&lt;&gt;"",1,0)+IF(AJ296&lt;&gt;"",1,0)+IF(AU296&lt;&gt;"",1,0)+IF(BE296&lt;&gt;"",1,0)+IF(CF296&lt;&gt;"",1,0)+IF(CJ296="Yes",1,0)+IF(CL296="Yes",1,0)+IF(DE296&lt;&gt;"Pending",1,0)+IF(F296&lt;&gt;"",1,0)+IF(DZ296&lt;&gt;"",1,0)+IF(EI296&lt;&gt;"",1,0))/12)</x:f>
        <x:v>0.5</x:v>
      </x:c>
    </x:row>
    <x:row r="297">
      <x:c r="A297" s="175" t="str">
        <x:v>EV-0294</x:v>
      </x:c>
      <x:c r="B297" s="174" t="str">
        <x:v>Integrity check</x:v>
      </x:c>
      <x:c r="C297" s="175" t="str">
        <x:f>IF(L297="","",IF(LEFT(EC297,7)="BLOCKED","🔴 Do not use for conclusion",IF(EB297="Yes","🟢 Claim-ready","🟡 Caution / context")))</x:f>
        <x:v>🟡 Caution / context</x:v>
      </x:c>
      <x:c r="D297" s="174" t="str">
        <x:f>IF(L297="","",EC297)</x:f>
        <x:v>PENDING — appropriate appraisal</x:v>
      </x:c>
      <x:c r="E297" s="174" t="str">
        <x:v>P3 — Medium</x:v>
      </x:c>
      <x:c r="F297" s="174" t="str">
        <x:v>Pending</x:v>
      </x:c>
      <x:c r="G297" s="174" t="str">
        <x:v>Title/abstract identify an explicit tactical/public-safety context and readiness domain; retain for full-text assessment.</x:v>
      </x:c>
      <x:c r="H297" s="174" t="str">
        <x:v>Obtain and review lawful full text; confirm human adjudication; then select a design-specific appraisal instrument.</x:v>
      </x:c>
      <x:c r="I297" s="174"/>
      <x:c r="J297" s="174" t="str">
        <x:v>A — Core</x:v>
      </x:c>
      <x:c r="K297" s="174" t="str">
        <x:v>IDENTIFIED</x:v>
      </x:c>
      <x:c r="L297" s="174" t="str">
        <x:v>Effects of Pork Protein Ingestion Prior to and Following Performing the Army Combat Fitness Test on Markers of Catabolism, Inflammation, and Recovery.</x:v>
      </x:c>
      <x:c r="M297" s="174"/>
      <x:c r="N297" s="174" t="str">
        <x:v>Gonzalez, Drew E; Hines, Kelly E; Sowinski, Ryan J; Estes, Landry; Johnson, Sarah E; Chun, Jisun; Lee, Hudson; Leon, Sheyla; Gil, Adriana; Ko, Joungbo; Broeckel, Jacob; Barringer, Nicholas D; Rasmussen, Christopher J; Kreider, Richard B</x:v>
      </x:c>
      <x:c r="O297" s="176" t="n">
        <x:v>2025</x:v>
      </x:c>
      <x:c r="P297" s="174" t="str">
        <x:v>Nutrients</x:v>
      </x:c>
      <x:c r="Q297" s="174" t="str">
        <x:v>Journal Article; Randomized Controlled Trial</x:v>
      </x:c>
      <x:c r="R297" s="174" t="str">
        <x:v>Unclear</x:v>
      </x:c>
      <x:c r="S297" s="174" t="str">
        <x:v>Unknown</x:v>
      </x:c>
      <x:c r="T297" s="174" t="str">
        <x:v>eng</x:v>
      </x:c>
      <x:c r="U297" s="174" t="str">
        <x:v>https://pubmed.ncbi.nlm.nih.gov/40573107/</x:v>
      </x:c>
      <x:c r="V297" s="174" t="str">
        <x:v>10.3390/nu17121995</x:v>
      </x:c>
      <x:c r="W297" s="175" t="str">
        <x:f>IF(V297="","",LOWER(SUBSTITUTE(SUBSTITUTE(SUBSTITUTE(SUBSTITUTE(TRIM(V297),"https://doi.org/",""),"http://doi.org/",""),"https://dx.doi.org/",""),"doi:","")))</x:f>
        <x:v>10.3390/nu17121995</x:v>
      </x:c>
      <x:c r="X297" s="174" t="str">
        <x:v>40573107</x:v>
      </x:c>
      <x:c r="Y297" s="174" t="str">
        <x:v>PMC12195741</x:v>
      </x:c>
      <x:c r="Z297" s="174"/>
      <x:c r="AA297" s="174" t="str">
        <x:v>PubMed/MEDLINE</x:v>
      </x:c>
      <x:c r="AB297" s="174" t="str">
        <x:v>PUBMED-A-v1.0-2026-08-28</x:v>
      </x:c>
      <x:c r="AC297" s="174" t="str">
        <x:v>SP-PUBMED-A-20260828</x:v>
      </x:c>
      <x:c r="AD297" s="177" t="n">
        <x:v>46262</x:v>
      </x:c>
      <x:c r="AE297" s="177" t="n">
        <x:v>46272</x:v>
      </x:c>
      <x:c r="AF297" s="174" t="str">
        <x:v>UAF4TAA5</x:v>
      </x:c>
      <x:c r="AG297" s="174"/>
      <x:c r="AH297" s="174" t="str">
        <x:v>Tactical Athlete → Operational Readiness Brazil</x:v>
      </x:c>
      <x:c r="AI297" s="174" t="str">
        <x:v>evidence-family:A</x:v>
      </x:c>
      <x:c r="AJ297" s="174"/>
      <x:c r="AK297" s="175" t="str">
        <x:f>IF(AJ297="","",IF(OR(LOWER(AJ297)="brazil",LOWER(AJ297)="brasil"),"Yes","No"))</x:f>
      </x:c>
      <x:c r="AL297" s="174"/>
      <x:c r="AM297" s="174"/>
      <x:c r="AN297" s="174"/>
      <x:c r="AO297" s="178"/>
      <x:c r="AP297" s="174"/>
      <x:c r="AQ297" s="174"/>
      <x:c r="AR297" s="174"/>
      <x:c r="AS297" s="174"/>
      <x:c r="AT297" s="174"/>
      <x:c r="AU297" s="174"/>
      <x:c r="AV297" s="174"/>
      <x:c r="AW297" s="174"/>
      <x:c r="AX297" s="174"/>
      <x:c r="AY297" s="174"/>
      <x:c r="AZ297" s="174"/>
      <x:c r="BA297" s="174"/>
      <x:c r="BB297" s="174"/>
      <x:c r="BC297" s="174"/>
      <x:c r="BD297" s="174"/>
      <x:c r="BE297" s="174"/>
      <x:c r="BF297" s="174"/>
      <x:c r="BG297" s="174"/>
      <x:c r="BH297" s="174"/>
      <x:c r="BI297" s="174"/>
      <x:c r="BJ297" s="174"/>
      <x:c r="BK297" s="174"/>
      <x:c r="BL297" s="174"/>
      <x:c r="BM297" s="174"/>
      <x:c r="BN297" s="174"/>
      <x:c r="BO297" s="174"/>
      <x:c r="BP297" s="174"/>
      <x:c r="BQ297" s="174"/>
      <x:c r="BR297" s="174"/>
      <x:c r="BS297" s="174"/>
      <x:c r="BT297" s="174"/>
      <x:c r="BU297" s="174"/>
      <x:c r="BV297" s="174"/>
      <x:c r="BW297" s="174"/>
      <x:c r="BX297" s="174"/>
      <x:c r="BY297" s="174"/>
      <x:c r="BZ297" s="174"/>
      <x:c r="CA297" s="174"/>
      <x:c r="CB297" s="174"/>
      <x:c r="CC297" s="174"/>
      <x:c r="CD297" s="174"/>
      <x:c r="CE297" s="174"/>
      <x:c r="CF297" s="174"/>
      <x:c r="CG297" s="174"/>
      <x:c r="CH297" s="174"/>
      <x:c r="CI297" s="179"/>
      <x:c r="CJ297" s="174" t="str">
        <x:v>Yes</x:v>
      </x:c>
      <x:c r="CK297" s="174" t="str">
        <x:v>Yes</x:v>
      </x:c>
      <x:c r="CL297" s="174" t="str">
        <x:v>Yes</x:v>
      </x:c>
      <x:c r="CM297" s="174" t="str">
        <x:v>Clear</x:v>
      </x:c>
      <x:c r="CN297" s="174" t="str">
        <x:v>Verified — clear</x:v>
      </x:c>
      <x:c r="CO297" s="177" t="n">
        <x:v>46272</x:v>
      </x:c>
      <x:c r="CP297" s="174" t="str">
        <x:v>https://pubmed.ncbi.nlm.nih.gov/40573107/</x:v>
      </x:c>
      <x:c r="CQ297" s="174"/>
      <x:c r="CR297" s="174"/>
      <x:c r="CS297" s="174"/>
      <x:c r="CT297" s="174"/>
      <x:c r="CU297" s="176"/>
      <x:c r="CV297" s="176"/>
      <x:c r="CW297" s="176"/>
      <x:c r="CX297" s="176"/>
      <x:c r="CY297" s="176"/>
      <x:c r="CZ297" s="176"/>
      <x:c r="DA297" s="176"/>
      <x:c r="DB297" s="175" t="str">
        <x:f>IF(L297="","",IF(AND(COUNT(CU297:DA297)=7,OR(CU297=0,CU297=1,CU297=2),OR(CV297=0,CV297=1,CV297=2),OR(CW297=0,CW297=1,CW297=2),OR(CX297=0,CX297=1,CX297=2),OR(CY297=0,CY297=1,CY297=2),OR(CZ297=0,CZ297=1,CZ297=2),OR(DA297=0,DA297=1,DA297=2)),SUM(CU297:DA297),""))</x:f>
      </x:c>
      <x:c r="DC297" s="180" t="str">
        <x:f>IF(DB297="","",ROUND(DB297/14*10,1))</x:f>
      </x:c>
      <x:c r="DD297" s="174" t="str">
        <x:v>Pending</x:v>
      </x:c>
      <x:c r="DE297" s="175" t="str">
        <x:f>IF(L297="","",IF(DC297="","Pending",IF(DD297="Yes","CONDITIONAL — safety override",IF(DC297&gt;=8,"HIGH",IF(DC297&gt;=5,"CONDITIONAL","LOW")))))</x:f>
        <x:v>Pending</x:v>
      </x:c>
      <x:c r="DF297" s="174" t="str">
        <x:v>Pending screening and full-text appraisal; no transferability judgment made at identification.</x:v>
      </x:c>
      <x:c r="DG297" s="174"/>
      <x:c r="DH297" s="174"/>
      <x:c r="DI297" s="174"/>
      <x:c r="DJ297" s="174"/>
      <x:c r="DK297" s="174"/>
      <x:c r="DL297" s="174"/>
      <x:c r="DM297" s="174"/>
      <x:c r="DN297" s="174"/>
      <x:c r="DO297" s="174"/>
      <x:c r="DP297" s="174"/>
      <x:c r="DQ297" s="174"/>
      <x:c r="DR297" s="174"/>
      <x:c r="DS297" s="174"/>
      <x:c r="DT297" s="174"/>
      <x:c r="DU297" s="174"/>
      <x:c r="DV297" s="174"/>
      <x:c r="DW297" s="174"/>
      <x:c r="DX297" s="174"/>
      <x:c r="DY297" s="174"/>
      <x:c r="DZ297" s="174" t="str">
        <x:v>Title/abstract screening alone does not establish effectiveness, causality, methodological quality, transferability to Brazilian public safety or an institutional recommendation.</x:v>
      </x:c>
      <x:c r="EA297" s="174" t="str">
        <x:v>Pending</x:v>
      </x:c>
      <x:c r="EB297" s="175" t="str">
        <x:f>IF(L297="","",IF(EC297="READY","Yes","No / Pending"))</x:f>
        <x:v>No / Pending</x:v>
      </x:c>
      <x:c r="EC297" s="174" t="str">
        <x:f>IF(L297="","",IF(OR(ISNUMBER(SEARCH("Retracted Publication",Q297)),CM297="Retracted",CN297="Retracted",CM297="Expression of Concern",CN297="Expression of Concern",F297="Not used",CG297="Critical",CH297="High",CH297="Critical"),"BLOCKED — integrity or use restriction",IF(AND(CJ297="Yes",CK297="Yes",CL297="Yes"),IF(AND(CM297="Clear",CN297="Verified — clear"),IF(AND(AND(LEN(TRIM(CF297))&gt;0,LEFT(LOWER(TRIM(CF297)),7)&lt;&gt;"pending"),OR(CG297="High",CG297="Moderate"),OR(CH297="Low",CH297="Some concerns",CH297="Not applicable")),IF(AND(DD297="No",OR(DE297="HIGH",DE297="CONDITIONAL"),AND(LEN(TRIM(DF297))&gt;0,LEFT(LOWER(TRIM(DF297)),7)&lt;&gt;"pending")),IF(AND(AND(LEN(TRIM(DT297))&gt;0,LEFT(LOWER(TRIM(DT297)),7)&lt;&gt;"pending"),AND(LEN(TRIM(DU297))&gt;0,LEFT(LOWER(TRIM(DU297)),7)&lt;&gt;"pending"),OR(AND(LEN(TRIM(DV297))&gt;0,LEFT(LOWER(TRIM(DV297)),7)&lt;&gt;"pending"),AND(LEN(TRIM(DW297))&gt;0,LEFT(LOWER(TRIM(DW297)),7)&lt;&gt;"pending")),AND(LEN(TRIM(DX297))&gt;0,LEFT(LOWER(TRIM(DX297)),7)&lt;&gt;"pending")),IF(AND(F297="Claim-ready",OR(EA297="Strong",EA297="Moderate"),AND(LEN(TRIM(G297))&gt;0,LEFT(LOWER(TRIM(G297)),7)&lt;&gt;"pending"),G297&lt;&gt;"No substantive use decision is permitted from identification metadata alone.",AND(LEN(TRIM(DZ297))&gt;0,LEFT(LOWER(TRIM(DZ297)),7)&lt;&gt;"pending"),DZ297&lt;&gt;"Identification metadata alone does not permit any substantive scientific, causal, operational, or institutional claim.",AND(LEN(TRIM(EI297))&gt;0,LEFT(LOWER(TRIM(EI297)),7)&lt;&gt;"pending"),ISNUMBER(EH297),EH297&gt;0),"READY","PENDING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7" s="174" t="str">
        <x:v>Pending</x:v>
      </x:c>
      <x:c r="EE297" s="174"/>
      <x:c r="EF297" s="174" t="str">
        <x:v>Pending</x:v>
      </x:c>
      <x:c r="EG297" s="174" t="str">
        <x:v>Pending</x:v>
      </x:c>
      <x:c r="EH297" s="177"/>
      <x:c r="EI297" s="500"/>
      <x:c r="EJ297" s="174"/>
      <x:c r="EK297" s="174" t="str">
        <x:v>Pending</x:v>
      </x:c>
      <x:c r="EL297" s="177" t="n">
        <x:v>46272</x:v>
      </x:c>
      <x:c r="EM297" s="174" t="str">
        <x:v>Production PubMed record imported and reconciled to Zotero item UAF4TAA5;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7" s="181" t="n">
        <x:f>IF(L297="","",(IF(N297&lt;&gt;"",1,0)+IF(O297&lt;&gt;"",1,0)+IF(AJ297&lt;&gt;"",1,0)+IF(AU297&lt;&gt;"",1,0)+IF(BE297&lt;&gt;"",1,0)+IF(CF297&lt;&gt;"",1,0)+IF(CJ297="Yes",1,0)+IF(CL297="Yes",1,0)+IF(DE297&lt;&gt;"Pending",1,0)+IF(F297&lt;&gt;"",1,0)+IF(DZ297&lt;&gt;"",1,0)+IF(EI297&lt;&gt;"",1,0))/12)</x:f>
        <x:v>0.5</x:v>
      </x:c>
    </x:row>
    <x:row r="298">
      <x:c r="A298" s="175" t="str">
        <x:v>EV-0295</x:v>
      </x:c>
      <x:c r="B298" s="174" t="str">
        <x:v>Integrity check</x:v>
      </x:c>
      <x:c r="C298" s="175" t="str">
        <x:f>IF(L298="","",IF(LEFT(EC298,7)="BLOCKED","🔴 Do not use for conclusion",IF(EB298="Yes","🟢 Claim-ready","🟡 Caution / context")))</x:f>
        <x:v>🟡 Caution / context</x:v>
      </x:c>
      <x:c r="D298" s="174" t="str">
        <x:f>IF(L298="","",EC298)</x:f>
        <x:v>PENDING — appropriate appraisal</x:v>
      </x:c>
      <x:c r="E298" s="174" t="str">
        <x:v>P3 — Medium</x:v>
      </x:c>
      <x:c r="F298" s="174" t="str">
        <x:v>Pending</x:v>
      </x:c>
      <x:c r="G298" s="174" t="str">
        <x:v>Title/abstract identify an explicit tactical/public-safety context and readiness domain; retain for full-text assessment.</x:v>
      </x:c>
      <x:c r="H298" s="174" t="str">
        <x:v>Obtain and review lawful full text; confirm human adjudication; then select a design-specific appraisal instrument.</x:v>
      </x:c>
      <x:c r="I298" s="174"/>
      <x:c r="J298" s="174" t="str">
        <x:v>A — Core</x:v>
      </x:c>
      <x:c r="K298" s="174" t="str">
        <x:v>IDENTIFIED</x:v>
      </x:c>
      <x:c r="L298" s="174" t="str">
        <x:v>The Effect of Fitness on Performance, Exertion, and Cognition During Simulated Firefighter Occupational Tasks.</x:v>
      </x:c>
      <x:c r="M298" s="174"/>
      <x:c r="N298" s="174" t="str">
        <x:v>Agostinelli, Philip J; Bordonie, Nicholas C; Linder, Braxton A; Robbins, Ann M; Jones, Parker L; Reagan, Lee F; Mobley, C Brooks; Miller, Matthew W; Murrah, William M; Sefton, JoEllen M</x:v>
      </x:c>
      <x:c r="O298" s="176" t="n">
        <x:v>2025</x:v>
      </x:c>
      <x:c r="P298" s="174" t="str">
        <x:v>Journal of functional morphology and kinesiology</x:v>
      </x:c>
      <x:c r="Q298" s="174" t="str">
        <x:v>Journal Article</x:v>
      </x:c>
      <x:c r="R298" s="174" t="str">
        <x:v>Unclear</x:v>
      </x:c>
      <x:c r="S298" s="174" t="str">
        <x:v>Unknown</x:v>
      </x:c>
      <x:c r="T298" s="174" t="str">
        <x:v>eng</x:v>
      </x:c>
      <x:c r="U298" s="174" t="str">
        <x:v>https://pubmed.ncbi.nlm.nih.gov/40566425/</x:v>
      </x:c>
      <x:c r="V298" s="174" t="str">
        <x:v>10.3390/jfmk10020129</x:v>
      </x:c>
      <x:c r="W298" s="175" t="str">
        <x:f>IF(V298="","",LOWER(SUBSTITUTE(SUBSTITUTE(SUBSTITUTE(SUBSTITUTE(TRIM(V298),"https://doi.org/",""),"http://doi.org/",""),"https://dx.doi.org/",""),"doi:","")))</x:f>
        <x:v>10.3390/jfmk10020129</x:v>
      </x:c>
      <x:c r="X298" s="174" t="str">
        <x:v>40566425</x:v>
      </x:c>
      <x:c r="Y298" s="174" t="str">
        <x:v>PMC12015927</x:v>
      </x:c>
      <x:c r="Z298" s="174"/>
      <x:c r="AA298" s="174" t="str">
        <x:v>PubMed/MEDLINE</x:v>
      </x:c>
      <x:c r="AB298" s="174" t="str">
        <x:v>PUBMED-A-v1.0-2026-08-28</x:v>
      </x:c>
      <x:c r="AC298" s="174" t="str">
        <x:v>SP-PUBMED-A-20260828</x:v>
      </x:c>
      <x:c r="AD298" s="177" t="n">
        <x:v>46262</x:v>
      </x:c>
      <x:c r="AE298" s="177" t="n">
        <x:v>46272</x:v>
      </x:c>
      <x:c r="AF298" s="174" t="str">
        <x:v>IWD6FJ8C</x:v>
      </x:c>
      <x:c r="AG298" s="174"/>
      <x:c r="AH298" s="174" t="str">
        <x:v>Tactical Athlete → Operational Readiness Brazil</x:v>
      </x:c>
      <x:c r="AI298" s="174" t="str">
        <x:v>evidence-family:A</x:v>
      </x:c>
      <x:c r="AJ298" s="174"/>
      <x:c r="AK298" s="175" t="str">
        <x:f>IF(AJ298="","",IF(OR(LOWER(AJ298)="brazil",LOWER(AJ298)="brasil"),"Yes","No"))</x:f>
      </x:c>
      <x:c r="AL298" s="174"/>
      <x:c r="AM298" s="174"/>
      <x:c r="AN298" s="174"/>
      <x:c r="AO298" s="178"/>
      <x:c r="AP298" s="174"/>
      <x:c r="AQ298" s="174"/>
      <x:c r="AR298" s="174"/>
      <x:c r="AS298" s="174"/>
      <x:c r="AT298" s="174"/>
      <x:c r="AU298" s="174"/>
      <x:c r="AV298" s="174"/>
      <x:c r="AW298" s="174"/>
      <x:c r="AX298" s="174"/>
      <x:c r="AY298" s="174"/>
      <x:c r="AZ298" s="174"/>
      <x:c r="BA298" s="174"/>
      <x:c r="BB298" s="174"/>
      <x:c r="BC298" s="174"/>
      <x:c r="BD298" s="174"/>
      <x:c r="BE298" s="174"/>
      <x:c r="BF298" s="174"/>
      <x:c r="BG298" s="174"/>
      <x:c r="BH298" s="174"/>
      <x:c r="BI298" s="174"/>
      <x:c r="BJ298" s="174"/>
      <x:c r="BK298" s="174"/>
      <x:c r="BL298" s="174"/>
      <x:c r="BM298" s="174"/>
      <x:c r="BN298" s="174"/>
      <x:c r="BO298" s="174"/>
      <x:c r="BP298" s="174"/>
      <x:c r="BQ298" s="174"/>
      <x:c r="BR298" s="174"/>
      <x:c r="BS298" s="174"/>
      <x:c r="BT298" s="174"/>
      <x:c r="BU298" s="174"/>
      <x:c r="BV298" s="174"/>
      <x:c r="BW298" s="174"/>
      <x:c r="BX298" s="174"/>
      <x:c r="BY298" s="174"/>
      <x:c r="BZ298" s="174"/>
      <x:c r="CA298" s="174"/>
      <x:c r="CB298" s="174"/>
      <x:c r="CC298" s="174"/>
      <x:c r="CD298" s="174"/>
      <x:c r="CE298" s="174"/>
      <x:c r="CF298" s="174"/>
      <x:c r="CG298" s="174"/>
      <x:c r="CH298" s="174"/>
      <x:c r="CI298" s="179"/>
      <x:c r="CJ298" s="174" t="str">
        <x:v>Yes</x:v>
      </x:c>
      <x:c r="CK298" s="174" t="str">
        <x:v>Yes</x:v>
      </x:c>
      <x:c r="CL298" s="174" t="str">
        <x:v>Yes</x:v>
      </x:c>
      <x:c r="CM298" s="174" t="str">
        <x:v>Clear</x:v>
      </x:c>
      <x:c r="CN298" s="174" t="str">
        <x:v>Verified — clear</x:v>
      </x:c>
      <x:c r="CO298" s="177" t="n">
        <x:v>46272</x:v>
      </x:c>
      <x:c r="CP298" s="174" t="str">
        <x:v>https://pubmed.ncbi.nlm.nih.gov/40566425/</x:v>
      </x:c>
      <x:c r="CQ298" s="174"/>
      <x:c r="CR298" s="174"/>
      <x:c r="CS298" s="174"/>
      <x:c r="CT298" s="174"/>
      <x:c r="CU298" s="176"/>
      <x:c r="CV298" s="176"/>
      <x:c r="CW298" s="176"/>
      <x:c r="CX298" s="176"/>
      <x:c r="CY298" s="176"/>
      <x:c r="CZ298" s="176"/>
      <x:c r="DA298" s="176"/>
      <x:c r="DB298" s="175" t="str">
        <x:f>IF(L298="","",IF(AND(COUNT(CU298:DA298)=7,OR(CU298=0,CU298=1,CU298=2),OR(CV298=0,CV298=1,CV298=2),OR(CW298=0,CW298=1,CW298=2),OR(CX298=0,CX298=1,CX298=2),OR(CY298=0,CY298=1,CY298=2),OR(CZ298=0,CZ298=1,CZ298=2),OR(DA298=0,DA298=1,DA298=2)),SUM(CU298:DA298),""))</x:f>
      </x:c>
      <x:c r="DC298" s="180" t="str">
        <x:f>IF(DB298="","",ROUND(DB298/14*10,1))</x:f>
      </x:c>
      <x:c r="DD298" s="174" t="str">
        <x:v>Pending</x:v>
      </x:c>
      <x:c r="DE298" s="175" t="str">
        <x:f>IF(L298="","",IF(DC298="","Pending",IF(DD298="Yes","CONDITIONAL — safety override",IF(DC298&gt;=8,"HIGH",IF(DC298&gt;=5,"CONDITIONAL","LOW")))))</x:f>
        <x:v>Pending</x:v>
      </x:c>
      <x:c r="DF298" s="174" t="str">
        <x:v>Pending screening and full-text appraisal; no transferability judgment made at identification.</x:v>
      </x:c>
      <x:c r="DG298" s="174"/>
      <x:c r="DH298" s="174"/>
      <x:c r="DI298" s="174"/>
      <x:c r="DJ298" s="174"/>
      <x:c r="DK298" s="174"/>
      <x:c r="DL298" s="174"/>
      <x:c r="DM298" s="174"/>
      <x:c r="DN298" s="174"/>
      <x:c r="DO298" s="174"/>
      <x:c r="DP298" s="174"/>
      <x:c r="DQ298" s="174"/>
      <x:c r="DR298" s="174"/>
      <x:c r="DS298" s="174"/>
      <x:c r="DT298" s="174"/>
      <x:c r="DU298" s="174"/>
      <x:c r="DV298" s="174"/>
      <x:c r="DW298" s="174"/>
      <x:c r="DX298" s="174"/>
      <x:c r="DY298" s="174"/>
      <x:c r="DZ298" s="174" t="str">
        <x:v>Title/abstract screening alone does not establish effectiveness, causality, methodological quality, transferability to Brazilian public safety or an institutional recommendation.</x:v>
      </x:c>
      <x:c r="EA298" s="174" t="str">
        <x:v>Pending</x:v>
      </x:c>
      <x:c r="EB298" s="175" t="str">
        <x:f>IF(L298="","",IF(EC298="READY","Yes","No / Pending"))</x:f>
        <x:v>No / Pending</x:v>
      </x:c>
      <x:c r="EC298" s="174" t="str">
        <x:f>IF(L298="","",IF(OR(ISNUMBER(SEARCH("Retracted Publication",Q298)),CM298="Retracted",CN298="Retracted",CM298="Expression of Concern",CN298="Expression of Concern",F298="Not used",CG298="Critical",CH298="High",CH298="Critical"),"BLOCKED — integrity or use restriction",IF(AND(CJ298="Yes",CK298="Yes",CL298="Yes"),IF(AND(CM298="Clear",CN298="Verified — clear"),IF(AND(AND(LEN(TRIM(CF298))&gt;0,LEFT(LOWER(TRIM(CF298)),7)&lt;&gt;"pending"),OR(CG298="High",CG298="Moderate"),OR(CH298="Low",CH298="Some concerns",CH298="Not applicable")),IF(AND(DD298="No",OR(DE298="HIGH",DE298="CONDITIONAL"),AND(LEN(TRIM(DF298))&gt;0,LEFT(LOWER(TRIM(DF298)),7)&lt;&gt;"pending")),IF(AND(AND(LEN(TRIM(DT298))&gt;0,LEFT(LOWER(TRIM(DT298)),7)&lt;&gt;"pending"),AND(LEN(TRIM(DU298))&gt;0,LEFT(LOWER(TRIM(DU298)),7)&lt;&gt;"pending"),OR(AND(LEN(TRIM(DV298))&gt;0,LEFT(LOWER(TRIM(DV298)),7)&lt;&gt;"pending"),AND(LEN(TRIM(DW298))&gt;0,LEFT(LOWER(TRIM(DW298)),7)&lt;&gt;"pending")),AND(LEN(TRIM(DX298))&gt;0,LEFT(LOWER(TRIM(DX298)),7)&lt;&gt;"pending")),IF(AND(F298="Claim-ready",OR(EA298="Strong",EA298="Moderate"),AND(LEN(TRIM(G298))&gt;0,LEFT(LOWER(TRIM(G298)),7)&lt;&gt;"pending"),G298&lt;&gt;"No substantive use decision is permitted from identification metadata alone.",AND(LEN(TRIM(DZ298))&gt;0,LEFT(LOWER(TRIM(DZ298)),7)&lt;&gt;"pending"),DZ298&lt;&gt;"Identification metadata alone does not permit any substantive scientific, causal, operational, or institutional claim.",AND(LEN(TRIM(EI298))&gt;0,LEFT(LOWER(TRIM(EI298)),7)&lt;&gt;"pending"),ISNUMBER(EH298),EH298&gt;0),"READY","PENDING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8" s="174" t="str">
        <x:v>Pending</x:v>
      </x:c>
      <x:c r="EE298" s="174"/>
      <x:c r="EF298" s="174" t="str">
        <x:v>Pending</x:v>
      </x:c>
      <x:c r="EG298" s="174" t="str">
        <x:v>Pending</x:v>
      </x:c>
      <x:c r="EH298" s="177"/>
      <x:c r="EI298" s="500"/>
      <x:c r="EJ298" s="174"/>
      <x:c r="EK298" s="174" t="str">
        <x:v>Pending</x:v>
      </x:c>
      <x:c r="EL298" s="177" t="n">
        <x:v>46272</x:v>
      </x:c>
      <x:c r="EM298" s="174" t="str">
        <x:v>Production PubMed record imported and reconciled to Zotero item IWD6FJ8C;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8" s="181" t="n">
        <x:f>IF(L298="","",(IF(N298&lt;&gt;"",1,0)+IF(O298&lt;&gt;"",1,0)+IF(AJ298&lt;&gt;"",1,0)+IF(AU298&lt;&gt;"",1,0)+IF(BE298&lt;&gt;"",1,0)+IF(CF298&lt;&gt;"",1,0)+IF(CJ298="Yes",1,0)+IF(CL298="Yes",1,0)+IF(DE298&lt;&gt;"Pending",1,0)+IF(F298&lt;&gt;"",1,0)+IF(DZ298&lt;&gt;"",1,0)+IF(EI298&lt;&gt;"",1,0))/12)</x:f>
        <x:v>0.5</x:v>
      </x:c>
    </x:row>
    <x:row r="299">
      <x:c r="A299" s="175" t="str">
        <x:v>EV-0296</x:v>
      </x:c>
      <x:c r="B299" s="174" t="str">
        <x:v>Integrity check</x:v>
      </x:c>
      <x:c r="C299" s="175" t="str">
        <x:f>IF(L299="","",IF(LEFT(EC299,7)="BLOCKED","🔴 Do not use for conclusion",IF(EB299="Yes","🟢 Claim-ready","🟡 Caution / context")))</x:f>
        <x:v>🟡 Caution / context</x:v>
      </x:c>
      <x:c r="D299" s="174" t="str">
        <x:f>IF(L299="","",EC299)</x:f>
        <x:v>PENDING — appropriate appraisal</x:v>
      </x:c>
      <x:c r="E299" s="174" t="str">
        <x:v>P3 — Medium</x:v>
      </x:c>
      <x:c r="F299" s="174" t="str">
        <x:v>Pending</x:v>
      </x:c>
      <x:c r="G299" s="174" t="str">
        <x:v>Title/abstract identify an explicit tactical/public-safety context and readiness domain; retain for full-text assessment.</x:v>
      </x:c>
      <x:c r="H299" s="174" t="str">
        <x:v>Obtain and review lawful full text; confirm human adjudication; then select a design-specific appraisal instrument.</x:v>
      </x:c>
      <x:c r="I299" s="174"/>
      <x:c r="J299" s="174" t="str">
        <x:v>A — Core</x:v>
      </x:c>
      <x:c r="K299" s="174" t="str">
        <x:v>IDENTIFIED</x:v>
      </x:c>
      <x:c r="L299" s="174" t="str">
        <x:v>The Unfinished War: Ethical Challenges in Enhanced Warfighter Reintegration and Long-Term Care.</x:v>
      </x:c>
      <x:c r="M299" s="174"/>
      <x:c r="N299" s="174" t="str">
        <x:v>Eagan, Sheena M; Moseley, Daniel D</x:v>
      </x:c>
      <x:c r="O299" s="176" t="n">
        <x:v>2025</x:v>
      </x:c>
      <x:c r="P299" s="174" t="str">
        <x:v>AJOB neuroscience</x:v>
      </x:c>
      <x:c r="Q299" s="174" t="str">
        <x:v>Journal Article; Review</x:v>
      </x:c>
      <x:c r="R299" s="174" t="str">
        <x:v>Unclear</x:v>
      </x:c>
      <x:c r="S299" s="174" t="str">
        <x:v>Unknown</x:v>
      </x:c>
      <x:c r="T299" s="174" t="str">
        <x:v>eng</x:v>
      </x:c>
      <x:c r="U299" s="174" t="str">
        <x:v>https://pubmed.ncbi.nlm.nih.gov/40560781/</x:v>
      </x:c>
      <x:c r="V299" s="174" t="str">
        <x:v>10.1080/21507740.2025.2519454</x:v>
      </x:c>
      <x:c r="W299" s="175" t="str">
        <x:f>IF(V299="","",LOWER(SUBSTITUTE(SUBSTITUTE(SUBSTITUTE(SUBSTITUTE(TRIM(V299),"https://doi.org/",""),"http://doi.org/",""),"https://dx.doi.org/",""),"doi:","")))</x:f>
        <x:v>10.1080/21507740.2025.2519454</x:v>
      </x:c>
      <x:c r="X299" s="174" t="str">
        <x:v>40560781</x:v>
      </x:c>
      <x:c r="Y299" s="174" t="str"/>
      <x:c r="Z299" s="174"/>
      <x:c r="AA299" s="174" t="str">
        <x:v>PubMed/MEDLINE</x:v>
      </x:c>
      <x:c r="AB299" s="174" t="str">
        <x:v>PUBMED-A-v1.0-2026-08-28</x:v>
      </x:c>
      <x:c r="AC299" s="174" t="str">
        <x:v>SP-PUBMED-A-20260828</x:v>
      </x:c>
      <x:c r="AD299" s="177" t="n">
        <x:v>46262</x:v>
      </x:c>
      <x:c r="AE299" s="177" t="n">
        <x:v>46272</x:v>
      </x:c>
      <x:c r="AF299" s="174" t="str">
        <x:v>H5AIC5CA</x:v>
      </x:c>
      <x:c r="AG299" s="174"/>
      <x:c r="AH299" s="174" t="str">
        <x:v>Tactical Athlete → Operational Readiness Brazil</x:v>
      </x:c>
      <x:c r="AI299" s="174" t="str">
        <x:v>evidence-family:A</x:v>
      </x:c>
      <x:c r="AJ299" s="174"/>
      <x:c r="AK299" s="175" t="str">
        <x:f>IF(AJ299="","",IF(OR(LOWER(AJ299)="brazil",LOWER(AJ299)="brasil"),"Yes","No"))</x:f>
      </x:c>
      <x:c r="AL299" s="174"/>
      <x:c r="AM299" s="174"/>
      <x:c r="AN299" s="174"/>
      <x:c r="AO299" s="178"/>
      <x:c r="AP299" s="174"/>
      <x:c r="AQ299" s="174"/>
      <x:c r="AR299" s="174"/>
      <x:c r="AS299" s="174"/>
      <x:c r="AT299" s="174"/>
      <x:c r="AU299" s="174"/>
      <x:c r="AV299" s="174"/>
      <x:c r="AW299" s="174"/>
      <x:c r="AX299" s="174"/>
      <x:c r="AY299" s="174"/>
      <x:c r="AZ299" s="174"/>
      <x:c r="BA299" s="174"/>
      <x:c r="BB299" s="174"/>
      <x:c r="BC299" s="174"/>
      <x:c r="BD299" s="174"/>
      <x:c r="BE299" s="174"/>
      <x:c r="BF299" s="174"/>
      <x:c r="BG299" s="174"/>
      <x:c r="BH299" s="174"/>
      <x:c r="BI299" s="174"/>
      <x:c r="BJ299" s="174"/>
      <x:c r="BK299" s="174"/>
      <x:c r="BL299" s="174"/>
      <x:c r="BM299" s="174"/>
      <x:c r="BN299" s="174"/>
      <x:c r="BO299" s="174"/>
      <x:c r="BP299" s="174"/>
      <x:c r="BQ299" s="174"/>
      <x:c r="BR299" s="174"/>
      <x:c r="BS299" s="174"/>
      <x:c r="BT299" s="174"/>
      <x:c r="BU299" s="174"/>
      <x:c r="BV299" s="174"/>
      <x:c r="BW299" s="174"/>
      <x:c r="BX299" s="174"/>
      <x:c r="BY299" s="174"/>
      <x:c r="BZ299" s="174"/>
      <x:c r="CA299" s="174"/>
      <x:c r="CB299" s="174"/>
      <x:c r="CC299" s="174"/>
      <x:c r="CD299" s="174"/>
      <x:c r="CE299" s="174"/>
      <x:c r="CF299" s="174"/>
      <x:c r="CG299" s="174"/>
      <x:c r="CH299" s="174"/>
      <x:c r="CI299" s="179"/>
      <x:c r="CJ299" s="174" t="str">
        <x:v>Yes</x:v>
      </x:c>
      <x:c r="CK299" s="174" t="str">
        <x:v>Yes</x:v>
      </x:c>
      <x:c r="CL299" s="174" t="str">
        <x:v>Yes</x:v>
      </x:c>
      <x:c r="CM299" s="174" t="str">
        <x:v>Clear</x:v>
      </x:c>
      <x:c r="CN299" s="174" t="str">
        <x:v>Verified — clear</x:v>
      </x:c>
      <x:c r="CO299" s="177" t="n">
        <x:v>46272</x:v>
      </x:c>
      <x:c r="CP299" s="174" t="str">
        <x:v>https://pubmed.ncbi.nlm.nih.gov/41042092/</x:v>
      </x:c>
      <x:c r="CQ299" s="174"/>
      <x:c r="CR299" s="174"/>
      <x:c r="CS299" s="174"/>
      <x:c r="CT299" s="174"/>
      <x:c r="CU299" s="176"/>
      <x:c r="CV299" s="176"/>
      <x:c r="CW299" s="176"/>
      <x:c r="CX299" s="176"/>
      <x:c r="CY299" s="176"/>
      <x:c r="CZ299" s="176"/>
      <x:c r="DA299" s="176"/>
      <x:c r="DB299" s="175" t="str">
        <x:f>IF(L299="","",IF(AND(COUNT(CU299:DA299)=7,OR(CU299=0,CU299=1,CU299=2),OR(CV299=0,CV299=1,CV299=2),OR(CW299=0,CW299=1,CW299=2),OR(CX299=0,CX299=1,CX299=2),OR(CY299=0,CY299=1,CY299=2),OR(CZ299=0,CZ299=1,CZ299=2),OR(DA299=0,DA299=1,DA299=2)),SUM(CU299:DA299),""))</x:f>
      </x:c>
      <x:c r="DC299" s="180" t="str">
        <x:f>IF(DB299="","",ROUND(DB299/14*10,1))</x:f>
      </x:c>
      <x:c r="DD299" s="174" t="str">
        <x:v>Pending</x:v>
      </x:c>
      <x:c r="DE299" s="175" t="str">
        <x:f>IF(L299="","",IF(DC299="","Pending",IF(DD299="Yes","CONDITIONAL — safety override",IF(DC299&gt;=8,"HIGH",IF(DC299&gt;=5,"CONDITIONAL","LOW")))))</x:f>
        <x:v>Pending</x:v>
      </x:c>
      <x:c r="DF299" s="174" t="str">
        <x:v>Pending screening and full-text appraisal; no transferability judgment made at identification.</x:v>
      </x:c>
      <x:c r="DG299" s="174"/>
      <x:c r="DH299" s="174"/>
      <x:c r="DI299" s="174"/>
      <x:c r="DJ299" s="174"/>
      <x:c r="DK299" s="174"/>
      <x:c r="DL299" s="174"/>
      <x:c r="DM299" s="174"/>
      <x:c r="DN299" s="174"/>
      <x:c r="DO299" s="174"/>
      <x:c r="DP299" s="174"/>
      <x:c r="DQ299" s="174"/>
      <x:c r="DR299" s="174"/>
      <x:c r="DS299" s="174"/>
      <x:c r="DT299" s="174"/>
      <x:c r="DU299" s="174"/>
      <x:c r="DV299" s="174"/>
      <x:c r="DW299" s="174"/>
      <x:c r="DX299" s="174"/>
      <x:c r="DY299" s="174"/>
      <x:c r="DZ299" s="174" t="str">
        <x:v>Title/abstract screening alone does not establish effectiveness, causality, methodological quality, transferability to Brazilian public safety or an institutional recommendation.</x:v>
      </x:c>
      <x:c r="EA299" s="174" t="str">
        <x:v>Pending</x:v>
      </x:c>
      <x:c r="EB299" s="175" t="str">
        <x:f>IF(L299="","",IF(EC299="READY","Yes","No / Pending"))</x:f>
        <x:v>No / Pending</x:v>
      </x:c>
      <x:c r="EC299" s="174" t="str">
        <x:f>IF(L299="","",IF(OR(ISNUMBER(SEARCH("Retracted Publication",Q299)),CM299="Retracted",CN299="Retracted",CM299="Expression of Concern",CN299="Expression of Concern",F299="Not used",CG299="Critical",CH299="High",CH299="Critical"),"BLOCKED — integrity or use restriction",IF(AND(CJ299="Yes",CK299="Yes",CL299="Yes"),IF(AND(CM299="Clear",CN299="Verified — clear"),IF(AND(AND(LEN(TRIM(CF299))&gt;0,LEFT(LOWER(TRIM(CF299)),7)&lt;&gt;"pending"),OR(CG299="High",CG299="Moderate"),OR(CH299="Low",CH299="Some concerns",CH299="Not applicable")),IF(AND(DD299="No",OR(DE299="HIGH",DE299="CONDITIONAL"),AND(LEN(TRIM(DF299))&gt;0,LEFT(LOWER(TRIM(DF299)),7)&lt;&gt;"pending")),IF(AND(AND(LEN(TRIM(DT299))&gt;0,LEFT(LOWER(TRIM(DT299)),7)&lt;&gt;"pending"),AND(LEN(TRIM(DU299))&gt;0,LEFT(LOWER(TRIM(DU299)),7)&lt;&gt;"pending"),OR(AND(LEN(TRIM(DV299))&gt;0,LEFT(LOWER(TRIM(DV299)),7)&lt;&gt;"pending"),AND(LEN(TRIM(DW299))&gt;0,LEFT(LOWER(TRIM(DW299)),7)&lt;&gt;"pending")),AND(LEN(TRIM(DX299))&gt;0,LEFT(LOWER(TRIM(DX299)),7)&lt;&gt;"pending")),IF(AND(F299="Claim-ready",OR(EA299="Strong",EA299="Moderate"),AND(LEN(TRIM(G299))&gt;0,LEFT(LOWER(TRIM(G299)),7)&lt;&gt;"pending"),G299&lt;&gt;"No substantive use decision is permitted from identification metadata alone.",AND(LEN(TRIM(DZ299))&gt;0,LEFT(LOWER(TRIM(DZ299)),7)&lt;&gt;"pending"),DZ299&lt;&gt;"Identification metadata alone does not permit any substantive scientific, causal, operational, or institutional claim.",AND(LEN(TRIM(EI299))&gt;0,LEFT(LOWER(TRIM(EI299)),7)&lt;&gt;"pending"),ISNUMBER(EH299),EH299&gt;0),"READY","PENDING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299" s="174" t="str">
        <x:v>Pending</x:v>
      </x:c>
      <x:c r="EE299" s="174"/>
      <x:c r="EF299" s="174" t="str">
        <x:v>Pending</x:v>
      </x:c>
      <x:c r="EG299" s="174" t="str">
        <x:v>Pending</x:v>
      </x:c>
      <x:c r="EH299" s="177"/>
      <x:c r="EI299" s="500"/>
      <x:c r="EJ299" s="174"/>
      <x:c r="EK299" s="174" t="str">
        <x:v>Pending</x:v>
      </x:c>
      <x:c r="EL299" s="177" t="n">
        <x:v>46272</x:v>
      </x:c>
      <x:c r="EM299" s="174" t="str">
        <x:v>Production PubMed record imported and reconciled to Zotero item H5AIC5CA;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299" s="181" t="n">
        <x:f>IF(L299="","",(IF(N299&lt;&gt;"",1,0)+IF(O299&lt;&gt;"",1,0)+IF(AJ299&lt;&gt;"",1,0)+IF(AU299&lt;&gt;"",1,0)+IF(BE299&lt;&gt;"",1,0)+IF(CF299&lt;&gt;"",1,0)+IF(CJ299="Yes",1,0)+IF(CL299="Yes",1,0)+IF(DE299&lt;&gt;"Pending",1,0)+IF(F299&lt;&gt;"",1,0)+IF(DZ299&lt;&gt;"",1,0)+IF(EI299&lt;&gt;"",1,0))/12)</x:f>
        <x:v>0.5</x:v>
      </x:c>
    </x:row>
    <x:row r="300">
      <x:c r="A300" s="175" t="str">
        <x:v>EV-0297</x:v>
      </x:c>
      <x:c r="B300" s="174" t="str">
        <x:v>Integrity check</x:v>
      </x:c>
      <x:c r="C300" s="175" t="str">
        <x:f>IF(L300="","",IF(LEFT(EC300,7)="BLOCKED","🔴 Do not use for conclusion",IF(EB300="Yes","🟢 Claim-ready","🟡 Caution / context")))</x:f>
        <x:v>🟡 Caution / context</x:v>
      </x:c>
      <x:c r="D300" s="174" t="str">
        <x:f>IF(L300="","",EC300)</x:f>
        <x:v>PENDING — appropriate appraisal</x:v>
      </x:c>
      <x:c r="E300" s="174" t="str">
        <x:v>P3 — Medium</x:v>
      </x:c>
      <x:c r="F300" s="174" t="str">
        <x:v>Pending</x:v>
      </x:c>
      <x:c r="G300" s="174" t="str">
        <x:v>Title/abstract identify an explicit tactical/public-safety context and readiness domain; retain for full-text assessment.</x:v>
      </x:c>
      <x:c r="H300" s="174" t="str">
        <x:v>Obtain and review lawful full text; confirm human adjudication; then select a design-specific appraisal instrument.</x:v>
      </x:c>
      <x:c r="I300" s="174"/>
      <x:c r="J300" s="174" t="str">
        <x:v>B — APHT / Medical Readiness</x:v>
      </x:c>
      <x:c r="K300" s="174" t="str">
        <x:v>IDENTIFIED</x:v>
      </x:c>
      <x:c r="L300" s="174" t="str">
        <x:v>Maritime Applications of Prolonged Casualty Care: Drowning and Hypothermia on an Amphibious Warship.</x:v>
      </x:c>
      <x:c r="M300" s="174"/>
      <x:c r="N300" s="174" t="str">
        <x:v>Less, Kennen D; Brower, Jermy J; Damin, Virginia H; Tadlock, Matthew D</x:v>
      </x:c>
      <x:c r="O300" s="176" t="n">
        <x:v>2025</x:v>
      </x:c>
      <x:c r="P300" s="174" t="str">
        <x:v>Journal of special operations medicine : a peer reviewed journal for SOF medical professionals</x:v>
      </x:c>
      <x:c r="Q300" s="174" t="str">
        <x:v>Journal Article</x:v>
      </x:c>
      <x:c r="R300" s="174" t="str">
        <x:v>Unclear</x:v>
      </x:c>
      <x:c r="S300" s="174" t="str">
        <x:v>Unknown</x:v>
      </x:c>
      <x:c r="T300" s="174" t="str">
        <x:v>eng</x:v>
      </x:c>
      <x:c r="U300" s="174" t="str">
        <x:v>https://pubmed.ncbi.nlm.nih.gov/40552987/</x:v>
      </x:c>
      <x:c r="V300" s="174" t="str">
        <x:v>10.55460/rng3-bmbc</x:v>
      </x:c>
      <x:c r="W300" s="175" t="str">
        <x:f>IF(V300="","",LOWER(SUBSTITUTE(SUBSTITUTE(SUBSTITUTE(SUBSTITUTE(TRIM(V300),"https://doi.org/",""),"http://doi.org/",""),"https://dx.doi.org/",""),"doi:","")))</x:f>
        <x:v>10.55460/rng3-bmbc</x:v>
      </x:c>
      <x:c r="X300" s="174" t="str">
        <x:v>40552987</x:v>
      </x:c>
      <x:c r="Y300" s="174" t="str"/>
      <x:c r="Z300" s="174"/>
      <x:c r="AA300" s="174" t="str">
        <x:v>PubMed/MEDLINE</x:v>
      </x:c>
      <x:c r="AB300" s="174" t="str">
        <x:v>PUBMED-B-v1.0-2026-08-28</x:v>
      </x:c>
      <x:c r="AC300" s="174" t="str">
        <x:v>SP-PUBMED-B-20260828</x:v>
      </x:c>
      <x:c r="AD300" s="177" t="n">
        <x:v>46262</x:v>
      </x:c>
      <x:c r="AE300" s="177" t="n">
        <x:v>46272</x:v>
      </x:c>
      <x:c r="AF300" s="174" t="str">
        <x:v>R788P8BV</x:v>
      </x:c>
      <x:c r="AG300" s="174"/>
      <x:c r="AH300" s="174" t="str">
        <x:v>Tactical Athlete → Operational Readiness Brazil</x:v>
      </x:c>
      <x:c r="AI300" s="174" t="str">
        <x:v>evidence-family:B</x:v>
      </x:c>
      <x:c r="AJ300" s="174"/>
      <x:c r="AK300" s="175" t="str">
        <x:f>IF(AJ300="","",IF(OR(LOWER(AJ300)="brazil",LOWER(AJ300)="brasil"),"Yes","No"))</x:f>
      </x:c>
      <x:c r="AL300" s="174"/>
      <x:c r="AM300" s="174"/>
      <x:c r="AN300" s="174"/>
      <x:c r="AO300" s="178"/>
      <x:c r="AP300" s="174"/>
      <x:c r="AQ300" s="174"/>
      <x:c r="AR300" s="174"/>
      <x:c r="AS300" s="174"/>
      <x:c r="AT300" s="174"/>
      <x:c r="AU300" s="174"/>
      <x:c r="AV300" s="174"/>
      <x:c r="AW300" s="174"/>
      <x:c r="AX300" s="174"/>
      <x:c r="AY300" s="174"/>
      <x:c r="AZ300" s="174"/>
      <x:c r="BA300" s="174"/>
      <x:c r="BB300" s="174"/>
      <x:c r="BC300" s="174"/>
      <x:c r="BD300" s="174"/>
      <x:c r="BE300" s="174"/>
      <x:c r="BF300" s="174"/>
      <x:c r="BG300" s="174"/>
      <x:c r="BH300" s="174"/>
      <x:c r="BI300" s="174"/>
      <x:c r="BJ300" s="174"/>
      <x:c r="BK300" s="174"/>
      <x:c r="BL300" s="174"/>
      <x:c r="BM300" s="174"/>
      <x:c r="BN300" s="174"/>
      <x:c r="BO300" s="174"/>
      <x:c r="BP300" s="174"/>
      <x:c r="BQ300" s="174"/>
      <x:c r="BR300" s="174"/>
      <x:c r="BS300" s="174"/>
      <x:c r="BT300" s="174"/>
      <x:c r="BU300" s="174"/>
      <x:c r="BV300" s="174"/>
      <x:c r="BW300" s="174"/>
      <x:c r="BX300" s="174"/>
      <x:c r="BY300" s="174"/>
      <x:c r="BZ300" s="174"/>
      <x:c r="CA300" s="174"/>
      <x:c r="CB300" s="174"/>
      <x:c r="CC300" s="174"/>
      <x:c r="CD300" s="174"/>
      <x:c r="CE300" s="174"/>
      <x:c r="CF300" s="174"/>
      <x:c r="CG300" s="174"/>
      <x:c r="CH300" s="174"/>
      <x:c r="CI300" s="179"/>
      <x:c r="CJ300" s="174" t="str">
        <x:v>Yes</x:v>
      </x:c>
      <x:c r="CK300" s="174" t="str">
        <x:v>Yes</x:v>
      </x:c>
      <x:c r="CL300" s="174" t="str">
        <x:v>Yes</x:v>
      </x:c>
      <x:c r="CM300" s="174" t="str">
        <x:v>Clear</x:v>
      </x:c>
      <x:c r="CN300" s="174" t="str">
        <x:v>Verified — clear</x:v>
      </x:c>
      <x:c r="CO300" s="177" t="n">
        <x:v>46272</x:v>
      </x:c>
      <x:c r="CP300" s="174" t="str">
        <x:v>https://pubmed.ncbi.nlm.nih.gov/40552987/</x:v>
      </x:c>
      <x:c r="CQ300" s="174"/>
      <x:c r="CR300" s="174"/>
      <x:c r="CS300" s="174"/>
      <x:c r="CT300" s="174"/>
      <x:c r="CU300" s="176"/>
      <x:c r="CV300" s="176"/>
      <x:c r="CW300" s="176"/>
      <x:c r="CX300" s="176"/>
      <x:c r="CY300" s="176"/>
      <x:c r="CZ300" s="176"/>
      <x:c r="DA300" s="176"/>
      <x:c r="DB300" s="175" t="str">
        <x:f>IF(L300="","",IF(AND(COUNT(CU300:DA300)=7,OR(CU300=0,CU300=1,CU300=2),OR(CV300=0,CV300=1,CV300=2),OR(CW300=0,CW300=1,CW300=2),OR(CX300=0,CX300=1,CX300=2),OR(CY300=0,CY300=1,CY300=2),OR(CZ300=0,CZ300=1,CZ300=2),OR(DA300=0,DA300=1,DA300=2)),SUM(CU300:DA300),""))</x:f>
      </x:c>
      <x:c r="DC300" s="180" t="str">
        <x:f>IF(DB300="","",ROUND(DB300/14*10,1))</x:f>
      </x:c>
      <x:c r="DD300" s="174" t="str">
        <x:v>Pending</x:v>
      </x:c>
      <x:c r="DE300" s="175" t="str">
        <x:f>IF(L300="","",IF(DC300="","Pending",IF(DD300="Yes","CONDITIONAL — safety override",IF(DC300&gt;=8,"HIGH",IF(DC300&gt;=5,"CONDITIONAL","LOW")))))</x:f>
        <x:v>Pending</x:v>
      </x:c>
      <x:c r="DF300" s="174" t="str">
        <x:v>Pending screening and full-text appraisal; no transferability judgment made at identification.</x:v>
      </x:c>
      <x:c r="DG300" s="174"/>
      <x:c r="DH300" s="174"/>
      <x:c r="DI300" s="174"/>
      <x:c r="DJ300" s="174"/>
      <x:c r="DK300" s="174"/>
      <x:c r="DL300" s="174"/>
      <x:c r="DM300" s="174"/>
      <x:c r="DN300" s="174"/>
      <x:c r="DO300" s="174"/>
      <x:c r="DP300" s="174"/>
      <x:c r="DQ300" s="174"/>
      <x:c r="DR300" s="174"/>
      <x:c r="DS300" s="174"/>
      <x:c r="DT300" s="174"/>
      <x:c r="DU300" s="174"/>
      <x:c r="DV300" s="174"/>
      <x:c r="DW300" s="174"/>
      <x:c r="DX300" s="174"/>
      <x:c r="DY300" s="174"/>
      <x:c r="DZ300" s="174" t="str">
        <x:v>Title/abstract screening alone does not establish effectiveness, causality, methodological quality, transferability to Brazilian public safety or an institutional recommendation.</x:v>
      </x:c>
      <x:c r="EA300" s="174" t="str">
        <x:v>Pending</x:v>
      </x:c>
      <x:c r="EB300" s="175" t="str">
        <x:f>IF(L300="","",IF(EC300="READY","Yes","No / Pending"))</x:f>
        <x:v>No / Pending</x:v>
      </x:c>
      <x:c r="EC300" s="174" t="str">
        <x:f>IF(L300="","",IF(OR(ISNUMBER(SEARCH("Retracted Publication",Q300)),CM300="Retracted",CN300="Retracted",CM300="Expression of Concern",CN300="Expression of Concern",F300="Not used",CG300="Critical",CH300="High",CH300="Critical"),"BLOCKED — integrity or use restriction",IF(AND(CJ300="Yes",CK300="Yes",CL300="Yes"),IF(AND(CM300="Clear",CN300="Verified — clear"),IF(AND(AND(LEN(TRIM(CF300))&gt;0,LEFT(LOWER(TRIM(CF300)),7)&lt;&gt;"pending"),OR(CG300="High",CG300="Moderate"),OR(CH300="Low",CH300="Some concerns",CH300="Not applicable")),IF(AND(DD300="No",OR(DE300="HIGH",DE300="CONDITIONAL"),AND(LEN(TRIM(DF300))&gt;0,LEFT(LOWER(TRIM(DF300)),7)&lt;&gt;"pending")),IF(AND(AND(LEN(TRIM(DT300))&gt;0,LEFT(LOWER(TRIM(DT300)),7)&lt;&gt;"pending"),AND(LEN(TRIM(DU300))&gt;0,LEFT(LOWER(TRIM(DU300)),7)&lt;&gt;"pending"),OR(AND(LEN(TRIM(DV300))&gt;0,LEFT(LOWER(TRIM(DV300)),7)&lt;&gt;"pending"),AND(LEN(TRIM(DW300))&gt;0,LEFT(LOWER(TRIM(DW300)),7)&lt;&gt;"pending")),AND(LEN(TRIM(DX300))&gt;0,LEFT(LOWER(TRIM(DX300)),7)&lt;&gt;"pending")),IF(AND(F300="Claim-ready",OR(EA300="Strong",EA300="Moderate"),AND(LEN(TRIM(G300))&gt;0,LEFT(LOWER(TRIM(G300)),7)&lt;&gt;"pending"),G300&lt;&gt;"No substantive use decision is permitted from identification metadata alone.",AND(LEN(TRIM(DZ300))&gt;0,LEFT(LOWER(TRIM(DZ300)),7)&lt;&gt;"pending"),DZ300&lt;&gt;"Identification metadata alone does not permit any substantive scientific, causal, operational, or institutional claim.",AND(LEN(TRIM(EI300))&gt;0,LEFT(LOWER(TRIM(EI300)),7)&lt;&gt;"pending"),ISNUMBER(EH300),EH300&gt;0),"READY","PENDING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0" s="174" t="str">
        <x:v>Pending</x:v>
      </x:c>
      <x:c r="EE300" s="174"/>
      <x:c r="EF300" s="174" t="str">
        <x:v>Pending</x:v>
      </x:c>
      <x:c r="EG300" s="174" t="str">
        <x:v>Pending</x:v>
      </x:c>
      <x:c r="EH300" s="177"/>
      <x:c r="EI300" s="500"/>
      <x:c r="EJ300" s="174"/>
      <x:c r="EK300" s="174" t="str">
        <x:v>Pending</x:v>
      </x:c>
      <x:c r="EL300" s="177" t="n">
        <x:v>46272</x:v>
      </x:c>
      <x:c r="EM300" s="174" t="str">
        <x:v>Production PubMed record imported and reconciled to Zotero item R788P8BV;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0" s="181" t="n">
        <x:f>IF(L300="","",(IF(N300&lt;&gt;"",1,0)+IF(O300&lt;&gt;"",1,0)+IF(AJ300&lt;&gt;"",1,0)+IF(AU300&lt;&gt;"",1,0)+IF(BE300&lt;&gt;"",1,0)+IF(CF300&lt;&gt;"",1,0)+IF(CJ300="Yes",1,0)+IF(CL300="Yes",1,0)+IF(DE300&lt;&gt;"Pending",1,0)+IF(F300&lt;&gt;"",1,0)+IF(DZ300&lt;&gt;"",1,0)+IF(EI300&lt;&gt;"",1,0))/12)</x:f>
        <x:v>0.5</x:v>
      </x:c>
    </x:row>
    <x:row r="301">
      <x:c r="A301" s="175" t="str">
        <x:v>EV-0298</x:v>
      </x:c>
      <x:c r="B301" s="174" t="str">
        <x:v>Integrity check</x:v>
      </x:c>
      <x:c r="C301" s="175" t="str">
        <x:f>IF(L301="","",IF(LEFT(EC301,7)="BLOCKED","🔴 Do not use for conclusion",IF(EB301="Yes","🟢 Claim-ready","🟡 Caution / context")))</x:f>
        <x:v>🟡 Caution / context</x:v>
      </x:c>
      <x:c r="D301" s="174" t="str">
        <x:f>IF(L301="","",EC301)</x:f>
        <x:v>PENDING — appropriate appraisal</x:v>
      </x:c>
      <x:c r="E301" s="174" t="str">
        <x:v>P3 — Medium</x:v>
      </x:c>
      <x:c r="F301" s="174" t="str">
        <x:v>Pending</x:v>
      </x:c>
      <x:c r="G301" s="174" t="str">
        <x:v>Title/abstract identify an explicit tactical/public-safety context and readiness domain; retain for full-text assessment.</x:v>
      </x:c>
      <x:c r="H301" s="174" t="str">
        <x:v>Obtain and review lawful full text; confirm human adjudication; then select a design-specific appraisal instrument.</x:v>
      </x:c>
      <x:c r="I301" s="174"/>
      <x:c r="J301" s="174" t="str">
        <x:v>A — Core</x:v>
      </x:c>
      <x:c r="K301" s="174" t="str">
        <x:v>IDENTIFIED</x:v>
      </x:c>
      <x:c r="L301" s="174" t="str">
        <x:v>Effects of hyperbaric oxygen therapy initiation latency on auditory outcomes following acute acoustic trauma.</x:v>
      </x:c>
      <x:c r="M301" s="174"/>
      <x:c r="N301" s="174" t="str">
        <x:v>Manheim, Maayan; Mogilevsky, Liel; Geva, Amit; Zehavi, Gil; Knoll, Orli; Gur, Ivan</x:v>
      </x:c>
      <x:c r="O301" s="176" t="n">
        <x:v>2025</x:v>
      </x:c>
      <x:c r="P301" s="174" t="str">
        <x:v>Diving and hyperbaric medicine</x:v>
      </x:c>
      <x:c r="Q301" s="174" t="str">
        <x:v>Journal Article</x:v>
      </x:c>
      <x:c r="R301" s="174" t="str">
        <x:v>Unclear</x:v>
      </x:c>
      <x:c r="S301" s="174" t="str">
        <x:v>Unknown</x:v>
      </x:c>
      <x:c r="T301" s="174" t="str">
        <x:v>eng</x:v>
      </x:c>
      <x:c r="U301" s="174" t="str">
        <x:v>https://pubmed.ncbi.nlm.nih.gov/40544140/</x:v>
      </x:c>
      <x:c r="V301" s="174" t="str">
        <x:v>10.28920/dhm55.2.126-135</x:v>
      </x:c>
      <x:c r="W301" s="175" t="str">
        <x:f>IF(V301="","",LOWER(SUBSTITUTE(SUBSTITUTE(SUBSTITUTE(SUBSTITUTE(TRIM(V301),"https://doi.org/",""),"http://doi.org/",""),"https://dx.doi.org/",""),"doi:","")))</x:f>
        <x:v>10.28920/dhm55.2.126-135</x:v>
      </x:c>
      <x:c r="X301" s="174" t="str">
        <x:v>40544140</x:v>
      </x:c>
      <x:c r="Y301" s="174" t="str">
        <x:v>PMC12520991</x:v>
      </x:c>
      <x:c r="Z301" s="174"/>
      <x:c r="AA301" s="174" t="str">
        <x:v>PubMed/MEDLINE</x:v>
      </x:c>
      <x:c r="AB301" s="174" t="str">
        <x:v>PUBMED-A-v1.0-2026-08-28</x:v>
      </x:c>
      <x:c r="AC301" s="174" t="str">
        <x:v>SP-PUBMED-A-20260828</x:v>
      </x:c>
      <x:c r="AD301" s="177" t="n">
        <x:v>46262</x:v>
      </x:c>
      <x:c r="AE301" s="177" t="n">
        <x:v>46272</x:v>
      </x:c>
      <x:c r="AF301" s="174" t="str">
        <x:v>IKS3THWC</x:v>
      </x:c>
      <x:c r="AG301" s="174"/>
      <x:c r="AH301" s="174" t="str">
        <x:v>Tactical Athlete → Operational Readiness Brazil</x:v>
      </x:c>
      <x:c r="AI301" s="174" t="str">
        <x:v>evidence-family:A</x:v>
      </x:c>
      <x:c r="AJ301" s="174"/>
      <x:c r="AK301" s="175" t="str">
        <x:f>IF(AJ301="","",IF(OR(LOWER(AJ301)="brazil",LOWER(AJ301)="brasil"),"Yes","No"))</x:f>
      </x:c>
      <x:c r="AL301" s="174"/>
      <x:c r="AM301" s="174"/>
      <x:c r="AN301" s="174"/>
      <x:c r="AO301" s="178"/>
      <x:c r="AP301" s="174"/>
      <x:c r="AQ301" s="174"/>
      <x:c r="AR301" s="174"/>
      <x:c r="AS301" s="174"/>
      <x:c r="AT301" s="174"/>
      <x:c r="AU301" s="174"/>
      <x:c r="AV301" s="174"/>
      <x:c r="AW301" s="174"/>
      <x:c r="AX301" s="174"/>
      <x:c r="AY301" s="174"/>
      <x:c r="AZ301" s="174"/>
      <x:c r="BA301" s="174"/>
      <x:c r="BB301" s="174"/>
      <x:c r="BC301" s="174"/>
      <x:c r="BD301" s="174"/>
      <x:c r="BE301" s="174"/>
      <x:c r="BF301" s="174"/>
      <x:c r="BG301" s="174"/>
      <x:c r="BH301" s="174"/>
      <x:c r="BI301" s="174"/>
      <x:c r="BJ301" s="174"/>
      <x:c r="BK301" s="174"/>
      <x:c r="BL301" s="174"/>
      <x:c r="BM301" s="174"/>
      <x:c r="BN301" s="174"/>
      <x:c r="BO301" s="174"/>
      <x:c r="BP301" s="174"/>
      <x:c r="BQ301" s="174"/>
      <x:c r="BR301" s="174"/>
      <x:c r="BS301" s="174"/>
      <x:c r="BT301" s="174"/>
      <x:c r="BU301" s="174"/>
      <x:c r="BV301" s="174"/>
      <x:c r="BW301" s="174"/>
      <x:c r="BX301" s="174"/>
      <x:c r="BY301" s="174"/>
      <x:c r="BZ301" s="174"/>
      <x:c r="CA301" s="174"/>
      <x:c r="CB301" s="174"/>
      <x:c r="CC301" s="174"/>
      <x:c r="CD301" s="174"/>
      <x:c r="CE301" s="174"/>
      <x:c r="CF301" s="174"/>
      <x:c r="CG301" s="174"/>
      <x:c r="CH301" s="174"/>
      <x:c r="CI301" s="179"/>
      <x:c r="CJ301" s="174" t="str">
        <x:v>Yes</x:v>
      </x:c>
      <x:c r="CK301" s="174" t="str">
        <x:v>Yes</x:v>
      </x:c>
      <x:c r="CL301" s="174" t="str">
        <x:v>Yes</x:v>
      </x:c>
      <x:c r="CM301" s="174" t="str">
        <x:v>Clear</x:v>
      </x:c>
      <x:c r="CN301" s="174" t="str">
        <x:v>Verified — clear</x:v>
      </x:c>
      <x:c r="CO301" s="177" t="n">
        <x:v>46272</x:v>
      </x:c>
      <x:c r="CP301" s="174" t="str">
        <x:v>https://pubmed.ncbi.nlm.nih.gov/40544140/</x:v>
      </x:c>
      <x:c r="CQ301" s="174"/>
      <x:c r="CR301" s="174"/>
      <x:c r="CS301" s="174"/>
      <x:c r="CT301" s="174"/>
      <x:c r="CU301" s="176"/>
      <x:c r="CV301" s="176"/>
      <x:c r="CW301" s="176"/>
      <x:c r="CX301" s="176"/>
      <x:c r="CY301" s="176"/>
      <x:c r="CZ301" s="176"/>
      <x:c r="DA301" s="176"/>
      <x:c r="DB301" s="175" t="str">
        <x:f>IF(L301="","",IF(AND(COUNT(CU301:DA301)=7,OR(CU301=0,CU301=1,CU301=2),OR(CV301=0,CV301=1,CV301=2),OR(CW301=0,CW301=1,CW301=2),OR(CX301=0,CX301=1,CX301=2),OR(CY301=0,CY301=1,CY301=2),OR(CZ301=0,CZ301=1,CZ301=2),OR(DA301=0,DA301=1,DA301=2)),SUM(CU301:DA301),""))</x:f>
      </x:c>
      <x:c r="DC301" s="180" t="str">
        <x:f>IF(DB301="","",ROUND(DB301/14*10,1))</x:f>
      </x:c>
      <x:c r="DD301" s="174" t="str">
        <x:v>Pending</x:v>
      </x:c>
      <x:c r="DE301" s="175" t="str">
        <x:f>IF(L301="","",IF(DC301="","Pending",IF(DD301="Yes","CONDITIONAL — safety override",IF(DC301&gt;=8,"HIGH",IF(DC301&gt;=5,"CONDITIONAL","LOW")))))</x:f>
        <x:v>Pending</x:v>
      </x:c>
      <x:c r="DF301" s="174" t="str">
        <x:v>Pending screening and full-text appraisal; no transferability judgment made at identification.</x:v>
      </x:c>
      <x:c r="DG301" s="174"/>
      <x:c r="DH301" s="174"/>
      <x:c r="DI301" s="174"/>
      <x:c r="DJ301" s="174"/>
      <x:c r="DK301" s="174"/>
      <x:c r="DL301" s="174"/>
      <x:c r="DM301" s="174"/>
      <x:c r="DN301" s="174"/>
      <x:c r="DO301" s="174"/>
      <x:c r="DP301" s="174"/>
      <x:c r="DQ301" s="174"/>
      <x:c r="DR301" s="174"/>
      <x:c r="DS301" s="174"/>
      <x:c r="DT301" s="174"/>
      <x:c r="DU301" s="174"/>
      <x:c r="DV301" s="174"/>
      <x:c r="DW301" s="174"/>
      <x:c r="DX301" s="174"/>
      <x:c r="DY301" s="174"/>
      <x:c r="DZ301" s="174" t="str">
        <x:v>Title/abstract screening alone does not establish effectiveness, causality, methodological quality, transferability to Brazilian public safety or an institutional recommendation.</x:v>
      </x:c>
      <x:c r="EA301" s="174" t="str">
        <x:v>Pending</x:v>
      </x:c>
      <x:c r="EB301" s="175" t="str">
        <x:f>IF(L301="","",IF(EC301="READY","Yes","No / Pending"))</x:f>
        <x:v>No / Pending</x:v>
      </x:c>
      <x:c r="EC301" s="174" t="str">
        <x:f>IF(L301="","",IF(OR(ISNUMBER(SEARCH("Retracted Publication",Q301)),CM301="Retracted",CN301="Retracted",CM301="Expression of Concern",CN301="Expression of Concern",F301="Not used",CG301="Critical",CH301="High",CH301="Critical"),"BLOCKED — integrity or use restriction",IF(AND(CJ301="Yes",CK301="Yes",CL301="Yes"),IF(AND(CM301="Clear",CN301="Verified — clear"),IF(AND(AND(LEN(TRIM(CF301))&gt;0,LEFT(LOWER(TRIM(CF301)),7)&lt;&gt;"pending"),OR(CG301="High",CG301="Moderate"),OR(CH301="Low",CH301="Some concerns",CH301="Not applicable")),IF(AND(DD301="No",OR(DE301="HIGH",DE301="CONDITIONAL"),AND(LEN(TRIM(DF301))&gt;0,LEFT(LOWER(TRIM(DF301)),7)&lt;&gt;"pending")),IF(AND(AND(LEN(TRIM(DT301))&gt;0,LEFT(LOWER(TRIM(DT301)),7)&lt;&gt;"pending"),AND(LEN(TRIM(DU301))&gt;0,LEFT(LOWER(TRIM(DU301)),7)&lt;&gt;"pending"),OR(AND(LEN(TRIM(DV301))&gt;0,LEFT(LOWER(TRIM(DV301)),7)&lt;&gt;"pending"),AND(LEN(TRIM(DW301))&gt;0,LEFT(LOWER(TRIM(DW301)),7)&lt;&gt;"pending")),AND(LEN(TRIM(DX301))&gt;0,LEFT(LOWER(TRIM(DX301)),7)&lt;&gt;"pending")),IF(AND(F301="Claim-ready",OR(EA301="Strong",EA301="Moderate"),AND(LEN(TRIM(G301))&gt;0,LEFT(LOWER(TRIM(G301)),7)&lt;&gt;"pending"),G301&lt;&gt;"No substantive use decision is permitted from identification metadata alone.",AND(LEN(TRIM(DZ301))&gt;0,LEFT(LOWER(TRIM(DZ301)),7)&lt;&gt;"pending"),DZ301&lt;&gt;"Identification metadata alone does not permit any substantive scientific, causal, operational, or institutional claim.",AND(LEN(TRIM(EI301))&gt;0,LEFT(LOWER(TRIM(EI301)),7)&lt;&gt;"pending"),ISNUMBER(EH301),EH301&gt;0),"READY","PENDING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1" s="174" t="str">
        <x:v>Pending</x:v>
      </x:c>
      <x:c r="EE301" s="174"/>
      <x:c r="EF301" s="174" t="str">
        <x:v>Pending</x:v>
      </x:c>
      <x:c r="EG301" s="174" t="str">
        <x:v>Pending</x:v>
      </x:c>
      <x:c r="EH301" s="177"/>
      <x:c r="EI301" s="500"/>
      <x:c r="EJ301" s="174"/>
      <x:c r="EK301" s="174" t="str">
        <x:v>Pending</x:v>
      </x:c>
      <x:c r="EL301" s="177" t="n">
        <x:v>46272</x:v>
      </x:c>
      <x:c r="EM301" s="174" t="str">
        <x:v>Production PubMed record imported and reconciled to Zotero item IKS3THWC;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1" s="181" t="n">
        <x:f>IF(L301="","",(IF(N301&lt;&gt;"",1,0)+IF(O301&lt;&gt;"",1,0)+IF(AJ301&lt;&gt;"",1,0)+IF(AU301&lt;&gt;"",1,0)+IF(BE301&lt;&gt;"",1,0)+IF(CF301&lt;&gt;"",1,0)+IF(CJ301="Yes",1,0)+IF(CL301="Yes",1,0)+IF(DE301&lt;&gt;"Pending",1,0)+IF(F301&lt;&gt;"",1,0)+IF(DZ301&lt;&gt;"",1,0)+IF(EI301&lt;&gt;"",1,0))/12)</x:f>
        <x:v>0.5</x:v>
      </x:c>
    </x:row>
    <x:row r="302">
      <x:c r="A302" s="175" t="str">
        <x:v>EV-0299</x:v>
      </x:c>
      <x:c r="B302" s="174" t="str">
        <x:v>Integrity check</x:v>
      </x:c>
      <x:c r="C302" s="175" t="str">
        <x:f>IF(L302="","",IF(LEFT(EC302,7)="BLOCKED","🔴 Do not use for conclusion",IF(EB302="Yes","🟢 Claim-ready","🟡 Caution / context")))</x:f>
        <x:v>🟡 Caution / context</x:v>
      </x:c>
      <x:c r="D302" s="174" t="str">
        <x:f>IF(L302="","",EC302)</x:f>
        <x:v>PENDING — appropriate appraisal</x:v>
      </x:c>
      <x:c r="E302" s="174" t="str">
        <x:v>P3 — Medium</x:v>
      </x:c>
      <x:c r="F302" s="174" t="str">
        <x:v>Pending</x:v>
      </x:c>
      <x:c r="G302" s="174" t="str">
        <x:v>Title/abstract identify an explicit operational APHT/medical-readiness topic; retain for full-text assessment.</x:v>
      </x:c>
      <x:c r="H302" s="174" t="str">
        <x:v>Obtain and review lawful full text; confirm human adjudication; then select a design-specific appraisal instrument.</x:v>
      </x:c>
      <x:c r="I302" s="174"/>
      <x:c r="J302" s="174" t="str">
        <x:v>A — Core</x:v>
      </x:c>
      <x:c r="K302" s="174" t="str">
        <x:v>IDENTIFIED</x:v>
      </x:c>
      <x:c r="L302" s="174" t="str">
        <x:v>Combat Casualty Care in Arctic or Extreme Cold Environments: Considerations for the Army Health System.</x:v>
      </x:c>
      <x:c r="M302" s="174"/>
      <x:c r="N302" s="174" t="str">
        <x:v>Reynhout, David J; Meyer, Stephen E; Rund, Titus J; Colesar, Michael T</x:v>
      </x:c>
      <x:c r="O302" s="176" t="n">
        <x:v>2025</x:v>
      </x:c>
      <x:c r="P302" s="174" t="str">
        <x:v>Journal of special operations medicine : a peer reviewed journal for SOF medical professionals</x:v>
      </x:c>
      <x:c r="Q302" s="174" t="str">
        <x:v>Journal Article</x:v>
      </x:c>
      <x:c r="R302" s="174" t="str">
        <x:v>Unclear</x:v>
      </x:c>
      <x:c r="S302" s="174" t="str">
        <x:v>Unknown</x:v>
      </x:c>
      <x:c r="T302" s="174" t="str">
        <x:v>eng</x:v>
      </x:c>
      <x:c r="U302" s="174" t="str">
        <x:v>https://pubmed.ncbi.nlm.nih.gov/40540537/</x:v>
      </x:c>
      <x:c r="V302" s="174" t="str">
        <x:v>10.55460/gvpx-ubr3</x:v>
      </x:c>
      <x:c r="W302" s="175" t="str">
        <x:f>IF(V302="","",LOWER(SUBSTITUTE(SUBSTITUTE(SUBSTITUTE(SUBSTITUTE(TRIM(V302),"https://doi.org/",""),"http://doi.org/",""),"https://dx.doi.org/",""),"doi:","")))</x:f>
        <x:v>10.55460/gvpx-ubr3</x:v>
      </x:c>
      <x:c r="X302" s="174" t="str">
        <x:v>40540537</x:v>
      </x:c>
      <x:c r="Y302" s="174" t="str"/>
      <x:c r="Z302" s="174"/>
      <x:c r="AA302" s="174" t="str">
        <x:v>PubMed/MEDLINE</x:v>
      </x:c>
      <x:c r="AB302" s="174" t="str">
        <x:v>PUBMED-A-v1.0-2026-08-28; PUBMED-B-v1.0-2026-08-28</x:v>
      </x:c>
      <x:c r="AC302" s="174" t="str">
        <x:v>SP-PUBMED-A-20260828; SP-PUBMED-B-20260828</x:v>
      </x:c>
      <x:c r="AD302" s="177" t="n">
        <x:v>46262</x:v>
      </x:c>
      <x:c r="AE302" s="177" t="n">
        <x:v>46272</x:v>
      </x:c>
      <x:c r="AF302" s="174" t="str">
        <x:v>DLKJD5FG</x:v>
      </x:c>
      <x:c r="AG302" s="174"/>
      <x:c r="AH302" s="174" t="str">
        <x:v>Tactical Athlete → Operational Readiness Brazil</x:v>
      </x:c>
      <x:c r="AI302" s="174" t="str">
        <x:v>evidence-family:B; evidence-family:A</x:v>
      </x:c>
      <x:c r="AJ302" s="174"/>
      <x:c r="AK302" s="175" t="str">
        <x:f>IF(AJ302="","",IF(OR(LOWER(AJ302)="brazil",LOWER(AJ302)="brasil"),"Yes","No"))</x:f>
      </x:c>
      <x:c r="AL302" s="174"/>
      <x:c r="AM302" s="174"/>
      <x:c r="AN302" s="174"/>
      <x:c r="AO302" s="178"/>
      <x:c r="AP302" s="174"/>
      <x:c r="AQ302" s="174"/>
      <x:c r="AR302" s="174"/>
      <x:c r="AS302" s="174"/>
      <x:c r="AT302" s="174"/>
      <x:c r="AU302" s="174"/>
      <x:c r="AV302" s="174"/>
      <x:c r="AW302" s="174"/>
      <x:c r="AX302" s="174"/>
      <x:c r="AY302" s="174"/>
      <x:c r="AZ302" s="174"/>
      <x:c r="BA302" s="174"/>
      <x:c r="BB302" s="174"/>
      <x:c r="BC302" s="174"/>
      <x:c r="BD302" s="174"/>
      <x:c r="BE302" s="174"/>
      <x:c r="BF302" s="174"/>
      <x:c r="BG302" s="174"/>
      <x:c r="BH302" s="174"/>
      <x:c r="BI302" s="174"/>
      <x:c r="BJ302" s="174"/>
      <x:c r="BK302" s="174"/>
      <x:c r="BL302" s="174"/>
      <x:c r="BM302" s="174"/>
      <x:c r="BN302" s="174"/>
      <x:c r="BO302" s="174"/>
      <x:c r="BP302" s="174"/>
      <x:c r="BQ302" s="174"/>
      <x:c r="BR302" s="174"/>
      <x:c r="BS302" s="174"/>
      <x:c r="BT302" s="174"/>
      <x:c r="BU302" s="174"/>
      <x:c r="BV302" s="174"/>
      <x:c r="BW302" s="174"/>
      <x:c r="BX302" s="174"/>
      <x:c r="BY302" s="174"/>
      <x:c r="BZ302" s="174"/>
      <x:c r="CA302" s="174"/>
      <x:c r="CB302" s="174"/>
      <x:c r="CC302" s="174"/>
      <x:c r="CD302" s="174"/>
      <x:c r="CE302" s="174"/>
      <x:c r="CF302" s="174"/>
      <x:c r="CG302" s="174"/>
      <x:c r="CH302" s="174"/>
      <x:c r="CI302" s="179"/>
      <x:c r="CJ302" s="174" t="str">
        <x:v>Yes</x:v>
      </x:c>
      <x:c r="CK302" s="174" t="str">
        <x:v>Yes</x:v>
      </x:c>
      <x:c r="CL302" s="174" t="str">
        <x:v>Yes</x:v>
      </x:c>
      <x:c r="CM302" s="174" t="str">
        <x:v>Clear</x:v>
      </x:c>
      <x:c r="CN302" s="174" t="str">
        <x:v>Verified — clear</x:v>
      </x:c>
      <x:c r="CO302" s="177" t="n">
        <x:v>46272</x:v>
      </x:c>
      <x:c r="CP302" s="174" t="str">
        <x:v>https://pubmed.ncbi.nlm.nih.gov/40540537/</x:v>
      </x:c>
      <x:c r="CQ302" s="174"/>
      <x:c r="CR302" s="174"/>
      <x:c r="CS302" s="174"/>
      <x:c r="CT302" s="174"/>
      <x:c r="CU302" s="176"/>
      <x:c r="CV302" s="176"/>
      <x:c r="CW302" s="176"/>
      <x:c r="CX302" s="176"/>
      <x:c r="CY302" s="176"/>
      <x:c r="CZ302" s="176"/>
      <x:c r="DA302" s="176"/>
      <x:c r="DB302" s="175" t="str">
        <x:f>IF(L302="","",IF(AND(COUNT(CU302:DA302)=7,OR(CU302=0,CU302=1,CU302=2),OR(CV302=0,CV302=1,CV302=2),OR(CW302=0,CW302=1,CW302=2),OR(CX302=0,CX302=1,CX302=2),OR(CY302=0,CY302=1,CY302=2),OR(CZ302=0,CZ302=1,CZ302=2),OR(DA302=0,DA302=1,DA302=2)),SUM(CU302:DA302),""))</x:f>
      </x:c>
      <x:c r="DC302" s="180" t="str">
        <x:f>IF(DB302="","",ROUND(DB302/14*10,1))</x:f>
      </x:c>
      <x:c r="DD302" s="174" t="str">
        <x:v>Pending</x:v>
      </x:c>
      <x:c r="DE302" s="175" t="str">
        <x:f>IF(L302="","",IF(DC302="","Pending",IF(DD302="Yes","CONDITIONAL — safety override",IF(DC302&gt;=8,"HIGH",IF(DC302&gt;=5,"CONDITIONAL","LOW")))))</x:f>
        <x:v>Pending</x:v>
      </x:c>
      <x:c r="DF302" s="174" t="str">
        <x:v>Pending screening and full-text appraisal; no transferability judgment made at identification.</x:v>
      </x:c>
      <x:c r="DG302" s="174"/>
      <x:c r="DH302" s="174"/>
      <x:c r="DI302" s="174"/>
      <x:c r="DJ302" s="174"/>
      <x:c r="DK302" s="174"/>
      <x:c r="DL302" s="174"/>
      <x:c r="DM302" s="174"/>
      <x:c r="DN302" s="174"/>
      <x:c r="DO302" s="174"/>
      <x:c r="DP302" s="174"/>
      <x:c r="DQ302" s="174"/>
      <x:c r="DR302" s="174"/>
      <x:c r="DS302" s="174"/>
      <x:c r="DT302" s="174"/>
      <x:c r="DU302" s="174"/>
      <x:c r="DV302" s="174"/>
      <x:c r="DW302" s="174"/>
      <x:c r="DX302" s="174"/>
      <x:c r="DY302" s="174"/>
      <x:c r="DZ302" s="174" t="str">
        <x:v>Title/abstract screening alone does not establish effectiveness, causality, methodological quality, transferability to Brazilian public safety or an institutional recommendation.</x:v>
      </x:c>
      <x:c r="EA302" s="174" t="str">
        <x:v>Pending</x:v>
      </x:c>
      <x:c r="EB302" s="175" t="str">
        <x:f>IF(L302="","",IF(EC302="READY","Yes","No / Pending"))</x:f>
        <x:v>No / Pending</x:v>
      </x:c>
      <x:c r="EC302" s="174" t="str">
        <x:f>IF(L302="","",IF(OR(ISNUMBER(SEARCH("Retracted Publication",Q302)),CM302="Retracted",CN302="Retracted",CM302="Expression of Concern",CN302="Expression of Concern",F302="Not used",CG302="Critical",CH302="High",CH302="Critical"),"BLOCKED — integrity or use restriction",IF(AND(CJ302="Yes",CK302="Yes",CL302="Yes"),IF(AND(CM302="Clear",CN302="Verified — clear"),IF(AND(AND(LEN(TRIM(CF302))&gt;0,LEFT(LOWER(TRIM(CF302)),7)&lt;&gt;"pending"),OR(CG302="High",CG302="Moderate"),OR(CH302="Low",CH302="Some concerns",CH302="Not applicable")),IF(AND(DD302="No",OR(DE302="HIGH",DE302="CONDITIONAL"),AND(LEN(TRIM(DF302))&gt;0,LEFT(LOWER(TRIM(DF302)),7)&lt;&gt;"pending")),IF(AND(AND(LEN(TRIM(DT302))&gt;0,LEFT(LOWER(TRIM(DT302)),7)&lt;&gt;"pending"),AND(LEN(TRIM(DU302))&gt;0,LEFT(LOWER(TRIM(DU302)),7)&lt;&gt;"pending"),OR(AND(LEN(TRIM(DV302))&gt;0,LEFT(LOWER(TRIM(DV302)),7)&lt;&gt;"pending"),AND(LEN(TRIM(DW302))&gt;0,LEFT(LOWER(TRIM(DW302)),7)&lt;&gt;"pending")),AND(LEN(TRIM(DX302))&gt;0,LEFT(LOWER(TRIM(DX302)),7)&lt;&gt;"pending")),IF(AND(F302="Claim-ready",OR(EA302="Strong",EA302="Moderate"),AND(LEN(TRIM(G302))&gt;0,LEFT(LOWER(TRIM(G302)),7)&lt;&gt;"pending"),G302&lt;&gt;"No substantive use decision is permitted from identification metadata alone.",AND(LEN(TRIM(DZ302))&gt;0,LEFT(LOWER(TRIM(DZ302)),7)&lt;&gt;"pending"),DZ302&lt;&gt;"Identification metadata alone does not permit any substantive scientific, causal, operational, or institutional claim.",AND(LEN(TRIM(EI302))&gt;0,LEFT(LOWER(TRIM(EI302)),7)&lt;&gt;"pending"),ISNUMBER(EH302),EH302&gt;0),"READY","PENDING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2" s="174" t="str">
        <x:v>Pending</x:v>
      </x:c>
      <x:c r="EE302" s="174"/>
      <x:c r="EF302" s="174" t="str">
        <x:v>Pending</x:v>
      </x:c>
      <x:c r="EG302" s="174" t="str">
        <x:v>Pending</x:v>
      </x:c>
      <x:c r="EH302" s="177"/>
      <x:c r="EI302" s="500"/>
      <x:c r="EJ302" s="174"/>
      <x:c r="EK302" s="174" t="str">
        <x:v>Pending</x:v>
      </x:c>
      <x:c r="EL302" s="177" t="n">
        <x:v>46272</x:v>
      </x:c>
      <x:c r="EM302" s="174" t="str">
        <x:v>Production PubMed record imported and reconciled to Zotero item DLKJD5FG;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2" s="181" t="n">
        <x:f>IF(L302="","",(IF(N302&lt;&gt;"",1,0)+IF(O302&lt;&gt;"",1,0)+IF(AJ302&lt;&gt;"",1,0)+IF(AU302&lt;&gt;"",1,0)+IF(BE302&lt;&gt;"",1,0)+IF(CF302&lt;&gt;"",1,0)+IF(CJ302="Yes",1,0)+IF(CL302="Yes",1,0)+IF(DE302&lt;&gt;"Pending",1,0)+IF(F302&lt;&gt;"",1,0)+IF(DZ302&lt;&gt;"",1,0)+IF(EI302&lt;&gt;"",1,0))/12)</x:f>
        <x:v>0.5</x:v>
      </x:c>
    </x:row>
    <x:row r="303">
      <x:c r="A303" s="175" t="str">
        <x:v>EV-0300</x:v>
      </x:c>
      <x:c r="B303" s="174" t="str">
        <x:v>Integrity check</x:v>
      </x:c>
      <x:c r="C303" s="175" t="str">
        <x:f>IF(L303="","",IF(LEFT(EC303,7)="BLOCKED","🔴 Do not use for conclusion",IF(EB303="Yes","🟢 Claim-ready","🟡 Caution / context")))</x:f>
        <x:v>🟡 Caution / context</x:v>
      </x:c>
      <x:c r="D303" s="174" t="str">
        <x:f>IF(L303="","",EC303)</x:f>
        <x:v>PENDING — appropriate appraisal</x:v>
      </x:c>
      <x:c r="E303" s="174" t="str">
        <x:v>P3 — Medium</x:v>
      </x:c>
      <x:c r="F303" s="174" t="str">
        <x:v>Pending</x:v>
      </x:c>
      <x:c r="G303" s="174" t="str">
        <x:v>Title/abstract identify an explicit tactical/public-safety context and readiness domain; retain for full-text assessment.</x:v>
      </x:c>
      <x:c r="H303" s="174" t="str">
        <x:v>Obtain and review lawful full text; confirm human adjudication; then select a design-specific appraisal instrument.</x:v>
      </x:c>
      <x:c r="I303" s="174"/>
      <x:c r="J303" s="174" t="str">
        <x:v>A — Core</x:v>
      </x:c>
      <x:c r="K303" s="174" t="str">
        <x:v>IDENTIFIED</x:v>
      </x:c>
      <x:c r="L303" s="174" t="str">
        <x:v>Return to Running After Achilles Tendon Repair: How Do US Navy Service Members' Physical Readiness Tests Change After Undergoing an Achilles Tendon Repair?</x:v>
      </x:c>
      <x:c r="M303" s="174"/>
      <x:c r="N303" s="174" t="str">
        <x:v>Vitha, Anneliese; Robinson, Meg; MacGregor, Andrew; Janney, Cory</x:v>
      </x:c>
      <x:c r="O303" s="176" t="n">
        <x:v>2025</x:v>
      </x:c>
      <x:c r="P303" s="174" t="str">
        <x:v>Clinical orthopaedics and related research</x:v>
      </x:c>
      <x:c r="Q303" s="174" t="str">
        <x:v>Journal Article</x:v>
      </x:c>
      <x:c r="R303" s="174" t="str">
        <x:v>Unclear</x:v>
      </x:c>
      <x:c r="S303" s="174" t="str">
        <x:v>Unknown</x:v>
      </x:c>
      <x:c r="T303" s="174" t="str">
        <x:v>eng</x:v>
      </x:c>
      <x:c r="U303" s="174" t="str">
        <x:v>https://pubmed.ncbi.nlm.nih.gov/40536551/</x:v>
      </x:c>
      <x:c r="V303" s="174" t="str">
        <x:v>10.1097/corr.0000000000003590</x:v>
      </x:c>
      <x:c r="W303" s="175" t="str">
        <x:f>IF(V303="","",LOWER(SUBSTITUTE(SUBSTITUTE(SUBSTITUTE(SUBSTITUTE(TRIM(V303),"https://doi.org/",""),"http://doi.org/",""),"https://dx.doi.org/",""),"doi:","")))</x:f>
        <x:v>10.1097/corr.0000000000003590</x:v>
      </x:c>
      <x:c r="X303" s="174" t="str">
        <x:v>40536551</x:v>
      </x:c>
      <x:c r="Y303" s="174" t="str">
        <x:v>PMC12517951</x:v>
      </x:c>
      <x:c r="Z303" s="174"/>
      <x:c r="AA303" s="174" t="str">
        <x:v>PubMed/MEDLINE</x:v>
      </x:c>
      <x:c r="AB303" s="174" t="str">
        <x:v>PUBMED-A-v1.0-2026-08-28</x:v>
      </x:c>
      <x:c r="AC303" s="174" t="str">
        <x:v>SP-PUBMED-A-20260828</x:v>
      </x:c>
      <x:c r="AD303" s="177" t="n">
        <x:v>46262</x:v>
      </x:c>
      <x:c r="AE303" s="177" t="n">
        <x:v>46272</x:v>
      </x:c>
      <x:c r="AF303" s="174" t="str">
        <x:v>5FWM3RN5</x:v>
      </x:c>
      <x:c r="AG303" s="174"/>
      <x:c r="AH303" s="174" t="str">
        <x:v>Tactical Athlete → Operational Readiness Brazil</x:v>
      </x:c>
      <x:c r="AI303" s="174" t="str">
        <x:v>evidence-family:A</x:v>
      </x:c>
      <x:c r="AJ303" s="174"/>
      <x:c r="AK303" s="175" t="str">
        <x:f>IF(AJ303="","",IF(OR(LOWER(AJ303)="brazil",LOWER(AJ303)="brasil"),"Yes","No"))</x:f>
      </x:c>
      <x:c r="AL303" s="174"/>
      <x:c r="AM303" s="174"/>
      <x:c r="AN303" s="174"/>
      <x:c r="AO303" s="178"/>
      <x:c r="AP303" s="174"/>
      <x:c r="AQ303" s="174"/>
      <x:c r="AR303" s="174"/>
      <x:c r="AS303" s="174"/>
      <x:c r="AT303" s="174"/>
      <x:c r="AU303" s="174"/>
      <x:c r="AV303" s="174"/>
      <x:c r="AW303" s="174"/>
      <x:c r="AX303" s="174"/>
      <x:c r="AY303" s="174"/>
      <x:c r="AZ303" s="174"/>
      <x:c r="BA303" s="174"/>
      <x:c r="BB303" s="174"/>
      <x:c r="BC303" s="174"/>
      <x:c r="BD303" s="174"/>
      <x:c r="BE303" s="174"/>
      <x:c r="BF303" s="174"/>
      <x:c r="BG303" s="174"/>
      <x:c r="BH303" s="174"/>
      <x:c r="BI303" s="174"/>
      <x:c r="BJ303" s="174"/>
      <x:c r="BK303" s="174"/>
      <x:c r="BL303" s="174"/>
      <x:c r="BM303" s="174"/>
      <x:c r="BN303" s="174"/>
      <x:c r="BO303" s="174"/>
      <x:c r="BP303" s="174"/>
      <x:c r="BQ303" s="174"/>
      <x:c r="BR303" s="174"/>
      <x:c r="BS303" s="174"/>
      <x:c r="BT303" s="174"/>
      <x:c r="BU303" s="174"/>
      <x:c r="BV303" s="174"/>
      <x:c r="BW303" s="174"/>
      <x:c r="BX303" s="174"/>
      <x:c r="BY303" s="174"/>
      <x:c r="BZ303" s="174"/>
      <x:c r="CA303" s="174"/>
      <x:c r="CB303" s="174"/>
      <x:c r="CC303" s="174"/>
      <x:c r="CD303" s="174"/>
      <x:c r="CE303" s="174"/>
      <x:c r="CF303" s="174"/>
      <x:c r="CG303" s="174"/>
      <x:c r="CH303" s="174"/>
      <x:c r="CI303" s="179"/>
      <x:c r="CJ303" s="174" t="str">
        <x:v>Yes</x:v>
      </x:c>
      <x:c r="CK303" s="174" t="str">
        <x:v>Yes</x:v>
      </x:c>
      <x:c r="CL303" s="174" t="str">
        <x:v>Yes</x:v>
      </x:c>
      <x:c r="CM303" s="174" t="str">
        <x:v>Clear</x:v>
      </x:c>
      <x:c r="CN303" s="174" t="str">
        <x:v>Verified — clear</x:v>
      </x:c>
      <x:c r="CO303" s="177" t="n">
        <x:v>46272</x:v>
      </x:c>
      <x:c r="CP303" s="174" t="str">
        <x:v>https://pubmed.ncbi.nlm.nih.gov/40536551/</x:v>
      </x:c>
      <x:c r="CQ303" s="174"/>
      <x:c r="CR303" s="174"/>
      <x:c r="CS303" s="174"/>
      <x:c r="CT303" s="174"/>
      <x:c r="CU303" s="176"/>
      <x:c r="CV303" s="176"/>
      <x:c r="CW303" s="176"/>
      <x:c r="CX303" s="176"/>
      <x:c r="CY303" s="176"/>
      <x:c r="CZ303" s="176"/>
      <x:c r="DA303" s="176"/>
      <x:c r="DB303" s="175" t="str">
        <x:f>IF(L303="","",IF(AND(COUNT(CU303:DA303)=7,OR(CU303=0,CU303=1,CU303=2),OR(CV303=0,CV303=1,CV303=2),OR(CW303=0,CW303=1,CW303=2),OR(CX303=0,CX303=1,CX303=2),OR(CY303=0,CY303=1,CY303=2),OR(CZ303=0,CZ303=1,CZ303=2),OR(DA303=0,DA303=1,DA303=2)),SUM(CU303:DA303),""))</x:f>
      </x:c>
      <x:c r="DC303" s="180" t="str">
        <x:f>IF(DB303="","",ROUND(DB303/14*10,1))</x:f>
      </x:c>
      <x:c r="DD303" s="174" t="str">
        <x:v>Pending</x:v>
      </x:c>
      <x:c r="DE303" s="175" t="str">
        <x:f>IF(L303="","",IF(DC303="","Pending",IF(DD303="Yes","CONDITIONAL — safety override",IF(DC303&gt;=8,"HIGH",IF(DC303&gt;=5,"CONDITIONAL","LOW")))))</x:f>
        <x:v>Pending</x:v>
      </x:c>
      <x:c r="DF303" s="174" t="str">
        <x:v>Pending screening and full-text appraisal; no transferability judgment made at identification.</x:v>
      </x:c>
      <x:c r="DG303" s="174"/>
      <x:c r="DH303" s="174"/>
      <x:c r="DI303" s="174"/>
      <x:c r="DJ303" s="174"/>
      <x:c r="DK303" s="174"/>
      <x:c r="DL303" s="174"/>
      <x:c r="DM303" s="174"/>
      <x:c r="DN303" s="174"/>
      <x:c r="DO303" s="174"/>
      <x:c r="DP303" s="174"/>
      <x:c r="DQ303" s="174"/>
      <x:c r="DR303" s="174"/>
      <x:c r="DS303" s="174"/>
      <x:c r="DT303" s="174"/>
      <x:c r="DU303" s="174"/>
      <x:c r="DV303" s="174"/>
      <x:c r="DW303" s="174"/>
      <x:c r="DX303" s="174"/>
      <x:c r="DY303" s="174"/>
      <x:c r="DZ303" s="174" t="str">
        <x:v>Title/abstract screening alone does not establish effectiveness, causality, methodological quality, transferability to Brazilian public safety or an institutional recommendation.</x:v>
      </x:c>
      <x:c r="EA303" s="174" t="str">
        <x:v>Pending</x:v>
      </x:c>
      <x:c r="EB303" s="175" t="str">
        <x:f>IF(L303="","",IF(EC303="READY","Yes","No / Pending"))</x:f>
        <x:v>No / Pending</x:v>
      </x:c>
      <x:c r="EC303" s="174" t="str">
        <x:f>IF(L303="","",IF(OR(ISNUMBER(SEARCH("Retracted Publication",Q303)),CM303="Retracted",CN303="Retracted",CM303="Expression of Concern",CN303="Expression of Concern",F303="Not used",CG303="Critical",CH303="High",CH303="Critical"),"BLOCKED — integrity or use restriction",IF(AND(CJ303="Yes",CK303="Yes",CL303="Yes"),IF(AND(CM303="Clear",CN303="Verified — clear"),IF(AND(AND(LEN(TRIM(CF303))&gt;0,LEFT(LOWER(TRIM(CF303)),7)&lt;&gt;"pending"),OR(CG303="High",CG303="Moderate"),OR(CH303="Low",CH303="Some concerns",CH303="Not applicable")),IF(AND(DD303="No",OR(DE303="HIGH",DE303="CONDITIONAL"),AND(LEN(TRIM(DF303))&gt;0,LEFT(LOWER(TRIM(DF303)),7)&lt;&gt;"pending")),IF(AND(AND(LEN(TRIM(DT303))&gt;0,LEFT(LOWER(TRIM(DT303)),7)&lt;&gt;"pending"),AND(LEN(TRIM(DU303))&gt;0,LEFT(LOWER(TRIM(DU303)),7)&lt;&gt;"pending"),OR(AND(LEN(TRIM(DV303))&gt;0,LEFT(LOWER(TRIM(DV303)),7)&lt;&gt;"pending"),AND(LEN(TRIM(DW303))&gt;0,LEFT(LOWER(TRIM(DW303)),7)&lt;&gt;"pending")),AND(LEN(TRIM(DX303))&gt;0,LEFT(LOWER(TRIM(DX303)),7)&lt;&gt;"pending")),IF(AND(F303="Claim-ready",OR(EA303="Strong",EA303="Moderate"),AND(LEN(TRIM(G303))&gt;0,LEFT(LOWER(TRIM(G303)),7)&lt;&gt;"pending"),G303&lt;&gt;"No substantive use decision is permitted from identification metadata alone.",AND(LEN(TRIM(DZ303))&gt;0,LEFT(LOWER(TRIM(DZ303)),7)&lt;&gt;"pending"),DZ303&lt;&gt;"Identification metadata alone does not permit any substantive scientific, causal, operational, or institutional claim.",AND(LEN(TRIM(EI303))&gt;0,LEFT(LOWER(TRIM(EI303)),7)&lt;&gt;"pending"),ISNUMBER(EH303),EH303&gt;0),"READY","PENDING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3" s="174" t="str">
        <x:v>Pending</x:v>
      </x:c>
      <x:c r="EE303" s="174"/>
      <x:c r="EF303" s="174" t="str">
        <x:v>Pending</x:v>
      </x:c>
      <x:c r="EG303" s="174" t="str">
        <x:v>Pending</x:v>
      </x:c>
      <x:c r="EH303" s="177"/>
      <x:c r="EI303" s="500"/>
      <x:c r="EJ303" s="174"/>
      <x:c r="EK303" s="174" t="str">
        <x:v>Pending</x:v>
      </x:c>
      <x:c r="EL303" s="177" t="n">
        <x:v>46272</x:v>
      </x:c>
      <x:c r="EM303" s="174" t="str">
        <x:v>Production PubMed record imported and reconciled to Zotero item 5FWM3RN5;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3" s="181" t="n">
        <x:f>IF(L303="","",(IF(N303&lt;&gt;"",1,0)+IF(O303&lt;&gt;"",1,0)+IF(AJ303&lt;&gt;"",1,0)+IF(AU303&lt;&gt;"",1,0)+IF(BE303&lt;&gt;"",1,0)+IF(CF303&lt;&gt;"",1,0)+IF(CJ303="Yes",1,0)+IF(CL303="Yes",1,0)+IF(DE303&lt;&gt;"Pending",1,0)+IF(F303&lt;&gt;"",1,0)+IF(DZ303&lt;&gt;"",1,0)+IF(EI303&lt;&gt;"",1,0))/12)</x:f>
        <x:v>0.5</x:v>
      </x:c>
    </x:row>
    <x:row r="304">
      <x:c r="A304" s="175" t="str">
        <x:v>EV-0301</x:v>
      </x:c>
      <x:c r="B304" s="174" t="str">
        <x:v>Integrity check</x:v>
      </x:c>
      <x:c r="C304" s="175" t="str">
        <x:f>IF(L304="","",IF(LEFT(EC304,7)="BLOCKED","🔴 Do not use for conclusion",IF(EB304="Yes","🟢 Claim-ready","🟡 Caution / context")))</x:f>
        <x:v>🟡 Caution / context</x:v>
      </x:c>
      <x:c r="D304" s="174" t="str">
        <x:f>IF(L304="","",EC304)</x:f>
        <x:v>PENDING — appropriate appraisal</x:v>
      </x:c>
      <x:c r="E304" s="174" t="str">
        <x:v>P3 — Medium</x:v>
      </x:c>
      <x:c r="F304" s="174" t="str">
        <x:v>Pending</x:v>
      </x:c>
      <x:c r="G304" s="174" t="str">
        <x:v>Title/abstract identify an explicit operational APHT/medical-readiness topic; retain for full-text assessment.</x:v>
      </x:c>
      <x:c r="H304" s="174" t="str">
        <x:v>Obtain and review lawful full text; confirm human adjudication; then select a design-specific appraisal instrument.</x:v>
      </x:c>
      <x:c r="I304" s="174"/>
      <x:c r="J304" s="174" t="str">
        <x:v>B — APHT / Medical Readiness</x:v>
      </x:c>
      <x:c r="K304" s="174" t="str">
        <x:v>IDENTIFIED</x:v>
      </x:c>
      <x:c r="L304" s="174" t="str">
        <x:v>Task Analysis Tool to Evaluate Tactical Combat Casualty Care in the Extreme Cold.</x:v>
      </x:c>
      <x:c r="M304" s="174"/>
      <x:c r="N304" s="174" t="str">
        <x:v>Bequette, Justin P; Martinez Murillo, Andres; Caldera, Marcus; Harris, Jack; D'Angelo, William</x:v>
      </x:c>
      <x:c r="O304" s="176" t="n">
        <x:v>2025</x:v>
      </x:c>
      <x:c r="P304" s="174" t="str">
        <x:v>Journal of special operations medicine : a peer reviewed journal for SOF medical professionals</x:v>
      </x:c>
      <x:c r="Q304" s="174" t="str">
        <x:v>Journal Article</x:v>
      </x:c>
      <x:c r="R304" s="174" t="str">
        <x:v>Unclear</x:v>
      </x:c>
      <x:c r="S304" s="174" t="str">
        <x:v>Unknown</x:v>
      </x:c>
      <x:c r="T304" s="174" t="str">
        <x:v>eng</x:v>
      </x:c>
      <x:c r="U304" s="174" t="str">
        <x:v>https://pubmed.ncbi.nlm.nih.gov/40522850/</x:v>
      </x:c>
      <x:c r="V304" s="174" t="str">
        <x:v>10.55460/xrqn-3czs</x:v>
      </x:c>
      <x:c r="W304" s="175" t="str">
        <x:f>IF(V304="","",LOWER(SUBSTITUTE(SUBSTITUTE(SUBSTITUTE(SUBSTITUTE(TRIM(V304),"https://doi.org/",""),"http://doi.org/",""),"https://dx.doi.org/",""),"doi:","")))</x:f>
        <x:v>10.55460/xrqn-3czs</x:v>
      </x:c>
      <x:c r="X304" s="174" t="str">
        <x:v>40522850</x:v>
      </x:c>
      <x:c r="Y304" s="174" t="str"/>
      <x:c r="Z304" s="174"/>
      <x:c r="AA304" s="174" t="str">
        <x:v>PubMed/MEDLINE</x:v>
      </x:c>
      <x:c r="AB304" s="174" t="str">
        <x:v>PUBMED-B-v1.0-2026-08-28</x:v>
      </x:c>
      <x:c r="AC304" s="174" t="str">
        <x:v>SP-PUBMED-B-20260828</x:v>
      </x:c>
      <x:c r="AD304" s="177" t="n">
        <x:v>46262</x:v>
      </x:c>
      <x:c r="AE304" s="177" t="n">
        <x:v>46272</x:v>
      </x:c>
      <x:c r="AF304" s="174" t="str">
        <x:v>BBTDTWNU</x:v>
      </x:c>
      <x:c r="AG304" s="174"/>
      <x:c r="AH304" s="174" t="str">
        <x:v>Tactical Athlete → Operational Readiness Brazil</x:v>
      </x:c>
      <x:c r="AI304" s="174" t="str">
        <x:v>evidence-family:B</x:v>
      </x:c>
      <x:c r="AJ304" s="174"/>
      <x:c r="AK304" s="175" t="str">
        <x:f>IF(AJ304="","",IF(OR(LOWER(AJ304)="brazil",LOWER(AJ304)="brasil"),"Yes","No"))</x:f>
      </x:c>
      <x:c r="AL304" s="174"/>
      <x:c r="AM304" s="174"/>
      <x:c r="AN304" s="174"/>
      <x:c r="AO304" s="178"/>
      <x:c r="AP304" s="174"/>
      <x:c r="AQ304" s="174"/>
      <x:c r="AR304" s="174"/>
      <x:c r="AS304" s="174"/>
      <x:c r="AT304" s="174"/>
      <x:c r="AU304" s="174"/>
      <x:c r="AV304" s="174"/>
      <x:c r="AW304" s="174"/>
      <x:c r="AX304" s="174"/>
      <x:c r="AY304" s="174"/>
      <x:c r="AZ304" s="174"/>
      <x:c r="BA304" s="174"/>
      <x:c r="BB304" s="174"/>
      <x:c r="BC304" s="174"/>
      <x:c r="BD304" s="174"/>
      <x:c r="BE304" s="174"/>
      <x:c r="BF304" s="174"/>
      <x:c r="BG304" s="174"/>
      <x:c r="BH304" s="174"/>
      <x:c r="BI304" s="174"/>
      <x:c r="BJ304" s="174"/>
      <x:c r="BK304" s="174"/>
      <x:c r="BL304" s="174"/>
      <x:c r="BM304" s="174"/>
      <x:c r="BN304" s="174"/>
      <x:c r="BO304" s="174"/>
      <x:c r="BP304" s="174"/>
      <x:c r="BQ304" s="174"/>
      <x:c r="BR304" s="174"/>
      <x:c r="BS304" s="174"/>
      <x:c r="BT304" s="174"/>
      <x:c r="BU304" s="174"/>
      <x:c r="BV304" s="174"/>
      <x:c r="BW304" s="174"/>
      <x:c r="BX304" s="174"/>
      <x:c r="BY304" s="174"/>
      <x:c r="BZ304" s="174"/>
      <x:c r="CA304" s="174"/>
      <x:c r="CB304" s="174"/>
      <x:c r="CC304" s="174"/>
      <x:c r="CD304" s="174"/>
      <x:c r="CE304" s="174"/>
      <x:c r="CF304" s="174"/>
      <x:c r="CG304" s="174"/>
      <x:c r="CH304" s="174"/>
      <x:c r="CI304" s="179"/>
      <x:c r="CJ304" s="174" t="str">
        <x:v>Yes</x:v>
      </x:c>
      <x:c r="CK304" s="174" t="str">
        <x:v>Yes</x:v>
      </x:c>
      <x:c r="CL304" s="174" t="str">
        <x:v>Yes</x:v>
      </x:c>
      <x:c r="CM304" s="174" t="str">
        <x:v>Clear</x:v>
      </x:c>
      <x:c r="CN304" s="174" t="str">
        <x:v>Verified — clear</x:v>
      </x:c>
      <x:c r="CO304" s="177" t="n">
        <x:v>46272</x:v>
      </x:c>
      <x:c r="CP304" s="174" t="str">
        <x:v>https://pubmed.ncbi.nlm.nih.gov/40522850/</x:v>
      </x:c>
      <x:c r="CQ304" s="174"/>
      <x:c r="CR304" s="174"/>
      <x:c r="CS304" s="174"/>
      <x:c r="CT304" s="174"/>
      <x:c r="CU304" s="176"/>
      <x:c r="CV304" s="176"/>
      <x:c r="CW304" s="176"/>
      <x:c r="CX304" s="176"/>
      <x:c r="CY304" s="176"/>
      <x:c r="CZ304" s="176"/>
      <x:c r="DA304" s="176"/>
      <x:c r="DB304" s="175" t="str">
        <x:f>IF(L304="","",IF(AND(COUNT(CU304:DA304)=7,OR(CU304=0,CU304=1,CU304=2),OR(CV304=0,CV304=1,CV304=2),OR(CW304=0,CW304=1,CW304=2),OR(CX304=0,CX304=1,CX304=2),OR(CY304=0,CY304=1,CY304=2),OR(CZ304=0,CZ304=1,CZ304=2),OR(DA304=0,DA304=1,DA304=2)),SUM(CU304:DA304),""))</x:f>
      </x:c>
      <x:c r="DC304" s="180" t="str">
        <x:f>IF(DB304="","",ROUND(DB304/14*10,1))</x:f>
      </x:c>
      <x:c r="DD304" s="174" t="str">
        <x:v>Pending</x:v>
      </x:c>
      <x:c r="DE304" s="175" t="str">
        <x:f>IF(L304="","",IF(DC304="","Pending",IF(DD304="Yes","CONDITIONAL — safety override",IF(DC304&gt;=8,"HIGH",IF(DC304&gt;=5,"CONDITIONAL","LOW")))))</x:f>
        <x:v>Pending</x:v>
      </x:c>
      <x:c r="DF304" s="174" t="str">
        <x:v>Pending screening and full-text appraisal; no transferability judgment made at identification.</x:v>
      </x:c>
      <x:c r="DG304" s="174"/>
      <x:c r="DH304" s="174"/>
      <x:c r="DI304" s="174"/>
      <x:c r="DJ304" s="174"/>
      <x:c r="DK304" s="174"/>
      <x:c r="DL304" s="174"/>
      <x:c r="DM304" s="174"/>
      <x:c r="DN304" s="174"/>
      <x:c r="DO304" s="174"/>
      <x:c r="DP304" s="174"/>
      <x:c r="DQ304" s="174"/>
      <x:c r="DR304" s="174"/>
      <x:c r="DS304" s="174"/>
      <x:c r="DT304" s="174"/>
      <x:c r="DU304" s="174"/>
      <x:c r="DV304" s="174"/>
      <x:c r="DW304" s="174"/>
      <x:c r="DX304" s="174"/>
      <x:c r="DY304" s="174"/>
      <x:c r="DZ304" s="174" t="str">
        <x:v>Title/abstract screening alone does not establish effectiveness, causality, methodological quality, transferability to Brazilian public safety or an institutional recommendation.</x:v>
      </x:c>
      <x:c r="EA304" s="174" t="str">
        <x:v>Pending</x:v>
      </x:c>
      <x:c r="EB304" s="175" t="str">
        <x:f>IF(L304="","",IF(EC304="READY","Yes","No / Pending"))</x:f>
        <x:v>No / Pending</x:v>
      </x:c>
      <x:c r="EC304" s="174" t="str">
        <x:f>IF(L304="","",IF(OR(ISNUMBER(SEARCH("Retracted Publication",Q304)),CM304="Retracted",CN304="Retracted",CM304="Expression of Concern",CN304="Expression of Concern",F304="Not used",CG304="Critical",CH304="High",CH304="Critical"),"BLOCKED — integrity or use restriction",IF(AND(CJ304="Yes",CK304="Yes",CL304="Yes"),IF(AND(CM304="Clear",CN304="Verified — clear"),IF(AND(AND(LEN(TRIM(CF304))&gt;0,LEFT(LOWER(TRIM(CF304)),7)&lt;&gt;"pending"),OR(CG304="High",CG304="Moderate"),OR(CH304="Low",CH304="Some concerns",CH304="Not applicable")),IF(AND(DD304="No",OR(DE304="HIGH",DE304="CONDITIONAL"),AND(LEN(TRIM(DF304))&gt;0,LEFT(LOWER(TRIM(DF304)),7)&lt;&gt;"pending")),IF(AND(AND(LEN(TRIM(DT304))&gt;0,LEFT(LOWER(TRIM(DT304)),7)&lt;&gt;"pending"),AND(LEN(TRIM(DU304))&gt;0,LEFT(LOWER(TRIM(DU304)),7)&lt;&gt;"pending"),OR(AND(LEN(TRIM(DV304))&gt;0,LEFT(LOWER(TRIM(DV304)),7)&lt;&gt;"pending"),AND(LEN(TRIM(DW304))&gt;0,LEFT(LOWER(TRIM(DW304)),7)&lt;&gt;"pending")),AND(LEN(TRIM(DX304))&gt;0,LEFT(LOWER(TRIM(DX304)),7)&lt;&gt;"pending")),IF(AND(F304="Claim-ready",OR(EA304="Strong",EA304="Moderate"),AND(LEN(TRIM(G304))&gt;0,LEFT(LOWER(TRIM(G304)),7)&lt;&gt;"pending"),G304&lt;&gt;"No substantive use decision is permitted from identification metadata alone.",AND(LEN(TRIM(DZ304))&gt;0,LEFT(LOWER(TRIM(DZ304)),7)&lt;&gt;"pending"),DZ304&lt;&gt;"Identification metadata alone does not permit any substantive scientific, causal, operational, or institutional claim.",AND(LEN(TRIM(EI304))&gt;0,LEFT(LOWER(TRIM(EI304)),7)&lt;&gt;"pending"),ISNUMBER(EH304),EH304&gt;0),"READY","PENDING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4" s="174" t="str">
        <x:v>Pending</x:v>
      </x:c>
      <x:c r="EE304" s="174"/>
      <x:c r="EF304" s="174" t="str">
        <x:v>Pending</x:v>
      </x:c>
      <x:c r="EG304" s="174" t="str">
        <x:v>Pending</x:v>
      </x:c>
      <x:c r="EH304" s="177"/>
      <x:c r="EI304" s="500"/>
      <x:c r="EJ304" s="174"/>
      <x:c r="EK304" s="174" t="str">
        <x:v>Pending</x:v>
      </x:c>
      <x:c r="EL304" s="177" t="n">
        <x:v>46272</x:v>
      </x:c>
      <x:c r="EM304" s="174" t="str">
        <x:v>Production PubMed record imported and reconciled to Zotero item BBTDTWNU;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4" s="181" t="n">
        <x:f>IF(L304="","",(IF(N304&lt;&gt;"",1,0)+IF(O304&lt;&gt;"",1,0)+IF(AJ304&lt;&gt;"",1,0)+IF(AU304&lt;&gt;"",1,0)+IF(BE304&lt;&gt;"",1,0)+IF(CF304&lt;&gt;"",1,0)+IF(CJ304="Yes",1,0)+IF(CL304="Yes",1,0)+IF(DE304&lt;&gt;"Pending",1,0)+IF(F304&lt;&gt;"",1,0)+IF(DZ304&lt;&gt;"",1,0)+IF(EI304&lt;&gt;"",1,0))/12)</x:f>
        <x:v>0.5</x:v>
      </x:c>
    </x:row>
    <x:row r="305">
      <x:c r="A305" s="175" t="str">
        <x:v>EV-0302</x:v>
      </x:c>
      <x:c r="B305" s="174" t="str">
        <x:v>Integrity check</x:v>
      </x:c>
      <x:c r="C305" s="175" t="str">
        <x:f>IF(L305="","",IF(LEFT(EC305,7)="BLOCKED","🔴 Do not use for conclusion",IF(EB305="Yes","🟢 Claim-ready","🟡 Caution / context")))</x:f>
        <x:v>🟡 Caution / context</x:v>
      </x:c>
      <x:c r="D305" s="174" t="str">
        <x:f>IF(L305="","",EC305)</x:f>
        <x:v>PENDING — appropriate appraisal</x:v>
      </x:c>
      <x:c r="E305" s="174" t="str">
        <x:v>P3 — Medium</x:v>
      </x:c>
      <x:c r="F305" s="174" t="str">
        <x:v>Pending</x:v>
      </x:c>
      <x:c r="G305" s="174" t="str">
        <x:v>Title/abstract identify an explicit tactical/public-safety context and readiness domain; retain for full-text assessment.</x:v>
      </x:c>
      <x:c r="H305" s="174" t="str">
        <x:v>Obtain and review lawful full text; confirm human adjudication; then select a design-specific appraisal instrument.</x:v>
      </x:c>
      <x:c r="I305" s="174"/>
      <x:c r="J305" s="174" t="str">
        <x:v>A — Core</x:v>
      </x:c>
      <x:c r="K305" s="174" t="str">
        <x:v>IDENTIFIED</x:v>
      </x:c>
      <x:c r="L305" s="174" t="str">
        <x:v>Potential of traditional Chinese medicine in managing and preventing Helicobacter pylori infection in Chinese military.</x:v>
      </x:c>
      <x:c r="M305" s="174"/>
      <x:c r="N305" s="174" t="str">
        <x:v>Liu, Hengrui; Gu, Ren-Jun; Li, Chen; Wang, Jin-Xiang; Dong, Chang-Sheng</x:v>
      </x:c>
      <x:c r="O305" s="176" t="n">
        <x:v>2025</x:v>
      </x:c>
      <x:c r="P305" s="174" t="str">
        <x:v>World journal of gastroenterology</x:v>
      </x:c>
      <x:c r="Q305" s="174" t="str">
        <x:v>Letter</x:v>
      </x:c>
      <x:c r="R305" s="174" t="str">
        <x:v>Unclear</x:v>
      </x:c>
      <x:c r="S305" s="174" t="str">
        <x:v>Unknown</x:v>
      </x:c>
      <x:c r="T305" s="174" t="str">
        <x:v>eng</x:v>
      </x:c>
      <x:c r="U305" s="174" t="str">
        <x:v>https://pubmed.ncbi.nlm.nih.gov/40496358/</x:v>
      </x:c>
      <x:c r="V305" s="174" t="str">
        <x:v>10.3748/wjg.v31.i18.103754</x:v>
      </x:c>
      <x:c r="W305" s="175" t="str">
        <x:f>IF(V305="","",LOWER(SUBSTITUTE(SUBSTITUTE(SUBSTITUTE(SUBSTITUTE(TRIM(V305),"https://doi.org/",""),"http://doi.org/",""),"https://dx.doi.org/",""),"doi:","")))</x:f>
        <x:v>10.3748/wjg.v31.i18.103754</x:v>
      </x:c>
      <x:c r="X305" s="174" t="str">
        <x:v>40496358</x:v>
      </x:c>
      <x:c r="Y305" s="174" t="str">
        <x:v>PMC12146931</x:v>
      </x:c>
      <x:c r="Z305" s="174"/>
      <x:c r="AA305" s="174" t="str">
        <x:v>PubMed/MEDLINE</x:v>
      </x:c>
      <x:c r="AB305" s="174" t="str">
        <x:v>PUBMED-A-v1.0-2026-08-28</x:v>
      </x:c>
      <x:c r="AC305" s="174" t="str">
        <x:v>SP-PUBMED-A-20260828</x:v>
      </x:c>
      <x:c r="AD305" s="177" t="n">
        <x:v>46262</x:v>
      </x:c>
      <x:c r="AE305" s="177" t="n">
        <x:v>46272</x:v>
      </x:c>
      <x:c r="AF305" s="174" t="str">
        <x:v>VNZY5ZZQ</x:v>
      </x:c>
      <x:c r="AG305" s="174"/>
      <x:c r="AH305" s="174" t="str">
        <x:v>Tactical Athlete → Operational Readiness Brazil</x:v>
      </x:c>
      <x:c r="AI305" s="174" t="str">
        <x:v>evidence-family:A</x:v>
      </x:c>
      <x:c r="AJ305" s="174"/>
      <x:c r="AK305" s="175" t="str">
        <x:f>IF(AJ305="","",IF(OR(LOWER(AJ305)="brazil",LOWER(AJ305)="brasil"),"Yes","No"))</x:f>
      </x:c>
      <x:c r="AL305" s="174"/>
      <x:c r="AM305" s="174"/>
      <x:c r="AN305" s="174"/>
      <x:c r="AO305" s="178"/>
      <x:c r="AP305" s="174"/>
      <x:c r="AQ305" s="174"/>
      <x:c r="AR305" s="174"/>
      <x:c r="AS305" s="174"/>
      <x:c r="AT305" s="174"/>
      <x:c r="AU305" s="174"/>
      <x:c r="AV305" s="174"/>
      <x:c r="AW305" s="174"/>
      <x:c r="AX305" s="174"/>
      <x:c r="AY305" s="174"/>
      <x:c r="AZ305" s="174"/>
      <x:c r="BA305" s="174"/>
      <x:c r="BB305" s="174"/>
      <x:c r="BC305" s="174"/>
      <x:c r="BD305" s="174"/>
      <x:c r="BE305" s="174"/>
      <x:c r="BF305" s="174"/>
      <x:c r="BG305" s="174"/>
      <x:c r="BH305" s="174"/>
      <x:c r="BI305" s="174"/>
      <x:c r="BJ305" s="174"/>
      <x:c r="BK305" s="174"/>
      <x:c r="BL305" s="174"/>
      <x:c r="BM305" s="174"/>
      <x:c r="BN305" s="174"/>
      <x:c r="BO305" s="174"/>
      <x:c r="BP305" s="174"/>
      <x:c r="BQ305" s="174"/>
      <x:c r="BR305" s="174"/>
      <x:c r="BS305" s="174"/>
      <x:c r="BT305" s="174"/>
      <x:c r="BU305" s="174"/>
      <x:c r="BV305" s="174"/>
      <x:c r="BW305" s="174"/>
      <x:c r="BX305" s="174"/>
      <x:c r="BY305" s="174"/>
      <x:c r="BZ305" s="174"/>
      <x:c r="CA305" s="174"/>
      <x:c r="CB305" s="174"/>
      <x:c r="CC305" s="174"/>
      <x:c r="CD305" s="174"/>
      <x:c r="CE305" s="174"/>
      <x:c r="CF305" s="174"/>
      <x:c r="CG305" s="174"/>
      <x:c r="CH305" s="174"/>
      <x:c r="CI305" s="179"/>
      <x:c r="CJ305" s="174" t="str">
        <x:v>Yes</x:v>
      </x:c>
      <x:c r="CK305" s="174" t="str">
        <x:v>Yes</x:v>
      </x:c>
      <x:c r="CL305" s="174" t="str">
        <x:v>Yes</x:v>
      </x:c>
      <x:c r="CM305" s="174" t="str">
        <x:v>Clear</x:v>
      </x:c>
      <x:c r="CN305" s="174" t="str">
        <x:v>Verified — clear</x:v>
      </x:c>
      <x:c r="CO305" s="177" t="n">
        <x:v>46272</x:v>
      </x:c>
      <x:c r="CP305" s="174" t="str">
        <x:v>https://pubmed.ncbi.nlm.nih.gov/40496358/</x:v>
      </x:c>
      <x:c r="CQ305" s="174"/>
      <x:c r="CR305" s="174"/>
      <x:c r="CS305" s="174"/>
      <x:c r="CT305" s="174"/>
      <x:c r="CU305" s="176"/>
      <x:c r="CV305" s="176"/>
      <x:c r="CW305" s="176"/>
      <x:c r="CX305" s="176"/>
      <x:c r="CY305" s="176"/>
      <x:c r="CZ305" s="176"/>
      <x:c r="DA305" s="176"/>
      <x:c r="DB305" s="175" t="str">
        <x:f>IF(L305="","",IF(AND(COUNT(CU305:DA305)=7,OR(CU305=0,CU305=1,CU305=2),OR(CV305=0,CV305=1,CV305=2),OR(CW305=0,CW305=1,CW305=2),OR(CX305=0,CX305=1,CX305=2),OR(CY305=0,CY305=1,CY305=2),OR(CZ305=0,CZ305=1,CZ305=2),OR(DA305=0,DA305=1,DA305=2)),SUM(CU305:DA305),""))</x:f>
      </x:c>
      <x:c r="DC305" s="180" t="str">
        <x:f>IF(DB305="","",ROUND(DB305/14*10,1))</x:f>
      </x:c>
      <x:c r="DD305" s="174" t="str">
        <x:v>Pending</x:v>
      </x:c>
      <x:c r="DE305" s="175" t="str">
        <x:f>IF(L305="","",IF(DC305="","Pending",IF(DD305="Yes","CONDITIONAL — safety override",IF(DC305&gt;=8,"HIGH",IF(DC305&gt;=5,"CONDITIONAL","LOW")))))</x:f>
        <x:v>Pending</x:v>
      </x:c>
      <x:c r="DF305" s="174" t="str">
        <x:v>Pending screening and full-text appraisal; no transferability judgment made at identification.</x:v>
      </x:c>
      <x:c r="DG305" s="174"/>
      <x:c r="DH305" s="174"/>
      <x:c r="DI305" s="174"/>
      <x:c r="DJ305" s="174"/>
      <x:c r="DK305" s="174"/>
      <x:c r="DL305" s="174"/>
      <x:c r="DM305" s="174"/>
      <x:c r="DN305" s="174"/>
      <x:c r="DO305" s="174"/>
      <x:c r="DP305" s="174"/>
      <x:c r="DQ305" s="174"/>
      <x:c r="DR305" s="174"/>
      <x:c r="DS305" s="174"/>
      <x:c r="DT305" s="174"/>
      <x:c r="DU305" s="174"/>
      <x:c r="DV305" s="174"/>
      <x:c r="DW305" s="174"/>
      <x:c r="DX305" s="174"/>
      <x:c r="DY305" s="174"/>
      <x:c r="DZ305" s="174" t="str">
        <x:v>Title/abstract screening alone does not establish effectiveness, causality, methodological quality, transferability to Brazilian public safety or an institutional recommendation.</x:v>
      </x:c>
      <x:c r="EA305" s="174" t="str">
        <x:v>Pending</x:v>
      </x:c>
      <x:c r="EB305" s="175" t="str">
        <x:f>IF(L305="","",IF(EC305="READY","Yes","No / Pending"))</x:f>
        <x:v>No / Pending</x:v>
      </x:c>
      <x:c r="EC305" s="174" t="str">
        <x:f>IF(L305="","",IF(OR(ISNUMBER(SEARCH("Retracted Publication",Q305)),CM305="Retracted",CN305="Retracted",CM305="Expression of Concern",CN305="Expression of Concern",F305="Not used",CG305="Critical",CH305="High",CH305="Critical"),"BLOCKED — integrity or use restriction",IF(AND(CJ305="Yes",CK305="Yes",CL305="Yes"),IF(AND(CM305="Clear",CN305="Verified — clear"),IF(AND(AND(LEN(TRIM(CF305))&gt;0,LEFT(LOWER(TRIM(CF305)),7)&lt;&gt;"pending"),OR(CG305="High",CG305="Moderate"),OR(CH305="Low",CH305="Some concerns",CH305="Not applicable")),IF(AND(DD305="No",OR(DE305="HIGH",DE305="CONDITIONAL"),AND(LEN(TRIM(DF305))&gt;0,LEFT(LOWER(TRIM(DF305)),7)&lt;&gt;"pending")),IF(AND(AND(LEN(TRIM(DT305))&gt;0,LEFT(LOWER(TRIM(DT305)),7)&lt;&gt;"pending"),AND(LEN(TRIM(DU305))&gt;0,LEFT(LOWER(TRIM(DU305)),7)&lt;&gt;"pending"),OR(AND(LEN(TRIM(DV305))&gt;0,LEFT(LOWER(TRIM(DV305)),7)&lt;&gt;"pending"),AND(LEN(TRIM(DW305))&gt;0,LEFT(LOWER(TRIM(DW305)),7)&lt;&gt;"pending")),AND(LEN(TRIM(DX305))&gt;0,LEFT(LOWER(TRIM(DX305)),7)&lt;&gt;"pending")),IF(AND(F305="Claim-ready",OR(EA305="Strong",EA305="Moderate"),AND(LEN(TRIM(G305))&gt;0,LEFT(LOWER(TRIM(G305)),7)&lt;&gt;"pending"),G305&lt;&gt;"No substantive use decision is permitted from identification metadata alone.",AND(LEN(TRIM(DZ305))&gt;0,LEFT(LOWER(TRIM(DZ305)),7)&lt;&gt;"pending"),DZ305&lt;&gt;"Identification metadata alone does not permit any substantive scientific, causal, operational, or institutional claim.",AND(LEN(TRIM(EI305))&gt;0,LEFT(LOWER(TRIM(EI305)),7)&lt;&gt;"pending"),ISNUMBER(EH305),EH305&gt;0),"READY","PENDING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5" s="174" t="str">
        <x:v>Pending</x:v>
      </x:c>
      <x:c r="EE305" s="174"/>
      <x:c r="EF305" s="174" t="str">
        <x:v>Pending</x:v>
      </x:c>
      <x:c r="EG305" s="174" t="str">
        <x:v>Pending</x:v>
      </x:c>
      <x:c r="EH305" s="177"/>
      <x:c r="EI305" s="500"/>
      <x:c r="EJ305" s="174"/>
      <x:c r="EK305" s="174" t="str">
        <x:v>Pending</x:v>
      </x:c>
      <x:c r="EL305" s="177" t="n">
        <x:v>46272</x:v>
      </x:c>
      <x:c r="EM305" s="174" t="str">
        <x:v>Production PubMed record imported and reconciled to Zotero item VNZY5ZZQ;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5" s="181" t="n">
        <x:f>IF(L305="","",(IF(N305&lt;&gt;"",1,0)+IF(O305&lt;&gt;"",1,0)+IF(AJ305&lt;&gt;"",1,0)+IF(AU305&lt;&gt;"",1,0)+IF(BE305&lt;&gt;"",1,0)+IF(CF305&lt;&gt;"",1,0)+IF(CJ305="Yes",1,0)+IF(CL305="Yes",1,0)+IF(DE305&lt;&gt;"Pending",1,0)+IF(F305&lt;&gt;"",1,0)+IF(DZ305&lt;&gt;"",1,0)+IF(EI305&lt;&gt;"",1,0))/12)</x:f>
        <x:v>0.5</x:v>
      </x:c>
    </x:row>
    <x:row r="306">
      <x:c r="A306" s="175" t="str">
        <x:v>EV-0303</x:v>
      </x:c>
      <x:c r="B306" s="174" t="str">
        <x:v>Integrity check</x:v>
      </x:c>
      <x:c r="C306" s="175" t="str">
        <x:f>IF(L306="","",IF(LEFT(EC306,7)="BLOCKED","🔴 Do not use for conclusion",IF(EB306="Yes","🟢 Claim-ready","🟡 Caution / context")))</x:f>
        <x:v>🟡 Caution / context</x:v>
      </x:c>
      <x:c r="D306" s="174" t="str">
        <x:f>IF(L306="","",EC306)</x:f>
        <x:v>PENDING — appropriate appraisal</x:v>
      </x:c>
      <x:c r="E306" s="174" t="str">
        <x:v>P3 — Medium</x:v>
      </x:c>
      <x:c r="F306" s="174" t="str">
        <x:v>Pending</x:v>
      </x:c>
      <x:c r="G306" s="174" t="str">
        <x:v>Title/abstract identify an explicit tactical/public-safety context and readiness domain; retain for full-text assessment.</x:v>
      </x:c>
      <x:c r="H306" s="174" t="str">
        <x:v>Obtain and review lawful full text; confirm human adjudication; then select a design-specific appraisal instrument.</x:v>
      </x:c>
      <x:c r="I306" s="174"/>
      <x:c r="J306" s="174" t="str">
        <x:v>C — Implementation Science</x:v>
      </x:c>
      <x:c r="K306" s="174" t="str">
        <x:v>IDENTIFIED</x:v>
      </x:c>
      <x:c r="L306" s="174" t="str">
        <x:v>Ultrasound-Guided Foreign Body Removal: Simulation Training and Clinical Implementation Outcomes.</x:v>
      </x:c>
      <x:c r="M306" s="174"/>
      <x:c r="N306" s="174" t="str">
        <x:v>Buras, Megan; Campbell, Carmen; Meadows, J Matthew; Carlson, Christian; Krasnokutsky, Michael; Helmreich, Beth M; Murakami, James; Rooks, Veronica J</x:v>
      </x:c>
      <x:c r="O306" s="176" t="n">
        <x:v>2025</x:v>
      </x:c>
      <x:c r="P306" s="174" t="str">
        <x:v>Military medicine</x:v>
      </x:c>
      <x:c r="Q306" s="174" t="str">
        <x:v>Journal Article; Research Support, Non-U.S. Gov't</x:v>
      </x:c>
      <x:c r="R306" s="174" t="str">
        <x:v>Unclear</x:v>
      </x:c>
      <x:c r="S306" s="174" t="str">
        <x:v>Unknown</x:v>
      </x:c>
      <x:c r="T306" s="174" t="str">
        <x:v>eng</x:v>
      </x:c>
      <x:c r="U306" s="174" t="str">
        <x:v>https://pubmed.ncbi.nlm.nih.gov/40493544/</x:v>
      </x:c>
      <x:c r="V306" s="174" t="str">
        <x:v>10.1093/milmed/usaf282</x:v>
      </x:c>
      <x:c r="W306" s="175" t="str">
        <x:f>IF(V306="","",LOWER(SUBSTITUTE(SUBSTITUTE(SUBSTITUTE(SUBSTITUTE(TRIM(V306),"https://doi.org/",""),"http://doi.org/",""),"https://dx.doi.org/",""),"doi:","")))</x:f>
        <x:v>10.1093/milmed/usaf282</x:v>
      </x:c>
      <x:c r="X306" s="174" t="str">
        <x:v>40493544</x:v>
      </x:c>
      <x:c r="Y306" s="174" t="str"/>
      <x:c r="Z306" s="174"/>
      <x:c r="AA306" s="174" t="str">
        <x:v>PubMed/MEDLINE</x:v>
      </x:c>
      <x:c r="AB306" s="174" t="str">
        <x:v>PUBMED-C-v1.0-2026-08-28</x:v>
      </x:c>
      <x:c r="AC306" s="174" t="str">
        <x:v>SP-PUBMED-C-20260828</x:v>
      </x:c>
      <x:c r="AD306" s="177" t="n">
        <x:v>46262</x:v>
      </x:c>
      <x:c r="AE306" s="177" t="n">
        <x:v>46272</x:v>
      </x:c>
      <x:c r="AF306" s="174" t="str">
        <x:v>9MQFG3QZ</x:v>
      </x:c>
      <x:c r="AG306" s="174"/>
      <x:c r="AH306" s="174" t="str">
        <x:v>Tactical Athlete → Operational Readiness Brazil</x:v>
      </x:c>
      <x:c r="AI306" s="174" t="str">
        <x:v>evidence-family:C</x:v>
      </x:c>
      <x:c r="AJ306" s="174"/>
      <x:c r="AK306" s="175" t="str">
        <x:f>IF(AJ306="","",IF(OR(LOWER(AJ306)="brazil",LOWER(AJ306)="brasil"),"Yes","No"))</x:f>
      </x:c>
      <x:c r="AL306" s="174"/>
      <x:c r="AM306" s="174"/>
      <x:c r="AN306" s="174"/>
      <x:c r="AO306" s="178"/>
      <x:c r="AP306" s="174"/>
      <x:c r="AQ306" s="174"/>
      <x:c r="AR306" s="174"/>
      <x:c r="AS306" s="174"/>
      <x:c r="AT306" s="174"/>
      <x:c r="AU306" s="174"/>
      <x:c r="AV306" s="174"/>
      <x:c r="AW306" s="174"/>
      <x:c r="AX306" s="174"/>
      <x:c r="AY306" s="174"/>
      <x:c r="AZ306" s="174"/>
      <x:c r="BA306" s="174"/>
      <x:c r="BB306" s="174"/>
      <x:c r="BC306" s="174"/>
      <x:c r="BD306" s="174"/>
      <x:c r="BE306" s="174"/>
      <x:c r="BF306" s="174"/>
      <x:c r="BG306" s="174"/>
      <x:c r="BH306" s="174"/>
      <x:c r="BI306" s="174"/>
      <x:c r="BJ306" s="174"/>
      <x:c r="BK306" s="174"/>
      <x:c r="BL306" s="174"/>
      <x:c r="BM306" s="174"/>
      <x:c r="BN306" s="174"/>
      <x:c r="BO306" s="174"/>
      <x:c r="BP306" s="174"/>
      <x:c r="BQ306" s="174"/>
      <x:c r="BR306" s="174"/>
      <x:c r="BS306" s="174"/>
      <x:c r="BT306" s="174"/>
      <x:c r="BU306" s="174"/>
      <x:c r="BV306" s="174"/>
      <x:c r="BW306" s="174"/>
      <x:c r="BX306" s="174"/>
      <x:c r="BY306" s="174"/>
      <x:c r="BZ306" s="174"/>
      <x:c r="CA306" s="174"/>
      <x:c r="CB306" s="174"/>
      <x:c r="CC306" s="174"/>
      <x:c r="CD306" s="174"/>
      <x:c r="CE306" s="174"/>
      <x:c r="CF306" s="174"/>
      <x:c r="CG306" s="174"/>
      <x:c r="CH306" s="174"/>
      <x:c r="CI306" s="179"/>
      <x:c r="CJ306" s="174" t="str">
        <x:v>Yes</x:v>
      </x:c>
      <x:c r="CK306" s="174" t="str">
        <x:v>Yes</x:v>
      </x:c>
      <x:c r="CL306" s="174" t="str">
        <x:v>Yes</x:v>
      </x:c>
      <x:c r="CM306" s="174" t="str">
        <x:v>Clear</x:v>
      </x:c>
      <x:c r="CN306" s="174" t="str">
        <x:v>Verified — clear</x:v>
      </x:c>
      <x:c r="CO306" s="177" t="n">
        <x:v>46272</x:v>
      </x:c>
      <x:c r="CP306" s="174" t="str">
        <x:v>https://pubmed.ncbi.nlm.nih.gov/40493544/</x:v>
      </x:c>
      <x:c r="CQ306" s="174"/>
      <x:c r="CR306" s="174"/>
      <x:c r="CS306" s="174"/>
      <x:c r="CT306" s="174"/>
      <x:c r="CU306" s="176"/>
      <x:c r="CV306" s="176"/>
      <x:c r="CW306" s="176"/>
      <x:c r="CX306" s="176"/>
      <x:c r="CY306" s="176"/>
      <x:c r="CZ306" s="176"/>
      <x:c r="DA306" s="176"/>
      <x:c r="DB306" s="175" t="str">
        <x:f>IF(L306="","",IF(AND(COUNT(CU306:DA306)=7,OR(CU306=0,CU306=1,CU306=2),OR(CV306=0,CV306=1,CV306=2),OR(CW306=0,CW306=1,CW306=2),OR(CX306=0,CX306=1,CX306=2),OR(CY306=0,CY306=1,CY306=2),OR(CZ306=0,CZ306=1,CZ306=2),OR(DA306=0,DA306=1,DA306=2)),SUM(CU306:DA306),""))</x:f>
      </x:c>
      <x:c r="DC306" s="180" t="str">
        <x:f>IF(DB306="","",ROUND(DB306/14*10,1))</x:f>
      </x:c>
      <x:c r="DD306" s="174" t="str">
        <x:v>Pending</x:v>
      </x:c>
      <x:c r="DE306" s="175" t="str">
        <x:f>IF(L306="","",IF(DC306="","Pending",IF(DD306="Yes","CONDITIONAL — safety override",IF(DC306&gt;=8,"HIGH",IF(DC306&gt;=5,"CONDITIONAL","LOW")))))</x:f>
        <x:v>Pending</x:v>
      </x:c>
      <x:c r="DF306" s="174" t="str">
        <x:v>Pending screening and full-text appraisal; no transferability judgment made at identification.</x:v>
      </x:c>
      <x:c r="DG306" s="174"/>
      <x:c r="DH306" s="174"/>
      <x:c r="DI306" s="174"/>
      <x:c r="DJ306" s="174"/>
      <x:c r="DK306" s="174"/>
      <x:c r="DL306" s="174"/>
      <x:c r="DM306" s="174"/>
      <x:c r="DN306" s="174"/>
      <x:c r="DO306" s="174"/>
      <x:c r="DP306" s="174"/>
      <x:c r="DQ306" s="174"/>
      <x:c r="DR306" s="174"/>
      <x:c r="DS306" s="174"/>
      <x:c r="DT306" s="174"/>
      <x:c r="DU306" s="174"/>
      <x:c r="DV306" s="174"/>
      <x:c r="DW306" s="174"/>
      <x:c r="DX306" s="174"/>
      <x:c r="DY306" s="174"/>
      <x:c r="DZ306" s="174" t="str">
        <x:v>Title/abstract screening alone does not establish effectiveness, causality, methodological quality, transferability to Brazilian public safety or an institutional recommendation.</x:v>
      </x:c>
      <x:c r="EA306" s="174" t="str">
        <x:v>Pending</x:v>
      </x:c>
      <x:c r="EB306" s="175" t="str">
        <x:f>IF(L306="","",IF(EC306="READY","Yes","No / Pending"))</x:f>
        <x:v>No / Pending</x:v>
      </x:c>
      <x:c r="EC306" s="174" t="str">
        <x:f>IF(L306="","",IF(OR(ISNUMBER(SEARCH("Retracted Publication",Q306)),CM306="Retracted",CN306="Retracted",CM306="Expression of Concern",CN306="Expression of Concern",F306="Not used",CG306="Critical",CH306="High",CH306="Critical"),"BLOCKED — integrity or use restriction",IF(AND(CJ306="Yes",CK306="Yes",CL306="Yes"),IF(AND(CM306="Clear",CN306="Verified — clear"),IF(AND(AND(LEN(TRIM(CF306))&gt;0,LEFT(LOWER(TRIM(CF306)),7)&lt;&gt;"pending"),OR(CG306="High",CG306="Moderate"),OR(CH306="Low",CH306="Some concerns",CH306="Not applicable")),IF(AND(DD306="No",OR(DE306="HIGH",DE306="CONDITIONAL"),AND(LEN(TRIM(DF306))&gt;0,LEFT(LOWER(TRIM(DF306)),7)&lt;&gt;"pending")),IF(AND(AND(LEN(TRIM(DT306))&gt;0,LEFT(LOWER(TRIM(DT306)),7)&lt;&gt;"pending"),AND(LEN(TRIM(DU306))&gt;0,LEFT(LOWER(TRIM(DU306)),7)&lt;&gt;"pending"),OR(AND(LEN(TRIM(DV306))&gt;0,LEFT(LOWER(TRIM(DV306)),7)&lt;&gt;"pending"),AND(LEN(TRIM(DW306))&gt;0,LEFT(LOWER(TRIM(DW306)),7)&lt;&gt;"pending")),AND(LEN(TRIM(DX306))&gt;0,LEFT(LOWER(TRIM(DX306)),7)&lt;&gt;"pending")),IF(AND(F306="Claim-ready",OR(EA306="Strong",EA306="Moderate"),AND(LEN(TRIM(G306))&gt;0,LEFT(LOWER(TRIM(G306)),7)&lt;&gt;"pending"),G306&lt;&gt;"No substantive use decision is permitted from identification metadata alone.",AND(LEN(TRIM(DZ306))&gt;0,LEFT(LOWER(TRIM(DZ306)),7)&lt;&gt;"pending"),DZ306&lt;&gt;"Identification metadata alone does not permit any substantive scientific, causal, operational, or institutional claim.",AND(LEN(TRIM(EI306))&gt;0,LEFT(LOWER(TRIM(EI306)),7)&lt;&gt;"pending"),ISNUMBER(EH306),EH306&gt;0),"READY","PENDING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6" s="174" t="str">
        <x:v>Pending</x:v>
      </x:c>
      <x:c r="EE306" s="174"/>
      <x:c r="EF306" s="174" t="str">
        <x:v>Pending</x:v>
      </x:c>
      <x:c r="EG306" s="174" t="str">
        <x:v>Pending</x:v>
      </x:c>
      <x:c r="EH306" s="177"/>
      <x:c r="EI306" s="500"/>
      <x:c r="EJ306" s="174"/>
      <x:c r="EK306" s="174" t="str">
        <x:v>Pending</x:v>
      </x:c>
      <x:c r="EL306" s="177" t="n">
        <x:v>46272</x:v>
      </x:c>
      <x:c r="EM306" s="174" t="str">
        <x:v>Production PubMed record imported and reconciled to Zotero item 9MQFG3QZ;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6" s="181" t="n">
        <x:f>IF(L306="","",(IF(N306&lt;&gt;"",1,0)+IF(O306&lt;&gt;"",1,0)+IF(AJ306&lt;&gt;"",1,0)+IF(AU306&lt;&gt;"",1,0)+IF(BE306&lt;&gt;"",1,0)+IF(CF306&lt;&gt;"",1,0)+IF(CJ306="Yes",1,0)+IF(CL306="Yes",1,0)+IF(DE306&lt;&gt;"Pending",1,0)+IF(F306&lt;&gt;"",1,0)+IF(DZ306&lt;&gt;"",1,0)+IF(EI306&lt;&gt;"",1,0))/12)</x:f>
        <x:v>0.5</x:v>
      </x:c>
    </x:row>
    <x:row r="307">
      <x:c r="A307" s="175" t="str">
        <x:v>EV-0304</x:v>
      </x:c>
      <x:c r="B307" s="174" t="str">
        <x:v>Integrity check</x:v>
      </x:c>
      <x:c r="C307" s="175" t="str">
        <x:f>IF(L307="","",IF(LEFT(EC307,7)="BLOCKED","🔴 Do not use for conclusion",IF(EB307="Yes","🟢 Claim-ready","🟡 Caution / context")))</x:f>
        <x:v>🟡 Caution / context</x:v>
      </x:c>
      <x:c r="D307" s="174" t="str">
        <x:f>IF(L307="","",EC307)</x:f>
        <x:v>PENDING — appropriate appraisal</x:v>
      </x:c>
      <x:c r="E307" s="174" t="str">
        <x:v>P3 — Medium</x:v>
      </x:c>
      <x:c r="F307" s="174" t="str">
        <x:v>Pending</x:v>
      </x:c>
      <x:c r="G307" s="174" t="str">
        <x:v>A potentially relevant concept is present, but direct applicability is ambiguous at title/abstract level.</x:v>
      </x:c>
      <x:c r="H307" s="174" t="str">
        <x:v>Human title/abstract adjudication; retrieve full text if relevance remains plausible.</x:v>
      </x:c>
      <x:c r="I307" s="174"/>
      <x:c r="J307" s="174" t="str">
        <x:v>A — Core</x:v>
      </x:c>
      <x:c r="K307" s="174" t="str">
        <x:v>IDENTIFIED</x:v>
      </x:c>
      <x:c r="L307" s="174" t="str">
        <x:v>Catheter Ablation for Typical Atrial Flutter in Tactical Athletes.</x:v>
      </x:c>
      <x:c r="M307" s="174"/>
      <x:c r="N307" s="174" t="str">
        <x:v>Tunzi, Matthew A; Calaquian, Loreto L; Bush, Kelvin N V</x:v>
      </x:c>
      <x:c r="O307" s="176" t="n">
        <x:v>2025</x:v>
      </x:c>
      <x:c r="P307" s="174" t="str">
        <x:v>Military medicine</x:v>
      </x:c>
      <x:c r="Q307" s="174" t="str">
        <x:v>Journal Article</x:v>
      </x:c>
      <x:c r="R307" s="174" t="str">
        <x:v>Unclear</x:v>
      </x:c>
      <x:c r="S307" s="174" t="str">
        <x:v>Unknown</x:v>
      </x:c>
      <x:c r="T307" s="174" t="str">
        <x:v>eng</x:v>
      </x:c>
      <x:c r="U307" s="174" t="str">
        <x:v>https://pubmed.ncbi.nlm.nih.gov/40489380/</x:v>
      </x:c>
      <x:c r="V307" s="174" t="str">
        <x:v>10.1093/milmed/usaf242</x:v>
      </x:c>
      <x:c r="W307" s="175" t="str">
        <x:f>IF(V307="","",LOWER(SUBSTITUTE(SUBSTITUTE(SUBSTITUTE(SUBSTITUTE(TRIM(V307),"https://doi.org/",""),"http://doi.org/",""),"https://dx.doi.org/",""),"doi:","")))</x:f>
        <x:v>10.1093/milmed/usaf242</x:v>
      </x:c>
      <x:c r="X307" s="174" t="str">
        <x:v>40489380</x:v>
      </x:c>
      <x:c r="Y307" s="174" t="str"/>
      <x:c r="Z307" s="174"/>
      <x:c r="AA307" s="174" t="str">
        <x:v>PubMed/MEDLINE</x:v>
      </x:c>
      <x:c r="AB307" s="174" t="str">
        <x:v>PUBMED-A-v1.0-2026-08-28</x:v>
      </x:c>
      <x:c r="AC307" s="174" t="str">
        <x:v>SP-PUBMED-A-20260828</x:v>
      </x:c>
      <x:c r="AD307" s="177" t="n">
        <x:v>46262</x:v>
      </x:c>
      <x:c r="AE307" s="177" t="n">
        <x:v>46272</x:v>
      </x:c>
      <x:c r="AF307" s="174" t="str">
        <x:v>FS4JSTHB</x:v>
      </x:c>
      <x:c r="AG307" s="174"/>
      <x:c r="AH307" s="174" t="str">
        <x:v>Tactical Athlete → Operational Readiness Brazil</x:v>
      </x:c>
      <x:c r="AI307" s="174" t="str">
        <x:v>evidence-family:A</x:v>
      </x:c>
      <x:c r="AJ307" s="174"/>
      <x:c r="AK307" s="175" t="str">
        <x:f>IF(AJ307="","",IF(OR(LOWER(AJ307)="brazil",LOWER(AJ307)="brasil"),"Yes","No"))</x:f>
      </x:c>
      <x:c r="AL307" s="174"/>
      <x:c r="AM307" s="174"/>
      <x:c r="AN307" s="174"/>
      <x:c r="AO307" s="178"/>
      <x:c r="AP307" s="174"/>
      <x:c r="AQ307" s="174"/>
      <x:c r="AR307" s="174"/>
      <x:c r="AS307" s="174"/>
      <x:c r="AT307" s="174"/>
      <x:c r="AU307" s="174"/>
      <x:c r="AV307" s="174"/>
      <x:c r="AW307" s="174"/>
      <x:c r="AX307" s="174"/>
      <x:c r="AY307" s="174"/>
      <x:c r="AZ307" s="174"/>
      <x:c r="BA307" s="174"/>
      <x:c r="BB307" s="174"/>
      <x:c r="BC307" s="174"/>
      <x:c r="BD307" s="174"/>
      <x:c r="BE307" s="174"/>
      <x:c r="BF307" s="174"/>
      <x:c r="BG307" s="174"/>
      <x:c r="BH307" s="174"/>
      <x:c r="BI307" s="174"/>
      <x:c r="BJ307" s="174"/>
      <x:c r="BK307" s="174"/>
      <x:c r="BL307" s="174"/>
      <x:c r="BM307" s="174"/>
      <x:c r="BN307" s="174"/>
      <x:c r="BO307" s="174"/>
      <x:c r="BP307" s="174"/>
      <x:c r="BQ307" s="174"/>
      <x:c r="BR307" s="174"/>
      <x:c r="BS307" s="174"/>
      <x:c r="BT307" s="174"/>
      <x:c r="BU307" s="174"/>
      <x:c r="BV307" s="174"/>
      <x:c r="BW307" s="174"/>
      <x:c r="BX307" s="174"/>
      <x:c r="BY307" s="174"/>
      <x:c r="BZ307" s="174"/>
      <x:c r="CA307" s="174"/>
      <x:c r="CB307" s="174"/>
      <x:c r="CC307" s="174"/>
      <x:c r="CD307" s="174"/>
      <x:c r="CE307" s="174"/>
      <x:c r="CF307" s="174"/>
      <x:c r="CG307" s="174"/>
      <x:c r="CH307" s="174"/>
      <x:c r="CI307" s="179"/>
      <x:c r="CJ307" s="174" t="str">
        <x:v>Yes</x:v>
      </x:c>
      <x:c r="CK307" s="174" t="str">
        <x:v>Yes</x:v>
      </x:c>
      <x:c r="CL307" s="174" t="str">
        <x:v>Yes</x:v>
      </x:c>
      <x:c r="CM307" s="174" t="str">
        <x:v>Clear</x:v>
      </x:c>
      <x:c r="CN307" s="174" t="str">
        <x:v>Verified — clear</x:v>
      </x:c>
      <x:c r="CO307" s="177" t="n">
        <x:v>46272</x:v>
      </x:c>
      <x:c r="CP307" s="174" t="str">
        <x:v>https://pubmed.ncbi.nlm.nih.gov/40489380/</x:v>
      </x:c>
      <x:c r="CQ307" s="174"/>
      <x:c r="CR307" s="174"/>
      <x:c r="CS307" s="174"/>
      <x:c r="CT307" s="174"/>
      <x:c r="CU307" s="176"/>
      <x:c r="CV307" s="176"/>
      <x:c r="CW307" s="176"/>
      <x:c r="CX307" s="176"/>
      <x:c r="CY307" s="176"/>
      <x:c r="CZ307" s="176"/>
      <x:c r="DA307" s="176"/>
      <x:c r="DB307" s="175" t="str">
        <x:f>IF(L307="","",IF(AND(COUNT(CU307:DA307)=7,OR(CU307=0,CU307=1,CU307=2),OR(CV307=0,CV307=1,CV307=2),OR(CW307=0,CW307=1,CW307=2),OR(CX307=0,CX307=1,CX307=2),OR(CY307=0,CY307=1,CY307=2),OR(CZ307=0,CZ307=1,CZ307=2),OR(DA307=0,DA307=1,DA307=2)),SUM(CU307:DA307),""))</x:f>
      </x:c>
      <x:c r="DC307" s="180" t="str">
        <x:f>IF(DB307="","",ROUND(DB307/14*10,1))</x:f>
      </x:c>
      <x:c r="DD307" s="174" t="str">
        <x:v>Pending</x:v>
      </x:c>
      <x:c r="DE307" s="175" t="str">
        <x:f>IF(L307="","",IF(DC307="","Pending",IF(DD307="Yes","CONDITIONAL — safety override",IF(DC307&gt;=8,"HIGH",IF(DC307&gt;=5,"CONDITIONAL","LOW")))))</x:f>
        <x:v>Pending</x:v>
      </x:c>
      <x:c r="DF307" s="174" t="str">
        <x:v>Pending screening and full-text appraisal; no transferability judgment made at identification.</x:v>
      </x:c>
      <x:c r="DG307" s="174"/>
      <x:c r="DH307" s="174"/>
      <x:c r="DI307" s="174"/>
      <x:c r="DJ307" s="174"/>
      <x:c r="DK307" s="174"/>
      <x:c r="DL307" s="174"/>
      <x:c r="DM307" s="174"/>
      <x:c r="DN307" s="174"/>
      <x:c r="DO307" s="174"/>
      <x:c r="DP307" s="174"/>
      <x:c r="DQ307" s="174"/>
      <x:c r="DR307" s="174"/>
      <x:c r="DS307" s="174"/>
      <x:c r="DT307" s="174"/>
      <x:c r="DU307" s="174"/>
      <x:c r="DV307" s="174"/>
      <x:c r="DW307" s="174"/>
      <x:c r="DX307" s="174"/>
      <x:c r="DY307" s="174"/>
      <x:c r="DZ307" s="174" t="str">
        <x:v>Title/abstract information is insufficient for a substantive scientific, causal, transferability or institutional claim.</x:v>
      </x:c>
      <x:c r="EA307" s="174" t="str">
        <x:v>Pending</x:v>
      </x:c>
      <x:c r="EB307" s="175" t="str">
        <x:f>IF(L307="","",IF(EC307="READY","Yes","No / Pending"))</x:f>
        <x:v>No / Pending</x:v>
      </x:c>
      <x:c r="EC307" s="174" t="str">
        <x:f>IF(L307="","",IF(OR(ISNUMBER(SEARCH("Retracted Publication",Q307)),CM307="Retracted",CN307="Retracted",CM307="Expression of Concern",CN307="Expression of Concern",F307="Not used",CG307="Critical",CH307="High",CH307="Critical"),"BLOCKED — integrity or use restriction",IF(AND(CJ307="Yes",CK307="Yes",CL307="Yes"),IF(AND(CM307="Clear",CN307="Verified — clear"),IF(AND(AND(LEN(TRIM(CF307))&gt;0,LEFT(LOWER(TRIM(CF307)),7)&lt;&gt;"pending"),OR(CG307="High",CG307="Moderate"),OR(CH307="Low",CH307="Some concerns",CH307="Not applicable")),IF(AND(DD307="No",OR(DE307="HIGH",DE307="CONDITIONAL"),AND(LEN(TRIM(DF307))&gt;0,LEFT(LOWER(TRIM(DF307)),7)&lt;&gt;"pending")),IF(AND(AND(LEN(TRIM(DT307))&gt;0,LEFT(LOWER(TRIM(DT307)),7)&lt;&gt;"pending"),AND(LEN(TRIM(DU307))&gt;0,LEFT(LOWER(TRIM(DU307)),7)&lt;&gt;"pending"),OR(AND(LEN(TRIM(DV307))&gt;0,LEFT(LOWER(TRIM(DV307)),7)&lt;&gt;"pending"),AND(LEN(TRIM(DW307))&gt;0,LEFT(LOWER(TRIM(DW307)),7)&lt;&gt;"pending")),AND(LEN(TRIM(DX307))&gt;0,LEFT(LOWER(TRIM(DX307)),7)&lt;&gt;"pending")),IF(AND(F307="Claim-ready",OR(EA307="Strong",EA307="Moderate"),AND(LEN(TRIM(G307))&gt;0,LEFT(LOWER(TRIM(G307)),7)&lt;&gt;"pending"),G307&lt;&gt;"No substantive use decision is permitted from identification metadata alone.",AND(LEN(TRIM(DZ307))&gt;0,LEFT(LOWER(TRIM(DZ307)),7)&lt;&gt;"pending"),DZ307&lt;&gt;"Identification metadata alone does not permit any substantive scientific, causal, operational, or institutional claim.",AND(LEN(TRIM(EI307))&gt;0,LEFT(LOWER(TRIM(EI307)),7)&lt;&gt;"pending"),ISNUMBER(EH307),EH307&gt;0),"READY","PENDING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7" s="174" t="str">
        <x:v>Pending</x:v>
      </x:c>
      <x:c r="EE307" s="174"/>
      <x:c r="EF307" s="174" t="str">
        <x:v>Pending</x:v>
      </x:c>
      <x:c r="EG307" s="174" t="str">
        <x:v>Pending</x:v>
      </x:c>
      <x:c r="EH307" s="177"/>
      <x:c r="EI307" s="500"/>
      <x:c r="EJ307" s="174"/>
      <x:c r="EK307" s="174" t="str">
        <x:v>Pending</x:v>
      </x:c>
      <x:c r="EL307" s="177" t="n">
        <x:v>46272</x:v>
      </x:c>
      <x:c r="EM307" s="174" t="str">
        <x:v>Production PubMed record imported and reconciled to Zotero item FS4JSTHB;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07" s="181" t="n">
        <x:f>IF(L307="","",(IF(N307&lt;&gt;"",1,0)+IF(O307&lt;&gt;"",1,0)+IF(AJ307&lt;&gt;"",1,0)+IF(AU307&lt;&gt;"",1,0)+IF(BE307&lt;&gt;"",1,0)+IF(CF307&lt;&gt;"",1,0)+IF(CJ307="Yes",1,0)+IF(CL307="Yes",1,0)+IF(DE307&lt;&gt;"Pending",1,0)+IF(F307&lt;&gt;"",1,0)+IF(DZ307&lt;&gt;"",1,0)+IF(EI307&lt;&gt;"",1,0))/12)</x:f>
        <x:v>0.5</x:v>
      </x:c>
    </x:row>
    <x:row r="308">
      <x:c r="A308" s="175" t="str">
        <x:v>EV-0305</x:v>
      </x:c>
      <x:c r="B308" s="174" t="str">
        <x:v>Integrity check</x:v>
      </x:c>
      <x:c r="C308" s="175" t="str">
        <x:f>IF(L308="","",IF(LEFT(EC308,7)="BLOCKED","🔴 Do not use for conclusion",IF(EB308="Yes","🟢 Claim-ready","🟡 Caution / context")))</x:f>
        <x:v>🟡 Caution / context</x:v>
      </x:c>
      <x:c r="D308" s="174" t="str">
        <x:f>IF(L308="","",EC308)</x:f>
        <x:v>PENDING — appropriate appraisal</x:v>
      </x:c>
      <x:c r="E308" s="174" t="str">
        <x:v>P3 — Medium</x:v>
      </x:c>
      <x:c r="F308" s="174" t="str">
        <x:v>Pending</x:v>
      </x:c>
      <x:c r="G308" s="174" t="str">
        <x:v>No abstract is available in the current PubMed record; title alone is insufficient for exclusion.</x:v>
      </x:c>
      <x:c r="H308" s="174" t="str">
        <x:v>Human title/abstract adjudication; retrieve full text if relevance remains plausible.</x:v>
      </x:c>
      <x:c r="I308" s="174"/>
      <x:c r="J308" s="174" t="str">
        <x:v>A — Core</x:v>
      </x:c>
      <x:c r="K308" s="174" t="str">
        <x:v>IDENTIFIED</x:v>
      </x:c>
      <x:c r="L308" s="174" t="str">
        <x:v>Catecholaminergic polymorphic ventricular tachycardia and early-onset atrial fibrillation in a tactical athlete with a heterozygous truncating variant in TRDN.</x:v>
      </x:c>
      <x:c r="M308" s="174"/>
      <x:c r="N308" s="174" t="str">
        <x:v>Katapadi, Aashish; Roston, Thomas M; Krahn, Andrew D; Pothineni, Naga Venkata K; Lakkireddy, Dhanunjaya; Darden, Douglas</x:v>
      </x:c>
      <x:c r="O308" s="176" t="n">
        <x:v>2025</x:v>
      </x:c>
      <x:c r="P308" s="174" t="str">
        <x:v>HeartRhythm case reports</x:v>
      </x:c>
      <x:c r="Q308" s="174" t="str">
        <x:v>Case Reports; Journal Article</x:v>
      </x:c>
      <x:c r="R308" s="174" t="str">
        <x:v>Unclear</x:v>
      </x:c>
      <x:c r="S308" s="174" t="str">
        <x:v>Unknown</x:v>
      </x:c>
      <x:c r="T308" s="174" t="str">
        <x:v>eng</x:v>
      </x:c>
      <x:c r="U308" s="174" t="str">
        <x:v>https://pubmed.ncbi.nlm.nih.gov/40486713/</x:v>
      </x:c>
      <x:c r="V308" s="174" t="str">
        <x:v>10.1016/j.hrcr.2025.01.019</x:v>
      </x:c>
      <x:c r="W308" s="175" t="str">
        <x:f>IF(V308="","",LOWER(SUBSTITUTE(SUBSTITUTE(SUBSTITUTE(SUBSTITUTE(TRIM(V308),"https://doi.org/",""),"http://doi.org/",""),"https://dx.doi.org/",""),"doi:","")))</x:f>
        <x:v>10.1016/j.hrcr.2025.01.019</x:v>
      </x:c>
      <x:c r="X308" s="174" t="str">
        <x:v>40486713</x:v>
      </x:c>
      <x:c r="Y308" s="174" t="str">
        <x:v>PMC12138096</x:v>
      </x:c>
      <x:c r="Z308" s="174"/>
      <x:c r="AA308" s="174" t="str">
        <x:v>PubMed/MEDLINE</x:v>
      </x:c>
      <x:c r="AB308" s="174" t="str">
        <x:v>PUBMED-A-v1.0-2026-08-28</x:v>
      </x:c>
      <x:c r="AC308" s="174" t="str">
        <x:v>SP-PUBMED-A-20260828</x:v>
      </x:c>
      <x:c r="AD308" s="177" t="n">
        <x:v>46262</x:v>
      </x:c>
      <x:c r="AE308" s="177" t="n">
        <x:v>46272</x:v>
      </x:c>
      <x:c r="AF308" s="174" t="str">
        <x:v>HJYQ6IJJ</x:v>
      </x:c>
      <x:c r="AG308" s="174"/>
      <x:c r="AH308" s="174" t="str">
        <x:v>Tactical Athlete → Operational Readiness Brazil</x:v>
      </x:c>
      <x:c r="AI308" s="174" t="str">
        <x:v>evidence-family:A</x:v>
      </x:c>
      <x:c r="AJ308" s="174"/>
      <x:c r="AK308" s="175" t="str">
        <x:f>IF(AJ308="","",IF(OR(LOWER(AJ308)="brazil",LOWER(AJ308)="brasil"),"Yes","No"))</x:f>
      </x:c>
      <x:c r="AL308" s="174"/>
      <x:c r="AM308" s="174"/>
      <x:c r="AN308" s="174"/>
      <x:c r="AO308" s="178"/>
      <x:c r="AP308" s="174"/>
      <x:c r="AQ308" s="174"/>
      <x:c r="AR308" s="174"/>
      <x:c r="AS308" s="174"/>
      <x:c r="AT308" s="174"/>
      <x:c r="AU308" s="174"/>
      <x:c r="AV308" s="174"/>
      <x:c r="AW308" s="174"/>
      <x:c r="AX308" s="174"/>
      <x:c r="AY308" s="174"/>
      <x:c r="AZ308" s="174"/>
      <x:c r="BA308" s="174"/>
      <x:c r="BB308" s="174"/>
      <x:c r="BC308" s="174"/>
      <x:c r="BD308" s="174"/>
      <x:c r="BE308" s="174"/>
      <x:c r="BF308" s="174"/>
      <x:c r="BG308" s="174"/>
      <x:c r="BH308" s="174"/>
      <x:c r="BI308" s="174"/>
      <x:c r="BJ308" s="174"/>
      <x:c r="BK308" s="174"/>
      <x:c r="BL308" s="174"/>
      <x:c r="BM308" s="174"/>
      <x:c r="BN308" s="174"/>
      <x:c r="BO308" s="174"/>
      <x:c r="BP308" s="174"/>
      <x:c r="BQ308" s="174"/>
      <x:c r="BR308" s="174"/>
      <x:c r="BS308" s="174"/>
      <x:c r="BT308" s="174"/>
      <x:c r="BU308" s="174"/>
      <x:c r="BV308" s="174"/>
      <x:c r="BW308" s="174"/>
      <x:c r="BX308" s="174"/>
      <x:c r="BY308" s="174"/>
      <x:c r="BZ308" s="174"/>
      <x:c r="CA308" s="174"/>
      <x:c r="CB308" s="174"/>
      <x:c r="CC308" s="174"/>
      <x:c r="CD308" s="174"/>
      <x:c r="CE308" s="174"/>
      <x:c r="CF308" s="174"/>
      <x:c r="CG308" s="174"/>
      <x:c r="CH308" s="174"/>
      <x:c r="CI308" s="179"/>
      <x:c r="CJ308" s="174" t="str">
        <x:v>Yes</x:v>
      </x:c>
      <x:c r="CK308" s="174" t="str">
        <x:v>Yes</x:v>
      </x:c>
      <x:c r="CL308" s="174" t="str">
        <x:v>Yes</x:v>
      </x:c>
      <x:c r="CM308" s="174" t="str">
        <x:v>Clear</x:v>
      </x:c>
      <x:c r="CN308" s="174" t="str">
        <x:v>Verified — clear</x:v>
      </x:c>
      <x:c r="CO308" s="177" t="n">
        <x:v>46272</x:v>
      </x:c>
      <x:c r="CP308" s="174" t="str">
        <x:v>https://pubmed.ncbi.nlm.nih.gov/40486713/</x:v>
      </x:c>
      <x:c r="CQ308" s="174"/>
      <x:c r="CR308" s="174"/>
      <x:c r="CS308" s="174"/>
      <x:c r="CT308" s="174"/>
      <x:c r="CU308" s="176"/>
      <x:c r="CV308" s="176"/>
      <x:c r="CW308" s="176"/>
      <x:c r="CX308" s="176"/>
      <x:c r="CY308" s="176"/>
      <x:c r="CZ308" s="176"/>
      <x:c r="DA308" s="176"/>
      <x:c r="DB308" s="175" t="str">
        <x:f>IF(L308="","",IF(AND(COUNT(CU308:DA308)=7,OR(CU308=0,CU308=1,CU308=2),OR(CV308=0,CV308=1,CV308=2),OR(CW308=0,CW308=1,CW308=2),OR(CX308=0,CX308=1,CX308=2),OR(CY308=0,CY308=1,CY308=2),OR(CZ308=0,CZ308=1,CZ308=2),OR(DA308=0,DA308=1,DA308=2)),SUM(CU308:DA308),""))</x:f>
      </x:c>
      <x:c r="DC308" s="180" t="str">
        <x:f>IF(DB308="","",ROUND(DB308/14*10,1))</x:f>
      </x:c>
      <x:c r="DD308" s="174" t="str">
        <x:v>Pending</x:v>
      </x:c>
      <x:c r="DE308" s="175" t="str">
        <x:f>IF(L308="","",IF(DC308="","Pending",IF(DD308="Yes","CONDITIONAL — safety override",IF(DC308&gt;=8,"HIGH",IF(DC308&gt;=5,"CONDITIONAL","LOW")))))</x:f>
        <x:v>Pending</x:v>
      </x:c>
      <x:c r="DF308" s="174" t="str">
        <x:v>Pending screening and full-text appraisal; no transferability judgment made at identification.</x:v>
      </x:c>
      <x:c r="DG308" s="174"/>
      <x:c r="DH308" s="174"/>
      <x:c r="DI308" s="174"/>
      <x:c r="DJ308" s="174"/>
      <x:c r="DK308" s="174"/>
      <x:c r="DL308" s="174"/>
      <x:c r="DM308" s="174"/>
      <x:c r="DN308" s="174"/>
      <x:c r="DO308" s="174"/>
      <x:c r="DP308" s="174"/>
      <x:c r="DQ308" s="174"/>
      <x:c r="DR308" s="174"/>
      <x:c r="DS308" s="174"/>
      <x:c r="DT308" s="174"/>
      <x:c r="DU308" s="174"/>
      <x:c r="DV308" s="174"/>
      <x:c r="DW308" s="174"/>
      <x:c r="DX308" s="174"/>
      <x:c r="DY308" s="174"/>
      <x:c r="DZ308" s="174" t="str">
        <x:v>Title/abstract information is insufficient for a substantive scientific, causal, transferability or institutional claim.</x:v>
      </x:c>
      <x:c r="EA308" s="174" t="str">
        <x:v>Pending</x:v>
      </x:c>
      <x:c r="EB308" s="175" t="str">
        <x:f>IF(L308="","",IF(EC308="READY","Yes","No / Pending"))</x:f>
        <x:v>No / Pending</x:v>
      </x:c>
      <x:c r="EC308" s="174" t="str">
        <x:f>IF(L308="","",IF(OR(ISNUMBER(SEARCH("Retracted Publication",Q308)),CM308="Retracted",CN308="Retracted",CM308="Expression of Concern",CN308="Expression of Concern",F308="Not used",CG308="Critical",CH308="High",CH308="Critical"),"BLOCKED — integrity or use restriction",IF(AND(CJ308="Yes",CK308="Yes",CL308="Yes"),IF(AND(CM308="Clear",CN308="Verified — clear"),IF(AND(AND(LEN(TRIM(CF308))&gt;0,LEFT(LOWER(TRIM(CF308)),7)&lt;&gt;"pending"),OR(CG308="High",CG308="Moderate"),OR(CH308="Low",CH308="Some concerns",CH308="Not applicable")),IF(AND(DD308="No",OR(DE308="HIGH",DE308="CONDITIONAL"),AND(LEN(TRIM(DF308))&gt;0,LEFT(LOWER(TRIM(DF308)),7)&lt;&gt;"pending")),IF(AND(AND(LEN(TRIM(DT308))&gt;0,LEFT(LOWER(TRIM(DT308)),7)&lt;&gt;"pending"),AND(LEN(TRIM(DU308))&gt;0,LEFT(LOWER(TRIM(DU308)),7)&lt;&gt;"pending"),OR(AND(LEN(TRIM(DV308))&gt;0,LEFT(LOWER(TRIM(DV308)),7)&lt;&gt;"pending"),AND(LEN(TRIM(DW308))&gt;0,LEFT(LOWER(TRIM(DW308)),7)&lt;&gt;"pending")),AND(LEN(TRIM(DX308))&gt;0,LEFT(LOWER(TRIM(DX308)),7)&lt;&gt;"pending")),IF(AND(F308="Claim-ready",OR(EA308="Strong",EA308="Moderate"),AND(LEN(TRIM(G308))&gt;0,LEFT(LOWER(TRIM(G308)),7)&lt;&gt;"pending"),G308&lt;&gt;"No substantive use decision is permitted from identification metadata alone.",AND(LEN(TRIM(DZ308))&gt;0,LEFT(LOWER(TRIM(DZ308)),7)&lt;&gt;"pending"),DZ308&lt;&gt;"Identification metadata alone does not permit any substantive scientific, causal, operational, or institutional claim.",AND(LEN(TRIM(EI308))&gt;0,LEFT(LOWER(TRIM(EI308)),7)&lt;&gt;"pending"),ISNUMBER(EH308),EH308&gt;0),"READY","PENDING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8" s="174" t="str">
        <x:v>Pending</x:v>
      </x:c>
      <x:c r="EE308" s="174"/>
      <x:c r="EF308" s="174" t="str">
        <x:v>Pending</x:v>
      </x:c>
      <x:c r="EG308" s="174" t="str">
        <x:v>Pending</x:v>
      </x:c>
      <x:c r="EH308" s="177"/>
      <x:c r="EI308" s="500"/>
      <x:c r="EJ308" s="174"/>
      <x:c r="EK308" s="174" t="str">
        <x:v>Pending</x:v>
      </x:c>
      <x:c r="EL308" s="177" t="n">
        <x:v>46272</x:v>
      </x:c>
      <x:c r="EM308" s="174" t="str">
        <x:v>Production PubMed record imported and reconciled to Zotero item HJYQ6IJJ;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308" s="181" t="n">
        <x:f>IF(L308="","",(IF(N308&lt;&gt;"",1,0)+IF(O308&lt;&gt;"",1,0)+IF(AJ308&lt;&gt;"",1,0)+IF(AU308&lt;&gt;"",1,0)+IF(BE308&lt;&gt;"",1,0)+IF(CF308&lt;&gt;"",1,0)+IF(CJ308="Yes",1,0)+IF(CL308="Yes",1,0)+IF(DE308&lt;&gt;"Pending",1,0)+IF(F308&lt;&gt;"",1,0)+IF(DZ308&lt;&gt;"",1,0)+IF(EI308&lt;&gt;"",1,0))/12)</x:f>
        <x:v>0.5</x:v>
      </x:c>
    </x:row>
    <x:row r="309">
      <x:c r="A309" s="175" t="str">
        <x:v>EV-0306</x:v>
      </x:c>
      <x:c r="B309" s="174" t="str">
        <x:v>Integrity check</x:v>
      </x:c>
      <x:c r="C309" s="175" t="str">
        <x:f>IF(L309="","",IF(LEFT(EC309,7)="BLOCKED","🔴 Do not use for conclusion",IF(EB309="Yes","🟢 Claim-ready","🟡 Caution / context")))</x:f>
        <x:v>🟡 Caution / context</x:v>
      </x:c>
      <x:c r="D309" s="174" t="str">
        <x:f>IF(L309="","",EC309)</x:f>
        <x:v>PENDING — appropriate appraisal</x:v>
      </x:c>
      <x:c r="E309" s="174" t="str">
        <x:v>P3 — Medium</x:v>
      </x:c>
      <x:c r="F309" s="174" t="str">
        <x:v>Pending</x:v>
      </x:c>
      <x:c r="G309" s="174" t="str">
        <x:v>Title/abstract identify an explicit tactical/public-safety context and readiness domain; retain for full-text assessment.</x:v>
      </x:c>
      <x:c r="H309" s="174" t="str">
        <x:v>Obtain and review lawful full text; confirm human adjudication; then select a design-specific appraisal instrument.</x:v>
      </x:c>
      <x:c r="I309" s="174"/>
      <x:c r="J309" s="174" t="str">
        <x:v>A — Core</x:v>
      </x:c>
      <x:c r="K309" s="174" t="str">
        <x:v>IDENTIFIED</x:v>
      </x:c>
      <x:c r="L309" s="174" t="str">
        <x:v>Military crisis responses to COVID-19.</x:v>
      </x:c>
      <x:c r="M309" s="174"/>
      <x:c r="N309" s="174" t="str">
        <x:v>Kalkman, Jori Pascal</x:v>
      </x:c>
      <x:c r="O309" s="176" t="n">
        <x:v>2021</x:v>
      </x:c>
      <x:c r="P309" s="174" t="str">
        <x:v>Journal of contingencies and crisis management</x:v>
      </x:c>
      <x:c r="Q309" s="174" t="str">
        <x:v>Journal Article</x:v>
      </x:c>
      <x:c r="R309" s="174" t="str">
        <x:v>Unclear</x:v>
      </x:c>
      <x:c r="S309" s="174" t="str">
        <x:v>Unknown</x:v>
      </x:c>
      <x:c r="T309" s="174" t="str">
        <x:v>eng</x:v>
      </x:c>
      <x:c r="U309" s="174" t="str">
        <x:v>https://pubmed.ncbi.nlm.nih.gov/40477147/</x:v>
      </x:c>
      <x:c r="V309" s="174" t="str">
        <x:v>10.1111/1468-5973.12328</x:v>
      </x:c>
      <x:c r="W309" s="175" t="str">
        <x:f>IF(V309="","",LOWER(SUBSTITUTE(SUBSTITUTE(SUBSTITUTE(SUBSTITUTE(TRIM(V309),"https://doi.org/",""),"http://doi.org/",""),"https://dx.doi.org/",""),"doi:","")))</x:f>
        <x:v>10.1111/1468-5973.12328</x:v>
      </x:c>
      <x:c r="X309" s="174" t="str">
        <x:v>40477147</x:v>
      </x:c>
      <x:c r="Y309" s="174" t="str">
        <x:v>PMC7537208</x:v>
      </x:c>
      <x:c r="Z309" s="174"/>
      <x:c r="AA309" s="174" t="str">
        <x:v>PubMed/MEDLINE</x:v>
      </x:c>
      <x:c r="AB309" s="174" t="str">
        <x:v>PUBMED-A-v1.0-2026-08-28</x:v>
      </x:c>
      <x:c r="AC309" s="174" t="str">
        <x:v>SP-PUBMED-A-20260828</x:v>
      </x:c>
      <x:c r="AD309" s="177" t="n">
        <x:v>46262</x:v>
      </x:c>
      <x:c r="AE309" s="177" t="n">
        <x:v>46272</x:v>
      </x:c>
      <x:c r="AF309" s="174" t="str">
        <x:v>BIVTB47L</x:v>
      </x:c>
      <x:c r="AG309" s="174"/>
      <x:c r="AH309" s="174" t="str">
        <x:v>Tactical Athlete → Operational Readiness Brazil</x:v>
      </x:c>
      <x:c r="AI309" s="174" t="str">
        <x:v>evidence-family:A</x:v>
      </x:c>
      <x:c r="AJ309" s="174"/>
      <x:c r="AK309" s="175" t="str">
        <x:f>IF(AJ309="","",IF(OR(LOWER(AJ309)="brazil",LOWER(AJ309)="brasil"),"Yes","No"))</x:f>
      </x:c>
      <x:c r="AL309" s="174"/>
      <x:c r="AM309" s="174"/>
      <x:c r="AN309" s="174"/>
      <x:c r="AO309" s="178"/>
      <x:c r="AP309" s="174"/>
      <x:c r="AQ309" s="174"/>
      <x:c r="AR309" s="174"/>
      <x:c r="AS309" s="174"/>
      <x:c r="AT309" s="174"/>
      <x:c r="AU309" s="174"/>
      <x:c r="AV309" s="174"/>
      <x:c r="AW309" s="174"/>
      <x:c r="AX309" s="174"/>
      <x:c r="AY309" s="174"/>
      <x:c r="AZ309" s="174"/>
      <x:c r="BA309" s="174"/>
      <x:c r="BB309" s="174"/>
      <x:c r="BC309" s="174"/>
      <x:c r="BD309" s="174"/>
      <x:c r="BE309" s="174"/>
      <x:c r="BF309" s="174"/>
      <x:c r="BG309" s="174"/>
      <x:c r="BH309" s="174"/>
      <x:c r="BI309" s="174"/>
      <x:c r="BJ309" s="174"/>
      <x:c r="BK309" s="174"/>
      <x:c r="BL309" s="174"/>
      <x:c r="BM309" s="174"/>
      <x:c r="BN309" s="174"/>
      <x:c r="BO309" s="174"/>
      <x:c r="BP309" s="174"/>
      <x:c r="BQ309" s="174"/>
      <x:c r="BR309" s="174"/>
      <x:c r="BS309" s="174"/>
      <x:c r="BT309" s="174"/>
      <x:c r="BU309" s="174"/>
      <x:c r="BV309" s="174"/>
      <x:c r="BW309" s="174"/>
      <x:c r="BX309" s="174"/>
      <x:c r="BY309" s="174"/>
      <x:c r="BZ309" s="174"/>
      <x:c r="CA309" s="174"/>
      <x:c r="CB309" s="174"/>
      <x:c r="CC309" s="174"/>
      <x:c r="CD309" s="174"/>
      <x:c r="CE309" s="174"/>
      <x:c r="CF309" s="174"/>
      <x:c r="CG309" s="174"/>
      <x:c r="CH309" s="174"/>
      <x:c r="CI309" s="179"/>
      <x:c r="CJ309" s="174" t="str">
        <x:v>Yes</x:v>
      </x:c>
      <x:c r="CK309" s="174" t="str">
        <x:v>Yes</x:v>
      </x:c>
      <x:c r="CL309" s="174" t="str">
        <x:v>Yes</x:v>
      </x:c>
      <x:c r="CM309" s="174" t="str">
        <x:v>Clear</x:v>
      </x:c>
      <x:c r="CN309" s="174" t="str">
        <x:v>Verified — clear</x:v>
      </x:c>
      <x:c r="CO309" s="177" t="n">
        <x:v>46272</x:v>
      </x:c>
      <x:c r="CP309" s="174" t="str">
        <x:v>https://pubmed.ncbi.nlm.nih.gov/40477147/</x:v>
      </x:c>
      <x:c r="CQ309" s="174"/>
      <x:c r="CR309" s="174"/>
      <x:c r="CS309" s="174"/>
      <x:c r="CT309" s="174"/>
      <x:c r="CU309" s="176"/>
      <x:c r="CV309" s="176"/>
      <x:c r="CW309" s="176"/>
      <x:c r="CX309" s="176"/>
      <x:c r="CY309" s="176"/>
      <x:c r="CZ309" s="176"/>
      <x:c r="DA309" s="176"/>
      <x:c r="DB309" s="175" t="str">
        <x:f>IF(L309="","",IF(AND(COUNT(CU309:DA309)=7,OR(CU309=0,CU309=1,CU309=2),OR(CV309=0,CV309=1,CV309=2),OR(CW309=0,CW309=1,CW309=2),OR(CX309=0,CX309=1,CX309=2),OR(CY309=0,CY309=1,CY309=2),OR(CZ309=0,CZ309=1,CZ309=2),OR(DA309=0,DA309=1,DA309=2)),SUM(CU309:DA309),""))</x:f>
      </x:c>
      <x:c r="DC309" s="180" t="str">
        <x:f>IF(DB309="","",ROUND(DB309/14*10,1))</x:f>
      </x:c>
      <x:c r="DD309" s="174" t="str">
        <x:v>Pending</x:v>
      </x:c>
      <x:c r="DE309" s="175" t="str">
        <x:f>IF(L309="","",IF(DC309="","Pending",IF(DD309="Yes","CONDITIONAL — safety override",IF(DC309&gt;=8,"HIGH",IF(DC309&gt;=5,"CONDITIONAL","LOW")))))</x:f>
        <x:v>Pending</x:v>
      </x:c>
      <x:c r="DF309" s="174" t="str">
        <x:v>Pending screening and full-text appraisal; no transferability judgment made at identification.</x:v>
      </x:c>
      <x:c r="DG309" s="174"/>
      <x:c r="DH309" s="174"/>
      <x:c r="DI309" s="174"/>
      <x:c r="DJ309" s="174"/>
      <x:c r="DK309" s="174"/>
      <x:c r="DL309" s="174"/>
      <x:c r="DM309" s="174"/>
      <x:c r="DN309" s="174"/>
      <x:c r="DO309" s="174"/>
      <x:c r="DP309" s="174"/>
      <x:c r="DQ309" s="174"/>
      <x:c r="DR309" s="174"/>
      <x:c r="DS309" s="174"/>
      <x:c r="DT309" s="174"/>
      <x:c r="DU309" s="174"/>
      <x:c r="DV309" s="174"/>
      <x:c r="DW309" s="174"/>
      <x:c r="DX309" s="174"/>
      <x:c r="DY309" s="174"/>
      <x:c r="DZ309" s="174" t="str">
        <x:v>Title/abstract screening alone does not establish effectiveness, causality, methodological quality, transferability to Brazilian public safety or an institutional recommendation.</x:v>
      </x:c>
      <x:c r="EA309" s="174" t="str">
        <x:v>Pending</x:v>
      </x:c>
      <x:c r="EB309" s="175" t="str">
        <x:f>IF(L309="","",IF(EC309="READY","Yes","No / Pending"))</x:f>
        <x:v>No / Pending</x:v>
      </x:c>
      <x:c r="EC309" s="174" t="str">
        <x:f>IF(L309="","",IF(OR(ISNUMBER(SEARCH("Retracted Publication",Q309)),CM309="Retracted",CN309="Retracted",CM309="Expression of Concern",CN309="Expression of Concern",F309="Not used",CG309="Critical",CH309="High",CH309="Critical"),"BLOCKED — integrity or use restriction",IF(AND(CJ309="Yes",CK309="Yes",CL309="Yes"),IF(AND(CM309="Clear",CN309="Verified — clear"),IF(AND(AND(LEN(TRIM(CF309))&gt;0,LEFT(LOWER(TRIM(CF309)),7)&lt;&gt;"pending"),OR(CG309="High",CG309="Moderate"),OR(CH309="Low",CH309="Some concerns",CH309="Not applicable")),IF(AND(DD309="No",OR(DE309="HIGH",DE309="CONDITIONAL"),AND(LEN(TRIM(DF309))&gt;0,LEFT(LOWER(TRIM(DF309)),7)&lt;&gt;"pending")),IF(AND(AND(LEN(TRIM(DT309))&gt;0,LEFT(LOWER(TRIM(DT309)),7)&lt;&gt;"pending"),AND(LEN(TRIM(DU309))&gt;0,LEFT(LOWER(TRIM(DU309)),7)&lt;&gt;"pending"),OR(AND(LEN(TRIM(DV309))&gt;0,LEFT(LOWER(TRIM(DV309)),7)&lt;&gt;"pending"),AND(LEN(TRIM(DW309))&gt;0,LEFT(LOWER(TRIM(DW309)),7)&lt;&gt;"pending")),AND(LEN(TRIM(DX309))&gt;0,LEFT(LOWER(TRIM(DX309)),7)&lt;&gt;"pending")),IF(AND(F309="Claim-ready",OR(EA309="Strong",EA309="Moderate"),AND(LEN(TRIM(G309))&gt;0,LEFT(LOWER(TRIM(G309)),7)&lt;&gt;"pending"),G309&lt;&gt;"No substantive use decision is permitted from identification metadata alone.",AND(LEN(TRIM(DZ309))&gt;0,LEFT(LOWER(TRIM(DZ309)),7)&lt;&gt;"pending"),DZ309&lt;&gt;"Identification metadata alone does not permit any substantive scientific, causal, operational, or institutional claim.",AND(LEN(TRIM(EI309))&gt;0,LEFT(LOWER(TRIM(EI309)),7)&lt;&gt;"pending"),ISNUMBER(EH309),EH309&gt;0),"READY","PENDING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09" s="174" t="str">
        <x:v>Pending</x:v>
      </x:c>
      <x:c r="EE309" s="174"/>
      <x:c r="EF309" s="174" t="str">
        <x:v>Pending</x:v>
      </x:c>
      <x:c r="EG309" s="174" t="str">
        <x:v>Pending</x:v>
      </x:c>
      <x:c r="EH309" s="177"/>
      <x:c r="EI309" s="500"/>
      <x:c r="EJ309" s="174"/>
      <x:c r="EK309" s="174" t="str">
        <x:v>Pending</x:v>
      </x:c>
      <x:c r="EL309" s="177" t="n">
        <x:v>46272</x:v>
      </x:c>
      <x:c r="EM309" s="174" t="str">
        <x:v>Production PubMed record imported and reconciled to Zotero item BIVTB47L;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09" s="181" t="n">
        <x:f>IF(L309="","",(IF(N309&lt;&gt;"",1,0)+IF(O309&lt;&gt;"",1,0)+IF(AJ309&lt;&gt;"",1,0)+IF(AU309&lt;&gt;"",1,0)+IF(BE309&lt;&gt;"",1,0)+IF(CF309&lt;&gt;"",1,0)+IF(CJ309="Yes",1,0)+IF(CL309="Yes",1,0)+IF(DE309&lt;&gt;"Pending",1,0)+IF(F309&lt;&gt;"",1,0)+IF(DZ309&lt;&gt;"",1,0)+IF(EI309&lt;&gt;"",1,0))/12)</x:f>
        <x:v>0.5</x:v>
      </x:c>
    </x:row>
    <x:row r="310">
      <x:c r="A310" s="175" t="str">
        <x:v>EV-0307</x:v>
      </x:c>
      <x:c r="B310" s="174" t="str">
        <x:v>Integrity check</x:v>
      </x:c>
      <x:c r="C310" s="175" t="str">
        <x:f>IF(L310="","",IF(LEFT(EC310,7)="BLOCKED","🔴 Do not use for conclusion",IF(EB310="Yes","🟢 Claim-ready","🟡 Caution / context")))</x:f>
        <x:v>🟡 Caution / context</x:v>
      </x:c>
      <x:c r="D310" s="174" t="str">
        <x:f>IF(L310="","",EC310)</x:f>
        <x:v>PENDING — appropriate appraisal</x:v>
      </x:c>
      <x:c r="E310" s="174" t="str">
        <x:v>P3 — Medium</x:v>
      </x:c>
      <x:c r="F310" s="174" t="str">
        <x:v>Pending</x:v>
      </x:c>
      <x:c r="G310" s="174" t="str">
        <x:v>No abstract is available in the current PubMed record; title alone is insufficient for exclusion.</x:v>
      </x:c>
      <x:c r="H310" s="174" t="str">
        <x:v>Human title/abstract adjudication; retrieve full text if relevance remains plausible.</x:v>
      </x:c>
      <x:c r="I310" s="174"/>
      <x:c r="J310" s="174" t="str">
        <x:v>A — Core</x:v>
      </x:c>
      <x:c r="K310" s="174" t="str">
        <x:v>IDENTIFIED</x:v>
      </x:c>
      <x:c r="L310" s="174" t="str">
        <x:v>Strategic response to mpox in the Singapore Armed Forces: Military public health collaboration and preparedness.</x:v>
      </x:c>
      <x:c r="M310" s="174"/>
      <x:c r="N310" s="174" t="str">
        <x:v>Goh, Jit Khong Jake; M, Premikha</x:v>
      </x:c>
      <x:c r="O310" s="176" t="n">
        <x:v>2025</x:v>
      </x:c>
      <x:c r="P310" s="174" t="str">
        <x:v>Annals of the Academy of Medicine, Singapore</x:v>
      </x:c>
      <x:c r="Q310" s="174" t="str">
        <x:v>Letter</x:v>
      </x:c>
      <x:c r="R310" s="174" t="str">
        <x:v>Unclear</x:v>
      </x:c>
      <x:c r="S310" s="174" t="str">
        <x:v>Unknown</x:v>
      </x:c>
      <x:c r="T310" s="174" t="str">
        <x:v>eng</x:v>
      </x:c>
      <x:c r="U310" s="174" t="str">
        <x:v>https://pubmed.ncbi.nlm.nih.gov/40471114/</x:v>
      </x:c>
      <x:c r="V310" s="174" t="str">
        <x:v>10.47102/annals-acadmedsg.202512</x:v>
      </x:c>
      <x:c r="W310" s="175" t="str">
        <x:f>IF(V310="","",LOWER(SUBSTITUTE(SUBSTITUTE(SUBSTITUTE(SUBSTITUTE(TRIM(V310),"https://doi.org/",""),"http://doi.org/",""),"https://dx.doi.org/",""),"doi:","")))</x:f>
        <x:v>10.47102/annals-acadmedsg.202512</x:v>
      </x:c>
      <x:c r="X310" s="174" t="str">
        <x:v>40471114</x:v>
      </x:c>
      <x:c r="Y310" s="174" t="str"/>
      <x:c r="Z310" s="174"/>
      <x:c r="AA310" s="174" t="str">
        <x:v>PubMed/MEDLINE</x:v>
      </x:c>
      <x:c r="AB310" s="174" t="str">
        <x:v>PUBMED-A-v1.0-2026-08-28</x:v>
      </x:c>
      <x:c r="AC310" s="174" t="str">
        <x:v>SP-PUBMED-A-20260828</x:v>
      </x:c>
      <x:c r="AD310" s="177" t="n">
        <x:v>46262</x:v>
      </x:c>
      <x:c r="AE310" s="177" t="n">
        <x:v>46272</x:v>
      </x:c>
      <x:c r="AF310" s="174" t="str">
        <x:v>F5KZPR77</x:v>
      </x:c>
      <x:c r="AG310" s="174"/>
      <x:c r="AH310" s="174" t="str">
        <x:v>Tactical Athlete → Operational Readiness Brazil</x:v>
      </x:c>
      <x:c r="AI310" s="174" t="str">
        <x:v>evidence-family:A</x:v>
      </x:c>
      <x:c r="AJ310" s="174"/>
      <x:c r="AK310" s="175" t="str">
        <x:f>IF(AJ310="","",IF(OR(LOWER(AJ310)="brazil",LOWER(AJ310)="brasil"),"Yes","No"))</x:f>
      </x:c>
      <x:c r="AL310" s="174"/>
      <x:c r="AM310" s="174"/>
      <x:c r="AN310" s="174"/>
      <x:c r="AO310" s="178"/>
      <x:c r="AP310" s="174"/>
      <x:c r="AQ310" s="174"/>
      <x:c r="AR310" s="174"/>
      <x:c r="AS310" s="174"/>
      <x:c r="AT310" s="174"/>
      <x:c r="AU310" s="174"/>
      <x:c r="AV310" s="174"/>
      <x:c r="AW310" s="174"/>
      <x:c r="AX310" s="174"/>
      <x:c r="AY310" s="174"/>
      <x:c r="AZ310" s="174"/>
      <x:c r="BA310" s="174"/>
      <x:c r="BB310" s="174"/>
      <x:c r="BC310" s="174"/>
      <x:c r="BD310" s="174"/>
      <x:c r="BE310" s="174"/>
      <x:c r="BF310" s="174"/>
      <x:c r="BG310" s="174"/>
      <x:c r="BH310" s="174"/>
      <x:c r="BI310" s="174"/>
      <x:c r="BJ310" s="174"/>
      <x:c r="BK310" s="174"/>
      <x:c r="BL310" s="174"/>
      <x:c r="BM310" s="174"/>
      <x:c r="BN310" s="174"/>
      <x:c r="BO310" s="174"/>
      <x:c r="BP310" s="174"/>
      <x:c r="BQ310" s="174"/>
      <x:c r="BR310" s="174"/>
      <x:c r="BS310" s="174"/>
      <x:c r="BT310" s="174"/>
      <x:c r="BU310" s="174"/>
      <x:c r="BV310" s="174"/>
      <x:c r="BW310" s="174"/>
      <x:c r="BX310" s="174"/>
      <x:c r="BY310" s="174"/>
      <x:c r="BZ310" s="174"/>
      <x:c r="CA310" s="174"/>
      <x:c r="CB310" s="174"/>
      <x:c r="CC310" s="174"/>
      <x:c r="CD310" s="174"/>
      <x:c r="CE310" s="174"/>
      <x:c r="CF310" s="174"/>
      <x:c r="CG310" s="174"/>
      <x:c r="CH310" s="174"/>
      <x:c r="CI310" s="179"/>
      <x:c r="CJ310" s="174" t="str">
        <x:v>Yes</x:v>
      </x:c>
      <x:c r="CK310" s="174" t="str">
        <x:v>Yes</x:v>
      </x:c>
      <x:c r="CL310" s="174" t="str">
        <x:v>Yes</x:v>
      </x:c>
      <x:c r="CM310" s="174" t="str">
        <x:v>Clear</x:v>
      </x:c>
      <x:c r="CN310" s="174" t="str">
        <x:v>Verified — clear</x:v>
      </x:c>
      <x:c r="CO310" s="177" t="n">
        <x:v>46272</x:v>
      </x:c>
      <x:c r="CP310" s="174" t="str">
        <x:v>https://pubmed.ncbi.nlm.nih.gov/40471114/</x:v>
      </x:c>
      <x:c r="CQ310" s="174"/>
      <x:c r="CR310" s="174"/>
      <x:c r="CS310" s="174"/>
      <x:c r="CT310" s="174"/>
      <x:c r="CU310" s="176"/>
      <x:c r="CV310" s="176"/>
      <x:c r="CW310" s="176"/>
      <x:c r="CX310" s="176"/>
      <x:c r="CY310" s="176"/>
      <x:c r="CZ310" s="176"/>
      <x:c r="DA310" s="176"/>
      <x:c r="DB310" s="175" t="str">
        <x:f>IF(L310="","",IF(AND(COUNT(CU310:DA310)=7,OR(CU310=0,CU310=1,CU310=2),OR(CV310=0,CV310=1,CV310=2),OR(CW310=0,CW310=1,CW310=2),OR(CX310=0,CX310=1,CX310=2),OR(CY310=0,CY310=1,CY310=2),OR(CZ310=0,CZ310=1,CZ310=2),OR(DA310=0,DA310=1,DA310=2)),SUM(CU310:DA310),""))</x:f>
      </x:c>
      <x:c r="DC310" s="180" t="str">
        <x:f>IF(DB310="","",ROUND(DB310/14*10,1))</x:f>
      </x:c>
      <x:c r="DD310" s="174" t="str">
        <x:v>Pending</x:v>
      </x:c>
      <x:c r="DE310" s="175" t="str">
        <x:f>IF(L310="","",IF(DC310="","Pending",IF(DD310="Yes","CONDITIONAL — safety override",IF(DC310&gt;=8,"HIGH",IF(DC310&gt;=5,"CONDITIONAL","LOW")))))</x:f>
        <x:v>Pending</x:v>
      </x:c>
      <x:c r="DF310" s="174" t="str">
        <x:v>Pending screening and full-text appraisal; no transferability judgment made at identification.</x:v>
      </x:c>
      <x:c r="DG310" s="174"/>
      <x:c r="DH310" s="174"/>
      <x:c r="DI310" s="174"/>
      <x:c r="DJ310" s="174"/>
      <x:c r="DK310" s="174"/>
      <x:c r="DL310" s="174"/>
      <x:c r="DM310" s="174"/>
      <x:c r="DN310" s="174"/>
      <x:c r="DO310" s="174"/>
      <x:c r="DP310" s="174"/>
      <x:c r="DQ310" s="174"/>
      <x:c r="DR310" s="174"/>
      <x:c r="DS310" s="174"/>
      <x:c r="DT310" s="174"/>
      <x:c r="DU310" s="174"/>
      <x:c r="DV310" s="174"/>
      <x:c r="DW310" s="174"/>
      <x:c r="DX310" s="174"/>
      <x:c r="DY310" s="174"/>
      <x:c r="DZ310" s="174" t="str">
        <x:v>Title/abstract information is insufficient for a substantive scientific, causal, transferability or institutional claim.</x:v>
      </x:c>
      <x:c r="EA310" s="174" t="str">
        <x:v>Pending</x:v>
      </x:c>
      <x:c r="EB310" s="175" t="str">
        <x:f>IF(L310="","",IF(EC310="READY","Yes","No / Pending"))</x:f>
        <x:v>No / Pending</x:v>
      </x:c>
      <x:c r="EC310" s="174" t="str">
        <x:f>IF(L310="","",IF(OR(ISNUMBER(SEARCH("Retracted Publication",Q310)),CM310="Retracted",CN310="Retracted",CM310="Expression of Concern",CN310="Expression of Concern",F310="Not used",CG310="Critical",CH310="High",CH310="Critical"),"BLOCKED — integrity or use restriction",IF(AND(CJ310="Yes",CK310="Yes",CL310="Yes"),IF(AND(CM310="Clear",CN310="Verified — clear"),IF(AND(AND(LEN(TRIM(CF310))&gt;0,LEFT(LOWER(TRIM(CF310)),7)&lt;&gt;"pending"),OR(CG310="High",CG310="Moderate"),OR(CH310="Low",CH310="Some concerns",CH310="Not applicable")),IF(AND(DD310="No",OR(DE310="HIGH",DE310="CONDITIONAL"),AND(LEN(TRIM(DF310))&gt;0,LEFT(LOWER(TRIM(DF310)),7)&lt;&gt;"pending")),IF(AND(AND(LEN(TRIM(DT310))&gt;0,LEFT(LOWER(TRIM(DT310)),7)&lt;&gt;"pending"),AND(LEN(TRIM(DU310))&gt;0,LEFT(LOWER(TRIM(DU310)),7)&lt;&gt;"pending"),OR(AND(LEN(TRIM(DV310))&gt;0,LEFT(LOWER(TRIM(DV310)),7)&lt;&gt;"pending"),AND(LEN(TRIM(DW310))&gt;0,LEFT(LOWER(TRIM(DW310)),7)&lt;&gt;"pending")),AND(LEN(TRIM(DX310))&gt;0,LEFT(LOWER(TRIM(DX310)),7)&lt;&gt;"pending")),IF(AND(F310="Claim-ready",OR(EA310="Strong",EA310="Moderate"),AND(LEN(TRIM(G310))&gt;0,LEFT(LOWER(TRIM(G310)),7)&lt;&gt;"pending"),G310&lt;&gt;"No substantive use decision is permitted from identification metadata alone.",AND(LEN(TRIM(DZ310))&gt;0,LEFT(LOWER(TRIM(DZ310)),7)&lt;&gt;"pending"),DZ310&lt;&gt;"Identification metadata alone does not permit any substantive scientific, causal, operational, or institutional claim.",AND(LEN(TRIM(EI310))&gt;0,LEFT(LOWER(TRIM(EI310)),7)&lt;&gt;"pending"),ISNUMBER(EH310),EH310&gt;0),"READY","PENDING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0" s="174" t="str">
        <x:v>Pending</x:v>
      </x:c>
      <x:c r="EE310" s="174"/>
      <x:c r="EF310" s="174" t="str">
        <x:v>Pending</x:v>
      </x:c>
      <x:c r="EG310" s="174" t="str">
        <x:v>Pending</x:v>
      </x:c>
      <x:c r="EH310" s="177"/>
      <x:c r="EI310" s="500"/>
      <x:c r="EJ310" s="174"/>
      <x:c r="EK310" s="174" t="str">
        <x:v>Pending</x:v>
      </x:c>
      <x:c r="EL310" s="177" t="n">
        <x:v>46272</x:v>
      </x:c>
      <x:c r="EM310" s="174" t="str">
        <x:v>Production PubMed record imported and reconciled to Zotero item F5KZPR77;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310" s="181" t="n">
        <x:f>IF(L310="","",(IF(N310&lt;&gt;"",1,0)+IF(O310&lt;&gt;"",1,0)+IF(AJ310&lt;&gt;"",1,0)+IF(AU310&lt;&gt;"",1,0)+IF(BE310&lt;&gt;"",1,0)+IF(CF310&lt;&gt;"",1,0)+IF(CJ310="Yes",1,0)+IF(CL310="Yes",1,0)+IF(DE310&lt;&gt;"Pending",1,0)+IF(F310&lt;&gt;"",1,0)+IF(DZ310&lt;&gt;"",1,0)+IF(EI310&lt;&gt;"",1,0))/12)</x:f>
        <x:v>0.5</x:v>
      </x:c>
    </x:row>
    <x:row r="311">
      <x:c r="A311" s="175" t="str">
        <x:v>EV-0308</x:v>
      </x:c>
      <x:c r="B311" s="174" t="str">
        <x:v>Integrity check</x:v>
      </x:c>
      <x:c r="C311" s="175" t="str">
        <x:f>IF(L311="","",IF(LEFT(EC311,7)="BLOCKED","🔴 Do not use for conclusion",IF(EB311="Yes","🟢 Claim-ready","🟡 Caution / context")))</x:f>
        <x:v>🟡 Caution / context</x:v>
      </x:c>
      <x:c r="D311" s="174" t="str">
        <x:f>IF(L311="","",EC311)</x:f>
        <x:v>PENDING — appropriate appraisal</x:v>
      </x:c>
      <x:c r="E311" s="174" t="str">
        <x:v>P3 — Medium</x:v>
      </x:c>
      <x:c r="F311" s="174" t="str">
        <x:v>Pending</x:v>
      </x:c>
      <x:c r="G311" s="174" t="str">
        <x:v>Title/abstract identify an explicit tactical/public-safety context and readiness domain; retain for full-text assessment.</x:v>
      </x:c>
      <x:c r="H311" s="174" t="str">
        <x:v>Obtain and review lawful full text; confirm human adjudication; then select a design-specific appraisal instrument.</x:v>
      </x:c>
      <x:c r="I311" s="174"/>
      <x:c r="J311" s="174" t="str">
        <x:v>A — Core</x:v>
      </x:c>
      <x:c r="K311" s="174" t="str">
        <x:v>IDENTIFIED</x:v>
      </x:c>
      <x:c r="L311" s="174" t="str">
        <x:v>Fitness profile and training of Special Operation Forces: a comparison with sports athletes.</x:v>
      </x:c>
      <x:c r="M311" s="174"/>
      <x:c r="N311" s="174" t="str">
        <x:v>Dossegger, Alain; Gsponer, Thomas; Fluck, Martin; Protte, Christian; Wyss, Thomas; Hausler, Eric; Gerber, Markus; Faude, Oliver</x:v>
      </x:c>
      <x:c r="O311" s="176" t="n">
        <x:v>2025</x:v>
      </x:c>
      <x:c r="P311" s="174" t="str">
        <x:v>Frontiers in sports and active living</x:v>
      </x:c>
      <x:c r="Q311" s="174" t="str">
        <x:v>Journal Article</x:v>
      </x:c>
      <x:c r="R311" s="174" t="str">
        <x:v>Unclear</x:v>
      </x:c>
      <x:c r="S311" s="174" t="str">
        <x:v>Unknown</x:v>
      </x:c>
      <x:c r="T311" s="174" t="str">
        <x:v>eng</x:v>
      </x:c>
      <x:c r="U311" s="174" t="str">
        <x:v>https://pubmed.ncbi.nlm.nih.gov/40469387/</x:v>
      </x:c>
      <x:c r="V311" s="174" t="str">
        <x:v>10.3389/fspor.2025.1594714</x:v>
      </x:c>
      <x:c r="W311" s="175" t="str">
        <x:f>IF(V311="","",LOWER(SUBSTITUTE(SUBSTITUTE(SUBSTITUTE(SUBSTITUTE(TRIM(V311),"https://doi.org/",""),"http://doi.org/",""),"https://dx.doi.org/",""),"doi:","")))</x:f>
        <x:v>10.3389/fspor.2025.1594714</x:v>
      </x:c>
      <x:c r="X311" s="174" t="str">
        <x:v>40469387</x:v>
      </x:c>
      <x:c r="Y311" s="174" t="str">
        <x:v>PMC12133949</x:v>
      </x:c>
      <x:c r="Z311" s="174"/>
      <x:c r="AA311" s="174" t="str">
        <x:v>PubMed/MEDLINE</x:v>
      </x:c>
      <x:c r="AB311" s="174" t="str">
        <x:v>PUBMED-A-v1.0-2026-08-28</x:v>
      </x:c>
      <x:c r="AC311" s="174" t="str">
        <x:v>SP-PUBMED-A-20260828</x:v>
      </x:c>
      <x:c r="AD311" s="177" t="n">
        <x:v>46262</x:v>
      </x:c>
      <x:c r="AE311" s="177" t="n">
        <x:v>46272</x:v>
      </x:c>
      <x:c r="AF311" s="174" t="str">
        <x:v>LB3TQI7V</x:v>
      </x:c>
      <x:c r="AG311" s="174"/>
      <x:c r="AH311" s="174" t="str">
        <x:v>Tactical Athlete → Operational Readiness Brazil</x:v>
      </x:c>
      <x:c r="AI311" s="174" t="str">
        <x:v>evidence-family:A</x:v>
      </x:c>
      <x:c r="AJ311" s="174"/>
      <x:c r="AK311" s="175" t="str">
        <x:f>IF(AJ311="","",IF(OR(LOWER(AJ311)="brazil",LOWER(AJ311)="brasil"),"Yes","No"))</x:f>
      </x:c>
      <x:c r="AL311" s="174"/>
      <x:c r="AM311" s="174"/>
      <x:c r="AN311" s="174"/>
      <x:c r="AO311" s="178"/>
      <x:c r="AP311" s="174"/>
      <x:c r="AQ311" s="174"/>
      <x:c r="AR311" s="174"/>
      <x:c r="AS311" s="174"/>
      <x:c r="AT311" s="174"/>
      <x:c r="AU311" s="174"/>
      <x:c r="AV311" s="174"/>
      <x:c r="AW311" s="174"/>
      <x:c r="AX311" s="174"/>
      <x:c r="AY311" s="174"/>
      <x:c r="AZ311" s="174"/>
      <x:c r="BA311" s="174"/>
      <x:c r="BB311" s="174"/>
      <x:c r="BC311" s="174"/>
      <x:c r="BD311" s="174"/>
      <x:c r="BE311" s="174"/>
      <x:c r="BF311" s="174"/>
      <x:c r="BG311" s="174"/>
      <x:c r="BH311" s="174"/>
      <x:c r="BI311" s="174"/>
      <x:c r="BJ311" s="174"/>
      <x:c r="BK311" s="174"/>
      <x:c r="BL311" s="174"/>
      <x:c r="BM311" s="174"/>
      <x:c r="BN311" s="174"/>
      <x:c r="BO311" s="174"/>
      <x:c r="BP311" s="174"/>
      <x:c r="BQ311" s="174"/>
      <x:c r="BR311" s="174"/>
      <x:c r="BS311" s="174"/>
      <x:c r="BT311" s="174"/>
      <x:c r="BU311" s="174"/>
      <x:c r="BV311" s="174"/>
      <x:c r="BW311" s="174"/>
      <x:c r="BX311" s="174"/>
      <x:c r="BY311" s="174"/>
      <x:c r="BZ311" s="174"/>
      <x:c r="CA311" s="174"/>
      <x:c r="CB311" s="174"/>
      <x:c r="CC311" s="174"/>
      <x:c r="CD311" s="174"/>
      <x:c r="CE311" s="174"/>
      <x:c r="CF311" s="174"/>
      <x:c r="CG311" s="174"/>
      <x:c r="CH311" s="174"/>
      <x:c r="CI311" s="179"/>
      <x:c r="CJ311" s="174" t="str">
        <x:v>Yes</x:v>
      </x:c>
      <x:c r="CK311" s="174" t="str">
        <x:v>Yes</x:v>
      </x:c>
      <x:c r="CL311" s="174" t="str">
        <x:v>Yes</x:v>
      </x:c>
      <x:c r="CM311" s="174" t="str">
        <x:v>Clear</x:v>
      </x:c>
      <x:c r="CN311" s="174" t="str">
        <x:v>Verified — clear</x:v>
      </x:c>
      <x:c r="CO311" s="177" t="n">
        <x:v>46272</x:v>
      </x:c>
      <x:c r="CP311" s="174" t="str">
        <x:v>https://pubmed.ncbi.nlm.nih.gov/40469387/</x:v>
      </x:c>
      <x:c r="CQ311" s="174"/>
      <x:c r="CR311" s="174"/>
      <x:c r="CS311" s="174"/>
      <x:c r="CT311" s="174"/>
      <x:c r="CU311" s="176"/>
      <x:c r="CV311" s="176"/>
      <x:c r="CW311" s="176"/>
      <x:c r="CX311" s="176"/>
      <x:c r="CY311" s="176"/>
      <x:c r="CZ311" s="176"/>
      <x:c r="DA311" s="176"/>
      <x:c r="DB311" s="175" t="str">
        <x:f>IF(L311="","",IF(AND(COUNT(CU311:DA311)=7,OR(CU311=0,CU311=1,CU311=2),OR(CV311=0,CV311=1,CV311=2),OR(CW311=0,CW311=1,CW311=2),OR(CX311=0,CX311=1,CX311=2),OR(CY311=0,CY311=1,CY311=2),OR(CZ311=0,CZ311=1,CZ311=2),OR(DA311=0,DA311=1,DA311=2)),SUM(CU311:DA311),""))</x:f>
      </x:c>
      <x:c r="DC311" s="180" t="str">
        <x:f>IF(DB311="","",ROUND(DB311/14*10,1))</x:f>
      </x:c>
      <x:c r="DD311" s="174" t="str">
        <x:v>Pending</x:v>
      </x:c>
      <x:c r="DE311" s="175" t="str">
        <x:f>IF(L311="","",IF(DC311="","Pending",IF(DD311="Yes","CONDITIONAL — safety override",IF(DC311&gt;=8,"HIGH",IF(DC311&gt;=5,"CONDITIONAL","LOW")))))</x:f>
        <x:v>Pending</x:v>
      </x:c>
      <x:c r="DF311" s="174" t="str">
        <x:v>Pending screening and full-text appraisal; no transferability judgment made at identification.</x:v>
      </x:c>
      <x:c r="DG311" s="174"/>
      <x:c r="DH311" s="174"/>
      <x:c r="DI311" s="174"/>
      <x:c r="DJ311" s="174"/>
      <x:c r="DK311" s="174"/>
      <x:c r="DL311" s="174"/>
      <x:c r="DM311" s="174"/>
      <x:c r="DN311" s="174"/>
      <x:c r="DO311" s="174"/>
      <x:c r="DP311" s="174"/>
      <x:c r="DQ311" s="174"/>
      <x:c r="DR311" s="174"/>
      <x:c r="DS311" s="174"/>
      <x:c r="DT311" s="174"/>
      <x:c r="DU311" s="174"/>
      <x:c r="DV311" s="174"/>
      <x:c r="DW311" s="174"/>
      <x:c r="DX311" s="174"/>
      <x:c r="DY311" s="174"/>
      <x:c r="DZ311" s="174" t="str">
        <x:v>Title/abstract screening alone does not establish effectiveness, causality, methodological quality, transferability to Brazilian public safety or an institutional recommendation.</x:v>
      </x:c>
      <x:c r="EA311" s="174" t="str">
        <x:v>Pending</x:v>
      </x:c>
      <x:c r="EB311" s="175" t="str">
        <x:f>IF(L311="","",IF(EC311="READY","Yes","No / Pending"))</x:f>
        <x:v>No / Pending</x:v>
      </x:c>
      <x:c r="EC311" s="174" t="str">
        <x:f>IF(L311="","",IF(OR(ISNUMBER(SEARCH("Retracted Publication",Q311)),CM311="Retracted",CN311="Retracted",CM311="Expression of Concern",CN311="Expression of Concern",F311="Not used",CG311="Critical",CH311="High",CH311="Critical"),"BLOCKED — integrity or use restriction",IF(AND(CJ311="Yes",CK311="Yes",CL311="Yes"),IF(AND(CM311="Clear",CN311="Verified — clear"),IF(AND(AND(LEN(TRIM(CF311))&gt;0,LEFT(LOWER(TRIM(CF311)),7)&lt;&gt;"pending"),OR(CG311="High",CG311="Moderate"),OR(CH311="Low",CH311="Some concerns",CH311="Not applicable")),IF(AND(DD311="No",OR(DE311="HIGH",DE311="CONDITIONAL"),AND(LEN(TRIM(DF311))&gt;0,LEFT(LOWER(TRIM(DF311)),7)&lt;&gt;"pending")),IF(AND(AND(LEN(TRIM(DT311))&gt;0,LEFT(LOWER(TRIM(DT311)),7)&lt;&gt;"pending"),AND(LEN(TRIM(DU311))&gt;0,LEFT(LOWER(TRIM(DU311)),7)&lt;&gt;"pending"),OR(AND(LEN(TRIM(DV311))&gt;0,LEFT(LOWER(TRIM(DV311)),7)&lt;&gt;"pending"),AND(LEN(TRIM(DW311))&gt;0,LEFT(LOWER(TRIM(DW311)),7)&lt;&gt;"pending")),AND(LEN(TRIM(DX311))&gt;0,LEFT(LOWER(TRIM(DX311)),7)&lt;&gt;"pending")),IF(AND(F311="Claim-ready",OR(EA311="Strong",EA311="Moderate"),AND(LEN(TRIM(G311))&gt;0,LEFT(LOWER(TRIM(G311)),7)&lt;&gt;"pending"),G311&lt;&gt;"No substantive use decision is permitted from identification metadata alone.",AND(LEN(TRIM(DZ311))&gt;0,LEFT(LOWER(TRIM(DZ311)),7)&lt;&gt;"pending"),DZ311&lt;&gt;"Identification metadata alone does not permit any substantive scientific, causal, operational, or institutional claim.",AND(LEN(TRIM(EI311))&gt;0,LEFT(LOWER(TRIM(EI311)),7)&lt;&gt;"pending"),ISNUMBER(EH311),EH311&gt;0),"READY","PENDING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1" s="174" t="str">
        <x:v>Pending</x:v>
      </x:c>
      <x:c r="EE311" s="174"/>
      <x:c r="EF311" s="174" t="str">
        <x:v>Pending</x:v>
      </x:c>
      <x:c r="EG311" s="174" t="str">
        <x:v>Pending</x:v>
      </x:c>
      <x:c r="EH311" s="177"/>
      <x:c r="EI311" s="500"/>
      <x:c r="EJ311" s="174"/>
      <x:c r="EK311" s="174" t="str">
        <x:v>Pending</x:v>
      </x:c>
      <x:c r="EL311" s="177" t="n">
        <x:v>46272</x:v>
      </x:c>
      <x:c r="EM311" s="174" t="str">
        <x:v>Production PubMed record imported and reconciled to Zotero item LB3TQI7V;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1" s="181" t="n">
        <x:f>IF(L311="","",(IF(N311&lt;&gt;"",1,0)+IF(O311&lt;&gt;"",1,0)+IF(AJ311&lt;&gt;"",1,0)+IF(AU311&lt;&gt;"",1,0)+IF(BE311&lt;&gt;"",1,0)+IF(CF311&lt;&gt;"",1,0)+IF(CJ311="Yes",1,0)+IF(CL311="Yes",1,0)+IF(DE311&lt;&gt;"Pending",1,0)+IF(F311&lt;&gt;"",1,0)+IF(DZ311&lt;&gt;"",1,0)+IF(EI311&lt;&gt;"",1,0))/12)</x:f>
        <x:v>0.5</x:v>
      </x:c>
    </x:row>
    <x:row r="312">
      <x:c r="A312" s="175" t="str">
        <x:v>EV-0309</x:v>
      </x:c>
      <x:c r="B312" s="174" t="str">
        <x:v>Integrity check</x:v>
      </x:c>
      <x:c r="C312" s="175" t="str">
        <x:f>IF(L312="","",IF(LEFT(EC312,7)="BLOCKED","🔴 Do not use for conclusion",IF(EB312="Yes","🟢 Claim-ready","🟡 Caution / context")))</x:f>
        <x:v>🟡 Caution / context</x:v>
      </x:c>
      <x:c r="D312" s="174" t="str">
        <x:f>IF(L312="","",EC312)</x:f>
        <x:v>PENDING — appropriate appraisal</x:v>
      </x:c>
      <x:c r="E312" s="174" t="str">
        <x:v>P3 — Medium</x:v>
      </x:c>
      <x:c r="F312" s="174" t="str">
        <x:v>Pending</x:v>
      </x:c>
      <x:c r="G312" s="174" t="str">
        <x:v>Title/abstract identify an explicit operational APHT/medical-readiness topic; retain for full-text assessment.</x:v>
      </x:c>
      <x:c r="H312" s="174" t="str">
        <x:v>Obtain and review lawful full text; confirm human adjudication; then select a design-specific appraisal instrument.</x:v>
      </x:c>
      <x:c r="I312" s="174"/>
      <x:c r="J312" s="174" t="str">
        <x:v>A — Core</x:v>
      </x:c>
      <x:c r="K312" s="174" t="str">
        <x:v>IDENTIFIED</x:v>
      </x:c>
      <x:c r="L312" s="174" t="str">
        <x:v>Medical Direction Needs Analysis: Codifying a Medical Directors Course to Meet the Demands of Modern Combat Care.</x:v>
      </x:c>
      <x:c r="M312" s="174"/>
      <x:c r="N312" s="174" t="str">
        <x:v>Lowe, Joshua; Kretz, Eric; Raetz, Emily; Hudson, Ian; Long, Adrianna; Ely, Rachel; Hewitt, Christopher; Harper, Stephen; Roszko, Paul; Cunningham, Cord; Jacobson, Eric; Schmitz, Gillian; Walrath, Benjamin; Mabry, Robert; Kharod, Chetan</x:v>
      </x:c>
      <x:c r="O312" s="176" t="n">
        <x:v>2025</x:v>
      </x:c>
      <x:c r="P312" s="174" t="str">
        <x:v>Military medicine</x:v>
      </x:c>
      <x:c r="Q312" s="174" t="str">
        <x:v>Journal Article</x:v>
      </x:c>
      <x:c r="R312" s="174" t="str">
        <x:v>Unclear</x:v>
      </x:c>
      <x:c r="S312" s="174" t="str">
        <x:v>Unknown</x:v>
      </x:c>
      <x:c r="T312" s="174" t="str">
        <x:v>eng</x:v>
      </x:c>
      <x:c r="U312" s="174" t="str">
        <x:v>https://pubmed.ncbi.nlm.nih.gov/40448926/</x:v>
      </x:c>
      <x:c r="V312" s="174" t="str">
        <x:v>10.1093/milmed/usaf245</x:v>
      </x:c>
      <x:c r="W312" s="175" t="str">
        <x:f>IF(V312="","",LOWER(SUBSTITUTE(SUBSTITUTE(SUBSTITUTE(SUBSTITUTE(TRIM(V312),"https://doi.org/",""),"http://doi.org/",""),"https://dx.doi.org/",""),"doi:","")))</x:f>
        <x:v>10.1093/milmed/usaf245</x:v>
      </x:c>
      <x:c r="X312" s="174" t="str">
        <x:v>40448926</x:v>
      </x:c>
      <x:c r="Y312" s="174" t="str"/>
      <x:c r="Z312" s="174"/>
      <x:c r="AA312" s="174" t="str">
        <x:v>PubMed/MEDLINE</x:v>
      </x:c>
      <x:c r="AB312" s="174" t="str">
        <x:v>PUBMED-A-v1.0-2026-08-28; PUBMED-B-v1.0-2026-08-28</x:v>
      </x:c>
      <x:c r="AC312" s="174" t="str">
        <x:v>SP-PUBMED-A-20260828; SP-PUBMED-B-20260828</x:v>
      </x:c>
      <x:c r="AD312" s="177" t="n">
        <x:v>46262</x:v>
      </x:c>
      <x:c r="AE312" s="177" t="n">
        <x:v>46272</x:v>
      </x:c>
      <x:c r="AF312" s="174" t="str">
        <x:v>26DQPVJU</x:v>
      </x:c>
      <x:c r="AG312" s="174"/>
      <x:c r="AH312" s="174" t="str">
        <x:v>Tactical Athlete → Operational Readiness Brazil</x:v>
      </x:c>
      <x:c r="AI312" s="174" t="str">
        <x:v>evidence-family:B; evidence-family:A</x:v>
      </x:c>
      <x:c r="AJ312" s="174"/>
      <x:c r="AK312" s="175" t="str">
        <x:f>IF(AJ312="","",IF(OR(LOWER(AJ312)="brazil",LOWER(AJ312)="brasil"),"Yes","No"))</x:f>
      </x:c>
      <x:c r="AL312" s="174"/>
      <x:c r="AM312" s="174"/>
      <x:c r="AN312" s="174"/>
      <x:c r="AO312" s="178"/>
      <x:c r="AP312" s="174"/>
      <x:c r="AQ312" s="174"/>
      <x:c r="AR312" s="174"/>
      <x:c r="AS312" s="174"/>
      <x:c r="AT312" s="174"/>
      <x:c r="AU312" s="174"/>
      <x:c r="AV312" s="174"/>
      <x:c r="AW312" s="174"/>
      <x:c r="AX312" s="174"/>
      <x:c r="AY312" s="174"/>
      <x:c r="AZ312" s="174"/>
      <x:c r="BA312" s="174"/>
      <x:c r="BB312" s="174"/>
      <x:c r="BC312" s="174"/>
      <x:c r="BD312" s="174"/>
      <x:c r="BE312" s="174"/>
      <x:c r="BF312" s="174"/>
      <x:c r="BG312" s="174"/>
      <x:c r="BH312" s="174"/>
      <x:c r="BI312" s="174"/>
      <x:c r="BJ312" s="174"/>
      <x:c r="BK312" s="174"/>
      <x:c r="BL312" s="174"/>
      <x:c r="BM312" s="174"/>
      <x:c r="BN312" s="174"/>
      <x:c r="BO312" s="174"/>
      <x:c r="BP312" s="174"/>
      <x:c r="BQ312" s="174"/>
      <x:c r="BR312" s="174"/>
      <x:c r="BS312" s="174"/>
      <x:c r="BT312" s="174"/>
      <x:c r="BU312" s="174"/>
      <x:c r="BV312" s="174"/>
      <x:c r="BW312" s="174"/>
      <x:c r="BX312" s="174"/>
      <x:c r="BY312" s="174"/>
      <x:c r="BZ312" s="174"/>
      <x:c r="CA312" s="174"/>
      <x:c r="CB312" s="174"/>
      <x:c r="CC312" s="174"/>
      <x:c r="CD312" s="174"/>
      <x:c r="CE312" s="174"/>
      <x:c r="CF312" s="174"/>
      <x:c r="CG312" s="174"/>
      <x:c r="CH312" s="174"/>
      <x:c r="CI312" s="179"/>
      <x:c r="CJ312" s="174" t="str">
        <x:v>Yes</x:v>
      </x:c>
      <x:c r="CK312" s="174" t="str">
        <x:v>Yes</x:v>
      </x:c>
      <x:c r="CL312" s="174" t="str">
        <x:v>Yes</x:v>
      </x:c>
      <x:c r="CM312" s="174" t="str">
        <x:v>Clear</x:v>
      </x:c>
      <x:c r="CN312" s="174" t="str">
        <x:v>Verified — clear</x:v>
      </x:c>
      <x:c r="CO312" s="177" t="n">
        <x:v>46272</x:v>
      </x:c>
      <x:c r="CP312" s="174" t="str">
        <x:v>https://pubmed.ncbi.nlm.nih.gov/40448926/</x:v>
      </x:c>
      <x:c r="CQ312" s="174"/>
      <x:c r="CR312" s="174"/>
      <x:c r="CS312" s="174"/>
      <x:c r="CT312" s="174"/>
      <x:c r="CU312" s="176"/>
      <x:c r="CV312" s="176"/>
      <x:c r="CW312" s="176"/>
      <x:c r="CX312" s="176"/>
      <x:c r="CY312" s="176"/>
      <x:c r="CZ312" s="176"/>
      <x:c r="DA312" s="176"/>
      <x:c r="DB312" s="175" t="str">
        <x:f>IF(L312="","",IF(AND(COUNT(CU312:DA312)=7,OR(CU312=0,CU312=1,CU312=2),OR(CV312=0,CV312=1,CV312=2),OR(CW312=0,CW312=1,CW312=2),OR(CX312=0,CX312=1,CX312=2),OR(CY312=0,CY312=1,CY312=2),OR(CZ312=0,CZ312=1,CZ312=2),OR(DA312=0,DA312=1,DA312=2)),SUM(CU312:DA312),""))</x:f>
      </x:c>
      <x:c r="DC312" s="180" t="str">
        <x:f>IF(DB312="","",ROUND(DB312/14*10,1))</x:f>
      </x:c>
      <x:c r="DD312" s="174" t="str">
        <x:v>Pending</x:v>
      </x:c>
      <x:c r="DE312" s="175" t="str">
        <x:f>IF(L312="","",IF(DC312="","Pending",IF(DD312="Yes","CONDITIONAL — safety override",IF(DC312&gt;=8,"HIGH",IF(DC312&gt;=5,"CONDITIONAL","LOW")))))</x:f>
        <x:v>Pending</x:v>
      </x:c>
      <x:c r="DF312" s="174" t="str">
        <x:v>Pending screening and full-text appraisal; no transferability judgment made at identification.</x:v>
      </x:c>
      <x:c r="DG312" s="174"/>
      <x:c r="DH312" s="174"/>
      <x:c r="DI312" s="174"/>
      <x:c r="DJ312" s="174"/>
      <x:c r="DK312" s="174"/>
      <x:c r="DL312" s="174"/>
      <x:c r="DM312" s="174"/>
      <x:c r="DN312" s="174"/>
      <x:c r="DO312" s="174"/>
      <x:c r="DP312" s="174"/>
      <x:c r="DQ312" s="174"/>
      <x:c r="DR312" s="174"/>
      <x:c r="DS312" s="174"/>
      <x:c r="DT312" s="174"/>
      <x:c r="DU312" s="174"/>
      <x:c r="DV312" s="174"/>
      <x:c r="DW312" s="174"/>
      <x:c r="DX312" s="174"/>
      <x:c r="DY312" s="174"/>
      <x:c r="DZ312" s="174" t="str">
        <x:v>Title/abstract screening alone does not establish effectiveness, causality, methodological quality, transferability to Brazilian public safety or an institutional recommendation.</x:v>
      </x:c>
      <x:c r="EA312" s="174" t="str">
        <x:v>Pending</x:v>
      </x:c>
      <x:c r="EB312" s="175" t="str">
        <x:f>IF(L312="","",IF(EC312="READY","Yes","No / Pending"))</x:f>
        <x:v>No / Pending</x:v>
      </x:c>
      <x:c r="EC312" s="174" t="str">
        <x:f>IF(L312="","",IF(OR(ISNUMBER(SEARCH("Retracted Publication",Q312)),CM312="Retracted",CN312="Retracted",CM312="Expression of Concern",CN312="Expression of Concern",F312="Not used",CG312="Critical",CH312="High",CH312="Critical"),"BLOCKED — integrity or use restriction",IF(AND(CJ312="Yes",CK312="Yes",CL312="Yes"),IF(AND(CM312="Clear",CN312="Verified — clear"),IF(AND(AND(LEN(TRIM(CF312))&gt;0,LEFT(LOWER(TRIM(CF312)),7)&lt;&gt;"pending"),OR(CG312="High",CG312="Moderate"),OR(CH312="Low",CH312="Some concerns",CH312="Not applicable")),IF(AND(DD312="No",OR(DE312="HIGH",DE312="CONDITIONAL"),AND(LEN(TRIM(DF312))&gt;0,LEFT(LOWER(TRIM(DF312)),7)&lt;&gt;"pending")),IF(AND(AND(LEN(TRIM(DT312))&gt;0,LEFT(LOWER(TRIM(DT312)),7)&lt;&gt;"pending"),AND(LEN(TRIM(DU312))&gt;0,LEFT(LOWER(TRIM(DU312)),7)&lt;&gt;"pending"),OR(AND(LEN(TRIM(DV312))&gt;0,LEFT(LOWER(TRIM(DV312)),7)&lt;&gt;"pending"),AND(LEN(TRIM(DW312))&gt;0,LEFT(LOWER(TRIM(DW312)),7)&lt;&gt;"pending")),AND(LEN(TRIM(DX312))&gt;0,LEFT(LOWER(TRIM(DX312)),7)&lt;&gt;"pending")),IF(AND(F312="Claim-ready",OR(EA312="Strong",EA312="Moderate"),AND(LEN(TRIM(G312))&gt;0,LEFT(LOWER(TRIM(G312)),7)&lt;&gt;"pending"),G312&lt;&gt;"No substantive use decision is permitted from identification metadata alone.",AND(LEN(TRIM(DZ312))&gt;0,LEFT(LOWER(TRIM(DZ312)),7)&lt;&gt;"pending"),DZ312&lt;&gt;"Identification metadata alone does not permit any substantive scientific, causal, operational, or institutional claim.",AND(LEN(TRIM(EI312))&gt;0,LEFT(LOWER(TRIM(EI312)),7)&lt;&gt;"pending"),ISNUMBER(EH312),EH312&gt;0),"READY","PENDING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2" s="174" t="str">
        <x:v>Pending</x:v>
      </x:c>
      <x:c r="EE312" s="174"/>
      <x:c r="EF312" s="174" t="str">
        <x:v>Pending</x:v>
      </x:c>
      <x:c r="EG312" s="174" t="str">
        <x:v>Pending</x:v>
      </x:c>
      <x:c r="EH312" s="177"/>
      <x:c r="EI312" s="500"/>
      <x:c r="EJ312" s="174"/>
      <x:c r="EK312" s="174" t="str">
        <x:v>Pending</x:v>
      </x:c>
      <x:c r="EL312" s="177" t="n">
        <x:v>46272</x:v>
      </x:c>
      <x:c r="EM312" s="174" t="str">
        <x:v>Production PubMed record imported and reconciled to Zotero item 26DQPVJU;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2" s="181" t="n">
        <x:f>IF(L312="","",(IF(N312&lt;&gt;"",1,0)+IF(O312&lt;&gt;"",1,0)+IF(AJ312&lt;&gt;"",1,0)+IF(AU312&lt;&gt;"",1,0)+IF(BE312&lt;&gt;"",1,0)+IF(CF312&lt;&gt;"",1,0)+IF(CJ312="Yes",1,0)+IF(CL312="Yes",1,0)+IF(DE312&lt;&gt;"Pending",1,0)+IF(F312&lt;&gt;"",1,0)+IF(DZ312&lt;&gt;"",1,0)+IF(EI312&lt;&gt;"",1,0))/12)</x:f>
        <x:v>0.5</x:v>
      </x:c>
    </x:row>
    <x:row r="313">
      <x:c r="A313" s="175" t="str">
        <x:v>EV-0310</x:v>
      </x:c>
      <x:c r="B313" s="174" t="str">
        <x:v>Integrity check</x:v>
      </x:c>
      <x:c r="C313" s="175" t="str">
        <x:f>IF(L313="","",IF(LEFT(EC313,7)="BLOCKED","🔴 Do not use for conclusion",IF(EB313="Yes","🟢 Claim-ready","🟡 Caution / context")))</x:f>
        <x:v>🟡 Caution / context</x:v>
      </x:c>
      <x:c r="D313" s="174" t="str">
        <x:f>IF(L313="","",EC313)</x:f>
        <x:v>PENDING — appropriate appraisal</x:v>
      </x:c>
      <x:c r="E313" s="174" t="str">
        <x:v>P3 — Medium</x:v>
      </x:c>
      <x:c r="F313" s="174" t="str">
        <x:v>Pending</x:v>
      </x:c>
      <x:c r="G313" s="174" t="str">
        <x:v>Title/abstract identify an explicit tactical/public-safety context and readiness domain; retain for full-text assessment.</x:v>
      </x:c>
      <x:c r="H313" s="174" t="str">
        <x:v>Obtain and review lawful full text; confirm human adjudication; then select a design-specific appraisal instrument.</x:v>
      </x:c>
      <x:c r="I313" s="174"/>
      <x:c r="J313" s="174" t="str">
        <x:v>A — Core</x:v>
      </x:c>
      <x:c r="K313" s="174" t="str">
        <x:v>IDENTIFIED</x:v>
      </x:c>
      <x:c r="L313" s="174" t="str">
        <x:v>Loaded marches: the military safe and effective tool to combat readiness.</x:v>
      </x:c>
      <x:c r="M313" s="174"/>
      <x:c r="N313" s="174" t="str">
        <x:v>Spiezia, Filippo; Oliva, Francesco; Maffulli, Nicola</x:v>
      </x:c>
      <x:c r="O313" s="176" t="n">
        <x:v>2025</x:v>
      </x:c>
      <x:c r="P313" s="174" t="str">
        <x:v>British medical bulletin</x:v>
      </x:c>
      <x:c r="Q313" s="174" t="str">
        <x:v>Journal Article; Review</x:v>
      </x:c>
      <x:c r="R313" s="174" t="str">
        <x:v>Unclear</x:v>
      </x:c>
      <x:c r="S313" s="174" t="str">
        <x:v>Unknown</x:v>
      </x:c>
      <x:c r="T313" s="174" t="str">
        <x:v>eng</x:v>
      </x:c>
      <x:c r="U313" s="174" t="str">
        <x:v>https://pubmed.ncbi.nlm.nih.gov/40442982/</x:v>
      </x:c>
      <x:c r="V313" s="174" t="str">
        <x:v>10.1093/bmb/ldaf005</x:v>
      </x:c>
      <x:c r="W313" s="175" t="str">
        <x:f>IF(V313="","",LOWER(SUBSTITUTE(SUBSTITUTE(SUBSTITUTE(SUBSTITUTE(TRIM(V313),"https://doi.org/",""),"http://doi.org/",""),"https://dx.doi.org/",""),"doi:","")))</x:f>
        <x:v>10.1093/bmb/ldaf005</x:v>
      </x:c>
      <x:c r="X313" s="174" t="str">
        <x:v>40442982</x:v>
      </x:c>
      <x:c r="Y313" s="174" t="str"/>
      <x:c r="Z313" s="174"/>
      <x:c r="AA313" s="174" t="str">
        <x:v>PubMed/MEDLINE</x:v>
      </x:c>
      <x:c r="AB313" s="174" t="str">
        <x:v>PUBMED-A-v1.0-2026-08-28</x:v>
      </x:c>
      <x:c r="AC313" s="174" t="str">
        <x:v>SP-PUBMED-A-20260828</x:v>
      </x:c>
      <x:c r="AD313" s="177" t="n">
        <x:v>46262</x:v>
      </x:c>
      <x:c r="AE313" s="177" t="n">
        <x:v>46272</x:v>
      </x:c>
      <x:c r="AF313" s="174" t="str">
        <x:v>ZLIR6VF8</x:v>
      </x:c>
      <x:c r="AG313" s="174"/>
      <x:c r="AH313" s="174" t="str">
        <x:v>Tactical Athlete → Operational Readiness Brazil</x:v>
      </x:c>
      <x:c r="AI313" s="174" t="str">
        <x:v>evidence-family:A</x:v>
      </x:c>
      <x:c r="AJ313" s="174"/>
      <x:c r="AK313" s="175" t="str">
        <x:f>IF(AJ313="","",IF(OR(LOWER(AJ313)="brazil",LOWER(AJ313)="brasil"),"Yes","No"))</x:f>
      </x:c>
      <x:c r="AL313" s="174"/>
      <x:c r="AM313" s="174"/>
      <x:c r="AN313" s="174"/>
      <x:c r="AO313" s="178"/>
      <x:c r="AP313" s="174"/>
      <x:c r="AQ313" s="174"/>
      <x:c r="AR313" s="174"/>
      <x:c r="AS313" s="174"/>
      <x:c r="AT313" s="174"/>
      <x:c r="AU313" s="174"/>
      <x:c r="AV313" s="174"/>
      <x:c r="AW313" s="174"/>
      <x:c r="AX313" s="174"/>
      <x:c r="AY313" s="174"/>
      <x:c r="AZ313" s="174"/>
      <x:c r="BA313" s="174"/>
      <x:c r="BB313" s="174"/>
      <x:c r="BC313" s="174"/>
      <x:c r="BD313" s="174"/>
      <x:c r="BE313" s="174"/>
      <x:c r="BF313" s="174"/>
      <x:c r="BG313" s="174"/>
      <x:c r="BH313" s="174"/>
      <x:c r="BI313" s="174"/>
      <x:c r="BJ313" s="174"/>
      <x:c r="BK313" s="174"/>
      <x:c r="BL313" s="174"/>
      <x:c r="BM313" s="174"/>
      <x:c r="BN313" s="174"/>
      <x:c r="BO313" s="174"/>
      <x:c r="BP313" s="174"/>
      <x:c r="BQ313" s="174"/>
      <x:c r="BR313" s="174"/>
      <x:c r="BS313" s="174"/>
      <x:c r="BT313" s="174"/>
      <x:c r="BU313" s="174"/>
      <x:c r="BV313" s="174"/>
      <x:c r="BW313" s="174"/>
      <x:c r="BX313" s="174"/>
      <x:c r="BY313" s="174"/>
      <x:c r="BZ313" s="174"/>
      <x:c r="CA313" s="174"/>
      <x:c r="CB313" s="174"/>
      <x:c r="CC313" s="174"/>
      <x:c r="CD313" s="174"/>
      <x:c r="CE313" s="174"/>
      <x:c r="CF313" s="174"/>
      <x:c r="CG313" s="174"/>
      <x:c r="CH313" s="174"/>
      <x:c r="CI313" s="179"/>
      <x:c r="CJ313" s="174" t="str">
        <x:v>Yes</x:v>
      </x:c>
      <x:c r="CK313" s="174" t="str">
        <x:v>Yes</x:v>
      </x:c>
      <x:c r="CL313" s="174" t="str">
        <x:v>Yes</x:v>
      </x:c>
      <x:c r="CM313" s="174" t="str">
        <x:v>Clear</x:v>
      </x:c>
      <x:c r="CN313" s="174" t="str">
        <x:v>Verified — clear</x:v>
      </x:c>
      <x:c r="CO313" s="177" t="n">
        <x:v>46272</x:v>
      </x:c>
      <x:c r="CP313" s="174" t="str">
        <x:v>https://pubmed.ncbi.nlm.nih.gov/40442982/</x:v>
      </x:c>
      <x:c r="CQ313" s="174"/>
      <x:c r="CR313" s="174"/>
      <x:c r="CS313" s="174"/>
      <x:c r="CT313" s="174"/>
      <x:c r="CU313" s="176"/>
      <x:c r="CV313" s="176"/>
      <x:c r="CW313" s="176"/>
      <x:c r="CX313" s="176"/>
      <x:c r="CY313" s="176"/>
      <x:c r="CZ313" s="176"/>
      <x:c r="DA313" s="176"/>
      <x:c r="DB313" s="175" t="str">
        <x:f>IF(L313="","",IF(AND(COUNT(CU313:DA313)=7,OR(CU313=0,CU313=1,CU313=2),OR(CV313=0,CV313=1,CV313=2),OR(CW313=0,CW313=1,CW313=2),OR(CX313=0,CX313=1,CX313=2),OR(CY313=0,CY313=1,CY313=2),OR(CZ313=0,CZ313=1,CZ313=2),OR(DA313=0,DA313=1,DA313=2)),SUM(CU313:DA313),""))</x:f>
      </x:c>
      <x:c r="DC313" s="180" t="str">
        <x:f>IF(DB313="","",ROUND(DB313/14*10,1))</x:f>
      </x:c>
      <x:c r="DD313" s="174" t="str">
        <x:v>Pending</x:v>
      </x:c>
      <x:c r="DE313" s="175" t="str">
        <x:f>IF(L313="","",IF(DC313="","Pending",IF(DD313="Yes","CONDITIONAL — safety override",IF(DC313&gt;=8,"HIGH",IF(DC313&gt;=5,"CONDITIONAL","LOW")))))</x:f>
        <x:v>Pending</x:v>
      </x:c>
      <x:c r="DF313" s="174" t="str">
        <x:v>Pending screening and full-text appraisal; no transferability judgment made at identification.</x:v>
      </x:c>
      <x:c r="DG313" s="174"/>
      <x:c r="DH313" s="174"/>
      <x:c r="DI313" s="174"/>
      <x:c r="DJ313" s="174"/>
      <x:c r="DK313" s="174"/>
      <x:c r="DL313" s="174"/>
      <x:c r="DM313" s="174"/>
      <x:c r="DN313" s="174"/>
      <x:c r="DO313" s="174"/>
      <x:c r="DP313" s="174"/>
      <x:c r="DQ313" s="174"/>
      <x:c r="DR313" s="174"/>
      <x:c r="DS313" s="174"/>
      <x:c r="DT313" s="174"/>
      <x:c r="DU313" s="174"/>
      <x:c r="DV313" s="174"/>
      <x:c r="DW313" s="174"/>
      <x:c r="DX313" s="174"/>
      <x:c r="DY313" s="174"/>
      <x:c r="DZ313" s="174" t="str">
        <x:v>Title/abstract screening alone does not establish effectiveness, causality, methodological quality, transferability to Brazilian public safety or an institutional recommendation.</x:v>
      </x:c>
      <x:c r="EA313" s="174" t="str">
        <x:v>Pending</x:v>
      </x:c>
      <x:c r="EB313" s="175" t="str">
        <x:f>IF(L313="","",IF(EC313="READY","Yes","No / Pending"))</x:f>
        <x:v>No / Pending</x:v>
      </x:c>
      <x:c r="EC313" s="174" t="str">
        <x:f>IF(L313="","",IF(OR(ISNUMBER(SEARCH("Retracted Publication",Q313)),CM313="Retracted",CN313="Retracted",CM313="Expression of Concern",CN313="Expression of Concern",F313="Not used",CG313="Critical",CH313="High",CH313="Critical"),"BLOCKED — integrity or use restriction",IF(AND(CJ313="Yes",CK313="Yes",CL313="Yes"),IF(AND(CM313="Clear",CN313="Verified — clear"),IF(AND(AND(LEN(TRIM(CF313))&gt;0,LEFT(LOWER(TRIM(CF313)),7)&lt;&gt;"pending"),OR(CG313="High",CG313="Moderate"),OR(CH313="Low",CH313="Some concerns",CH313="Not applicable")),IF(AND(DD313="No",OR(DE313="HIGH",DE313="CONDITIONAL"),AND(LEN(TRIM(DF313))&gt;0,LEFT(LOWER(TRIM(DF313)),7)&lt;&gt;"pending")),IF(AND(AND(LEN(TRIM(DT313))&gt;0,LEFT(LOWER(TRIM(DT313)),7)&lt;&gt;"pending"),AND(LEN(TRIM(DU313))&gt;0,LEFT(LOWER(TRIM(DU313)),7)&lt;&gt;"pending"),OR(AND(LEN(TRIM(DV313))&gt;0,LEFT(LOWER(TRIM(DV313)),7)&lt;&gt;"pending"),AND(LEN(TRIM(DW313))&gt;0,LEFT(LOWER(TRIM(DW313)),7)&lt;&gt;"pending")),AND(LEN(TRIM(DX313))&gt;0,LEFT(LOWER(TRIM(DX313)),7)&lt;&gt;"pending")),IF(AND(F313="Claim-ready",OR(EA313="Strong",EA313="Moderate"),AND(LEN(TRIM(G313))&gt;0,LEFT(LOWER(TRIM(G313)),7)&lt;&gt;"pending"),G313&lt;&gt;"No substantive use decision is permitted from identification metadata alone.",AND(LEN(TRIM(DZ313))&gt;0,LEFT(LOWER(TRIM(DZ313)),7)&lt;&gt;"pending"),DZ313&lt;&gt;"Identification metadata alone does not permit any substantive scientific, causal, operational, or institutional claim.",AND(LEN(TRIM(EI313))&gt;0,LEFT(LOWER(TRIM(EI313)),7)&lt;&gt;"pending"),ISNUMBER(EH313),EH313&gt;0),"READY","PENDING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3" s="174" t="str">
        <x:v>Pending</x:v>
      </x:c>
      <x:c r="EE313" s="174"/>
      <x:c r="EF313" s="174" t="str">
        <x:v>Pending</x:v>
      </x:c>
      <x:c r="EG313" s="174" t="str">
        <x:v>Pending</x:v>
      </x:c>
      <x:c r="EH313" s="177"/>
      <x:c r="EI313" s="500"/>
      <x:c r="EJ313" s="174"/>
      <x:c r="EK313" s="174" t="str">
        <x:v>Pending</x:v>
      </x:c>
      <x:c r="EL313" s="177" t="n">
        <x:v>46272</x:v>
      </x:c>
      <x:c r="EM313" s="174" t="str">
        <x:v>Production PubMed record imported and reconciled to Zotero item ZLIR6VF8;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3" s="181" t="n">
        <x:f>IF(L313="","",(IF(N313&lt;&gt;"",1,0)+IF(O313&lt;&gt;"",1,0)+IF(AJ313&lt;&gt;"",1,0)+IF(AU313&lt;&gt;"",1,0)+IF(BE313&lt;&gt;"",1,0)+IF(CF313&lt;&gt;"",1,0)+IF(CJ313="Yes",1,0)+IF(CL313="Yes",1,0)+IF(DE313&lt;&gt;"Pending",1,0)+IF(F313&lt;&gt;"",1,0)+IF(DZ313&lt;&gt;"",1,0)+IF(EI313&lt;&gt;"",1,0))/12)</x:f>
        <x:v>0.5</x:v>
      </x:c>
    </x:row>
    <x:row r="314">
      <x:c r="A314" s="175" t="str">
        <x:v>EV-0311</x:v>
      </x:c>
      <x:c r="B314" s="174" t="str">
        <x:v>Integrity check</x:v>
      </x:c>
      <x:c r="C314" s="175" t="str">
        <x:f>IF(L314="","",IF(LEFT(EC314,7)="BLOCKED","🔴 Do not use for conclusion",IF(EB314="Yes","🟢 Claim-ready","🟡 Caution / context")))</x:f>
        <x:v>🟡 Caution / context</x:v>
      </x:c>
      <x:c r="D314" s="174" t="str">
        <x:f>IF(L314="","",EC314)</x:f>
        <x:v>PENDING — appropriate appraisal</x:v>
      </x:c>
      <x:c r="E314" s="174" t="str">
        <x:v>P3 — Medium</x:v>
      </x:c>
      <x:c r="F314" s="174" t="str">
        <x:v>Pending</x:v>
      </x:c>
      <x:c r="G314" s="174" t="str">
        <x:v>Title/abstract identify an explicit tactical/public-safety context and readiness domain; retain for full-text assessment.</x:v>
      </x:c>
      <x:c r="H314" s="174" t="str">
        <x:v>Obtain and review lawful full text; confirm human adjudication; then select a design-specific appraisal instrument.</x:v>
      </x:c>
      <x:c r="I314" s="174"/>
      <x:c r="J314" s="174" t="str">
        <x:v>A — Core</x:v>
      </x:c>
      <x:c r="K314" s="174" t="str">
        <x:v>IDENTIFIED</x:v>
      </x:c>
      <x:c r="L314" s="174" t="str">
        <x:v>Efficacy and acceptability of different blood flow restriction training interventions during the rehabilitation of military personnel with lower limb musculoskeletal injuries: protocol for a two-phase randomised controlled trial.</x:v>
      </x:c>
      <x:c r="M314" s="174"/>
      <x:c r="N314" s="174" t="str">
        <x:v>Gray, Luke; Coppack, Russ J; Barker-Davies, Robert; Cassidy, Robyn P; Bennett, Alexander N; Caplan, Nick; Atkinson, Gavin; Bradshaw, Lauren; Chauhan, Janisha; Lunt, Kieran M; Hughes, Luke; Ladlow, Peter</x:v>
      </x:c>
      <x:c r="O314" s="176" t="n">
        <x:v>2025</x:v>
      </x:c>
      <x:c r="P314" s="174" t="str">
        <x:v>BMJ open</x:v>
      </x:c>
      <x:c r="Q314" s="174" t="str">
        <x:v>Clinical Trial Protocol; Journal Article</x:v>
      </x:c>
      <x:c r="R314" s="174" t="str">
        <x:v>Unclear</x:v>
      </x:c>
      <x:c r="S314" s="174" t="str">
        <x:v>Unknown</x:v>
      </x:c>
      <x:c r="T314" s="174" t="str">
        <x:v>eng</x:v>
      </x:c>
      <x:c r="U314" s="174" t="str">
        <x:v>https://pubmed.ncbi.nlm.nih.gov/40425246/</x:v>
      </x:c>
      <x:c r="V314" s="174" t="str">
        <x:v>10.1136/bmjopen-2024-096643</x:v>
      </x:c>
      <x:c r="W314" s="175" t="str">
        <x:f>IF(V314="","",LOWER(SUBSTITUTE(SUBSTITUTE(SUBSTITUTE(SUBSTITUTE(TRIM(V314),"https://doi.org/",""),"http://doi.org/",""),"https://dx.doi.org/",""),"doi:","")))</x:f>
        <x:v>10.1136/bmjopen-2024-096643</x:v>
      </x:c>
      <x:c r="X314" s="174" t="str">
        <x:v>40425246</x:v>
      </x:c>
      <x:c r="Y314" s="174" t="str">
        <x:v>PMC12107567</x:v>
      </x:c>
      <x:c r="Z314" s="174"/>
      <x:c r="AA314" s="174" t="str">
        <x:v>PubMed/MEDLINE</x:v>
      </x:c>
      <x:c r="AB314" s="174" t="str">
        <x:v>PUBMED-A-v1.0-2026-08-28</x:v>
      </x:c>
      <x:c r="AC314" s="174" t="str">
        <x:v>SP-PUBMED-A-20260828</x:v>
      </x:c>
      <x:c r="AD314" s="177" t="n">
        <x:v>46262</x:v>
      </x:c>
      <x:c r="AE314" s="177" t="n">
        <x:v>46272</x:v>
      </x:c>
      <x:c r="AF314" s="174" t="str">
        <x:v>SN8HBTA3</x:v>
      </x:c>
      <x:c r="AG314" s="174"/>
      <x:c r="AH314" s="174" t="str">
        <x:v>Tactical Athlete → Operational Readiness Brazil</x:v>
      </x:c>
      <x:c r="AI314" s="174" t="str">
        <x:v>evidence-family:A</x:v>
      </x:c>
      <x:c r="AJ314" s="174"/>
      <x:c r="AK314" s="175" t="str">
        <x:f>IF(AJ314="","",IF(OR(LOWER(AJ314)="brazil",LOWER(AJ314)="brasil"),"Yes","No"))</x:f>
      </x:c>
      <x:c r="AL314" s="174"/>
      <x:c r="AM314" s="174"/>
      <x:c r="AN314" s="174"/>
      <x:c r="AO314" s="178"/>
      <x:c r="AP314" s="174"/>
      <x:c r="AQ314" s="174"/>
      <x:c r="AR314" s="174"/>
      <x:c r="AS314" s="174"/>
      <x:c r="AT314" s="174"/>
      <x:c r="AU314" s="174"/>
      <x:c r="AV314" s="174"/>
      <x:c r="AW314" s="174"/>
      <x:c r="AX314" s="174"/>
      <x:c r="AY314" s="174"/>
      <x:c r="AZ314" s="174"/>
      <x:c r="BA314" s="174"/>
      <x:c r="BB314" s="174"/>
      <x:c r="BC314" s="174"/>
      <x:c r="BD314" s="174"/>
      <x:c r="BE314" s="174"/>
      <x:c r="BF314" s="174"/>
      <x:c r="BG314" s="174"/>
      <x:c r="BH314" s="174"/>
      <x:c r="BI314" s="174"/>
      <x:c r="BJ314" s="174"/>
      <x:c r="BK314" s="174"/>
      <x:c r="BL314" s="174"/>
      <x:c r="BM314" s="174"/>
      <x:c r="BN314" s="174"/>
      <x:c r="BO314" s="174"/>
      <x:c r="BP314" s="174"/>
      <x:c r="BQ314" s="174"/>
      <x:c r="BR314" s="174"/>
      <x:c r="BS314" s="174"/>
      <x:c r="BT314" s="174"/>
      <x:c r="BU314" s="174"/>
      <x:c r="BV314" s="174"/>
      <x:c r="BW314" s="174"/>
      <x:c r="BX314" s="174"/>
      <x:c r="BY314" s="174"/>
      <x:c r="BZ314" s="174"/>
      <x:c r="CA314" s="174"/>
      <x:c r="CB314" s="174"/>
      <x:c r="CC314" s="174"/>
      <x:c r="CD314" s="174"/>
      <x:c r="CE314" s="174"/>
      <x:c r="CF314" s="174"/>
      <x:c r="CG314" s="174"/>
      <x:c r="CH314" s="174"/>
      <x:c r="CI314" s="179"/>
      <x:c r="CJ314" s="174" t="str">
        <x:v>Yes</x:v>
      </x:c>
      <x:c r="CK314" s="174" t="str">
        <x:v>Yes</x:v>
      </x:c>
      <x:c r="CL314" s="174" t="str">
        <x:v>Yes</x:v>
      </x:c>
      <x:c r="CM314" s="174" t="str">
        <x:v>Clear</x:v>
      </x:c>
      <x:c r="CN314" s="174" t="str">
        <x:v>Verified — clear</x:v>
      </x:c>
      <x:c r="CO314" s="177" t="n">
        <x:v>46272</x:v>
      </x:c>
      <x:c r="CP314" s="174" t="str">
        <x:v>https://pubmed.ncbi.nlm.nih.gov/40425246/</x:v>
      </x:c>
      <x:c r="CQ314" s="174"/>
      <x:c r="CR314" s="174"/>
      <x:c r="CS314" s="174"/>
      <x:c r="CT314" s="174"/>
      <x:c r="CU314" s="176"/>
      <x:c r="CV314" s="176"/>
      <x:c r="CW314" s="176"/>
      <x:c r="CX314" s="176"/>
      <x:c r="CY314" s="176"/>
      <x:c r="CZ314" s="176"/>
      <x:c r="DA314" s="176"/>
      <x:c r="DB314" s="175" t="str">
        <x:f>IF(L314="","",IF(AND(COUNT(CU314:DA314)=7,OR(CU314=0,CU314=1,CU314=2),OR(CV314=0,CV314=1,CV314=2),OR(CW314=0,CW314=1,CW314=2),OR(CX314=0,CX314=1,CX314=2),OR(CY314=0,CY314=1,CY314=2),OR(CZ314=0,CZ314=1,CZ314=2),OR(DA314=0,DA314=1,DA314=2)),SUM(CU314:DA314),""))</x:f>
      </x:c>
      <x:c r="DC314" s="180" t="str">
        <x:f>IF(DB314="","",ROUND(DB314/14*10,1))</x:f>
      </x:c>
      <x:c r="DD314" s="174" t="str">
        <x:v>Pending</x:v>
      </x:c>
      <x:c r="DE314" s="175" t="str">
        <x:f>IF(L314="","",IF(DC314="","Pending",IF(DD314="Yes","CONDITIONAL — safety override",IF(DC314&gt;=8,"HIGH",IF(DC314&gt;=5,"CONDITIONAL","LOW")))))</x:f>
        <x:v>Pending</x:v>
      </x:c>
      <x:c r="DF314" s="174" t="str">
        <x:v>Pending screening and full-text appraisal; no transferability judgment made at identification.</x:v>
      </x:c>
      <x:c r="DG314" s="174"/>
      <x:c r="DH314" s="174"/>
      <x:c r="DI314" s="174"/>
      <x:c r="DJ314" s="174"/>
      <x:c r="DK314" s="174"/>
      <x:c r="DL314" s="174"/>
      <x:c r="DM314" s="174"/>
      <x:c r="DN314" s="174"/>
      <x:c r="DO314" s="174"/>
      <x:c r="DP314" s="174"/>
      <x:c r="DQ314" s="174"/>
      <x:c r="DR314" s="174"/>
      <x:c r="DS314" s="174"/>
      <x:c r="DT314" s="174"/>
      <x:c r="DU314" s="174"/>
      <x:c r="DV314" s="174"/>
      <x:c r="DW314" s="174"/>
      <x:c r="DX314" s="174"/>
      <x:c r="DY314" s="174"/>
      <x:c r="DZ314" s="174" t="str">
        <x:v>Title/abstract screening alone does not establish effectiveness, causality, methodological quality, transferability to Brazilian public safety or an institutional recommendation.</x:v>
      </x:c>
      <x:c r="EA314" s="174" t="str">
        <x:v>Pending</x:v>
      </x:c>
      <x:c r="EB314" s="175" t="str">
        <x:f>IF(L314="","",IF(EC314="READY","Yes","No / Pending"))</x:f>
        <x:v>No / Pending</x:v>
      </x:c>
      <x:c r="EC314" s="174" t="str">
        <x:f>IF(L314="","",IF(OR(ISNUMBER(SEARCH("Retracted Publication",Q314)),CM314="Retracted",CN314="Retracted",CM314="Expression of Concern",CN314="Expression of Concern",F314="Not used",CG314="Critical",CH314="High",CH314="Critical"),"BLOCKED — integrity or use restriction",IF(AND(CJ314="Yes",CK314="Yes",CL314="Yes"),IF(AND(CM314="Clear",CN314="Verified — clear"),IF(AND(AND(LEN(TRIM(CF314))&gt;0,LEFT(LOWER(TRIM(CF314)),7)&lt;&gt;"pending"),OR(CG314="High",CG314="Moderate"),OR(CH314="Low",CH314="Some concerns",CH314="Not applicable")),IF(AND(DD314="No",OR(DE314="HIGH",DE314="CONDITIONAL"),AND(LEN(TRIM(DF314))&gt;0,LEFT(LOWER(TRIM(DF314)),7)&lt;&gt;"pending")),IF(AND(AND(LEN(TRIM(DT314))&gt;0,LEFT(LOWER(TRIM(DT314)),7)&lt;&gt;"pending"),AND(LEN(TRIM(DU314))&gt;0,LEFT(LOWER(TRIM(DU314)),7)&lt;&gt;"pending"),OR(AND(LEN(TRIM(DV314))&gt;0,LEFT(LOWER(TRIM(DV314)),7)&lt;&gt;"pending"),AND(LEN(TRIM(DW314))&gt;0,LEFT(LOWER(TRIM(DW314)),7)&lt;&gt;"pending")),AND(LEN(TRIM(DX314))&gt;0,LEFT(LOWER(TRIM(DX314)),7)&lt;&gt;"pending")),IF(AND(F314="Claim-ready",OR(EA314="Strong",EA314="Moderate"),AND(LEN(TRIM(G314))&gt;0,LEFT(LOWER(TRIM(G314)),7)&lt;&gt;"pending"),G314&lt;&gt;"No substantive use decision is permitted from identification metadata alone.",AND(LEN(TRIM(DZ314))&gt;0,LEFT(LOWER(TRIM(DZ314)),7)&lt;&gt;"pending"),DZ314&lt;&gt;"Identification metadata alone does not permit any substantive scientific, causal, operational, or institutional claim.",AND(LEN(TRIM(EI314))&gt;0,LEFT(LOWER(TRIM(EI314)),7)&lt;&gt;"pending"),ISNUMBER(EH314),EH314&gt;0),"READY","PENDING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4" s="174" t="str">
        <x:v>Pending</x:v>
      </x:c>
      <x:c r="EE314" s="174"/>
      <x:c r="EF314" s="174" t="str">
        <x:v>Pending</x:v>
      </x:c>
      <x:c r="EG314" s="174" t="str">
        <x:v>Pending</x:v>
      </x:c>
      <x:c r="EH314" s="177"/>
      <x:c r="EI314" s="500"/>
      <x:c r="EJ314" s="174"/>
      <x:c r="EK314" s="174" t="str">
        <x:v>Pending</x:v>
      </x:c>
      <x:c r="EL314" s="177" t="n">
        <x:v>46272</x:v>
      </x:c>
      <x:c r="EM314" s="174" t="str">
        <x:v>Production PubMed record imported and reconciled to Zotero item SN8HBTA3;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4" s="181" t="n">
        <x:f>IF(L314="","",(IF(N314&lt;&gt;"",1,0)+IF(O314&lt;&gt;"",1,0)+IF(AJ314&lt;&gt;"",1,0)+IF(AU314&lt;&gt;"",1,0)+IF(BE314&lt;&gt;"",1,0)+IF(CF314&lt;&gt;"",1,0)+IF(CJ314="Yes",1,0)+IF(CL314="Yes",1,0)+IF(DE314&lt;&gt;"Pending",1,0)+IF(F314&lt;&gt;"",1,0)+IF(DZ314&lt;&gt;"",1,0)+IF(EI314&lt;&gt;"",1,0))/12)</x:f>
        <x:v>0.5</x:v>
      </x:c>
    </x:row>
    <x:row r="315">
      <x:c r="A315" s="175" t="str">
        <x:v>EV-0312</x:v>
      </x:c>
      <x:c r="B315" s="174" t="str">
        <x:v>Integrity check</x:v>
      </x:c>
      <x:c r="C315" s="175" t="str">
        <x:f>IF(L315="","",IF(LEFT(EC315,7)="BLOCKED","🔴 Do not use for conclusion",IF(EB315="Yes","🟢 Claim-ready","🟡 Caution / context")))</x:f>
        <x:v>🟡 Caution / context</x:v>
      </x:c>
      <x:c r="D315" s="174" t="str">
        <x:f>IF(L315="","",EC315)</x:f>
        <x:v>PENDING — appropriate appraisal</x:v>
      </x:c>
      <x:c r="E315" s="174" t="str">
        <x:v>P3 — Medium</x:v>
      </x:c>
      <x:c r="F315" s="174" t="str">
        <x:v>Pending</x:v>
      </x:c>
      <x:c r="G315" s="174" t="str">
        <x:v>Title/abstract identify an explicit tactical/public-safety context and readiness domain; retain for full-text assessment.</x:v>
      </x:c>
      <x:c r="H315" s="174" t="str">
        <x:v>Obtain and review lawful full text; confirm human adjudication; then select a design-specific appraisal instrument.</x:v>
      </x:c>
      <x:c r="I315" s="174"/>
      <x:c r="J315" s="174" t="str">
        <x:v>A — Core</x:v>
      </x:c>
      <x:c r="K315" s="174" t="str">
        <x:v>IDENTIFIED</x:v>
      </x:c>
      <x:c r="L315" s="174" t="str">
        <x:v>SMART accelerates rate of cognitive gains in service members with mTBI and PTSD.</x:v>
      </x:c>
      <x:c r="M315" s="174"/>
      <x:c r="N315" s="174" t="str">
        <x:v>Venza, Erin; Spence, Jeffrey S; Zientz, Jennifer; Devlin, Cole; Bailie, Jason; Darr, Andrew; Babakhanyan, Ida; Chapman, Sandra Bond</x:v>
      </x:c>
      <x:c r="O315" s="176" t="n">
        <x:v>2025</x:v>
      </x:c>
      <x:c r="P315" s="174" t="str">
        <x:v>Frontiers in human neuroscience</x:v>
      </x:c>
      <x:c r="Q315" s="174" t="str">
        <x:v>Journal Article</x:v>
      </x:c>
      <x:c r="R315" s="174" t="str">
        <x:v>Unclear</x:v>
      </x:c>
      <x:c r="S315" s="174" t="str">
        <x:v>Unknown</x:v>
      </x:c>
      <x:c r="T315" s="174" t="str">
        <x:v>eng</x:v>
      </x:c>
      <x:c r="U315" s="174" t="str">
        <x:v>https://pubmed.ncbi.nlm.nih.gov/40416902/</x:v>
      </x:c>
      <x:c r="V315" s="174" t="str">
        <x:v>10.3389/fnhum.2025.1542422</x:v>
      </x:c>
      <x:c r="W315" s="175" t="str">
        <x:f>IF(V315="","",LOWER(SUBSTITUTE(SUBSTITUTE(SUBSTITUTE(SUBSTITUTE(TRIM(V315),"https://doi.org/",""),"http://doi.org/",""),"https://dx.doi.org/",""),"doi:","")))</x:f>
        <x:v>10.3389/fnhum.2025.1542422</x:v>
      </x:c>
      <x:c r="X315" s="174" t="str">
        <x:v>40416902</x:v>
      </x:c>
      <x:c r="Y315" s="174" t="str">
        <x:v>PMC12098106</x:v>
      </x:c>
      <x:c r="Z315" s="174"/>
      <x:c r="AA315" s="174" t="str">
        <x:v>PubMed/MEDLINE</x:v>
      </x:c>
      <x:c r="AB315" s="174" t="str">
        <x:v>PUBMED-A-v1.0-2026-08-28</x:v>
      </x:c>
      <x:c r="AC315" s="174" t="str">
        <x:v>SP-PUBMED-A-20260828</x:v>
      </x:c>
      <x:c r="AD315" s="177" t="n">
        <x:v>46262</x:v>
      </x:c>
      <x:c r="AE315" s="177" t="n">
        <x:v>46272</x:v>
      </x:c>
      <x:c r="AF315" s="174" t="str">
        <x:v>BUKD73KS</x:v>
      </x:c>
      <x:c r="AG315" s="174"/>
      <x:c r="AH315" s="174" t="str">
        <x:v>Tactical Athlete → Operational Readiness Brazil</x:v>
      </x:c>
      <x:c r="AI315" s="174" t="str">
        <x:v>evidence-family:A</x:v>
      </x:c>
      <x:c r="AJ315" s="174"/>
      <x:c r="AK315" s="175" t="str">
        <x:f>IF(AJ315="","",IF(OR(LOWER(AJ315)="brazil",LOWER(AJ315)="brasil"),"Yes","No"))</x:f>
      </x:c>
      <x:c r="AL315" s="174"/>
      <x:c r="AM315" s="174"/>
      <x:c r="AN315" s="174"/>
      <x:c r="AO315" s="178"/>
      <x:c r="AP315" s="174"/>
      <x:c r="AQ315" s="174"/>
      <x:c r="AR315" s="174"/>
      <x:c r="AS315" s="174"/>
      <x:c r="AT315" s="174"/>
      <x:c r="AU315" s="174"/>
      <x:c r="AV315" s="174"/>
      <x:c r="AW315" s="174"/>
      <x:c r="AX315" s="174"/>
      <x:c r="AY315" s="174"/>
      <x:c r="AZ315" s="174"/>
      <x:c r="BA315" s="174"/>
      <x:c r="BB315" s="174"/>
      <x:c r="BC315" s="174"/>
      <x:c r="BD315" s="174"/>
      <x:c r="BE315" s="174"/>
      <x:c r="BF315" s="174"/>
      <x:c r="BG315" s="174"/>
      <x:c r="BH315" s="174"/>
      <x:c r="BI315" s="174"/>
      <x:c r="BJ315" s="174"/>
      <x:c r="BK315" s="174"/>
      <x:c r="BL315" s="174"/>
      <x:c r="BM315" s="174"/>
      <x:c r="BN315" s="174"/>
      <x:c r="BO315" s="174"/>
      <x:c r="BP315" s="174"/>
      <x:c r="BQ315" s="174"/>
      <x:c r="BR315" s="174"/>
      <x:c r="BS315" s="174"/>
      <x:c r="BT315" s="174"/>
      <x:c r="BU315" s="174"/>
      <x:c r="BV315" s="174"/>
      <x:c r="BW315" s="174"/>
      <x:c r="BX315" s="174"/>
      <x:c r="BY315" s="174"/>
      <x:c r="BZ315" s="174"/>
      <x:c r="CA315" s="174"/>
      <x:c r="CB315" s="174"/>
      <x:c r="CC315" s="174"/>
      <x:c r="CD315" s="174"/>
      <x:c r="CE315" s="174"/>
      <x:c r="CF315" s="174"/>
      <x:c r="CG315" s="174"/>
      <x:c r="CH315" s="174"/>
      <x:c r="CI315" s="179"/>
      <x:c r="CJ315" s="174" t="str">
        <x:v>Yes</x:v>
      </x:c>
      <x:c r="CK315" s="174" t="str">
        <x:v>Yes</x:v>
      </x:c>
      <x:c r="CL315" s="174" t="str">
        <x:v>Yes</x:v>
      </x:c>
      <x:c r="CM315" s="174" t="str">
        <x:v>Clear</x:v>
      </x:c>
      <x:c r="CN315" s="174" t="str">
        <x:v>Verified — clear</x:v>
      </x:c>
      <x:c r="CO315" s="177" t="n">
        <x:v>46272</x:v>
      </x:c>
      <x:c r="CP315" s="174" t="str">
        <x:v>https://pubmed.ncbi.nlm.nih.gov/40416902/</x:v>
      </x:c>
      <x:c r="CQ315" s="174"/>
      <x:c r="CR315" s="174"/>
      <x:c r="CS315" s="174"/>
      <x:c r="CT315" s="174"/>
      <x:c r="CU315" s="176"/>
      <x:c r="CV315" s="176"/>
      <x:c r="CW315" s="176"/>
      <x:c r="CX315" s="176"/>
      <x:c r="CY315" s="176"/>
      <x:c r="CZ315" s="176"/>
      <x:c r="DA315" s="176"/>
      <x:c r="DB315" s="175" t="str">
        <x:f>IF(L315="","",IF(AND(COUNT(CU315:DA315)=7,OR(CU315=0,CU315=1,CU315=2),OR(CV315=0,CV315=1,CV315=2),OR(CW315=0,CW315=1,CW315=2),OR(CX315=0,CX315=1,CX315=2),OR(CY315=0,CY315=1,CY315=2),OR(CZ315=0,CZ315=1,CZ315=2),OR(DA315=0,DA315=1,DA315=2)),SUM(CU315:DA315),""))</x:f>
      </x:c>
      <x:c r="DC315" s="180" t="str">
        <x:f>IF(DB315="","",ROUND(DB315/14*10,1))</x:f>
      </x:c>
      <x:c r="DD315" s="174" t="str">
        <x:v>Pending</x:v>
      </x:c>
      <x:c r="DE315" s="175" t="str">
        <x:f>IF(L315="","",IF(DC315="","Pending",IF(DD315="Yes","CONDITIONAL — safety override",IF(DC315&gt;=8,"HIGH",IF(DC315&gt;=5,"CONDITIONAL","LOW")))))</x:f>
        <x:v>Pending</x:v>
      </x:c>
      <x:c r="DF315" s="174" t="str">
        <x:v>Pending screening and full-text appraisal; no transferability judgment made at identification.</x:v>
      </x:c>
      <x:c r="DG315" s="174"/>
      <x:c r="DH315" s="174"/>
      <x:c r="DI315" s="174"/>
      <x:c r="DJ315" s="174"/>
      <x:c r="DK315" s="174"/>
      <x:c r="DL315" s="174"/>
      <x:c r="DM315" s="174"/>
      <x:c r="DN315" s="174"/>
      <x:c r="DO315" s="174"/>
      <x:c r="DP315" s="174"/>
      <x:c r="DQ315" s="174"/>
      <x:c r="DR315" s="174"/>
      <x:c r="DS315" s="174"/>
      <x:c r="DT315" s="174"/>
      <x:c r="DU315" s="174"/>
      <x:c r="DV315" s="174"/>
      <x:c r="DW315" s="174"/>
      <x:c r="DX315" s="174"/>
      <x:c r="DY315" s="174"/>
      <x:c r="DZ315" s="174" t="str">
        <x:v>Title/abstract screening alone does not establish effectiveness, causality, methodological quality, transferability to Brazilian public safety or an institutional recommendation.</x:v>
      </x:c>
      <x:c r="EA315" s="174" t="str">
        <x:v>Pending</x:v>
      </x:c>
      <x:c r="EB315" s="175" t="str">
        <x:f>IF(L315="","",IF(EC315="READY","Yes","No / Pending"))</x:f>
        <x:v>No / Pending</x:v>
      </x:c>
      <x:c r="EC315" s="174" t="str">
        <x:f>IF(L315="","",IF(OR(ISNUMBER(SEARCH("Retracted Publication",Q315)),CM315="Retracted",CN315="Retracted",CM315="Expression of Concern",CN315="Expression of Concern",F315="Not used",CG315="Critical",CH315="High",CH315="Critical"),"BLOCKED — integrity or use restriction",IF(AND(CJ315="Yes",CK315="Yes",CL315="Yes"),IF(AND(CM315="Clear",CN315="Verified — clear"),IF(AND(AND(LEN(TRIM(CF315))&gt;0,LEFT(LOWER(TRIM(CF315)),7)&lt;&gt;"pending"),OR(CG315="High",CG315="Moderate"),OR(CH315="Low",CH315="Some concerns",CH315="Not applicable")),IF(AND(DD315="No",OR(DE315="HIGH",DE315="CONDITIONAL"),AND(LEN(TRIM(DF315))&gt;0,LEFT(LOWER(TRIM(DF315)),7)&lt;&gt;"pending")),IF(AND(AND(LEN(TRIM(DT315))&gt;0,LEFT(LOWER(TRIM(DT315)),7)&lt;&gt;"pending"),AND(LEN(TRIM(DU315))&gt;0,LEFT(LOWER(TRIM(DU315)),7)&lt;&gt;"pending"),OR(AND(LEN(TRIM(DV315))&gt;0,LEFT(LOWER(TRIM(DV315)),7)&lt;&gt;"pending"),AND(LEN(TRIM(DW315))&gt;0,LEFT(LOWER(TRIM(DW315)),7)&lt;&gt;"pending")),AND(LEN(TRIM(DX315))&gt;0,LEFT(LOWER(TRIM(DX315)),7)&lt;&gt;"pending")),IF(AND(F315="Claim-ready",OR(EA315="Strong",EA315="Moderate"),AND(LEN(TRIM(G315))&gt;0,LEFT(LOWER(TRIM(G315)),7)&lt;&gt;"pending"),G315&lt;&gt;"No substantive use decision is permitted from identification metadata alone.",AND(LEN(TRIM(DZ315))&gt;0,LEFT(LOWER(TRIM(DZ315)),7)&lt;&gt;"pending"),DZ315&lt;&gt;"Identification metadata alone does not permit any substantive scientific, causal, operational, or institutional claim.",AND(LEN(TRIM(EI315))&gt;0,LEFT(LOWER(TRIM(EI315)),7)&lt;&gt;"pending"),ISNUMBER(EH315),EH315&gt;0),"READY","PENDING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5" s="174" t="str">
        <x:v>Pending</x:v>
      </x:c>
      <x:c r="EE315" s="174"/>
      <x:c r="EF315" s="174" t="str">
        <x:v>Pending</x:v>
      </x:c>
      <x:c r="EG315" s="174" t="str">
        <x:v>Pending</x:v>
      </x:c>
      <x:c r="EH315" s="177"/>
      <x:c r="EI315" s="500"/>
      <x:c r="EJ315" s="174"/>
      <x:c r="EK315" s="174" t="str">
        <x:v>Pending</x:v>
      </x:c>
      <x:c r="EL315" s="177" t="n">
        <x:v>46272</x:v>
      </x:c>
      <x:c r="EM315" s="174" t="str">
        <x:v>Production PubMed record imported and reconciled to Zotero item BUKD73KS;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5" s="181" t="n">
        <x:f>IF(L315="","",(IF(N315&lt;&gt;"",1,0)+IF(O315&lt;&gt;"",1,0)+IF(AJ315&lt;&gt;"",1,0)+IF(AU315&lt;&gt;"",1,0)+IF(BE315&lt;&gt;"",1,0)+IF(CF315&lt;&gt;"",1,0)+IF(CJ315="Yes",1,0)+IF(CL315="Yes",1,0)+IF(DE315&lt;&gt;"Pending",1,0)+IF(F315&lt;&gt;"",1,0)+IF(DZ315&lt;&gt;"",1,0)+IF(EI315&lt;&gt;"",1,0))/12)</x:f>
        <x:v>0.5</x:v>
      </x:c>
    </x:row>
    <x:row r="316">
      <x:c r="A316" s="175" t="str">
        <x:v>EV-0313</x:v>
      </x:c>
      <x:c r="B316" s="174" t="str">
        <x:v>Integrity check</x:v>
      </x:c>
      <x:c r="C316" s="175" t="str">
        <x:f>IF(L316="","",IF(LEFT(EC316,7)="BLOCKED","🔴 Do not use for conclusion",IF(EB316="Yes","🟢 Claim-ready","🟡 Caution / context")))</x:f>
        <x:v>🟡 Caution / context</x:v>
      </x:c>
      <x:c r="D316" s="174" t="str">
        <x:f>IF(L316="","",EC316)</x:f>
        <x:v>PENDING — appropriate appraisal</x:v>
      </x:c>
      <x:c r="E316" s="174" t="str">
        <x:v>P3 — Medium</x:v>
      </x:c>
      <x:c r="F316" s="174" t="str">
        <x:v>Pending</x:v>
      </x:c>
      <x:c r="G316" s="174" t="str">
        <x:v>A potentially relevant concept is present, but direct applicability is ambiguous at title/abstract level.</x:v>
      </x:c>
      <x:c r="H316" s="174" t="str">
        <x:v>Human title/abstract adjudication; retrieve full text if relevance remains plausible.</x:v>
      </x:c>
      <x:c r="I316" s="174"/>
      <x:c r="J316" s="174" t="str">
        <x:v>A — Core</x:v>
      </x:c>
      <x:c r="K316" s="174" t="str">
        <x:v>IDENTIFIED</x:v>
      </x:c>
      <x:c r="L316" s="174" t="str">
        <x:v>Performance-Based Differences in Prefrontal Cortex Activation: Assessing Dynamic Marksmanship Performance Using Functional Near-Infrared Spectroscopy.</x:v>
      </x:c>
      <x:c r="M316" s="174"/>
      <x:c r="N316" s="174" t="str">
        <x:v>Salmon, Owen F; Statz, Thomas X; Ugale, Cierra B; Segovia, Matthew D; Thompson, Joshua R; Dobbs, Hunter D; Rauth, Rachel M; Smith, Cory M</x:v>
      </x:c>
      <x:c r="O316" s="176" t="n">
        <x:v>2025</x:v>
      </x:c>
      <x:c r="P316" s="174" t="str">
        <x:v>Journal of special operations medicine : a peer reviewed journal for SOF medical professionals</x:v>
      </x:c>
      <x:c r="Q316" s="174" t="str">
        <x:v>Journal Article</x:v>
      </x:c>
      <x:c r="R316" s="174" t="str">
        <x:v>Unclear</x:v>
      </x:c>
      <x:c r="S316" s="174" t="str">
        <x:v>Unknown</x:v>
      </x:c>
      <x:c r="T316" s="174" t="str">
        <x:v>eng</x:v>
      </x:c>
      <x:c r="U316" s="174" t="str">
        <x:v>https://pubmed.ncbi.nlm.nih.gov/40411779/</x:v>
      </x:c>
      <x:c r="V316" s="174" t="str">
        <x:v>10.55460/4rir-im31</x:v>
      </x:c>
      <x:c r="W316" s="175" t="str">
        <x:f>IF(V316="","",LOWER(SUBSTITUTE(SUBSTITUTE(SUBSTITUTE(SUBSTITUTE(TRIM(V316),"https://doi.org/",""),"http://doi.org/",""),"https://dx.doi.org/",""),"doi:","")))</x:f>
        <x:v>10.55460/4rir-im31</x:v>
      </x:c>
      <x:c r="X316" s="174" t="str">
        <x:v>40411779</x:v>
      </x:c>
      <x:c r="Y316" s="174" t="str"/>
      <x:c r="Z316" s="174"/>
      <x:c r="AA316" s="174" t="str">
        <x:v>PubMed/MEDLINE</x:v>
      </x:c>
      <x:c r="AB316" s="174" t="str">
        <x:v>PUBMED-A-v1.0-2026-08-28</x:v>
      </x:c>
      <x:c r="AC316" s="174" t="str">
        <x:v>SP-PUBMED-A-20260828</x:v>
      </x:c>
      <x:c r="AD316" s="177" t="n">
        <x:v>46262</x:v>
      </x:c>
      <x:c r="AE316" s="177" t="n">
        <x:v>46272</x:v>
      </x:c>
      <x:c r="AF316" s="174" t="str">
        <x:v>QA799SNI</x:v>
      </x:c>
      <x:c r="AG316" s="174"/>
      <x:c r="AH316" s="174" t="str">
        <x:v>Tactical Athlete → Operational Readiness Brazil</x:v>
      </x:c>
      <x:c r="AI316" s="174" t="str">
        <x:v>evidence-family:A</x:v>
      </x:c>
      <x:c r="AJ316" s="174"/>
      <x:c r="AK316" s="175" t="str">
        <x:f>IF(AJ316="","",IF(OR(LOWER(AJ316)="brazil",LOWER(AJ316)="brasil"),"Yes","No"))</x:f>
      </x:c>
      <x:c r="AL316" s="174"/>
      <x:c r="AM316" s="174"/>
      <x:c r="AN316" s="174"/>
      <x:c r="AO316" s="178"/>
      <x:c r="AP316" s="174"/>
      <x:c r="AQ316" s="174"/>
      <x:c r="AR316" s="174"/>
      <x:c r="AS316" s="174"/>
      <x:c r="AT316" s="174"/>
      <x:c r="AU316" s="174"/>
      <x:c r="AV316" s="174"/>
      <x:c r="AW316" s="174"/>
      <x:c r="AX316" s="174"/>
      <x:c r="AY316" s="174"/>
      <x:c r="AZ316" s="174"/>
      <x:c r="BA316" s="174"/>
      <x:c r="BB316" s="174"/>
      <x:c r="BC316" s="174"/>
      <x:c r="BD316" s="174"/>
      <x:c r="BE316" s="174"/>
      <x:c r="BF316" s="174"/>
      <x:c r="BG316" s="174"/>
      <x:c r="BH316" s="174"/>
      <x:c r="BI316" s="174"/>
      <x:c r="BJ316" s="174"/>
      <x:c r="BK316" s="174"/>
      <x:c r="BL316" s="174"/>
      <x:c r="BM316" s="174"/>
      <x:c r="BN316" s="174"/>
      <x:c r="BO316" s="174"/>
      <x:c r="BP316" s="174"/>
      <x:c r="BQ316" s="174"/>
      <x:c r="BR316" s="174"/>
      <x:c r="BS316" s="174"/>
      <x:c r="BT316" s="174"/>
      <x:c r="BU316" s="174"/>
      <x:c r="BV316" s="174"/>
      <x:c r="BW316" s="174"/>
      <x:c r="BX316" s="174"/>
      <x:c r="BY316" s="174"/>
      <x:c r="BZ316" s="174"/>
      <x:c r="CA316" s="174"/>
      <x:c r="CB316" s="174"/>
      <x:c r="CC316" s="174"/>
      <x:c r="CD316" s="174"/>
      <x:c r="CE316" s="174"/>
      <x:c r="CF316" s="174"/>
      <x:c r="CG316" s="174"/>
      <x:c r="CH316" s="174"/>
      <x:c r="CI316" s="179"/>
      <x:c r="CJ316" s="174" t="str">
        <x:v>Yes</x:v>
      </x:c>
      <x:c r="CK316" s="174" t="str">
        <x:v>Yes</x:v>
      </x:c>
      <x:c r="CL316" s="174" t="str">
        <x:v>Yes</x:v>
      </x:c>
      <x:c r="CM316" s="174" t="str">
        <x:v>Clear</x:v>
      </x:c>
      <x:c r="CN316" s="174" t="str">
        <x:v>Verified — clear</x:v>
      </x:c>
      <x:c r="CO316" s="177" t="n">
        <x:v>46272</x:v>
      </x:c>
      <x:c r="CP316" s="174" t="str">
        <x:v>https://pubmed.ncbi.nlm.nih.gov/40411779/</x:v>
      </x:c>
      <x:c r="CQ316" s="174"/>
      <x:c r="CR316" s="174"/>
      <x:c r="CS316" s="174"/>
      <x:c r="CT316" s="174"/>
      <x:c r="CU316" s="176"/>
      <x:c r="CV316" s="176"/>
      <x:c r="CW316" s="176"/>
      <x:c r="CX316" s="176"/>
      <x:c r="CY316" s="176"/>
      <x:c r="CZ316" s="176"/>
      <x:c r="DA316" s="176"/>
      <x:c r="DB316" s="175" t="str">
        <x:f>IF(L316="","",IF(AND(COUNT(CU316:DA316)=7,OR(CU316=0,CU316=1,CU316=2),OR(CV316=0,CV316=1,CV316=2),OR(CW316=0,CW316=1,CW316=2),OR(CX316=0,CX316=1,CX316=2),OR(CY316=0,CY316=1,CY316=2),OR(CZ316=0,CZ316=1,CZ316=2),OR(DA316=0,DA316=1,DA316=2)),SUM(CU316:DA316),""))</x:f>
      </x:c>
      <x:c r="DC316" s="180" t="str">
        <x:f>IF(DB316="","",ROUND(DB316/14*10,1))</x:f>
      </x:c>
      <x:c r="DD316" s="174" t="str">
        <x:v>Pending</x:v>
      </x:c>
      <x:c r="DE316" s="175" t="str">
        <x:f>IF(L316="","",IF(DC316="","Pending",IF(DD316="Yes","CONDITIONAL — safety override",IF(DC316&gt;=8,"HIGH",IF(DC316&gt;=5,"CONDITIONAL","LOW")))))</x:f>
        <x:v>Pending</x:v>
      </x:c>
      <x:c r="DF316" s="174" t="str">
        <x:v>Pending screening and full-text appraisal; no transferability judgment made at identification.</x:v>
      </x:c>
      <x:c r="DG316" s="174"/>
      <x:c r="DH316" s="174"/>
      <x:c r="DI316" s="174"/>
      <x:c r="DJ316" s="174"/>
      <x:c r="DK316" s="174"/>
      <x:c r="DL316" s="174"/>
      <x:c r="DM316" s="174"/>
      <x:c r="DN316" s="174"/>
      <x:c r="DO316" s="174"/>
      <x:c r="DP316" s="174"/>
      <x:c r="DQ316" s="174"/>
      <x:c r="DR316" s="174"/>
      <x:c r="DS316" s="174"/>
      <x:c r="DT316" s="174"/>
      <x:c r="DU316" s="174"/>
      <x:c r="DV316" s="174"/>
      <x:c r="DW316" s="174"/>
      <x:c r="DX316" s="174"/>
      <x:c r="DY316" s="174"/>
      <x:c r="DZ316" s="174" t="str">
        <x:v>Title/abstract information is insufficient for a substantive scientific, causal, transferability or institutional claim.</x:v>
      </x:c>
      <x:c r="EA316" s="174" t="str">
        <x:v>Pending</x:v>
      </x:c>
      <x:c r="EB316" s="175" t="str">
        <x:f>IF(L316="","",IF(EC316="READY","Yes","No / Pending"))</x:f>
        <x:v>No / Pending</x:v>
      </x:c>
      <x:c r="EC316" s="174" t="str">
        <x:f>IF(L316="","",IF(OR(ISNUMBER(SEARCH("Retracted Publication",Q316)),CM316="Retracted",CN316="Retracted",CM316="Expression of Concern",CN316="Expression of Concern",F316="Not used",CG316="Critical",CH316="High",CH316="Critical"),"BLOCKED — integrity or use restriction",IF(AND(CJ316="Yes",CK316="Yes",CL316="Yes"),IF(AND(CM316="Clear",CN316="Verified — clear"),IF(AND(AND(LEN(TRIM(CF316))&gt;0,LEFT(LOWER(TRIM(CF316)),7)&lt;&gt;"pending"),OR(CG316="High",CG316="Moderate"),OR(CH316="Low",CH316="Some concerns",CH316="Not applicable")),IF(AND(DD316="No",OR(DE316="HIGH",DE316="CONDITIONAL"),AND(LEN(TRIM(DF316))&gt;0,LEFT(LOWER(TRIM(DF316)),7)&lt;&gt;"pending")),IF(AND(AND(LEN(TRIM(DT316))&gt;0,LEFT(LOWER(TRIM(DT316)),7)&lt;&gt;"pending"),AND(LEN(TRIM(DU316))&gt;0,LEFT(LOWER(TRIM(DU316)),7)&lt;&gt;"pending"),OR(AND(LEN(TRIM(DV316))&gt;0,LEFT(LOWER(TRIM(DV316)),7)&lt;&gt;"pending"),AND(LEN(TRIM(DW316))&gt;0,LEFT(LOWER(TRIM(DW316)),7)&lt;&gt;"pending")),AND(LEN(TRIM(DX316))&gt;0,LEFT(LOWER(TRIM(DX316)),7)&lt;&gt;"pending")),IF(AND(F316="Claim-ready",OR(EA316="Strong",EA316="Moderate"),AND(LEN(TRIM(G316))&gt;0,LEFT(LOWER(TRIM(G316)),7)&lt;&gt;"pending"),G316&lt;&gt;"No substantive use decision is permitted from identification metadata alone.",AND(LEN(TRIM(DZ316))&gt;0,LEFT(LOWER(TRIM(DZ316)),7)&lt;&gt;"pending"),DZ316&lt;&gt;"Identification metadata alone does not permit any substantive scientific, causal, operational, or institutional claim.",AND(LEN(TRIM(EI316))&gt;0,LEFT(LOWER(TRIM(EI316)),7)&lt;&gt;"pending"),ISNUMBER(EH316),EH316&gt;0),"READY","PENDING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6" s="174" t="str">
        <x:v>Pending</x:v>
      </x:c>
      <x:c r="EE316" s="174"/>
      <x:c r="EF316" s="174" t="str">
        <x:v>Pending</x:v>
      </x:c>
      <x:c r="EG316" s="174" t="str">
        <x:v>Pending</x:v>
      </x:c>
      <x:c r="EH316" s="177"/>
      <x:c r="EI316" s="500"/>
      <x:c r="EJ316" s="174"/>
      <x:c r="EK316" s="174" t="str">
        <x:v>Pending</x:v>
      </x:c>
      <x:c r="EL316" s="177" t="n">
        <x:v>46272</x:v>
      </x:c>
      <x:c r="EM316" s="174" t="str">
        <x:v>Production PubMed record imported and reconciled to Zotero item QA799SNI;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16" s="181" t="n">
        <x:f>IF(L316="","",(IF(N316&lt;&gt;"",1,0)+IF(O316&lt;&gt;"",1,0)+IF(AJ316&lt;&gt;"",1,0)+IF(AU316&lt;&gt;"",1,0)+IF(BE316&lt;&gt;"",1,0)+IF(CF316&lt;&gt;"",1,0)+IF(CJ316="Yes",1,0)+IF(CL316="Yes",1,0)+IF(DE316&lt;&gt;"Pending",1,0)+IF(F316&lt;&gt;"",1,0)+IF(DZ316&lt;&gt;"",1,0)+IF(EI316&lt;&gt;"",1,0))/12)</x:f>
        <x:v>0.5</x:v>
      </x:c>
    </x:row>
    <x:row r="317">
      <x:c r="A317" s="175" t="str">
        <x:v>EV-0314</x:v>
      </x:c>
      <x:c r="B317" s="174" t="str">
        <x:v>Integrity check</x:v>
      </x:c>
      <x:c r="C317" s="175" t="str">
        <x:f>IF(L317="","",IF(LEFT(EC317,7)="BLOCKED","🔴 Do not use for conclusion",IF(EB317="Yes","🟢 Claim-ready","🟡 Caution / context")))</x:f>
        <x:v>🟡 Caution / context</x:v>
      </x:c>
      <x:c r="D317" s="174" t="str">
        <x:f>IF(L317="","",EC317)</x:f>
        <x:v>PENDING — appropriate appraisal</x:v>
      </x:c>
      <x:c r="E317" s="174" t="str">
        <x:v>P3 — Medium</x:v>
      </x:c>
      <x:c r="F317" s="174" t="str">
        <x:v>Pending</x:v>
      </x:c>
      <x:c r="G317" s="174" t="str">
        <x:v>Title/abstract identify an explicit tactical/public-safety context and readiness domain; retain for full-text assessment.</x:v>
      </x:c>
      <x:c r="H317" s="174" t="str">
        <x:v>Obtain and review lawful full text; confirm human adjudication; then select a design-specific appraisal instrument.</x:v>
      </x:c>
      <x:c r="I317" s="174"/>
      <x:c r="J317" s="174" t="str">
        <x:v>A — Core</x:v>
      </x:c>
      <x:c r="K317" s="174" t="str">
        <x:v>IDENTIFIED</x:v>
      </x:c>
      <x:c r="L317" s="174" t="str">
        <x:v>Relationship Between Systemic Inflammation and Glycemic Control in Firefighters.</x:v>
      </x:c>
      <x:c r="M317" s="174"/>
      <x:c r="N317" s="174" t="str">
        <x:v>Oberther, Tiffany J; Moore, Andrew R; Kohler, Austin A; Holland-Winkler, A Maleah</x:v>
      </x:c>
      <x:c r="O317" s="176" t="n">
        <x:v>2025</x:v>
      </x:c>
      <x:c r="P317" s="174" t="str">
        <x:v>Journal of functional morphology and kinesiology</x:v>
      </x:c>
      <x:c r="Q317" s="174" t="str">
        <x:v>Journal Article</x:v>
      </x:c>
      <x:c r="R317" s="174" t="str">
        <x:v>Unclear</x:v>
      </x:c>
      <x:c r="S317" s="174" t="str">
        <x:v>Unknown</x:v>
      </x:c>
      <x:c r="T317" s="174" t="str">
        <x:v>eng</x:v>
      </x:c>
      <x:c r="U317" s="174" t="str">
        <x:v>https://pubmed.ncbi.nlm.nih.gov/40407432/</x:v>
      </x:c>
      <x:c r="V317" s="174" t="str">
        <x:v>10.3390/jfmk10020148</x:v>
      </x:c>
      <x:c r="W317" s="175" t="str">
        <x:f>IF(V317="","",LOWER(SUBSTITUTE(SUBSTITUTE(SUBSTITUTE(SUBSTITUTE(TRIM(V317),"https://doi.org/",""),"http://doi.org/",""),"https://dx.doi.org/",""),"doi:","")))</x:f>
        <x:v>10.3390/jfmk10020148</x:v>
      </x:c>
      <x:c r="X317" s="174" t="str">
        <x:v>40407432</x:v>
      </x:c>
      <x:c r="Y317" s="174" t="str">
        <x:v>PMC12101145</x:v>
      </x:c>
      <x:c r="Z317" s="174"/>
      <x:c r="AA317" s="174" t="str">
        <x:v>PubMed/MEDLINE</x:v>
      </x:c>
      <x:c r="AB317" s="174" t="str">
        <x:v>PUBMED-A-v1.0-2026-08-28</x:v>
      </x:c>
      <x:c r="AC317" s="174" t="str">
        <x:v>SP-PUBMED-A-20260828</x:v>
      </x:c>
      <x:c r="AD317" s="177" t="n">
        <x:v>46262</x:v>
      </x:c>
      <x:c r="AE317" s="177" t="n">
        <x:v>46272</x:v>
      </x:c>
      <x:c r="AF317" s="174" t="str">
        <x:v>79YLDVWJ</x:v>
      </x:c>
      <x:c r="AG317" s="174"/>
      <x:c r="AH317" s="174" t="str">
        <x:v>Tactical Athlete → Operational Readiness Brazil</x:v>
      </x:c>
      <x:c r="AI317" s="174" t="str">
        <x:v>evidence-family:A</x:v>
      </x:c>
      <x:c r="AJ317" s="174"/>
      <x:c r="AK317" s="175" t="str">
        <x:f>IF(AJ317="","",IF(OR(LOWER(AJ317)="brazil",LOWER(AJ317)="brasil"),"Yes","No"))</x:f>
      </x:c>
      <x:c r="AL317" s="174"/>
      <x:c r="AM317" s="174"/>
      <x:c r="AN317" s="174"/>
      <x:c r="AO317" s="178"/>
      <x:c r="AP317" s="174"/>
      <x:c r="AQ317" s="174"/>
      <x:c r="AR317" s="174"/>
      <x:c r="AS317" s="174"/>
      <x:c r="AT317" s="174"/>
      <x:c r="AU317" s="174"/>
      <x:c r="AV317" s="174"/>
      <x:c r="AW317" s="174"/>
      <x:c r="AX317" s="174"/>
      <x:c r="AY317" s="174"/>
      <x:c r="AZ317" s="174"/>
      <x:c r="BA317" s="174"/>
      <x:c r="BB317" s="174"/>
      <x:c r="BC317" s="174"/>
      <x:c r="BD317" s="174"/>
      <x:c r="BE317" s="174"/>
      <x:c r="BF317" s="174"/>
      <x:c r="BG317" s="174"/>
      <x:c r="BH317" s="174"/>
      <x:c r="BI317" s="174"/>
      <x:c r="BJ317" s="174"/>
      <x:c r="BK317" s="174"/>
      <x:c r="BL317" s="174"/>
      <x:c r="BM317" s="174"/>
      <x:c r="BN317" s="174"/>
      <x:c r="BO317" s="174"/>
      <x:c r="BP317" s="174"/>
      <x:c r="BQ317" s="174"/>
      <x:c r="BR317" s="174"/>
      <x:c r="BS317" s="174"/>
      <x:c r="BT317" s="174"/>
      <x:c r="BU317" s="174"/>
      <x:c r="BV317" s="174"/>
      <x:c r="BW317" s="174"/>
      <x:c r="BX317" s="174"/>
      <x:c r="BY317" s="174"/>
      <x:c r="BZ317" s="174"/>
      <x:c r="CA317" s="174"/>
      <x:c r="CB317" s="174"/>
      <x:c r="CC317" s="174"/>
      <x:c r="CD317" s="174"/>
      <x:c r="CE317" s="174"/>
      <x:c r="CF317" s="174"/>
      <x:c r="CG317" s="174"/>
      <x:c r="CH317" s="174"/>
      <x:c r="CI317" s="179"/>
      <x:c r="CJ317" s="174" t="str">
        <x:v>Yes</x:v>
      </x:c>
      <x:c r="CK317" s="174" t="str">
        <x:v>Yes</x:v>
      </x:c>
      <x:c r="CL317" s="174" t="str">
        <x:v>Yes</x:v>
      </x:c>
      <x:c r="CM317" s="174" t="str">
        <x:v>Clear</x:v>
      </x:c>
      <x:c r="CN317" s="174" t="str">
        <x:v>Verified — clear</x:v>
      </x:c>
      <x:c r="CO317" s="177" t="n">
        <x:v>46272</x:v>
      </x:c>
      <x:c r="CP317" s="174" t="str">
        <x:v>https://pubmed.ncbi.nlm.nih.gov/40407432/</x:v>
      </x:c>
      <x:c r="CQ317" s="174"/>
      <x:c r="CR317" s="174"/>
      <x:c r="CS317" s="174"/>
      <x:c r="CT317" s="174"/>
      <x:c r="CU317" s="176"/>
      <x:c r="CV317" s="176"/>
      <x:c r="CW317" s="176"/>
      <x:c r="CX317" s="176"/>
      <x:c r="CY317" s="176"/>
      <x:c r="CZ317" s="176"/>
      <x:c r="DA317" s="176"/>
      <x:c r="DB317" s="175" t="str">
        <x:f>IF(L317="","",IF(AND(COUNT(CU317:DA317)=7,OR(CU317=0,CU317=1,CU317=2),OR(CV317=0,CV317=1,CV317=2),OR(CW317=0,CW317=1,CW317=2),OR(CX317=0,CX317=1,CX317=2),OR(CY317=0,CY317=1,CY317=2),OR(CZ317=0,CZ317=1,CZ317=2),OR(DA317=0,DA317=1,DA317=2)),SUM(CU317:DA317),""))</x:f>
      </x:c>
      <x:c r="DC317" s="180" t="str">
        <x:f>IF(DB317="","",ROUND(DB317/14*10,1))</x:f>
      </x:c>
      <x:c r="DD317" s="174" t="str">
        <x:v>Pending</x:v>
      </x:c>
      <x:c r="DE317" s="175" t="str">
        <x:f>IF(L317="","",IF(DC317="","Pending",IF(DD317="Yes","CONDITIONAL — safety override",IF(DC317&gt;=8,"HIGH",IF(DC317&gt;=5,"CONDITIONAL","LOW")))))</x:f>
        <x:v>Pending</x:v>
      </x:c>
      <x:c r="DF317" s="174" t="str">
        <x:v>Pending screening and full-text appraisal; no transferability judgment made at identification.</x:v>
      </x:c>
      <x:c r="DG317" s="174"/>
      <x:c r="DH317" s="174"/>
      <x:c r="DI317" s="174"/>
      <x:c r="DJ317" s="174"/>
      <x:c r="DK317" s="174"/>
      <x:c r="DL317" s="174"/>
      <x:c r="DM317" s="174"/>
      <x:c r="DN317" s="174"/>
      <x:c r="DO317" s="174"/>
      <x:c r="DP317" s="174"/>
      <x:c r="DQ317" s="174"/>
      <x:c r="DR317" s="174"/>
      <x:c r="DS317" s="174"/>
      <x:c r="DT317" s="174"/>
      <x:c r="DU317" s="174"/>
      <x:c r="DV317" s="174"/>
      <x:c r="DW317" s="174"/>
      <x:c r="DX317" s="174"/>
      <x:c r="DY317" s="174"/>
      <x:c r="DZ317" s="174" t="str">
        <x:v>Title/abstract screening alone does not establish effectiveness, causality, methodological quality, transferability to Brazilian public safety or an institutional recommendation.</x:v>
      </x:c>
      <x:c r="EA317" s="174" t="str">
        <x:v>Pending</x:v>
      </x:c>
      <x:c r="EB317" s="175" t="str">
        <x:f>IF(L317="","",IF(EC317="READY","Yes","No / Pending"))</x:f>
        <x:v>No / Pending</x:v>
      </x:c>
      <x:c r="EC317" s="174" t="str">
        <x:f>IF(L317="","",IF(OR(ISNUMBER(SEARCH("Retracted Publication",Q317)),CM317="Retracted",CN317="Retracted",CM317="Expression of Concern",CN317="Expression of Concern",F317="Not used",CG317="Critical",CH317="High",CH317="Critical"),"BLOCKED — integrity or use restriction",IF(AND(CJ317="Yes",CK317="Yes",CL317="Yes"),IF(AND(CM317="Clear",CN317="Verified — clear"),IF(AND(AND(LEN(TRIM(CF317))&gt;0,LEFT(LOWER(TRIM(CF317)),7)&lt;&gt;"pending"),OR(CG317="High",CG317="Moderate"),OR(CH317="Low",CH317="Some concerns",CH317="Not applicable")),IF(AND(DD317="No",OR(DE317="HIGH",DE317="CONDITIONAL"),AND(LEN(TRIM(DF317))&gt;0,LEFT(LOWER(TRIM(DF317)),7)&lt;&gt;"pending")),IF(AND(AND(LEN(TRIM(DT317))&gt;0,LEFT(LOWER(TRIM(DT317)),7)&lt;&gt;"pending"),AND(LEN(TRIM(DU317))&gt;0,LEFT(LOWER(TRIM(DU317)),7)&lt;&gt;"pending"),OR(AND(LEN(TRIM(DV317))&gt;0,LEFT(LOWER(TRIM(DV317)),7)&lt;&gt;"pending"),AND(LEN(TRIM(DW317))&gt;0,LEFT(LOWER(TRIM(DW317)),7)&lt;&gt;"pending")),AND(LEN(TRIM(DX317))&gt;0,LEFT(LOWER(TRIM(DX317)),7)&lt;&gt;"pending")),IF(AND(F317="Claim-ready",OR(EA317="Strong",EA317="Moderate"),AND(LEN(TRIM(G317))&gt;0,LEFT(LOWER(TRIM(G317)),7)&lt;&gt;"pending"),G317&lt;&gt;"No substantive use decision is permitted from identification metadata alone.",AND(LEN(TRIM(DZ317))&gt;0,LEFT(LOWER(TRIM(DZ317)),7)&lt;&gt;"pending"),DZ317&lt;&gt;"Identification metadata alone does not permit any substantive scientific, causal, operational, or institutional claim.",AND(LEN(TRIM(EI317))&gt;0,LEFT(LOWER(TRIM(EI317)),7)&lt;&gt;"pending"),ISNUMBER(EH317),EH317&gt;0),"READY","PENDING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7" s="174" t="str">
        <x:v>Pending</x:v>
      </x:c>
      <x:c r="EE317" s="174"/>
      <x:c r="EF317" s="174" t="str">
        <x:v>Pending</x:v>
      </x:c>
      <x:c r="EG317" s="174" t="str">
        <x:v>Pending</x:v>
      </x:c>
      <x:c r="EH317" s="177"/>
      <x:c r="EI317" s="500"/>
      <x:c r="EJ317" s="174"/>
      <x:c r="EK317" s="174" t="str">
        <x:v>Pending</x:v>
      </x:c>
      <x:c r="EL317" s="177" t="n">
        <x:v>46272</x:v>
      </x:c>
      <x:c r="EM317" s="174" t="str">
        <x:v>Production PubMed record imported and reconciled to Zotero item 79YLDVWJ;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7" s="181" t="n">
        <x:f>IF(L317="","",(IF(N317&lt;&gt;"",1,0)+IF(O317&lt;&gt;"",1,0)+IF(AJ317&lt;&gt;"",1,0)+IF(AU317&lt;&gt;"",1,0)+IF(BE317&lt;&gt;"",1,0)+IF(CF317&lt;&gt;"",1,0)+IF(CJ317="Yes",1,0)+IF(CL317="Yes",1,0)+IF(DE317&lt;&gt;"Pending",1,0)+IF(F317&lt;&gt;"",1,0)+IF(DZ317&lt;&gt;"",1,0)+IF(EI317&lt;&gt;"",1,0))/12)</x:f>
        <x:v>0.5</x:v>
      </x:c>
    </x:row>
    <x:row r="318">
      <x:c r="A318" s="175" t="str">
        <x:v>EV-0315</x:v>
      </x:c>
      <x:c r="B318" s="174" t="str">
        <x:v>Integrity check</x:v>
      </x:c>
      <x:c r="C318" s="175" t="str">
        <x:f>IF(L318="","",IF(LEFT(EC318,7)="BLOCKED","🔴 Do not use for conclusion",IF(EB318="Yes","🟢 Claim-ready","🟡 Caution / context")))</x:f>
        <x:v>🟡 Caution / context</x:v>
      </x:c>
      <x:c r="D318" s="174" t="str">
        <x:f>IF(L318="","",EC318)</x:f>
        <x:v>PENDING — appropriate appraisal</x:v>
      </x:c>
      <x:c r="E318" s="174" t="str">
        <x:v>P3 — Medium</x:v>
      </x:c>
      <x:c r="F318" s="174" t="str">
        <x:v>Pending</x:v>
      </x:c>
      <x:c r="G318" s="174" t="str">
        <x:v>Title/abstract identify an explicit tactical/public-safety context and readiness domain; retain for full-text assessment.</x:v>
      </x:c>
      <x:c r="H318" s="174" t="str">
        <x:v>Obtain and review lawful full text; confirm human adjudication; then select a design-specific appraisal instrument.</x:v>
      </x:c>
      <x:c r="I318" s="174"/>
      <x:c r="J318" s="174" t="str">
        <x:v>A — Core</x:v>
      </x:c>
      <x:c r="K318" s="174" t="str">
        <x:v>IDENTIFIED</x:v>
      </x:c>
      <x:c r="L318" s="174" t="str">
        <x:v>Examining the Relationship Between Resilience, Mental Health and Fitness Outcomes in Firefighters.</x:v>
      </x:c>
      <x:c r="M318" s="174"/>
      <x:c r="N318" s="174" t="str">
        <x:v>Greene, Daniel R; Holland-Winkler, A Maleah; Kohler, Austin A; Kinnaird, William R</x:v>
      </x:c>
      <x:c r="O318" s="176" t="n">
        <x:v>2025</x:v>
      </x:c>
      <x:c r="P318" s="174" t="str">
        <x:v>Journal of functional morphology and kinesiology</x:v>
      </x:c>
      <x:c r="Q318" s="174" t="str">
        <x:v>Journal Article</x:v>
      </x:c>
      <x:c r="R318" s="174" t="str">
        <x:v>Unclear</x:v>
      </x:c>
      <x:c r="S318" s="174" t="str">
        <x:v>Unknown</x:v>
      </x:c>
      <x:c r="T318" s="174" t="str">
        <x:v>eng</x:v>
      </x:c>
      <x:c r="U318" s="174" t="str">
        <x:v>https://pubmed.ncbi.nlm.nih.gov/40407426/</x:v>
      </x:c>
      <x:c r="V318" s="174" t="str">
        <x:v>10.3390/jfmk10020142</x:v>
      </x:c>
      <x:c r="W318" s="175" t="str">
        <x:f>IF(V318="","",LOWER(SUBSTITUTE(SUBSTITUTE(SUBSTITUTE(SUBSTITUTE(TRIM(V318),"https://doi.org/",""),"http://doi.org/",""),"https://dx.doi.org/",""),"doi:","")))</x:f>
        <x:v>10.3390/jfmk10020142</x:v>
      </x:c>
      <x:c r="X318" s="174" t="str">
        <x:v>40407426</x:v>
      </x:c>
      <x:c r="Y318" s="174" t="str">
        <x:v>PMC12101197</x:v>
      </x:c>
      <x:c r="Z318" s="174"/>
      <x:c r="AA318" s="174" t="str">
        <x:v>PubMed/MEDLINE</x:v>
      </x:c>
      <x:c r="AB318" s="174" t="str">
        <x:v>PUBMED-A-v1.0-2026-08-28</x:v>
      </x:c>
      <x:c r="AC318" s="174" t="str">
        <x:v>SP-PUBMED-A-20260828</x:v>
      </x:c>
      <x:c r="AD318" s="177" t="n">
        <x:v>46262</x:v>
      </x:c>
      <x:c r="AE318" s="177" t="n">
        <x:v>46272</x:v>
      </x:c>
      <x:c r="AF318" s="174" t="str">
        <x:v>DQYALWYK</x:v>
      </x:c>
      <x:c r="AG318" s="174"/>
      <x:c r="AH318" s="174" t="str">
        <x:v>Tactical Athlete → Operational Readiness Brazil</x:v>
      </x:c>
      <x:c r="AI318" s="174" t="str">
        <x:v>evidence-family:A</x:v>
      </x:c>
      <x:c r="AJ318" s="174"/>
      <x:c r="AK318" s="175" t="str">
        <x:f>IF(AJ318="","",IF(OR(LOWER(AJ318)="brazil",LOWER(AJ318)="brasil"),"Yes","No"))</x:f>
      </x:c>
      <x:c r="AL318" s="174"/>
      <x:c r="AM318" s="174"/>
      <x:c r="AN318" s="174"/>
      <x:c r="AO318" s="178"/>
      <x:c r="AP318" s="174"/>
      <x:c r="AQ318" s="174"/>
      <x:c r="AR318" s="174"/>
      <x:c r="AS318" s="174"/>
      <x:c r="AT318" s="174"/>
      <x:c r="AU318" s="174"/>
      <x:c r="AV318" s="174"/>
      <x:c r="AW318" s="174"/>
      <x:c r="AX318" s="174"/>
      <x:c r="AY318" s="174"/>
      <x:c r="AZ318" s="174"/>
      <x:c r="BA318" s="174"/>
      <x:c r="BB318" s="174"/>
      <x:c r="BC318" s="174"/>
      <x:c r="BD318" s="174"/>
      <x:c r="BE318" s="174"/>
      <x:c r="BF318" s="174"/>
      <x:c r="BG318" s="174"/>
      <x:c r="BH318" s="174"/>
      <x:c r="BI318" s="174"/>
      <x:c r="BJ318" s="174"/>
      <x:c r="BK318" s="174"/>
      <x:c r="BL318" s="174"/>
      <x:c r="BM318" s="174"/>
      <x:c r="BN318" s="174"/>
      <x:c r="BO318" s="174"/>
      <x:c r="BP318" s="174"/>
      <x:c r="BQ318" s="174"/>
      <x:c r="BR318" s="174"/>
      <x:c r="BS318" s="174"/>
      <x:c r="BT318" s="174"/>
      <x:c r="BU318" s="174"/>
      <x:c r="BV318" s="174"/>
      <x:c r="BW318" s="174"/>
      <x:c r="BX318" s="174"/>
      <x:c r="BY318" s="174"/>
      <x:c r="BZ318" s="174"/>
      <x:c r="CA318" s="174"/>
      <x:c r="CB318" s="174"/>
      <x:c r="CC318" s="174"/>
      <x:c r="CD318" s="174"/>
      <x:c r="CE318" s="174"/>
      <x:c r="CF318" s="174"/>
      <x:c r="CG318" s="174"/>
      <x:c r="CH318" s="174"/>
      <x:c r="CI318" s="179"/>
      <x:c r="CJ318" s="174" t="str">
        <x:v>Yes</x:v>
      </x:c>
      <x:c r="CK318" s="174" t="str">
        <x:v>Yes</x:v>
      </x:c>
      <x:c r="CL318" s="174" t="str">
        <x:v>Yes</x:v>
      </x:c>
      <x:c r="CM318" s="174" t="str">
        <x:v>Clear</x:v>
      </x:c>
      <x:c r="CN318" s="174" t="str">
        <x:v>Verified — clear</x:v>
      </x:c>
      <x:c r="CO318" s="177" t="n">
        <x:v>46272</x:v>
      </x:c>
      <x:c r="CP318" s="174" t="str">
        <x:v>https://pubmed.ncbi.nlm.nih.gov/40407426/</x:v>
      </x:c>
      <x:c r="CQ318" s="174"/>
      <x:c r="CR318" s="174"/>
      <x:c r="CS318" s="174"/>
      <x:c r="CT318" s="174"/>
      <x:c r="CU318" s="176"/>
      <x:c r="CV318" s="176"/>
      <x:c r="CW318" s="176"/>
      <x:c r="CX318" s="176"/>
      <x:c r="CY318" s="176"/>
      <x:c r="CZ318" s="176"/>
      <x:c r="DA318" s="176"/>
      <x:c r="DB318" s="175" t="str">
        <x:f>IF(L318="","",IF(AND(COUNT(CU318:DA318)=7,OR(CU318=0,CU318=1,CU318=2),OR(CV318=0,CV318=1,CV318=2),OR(CW318=0,CW318=1,CW318=2),OR(CX318=0,CX318=1,CX318=2),OR(CY318=0,CY318=1,CY318=2),OR(CZ318=0,CZ318=1,CZ318=2),OR(DA318=0,DA318=1,DA318=2)),SUM(CU318:DA318),""))</x:f>
      </x:c>
      <x:c r="DC318" s="180" t="str">
        <x:f>IF(DB318="","",ROUND(DB318/14*10,1))</x:f>
      </x:c>
      <x:c r="DD318" s="174" t="str">
        <x:v>Pending</x:v>
      </x:c>
      <x:c r="DE318" s="175" t="str">
        <x:f>IF(L318="","",IF(DC318="","Pending",IF(DD318="Yes","CONDITIONAL — safety override",IF(DC318&gt;=8,"HIGH",IF(DC318&gt;=5,"CONDITIONAL","LOW")))))</x:f>
        <x:v>Pending</x:v>
      </x:c>
      <x:c r="DF318" s="174" t="str">
        <x:v>Pending screening and full-text appraisal; no transferability judgment made at identification.</x:v>
      </x:c>
      <x:c r="DG318" s="174"/>
      <x:c r="DH318" s="174"/>
      <x:c r="DI318" s="174"/>
      <x:c r="DJ318" s="174"/>
      <x:c r="DK318" s="174"/>
      <x:c r="DL318" s="174"/>
      <x:c r="DM318" s="174"/>
      <x:c r="DN318" s="174"/>
      <x:c r="DO318" s="174"/>
      <x:c r="DP318" s="174"/>
      <x:c r="DQ318" s="174"/>
      <x:c r="DR318" s="174"/>
      <x:c r="DS318" s="174"/>
      <x:c r="DT318" s="174"/>
      <x:c r="DU318" s="174"/>
      <x:c r="DV318" s="174"/>
      <x:c r="DW318" s="174"/>
      <x:c r="DX318" s="174"/>
      <x:c r="DY318" s="174"/>
      <x:c r="DZ318" s="174" t="str">
        <x:v>Title/abstract screening alone does not establish effectiveness, causality, methodological quality, transferability to Brazilian public safety or an institutional recommendation.</x:v>
      </x:c>
      <x:c r="EA318" s="174" t="str">
        <x:v>Pending</x:v>
      </x:c>
      <x:c r="EB318" s="175" t="str">
        <x:f>IF(L318="","",IF(EC318="READY","Yes","No / Pending"))</x:f>
        <x:v>No / Pending</x:v>
      </x:c>
      <x:c r="EC318" s="174" t="str">
        <x:f>IF(L318="","",IF(OR(ISNUMBER(SEARCH("Retracted Publication",Q318)),CM318="Retracted",CN318="Retracted",CM318="Expression of Concern",CN318="Expression of Concern",F318="Not used",CG318="Critical",CH318="High",CH318="Critical"),"BLOCKED — integrity or use restriction",IF(AND(CJ318="Yes",CK318="Yes",CL318="Yes"),IF(AND(CM318="Clear",CN318="Verified — clear"),IF(AND(AND(LEN(TRIM(CF318))&gt;0,LEFT(LOWER(TRIM(CF318)),7)&lt;&gt;"pending"),OR(CG318="High",CG318="Moderate"),OR(CH318="Low",CH318="Some concerns",CH318="Not applicable")),IF(AND(DD318="No",OR(DE318="HIGH",DE318="CONDITIONAL"),AND(LEN(TRIM(DF318))&gt;0,LEFT(LOWER(TRIM(DF318)),7)&lt;&gt;"pending")),IF(AND(AND(LEN(TRIM(DT318))&gt;0,LEFT(LOWER(TRIM(DT318)),7)&lt;&gt;"pending"),AND(LEN(TRIM(DU318))&gt;0,LEFT(LOWER(TRIM(DU318)),7)&lt;&gt;"pending"),OR(AND(LEN(TRIM(DV318))&gt;0,LEFT(LOWER(TRIM(DV318)),7)&lt;&gt;"pending"),AND(LEN(TRIM(DW318))&gt;0,LEFT(LOWER(TRIM(DW318)),7)&lt;&gt;"pending")),AND(LEN(TRIM(DX318))&gt;0,LEFT(LOWER(TRIM(DX318)),7)&lt;&gt;"pending")),IF(AND(F318="Claim-ready",OR(EA318="Strong",EA318="Moderate"),AND(LEN(TRIM(G318))&gt;0,LEFT(LOWER(TRIM(G318)),7)&lt;&gt;"pending"),G318&lt;&gt;"No substantive use decision is permitted from identification metadata alone.",AND(LEN(TRIM(DZ318))&gt;0,LEFT(LOWER(TRIM(DZ318)),7)&lt;&gt;"pending"),DZ318&lt;&gt;"Identification metadata alone does not permit any substantive scientific, causal, operational, or institutional claim.",AND(LEN(TRIM(EI318))&gt;0,LEFT(LOWER(TRIM(EI318)),7)&lt;&gt;"pending"),ISNUMBER(EH318),EH318&gt;0),"READY","PENDING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8" s="174" t="str">
        <x:v>Pending</x:v>
      </x:c>
      <x:c r="EE318" s="174"/>
      <x:c r="EF318" s="174" t="str">
        <x:v>Pending</x:v>
      </x:c>
      <x:c r="EG318" s="174" t="str">
        <x:v>Pending</x:v>
      </x:c>
      <x:c r="EH318" s="177"/>
      <x:c r="EI318" s="500"/>
      <x:c r="EJ318" s="174"/>
      <x:c r="EK318" s="174" t="str">
        <x:v>Pending</x:v>
      </x:c>
      <x:c r="EL318" s="177" t="n">
        <x:v>46272</x:v>
      </x:c>
      <x:c r="EM318" s="174" t="str">
        <x:v>Production PubMed record imported and reconciled to Zotero item DQYALWYK;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8" s="181" t="n">
        <x:f>IF(L318="","",(IF(N318&lt;&gt;"",1,0)+IF(O318&lt;&gt;"",1,0)+IF(AJ318&lt;&gt;"",1,0)+IF(AU318&lt;&gt;"",1,0)+IF(BE318&lt;&gt;"",1,0)+IF(CF318&lt;&gt;"",1,0)+IF(CJ318="Yes",1,0)+IF(CL318="Yes",1,0)+IF(DE318&lt;&gt;"Pending",1,0)+IF(F318&lt;&gt;"",1,0)+IF(DZ318&lt;&gt;"",1,0)+IF(EI318&lt;&gt;"",1,0))/12)</x:f>
        <x:v>0.5</x:v>
      </x:c>
    </x:row>
    <x:row r="319">
      <x:c r="A319" s="175" t="str">
        <x:v>EV-0316</x:v>
      </x:c>
      <x:c r="B319" s="174" t="str">
        <x:v>Integrity check</x:v>
      </x:c>
      <x:c r="C319" s="175" t="str">
        <x:f>IF(L319="","",IF(LEFT(EC319,7)="BLOCKED","🔴 Do not use for conclusion",IF(EB319="Yes","🟢 Claim-ready","🟡 Caution / context")))</x:f>
        <x:v>🟡 Caution / context</x:v>
      </x:c>
      <x:c r="D319" s="174" t="str">
        <x:f>IF(L319="","",EC319)</x:f>
        <x:v>PENDING — appropriate appraisal</x:v>
      </x:c>
      <x:c r="E319" s="174" t="str">
        <x:v>P3 — Medium</x:v>
      </x:c>
      <x:c r="F319" s="174" t="str">
        <x:v>Pending</x:v>
      </x:c>
      <x:c r="G319" s="174" t="str">
        <x:v>Title/abstract identify an explicit implementation-science construct; retain for full-text assessment.</x:v>
      </x:c>
      <x:c r="H319" s="174" t="str">
        <x:v>Obtain and review lawful full text; confirm human adjudication; then select a design-specific appraisal instrument.</x:v>
      </x:c>
      <x:c r="I319" s="174"/>
      <x:c r="J319" s="174" t="str">
        <x:v>C — Implementation Science</x:v>
      </x:c>
      <x:c r="K319" s="174" t="str">
        <x:v>IDENTIFIED</x:v>
      </x:c>
      <x:c r="L319" s="174" t="str">
        <x:v>Using Implementation Science to Improve Evidence-Based Policing: An Introduction for Researchers and Practitioners.</x:v>
      </x:c>
      <x:c r="M319" s="174"/>
      <x:c r="N319" s="174" t="str">
        <x:v>Del Pozo, Brandon; Belenko, Steven; Pivovarova, Ekaterina; Ray, Bradley; Martins, Kaitlin F; Taxman, Faye S</x:v>
      </x:c>
      <x:c r="O319" s="176" t="n">
        <x:v>2025</x:v>
      </x:c>
      <x:c r="P319" s="174" t="str">
        <x:v>Police quarterly</x:v>
      </x:c>
      <x:c r="Q319" s="174" t="str">
        <x:v>Journal Article</x:v>
      </x:c>
      <x:c r="R319" s="174" t="str">
        <x:v>Unclear</x:v>
      </x:c>
      <x:c r="S319" s="174" t="str">
        <x:v>Unknown</x:v>
      </x:c>
      <x:c r="T319" s="174" t="str">
        <x:v>eng</x:v>
      </x:c>
      <x:c r="U319" s="174" t="str">
        <x:v>https://pubmed.ncbi.nlm.nih.gov/40406195/</x:v>
      </x:c>
      <x:c r="V319" s="174" t="str">
        <x:v>10.1177/10986111241265290</x:v>
      </x:c>
      <x:c r="W319" s="175" t="str">
        <x:f>IF(V319="","",LOWER(SUBSTITUTE(SUBSTITUTE(SUBSTITUTE(SUBSTITUTE(TRIM(V319),"https://doi.org/",""),"http://doi.org/",""),"https://dx.doi.org/",""),"doi:","")))</x:f>
        <x:v>10.1177/10986111241265290</x:v>
      </x:c>
      <x:c r="X319" s="174" t="str">
        <x:v>40406195</x:v>
      </x:c>
      <x:c r="Y319" s="174" t="str">
        <x:v>PMC12094109</x:v>
      </x:c>
      <x:c r="Z319" s="174"/>
      <x:c r="AA319" s="174" t="str">
        <x:v>PubMed/MEDLINE</x:v>
      </x:c>
      <x:c r="AB319" s="174" t="str">
        <x:v>PUBMED-C-v1.0-2026-08-28</x:v>
      </x:c>
      <x:c r="AC319" s="174" t="str">
        <x:v>SP-PUBMED-C-20260828</x:v>
      </x:c>
      <x:c r="AD319" s="177" t="n">
        <x:v>46262</x:v>
      </x:c>
      <x:c r="AE319" s="177" t="n">
        <x:v>46272</x:v>
      </x:c>
      <x:c r="AF319" s="174" t="str">
        <x:v>IPT4R6IA</x:v>
      </x:c>
      <x:c r="AG319" s="174"/>
      <x:c r="AH319" s="174" t="str">
        <x:v>Tactical Athlete → Operational Readiness Brazil</x:v>
      </x:c>
      <x:c r="AI319" s="174" t="str">
        <x:v>evidence-family:C</x:v>
      </x:c>
      <x:c r="AJ319" s="174"/>
      <x:c r="AK319" s="175" t="str">
        <x:f>IF(AJ319="","",IF(OR(LOWER(AJ319)="brazil",LOWER(AJ319)="brasil"),"Yes","No"))</x:f>
      </x:c>
      <x:c r="AL319" s="174"/>
      <x:c r="AM319" s="174"/>
      <x:c r="AN319" s="174"/>
      <x:c r="AO319" s="178"/>
      <x:c r="AP319" s="174"/>
      <x:c r="AQ319" s="174"/>
      <x:c r="AR319" s="174"/>
      <x:c r="AS319" s="174"/>
      <x:c r="AT319" s="174"/>
      <x:c r="AU319" s="174"/>
      <x:c r="AV319" s="174"/>
      <x:c r="AW319" s="174"/>
      <x:c r="AX319" s="174"/>
      <x:c r="AY319" s="174"/>
      <x:c r="AZ319" s="174"/>
      <x:c r="BA319" s="174"/>
      <x:c r="BB319" s="174"/>
      <x:c r="BC319" s="174"/>
      <x:c r="BD319" s="174"/>
      <x:c r="BE319" s="174"/>
      <x:c r="BF319" s="174"/>
      <x:c r="BG319" s="174"/>
      <x:c r="BH319" s="174"/>
      <x:c r="BI319" s="174"/>
      <x:c r="BJ319" s="174"/>
      <x:c r="BK319" s="174"/>
      <x:c r="BL319" s="174"/>
      <x:c r="BM319" s="174"/>
      <x:c r="BN319" s="174"/>
      <x:c r="BO319" s="174"/>
      <x:c r="BP319" s="174"/>
      <x:c r="BQ319" s="174"/>
      <x:c r="BR319" s="174"/>
      <x:c r="BS319" s="174"/>
      <x:c r="BT319" s="174"/>
      <x:c r="BU319" s="174"/>
      <x:c r="BV319" s="174"/>
      <x:c r="BW319" s="174"/>
      <x:c r="BX319" s="174"/>
      <x:c r="BY319" s="174"/>
      <x:c r="BZ319" s="174"/>
      <x:c r="CA319" s="174"/>
      <x:c r="CB319" s="174"/>
      <x:c r="CC319" s="174"/>
      <x:c r="CD319" s="174"/>
      <x:c r="CE319" s="174"/>
      <x:c r="CF319" s="174"/>
      <x:c r="CG319" s="174"/>
      <x:c r="CH319" s="174"/>
      <x:c r="CI319" s="179"/>
      <x:c r="CJ319" s="174" t="str">
        <x:v>Yes</x:v>
      </x:c>
      <x:c r="CK319" s="174" t="str">
        <x:v>Yes</x:v>
      </x:c>
      <x:c r="CL319" s="174" t="str">
        <x:v>Yes</x:v>
      </x:c>
      <x:c r="CM319" s="174" t="str">
        <x:v>Clear</x:v>
      </x:c>
      <x:c r="CN319" s="174" t="str">
        <x:v>Verified — clear</x:v>
      </x:c>
      <x:c r="CO319" s="177" t="n">
        <x:v>46272</x:v>
      </x:c>
      <x:c r="CP319" s="174" t="str">
        <x:v>https://pubmed.ncbi.nlm.nih.gov/40406195/</x:v>
      </x:c>
      <x:c r="CQ319" s="174"/>
      <x:c r="CR319" s="174"/>
      <x:c r="CS319" s="174"/>
      <x:c r="CT319" s="174"/>
      <x:c r="CU319" s="176"/>
      <x:c r="CV319" s="176"/>
      <x:c r="CW319" s="176"/>
      <x:c r="CX319" s="176"/>
      <x:c r="CY319" s="176"/>
      <x:c r="CZ319" s="176"/>
      <x:c r="DA319" s="176"/>
      <x:c r="DB319" s="175" t="str">
        <x:f>IF(L319="","",IF(AND(COUNT(CU319:DA319)=7,OR(CU319=0,CU319=1,CU319=2),OR(CV319=0,CV319=1,CV319=2),OR(CW319=0,CW319=1,CW319=2),OR(CX319=0,CX319=1,CX319=2),OR(CY319=0,CY319=1,CY319=2),OR(CZ319=0,CZ319=1,CZ319=2),OR(DA319=0,DA319=1,DA319=2)),SUM(CU319:DA319),""))</x:f>
      </x:c>
      <x:c r="DC319" s="180" t="str">
        <x:f>IF(DB319="","",ROUND(DB319/14*10,1))</x:f>
      </x:c>
      <x:c r="DD319" s="174" t="str">
        <x:v>Pending</x:v>
      </x:c>
      <x:c r="DE319" s="175" t="str">
        <x:f>IF(L319="","",IF(DC319="","Pending",IF(DD319="Yes","CONDITIONAL — safety override",IF(DC319&gt;=8,"HIGH",IF(DC319&gt;=5,"CONDITIONAL","LOW")))))</x:f>
        <x:v>Pending</x:v>
      </x:c>
      <x:c r="DF319" s="174" t="str">
        <x:v>Pending screening and full-text appraisal; no transferability judgment made at identification.</x:v>
      </x:c>
      <x:c r="DG319" s="174"/>
      <x:c r="DH319" s="174"/>
      <x:c r="DI319" s="174"/>
      <x:c r="DJ319" s="174"/>
      <x:c r="DK319" s="174"/>
      <x:c r="DL319" s="174"/>
      <x:c r="DM319" s="174"/>
      <x:c r="DN319" s="174"/>
      <x:c r="DO319" s="174"/>
      <x:c r="DP319" s="174"/>
      <x:c r="DQ319" s="174"/>
      <x:c r="DR319" s="174"/>
      <x:c r="DS319" s="174"/>
      <x:c r="DT319" s="174"/>
      <x:c r="DU319" s="174"/>
      <x:c r="DV319" s="174"/>
      <x:c r="DW319" s="174"/>
      <x:c r="DX319" s="174"/>
      <x:c r="DY319" s="174"/>
      <x:c r="DZ319" s="174" t="str">
        <x:v>Title/abstract screening alone does not establish effectiveness, causality, methodological quality, transferability to Brazilian public safety or an institutional recommendation.</x:v>
      </x:c>
      <x:c r="EA319" s="174" t="str">
        <x:v>Pending</x:v>
      </x:c>
      <x:c r="EB319" s="175" t="str">
        <x:f>IF(L319="","",IF(EC319="READY","Yes","No / Pending"))</x:f>
        <x:v>No / Pending</x:v>
      </x:c>
      <x:c r="EC319" s="174" t="str">
        <x:f>IF(L319="","",IF(OR(ISNUMBER(SEARCH("Retracted Publication",Q319)),CM319="Retracted",CN319="Retracted",CM319="Expression of Concern",CN319="Expression of Concern",F319="Not used",CG319="Critical",CH319="High",CH319="Critical"),"BLOCKED — integrity or use restriction",IF(AND(CJ319="Yes",CK319="Yes",CL319="Yes"),IF(AND(CM319="Clear",CN319="Verified — clear"),IF(AND(AND(LEN(TRIM(CF319))&gt;0,LEFT(LOWER(TRIM(CF319)),7)&lt;&gt;"pending"),OR(CG319="High",CG319="Moderate"),OR(CH319="Low",CH319="Some concerns",CH319="Not applicable")),IF(AND(DD319="No",OR(DE319="HIGH",DE319="CONDITIONAL"),AND(LEN(TRIM(DF319))&gt;0,LEFT(LOWER(TRIM(DF319)),7)&lt;&gt;"pending")),IF(AND(AND(LEN(TRIM(DT319))&gt;0,LEFT(LOWER(TRIM(DT319)),7)&lt;&gt;"pending"),AND(LEN(TRIM(DU319))&gt;0,LEFT(LOWER(TRIM(DU319)),7)&lt;&gt;"pending"),OR(AND(LEN(TRIM(DV319))&gt;0,LEFT(LOWER(TRIM(DV319)),7)&lt;&gt;"pending"),AND(LEN(TRIM(DW319))&gt;0,LEFT(LOWER(TRIM(DW319)),7)&lt;&gt;"pending")),AND(LEN(TRIM(DX319))&gt;0,LEFT(LOWER(TRIM(DX319)),7)&lt;&gt;"pending")),IF(AND(F319="Claim-ready",OR(EA319="Strong",EA319="Moderate"),AND(LEN(TRIM(G319))&gt;0,LEFT(LOWER(TRIM(G319)),7)&lt;&gt;"pending"),G319&lt;&gt;"No substantive use decision is permitted from identification metadata alone.",AND(LEN(TRIM(DZ319))&gt;0,LEFT(LOWER(TRIM(DZ319)),7)&lt;&gt;"pending"),DZ319&lt;&gt;"Identification metadata alone does not permit any substantive scientific, causal, operational, or institutional claim.",AND(LEN(TRIM(EI319))&gt;0,LEFT(LOWER(TRIM(EI319)),7)&lt;&gt;"pending"),ISNUMBER(EH319),EH319&gt;0),"READY","PENDING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19" s="174" t="str">
        <x:v>Pending</x:v>
      </x:c>
      <x:c r="EE319" s="174"/>
      <x:c r="EF319" s="174" t="str">
        <x:v>Pending</x:v>
      </x:c>
      <x:c r="EG319" s="174" t="str">
        <x:v>Pending</x:v>
      </x:c>
      <x:c r="EH319" s="177"/>
      <x:c r="EI319" s="500"/>
      <x:c r="EJ319" s="174"/>
      <x:c r="EK319" s="174" t="str">
        <x:v>Pending</x:v>
      </x:c>
      <x:c r="EL319" s="177" t="n">
        <x:v>46272</x:v>
      </x:c>
      <x:c r="EM319" s="174" t="str">
        <x:v>Production PubMed record imported and reconciled to Zotero item IPT4R6IA;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19" s="181" t="n">
        <x:f>IF(L319="","",(IF(N319&lt;&gt;"",1,0)+IF(O319&lt;&gt;"",1,0)+IF(AJ319&lt;&gt;"",1,0)+IF(AU319&lt;&gt;"",1,0)+IF(BE319&lt;&gt;"",1,0)+IF(CF319&lt;&gt;"",1,0)+IF(CJ319="Yes",1,0)+IF(CL319="Yes",1,0)+IF(DE319&lt;&gt;"Pending",1,0)+IF(F319&lt;&gt;"",1,0)+IF(DZ319&lt;&gt;"",1,0)+IF(EI319&lt;&gt;"",1,0))/12)</x:f>
        <x:v>0.5</x:v>
      </x:c>
    </x:row>
    <x:row r="320">
      <x:c r="A320" s="175" t="str">
        <x:v>EV-0317</x:v>
      </x:c>
      <x:c r="B320" s="174" t="str">
        <x:v>Integrity check</x:v>
      </x:c>
      <x:c r="C320" s="175" t="str">
        <x:f>IF(L320="","",IF(LEFT(EC320,7)="BLOCKED","🔴 Do not use for conclusion",IF(EB320="Yes","🟢 Claim-ready","🟡 Caution / context")))</x:f>
        <x:v>🟡 Caution / context</x:v>
      </x:c>
      <x:c r="D320" s="174" t="str">
        <x:f>IF(L320="","",EC320)</x:f>
        <x:v>PENDING — appropriate appraisal</x:v>
      </x:c>
      <x:c r="E320" s="174" t="str">
        <x:v>P3 — Medium</x:v>
      </x:c>
      <x:c r="F320" s="174" t="str">
        <x:v>Pending</x:v>
      </x:c>
      <x:c r="G320" s="174" t="str">
        <x:v>Title/abstract identify an explicit tactical/public-safety context and readiness domain; retain for full-text assessment.</x:v>
      </x:c>
      <x:c r="H320" s="174" t="str">
        <x:v>Obtain and review lawful full text; confirm human adjudication; then select a design-specific appraisal instrument.</x:v>
      </x:c>
      <x:c r="I320" s="174"/>
      <x:c r="J320" s="174" t="str">
        <x:v>A — Core</x:v>
      </x:c>
      <x:c r="K320" s="174" t="str">
        <x:v>IDENTIFIED</x:v>
      </x:c>
      <x:c r="L320" s="174" t="str">
        <x:v>Leg Tuck or Plank? Critical Decisions to Optimize Physical Fitness Assessment in Army Personnel.</x:v>
      </x:c>
      <x:c r="M320" s="174"/>
      <x:c r="N320" s="174" t="str">
        <x:v>Sergi, Tina E; Dawes, J Jay; Heileson, Jeffery L</x:v>
      </x:c>
      <x:c r="O320" s="176" t="n">
        <x:v>2025</x:v>
      </x:c>
      <x:c r="P320" s="174" t="str">
        <x:v>Journal of strength and conditioning research</x:v>
      </x:c>
      <x:c r="Q320" s="174" t="str">
        <x:v>Journal Article</x:v>
      </x:c>
      <x:c r="R320" s="174" t="str">
        <x:v>Unclear</x:v>
      </x:c>
      <x:c r="S320" s="174" t="str">
        <x:v>Unknown</x:v>
      </x:c>
      <x:c r="T320" s="174" t="str">
        <x:v>eng</x:v>
      </x:c>
      <x:c r="U320" s="174" t="str">
        <x:v>https://pubmed.ncbi.nlm.nih.gov/40403188/</x:v>
      </x:c>
      <x:c r="V320" s="174" t="str">
        <x:v>10.1519/jsc.0000000000005119</x:v>
      </x:c>
      <x:c r="W320" s="175" t="str">
        <x:f>IF(V320="","",LOWER(SUBSTITUTE(SUBSTITUTE(SUBSTITUTE(SUBSTITUTE(TRIM(V320),"https://doi.org/",""),"http://doi.org/",""),"https://dx.doi.org/",""),"doi:","")))</x:f>
        <x:v>10.1519/jsc.0000000000005119</x:v>
      </x:c>
      <x:c r="X320" s="174" t="str">
        <x:v>40403188</x:v>
      </x:c>
      <x:c r="Y320" s="174" t="str"/>
      <x:c r="Z320" s="174"/>
      <x:c r="AA320" s="174" t="str">
        <x:v>PubMed/MEDLINE</x:v>
      </x:c>
      <x:c r="AB320" s="174" t="str">
        <x:v>PUBMED-A-v1.0-2026-08-28</x:v>
      </x:c>
      <x:c r="AC320" s="174" t="str">
        <x:v>SP-PUBMED-A-20260828</x:v>
      </x:c>
      <x:c r="AD320" s="177" t="n">
        <x:v>46262</x:v>
      </x:c>
      <x:c r="AE320" s="177" t="n">
        <x:v>46272</x:v>
      </x:c>
      <x:c r="AF320" s="174" t="str">
        <x:v>SNCMDYFS</x:v>
      </x:c>
      <x:c r="AG320" s="174"/>
      <x:c r="AH320" s="174" t="str">
        <x:v>Tactical Athlete → Operational Readiness Brazil</x:v>
      </x:c>
      <x:c r="AI320" s="174" t="str">
        <x:v>evidence-family:A</x:v>
      </x:c>
      <x:c r="AJ320" s="174"/>
      <x:c r="AK320" s="175" t="str">
        <x:f>IF(AJ320="","",IF(OR(LOWER(AJ320)="brazil",LOWER(AJ320)="brasil"),"Yes","No"))</x:f>
      </x:c>
      <x:c r="AL320" s="174"/>
      <x:c r="AM320" s="174"/>
      <x:c r="AN320" s="174"/>
      <x:c r="AO320" s="178"/>
      <x:c r="AP320" s="174"/>
      <x:c r="AQ320" s="174"/>
      <x:c r="AR320" s="174"/>
      <x:c r="AS320" s="174"/>
      <x:c r="AT320" s="174"/>
      <x:c r="AU320" s="174"/>
      <x:c r="AV320" s="174"/>
      <x:c r="AW320" s="174"/>
      <x:c r="AX320" s="174"/>
      <x:c r="AY320" s="174"/>
      <x:c r="AZ320" s="174"/>
      <x:c r="BA320" s="174"/>
      <x:c r="BB320" s="174"/>
      <x:c r="BC320" s="174"/>
      <x:c r="BD320" s="174"/>
      <x:c r="BE320" s="174"/>
      <x:c r="BF320" s="174"/>
      <x:c r="BG320" s="174"/>
      <x:c r="BH320" s="174"/>
      <x:c r="BI320" s="174"/>
      <x:c r="BJ320" s="174"/>
      <x:c r="BK320" s="174"/>
      <x:c r="BL320" s="174"/>
      <x:c r="BM320" s="174"/>
      <x:c r="BN320" s="174"/>
      <x:c r="BO320" s="174"/>
      <x:c r="BP320" s="174"/>
      <x:c r="BQ320" s="174"/>
      <x:c r="BR320" s="174"/>
      <x:c r="BS320" s="174"/>
      <x:c r="BT320" s="174"/>
      <x:c r="BU320" s="174"/>
      <x:c r="BV320" s="174"/>
      <x:c r="BW320" s="174"/>
      <x:c r="BX320" s="174"/>
      <x:c r="BY320" s="174"/>
      <x:c r="BZ320" s="174"/>
      <x:c r="CA320" s="174"/>
      <x:c r="CB320" s="174"/>
      <x:c r="CC320" s="174"/>
      <x:c r="CD320" s="174"/>
      <x:c r="CE320" s="174"/>
      <x:c r="CF320" s="174"/>
      <x:c r="CG320" s="174"/>
      <x:c r="CH320" s="174"/>
      <x:c r="CI320" s="179"/>
      <x:c r="CJ320" s="174" t="str">
        <x:v>Yes</x:v>
      </x:c>
      <x:c r="CK320" s="174" t="str">
        <x:v>Yes</x:v>
      </x:c>
      <x:c r="CL320" s="174" t="str">
        <x:v>Yes</x:v>
      </x:c>
      <x:c r="CM320" s="174" t="str">
        <x:v>Clear</x:v>
      </x:c>
      <x:c r="CN320" s="174" t="str">
        <x:v>Verified — clear</x:v>
      </x:c>
      <x:c r="CO320" s="177" t="n">
        <x:v>46272</x:v>
      </x:c>
      <x:c r="CP320" s="174" t="str">
        <x:v>https://pubmed.ncbi.nlm.nih.gov/40403188/</x:v>
      </x:c>
      <x:c r="CQ320" s="174"/>
      <x:c r="CR320" s="174"/>
      <x:c r="CS320" s="174"/>
      <x:c r="CT320" s="174"/>
      <x:c r="CU320" s="176"/>
      <x:c r="CV320" s="176"/>
      <x:c r="CW320" s="176"/>
      <x:c r="CX320" s="176"/>
      <x:c r="CY320" s="176"/>
      <x:c r="CZ320" s="176"/>
      <x:c r="DA320" s="176"/>
      <x:c r="DB320" s="175" t="str">
        <x:f>IF(L320="","",IF(AND(COUNT(CU320:DA320)=7,OR(CU320=0,CU320=1,CU320=2),OR(CV320=0,CV320=1,CV320=2),OR(CW320=0,CW320=1,CW320=2),OR(CX320=0,CX320=1,CX320=2),OR(CY320=0,CY320=1,CY320=2),OR(CZ320=0,CZ320=1,CZ320=2),OR(DA320=0,DA320=1,DA320=2)),SUM(CU320:DA320),""))</x:f>
      </x:c>
      <x:c r="DC320" s="180" t="str">
        <x:f>IF(DB320="","",ROUND(DB320/14*10,1))</x:f>
      </x:c>
      <x:c r="DD320" s="174" t="str">
        <x:v>Pending</x:v>
      </x:c>
      <x:c r="DE320" s="175" t="str">
        <x:f>IF(L320="","",IF(DC320="","Pending",IF(DD320="Yes","CONDITIONAL — safety override",IF(DC320&gt;=8,"HIGH",IF(DC320&gt;=5,"CONDITIONAL","LOW")))))</x:f>
        <x:v>Pending</x:v>
      </x:c>
      <x:c r="DF320" s="174" t="str">
        <x:v>Pending screening and full-text appraisal; no transferability judgment made at identification.</x:v>
      </x:c>
      <x:c r="DG320" s="174"/>
      <x:c r="DH320" s="174"/>
      <x:c r="DI320" s="174"/>
      <x:c r="DJ320" s="174"/>
      <x:c r="DK320" s="174"/>
      <x:c r="DL320" s="174"/>
      <x:c r="DM320" s="174"/>
      <x:c r="DN320" s="174"/>
      <x:c r="DO320" s="174"/>
      <x:c r="DP320" s="174"/>
      <x:c r="DQ320" s="174"/>
      <x:c r="DR320" s="174"/>
      <x:c r="DS320" s="174"/>
      <x:c r="DT320" s="174"/>
      <x:c r="DU320" s="174"/>
      <x:c r="DV320" s="174"/>
      <x:c r="DW320" s="174"/>
      <x:c r="DX320" s="174"/>
      <x:c r="DY320" s="174"/>
      <x:c r="DZ320" s="174" t="str">
        <x:v>Title/abstract screening alone does not establish effectiveness, causality, methodological quality, transferability to Brazilian public safety or an institutional recommendation.</x:v>
      </x:c>
      <x:c r="EA320" s="174" t="str">
        <x:v>Pending</x:v>
      </x:c>
      <x:c r="EB320" s="175" t="str">
        <x:f>IF(L320="","",IF(EC320="READY","Yes","No / Pending"))</x:f>
        <x:v>No / Pending</x:v>
      </x:c>
      <x:c r="EC320" s="174" t="str">
        <x:f>IF(L320="","",IF(OR(ISNUMBER(SEARCH("Retracted Publication",Q320)),CM320="Retracted",CN320="Retracted",CM320="Expression of Concern",CN320="Expression of Concern",F320="Not used",CG320="Critical",CH320="High",CH320="Critical"),"BLOCKED — integrity or use restriction",IF(AND(CJ320="Yes",CK320="Yes",CL320="Yes"),IF(AND(CM320="Clear",CN320="Verified — clear"),IF(AND(AND(LEN(TRIM(CF320))&gt;0,LEFT(LOWER(TRIM(CF320)),7)&lt;&gt;"pending"),OR(CG320="High",CG320="Moderate"),OR(CH320="Low",CH320="Some concerns",CH320="Not applicable")),IF(AND(DD320="No",OR(DE320="HIGH",DE320="CONDITIONAL"),AND(LEN(TRIM(DF320))&gt;0,LEFT(LOWER(TRIM(DF320)),7)&lt;&gt;"pending")),IF(AND(AND(LEN(TRIM(DT320))&gt;0,LEFT(LOWER(TRIM(DT320)),7)&lt;&gt;"pending"),AND(LEN(TRIM(DU320))&gt;0,LEFT(LOWER(TRIM(DU320)),7)&lt;&gt;"pending"),OR(AND(LEN(TRIM(DV320))&gt;0,LEFT(LOWER(TRIM(DV320)),7)&lt;&gt;"pending"),AND(LEN(TRIM(DW320))&gt;0,LEFT(LOWER(TRIM(DW320)),7)&lt;&gt;"pending")),AND(LEN(TRIM(DX320))&gt;0,LEFT(LOWER(TRIM(DX320)),7)&lt;&gt;"pending")),IF(AND(F320="Claim-ready",OR(EA320="Strong",EA320="Moderate"),AND(LEN(TRIM(G320))&gt;0,LEFT(LOWER(TRIM(G320)),7)&lt;&gt;"pending"),G320&lt;&gt;"No substantive use decision is permitted from identification metadata alone.",AND(LEN(TRIM(DZ320))&gt;0,LEFT(LOWER(TRIM(DZ320)),7)&lt;&gt;"pending"),DZ320&lt;&gt;"Identification metadata alone does not permit any substantive scientific, causal, operational, or institutional claim.",AND(LEN(TRIM(EI320))&gt;0,LEFT(LOWER(TRIM(EI320)),7)&lt;&gt;"pending"),ISNUMBER(EH320),EH320&gt;0),"READY","PENDING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0" s="174" t="str">
        <x:v>Pending</x:v>
      </x:c>
      <x:c r="EE320" s="174"/>
      <x:c r="EF320" s="174" t="str">
        <x:v>Pending</x:v>
      </x:c>
      <x:c r="EG320" s="174" t="str">
        <x:v>Pending</x:v>
      </x:c>
      <x:c r="EH320" s="177"/>
      <x:c r="EI320" s="500"/>
      <x:c r="EJ320" s="174"/>
      <x:c r="EK320" s="174" t="str">
        <x:v>Pending</x:v>
      </x:c>
      <x:c r="EL320" s="177" t="n">
        <x:v>46272</x:v>
      </x:c>
      <x:c r="EM320" s="174" t="str">
        <x:v>Production PubMed record imported and reconciled to Zotero item SNCMDYFS;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0" s="181" t="n">
        <x:f>IF(L320="","",(IF(N320&lt;&gt;"",1,0)+IF(O320&lt;&gt;"",1,0)+IF(AJ320&lt;&gt;"",1,0)+IF(AU320&lt;&gt;"",1,0)+IF(BE320&lt;&gt;"",1,0)+IF(CF320&lt;&gt;"",1,0)+IF(CJ320="Yes",1,0)+IF(CL320="Yes",1,0)+IF(DE320&lt;&gt;"Pending",1,0)+IF(F320&lt;&gt;"",1,0)+IF(DZ320&lt;&gt;"",1,0)+IF(EI320&lt;&gt;"",1,0))/12)</x:f>
        <x:v>0.5</x:v>
      </x:c>
    </x:row>
    <x:row r="321">
      <x:c r="A321" s="175" t="str">
        <x:v>EV-0318</x:v>
      </x:c>
      <x:c r="B321" s="174" t="str">
        <x:v>Integrity check</x:v>
      </x:c>
      <x:c r="C321" s="175" t="str">
        <x:f>IF(L321="","",IF(LEFT(EC321,7)="BLOCKED","🔴 Do not use for conclusion",IF(EB321="Yes","🟢 Claim-ready","🟡 Caution / context")))</x:f>
        <x:v>🟡 Caution / context</x:v>
      </x:c>
      <x:c r="D321" s="174" t="str">
        <x:f>IF(L321="","",EC321)</x:f>
        <x:v>PENDING — appropriate appraisal</x:v>
      </x:c>
      <x:c r="E321" s="174" t="str">
        <x:v>P3 — Medium</x:v>
      </x:c>
      <x:c r="F321" s="174" t="str">
        <x:v>Pending</x:v>
      </x:c>
      <x:c r="G321" s="174" t="str">
        <x:v>Title/abstract identify an explicit tactical/public-safety context and readiness domain; retain for full-text assessment.</x:v>
      </x:c>
      <x:c r="H321" s="174" t="str">
        <x:v>Obtain and review lawful full text; confirm human adjudication; then select a design-specific appraisal instrument.</x:v>
      </x:c>
      <x:c r="I321" s="174"/>
      <x:c r="J321" s="174" t="str">
        <x:v>A — Core</x:v>
      </x:c>
      <x:c r="K321" s="174" t="str">
        <x:v>IDENTIFIED</x:v>
      </x:c>
      <x:c r="L321" s="174" t="str">
        <x:v>The Benefits of Peer-led Experiential Learning in Military Medical Education: Reflections From Peer Educators.</x:v>
      </x:c>
      <x:c r="M321" s="174"/>
      <x:c r="N321" s="174" t="str">
        <x:v>Henderson, Jonathan D; Cole, Rebekah; Hildreth, Amy F; Myers, Melissa; Henderson, Jessica J; Shen, Cynthia</x:v>
      </x:c>
      <x:c r="O321" s="176" t="n">
        <x:v>2025</x:v>
      </x:c>
      <x:c r="P321" s="174" t="str">
        <x:v>Military medicine</x:v>
      </x:c>
      <x:c r="Q321" s="174" t="str">
        <x:v>Journal Article</x:v>
      </x:c>
      <x:c r="R321" s="174" t="str">
        <x:v>Unclear</x:v>
      </x:c>
      <x:c r="S321" s="174" t="str">
        <x:v>Unknown</x:v>
      </x:c>
      <x:c r="T321" s="174" t="str">
        <x:v>eng</x:v>
      </x:c>
      <x:c r="U321" s="174" t="str">
        <x:v>https://pubmed.ncbi.nlm.nih.gov/40402561/</x:v>
      </x:c>
      <x:c r="V321" s="174" t="str">
        <x:v>10.1093/milmed/usaf202</x:v>
      </x:c>
      <x:c r="W321" s="175" t="str">
        <x:f>IF(V321="","",LOWER(SUBSTITUTE(SUBSTITUTE(SUBSTITUTE(SUBSTITUTE(TRIM(V321),"https://doi.org/",""),"http://doi.org/",""),"https://dx.doi.org/",""),"doi:","")))</x:f>
        <x:v>10.1093/milmed/usaf202</x:v>
      </x:c>
      <x:c r="X321" s="174" t="str">
        <x:v>40402561</x:v>
      </x:c>
      <x:c r="Y321" s="174" t="str"/>
      <x:c r="Z321" s="174"/>
      <x:c r="AA321" s="174" t="str">
        <x:v>PubMed/MEDLINE</x:v>
      </x:c>
      <x:c r="AB321" s="174" t="str">
        <x:v>PUBMED-A-v1.0-2026-08-28</x:v>
      </x:c>
      <x:c r="AC321" s="174" t="str">
        <x:v>SP-PUBMED-A-20260828</x:v>
      </x:c>
      <x:c r="AD321" s="177" t="n">
        <x:v>46262</x:v>
      </x:c>
      <x:c r="AE321" s="177" t="n">
        <x:v>46272</x:v>
      </x:c>
      <x:c r="AF321" s="174" t="str">
        <x:v>HHSKP42L</x:v>
      </x:c>
      <x:c r="AG321" s="174"/>
      <x:c r="AH321" s="174" t="str">
        <x:v>Tactical Athlete → Operational Readiness Brazil</x:v>
      </x:c>
      <x:c r="AI321" s="174" t="str">
        <x:v>evidence-family:A</x:v>
      </x:c>
      <x:c r="AJ321" s="174"/>
      <x:c r="AK321" s="175" t="str">
        <x:f>IF(AJ321="","",IF(OR(LOWER(AJ321)="brazil",LOWER(AJ321)="brasil"),"Yes","No"))</x:f>
      </x:c>
      <x:c r="AL321" s="174"/>
      <x:c r="AM321" s="174"/>
      <x:c r="AN321" s="174"/>
      <x:c r="AO321" s="178"/>
      <x:c r="AP321" s="174"/>
      <x:c r="AQ321" s="174"/>
      <x:c r="AR321" s="174"/>
      <x:c r="AS321" s="174"/>
      <x:c r="AT321" s="174"/>
      <x:c r="AU321" s="174"/>
      <x:c r="AV321" s="174"/>
      <x:c r="AW321" s="174"/>
      <x:c r="AX321" s="174"/>
      <x:c r="AY321" s="174"/>
      <x:c r="AZ321" s="174"/>
      <x:c r="BA321" s="174"/>
      <x:c r="BB321" s="174"/>
      <x:c r="BC321" s="174"/>
      <x:c r="BD321" s="174"/>
      <x:c r="BE321" s="174"/>
      <x:c r="BF321" s="174"/>
      <x:c r="BG321" s="174"/>
      <x:c r="BH321" s="174"/>
      <x:c r="BI321" s="174"/>
      <x:c r="BJ321" s="174"/>
      <x:c r="BK321" s="174"/>
      <x:c r="BL321" s="174"/>
      <x:c r="BM321" s="174"/>
      <x:c r="BN321" s="174"/>
      <x:c r="BO321" s="174"/>
      <x:c r="BP321" s="174"/>
      <x:c r="BQ321" s="174"/>
      <x:c r="BR321" s="174"/>
      <x:c r="BS321" s="174"/>
      <x:c r="BT321" s="174"/>
      <x:c r="BU321" s="174"/>
      <x:c r="BV321" s="174"/>
      <x:c r="BW321" s="174"/>
      <x:c r="BX321" s="174"/>
      <x:c r="BY321" s="174"/>
      <x:c r="BZ321" s="174"/>
      <x:c r="CA321" s="174"/>
      <x:c r="CB321" s="174"/>
      <x:c r="CC321" s="174"/>
      <x:c r="CD321" s="174"/>
      <x:c r="CE321" s="174"/>
      <x:c r="CF321" s="174"/>
      <x:c r="CG321" s="174"/>
      <x:c r="CH321" s="174"/>
      <x:c r="CI321" s="179"/>
      <x:c r="CJ321" s="174" t="str">
        <x:v>Yes</x:v>
      </x:c>
      <x:c r="CK321" s="174" t="str">
        <x:v>Yes</x:v>
      </x:c>
      <x:c r="CL321" s="174" t="str">
        <x:v>Yes</x:v>
      </x:c>
      <x:c r="CM321" s="174" t="str">
        <x:v>Clear</x:v>
      </x:c>
      <x:c r="CN321" s="174" t="str">
        <x:v>Verified — clear</x:v>
      </x:c>
      <x:c r="CO321" s="177" t="n">
        <x:v>46272</x:v>
      </x:c>
      <x:c r="CP321" s="174" t="str">
        <x:v>https://pubmed.ncbi.nlm.nih.gov/40402561/</x:v>
      </x:c>
      <x:c r="CQ321" s="174"/>
      <x:c r="CR321" s="174"/>
      <x:c r="CS321" s="174"/>
      <x:c r="CT321" s="174"/>
      <x:c r="CU321" s="176"/>
      <x:c r="CV321" s="176"/>
      <x:c r="CW321" s="176"/>
      <x:c r="CX321" s="176"/>
      <x:c r="CY321" s="176"/>
      <x:c r="CZ321" s="176"/>
      <x:c r="DA321" s="176"/>
      <x:c r="DB321" s="175" t="str">
        <x:f>IF(L321="","",IF(AND(COUNT(CU321:DA321)=7,OR(CU321=0,CU321=1,CU321=2),OR(CV321=0,CV321=1,CV321=2),OR(CW321=0,CW321=1,CW321=2),OR(CX321=0,CX321=1,CX321=2),OR(CY321=0,CY321=1,CY321=2),OR(CZ321=0,CZ321=1,CZ321=2),OR(DA321=0,DA321=1,DA321=2)),SUM(CU321:DA321),""))</x:f>
      </x:c>
      <x:c r="DC321" s="180" t="str">
        <x:f>IF(DB321="","",ROUND(DB321/14*10,1))</x:f>
      </x:c>
      <x:c r="DD321" s="174" t="str">
        <x:v>Pending</x:v>
      </x:c>
      <x:c r="DE321" s="175" t="str">
        <x:f>IF(L321="","",IF(DC321="","Pending",IF(DD321="Yes","CONDITIONAL — safety override",IF(DC321&gt;=8,"HIGH",IF(DC321&gt;=5,"CONDITIONAL","LOW")))))</x:f>
        <x:v>Pending</x:v>
      </x:c>
      <x:c r="DF321" s="174" t="str">
        <x:v>Pending screening and full-text appraisal; no transferability judgment made at identification.</x:v>
      </x:c>
      <x:c r="DG321" s="174"/>
      <x:c r="DH321" s="174"/>
      <x:c r="DI321" s="174"/>
      <x:c r="DJ321" s="174"/>
      <x:c r="DK321" s="174"/>
      <x:c r="DL321" s="174"/>
      <x:c r="DM321" s="174"/>
      <x:c r="DN321" s="174"/>
      <x:c r="DO321" s="174"/>
      <x:c r="DP321" s="174"/>
      <x:c r="DQ321" s="174"/>
      <x:c r="DR321" s="174"/>
      <x:c r="DS321" s="174"/>
      <x:c r="DT321" s="174"/>
      <x:c r="DU321" s="174"/>
      <x:c r="DV321" s="174"/>
      <x:c r="DW321" s="174"/>
      <x:c r="DX321" s="174"/>
      <x:c r="DY321" s="174"/>
      <x:c r="DZ321" s="174" t="str">
        <x:v>Title/abstract screening alone does not establish effectiveness, causality, methodological quality, transferability to Brazilian public safety or an institutional recommendation.</x:v>
      </x:c>
      <x:c r="EA321" s="174" t="str">
        <x:v>Pending</x:v>
      </x:c>
      <x:c r="EB321" s="175" t="str">
        <x:f>IF(L321="","",IF(EC321="READY","Yes","No / Pending"))</x:f>
        <x:v>No / Pending</x:v>
      </x:c>
      <x:c r="EC321" s="174" t="str">
        <x:f>IF(L321="","",IF(OR(ISNUMBER(SEARCH("Retracted Publication",Q321)),CM321="Retracted",CN321="Retracted",CM321="Expression of Concern",CN321="Expression of Concern",F321="Not used",CG321="Critical",CH321="High",CH321="Critical"),"BLOCKED — integrity or use restriction",IF(AND(CJ321="Yes",CK321="Yes",CL321="Yes"),IF(AND(CM321="Clear",CN321="Verified — clear"),IF(AND(AND(LEN(TRIM(CF321))&gt;0,LEFT(LOWER(TRIM(CF321)),7)&lt;&gt;"pending"),OR(CG321="High",CG321="Moderate"),OR(CH321="Low",CH321="Some concerns",CH321="Not applicable")),IF(AND(DD321="No",OR(DE321="HIGH",DE321="CONDITIONAL"),AND(LEN(TRIM(DF321))&gt;0,LEFT(LOWER(TRIM(DF321)),7)&lt;&gt;"pending")),IF(AND(AND(LEN(TRIM(DT321))&gt;0,LEFT(LOWER(TRIM(DT321)),7)&lt;&gt;"pending"),AND(LEN(TRIM(DU321))&gt;0,LEFT(LOWER(TRIM(DU321)),7)&lt;&gt;"pending"),OR(AND(LEN(TRIM(DV321))&gt;0,LEFT(LOWER(TRIM(DV321)),7)&lt;&gt;"pending"),AND(LEN(TRIM(DW321))&gt;0,LEFT(LOWER(TRIM(DW321)),7)&lt;&gt;"pending")),AND(LEN(TRIM(DX321))&gt;0,LEFT(LOWER(TRIM(DX321)),7)&lt;&gt;"pending")),IF(AND(F321="Claim-ready",OR(EA321="Strong",EA321="Moderate"),AND(LEN(TRIM(G321))&gt;0,LEFT(LOWER(TRIM(G321)),7)&lt;&gt;"pending"),G321&lt;&gt;"No substantive use decision is permitted from identification metadata alone.",AND(LEN(TRIM(DZ321))&gt;0,LEFT(LOWER(TRIM(DZ321)),7)&lt;&gt;"pending"),DZ321&lt;&gt;"Identification metadata alone does not permit any substantive scientific, causal, operational, or institutional claim.",AND(LEN(TRIM(EI321))&gt;0,LEFT(LOWER(TRIM(EI321)),7)&lt;&gt;"pending"),ISNUMBER(EH321),EH321&gt;0),"READY","PENDING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1" s="174" t="str">
        <x:v>Pending</x:v>
      </x:c>
      <x:c r="EE321" s="174"/>
      <x:c r="EF321" s="174" t="str">
        <x:v>Pending</x:v>
      </x:c>
      <x:c r="EG321" s="174" t="str">
        <x:v>Pending</x:v>
      </x:c>
      <x:c r="EH321" s="177"/>
      <x:c r="EI321" s="500"/>
      <x:c r="EJ321" s="174"/>
      <x:c r="EK321" s="174" t="str">
        <x:v>Pending</x:v>
      </x:c>
      <x:c r="EL321" s="177" t="n">
        <x:v>46272</x:v>
      </x:c>
      <x:c r="EM321" s="174" t="str">
        <x:v>Production PubMed record imported and reconciled to Zotero item HHSKP42L;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1" s="181" t="n">
        <x:f>IF(L321="","",(IF(N321&lt;&gt;"",1,0)+IF(O321&lt;&gt;"",1,0)+IF(AJ321&lt;&gt;"",1,0)+IF(AU321&lt;&gt;"",1,0)+IF(BE321&lt;&gt;"",1,0)+IF(CF321&lt;&gt;"",1,0)+IF(CJ321="Yes",1,0)+IF(CL321="Yes",1,0)+IF(DE321&lt;&gt;"Pending",1,0)+IF(F321&lt;&gt;"",1,0)+IF(DZ321&lt;&gt;"",1,0)+IF(EI321&lt;&gt;"",1,0))/12)</x:f>
        <x:v>0.5</x:v>
      </x:c>
    </x:row>
    <x:row r="322">
      <x:c r="A322" s="175" t="str">
        <x:v>EV-0319</x:v>
      </x:c>
      <x:c r="B322" s="174" t="str">
        <x:v>Integrity check</x:v>
      </x:c>
      <x:c r="C322" s="175" t="str">
        <x:f>IF(L322="","",IF(LEFT(EC322,7)="BLOCKED","🔴 Do not use for conclusion",IF(EB322="Yes","🟢 Claim-ready","🟡 Caution / context")))</x:f>
        <x:v>🟡 Caution / context</x:v>
      </x:c>
      <x:c r="D322" s="174" t="str">
        <x:f>IF(L322="","",EC322)</x:f>
        <x:v>PENDING — appropriate appraisal</x:v>
      </x:c>
      <x:c r="E322" s="174" t="str">
        <x:v>P3 — Medium</x:v>
      </x:c>
      <x:c r="F322" s="174" t="str">
        <x:v>Pending</x:v>
      </x:c>
      <x:c r="G322" s="174" t="str">
        <x:v>Title/abstract identify an explicit tactical/public-safety context and readiness domain; retain for full-text assessment.</x:v>
      </x:c>
      <x:c r="H322" s="174" t="str">
        <x:v>Obtain and review lawful full text; confirm human adjudication; then select a design-specific appraisal instrument.</x:v>
      </x:c>
      <x:c r="I322" s="174"/>
      <x:c r="J322" s="174" t="str">
        <x:v>A — Core</x:v>
      </x:c>
      <x:c r="K322" s="174" t="str">
        <x:v>IDENTIFIED</x:v>
      </x:c>
      <x:c r="L322" s="174" t="str">
        <x:v>Innovating Healthcare Management Education With Artificial Intelligence: A Case Study From the Army-Baylor University Graduate Program in Health and Business Administration.</x:v>
      </x:c>
      <x:c r="M322" s="174"/>
      <x:c r="N322" s="174" t="str">
        <x:v>Walz, Tiara N; Wood, Dan; Jimenez, J Mauricio; Evans, Grant; Barnes, Bruce W</x:v>
      </x:c>
      <x:c r="O322" s="176" t="n">
        <x:v>2025</x:v>
      </x:c>
      <x:c r="P322" s="174" t="str">
        <x:v>Military medicine</x:v>
      </x:c>
      <x:c r="Q322" s="174" t="str">
        <x:v>Journal Article</x:v>
      </x:c>
      <x:c r="R322" s="174" t="str">
        <x:v>Unclear</x:v>
      </x:c>
      <x:c r="S322" s="174" t="str">
        <x:v>Unknown</x:v>
      </x:c>
      <x:c r="T322" s="174" t="str">
        <x:v>eng</x:v>
      </x:c>
      <x:c r="U322" s="174" t="str">
        <x:v>https://pubmed.ncbi.nlm.nih.gov/40358611/</x:v>
      </x:c>
      <x:c r="V322" s="174" t="str">
        <x:v>10.1093/milmed/usaf167</x:v>
      </x:c>
      <x:c r="W322" s="175" t="str">
        <x:f>IF(V322="","",LOWER(SUBSTITUTE(SUBSTITUTE(SUBSTITUTE(SUBSTITUTE(TRIM(V322),"https://doi.org/",""),"http://doi.org/",""),"https://dx.doi.org/",""),"doi:","")))</x:f>
        <x:v>10.1093/milmed/usaf167</x:v>
      </x:c>
      <x:c r="X322" s="174" t="str">
        <x:v>40358611</x:v>
      </x:c>
      <x:c r="Y322" s="174" t="str"/>
      <x:c r="Z322" s="174"/>
      <x:c r="AA322" s="174" t="str">
        <x:v>PubMed/MEDLINE</x:v>
      </x:c>
      <x:c r="AB322" s="174" t="str">
        <x:v>PUBMED-A-v1.0-2026-08-28</x:v>
      </x:c>
      <x:c r="AC322" s="174" t="str">
        <x:v>SP-PUBMED-A-20260828</x:v>
      </x:c>
      <x:c r="AD322" s="177" t="n">
        <x:v>46262</x:v>
      </x:c>
      <x:c r="AE322" s="177" t="n">
        <x:v>46272</x:v>
      </x:c>
      <x:c r="AF322" s="174" t="str">
        <x:v>J8SBRAFH</x:v>
      </x:c>
      <x:c r="AG322" s="174"/>
      <x:c r="AH322" s="174" t="str">
        <x:v>Tactical Athlete → Operational Readiness Brazil</x:v>
      </x:c>
      <x:c r="AI322" s="174" t="str">
        <x:v>evidence-family:A</x:v>
      </x:c>
      <x:c r="AJ322" s="174"/>
      <x:c r="AK322" s="175" t="str">
        <x:f>IF(AJ322="","",IF(OR(LOWER(AJ322)="brazil",LOWER(AJ322)="brasil"),"Yes","No"))</x:f>
      </x:c>
      <x:c r="AL322" s="174"/>
      <x:c r="AM322" s="174"/>
      <x:c r="AN322" s="174"/>
      <x:c r="AO322" s="178"/>
      <x:c r="AP322" s="174"/>
      <x:c r="AQ322" s="174"/>
      <x:c r="AR322" s="174"/>
      <x:c r="AS322" s="174"/>
      <x:c r="AT322" s="174"/>
      <x:c r="AU322" s="174"/>
      <x:c r="AV322" s="174"/>
      <x:c r="AW322" s="174"/>
      <x:c r="AX322" s="174"/>
      <x:c r="AY322" s="174"/>
      <x:c r="AZ322" s="174"/>
      <x:c r="BA322" s="174"/>
      <x:c r="BB322" s="174"/>
      <x:c r="BC322" s="174"/>
      <x:c r="BD322" s="174"/>
      <x:c r="BE322" s="174"/>
      <x:c r="BF322" s="174"/>
      <x:c r="BG322" s="174"/>
      <x:c r="BH322" s="174"/>
      <x:c r="BI322" s="174"/>
      <x:c r="BJ322" s="174"/>
      <x:c r="BK322" s="174"/>
      <x:c r="BL322" s="174"/>
      <x:c r="BM322" s="174"/>
      <x:c r="BN322" s="174"/>
      <x:c r="BO322" s="174"/>
      <x:c r="BP322" s="174"/>
      <x:c r="BQ322" s="174"/>
      <x:c r="BR322" s="174"/>
      <x:c r="BS322" s="174"/>
      <x:c r="BT322" s="174"/>
      <x:c r="BU322" s="174"/>
      <x:c r="BV322" s="174"/>
      <x:c r="BW322" s="174"/>
      <x:c r="BX322" s="174"/>
      <x:c r="BY322" s="174"/>
      <x:c r="BZ322" s="174"/>
      <x:c r="CA322" s="174"/>
      <x:c r="CB322" s="174"/>
      <x:c r="CC322" s="174"/>
      <x:c r="CD322" s="174"/>
      <x:c r="CE322" s="174"/>
      <x:c r="CF322" s="174"/>
      <x:c r="CG322" s="174"/>
      <x:c r="CH322" s="174"/>
      <x:c r="CI322" s="179"/>
      <x:c r="CJ322" s="174" t="str">
        <x:v>Yes</x:v>
      </x:c>
      <x:c r="CK322" s="174" t="str">
        <x:v>Yes</x:v>
      </x:c>
      <x:c r="CL322" s="174" t="str">
        <x:v>Yes</x:v>
      </x:c>
      <x:c r="CM322" s="174" t="str">
        <x:v>Clear</x:v>
      </x:c>
      <x:c r="CN322" s="174" t="str">
        <x:v>Verified — clear</x:v>
      </x:c>
      <x:c r="CO322" s="177" t="n">
        <x:v>46272</x:v>
      </x:c>
      <x:c r="CP322" s="174" t="str">
        <x:v>https://pubmed.ncbi.nlm.nih.gov/40358611/</x:v>
      </x:c>
      <x:c r="CQ322" s="174"/>
      <x:c r="CR322" s="174"/>
      <x:c r="CS322" s="174"/>
      <x:c r="CT322" s="174"/>
      <x:c r="CU322" s="176"/>
      <x:c r="CV322" s="176"/>
      <x:c r="CW322" s="176"/>
      <x:c r="CX322" s="176"/>
      <x:c r="CY322" s="176"/>
      <x:c r="CZ322" s="176"/>
      <x:c r="DA322" s="176"/>
      <x:c r="DB322" s="175" t="str">
        <x:f>IF(L322="","",IF(AND(COUNT(CU322:DA322)=7,OR(CU322=0,CU322=1,CU322=2),OR(CV322=0,CV322=1,CV322=2),OR(CW322=0,CW322=1,CW322=2),OR(CX322=0,CX322=1,CX322=2),OR(CY322=0,CY322=1,CY322=2),OR(CZ322=0,CZ322=1,CZ322=2),OR(DA322=0,DA322=1,DA322=2)),SUM(CU322:DA322),""))</x:f>
      </x:c>
      <x:c r="DC322" s="180" t="str">
        <x:f>IF(DB322="","",ROUND(DB322/14*10,1))</x:f>
      </x:c>
      <x:c r="DD322" s="174" t="str">
        <x:v>Pending</x:v>
      </x:c>
      <x:c r="DE322" s="175" t="str">
        <x:f>IF(L322="","",IF(DC322="","Pending",IF(DD322="Yes","CONDITIONAL — safety override",IF(DC322&gt;=8,"HIGH",IF(DC322&gt;=5,"CONDITIONAL","LOW")))))</x:f>
        <x:v>Pending</x:v>
      </x:c>
      <x:c r="DF322" s="174" t="str">
        <x:v>Pending screening and full-text appraisal; no transferability judgment made at identification.</x:v>
      </x:c>
      <x:c r="DG322" s="174"/>
      <x:c r="DH322" s="174"/>
      <x:c r="DI322" s="174"/>
      <x:c r="DJ322" s="174"/>
      <x:c r="DK322" s="174"/>
      <x:c r="DL322" s="174"/>
      <x:c r="DM322" s="174"/>
      <x:c r="DN322" s="174"/>
      <x:c r="DO322" s="174"/>
      <x:c r="DP322" s="174"/>
      <x:c r="DQ322" s="174"/>
      <x:c r="DR322" s="174"/>
      <x:c r="DS322" s="174"/>
      <x:c r="DT322" s="174"/>
      <x:c r="DU322" s="174"/>
      <x:c r="DV322" s="174"/>
      <x:c r="DW322" s="174"/>
      <x:c r="DX322" s="174"/>
      <x:c r="DY322" s="174"/>
      <x:c r="DZ322" s="174" t="str">
        <x:v>Title/abstract screening alone does not establish effectiveness, causality, methodological quality, transferability to Brazilian public safety or an institutional recommendation.</x:v>
      </x:c>
      <x:c r="EA322" s="174" t="str">
        <x:v>Pending</x:v>
      </x:c>
      <x:c r="EB322" s="175" t="str">
        <x:f>IF(L322="","",IF(EC322="READY","Yes","No / Pending"))</x:f>
        <x:v>No / Pending</x:v>
      </x:c>
      <x:c r="EC322" s="174" t="str">
        <x:f>IF(L322="","",IF(OR(ISNUMBER(SEARCH("Retracted Publication",Q322)),CM322="Retracted",CN322="Retracted",CM322="Expression of Concern",CN322="Expression of Concern",F322="Not used",CG322="Critical",CH322="High",CH322="Critical"),"BLOCKED — integrity or use restriction",IF(AND(CJ322="Yes",CK322="Yes",CL322="Yes"),IF(AND(CM322="Clear",CN322="Verified — clear"),IF(AND(AND(LEN(TRIM(CF322))&gt;0,LEFT(LOWER(TRIM(CF322)),7)&lt;&gt;"pending"),OR(CG322="High",CG322="Moderate"),OR(CH322="Low",CH322="Some concerns",CH322="Not applicable")),IF(AND(DD322="No",OR(DE322="HIGH",DE322="CONDITIONAL"),AND(LEN(TRIM(DF322))&gt;0,LEFT(LOWER(TRIM(DF322)),7)&lt;&gt;"pending")),IF(AND(AND(LEN(TRIM(DT322))&gt;0,LEFT(LOWER(TRIM(DT322)),7)&lt;&gt;"pending"),AND(LEN(TRIM(DU322))&gt;0,LEFT(LOWER(TRIM(DU322)),7)&lt;&gt;"pending"),OR(AND(LEN(TRIM(DV322))&gt;0,LEFT(LOWER(TRIM(DV322)),7)&lt;&gt;"pending"),AND(LEN(TRIM(DW322))&gt;0,LEFT(LOWER(TRIM(DW322)),7)&lt;&gt;"pending")),AND(LEN(TRIM(DX322))&gt;0,LEFT(LOWER(TRIM(DX322)),7)&lt;&gt;"pending")),IF(AND(F322="Claim-ready",OR(EA322="Strong",EA322="Moderate"),AND(LEN(TRIM(G322))&gt;0,LEFT(LOWER(TRIM(G322)),7)&lt;&gt;"pending"),G322&lt;&gt;"No substantive use decision is permitted from identification metadata alone.",AND(LEN(TRIM(DZ322))&gt;0,LEFT(LOWER(TRIM(DZ322)),7)&lt;&gt;"pending"),DZ322&lt;&gt;"Identification metadata alone does not permit any substantive scientific, causal, operational, or institutional claim.",AND(LEN(TRIM(EI322))&gt;0,LEFT(LOWER(TRIM(EI322)),7)&lt;&gt;"pending"),ISNUMBER(EH322),EH322&gt;0),"READY","PENDING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2" s="174" t="str">
        <x:v>Pending</x:v>
      </x:c>
      <x:c r="EE322" s="174"/>
      <x:c r="EF322" s="174" t="str">
        <x:v>Pending</x:v>
      </x:c>
      <x:c r="EG322" s="174" t="str">
        <x:v>Pending</x:v>
      </x:c>
      <x:c r="EH322" s="177"/>
      <x:c r="EI322" s="500"/>
      <x:c r="EJ322" s="174"/>
      <x:c r="EK322" s="174" t="str">
        <x:v>Pending</x:v>
      </x:c>
      <x:c r="EL322" s="177" t="n">
        <x:v>46272</x:v>
      </x:c>
      <x:c r="EM322" s="174" t="str">
        <x:v>Production PubMed record imported and reconciled to Zotero item J8SBRAFH;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2" s="181" t="n">
        <x:f>IF(L322="","",(IF(N322&lt;&gt;"",1,0)+IF(O322&lt;&gt;"",1,0)+IF(AJ322&lt;&gt;"",1,0)+IF(AU322&lt;&gt;"",1,0)+IF(BE322&lt;&gt;"",1,0)+IF(CF322&lt;&gt;"",1,0)+IF(CJ322="Yes",1,0)+IF(CL322="Yes",1,0)+IF(DE322&lt;&gt;"Pending",1,0)+IF(F322&lt;&gt;"",1,0)+IF(DZ322&lt;&gt;"",1,0)+IF(EI322&lt;&gt;"",1,0))/12)</x:f>
        <x:v>0.5</x:v>
      </x:c>
    </x:row>
    <x:row r="323">
      <x:c r="A323" s="175" t="str">
        <x:v>EV-0320</x:v>
      </x:c>
      <x:c r="B323" s="174" t="str">
        <x:v>Integrity check</x:v>
      </x:c>
      <x:c r="C323" s="175" t="str">
        <x:f>IF(L323="","",IF(LEFT(EC323,7)="BLOCKED","🔴 Do not use for conclusion",IF(EB323="Yes","🟢 Claim-ready","🟡 Caution / context")))</x:f>
        <x:v>🟡 Caution / context</x:v>
      </x:c>
      <x:c r="D323" s="174" t="str">
        <x:f>IF(L323="","",EC323)</x:f>
        <x:v>PENDING — appropriate appraisal</x:v>
      </x:c>
      <x:c r="E323" s="174" t="str">
        <x:v>P3 — Medium</x:v>
      </x:c>
      <x:c r="F323" s="174" t="str">
        <x:v>Pending</x:v>
      </x:c>
      <x:c r="G323" s="174" t="str">
        <x:v>Title/abstract identify an explicit tactical/public-safety context and readiness domain; retain for full-text assessment.</x:v>
      </x:c>
      <x:c r="H323" s="174" t="str">
        <x:v>Obtain and review lawful full text; confirm human adjudication; then select a design-specific appraisal instrument.</x:v>
      </x:c>
      <x:c r="I323" s="174"/>
      <x:c r="J323" s="174" t="str">
        <x:v>A — Core</x:v>
      </x:c>
      <x:c r="K323" s="174" t="str">
        <x:v>IDENTIFIED</x:v>
      </x:c>
      <x:c r="L323" s="174" t="str">
        <x:v>Diagnostic accuracy and reliability of equations for the calculation of body fat mass percentage in the Colombian military population: a diagnostic test study.</x:v>
      </x:c>
      <x:c r="M323" s="174"/>
      <x:c r="N323" s="174" t="str">
        <x:v>Guarin-Rivera, Syndy; Utria-Munive, J; Estrada-Orozco, K</x:v>
      </x:c>
      <x:c r="O323" s="176" t="n">
        <x:v>2025</x:v>
      </x:c>
      <x:c r="P323" s="174" t="str">
        <x:v>BMJ military health</x:v>
      </x:c>
      <x:c r="Q323" s="174" t="str">
        <x:v>Journal Article</x:v>
      </x:c>
      <x:c r="R323" s="174" t="str">
        <x:v>Unclear</x:v>
      </x:c>
      <x:c r="S323" s="174" t="str">
        <x:v>Unknown</x:v>
      </x:c>
      <x:c r="T323" s="174" t="str">
        <x:v>eng</x:v>
      </x:c>
      <x:c r="U323" s="174" t="str">
        <x:v>https://pubmed.ncbi.nlm.nih.gov/40341206/</x:v>
      </x:c>
      <x:c r="V323" s="174" t="str">
        <x:v>10.1136/military-2024-002944</x:v>
      </x:c>
      <x:c r="W323" s="175" t="str">
        <x:f>IF(V323="","",LOWER(SUBSTITUTE(SUBSTITUTE(SUBSTITUTE(SUBSTITUTE(TRIM(V323),"https://doi.org/",""),"http://doi.org/",""),"https://dx.doi.org/",""),"doi:","")))</x:f>
        <x:v>10.1136/military-2024-002944</x:v>
      </x:c>
      <x:c r="X323" s="174" t="str">
        <x:v>40341206</x:v>
      </x:c>
      <x:c r="Y323" s="174" t="str"/>
      <x:c r="Z323" s="174"/>
      <x:c r="AA323" s="174" t="str">
        <x:v>PubMed/MEDLINE</x:v>
      </x:c>
      <x:c r="AB323" s="174" t="str">
        <x:v>PUBMED-A-v1.0-2026-08-28</x:v>
      </x:c>
      <x:c r="AC323" s="174" t="str">
        <x:v>SP-PUBMED-A-20260828</x:v>
      </x:c>
      <x:c r="AD323" s="177" t="n">
        <x:v>46262</x:v>
      </x:c>
      <x:c r="AE323" s="177" t="n">
        <x:v>46272</x:v>
      </x:c>
      <x:c r="AF323" s="174" t="str">
        <x:v>STB76G76</x:v>
      </x:c>
      <x:c r="AG323" s="174"/>
      <x:c r="AH323" s="174" t="str">
        <x:v>Tactical Athlete → Operational Readiness Brazil</x:v>
      </x:c>
      <x:c r="AI323" s="174" t="str">
        <x:v>evidence-family:A</x:v>
      </x:c>
      <x:c r="AJ323" s="174"/>
      <x:c r="AK323" s="175" t="str">
        <x:f>IF(AJ323="","",IF(OR(LOWER(AJ323)="brazil",LOWER(AJ323)="brasil"),"Yes","No"))</x:f>
      </x:c>
      <x:c r="AL323" s="174"/>
      <x:c r="AM323" s="174"/>
      <x:c r="AN323" s="174"/>
      <x:c r="AO323" s="178"/>
      <x:c r="AP323" s="174"/>
      <x:c r="AQ323" s="174"/>
      <x:c r="AR323" s="174"/>
      <x:c r="AS323" s="174"/>
      <x:c r="AT323" s="174"/>
      <x:c r="AU323" s="174"/>
      <x:c r="AV323" s="174"/>
      <x:c r="AW323" s="174"/>
      <x:c r="AX323" s="174"/>
      <x:c r="AY323" s="174"/>
      <x:c r="AZ323" s="174"/>
      <x:c r="BA323" s="174"/>
      <x:c r="BB323" s="174"/>
      <x:c r="BC323" s="174"/>
      <x:c r="BD323" s="174"/>
      <x:c r="BE323" s="174"/>
      <x:c r="BF323" s="174"/>
      <x:c r="BG323" s="174"/>
      <x:c r="BH323" s="174"/>
      <x:c r="BI323" s="174"/>
      <x:c r="BJ323" s="174"/>
      <x:c r="BK323" s="174"/>
      <x:c r="BL323" s="174"/>
      <x:c r="BM323" s="174"/>
      <x:c r="BN323" s="174"/>
      <x:c r="BO323" s="174"/>
      <x:c r="BP323" s="174"/>
      <x:c r="BQ323" s="174"/>
      <x:c r="BR323" s="174"/>
      <x:c r="BS323" s="174"/>
      <x:c r="BT323" s="174"/>
      <x:c r="BU323" s="174"/>
      <x:c r="BV323" s="174"/>
      <x:c r="BW323" s="174"/>
      <x:c r="BX323" s="174"/>
      <x:c r="BY323" s="174"/>
      <x:c r="BZ323" s="174"/>
      <x:c r="CA323" s="174"/>
      <x:c r="CB323" s="174"/>
      <x:c r="CC323" s="174"/>
      <x:c r="CD323" s="174"/>
      <x:c r="CE323" s="174"/>
      <x:c r="CF323" s="174"/>
      <x:c r="CG323" s="174"/>
      <x:c r="CH323" s="174"/>
      <x:c r="CI323" s="179"/>
      <x:c r="CJ323" s="174" t="str">
        <x:v>Yes</x:v>
      </x:c>
      <x:c r="CK323" s="174" t="str">
        <x:v>Yes</x:v>
      </x:c>
      <x:c r="CL323" s="174" t="str">
        <x:v>Yes</x:v>
      </x:c>
      <x:c r="CM323" s="174" t="str">
        <x:v>Clear</x:v>
      </x:c>
      <x:c r="CN323" s="174" t="str">
        <x:v>Verified — clear</x:v>
      </x:c>
      <x:c r="CO323" s="177" t="n">
        <x:v>46272</x:v>
      </x:c>
      <x:c r="CP323" s="174" t="str">
        <x:v>https://pubmed.ncbi.nlm.nih.gov/40341206/</x:v>
      </x:c>
      <x:c r="CQ323" s="174"/>
      <x:c r="CR323" s="174"/>
      <x:c r="CS323" s="174"/>
      <x:c r="CT323" s="174"/>
      <x:c r="CU323" s="176"/>
      <x:c r="CV323" s="176"/>
      <x:c r="CW323" s="176"/>
      <x:c r="CX323" s="176"/>
      <x:c r="CY323" s="176"/>
      <x:c r="CZ323" s="176"/>
      <x:c r="DA323" s="176"/>
      <x:c r="DB323" s="175" t="str">
        <x:f>IF(L323="","",IF(AND(COUNT(CU323:DA323)=7,OR(CU323=0,CU323=1,CU323=2),OR(CV323=0,CV323=1,CV323=2),OR(CW323=0,CW323=1,CW323=2),OR(CX323=0,CX323=1,CX323=2),OR(CY323=0,CY323=1,CY323=2),OR(CZ323=0,CZ323=1,CZ323=2),OR(DA323=0,DA323=1,DA323=2)),SUM(CU323:DA323),""))</x:f>
      </x:c>
      <x:c r="DC323" s="180" t="str">
        <x:f>IF(DB323="","",ROUND(DB323/14*10,1))</x:f>
      </x:c>
      <x:c r="DD323" s="174" t="str">
        <x:v>Pending</x:v>
      </x:c>
      <x:c r="DE323" s="175" t="str">
        <x:f>IF(L323="","",IF(DC323="","Pending",IF(DD323="Yes","CONDITIONAL — safety override",IF(DC323&gt;=8,"HIGH",IF(DC323&gt;=5,"CONDITIONAL","LOW")))))</x:f>
        <x:v>Pending</x:v>
      </x:c>
      <x:c r="DF323" s="174" t="str">
        <x:v>Pending screening and full-text appraisal; no transferability judgment made at identification.</x:v>
      </x:c>
      <x:c r="DG323" s="174"/>
      <x:c r="DH323" s="174"/>
      <x:c r="DI323" s="174"/>
      <x:c r="DJ323" s="174"/>
      <x:c r="DK323" s="174"/>
      <x:c r="DL323" s="174"/>
      <x:c r="DM323" s="174"/>
      <x:c r="DN323" s="174"/>
      <x:c r="DO323" s="174"/>
      <x:c r="DP323" s="174"/>
      <x:c r="DQ323" s="174"/>
      <x:c r="DR323" s="174"/>
      <x:c r="DS323" s="174"/>
      <x:c r="DT323" s="174"/>
      <x:c r="DU323" s="174"/>
      <x:c r="DV323" s="174"/>
      <x:c r="DW323" s="174"/>
      <x:c r="DX323" s="174"/>
      <x:c r="DY323" s="174"/>
      <x:c r="DZ323" s="174" t="str">
        <x:v>Title/abstract screening alone does not establish effectiveness, causality, methodological quality, transferability to Brazilian public safety or an institutional recommendation.</x:v>
      </x:c>
      <x:c r="EA323" s="174" t="str">
        <x:v>Pending</x:v>
      </x:c>
      <x:c r="EB323" s="175" t="str">
        <x:f>IF(L323="","",IF(EC323="READY","Yes","No / Pending"))</x:f>
        <x:v>No / Pending</x:v>
      </x:c>
      <x:c r="EC323" s="174" t="str">
        <x:f>IF(L323="","",IF(OR(ISNUMBER(SEARCH("Retracted Publication",Q323)),CM323="Retracted",CN323="Retracted",CM323="Expression of Concern",CN323="Expression of Concern",F323="Not used",CG323="Critical",CH323="High",CH323="Critical"),"BLOCKED — integrity or use restriction",IF(AND(CJ323="Yes",CK323="Yes",CL323="Yes"),IF(AND(CM323="Clear",CN323="Verified — clear"),IF(AND(AND(LEN(TRIM(CF323))&gt;0,LEFT(LOWER(TRIM(CF323)),7)&lt;&gt;"pending"),OR(CG323="High",CG323="Moderate"),OR(CH323="Low",CH323="Some concerns",CH323="Not applicable")),IF(AND(DD323="No",OR(DE323="HIGH",DE323="CONDITIONAL"),AND(LEN(TRIM(DF323))&gt;0,LEFT(LOWER(TRIM(DF323)),7)&lt;&gt;"pending")),IF(AND(AND(LEN(TRIM(DT323))&gt;0,LEFT(LOWER(TRIM(DT323)),7)&lt;&gt;"pending"),AND(LEN(TRIM(DU323))&gt;0,LEFT(LOWER(TRIM(DU323)),7)&lt;&gt;"pending"),OR(AND(LEN(TRIM(DV323))&gt;0,LEFT(LOWER(TRIM(DV323)),7)&lt;&gt;"pending"),AND(LEN(TRIM(DW323))&gt;0,LEFT(LOWER(TRIM(DW323)),7)&lt;&gt;"pending")),AND(LEN(TRIM(DX323))&gt;0,LEFT(LOWER(TRIM(DX323)),7)&lt;&gt;"pending")),IF(AND(F323="Claim-ready",OR(EA323="Strong",EA323="Moderate"),AND(LEN(TRIM(G323))&gt;0,LEFT(LOWER(TRIM(G323)),7)&lt;&gt;"pending"),G323&lt;&gt;"No substantive use decision is permitted from identification metadata alone.",AND(LEN(TRIM(DZ323))&gt;0,LEFT(LOWER(TRIM(DZ323)),7)&lt;&gt;"pending"),DZ323&lt;&gt;"Identification metadata alone does not permit any substantive scientific, causal, operational, or institutional claim.",AND(LEN(TRIM(EI323))&gt;0,LEFT(LOWER(TRIM(EI323)),7)&lt;&gt;"pending"),ISNUMBER(EH323),EH323&gt;0),"READY","PENDING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3" s="174" t="str">
        <x:v>Pending</x:v>
      </x:c>
      <x:c r="EE323" s="174"/>
      <x:c r="EF323" s="174" t="str">
        <x:v>Pending</x:v>
      </x:c>
      <x:c r="EG323" s="174" t="str">
        <x:v>Pending</x:v>
      </x:c>
      <x:c r="EH323" s="177"/>
      <x:c r="EI323" s="500"/>
      <x:c r="EJ323" s="174"/>
      <x:c r="EK323" s="174" t="str">
        <x:v>Pending</x:v>
      </x:c>
      <x:c r="EL323" s="177" t="n">
        <x:v>46272</x:v>
      </x:c>
      <x:c r="EM323" s="174" t="str">
        <x:v>Production PubMed record imported and reconciled to Zotero item STB76G76;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3" s="181" t="n">
        <x:f>IF(L323="","",(IF(N323&lt;&gt;"",1,0)+IF(O323&lt;&gt;"",1,0)+IF(AJ323&lt;&gt;"",1,0)+IF(AU323&lt;&gt;"",1,0)+IF(BE323&lt;&gt;"",1,0)+IF(CF323&lt;&gt;"",1,0)+IF(CJ323="Yes",1,0)+IF(CL323="Yes",1,0)+IF(DE323&lt;&gt;"Pending",1,0)+IF(F323&lt;&gt;"",1,0)+IF(DZ323&lt;&gt;"",1,0)+IF(EI323&lt;&gt;"",1,0))/12)</x:f>
        <x:v>0.5</x:v>
      </x:c>
    </x:row>
    <x:row r="324">
      <x:c r="A324" s="175" t="str">
        <x:v>EV-0321</x:v>
      </x:c>
      <x:c r="B324" s="174" t="str">
        <x:v>Integrity check</x:v>
      </x:c>
      <x:c r="C324" s="175" t="str">
        <x:f>IF(L324="","",IF(LEFT(EC324,7)="BLOCKED","🔴 Do not use for conclusion",IF(EB324="Yes","🟢 Claim-ready","🟡 Caution / context")))</x:f>
        <x:v>🟡 Caution / context</x:v>
      </x:c>
      <x:c r="D324" s="174" t="str">
        <x:f>IF(L324="","",EC324)</x:f>
        <x:v>PENDING — appropriate appraisal</x:v>
      </x:c>
      <x:c r="E324" s="174" t="str">
        <x:v>P3 — Medium</x:v>
      </x:c>
      <x:c r="F324" s="174" t="str">
        <x:v>Pending</x:v>
      </x:c>
      <x:c r="G324" s="174" t="str">
        <x:v>Title/abstract identify an explicit tactical/public-safety context and readiness domain; retain for full-text assessment.</x:v>
      </x:c>
      <x:c r="H324" s="174" t="str">
        <x:v>Obtain and review lawful full text; confirm human adjudication; then select a design-specific appraisal instrument.</x:v>
      </x:c>
      <x:c r="I324" s="174"/>
      <x:c r="J324" s="174" t="str">
        <x:v>C — Implementation Science</x:v>
      </x:c>
      <x:c r="K324" s="174" t="str">
        <x:v>IDENTIFIED</x:v>
      </x:c>
      <x:c r="L324" s="174" t="str">
        <x:v>The ask, care, escort suite of trainings: Initial evaluation of the Army's primary suicide prevention strategy.</x:v>
      </x:c>
      <x:c r="M324" s="174"/>
      <x:c r="N324" s="174" t="str">
        <x:v>Trachik, Benjamin; Merrill, Julie C; Pardue-Bourgeois, Sarah; Ganulin, Michelle L; Crouch, Coleen L; Fawver, Bradley; Kearns, Nathan T; Reddy, Madhavi K; Novosel-Lingat, John E; Osgood, Jeffrey M; Dretsch, Michael N; Knust, Susannah K</x:v>
      </x:c>
      <x:c r="O324" s="176" t="n">
        <x:v>2026</x:v>
      </x:c>
      <x:c r="P324" s="174" t="str">
        <x:v>Psychological services</x:v>
      </x:c>
      <x:c r="Q324" s="174" t="str">
        <x:v>Journal Article</x:v>
      </x:c>
      <x:c r="R324" s="174" t="str">
        <x:v>Unclear</x:v>
      </x:c>
      <x:c r="S324" s="174" t="str">
        <x:v>Unknown</x:v>
      </x:c>
      <x:c r="T324" s="174" t="str">
        <x:v>eng</x:v>
      </x:c>
      <x:c r="U324" s="174" t="str">
        <x:v>https://pubmed.ncbi.nlm.nih.gov/40323857/</x:v>
      </x:c>
      <x:c r="V324" s="174" t="str">
        <x:v>10.1037/ser0000955</x:v>
      </x:c>
      <x:c r="W324" s="175" t="str">
        <x:f>IF(V324="","",LOWER(SUBSTITUTE(SUBSTITUTE(SUBSTITUTE(SUBSTITUTE(TRIM(V324),"https://doi.org/",""),"http://doi.org/",""),"https://dx.doi.org/",""),"doi:","")))</x:f>
        <x:v>10.1037/ser0000955</x:v>
      </x:c>
      <x:c r="X324" s="174" t="str">
        <x:v>40323857</x:v>
      </x:c>
      <x:c r="Y324" s="174" t="str"/>
      <x:c r="Z324" s="174"/>
      <x:c r="AA324" s="174" t="str">
        <x:v>PubMed/MEDLINE</x:v>
      </x:c>
      <x:c r="AB324" s="174" t="str">
        <x:v>PUBMED-C-v1.0-2026-08-28</x:v>
      </x:c>
      <x:c r="AC324" s="174" t="str">
        <x:v>SP-PUBMED-C-20260828</x:v>
      </x:c>
      <x:c r="AD324" s="177" t="n">
        <x:v>46262</x:v>
      </x:c>
      <x:c r="AE324" s="177" t="n">
        <x:v>46272</x:v>
      </x:c>
      <x:c r="AF324" s="174" t="str">
        <x:v>2993RDG7</x:v>
      </x:c>
      <x:c r="AG324" s="174"/>
      <x:c r="AH324" s="174" t="str">
        <x:v>Tactical Athlete → Operational Readiness Brazil</x:v>
      </x:c>
      <x:c r="AI324" s="174" t="str">
        <x:v>evidence-family:C</x:v>
      </x:c>
      <x:c r="AJ324" s="174"/>
      <x:c r="AK324" s="175" t="str">
        <x:f>IF(AJ324="","",IF(OR(LOWER(AJ324)="brazil",LOWER(AJ324)="brasil"),"Yes","No"))</x:f>
      </x:c>
      <x:c r="AL324" s="174"/>
      <x:c r="AM324" s="174"/>
      <x:c r="AN324" s="174"/>
      <x:c r="AO324" s="178"/>
      <x:c r="AP324" s="174"/>
      <x:c r="AQ324" s="174"/>
      <x:c r="AR324" s="174"/>
      <x:c r="AS324" s="174"/>
      <x:c r="AT324" s="174"/>
      <x:c r="AU324" s="174"/>
      <x:c r="AV324" s="174"/>
      <x:c r="AW324" s="174"/>
      <x:c r="AX324" s="174"/>
      <x:c r="AY324" s="174"/>
      <x:c r="AZ324" s="174"/>
      <x:c r="BA324" s="174"/>
      <x:c r="BB324" s="174"/>
      <x:c r="BC324" s="174"/>
      <x:c r="BD324" s="174"/>
      <x:c r="BE324" s="174"/>
      <x:c r="BF324" s="174"/>
      <x:c r="BG324" s="174"/>
      <x:c r="BH324" s="174"/>
      <x:c r="BI324" s="174"/>
      <x:c r="BJ324" s="174"/>
      <x:c r="BK324" s="174"/>
      <x:c r="BL324" s="174"/>
      <x:c r="BM324" s="174"/>
      <x:c r="BN324" s="174"/>
      <x:c r="BO324" s="174"/>
      <x:c r="BP324" s="174"/>
      <x:c r="BQ324" s="174"/>
      <x:c r="BR324" s="174"/>
      <x:c r="BS324" s="174"/>
      <x:c r="BT324" s="174"/>
      <x:c r="BU324" s="174"/>
      <x:c r="BV324" s="174"/>
      <x:c r="BW324" s="174"/>
      <x:c r="BX324" s="174"/>
      <x:c r="BY324" s="174"/>
      <x:c r="BZ324" s="174"/>
      <x:c r="CA324" s="174"/>
      <x:c r="CB324" s="174"/>
      <x:c r="CC324" s="174"/>
      <x:c r="CD324" s="174"/>
      <x:c r="CE324" s="174"/>
      <x:c r="CF324" s="174"/>
      <x:c r="CG324" s="174"/>
      <x:c r="CH324" s="174"/>
      <x:c r="CI324" s="179"/>
      <x:c r="CJ324" s="174" t="str">
        <x:v>Yes</x:v>
      </x:c>
      <x:c r="CK324" s="174" t="str">
        <x:v>Yes</x:v>
      </x:c>
      <x:c r="CL324" s="174" t="str">
        <x:v>Yes</x:v>
      </x:c>
      <x:c r="CM324" s="174" t="str">
        <x:v>Clear</x:v>
      </x:c>
      <x:c r="CN324" s="174" t="str">
        <x:v>Verified — clear</x:v>
      </x:c>
      <x:c r="CO324" s="177" t="n">
        <x:v>46272</x:v>
      </x:c>
      <x:c r="CP324" s="174" t="str">
        <x:v>https://pubmed.ncbi.nlm.nih.gov/40323857/</x:v>
      </x:c>
      <x:c r="CQ324" s="174"/>
      <x:c r="CR324" s="174"/>
      <x:c r="CS324" s="174"/>
      <x:c r="CT324" s="174"/>
      <x:c r="CU324" s="176"/>
      <x:c r="CV324" s="176"/>
      <x:c r="CW324" s="176"/>
      <x:c r="CX324" s="176"/>
      <x:c r="CY324" s="176"/>
      <x:c r="CZ324" s="176"/>
      <x:c r="DA324" s="176"/>
      <x:c r="DB324" s="175" t="str">
        <x:f>IF(L324="","",IF(AND(COUNT(CU324:DA324)=7,OR(CU324=0,CU324=1,CU324=2),OR(CV324=0,CV324=1,CV324=2),OR(CW324=0,CW324=1,CW324=2),OR(CX324=0,CX324=1,CX324=2),OR(CY324=0,CY324=1,CY324=2),OR(CZ324=0,CZ324=1,CZ324=2),OR(DA324=0,DA324=1,DA324=2)),SUM(CU324:DA324),""))</x:f>
      </x:c>
      <x:c r="DC324" s="180" t="str">
        <x:f>IF(DB324="","",ROUND(DB324/14*10,1))</x:f>
      </x:c>
      <x:c r="DD324" s="174" t="str">
        <x:v>Pending</x:v>
      </x:c>
      <x:c r="DE324" s="175" t="str">
        <x:f>IF(L324="","",IF(DC324="","Pending",IF(DD324="Yes","CONDITIONAL — safety override",IF(DC324&gt;=8,"HIGH",IF(DC324&gt;=5,"CONDITIONAL","LOW")))))</x:f>
        <x:v>Pending</x:v>
      </x:c>
      <x:c r="DF324" s="174" t="str">
        <x:v>Pending screening and full-text appraisal; no transferability judgment made at identification.</x:v>
      </x:c>
      <x:c r="DG324" s="174"/>
      <x:c r="DH324" s="174"/>
      <x:c r="DI324" s="174"/>
      <x:c r="DJ324" s="174"/>
      <x:c r="DK324" s="174"/>
      <x:c r="DL324" s="174"/>
      <x:c r="DM324" s="174"/>
      <x:c r="DN324" s="174"/>
      <x:c r="DO324" s="174"/>
      <x:c r="DP324" s="174"/>
      <x:c r="DQ324" s="174"/>
      <x:c r="DR324" s="174"/>
      <x:c r="DS324" s="174"/>
      <x:c r="DT324" s="174"/>
      <x:c r="DU324" s="174"/>
      <x:c r="DV324" s="174"/>
      <x:c r="DW324" s="174"/>
      <x:c r="DX324" s="174"/>
      <x:c r="DY324" s="174"/>
      <x:c r="DZ324" s="174" t="str">
        <x:v>Title/abstract screening alone does not establish effectiveness, causality, methodological quality, transferability to Brazilian public safety or an institutional recommendation.</x:v>
      </x:c>
      <x:c r="EA324" s="174" t="str">
        <x:v>Pending</x:v>
      </x:c>
      <x:c r="EB324" s="175" t="str">
        <x:f>IF(L324="","",IF(EC324="READY","Yes","No / Pending"))</x:f>
        <x:v>No / Pending</x:v>
      </x:c>
      <x:c r="EC324" s="174" t="str">
        <x:f>IF(L324="","",IF(OR(ISNUMBER(SEARCH("Retracted Publication",Q324)),CM324="Retracted",CN324="Retracted",CM324="Expression of Concern",CN324="Expression of Concern",F324="Not used",CG324="Critical",CH324="High",CH324="Critical"),"BLOCKED — integrity or use restriction",IF(AND(CJ324="Yes",CK324="Yes",CL324="Yes"),IF(AND(CM324="Clear",CN324="Verified — clear"),IF(AND(AND(LEN(TRIM(CF324))&gt;0,LEFT(LOWER(TRIM(CF324)),7)&lt;&gt;"pending"),OR(CG324="High",CG324="Moderate"),OR(CH324="Low",CH324="Some concerns",CH324="Not applicable")),IF(AND(DD324="No",OR(DE324="HIGH",DE324="CONDITIONAL"),AND(LEN(TRIM(DF324))&gt;0,LEFT(LOWER(TRIM(DF324)),7)&lt;&gt;"pending")),IF(AND(AND(LEN(TRIM(DT324))&gt;0,LEFT(LOWER(TRIM(DT324)),7)&lt;&gt;"pending"),AND(LEN(TRIM(DU324))&gt;0,LEFT(LOWER(TRIM(DU324)),7)&lt;&gt;"pending"),OR(AND(LEN(TRIM(DV324))&gt;0,LEFT(LOWER(TRIM(DV324)),7)&lt;&gt;"pending"),AND(LEN(TRIM(DW324))&gt;0,LEFT(LOWER(TRIM(DW324)),7)&lt;&gt;"pending")),AND(LEN(TRIM(DX324))&gt;0,LEFT(LOWER(TRIM(DX324)),7)&lt;&gt;"pending")),IF(AND(F324="Claim-ready",OR(EA324="Strong",EA324="Moderate"),AND(LEN(TRIM(G324))&gt;0,LEFT(LOWER(TRIM(G324)),7)&lt;&gt;"pending"),G324&lt;&gt;"No substantive use decision is permitted from identification metadata alone.",AND(LEN(TRIM(DZ324))&gt;0,LEFT(LOWER(TRIM(DZ324)),7)&lt;&gt;"pending"),DZ324&lt;&gt;"Identification metadata alone does not permit any substantive scientific, causal, operational, or institutional claim.",AND(LEN(TRIM(EI324))&gt;0,LEFT(LOWER(TRIM(EI324)),7)&lt;&gt;"pending"),ISNUMBER(EH324),EH324&gt;0),"READY","PENDING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4" s="174" t="str">
        <x:v>Pending</x:v>
      </x:c>
      <x:c r="EE324" s="174"/>
      <x:c r="EF324" s="174" t="str">
        <x:v>Pending</x:v>
      </x:c>
      <x:c r="EG324" s="174" t="str">
        <x:v>Pending</x:v>
      </x:c>
      <x:c r="EH324" s="177"/>
      <x:c r="EI324" s="500"/>
      <x:c r="EJ324" s="174"/>
      <x:c r="EK324" s="174" t="str">
        <x:v>Pending</x:v>
      </x:c>
      <x:c r="EL324" s="177" t="n">
        <x:v>46272</x:v>
      </x:c>
      <x:c r="EM324" s="174" t="str">
        <x:v>Production PubMed record imported and reconciled to Zotero item 2993RDG7;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4" s="181" t="n">
        <x:f>IF(L324="","",(IF(N324&lt;&gt;"",1,0)+IF(O324&lt;&gt;"",1,0)+IF(AJ324&lt;&gt;"",1,0)+IF(AU324&lt;&gt;"",1,0)+IF(BE324&lt;&gt;"",1,0)+IF(CF324&lt;&gt;"",1,0)+IF(CJ324="Yes",1,0)+IF(CL324="Yes",1,0)+IF(DE324&lt;&gt;"Pending",1,0)+IF(F324&lt;&gt;"",1,0)+IF(DZ324&lt;&gt;"",1,0)+IF(EI324&lt;&gt;"",1,0))/12)</x:f>
        <x:v>0.5</x:v>
      </x:c>
    </x:row>
    <x:row r="325">
      <x:c r="A325" s="175" t="str">
        <x:v>EV-0322</x:v>
      </x:c>
      <x:c r="B325" s="174" t="str">
        <x:v>Integrity check</x:v>
      </x:c>
      <x:c r="C325" s="175" t="str">
        <x:f>IF(L325="","",IF(LEFT(EC325,7)="BLOCKED","🔴 Do not use for conclusion",IF(EB325="Yes","🟢 Claim-ready","🟡 Caution / context")))</x:f>
        <x:v>🟡 Caution / context</x:v>
      </x:c>
      <x:c r="D325" s="174" t="str">
        <x:f>IF(L325="","",EC325)</x:f>
        <x:v>PENDING — appropriate appraisal</x:v>
      </x:c>
      <x:c r="E325" s="174" t="str">
        <x:v>P3 — Medium</x:v>
      </x:c>
      <x:c r="F325" s="174" t="str">
        <x:v>Pending</x:v>
      </x:c>
      <x:c r="G325" s="174" t="str">
        <x:v>Title/abstract identify an explicit tactical/public-safety context and readiness domain; retain for full-text assessment.</x:v>
      </x:c>
      <x:c r="H325" s="174" t="str">
        <x:v>Obtain and review lawful full text; confirm human adjudication; then select a design-specific appraisal instrument.</x:v>
      </x:c>
      <x:c r="I325" s="174"/>
      <x:c r="J325" s="174" t="str">
        <x:v>A — Core</x:v>
      </x:c>
      <x:c r="K325" s="174" t="str">
        <x:v>IDENTIFIED</x:v>
      </x:c>
      <x:c r="L325" s="174" t="str">
        <x:v>Toward promoting performance nutrition behaviors among tactical athletes: a mixed methods study.</x:v>
      </x:c>
      <x:c r="M325" s="174"/>
      <x:c r="N325" s="174" t="str">
        <x:v>Baker, Bradley; Carins, Julia; Peterson, Rosa; Belski, Regina; Cooke, Matthew B</x:v>
      </x:c>
      <x:c r="O325" s="176" t="n">
        <x:v>2025</x:v>
      </x:c>
      <x:c r="P325" s="174" t="str">
        <x:v>Journal of the International Society of Sports Nutrition</x:v>
      </x:c>
      <x:c r="Q325" s="174" t="str">
        <x:v>Journal Article</x:v>
      </x:c>
      <x:c r="R325" s="174" t="str">
        <x:v>Unclear</x:v>
      </x:c>
      <x:c r="S325" s="174" t="str">
        <x:v>Unknown</x:v>
      </x:c>
      <x:c r="T325" s="174" t="str">
        <x:v>eng</x:v>
      </x:c>
      <x:c r="U325" s="174" t="str">
        <x:v>https://pubmed.ncbi.nlm.nih.gov/40314558/</x:v>
      </x:c>
      <x:c r="V325" s="174" t="str">
        <x:v>10.1080/15502783.2025.2492186</x:v>
      </x:c>
      <x:c r="W325" s="175" t="str">
        <x:f>IF(V325="","",LOWER(SUBSTITUTE(SUBSTITUTE(SUBSTITUTE(SUBSTITUTE(TRIM(V325),"https://doi.org/",""),"http://doi.org/",""),"https://dx.doi.org/",""),"doi:","")))</x:f>
        <x:v>10.1080/15502783.2025.2492186</x:v>
      </x:c>
      <x:c r="X325" s="174" t="str">
        <x:v>40314558</x:v>
      </x:c>
      <x:c r="Y325" s="174" t="str">
        <x:v>PMC12051564</x:v>
      </x:c>
      <x:c r="Z325" s="174"/>
      <x:c r="AA325" s="174" t="str">
        <x:v>PubMed/MEDLINE</x:v>
      </x:c>
      <x:c r="AB325" s="174" t="str">
        <x:v>PUBMED-A-v1.0-2026-08-28</x:v>
      </x:c>
      <x:c r="AC325" s="174" t="str">
        <x:v>SP-PUBMED-A-20260828</x:v>
      </x:c>
      <x:c r="AD325" s="177" t="n">
        <x:v>46262</x:v>
      </x:c>
      <x:c r="AE325" s="177" t="n">
        <x:v>46272</x:v>
      </x:c>
      <x:c r="AF325" s="174" t="str">
        <x:v>N6KIMTPT</x:v>
      </x:c>
      <x:c r="AG325" s="174"/>
      <x:c r="AH325" s="174" t="str">
        <x:v>Tactical Athlete → Operational Readiness Brazil</x:v>
      </x:c>
      <x:c r="AI325" s="174" t="str">
        <x:v>evidence-family:A</x:v>
      </x:c>
      <x:c r="AJ325" s="174"/>
      <x:c r="AK325" s="175" t="str">
        <x:f>IF(AJ325="","",IF(OR(LOWER(AJ325)="brazil",LOWER(AJ325)="brasil"),"Yes","No"))</x:f>
      </x:c>
      <x:c r="AL325" s="174"/>
      <x:c r="AM325" s="174"/>
      <x:c r="AN325" s="174"/>
      <x:c r="AO325" s="178"/>
      <x:c r="AP325" s="174"/>
      <x:c r="AQ325" s="174"/>
      <x:c r="AR325" s="174"/>
      <x:c r="AS325" s="174"/>
      <x:c r="AT325" s="174"/>
      <x:c r="AU325" s="174"/>
      <x:c r="AV325" s="174"/>
      <x:c r="AW325" s="174"/>
      <x:c r="AX325" s="174"/>
      <x:c r="AY325" s="174"/>
      <x:c r="AZ325" s="174"/>
      <x:c r="BA325" s="174"/>
      <x:c r="BB325" s="174"/>
      <x:c r="BC325" s="174"/>
      <x:c r="BD325" s="174"/>
      <x:c r="BE325" s="174"/>
      <x:c r="BF325" s="174"/>
      <x:c r="BG325" s="174"/>
      <x:c r="BH325" s="174"/>
      <x:c r="BI325" s="174"/>
      <x:c r="BJ325" s="174"/>
      <x:c r="BK325" s="174"/>
      <x:c r="BL325" s="174"/>
      <x:c r="BM325" s="174"/>
      <x:c r="BN325" s="174"/>
      <x:c r="BO325" s="174"/>
      <x:c r="BP325" s="174"/>
      <x:c r="BQ325" s="174"/>
      <x:c r="BR325" s="174"/>
      <x:c r="BS325" s="174"/>
      <x:c r="BT325" s="174"/>
      <x:c r="BU325" s="174"/>
      <x:c r="BV325" s="174"/>
      <x:c r="BW325" s="174"/>
      <x:c r="BX325" s="174"/>
      <x:c r="BY325" s="174"/>
      <x:c r="BZ325" s="174"/>
      <x:c r="CA325" s="174"/>
      <x:c r="CB325" s="174"/>
      <x:c r="CC325" s="174"/>
      <x:c r="CD325" s="174"/>
      <x:c r="CE325" s="174"/>
      <x:c r="CF325" s="174"/>
      <x:c r="CG325" s="174"/>
      <x:c r="CH325" s="174"/>
      <x:c r="CI325" s="179"/>
      <x:c r="CJ325" s="174" t="str">
        <x:v>Yes</x:v>
      </x:c>
      <x:c r="CK325" s="174" t="str">
        <x:v>Yes</x:v>
      </x:c>
      <x:c r="CL325" s="174" t="str">
        <x:v>Yes</x:v>
      </x:c>
      <x:c r="CM325" s="174" t="str">
        <x:v>Clear</x:v>
      </x:c>
      <x:c r="CN325" s="174" t="str">
        <x:v>Verified — clear</x:v>
      </x:c>
      <x:c r="CO325" s="177" t="n">
        <x:v>46272</x:v>
      </x:c>
      <x:c r="CP325" s="174" t="str">
        <x:v>https://pubmed.ncbi.nlm.nih.gov/40314558/</x:v>
      </x:c>
      <x:c r="CQ325" s="174"/>
      <x:c r="CR325" s="174"/>
      <x:c r="CS325" s="174"/>
      <x:c r="CT325" s="174"/>
      <x:c r="CU325" s="176"/>
      <x:c r="CV325" s="176"/>
      <x:c r="CW325" s="176"/>
      <x:c r="CX325" s="176"/>
      <x:c r="CY325" s="176"/>
      <x:c r="CZ325" s="176"/>
      <x:c r="DA325" s="176"/>
      <x:c r="DB325" s="175" t="str">
        <x:f>IF(L325="","",IF(AND(COUNT(CU325:DA325)=7,OR(CU325=0,CU325=1,CU325=2),OR(CV325=0,CV325=1,CV325=2),OR(CW325=0,CW325=1,CW325=2),OR(CX325=0,CX325=1,CX325=2),OR(CY325=0,CY325=1,CY325=2),OR(CZ325=0,CZ325=1,CZ325=2),OR(DA325=0,DA325=1,DA325=2)),SUM(CU325:DA325),""))</x:f>
      </x:c>
      <x:c r="DC325" s="180" t="str">
        <x:f>IF(DB325="","",ROUND(DB325/14*10,1))</x:f>
      </x:c>
      <x:c r="DD325" s="174" t="str">
        <x:v>Pending</x:v>
      </x:c>
      <x:c r="DE325" s="175" t="str">
        <x:f>IF(L325="","",IF(DC325="","Pending",IF(DD325="Yes","CONDITIONAL — safety override",IF(DC325&gt;=8,"HIGH",IF(DC325&gt;=5,"CONDITIONAL","LOW")))))</x:f>
        <x:v>Pending</x:v>
      </x:c>
      <x:c r="DF325" s="174" t="str">
        <x:v>Pending screening and full-text appraisal; no transferability judgment made at identification.</x:v>
      </x:c>
      <x:c r="DG325" s="174"/>
      <x:c r="DH325" s="174"/>
      <x:c r="DI325" s="174"/>
      <x:c r="DJ325" s="174"/>
      <x:c r="DK325" s="174"/>
      <x:c r="DL325" s="174"/>
      <x:c r="DM325" s="174"/>
      <x:c r="DN325" s="174"/>
      <x:c r="DO325" s="174"/>
      <x:c r="DP325" s="174"/>
      <x:c r="DQ325" s="174"/>
      <x:c r="DR325" s="174"/>
      <x:c r="DS325" s="174"/>
      <x:c r="DT325" s="174"/>
      <x:c r="DU325" s="174"/>
      <x:c r="DV325" s="174"/>
      <x:c r="DW325" s="174"/>
      <x:c r="DX325" s="174"/>
      <x:c r="DY325" s="174"/>
      <x:c r="DZ325" s="174" t="str">
        <x:v>Title/abstract screening alone does not establish effectiveness, causality, methodological quality, transferability to Brazilian public safety or an institutional recommendation.</x:v>
      </x:c>
      <x:c r="EA325" s="174" t="str">
        <x:v>Pending</x:v>
      </x:c>
      <x:c r="EB325" s="175" t="str">
        <x:f>IF(L325="","",IF(EC325="READY","Yes","No / Pending"))</x:f>
        <x:v>No / Pending</x:v>
      </x:c>
      <x:c r="EC325" s="174" t="str">
        <x:f>IF(L325="","",IF(OR(ISNUMBER(SEARCH("Retracted Publication",Q325)),CM325="Retracted",CN325="Retracted",CM325="Expression of Concern",CN325="Expression of Concern",F325="Not used",CG325="Critical",CH325="High",CH325="Critical"),"BLOCKED — integrity or use restriction",IF(AND(CJ325="Yes",CK325="Yes",CL325="Yes"),IF(AND(CM325="Clear",CN325="Verified — clear"),IF(AND(AND(LEN(TRIM(CF325))&gt;0,LEFT(LOWER(TRIM(CF325)),7)&lt;&gt;"pending"),OR(CG325="High",CG325="Moderate"),OR(CH325="Low",CH325="Some concerns",CH325="Not applicable")),IF(AND(DD325="No",OR(DE325="HIGH",DE325="CONDITIONAL"),AND(LEN(TRIM(DF325))&gt;0,LEFT(LOWER(TRIM(DF325)),7)&lt;&gt;"pending")),IF(AND(AND(LEN(TRIM(DT325))&gt;0,LEFT(LOWER(TRIM(DT325)),7)&lt;&gt;"pending"),AND(LEN(TRIM(DU325))&gt;0,LEFT(LOWER(TRIM(DU325)),7)&lt;&gt;"pending"),OR(AND(LEN(TRIM(DV325))&gt;0,LEFT(LOWER(TRIM(DV325)),7)&lt;&gt;"pending"),AND(LEN(TRIM(DW325))&gt;0,LEFT(LOWER(TRIM(DW325)),7)&lt;&gt;"pending")),AND(LEN(TRIM(DX325))&gt;0,LEFT(LOWER(TRIM(DX325)),7)&lt;&gt;"pending")),IF(AND(F325="Claim-ready",OR(EA325="Strong",EA325="Moderate"),AND(LEN(TRIM(G325))&gt;0,LEFT(LOWER(TRIM(G325)),7)&lt;&gt;"pending"),G325&lt;&gt;"No substantive use decision is permitted from identification metadata alone.",AND(LEN(TRIM(DZ325))&gt;0,LEFT(LOWER(TRIM(DZ325)),7)&lt;&gt;"pending"),DZ325&lt;&gt;"Identification metadata alone does not permit any substantive scientific, causal, operational, or institutional claim.",AND(LEN(TRIM(EI325))&gt;0,LEFT(LOWER(TRIM(EI325)),7)&lt;&gt;"pending"),ISNUMBER(EH325),EH325&gt;0),"READY","PENDING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5" s="174" t="str">
        <x:v>Pending</x:v>
      </x:c>
      <x:c r="EE325" s="174"/>
      <x:c r="EF325" s="174" t="str">
        <x:v>Pending</x:v>
      </x:c>
      <x:c r="EG325" s="174" t="str">
        <x:v>Pending</x:v>
      </x:c>
      <x:c r="EH325" s="177"/>
      <x:c r="EI325" s="500"/>
      <x:c r="EJ325" s="174"/>
      <x:c r="EK325" s="174" t="str">
        <x:v>Pending</x:v>
      </x:c>
      <x:c r="EL325" s="177" t="n">
        <x:v>46272</x:v>
      </x:c>
      <x:c r="EM325" s="174" t="str">
        <x:v>Production PubMed record imported and reconciled to Zotero item N6KIMTPT;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5" s="181" t="n">
        <x:f>IF(L325="","",(IF(N325&lt;&gt;"",1,0)+IF(O325&lt;&gt;"",1,0)+IF(AJ325&lt;&gt;"",1,0)+IF(AU325&lt;&gt;"",1,0)+IF(BE325&lt;&gt;"",1,0)+IF(CF325&lt;&gt;"",1,0)+IF(CJ325="Yes",1,0)+IF(CL325="Yes",1,0)+IF(DE325&lt;&gt;"Pending",1,0)+IF(F325&lt;&gt;"",1,0)+IF(DZ325&lt;&gt;"",1,0)+IF(EI325&lt;&gt;"",1,0))/12)</x:f>
        <x:v>0.5</x:v>
      </x:c>
    </x:row>
    <x:row r="326">
      <x:c r="A326" s="175" t="str">
        <x:v>EV-0323</x:v>
      </x:c>
      <x:c r="B326" s="174" t="str">
        <x:v>Integrity check</x:v>
      </x:c>
      <x:c r="C326" s="175" t="str">
        <x:f>IF(L326="","",IF(LEFT(EC326,7)="BLOCKED","🔴 Do not use for conclusion",IF(EB326="Yes","🟢 Claim-ready","🟡 Caution / context")))</x:f>
        <x:v>🟡 Caution / context</x:v>
      </x:c>
      <x:c r="D326" s="174" t="str">
        <x:f>IF(L326="","",EC326)</x:f>
        <x:v>PENDING — appropriate appraisal</x:v>
      </x:c>
      <x:c r="E326" s="174" t="str">
        <x:v>P3 — Medium</x:v>
      </x:c>
      <x:c r="F326" s="174" t="str">
        <x:v>Pending</x:v>
      </x:c>
      <x:c r="G326" s="174" t="str">
        <x:v>Title/abstract identify an explicit tactical/public-safety context and readiness domain; retain for full-text assessment.</x:v>
      </x:c>
      <x:c r="H326" s="174" t="str">
        <x:v>Obtain and review lawful full text; confirm human adjudication; then select a design-specific appraisal instrument.</x:v>
      </x:c>
      <x:c r="I326" s="174"/>
      <x:c r="J326" s="174" t="str">
        <x:v>A — Core</x:v>
      </x:c>
      <x:c r="K326" s="174" t="str">
        <x:v>IDENTIFIED</x:v>
      </x:c>
      <x:c r="L326" s="174" t="str">
        <x:v>Impact of night sentry duties on cardiometabolic health in military personnel.</x:v>
      </x:c>
      <x:c r="M326" s="174"/>
      <x:c r="N326" s="174" t="str">
        <x:v>Byeon, Haewon</x:v>
      </x:c>
      <x:c r="O326" s="176" t="n">
        <x:v>2025</x:v>
      </x:c>
      <x:c r="P326" s="174" t="str">
        <x:v>World journal of cardiology</x:v>
      </x:c>
      <x:c r="Q326" s="174" t="str">
        <x:v>Editorial</x:v>
      </x:c>
      <x:c r="R326" s="174" t="str">
        <x:v>Unclear</x:v>
      </x:c>
      <x:c r="S326" s="174" t="str">
        <x:v>Unknown</x:v>
      </x:c>
      <x:c r="T326" s="174" t="str">
        <x:v>eng</x:v>
      </x:c>
      <x:c r="U326" s="174" t="str">
        <x:v>https://pubmed.ncbi.nlm.nih.gov/40308619/</x:v>
      </x:c>
      <x:c r="V326" s="174" t="str">
        <x:v>10.4330/wjc.v17.i4.102133</x:v>
      </x:c>
      <x:c r="W326" s="175" t="str">
        <x:f>IF(V326="","",LOWER(SUBSTITUTE(SUBSTITUTE(SUBSTITUTE(SUBSTITUTE(TRIM(V326),"https://doi.org/",""),"http://doi.org/",""),"https://dx.doi.org/",""),"doi:","")))</x:f>
        <x:v>10.4330/wjc.v17.i4.102133</x:v>
      </x:c>
      <x:c r="X326" s="174" t="str">
        <x:v>40308619</x:v>
      </x:c>
      <x:c r="Y326" s="174" t="str">
        <x:v>PMC12038707</x:v>
      </x:c>
      <x:c r="Z326" s="174"/>
      <x:c r="AA326" s="174" t="str">
        <x:v>PubMed/MEDLINE</x:v>
      </x:c>
      <x:c r="AB326" s="174" t="str">
        <x:v>PUBMED-A-v1.0-2026-08-28</x:v>
      </x:c>
      <x:c r="AC326" s="174" t="str">
        <x:v>SP-PUBMED-A-20260828</x:v>
      </x:c>
      <x:c r="AD326" s="177" t="n">
        <x:v>46262</x:v>
      </x:c>
      <x:c r="AE326" s="177" t="n">
        <x:v>46272</x:v>
      </x:c>
      <x:c r="AF326" s="174" t="str">
        <x:v>B823CLR6</x:v>
      </x:c>
      <x:c r="AG326" s="174"/>
      <x:c r="AH326" s="174" t="str">
        <x:v>Tactical Athlete → Operational Readiness Brazil</x:v>
      </x:c>
      <x:c r="AI326" s="174" t="str">
        <x:v>evidence-family:A</x:v>
      </x:c>
      <x:c r="AJ326" s="174"/>
      <x:c r="AK326" s="175" t="str">
        <x:f>IF(AJ326="","",IF(OR(LOWER(AJ326)="brazil",LOWER(AJ326)="brasil"),"Yes","No"))</x:f>
      </x:c>
      <x:c r="AL326" s="174"/>
      <x:c r="AM326" s="174"/>
      <x:c r="AN326" s="174"/>
      <x:c r="AO326" s="178"/>
      <x:c r="AP326" s="174"/>
      <x:c r="AQ326" s="174"/>
      <x:c r="AR326" s="174"/>
      <x:c r="AS326" s="174"/>
      <x:c r="AT326" s="174"/>
      <x:c r="AU326" s="174"/>
      <x:c r="AV326" s="174"/>
      <x:c r="AW326" s="174"/>
      <x:c r="AX326" s="174"/>
      <x:c r="AY326" s="174"/>
      <x:c r="AZ326" s="174"/>
      <x:c r="BA326" s="174"/>
      <x:c r="BB326" s="174"/>
      <x:c r="BC326" s="174"/>
      <x:c r="BD326" s="174"/>
      <x:c r="BE326" s="174"/>
      <x:c r="BF326" s="174"/>
      <x:c r="BG326" s="174"/>
      <x:c r="BH326" s="174"/>
      <x:c r="BI326" s="174"/>
      <x:c r="BJ326" s="174"/>
      <x:c r="BK326" s="174"/>
      <x:c r="BL326" s="174"/>
      <x:c r="BM326" s="174"/>
      <x:c r="BN326" s="174"/>
      <x:c r="BO326" s="174"/>
      <x:c r="BP326" s="174"/>
      <x:c r="BQ326" s="174"/>
      <x:c r="BR326" s="174"/>
      <x:c r="BS326" s="174"/>
      <x:c r="BT326" s="174"/>
      <x:c r="BU326" s="174"/>
      <x:c r="BV326" s="174"/>
      <x:c r="BW326" s="174"/>
      <x:c r="BX326" s="174"/>
      <x:c r="BY326" s="174"/>
      <x:c r="BZ326" s="174"/>
      <x:c r="CA326" s="174"/>
      <x:c r="CB326" s="174"/>
      <x:c r="CC326" s="174"/>
      <x:c r="CD326" s="174"/>
      <x:c r="CE326" s="174"/>
      <x:c r="CF326" s="174"/>
      <x:c r="CG326" s="174"/>
      <x:c r="CH326" s="174"/>
      <x:c r="CI326" s="179"/>
      <x:c r="CJ326" s="174" t="str">
        <x:v>Yes</x:v>
      </x:c>
      <x:c r="CK326" s="174" t="str">
        <x:v>Yes</x:v>
      </x:c>
      <x:c r="CL326" s="174" t="str">
        <x:v>Yes</x:v>
      </x:c>
      <x:c r="CM326" s="174" t="str">
        <x:v>Clear</x:v>
      </x:c>
      <x:c r="CN326" s="174" t="str">
        <x:v>Verified — clear</x:v>
      </x:c>
      <x:c r="CO326" s="177" t="n">
        <x:v>46272</x:v>
      </x:c>
      <x:c r="CP326" s="174" t="str">
        <x:v>https://pubmed.ncbi.nlm.nih.gov/40308619/</x:v>
      </x:c>
      <x:c r="CQ326" s="174"/>
      <x:c r="CR326" s="174"/>
      <x:c r="CS326" s="174"/>
      <x:c r="CT326" s="174"/>
      <x:c r="CU326" s="176"/>
      <x:c r="CV326" s="176"/>
      <x:c r="CW326" s="176"/>
      <x:c r="CX326" s="176"/>
      <x:c r="CY326" s="176"/>
      <x:c r="CZ326" s="176"/>
      <x:c r="DA326" s="176"/>
      <x:c r="DB326" s="175" t="str">
        <x:f>IF(L326="","",IF(AND(COUNT(CU326:DA326)=7,OR(CU326=0,CU326=1,CU326=2),OR(CV326=0,CV326=1,CV326=2),OR(CW326=0,CW326=1,CW326=2),OR(CX326=0,CX326=1,CX326=2),OR(CY326=0,CY326=1,CY326=2),OR(CZ326=0,CZ326=1,CZ326=2),OR(DA326=0,DA326=1,DA326=2)),SUM(CU326:DA326),""))</x:f>
      </x:c>
      <x:c r="DC326" s="180" t="str">
        <x:f>IF(DB326="","",ROUND(DB326/14*10,1))</x:f>
      </x:c>
      <x:c r="DD326" s="174" t="str">
        <x:v>Pending</x:v>
      </x:c>
      <x:c r="DE326" s="175" t="str">
        <x:f>IF(L326="","",IF(DC326="","Pending",IF(DD326="Yes","CONDITIONAL — safety override",IF(DC326&gt;=8,"HIGH",IF(DC326&gt;=5,"CONDITIONAL","LOW")))))</x:f>
        <x:v>Pending</x:v>
      </x:c>
      <x:c r="DF326" s="174" t="str">
        <x:v>Pending screening and full-text appraisal; no transferability judgment made at identification.</x:v>
      </x:c>
      <x:c r="DG326" s="174"/>
      <x:c r="DH326" s="174"/>
      <x:c r="DI326" s="174"/>
      <x:c r="DJ326" s="174"/>
      <x:c r="DK326" s="174"/>
      <x:c r="DL326" s="174"/>
      <x:c r="DM326" s="174"/>
      <x:c r="DN326" s="174"/>
      <x:c r="DO326" s="174"/>
      <x:c r="DP326" s="174"/>
      <x:c r="DQ326" s="174"/>
      <x:c r="DR326" s="174"/>
      <x:c r="DS326" s="174"/>
      <x:c r="DT326" s="174"/>
      <x:c r="DU326" s="174"/>
      <x:c r="DV326" s="174"/>
      <x:c r="DW326" s="174"/>
      <x:c r="DX326" s="174"/>
      <x:c r="DY326" s="174"/>
      <x:c r="DZ326" s="174" t="str">
        <x:v>Title/abstract screening alone does not establish effectiveness, causality, methodological quality, transferability to Brazilian public safety or an institutional recommendation.</x:v>
      </x:c>
      <x:c r="EA326" s="174" t="str">
        <x:v>Pending</x:v>
      </x:c>
      <x:c r="EB326" s="175" t="str">
        <x:f>IF(L326="","",IF(EC326="READY","Yes","No / Pending"))</x:f>
        <x:v>No / Pending</x:v>
      </x:c>
      <x:c r="EC326" s="174" t="str">
        <x:f>IF(L326="","",IF(OR(ISNUMBER(SEARCH("Retracted Publication",Q326)),CM326="Retracted",CN326="Retracted",CM326="Expression of Concern",CN326="Expression of Concern",F326="Not used",CG326="Critical",CH326="High",CH326="Critical"),"BLOCKED — integrity or use restriction",IF(AND(CJ326="Yes",CK326="Yes",CL326="Yes"),IF(AND(CM326="Clear",CN326="Verified — clear"),IF(AND(AND(LEN(TRIM(CF326))&gt;0,LEFT(LOWER(TRIM(CF326)),7)&lt;&gt;"pending"),OR(CG326="High",CG326="Moderate"),OR(CH326="Low",CH326="Some concerns",CH326="Not applicable")),IF(AND(DD326="No",OR(DE326="HIGH",DE326="CONDITIONAL"),AND(LEN(TRIM(DF326))&gt;0,LEFT(LOWER(TRIM(DF326)),7)&lt;&gt;"pending")),IF(AND(AND(LEN(TRIM(DT326))&gt;0,LEFT(LOWER(TRIM(DT326)),7)&lt;&gt;"pending"),AND(LEN(TRIM(DU326))&gt;0,LEFT(LOWER(TRIM(DU326)),7)&lt;&gt;"pending"),OR(AND(LEN(TRIM(DV326))&gt;0,LEFT(LOWER(TRIM(DV326)),7)&lt;&gt;"pending"),AND(LEN(TRIM(DW326))&gt;0,LEFT(LOWER(TRIM(DW326)),7)&lt;&gt;"pending")),AND(LEN(TRIM(DX326))&gt;0,LEFT(LOWER(TRIM(DX326)),7)&lt;&gt;"pending")),IF(AND(F326="Claim-ready",OR(EA326="Strong",EA326="Moderate"),AND(LEN(TRIM(G326))&gt;0,LEFT(LOWER(TRIM(G326)),7)&lt;&gt;"pending"),G326&lt;&gt;"No substantive use decision is permitted from identification metadata alone.",AND(LEN(TRIM(DZ326))&gt;0,LEFT(LOWER(TRIM(DZ326)),7)&lt;&gt;"pending"),DZ326&lt;&gt;"Identification metadata alone does not permit any substantive scientific, causal, operational, or institutional claim.",AND(LEN(TRIM(EI326))&gt;0,LEFT(LOWER(TRIM(EI326)),7)&lt;&gt;"pending"),ISNUMBER(EH326),EH326&gt;0),"READY","PENDING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6" s="174" t="str">
        <x:v>Pending</x:v>
      </x:c>
      <x:c r="EE326" s="174"/>
      <x:c r="EF326" s="174" t="str">
        <x:v>Pending</x:v>
      </x:c>
      <x:c r="EG326" s="174" t="str">
        <x:v>Pending</x:v>
      </x:c>
      <x:c r="EH326" s="177"/>
      <x:c r="EI326" s="500"/>
      <x:c r="EJ326" s="174"/>
      <x:c r="EK326" s="174" t="str">
        <x:v>Pending</x:v>
      </x:c>
      <x:c r="EL326" s="177" t="n">
        <x:v>46272</x:v>
      </x:c>
      <x:c r="EM326" s="174" t="str">
        <x:v>Production PubMed record imported and reconciled to Zotero item B823CLR6;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6" s="181" t="n">
        <x:f>IF(L326="","",(IF(N326&lt;&gt;"",1,0)+IF(O326&lt;&gt;"",1,0)+IF(AJ326&lt;&gt;"",1,0)+IF(AU326&lt;&gt;"",1,0)+IF(BE326&lt;&gt;"",1,0)+IF(CF326&lt;&gt;"",1,0)+IF(CJ326="Yes",1,0)+IF(CL326="Yes",1,0)+IF(DE326&lt;&gt;"Pending",1,0)+IF(F326&lt;&gt;"",1,0)+IF(DZ326&lt;&gt;"",1,0)+IF(EI326&lt;&gt;"",1,0))/12)</x:f>
        <x:v>0.5</x:v>
      </x:c>
    </x:row>
    <x:row r="327">
      <x:c r="A327" s="175" t="str">
        <x:v>EV-0324</x:v>
      </x:c>
      <x:c r="B327" s="174" t="str">
        <x:v>Integrity check</x:v>
      </x:c>
      <x:c r="C327" s="175" t="str">
        <x:f>IF(L327="","",IF(LEFT(EC327,7)="BLOCKED","🔴 Do not use for conclusion",IF(EB327="Yes","🟢 Claim-ready","🟡 Caution / context")))</x:f>
        <x:v>🟡 Caution / context</x:v>
      </x:c>
      <x:c r="D327" s="174" t="str">
        <x:f>IF(L327="","",EC327)</x:f>
        <x:v>PENDING — appropriate appraisal</x:v>
      </x:c>
      <x:c r="E327" s="174" t="str">
        <x:v>P3 — Medium</x:v>
      </x:c>
      <x:c r="F327" s="174" t="str">
        <x:v>Pending</x:v>
      </x:c>
      <x:c r="G327" s="174" t="str">
        <x:v>Title/abstract identify an explicit tactical/public-safety context and readiness domain; retain for full-text assessment.</x:v>
      </x:c>
      <x:c r="H327" s="174" t="str">
        <x:v>Obtain and review lawful full text; confirm human adjudication; then select a design-specific appraisal instrument.</x:v>
      </x:c>
      <x:c r="I327" s="174"/>
      <x:c r="J327" s="174" t="str">
        <x:v>A — Core</x:v>
      </x:c>
      <x:c r="K327" s="174" t="str">
        <x:v>IDENTIFIED</x:v>
      </x:c>
      <x:c r="L327" s="174" t="str">
        <x:v>Pelvic health in female military personnel: Broadening the conversation.</x:v>
      </x:c>
      <x:c r="M327" s="174"/>
      <x:c r="N327" s="174" t="str">
        <x:v>O'Shea, Simone; Pope, Rodney; Freire, Katharine; Orr, Robin</x:v>
      </x:c>
      <x:c r="O327" s="176" t="n">
        <x:v>2025</x:v>
      </x:c>
      <x:c r="P327" s="174" t="str">
        <x:v>Women &amp; health</x:v>
      </x:c>
      <x:c r="Q327" s="174" t="str">
        <x:v>Journal Article; Research Support, Non-U.S. Gov't</x:v>
      </x:c>
      <x:c r="R327" s="174" t="str">
        <x:v>Unclear</x:v>
      </x:c>
      <x:c r="S327" s="174" t="str">
        <x:v>Unknown</x:v>
      </x:c>
      <x:c r="T327" s="174" t="str">
        <x:v>eng</x:v>
      </x:c>
      <x:c r="U327" s="174" t="str">
        <x:v>https://pubmed.ncbi.nlm.nih.gov/40302686/</x:v>
      </x:c>
      <x:c r="V327" s="174" t="str">
        <x:v>10.1080/03630242.2025.2489519</x:v>
      </x:c>
      <x:c r="W327" s="175" t="str">
        <x:f>IF(V327="","",LOWER(SUBSTITUTE(SUBSTITUTE(SUBSTITUTE(SUBSTITUTE(TRIM(V327),"https://doi.org/",""),"http://doi.org/",""),"https://dx.doi.org/",""),"doi:","")))</x:f>
        <x:v>10.1080/03630242.2025.2489519</x:v>
      </x:c>
      <x:c r="X327" s="174" t="str">
        <x:v>40302686</x:v>
      </x:c>
      <x:c r="Y327" s="174" t="str"/>
      <x:c r="Z327" s="174"/>
      <x:c r="AA327" s="174" t="str">
        <x:v>PubMed/MEDLINE</x:v>
      </x:c>
      <x:c r="AB327" s="174" t="str">
        <x:v>PUBMED-A-v1.0-2026-08-28</x:v>
      </x:c>
      <x:c r="AC327" s="174" t="str">
        <x:v>SP-PUBMED-A-20260828</x:v>
      </x:c>
      <x:c r="AD327" s="177" t="n">
        <x:v>46262</x:v>
      </x:c>
      <x:c r="AE327" s="177" t="n">
        <x:v>46272</x:v>
      </x:c>
      <x:c r="AF327" s="174" t="str">
        <x:v>H26JE6MW</x:v>
      </x:c>
      <x:c r="AG327" s="174"/>
      <x:c r="AH327" s="174" t="str">
        <x:v>Tactical Athlete → Operational Readiness Brazil</x:v>
      </x:c>
      <x:c r="AI327" s="174" t="str">
        <x:v>evidence-family:A</x:v>
      </x:c>
      <x:c r="AJ327" s="174"/>
      <x:c r="AK327" s="175" t="str">
        <x:f>IF(AJ327="","",IF(OR(LOWER(AJ327)="brazil",LOWER(AJ327)="brasil"),"Yes","No"))</x:f>
      </x:c>
      <x:c r="AL327" s="174"/>
      <x:c r="AM327" s="174"/>
      <x:c r="AN327" s="174"/>
      <x:c r="AO327" s="178"/>
      <x:c r="AP327" s="174"/>
      <x:c r="AQ327" s="174"/>
      <x:c r="AR327" s="174"/>
      <x:c r="AS327" s="174"/>
      <x:c r="AT327" s="174"/>
      <x:c r="AU327" s="174"/>
      <x:c r="AV327" s="174"/>
      <x:c r="AW327" s="174"/>
      <x:c r="AX327" s="174"/>
      <x:c r="AY327" s="174"/>
      <x:c r="AZ327" s="174"/>
      <x:c r="BA327" s="174"/>
      <x:c r="BB327" s="174"/>
      <x:c r="BC327" s="174"/>
      <x:c r="BD327" s="174"/>
      <x:c r="BE327" s="174"/>
      <x:c r="BF327" s="174"/>
      <x:c r="BG327" s="174"/>
      <x:c r="BH327" s="174"/>
      <x:c r="BI327" s="174"/>
      <x:c r="BJ327" s="174"/>
      <x:c r="BK327" s="174"/>
      <x:c r="BL327" s="174"/>
      <x:c r="BM327" s="174"/>
      <x:c r="BN327" s="174"/>
      <x:c r="BO327" s="174"/>
      <x:c r="BP327" s="174"/>
      <x:c r="BQ327" s="174"/>
      <x:c r="BR327" s="174"/>
      <x:c r="BS327" s="174"/>
      <x:c r="BT327" s="174"/>
      <x:c r="BU327" s="174"/>
      <x:c r="BV327" s="174"/>
      <x:c r="BW327" s="174"/>
      <x:c r="BX327" s="174"/>
      <x:c r="BY327" s="174"/>
      <x:c r="BZ327" s="174"/>
      <x:c r="CA327" s="174"/>
      <x:c r="CB327" s="174"/>
      <x:c r="CC327" s="174"/>
      <x:c r="CD327" s="174"/>
      <x:c r="CE327" s="174"/>
      <x:c r="CF327" s="174"/>
      <x:c r="CG327" s="174"/>
      <x:c r="CH327" s="174"/>
      <x:c r="CI327" s="179"/>
      <x:c r="CJ327" s="174" t="str">
        <x:v>Yes</x:v>
      </x:c>
      <x:c r="CK327" s="174" t="str">
        <x:v>Yes</x:v>
      </x:c>
      <x:c r="CL327" s="174" t="str">
        <x:v>Yes</x:v>
      </x:c>
      <x:c r="CM327" s="174" t="str">
        <x:v>Clear</x:v>
      </x:c>
      <x:c r="CN327" s="174" t="str">
        <x:v>Verified — clear</x:v>
      </x:c>
      <x:c r="CO327" s="177" t="n">
        <x:v>46272</x:v>
      </x:c>
      <x:c r="CP327" s="174" t="str">
        <x:v>https://pubmed.ncbi.nlm.nih.gov/40302686/</x:v>
      </x:c>
      <x:c r="CQ327" s="174"/>
      <x:c r="CR327" s="174"/>
      <x:c r="CS327" s="174"/>
      <x:c r="CT327" s="174"/>
      <x:c r="CU327" s="176"/>
      <x:c r="CV327" s="176"/>
      <x:c r="CW327" s="176"/>
      <x:c r="CX327" s="176"/>
      <x:c r="CY327" s="176"/>
      <x:c r="CZ327" s="176"/>
      <x:c r="DA327" s="176"/>
      <x:c r="DB327" s="175" t="str">
        <x:f>IF(L327="","",IF(AND(COUNT(CU327:DA327)=7,OR(CU327=0,CU327=1,CU327=2),OR(CV327=0,CV327=1,CV327=2),OR(CW327=0,CW327=1,CW327=2),OR(CX327=0,CX327=1,CX327=2),OR(CY327=0,CY327=1,CY327=2),OR(CZ327=0,CZ327=1,CZ327=2),OR(DA327=0,DA327=1,DA327=2)),SUM(CU327:DA327),""))</x:f>
      </x:c>
      <x:c r="DC327" s="180" t="str">
        <x:f>IF(DB327="","",ROUND(DB327/14*10,1))</x:f>
      </x:c>
      <x:c r="DD327" s="174" t="str">
        <x:v>Pending</x:v>
      </x:c>
      <x:c r="DE327" s="175" t="str">
        <x:f>IF(L327="","",IF(DC327="","Pending",IF(DD327="Yes","CONDITIONAL — safety override",IF(DC327&gt;=8,"HIGH",IF(DC327&gt;=5,"CONDITIONAL","LOW")))))</x:f>
        <x:v>Pending</x:v>
      </x:c>
      <x:c r="DF327" s="174" t="str">
        <x:v>Pending screening and full-text appraisal; no transferability judgment made at identification.</x:v>
      </x:c>
      <x:c r="DG327" s="174"/>
      <x:c r="DH327" s="174"/>
      <x:c r="DI327" s="174"/>
      <x:c r="DJ327" s="174"/>
      <x:c r="DK327" s="174"/>
      <x:c r="DL327" s="174"/>
      <x:c r="DM327" s="174"/>
      <x:c r="DN327" s="174"/>
      <x:c r="DO327" s="174"/>
      <x:c r="DP327" s="174"/>
      <x:c r="DQ327" s="174"/>
      <x:c r="DR327" s="174"/>
      <x:c r="DS327" s="174"/>
      <x:c r="DT327" s="174"/>
      <x:c r="DU327" s="174"/>
      <x:c r="DV327" s="174"/>
      <x:c r="DW327" s="174"/>
      <x:c r="DX327" s="174"/>
      <x:c r="DY327" s="174"/>
      <x:c r="DZ327" s="174" t="str">
        <x:v>Title/abstract screening alone does not establish effectiveness, causality, methodological quality, transferability to Brazilian public safety or an institutional recommendation.</x:v>
      </x:c>
      <x:c r="EA327" s="174" t="str">
        <x:v>Pending</x:v>
      </x:c>
      <x:c r="EB327" s="175" t="str">
        <x:f>IF(L327="","",IF(EC327="READY","Yes","No / Pending"))</x:f>
        <x:v>No / Pending</x:v>
      </x:c>
      <x:c r="EC327" s="174" t="str">
        <x:f>IF(L327="","",IF(OR(ISNUMBER(SEARCH("Retracted Publication",Q327)),CM327="Retracted",CN327="Retracted",CM327="Expression of Concern",CN327="Expression of Concern",F327="Not used",CG327="Critical",CH327="High",CH327="Critical"),"BLOCKED — integrity or use restriction",IF(AND(CJ327="Yes",CK327="Yes",CL327="Yes"),IF(AND(CM327="Clear",CN327="Verified — clear"),IF(AND(AND(LEN(TRIM(CF327))&gt;0,LEFT(LOWER(TRIM(CF327)),7)&lt;&gt;"pending"),OR(CG327="High",CG327="Moderate"),OR(CH327="Low",CH327="Some concerns",CH327="Not applicable")),IF(AND(DD327="No",OR(DE327="HIGH",DE327="CONDITIONAL"),AND(LEN(TRIM(DF327))&gt;0,LEFT(LOWER(TRIM(DF327)),7)&lt;&gt;"pending")),IF(AND(AND(LEN(TRIM(DT327))&gt;0,LEFT(LOWER(TRIM(DT327)),7)&lt;&gt;"pending"),AND(LEN(TRIM(DU327))&gt;0,LEFT(LOWER(TRIM(DU327)),7)&lt;&gt;"pending"),OR(AND(LEN(TRIM(DV327))&gt;0,LEFT(LOWER(TRIM(DV327)),7)&lt;&gt;"pending"),AND(LEN(TRIM(DW327))&gt;0,LEFT(LOWER(TRIM(DW327)),7)&lt;&gt;"pending")),AND(LEN(TRIM(DX327))&gt;0,LEFT(LOWER(TRIM(DX327)),7)&lt;&gt;"pending")),IF(AND(F327="Claim-ready",OR(EA327="Strong",EA327="Moderate"),AND(LEN(TRIM(G327))&gt;0,LEFT(LOWER(TRIM(G327)),7)&lt;&gt;"pending"),G327&lt;&gt;"No substantive use decision is permitted from identification metadata alone.",AND(LEN(TRIM(DZ327))&gt;0,LEFT(LOWER(TRIM(DZ327)),7)&lt;&gt;"pending"),DZ327&lt;&gt;"Identification metadata alone does not permit any substantive scientific, causal, operational, or institutional claim.",AND(LEN(TRIM(EI327))&gt;0,LEFT(LOWER(TRIM(EI327)),7)&lt;&gt;"pending"),ISNUMBER(EH327),EH327&gt;0),"READY","PENDING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7" s="174" t="str">
        <x:v>Pending</x:v>
      </x:c>
      <x:c r="EE327" s="174"/>
      <x:c r="EF327" s="174" t="str">
        <x:v>Pending</x:v>
      </x:c>
      <x:c r="EG327" s="174" t="str">
        <x:v>Pending</x:v>
      </x:c>
      <x:c r="EH327" s="177"/>
      <x:c r="EI327" s="500"/>
      <x:c r="EJ327" s="174"/>
      <x:c r="EK327" s="174" t="str">
        <x:v>Pending</x:v>
      </x:c>
      <x:c r="EL327" s="177" t="n">
        <x:v>46272</x:v>
      </x:c>
      <x:c r="EM327" s="174" t="str">
        <x:v>Production PubMed record imported and reconciled to Zotero item H26JE6MW;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7" s="181" t="n">
        <x:f>IF(L327="","",(IF(N327&lt;&gt;"",1,0)+IF(O327&lt;&gt;"",1,0)+IF(AJ327&lt;&gt;"",1,0)+IF(AU327&lt;&gt;"",1,0)+IF(BE327&lt;&gt;"",1,0)+IF(CF327&lt;&gt;"",1,0)+IF(CJ327="Yes",1,0)+IF(CL327="Yes",1,0)+IF(DE327&lt;&gt;"Pending",1,0)+IF(F327&lt;&gt;"",1,0)+IF(DZ327&lt;&gt;"",1,0)+IF(EI327&lt;&gt;"",1,0))/12)</x:f>
        <x:v>0.5</x:v>
      </x:c>
    </x:row>
    <x:row r="328">
      <x:c r="A328" s="175" t="str">
        <x:v>EV-0325</x:v>
      </x:c>
      <x:c r="B328" s="174" t="str">
        <x:v>Integrity check</x:v>
      </x:c>
      <x:c r="C328" s="175" t="str">
        <x:f>IF(L328="","",IF(LEFT(EC328,7)="BLOCKED","🔴 Do not use for conclusion",IF(EB328="Yes","🟢 Claim-ready","🟡 Caution / context")))</x:f>
        <x:v>🟡 Caution / context</x:v>
      </x:c>
      <x:c r="D328" s="174" t="str">
        <x:f>IF(L328="","",EC328)</x:f>
        <x:v>PENDING — integrity resolution</x:v>
      </x:c>
      <x:c r="E328" s="174" t="str">
        <x:v>P2 — High</x:v>
      </x:c>
      <x:c r="F328" s="174" t="str">
        <x:v>Pending</x:v>
      </x:c>
      <x:c r="G328" s="174" t="str">
        <x:v>Title/abstract identify an explicit tactical/public-safety context and readiness domain; retain for full-text assessment.</x:v>
      </x:c>
      <x:c r="H328" s="174" t="str">
        <x:v>Obtain and review lawful full text; confirm human adjudication; then select a design-specific appraisal instrument.</x:v>
      </x:c>
      <x:c r="I328" s="174"/>
      <x:c r="J328" s="174" t="str">
        <x:v>A — Core</x:v>
      </x:c>
      <x:c r="K328" s="174" t="str">
        <x:v>IDENTIFIED</x:v>
      </x:c>
      <x:c r="L328" s="174" t="str">
        <x:v>Salivary biomarkers of tactical athlete readiness: A systematic review.</x:v>
      </x:c>
      <x:c r="M328" s="174"/>
      <x:c r="N328" s="174" t="str">
        <x:v>Lindsey, Bryndan; Shaul, Yosef; Martin, Joel</x:v>
      </x:c>
      <x:c r="O328" s="176" t="n">
        <x:v>2025</x:v>
      </x:c>
      <x:c r="P328" s="174" t="str">
        <x:v>PloS one</x:v>
      </x:c>
      <x:c r="Q328" s="174" t="str">
        <x:v>Journal Article; Systematic Review</x:v>
      </x:c>
      <x:c r="R328" s="174" t="str">
        <x:v>Unclear</x:v>
      </x:c>
      <x:c r="S328" s="174" t="str">
        <x:v>Unknown</x:v>
      </x:c>
      <x:c r="T328" s="174" t="str">
        <x:v>eng</x:v>
      </x:c>
      <x:c r="U328" s="174" t="str">
        <x:v>https://pubmed.ncbi.nlm.nih.gov/40299918/</x:v>
      </x:c>
      <x:c r="V328" s="174" t="str">
        <x:v>10.1371/journal.pone.0321223</x:v>
      </x:c>
      <x:c r="W328" s="175" t="str">
        <x:f>IF(V328="","",LOWER(SUBSTITUTE(SUBSTITUTE(SUBSTITUTE(SUBSTITUTE(TRIM(V328),"https://doi.org/",""),"http://doi.org/",""),"https://dx.doi.org/",""),"doi:","")))</x:f>
        <x:v>10.1371/journal.pone.0321223</x:v>
      </x:c>
      <x:c r="X328" s="174" t="str">
        <x:v>40299918</x:v>
      </x:c>
      <x:c r="Y328" s="174" t="str">
        <x:v>PMC12040155</x:v>
      </x:c>
      <x:c r="Z328" s="174"/>
      <x:c r="AA328" s="174" t="str">
        <x:v>PubMed/MEDLINE</x:v>
      </x:c>
      <x:c r="AB328" s="174" t="str">
        <x:v>PUBMED-A-v1.0-2026-08-28</x:v>
      </x:c>
      <x:c r="AC328" s="174" t="str">
        <x:v>SP-PUBMED-A-20260828</x:v>
      </x:c>
      <x:c r="AD328" s="177" t="n">
        <x:v>46262</x:v>
      </x:c>
      <x:c r="AE328" s="177" t="n">
        <x:v>46272</x:v>
      </x:c>
      <x:c r="AF328" s="174" t="str">
        <x:v>HNGGU78Y</x:v>
      </x:c>
      <x:c r="AG328" s="174"/>
      <x:c r="AH328" s="174" t="str">
        <x:v>Tactical Athlete → Operational Readiness Brazil</x:v>
      </x:c>
      <x:c r="AI328" s="174" t="str">
        <x:v>evidence-family:A</x:v>
      </x:c>
      <x:c r="AJ328" s="174"/>
      <x:c r="AK328" s="175" t="str">
        <x:f>IF(AJ328="","",IF(OR(LOWER(AJ328)="brazil",LOWER(AJ328)="brasil"),"Yes","No"))</x:f>
      </x:c>
      <x:c r="AL328" s="174"/>
      <x:c r="AM328" s="174"/>
      <x:c r="AN328" s="174"/>
      <x:c r="AO328" s="178"/>
      <x:c r="AP328" s="174"/>
      <x:c r="AQ328" s="174"/>
      <x:c r="AR328" s="174"/>
      <x:c r="AS328" s="174"/>
      <x:c r="AT328" s="174"/>
      <x:c r="AU328" s="174"/>
      <x:c r="AV328" s="174"/>
      <x:c r="AW328" s="174"/>
      <x:c r="AX328" s="174"/>
      <x:c r="AY328" s="174"/>
      <x:c r="AZ328" s="174"/>
      <x:c r="BA328" s="174"/>
      <x:c r="BB328" s="174"/>
      <x:c r="BC328" s="174"/>
      <x:c r="BD328" s="174"/>
      <x:c r="BE328" s="174"/>
      <x:c r="BF328" s="174"/>
      <x:c r="BG328" s="174"/>
      <x:c r="BH328" s="174"/>
      <x:c r="BI328" s="174"/>
      <x:c r="BJ328" s="174"/>
      <x:c r="BK328" s="174"/>
      <x:c r="BL328" s="174"/>
      <x:c r="BM328" s="174"/>
      <x:c r="BN328" s="174"/>
      <x:c r="BO328" s="174"/>
      <x:c r="BP328" s="174"/>
      <x:c r="BQ328" s="174"/>
      <x:c r="BR328" s="174"/>
      <x:c r="BS328" s="174"/>
      <x:c r="BT328" s="174"/>
      <x:c r="BU328" s="174"/>
      <x:c r="BV328" s="174"/>
      <x:c r="BW328" s="174"/>
      <x:c r="BX328" s="174"/>
      <x:c r="BY328" s="174"/>
      <x:c r="BZ328" s="174"/>
      <x:c r="CA328" s="174"/>
      <x:c r="CB328" s="174"/>
      <x:c r="CC328" s="174"/>
      <x:c r="CD328" s="174"/>
      <x:c r="CE328" s="174"/>
      <x:c r="CF328" s="174"/>
      <x:c r="CG328" s="174"/>
      <x:c r="CH328" s="174"/>
      <x:c r="CI328" s="179"/>
      <x:c r="CJ328" s="174" t="str">
        <x:v>Yes</x:v>
      </x:c>
      <x:c r="CK328" s="174" t="str">
        <x:v>Yes</x:v>
      </x:c>
      <x:c r="CL328" s="174" t="str">
        <x:v>Yes</x:v>
      </x:c>
      <x:c r="CM328" s="174" t="str">
        <x:v>Correction</x:v>
      </x:c>
      <x:c r="CN328" s="174" t="str">
        <x:v>Pending</x:v>
      </x:c>
      <x:c r="CO328" s="177" t="n">
        <x:v>46272</x:v>
      </x:c>
      <x:c r="CP328" s="174" t="str">
        <x:v>https://pubmed.ncbi.nlm.nih.gov/42412865/</x:v>
      </x:c>
      <x:c r="CQ328" s="174"/>
      <x:c r="CR328" s="174"/>
      <x:c r="CS328" s="174"/>
      <x:c r="CT328" s="174"/>
      <x:c r="CU328" s="176"/>
      <x:c r="CV328" s="176"/>
      <x:c r="CW328" s="176"/>
      <x:c r="CX328" s="176"/>
      <x:c r="CY328" s="176"/>
      <x:c r="CZ328" s="176"/>
      <x:c r="DA328" s="176"/>
      <x:c r="DB328" s="175" t="str">
        <x:f>IF(L328="","",IF(AND(COUNT(CU328:DA328)=7,OR(CU328=0,CU328=1,CU328=2),OR(CV328=0,CV328=1,CV328=2),OR(CW328=0,CW328=1,CW328=2),OR(CX328=0,CX328=1,CX328=2),OR(CY328=0,CY328=1,CY328=2),OR(CZ328=0,CZ328=1,CZ328=2),OR(DA328=0,DA328=1,DA328=2)),SUM(CU328:DA328),""))</x:f>
      </x:c>
      <x:c r="DC328" s="180" t="str">
        <x:f>IF(DB328="","",ROUND(DB328/14*10,1))</x:f>
      </x:c>
      <x:c r="DD328" s="174" t="str">
        <x:v>Pending</x:v>
      </x:c>
      <x:c r="DE328" s="175" t="str">
        <x:f>IF(L328="","",IF(DC328="","Pending",IF(DD328="Yes","CONDITIONAL — safety override",IF(DC328&gt;=8,"HIGH",IF(DC328&gt;=5,"CONDITIONAL","LOW")))))</x:f>
        <x:v>Pending</x:v>
      </x:c>
      <x:c r="DF328" s="174" t="str">
        <x:v>Pending screening and full-text appraisal; no transferability judgment made at identification.</x:v>
      </x:c>
      <x:c r="DG328" s="174"/>
      <x:c r="DH328" s="174"/>
      <x:c r="DI328" s="174"/>
      <x:c r="DJ328" s="174"/>
      <x:c r="DK328" s="174"/>
      <x:c r="DL328" s="174"/>
      <x:c r="DM328" s="174"/>
      <x:c r="DN328" s="174"/>
      <x:c r="DO328" s="174"/>
      <x:c r="DP328" s="174"/>
      <x:c r="DQ328" s="174"/>
      <x:c r="DR328" s="174"/>
      <x:c r="DS328" s="174"/>
      <x:c r="DT328" s="174"/>
      <x:c r="DU328" s="174"/>
      <x:c r="DV328" s="174"/>
      <x:c r="DW328" s="174"/>
      <x:c r="DX328" s="174"/>
      <x:c r="DY328" s="174"/>
      <x:c r="DZ328" s="174" t="str">
        <x:v>Title/abstract screening alone does not establish effectiveness, causality, methodological quality, transferability to Brazilian public safety or an institutional recommendation.</x:v>
      </x:c>
      <x:c r="EA328" s="174" t="str">
        <x:v>Pending</x:v>
      </x:c>
      <x:c r="EB328" s="175" t="str">
        <x:f>IF(L328="","",IF(EC328="READY","Yes","No / Pending"))</x:f>
        <x:v>No / Pending</x:v>
      </x:c>
      <x:c r="EC328" s="174" t="str">
        <x:f>IF(L328="","",IF(OR(ISNUMBER(SEARCH("Retracted Publication",Q328)),CM328="Retracted",CN328="Retracted",CM328="Expression of Concern",CN328="Expression of Concern",F328="Not used",CG328="Critical",CH328="High",CH328="Critical"),"BLOCKED — integrity or use restriction",IF(AND(CJ328="Yes",CK328="Yes",CL328="Yes"),IF(AND(CM328="Clear",CN328="Verified — clear"),IF(AND(AND(LEN(TRIM(CF328))&gt;0,LEFT(LOWER(TRIM(CF328)),7)&lt;&gt;"pending"),OR(CG328="High",CG328="Moderate"),OR(CH328="Low",CH328="Some concerns",CH328="Not applicable")),IF(AND(DD328="No",OR(DE328="HIGH",DE328="CONDITIONAL"),AND(LEN(TRIM(DF328))&gt;0,LEFT(LOWER(TRIM(DF328)),7)&lt;&gt;"pending")),IF(AND(AND(LEN(TRIM(DT328))&gt;0,LEFT(LOWER(TRIM(DT328)),7)&lt;&gt;"pending"),AND(LEN(TRIM(DU328))&gt;0,LEFT(LOWER(TRIM(DU328)),7)&lt;&gt;"pending"),OR(AND(LEN(TRIM(DV328))&gt;0,LEFT(LOWER(TRIM(DV328)),7)&lt;&gt;"pending"),AND(LEN(TRIM(DW328))&gt;0,LEFT(LOWER(TRIM(DW328)),7)&lt;&gt;"pending")),AND(LEN(TRIM(DX328))&gt;0,LEFT(LOWER(TRIM(DX328)),7)&lt;&gt;"pending")),IF(AND(F328="Claim-ready",OR(EA328="Strong",EA328="Moderate"),AND(LEN(TRIM(G328))&gt;0,LEFT(LOWER(TRIM(G328)),7)&lt;&gt;"pending"),G328&lt;&gt;"No substantive use decision is permitted from identification metadata alone.",AND(LEN(TRIM(DZ328))&gt;0,LEFT(LOWER(TRIM(DZ328)),7)&lt;&gt;"pending"),DZ328&lt;&gt;"Identification metadata alone does not permit any substantive scientific, causal, operational, or institutional claim.",AND(LEN(TRIM(EI328))&gt;0,LEFT(LOWER(TRIM(EI328)),7)&lt;&gt;"pending"),ISNUMBER(EH328),EH328&gt;0),"READY","PENDING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328" s="174" t="str">
        <x:v>Pending</x:v>
      </x:c>
      <x:c r="EE328" s="174"/>
      <x:c r="EF328" s="174" t="str">
        <x:v>Pending</x:v>
      </x:c>
      <x:c r="EG328" s="174" t="str">
        <x:v>Pending</x:v>
      </x:c>
      <x:c r="EH328" s="177"/>
      <x:c r="EI328" s="500"/>
      <x:c r="EJ328" s="174"/>
      <x:c r="EK328" s="174" t="str">
        <x:v>Pending</x:v>
      </x:c>
      <x:c r="EL328" s="177" t="n">
        <x:v>46272</x:v>
      </x:c>
      <x:c r="EM328" s="174" t="str">
        <x:v>Production PubMed record imported and reconciled to Zotero item HNGGU78Y;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328" s="181" t="n">
        <x:f>IF(L328="","",(IF(N328&lt;&gt;"",1,0)+IF(O328&lt;&gt;"",1,0)+IF(AJ328&lt;&gt;"",1,0)+IF(AU328&lt;&gt;"",1,0)+IF(BE328&lt;&gt;"",1,0)+IF(CF328&lt;&gt;"",1,0)+IF(CJ328="Yes",1,0)+IF(CL328="Yes",1,0)+IF(DE328&lt;&gt;"Pending",1,0)+IF(F328&lt;&gt;"",1,0)+IF(DZ328&lt;&gt;"",1,0)+IF(EI328&lt;&gt;"",1,0))/12)</x:f>
        <x:v>0.5</x:v>
      </x:c>
    </x:row>
    <x:row r="329">
      <x:c r="A329" s="175" t="str">
        <x:v>EV-0326</x:v>
      </x:c>
      <x:c r="B329" s="174" t="str">
        <x:v>Integrity check</x:v>
      </x:c>
      <x:c r="C329" s="175" t="str">
        <x:f>IF(L329="","",IF(LEFT(EC329,7)="BLOCKED","🔴 Do not use for conclusion",IF(EB329="Yes","🟢 Claim-ready","🟡 Caution / context")))</x:f>
        <x:v>🟡 Caution / context</x:v>
      </x:c>
      <x:c r="D329" s="174" t="str">
        <x:f>IF(L329="","",EC329)</x:f>
        <x:v>PENDING — appropriate appraisal</x:v>
      </x:c>
      <x:c r="E329" s="174" t="str">
        <x:v>P3 — Medium</x:v>
      </x:c>
      <x:c r="F329" s="174" t="str">
        <x:v>Pending</x:v>
      </x:c>
      <x:c r="G329" s="174" t="str">
        <x:v>Title/abstract identify an explicit tactical/public-safety context and readiness domain; retain for full-text assessment.</x:v>
      </x:c>
      <x:c r="H329" s="174" t="str">
        <x:v>Obtain and review lawful full text; confirm human adjudication; then select a design-specific appraisal instrument.</x:v>
      </x:c>
      <x:c r="I329" s="174"/>
      <x:c r="J329" s="174" t="str">
        <x:v>A — Core</x:v>
      </x:c>
      <x:c r="K329" s="174" t="str">
        <x:v>IDENTIFIED</x:v>
      </x:c>
      <x:c r="L329" s="174" t="str">
        <x:v>Neuromuscular Responses to 5 K Time Trial Load Carried by Spanish Army Marines.</x:v>
      </x:c>
      <x:c r="M329" s="174"/>
      <x:c r="N329" s="174" t="str">
        <x:v>Caceres-Diego, Beltran; Alcaraz, Pedro E; Marin-Pagan, Cristian</x:v>
      </x:c>
      <x:c r="O329" s="176" t="n">
        <x:v>2025</x:v>
      </x:c>
      <x:c r="P329" s="174" t="str">
        <x:v>Sports (Basel, Switzerland)</x:v>
      </x:c>
      <x:c r="Q329" s="174" t="str">
        <x:v>Journal Article</x:v>
      </x:c>
      <x:c r="R329" s="174" t="str">
        <x:v>Unclear</x:v>
      </x:c>
      <x:c r="S329" s="174" t="str">
        <x:v>Unknown</x:v>
      </x:c>
      <x:c r="T329" s="174" t="str">
        <x:v>eng</x:v>
      </x:c>
      <x:c r="U329" s="174" t="str">
        <x:v>https://pubmed.ncbi.nlm.nih.gov/40278755/</x:v>
      </x:c>
      <x:c r="V329" s="174" t="str">
        <x:v>10.3390/sports13040129</x:v>
      </x:c>
      <x:c r="W329" s="175" t="str">
        <x:f>IF(V329="","",LOWER(SUBSTITUTE(SUBSTITUTE(SUBSTITUTE(SUBSTITUTE(TRIM(V329),"https://doi.org/",""),"http://doi.org/",""),"https://dx.doi.org/",""),"doi:","")))</x:f>
        <x:v>10.3390/sports13040129</x:v>
      </x:c>
      <x:c r="X329" s="174" t="str">
        <x:v>40278755</x:v>
      </x:c>
      <x:c r="Y329" s="174" t="str">
        <x:v>PMC12031018</x:v>
      </x:c>
      <x:c r="Z329" s="174"/>
      <x:c r="AA329" s="174" t="str">
        <x:v>PubMed/MEDLINE</x:v>
      </x:c>
      <x:c r="AB329" s="174" t="str">
        <x:v>PUBMED-A-v1.0-2026-08-28</x:v>
      </x:c>
      <x:c r="AC329" s="174" t="str">
        <x:v>SP-PUBMED-A-20260828</x:v>
      </x:c>
      <x:c r="AD329" s="177" t="n">
        <x:v>46262</x:v>
      </x:c>
      <x:c r="AE329" s="177" t="n">
        <x:v>46272</x:v>
      </x:c>
      <x:c r="AF329" s="174" t="str">
        <x:v>RBDR7TRY</x:v>
      </x:c>
      <x:c r="AG329" s="174"/>
      <x:c r="AH329" s="174" t="str">
        <x:v>Tactical Athlete → Operational Readiness Brazil</x:v>
      </x:c>
      <x:c r="AI329" s="174" t="str">
        <x:v>evidence-family:A</x:v>
      </x:c>
      <x:c r="AJ329" s="174"/>
      <x:c r="AK329" s="175" t="str">
        <x:f>IF(AJ329="","",IF(OR(LOWER(AJ329)="brazil",LOWER(AJ329)="brasil"),"Yes","No"))</x:f>
      </x:c>
      <x:c r="AL329" s="174"/>
      <x:c r="AM329" s="174"/>
      <x:c r="AN329" s="174"/>
      <x:c r="AO329" s="178"/>
      <x:c r="AP329" s="174"/>
      <x:c r="AQ329" s="174"/>
      <x:c r="AR329" s="174"/>
      <x:c r="AS329" s="174"/>
      <x:c r="AT329" s="174"/>
      <x:c r="AU329" s="174"/>
      <x:c r="AV329" s="174"/>
      <x:c r="AW329" s="174"/>
      <x:c r="AX329" s="174"/>
      <x:c r="AY329" s="174"/>
      <x:c r="AZ329" s="174"/>
      <x:c r="BA329" s="174"/>
      <x:c r="BB329" s="174"/>
      <x:c r="BC329" s="174"/>
      <x:c r="BD329" s="174"/>
      <x:c r="BE329" s="174"/>
      <x:c r="BF329" s="174"/>
      <x:c r="BG329" s="174"/>
      <x:c r="BH329" s="174"/>
      <x:c r="BI329" s="174"/>
      <x:c r="BJ329" s="174"/>
      <x:c r="BK329" s="174"/>
      <x:c r="BL329" s="174"/>
      <x:c r="BM329" s="174"/>
      <x:c r="BN329" s="174"/>
      <x:c r="BO329" s="174"/>
      <x:c r="BP329" s="174"/>
      <x:c r="BQ329" s="174"/>
      <x:c r="BR329" s="174"/>
      <x:c r="BS329" s="174"/>
      <x:c r="BT329" s="174"/>
      <x:c r="BU329" s="174"/>
      <x:c r="BV329" s="174"/>
      <x:c r="BW329" s="174"/>
      <x:c r="BX329" s="174"/>
      <x:c r="BY329" s="174"/>
      <x:c r="BZ329" s="174"/>
      <x:c r="CA329" s="174"/>
      <x:c r="CB329" s="174"/>
      <x:c r="CC329" s="174"/>
      <x:c r="CD329" s="174"/>
      <x:c r="CE329" s="174"/>
      <x:c r="CF329" s="174"/>
      <x:c r="CG329" s="174"/>
      <x:c r="CH329" s="174"/>
      <x:c r="CI329" s="179"/>
      <x:c r="CJ329" s="174" t="str">
        <x:v>Yes</x:v>
      </x:c>
      <x:c r="CK329" s="174" t="str">
        <x:v>Yes</x:v>
      </x:c>
      <x:c r="CL329" s="174" t="str">
        <x:v>Yes</x:v>
      </x:c>
      <x:c r="CM329" s="174" t="str">
        <x:v>Clear</x:v>
      </x:c>
      <x:c r="CN329" s="174" t="str">
        <x:v>Verified — clear</x:v>
      </x:c>
      <x:c r="CO329" s="177" t="n">
        <x:v>46272</x:v>
      </x:c>
      <x:c r="CP329" s="174" t="str">
        <x:v>https://pubmed.ncbi.nlm.nih.gov/40278755/</x:v>
      </x:c>
      <x:c r="CQ329" s="174"/>
      <x:c r="CR329" s="174"/>
      <x:c r="CS329" s="174"/>
      <x:c r="CT329" s="174"/>
      <x:c r="CU329" s="176"/>
      <x:c r="CV329" s="176"/>
      <x:c r="CW329" s="176"/>
      <x:c r="CX329" s="176"/>
      <x:c r="CY329" s="176"/>
      <x:c r="CZ329" s="176"/>
      <x:c r="DA329" s="176"/>
      <x:c r="DB329" s="175" t="str">
        <x:f>IF(L329="","",IF(AND(COUNT(CU329:DA329)=7,OR(CU329=0,CU329=1,CU329=2),OR(CV329=0,CV329=1,CV329=2),OR(CW329=0,CW329=1,CW329=2),OR(CX329=0,CX329=1,CX329=2),OR(CY329=0,CY329=1,CY329=2),OR(CZ329=0,CZ329=1,CZ329=2),OR(DA329=0,DA329=1,DA329=2)),SUM(CU329:DA329),""))</x:f>
      </x:c>
      <x:c r="DC329" s="180" t="str">
        <x:f>IF(DB329="","",ROUND(DB329/14*10,1))</x:f>
      </x:c>
      <x:c r="DD329" s="174" t="str">
        <x:v>Pending</x:v>
      </x:c>
      <x:c r="DE329" s="175" t="str">
        <x:f>IF(L329="","",IF(DC329="","Pending",IF(DD329="Yes","CONDITIONAL — safety override",IF(DC329&gt;=8,"HIGH",IF(DC329&gt;=5,"CONDITIONAL","LOW")))))</x:f>
        <x:v>Pending</x:v>
      </x:c>
      <x:c r="DF329" s="174" t="str">
        <x:v>Pending screening and full-text appraisal; no transferability judgment made at identification.</x:v>
      </x:c>
      <x:c r="DG329" s="174"/>
      <x:c r="DH329" s="174"/>
      <x:c r="DI329" s="174"/>
      <x:c r="DJ329" s="174"/>
      <x:c r="DK329" s="174"/>
      <x:c r="DL329" s="174"/>
      <x:c r="DM329" s="174"/>
      <x:c r="DN329" s="174"/>
      <x:c r="DO329" s="174"/>
      <x:c r="DP329" s="174"/>
      <x:c r="DQ329" s="174"/>
      <x:c r="DR329" s="174"/>
      <x:c r="DS329" s="174"/>
      <x:c r="DT329" s="174"/>
      <x:c r="DU329" s="174"/>
      <x:c r="DV329" s="174"/>
      <x:c r="DW329" s="174"/>
      <x:c r="DX329" s="174"/>
      <x:c r="DY329" s="174"/>
      <x:c r="DZ329" s="174" t="str">
        <x:v>Title/abstract screening alone does not establish effectiveness, causality, methodological quality, transferability to Brazilian public safety or an institutional recommendation.</x:v>
      </x:c>
      <x:c r="EA329" s="174" t="str">
        <x:v>Pending</x:v>
      </x:c>
      <x:c r="EB329" s="175" t="str">
        <x:f>IF(L329="","",IF(EC329="READY","Yes","No / Pending"))</x:f>
        <x:v>No / Pending</x:v>
      </x:c>
      <x:c r="EC329" s="174" t="str">
        <x:f>IF(L329="","",IF(OR(ISNUMBER(SEARCH("Retracted Publication",Q329)),CM329="Retracted",CN329="Retracted",CM329="Expression of Concern",CN329="Expression of Concern",F329="Not used",CG329="Critical",CH329="High",CH329="Critical"),"BLOCKED — integrity or use restriction",IF(AND(CJ329="Yes",CK329="Yes",CL329="Yes"),IF(AND(CM329="Clear",CN329="Verified — clear"),IF(AND(AND(LEN(TRIM(CF329))&gt;0,LEFT(LOWER(TRIM(CF329)),7)&lt;&gt;"pending"),OR(CG329="High",CG329="Moderate"),OR(CH329="Low",CH329="Some concerns",CH329="Not applicable")),IF(AND(DD329="No",OR(DE329="HIGH",DE329="CONDITIONAL"),AND(LEN(TRIM(DF329))&gt;0,LEFT(LOWER(TRIM(DF329)),7)&lt;&gt;"pending")),IF(AND(AND(LEN(TRIM(DT329))&gt;0,LEFT(LOWER(TRIM(DT329)),7)&lt;&gt;"pending"),AND(LEN(TRIM(DU329))&gt;0,LEFT(LOWER(TRIM(DU329)),7)&lt;&gt;"pending"),OR(AND(LEN(TRIM(DV329))&gt;0,LEFT(LOWER(TRIM(DV329)),7)&lt;&gt;"pending"),AND(LEN(TRIM(DW329))&gt;0,LEFT(LOWER(TRIM(DW329)),7)&lt;&gt;"pending")),AND(LEN(TRIM(DX329))&gt;0,LEFT(LOWER(TRIM(DX329)),7)&lt;&gt;"pending")),IF(AND(F329="Claim-ready",OR(EA329="Strong",EA329="Moderate"),AND(LEN(TRIM(G329))&gt;0,LEFT(LOWER(TRIM(G329)),7)&lt;&gt;"pending"),G329&lt;&gt;"No substantive use decision is permitted from identification metadata alone.",AND(LEN(TRIM(DZ329))&gt;0,LEFT(LOWER(TRIM(DZ329)),7)&lt;&gt;"pending"),DZ329&lt;&gt;"Identification metadata alone does not permit any substantive scientific, causal, operational, or institutional claim.",AND(LEN(TRIM(EI329))&gt;0,LEFT(LOWER(TRIM(EI329)),7)&lt;&gt;"pending"),ISNUMBER(EH329),EH329&gt;0),"READY","PENDING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29" s="174" t="str">
        <x:v>Pending</x:v>
      </x:c>
      <x:c r="EE329" s="174"/>
      <x:c r="EF329" s="174" t="str">
        <x:v>Pending</x:v>
      </x:c>
      <x:c r="EG329" s="174" t="str">
        <x:v>Pending</x:v>
      </x:c>
      <x:c r="EH329" s="177"/>
      <x:c r="EI329" s="500"/>
      <x:c r="EJ329" s="174"/>
      <x:c r="EK329" s="174" t="str">
        <x:v>Pending</x:v>
      </x:c>
      <x:c r="EL329" s="177" t="n">
        <x:v>46272</x:v>
      </x:c>
      <x:c r="EM329" s="174" t="str">
        <x:v>Production PubMed record imported and reconciled to Zotero item RBDR7TRY;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29" s="181" t="n">
        <x:f>IF(L329="","",(IF(N329&lt;&gt;"",1,0)+IF(O329&lt;&gt;"",1,0)+IF(AJ329&lt;&gt;"",1,0)+IF(AU329&lt;&gt;"",1,0)+IF(BE329&lt;&gt;"",1,0)+IF(CF329&lt;&gt;"",1,0)+IF(CJ329="Yes",1,0)+IF(CL329="Yes",1,0)+IF(DE329&lt;&gt;"Pending",1,0)+IF(F329&lt;&gt;"",1,0)+IF(DZ329&lt;&gt;"",1,0)+IF(EI329&lt;&gt;"",1,0))/12)</x:f>
        <x:v>0.5</x:v>
      </x:c>
    </x:row>
    <x:row r="330">
      <x:c r="A330" s="175" t="str">
        <x:v>EV-0327</x:v>
      </x:c>
      <x:c r="B330" s="174" t="str">
        <x:v>Integrity check</x:v>
      </x:c>
      <x:c r="C330" s="175" t="str">
        <x:f>IF(L330="","",IF(LEFT(EC330,7)="BLOCKED","🔴 Do not use for conclusion",IF(EB330="Yes","🟢 Claim-ready","🟡 Caution / context")))</x:f>
        <x:v>🟡 Caution / context</x:v>
      </x:c>
      <x:c r="D330" s="174" t="str">
        <x:f>IF(L330="","",EC330)</x:f>
        <x:v>PENDING — appropriate appraisal</x:v>
      </x:c>
      <x:c r="E330" s="174" t="str">
        <x:v>P3 — Medium</x:v>
      </x:c>
      <x:c r="F330" s="174" t="str">
        <x:v>Pending</x:v>
      </x:c>
      <x:c r="G330" s="174" t="str">
        <x:v>A potentially relevant concept is present, but direct applicability is ambiguous at title/abstract level.</x:v>
      </x:c>
      <x:c r="H330" s="174" t="str">
        <x:v>Human title/abstract adjudication; retrieve full text if relevance remains plausible.</x:v>
      </x:c>
      <x:c r="I330" s="174"/>
      <x:c r="J330" s="174" t="str">
        <x:v>A — Core</x:v>
      </x:c>
      <x:c r="K330" s="174" t="str">
        <x:v>IDENTIFIED</x:v>
      </x:c>
      <x:c r="L330" s="174" t="str">
        <x:v>Use of an Intraoral Neuroprosthesis for the Treatment of Posttraumatic Stress Disorder (PTSD)-Associated Nocturnal Behavior Disorder: Case Series of Four Patients.</x:v>
      </x:c>
      <x:c r="M330" s="174"/>
      <x:c r="N330" s="174" t="str">
        <x:v>Moeller, Donald R; Davidson, Karen P</x:v>
      </x:c>
      <x:c r="O330" s="176" t="n">
        <x:v>2025</x:v>
      </x:c>
      <x:c r="P330" s="174" t="str">
        <x:v>Journal of special operations medicine : a peer reviewed journal for SOF medical professionals</x:v>
      </x:c>
      <x:c r="Q330" s="174" t="str">
        <x:v>Case Reports; Journal Article</x:v>
      </x:c>
      <x:c r="R330" s="174" t="str">
        <x:v>Unclear</x:v>
      </x:c>
      <x:c r="S330" s="174" t="str">
        <x:v>Unknown</x:v>
      </x:c>
      <x:c r="T330" s="174" t="str">
        <x:v>eng</x:v>
      </x:c>
      <x:c r="U330" s="174" t="str">
        <x:v>https://pubmed.ncbi.nlm.nih.gov/40273396/</x:v>
      </x:c>
      <x:c r="V330" s="174" t="str">
        <x:v>10.55460/q007-46xh</x:v>
      </x:c>
      <x:c r="W330" s="175" t="str">
        <x:f>IF(V330="","",LOWER(SUBSTITUTE(SUBSTITUTE(SUBSTITUTE(SUBSTITUTE(TRIM(V330),"https://doi.org/",""),"http://doi.org/",""),"https://dx.doi.org/",""),"doi:","")))</x:f>
        <x:v>10.55460/q007-46xh</x:v>
      </x:c>
      <x:c r="X330" s="174" t="str">
        <x:v>40273396</x:v>
      </x:c>
      <x:c r="Y330" s="174" t="str"/>
      <x:c r="Z330" s="174"/>
      <x:c r="AA330" s="174" t="str">
        <x:v>PubMed/MEDLINE</x:v>
      </x:c>
      <x:c r="AB330" s="174" t="str">
        <x:v>PUBMED-A-v1.0-2026-08-28</x:v>
      </x:c>
      <x:c r="AC330" s="174" t="str">
        <x:v>SP-PUBMED-A-20260828</x:v>
      </x:c>
      <x:c r="AD330" s="177" t="n">
        <x:v>46262</x:v>
      </x:c>
      <x:c r="AE330" s="177" t="n">
        <x:v>46272</x:v>
      </x:c>
      <x:c r="AF330" s="174" t="str">
        <x:v>IYU8P4T6</x:v>
      </x:c>
      <x:c r="AG330" s="174"/>
      <x:c r="AH330" s="174" t="str">
        <x:v>Tactical Athlete → Operational Readiness Brazil</x:v>
      </x:c>
      <x:c r="AI330" s="174" t="str">
        <x:v>evidence-family:A</x:v>
      </x:c>
      <x:c r="AJ330" s="174"/>
      <x:c r="AK330" s="175" t="str">
        <x:f>IF(AJ330="","",IF(OR(LOWER(AJ330)="brazil",LOWER(AJ330)="brasil"),"Yes","No"))</x:f>
      </x:c>
      <x:c r="AL330" s="174"/>
      <x:c r="AM330" s="174"/>
      <x:c r="AN330" s="174"/>
      <x:c r="AO330" s="178"/>
      <x:c r="AP330" s="174"/>
      <x:c r="AQ330" s="174"/>
      <x:c r="AR330" s="174"/>
      <x:c r="AS330" s="174"/>
      <x:c r="AT330" s="174"/>
      <x:c r="AU330" s="174"/>
      <x:c r="AV330" s="174"/>
      <x:c r="AW330" s="174"/>
      <x:c r="AX330" s="174"/>
      <x:c r="AY330" s="174"/>
      <x:c r="AZ330" s="174"/>
      <x:c r="BA330" s="174"/>
      <x:c r="BB330" s="174"/>
      <x:c r="BC330" s="174"/>
      <x:c r="BD330" s="174"/>
      <x:c r="BE330" s="174"/>
      <x:c r="BF330" s="174"/>
      <x:c r="BG330" s="174"/>
      <x:c r="BH330" s="174"/>
      <x:c r="BI330" s="174"/>
      <x:c r="BJ330" s="174"/>
      <x:c r="BK330" s="174"/>
      <x:c r="BL330" s="174"/>
      <x:c r="BM330" s="174"/>
      <x:c r="BN330" s="174"/>
      <x:c r="BO330" s="174"/>
      <x:c r="BP330" s="174"/>
      <x:c r="BQ330" s="174"/>
      <x:c r="BR330" s="174"/>
      <x:c r="BS330" s="174"/>
      <x:c r="BT330" s="174"/>
      <x:c r="BU330" s="174"/>
      <x:c r="BV330" s="174"/>
      <x:c r="BW330" s="174"/>
      <x:c r="BX330" s="174"/>
      <x:c r="BY330" s="174"/>
      <x:c r="BZ330" s="174"/>
      <x:c r="CA330" s="174"/>
      <x:c r="CB330" s="174"/>
      <x:c r="CC330" s="174"/>
      <x:c r="CD330" s="174"/>
      <x:c r="CE330" s="174"/>
      <x:c r="CF330" s="174"/>
      <x:c r="CG330" s="174"/>
      <x:c r="CH330" s="174"/>
      <x:c r="CI330" s="179"/>
      <x:c r="CJ330" s="174" t="str">
        <x:v>Yes</x:v>
      </x:c>
      <x:c r="CK330" s="174" t="str">
        <x:v>Yes</x:v>
      </x:c>
      <x:c r="CL330" s="174" t="str">
        <x:v>Yes</x:v>
      </x:c>
      <x:c r="CM330" s="174" t="str">
        <x:v>Clear</x:v>
      </x:c>
      <x:c r="CN330" s="174" t="str">
        <x:v>Verified — clear</x:v>
      </x:c>
      <x:c r="CO330" s="177" t="n">
        <x:v>46272</x:v>
      </x:c>
      <x:c r="CP330" s="174" t="str">
        <x:v>https://pubmed.ncbi.nlm.nih.gov/40273396/</x:v>
      </x:c>
      <x:c r="CQ330" s="174"/>
      <x:c r="CR330" s="174"/>
      <x:c r="CS330" s="174"/>
      <x:c r="CT330" s="174"/>
      <x:c r="CU330" s="176"/>
      <x:c r="CV330" s="176"/>
      <x:c r="CW330" s="176"/>
      <x:c r="CX330" s="176"/>
      <x:c r="CY330" s="176"/>
      <x:c r="CZ330" s="176"/>
      <x:c r="DA330" s="176"/>
      <x:c r="DB330" s="175" t="str">
        <x:f>IF(L330="","",IF(AND(COUNT(CU330:DA330)=7,OR(CU330=0,CU330=1,CU330=2),OR(CV330=0,CV330=1,CV330=2),OR(CW330=0,CW330=1,CW330=2),OR(CX330=0,CX330=1,CX330=2),OR(CY330=0,CY330=1,CY330=2),OR(CZ330=0,CZ330=1,CZ330=2),OR(DA330=0,DA330=1,DA330=2)),SUM(CU330:DA330),""))</x:f>
      </x:c>
      <x:c r="DC330" s="180" t="str">
        <x:f>IF(DB330="","",ROUND(DB330/14*10,1))</x:f>
      </x:c>
      <x:c r="DD330" s="174" t="str">
        <x:v>Pending</x:v>
      </x:c>
      <x:c r="DE330" s="175" t="str">
        <x:f>IF(L330="","",IF(DC330="","Pending",IF(DD330="Yes","CONDITIONAL — safety override",IF(DC330&gt;=8,"HIGH",IF(DC330&gt;=5,"CONDITIONAL","LOW")))))</x:f>
        <x:v>Pending</x:v>
      </x:c>
      <x:c r="DF330" s="174" t="str">
        <x:v>Pending screening and full-text appraisal; no transferability judgment made at identification.</x:v>
      </x:c>
      <x:c r="DG330" s="174"/>
      <x:c r="DH330" s="174"/>
      <x:c r="DI330" s="174"/>
      <x:c r="DJ330" s="174"/>
      <x:c r="DK330" s="174"/>
      <x:c r="DL330" s="174"/>
      <x:c r="DM330" s="174"/>
      <x:c r="DN330" s="174"/>
      <x:c r="DO330" s="174"/>
      <x:c r="DP330" s="174"/>
      <x:c r="DQ330" s="174"/>
      <x:c r="DR330" s="174"/>
      <x:c r="DS330" s="174"/>
      <x:c r="DT330" s="174"/>
      <x:c r="DU330" s="174"/>
      <x:c r="DV330" s="174"/>
      <x:c r="DW330" s="174"/>
      <x:c r="DX330" s="174"/>
      <x:c r="DY330" s="174"/>
      <x:c r="DZ330" s="174" t="str">
        <x:v>Title/abstract information is insufficient for a substantive scientific, causal, transferability or institutional claim.</x:v>
      </x:c>
      <x:c r="EA330" s="174" t="str">
        <x:v>Pending</x:v>
      </x:c>
      <x:c r="EB330" s="175" t="str">
        <x:f>IF(L330="","",IF(EC330="READY","Yes","No / Pending"))</x:f>
        <x:v>No / Pending</x:v>
      </x:c>
      <x:c r="EC330" s="174" t="str">
        <x:f>IF(L330="","",IF(OR(ISNUMBER(SEARCH("Retracted Publication",Q330)),CM330="Retracted",CN330="Retracted",CM330="Expression of Concern",CN330="Expression of Concern",F330="Not used",CG330="Critical",CH330="High",CH330="Critical"),"BLOCKED — integrity or use restriction",IF(AND(CJ330="Yes",CK330="Yes",CL330="Yes"),IF(AND(CM330="Clear",CN330="Verified — clear"),IF(AND(AND(LEN(TRIM(CF330))&gt;0,LEFT(LOWER(TRIM(CF330)),7)&lt;&gt;"pending"),OR(CG330="High",CG330="Moderate"),OR(CH330="Low",CH330="Some concerns",CH330="Not applicable")),IF(AND(DD330="No",OR(DE330="HIGH",DE330="CONDITIONAL"),AND(LEN(TRIM(DF330))&gt;0,LEFT(LOWER(TRIM(DF330)),7)&lt;&gt;"pending")),IF(AND(AND(LEN(TRIM(DT330))&gt;0,LEFT(LOWER(TRIM(DT330)),7)&lt;&gt;"pending"),AND(LEN(TRIM(DU330))&gt;0,LEFT(LOWER(TRIM(DU330)),7)&lt;&gt;"pending"),OR(AND(LEN(TRIM(DV330))&gt;0,LEFT(LOWER(TRIM(DV330)),7)&lt;&gt;"pending"),AND(LEN(TRIM(DW330))&gt;0,LEFT(LOWER(TRIM(DW330)),7)&lt;&gt;"pending")),AND(LEN(TRIM(DX330))&gt;0,LEFT(LOWER(TRIM(DX330)),7)&lt;&gt;"pending")),IF(AND(F330="Claim-ready",OR(EA330="Strong",EA330="Moderate"),AND(LEN(TRIM(G330))&gt;0,LEFT(LOWER(TRIM(G330)),7)&lt;&gt;"pending"),G330&lt;&gt;"No substantive use decision is permitted from identification metadata alone.",AND(LEN(TRIM(DZ330))&gt;0,LEFT(LOWER(TRIM(DZ330)),7)&lt;&gt;"pending"),DZ330&lt;&gt;"Identification metadata alone does not permit any substantive scientific, causal, operational, or institutional claim.",AND(LEN(TRIM(EI330))&gt;0,LEFT(LOWER(TRIM(EI330)),7)&lt;&gt;"pending"),ISNUMBER(EH330),EH330&gt;0),"READY","PENDING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0" s="174" t="str">
        <x:v>Pending</x:v>
      </x:c>
      <x:c r="EE330" s="174"/>
      <x:c r="EF330" s="174" t="str">
        <x:v>Pending</x:v>
      </x:c>
      <x:c r="EG330" s="174" t="str">
        <x:v>Pending</x:v>
      </x:c>
      <x:c r="EH330" s="177"/>
      <x:c r="EI330" s="500"/>
      <x:c r="EJ330" s="174"/>
      <x:c r="EK330" s="174" t="str">
        <x:v>Pending</x:v>
      </x:c>
      <x:c r="EL330" s="177" t="n">
        <x:v>46272</x:v>
      </x:c>
      <x:c r="EM330" s="174" t="str">
        <x:v>Production PubMed record imported and reconciled to Zotero item IYU8P4T6;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30" s="181" t="n">
        <x:f>IF(L330="","",(IF(N330&lt;&gt;"",1,0)+IF(O330&lt;&gt;"",1,0)+IF(AJ330&lt;&gt;"",1,0)+IF(AU330&lt;&gt;"",1,0)+IF(BE330&lt;&gt;"",1,0)+IF(CF330&lt;&gt;"",1,0)+IF(CJ330="Yes",1,0)+IF(CL330="Yes",1,0)+IF(DE330&lt;&gt;"Pending",1,0)+IF(F330&lt;&gt;"",1,0)+IF(DZ330&lt;&gt;"",1,0)+IF(EI330&lt;&gt;"",1,0))/12)</x:f>
        <x:v>0.5</x:v>
      </x:c>
    </x:row>
    <x:row r="331">
      <x:c r="A331" s="175" t="str">
        <x:v>EV-0328</x:v>
      </x:c>
      <x:c r="B331" s="174" t="str">
        <x:v>Integrity check</x:v>
      </x:c>
      <x:c r="C331" s="175" t="str">
        <x:f>IF(L331="","",IF(LEFT(EC331,7)="BLOCKED","🔴 Do not use for conclusion",IF(EB331="Yes","🟢 Claim-ready","🟡 Caution / context")))</x:f>
        <x:v>🟡 Caution / context</x:v>
      </x:c>
      <x:c r="D331" s="174" t="str">
        <x:f>IF(L331="","",EC331)</x:f>
        <x:v>PENDING — appropriate appraisal</x:v>
      </x:c>
      <x:c r="E331" s="174" t="str">
        <x:v>P3 — Medium</x:v>
      </x:c>
      <x:c r="F331" s="174" t="str">
        <x:v>Pending</x:v>
      </x:c>
      <x:c r="G331" s="174" t="str">
        <x:v>Title/abstract identify an explicit operational APHT/medical-readiness topic; retain for full-text assessment.</x:v>
      </x:c>
      <x:c r="H331" s="174" t="str">
        <x:v>Obtain and review lawful full text; confirm human adjudication; then select a design-specific appraisal instrument.</x:v>
      </x:c>
      <x:c r="I331" s="174"/>
      <x:c r="J331" s="174" t="str">
        <x:v>B — APHT / Medical Readiness</x:v>
      </x:c>
      <x:c r="K331" s="174" t="str">
        <x:v>IDENTIFIED</x:v>
      </x:c>
      <x:c r="L331" s="174" t="str">
        <x:v>Optimizing the Self-Directed Training Kiosk for Tactical Combat Casualty Care Skills Among Chinese Military Service Members: A Kano Model Approach.</x:v>
      </x:c>
      <x:c r="M331" s="174"/>
      <x:c r="N331" s="174" t="str">
        <x:v>Li, Kaiyue; Zhang, Tianshuai; Yu, Shenjing; Pan, Yijie; Wang, Yixin</x:v>
      </x:c>
      <x:c r="O331" s="176" t="n">
        <x:v>2025</x:v>
      </x:c>
      <x:c r="P331" s="174" t="str">
        <x:v>Military medicine</x:v>
      </x:c>
      <x:c r="Q331" s="174" t="str">
        <x:v>Journal Article; Research Support, Non-U.S. Gov't</x:v>
      </x:c>
      <x:c r="R331" s="174" t="str">
        <x:v>Unclear</x:v>
      </x:c>
      <x:c r="S331" s="174" t="str">
        <x:v>Unknown</x:v>
      </x:c>
      <x:c r="T331" s="174" t="str">
        <x:v>eng</x:v>
      </x:c>
      <x:c r="U331" s="174" t="str">
        <x:v>https://pubmed.ncbi.nlm.nih.gov/40266606/</x:v>
      </x:c>
      <x:c r="V331" s="174" t="str">
        <x:v>10.1093/milmed/usaf130</x:v>
      </x:c>
      <x:c r="W331" s="175" t="str">
        <x:f>IF(V331="","",LOWER(SUBSTITUTE(SUBSTITUTE(SUBSTITUTE(SUBSTITUTE(TRIM(V331),"https://doi.org/",""),"http://doi.org/",""),"https://dx.doi.org/",""),"doi:","")))</x:f>
        <x:v>10.1093/milmed/usaf130</x:v>
      </x:c>
      <x:c r="X331" s="174" t="str">
        <x:v>40266606</x:v>
      </x:c>
      <x:c r="Y331" s="174" t="str"/>
      <x:c r="Z331" s="174"/>
      <x:c r="AA331" s="174" t="str">
        <x:v>PubMed/MEDLINE</x:v>
      </x:c>
      <x:c r="AB331" s="174" t="str">
        <x:v>PUBMED-B-v1.0-2026-08-28</x:v>
      </x:c>
      <x:c r="AC331" s="174" t="str">
        <x:v>SP-PUBMED-B-20260828</x:v>
      </x:c>
      <x:c r="AD331" s="177" t="n">
        <x:v>46262</x:v>
      </x:c>
      <x:c r="AE331" s="177" t="n">
        <x:v>46272</x:v>
      </x:c>
      <x:c r="AF331" s="174" t="str">
        <x:v>KTGL5PAZ</x:v>
      </x:c>
      <x:c r="AG331" s="174"/>
      <x:c r="AH331" s="174" t="str">
        <x:v>Tactical Athlete → Operational Readiness Brazil</x:v>
      </x:c>
      <x:c r="AI331" s="174" t="str">
        <x:v>evidence-family:B</x:v>
      </x:c>
      <x:c r="AJ331" s="174"/>
      <x:c r="AK331" s="175" t="str">
        <x:f>IF(AJ331="","",IF(OR(LOWER(AJ331)="brazil",LOWER(AJ331)="brasil"),"Yes","No"))</x:f>
      </x:c>
      <x:c r="AL331" s="174"/>
      <x:c r="AM331" s="174"/>
      <x:c r="AN331" s="174"/>
      <x:c r="AO331" s="178"/>
      <x:c r="AP331" s="174"/>
      <x:c r="AQ331" s="174"/>
      <x:c r="AR331" s="174"/>
      <x:c r="AS331" s="174"/>
      <x:c r="AT331" s="174"/>
      <x:c r="AU331" s="174"/>
      <x:c r="AV331" s="174"/>
      <x:c r="AW331" s="174"/>
      <x:c r="AX331" s="174"/>
      <x:c r="AY331" s="174"/>
      <x:c r="AZ331" s="174"/>
      <x:c r="BA331" s="174"/>
      <x:c r="BB331" s="174"/>
      <x:c r="BC331" s="174"/>
      <x:c r="BD331" s="174"/>
      <x:c r="BE331" s="174"/>
      <x:c r="BF331" s="174"/>
      <x:c r="BG331" s="174"/>
      <x:c r="BH331" s="174"/>
      <x:c r="BI331" s="174"/>
      <x:c r="BJ331" s="174"/>
      <x:c r="BK331" s="174"/>
      <x:c r="BL331" s="174"/>
      <x:c r="BM331" s="174"/>
      <x:c r="BN331" s="174"/>
      <x:c r="BO331" s="174"/>
      <x:c r="BP331" s="174"/>
      <x:c r="BQ331" s="174"/>
      <x:c r="BR331" s="174"/>
      <x:c r="BS331" s="174"/>
      <x:c r="BT331" s="174"/>
      <x:c r="BU331" s="174"/>
      <x:c r="BV331" s="174"/>
      <x:c r="BW331" s="174"/>
      <x:c r="BX331" s="174"/>
      <x:c r="BY331" s="174"/>
      <x:c r="BZ331" s="174"/>
      <x:c r="CA331" s="174"/>
      <x:c r="CB331" s="174"/>
      <x:c r="CC331" s="174"/>
      <x:c r="CD331" s="174"/>
      <x:c r="CE331" s="174"/>
      <x:c r="CF331" s="174"/>
      <x:c r="CG331" s="174"/>
      <x:c r="CH331" s="174"/>
      <x:c r="CI331" s="179"/>
      <x:c r="CJ331" s="174" t="str">
        <x:v>Yes</x:v>
      </x:c>
      <x:c r="CK331" s="174" t="str">
        <x:v>Yes</x:v>
      </x:c>
      <x:c r="CL331" s="174" t="str">
        <x:v>Yes</x:v>
      </x:c>
      <x:c r="CM331" s="174" t="str">
        <x:v>Clear</x:v>
      </x:c>
      <x:c r="CN331" s="174" t="str">
        <x:v>Verified — clear</x:v>
      </x:c>
      <x:c r="CO331" s="177" t="n">
        <x:v>46272</x:v>
      </x:c>
      <x:c r="CP331" s="174" t="str">
        <x:v>https://pubmed.ncbi.nlm.nih.gov/40266606/</x:v>
      </x:c>
      <x:c r="CQ331" s="174"/>
      <x:c r="CR331" s="174"/>
      <x:c r="CS331" s="174"/>
      <x:c r="CT331" s="174"/>
      <x:c r="CU331" s="176"/>
      <x:c r="CV331" s="176"/>
      <x:c r="CW331" s="176"/>
      <x:c r="CX331" s="176"/>
      <x:c r="CY331" s="176"/>
      <x:c r="CZ331" s="176"/>
      <x:c r="DA331" s="176"/>
      <x:c r="DB331" s="175" t="str">
        <x:f>IF(L331="","",IF(AND(COUNT(CU331:DA331)=7,OR(CU331=0,CU331=1,CU331=2),OR(CV331=0,CV331=1,CV331=2),OR(CW331=0,CW331=1,CW331=2),OR(CX331=0,CX331=1,CX331=2),OR(CY331=0,CY331=1,CY331=2),OR(CZ331=0,CZ331=1,CZ331=2),OR(DA331=0,DA331=1,DA331=2)),SUM(CU331:DA331),""))</x:f>
      </x:c>
      <x:c r="DC331" s="180" t="str">
        <x:f>IF(DB331="","",ROUND(DB331/14*10,1))</x:f>
      </x:c>
      <x:c r="DD331" s="174" t="str">
        <x:v>Pending</x:v>
      </x:c>
      <x:c r="DE331" s="175" t="str">
        <x:f>IF(L331="","",IF(DC331="","Pending",IF(DD331="Yes","CONDITIONAL — safety override",IF(DC331&gt;=8,"HIGH",IF(DC331&gt;=5,"CONDITIONAL","LOW")))))</x:f>
        <x:v>Pending</x:v>
      </x:c>
      <x:c r="DF331" s="174" t="str">
        <x:v>Pending screening and full-text appraisal; no transferability judgment made at identification.</x:v>
      </x:c>
      <x:c r="DG331" s="174"/>
      <x:c r="DH331" s="174"/>
      <x:c r="DI331" s="174"/>
      <x:c r="DJ331" s="174"/>
      <x:c r="DK331" s="174"/>
      <x:c r="DL331" s="174"/>
      <x:c r="DM331" s="174"/>
      <x:c r="DN331" s="174"/>
      <x:c r="DO331" s="174"/>
      <x:c r="DP331" s="174"/>
      <x:c r="DQ331" s="174"/>
      <x:c r="DR331" s="174"/>
      <x:c r="DS331" s="174"/>
      <x:c r="DT331" s="174"/>
      <x:c r="DU331" s="174"/>
      <x:c r="DV331" s="174"/>
      <x:c r="DW331" s="174"/>
      <x:c r="DX331" s="174"/>
      <x:c r="DY331" s="174"/>
      <x:c r="DZ331" s="174" t="str">
        <x:v>Title/abstract screening alone does not establish effectiveness, causality, methodological quality, transferability to Brazilian public safety or an institutional recommendation.</x:v>
      </x:c>
      <x:c r="EA331" s="174" t="str">
        <x:v>Pending</x:v>
      </x:c>
      <x:c r="EB331" s="175" t="str">
        <x:f>IF(L331="","",IF(EC331="READY","Yes","No / Pending"))</x:f>
        <x:v>No / Pending</x:v>
      </x:c>
      <x:c r="EC331" s="174" t="str">
        <x:f>IF(L331="","",IF(OR(ISNUMBER(SEARCH("Retracted Publication",Q331)),CM331="Retracted",CN331="Retracted",CM331="Expression of Concern",CN331="Expression of Concern",F331="Not used",CG331="Critical",CH331="High",CH331="Critical"),"BLOCKED — integrity or use restriction",IF(AND(CJ331="Yes",CK331="Yes",CL331="Yes"),IF(AND(CM331="Clear",CN331="Verified — clear"),IF(AND(AND(LEN(TRIM(CF331))&gt;0,LEFT(LOWER(TRIM(CF331)),7)&lt;&gt;"pending"),OR(CG331="High",CG331="Moderate"),OR(CH331="Low",CH331="Some concerns",CH331="Not applicable")),IF(AND(DD331="No",OR(DE331="HIGH",DE331="CONDITIONAL"),AND(LEN(TRIM(DF331))&gt;0,LEFT(LOWER(TRIM(DF331)),7)&lt;&gt;"pending")),IF(AND(AND(LEN(TRIM(DT331))&gt;0,LEFT(LOWER(TRIM(DT331)),7)&lt;&gt;"pending"),AND(LEN(TRIM(DU331))&gt;0,LEFT(LOWER(TRIM(DU331)),7)&lt;&gt;"pending"),OR(AND(LEN(TRIM(DV331))&gt;0,LEFT(LOWER(TRIM(DV331)),7)&lt;&gt;"pending"),AND(LEN(TRIM(DW331))&gt;0,LEFT(LOWER(TRIM(DW331)),7)&lt;&gt;"pending")),AND(LEN(TRIM(DX331))&gt;0,LEFT(LOWER(TRIM(DX331)),7)&lt;&gt;"pending")),IF(AND(F331="Claim-ready",OR(EA331="Strong",EA331="Moderate"),AND(LEN(TRIM(G331))&gt;0,LEFT(LOWER(TRIM(G331)),7)&lt;&gt;"pending"),G331&lt;&gt;"No substantive use decision is permitted from identification metadata alone.",AND(LEN(TRIM(DZ331))&gt;0,LEFT(LOWER(TRIM(DZ331)),7)&lt;&gt;"pending"),DZ331&lt;&gt;"Identification metadata alone does not permit any substantive scientific, causal, operational, or institutional claim.",AND(LEN(TRIM(EI331))&gt;0,LEFT(LOWER(TRIM(EI331)),7)&lt;&gt;"pending"),ISNUMBER(EH331),EH331&gt;0),"READY","PENDING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1" s="174" t="str">
        <x:v>Pending</x:v>
      </x:c>
      <x:c r="EE331" s="174"/>
      <x:c r="EF331" s="174" t="str">
        <x:v>Pending</x:v>
      </x:c>
      <x:c r="EG331" s="174" t="str">
        <x:v>Pending</x:v>
      </x:c>
      <x:c r="EH331" s="177"/>
      <x:c r="EI331" s="500"/>
      <x:c r="EJ331" s="174"/>
      <x:c r="EK331" s="174" t="str">
        <x:v>Pending</x:v>
      </x:c>
      <x:c r="EL331" s="177" t="n">
        <x:v>46272</x:v>
      </x:c>
      <x:c r="EM331" s="174" t="str">
        <x:v>Production PubMed record imported and reconciled to Zotero item KTGL5PAZ;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1" s="181" t="n">
        <x:f>IF(L331="","",(IF(N331&lt;&gt;"",1,0)+IF(O331&lt;&gt;"",1,0)+IF(AJ331&lt;&gt;"",1,0)+IF(AU331&lt;&gt;"",1,0)+IF(BE331&lt;&gt;"",1,0)+IF(CF331&lt;&gt;"",1,0)+IF(CJ331="Yes",1,0)+IF(CL331="Yes",1,0)+IF(DE331&lt;&gt;"Pending",1,0)+IF(F331&lt;&gt;"",1,0)+IF(DZ331&lt;&gt;"",1,0)+IF(EI331&lt;&gt;"",1,0))/12)</x:f>
        <x:v>0.5</x:v>
      </x:c>
    </x:row>
    <x:row r="332">
      <x:c r="A332" s="175" t="str">
        <x:v>EV-0329</x:v>
      </x:c>
      <x:c r="B332" s="174" t="str">
        <x:v>Integrity check</x:v>
      </x:c>
      <x:c r="C332" s="175" t="str">
        <x:f>IF(L332="","",IF(LEFT(EC332,7)="BLOCKED","🔴 Do not use for conclusion",IF(EB332="Yes","🟢 Claim-ready","🟡 Caution / context")))</x:f>
        <x:v>🟡 Caution / context</x:v>
      </x:c>
      <x:c r="D332" s="174" t="str">
        <x:f>IF(L332="","",EC332)</x:f>
        <x:v>PENDING — appropriate appraisal</x:v>
      </x:c>
      <x:c r="E332" s="174" t="str">
        <x:v>P3 — Medium</x:v>
      </x:c>
      <x:c r="F332" s="174" t="str">
        <x:v>Pending</x:v>
      </x:c>
      <x:c r="G332" s="174" t="str">
        <x:v>Title/abstract identify an explicit tactical/public-safety context and readiness domain; retain for full-text assessment.</x:v>
      </x:c>
      <x:c r="H332" s="174" t="str">
        <x:v>Obtain and review lawful full text; confirm human adjudication; then select a design-specific appraisal instrument.</x:v>
      </x:c>
      <x:c r="I332" s="174"/>
      <x:c r="J332" s="174" t="str">
        <x:v>A — Core</x:v>
      </x:c>
      <x:c r="K332" s="174" t="str">
        <x:v>IDENTIFIED</x:v>
      </x:c>
      <x:c r="L332" s="174" t="str">
        <x:v>Who Takes Care of Doc: Care-Seeking Challenges of US Navy Enlisted Support Staff-Corpsmen.</x:v>
      </x:c>
      <x:c r="M332" s="174"/>
      <x:c r="N332" s="174" t="str">
        <x:v>Prock, Jessica; Manoukian, Martin; Lopachin, Tyler; Singaraju, Raj C</x:v>
      </x:c>
      <x:c r="O332" s="176" t="n">
        <x:v>2025</x:v>
      </x:c>
      <x:c r="P332" s="174" t="str">
        <x:v>Military medicine</x:v>
      </x:c>
      <x:c r="Q332" s="174" t="str">
        <x:v>Journal Article</x:v>
      </x:c>
      <x:c r="R332" s="174" t="str">
        <x:v>Unclear</x:v>
      </x:c>
      <x:c r="S332" s="174" t="str">
        <x:v>Unknown</x:v>
      </x:c>
      <x:c r="T332" s="174" t="str">
        <x:v>eng</x:v>
      </x:c>
      <x:c r="U332" s="174" t="str">
        <x:v>https://pubmed.ncbi.nlm.nih.gov/40261279/</x:v>
      </x:c>
      <x:c r="V332" s="174" t="str">
        <x:v>10.1093/milmed/usaf134</x:v>
      </x:c>
      <x:c r="W332" s="175" t="str">
        <x:f>IF(V332="","",LOWER(SUBSTITUTE(SUBSTITUTE(SUBSTITUTE(SUBSTITUTE(TRIM(V332),"https://doi.org/",""),"http://doi.org/",""),"https://dx.doi.org/",""),"doi:","")))</x:f>
        <x:v>10.1093/milmed/usaf134</x:v>
      </x:c>
      <x:c r="X332" s="174" t="str">
        <x:v>40261279</x:v>
      </x:c>
      <x:c r="Y332" s="174" t="str"/>
      <x:c r="Z332" s="174"/>
      <x:c r="AA332" s="174" t="str">
        <x:v>PubMed/MEDLINE</x:v>
      </x:c>
      <x:c r="AB332" s="174" t="str">
        <x:v>PUBMED-A-v1.0-2026-08-28</x:v>
      </x:c>
      <x:c r="AC332" s="174" t="str">
        <x:v>SP-PUBMED-A-20260828</x:v>
      </x:c>
      <x:c r="AD332" s="177" t="n">
        <x:v>46262</x:v>
      </x:c>
      <x:c r="AE332" s="177" t="n">
        <x:v>46272</x:v>
      </x:c>
      <x:c r="AF332" s="174" t="str">
        <x:v>AVRVY25M</x:v>
      </x:c>
      <x:c r="AG332" s="174"/>
      <x:c r="AH332" s="174" t="str">
        <x:v>Tactical Athlete → Operational Readiness Brazil</x:v>
      </x:c>
      <x:c r="AI332" s="174" t="str">
        <x:v>evidence-family:A</x:v>
      </x:c>
      <x:c r="AJ332" s="174"/>
      <x:c r="AK332" s="175" t="str">
        <x:f>IF(AJ332="","",IF(OR(LOWER(AJ332)="brazil",LOWER(AJ332)="brasil"),"Yes","No"))</x:f>
      </x:c>
      <x:c r="AL332" s="174"/>
      <x:c r="AM332" s="174"/>
      <x:c r="AN332" s="174"/>
      <x:c r="AO332" s="178"/>
      <x:c r="AP332" s="174"/>
      <x:c r="AQ332" s="174"/>
      <x:c r="AR332" s="174"/>
      <x:c r="AS332" s="174"/>
      <x:c r="AT332" s="174"/>
      <x:c r="AU332" s="174"/>
      <x:c r="AV332" s="174"/>
      <x:c r="AW332" s="174"/>
      <x:c r="AX332" s="174"/>
      <x:c r="AY332" s="174"/>
      <x:c r="AZ332" s="174"/>
      <x:c r="BA332" s="174"/>
      <x:c r="BB332" s="174"/>
      <x:c r="BC332" s="174"/>
      <x:c r="BD332" s="174"/>
      <x:c r="BE332" s="174"/>
      <x:c r="BF332" s="174"/>
      <x:c r="BG332" s="174"/>
      <x:c r="BH332" s="174"/>
      <x:c r="BI332" s="174"/>
      <x:c r="BJ332" s="174"/>
      <x:c r="BK332" s="174"/>
      <x:c r="BL332" s="174"/>
      <x:c r="BM332" s="174"/>
      <x:c r="BN332" s="174"/>
      <x:c r="BO332" s="174"/>
      <x:c r="BP332" s="174"/>
      <x:c r="BQ332" s="174"/>
      <x:c r="BR332" s="174"/>
      <x:c r="BS332" s="174"/>
      <x:c r="BT332" s="174"/>
      <x:c r="BU332" s="174"/>
      <x:c r="BV332" s="174"/>
      <x:c r="BW332" s="174"/>
      <x:c r="BX332" s="174"/>
      <x:c r="BY332" s="174"/>
      <x:c r="BZ332" s="174"/>
      <x:c r="CA332" s="174"/>
      <x:c r="CB332" s="174"/>
      <x:c r="CC332" s="174"/>
      <x:c r="CD332" s="174"/>
      <x:c r="CE332" s="174"/>
      <x:c r="CF332" s="174"/>
      <x:c r="CG332" s="174"/>
      <x:c r="CH332" s="174"/>
      <x:c r="CI332" s="179"/>
      <x:c r="CJ332" s="174" t="str">
        <x:v>Yes</x:v>
      </x:c>
      <x:c r="CK332" s="174" t="str">
        <x:v>Yes</x:v>
      </x:c>
      <x:c r="CL332" s="174" t="str">
        <x:v>Yes</x:v>
      </x:c>
      <x:c r="CM332" s="174" t="str">
        <x:v>Clear</x:v>
      </x:c>
      <x:c r="CN332" s="174" t="str">
        <x:v>Verified — clear</x:v>
      </x:c>
      <x:c r="CO332" s="177" t="n">
        <x:v>46272</x:v>
      </x:c>
      <x:c r="CP332" s="174" t="str">
        <x:v>https://pubmed.ncbi.nlm.nih.gov/40261279/</x:v>
      </x:c>
      <x:c r="CQ332" s="174"/>
      <x:c r="CR332" s="174"/>
      <x:c r="CS332" s="174"/>
      <x:c r="CT332" s="174"/>
      <x:c r="CU332" s="176"/>
      <x:c r="CV332" s="176"/>
      <x:c r="CW332" s="176"/>
      <x:c r="CX332" s="176"/>
      <x:c r="CY332" s="176"/>
      <x:c r="CZ332" s="176"/>
      <x:c r="DA332" s="176"/>
      <x:c r="DB332" s="175" t="str">
        <x:f>IF(L332="","",IF(AND(COUNT(CU332:DA332)=7,OR(CU332=0,CU332=1,CU332=2),OR(CV332=0,CV332=1,CV332=2),OR(CW332=0,CW332=1,CW332=2),OR(CX332=0,CX332=1,CX332=2),OR(CY332=0,CY332=1,CY332=2),OR(CZ332=0,CZ332=1,CZ332=2),OR(DA332=0,DA332=1,DA332=2)),SUM(CU332:DA332),""))</x:f>
      </x:c>
      <x:c r="DC332" s="180" t="str">
        <x:f>IF(DB332="","",ROUND(DB332/14*10,1))</x:f>
      </x:c>
      <x:c r="DD332" s="174" t="str">
        <x:v>Pending</x:v>
      </x:c>
      <x:c r="DE332" s="175" t="str">
        <x:f>IF(L332="","",IF(DC332="","Pending",IF(DD332="Yes","CONDITIONAL — safety override",IF(DC332&gt;=8,"HIGH",IF(DC332&gt;=5,"CONDITIONAL","LOW")))))</x:f>
        <x:v>Pending</x:v>
      </x:c>
      <x:c r="DF332" s="174" t="str">
        <x:v>Pending screening and full-text appraisal; no transferability judgment made at identification.</x:v>
      </x:c>
      <x:c r="DG332" s="174"/>
      <x:c r="DH332" s="174"/>
      <x:c r="DI332" s="174"/>
      <x:c r="DJ332" s="174"/>
      <x:c r="DK332" s="174"/>
      <x:c r="DL332" s="174"/>
      <x:c r="DM332" s="174"/>
      <x:c r="DN332" s="174"/>
      <x:c r="DO332" s="174"/>
      <x:c r="DP332" s="174"/>
      <x:c r="DQ332" s="174"/>
      <x:c r="DR332" s="174"/>
      <x:c r="DS332" s="174"/>
      <x:c r="DT332" s="174"/>
      <x:c r="DU332" s="174"/>
      <x:c r="DV332" s="174"/>
      <x:c r="DW332" s="174"/>
      <x:c r="DX332" s="174"/>
      <x:c r="DY332" s="174"/>
      <x:c r="DZ332" s="174" t="str">
        <x:v>Title/abstract screening alone does not establish effectiveness, causality, methodological quality, transferability to Brazilian public safety or an institutional recommendation.</x:v>
      </x:c>
      <x:c r="EA332" s="174" t="str">
        <x:v>Pending</x:v>
      </x:c>
      <x:c r="EB332" s="175" t="str">
        <x:f>IF(L332="","",IF(EC332="READY","Yes","No / Pending"))</x:f>
        <x:v>No / Pending</x:v>
      </x:c>
      <x:c r="EC332" s="174" t="str">
        <x:f>IF(L332="","",IF(OR(ISNUMBER(SEARCH("Retracted Publication",Q332)),CM332="Retracted",CN332="Retracted",CM332="Expression of Concern",CN332="Expression of Concern",F332="Not used",CG332="Critical",CH332="High",CH332="Critical"),"BLOCKED — integrity or use restriction",IF(AND(CJ332="Yes",CK332="Yes",CL332="Yes"),IF(AND(CM332="Clear",CN332="Verified — clear"),IF(AND(AND(LEN(TRIM(CF332))&gt;0,LEFT(LOWER(TRIM(CF332)),7)&lt;&gt;"pending"),OR(CG332="High",CG332="Moderate"),OR(CH332="Low",CH332="Some concerns",CH332="Not applicable")),IF(AND(DD332="No",OR(DE332="HIGH",DE332="CONDITIONAL"),AND(LEN(TRIM(DF332))&gt;0,LEFT(LOWER(TRIM(DF332)),7)&lt;&gt;"pending")),IF(AND(AND(LEN(TRIM(DT332))&gt;0,LEFT(LOWER(TRIM(DT332)),7)&lt;&gt;"pending"),AND(LEN(TRIM(DU332))&gt;0,LEFT(LOWER(TRIM(DU332)),7)&lt;&gt;"pending"),OR(AND(LEN(TRIM(DV332))&gt;0,LEFT(LOWER(TRIM(DV332)),7)&lt;&gt;"pending"),AND(LEN(TRIM(DW332))&gt;0,LEFT(LOWER(TRIM(DW332)),7)&lt;&gt;"pending")),AND(LEN(TRIM(DX332))&gt;0,LEFT(LOWER(TRIM(DX332)),7)&lt;&gt;"pending")),IF(AND(F332="Claim-ready",OR(EA332="Strong",EA332="Moderate"),AND(LEN(TRIM(G332))&gt;0,LEFT(LOWER(TRIM(G332)),7)&lt;&gt;"pending"),G332&lt;&gt;"No substantive use decision is permitted from identification metadata alone.",AND(LEN(TRIM(DZ332))&gt;0,LEFT(LOWER(TRIM(DZ332)),7)&lt;&gt;"pending"),DZ332&lt;&gt;"Identification metadata alone does not permit any substantive scientific, causal, operational, or institutional claim.",AND(LEN(TRIM(EI332))&gt;0,LEFT(LOWER(TRIM(EI332)),7)&lt;&gt;"pending"),ISNUMBER(EH332),EH332&gt;0),"READY","PENDING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2" s="174" t="str">
        <x:v>Pending</x:v>
      </x:c>
      <x:c r="EE332" s="174"/>
      <x:c r="EF332" s="174" t="str">
        <x:v>Pending</x:v>
      </x:c>
      <x:c r="EG332" s="174" t="str">
        <x:v>Pending</x:v>
      </x:c>
      <x:c r="EH332" s="177"/>
      <x:c r="EI332" s="500"/>
      <x:c r="EJ332" s="174"/>
      <x:c r="EK332" s="174" t="str">
        <x:v>Pending</x:v>
      </x:c>
      <x:c r="EL332" s="177" t="n">
        <x:v>46272</x:v>
      </x:c>
      <x:c r="EM332" s="174" t="str">
        <x:v>Production PubMed record imported and reconciled to Zotero item AVRVY25M;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2" s="181" t="n">
        <x:f>IF(L332="","",(IF(N332&lt;&gt;"",1,0)+IF(O332&lt;&gt;"",1,0)+IF(AJ332&lt;&gt;"",1,0)+IF(AU332&lt;&gt;"",1,0)+IF(BE332&lt;&gt;"",1,0)+IF(CF332&lt;&gt;"",1,0)+IF(CJ332="Yes",1,0)+IF(CL332="Yes",1,0)+IF(DE332&lt;&gt;"Pending",1,0)+IF(F332&lt;&gt;"",1,0)+IF(DZ332&lt;&gt;"",1,0)+IF(EI332&lt;&gt;"",1,0))/12)</x:f>
        <x:v>0.5</x:v>
      </x:c>
    </x:row>
    <x:row r="333">
      <x:c r="A333" s="175" t="str">
        <x:v>EV-0330</x:v>
      </x:c>
      <x:c r="B333" s="174" t="str">
        <x:v>Integrity check</x:v>
      </x:c>
      <x:c r="C333" s="175" t="str">
        <x:f>IF(L333="","",IF(LEFT(EC333,7)="BLOCKED","🔴 Do not use for conclusion",IF(EB333="Yes","🟢 Claim-ready","🟡 Caution / context")))</x:f>
        <x:v>🟡 Caution / context</x:v>
      </x:c>
      <x:c r="D333" s="174" t="str">
        <x:f>IF(L333="","",EC333)</x:f>
        <x:v>PENDING — appropriate appraisal</x:v>
      </x:c>
      <x:c r="E333" s="174" t="str">
        <x:v>P3 — Medium</x:v>
      </x:c>
      <x:c r="F333" s="174" t="str">
        <x:v>Pending</x:v>
      </x:c>
      <x:c r="G333" s="174" t="str">
        <x:v>Title/abstract identify an explicit implementation-science construct; retain for full-text assessment.</x:v>
      </x:c>
      <x:c r="H333" s="174" t="str">
        <x:v>Obtain and review lawful full text; confirm human adjudication; then select a design-specific appraisal instrument.</x:v>
      </x:c>
      <x:c r="I333" s="174"/>
      <x:c r="J333" s="174" t="str">
        <x:v>C — Implementation Science</x:v>
      </x:c>
      <x:c r="K333" s="174" t="str">
        <x:v>IDENTIFIED</x:v>
      </x:c>
      <x:c r="L333" s="174" t="str">
        <x:v>Developing and implementing a process improvement intervention to expand evidence-based psychotherapy in the Department of Defense.</x:v>
      </x:c>
      <x:c r="M333" s="174"/>
      <x:c r="N333" s="174" t="str">
        <x:v>Cook, Jeffrey; Mistretta, Melissa; McLean, Carmen P; Mann, Jeffrey; Frick, Erin; Peterson, Alan L; Young-McCaughan, Stacey; Borah, Elisa V; Comtois, Katherine Anne; Dondanville, Katherine A; Conforte, Allison M; Jinkerson, Jeremy; Jones, Zachary K; Kim, Hana J; Link, Jared S; Nofziger, Debra; Ringdahl, Erik N; Waggoner, John; Woodworth, Craig; Rosen, Craig S; Riggs, David S</x:v>
      </x:c>
      <x:c r="O333" s="176" t="n">
        <x:v>2025</x:v>
      </x:c>
      <x:c r="P333" s="174" t="str">
        <x:v>Psychological services</x:v>
      </x:c>
      <x:c r="Q333" s="174" t="str">
        <x:v>Journal Article</x:v>
      </x:c>
      <x:c r="R333" s="174" t="str">
        <x:v>Unclear</x:v>
      </x:c>
      <x:c r="S333" s="174" t="str">
        <x:v>Unknown</x:v>
      </x:c>
      <x:c r="T333" s="174" t="str">
        <x:v>eng</x:v>
      </x:c>
      <x:c r="U333" s="174" t="str">
        <x:v>https://pubmed.ncbi.nlm.nih.gov/40257897/</x:v>
      </x:c>
      <x:c r="V333" s="174" t="str">
        <x:v>10.1037/ser0000942</x:v>
      </x:c>
      <x:c r="W333" s="175" t="str">
        <x:f>IF(V333="","",LOWER(SUBSTITUTE(SUBSTITUTE(SUBSTITUTE(SUBSTITUTE(TRIM(V333),"https://doi.org/",""),"http://doi.org/",""),"https://dx.doi.org/",""),"doi:","")))</x:f>
        <x:v>10.1037/ser0000942</x:v>
      </x:c>
      <x:c r="X333" s="174" t="str">
        <x:v>40257897</x:v>
      </x:c>
      <x:c r="Y333" s="174" t="str"/>
      <x:c r="Z333" s="174"/>
      <x:c r="AA333" s="174" t="str">
        <x:v>PubMed/MEDLINE</x:v>
      </x:c>
      <x:c r="AB333" s="174" t="str">
        <x:v>PUBMED-C-v1.0-2026-08-28</x:v>
      </x:c>
      <x:c r="AC333" s="174" t="str">
        <x:v>SP-PUBMED-C-20260828</x:v>
      </x:c>
      <x:c r="AD333" s="177" t="n">
        <x:v>46262</x:v>
      </x:c>
      <x:c r="AE333" s="177" t="n">
        <x:v>46272</x:v>
      </x:c>
      <x:c r="AF333" s="174" t="str">
        <x:v>NKXAY27M</x:v>
      </x:c>
      <x:c r="AG333" s="174"/>
      <x:c r="AH333" s="174" t="str">
        <x:v>Tactical Athlete → Operational Readiness Brazil</x:v>
      </x:c>
      <x:c r="AI333" s="174" t="str">
        <x:v>evidence-family:C</x:v>
      </x:c>
      <x:c r="AJ333" s="174"/>
      <x:c r="AK333" s="175" t="str">
        <x:f>IF(AJ333="","",IF(OR(LOWER(AJ333)="brazil",LOWER(AJ333)="brasil"),"Yes","No"))</x:f>
      </x:c>
      <x:c r="AL333" s="174"/>
      <x:c r="AM333" s="174"/>
      <x:c r="AN333" s="174"/>
      <x:c r="AO333" s="178"/>
      <x:c r="AP333" s="174"/>
      <x:c r="AQ333" s="174"/>
      <x:c r="AR333" s="174"/>
      <x:c r="AS333" s="174"/>
      <x:c r="AT333" s="174"/>
      <x:c r="AU333" s="174"/>
      <x:c r="AV333" s="174"/>
      <x:c r="AW333" s="174"/>
      <x:c r="AX333" s="174"/>
      <x:c r="AY333" s="174"/>
      <x:c r="AZ333" s="174"/>
      <x:c r="BA333" s="174"/>
      <x:c r="BB333" s="174"/>
      <x:c r="BC333" s="174"/>
      <x:c r="BD333" s="174"/>
      <x:c r="BE333" s="174"/>
      <x:c r="BF333" s="174"/>
      <x:c r="BG333" s="174"/>
      <x:c r="BH333" s="174"/>
      <x:c r="BI333" s="174"/>
      <x:c r="BJ333" s="174"/>
      <x:c r="BK333" s="174"/>
      <x:c r="BL333" s="174"/>
      <x:c r="BM333" s="174"/>
      <x:c r="BN333" s="174"/>
      <x:c r="BO333" s="174"/>
      <x:c r="BP333" s="174"/>
      <x:c r="BQ333" s="174"/>
      <x:c r="BR333" s="174"/>
      <x:c r="BS333" s="174"/>
      <x:c r="BT333" s="174"/>
      <x:c r="BU333" s="174"/>
      <x:c r="BV333" s="174"/>
      <x:c r="BW333" s="174"/>
      <x:c r="BX333" s="174"/>
      <x:c r="BY333" s="174"/>
      <x:c r="BZ333" s="174"/>
      <x:c r="CA333" s="174"/>
      <x:c r="CB333" s="174"/>
      <x:c r="CC333" s="174"/>
      <x:c r="CD333" s="174"/>
      <x:c r="CE333" s="174"/>
      <x:c r="CF333" s="174"/>
      <x:c r="CG333" s="174"/>
      <x:c r="CH333" s="174"/>
      <x:c r="CI333" s="179"/>
      <x:c r="CJ333" s="174" t="str">
        <x:v>Yes</x:v>
      </x:c>
      <x:c r="CK333" s="174" t="str">
        <x:v>Yes</x:v>
      </x:c>
      <x:c r="CL333" s="174" t="str">
        <x:v>Yes</x:v>
      </x:c>
      <x:c r="CM333" s="174" t="str">
        <x:v>Clear</x:v>
      </x:c>
      <x:c r="CN333" s="174" t="str">
        <x:v>Verified — clear</x:v>
      </x:c>
      <x:c r="CO333" s="177" t="n">
        <x:v>46272</x:v>
      </x:c>
      <x:c r="CP333" s="174" t="str">
        <x:v>https://pubmed.ncbi.nlm.nih.gov/40257897/</x:v>
      </x:c>
      <x:c r="CQ333" s="174"/>
      <x:c r="CR333" s="174"/>
      <x:c r="CS333" s="174"/>
      <x:c r="CT333" s="174"/>
      <x:c r="CU333" s="176"/>
      <x:c r="CV333" s="176"/>
      <x:c r="CW333" s="176"/>
      <x:c r="CX333" s="176"/>
      <x:c r="CY333" s="176"/>
      <x:c r="CZ333" s="176"/>
      <x:c r="DA333" s="176"/>
      <x:c r="DB333" s="175" t="str">
        <x:f>IF(L333="","",IF(AND(COUNT(CU333:DA333)=7,OR(CU333=0,CU333=1,CU333=2),OR(CV333=0,CV333=1,CV333=2),OR(CW333=0,CW333=1,CW333=2),OR(CX333=0,CX333=1,CX333=2),OR(CY333=0,CY333=1,CY333=2),OR(CZ333=0,CZ333=1,CZ333=2),OR(DA333=0,DA333=1,DA333=2)),SUM(CU333:DA333),""))</x:f>
      </x:c>
      <x:c r="DC333" s="180" t="str">
        <x:f>IF(DB333="","",ROUND(DB333/14*10,1))</x:f>
      </x:c>
      <x:c r="DD333" s="174" t="str">
        <x:v>Pending</x:v>
      </x:c>
      <x:c r="DE333" s="175" t="str">
        <x:f>IF(L333="","",IF(DC333="","Pending",IF(DD333="Yes","CONDITIONAL — safety override",IF(DC333&gt;=8,"HIGH",IF(DC333&gt;=5,"CONDITIONAL","LOW")))))</x:f>
        <x:v>Pending</x:v>
      </x:c>
      <x:c r="DF333" s="174" t="str">
        <x:v>Pending screening and full-text appraisal; no transferability judgment made at identification.</x:v>
      </x:c>
      <x:c r="DG333" s="174"/>
      <x:c r="DH333" s="174"/>
      <x:c r="DI333" s="174"/>
      <x:c r="DJ333" s="174"/>
      <x:c r="DK333" s="174"/>
      <x:c r="DL333" s="174"/>
      <x:c r="DM333" s="174"/>
      <x:c r="DN333" s="174"/>
      <x:c r="DO333" s="174"/>
      <x:c r="DP333" s="174"/>
      <x:c r="DQ333" s="174"/>
      <x:c r="DR333" s="174"/>
      <x:c r="DS333" s="174"/>
      <x:c r="DT333" s="174"/>
      <x:c r="DU333" s="174"/>
      <x:c r="DV333" s="174"/>
      <x:c r="DW333" s="174"/>
      <x:c r="DX333" s="174"/>
      <x:c r="DY333" s="174"/>
      <x:c r="DZ333" s="174" t="str">
        <x:v>Title/abstract screening alone does not establish effectiveness, causality, methodological quality, transferability to Brazilian public safety or an institutional recommendation.</x:v>
      </x:c>
      <x:c r="EA333" s="174" t="str">
        <x:v>Pending</x:v>
      </x:c>
      <x:c r="EB333" s="175" t="str">
        <x:f>IF(L333="","",IF(EC333="READY","Yes","No / Pending"))</x:f>
        <x:v>No / Pending</x:v>
      </x:c>
      <x:c r="EC333" s="174" t="str">
        <x:f>IF(L333="","",IF(OR(ISNUMBER(SEARCH("Retracted Publication",Q333)),CM333="Retracted",CN333="Retracted",CM333="Expression of Concern",CN333="Expression of Concern",F333="Not used",CG333="Critical",CH333="High",CH333="Critical"),"BLOCKED — integrity or use restriction",IF(AND(CJ333="Yes",CK333="Yes",CL333="Yes"),IF(AND(CM333="Clear",CN333="Verified — clear"),IF(AND(AND(LEN(TRIM(CF333))&gt;0,LEFT(LOWER(TRIM(CF333)),7)&lt;&gt;"pending"),OR(CG333="High",CG333="Moderate"),OR(CH333="Low",CH333="Some concerns",CH333="Not applicable")),IF(AND(DD333="No",OR(DE333="HIGH",DE333="CONDITIONAL"),AND(LEN(TRIM(DF333))&gt;0,LEFT(LOWER(TRIM(DF333)),7)&lt;&gt;"pending")),IF(AND(AND(LEN(TRIM(DT333))&gt;0,LEFT(LOWER(TRIM(DT333)),7)&lt;&gt;"pending"),AND(LEN(TRIM(DU333))&gt;0,LEFT(LOWER(TRIM(DU333)),7)&lt;&gt;"pending"),OR(AND(LEN(TRIM(DV333))&gt;0,LEFT(LOWER(TRIM(DV333)),7)&lt;&gt;"pending"),AND(LEN(TRIM(DW333))&gt;0,LEFT(LOWER(TRIM(DW333)),7)&lt;&gt;"pending")),AND(LEN(TRIM(DX333))&gt;0,LEFT(LOWER(TRIM(DX333)),7)&lt;&gt;"pending")),IF(AND(F333="Claim-ready",OR(EA333="Strong",EA333="Moderate"),AND(LEN(TRIM(G333))&gt;0,LEFT(LOWER(TRIM(G333)),7)&lt;&gt;"pending"),G333&lt;&gt;"No substantive use decision is permitted from identification metadata alone.",AND(LEN(TRIM(DZ333))&gt;0,LEFT(LOWER(TRIM(DZ333)),7)&lt;&gt;"pending"),DZ333&lt;&gt;"Identification metadata alone does not permit any substantive scientific, causal, operational, or institutional claim.",AND(LEN(TRIM(EI333))&gt;0,LEFT(LOWER(TRIM(EI333)),7)&lt;&gt;"pending"),ISNUMBER(EH333),EH333&gt;0),"READY","PENDING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3" s="174" t="str">
        <x:v>Pending</x:v>
      </x:c>
      <x:c r="EE333" s="174"/>
      <x:c r="EF333" s="174" t="str">
        <x:v>Pending</x:v>
      </x:c>
      <x:c r="EG333" s="174" t="str">
        <x:v>Pending</x:v>
      </x:c>
      <x:c r="EH333" s="177"/>
      <x:c r="EI333" s="500"/>
      <x:c r="EJ333" s="174"/>
      <x:c r="EK333" s="174" t="str">
        <x:v>Pending</x:v>
      </x:c>
      <x:c r="EL333" s="177" t="n">
        <x:v>46272</x:v>
      </x:c>
      <x:c r="EM333" s="174" t="str">
        <x:v>Production PubMed record imported and reconciled to Zotero item NKXAY27M;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3" s="181" t="n">
        <x:f>IF(L333="","",(IF(N333&lt;&gt;"",1,0)+IF(O333&lt;&gt;"",1,0)+IF(AJ333&lt;&gt;"",1,0)+IF(AU333&lt;&gt;"",1,0)+IF(BE333&lt;&gt;"",1,0)+IF(CF333&lt;&gt;"",1,0)+IF(CJ333="Yes",1,0)+IF(CL333="Yes",1,0)+IF(DE333&lt;&gt;"Pending",1,0)+IF(F333&lt;&gt;"",1,0)+IF(DZ333&lt;&gt;"",1,0)+IF(EI333&lt;&gt;"",1,0))/12)</x:f>
        <x:v>0.5</x:v>
      </x:c>
    </x:row>
    <x:row r="334">
      <x:c r="A334" s="175" t="str">
        <x:v>EV-0331</x:v>
      </x:c>
      <x:c r="B334" s="174" t="str">
        <x:v>Integrity check</x:v>
      </x:c>
      <x:c r="C334" s="175" t="str">
        <x:f>IF(L334="","",IF(LEFT(EC334,7)="BLOCKED","🔴 Do not use for conclusion",IF(EB334="Yes","🟢 Claim-ready","🟡 Caution / context")))</x:f>
        <x:v>🟡 Caution / context</x:v>
      </x:c>
      <x:c r="D334" s="174" t="str">
        <x:f>IF(L334="","",EC334)</x:f>
        <x:v>PENDING — appropriate appraisal</x:v>
      </x:c>
      <x:c r="E334" s="174" t="str">
        <x:v>P3 — Medium</x:v>
      </x:c>
      <x:c r="F334" s="174" t="str">
        <x:v>Pending</x:v>
      </x:c>
      <x:c r="G334" s="174" t="str">
        <x:v>Title/abstract identify an explicit tactical/public-safety context and readiness domain; retain for full-text assessment.</x:v>
      </x:c>
      <x:c r="H334" s="174" t="str">
        <x:v>Obtain and review lawful full text; confirm human adjudication; then select a design-specific appraisal instrument.</x:v>
      </x:c>
      <x:c r="I334" s="174"/>
      <x:c r="J334" s="174" t="str">
        <x:v>C — Implementation Science</x:v>
      </x:c>
      <x:c r="K334" s="174" t="str">
        <x:v>IDENTIFIED</x:v>
      </x:c>
      <x:c r="L334" s="174" t="str">
        <x:v>Implementation Strategies to Improve Survival Outcomes after Out-of-Hospital Cardiac Arrest: Global Challenges and Disparities.</x:v>
      </x:c>
      <x:c r="M334" s="174"/>
      <x:c r="N334" s="174" t="str">
        <x:v>Murthy, Vemuri S; Ramaka, Srinivas; Sharma, Ashima</x:v>
      </x:c>
      <x:c r="O334" s="176" t="n">
        <x:v>2025</x:v>
      </x:c>
      <x:c r="P334" s="174" t="str">
        <x:v>The Journal of the Association of Physicians of India</x:v>
      </x:c>
      <x:c r="Q334" s="174" t="str">
        <x:v>Journal Article; Review</x:v>
      </x:c>
      <x:c r="R334" s="174" t="str">
        <x:v>Unclear</x:v>
      </x:c>
      <x:c r="S334" s="174" t="str">
        <x:v>Unknown</x:v>
      </x:c>
      <x:c r="T334" s="174" t="str">
        <x:v>eng</x:v>
      </x:c>
      <x:c r="U334" s="174" t="str">
        <x:v>https://pubmed.ncbi.nlm.nih.gov/40200615/</x:v>
      </x:c>
      <x:c r="V334" s="174" t="str">
        <x:v>10.59556/japi.73.0888</x:v>
      </x:c>
      <x:c r="W334" s="175" t="str">
        <x:f>IF(V334="","",LOWER(SUBSTITUTE(SUBSTITUTE(SUBSTITUTE(SUBSTITUTE(TRIM(V334),"https://doi.org/",""),"http://doi.org/",""),"https://dx.doi.org/",""),"doi:","")))</x:f>
        <x:v>10.59556/japi.73.0888</x:v>
      </x:c>
      <x:c r="X334" s="174" t="str">
        <x:v>40200615</x:v>
      </x:c>
      <x:c r="Y334" s="174" t="str"/>
      <x:c r="Z334" s="174"/>
      <x:c r="AA334" s="174" t="str">
        <x:v>PubMed/MEDLINE</x:v>
      </x:c>
      <x:c r="AB334" s="174" t="str">
        <x:v>PUBMED-C-v1.0-2026-08-28</x:v>
      </x:c>
      <x:c r="AC334" s="174" t="str">
        <x:v>SP-PUBMED-C-20260828</x:v>
      </x:c>
      <x:c r="AD334" s="177" t="n">
        <x:v>46262</x:v>
      </x:c>
      <x:c r="AE334" s="177" t="n">
        <x:v>46272</x:v>
      </x:c>
      <x:c r="AF334" s="174" t="str">
        <x:v>IBDN3TES</x:v>
      </x:c>
      <x:c r="AG334" s="174"/>
      <x:c r="AH334" s="174" t="str">
        <x:v>Tactical Athlete → Operational Readiness Brazil</x:v>
      </x:c>
      <x:c r="AI334" s="174" t="str">
        <x:v>evidence-family:C</x:v>
      </x:c>
      <x:c r="AJ334" s="174"/>
      <x:c r="AK334" s="175" t="str">
        <x:f>IF(AJ334="","",IF(OR(LOWER(AJ334)="brazil",LOWER(AJ334)="brasil"),"Yes","No"))</x:f>
      </x:c>
      <x:c r="AL334" s="174"/>
      <x:c r="AM334" s="174"/>
      <x:c r="AN334" s="174"/>
      <x:c r="AO334" s="178"/>
      <x:c r="AP334" s="174"/>
      <x:c r="AQ334" s="174"/>
      <x:c r="AR334" s="174"/>
      <x:c r="AS334" s="174"/>
      <x:c r="AT334" s="174"/>
      <x:c r="AU334" s="174"/>
      <x:c r="AV334" s="174"/>
      <x:c r="AW334" s="174"/>
      <x:c r="AX334" s="174"/>
      <x:c r="AY334" s="174"/>
      <x:c r="AZ334" s="174"/>
      <x:c r="BA334" s="174"/>
      <x:c r="BB334" s="174"/>
      <x:c r="BC334" s="174"/>
      <x:c r="BD334" s="174"/>
      <x:c r="BE334" s="174"/>
      <x:c r="BF334" s="174"/>
      <x:c r="BG334" s="174"/>
      <x:c r="BH334" s="174"/>
      <x:c r="BI334" s="174"/>
      <x:c r="BJ334" s="174"/>
      <x:c r="BK334" s="174"/>
      <x:c r="BL334" s="174"/>
      <x:c r="BM334" s="174"/>
      <x:c r="BN334" s="174"/>
      <x:c r="BO334" s="174"/>
      <x:c r="BP334" s="174"/>
      <x:c r="BQ334" s="174"/>
      <x:c r="BR334" s="174"/>
      <x:c r="BS334" s="174"/>
      <x:c r="BT334" s="174"/>
      <x:c r="BU334" s="174"/>
      <x:c r="BV334" s="174"/>
      <x:c r="BW334" s="174"/>
      <x:c r="BX334" s="174"/>
      <x:c r="BY334" s="174"/>
      <x:c r="BZ334" s="174"/>
      <x:c r="CA334" s="174"/>
      <x:c r="CB334" s="174"/>
      <x:c r="CC334" s="174"/>
      <x:c r="CD334" s="174"/>
      <x:c r="CE334" s="174"/>
      <x:c r="CF334" s="174"/>
      <x:c r="CG334" s="174"/>
      <x:c r="CH334" s="174"/>
      <x:c r="CI334" s="179"/>
      <x:c r="CJ334" s="174" t="str">
        <x:v>Yes</x:v>
      </x:c>
      <x:c r="CK334" s="174" t="str">
        <x:v>Yes</x:v>
      </x:c>
      <x:c r="CL334" s="174" t="str">
        <x:v>Yes</x:v>
      </x:c>
      <x:c r="CM334" s="174" t="str">
        <x:v>Clear</x:v>
      </x:c>
      <x:c r="CN334" s="174" t="str">
        <x:v>Verified — clear</x:v>
      </x:c>
      <x:c r="CO334" s="177" t="n">
        <x:v>46272</x:v>
      </x:c>
      <x:c r="CP334" s="174" t="str">
        <x:v>https://pubmed.ncbi.nlm.nih.gov/40200615/</x:v>
      </x:c>
      <x:c r="CQ334" s="174"/>
      <x:c r="CR334" s="174"/>
      <x:c r="CS334" s="174"/>
      <x:c r="CT334" s="174"/>
      <x:c r="CU334" s="176"/>
      <x:c r="CV334" s="176"/>
      <x:c r="CW334" s="176"/>
      <x:c r="CX334" s="176"/>
      <x:c r="CY334" s="176"/>
      <x:c r="CZ334" s="176"/>
      <x:c r="DA334" s="176"/>
      <x:c r="DB334" s="175" t="str">
        <x:f>IF(L334="","",IF(AND(COUNT(CU334:DA334)=7,OR(CU334=0,CU334=1,CU334=2),OR(CV334=0,CV334=1,CV334=2),OR(CW334=0,CW334=1,CW334=2),OR(CX334=0,CX334=1,CX334=2),OR(CY334=0,CY334=1,CY334=2),OR(CZ334=0,CZ334=1,CZ334=2),OR(DA334=0,DA334=1,DA334=2)),SUM(CU334:DA334),""))</x:f>
      </x:c>
      <x:c r="DC334" s="180" t="str">
        <x:f>IF(DB334="","",ROUND(DB334/14*10,1))</x:f>
      </x:c>
      <x:c r="DD334" s="174" t="str">
        <x:v>Pending</x:v>
      </x:c>
      <x:c r="DE334" s="175" t="str">
        <x:f>IF(L334="","",IF(DC334="","Pending",IF(DD334="Yes","CONDITIONAL — safety override",IF(DC334&gt;=8,"HIGH",IF(DC334&gt;=5,"CONDITIONAL","LOW")))))</x:f>
        <x:v>Pending</x:v>
      </x:c>
      <x:c r="DF334" s="174" t="str">
        <x:v>Pending screening and full-text appraisal; no transferability judgment made at identification.</x:v>
      </x:c>
      <x:c r="DG334" s="174"/>
      <x:c r="DH334" s="174"/>
      <x:c r="DI334" s="174"/>
      <x:c r="DJ334" s="174"/>
      <x:c r="DK334" s="174"/>
      <x:c r="DL334" s="174"/>
      <x:c r="DM334" s="174"/>
      <x:c r="DN334" s="174"/>
      <x:c r="DO334" s="174"/>
      <x:c r="DP334" s="174"/>
      <x:c r="DQ334" s="174"/>
      <x:c r="DR334" s="174"/>
      <x:c r="DS334" s="174"/>
      <x:c r="DT334" s="174"/>
      <x:c r="DU334" s="174"/>
      <x:c r="DV334" s="174"/>
      <x:c r="DW334" s="174"/>
      <x:c r="DX334" s="174"/>
      <x:c r="DY334" s="174"/>
      <x:c r="DZ334" s="174" t="str">
        <x:v>Title/abstract screening alone does not establish effectiveness, causality, methodological quality, transferability to Brazilian public safety or an institutional recommendation.</x:v>
      </x:c>
      <x:c r="EA334" s="174" t="str">
        <x:v>Pending</x:v>
      </x:c>
      <x:c r="EB334" s="175" t="str">
        <x:f>IF(L334="","",IF(EC334="READY","Yes","No / Pending"))</x:f>
        <x:v>No / Pending</x:v>
      </x:c>
      <x:c r="EC334" s="174" t="str">
        <x:f>IF(L334="","",IF(OR(ISNUMBER(SEARCH("Retracted Publication",Q334)),CM334="Retracted",CN334="Retracted",CM334="Expression of Concern",CN334="Expression of Concern",F334="Not used",CG334="Critical",CH334="High",CH334="Critical"),"BLOCKED — integrity or use restriction",IF(AND(CJ334="Yes",CK334="Yes",CL334="Yes"),IF(AND(CM334="Clear",CN334="Verified — clear"),IF(AND(AND(LEN(TRIM(CF334))&gt;0,LEFT(LOWER(TRIM(CF334)),7)&lt;&gt;"pending"),OR(CG334="High",CG334="Moderate"),OR(CH334="Low",CH334="Some concerns",CH334="Not applicable")),IF(AND(DD334="No",OR(DE334="HIGH",DE334="CONDITIONAL"),AND(LEN(TRIM(DF334))&gt;0,LEFT(LOWER(TRIM(DF334)),7)&lt;&gt;"pending")),IF(AND(AND(LEN(TRIM(DT334))&gt;0,LEFT(LOWER(TRIM(DT334)),7)&lt;&gt;"pending"),AND(LEN(TRIM(DU334))&gt;0,LEFT(LOWER(TRIM(DU334)),7)&lt;&gt;"pending"),OR(AND(LEN(TRIM(DV334))&gt;0,LEFT(LOWER(TRIM(DV334)),7)&lt;&gt;"pending"),AND(LEN(TRIM(DW334))&gt;0,LEFT(LOWER(TRIM(DW334)),7)&lt;&gt;"pending")),AND(LEN(TRIM(DX334))&gt;0,LEFT(LOWER(TRIM(DX334)),7)&lt;&gt;"pending")),IF(AND(F334="Claim-ready",OR(EA334="Strong",EA334="Moderate"),AND(LEN(TRIM(G334))&gt;0,LEFT(LOWER(TRIM(G334)),7)&lt;&gt;"pending"),G334&lt;&gt;"No substantive use decision is permitted from identification metadata alone.",AND(LEN(TRIM(DZ334))&gt;0,LEFT(LOWER(TRIM(DZ334)),7)&lt;&gt;"pending"),DZ334&lt;&gt;"Identification metadata alone does not permit any substantive scientific, causal, operational, or institutional claim.",AND(LEN(TRIM(EI334))&gt;0,LEFT(LOWER(TRIM(EI334)),7)&lt;&gt;"pending"),ISNUMBER(EH334),EH334&gt;0),"READY","PENDING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4" s="174" t="str">
        <x:v>Pending</x:v>
      </x:c>
      <x:c r="EE334" s="174"/>
      <x:c r="EF334" s="174" t="str">
        <x:v>Pending</x:v>
      </x:c>
      <x:c r="EG334" s="174" t="str">
        <x:v>Pending</x:v>
      </x:c>
      <x:c r="EH334" s="177"/>
      <x:c r="EI334" s="500"/>
      <x:c r="EJ334" s="174"/>
      <x:c r="EK334" s="174" t="str">
        <x:v>Pending</x:v>
      </x:c>
      <x:c r="EL334" s="177" t="n">
        <x:v>46272</x:v>
      </x:c>
      <x:c r="EM334" s="174" t="str">
        <x:v>Production PubMed record imported and reconciled to Zotero item IBDN3TES;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4" s="181" t="n">
        <x:f>IF(L334="","",(IF(N334&lt;&gt;"",1,0)+IF(O334&lt;&gt;"",1,0)+IF(AJ334&lt;&gt;"",1,0)+IF(AU334&lt;&gt;"",1,0)+IF(BE334&lt;&gt;"",1,0)+IF(CF334&lt;&gt;"",1,0)+IF(CJ334="Yes",1,0)+IF(CL334="Yes",1,0)+IF(DE334&lt;&gt;"Pending",1,0)+IF(F334&lt;&gt;"",1,0)+IF(DZ334&lt;&gt;"",1,0)+IF(EI334&lt;&gt;"",1,0))/12)</x:f>
        <x:v>0.5</x:v>
      </x:c>
    </x:row>
    <x:row r="335">
      <x:c r="A335" s="175" t="str">
        <x:v>EV-0332</x:v>
      </x:c>
      <x:c r="B335" s="174" t="str">
        <x:v>Metadata verification</x:v>
      </x:c>
      <x:c r="C335" s="175" t="str">
        <x:f>IF(L335="","",IF(LEFT(EC335,7)="BLOCKED","🔴 Do not use for conclusion",IF(EB335="Yes","🟢 Claim-ready","🟡 Caution / context")))</x:f>
        <x:v>🟡 Caution / context</x:v>
      </x:c>
      <x:c r="D335" s="174" t="str">
        <x:f>IF(L335="","",EC335)</x:f>
        <x:v>PENDING — verification</x:v>
      </x:c>
      <x:c r="E335" s="174" t="str">
        <x:v>P2 — High</x:v>
      </x:c>
      <x:c r="F335" s="174" t="str">
        <x:v>Pending</x:v>
      </x:c>
      <x:c r="G335" s="174" t="str">
        <x:v>Title/abstract identify an explicit tactical/public-safety context and readiness domain; retain for full-text assessment.</x:v>
      </x:c>
      <x:c r="H335" s="174" t="str">
        <x:v>Obtain and review lawful full text; confirm human adjudication; then select a design-specific appraisal instrument.</x:v>
      </x:c>
      <x:c r="I335" s="174"/>
      <x:c r="J335" s="174" t="str">
        <x:v>A — Core</x:v>
      </x:c>
      <x:c r="K335" s="174" t="str">
        <x:v>IDENTIFIED</x:v>
      </x:c>
      <x:c r="L335" s="174" t="str">
        <x:v>Spaceflight and sport science: Physiological monitoring and countermeasures for the astronaut-athlete on Mars exploration missions.</x:v>
      </x:c>
      <x:c r="M335" s="174"/>
      <x:c r="N335" s="174" t="str">
        <x:v>DeVirgiliis, Luke; Goode, Nicholas J; McDowell, Kurt W; English, Kirk L; Novo, Robert; Botros, Virina; Agwu, Ginika; Scott, Jessica M; Ploutz-Snyder, Lori L</x:v>
      </x:c>
      <x:c r="O335" s="176" t="n">
        <x:v>2025</x:v>
      </x:c>
      <x:c r="P335" s="174" t="str">
        <x:v>Experimental physiology</x:v>
      </x:c>
      <x:c r="Q335" s="174" t="str">
        <x:v>Journal Article; Review</x:v>
      </x:c>
      <x:c r="R335" s="174" t="str">
        <x:v>Unclear</x:v>
      </x:c>
      <x:c r="S335" s="174" t="str">
        <x:v>Unknown</x:v>
      </x:c>
      <x:c r="T335" s="174" t="str">
        <x:v>eng</x:v>
      </x:c>
      <x:c r="U335" s="174" t="str">
        <x:v>https://pubmed.ncbi.nlm.nih.gov/40198226/</x:v>
      </x:c>
      <x:c r="V335" s="174" t="str">
        <x:v>10.1113/ep091595</x:v>
      </x:c>
      <x:c r="W335" s="175" t="str">
        <x:f>IF(V335="","",LOWER(SUBSTITUTE(SUBSTITUTE(SUBSTITUTE(SUBSTITUTE(TRIM(V335),"https://doi.org/",""),"http://doi.org/",""),"https://dx.doi.org/",""),"doi:","")))</x:f>
        <x:v>10.1113/ep091595</x:v>
      </x:c>
      <x:c r="X335" s="174" t="str">
        <x:v>40198226</x:v>
      </x:c>
      <x:c r="Y335" s="174" t="str">
        <x:v>PMC13395052</x:v>
      </x:c>
      <x:c r="Z335" s="174"/>
      <x:c r="AA335" s="174" t="str">
        <x:v>PubMed/MEDLINE</x:v>
      </x:c>
      <x:c r="AB335" s="174" t="str">
        <x:v>PUBMED-A-v1.0-2026-08-28</x:v>
      </x:c>
      <x:c r="AC335" s="174" t="str">
        <x:v>SP-PUBMED-A-20260828</x:v>
      </x:c>
      <x:c r="AD335" s="177" t="n">
        <x:v>46262</x:v>
      </x:c>
      <x:c r="AE335" s="177" t="n">
        <x:v>46272</x:v>
      </x:c>
      <x:c r="AF335" s="174" t="str">
        <x:v>H57A2N2W</x:v>
      </x:c>
      <x:c r="AG335" s="174"/>
      <x:c r="AH335" s="174" t="str">
        <x:v>Tactical Athlete → Operational Readiness Brazil</x:v>
      </x:c>
      <x:c r="AI335" s="174" t="str">
        <x:v>evidence-family:A</x:v>
      </x:c>
      <x:c r="AJ335" s="174"/>
      <x:c r="AK335" s="175" t="str">
        <x:f>IF(AJ335="","",IF(OR(LOWER(AJ335)="brazil",LOWER(AJ335)="brasil"),"Yes","No"))</x:f>
      </x:c>
      <x:c r="AL335" s="174"/>
      <x:c r="AM335" s="174"/>
      <x:c r="AN335" s="174"/>
      <x:c r="AO335" s="178"/>
      <x:c r="AP335" s="174"/>
      <x:c r="AQ335" s="174"/>
      <x:c r="AR335" s="174"/>
      <x:c r="AS335" s="174"/>
      <x:c r="AT335" s="174"/>
      <x:c r="AU335" s="174"/>
      <x:c r="AV335" s="174"/>
      <x:c r="AW335" s="174"/>
      <x:c r="AX335" s="174"/>
      <x:c r="AY335" s="174"/>
      <x:c r="AZ335" s="174"/>
      <x:c r="BA335" s="174"/>
      <x:c r="BB335" s="174"/>
      <x:c r="BC335" s="174"/>
      <x:c r="BD335" s="174"/>
      <x:c r="BE335" s="174"/>
      <x:c r="BF335" s="174"/>
      <x:c r="BG335" s="174"/>
      <x:c r="BH335" s="174"/>
      <x:c r="BI335" s="174"/>
      <x:c r="BJ335" s="174"/>
      <x:c r="BK335" s="174"/>
      <x:c r="BL335" s="174"/>
      <x:c r="BM335" s="174"/>
      <x:c r="BN335" s="174"/>
      <x:c r="BO335" s="174"/>
      <x:c r="BP335" s="174"/>
      <x:c r="BQ335" s="174"/>
      <x:c r="BR335" s="174"/>
      <x:c r="BS335" s="174"/>
      <x:c r="BT335" s="174"/>
      <x:c r="BU335" s="174"/>
      <x:c r="BV335" s="174"/>
      <x:c r="BW335" s="174"/>
      <x:c r="BX335" s="174"/>
      <x:c r="BY335" s="174"/>
      <x:c r="BZ335" s="174"/>
      <x:c r="CA335" s="174"/>
      <x:c r="CB335" s="174"/>
      <x:c r="CC335" s="174"/>
      <x:c r="CD335" s="174"/>
      <x:c r="CE335" s="174"/>
      <x:c r="CF335" s="174"/>
      <x:c r="CG335" s="174"/>
      <x:c r="CH335" s="174"/>
      <x:c r="CI335" s="179"/>
      <x:c r="CJ335" s="174" t="str">
        <x:v>Pending</x:v>
      </x:c>
      <x:c r="CK335" s="174" t="str">
        <x:v>Yes</x:v>
      </x:c>
      <x:c r="CL335" s="174" t="str">
        <x:v>Yes</x:v>
      </x:c>
      <x:c r="CM335" s="174" t="str">
        <x:v>Clear</x:v>
      </x:c>
      <x:c r="CN335" s="174" t="str">
        <x:v>Verified — clear</x:v>
      </x:c>
      <x:c r="CO335" s="177" t="n">
        <x:v>46272</x:v>
      </x:c>
      <x:c r="CP335" s="174" t="str">
        <x:v>https://pubmed.ncbi.nlm.nih.gov/40198226/</x:v>
      </x:c>
      <x:c r="CQ335" s="174"/>
      <x:c r="CR335" s="174"/>
      <x:c r="CS335" s="174"/>
      <x:c r="CT335" s="174"/>
      <x:c r="CU335" s="176"/>
      <x:c r="CV335" s="176"/>
      <x:c r="CW335" s="176"/>
      <x:c r="CX335" s="176"/>
      <x:c r="CY335" s="176"/>
      <x:c r="CZ335" s="176"/>
      <x:c r="DA335" s="176"/>
      <x:c r="DB335" s="175" t="str">
        <x:f>IF(L335="","",IF(AND(COUNT(CU335:DA335)=7,OR(CU335=0,CU335=1,CU335=2),OR(CV335=0,CV335=1,CV335=2),OR(CW335=0,CW335=1,CW335=2),OR(CX335=0,CX335=1,CX335=2),OR(CY335=0,CY335=1,CY335=2),OR(CZ335=0,CZ335=1,CZ335=2),OR(DA335=0,DA335=1,DA335=2)),SUM(CU335:DA335),""))</x:f>
      </x:c>
      <x:c r="DC335" s="180" t="str">
        <x:f>IF(DB335="","",ROUND(DB335/14*10,1))</x:f>
      </x:c>
      <x:c r="DD335" s="174" t="str">
        <x:v>Pending</x:v>
      </x:c>
      <x:c r="DE335" s="175" t="str">
        <x:f>IF(L335="","",IF(DC335="","Pending",IF(DD335="Yes","CONDITIONAL — safety override",IF(DC335&gt;=8,"HIGH",IF(DC335&gt;=5,"CONDITIONAL","LOW")))))</x:f>
        <x:v>Pending</x:v>
      </x:c>
      <x:c r="DF335" s="174" t="str">
        <x:v>Pending screening and full-text appraisal; no transferability judgment made at identification.</x:v>
      </x:c>
      <x:c r="DG335" s="174"/>
      <x:c r="DH335" s="174"/>
      <x:c r="DI335" s="174"/>
      <x:c r="DJ335" s="174"/>
      <x:c r="DK335" s="174"/>
      <x:c r="DL335" s="174"/>
      <x:c r="DM335" s="174"/>
      <x:c r="DN335" s="174"/>
      <x:c r="DO335" s="174"/>
      <x:c r="DP335" s="174"/>
      <x:c r="DQ335" s="174"/>
      <x:c r="DR335" s="174"/>
      <x:c r="DS335" s="174"/>
      <x:c r="DT335" s="174"/>
      <x:c r="DU335" s="174"/>
      <x:c r="DV335" s="174"/>
      <x:c r="DW335" s="174"/>
      <x:c r="DX335" s="174"/>
      <x:c r="DY335" s="174"/>
      <x:c r="DZ335" s="174" t="str">
        <x:v>Title/abstract screening alone does not establish effectiveness, causality, methodological quality, transferability to Brazilian public safety or an institutional recommendation.</x:v>
      </x:c>
      <x:c r="EA335" s="174" t="str">
        <x:v>Pending</x:v>
      </x:c>
      <x:c r="EB335" s="175" t="str">
        <x:f>IF(L335="","",IF(EC335="READY","Yes","No / Pending"))</x:f>
        <x:v>No / Pending</x:v>
      </x:c>
      <x:c r="EC335" s="174" t="str">
        <x:f>IF(L335="","",IF(OR(ISNUMBER(SEARCH("Retracted Publication",Q335)),CM335="Retracted",CN335="Retracted",CM335="Expression of Concern",CN335="Expression of Concern",F335="Not used",CG335="Critical",CH335="High",CH335="Critical"),"BLOCKED — integrity or use restriction",IF(AND(CJ335="Yes",CK335="Yes",CL335="Yes"),IF(AND(CM335="Clear",CN335="Verified — clear"),IF(AND(AND(LEN(TRIM(CF335))&gt;0,LEFT(LOWER(TRIM(CF335)),7)&lt;&gt;"pending"),OR(CG335="High",CG335="Moderate"),OR(CH335="Low",CH335="Some concerns",CH335="Not applicable")),IF(AND(DD335="No",OR(DE335="HIGH",DE335="CONDITIONAL"),AND(LEN(TRIM(DF335))&gt;0,LEFT(LOWER(TRIM(DF335)),7)&lt;&gt;"pending")),IF(AND(AND(LEN(TRIM(DT335))&gt;0,LEFT(LOWER(TRIM(DT335)),7)&lt;&gt;"pending"),AND(LEN(TRIM(DU335))&gt;0,LEFT(LOWER(TRIM(DU335)),7)&lt;&gt;"pending"),OR(AND(LEN(TRIM(DV335))&gt;0,LEFT(LOWER(TRIM(DV335)),7)&lt;&gt;"pending"),AND(LEN(TRIM(DW335))&gt;0,LEFT(LOWER(TRIM(DW335)),7)&lt;&gt;"pending")),AND(LEN(TRIM(DX335))&gt;0,LEFT(LOWER(TRIM(DX335)),7)&lt;&gt;"pending")),IF(AND(F335="Claim-ready",OR(EA335="Strong",EA335="Moderate"),AND(LEN(TRIM(G335))&gt;0,LEFT(LOWER(TRIM(G335)),7)&lt;&gt;"pending"),G335&lt;&gt;"No substantive use decision is permitted from identification metadata alone.",AND(LEN(TRIM(DZ335))&gt;0,LEFT(LOWER(TRIM(DZ335)),7)&lt;&gt;"pending"),DZ335&lt;&gt;"Identification metadata alone does not permit any substantive scientific, causal, operational, or institutional claim.",AND(LEN(TRIM(EI335))&gt;0,LEFT(LOWER(TRIM(EI335)),7)&lt;&gt;"pending"),ISNUMBER(EH335),EH335&gt;0),"READY","PENDING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35" s="174" t="str">
        <x:v>Pending</x:v>
      </x:c>
      <x:c r="EE335" s="174"/>
      <x:c r="EF335" s="174" t="str">
        <x:v>Pending</x:v>
      </x:c>
      <x:c r="EG335" s="174" t="str">
        <x:v>Pending</x:v>
      </x:c>
      <x:c r="EH335" s="177"/>
      <x:c r="EI335" s="500"/>
      <x:c r="EJ335" s="174"/>
      <x:c r="EK335" s="174" t="str">
        <x:v>Pending</x:v>
      </x:c>
      <x:c r="EL335" s="177" t="n">
        <x:v>46272</x:v>
      </x:c>
      <x:c r="EM335" s="174" t="str">
        <x:v>Production PubMed record imported and reconciled to Zotero item H57A2N2W; controlled infrastructure item FXC7ZY9R excluded. | SCREENING_DECISION=INCLUDE_FULL_TEXT; reviewer=OpenAI Codex — AI-assisted primary screen; date=2026-09-07; source=NCBI Entrez EFetch/PubMed URL; abstract=available; metadata_conflicts=year; identifier_status=verified; integrity_action=CLEAR; human_confirmation=pending.</x:v>
      </x:c>
      <x:c r="EN335" s="181" t="n">
        <x:f>IF(L335="","",(IF(N335&lt;&gt;"",1,0)+IF(O335&lt;&gt;"",1,0)+IF(AJ335&lt;&gt;"",1,0)+IF(AU335&lt;&gt;"",1,0)+IF(BE335&lt;&gt;"",1,0)+IF(CF335&lt;&gt;"",1,0)+IF(CJ335="Yes",1,0)+IF(CL335="Yes",1,0)+IF(DE335&lt;&gt;"Pending",1,0)+IF(F335&lt;&gt;"",1,0)+IF(DZ335&lt;&gt;"",1,0)+IF(EI335&lt;&gt;"",1,0))/12)</x:f>
        <x:v>0.4166666666666667</x:v>
      </x:c>
    </x:row>
    <x:row r="336">
      <x:c r="A336" s="175" t="str">
        <x:v>EV-0333</x:v>
      </x:c>
      <x:c r="B336" s="174" t="str">
        <x:v>Integrity check</x:v>
      </x:c>
      <x:c r="C336" s="175" t="str">
        <x:f>IF(L336="","",IF(LEFT(EC336,7)="BLOCKED","🔴 Do not use for conclusion",IF(EB336="Yes","🟢 Claim-ready","🟡 Caution / context")))</x:f>
        <x:v>🟡 Caution / context</x:v>
      </x:c>
      <x:c r="D336" s="174" t="str">
        <x:f>IF(L336="","",EC336)</x:f>
        <x:v>PENDING — appropriate appraisal</x:v>
      </x:c>
      <x:c r="E336" s="174" t="str">
        <x:v>P3 — Medium</x:v>
      </x:c>
      <x:c r="F336" s="174" t="str">
        <x:v>Pending</x:v>
      </x:c>
      <x:c r="G336" s="174" t="str">
        <x:v>Title/abstract identify an explicit operational APHT/medical-readiness topic; retain for full-text assessment.</x:v>
      </x:c>
      <x:c r="H336" s="174" t="str">
        <x:v>Obtain and review lawful full text; confirm human adjudication; then select a design-specific appraisal instrument.</x:v>
      </x:c>
      <x:c r="I336" s="174"/>
      <x:c r="J336" s="174" t="str">
        <x:v>B — APHT / Medical Readiness</x:v>
      </x:c>
      <x:c r="K336" s="174" t="str">
        <x:v>IDENTIFIED</x:v>
      </x:c>
      <x:c r="L336" s="174" t="str">
        <x:v>A Co-extrusion Additive Manufacturing Process with Mixer Nozzle to Dynamically Control Blowing Agent Content and Print Functionally Graded Foams.</x:v>
      </x:c>
      <x:c r="M336" s="174"/>
      <x:c r="N336" s="174" t="str">
        <x:v>Kalia, Karun; Kazmer, David; Ameli, Amir</x:v>
      </x:c>
      <x:c r="O336" s="176" t="n">
        <x:v>2025</x:v>
      </x:c>
      <x:c r="P336" s="174" t="str">
        <x:v>ACS applied engineering materials</x:v>
      </x:c>
      <x:c r="Q336" s="174" t="str">
        <x:v>Journal Article</x:v>
      </x:c>
      <x:c r="R336" s="174" t="str">
        <x:v>Unclear</x:v>
      </x:c>
      <x:c r="S336" s="174" t="str">
        <x:v>Unknown</x:v>
      </x:c>
      <x:c r="T336" s="174" t="str">
        <x:v>eng</x:v>
      </x:c>
      <x:c r="U336" s="174" t="str">
        <x:v>https://pubmed.ncbi.nlm.nih.gov/40177116/</x:v>
      </x:c>
      <x:c r="V336" s="174" t="str">
        <x:v>10.1021/acsaenm.4c00764</x:v>
      </x:c>
      <x:c r="W336" s="175" t="str">
        <x:f>IF(V336="","",LOWER(SUBSTITUTE(SUBSTITUTE(SUBSTITUTE(SUBSTITUTE(TRIM(V336),"https://doi.org/",""),"http://doi.org/",""),"https://dx.doi.org/",""),"doi:","")))</x:f>
        <x:v>10.1021/acsaenm.4c00764</x:v>
      </x:c>
      <x:c r="X336" s="174" t="str">
        <x:v>40177116</x:v>
      </x:c>
      <x:c r="Y336" s="174" t="str">
        <x:v>PMC11959517</x:v>
      </x:c>
      <x:c r="Z336" s="174"/>
      <x:c r="AA336" s="174" t="str">
        <x:v>PubMed/MEDLINE</x:v>
      </x:c>
      <x:c r="AB336" s="174" t="str">
        <x:v>PUBMED-B-v1.0-2026-08-28</x:v>
      </x:c>
      <x:c r="AC336" s="174" t="str">
        <x:v>SP-PUBMED-B-20260828</x:v>
      </x:c>
      <x:c r="AD336" s="177" t="n">
        <x:v>46262</x:v>
      </x:c>
      <x:c r="AE336" s="177" t="n">
        <x:v>46272</x:v>
      </x:c>
      <x:c r="AF336" s="174" t="str">
        <x:v>V89R7Z3C</x:v>
      </x:c>
      <x:c r="AG336" s="174"/>
      <x:c r="AH336" s="174" t="str">
        <x:v>Tactical Athlete → Operational Readiness Brazil</x:v>
      </x:c>
      <x:c r="AI336" s="174" t="str">
        <x:v>evidence-family:B</x:v>
      </x:c>
      <x:c r="AJ336" s="174"/>
      <x:c r="AK336" s="175" t="str">
        <x:f>IF(AJ336="","",IF(OR(LOWER(AJ336)="brazil",LOWER(AJ336)="brasil"),"Yes","No"))</x:f>
      </x:c>
      <x:c r="AL336" s="174"/>
      <x:c r="AM336" s="174"/>
      <x:c r="AN336" s="174"/>
      <x:c r="AO336" s="178"/>
      <x:c r="AP336" s="174"/>
      <x:c r="AQ336" s="174"/>
      <x:c r="AR336" s="174"/>
      <x:c r="AS336" s="174"/>
      <x:c r="AT336" s="174"/>
      <x:c r="AU336" s="174"/>
      <x:c r="AV336" s="174"/>
      <x:c r="AW336" s="174"/>
      <x:c r="AX336" s="174"/>
      <x:c r="AY336" s="174"/>
      <x:c r="AZ336" s="174"/>
      <x:c r="BA336" s="174"/>
      <x:c r="BB336" s="174"/>
      <x:c r="BC336" s="174"/>
      <x:c r="BD336" s="174"/>
      <x:c r="BE336" s="174"/>
      <x:c r="BF336" s="174"/>
      <x:c r="BG336" s="174"/>
      <x:c r="BH336" s="174"/>
      <x:c r="BI336" s="174"/>
      <x:c r="BJ336" s="174"/>
      <x:c r="BK336" s="174"/>
      <x:c r="BL336" s="174"/>
      <x:c r="BM336" s="174"/>
      <x:c r="BN336" s="174"/>
      <x:c r="BO336" s="174"/>
      <x:c r="BP336" s="174"/>
      <x:c r="BQ336" s="174"/>
      <x:c r="BR336" s="174"/>
      <x:c r="BS336" s="174"/>
      <x:c r="BT336" s="174"/>
      <x:c r="BU336" s="174"/>
      <x:c r="BV336" s="174"/>
      <x:c r="BW336" s="174"/>
      <x:c r="BX336" s="174"/>
      <x:c r="BY336" s="174"/>
      <x:c r="BZ336" s="174"/>
      <x:c r="CA336" s="174"/>
      <x:c r="CB336" s="174"/>
      <x:c r="CC336" s="174"/>
      <x:c r="CD336" s="174"/>
      <x:c r="CE336" s="174"/>
      <x:c r="CF336" s="174"/>
      <x:c r="CG336" s="174"/>
      <x:c r="CH336" s="174"/>
      <x:c r="CI336" s="179"/>
      <x:c r="CJ336" s="174" t="str">
        <x:v>Yes</x:v>
      </x:c>
      <x:c r="CK336" s="174" t="str">
        <x:v>Yes</x:v>
      </x:c>
      <x:c r="CL336" s="174" t="str">
        <x:v>Yes</x:v>
      </x:c>
      <x:c r="CM336" s="174" t="str">
        <x:v>Clear</x:v>
      </x:c>
      <x:c r="CN336" s="174" t="str">
        <x:v>Verified — clear</x:v>
      </x:c>
      <x:c r="CO336" s="177" t="n">
        <x:v>46272</x:v>
      </x:c>
      <x:c r="CP336" s="174" t="str">
        <x:v>https://pubmed.ncbi.nlm.nih.gov/40177116/</x:v>
      </x:c>
      <x:c r="CQ336" s="174"/>
      <x:c r="CR336" s="174"/>
      <x:c r="CS336" s="174"/>
      <x:c r="CT336" s="174"/>
      <x:c r="CU336" s="176"/>
      <x:c r="CV336" s="176"/>
      <x:c r="CW336" s="176"/>
      <x:c r="CX336" s="176"/>
      <x:c r="CY336" s="176"/>
      <x:c r="CZ336" s="176"/>
      <x:c r="DA336" s="176"/>
      <x:c r="DB336" s="175" t="str">
        <x:f>IF(L336="","",IF(AND(COUNT(CU336:DA336)=7,OR(CU336=0,CU336=1,CU336=2),OR(CV336=0,CV336=1,CV336=2),OR(CW336=0,CW336=1,CW336=2),OR(CX336=0,CX336=1,CX336=2),OR(CY336=0,CY336=1,CY336=2),OR(CZ336=0,CZ336=1,CZ336=2),OR(DA336=0,DA336=1,DA336=2)),SUM(CU336:DA336),""))</x:f>
      </x:c>
      <x:c r="DC336" s="180" t="str">
        <x:f>IF(DB336="","",ROUND(DB336/14*10,1))</x:f>
      </x:c>
      <x:c r="DD336" s="174" t="str">
        <x:v>Pending</x:v>
      </x:c>
      <x:c r="DE336" s="175" t="str">
        <x:f>IF(L336="","",IF(DC336="","Pending",IF(DD336="Yes","CONDITIONAL — safety override",IF(DC336&gt;=8,"HIGH",IF(DC336&gt;=5,"CONDITIONAL","LOW")))))</x:f>
        <x:v>Pending</x:v>
      </x:c>
      <x:c r="DF336" s="174" t="str">
        <x:v>Pending screening and full-text appraisal; no transferability judgment made at identification.</x:v>
      </x:c>
      <x:c r="DG336" s="174"/>
      <x:c r="DH336" s="174"/>
      <x:c r="DI336" s="174"/>
      <x:c r="DJ336" s="174"/>
      <x:c r="DK336" s="174"/>
      <x:c r="DL336" s="174"/>
      <x:c r="DM336" s="174"/>
      <x:c r="DN336" s="174"/>
      <x:c r="DO336" s="174"/>
      <x:c r="DP336" s="174"/>
      <x:c r="DQ336" s="174"/>
      <x:c r="DR336" s="174"/>
      <x:c r="DS336" s="174"/>
      <x:c r="DT336" s="174"/>
      <x:c r="DU336" s="174"/>
      <x:c r="DV336" s="174"/>
      <x:c r="DW336" s="174"/>
      <x:c r="DX336" s="174"/>
      <x:c r="DY336" s="174"/>
      <x:c r="DZ336" s="174" t="str">
        <x:v>Title/abstract screening alone does not establish effectiveness, causality, methodological quality, transferability to Brazilian public safety or an institutional recommendation.</x:v>
      </x:c>
      <x:c r="EA336" s="174" t="str">
        <x:v>Pending</x:v>
      </x:c>
      <x:c r="EB336" s="175" t="str">
        <x:f>IF(L336="","",IF(EC336="READY","Yes","No / Pending"))</x:f>
        <x:v>No / Pending</x:v>
      </x:c>
      <x:c r="EC336" s="174" t="str">
        <x:f>IF(L336="","",IF(OR(ISNUMBER(SEARCH("Retracted Publication",Q336)),CM336="Retracted",CN336="Retracted",CM336="Expression of Concern",CN336="Expression of Concern",F336="Not used",CG336="Critical",CH336="High",CH336="Critical"),"BLOCKED — integrity or use restriction",IF(AND(CJ336="Yes",CK336="Yes",CL336="Yes"),IF(AND(CM336="Clear",CN336="Verified — clear"),IF(AND(AND(LEN(TRIM(CF336))&gt;0,LEFT(LOWER(TRIM(CF336)),7)&lt;&gt;"pending"),OR(CG336="High",CG336="Moderate"),OR(CH336="Low",CH336="Some concerns",CH336="Not applicable")),IF(AND(DD336="No",OR(DE336="HIGH",DE336="CONDITIONAL"),AND(LEN(TRIM(DF336))&gt;0,LEFT(LOWER(TRIM(DF336)),7)&lt;&gt;"pending")),IF(AND(AND(LEN(TRIM(DT336))&gt;0,LEFT(LOWER(TRIM(DT336)),7)&lt;&gt;"pending"),AND(LEN(TRIM(DU336))&gt;0,LEFT(LOWER(TRIM(DU336)),7)&lt;&gt;"pending"),OR(AND(LEN(TRIM(DV336))&gt;0,LEFT(LOWER(TRIM(DV336)),7)&lt;&gt;"pending"),AND(LEN(TRIM(DW336))&gt;0,LEFT(LOWER(TRIM(DW336)),7)&lt;&gt;"pending")),AND(LEN(TRIM(DX336))&gt;0,LEFT(LOWER(TRIM(DX336)),7)&lt;&gt;"pending")),IF(AND(F336="Claim-ready",OR(EA336="Strong",EA336="Moderate"),AND(LEN(TRIM(G336))&gt;0,LEFT(LOWER(TRIM(G336)),7)&lt;&gt;"pending"),G336&lt;&gt;"No substantive use decision is permitted from identification metadata alone.",AND(LEN(TRIM(DZ336))&gt;0,LEFT(LOWER(TRIM(DZ336)),7)&lt;&gt;"pending"),DZ336&lt;&gt;"Identification metadata alone does not permit any substantive scientific, causal, operational, or institutional claim.",AND(LEN(TRIM(EI336))&gt;0,LEFT(LOWER(TRIM(EI336)),7)&lt;&gt;"pending"),ISNUMBER(EH336),EH336&gt;0),"READY","PENDING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6" s="174" t="str">
        <x:v>Pending</x:v>
      </x:c>
      <x:c r="EE336" s="174"/>
      <x:c r="EF336" s="174" t="str">
        <x:v>Pending</x:v>
      </x:c>
      <x:c r="EG336" s="174" t="str">
        <x:v>Pending</x:v>
      </x:c>
      <x:c r="EH336" s="177"/>
      <x:c r="EI336" s="500"/>
      <x:c r="EJ336" s="174"/>
      <x:c r="EK336" s="174" t="str">
        <x:v>Pending</x:v>
      </x:c>
      <x:c r="EL336" s="177" t="n">
        <x:v>46272</x:v>
      </x:c>
      <x:c r="EM336" s="174" t="str">
        <x:v>Production PubMed record imported and reconciled to Zotero item V89R7Z3C;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6" s="181" t="n">
        <x:f>IF(L336="","",(IF(N336&lt;&gt;"",1,0)+IF(O336&lt;&gt;"",1,0)+IF(AJ336&lt;&gt;"",1,0)+IF(AU336&lt;&gt;"",1,0)+IF(BE336&lt;&gt;"",1,0)+IF(CF336&lt;&gt;"",1,0)+IF(CJ336="Yes",1,0)+IF(CL336="Yes",1,0)+IF(DE336&lt;&gt;"Pending",1,0)+IF(F336&lt;&gt;"",1,0)+IF(DZ336&lt;&gt;"",1,0)+IF(EI336&lt;&gt;"",1,0))/12)</x:f>
        <x:v>0.5</x:v>
      </x:c>
    </x:row>
    <x:row r="337">
      <x:c r="A337" s="175" t="str">
        <x:v>EV-0334</x:v>
      </x:c>
      <x:c r="B337" s="174" t="str">
        <x:v>Integrity check</x:v>
      </x:c>
      <x:c r="C337" s="175" t="str">
        <x:f>IF(L337="","",IF(LEFT(EC337,7)="BLOCKED","🔴 Do not use for conclusion",IF(EB337="Yes","🟢 Claim-ready","🟡 Caution / context")))</x:f>
        <x:v>🟡 Caution / context</x:v>
      </x:c>
      <x:c r="D337" s="174" t="str">
        <x:f>IF(L337="","",EC337)</x:f>
        <x:v>PENDING — appropriate appraisal</x:v>
      </x:c>
      <x:c r="E337" s="174" t="str">
        <x:v>P3 — Medium</x:v>
      </x:c>
      <x:c r="F337" s="174" t="str">
        <x:v>Pending</x:v>
      </x:c>
      <x:c r="G337" s="174" t="str">
        <x:v>Title/abstract identify an explicit operational APHT/medical-readiness topic; retain for full-text assessment.</x:v>
      </x:c>
      <x:c r="H337" s="174" t="str">
        <x:v>Obtain and review lawful full text; confirm human adjudication; then select a design-specific appraisal instrument.</x:v>
      </x:c>
      <x:c r="I337" s="174"/>
      <x:c r="J337" s="174" t="str">
        <x:v>B — APHT / Medical Readiness</x:v>
      </x:c>
      <x:c r="K337" s="174" t="str">
        <x:v>IDENTIFIED</x:v>
      </x:c>
      <x:c r="L337" s="174" t="str">
        <x:v>CounterFlow Hemostatic Gauze Provides Military Medics Confidence and Demonstrates Effective Hemorrhage Control in a Live Tissue Simulation.</x:v>
      </x:c>
      <x:c r="M337" s="174"/>
      <x:c r="N337" s="174" t="str">
        <x:v>Ali-Mohamad, Nabil; Singh, Kanwal; Cau, Massimo F; Tenn, Catherine; Bince, Danielle; Kamide, Colin; Peng, Henry; Semple, Hugh; Kastrup, Christian J; Beckett, Andrew</x:v>
      </x:c>
      <x:c r="O337" s="176" t="n">
        <x:v>2025</x:v>
      </x:c>
      <x:c r="P337" s="174" t="str">
        <x:v>Military medicine</x:v>
      </x:c>
      <x:c r="Q337" s="174" t="str">
        <x:v>Journal Article; Research Support, Non-U.S. Gov't; Research Support, U.S. Gov't, Non-P.H.S.</x:v>
      </x:c>
      <x:c r="R337" s="174" t="str">
        <x:v>Unclear</x:v>
      </x:c>
      <x:c r="S337" s="174" t="str">
        <x:v>Unknown</x:v>
      </x:c>
      <x:c r="T337" s="174" t="str">
        <x:v>eng</x:v>
      </x:c>
      <x:c r="U337" s="174" t="str">
        <x:v>https://pubmed.ncbi.nlm.nih.gov/40156908/</x:v>
      </x:c>
      <x:c r="V337" s="174" t="str">
        <x:v>10.1093/milmed/usaf057</x:v>
      </x:c>
      <x:c r="W337" s="175" t="str">
        <x:f>IF(V337="","",LOWER(SUBSTITUTE(SUBSTITUTE(SUBSTITUTE(SUBSTITUTE(TRIM(V337),"https://doi.org/",""),"http://doi.org/",""),"https://dx.doi.org/",""),"doi:","")))</x:f>
        <x:v>10.1093/milmed/usaf057</x:v>
      </x:c>
      <x:c r="X337" s="174" t="str">
        <x:v>40156908</x:v>
      </x:c>
      <x:c r="Y337" s="174" t="str"/>
      <x:c r="Z337" s="174"/>
      <x:c r="AA337" s="174" t="str">
        <x:v>PubMed/MEDLINE</x:v>
      </x:c>
      <x:c r="AB337" s="174" t="str">
        <x:v>PUBMED-B-v1.0-2026-08-28</x:v>
      </x:c>
      <x:c r="AC337" s="174" t="str">
        <x:v>SP-PUBMED-B-20260828</x:v>
      </x:c>
      <x:c r="AD337" s="177" t="n">
        <x:v>46262</x:v>
      </x:c>
      <x:c r="AE337" s="177" t="n">
        <x:v>46272</x:v>
      </x:c>
      <x:c r="AF337" s="174" t="str">
        <x:v>I28CQQ6Y</x:v>
      </x:c>
      <x:c r="AG337" s="174"/>
      <x:c r="AH337" s="174" t="str">
        <x:v>Tactical Athlete → Operational Readiness Brazil</x:v>
      </x:c>
      <x:c r="AI337" s="174" t="str">
        <x:v>evidence-family:B</x:v>
      </x:c>
      <x:c r="AJ337" s="174"/>
      <x:c r="AK337" s="175" t="str">
        <x:f>IF(AJ337="","",IF(OR(LOWER(AJ337)="brazil",LOWER(AJ337)="brasil"),"Yes","No"))</x:f>
      </x:c>
      <x:c r="AL337" s="174"/>
      <x:c r="AM337" s="174"/>
      <x:c r="AN337" s="174"/>
      <x:c r="AO337" s="178"/>
      <x:c r="AP337" s="174"/>
      <x:c r="AQ337" s="174"/>
      <x:c r="AR337" s="174"/>
      <x:c r="AS337" s="174"/>
      <x:c r="AT337" s="174"/>
      <x:c r="AU337" s="174"/>
      <x:c r="AV337" s="174"/>
      <x:c r="AW337" s="174"/>
      <x:c r="AX337" s="174"/>
      <x:c r="AY337" s="174"/>
      <x:c r="AZ337" s="174"/>
      <x:c r="BA337" s="174"/>
      <x:c r="BB337" s="174"/>
      <x:c r="BC337" s="174"/>
      <x:c r="BD337" s="174"/>
      <x:c r="BE337" s="174"/>
      <x:c r="BF337" s="174"/>
      <x:c r="BG337" s="174"/>
      <x:c r="BH337" s="174"/>
      <x:c r="BI337" s="174"/>
      <x:c r="BJ337" s="174"/>
      <x:c r="BK337" s="174"/>
      <x:c r="BL337" s="174"/>
      <x:c r="BM337" s="174"/>
      <x:c r="BN337" s="174"/>
      <x:c r="BO337" s="174"/>
      <x:c r="BP337" s="174"/>
      <x:c r="BQ337" s="174"/>
      <x:c r="BR337" s="174"/>
      <x:c r="BS337" s="174"/>
      <x:c r="BT337" s="174"/>
      <x:c r="BU337" s="174"/>
      <x:c r="BV337" s="174"/>
      <x:c r="BW337" s="174"/>
      <x:c r="BX337" s="174"/>
      <x:c r="BY337" s="174"/>
      <x:c r="BZ337" s="174"/>
      <x:c r="CA337" s="174"/>
      <x:c r="CB337" s="174"/>
      <x:c r="CC337" s="174"/>
      <x:c r="CD337" s="174"/>
      <x:c r="CE337" s="174"/>
      <x:c r="CF337" s="174"/>
      <x:c r="CG337" s="174"/>
      <x:c r="CH337" s="174"/>
      <x:c r="CI337" s="179"/>
      <x:c r="CJ337" s="174" t="str">
        <x:v>Yes</x:v>
      </x:c>
      <x:c r="CK337" s="174" t="str">
        <x:v>Yes</x:v>
      </x:c>
      <x:c r="CL337" s="174" t="str">
        <x:v>Yes</x:v>
      </x:c>
      <x:c r="CM337" s="174" t="str">
        <x:v>Clear</x:v>
      </x:c>
      <x:c r="CN337" s="174" t="str">
        <x:v>Verified — clear</x:v>
      </x:c>
      <x:c r="CO337" s="177" t="n">
        <x:v>46272</x:v>
      </x:c>
      <x:c r="CP337" s="174" t="str">
        <x:v>https://pubmed.ncbi.nlm.nih.gov/40156908/</x:v>
      </x:c>
      <x:c r="CQ337" s="174"/>
      <x:c r="CR337" s="174"/>
      <x:c r="CS337" s="174"/>
      <x:c r="CT337" s="174"/>
      <x:c r="CU337" s="176"/>
      <x:c r="CV337" s="176"/>
      <x:c r="CW337" s="176"/>
      <x:c r="CX337" s="176"/>
      <x:c r="CY337" s="176"/>
      <x:c r="CZ337" s="176"/>
      <x:c r="DA337" s="176"/>
      <x:c r="DB337" s="175" t="str">
        <x:f>IF(L337="","",IF(AND(COUNT(CU337:DA337)=7,OR(CU337=0,CU337=1,CU337=2),OR(CV337=0,CV337=1,CV337=2),OR(CW337=0,CW337=1,CW337=2),OR(CX337=0,CX337=1,CX337=2),OR(CY337=0,CY337=1,CY337=2),OR(CZ337=0,CZ337=1,CZ337=2),OR(DA337=0,DA337=1,DA337=2)),SUM(CU337:DA337),""))</x:f>
      </x:c>
      <x:c r="DC337" s="180" t="str">
        <x:f>IF(DB337="","",ROUND(DB337/14*10,1))</x:f>
      </x:c>
      <x:c r="DD337" s="174" t="str">
        <x:v>Pending</x:v>
      </x:c>
      <x:c r="DE337" s="175" t="str">
        <x:f>IF(L337="","",IF(DC337="","Pending",IF(DD337="Yes","CONDITIONAL — safety override",IF(DC337&gt;=8,"HIGH",IF(DC337&gt;=5,"CONDITIONAL","LOW")))))</x:f>
        <x:v>Pending</x:v>
      </x:c>
      <x:c r="DF337" s="174" t="str">
        <x:v>Pending screening and full-text appraisal; no transferability judgment made at identification.</x:v>
      </x:c>
      <x:c r="DG337" s="174"/>
      <x:c r="DH337" s="174"/>
      <x:c r="DI337" s="174"/>
      <x:c r="DJ337" s="174"/>
      <x:c r="DK337" s="174"/>
      <x:c r="DL337" s="174"/>
      <x:c r="DM337" s="174"/>
      <x:c r="DN337" s="174"/>
      <x:c r="DO337" s="174"/>
      <x:c r="DP337" s="174"/>
      <x:c r="DQ337" s="174"/>
      <x:c r="DR337" s="174"/>
      <x:c r="DS337" s="174"/>
      <x:c r="DT337" s="174"/>
      <x:c r="DU337" s="174"/>
      <x:c r="DV337" s="174"/>
      <x:c r="DW337" s="174"/>
      <x:c r="DX337" s="174"/>
      <x:c r="DY337" s="174"/>
      <x:c r="DZ337" s="174" t="str">
        <x:v>Title/abstract screening alone does not establish effectiveness, causality, methodological quality, transferability to Brazilian public safety or an institutional recommendation.</x:v>
      </x:c>
      <x:c r="EA337" s="174" t="str">
        <x:v>Pending</x:v>
      </x:c>
      <x:c r="EB337" s="175" t="str">
        <x:f>IF(L337="","",IF(EC337="READY","Yes","No / Pending"))</x:f>
        <x:v>No / Pending</x:v>
      </x:c>
      <x:c r="EC337" s="174" t="str">
        <x:f>IF(L337="","",IF(OR(ISNUMBER(SEARCH("Retracted Publication",Q337)),CM337="Retracted",CN337="Retracted",CM337="Expression of Concern",CN337="Expression of Concern",F337="Not used",CG337="Critical",CH337="High",CH337="Critical"),"BLOCKED — integrity or use restriction",IF(AND(CJ337="Yes",CK337="Yes",CL337="Yes"),IF(AND(CM337="Clear",CN337="Verified — clear"),IF(AND(AND(LEN(TRIM(CF337))&gt;0,LEFT(LOWER(TRIM(CF337)),7)&lt;&gt;"pending"),OR(CG337="High",CG337="Moderate"),OR(CH337="Low",CH337="Some concerns",CH337="Not applicable")),IF(AND(DD337="No",OR(DE337="HIGH",DE337="CONDITIONAL"),AND(LEN(TRIM(DF337))&gt;0,LEFT(LOWER(TRIM(DF337)),7)&lt;&gt;"pending")),IF(AND(AND(LEN(TRIM(DT337))&gt;0,LEFT(LOWER(TRIM(DT337)),7)&lt;&gt;"pending"),AND(LEN(TRIM(DU337))&gt;0,LEFT(LOWER(TRIM(DU337)),7)&lt;&gt;"pending"),OR(AND(LEN(TRIM(DV337))&gt;0,LEFT(LOWER(TRIM(DV337)),7)&lt;&gt;"pending"),AND(LEN(TRIM(DW337))&gt;0,LEFT(LOWER(TRIM(DW337)),7)&lt;&gt;"pending")),AND(LEN(TRIM(DX337))&gt;0,LEFT(LOWER(TRIM(DX337)),7)&lt;&gt;"pending")),IF(AND(F337="Claim-ready",OR(EA337="Strong",EA337="Moderate"),AND(LEN(TRIM(G337))&gt;0,LEFT(LOWER(TRIM(G337)),7)&lt;&gt;"pending"),G337&lt;&gt;"No substantive use decision is permitted from identification metadata alone.",AND(LEN(TRIM(DZ337))&gt;0,LEFT(LOWER(TRIM(DZ337)),7)&lt;&gt;"pending"),DZ337&lt;&gt;"Identification metadata alone does not permit any substantive scientific, causal, operational, or institutional claim.",AND(LEN(TRIM(EI337))&gt;0,LEFT(LOWER(TRIM(EI337)),7)&lt;&gt;"pending"),ISNUMBER(EH337),EH337&gt;0),"READY","PENDING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7" s="174" t="str">
        <x:v>Pending</x:v>
      </x:c>
      <x:c r="EE337" s="174"/>
      <x:c r="EF337" s="174" t="str">
        <x:v>Pending</x:v>
      </x:c>
      <x:c r="EG337" s="174" t="str">
        <x:v>Pending</x:v>
      </x:c>
      <x:c r="EH337" s="177"/>
      <x:c r="EI337" s="500"/>
      <x:c r="EJ337" s="174"/>
      <x:c r="EK337" s="174" t="str">
        <x:v>Pending</x:v>
      </x:c>
      <x:c r="EL337" s="177" t="n">
        <x:v>46272</x:v>
      </x:c>
      <x:c r="EM337" s="174" t="str">
        <x:v>Production PubMed record imported and reconciled to Zotero item I28CQQ6Y;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7" s="181" t="n">
        <x:f>IF(L337="","",(IF(N337&lt;&gt;"",1,0)+IF(O337&lt;&gt;"",1,0)+IF(AJ337&lt;&gt;"",1,0)+IF(AU337&lt;&gt;"",1,0)+IF(BE337&lt;&gt;"",1,0)+IF(CF337&lt;&gt;"",1,0)+IF(CJ337="Yes",1,0)+IF(CL337="Yes",1,0)+IF(DE337&lt;&gt;"Pending",1,0)+IF(F337&lt;&gt;"",1,0)+IF(DZ337&lt;&gt;"",1,0)+IF(EI337&lt;&gt;"",1,0))/12)</x:f>
        <x:v>0.5</x:v>
      </x:c>
    </x:row>
    <x:row r="338">
      <x:c r="A338" s="175" t="str">
        <x:v>EV-0335</x:v>
      </x:c>
      <x:c r="B338" s="174" t="str">
        <x:v>Integrity check</x:v>
      </x:c>
      <x:c r="C338" s="175" t="str">
        <x:f>IF(L338="","",IF(LEFT(EC338,7)="BLOCKED","🔴 Do not use for conclusion",IF(EB338="Yes","🟢 Claim-ready","🟡 Caution / context")))</x:f>
        <x:v>🟡 Caution / context</x:v>
      </x:c>
      <x:c r="D338" s="174" t="str">
        <x:f>IF(L338="","",EC338)</x:f>
        <x:v>PENDING — appropriate appraisal</x:v>
      </x:c>
      <x:c r="E338" s="174" t="str">
        <x:v>P3 — Medium</x:v>
      </x:c>
      <x:c r="F338" s="174" t="str">
        <x:v>Pending</x:v>
      </x:c>
      <x:c r="G338" s="174" t="str">
        <x:v>Title/abstract identify an explicit implementation-science construct; retain for full-text assessment.</x:v>
      </x:c>
      <x:c r="H338" s="174" t="str">
        <x:v>Obtain and review lawful full text; confirm human adjudication; then select a design-specific appraisal instrument.</x:v>
      </x:c>
      <x:c r="I338" s="174"/>
      <x:c r="J338" s="174" t="str">
        <x:v>C — Implementation Science</x:v>
      </x:c>
      <x:c r="K338" s="174" t="str">
        <x:v>IDENTIFIED</x:v>
      </x:c>
      <x:c r="L338" s="174" t="str">
        <x:v>"I don't let anybody die on my watch": perspectives on the intersection of community overdose response and emergency medical services among people who use drugs in Seattle, WA.</x:v>
      </x:c>
      <x:c r="M338" s="174"/>
      <x:c r="N338" s="174" t="str">
        <x:v>Wettemann, Courteney; Perlmutter, David L; Frohe, Tessa; Ryan, Taylor; Williams, Grover Will; Holland, Nathan; Rourke, Rachel; Pitcher, Robert; Elswick Fockele, Callan; Goh, Brenda; Billingsley, Germaine; van Draanen, Jenna</x:v>
      </x:c>
      <x:c r="O338" s="176" t="n">
        <x:v>2025</x:v>
      </x:c>
      <x:c r="P338" s="174" t="str">
        <x:v>Harm reduction journal</x:v>
      </x:c>
      <x:c r="Q338" s="174" t="str">
        <x:v>Journal Article; Research Support, Non-U.S. Gov't</x:v>
      </x:c>
      <x:c r="R338" s="174" t="str">
        <x:v>Unclear</x:v>
      </x:c>
      <x:c r="S338" s="174" t="str">
        <x:v>Unknown</x:v>
      </x:c>
      <x:c r="T338" s="174" t="str">
        <x:v>eng</x:v>
      </x:c>
      <x:c r="U338" s="174" t="str">
        <x:v>https://pubmed.ncbi.nlm.nih.gov/40156033/</x:v>
      </x:c>
      <x:c r="V338" s="174" t="str">
        <x:v>10.1186/s12954-025-01193-0</x:v>
      </x:c>
      <x:c r="W338" s="175" t="str">
        <x:f>IF(V338="","",LOWER(SUBSTITUTE(SUBSTITUTE(SUBSTITUTE(SUBSTITUTE(TRIM(V338),"https://doi.org/",""),"http://doi.org/",""),"https://dx.doi.org/",""),"doi:","")))</x:f>
        <x:v>10.1186/s12954-025-01193-0</x:v>
      </x:c>
      <x:c r="X338" s="174" t="str">
        <x:v>40156033</x:v>
      </x:c>
      <x:c r="Y338" s="174" t="str">
        <x:v>PMC11951663</x:v>
      </x:c>
      <x:c r="Z338" s="174"/>
      <x:c r="AA338" s="174" t="str">
        <x:v>PubMed/MEDLINE</x:v>
      </x:c>
      <x:c r="AB338" s="174" t="str">
        <x:v>PUBMED-C-v1.0-2026-08-28</x:v>
      </x:c>
      <x:c r="AC338" s="174" t="str">
        <x:v>SP-PUBMED-C-20260828</x:v>
      </x:c>
      <x:c r="AD338" s="177" t="n">
        <x:v>46262</x:v>
      </x:c>
      <x:c r="AE338" s="177" t="n">
        <x:v>46272</x:v>
      </x:c>
      <x:c r="AF338" s="174" t="str">
        <x:v>RALPHKM3</x:v>
      </x:c>
      <x:c r="AG338" s="174"/>
      <x:c r="AH338" s="174" t="str">
        <x:v>Tactical Athlete → Operational Readiness Brazil</x:v>
      </x:c>
      <x:c r="AI338" s="174" t="str">
        <x:v>evidence-family:C</x:v>
      </x:c>
      <x:c r="AJ338" s="174"/>
      <x:c r="AK338" s="175" t="str">
        <x:f>IF(AJ338="","",IF(OR(LOWER(AJ338)="brazil",LOWER(AJ338)="brasil"),"Yes","No"))</x:f>
      </x:c>
      <x:c r="AL338" s="174"/>
      <x:c r="AM338" s="174"/>
      <x:c r="AN338" s="174"/>
      <x:c r="AO338" s="178"/>
      <x:c r="AP338" s="174"/>
      <x:c r="AQ338" s="174"/>
      <x:c r="AR338" s="174"/>
      <x:c r="AS338" s="174"/>
      <x:c r="AT338" s="174"/>
      <x:c r="AU338" s="174"/>
      <x:c r="AV338" s="174"/>
      <x:c r="AW338" s="174"/>
      <x:c r="AX338" s="174"/>
      <x:c r="AY338" s="174"/>
      <x:c r="AZ338" s="174"/>
      <x:c r="BA338" s="174"/>
      <x:c r="BB338" s="174"/>
      <x:c r="BC338" s="174"/>
      <x:c r="BD338" s="174"/>
      <x:c r="BE338" s="174"/>
      <x:c r="BF338" s="174"/>
      <x:c r="BG338" s="174"/>
      <x:c r="BH338" s="174"/>
      <x:c r="BI338" s="174"/>
      <x:c r="BJ338" s="174"/>
      <x:c r="BK338" s="174"/>
      <x:c r="BL338" s="174"/>
      <x:c r="BM338" s="174"/>
      <x:c r="BN338" s="174"/>
      <x:c r="BO338" s="174"/>
      <x:c r="BP338" s="174"/>
      <x:c r="BQ338" s="174"/>
      <x:c r="BR338" s="174"/>
      <x:c r="BS338" s="174"/>
      <x:c r="BT338" s="174"/>
      <x:c r="BU338" s="174"/>
      <x:c r="BV338" s="174"/>
      <x:c r="BW338" s="174"/>
      <x:c r="BX338" s="174"/>
      <x:c r="BY338" s="174"/>
      <x:c r="BZ338" s="174"/>
      <x:c r="CA338" s="174"/>
      <x:c r="CB338" s="174"/>
      <x:c r="CC338" s="174"/>
      <x:c r="CD338" s="174"/>
      <x:c r="CE338" s="174"/>
      <x:c r="CF338" s="174"/>
      <x:c r="CG338" s="174"/>
      <x:c r="CH338" s="174"/>
      <x:c r="CI338" s="179"/>
      <x:c r="CJ338" s="174" t="str">
        <x:v>Yes</x:v>
      </x:c>
      <x:c r="CK338" s="174" t="str">
        <x:v>Yes</x:v>
      </x:c>
      <x:c r="CL338" s="174" t="str">
        <x:v>Yes</x:v>
      </x:c>
      <x:c r="CM338" s="174" t="str">
        <x:v>Clear</x:v>
      </x:c>
      <x:c r="CN338" s="174" t="str">
        <x:v>Verified — clear</x:v>
      </x:c>
      <x:c r="CO338" s="177" t="n">
        <x:v>46272</x:v>
      </x:c>
      <x:c r="CP338" s="174" t="str">
        <x:v>https://pubmed.ncbi.nlm.nih.gov/40156033/</x:v>
      </x:c>
      <x:c r="CQ338" s="174"/>
      <x:c r="CR338" s="174"/>
      <x:c r="CS338" s="174"/>
      <x:c r="CT338" s="174"/>
      <x:c r="CU338" s="176"/>
      <x:c r="CV338" s="176"/>
      <x:c r="CW338" s="176"/>
      <x:c r="CX338" s="176"/>
      <x:c r="CY338" s="176"/>
      <x:c r="CZ338" s="176"/>
      <x:c r="DA338" s="176"/>
      <x:c r="DB338" s="175" t="str">
        <x:f>IF(L338="","",IF(AND(COUNT(CU338:DA338)=7,OR(CU338=0,CU338=1,CU338=2),OR(CV338=0,CV338=1,CV338=2),OR(CW338=0,CW338=1,CW338=2),OR(CX338=0,CX338=1,CX338=2),OR(CY338=0,CY338=1,CY338=2),OR(CZ338=0,CZ338=1,CZ338=2),OR(DA338=0,DA338=1,DA338=2)),SUM(CU338:DA338),""))</x:f>
      </x:c>
      <x:c r="DC338" s="180" t="str">
        <x:f>IF(DB338="","",ROUND(DB338/14*10,1))</x:f>
      </x:c>
      <x:c r="DD338" s="174" t="str">
        <x:v>Pending</x:v>
      </x:c>
      <x:c r="DE338" s="175" t="str">
        <x:f>IF(L338="","",IF(DC338="","Pending",IF(DD338="Yes","CONDITIONAL — safety override",IF(DC338&gt;=8,"HIGH",IF(DC338&gt;=5,"CONDITIONAL","LOW")))))</x:f>
        <x:v>Pending</x:v>
      </x:c>
      <x:c r="DF338" s="174" t="str">
        <x:v>Pending screening and full-text appraisal; no transferability judgment made at identification.</x:v>
      </x:c>
      <x:c r="DG338" s="174"/>
      <x:c r="DH338" s="174"/>
      <x:c r="DI338" s="174"/>
      <x:c r="DJ338" s="174"/>
      <x:c r="DK338" s="174"/>
      <x:c r="DL338" s="174"/>
      <x:c r="DM338" s="174"/>
      <x:c r="DN338" s="174"/>
      <x:c r="DO338" s="174"/>
      <x:c r="DP338" s="174"/>
      <x:c r="DQ338" s="174"/>
      <x:c r="DR338" s="174"/>
      <x:c r="DS338" s="174"/>
      <x:c r="DT338" s="174"/>
      <x:c r="DU338" s="174"/>
      <x:c r="DV338" s="174"/>
      <x:c r="DW338" s="174"/>
      <x:c r="DX338" s="174"/>
      <x:c r="DY338" s="174"/>
      <x:c r="DZ338" s="174" t="str">
        <x:v>Title/abstract screening alone does not establish effectiveness, causality, methodological quality, transferability to Brazilian public safety or an institutional recommendation.</x:v>
      </x:c>
      <x:c r="EA338" s="174" t="str">
        <x:v>Pending</x:v>
      </x:c>
      <x:c r="EB338" s="175" t="str">
        <x:f>IF(L338="","",IF(EC338="READY","Yes","No / Pending"))</x:f>
        <x:v>No / Pending</x:v>
      </x:c>
      <x:c r="EC338" s="174" t="str">
        <x:f>IF(L338="","",IF(OR(ISNUMBER(SEARCH("Retracted Publication",Q338)),CM338="Retracted",CN338="Retracted",CM338="Expression of Concern",CN338="Expression of Concern",F338="Not used",CG338="Critical",CH338="High",CH338="Critical"),"BLOCKED — integrity or use restriction",IF(AND(CJ338="Yes",CK338="Yes",CL338="Yes"),IF(AND(CM338="Clear",CN338="Verified — clear"),IF(AND(AND(LEN(TRIM(CF338))&gt;0,LEFT(LOWER(TRIM(CF338)),7)&lt;&gt;"pending"),OR(CG338="High",CG338="Moderate"),OR(CH338="Low",CH338="Some concerns",CH338="Not applicable")),IF(AND(DD338="No",OR(DE338="HIGH",DE338="CONDITIONAL"),AND(LEN(TRIM(DF338))&gt;0,LEFT(LOWER(TRIM(DF338)),7)&lt;&gt;"pending")),IF(AND(AND(LEN(TRIM(DT338))&gt;0,LEFT(LOWER(TRIM(DT338)),7)&lt;&gt;"pending"),AND(LEN(TRIM(DU338))&gt;0,LEFT(LOWER(TRIM(DU338)),7)&lt;&gt;"pending"),OR(AND(LEN(TRIM(DV338))&gt;0,LEFT(LOWER(TRIM(DV338)),7)&lt;&gt;"pending"),AND(LEN(TRIM(DW338))&gt;0,LEFT(LOWER(TRIM(DW338)),7)&lt;&gt;"pending")),AND(LEN(TRIM(DX338))&gt;0,LEFT(LOWER(TRIM(DX338)),7)&lt;&gt;"pending")),IF(AND(F338="Claim-ready",OR(EA338="Strong",EA338="Moderate"),AND(LEN(TRIM(G338))&gt;0,LEFT(LOWER(TRIM(G338)),7)&lt;&gt;"pending"),G338&lt;&gt;"No substantive use decision is permitted from identification metadata alone.",AND(LEN(TRIM(DZ338))&gt;0,LEFT(LOWER(TRIM(DZ338)),7)&lt;&gt;"pending"),DZ338&lt;&gt;"Identification metadata alone does not permit any substantive scientific, causal, operational, or institutional claim.",AND(LEN(TRIM(EI338))&gt;0,LEFT(LOWER(TRIM(EI338)),7)&lt;&gt;"pending"),ISNUMBER(EH338),EH338&gt;0),"READY","PENDING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8" s="174" t="str">
        <x:v>Pending</x:v>
      </x:c>
      <x:c r="EE338" s="174"/>
      <x:c r="EF338" s="174" t="str">
        <x:v>Pending</x:v>
      </x:c>
      <x:c r="EG338" s="174" t="str">
        <x:v>Pending</x:v>
      </x:c>
      <x:c r="EH338" s="177"/>
      <x:c r="EI338" s="500"/>
      <x:c r="EJ338" s="174"/>
      <x:c r="EK338" s="174" t="str">
        <x:v>Pending</x:v>
      </x:c>
      <x:c r="EL338" s="177" t="n">
        <x:v>46272</x:v>
      </x:c>
      <x:c r="EM338" s="174" t="str">
        <x:v>Production PubMed record imported and reconciled to Zotero item RALPHKM3;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38" s="181" t="n">
        <x:f>IF(L338="","",(IF(N338&lt;&gt;"",1,0)+IF(O338&lt;&gt;"",1,0)+IF(AJ338&lt;&gt;"",1,0)+IF(AU338&lt;&gt;"",1,0)+IF(BE338&lt;&gt;"",1,0)+IF(CF338&lt;&gt;"",1,0)+IF(CJ338="Yes",1,0)+IF(CL338="Yes",1,0)+IF(DE338&lt;&gt;"Pending",1,0)+IF(F338&lt;&gt;"",1,0)+IF(DZ338&lt;&gt;"",1,0)+IF(EI338&lt;&gt;"",1,0))/12)</x:f>
        <x:v>0.5</x:v>
      </x:c>
    </x:row>
    <x:row r="339">
      <x:c r="A339" s="175" t="str">
        <x:v>EV-0336</x:v>
      </x:c>
      <x:c r="B339" s="174" t="str">
        <x:v>Integrity check</x:v>
      </x:c>
      <x:c r="C339" s="175" t="str">
        <x:f>IF(L339="","",IF(LEFT(EC339,7)="BLOCKED","🔴 Do not use for conclusion",IF(EB339="Yes","🟢 Claim-ready","🟡 Caution / context")))</x:f>
        <x:v>🟡 Caution / context</x:v>
      </x:c>
      <x:c r="D339" s="174" t="str">
        <x:f>IF(L339="","",EC339)</x:f>
        <x:v>PENDING — appropriate appraisal</x:v>
      </x:c>
      <x:c r="E339" s="174" t="str">
        <x:v>P3 — Medium</x:v>
      </x:c>
      <x:c r="F339" s="174" t="str">
        <x:v>Pending</x:v>
      </x:c>
      <x:c r="G339" s="174" t="str">
        <x:v>A potentially relevant concept is present, but direct applicability is ambiguous at title/abstract level.</x:v>
      </x:c>
      <x:c r="H339" s="174" t="str">
        <x:v>Human title/abstract adjudication; retrieve full text if relevance remains plausible.</x:v>
      </x:c>
      <x:c r="I339" s="174"/>
      <x:c r="J339" s="174" t="str">
        <x:v>A — Core</x:v>
      </x:c>
      <x:c r="K339" s="174" t="str">
        <x:v>IDENTIFIED</x:v>
      </x:c>
      <x:c r="L339" s="174" t="str">
        <x:v>Management of Endometrial Cancer Precursors in the Military Health System: A Survey-Based Study.</x:v>
      </x:c>
      <x:c r="M339" s="174"/>
      <x:c r="N339" s="174" t="str">
        <x:v>Kopelman, Zachary A; Winkler, Stuart S; Penick, Emily R; Darcy, Kathleen M; Hope, Erica R</x:v>
      </x:c>
      <x:c r="O339" s="176" t="n">
        <x:v>2025</x:v>
      </x:c>
      <x:c r="P339" s="174" t="str">
        <x:v>Military medicine</x:v>
      </x:c>
      <x:c r="Q339" s="174" t="str">
        <x:v>Journal Article; Observational Study</x:v>
      </x:c>
      <x:c r="R339" s="174" t="str">
        <x:v>Unclear</x:v>
      </x:c>
      <x:c r="S339" s="174" t="str">
        <x:v>Unknown</x:v>
      </x:c>
      <x:c r="T339" s="174" t="str">
        <x:v>eng</x:v>
      </x:c>
      <x:c r="U339" s="174" t="str">
        <x:v>https://pubmed.ncbi.nlm.nih.gov/40146208/</x:v>
      </x:c>
      <x:c r="V339" s="174" t="str">
        <x:v>10.1093/milmed/usaf094</x:v>
      </x:c>
      <x:c r="W339" s="175" t="str">
        <x:f>IF(V339="","",LOWER(SUBSTITUTE(SUBSTITUTE(SUBSTITUTE(SUBSTITUTE(TRIM(V339),"https://doi.org/",""),"http://doi.org/",""),"https://dx.doi.org/",""),"doi:","")))</x:f>
        <x:v>10.1093/milmed/usaf094</x:v>
      </x:c>
      <x:c r="X339" s="174" t="str">
        <x:v>40146208</x:v>
      </x:c>
      <x:c r="Y339" s="174" t="str"/>
      <x:c r="Z339" s="174"/>
      <x:c r="AA339" s="174" t="str">
        <x:v>PubMed/MEDLINE</x:v>
      </x:c>
      <x:c r="AB339" s="174" t="str">
        <x:v>PUBMED-A-v1.0-2026-08-28</x:v>
      </x:c>
      <x:c r="AC339" s="174" t="str">
        <x:v>SP-PUBMED-A-20260828</x:v>
      </x:c>
      <x:c r="AD339" s="177" t="n">
        <x:v>46262</x:v>
      </x:c>
      <x:c r="AE339" s="177" t="n">
        <x:v>46272</x:v>
      </x:c>
      <x:c r="AF339" s="174" t="str">
        <x:v>RAQPF7UD</x:v>
      </x:c>
      <x:c r="AG339" s="174"/>
      <x:c r="AH339" s="174" t="str">
        <x:v>Tactical Athlete → Operational Readiness Brazil</x:v>
      </x:c>
      <x:c r="AI339" s="174" t="str">
        <x:v>evidence-family:A</x:v>
      </x:c>
      <x:c r="AJ339" s="174"/>
      <x:c r="AK339" s="175" t="str">
        <x:f>IF(AJ339="","",IF(OR(LOWER(AJ339)="brazil",LOWER(AJ339)="brasil"),"Yes","No"))</x:f>
      </x:c>
      <x:c r="AL339" s="174"/>
      <x:c r="AM339" s="174"/>
      <x:c r="AN339" s="174"/>
      <x:c r="AO339" s="178"/>
      <x:c r="AP339" s="174"/>
      <x:c r="AQ339" s="174"/>
      <x:c r="AR339" s="174"/>
      <x:c r="AS339" s="174"/>
      <x:c r="AT339" s="174"/>
      <x:c r="AU339" s="174"/>
      <x:c r="AV339" s="174"/>
      <x:c r="AW339" s="174"/>
      <x:c r="AX339" s="174"/>
      <x:c r="AY339" s="174"/>
      <x:c r="AZ339" s="174"/>
      <x:c r="BA339" s="174"/>
      <x:c r="BB339" s="174"/>
      <x:c r="BC339" s="174"/>
      <x:c r="BD339" s="174"/>
      <x:c r="BE339" s="174"/>
      <x:c r="BF339" s="174"/>
      <x:c r="BG339" s="174"/>
      <x:c r="BH339" s="174"/>
      <x:c r="BI339" s="174"/>
      <x:c r="BJ339" s="174"/>
      <x:c r="BK339" s="174"/>
      <x:c r="BL339" s="174"/>
      <x:c r="BM339" s="174"/>
      <x:c r="BN339" s="174"/>
      <x:c r="BO339" s="174"/>
      <x:c r="BP339" s="174"/>
      <x:c r="BQ339" s="174"/>
      <x:c r="BR339" s="174"/>
      <x:c r="BS339" s="174"/>
      <x:c r="BT339" s="174"/>
      <x:c r="BU339" s="174"/>
      <x:c r="BV339" s="174"/>
      <x:c r="BW339" s="174"/>
      <x:c r="BX339" s="174"/>
      <x:c r="BY339" s="174"/>
      <x:c r="BZ339" s="174"/>
      <x:c r="CA339" s="174"/>
      <x:c r="CB339" s="174"/>
      <x:c r="CC339" s="174"/>
      <x:c r="CD339" s="174"/>
      <x:c r="CE339" s="174"/>
      <x:c r="CF339" s="174"/>
      <x:c r="CG339" s="174"/>
      <x:c r="CH339" s="174"/>
      <x:c r="CI339" s="179"/>
      <x:c r="CJ339" s="174" t="str">
        <x:v>Yes</x:v>
      </x:c>
      <x:c r="CK339" s="174" t="str">
        <x:v>Yes</x:v>
      </x:c>
      <x:c r="CL339" s="174" t="str">
        <x:v>Yes</x:v>
      </x:c>
      <x:c r="CM339" s="174" t="str">
        <x:v>Clear</x:v>
      </x:c>
      <x:c r="CN339" s="174" t="str">
        <x:v>Verified — clear</x:v>
      </x:c>
      <x:c r="CO339" s="177" t="n">
        <x:v>46272</x:v>
      </x:c>
      <x:c r="CP339" s="174" t="str">
        <x:v>https://pubmed.ncbi.nlm.nih.gov/40146208/</x:v>
      </x:c>
      <x:c r="CQ339" s="174"/>
      <x:c r="CR339" s="174"/>
      <x:c r="CS339" s="174"/>
      <x:c r="CT339" s="174"/>
      <x:c r="CU339" s="176"/>
      <x:c r="CV339" s="176"/>
      <x:c r="CW339" s="176"/>
      <x:c r="CX339" s="176"/>
      <x:c r="CY339" s="176"/>
      <x:c r="CZ339" s="176"/>
      <x:c r="DA339" s="176"/>
      <x:c r="DB339" s="175" t="str">
        <x:f>IF(L339="","",IF(AND(COUNT(CU339:DA339)=7,OR(CU339=0,CU339=1,CU339=2),OR(CV339=0,CV339=1,CV339=2),OR(CW339=0,CW339=1,CW339=2),OR(CX339=0,CX339=1,CX339=2),OR(CY339=0,CY339=1,CY339=2),OR(CZ339=0,CZ339=1,CZ339=2),OR(DA339=0,DA339=1,DA339=2)),SUM(CU339:DA339),""))</x:f>
      </x:c>
      <x:c r="DC339" s="180" t="str">
        <x:f>IF(DB339="","",ROUND(DB339/14*10,1))</x:f>
      </x:c>
      <x:c r="DD339" s="174" t="str">
        <x:v>Pending</x:v>
      </x:c>
      <x:c r="DE339" s="175" t="str">
        <x:f>IF(L339="","",IF(DC339="","Pending",IF(DD339="Yes","CONDITIONAL — safety override",IF(DC339&gt;=8,"HIGH",IF(DC339&gt;=5,"CONDITIONAL","LOW")))))</x:f>
        <x:v>Pending</x:v>
      </x:c>
      <x:c r="DF339" s="174" t="str">
        <x:v>Pending screening and full-text appraisal; no transferability judgment made at identification.</x:v>
      </x:c>
      <x:c r="DG339" s="174"/>
      <x:c r="DH339" s="174"/>
      <x:c r="DI339" s="174"/>
      <x:c r="DJ339" s="174"/>
      <x:c r="DK339" s="174"/>
      <x:c r="DL339" s="174"/>
      <x:c r="DM339" s="174"/>
      <x:c r="DN339" s="174"/>
      <x:c r="DO339" s="174"/>
      <x:c r="DP339" s="174"/>
      <x:c r="DQ339" s="174"/>
      <x:c r="DR339" s="174"/>
      <x:c r="DS339" s="174"/>
      <x:c r="DT339" s="174"/>
      <x:c r="DU339" s="174"/>
      <x:c r="DV339" s="174"/>
      <x:c r="DW339" s="174"/>
      <x:c r="DX339" s="174"/>
      <x:c r="DY339" s="174"/>
      <x:c r="DZ339" s="174" t="str">
        <x:v>Title/abstract information is insufficient for a substantive scientific, causal, transferability or institutional claim.</x:v>
      </x:c>
      <x:c r="EA339" s="174" t="str">
        <x:v>Pending</x:v>
      </x:c>
      <x:c r="EB339" s="175" t="str">
        <x:f>IF(L339="","",IF(EC339="READY","Yes","No / Pending"))</x:f>
        <x:v>No / Pending</x:v>
      </x:c>
      <x:c r="EC339" s="174" t="str">
        <x:f>IF(L339="","",IF(OR(ISNUMBER(SEARCH("Retracted Publication",Q339)),CM339="Retracted",CN339="Retracted",CM339="Expression of Concern",CN339="Expression of Concern",F339="Not used",CG339="Critical",CH339="High",CH339="Critical"),"BLOCKED — integrity or use restriction",IF(AND(CJ339="Yes",CK339="Yes",CL339="Yes"),IF(AND(CM339="Clear",CN339="Verified — clear"),IF(AND(AND(LEN(TRIM(CF339))&gt;0,LEFT(LOWER(TRIM(CF339)),7)&lt;&gt;"pending"),OR(CG339="High",CG339="Moderate"),OR(CH339="Low",CH339="Some concerns",CH339="Not applicable")),IF(AND(DD339="No",OR(DE339="HIGH",DE339="CONDITIONAL"),AND(LEN(TRIM(DF339))&gt;0,LEFT(LOWER(TRIM(DF339)),7)&lt;&gt;"pending")),IF(AND(AND(LEN(TRIM(DT339))&gt;0,LEFT(LOWER(TRIM(DT339)),7)&lt;&gt;"pending"),AND(LEN(TRIM(DU339))&gt;0,LEFT(LOWER(TRIM(DU339)),7)&lt;&gt;"pending"),OR(AND(LEN(TRIM(DV339))&gt;0,LEFT(LOWER(TRIM(DV339)),7)&lt;&gt;"pending"),AND(LEN(TRIM(DW339))&gt;0,LEFT(LOWER(TRIM(DW339)),7)&lt;&gt;"pending")),AND(LEN(TRIM(DX339))&gt;0,LEFT(LOWER(TRIM(DX339)),7)&lt;&gt;"pending")),IF(AND(F339="Claim-ready",OR(EA339="Strong",EA339="Moderate"),AND(LEN(TRIM(G339))&gt;0,LEFT(LOWER(TRIM(G339)),7)&lt;&gt;"pending"),G339&lt;&gt;"No substantive use decision is permitted from identification metadata alone.",AND(LEN(TRIM(DZ339))&gt;0,LEFT(LOWER(TRIM(DZ339)),7)&lt;&gt;"pending"),DZ339&lt;&gt;"Identification metadata alone does not permit any substantive scientific, causal, operational, or institutional claim.",AND(LEN(TRIM(EI339))&gt;0,LEFT(LOWER(TRIM(EI339)),7)&lt;&gt;"pending"),ISNUMBER(EH339),EH339&gt;0),"READY","PENDING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39" s="174" t="str">
        <x:v>Pending</x:v>
      </x:c>
      <x:c r="EE339" s="174"/>
      <x:c r="EF339" s="174" t="str">
        <x:v>Pending</x:v>
      </x:c>
      <x:c r="EG339" s="174" t="str">
        <x:v>Pending</x:v>
      </x:c>
      <x:c r="EH339" s="177"/>
      <x:c r="EI339" s="500"/>
      <x:c r="EJ339" s="174"/>
      <x:c r="EK339" s="174" t="str">
        <x:v>Pending</x:v>
      </x:c>
      <x:c r="EL339" s="177" t="n">
        <x:v>46272</x:v>
      </x:c>
      <x:c r="EM339" s="174" t="str">
        <x:v>Production PubMed record imported and reconciled to Zotero item RAQPF7UD;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39" s="181" t="n">
        <x:f>IF(L339="","",(IF(N339&lt;&gt;"",1,0)+IF(O339&lt;&gt;"",1,0)+IF(AJ339&lt;&gt;"",1,0)+IF(AU339&lt;&gt;"",1,0)+IF(BE339&lt;&gt;"",1,0)+IF(CF339&lt;&gt;"",1,0)+IF(CJ339="Yes",1,0)+IF(CL339="Yes",1,0)+IF(DE339&lt;&gt;"Pending",1,0)+IF(F339&lt;&gt;"",1,0)+IF(DZ339&lt;&gt;"",1,0)+IF(EI339&lt;&gt;"",1,0))/12)</x:f>
        <x:v>0.5</x:v>
      </x:c>
    </x:row>
    <x:row r="340">
      <x:c r="A340" s="175" t="str">
        <x:v>EV-0337</x:v>
      </x:c>
      <x:c r="B340" s="174" t="str">
        <x:v>Metadata verification</x:v>
      </x:c>
      <x:c r="C340" s="175" t="str">
        <x:f>IF(L340="","",IF(LEFT(EC340,7)="BLOCKED","🔴 Do not use for conclusion",IF(EB340="Yes","🟢 Claim-ready","🟡 Caution / context")))</x:f>
        <x:v>🟡 Caution / context</x:v>
      </x:c>
      <x:c r="D340" s="174" t="str">
        <x:f>IF(L340="","",EC340)</x:f>
        <x:v>PENDING — verification</x:v>
      </x:c>
      <x:c r="E340" s="174" t="str">
        <x:v>P2 — High</x:v>
      </x:c>
      <x:c r="F340" s="174" t="str">
        <x:v>Pending</x:v>
      </x:c>
      <x:c r="G340" s="174" t="str">
        <x:v>Title/abstract identify an explicit tactical/public-safety context and readiness domain; retain for full-text assessment.</x:v>
      </x:c>
      <x:c r="H340" s="174" t="str">
        <x:v>Obtain and review lawful full text; confirm human adjudication; then select a design-specific appraisal instrument.</x:v>
      </x:c>
      <x:c r="I340" s="174"/>
      <x:c r="J340" s="174" t="str">
        <x:v>A — Core</x:v>
      </x:c>
      <x:c r="K340" s="174" t="str">
        <x:v>IDENTIFIED</x:v>
      </x:c>
      <x:c r="L340" s="174" t="str">
        <x:v>Assessing Cardiovascular Risk Among Polish Soldiers: Insights Using the POL SCORE Tool.</x:v>
      </x:c>
      <x:c r="M340" s="174"/>
      <x:c r="N340" s="174" t="str">
        <x:v>Zawadzka, Magdalena; Marszalkowska-Jakubik, Justyna; Ejchman-Pac, Ewelina; Pajak-Tarnacka, Beata; Szymanski, Pawel</x:v>
      </x:c>
      <x:c r="O340" s="176" t="n">
        <x:v>2025</x:v>
      </x:c>
      <x:c r="P340" s="174" t="str">
        <x:v>Journal of clinical medicine</x:v>
      </x:c>
      <x:c r="Q340" s="174" t="str">
        <x:v>Journal Article</x:v>
      </x:c>
      <x:c r="R340" s="174" t="str">
        <x:v>Unclear</x:v>
      </x:c>
      <x:c r="S340" s="174" t="str">
        <x:v>Unknown</x:v>
      </x:c>
      <x:c r="T340" s="174" t="str">
        <x:v>eng</x:v>
      </x:c>
      <x:c r="U340" s="174" t="str">
        <x:v>https://pubmed.ncbi.nlm.nih.gov/40142938/</x:v>
      </x:c>
      <x:c r="V340" s="174" t="str">
        <x:v>10.3390/jcm14062130</x:v>
      </x:c>
      <x:c r="W340" s="175" t="str">
        <x:f>IF(V340="","",LOWER(SUBSTITUTE(SUBSTITUTE(SUBSTITUTE(SUBSTITUTE(TRIM(V340),"https://doi.org/",""),"http://doi.org/",""),"https://dx.doi.org/",""),"doi:","")))</x:f>
        <x:v>10.3390/jcm14062130</x:v>
      </x:c>
      <x:c r="X340" s="174" t="str">
        <x:v>40142938</x:v>
      </x:c>
      <x:c r="Y340" s="174" t="str">
        <x:v>PMC11943057</x:v>
      </x:c>
      <x:c r="Z340" s="174"/>
      <x:c r="AA340" s="174" t="str">
        <x:v>PubMed/MEDLINE</x:v>
      </x:c>
      <x:c r="AB340" s="174" t="str">
        <x:v>PUBMED-A-v1.0-2026-08-28</x:v>
      </x:c>
      <x:c r="AC340" s="174" t="str">
        <x:v>SP-PUBMED-A-20260828</x:v>
      </x:c>
      <x:c r="AD340" s="177" t="n">
        <x:v>46262</x:v>
      </x:c>
      <x:c r="AE340" s="177" t="n">
        <x:v>46272</x:v>
      </x:c>
      <x:c r="AF340" s="174" t="str">
        <x:v>D4TRYDC7</x:v>
      </x:c>
      <x:c r="AG340" s="174"/>
      <x:c r="AH340" s="174" t="str">
        <x:v>Tactical Athlete → Operational Readiness Brazil</x:v>
      </x:c>
      <x:c r="AI340" s="174" t="str">
        <x:v>evidence-family:A</x:v>
      </x:c>
      <x:c r="AJ340" s="174"/>
      <x:c r="AK340" s="175" t="str">
        <x:f>IF(AJ340="","",IF(OR(LOWER(AJ340)="brazil",LOWER(AJ340)="brasil"),"Yes","No"))</x:f>
      </x:c>
      <x:c r="AL340" s="174"/>
      <x:c r="AM340" s="174"/>
      <x:c r="AN340" s="174"/>
      <x:c r="AO340" s="178"/>
      <x:c r="AP340" s="174"/>
      <x:c r="AQ340" s="174"/>
      <x:c r="AR340" s="174"/>
      <x:c r="AS340" s="174"/>
      <x:c r="AT340" s="174"/>
      <x:c r="AU340" s="174"/>
      <x:c r="AV340" s="174"/>
      <x:c r="AW340" s="174"/>
      <x:c r="AX340" s="174"/>
      <x:c r="AY340" s="174"/>
      <x:c r="AZ340" s="174"/>
      <x:c r="BA340" s="174"/>
      <x:c r="BB340" s="174"/>
      <x:c r="BC340" s="174"/>
      <x:c r="BD340" s="174"/>
      <x:c r="BE340" s="174"/>
      <x:c r="BF340" s="174"/>
      <x:c r="BG340" s="174"/>
      <x:c r="BH340" s="174"/>
      <x:c r="BI340" s="174"/>
      <x:c r="BJ340" s="174"/>
      <x:c r="BK340" s="174"/>
      <x:c r="BL340" s="174"/>
      <x:c r="BM340" s="174"/>
      <x:c r="BN340" s="174"/>
      <x:c r="BO340" s="174"/>
      <x:c r="BP340" s="174"/>
      <x:c r="BQ340" s="174"/>
      <x:c r="BR340" s="174"/>
      <x:c r="BS340" s="174"/>
      <x:c r="BT340" s="174"/>
      <x:c r="BU340" s="174"/>
      <x:c r="BV340" s="174"/>
      <x:c r="BW340" s="174"/>
      <x:c r="BX340" s="174"/>
      <x:c r="BY340" s="174"/>
      <x:c r="BZ340" s="174"/>
      <x:c r="CA340" s="174"/>
      <x:c r="CB340" s="174"/>
      <x:c r="CC340" s="174"/>
      <x:c r="CD340" s="174"/>
      <x:c r="CE340" s="174"/>
      <x:c r="CF340" s="174"/>
      <x:c r="CG340" s="174"/>
      <x:c r="CH340" s="174"/>
      <x:c r="CI340" s="179"/>
      <x:c r="CJ340" s="174" t="str">
        <x:v>Pending</x:v>
      </x:c>
      <x:c r="CK340" s="174" t="str">
        <x:v>Yes</x:v>
      </x:c>
      <x:c r="CL340" s="174" t="str">
        <x:v>Yes</x:v>
      </x:c>
      <x:c r="CM340" s="174" t="str">
        <x:v>Clear</x:v>
      </x:c>
      <x:c r="CN340" s="174" t="str">
        <x:v>Verified — clear</x:v>
      </x:c>
      <x:c r="CO340" s="177" t="n">
        <x:v>46272</x:v>
      </x:c>
      <x:c r="CP340" s="174" t="str">
        <x:v>https://pubmed.ncbi.nlm.nih.gov/40142938/</x:v>
      </x:c>
      <x:c r="CQ340" s="174"/>
      <x:c r="CR340" s="174"/>
      <x:c r="CS340" s="174"/>
      <x:c r="CT340" s="174"/>
      <x:c r="CU340" s="176"/>
      <x:c r="CV340" s="176"/>
      <x:c r="CW340" s="176"/>
      <x:c r="CX340" s="176"/>
      <x:c r="CY340" s="176"/>
      <x:c r="CZ340" s="176"/>
      <x:c r="DA340" s="176"/>
      <x:c r="DB340" s="175" t="str">
        <x:f>IF(L340="","",IF(AND(COUNT(CU340:DA340)=7,OR(CU340=0,CU340=1,CU340=2),OR(CV340=0,CV340=1,CV340=2),OR(CW340=0,CW340=1,CW340=2),OR(CX340=0,CX340=1,CX340=2),OR(CY340=0,CY340=1,CY340=2),OR(CZ340=0,CZ340=1,CZ340=2),OR(DA340=0,DA340=1,DA340=2)),SUM(CU340:DA340),""))</x:f>
      </x:c>
      <x:c r="DC340" s="180" t="str">
        <x:f>IF(DB340="","",ROUND(DB340/14*10,1))</x:f>
      </x:c>
      <x:c r="DD340" s="174" t="str">
        <x:v>Pending</x:v>
      </x:c>
      <x:c r="DE340" s="175" t="str">
        <x:f>IF(L340="","",IF(DC340="","Pending",IF(DD340="Yes","CONDITIONAL — safety override",IF(DC340&gt;=8,"HIGH",IF(DC340&gt;=5,"CONDITIONAL","LOW")))))</x:f>
        <x:v>Pending</x:v>
      </x:c>
      <x:c r="DF340" s="174" t="str">
        <x:v>Pending screening and full-text appraisal; no transferability judgment made at identification.</x:v>
      </x:c>
      <x:c r="DG340" s="174"/>
      <x:c r="DH340" s="174"/>
      <x:c r="DI340" s="174"/>
      <x:c r="DJ340" s="174"/>
      <x:c r="DK340" s="174"/>
      <x:c r="DL340" s="174"/>
      <x:c r="DM340" s="174"/>
      <x:c r="DN340" s="174"/>
      <x:c r="DO340" s="174"/>
      <x:c r="DP340" s="174"/>
      <x:c r="DQ340" s="174"/>
      <x:c r="DR340" s="174"/>
      <x:c r="DS340" s="174"/>
      <x:c r="DT340" s="174"/>
      <x:c r="DU340" s="174"/>
      <x:c r="DV340" s="174"/>
      <x:c r="DW340" s="174"/>
      <x:c r="DX340" s="174"/>
      <x:c r="DY340" s="174"/>
      <x:c r="DZ340" s="174" t="str">
        <x:v>Title/abstract screening alone does not establish effectiveness, causality, methodological quality, transferability to Brazilian public safety or an institutional recommendation.</x:v>
      </x:c>
      <x:c r="EA340" s="174" t="str">
        <x:v>Pending</x:v>
      </x:c>
      <x:c r="EB340" s="175" t="str">
        <x:f>IF(L340="","",IF(EC340="READY","Yes","No / Pending"))</x:f>
        <x:v>No / Pending</x:v>
      </x:c>
      <x:c r="EC340" s="174" t="str">
        <x:f>IF(L340="","",IF(OR(ISNUMBER(SEARCH("Retracted Publication",Q340)),CM340="Retracted",CN340="Retracted",CM340="Expression of Concern",CN340="Expression of Concern",F340="Not used",CG340="Critical",CH340="High",CH340="Critical"),"BLOCKED — integrity or use restriction",IF(AND(CJ340="Yes",CK340="Yes",CL340="Yes"),IF(AND(CM340="Clear",CN340="Verified — clear"),IF(AND(AND(LEN(TRIM(CF340))&gt;0,LEFT(LOWER(TRIM(CF340)),7)&lt;&gt;"pending"),OR(CG340="High",CG340="Moderate"),OR(CH340="Low",CH340="Some concerns",CH340="Not applicable")),IF(AND(DD340="No",OR(DE340="HIGH",DE340="CONDITIONAL"),AND(LEN(TRIM(DF340))&gt;0,LEFT(LOWER(TRIM(DF340)),7)&lt;&gt;"pending")),IF(AND(AND(LEN(TRIM(DT340))&gt;0,LEFT(LOWER(TRIM(DT340)),7)&lt;&gt;"pending"),AND(LEN(TRIM(DU340))&gt;0,LEFT(LOWER(TRIM(DU340)),7)&lt;&gt;"pending"),OR(AND(LEN(TRIM(DV340))&gt;0,LEFT(LOWER(TRIM(DV340)),7)&lt;&gt;"pending"),AND(LEN(TRIM(DW340))&gt;0,LEFT(LOWER(TRIM(DW340)),7)&lt;&gt;"pending")),AND(LEN(TRIM(DX340))&gt;0,LEFT(LOWER(TRIM(DX340)),7)&lt;&gt;"pending")),IF(AND(F340="Claim-ready",OR(EA340="Strong",EA340="Moderate"),AND(LEN(TRIM(G340))&gt;0,LEFT(LOWER(TRIM(G340)),7)&lt;&gt;"pending"),G340&lt;&gt;"No substantive use decision is permitted from identification metadata alone.",AND(LEN(TRIM(DZ340))&gt;0,LEFT(LOWER(TRIM(DZ340)),7)&lt;&gt;"pending"),DZ340&lt;&gt;"Identification metadata alone does not permit any substantive scientific, causal, operational, or institutional claim.",AND(LEN(TRIM(EI340))&gt;0,LEFT(LOWER(TRIM(EI340)),7)&lt;&gt;"pending"),ISNUMBER(EH340),EH340&gt;0),"READY","PENDING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40" s="174" t="str">
        <x:v>Pending</x:v>
      </x:c>
      <x:c r="EE340" s="174"/>
      <x:c r="EF340" s="174" t="str">
        <x:v>Pending</x:v>
      </x:c>
      <x:c r="EG340" s="174" t="str">
        <x:v>Pending</x:v>
      </x:c>
      <x:c r="EH340" s="177"/>
      <x:c r="EI340" s="500"/>
      <x:c r="EJ340" s="174"/>
      <x:c r="EK340" s="174" t="str">
        <x:v>Pending</x:v>
      </x:c>
      <x:c r="EL340" s="177" t="n">
        <x:v>46272</x:v>
      </x:c>
      <x:c r="EM340" s="174" t="str">
        <x:v>Production PubMed record imported and reconciled to Zotero item D4TRYDC7;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340" s="181" t="n">
        <x:f>IF(L340="","",(IF(N340&lt;&gt;"",1,0)+IF(O340&lt;&gt;"",1,0)+IF(AJ340&lt;&gt;"",1,0)+IF(AU340&lt;&gt;"",1,0)+IF(BE340&lt;&gt;"",1,0)+IF(CF340&lt;&gt;"",1,0)+IF(CJ340="Yes",1,0)+IF(CL340="Yes",1,0)+IF(DE340&lt;&gt;"Pending",1,0)+IF(F340&lt;&gt;"",1,0)+IF(DZ340&lt;&gt;"",1,0)+IF(EI340&lt;&gt;"",1,0))/12)</x:f>
        <x:v>0.4166666666666667</x:v>
      </x:c>
    </x:row>
    <x:row r="341">
      <x:c r="A341" s="175" t="str">
        <x:v>EV-0338</x:v>
      </x:c>
      <x:c r="B341" s="174" t="str">
        <x:v>Integrity check</x:v>
      </x:c>
      <x:c r="C341" s="175" t="str">
        <x:f>IF(L341="","",IF(LEFT(EC341,7)="BLOCKED","🔴 Do not use for conclusion",IF(EB341="Yes","🟢 Claim-ready","🟡 Caution / context")))</x:f>
        <x:v>🟡 Caution / context</x:v>
      </x:c>
      <x:c r="D341" s="174" t="str">
        <x:f>IF(L341="","",EC341)</x:f>
        <x:v>PENDING — appropriate appraisal</x:v>
      </x:c>
      <x:c r="E341" s="174" t="str">
        <x:v>P3 — Medium</x:v>
      </x:c>
      <x:c r="F341" s="174" t="str">
        <x:v>Pending</x:v>
      </x:c>
      <x:c r="G341" s="174" t="str">
        <x:v>A potentially relevant concept is present, but direct applicability is ambiguous at title/abstract level.</x:v>
      </x:c>
      <x:c r="H341" s="174" t="str">
        <x:v>Human title/abstract adjudication; retrieve full text if relevance remains plausible.</x:v>
      </x:c>
      <x:c r="I341" s="174"/>
      <x:c r="J341" s="174" t="str">
        <x:v>C — Implementation Science</x:v>
      </x:c>
      <x:c r="K341" s="174" t="str">
        <x:v>IDENTIFIED</x:v>
      </x:c>
      <x:c r="L341" s="174" t="str">
        <x:v>Exploring barriers and potential solutions before implementing a scale-up strategy to expand methadone coverage among people who inject drugs in Tajikistan.</x:v>
      </x:c>
      <x:c r="M341" s="174"/>
      <x:c r="N341" s="174" t="str">
        <x:v>O'Hara, George L; Madden, Lynn M; Burkhonov, Abror; Alaei, Arash; Mohsinzoda, Gafur; Bromberg, Daniel J; Abdullozoda, Jamoliddin; Yusufi, Salomudin J; Altice, Frederick L</x:v>
      </x:c>
      <x:c r="O341" s="176" t="n">
        <x:v>2025</x:v>
      </x:c>
      <x:c r="P341" s="174" t="str">
        <x:v>Journal of substance use and addiction treatment</x:v>
      </x:c>
      <x:c r="Q341" s="174" t="str">
        <x:v>Journal Article</x:v>
      </x:c>
      <x:c r="R341" s="174" t="str">
        <x:v>Unclear</x:v>
      </x:c>
      <x:c r="S341" s="174" t="str">
        <x:v>Unknown</x:v>
      </x:c>
      <x:c r="T341" s="174" t="str">
        <x:v>eng</x:v>
      </x:c>
      <x:c r="U341" s="174" t="str">
        <x:v>https://pubmed.ncbi.nlm.nih.gov/40139416/</x:v>
      </x:c>
      <x:c r="V341" s="174" t="str">
        <x:v>10.1016/j.josat.2025.209682</x:v>
      </x:c>
      <x:c r="W341" s="175" t="str">
        <x:f>IF(V341="","",LOWER(SUBSTITUTE(SUBSTITUTE(SUBSTITUTE(SUBSTITUTE(TRIM(V341),"https://doi.org/",""),"http://doi.org/",""),"https://dx.doi.org/",""),"doi:","")))</x:f>
        <x:v>10.1016/j.josat.2025.209682</x:v>
      </x:c>
      <x:c r="X341" s="174" t="str">
        <x:v>40139416</x:v>
      </x:c>
      <x:c r="Y341" s="174" t="str">
        <x:v>PMC13202467</x:v>
      </x:c>
      <x:c r="Z341" s="174"/>
      <x:c r="AA341" s="174" t="str">
        <x:v>PubMed/MEDLINE</x:v>
      </x:c>
      <x:c r="AB341" s="174" t="str">
        <x:v>PUBMED-C-v1.0-2026-08-28</x:v>
      </x:c>
      <x:c r="AC341" s="174" t="str">
        <x:v>SP-PUBMED-C-20260828</x:v>
      </x:c>
      <x:c r="AD341" s="177" t="n">
        <x:v>46262</x:v>
      </x:c>
      <x:c r="AE341" s="177" t="n">
        <x:v>46272</x:v>
      </x:c>
      <x:c r="AF341" s="174" t="str">
        <x:v>KU9PD8PF</x:v>
      </x:c>
      <x:c r="AG341" s="174"/>
      <x:c r="AH341" s="174" t="str">
        <x:v>Tactical Athlete → Operational Readiness Brazil</x:v>
      </x:c>
      <x:c r="AI341" s="174" t="str">
        <x:v>evidence-family:C</x:v>
      </x:c>
      <x:c r="AJ341" s="174"/>
      <x:c r="AK341" s="175" t="str">
        <x:f>IF(AJ341="","",IF(OR(LOWER(AJ341)="brazil",LOWER(AJ341)="brasil"),"Yes","No"))</x:f>
      </x:c>
      <x:c r="AL341" s="174"/>
      <x:c r="AM341" s="174"/>
      <x:c r="AN341" s="174"/>
      <x:c r="AO341" s="178"/>
      <x:c r="AP341" s="174"/>
      <x:c r="AQ341" s="174"/>
      <x:c r="AR341" s="174"/>
      <x:c r="AS341" s="174"/>
      <x:c r="AT341" s="174"/>
      <x:c r="AU341" s="174"/>
      <x:c r="AV341" s="174"/>
      <x:c r="AW341" s="174"/>
      <x:c r="AX341" s="174"/>
      <x:c r="AY341" s="174"/>
      <x:c r="AZ341" s="174"/>
      <x:c r="BA341" s="174"/>
      <x:c r="BB341" s="174"/>
      <x:c r="BC341" s="174"/>
      <x:c r="BD341" s="174"/>
      <x:c r="BE341" s="174"/>
      <x:c r="BF341" s="174"/>
      <x:c r="BG341" s="174"/>
      <x:c r="BH341" s="174"/>
      <x:c r="BI341" s="174"/>
      <x:c r="BJ341" s="174"/>
      <x:c r="BK341" s="174"/>
      <x:c r="BL341" s="174"/>
      <x:c r="BM341" s="174"/>
      <x:c r="BN341" s="174"/>
      <x:c r="BO341" s="174"/>
      <x:c r="BP341" s="174"/>
      <x:c r="BQ341" s="174"/>
      <x:c r="BR341" s="174"/>
      <x:c r="BS341" s="174"/>
      <x:c r="BT341" s="174"/>
      <x:c r="BU341" s="174"/>
      <x:c r="BV341" s="174"/>
      <x:c r="BW341" s="174"/>
      <x:c r="BX341" s="174"/>
      <x:c r="BY341" s="174"/>
      <x:c r="BZ341" s="174"/>
      <x:c r="CA341" s="174"/>
      <x:c r="CB341" s="174"/>
      <x:c r="CC341" s="174"/>
      <x:c r="CD341" s="174"/>
      <x:c r="CE341" s="174"/>
      <x:c r="CF341" s="174"/>
      <x:c r="CG341" s="174"/>
      <x:c r="CH341" s="174"/>
      <x:c r="CI341" s="179"/>
      <x:c r="CJ341" s="174" t="str">
        <x:v>Yes</x:v>
      </x:c>
      <x:c r="CK341" s="174" t="str">
        <x:v>Yes</x:v>
      </x:c>
      <x:c r="CL341" s="174" t="str">
        <x:v>Yes</x:v>
      </x:c>
      <x:c r="CM341" s="174" t="str">
        <x:v>Clear</x:v>
      </x:c>
      <x:c r="CN341" s="174" t="str">
        <x:v>Verified — clear</x:v>
      </x:c>
      <x:c r="CO341" s="177" t="n">
        <x:v>46272</x:v>
      </x:c>
      <x:c r="CP341" s="174" t="str">
        <x:v>https://pubmed.ncbi.nlm.nih.gov/40139416/</x:v>
      </x:c>
      <x:c r="CQ341" s="174"/>
      <x:c r="CR341" s="174"/>
      <x:c r="CS341" s="174"/>
      <x:c r="CT341" s="174"/>
      <x:c r="CU341" s="176"/>
      <x:c r="CV341" s="176"/>
      <x:c r="CW341" s="176"/>
      <x:c r="CX341" s="176"/>
      <x:c r="CY341" s="176"/>
      <x:c r="CZ341" s="176"/>
      <x:c r="DA341" s="176"/>
      <x:c r="DB341" s="175" t="str">
        <x:f>IF(L341="","",IF(AND(COUNT(CU341:DA341)=7,OR(CU341=0,CU341=1,CU341=2),OR(CV341=0,CV341=1,CV341=2),OR(CW341=0,CW341=1,CW341=2),OR(CX341=0,CX341=1,CX341=2),OR(CY341=0,CY341=1,CY341=2),OR(CZ341=0,CZ341=1,CZ341=2),OR(DA341=0,DA341=1,DA341=2)),SUM(CU341:DA341),""))</x:f>
      </x:c>
      <x:c r="DC341" s="180" t="str">
        <x:f>IF(DB341="","",ROUND(DB341/14*10,1))</x:f>
      </x:c>
      <x:c r="DD341" s="174" t="str">
        <x:v>Pending</x:v>
      </x:c>
      <x:c r="DE341" s="175" t="str">
        <x:f>IF(L341="","",IF(DC341="","Pending",IF(DD341="Yes","CONDITIONAL — safety override",IF(DC341&gt;=8,"HIGH",IF(DC341&gt;=5,"CONDITIONAL","LOW")))))</x:f>
        <x:v>Pending</x:v>
      </x:c>
      <x:c r="DF341" s="174" t="str">
        <x:v>Pending screening and full-text appraisal; no transferability judgment made at identification.</x:v>
      </x:c>
      <x:c r="DG341" s="174"/>
      <x:c r="DH341" s="174"/>
      <x:c r="DI341" s="174"/>
      <x:c r="DJ341" s="174"/>
      <x:c r="DK341" s="174"/>
      <x:c r="DL341" s="174"/>
      <x:c r="DM341" s="174"/>
      <x:c r="DN341" s="174"/>
      <x:c r="DO341" s="174"/>
      <x:c r="DP341" s="174"/>
      <x:c r="DQ341" s="174"/>
      <x:c r="DR341" s="174"/>
      <x:c r="DS341" s="174"/>
      <x:c r="DT341" s="174"/>
      <x:c r="DU341" s="174"/>
      <x:c r="DV341" s="174"/>
      <x:c r="DW341" s="174"/>
      <x:c r="DX341" s="174"/>
      <x:c r="DY341" s="174"/>
      <x:c r="DZ341" s="174" t="str">
        <x:v>Title/abstract information is insufficient for a substantive scientific, causal, transferability or institutional claim.</x:v>
      </x:c>
      <x:c r="EA341" s="174" t="str">
        <x:v>Pending</x:v>
      </x:c>
      <x:c r="EB341" s="175" t="str">
        <x:f>IF(L341="","",IF(EC341="READY","Yes","No / Pending"))</x:f>
        <x:v>No / Pending</x:v>
      </x:c>
      <x:c r="EC341" s="174" t="str">
        <x:f>IF(L341="","",IF(OR(ISNUMBER(SEARCH("Retracted Publication",Q341)),CM341="Retracted",CN341="Retracted",CM341="Expression of Concern",CN341="Expression of Concern",F341="Not used",CG341="Critical",CH341="High",CH341="Critical"),"BLOCKED — integrity or use restriction",IF(AND(CJ341="Yes",CK341="Yes",CL341="Yes"),IF(AND(CM341="Clear",CN341="Verified — clear"),IF(AND(AND(LEN(TRIM(CF341))&gt;0,LEFT(LOWER(TRIM(CF341)),7)&lt;&gt;"pending"),OR(CG341="High",CG341="Moderate"),OR(CH341="Low",CH341="Some concerns",CH341="Not applicable")),IF(AND(DD341="No",OR(DE341="HIGH",DE341="CONDITIONAL"),AND(LEN(TRIM(DF341))&gt;0,LEFT(LOWER(TRIM(DF341)),7)&lt;&gt;"pending")),IF(AND(AND(LEN(TRIM(DT341))&gt;0,LEFT(LOWER(TRIM(DT341)),7)&lt;&gt;"pending"),AND(LEN(TRIM(DU341))&gt;0,LEFT(LOWER(TRIM(DU341)),7)&lt;&gt;"pending"),OR(AND(LEN(TRIM(DV341))&gt;0,LEFT(LOWER(TRIM(DV341)),7)&lt;&gt;"pending"),AND(LEN(TRIM(DW341))&gt;0,LEFT(LOWER(TRIM(DW341)),7)&lt;&gt;"pending")),AND(LEN(TRIM(DX341))&gt;0,LEFT(LOWER(TRIM(DX341)),7)&lt;&gt;"pending")),IF(AND(F341="Claim-ready",OR(EA341="Strong",EA341="Moderate"),AND(LEN(TRIM(G341))&gt;0,LEFT(LOWER(TRIM(G341)),7)&lt;&gt;"pending"),G341&lt;&gt;"No substantive use decision is permitted from identification metadata alone.",AND(LEN(TRIM(DZ341))&gt;0,LEFT(LOWER(TRIM(DZ341)),7)&lt;&gt;"pending"),DZ341&lt;&gt;"Identification metadata alone does not permit any substantive scientific, causal, operational, or institutional claim.",AND(LEN(TRIM(EI341))&gt;0,LEFT(LOWER(TRIM(EI341)),7)&lt;&gt;"pending"),ISNUMBER(EH341),EH341&gt;0),"READY","PENDING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1" s="174" t="str">
        <x:v>Pending</x:v>
      </x:c>
      <x:c r="EE341" s="174"/>
      <x:c r="EF341" s="174" t="str">
        <x:v>Pending</x:v>
      </x:c>
      <x:c r="EG341" s="174" t="str">
        <x:v>Pending</x:v>
      </x:c>
      <x:c r="EH341" s="177"/>
      <x:c r="EI341" s="500"/>
      <x:c r="EJ341" s="174"/>
      <x:c r="EK341" s="174" t="str">
        <x:v>Pending</x:v>
      </x:c>
      <x:c r="EL341" s="177" t="n">
        <x:v>46272</x:v>
      </x:c>
      <x:c r="EM341" s="174" t="str">
        <x:v>Production PubMed record imported and reconciled to Zotero item KU9PD8PF;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41" s="181" t="n">
        <x:f>IF(L341="","",(IF(N341&lt;&gt;"",1,0)+IF(O341&lt;&gt;"",1,0)+IF(AJ341&lt;&gt;"",1,0)+IF(AU341&lt;&gt;"",1,0)+IF(BE341&lt;&gt;"",1,0)+IF(CF341&lt;&gt;"",1,0)+IF(CJ341="Yes",1,0)+IF(CL341="Yes",1,0)+IF(DE341&lt;&gt;"Pending",1,0)+IF(F341&lt;&gt;"",1,0)+IF(DZ341&lt;&gt;"",1,0)+IF(EI341&lt;&gt;"",1,0))/12)</x:f>
        <x:v>0.5</x:v>
      </x:c>
    </x:row>
    <x:row r="342">
      <x:c r="A342" s="175" t="str">
        <x:v>EV-0339</x:v>
      </x:c>
      <x:c r="B342" s="174" t="str">
        <x:v>Integrity check</x:v>
      </x:c>
      <x:c r="C342" s="175" t="str">
        <x:f>IF(L342="","",IF(LEFT(EC342,7)="BLOCKED","🔴 Do not use for conclusion",IF(EB342="Yes","🟢 Claim-ready","🟡 Caution / context")))</x:f>
        <x:v>🟡 Caution / context</x:v>
      </x:c>
      <x:c r="D342" s="174" t="str">
        <x:f>IF(L342="","",EC342)</x:f>
        <x:v>PENDING — appropriate appraisal</x:v>
      </x:c>
      <x:c r="E342" s="174" t="str">
        <x:v>P3 — Medium</x:v>
      </x:c>
      <x:c r="F342" s="174" t="str">
        <x:v>Pending</x:v>
      </x:c>
      <x:c r="G342" s="174" t="str">
        <x:v>Title/abstract identify an explicit tactical/public-safety context and readiness domain; retain for full-text assessment.</x:v>
      </x:c>
      <x:c r="H342" s="174" t="str">
        <x:v>Obtain and review lawful full text; confirm human adjudication; then select a design-specific appraisal instrument.</x:v>
      </x:c>
      <x:c r="I342" s="174"/>
      <x:c r="J342" s="174" t="str">
        <x:v>A — Core</x:v>
      </x:c>
      <x:c r="K342" s="174" t="str">
        <x:v>IDENTIFIED</x:v>
      </x:c>
      <x:c r="L342" s="174" t="str">
        <x:v>Effects of a 30 K Military Loaded Carriage on the Neuromuscular System in Spanish Army Marines.</x:v>
      </x:c>
      <x:c r="M342" s="174"/>
      <x:c r="N342" s="174" t="str">
        <x:v>Caceres-Diego, Beltran; Marin-Pagan, Cristian; Martinez de Banos, Pablo; Alcaraz, Pedro E</x:v>
      </x:c>
      <x:c r="O342" s="176" t="n">
        <x:v>2025</x:v>
      </x:c>
      <x:c r="P342" s="174" t="str">
        <x:v>Sports (Basel, Switzerland)</x:v>
      </x:c>
      <x:c r="Q342" s="174" t="str">
        <x:v>Journal Article</x:v>
      </x:c>
      <x:c r="R342" s="174" t="str">
        <x:v>Unclear</x:v>
      </x:c>
      <x:c r="S342" s="174" t="str">
        <x:v>Unknown</x:v>
      </x:c>
      <x:c r="T342" s="174" t="str">
        <x:v>eng</x:v>
      </x:c>
      <x:c r="U342" s="174" t="str">
        <x:v>https://pubmed.ncbi.nlm.nih.gov/40137800/</x:v>
      </x:c>
      <x:c r="V342" s="174" t="str">
        <x:v>10.3390/sports13030076</x:v>
      </x:c>
      <x:c r="W342" s="175" t="str">
        <x:f>IF(V342="","",LOWER(SUBSTITUTE(SUBSTITUTE(SUBSTITUTE(SUBSTITUTE(TRIM(V342),"https://doi.org/",""),"http://doi.org/",""),"https://dx.doi.org/",""),"doi:","")))</x:f>
        <x:v>10.3390/sports13030076</x:v>
      </x:c>
      <x:c r="X342" s="174" t="str">
        <x:v>40137800</x:v>
      </x:c>
      <x:c r="Y342" s="174" t="str">
        <x:v>PMC11945795</x:v>
      </x:c>
      <x:c r="Z342" s="174"/>
      <x:c r="AA342" s="174" t="str">
        <x:v>PubMed/MEDLINE</x:v>
      </x:c>
      <x:c r="AB342" s="174" t="str">
        <x:v>PUBMED-A-v1.0-2026-08-28</x:v>
      </x:c>
      <x:c r="AC342" s="174" t="str">
        <x:v>SP-PUBMED-A-20260828</x:v>
      </x:c>
      <x:c r="AD342" s="177" t="n">
        <x:v>46262</x:v>
      </x:c>
      <x:c r="AE342" s="177" t="n">
        <x:v>46272</x:v>
      </x:c>
      <x:c r="AF342" s="174" t="str">
        <x:v>ISUE8UNR</x:v>
      </x:c>
      <x:c r="AG342" s="174"/>
      <x:c r="AH342" s="174" t="str">
        <x:v>Tactical Athlete → Operational Readiness Brazil</x:v>
      </x:c>
      <x:c r="AI342" s="174" t="str">
        <x:v>evidence-family:A</x:v>
      </x:c>
      <x:c r="AJ342" s="174"/>
      <x:c r="AK342" s="175" t="str">
        <x:f>IF(AJ342="","",IF(OR(LOWER(AJ342)="brazil",LOWER(AJ342)="brasil"),"Yes","No"))</x:f>
      </x:c>
      <x:c r="AL342" s="174"/>
      <x:c r="AM342" s="174"/>
      <x:c r="AN342" s="174"/>
      <x:c r="AO342" s="178"/>
      <x:c r="AP342" s="174"/>
      <x:c r="AQ342" s="174"/>
      <x:c r="AR342" s="174"/>
      <x:c r="AS342" s="174"/>
      <x:c r="AT342" s="174"/>
      <x:c r="AU342" s="174"/>
      <x:c r="AV342" s="174"/>
      <x:c r="AW342" s="174"/>
      <x:c r="AX342" s="174"/>
      <x:c r="AY342" s="174"/>
      <x:c r="AZ342" s="174"/>
      <x:c r="BA342" s="174"/>
      <x:c r="BB342" s="174"/>
      <x:c r="BC342" s="174"/>
      <x:c r="BD342" s="174"/>
      <x:c r="BE342" s="174"/>
      <x:c r="BF342" s="174"/>
      <x:c r="BG342" s="174"/>
      <x:c r="BH342" s="174"/>
      <x:c r="BI342" s="174"/>
      <x:c r="BJ342" s="174"/>
      <x:c r="BK342" s="174"/>
      <x:c r="BL342" s="174"/>
      <x:c r="BM342" s="174"/>
      <x:c r="BN342" s="174"/>
      <x:c r="BO342" s="174"/>
      <x:c r="BP342" s="174"/>
      <x:c r="BQ342" s="174"/>
      <x:c r="BR342" s="174"/>
      <x:c r="BS342" s="174"/>
      <x:c r="BT342" s="174"/>
      <x:c r="BU342" s="174"/>
      <x:c r="BV342" s="174"/>
      <x:c r="BW342" s="174"/>
      <x:c r="BX342" s="174"/>
      <x:c r="BY342" s="174"/>
      <x:c r="BZ342" s="174"/>
      <x:c r="CA342" s="174"/>
      <x:c r="CB342" s="174"/>
      <x:c r="CC342" s="174"/>
      <x:c r="CD342" s="174"/>
      <x:c r="CE342" s="174"/>
      <x:c r="CF342" s="174"/>
      <x:c r="CG342" s="174"/>
      <x:c r="CH342" s="174"/>
      <x:c r="CI342" s="179"/>
      <x:c r="CJ342" s="174" t="str">
        <x:v>Yes</x:v>
      </x:c>
      <x:c r="CK342" s="174" t="str">
        <x:v>Yes</x:v>
      </x:c>
      <x:c r="CL342" s="174" t="str">
        <x:v>Yes</x:v>
      </x:c>
      <x:c r="CM342" s="174" t="str">
        <x:v>Clear</x:v>
      </x:c>
      <x:c r="CN342" s="174" t="str">
        <x:v>Verified — clear</x:v>
      </x:c>
      <x:c r="CO342" s="177" t="n">
        <x:v>46272</x:v>
      </x:c>
      <x:c r="CP342" s="174" t="str">
        <x:v>https://pubmed.ncbi.nlm.nih.gov/40137800/</x:v>
      </x:c>
      <x:c r="CQ342" s="174"/>
      <x:c r="CR342" s="174"/>
      <x:c r="CS342" s="174"/>
      <x:c r="CT342" s="174"/>
      <x:c r="CU342" s="176"/>
      <x:c r="CV342" s="176"/>
      <x:c r="CW342" s="176"/>
      <x:c r="CX342" s="176"/>
      <x:c r="CY342" s="176"/>
      <x:c r="CZ342" s="176"/>
      <x:c r="DA342" s="176"/>
      <x:c r="DB342" s="175" t="str">
        <x:f>IF(L342="","",IF(AND(COUNT(CU342:DA342)=7,OR(CU342=0,CU342=1,CU342=2),OR(CV342=0,CV342=1,CV342=2),OR(CW342=0,CW342=1,CW342=2),OR(CX342=0,CX342=1,CX342=2),OR(CY342=0,CY342=1,CY342=2),OR(CZ342=0,CZ342=1,CZ342=2),OR(DA342=0,DA342=1,DA342=2)),SUM(CU342:DA342),""))</x:f>
      </x:c>
      <x:c r="DC342" s="180" t="str">
        <x:f>IF(DB342="","",ROUND(DB342/14*10,1))</x:f>
      </x:c>
      <x:c r="DD342" s="174" t="str">
        <x:v>Pending</x:v>
      </x:c>
      <x:c r="DE342" s="175" t="str">
        <x:f>IF(L342="","",IF(DC342="","Pending",IF(DD342="Yes","CONDITIONAL — safety override",IF(DC342&gt;=8,"HIGH",IF(DC342&gt;=5,"CONDITIONAL","LOW")))))</x:f>
        <x:v>Pending</x:v>
      </x:c>
      <x:c r="DF342" s="174" t="str">
        <x:v>Pending screening and full-text appraisal; no transferability judgment made at identification.</x:v>
      </x:c>
      <x:c r="DG342" s="174"/>
      <x:c r="DH342" s="174"/>
      <x:c r="DI342" s="174"/>
      <x:c r="DJ342" s="174"/>
      <x:c r="DK342" s="174"/>
      <x:c r="DL342" s="174"/>
      <x:c r="DM342" s="174"/>
      <x:c r="DN342" s="174"/>
      <x:c r="DO342" s="174"/>
      <x:c r="DP342" s="174"/>
      <x:c r="DQ342" s="174"/>
      <x:c r="DR342" s="174"/>
      <x:c r="DS342" s="174"/>
      <x:c r="DT342" s="174"/>
      <x:c r="DU342" s="174"/>
      <x:c r="DV342" s="174"/>
      <x:c r="DW342" s="174"/>
      <x:c r="DX342" s="174"/>
      <x:c r="DY342" s="174"/>
      <x:c r="DZ342" s="174" t="str">
        <x:v>Title/abstract screening alone does not establish effectiveness, causality, methodological quality, transferability to Brazilian public safety or an institutional recommendation.</x:v>
      </x:c>
      <x:c r="EA342" s="174" t="str">
        <x:v>Pending</x:v>
      </x:c>
      <x:c r="EB342" s="175" t="str">
        <x:f>IF(L342="","",IF(EC342="READY","Yes","No / Pending"))</x:f>
        <x:v>No / Pending</x:v>
      </x:c>
      <x:c r="EC342" s="174" t="str">
        <x:f>IF(L342="","",IF(OR(ISNUMBER(SEARCH("Retracted Publication",Q342)),CM342="Retracted",CN342="Retracted",CM342="Expression of Concern",CN342="Expression of Concern",F342="Not used",CG342="Critical",CH342="High",CH342="Critical"),"BLOCKED — integrity or use restriction",IF(AND(CJ342="Yes",CK342="Yes",CL342="Yes"),IF(AND(CM342="Clear",CN342="Verified — clear"),IF(AND(AND(LEN(TRIM(CF342))&gt;0,LEFT(LOWER(TRIM(CF342)),7)&lt;&gt;"pending"),OR(CG342="High",CG342="Moderate"),OR(CH342="Low",CH342="Some concerns",CH342="Not applicable")),IF(AND(DD342="No",OR(DE342="HIGH",DE342="CONDITIONAL"),AND(LEN(TRIM(DF342))&gt;0,LEFT(LOWER(TRIM(DF342)),7)&lt;&gt;"pending")),IF(AND(AND(LEN(TRIM(DT342))&gt;0,LEFT(LOWER(TRIM(DT342)),7)&lt;&gt;"pending"),AND(LEN(TRIM(DU342))&gt;0,LEFT(LOWER(TRIM(DU342)),7)&lt;&gt;"pending"),OR(AND(LEN(TRIM(DV342))&gt;0,LEFT(LOWER(TRIM(DV342)),7)&lt;&gt;"pending"),AND(LEN(TRIM(DW342))&gt;0,LEFT(LOWER(TRIM(DW342)),7)&lt;&gt;"pending")),AND(LEN(TRIM(DX342))&gt;0,LEFT(LOWER(TRIM(DX342)),7)&lt;&gt;"pending")),IF(AND(F342="Claim-ready",OR(EA342="Strong",EA342="Moderate"),AND(LEN(TRIM(G342))&gt;0,LEFT(LOWER(TRIM(G342)),7)&lt;&gt;"pending"),G342&lt;&gt;"No substantive use decision is permitted from identification metadata alone.",AND(LEN(TRIM(DZ342))&gt;0,LEFT(LOWER(TRIM(DZ342)),7)&lt;&gt;"pending"),DZ342&lt;&gt;"Identification metadata alone does not permit any substantive scientific, causal, operational, or institutional claim.",AND(LEN(TRIM(EI342))&gt;0,LEFT(LOWER(TRIM(EI342)),7)&lt;&gt;"pending"),ISNUMBER(EH342),EH342&gt;0),"READY","PENDING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2" s="174" t="str">
        <x:v>Pending</x:v>
      </x:c>
      <x:c r="EE342" s="174"/>
      <x:c r="EF342" s="174" t="str">
        <x:v>Pending</x:v>
      </x:c>
      <x:c r="EG342" s="174" t="str">
        <x:v>Pending</x:v>
      </x:c>
      <x:c r="EH342" s="177"/>
      <x:c r="EI342" s="500"/>
      <x:c r="EJ342" s="174"/>
      <x:c r="EK342" s="174" t="str">
        <x:v>Pending</x:v>
      </x:c>
      <x:c r="EL342" s="177" t="n">
        <x:v>46272</x:v>
      </x:c>
      <x:c r="EM342" s="174" t="str">
        <x:v>Production PubMed record imported and reconciled to Zotero item ISUE8UNR;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2" s="181" t="n">
        <x:f>IF(L342="","",(IF(N342&lt;&gt;"",1,0)+IF(O342&lt;&gt;"",1,0)+IF(AJ342&lt;&gt;"",1,0)+IF(AU342&lt;&gt;"",1,0)+IF(BE342&lt;&gt;"",1,0)+IF(CF342&lt;&gt;"",1,0)+IF(CJ342="Yes",1,0)+IF(CL342="Yes",1,0)+IF(DE342&lt;&gt;"Pending",1,0)+IF(F342&lt;&gt;"",1,0)+IF(DZ342&lt;&gt;"",1,0)+IF(EI342&lt;&gt;"",1,0))/12)</x:f>
        <x:v>0.5</x:v>
      </x:c>
    </x:row>
    <x:row r="343">
      <x:c r="A343" s="175" t="str">
        <x:v>EV-0340</x:v>
      </x:c>
      <x:c r="B343" s="174" t="str">
        <x:v>Integrity check</x:v>
      </x:c>
      <x:c r="C343" s="175" t="str">
        <x:f>IF(L343="","",IF(LEFT(EC343,7)="BLOCKED","🔴 Do not use for conclusion",IF(EB343="Yes","🟢 Claim-ready","🟡 Caution / context")))</x:f>
        <x:v>🟡 Caution / context</x:v>
      </x:c>
      <x:c r="D343" s="174" t="str">
        <x:f>IF(L343="","",EC343)</x:f>
        <x:v>PENDING — appropriate appraisal</x:v>
      </x:c>
      <x:c r="E343" s="174" t="str">
        <x:v>P3 — Medium</x:v>
      </x:c>
      <x:c r="F343" s="174" t="str">
        <x:v>Pending</x:v>
      </x:c>
      <x:c r="G343" s="174" t="str">
        <x:v>Title/abstract identify an explicit tactical/public-safety context and readiness domain; retain for full-text assessment.</x:v>
      </x:c>
      <x:c r="H343" s="174" t="str">
        <x:v>Obtain and review lawful full text; confirm human adjudication; then select a design-specific appraisal instrument.</x:v>
      </x:c>
      <x:c r="I343" s="174"/>
      <x:c r="J343" s="174" t="str">
        <x:v>A — Core</x:v>
      </x:c>
      <x:c r="K343" s="174" t="str">
        <x:v>IDENTIFIED</x:v>
      </x:c>
      <x:c r="L343" s="174" t="str">
        <x:v>Objective Turning Measures Improve Diagnostic Accuracy and Relate to Simulated Real-World Mobility/Combat Readiness in Chronic Mild Traumatic Brain Injury.</x:v>
      </x:c>
      <x:c r="M343" s="174"/>
      <x:c r="N343" s="174" t="str">
        <x:v>Fino, Peter C; Antonellis, Prokopios; Parrington, Lucy; Weightman, Margaret M; Dibble, Leland E; Lester, Mark E; Hoppes, Carrie W; King, Laurie A</x:v>
      </x:c>
      <x:c r="O343" s="176" t="n">
        <x:v>2025</x:v>
      </x:c>
      <x:c r="P343" s="174" t="str">
        <x:v>Journal of neurotrauma</x:v>
      </x:c>
      <x:c r="Q343" s="174" t="str">
        <x:v>Journal Article</x:v>
      </x:c>
      <x:c r="R343" s="174" t="str">
        <x:v>Unclear</x:v>
      </x:c>
      <x:c r="S343" s="174" t="str">
        <x:v>Unknown</x:v>
      </x:c>
      <x:c r="T343" s="174" t="str">
        <x:v>eng</x:v>
      </x:c>
      <x:c r="U343" s="174" t="str">
        <x:v>https://pubmed.ncbi.nlm.nih.gov/40135290/</x:v>
      </x:c>
      <x:c r="V343" s="174" t="str">
        <x:v>10.1089/neu.2024.0127</x:v>
      </x:c>
      <x:c r="W343" s="175" t="str">
        <x:f>IF(V343="","",LOWER(SUBSTITUTE(SUBSTITUTE(SUBSTITUTE(SUBSTITUTE(TRIM(V343),"https://doi.org/",""),"http://doi.org/",""),"https://dx.doi.org/",""),"doi:","")))</x:f>
        <x:v>10.1089/neu.2024.0127</x:v>
      </x:c>
      <x:c r="X343" s="174" t="str">
        <x:v>40135290</x:v>
      </x:c>
      <x:c r="Y343" s="174" t="str">
        <x:v>PMC12169904</x:v>
      </x:c>
      <x:c r="Z343" s="174"/>
      <x:c r="AA343" s="174" t="str">
        <x:v>PubMed/MEDLINE</x:v>
      </x:c>
      <x:c r="AB343" s="174" t="str">
        <x:v>PUBMED-A-v1.0-2026-08-28</x:v>
      </x:c>
      <x:c r="AC343" s="174" t="str">
        <x:v>SP-PUBMED-A-20260828</x:v>
      </x:c>
      <x:c r="AD343" s="177" t="n">
        <x:v>46262</x:v>
      </x:c>
      <x:c r="AE343" s="177" t="n">
        <x:v>46272</x:v>
      </x:c>
      <x:c r="AF343" s="174" t="str">
        <x:v>F38SN2AG</x:v>
      </x:c>
      <x:c r="AG343" s="174"/>
      <x:c r="AH343" s="174" t="str">
        <x:v>Tactical Athlete → Operational Readiness Brazil</x:v>
      </x:c>
      <x:c r="AI343" s="174" t="str">
        <x:v>evidence-family:A</x:v>
      </x:c>
      <x:c r="AJ343" s="174"/>
      <x:c r="AK343" s="175" t="str">
        <x:f>IF(AJ343="","",IF(OR(LOWER(AJ343)="brazil",LOWER(AJ343)="brasil"),"Yes","No"))</x:f>
      </x:c>
      <x:c r="AL343" s="174"/>
      <x:c r="AM343" s="174"/>
      <x:c r="AN343" s="174"/>
      <x:c r="AO343" s="178"/>
      <x:c r="AP343" s="174"/>
      <x:c r="AQ343" s="174"/>
      <x:c r="AR343" s="174"/>
      <x:c r="AS343" s="174"/>
      <x:c r="AT343" s="174"/>
      <x:c r="AU343" s="174"/>
      <x:c r="AV343" s="174"/>
      <x:c r="AW343" s="174"/>
      <x:c r="AX343" s="174"/>
      <x:c r="AY343" s="174"/>
      <x:c r="AZ343" s="174"/>
      <x:c r="BA343" s="174"/>
      <x:c r="BB343" s="174"/>
      <x:c r="BC343" s="174"/>
      <x:c r="BD343" s="174"/>
      <x:c r="BE343" s="174"/>
      <x:c r="BF343" s="174"/>
      <x:c r="BG343" s="174"/>
      <x:c r="BH343" s="174"/>
      <x:c r="BI343" s="174"/>
      <x:c r="BJ343" s="174"/>
      <x:c r="BK343" s="174"/>
      <x:c r="BL343" s="174"/>
      <x:c r="BM343" s="174"/>
      <x:c r="BN343" s="174"/>
      <x:c r="BO343" s="174"/>
      <x:c r="BP343" s="174"/>
      <x:c r="BQ343" s="174"/>
      <x:c r="BR343" s="174"/>
      <x:c r="BS343" s="174"/>
      <x:c r="BT343" s="174"/>
      <x:c r="BU343" s="174"/>
      <x:c r="BV343" s="174"/>
      <x:c r="BW343" s="174"/>
      <x:c r="BX343" s="174"/>
      <x:c r="BY343" s="174"/>
      <x:c r="BZ343" s="174"/>
      <x:c r="CA343" s="174"/>
      <x:c r="CB343" s="174"/>
      <x:c r="CC343" s="174"/>
      <x:c r="CD343" s="174"/>
      <x:c r="CE343" s="174"/>
      <x:c r="CF343" s="174"/>
      <x:c r="CG343" s="174"/>
      <x:c r="CH343" s="174"/>
      <x:c r="CI343" s="179"/>
      <x:c r="CJ343" s="174" t="str">
        <x:v>Yes</x:v>
      </x:c>
      <x:c r="CK343" s="174" t="str">
        <x:v>Yes</x:v>
      </x:c>
      <x:c r="CL343" s="174" t="str">
        <x:v>Yes</x:v>
      </x:c>
      <x:c r="CM343" s="174" t="str">
        <x:v>Clear</x:v>
      </x:c>
      <x:c r="CN343" s="174" t="str">
        <x:v>Verified — clear</x:v>
      </x:c>
      <x:c r="CO343" s="177" t="n">
        <x:v>46272</x:v>
      </x:c>
      <x:c r="CP343" s="174" t="str">
        <x:v>https://pubmed.ncbi.nlm.nih.gov/40135290/</x:v>
      </x:c>
      <x:c r="CQ343" s="174"/>
      <x:c r="CR343" s="174"/>
      <x:c r="CS343" s="174"/>
      <x:c r="CT343" s="174"/>
      <x:c r="CU343" s="176"/>
      <x:c r="CV343" s="176"/>
      <x:c r="CW343" s="176"/>
      <x:c r="CX343" s="176"/>
      <x:c r="CY343" s="176"/>
      <x:c r="CZ343" s="176"/>
      <x:c r="DA343" s="176"/>
      <x:c r="DB343" s="175" t="str">
        <x:f>IF(L343="","",IF(AND(COUNT(CU343:DA343)=7,OR(CU343=0,CU343=1,CU343=2),OR(CV343=0,CV343=1,CV343=2),OR(CW343=0,CW343=1,CW343=2),OR(CX343=0,CX343=1,CX343=2),OR(CY343=0,CY343=1,CY343=2),OR(CZ343=0,CZ343=1,CZ343=2),OR(DA343=0,DA343=1,DA343=2)),SUM(CU343:DA343),""))</x:f>
      </x:c>
      <x:c r="DC343" s="180" t="str">
        <x:f>IF(DB343="","",ROUND(DB343/14*10,1))</x:f>
      </x:c>
      <x:c r="DD343" s="174" t="str">
        <x:v>Pending</x:v>
      </x:c>
      <x:c r="DE343" s="175" t="str">
        <x:f>IF(L343="","",IF(DC343="","Pending",IF(DD343="Yes","CONDITIONAL — safety override",IF(DC343&gt;=8,"HIGH",IF(DC343&gt;=5,"CONDITIONAL","LOW")))))</x:f>
        <x:v>Pending</x:v>
      </x:c>
      <x:c r="DF343" s="174" t="str">
        <x:v>Pending screening and full-text appraisal; no transferability judgment made at identification.</x:v>
      </x:c>
      <x:c r="DG343" s="174"/>
      <x:c r="DH343" s="174"/>
      <x:c r="DI343" s="174"/>
      <x:c r="DJ343" s="174"/>
      <x:c r="DK343" s="174"/>
      <x:c r="DL343" s="174"/>
      <x:c r="DM343" s="174"/>
      <x:c r="DN343" s="174"/>
      <x:c r="DO343" s="174"/>
      <x:c r="DP343" s="174"/>
      <x:c r="DQ343" s="174"/>
      <x:c r="DR343" s="174"/>
      <x:c r="DS343" s="174"/>
      <x:c r="DT343" s="174"/>
      <x:c r="DU343" s="174"/>
      <x:c r="DV343" s="174"/>
      <x:c r="DW343" s="174"/>
      <x:c r="DX343" s="174"/>
      <x:c r="DY343" s="174"/>
      <x:c r="DZ343" s="174" t="str">
        <x:v>Title/abstract screening alone does not establish effectiveness, causality, methodological quality, transferability to Brazilian public safety or an institutional recommendation.</x:v>
      </x:c>
      <x:c r="EA343" s="174" t="str">
        <x:v>Pending</x:v>
      </x:c>
      <x:c r="EB343" s="175" t="str">
        <x:f>IF(L343="","",IF(EC343="READY","Yes","No / Pending"))</x:f>
        <x:v>No / Pending</x:v>
      </x:c>
      <x:c r="EC343" s="174" t="str">
        <x:f>IF(L343="","",IF(OR(ISNUMBER(SEARCH("Retracted Publication",Q343)),CM343="Retracted",CN343="Retracted",CM343="Expression of Concern",CN343="Expression of Concern",F343="Not used",CG343="Critical",CH343="High",CH343="Critical"),"BLOCKED — integrity or use restriction",IF(AND(CJ343="Yes",CK343="Yes",CL343="Yes"),IF(AND(CM343="Clear",CN343="Verified — clear"),IF(AND(AND(LEN(TRIM(CF343))&gt;0,LEFT(LOWER(TRIM(CF343)),7)&lt;&gt;"pending"),OR(CG343="High",CG343="Moderate"),OR(CH343="Low",CH343="Some concerns",CH343="Not applicable")),IF(AND(DD343="No",OR(DE343="HIGH",DE343="CONDITIONAL"),AND(LEN(TRIM(DF343))&gt;0,LEFT(LOWER(TRIM(DF343)),7)&lt;&gt;"pending")),IF(AND(AND(LEN(TRIM(DT343))&gt;0,LEFT(LOWER(TRIM(DT343)),7)&lt;&gt;"pending"),AND(LEN(TRIM(DU343))&gt;0,LEFT(LOWER(TRIM(DU343)),7)&lt;&gt;"pending"),OR(AND(LEN(TRIM(DV343))&gt;0,LEFT(LOWER(TRIM(DV343)),7)&lt;&gt;"pending"),AND(LEN(TRIM(DW343))&gt;0,LEFT(LOWER(TRIM(DW343)),7)&lt;&gt;"pending")),AND(LEN(TRIM(DX343))&gt;0,LEFT(LOWER(TRIM(DX343)),7)&lt;&gt;"pending")),IF(AND(F343="Claim-ready",OR(EA343="Strong",EA343="Moderate"),AND(LEN(TRIM(G343))&gt;0,LEFT(LOWER(TRIM(G343)),7)&lt;&gt;"pending"),G343&lt;&gt;"No substantive use decision is permitted from identification metadata alone.",AND(LEN(TRIM(DZ343))&gt;0,LEFT(LOWER(TRIM(DZ343)),7)&lt;&gt;"pending"),DZ343&lt;&gt;"Identification metadata alone does not permit any substantive scientific, causal, operational, or institutional claim.",AND(LEN(TRIM(EI343))&gt;0,LEFT(LOWER(TRIM(EI343)),7)&lt;&gt;"pending"),ISNUMBER(EH343),EH343&gt;0),"READY","PENDING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3" s="174" t="str">
        <x:v>Pending</x:v>
      </x:c>
      <x:c r="EE343" s="174"/>
      <x:c r="EF343" s="174" t="str">
        <x:v>Pending</x:v>
      </x:c>
      <x:c r="EG343" s="174" t="str">
        <x:v>Pending</x:v>
      </x:c>
      <x:c r="EH343" s="177"/>
      <x:c r="EI343" s="500"/>
      <x:c r="EJ343" s="174"/>
      <x:c r="EK343" s="174" t="str">
        <x:v>Pending</x:v>
      </x:c>
      <x:c r="EL343" s="177" t="n">
        <x:v>46272</x:v>
      </x:c>
      <x:c r="EM343" s="174" t="str">
        <x:v>Production PubMed record imported and reconciled to Zotero item F38SN2AG;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3" s="181" t="n">
        <x:f>IF(L343="","",(IF(N343&lt;&gt;"",1,0)+IF(O343&lt;&gt;"",1,0)+IF(AJ343&lt;&gt;"",1,0)+IF(AU343&lt;&gt;"",1,0)+IF(BE343&lt;&gt;"",1,0)+IF(CF343&lt;&gt;"",1,0)+IF(CJ343="Yes",1,0)+IF(CL343="Yes",1,0)+IF(DE343&lt;&gt;"Pending",1,0)+IF(F343&lt;&gt;"",1,0)+IF(DZ343&lt;&gt;"",1,0)+IF(EI343&lt;&gt;"",1,0))/12)</x:f>
        <x:v>0.5</x:v>
      </x:c>
    </x:row>
    <x:row r="344">
      <x:c r="A344" s="175" t="str">
        <x:v>EV-0341</x:v>
      </x:c>
      <x:c r="B344" s="174" t="str">
        <x:v>Integrity check</x:v>
      </x:c>
      <x:c r="C344" s="175" t="str">
        <x:f>IF(L344="","",IF(LEFT(EC344,7)="BLOCKED","🔴 Do not use for conclusion",IF(EB344="Yes","🟢 Claim-ready","🟡 Caution / context")))</x:f>
        <x:v>🟡 Caution / context</x:v>
      </x:c>
      <x:c r="D344" s="174" t="str">
        <x:f>IF(L344="","",EC344)</x:f>
        <x:v>PENDING — appropriate appraisal</x:v>
      </x:c>
      <x:c r="E344" s="174" t="str">
        <x:v>P3 — Medium</x:v>
      </x:c>
      <x:c r="F344" s="174" t="str">
        <x:v>Pending</x:v>
      </x:c>
      <x:c r="G344" s="174" t="str">
        <x:v>A potentially relevant concept is present, but direct applicability is ambiguous at title/abstract level.</x:v>
      </x:c>
      <x:c r="H344" s="174" t="str">
        <x:v>Human title/abstract adjudication; retrieve full text if relevance remains plausible.</x:v>
      </x:c>
      <x:c r="I344" s="174"/>
      <x:c r="J344" s="174" t="str">
        <x:v>A — Core</x:v>
      </x:c>
      <x:c r="K344" s="174" t="str">
        <x:v>IDENTIFIED</x:v>
      </x:c>
      <x:c r="L344" s="174" t="str">
        <x:v>Avatar-Based Health Education: Applying Self-determination Theory to Promote Preventative Care in U.S. Military Service Members.</x:v>
      </x:c>
      <x:c r="M344" s="174"/>
      <x:c r="N344" s="174" t="str">
        <x:v>Barrientos, Stephanie A; Van Arsdale, Stephanie; Messina, Lauren; Bernhardt, Jaime S; Deuster, Patricia A; Shell, Donald</x:v>
      </x:c>
      <x:c r="O344" s="176" t="n">
        <x:v>2026</x:v>
      </x:c>
      <x:c r="P344" s="174" t="str">
        <x:v>Military medicine</x:v>
      </x:c>
      <x:c r="Q344" s="174" t="str">
        <x:v>Journal Article; Research Support, U.S. Gov't, Non-P.H.S.</x:v>
      </x:c>
      <x:c r="R344" s="174" t="str">
        <x:v>Unclear</x:v>
      </x:c>
      <x:c r="S344" s="174" t="str">
        <x:v>Unknown</x:v>
      </x:c>
      <x:c r="T344" s="174" t="str">
        <x:v>eng</x:v>
      </x:c>
      <x:c r="U344" s="174" t="str">
        <x:v>https://pubmed.ncbi.nlm.nih.gov/40126894/</x:v>
      </x:c>
      <x:c r="V344" s="174" t="str">
        <x:v>10.1093/milmed/usaf089</x:v>
      </x:c>
      <x:c r="W344" s="175" t="str">
        <x:f>IF(V344="","",LOWER(SUBSTITUTE(SUBSTITUTE(SUBSTITUTE(SUBSTITUTE(TRIM(V344),"https://doi.org/",""),"http://doi.org/",""),"https://dx.doi.org/",""),"doi:","")))</x:f>
        <x:v>10.1093/milmed/usaf089</x:v>
      </x:c>
      <x:c r="X344" s="174" t="str">
        <x:v>40126894</x:v>
      </x:c>
      <x:c r="Y344" s="174" t="str"/>
      <x:c r="Z344" s="174"/>
      <x:c r="AA344" s="174" t="str">
        <x:v>PubMed/MEDLINE</x:v>
      </x:c>
      <x:c r="AB344" s="174" t="str">
        <x:v>PUBMED-A-v1.0-2026-08-28</x:v>
      </x:c>
      <x:c r="AC344" s="174" t="str">
        <x:v>SP-PUBMED-A-20260828</x:v>
      </x:c>
      <x:c r="AD344" s="177" t="n">
        <x:v>46262</x:v>
      </x:c>
      <x:c r="AE344" s="177" t="n">
        <x:v>46272</x:v>
      </x:c>
      <x:c r="AF344" s="174" t="str">
        <x:v>PMFIPF8J</x:v>
      </x:c>
      <x:c r="AG344" s="174"/>
      <x:c r="AH344" s="174" t="str">
        <x:v>Tactical Athlete → Operational Readiness Brazil</x:v>
      </x:c>
      <x:c r="AI344" s="174" t="str">
        <x:v>evidence-family:A</x:v>
      </x:c>
      <x:c r="AJ344" s="174"/>
      <x:c r="AK344" s="175" t="str">
        <x:f>IF(AJ344="","",IF(OR(LOWER(AJ344)="brazil",LOWER(AJ344)="brasil"),"Yes","No"))</x:f>
      </x:c>
      <x:c r="AL344" s="174"/>
      <x:c r="AM344" s="174"/>
      <x:c r="AN344" s="174"/>
      <x:c r="AO344" s="178"/>
      <x:c r="AP344" s="174"/>
      <x:c r="AQ344" s="174"/>
      <x:c r="AR344" s="174"/>
      <x:c r="AS344" s="174"/>
      <x:c r="AT344" s="174"/>
      <x:c r="AU344" s="174"/>
      <x:c r="AV344" s="174"/>
      <x:c r="AW344" s="174"/>
      <x:c r="AX344" s="174"/>
      <x:c r="AY344" s="174"/>
      <x:c r="AZ344" s="174"/>
      <x:c r="BA344" s="174"/>
      <x:c r="BB344" s="174"/>
      <x:c r="BC344" s="174"/>
      <x:c r="BD344" s="174"/>
      <x:c r="BE344" s="174"/>
      <x:c r="BF344" s="174"/>
      <x:c r="BG344" s="174"/>
      <x:c r="BH344" s="174"/>
      <x:c r="BI344" s="174"/>
      <x:c r="BJ344" s="174"/>
      <x:c r="BK344" s="174"/>
      <x:c r="BL344" s="174"/>
      <x:c r="BM344" s="174"/>
      <x:c r="BN344" s="174"/>
      <x:c r="BO344" s="174"/>
      <x:c r="BP344" s="174"/>
      <x:c r="BQ344" s="174"/>
      <x:c r="BR344" s="174"/>
      <x:c r="BS344" s="174"/>
      <x:c r="BT344" s="174"/>
      <x:c r="BU344" s="174"/>
      <x:c r="BV344" s="174"/>
      <x:c r="BW344" s="174"/>
      <x:c r="BX344" s="174"/>
      <x:c r="BY344" s="174"/>
      <x:c r="BZ344" s="174"/>
      <x:c r="CA344" s="174"/>
      <x:c r="CB344" s="174"/>
      <x:c r="CC344" s="174"/>
      <x:c r="CD344" s="174"/>
      <x:c r="CE344" s="174"/>
      <x:c r="CF344" s="174"/>
      <x:c r="CG344" s="174"/>
      <x:c r="CH344" s="174"/>
      <x:c r="CI344" s="179"/>
      <x:c r="CJ344" s="174" t="str">
        <x:v>Yes</x:v>
      </x:c>
      <x:c r="CK344" s="174" t="str">
        <x:v>Yes</x:v>
      </x:c>
      <x:c r="CL344" s="174" t="str">
        <x:v>Yes</x:v>
      </x:c>
      <x:c r="CM344" s="174" t="str">
        <x:v>Clear</x:v>
      </x:c>
      <x:c r="CN344" s="174" t="str">
        <x:v>Verified — clear</x:v>
      </x:c>
      <x:c r="CO344" s="177" t="n">
        <x:v>46272</x:v>
      </x:c>
      <x:c r="CP344" s="174" t="str">
        <x:v>https://pubmed.ncbi.nlm.nih.gov/40126894/</x:v>
      </x:c>
      <x:c r="CQ344" s="174"/>
      <x:c r="CR344" s="174"/>
      <x:c r="CS344" s="174"/>
      <x:c r="CT344" s="174"/>
      <x:c r="CU344" s="176"/>
      <x:c r="CV344" s="176"/>
      <x:c r="CW344" s="176"/>
      <x:c r="CX344" s="176"/>
      <x:c r="CY344" s="176"/>
      <x:c r="CZ344" s="176"/>
      <x:c r="DA344" s="176"/>
      <x:c r="DB344" s="175" t="str">
        <x:f>IF(L344="","",IF(AND(COUNT(CU344:DA344)=7,OR(CU344=0,CU344=1,CU344=2),OR(CV344=0,CV344=1,CV344=2),OR(CW344=0,CW344=1,CW344=2),OR(CX344=0,CX344=1,CX344=2),OR(CY344=0,CY344=1,CY344=2),OR(CZ344=0,CZ344=1,CZ344=2),OR(DA344=0,DA344=1,DA344=2)),SUM(CU344:DA344),""))</x:f>
      </x:c>
      <x:c r="DC344" s="180" t="str">
        <x:f>IF(DB344="","",ROUND(DB344/14*10,1))</x:f>
      </x:c>
      <x:c r="DD344" s="174" t="str">
        <x:v>Pending</x:v>
      </x:c>
      <x:c r="DE344" s="175" t="str">
        <x:f>IF(L344="","",IF(DC344="","Pending",IF(DD344="Yes","CONDITIONAL — safety override",IF(DC344&gt;=8,"HIGH",IF(DC344&gt;=5,"CONDITIONAL","LOW")))))</x:f>
        <x:v>Pending</x:v>
      </x:c>
      <x:c r="DF344" s="174" t="str">
        <x:v>Pending screening and full-text appraisal; no transferability judgment made at identification.</x:v>
      </x:c>
      <x:c r="DG344" s="174"/>
      <x:c r="DH344" s="174"/>
      <x:c r="DI344" s="174"/>
      <x:c r="DJ344" s="174"/>
      <x:c r="DK344" s="174"/>
      <x:c r="DL344" s="174"/>
      <x:c r="DM344" s="174"/>
      <x:c r="DN344" s="174"/>
      <x:c r="DO344" s="174"/>
      <x:c r="DP344" s="174"/>
      <x:c r="DQ344" s="174"/>
      <x:c r="DR344" s="174"/>
      <x:c r="DS344" s="174"/>
      <x:c r="DT344" s="174"/>
      <x:c r="DU344" s="174"/>
      <x:c r="DV344" s="174"/>
      <x:c r="DW344" s="174"/>
      <x:c r="DX344" s="174"/>
      <x:c r="DY344" s="174"/>
      <x:c r="DZ344" s="174" t="str">
        <x:v>Title/abstract information is insufficient for a substantive scientific, causal, transferability or institutional claim.</x:v>
      </x:c>
      <x:c r="EA344" s="174" t="str">
        <x:v>Pending</x:v>
      </x:c>
      <x:c r="EB344" s="175" t="str">
        <x:f>IF(L344="","",IF(EC344="READY","Yes","No / Pending"))</x:f>
        <x:v>No / Pending</x:v>
      </x:c>
      <x:c r="EC344" s="174" t="str">
        <x:f>IF(L344="","",IF(OR(ISNUMBER(SEARCH("Retracted Publication",Q344)),CM344="Retracted",CN344="Retracted",CM344="Expression of Concern",CN344="Expression of Concern",F344="Not used",CG344="Critical",CH344="High",CH344="Critical"),"BLOCKED — integrity or use restriction",IF(AND(CJ344="Yes",CK344="Yes",CL344="Yes"),IF(AND(CM344="Clear",CN344="Verified — clear"),IF(AND(AND(LEN(TRIM(CF344))&gt;0,LEFT(LOWER(TRIM(CF344)),7)&lt;&gt;"pending"),OR(CG344="High",CG344="Moderate"),OR(CH344="Low",CH344="Some concerns",CH344="Not applicable")),IF(AND(DD344="No",OR(DE344="HIGH",DE344="CONDITIONAL"),AND(LEN(TRIM(DF344))&gt;0,LEFT(LOWER(TRIM(DF344)),7)&lt;&gt;"pending")),IF(AND(AND(LEN(TRIM(DT344))&gt;0,LEFT(LOWER(TRIM(DT344)),7)&lt;&gt;"pending"),AND(LEN(TRIM(DU344))&gt;0,LEFT(LOWER(TRIM(DU344)),7)&lt;&gt;"pending"),OR(AND(LEN(TRIM(DV344))&gt;0,LEFT(LOWER(TRIM(DV344)),7)&lt;&gt;"pending"),AND(LEN(TRIM(DW344))&gt;0,LEFT(LOWER(TRIM(DW344)),7)&lt;&gt;"pending")),AND(LEN(TRIM(DX344))&gt;0,LEFT(LOWER(TRIM(DX344)),7)&lt;&gt;"pending")),IF(AND(F344="Claim-ready",OR(EA344="Strong",EA344="Moderate"),AND(LEN(TRIM(G344))&gt;0,LEFT(LOWER(TRIM(G344)),7)&lt;&gt;"pending"),G344&lt;&gt;"No substantive use decision is permitted from identification metadata alone.",AND(LEN(TRIM(DZ344))&gt;0,LEFT(LOWER(TRIM(DZ344)),7)&lt;&gt;"pending"),DZ344&lt;&gt;"Identification metadata alone does not permit any substantive scientific, causal, operational, or institutional claim.",AND(LEN(TRIM(EI344))&gt;0,LEFT(LOWER(TRIM(EI344)),7)&lt;&gt;"pending"),ISNUMBER(EH344),EH344&gt;0),"READY","PENDING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4" s="174" t="str">
        <x:v>Pending</x:v>
      </x:c>
      <x:c r="EE344" s="174"/>
      <x:c r="EF344" s="174" t="str">
        <x:v>Pending</x:v>
      </x:c>
      <x:c r="EG344" s="174" t="str">
        <x:v>Pending</x:v>
      </x:c>
      <x:c r="EH344" s="177"/>
      <x:c r="EI344" s="500"/>
      <x:c r="EJ344" s="174"/>
      <x:c r="EK344" s="174" t="str">
        <x:v>Pending</x:v>
      </x:c>
      <x:c r="EL344" s="177" t="n">
        <x:v>46272</x:v>
      </x:c>
      <x:c r="EM344" s="174" t="str">
        <x:v>Production PubMed record imported and reconciled to Zotero item PMFIPF8J;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44" s="181" t="n">
        <x:f>IF(L344="","",(IF(N344&lt;&gt;"",1,0)+IF(O344&lt;&gt;"",1,0)+IF(AJ344&lt;&gt;"",1,0)+IF(AU344&lt;&gt;"",1,0)+IF(BE344&lt;&gt;"",1,0)+IF(CF344&lt;&gt;"",1,0)+IF(CJ344="Yes",1,0)+IF(CL344="Yes",1,0)+IF(DE344&lt;&gt;"Pending",1,0)+IF(F344&lt;&gt;"",1,0)+IF(DZ344&lt;&gt;"",1,0)+IF(EI344&lt;&gt;"",1,0))/12)</x:f>
        <x:v>0.5</x:v>
      </x:c>
    </x:row>
    <x:row r="345">
      <x:c r="A345" s="175" t="str">
        <x:v>EV-0342</x:v>
      </x:c>
      <x:c r="B345" s="174" t="str">
        <x:v>Integrity check</x:v>
      </x:c>
      <x:c r="C345" s="175" t="str">
        <x:f>IF(L345="","",IF(LEFT(EC345,7)="BLOCKED","🔴 Do not use for conclusion",IF(EB345="Yes","🟢 Claim-ready","🟡 Caution / context")))</x:f>
        <x:v>🟡 Caution / context</x:v>
      </x:c>
      <x:c r="D345" s="174" t="str">
        <x:f>IF(L345="","",EC345)</x:f>
        <x:v>PENDING — appropriate appraisal</x:v>
      </x:c>
      <x:c r="E345" s="174" t="str">
        <x:v>P3 — Medium</x:v>
      </x:c>
      <x:c r="F345" s="174" t="str">
        <x:v>Pending</x:v>
      </x:c>
      <x:c r="G345" s="174" t="str">
        <x:v>Title/abstract identify an explicit implementation-science construct; retain for full-text assessment.</x:v>
      </x:c>
      <x:c r="H345" s="174" t="str">
        <x:v>Obtain and review lawful full text; confirm human adjudication; then select a design-specific appraisal instrument.</x:v>
      </x:c>
      <x:c r="I345" s="174"/>
      <x:c r="J345" s="174" t="str">
        <x:v>C — Implementation Science</x:v>
      </x:c>
      <x:c r="K345" s="174" t="str">
        <x:v>IDENTIFIED</x:v>
      </x:c>
      <x:c r="L345" s="174" t="str">
        <x:v>Exploring perceptions of burnout, compassion fatigue, and coping: An implementation science approach to responder stress.</x:v>
      </x:c>
      <x:c r="M345" s="174"/>
      <x:c r="N345" s="174" t="str">
        <x:v>Choate, Sara A; Schaefer, Brian P; Kearney, Alyssa; Kay, Hannah</x:v>
      </x:c>
      <x:c r="O345" s="176" t="n">
        <x:v>2025</x:v>
      </x:c>
      <x:c r="P345" s="174" t="str">
        <x:v>Psychological services</x:v>
      </x:c>
      <x:c r="Q345" s="174" t="str">
        <x:v>Journal Article</x:v>
      </x:c>
      <x:c r="R345" s="174" t="str">
        <x:v>Unclear</x:v>
      </x:c>
      <x:c r="S345" s="174" t="str">
        <x:v>Unknown</x:v>
      </x:c>
      <x:c r="T345" s="174" t="str">
        <x:v>eng</x:v>
      </x:c>
      <x:c r="U345" s="174" t="str">
        <x:v>https://pubmed.ncbi.nlm.nih.gov/40111854/</x:v>
      </x:c>
      <x:c r="V345" s="174" t="str">
        <x:v>10.1037/ser0000957</x:v>
      </x:c>
      <x:c r="W345" s="175" t="str">
        <x:f>IF(V345="","",LOWER(SUBSTITUTE(SUBSTITUTE(SUBSTITUTE(SUBSTITUTE(TRIM(V345),"https://doi.org/",""),"http://doi.org/",""),"https://dx.doi.org/",""),"doi:","")))</x:f>
        <x:v>10.1037/ser0000957</x:v>
      </x:c>
      <x:c r="X345" s="174" t="str">
        <x:v>40111854</x:v>
      </x:c>
      <x:c r="Y345" s="174" t="str"/>
      <x:c r="Z345" s="174"/>
      <x:c r="AA345" s="174" t="str">
        <x:v>PubMed/MEDLINE</x:v>
      </x:c>
      <x:c r="AB345" s="174" t="str">
        <x:v>PUBMED-C-v1.0-2026-08-28</x:v>
      </x:c>
      <x:c r="AC345" s="174" t="str">
        <x:v>SP-PUBMED-C-20260828</x:v>
      </x:c>
      <x:c r="AD345" s="177" t="n">
        <x:v>46262</x:v>
      </x:c>
      <x:c r="AE345" s="177" t="n">
        <x:v>46272</x:v>
      </x:c>
      <x:c r="AF345" s="174" t="str">
        <x:v>2UL24D28</x:v>
      </x:c>
      <x:c r="AG345" s="174"/>
      <x:c r="AH345" s="174" t="str">
        <x:v>Tactical Athlete → Operational Readiness Brazil</x:v>
      </x:c>
      <x:c r="AI345" s="174" t="str">
        <x:v>evidence-family:C</x:v>
      </x:c>
      <x:c r="AJ345" s="174"/>
      <x:c r="AK345" s="175" t="str">
        <x:f>IF(AJ345="","",IF(OR(LOWER(AJ345)="brazil",LOWER(AJ345)="brasil"),"Yes","No"))</x:f>
      </x:c>
      <x:c r="AL345" s="174"/>
      <x:c r="AM345" s="174"/>
      <x:c r="AN345" s="174"/>
      <x:c r="AO345" s="178"/>
      <x:c r="AP345" s="174"/>
      <x:c r="AQ345" s="174"/>
      <x:c r="AR345" s="174"/>
      <x:c r="AS345" s="174"/>
      <x:c r="AT345" s="174"/>
      <x:c r="AU345" s="174"/>
      <x:c r="AV345" s="174"/>
      <x:c r="AW345" s="174"/>
      <x:c r="AX345" s="174"/>
      <x:c r="AY345" s="174"/>
      <x:c r="AZ345" s="174"/>
      <x:c r="BA345" s="174"/>
      <x:c r="BB345" s="174"/>
      <x:c r="BC345" s="174"/>
      <x:c r="BD345" s="174"/>
      <x:c r="BE345" s="174"/>
      <x:c r="BF345" s="174"/>
      <x:c r="BG345" s="174"/>
      <x:c r="BH345" s="174"/>
      <x:c r="BI345" s="174"/>
      <x:c r="BJ345" s="174"/>
      <x:c r="BK345" s="174"/>
      <x:c r="BL345" s="174"/>
      <x:c r="BM345" s="174"/>
      <x:c r="BN345" s="174"/>
      <x:c r="BO345" s="174"/>
      <x:c r="BP345" s="174"/>
      <x:c r="BQ345" s="174"/>
      <x:c r="BR345" s="174"/>
      <x:c r="BS345" s="174"/>
      <x:c r="BT345" s="174"/>
      <x:c r="BU345" s="174"/>
      <x:c r="BV345" s="174"/>
      <x:c r="BW345" s="174"/>
      <x:c r="BX345" s="174"/>
      <x:c r="BY345" s="174"/>
      <x:c r="BZ345" s="174"/>
      <x:c r="CA345" s="174"/>
      <x:c r="CB345" s="174"/>
      <x:c r="CC345" s="174"/>
      <x:c r="CD345" s="174"/>
      <x:c r="CE345" s="174"/>
      <x:c r="CF345" s="174"/>
      <x:c r="CG345" s="174"/>
      <x:c r="CH345" s="174"/>
      <x:c r="CI345" s="179"/>
      <x:c r="CJ345" s="174" t="str">
        <x:v>Yes</x:v>
      </x:c>
      <x:c r="CK345" s="174" t="str">
        <x:v>Yes</x:v>
      </x:c>
      <x:c r="CL345" s="174" t="str">
        <x:v>Yes</x:v>
      </x:c>
      <x:c r="CM345" s="174" t="str">
        <x:v>Clear</x:v>
      </x:c>
      <x:c r="CN345" s="174" t="str">
        <x:v>Verified — clear</x:v>
      </x:c>
      <x:c r="CO345" s="177" t="n">
        <x:v>46272</x:v>
      </x:c>
      <x:c r="CP345" s="174" t="str">
        <x:v>https://pubmed.ncbi.nlm.nih.gov/40111854/</x:v>
      </x:c>
      <x:c r="CQ345" s="174"/>
      <x:c r="CR345" s="174"/>
      <x:c r="CS345" s="174"/>
      <x:c r="CT345" s="174"/>
      <x:c r="CU345" s="176"/>
      <x:c r="CV345" s="176"/>
      <x:c r="CW345" s="176"/>
      <x:c r="CX345" s="176"/>
      <x:c r="CY345" s="176"/>
      <x:c r="CZ345" s="176"/>
      <x:c r="DA345" s="176"/>
      <x:c r="DB345" s="175" t="str">
        <x:f>IF(L345="","",IF(AND(COUNT(CU345:DA345)=7,OR(CU345=0,CU345=1,CU345=2),OR(CV345=0,CV345=1,CV345=2),OR(CW345=0,CW345=1,CW345=2),OR(CX345=0,CX345=1,CX345=2),OR(CY345=0,CY345=1,CY345=2),OR(CZ345=0,CZ345=1,CZ345=2),OR(DA345=0,DA345=1,DA345=2)),SUM(CU345:DA345),""))</x:f>
      </x:c>
      <x:c r="DC345" s="180" t="str">
        <x:f>IF(DB345="","",ROUND(DB345/14*10,1))</x:f>
      </x:c>
      <x:c r="DD345" s="174" t="str">
        <x:v>Pending</x:v>
      </x:c>
      <x:c r="DE345" s="175" t="str">
        <x:f>IF(L345="","",IF(DC345="","Pending",IF(DD345="Yes","CONDITIONAL — safety override",IF(DC345&gt;=8,"HIGH",IF(DC345&gt;=5,"CONDITIONAL","LOW")))))</x:f>
        <x:v>Pending</x:v>
      </x:c>
      <x:c r="DF345" s="174" t="str">
        <x:v>Pending screening and full-text appraisal; no transferability judgment made at identification.</x:v>
      </x:c>
      <x:c r="DG345" s="174"/>
      <x:c r="DH345" s="174"/>
      <x:c r="DI345" s="174"/>
      <x:c r="DJ345" s="174"/>
      <x:c r="DK345" s="174"/>
      <x:c r="DL345" s="174"/>
      <x:c r="DM345" s="174"/>
      <x:c r="DN345" s="174"/>
      <x:c r="DO345" s="174"/>
      <x:c r="DP345" s="174"/>
      <x:c r="DQ345" s="174"/>
      <x:c r="DR345" s="174"/>
      <x:c r="DS345" s="174"/>
      <x:c r="DT345" s="174"/>
      <x:c r="DU345" s="174"/>
      <x:c r="DV345" s="174"/>
      <x:c r="DW345" s="174"/>
      <x:c r="DX345" s="174"/>
      <x:c r="DY345" s="174"/>
      <x:c r="DZ345" s="174" t="str">
        <x:v>Title/abstract screening alone does not establish effectiveness, causality, methodological quality, transferability to Brazilian public safety or an institutional recommendation.</x:v>
      </x:c>
      <x:c r="EA345" s="174" t="str">
        <x:v>Pending</x:v>
      </x:c>
      <x:c r="EB345" s="175" t="str">
        <x:f>IF(L345="","",IF(EC345="READY","Yes","No / Pending"))</x:f>
        <x:v>No / Pending</x:v>
      </x:c>
      <x:c r="EC345" s="174" t="str">
        <x:f>IF(L345="","",IF(OR(ISNUMBER(SEARCH("Retracted Publication",Q345)),CM345="Retracted",CN345="Retracted",CM345="Expression of Concern",CN345="Expression of Concern",F345="Not used",CG345="Critical",CH345="High",CH345="Critical"),"BLOCKED — integrity or use restriction",IF(AND(CJ345="Yes",CK345="Yes",CL345="Yes"),IF(AND(CM345="Clear",CN345="Verified — clear"),IF(AND(AND(LEN(TRIM(CF345))&gt;0,LEFT(LOWER(TRIM(CF345)),7)&lt;&gt;"pending"),OR(CG345="High",CG345="Moderate"),OR(CH345="Low",CH345="Some concerns",CH345="Not applicable")),IF(AND(DD345="No",OR(DE345="HIGH",DE345="CONDITIONAL"),AND(LEN(TRIM(DF345))&gt;0,LEFT(LOWER(TRIM(DF345)),7)&lt;&gt;"pending")),IF(AND(AND(LEN(TRIM(DT345))&gt;0,LEFT(LOWER(TRIM(DT345)),7)&lt;&gt;"pending"),AND(LEN(TRIM(DU345))&gt;0,LEFT(LOWER(TRIM(DU345)),7)&lt;&gt;"pending"),OR(AND(LEN(TRIM(DV345))&gt;0,LEFT(LOWER(TRIM(DV345)),7)&lt;&gt;"pending"),AND(LEN(TRIM(DW345))&gt;0,LEFT(LOWER(TRIM(DW345)),7)&lt;&gt;"pending")),AND(LEN(TRIM(DX345))&gt;0,LEFT(LOWER(TRIM(DX345)),7)&lt;&gt;"pending")),IF(AND(F345="Claim-ready",OR(EA345="Strong",EA345="Moderate"),AND(LEN(TRIM(G345))&gt;0,LEFT(LOWER(TRIM(G345)),7)&lt;&gt;"pending"),G345&lt;&gt;"No substantive use decision is permitted from identification metadata alone.",AND(LEN(TRIM(DZ345))&gt;0,LEFT(LOWER(TRIM(DZ345)),7)&lt;&gt;"pending"),DZ345&lt;&gt;"Identification metadata alone does not permit any substantive scientific, causal, operational, or institutional claim.",AND(LEN(TRIM(EI345))&gt;0,LEFT(LOWER(TRIM(EI345)),7)&lt;&gt;"pending"),ISNUMBER(EH345),EH345&gt;0),"READY","PENDING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5" s="174" t="str">
        <x:v>Pending</x:v>
      </x:c>
      <x:c r="EE345" s="174"/>
      <x:c r="EF345" s="174" t="str">
        <x:v>Pending</x:v>
      </x:c>
      <x:c r="EG345" s="174" t="str">
        <x:v>Pending</x:v>
      </x:c>
      <x:c r="EH345" s="177"/>
      <x:c r="EI345" s="500"/>
      <x:c r="EJ345" s="174"/>
      <x:c r="EK345" s="174" t="str">
        <x:v>Pending</x:v>
      </x:c>
      <x:c r="EL345" s="177" t="n">
        <x:v>46272</x:v>
      </x:c>
      <x:c r="EM345" s="174" t="str">
        <x:v>Production PubMed record imported and reconciled to Zotero item 2UL24D28;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5" s="181" t="n">
        <x:f>IF(L345="","",(IF(N345&lt;&gt;"",1,0)+IF(O345&lt;&gt;"",1,0)+IF(AJ345&lt;&gt;"",1,0)+IF(AU345&lt;&gt;"",1,0)+IF(BE345&lt;&gt;"",1,0)+IF(CF345&lt;&gt;"",1,0)+IF(CJ345="Yes",1,0)+IF(CL345="Yes",1,0)+IF(DE345&lt;&gt;"Pending",1,0)+IF(F345&lt;&gt;"",1,0)+IF(DZ345&lt;&gt;"",1,0)+IF(EI345&lt;&gt;"",1,0))/12)</x:f>
        <x:v>0.5</x:v>
      </x:c>
    </x:row>
    <x:row r="346">
      <x:c r="A346" s="175" t="str">
        <x:v>EV-0343</x:v>
      </x:c>
      <x:c r="B346" s="174" t="str">
        <x:v>Integrity check</x:v>
      </x:c>
      <x:c r="C346" s="175" t="str">
        <x:f>IF(L346="","",IF(LEFT(EC346,7)="BLOCKED","🔴 Do not use for conclusion",IF(EB346="Yes","🟢 Claim-ready","🟡 Caution / context")))</x:f>
        <x:v>🟡 Caution / context</x:v>
      </x:c>
      <x:c r="D346" s="174" t="str">
        <x:f>IF(L346="","",EC346)</x:f>
        <x:v>PENDING — appropriate appraisal</x:v>
      </x:c>
      <x:c r="E346" s="174" t="str">
        <x:v>P3 — Medium</x:v>
      </x:c>
      <x:c r="F346" s="174" t="str">
        <x:v>Pending</x:v>
      </x:c>
      <x:c r="G346" s="174" t="str">
        <x:v>Title/abstract identify an explicit operational APHT/medical-readiness topic; retain for full-text assessment.</x:v>
      </x:c>
      <x:c r="H346" s="174" t="str">
        <x:v>Obtain and review lawful full text; confirm human adjudication; then select a design-specific appraisal instrument.</x:v>
      </x:c>
      <x:c r="I346" s="174"/>
      <x:c r="J346" s="174" t="str">
        <x:v>B — APHT / Medical Readiness</x:v>
      </x:c>
      <x:c r="K346" s="174" t="str">
        <x:v>IDENTIFIED</x:v>
      </x:c>
      <x:c r="L346" s="174" t="str">
        <x:v>An Observational Study of Combat Medics' Tactical Combat Casualty Care Medication Administration Through a Single-Center Simulated Trauma.</x:v>
      </x:c>
      <x:c r="M346" s="174"/>
      <x:c r="N346" s="174" t="str">
        <x:v>Reynhout, David J; Colesar, Michael T; Bibbens, Sara E</x:v>
      </x:c>
      <x:c r="O346" s="176" t="n">
        <x:v>2025</x:v>
      </x:c>
      <x:c r="P346" s="174" t="str">
        <x:v>Military medicine</x:v>
      </x:c>
      <x:c r="Q346" s="174" t="str">
        <x:v>Journal Article; Observational Study</x:v>
      </x:c>
      <x:c r="R346" s="174" t="str">
        <x:v>Unclear</x:v>
      </x:c>
      <x:c r="S346" s="174" t="str">
        <x:v>Unknown</x:v>
      </x:c>
      <x:c r="T346" s="174" t="str">
        <x:v>eng</x:v>
      </x:c>
      <x:c r="U346" s="174" t="str">
        <x:v>https://pubmed.ncbi.nlm.nih.gov/40100246/</x:v>
      </x:c>
      <x:c r="V346" s="174" t="str">
        <x:v>10.1093/milmed/usaf079</x:v>
      </x:c>
      <x:c r="W346" s="175" t="str">
        <x:f>IF(V346="","",LOWER(SUBSTITUTE(SUBSTITUTE(SUBSTITUTE(SUBSTITUTE(TRIM(V346),"https://doi.org/",""),"http://doi.org/",""),"https://dx.doi.org/",""),"doi:","")))</x:f>
        <x:v>10.1093/milmed/usaf079</x:v>
      </x:c>
      <x:c r="X346" s="174" t="str">
        <x:v>40100246</x:v>
      </x:c>
      <x:c r="Y346" s="174" t="str"/>
      <x:c r="Z346" s="174"/>
      <x:c r="AA346" s="174" t="str">
        <x:v>PubMed/MEDLINE</x:v>
      </x:c>
      <x:c r="AB346" s="174" t="str">
        <x:v>PUBMED-B-v1.0-2026-08-28</x:v>
      </x:c>
      <x:c r="AC346" s="174" t="str">
        <x:v>SP-PUBMED-B-20260828</x:v>
      </x:c>
      <x:c r="AD346" s="177" t="n">
        <x:v>46262</x:v>
      </x:c>
      <x:c r="AE346" s="177" t="n">
        <x:v>46272</x:v>
      </x:c>
      <x:c r="AF346" s="174" t="str">
        <x:v>2WZKKNGC</x:v>
      </x:c>
      <x:c r="AG346" s="174"/>
      <x:c r="AH346" s="174" t="str">
        <x:v>Tactical Athlete → Operational Readiness Brazil</x:v>
      </x:c>
      <x:c r="AI346" s="174" t="str">
        <x:v>evidence-family:B</x:v>
      </x:c>
      <x:c r="AJ346" s="174"/>
      <x:c r="AK346" s="175" t="str">
        <x:f>IF(AJ346="","",IF(OR(LOWER(AJ346)="brazil",LOWER(AJ346)="brasil"),"Yes","No"))</x:f>
      </x:c>
      <x:c r="AL346" s="174"/>
      <x:c r="AM346" s="174"/>
      <x:c r="AN346" s="174"/>
      <x:c r="AO346" s="178"/>
      <x:c r="AP346" s="174"/>
      <x:c r="AQ346" s="174"/>
      <x:c r="AR346" s="174"/>
      <x:c r="AS346" s="174"/>
      <x:c r="AT346" s="174"/>
      <x:c r="AU346" s="174"/>
      <x:c r="AV346" s="174"/>
      <x:c r="AW346" s="174"/>
      <x:c r="AX346" s="174"/>
      <x:c r="AY346" s="174"/>
      <x:c r="AZ346" s="174"/>
      <x:c r="BA346" s="174"/>
      <x:c r="BB346" s="174"/>
      <x:c r="BC346" s="174"/>
      <x:c r="BD346" s="174"/>
      <x:c r="BE346" s="174"/>
      <x:c r="BF346" s="174"/>
      <x:c r="BG346" s="174"/>
      <x:c r="BH346" s="174"/>
      <x:c r="BI346" s="174"/>
      <x:c r="BJ346" s="174"/>
      <x:c r="BK346" s="174"/>
      <x:c r="BL346" s="174"/>
      <x:c r="BM346" s="174"/>
      <x:c r="BN346" s="174"/>
      <x:c r="BO346" s="174"/>
      <x:c r="BP346" s="174"/>
      <x:c r="BQ346" s="174"/>
      <x:c r="BR346" s="174"/>
      <x:c r="BS346" s="174"/>
      <x:c r="BT346" s="174"/>
      <x:c r="BU346" s="174"/>
      <x:c r="BV346" s="174"/>
      <x:c r="BW346" s="174"/>
      <x:c r="BX346" s="174"/>
      <x:c r="BY346" s="174"/>
      <x:c r="BZ346" s="174"/>
      <x:c r="CA346" s="174"/>
      <x:c r="CB346" s="174"/>
      <x:c r="CC346" s="174"/>
      <x:c r="CD346" s="174"/>
      <x:c r="CE346" s="174"/>
      <x:c r="CF346" s="174"/>
      <x:c r="CG346" s="174"/>
      <x:c r="CH346" s="174"/>
      <x:c r="CI346" s="179"/>
      <x:c r="CJ346" s="174" t="str">
        <x:v>Yes</x:v>
      </x:c>
      <x:c r="CK346" s="174" t="str">
        <x:v>Yes</x:v>
      </x:c>
      <x:c r="CL346" s="174" t="str">
        <x:v>Yes</x:v>
      </x:c>
      <x:c r="CM346" s="174" t="str">
        <x:v>Clear</x:v>
      </x:c>
      <x:c r="CN346" s="174" t="str">
        <x:v>Verified — clear</x:v>
      </x:c>
      <x:c r="CO346" s="177" t="n">
        <x:v>46272</x:v>
      </x:c>
      <x:c r="CP346" s="174" t="str">
        <x:v>https://pubmed.ncbi.nlm.nih.gov/40100246/</x:v>
      </x:c>
      <x:c r="CQ346" s="174"/>
      <x:c r="CR346" s="174"/>
      <x:c r="CS346" s="174"/>
      <x:c r="CT346" s="174"/>
      <x:c r="CU346" s="176"/>
      <x:c r="CV346" s="176"/>
      <x:c r="CW346" s="176"/>
      <x:c r="CX346" s="176"/>
      <x:c r="CY346" s="176"/>
      <x:c r="CZ346" s="176"/>
      <x:c r="DA346" s="176"/>
      <x:c r="DB346" s="175" t="str">
        <x:f>IF(L346="","",IF(AND(COUNT(CU346:DA346)=7,OR(CU346=0,CU346=1,CU346=2),OR(CV346=0,CV346=1,CV346=2),OR(CW346=0,CW346=1,CW346=2),OR(CX346=0,CX346=1,CX346=2),OR(CY346=0,CY346=1,CY346=2),OR(CZ346=0,CZ346=1,CZ346=2),OR(DA346=0,DA346=1,DA346=2)),SUM(CU346:DA346),""))</x:f>
      </x:c>
      <x:c r="DC346" s="180" t="str">
        <x:f>IF(DB346="","",ROUND(DB346/14*10,1))</x:f>
      </x:c>
      <x:c r="DD346" s="174" t="str">
        <x:v>Pending</x:v>
      </x:c>
      <x:c r="DE346" s="175" t="str">
        <x:f>IF(L346="","",IF(DC346="","Pending",IF(DD346="Yes","CONDITIONAL — safety override",IF(DC346&gt;=8,"HIGH",IF(DC346&gt;=5,"CONDITIONAL","LOW")))))</x:f>
        <x:v>Pending</x:v>
      </x:c>
      <x:c r="DF346" s="174" t="str">
        <x:v>Pending screening and full-text appraisal; no transferability judgment made at identification.</x:v>
      </x:c>
      <x:c r="DG346" s="174"/>
      <x:c r="DH346" s="174"/>
      <x:c r="DI346" s="174"/>
      <x:c r="DJ346" s="174"/>
      <x:c r="DK346" s="174"/>
      <x:c r="DL346" s="174"/>
      <x:c r="DM346" s="174"/>
      <x:c r="DN346" s="174"/>
      <x:c r="DO346" s="174"/>
      <x:c r="DP346" s="174"/>
      <x:c r="DQ346" s="174"/>
      <x:c r="DR346" s="174"/>
      <x:c r="DS346" s="174"/>
      <x:c r="DT346" s="174"/>
      <x:c r="DU346" s="174"/>
      <x:c r="DV346" s="174"/>
      <x:c r="DW346" s="174"/>
      <x:c r="DX346" s="174"/>
      <x:c r="DY346" s="174"/>
      <x:c r="DZ346" s="174" t="str">
        <x:v>Title/abstract screening alone does not establish effectiveness, causality, methodological quality, transferability to Brazilian public safety or an institutional recommendation.</x:v>
      </x:c>
      <x:c r="EA346" s="174" t="str">
        <x:v>Pending</x:v>
      </x:c>
      <x:c r="EB346" s="175" t="str">
        <x:f>IF(L346="","",IF(EC346="READY","Yes","No / Pending"))</x:f>
        <x:v>No / Pending</x:v>
      </x:c>
      <x:c r="EC346" s="174" t="str">
        <x:f>IF(L346="","",IF(OR(ISNUMBER(SEARCH("Retracted Publication",Q346)),CM346="Retracted",CN346="Retracted",CM346="Expression of Concern",CN346="Expression of Concern",F346="Not used",CG346="Critical",CH346="High",CH346="Critical"),"BLOCKED — integrity or use restriction",IF(AND(CJ346="Yes",CK346="Yes",CL346="Yes"),IF(AND(CM346="Clear",CN346="Verified — clear"),IF(AND(AND(LEN(TRIM(CF346))&gt;0,LEFT(LOWER(TRIM(CF346)),7)&lt;&gt;"pending"),OR(CG346="High",CG346="Moderate"),OR(CH346="Low",CH346="Some concerns",CH346="Not applicable")),IF(AND(DD346="No",OR(DE346="HIGH",DE346="CONDITIONAL"),AND(LEN(TRIM(DF346))&gt;0,LEFT(LOWER(TRIM(DF346)),7)&lt;&gt;"pending")),IF(AND(AND(LEN(TRIM(DT346))&gt;0,LEFT(LOWER(TRIM(DT346)),7)&lt;&gt;"pending"),AND(LEN(TRIM(DU346))&gt;0,LEFT(LOWER(TRIM(DU346)),7)&lt;&gt;"pending"),OR(AND(LEN(TRIM(DV346))&gt;0,LEFT(LOWER(TRIM(DV346)),7)&lt;&gt;"pending"),AND(LEN(TRIM(DW346))&gt;0,LEFT(LOWER(TRIM(DW346)),7)&lt;&gt;"pending")),AND(LEN(TRIM(DX346))&gt;0,LEFT(LOWER(TRIM(DX346)),7)&lt;&gt;"pending")),IF(AND(F346="Claim-ready",OR(EA346="Strong",EA346="Moderate"),AND(LEN(TRIM(G346))&gt;0,LEFT(LOWER(TRIM(G346)),7)&lt;&gt;"pending"),G346&lt;&gt;"No substantive use decision is permitted from identification metadata alone.",AND(LEN(TRIM(DZ346))&gt;0,LEFT(LOWER(TRIM(DZ346)),7)&lt;&gt;"pending"),DZ346&lt;&gt;"Identification metadata alone does not permit any substantive scientific, causal, operational, or institutional claim.",AND(LEN(TRIM(EI346))&gt;0,LEFT(LOWER(TRIM(EI346)),7)&lt;&gt;"pending"),ISNUMBER(EH346),EH346&gt;0),"READY","PENDING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6" s="174" t="str">
        <x:v>Pending</x:v>
      </x:c>
      <x:c r="EE346" s="174"/>
      <x:c r="EF346" s="174" t="str">
        <x:v>Pending</x:v>
      </x:c>
      <x:c r="EG346" s="174" t="str">
        <x:v>Pending</x:v>
      </x:c>
      <x:c r="EH346" s="177"/>
      <x:c r="EI346" s="500"/>
      <x:c r="EJ346" s="174"/>
      <x:c r="EK346" s="174" t="str">
        <x:v>Pending</x:v>
      </x:c>
      <x:c r="EL346" s="177" t="n">
        <x:v>46272</x:v>
      </x:c>
      <x:c r="EM346" s="174" t="str">
        <x:v>Production PubMed record imported and reconciled to Zotero item 2WZKKNGC;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6" s="181" t="n">
        <x:f>IF(L346="","",(IF(N346&lt;&gt;"",1,0)+IF(O346&lt;&gt;"",1,0)+IF(AJ346&lt;&gt;"",1,0)+IF(AU346&lt;&gt;"",1,0)+IF(BE346&lt;&gt;"",1,0)+IF(CF346&lt;&gt;"",1,0)+IF(CJ346="Yes",1,0)+IF(CL346="Yes",1,0)+IF(DE346&lt;&gt;"Pending",1,0)+IF(F346&lt;&gt;"",1,0)+IF(DZ346&lt;&gt;"",1,0)+IF(EI346&lt;&gt;"",1,0))/12)</x:f>
        <x:v>0.5</x:v>
      </x:c>
    </x:row>
    <x:row r="347">
      <x:c r="A347" s="175" t="str">
        <x:v>EV-0344</x:v>
      </x:c>
      <x:c r="B347" s="174" t="str">
        <x:v>Integrity check</x:v>
      </x:c>
      <x:c r="C347" s="175" t="str">
        <x:f>IF(L347="","",IF(LEFT(EC347,7)="BLOCKED","🔴 Do not use for conclusion",IF(EB347="Yes","🟢 Claim-ready","🟡 Caution / context")))</x:f>
        <x:v>🟡 Caution / context</x:v>
      </x:c>
      <x:c r="D347" s="174" t="str">
        <x:f>IF(L347="","",EC347)</x:f>
        <x:v>PENDING — appropriate appraisal</x:v>
      </x:c>
      <x:c r="E347" s="174" t="str">
        <x:v>P3 — Medium</x:v>
      </x:c>
      <x:c r="F347" s="174" t="str">
        <x:v>Pending</x:v>
      </x:c>
      <x:c r="G347" s="174" t="str">
        <x:v>Title/abstract identify an explicit operational APHT/medical-readiness topic; retain for full-text assessment.</x:v>
      </x:c>
      <x:c r="H347" s="174" t="str">
        <x:v>Obtain and review lawful full text; confirm human adjudication; then select a design-specific appraisal instrument.</x:v>
      </x:c>
      <x:c r="I347" s="174"/>
      <x:c r="J347" s="174" t="str">
        <x:v>B — APHT / Medical Readiness</x:v>
      </x:c>
      <x:c r="K347" s="174" t="str">
        <x:v>IDENTIFIED</x:v>
      </x:c>
      <x:c r="L347" s="174" t="str">
        <x:v>Demonstrating Tactical Combat Casualty Care in Simulated Environments to Enable Passive, Autonomous Documentation: Protocol for a Prospective Simulation-Based Study.</x:v>
      </x:c>
      <x:c r="M347" s="174"/>
      <x:c r="N347" s="174" t="str">
        <x:v>Little, Jeanette R; Rivera-Nichols, Triana; Pavliscsak, Holly H; Badawi, Omar; Gaudaen, James C; Yeoman, Chevas R; Hall, Todd S; Quist, Ethan T; Stoor-Burning, Ericka L</x:v>
      </x:c>
      <x:c r="O347" s="176" t="n">
        <x:v>2025</x:v>
      </x:c>
      <x:c r="P347" s="174" t="str">
        <x:v>JMIR research protocols</x:v>
      </x:c>
      <x:c r="Q347" s="174" t="str">
        <x:v>Journal Article; Research Support, U.S. Gov't, Non-P.H.S.</x:v>
      </x:c>
      <x:c r="R347" s="174" t="str">
        <x:v>Unclear</x:v>
      </x:c>
      <x:c r="S347" s="174" t="str">
        <x:v>Unknown</x:v>
      </x:c>
      <x:c r="T347" s="174" t="str">
        <x:v>eng</x:v>
      </x:c>
      <x:c r="U347" s="174" t="str">
        <x:v>https://pubmed.ncbi.nlm.nih.gov/40096684/</x:v>
      </x:c>
      <x:c r="V347" s="174" t="str">
        <x:v>10.2196/67673</x:v>
      </x:c>
      <x:c r="W347" s="175" t="str">
        <x:f>IF(V347="","",LOWER(SUBSTITUTE(SUBSTITUTE(SUBSTITUTE(SUBSTITUTE(TRIM(V347),"https://doi.org/",""),"http://doi.org/",""),"https://dx.doi.org/",""),"doi:","")))</x:f>
        <x:v>10.2196/67673</x:v>
      </x:c>
      <x:c r="X347" s="174" t="str">
        <x:v>40096684</x:v>
      </x:c>
      <x:c r="Y347" s="174" t="str">
        <x:v>PMC11959195</x:v>
      </x:c>
      <x:c r="Z347" s="174"/>
      <x:c r="AA347" s="174" t="str">
        <x:v>PubMed/MEDLINE</x:v>
      </x:c>
      <x:c r="AB347" s="174" t="str">
        <x:v>PUBMED-B-v1.0-2026-08-28</x:v>
      </x:c>
      <x:c r="AC347" s="174" t="str">
        <x:v>SP-PUBMED-B-20260828</x:v>
      </x:c>
      <x:c r="AD347" s="177" t="n">
        <x:v>46262</x:v>
      </x:c>
      <x:c r="AE347" s="177" t="n">
        <x:v>46272</x:v>
      </x:c>
      <x:c r="AF347" s="174" t="str">
        <x:v>BV6NUEPN</x:v>
      </x:c>
      <x:c r="AG347" s="174"/>
      <x:c r="AH347" s="174" t="str">
        <x:v>Tactical Athlete → Operational Readiness Brazil</x:v>
      </x:c>
      <x:c r="AI347" s="174" t="str">
        <x:v>evidence-family:B</x:v>
      </x:c>
      <x:c r="AJ347" s="174"/>
      <x:c r="AK347" s="175" t="str">
        <x:f>IF(AJ347="","",IF(OR(LOWER(AJ347)="brazil",LOWER(AJ347)="brasil"),"Yes","No"))</x:f>
      </x:c>
      <x:c r="AL347" s="174"/>
      <x:c r="AM347" s="174"/>
      <x:c r="AN347" s="174"/>
      <x:c r="AO347" s="178"/>
      <x:c r="AP347" s="174"/>
      <x:c r="AQ347" s="174"/>
      <x:c r="AR347" s="174"/>
      <x:c r="AS347" s="174"/>
      <x:c r="AT347" s="174"/>
      <x:c r="AU347" s="174"/>
      <x:c r="AV347" s="174"/>
      <x:c r="AW347" s="174"/>
      <x:c r="AX347" s="174"/>
      <x:c r="AY347" s="174"/>
      <x:c r="AZ347" s="174"/>
      <x:c r="BA347" s="174"/>
      <x:c r="BB347" s="174"/>
      <x:c r="BC347" s="174"/>
      <x:c r="BD347" s="174"/>
      <x:c r="BE347" s="174"/>
      <x:c r="BF347" s="174"/>
      <x:c r="BG347" s="174"/>
      <x:c r="BH347" s="174"/>
      <x:c r="BI347" s="174"/>
      <x:c r="BJ347" s="174"/>
      <x:c r="BK347" s="174"/>
      <x:c r="BL347" s="174"/>
      <x:c r="BM347" s="174"/>
      <x:c r="BN347" s="174"/>
      <x:c r="BO347" s="174"/>
      <x:c r="BP347" s="174"/>
      <x:c r="BQ347" s="174"/>
      <x:c r="BR347" s="174"/>
      <x:c r="BS347" s="174"/>
      <x:c r="BT347" s="174"/>
      <x:c r="BU347" s="174"/>
      <x:c r="BV347" s="174"/>
      <x:c r="BW347" s="174"/>
      <x:c r="BX347" s="174"/>
      <x:c r="BY347" s="174"/>
      <x:c r="BZ347" s="174"/>
      <x:c r="CA347" s="174"/>
      <x:c r="CB347" s="174"/>
      <x:c r="CC347" s="174"/>
      <x:c r="CD347" s="174"/>
      <x:c r="CE347" s="174"/>
      <x:c r="CF347" s="174"/>
      <x:c r="CG347" s="174"/>
      <x:c r="CH347" s="174"/>
      <x:c r="CI347" s="179"/>
      <x:c r="CJ347" s="174" t="str">
        <x:v>Yes</x:v>
      </x:c>
      <x:c r="CK347" s="174" t="str">
        <x:v>Yes</x:v>
      </x:c>
      <x:c r="CL347" s="174" t="str">
        <x:v>Yes</x:v>
      </x:c>
      <x:c r="CM347" s="174" t="str">
        <x:v>Clear</x:v>
      </x:c>
      <x:c r="CN347" s="174" t="str">
        <x:v>Verified — clear</x:v>
      </x:c>
      <x:c r="CO347" s="177" t="n">
        <x:v>46272</x:v>
      </x:c>
      <x:c r="CP347" s="174" t="str">
        <x:v>https://pubmed.ncbi.nlm.nih.gov/40096684/</x:v>
      </x:c>
      <x:c r="CQ347" s="174"/>
      <x:c r="CR347" s="174"/>
      <x:c r="CS347" s="174"/>
      <x:c r="CT347" s="174"/>
      <x:c r="CU347" s="176"/>
      <x:c r="CV347" s="176"/>
      <x:c r="CW347" s="176"/>
      <x:c r="CX347" s="176"/>
      <x:c r="CY347" s="176"/>
      <x:c r="CZ347" s="176"/>
      <x:c r="DA347" s="176"/>
      <x:c r="DB347" s="175" t="str">
        <x:f>IF(L347="","",IF(AND(COUNT(CU347:DA347)=7,OR(CU347=0,CU347=1,CU347=2),OR(CV347=0,CV347=1,CV347=2),OR(CW347=0,CW347=1,CW347=2),OR(CX347=0,CX347=1,CX347=2),OR(CY347=0,CY347=1,CY347=2),OR(CZ347=0,CZ347=1,CZ347=2),OR(DA347=0,DA347=1,DA347=2)),SUM(CU347:DA347),""))</x:f>
      </x:c>
      <x:c r="DC347" s="180" t="str">
        <x:f>IF(DB347="","",ROUND(DB347/14*10,1))</x:f>
      </x:c>
      <x:c r="DD347" s="174" t="str">
        <x:v>Pending</x:v>
      </x:c>
      <x:c r="DE347" s="175" t="str">
        <x:f>IF(L347="","",IF(DC347="","Pending",IF(DD347="Yes","CONDITIONAL — safety override",IF(DC347&gt;=8,"HIGH",IF(DC347&gt;=5,"CONDITIONAL","LOW")))))</x:f>
        <x:v>Pending</x:v>
      </x:c>
      <x:c r="DF347" s="174" t="str">
        <x:v>Pending screening and full-text appraisal; no transferability judgment made at identification.</x:v>
      </x:c>
      <x:c r="DG347" s="174"/>
      <x:c r="DH347" s="174"/>
      <x:c r="DI347" s="174"/>
      <x:c r="DJ347" s="174"/>
      <x:c r="DK347" s="174"/>
      <x:c r="DL347" s="174"/>
      <x:c r="DM347" s="174"/>
      <x:c r="DN347" s="174"/>
      <x:c r="DO347" s="174"/>
      <x:c r="DP347" s="174"/>
      <x:c r="DQ347" s="174"/>
      <x:c r="DR347" s="174"/>
      <x:c r="DS347" s="174"/>
      <x:c r="DT347" s="174"/>
      <x:c r="DU347" s="174"/>
      <x:c r="DV347" s="174"/>
      <x:c r="DW347" s="174"/>
      <x:c r="DX347" s="174"/>
      <x:c r="DY347" s="174"/>
      <x:c r="DZ347" s="174" t="str">
        <x:v>Title/abstract screening alone does not establish effectiveness, causality, methodological quality, transferability to Brazilian public safety or an institutional recommendation.</x:v>
      </x:c>
      <x:c r="EA347" s="174" t="str">
        <x:v>Pending</x:v>
      </x:c>
      <x:c r="EB347" s="175" t="str">
        <x:f>IF(L347="","",IF(EC347="READY","Yes","No / Pending"))</x:f>
        <x:v>No / Pending</x:v>
      </x:c>
      <x:c r="EC347" s="174" t="str">
        <x:f>IF(L347="","",IF(OR(ISNUMBER(SEARCH("Retracted Publication",Q347)),CM347="Retracted",CN347="Retracted",CM347="Expression of Concern",CN347="Expression of Concern",F347="Not used",CG347="Critical",CH347="High",CH347="Critical"),"BLOCKED — integrity or use restriction",IF(AND(CJ347="Yes",CK347="Yes",CL347="Yes"),IF(AND(CM347="Clear",CN347="Verified — clear"),IF(AND(AND(LEN(TRIM(CF347))&gt;0,LEFT(LOWER(TRIM(CF347)),7)&lt;&gt;"pending"),OR(CG347="High",CG347="Moderate"),OR(CH347="Low",CH347="Some concerns",CH347="Not applicable")),IF(AND(DD347="No",OR(DE347="HIGH",DE347="CONDITIONAL"),AND(LEN(TRIM(DF347))&gt;0,LEFT(LOWER(TRIM(DF347)),7)&lt;&gt;"pending")),IF(AND(AND(LEN(TRIM(DT347))&gt;0,LEFT(LOWER(TRIM(DT347)),7)&lt;&gt;"pending"),AND(LEN(TRIM(DU347))&gt;0,LEFT(LOWER(TRIM(DU347)),7)&lt;&gt;"pending"),OR(AND(LEN(TRIM(DV347))&gt;0,LEFT(LOWER(TRIM(DV347)),7)&lt;&gt;"pending"),AND(LEN(TRIM(DW347))&gt;0,LEFT(LOWER(TRIM(DW347)),7)&lt;&gt;"pending")),AND(LEN(TRIM(DX347))&gt;0,LEFT(LOWER(TRIM(DX347)),7)&lt;&gt;"pending")),IF(AND(F347="Claim-ready",OR(EA347="Strong",EA347="Moderate"),AND(LEN(TRIM(G347))&gt;0,LEFT(LOWER(TRIM(G347)),7)&lt;&gt;"pending"),G347&lt;&gt;"No substantive use decision is permitted from identification metadata alone.",AND(LEN(TRIM(DZ347))&gt;0,LEFT(LOWER(TRIM(DZ347)),7)&lt;&gt;"pending"),DZ347&lt;&gt;"Identification metadata alone does not permit any substantive scientific, causal, operational, or institutional claim.",AND(LEN(TRIM(EI347))&gt;0,LEFT(LOWER(TRIM(EI347)),7)&lt;&gt;"pending"),ISNUMBER(EH347),EH347&gt;0),"READY","PENDING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7" s="174" t="str">
        <x:v>Pending</x:v>
      </x:c>
      <x:c r="EE347" s="174"/>
      <x:c r="EF347" s="174" t="str">
        <x:v>Pending</x:v>
      </x:c>
      <x:c r="EG347" s="174" t="str">
        <x:v>Pending</x:v>
      </x:c>
      <x:c r="EH347" s="177"/>
      <x:c r="EI347" s="500"/>
      <x:c r="EJ347" s="174"/>
      <x:c r="EK347" s="174" t="str">
        <x:v>Pending</x:v>
      </x:c>
      <x:c r="EL347" s="177" t="n">
        <x:v>46272</x:v>
      </x:c>
      <x:c r="EM347" s="174" t="str">
        <x:v>Production PubMed record imported and reconciled to Zotero item BV6NUEPN;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7" s="181" t="n">
        <x:f>IF(L347="","",(IF(N347&lt;&gt;"",1,0)+IF(O347&lt;&gt;"",1,0)+IF(AJ347&lt;&gt;"",1,0)+IF(AU347&lt;&gt;"",1,0)+IF(BE347&lt;&gt;"",1,0)+IF(CF347&lt;&gt;"",1,0)+IF(CJ347="Yes",1,0)+IF(CL347="Yes",1,0)+IF(DE347&lt;&gt;"Pending",1,0)+IF(F347&lt;&gt;"",1,0)+IF(DZ347&lt;&gt;"",1,0)+IF(EI347&lt;&gt;"",1,0))/12)</x:f>
        <x:v>0.5</x:v>
      </x:c>
    </x:row>
    <x:row r="348">
      <x:c r="A348" s="175" t="str">
        <x:v>EV-0345</x:v>
      </x:c>
      <x:c r="B348" s="174" t="str">
        <x:v>Integrity check</x:v>
      </x:c>
      <x:c r="C348" s="175" t="str">
        <x:f>IF(L348="","",IF(LEFT(EC348,7)="BLOCKED","🔴 Do not use for conclusion",IF(EB348="Yes","🟢 Claim-ready","🟡 Caution / context")))</x:f>
        <x:v>🟡 Caution / context</x:v>
      </x:c>
      <x:c r="D348" s="174" t="str">
        <x:f>IF(L348="","",EC348)</x:f>
        <x:v>PENDING — appropriate appraisal</x:v>
      </x:c>
      <x:c r="E348" s="174" t="str">
        <x:v>P3 — Medium</x:v>
      </x:c>
      <x:c r="F348" s="174" t="str">
        <x:v>Pending</x:v>
      </x:c>
      <x:c r="G348" s="174" t="str">
        <x:v>Title/abstract identify an explicit tactical/public-safety context and readiness domain; retain for full-text assessment.</x:v>
      </x:c>
      <x:c r="H348" s="174" t="str">
        <x:v>Obtain and review lawful full text; confirm human adjudication; then select a design-specific appraisal instrument.</x:v>
      </x:c>
      <x:c r="I348" s="174"/>
      <x:c r="J348" s="174" t="str">
        <x:v>A — Core</x:v>
      </x:c>
      <x:c r="K348" s="174" t="str">
        <x:v>IDENTIFIED</x:v>
      </x:c>
      <x:c r="L348" s="174" t="str">
        <x:v>Enhancing psychological training in military personnel: Modern approaches, systemic assessments and hands-on recommendations.</x:v>
      </x:c>
      <x:c r="M348" s="174"/>
      <x:c r="N348" s="174" t="str">
        <x:v>Lokyan, Arsen; Baghdasaryan, Svetlana; Hovhannisyan, Hayk</x:v>
      </x:c>
      <x:c r="O348" s="176" t="n">
        <x:v>2025</x:v>
      </x:c>
      <x:c r="P348" s="174" t="str">
        <x:v>Asian journal of psychiatry</x:v>
      </x:c>
      <x:c r="Q348" s="174" t="str">
        <x:v>Journal Article; Review</x:v>
      </x:c>
      <x:c r="R348" s="174" t="str">
        <x:v>Unclear</x:v>
      </x:c>
      <x:c r="S348" s="174" t="str">
        <x:v>Unknown</x:v>
      </x:c>
      <x:c r="T348" s="174" t="str">
        <x:v>eng</x:v>
      </x:c>
      <x:c r="U348" s="174" t="str">
        <x:v>https://pubmed.ncbi.nlm.nih.gov/40086099/</x:v>
      </x:c>
      <x:c r="V348" s="174" t="str">
        <x:v>10.1016/j.ajp.2025.104442</x:v>
      </x:c>
      <x:c r="W348" s="175" t="str">
        <x:f>IF(V348="","",LOWER(SUBSTITUTE(SUBSTITUTE(SUBSTITUTE(SUBSTITUTE(TRIM(V348),"https://doi.org/",""),"http://doi.org/",""),"https://dx.doi.org/",""),"doi:","")))</x:f>
        <x:v>10.1016/j.ajp.2025.104442</x:v>
      </x:c>
      <x:c r="X348" s="174" t="str">
        <x:v>40086099</x:v>
      </x:c>
      <x:c r="Y348" s="174" t="str"/>
      <x:c r="Z348" s="174"/>
      <x:c r="AA348" s="174" t="str">
        <x:v>PubMed/MEDLINE</x:v>
      </x:c>
      <x:c r="AB348" s="174" t="str">
        <x:v>PUBMED-A-v1.0-2026-08-28</x:v>
      </x:c>
      <x:c r="AC348" s="174" t="str">
        <x:v>SP-PUBMED-A-20260828</x:v>
      </x:c>
      <x:c r="AD348" s="177" t="n">
        <x:v>46262</x:v>
      </x:c>
      <x:c r="AE348" s="177" t="n">
        <x:v>46272</x:v>
      </x:c>
      <x:c r="AF348" s="174" t="str">
        <x:v>7K6NVI3M</x:v>
      </x:c>
      <x:c r="AG348" s="174"/>
      <x:c r="AH348" s="174" t="str">
        <x:v>Tactical Athlete → Operational Readiness Brazil</x:v>
      </x:c>
      <x:c r="AI348" s="174" t="str">
        <x:v>evidence-family:A</x:v>
      </x:c>
      <x:c r="AJ348" s="174"/>
      <x:c r="AK348" s="175" t="str">
        <x:f>IF(AJ348="","",IF(OR(LOWER(AJ348)="brazil",LOWER(AJ348)="brasil"),"Yes","No"))</x:f>
      </x:c>
      <x:c r="AL348" s="174"/>
      <x:c r="AM348" s="174"/>
      <x:c r="AN348" s="174"/>
      <x:c r="AO348" s="178"/>
      <x:c r="AP348" s="174"/>
      <x:c r="AQ348" s="174"/>
      <x:c r="AR348" s="174"/>
      <x:c r="AS348" s="174"/>
      <x:c r="AT348" s="174"/>
      <x:c r="AU348" s="174"/>
      <x:c r="AV348" s="174"/>
      <x:c r="AW348" s="174"/>
      <x:c r="AX348" s="174"/>
      <x:c r="AY348" s="174"/>
      <x:c r="AZ348" s="174"/>
      <x:c r="BA348" s="174"/>
      <x:c r="BB348" s="174"/>
      <x:c r="BC348" s="174"/>
      <x:c r="BD348" s="174"/>
      <x:c r="BE348" s="174"/>
      <x:c r="BF348" s="174"/>
      <x:c r="BG348" s="174"/>
      <x:c r="BH348" s="174"/>
      <x:c r="BI348" s="174"/>
      <x:c r="BJ348" s="174"/>
      <x:c r="BK348" s="174"/>
      <x:c r="BL348" s="174"/>
      <x:c r="BM348" s="174"/>
      <x:c r="BN348" s="174"/>
      <x:c r="BO348" s="174"/>
      <x:c r="BP348" s="174"/>
      <x:c r="BQ348" s="174"/>
      <x:c r="BR348" s="174"/>
      <x:c r="BS348" s="174"/>
      <x:c r="BT348" s="174"/>
      <x:c r="BU348" s="174"/>
      <x:c r="BV348" s="174"/>
      <x:c r="BW348" s="174"/>
      <x:c r="BX348" s="174"/>
      <x:c r="BY348" s="174"/>
      <x:c r="BZ348" s="174"/>
      <x:c r="CA348" s="174"/>
      <x:c r="CB348" s="174"/>
      <x:c r="CC348" s="174"/>
      <x:c r="CD348" s="174"/>
      <x:c r="CE348" s="174"/>
      <x:c r="CF348" s="174"/>
      <x:c r="CG348" s="174"/>
      <x:c r="CH348" s="174"/>
      <x:c r="CI348" s="179"/>
      <x:c r="CJ348" s="174" t="str">
        <x:v>Yes</x:v>
      </x:c>
      <x:c r="CK348" s="174" t="str">
        <x:v>Yes</x:v>
      </x:c>
      <x:c r="CL348" s="174" t="str">
        <x:v>Yes</x:v>
      </x:c>
      <x:c r="CM348" s="174" t="str">
        <x:v>Clear</x:v>
      </x:c>
      <x:c r="CN348" s="174" t="str">
        <x:v>Verified — clear</x:v>
      </x:c>
      <x:c r="CO348" s="177" t="n">
        <x:v>46272</x:v>
      </x:c>
      <x:c r="CP348" s="174" t="str">
        <x:v>https://pubmed.ncbi.nlm.nih.gov/40086099/</x:v>
      </x:c>
      <x:c r="CQ348" s="174"/>
      <x:c r="CR348" s="174"/>
      <x:c r="CS348" s="174"/>
      <x:c r="CT348" s="174"/>
      <x:c r="CU348" s="176"/>
      <x:c r="CV348" s="176"/>
      <x:c r="CW348" s="176"/>
      <x:c r="CX348" s="176"/>
      <x:c r="CY348" s="176"/>
      <x:c r="CZ348" s="176"/>
      <x:c r="DA348" s="176"/>
      <x:c r="DB348" s="175" t="str">
        <x:f>IF(L348="","",IF(AND(COUNT(CU348:DA348)=7,OR(CU348=0,CU348=1,CU348=2),OR(CV348=0,CV348=1,CV348=2),OR(CW348=0,CW348=1,CW348=2),OR(CX348=0,CX348=1,CX348=2),OR(CY348=0,CY348=1,CY348=2),OR(CZ348=0,CZ348=1,CZ348=2),OR(DA348=0,DA348=1,DA348=2)),SUM(CU348:DA348),""))</x:f>
      </x:c>
      <x:c r="DC348" s="180" t="str">
        <x:f>IF(DB348="","",ROUND(DB348/14*10,1))</x:f>
      </x:c>
      <x:c r="DD348" s="174" t="str">
        <x:v>Pending</x:v>
      </x:c>
      <x:c r="DE348" s="175" t="str">
        <x:f>IF(L348="","",IF(DC348="","Pending",IF(DD348="Yes","CONDITIONAL — safety override",IF(DC348&gt;=8,"HIGH",IF(DC348&gt;=5,"CONDITIONAL","LOW")))))</x:f>
        <x:v>Pending</x:v>
      </x:c>
      <x:c r="DF348" s="174" t="str">
        <x:v>Pending screening and full-text appraisal; no transferability judgment made at identification.</x:v>
      </x:c>
      <x:c r="DG348" s="174"/>
      <x:c r="DH348" s="174"/>
      <x:c r="DI348" s="174"/>
      <x:c r="DJ348" s="174"/>
      <x:c r="DK348" s="174"/>
      <x:c r="DL348" s="174"/>
      <x:c r="DM348" s="174"/>
      <x:c r="DN348" s="174"/>
      <x:c r="DO348" s="174"/>
      <x:c r="DP348" s="174"/>
      <x:c r="DQ348" s="174"/>
      <x:c r="DR348" s="174"/>
      <x:c r="DS348" s="174"/>
      <x:c r="DT348" s="174"/>
      <x:c r="DU348" s="174"/>
      <x:c r="DV348" s="174"/>
      <x:c r="DW348" s="174"/>
      <x:c r="DX348" s="174"/>
      <x:c r="DY348" s="174"/>
      <x:c r="DZ348" s="174" t="str">
        <x:v>Title/abstract screening alone does not establish effectiveness, causality, methodological quality, transferability to Brazilian public safety or an institutional recommendation.</x:v>
      </x:c>
      <x:c r="EA348" s="174" t="str">
        <x:v>Pending</x:v>
      </x:c>
      <x:c r="EB348" s="175" t="str">
        <x:f>IF(L348="","",IF(EC348="READY","Yes","No / Pending"))</x:f>
        <x:v>No / Pending</x:v>
      </x:c>
      <x:c r="EC348" s="174" t="str">
        <x:f>IF(L348="","",IF(OR(ISNUMBER(SEARCH("Retracted Publication",Q348)),CM348="Retracted",CN348="Retracted",CM348="Expression of Concern",CN348="Expression of Concern",F348="Not used",CG348="Critical",CH348="High",CH348="Critical"),"BLOCKED — integrity or use restriction",IF(AND(CJ348="Yes",CK348="Yes",CL348="Yes"),IF(AND(CM348="Clear",CN348="Verified — clear"),IF(AND(AND(LEN(TRIM(CF348))&gt;0,LEFT(LOWER(TRIM(CF348)),7)&lt;&gt;"pending"),OR(CG348="High",CG348="Moderate"),OR(CH348="Low",CH348="Some concerns",CH348="Not applicable")),IF(AND(DD348="No",OR(DE348="HIGH",DE348="CONDITIONAL"),AND(LEN(TRIM(DF348))&gt;0,LEFT(LOWER(TRIM(DF348)),7)&lt;&gt;"pending")),IF(AND(AND(LEN(TRIM(DT348))&gt;0,LEFT(LOWER(TRIM(DT348)),7)&lt;&gt;"pending"),AND(LEN(TRIM(DU348))&gt;0,LEFT(LOWER(TRIM(DU348)),7)&lt;&gt;"pending"),OR(AND(LEN(TRIM(DV348))&gt;0,LEFT(LOWER(TRIM(DV348)),7)&lt;&gt;"pending"),AND(LEN(TRIM(DW348))&gt;0,LEFT(LOWER(TRIM(DW348)),7)&lt;&gt;"pending")),AND(LEN(TRIM(DX348))&gt;0,LEFT(LOWER(TRIM(DX348)),7)&lt;&gt;"pending")),IF(AND(F348="Claim-ready",OR(EA348="Strong",EA348="Moderate"),AND(LEN(TRIM(G348))&gt;0,LEFT(LOWER(TRIM(G348)),7)&lt;&gt;"pending"),G348&lt;&gt;"No substantive use decision is permitted from identification metadata alone.",AND(LEN(TRIM(DZ348))&gt;0,LEFT(LOWER(TRIM(DZ348)),7)&lt;&gt;"pending"),DZ348&lt;&gt;"Identification metadata alone does not permit any substantive scientific, causal, operational, or institutional claim.",AND(LEN(TRIM(EI348))&gt;0,LEFT(LOWER(TRIM(EI348)),7)&lt;&gt;"pending"),ISNUMBER(EH348),EH348&gt;0),"READY","PENDING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8" s="174" t="str">
        <x:v>Pending</x:v>
      </x:c>
      <x:c r="EE348" s="174"/>
      <x:c r="EF348" s="174" t="str">
        <x:v>Pending</x:v>
      </x:c>
      <x:c r="EG348" s="174" t="str">
        <x:v>Pending</x:v>
      </x:c>
      <x:c r="EH348" s="177"/>
      <x:c r="EI348" s="500"/>
      <x:c r="EJ348" s="174"/>
      <x:c r="EK348" s="174" t="str">
        <x:v>Pending</x:v>
      </x:c>
      <x:c r="EL348" s="177" t="n">
        <x:v>46272</x:v>
      </x:c>
      <x:c r="EM348" s="174" t="str">
        <x:v>Production PubMed record imported and reconciled to Zotero item 7K6NVI3M;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8" s="181" t="n">
        <x:f>IF(L348="","",(IF(N348&lt;&gt;"",1,0)+IF(O348&lt;&gt;"",1,0)+IF(AJ348&lt;&gt;"",1,0)+IF(AU348&lt;&gt;"",1,0)+IF(BE348&lt;&gt;"",1,0)+IF(CF348&lt;&gt;"",1,0)+IF(CJ348="Yes",1,0)+IF(CL348="Yes",1,0)+IF(DE348&lt;&gt;"Pending",1,0)+IF(F348&lt;&gt;"",1,0)+IF(DZ348&lt;&gt;"",1,0)+IF(EI348&lt;&gt;"",1,0))/12)</x:f>
        <x:v>0.5</x:v>
      </x:c>
    </x:row>
    <x:row r="349">
      <x:c r="A349" s="175" t="str">
        <x:v>EV-0346</x:v>
      </x:c>
      <x:c r="B349" s="174" t="str">
        <x:v>Integrity check</x:v>
      </x:c>
      <x:c r="C349" s="175" t="str">
        <x:f>IF(L349="","",IF(LEFT(EC349,7)="BLOCKED","🔴 Do not use for conclusion",IF(EB349="Yes","🟢 Claim-ready","🟡 Caution / context")))</x:f>
        <x:v>🟡 Caution / context</x:v>
      </x:c>
      <x:c r="D349" s="174" t="str">
        <x:f>IF(L349="","",EC349)</x:f>
        <x:v>PENDING — appropriate appraisal</x:v>
      </x:c>
      <x:c r="E349" s="174" t="str">
        <x:v>P3 — Medium</x:v>
      </x:c>
      <x:c r="F349" s="174" t="str">
        <x:v>Pending</x:v>
      </x:c>
      <x:c r="G349" s="174" t="str">
        <x:v>Title/abstract identify an explicit operational APHT/medical-readiness topic; retain for full-text assessment.</x:v>
      </x:c>
      <x:c r="H349" s="174" t="str">
        <x:v>Obtain and review lawful full text; confirm human adjudication; then select a design-specific appraisal instrument.</x:v>
      </x:c>
      <x:c r="I349" s="174"/>
      <x:c r="J349" s="174" t="str">
        <x:v>B — APHT / Medical Readiness</x:v>
      </x:c>
      <x:c r="K349" s="174" t="str">
        <x:v>IDENTIFIED</x:v>
      </x:c>
      <x:c r="L349" s="174" t="str">
        <x:v>Effect of Fresh Whole Blood Donation on Human Performance in United States Special Forces.</x:v>
      </x:c>
      <x:c r="M349" s="174"/>
      <x:c r="N349" s="174" t="str">
        <x:v>Houser, Alex P; Soto, Mario A; Bell, Kathryn S; Goldberg, Paul G; Cronin, Kevin J; Caldwell, Rick C; Schilling, Brian K</x:v>
      </x:c>
      <x:c r="O349" s="176" t="n">
        <x:v>2025</x:v>
      </x:c>
      <x:c r="P349" s="174" t="str">
        <x:v>Journal of special operations medicine : a peer reviewed journal for SOF medical professionals</x:v>
      </x:c>
      <x:c r="Q349" s="174" t="str">
        <x:v>Journal Article</x:v>
      </x:c>
      <x:c r="R349" s="174" t="str">
        <x:v>Unclear</x:v>
      </x:c>
      <x:c r="S349" s="174" t="str">
        <x:v>Unknown</x:v>
      </x:c>
      <x:c r="T349" s="174" t="str">
        <x:v>eng</x:v>
      </x:c>
      <x:c r="U349" s="174" t="str">
        <x:v>https://pubmed.ncbi.nlm.nih.gov/40042893/</x:v>
      </x:c>
      <x:c r="V349" s="174" t="str">
        <x:v>10.55460/7tzf-0hbx</x:v>
      </x:c>
      <x:c r="W349" s="175" t="str">
        <x:f>IF(V349="","",LOWER(SUBSTITUTE(SUBSTITUTE(SUBSTITUTE(SUBSTITUTE(TRIM(V349),"https://doi.org/",""),"http://doi.org/",""),"https://dx.doi.org/",""),"doi:","")))</x:f>
        <x:v>10.55460/7tzf-0hbx</x:v>
      </x:c>
      <x:c r="X349" s="174" t="str">
        <x:v>40042893</x:v>
      </x:c>
      <x:c r="Y349" s="174" t="str"/>
      <x:c r="Z349" s="174"/>
      <x:c r="AA349" s="174" t="str">
        <x:v>PubMed/MEDLINE</x:v>
      </x:c>
      <x:c r="AB349" s="174" t="str">
        <x:v>PUBMED-B-v1.0-2026-08-28</x:v>
      </x:c>
      <x:c r="AC349" s="174" t="str">
        <x:v>SP-PUBMED-B-20260828</x:v>
      </x:c>
      <x:c r="AD349" s="177" t="n">
        <x:v>46262</x:v>
      </x:c>
      <x:c r="AE349" s="177" t="n">
        <x:v>46272</x:v>
      </x:c>
      <x:c r="AF349" s="174" t="str">
        <x:v>U9RMBCNN</x:v>
      </x:c>
      <x:c r="AG349" s="174"/>
      <x:c r="AH349" s="174" t="str">
        <x:v>Tactical Athlete → Operational Readiness Brazil</x:v>
      </x:c>
      <x:c r="AI349" s="174" t="str">
        <x:v>evidence-family:B</x:v>
      </x:c>
      <x:c r="AJ349" s="174"/>
      <x:c r="AK349" s="175" t="str">
        <x:f>IF(AJ349="","",IF(OR(LOWER(AJ349)="brazil",LOWER(AJ349)="brasil"),"Yes","No"))</x:f>
      </x:c>
      <x:c r="AL349" s="174"/>
      <x:c r="AM349" s="174"/>
      <x:c r="AN349" s="174"/>
      <x:c r="AO349" s="178"/>
      <x:c r="AP349" s="174"/>
      <x:c r="AQ349" s="174"/>
      <x:c r="AR349" s="174"/>
      <x:c r="AS349" s="174"/>
      <x:c r="AT349" s="174"/>
      <x:c r="AU349" s="174"/>
      <x:c r="AV349" s="174"/>
      <x:c r="AW349" s="174"/>
      <x:c r="AX349" s="174"/>
      <x:c r="AY349" s="174"/>
      <x:c r="AZ349" s="174"/>
      <x:c r="BA349" s="174"/>
      <x:c r="BB349" s="174"/>
      <x:c r="BC349" s="174"/>
      <x:c r="BD349" s="174"/>
      <x:c r="BE349" s="174"/>
      <x:c r="BF349" s="174"/>
      <x:c r="BG349" s="174"/>
      <x:c r="BH349" s="174"/>
      <x:c r="BI349" s="174"/>
      <x:c r="BJ349" s="174"/>
      <x:c r="BK349" s="174"/>
      <x:c r="BL349" s="174"/>
      <x:c r="BM349" s="174"/>
      <x:c r="BN349" s="174"/>
      <x:c r="BO349" s="174"/>
      <x:c r="BP349" s="174"/>
      <x:c r="BQ349" s="174"/>
      <x:c r="BR349" s="174"/>
      <x:c r="BS349" s="174"/>
      <x:c r="BT349" s="174"/>
      <x:c r="BU349" s="174"/>
      <x:c r="BV349" s="174"/>
      <x:c r="BW349" s="174"/>
      <x:c r="BX349" s="174"/>
      <x:c r="BY349" s="174"/>
      <x:c r="BZ349" s="174"/>
      <x:c r="CA349" s="174"/>
      <x:c r="CB349" s="174"/>
      <x:c r="CC349" s="174"/>
      <x:c r="CD349" s="174"/>
      <x:c r="CE349" s="174"/>
      <x:c r="CF349" s="174"/>
      <x:c r="CG349" s="174"/>
      <x:c r="CH349" s="174"/>
      <x:c r="CI349" s="179"/>
      <x:c r="CJ349" s="174" t="str">
        <x:v>Yes</x:v>
      </x:c>
      <x:c r="CK349" s="174" t="str">
        <x:v>Yes</x:v>
      </x:c>
      <x:c r="CL349" s="174" t="str">
        <x:v>Yes</x:v>
      </x:c>
      <x:c r="CM349" s="174" t="str">
        <x:v>Clear</x:v>
      </x:c>
      <x:c r="CN349" s="174" t="str">
        <x:v>Verified — clear</x:v>
      </x:c>
      <x:c r="CO349" s="177" t="n">
        <x:v>46272</x:v>
      </x:c>
      <x:c r="CP349" s="174" t="str">
        <x:v>https://pubmed.ncbi.nlm.nih.gov/40042893/</x:v>
      </x:c>
      <x:c r="CQ349" s="174"/>
      <x:c r="CR349" s="174"/>
      <x:c r="CS349" s="174"/>
      <x:c r="CT349" s="174"/>
      <x:c r="CU349" s="176"/>
      <x:c r="CV349" s="176"/>
      <x:c r="CW349" s="176"/>
      <x:c r="CX349" s="176"/>
      <x:c r="CY349" s="176"/>
      <x:c r="CZ349" s="176"/>
      <x:c r="DA349" s="176"/>
      <x:c r="DB349" s="175" t="str">
        <x:f>IF(L349="","",IF(AND(COUNT(CU349:DA349)=7,OR(CU349=0,CU349=1,CU349=2),OR(CV349=0,CV349=1,CV349=2),OR(CW349=0,CW349=1,CW349=2),OR(CX349=0,CX349=1,CX349=2),OR(CY349=0,CY349=1,CY349=2),OR(CZ349=0,CZ349=1,CZ349=2),OR(DA349=0,DA349=1,DA349=2)),SUM(CU349:DA349),""))</x:f>
      </x:c>
      <x:c r="DC349" s="180" t="str">
        <x:f>IF(DB349="","",ROUND(DB349/14*10,1))</x:f>
      </x:c>
      <x:c r="DD349" s="174" t="str">
        <x:v>Pending</x:v>
      </x:c>
      <x:c r="DE349" s="175" t="str">
        <x:f>IF(L349="","",IF(DC349="","Pending",IF(DD349="Yes","CONDITIONAL — safety override",IF(DC349&gt;=8,"HIGH",IF(DC349&gt;=5,"CONDITIONAL","LOW")))))</x:f>
        <x:v>Pending</x:v>
      </x:c>
      <x:c r="DF349" s="174" t="str">
        <x:v>Pending screening and full-text appraisal; no transferability judgment made at identification.</x:v>
      </x:c>
      <x:c r="DG349" s="174"/>
      <x:c r="DH349" s="174"/>
      <x:c r="DI349" s="174"/>
      <x:c r="DJ349" s="174"/>
      <x:c r="DK349" s="174"/>
      <x:c r="DL349" s="174"/>
      <x:c r="DM349" s="174"/>
      <x:c r="DN349" s="174"/>
      <x:c r="DO349" s="174"/>
      <x:c r="DP349" s="174"/>
      <x:c r="DQ349" s="174"/>
      <x:c r="DR349" s="174"/>
      <x:c r="DS349" s="174"/>
      <x:c r="DT349" s="174"/>
      <x:c r="DU349" s="174"/>
      <x:c r="DV349" s="174"/>
      <x:c r="DW349" s="174"/>
      <x:c r="DX349" s="174"/>
      <x:c r="DY349" s="174"/>
      <x:c r="DZ349" s="174" t="str">
        <x:v>Title/abstract screening alone does not establish effectiveness, causality, methodological quality, transferability to Brazilian public safety or an institutional recommendation.</x:v>
      </x:c>
      <x:c r="EA349" s="174" t="str">
        <x:v>Pending</x:v>
      </x:c>
      <x:c r="EB349" s="175" t="str">
        <x:f>IF(L349="","",IF(EC349="READY","Yes","No / Pending"))</x:f>
        <x:v>No / Pending</x:v>
      </x:c>
      <x:c r="EC349" s="174" t="str">
        <x:f>IF(L349="","",IF(OR(ISNUMBER(SEARCH("Retracted Publication",Q349)),CM349="Retracted",CN349="Retracted",CM349="Expression of Concern",CN349="Expression of Concern",F349="Not used",CG349="Critical",CH349="High",CH349="Critical"),"BLOCKED — integrity or use restriction",IF(AND(CJ349="Yes",CK349="Yes",CL349="Yes"),IF(AND(CM349="Clear",CN349="Verified — clear"),IF(AND(AND(LEN(TRIM(CF349))&gt;0,LEFT(LOWER(TRIM(CF349)),7)&lt;&gt;"pending"),OR(CG349="High",CG349="Moderate"),OR(CH349="Low",CH349="Some concerns",CH349="Not applicable")),IF(AND(DD349="No",OR(DE349="HIGH",DE349="CONDITIONAL"),AND(LEN(TRIM(DF349))&gt;0,LEFT(LOWER(TRIM(DF349)),7)&lt;&gt;"pending")),IF(AND(AND(LEN(TRIM(DT349))&gt;0,LEFT(LOWER(TRIM(DT349)),7)&lt;&gt;"pending"),AND(LEN(TRIM(DU349))&gt;0,LEFT(LOWER(TRIM(DU349)),7)&lt;&gt;"pending"),OR(AND(LEN(TRIM(DV349))&gt;0,LEFT(LOWER(TRIM(DV349)),7)&lt;&gt;"pending"),AND(LEN(TRIM(DW349))&gt;0,LEFT(LOWER(TRIM(DW349)),7)&lt;&gt;"pending")),AND(LEN(TRIM(DX349))&gt;0,LEFT(LOWER(TRIM(DX349)),7)&lt;&gt;"pending")),IF(AND(F349="Claim-ready",OR(EA349="Strong",EA349="Moderate"),AND(LEN(TRIM(G349))&gt;0,LEFT(LOWER(TRIM(G349)),7)&lt;&gt;"pending"),G349&lt;&gt;"No substantive use decision is permitted from identification metadata alone.",AND(LEN(TRIM(DZ349))&gt;0,LEFT(LOWER(TRIM(DZ349)),7)&lt;&gt;"pending"),DZ349&lt;&gt;"Identification metadata alone does not permit any substantive scientific, causal, operational, or institutional claim.",AND(LEN(TRIM(EI349))&gt;0,LEFT(LOWER(TRIM(EI349)),7)&lt;&gt;"pending"),ISNUMBER(EH349),EH349&gt;0),"READY","PENDING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49" s="174" t="str">
        <x:v>Pending</x:v>
      </x:c>
      <x:c r="EE349" s="174"/>
      <x:c r="EF349" s="174" t="str">
        <x:v>Pending</x:v>
      </x:c>
      <x:c r="EG349" s="174" t="str">
        <x:v>Pending</x:v>
      </x:c>
      <x:c r="EH349" s="177"/>
      <x:c r="EI349" s="500"/>
      <x:c r="EJ349" s="174"/>
      <x:c r="EK349" s="174" t="str">
        <x:v>Pending</x:v>
      </x:c>
      <x:c r="EL349" s="177" t="n">
        <x:v>46272</x:v>
      </x:c>
      <x:c r="EM349" s="174" t="str">
        <x:v>Production PubMed record imported and reconciled to Zotero item U9RMBCNN;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49" s="181" t="n">
        <x:f>IF(L349="","",(IF(N349&lt;&gt;"",1,0)+IF(O349&lt;&gt;"",1,0)+IF(AJ349&lt;&gt;"",1,0)+IF(AU349&lt;&gt;"",1,0)+IF(BE349&lt;&gt;"",1,0)+IF(CF349&lt;&gt;"",1,0)+IF(CJ349="Yes",1,0)+IF(CL349="Yes",1,0)+IF(DE349&lt;&gt;"Pending",1,0)+IF(F349&lt;&gt;"",1,0)+IF(DZ349&lt;&gt;"",1,0)+IF(EI349&lt;&gt;"",1,0))/12)</x:f>
        <x:v>0.5</x:v>
      </x:c>
    </x:row>
    <x:row r="350">
      <x:c r="A350" s="175" t="str">
        <x:v>EV-0347</x:v>
      </x:c>
      <x:c r="B350" s="174" t="str">
        <x:v>Integrity check</x:v>
      </x:c>
      <x:c r="C350" s="175" t="str">
        <x:f>IF(L350="","",IF(LEFT(EC350,7)="BLOCKED","🔴 Do not use for conclusion",IF(EB350="Yes","🟢 Claim-ready","🟡 Caution / context")))</x:f>
        <x:v>🟡 Caution / context</x:v>
      </x:c>
      <x:c r="D350" s="174" t="str">
        <x:f>IF(L350="","",EC350)</x:f>
        <x:v>PENDING — appropriate appraisal</x:v>
      </x:c>
      <x:c r="E350" s="174" t="str">
        <x:v>P3 — Medium</x:v>
      </x:c>
      <x:c r="F350" s="174" t="str">
        <x:v>Pending</x:v>
      </x:c>
      <x:c r="G350" s="174" t="str">
        <x:v>Title/abstract identify an explicit tactical/public-safety context and readiness domain; retain for full-text assessment.</x:v>
      </x:c>
      <x:c r="H350" s="174" t="str">
        <x:v>Obtain and review lawful full text; confirm human adjudication; then select a design-specific appraisal instrument.</x:v>
      </x:c>
      <x:c r="I350" s="174"/>
      <x:c r="J350" s="174" t="str">
        <x:v>A — Core</x:v>
      </x:c>
      <x:c r="K350" s="174" t="str">
        <x:v>IDENTIFIED</x:v>
      </x:c>
      <x:c r="L350" s="174" t="str">
        <x:v>A Retrospective Study of Dental Trauma in Israel Military Personnel.</x:v>
      </x:c>
      <x:c r="M350" s="174"/>
      <x:c r="N350" s="174" t="str">
        <x:v>Arbel, Yael; Permut, Yael; Zadik, Yehuda; Tsur, Nir</x:v>
      </x:c>
      <x:c r="O350" s="176" t="n">
        <x:v>2025</x:v>
      </x:c>
      <x:c r="P350" s="174" t="str">
        <x:v>Dental traumatology : official publication of International Association for Dental Traumatology</x:v>
      </x:c>
      <x:c r="Q350" s="174" t="str">
        <x:v>Journal Article; Observational Study</x:v>
      </x:c>
      <x:c r="R350" s="174" t="str">
        <x:v>Unclear</x:v>
      </x:c>
      <x:c r="S350" s="174" t="str">
        <x:v>Unknown</x:v>
      </x:c>
      <x:c r="T350" s="174" t="str">
        <x:v>eng</x:v>
      </x:c>
      <x:c r="U350" s="174" t="str">
        <x:v>https://pubmed.ncbi.nlm.nih.gov/40038089/</x:v>
      </x:c>
      <x:c r="V350" s="174" t="str">
        <x:v>10.1111/edt.13054</x:v>
      </x:c>
      <x:c r="W350" s="175" t="str">
        <x:f>IF(V350="","",LOWER(SUBSTITUTE(SUBSTITUTE(SUBSTITUTE(SUBSTITUTE(TRIM(V350),"https://doi.org/",""),"http://doi.org/",""),"https://dx.doi.org/",""),"doi:","")))</x:f>
        <x:v>10.1111/edt.13054</x:v>
      </x:c>
      <x:c r="X350" s="174" t="str">
        <x:v>40038089</x:v>
      </x:c>
      <x:c r="Y350" s="174" t="str">
        <x:v>PMC12424112</x:v>
      </x:c>
      <x:c r="Z350" s="174"/>
      <x:c r="AA350" s="174" t="str">
        <x:v>PubMed/MEDLINE</x:v>
      </x:c>
      <x:c r="AB350" s="174" t="str">
        <x:v>PUBMED-A-v1.0-2026-08-28</x:v>
      </x:c>
      <x:c r="AC350" s="174" t="str">
        <x:v>SP-PUBMED-A-20260828</x:v>
      </x:c>
      <x:c r="AD350" s="177" t="n">
        <x:v>46262</x:v>
      </x:c>
      <x:c r="AE350" s="177" t="n">
        <x:v>46272</x:v>
      </x:c>
      <x:c r="AF350" s="174" t="str">
        <x:v>D8TXF48Y</x:v>
      </x:c>
      <x:c r="AG350" s="174"/>
      <x:c r="AH350" s="174" t="str">
        <x:v>Tactical Athlete → Operational Readiness Brazil</x:v>
      </x:c>
      <x:c r="AI350" s="174" t="str">
        <x:v>evidence-family:A</x:v>
      </x:c>
      <x:c r="AJ350" s="174"/>
      <x:c r="AK350" s="175" t="str">
        <x:f>IF(AJ350="","",IF(OR(LOWER(AJ350)="brazil",LOWER(AJ350)="brasil"),"Yes","No"))</x:f>
      </x:c>
      <x:c r="AL350" s="174"/>
      <x:c r="AM350" s="174"/>
      <x:c r="AN350" s="174"/>
      <x:c r="AO350" s="178"/>
      <x:c r="AP350" s="174"/>
      <x:c r="AQ350" s="174"/>
      <x:c r="AR350" s="174"/>
      <x:c r="AS350" s="174"/>
      <x:c r="AT350" s="174"/>
      <x:c r="AU350" s="174"/>
      <x:c r="AV350" s="174"/>
      <x:c r="AW350" s="174"/>
      <x:c r="AX350" s="174"/>
      <x:c r="AY350" s="174"/>
      <x:c r="AZ350" s="174"/>
      <x:c r="BA350" s="174"/>
      <x:c r="BB350" s="174"/>
      <x:c r="BC350" s="174"/>
      <x:c r="BD350" s="174"/>
      <x:c r="BE350" s="174"/>
      <x:c r="BF350" s="174"/>
      <x:c r="BG350" s="174"/>
      <x:c r="BH350" s="174"/>
      <x:c r="BI350" s="174"/>
      <x:c r="BJ350" s="174"/>
      <x:c r="BK350" s="174"/>
      <x:c r="BL350" s="174"/>
      <x:c r="BM350" s="174"/>
      <x:c r="BN350" s="174"/>
      <x:c r="BO350" s="174"/>
      <x:c r="BP350" s="174"/>
      <x:c r="BQ350" s="174"/>
      <x:c r="BR350" s="174"/>
      <x:c r="BS350" s="174"/>
      <x:c r="BT350" s="174"/>
      <x:c r="BU350" s="174"/>
      <x:c r="BV350" s="174"/>
      <x:c r="BW350" s="174"/>
      <x:c r="BX350" s="174"/>
      <x:c r="BY350" s="174"/>
      <x:c r="BZ350" s="174"/>
      <x:c r="CA350" s="174"/>
      <x:c r="CB350" s="174"/>
      <x:c r="CC350" s="174"/>
      <x:c r="CD350" s="174"/>
      <x:c r="CE350" s="174"/>
      <x:c r="CF350" s="174"/>
      <x:c r="CG350" s="174"/>
      <x:c r="CH350" s="174"/>
      <x:c r="CI350" s="179"/>
      <x:c r="CJ350" s="174" t="str">
        <x:v>Yes</x:v>
      </x:c>
      <x:c r="CK350" s="174" t="str">
        <x:v>Yes</x:v>
      </x:c>
      <x:c r="CL350" s="174" t="str">
        <x:v>Yes</x:v>
      </x:c>
      <x:c r="CM350" s="174" t="str">
        <x:v>Clear</x:v>
      </x:c>
      <x:c r="CN350" s="174" t="str">
        <x:v>Verified — clear</x:v>
      </x:c>
      <x:c r="CO350" s="177" t="n">
        <x:v>46272</x:v>
      </x:c>
      <x:c r="CP350" s="174" t="str">
        <x:v>https://pubmed.ncbi.nlm.nih.gov/40038089/</x:v>
      </x:c>
      <x:c r="CQ350" s="174"/>
      <x:c r="CR350" s="174"/>
      <x:c r="CS350" s="174"/>
      <x:c r="CT350" s="174"/>
      <x:c r="CU350" s="176"/>
      <x:c r="CV350" s="176"/>
      <x:c r="CW350" s="176"/>
      <x:c r="CX350" s="176"/>
      <x:c r="CY350" s="176"/>
      <x:c r="CZ350" s="176"/>
      <x:c r="DA350" s="176"/>
      <x:c r="DB350" s="175" t="str">
        <x:f>IF(L350="","",IF(AND(COUNT(CU350:DA350)=7,OR(CU350=0,CU350=1,CU350=2),OR(CV350=0,CV350=1,CV350=2),OR(CW350=0,CW350=1,CW350=2),OR(CX350=0,CX350=1,CX350=2),OR(CY350=0,CY350=1,CY350=2),OR(CZ350=0,CZ350=1,CZ350=2),OR(DA350=0,DA350=1,DA350=2)),SUM(CU350:DA350),""))</x:f>
      </x:c>
      <x:c r="DC350" s="180" t="str">
        <x:f>IF(DB350="","",ROUND(DB350/14*10,1))</x:f>
      </x:c>
      <x:c r="DD350" s="174" t="str">
        <x:v>Pending</x:v>
      </x:c>
      <x:c r="DE350" s="175" t="str">
        <x:f>IF(L350="","",IF(DC350="","Pending",IF(DD350="Yes","CONDITIONAL — safety override",IF(DC350&gt;=8,"HIGH",IF(DC350&gt;=5,"CONDITIONAL","LOW")))))</x:f>
        <x:v>Pending</x:v>
      </x:c>
      <x:c r="DF350" s="174" t="str">
        <x:v>Pending screening and full-text appraisal; no transferability judgment made at identification.</x:v>
      </x:c>
      <x:c r="DG350" s="174"/>
      <x:c r="DH350" s="174"/>
      <x:c r="DI350" s="174"/>
      <x:c r="DJ350" s="174"/>
      <x:c r="DK350" s="174"/>
      <x:c r="DL350" s="174"/>
      <x:c r="DM350" s="174"/>
      <x:c r="DN350" s="174"/>
      <x:c r="DO350" s="174"/>
      <x:c r="DP350" s="174"/>
      <x:c r="DQ350" s="174"/>
      <x:c r="DR350" s="174"/>
      <x:c r="DS350" s="174"/>
      <x:c r="DT350" s="174"/>
      <x:c r="DU350" s="174"/>
      <x:c r="DV350" s="174"/>
      <x:c r="DW350" s="174"/>
      <x:c r="DX350" s="174"/>
      <x:c r="DY350" s="174"/>
      <x:c r="DZ350" s="174" t="str">
        <x:v>Title/abstract screening alone does not establish effectiveness, causality, methodological quality, transferability to Brazilian public safety or an institutional recommendation.</x:v>
      </x:c>
      <x:c r="EA350" s="174" t="str">
        <x:v>Pending</x:v>
      </x:c>
      <x:c r="EB350" s="175" t="str">
        <x:f>IF(L350="","",IF(EC350="READY","Yes","No / Pending"))</x:f>
        <x:v>No / Pending</x:v>
      </x:c>
      <x:c r="EC350" s="174" t="str">
        <x:f>IF(L350="","",IF(OR(ISNUMBER(SEARCH("Retracted Publication",Q350)),CM350="Retracted",CN350="Retracted",CM350="Expression of Concern",CN350="Expression of Concern",F350="Not used",CG350="Critical",CH350="High",CH350="Critical"),"BLOCKED — integrity or use restriction",IF(AND(CJ350="Yes",CK350="Yes",CL350="Yes"),IF(AND(CM350="Clear",CN350="Verified — clear"),IF(AND(AND(LEN(TRIM(CF350))&gt;0,LEFT(LOWER(TRIM(CF350)),7)&lt;&gt;"pending"),OR(CG350="High",CG350="Moderate"),OR(CH350="Low",CH350="Some concerns",CH350="Not applicable")),IF(AND(DD350="No",OR(DE350="HIGH",DE350="CONDITIONAL"),AND(LEN(TRIM(DF350))&gt;0,LEFT(LOWER(TRIM(DF350)),7)&lt;&gt;"pending")),IF(AND(AND(LEN(TRIM(DT350))&gt;0,LEFT(LOWER(TRIM(DT350)),7)&lt;&gt;"pending"),AND(LEN(TRIM(DU350))&gt;0,LEFT(LOWER(TRIM(DU350)),7)&lt;&gt;"pending"),OR(AND(LEN(TRIM(DV350))&gt;0,LEFT(LOWER(TRIM(DV350)),7)&lt;&gt;"pending"),AND(LEN(TRIM(DW350))&gt;0,LEFT(LOWER(TRIM(DW350)),7)&lt;&gt;"pending")),AND(LEN(TRIM(DX350))&gt;0,LEFT(LOWER(TRIM(DX350)),7)&lt;&gt;"pending")),IF(AND(F350="Claim-ready",OR(EA350="Strong",EA350="Moderate"),AND(LEN(TRIM(G350))&gt;0,LEFT(LOWER(TRIM(G350)),7)&lt;&gt;"pending"),G350&lt;&gt;"No substantive use decision is permitted from identification metadata alone.",AND(LEN(TRIM(DZ350))&gt;0,LEFT(LOWER(TRIM(DZ350)),7)&lt;&gt;"pending"),DZ350&lt;&gt;"Identification metadata alone does not permit any substantive scientific, causal, operational, or institutional claim.",AND(LEN(TRIM(EI350))&gt;0,LEFT(LOWER(TRIM(EI350)),7)&lt;&gt;"pending"),ISNUMBER(EH350),EH350&gt;0),"READY","PENDING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0" s="174" t="str">
        <x:v>Pending</x:v>
      </x:c>
      <x:c r="EE350" s="174"/>
      <x:c r="EF350" s="174" t="str">
        <x:v>Pending</x:v>
      </x:c>
      <x:c r="EG350" s="174" t="str">
        <x:v>Pending</x:v>
      </x:c>
      <x:c r="EH350" s="177"/>
      <x:c r="EI350" s="500"/>
      <x:c r="EJ350" s="174"/>
      <x:c r="EK350" s="174" t="str">
        <x:v>Pending</x:v>
      </x:c>
      <x:c r="EL350" s="177" t="n">
        <x:v>46272</x:v>
      </x:c>
      <x:c r="EM350" s="174" t="str">
        <x:v>Production PubMed record imported and reconciled to Zotero item D8TXF48Y;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0" s="181" t="n">
        <x:f>IF(L350="","",(IF(N350&lt;&gt;"",1,0)+IF(O350&lt;&gt;"",1,0)+IF(AJ350&lt;&gt;"",1,0)+IF(AU350&lt;&gt;"",1,0)+IF(BE350&lt;&gt;"",1,0)+IF(CF350&lt;&gt;"",1,0)+IF(CJ350="Yes",1,0)+IF(CL350="Yes",1,0)+IF(DE350&lt;&gt;"Pending",1,0)+IF(F350&lt;&gt;"",1,0)+IF(DZ350&lt;&gt;"",1,0)+IF(EI350&lt;&gt;"",1,0))/12)</x:f>
        <x:v>0.5</x:v>
      </x:c>
    </x:row>
    <x:row r="351">
      <x:c r="A351" s="175" t="str">
        <x:v>EV-0348</x:v>
      </x:c>
      <x:c r="B351" s="174" t="str">
        <x:v>Integrity check</x:v>
      </x:c>
      <x:c r="C351" s="175" t="str">
        <x:f>IF(L351="","",IF(LEFT(EC351,7)="BLOCKED","🔴 Do not use for conclusion",IF(EB351="Yes","🟢 Claim-ready","🟡 Caution / context")))</x:f>
        <x:v>🟡 Caution / context</x:v>
      </x:c>
      <x:c r="D351" s="174" t="str">
        <x:f>IF(L351="","",EC351)</x:f>
        <x:v>PENDING — appropriate appraisal</x:v>
      </x:c>
      <x:c r="E351" s="174" t="str">
        <x:v>P3 — Medium</x:v>
      </x:c>
      <x:c r="F351" s="174" t="str">
        <x:v>Pending</x:v>
      </x:c>
      <x:c r="G351" s="174" t="str">
        <x:v>Title/abstract identify an explicit tactical/public-safety context and readiness domain; retain for full-text assessment.</x:v>
      </x:c>
      <x:c r="H351" s="174" t="str">
        <x:v>Obtain and review lawful full text; confirm human adjudication; then select a design-specific appraisal instrument.</x:v>
      </x:c>
      <x:c r="I351" s="174"/>
      <x:c r="J351" s="174" t="str">
        <x:v>A — Core</x:v>
      </x:c>
      <x:c r="K351" s="174" t="str">
        <x:v>IDENTIFIED</x:v>
      </x:c>
      <x:c r="L351" s="174" t="str">
        <x:v>Occupational Physical Requirements for Astronauts.</x:v>
      </x:c>
      <x:c r="M351" s="174"/>
      <x:c r="N351" s="174" t="str">
        <x:v>St-Martin, Philippe; Lalonde, Francois; Bouchard-Levesque, Felix; Dionne, Isabelle J</x:v>
      </x:c>
      <x:c r="O351" s="176" t="n">
        <x:v>2025</x:v>
      </x:c>
      <x:c r="P351" s="174" t="str">
        <x:v>Aerospace medicine and human performance</x:v>
      </x:c>
      <x:c r="Q351" s="174" t="str">
        <x:v>Journal Article; Systematic Review</x:v>
      </x:c>
      <x:c r="R351" s="174" t="str">
        <x:v>Unclear</x:v>
      </x:c>
      <x:c r="S351" s="174" t="str">
        <x:v>Unknown</x:v>
      </x:c>
      <x:c r="T351" s="174" t="str">
        <x:v>eng</x:v>
      </x:c>
      <x:c r="U351" s="174" t="str">
        <x:v>https://pubmed.ncbi.nlm.nih.gov/40029342/</x:v>
      </x:c>
      <x:c r="V351" s="174" t="str">
        <x:v>10.3357/amhp.6560.2025</x:v>
      </x:c>
      <x:c r="W351" s="175" t="str">
        <x:f>IF(V351="","",LOWER(SUBSTITUTE(SUBSTITUTE(SUBSTITUTE(SUBSTITUTE(TRIM(V351),"https://doi.org/",""),"http://doi.org/",""),"https://dx.doi.org/",""),"doi:","")))</x:f>
        <x:v>10.3357/amhp.6560.2025</x:v>
      </x:c>
      <x:c r="X351" s="174" t="str">
        <x:v>40029342</x:v>
      </x:c>
      <x:c r="Y351" s="174" t="str"/>
      <x:c r="Z351" s="174"/>
      <x:c r="AA351" s="174" t="str">
        <x:v>PubMed/MEDLINE</x:v>
      </x:c>
      <x:c r="AB351" s="174" t="str">
        <x:v>PUBMED-A-v1.0-2026-08-28</x:v>
      </x:c>
      <x:c r="AC351" s="174" t="str">
        <x:v>SP-PUBMED-A-20260828</x:v>
      </x:c>
      <x:c r="AD351" s="177" t="n">
        <x:v>46262</x:v>
      </x:c>
      <x:c r="AE351" s="177" t="n">
        <x:v>46272</x:v>
      </x:c>
      <x:c r="AF351" s="174" t="str">
        <x:v>BLHHN6TJ</x:v>
      </x:c>
      <x:c r="AG351" s="174"/>
      <x:c r="AH351" s="174" t="str">
        <x:v>Tactical Athlete → Operational Readiness Brazil</x:v>
      </x:c>
      <x:c r="AI351" s="174" t="str">
        <x:v>evidence-family:A</x:v>
      </x:c>
      <x:c r="AJ351" s="174"/>
      <x:c r="AK351" s="175" t="str">
        <x:f>IF(AJ351="","",IF(OR(LOWER(AJ351)="brazil",LOWER(AJ351)="brasil"),"Yes","No"))</x:f>
      </x:c>
      <x:c r="AL351" s="174"/>
      <x:c r="AM351" s="174"/>
      <x:c r="AN351" s="174"/>
      <x:c r="AO351" s="178"/>
      <x:c r="AP351" s="174"/>
      <x:c r="AQ351" s="174"/>
      <x:c r="AR351" s="174"/>
      <x:c r="AS351" s="174"/>
      <x:c r="AT351" s="174"/>
      <x:c r="AU351" s="174"/>
      <x:c r="AV351" s="174"/>
      <x:c r="AW351" s="174"/>
      <x:c r="AX351" s="174"/>
      <x:c r="AY351" s="174"/>
      <x:c r="AZ351" s="174"/>
      <x:c r="BA351" s="174"/>
      <x:c r="BB351" s="174"/>
      <x:c r="BC351" s="174"/>
      <x:c r="BD351" s="174"/>
      <x:c r="BE351" s="174"/>
      <x:c r="BF351" s="174"/>
      <x:c r="BG351" s="174"/>
      <x:c r="BH351" s="174"/>
      <x:c r="BI351" s="174"/>
      <x:c r="BJ351" s="174"/>
      <x:c r="BK351" s="174"/>
      <x:c r="BL351" s="174"/>
      <x:c r="BM351" s="174"/>
      <x:c r="BN351" s="174"/>
      <x:c r="BO351" s="174"/>
      <x:c r="BP351" s="174"/>
      <x:c r="BQ351" s="174"/>
      <x:c r="BR351" s="174"/>
      <x:c r="BS351" s="174"/>
      <x:c r="BT351" s="174"/>
      <x:c r="BU351" s="174"/>
      <x:c r="BV351" s="174"/>
      <x:c r="BW351" s="174"/>
      <x:c r="BX351" s="174"/>
      <x:c r="BY351" s="174"/>
      <x:c r="BZ351" s="174"/>
      <x:c r="CA351" s="174"/>
      <x:c r="CB351" s="174"/>
      <x:c r="CC351" s="174"/>
      <x:c r="CD351" s="174"/>
      <x:c r="CE351" s="174"/>
      <x:c r="CF351" s="174"/>
      <x:c r="CG351" s="174"/>
      <x:c r="CH351" s="174"/>
      <x:c r="CI351" s="179"/>
      <x:c r="CJ351" s="174" t="str">
        <x:v>Yes</x:v>
      </x:c>
      <x:c r="CK351" s="174" t="str">
        <x:v>Yes</x:v>
      </x:c>
      <x:c r="CL351" s="174" t="str">
        <x:v>Yes</x:v>
      </x:c>
      <x:c r="CM351" s="174" t="str">
        <x:v>Clear</x:v>
      </x:c>
      <x:c r="CN351" s="174" t="str">
        <x:v>Verified — clear</x:v>
      </x:c>
      <x:c r="CO351" s="177" t="n">
        <x:v>46272</x:v>
      </x:c>
      <x:c r="CP351" s="174" t="str">
        <x:v>https://pubmed.ncbi.nlm.nih.gov/40029342/</x:v>
      </x:c>
      <x:c r="CQ351" s="174"/>
      <x:c r="CR351" s="174"/>
      <x:c r="CS351" s="174"/>
      <x:c r="CT351" s="174"/>
      <x:c r="CU351" s="176"/>
      <x:c r="CV351" s="176"/>
      <x:c r="CW351" s="176"/>
      <x:c r="CX351" s="176"/>
      <x:c r="CY351" s="176"/>
      <x:c r="CZ351" s="176"/>
      <x:c r="DA351" s="176"/>
      <x:c r="DB351" s="175" t="str">
        <x:f>IF(L351="","",IF(AND(COUNT(CU351:DA351)=7,OR(CU351=0,CU351=1,CU351=2),OR(CV351=0,CV351=1,CV351=2),OR(CW351=0,CW351=1,CW351=2),OR(CX351=0,CX351=1,CX351=2),OR(CY351=0,CY351=1,CY351=2),OR(CZ351=0,CZ351=1,CZ351=2),OR(DA351=0,DA351=1,DA351=2)),SUM(CU351:DA351),""))</x:f>
      </x:c>
      <x:c r="DC351" s="180" t="str">
        <x:f>IF(DB351="","",ROUND(DB351/14*10,1))</x:f>
      </x:c>
      <x:c r="DD351" s="174" t="str">
        <x:v>Pending</x:v>
      </x:c>
      <x:c r="DE351" s="175" t="str">
        <x:f>IF(L351="","",IF(DC351="","Pending",IF(DD351="Yes","CONDITIONAL — safety override",IF(DC351&gt;=8,"HIGH",IF(DC351&gt;=5,"CONDITIONAL","LOW")))))</x:f>
        <x:v>Pending</x:v>
      </x:c>
      <x:c r="DF351" s="174" t="str">
        <x:v>Pending screening and full-text appraisal; no transferability judgment made at identification.</x:v>
      </x:c>
      <x:c r="DG351" s="174"/>
      <x:c r="DH351" s="174"/>
      <x:c r="DI351" s="174"/>
      <x:c r="DJ351" s="174"/>
      <x:c r="DK351" s="174"/>
      <x:c r="DL351" s="174"/>
      <x:c r="DM351" s="174"/>
      <x:c r="DN351" s="174"/>
      <x:c r="DO351" s="174"/>
      <x:c r="DP351" s="174"/>
      <x:c r="DQ351" s="174"/>
      <x:c r="DR351" s="174"/>
      <x:c r="DS351" s="174"/>
      <x:c r="DT351" s="174"/>
      <x:c r="DU351" s="174"/>
      <x:c r="DV351" s="174"/>
      <x:c r="DW351" s="174"/>
      <x:c r="DX351" s="174"/>
      <x:c r="DY351" s="174"/>
      <x:c r="DZ351" s="174" t="str">
        <x:v>Title/abstract screening alone does not establish effectiveness, causality, methodological quality, transferability to Brazilian public safety or an institutional recommendation.</x:v>
      </x:c>
      <x:c r="EA351" s="174" t="str">
        <x:v>Pending</x:v>
      </x:c>
      <x:c r="EB351" s="175" t="str">
        <x:f>IF(L351="","",IF(EC351="READY","Yes","No / Pending"))</x:f>
        <x:v>No / Pending</x:v>
      </x:c>
      <x:c r="EC351" s="174" t="str">
        <x:f>IF(L351="","",IF(OR(ISNUMBER(SEARCH("Retracted Publication",Q351)),CM351="Retracted",CN351="Retracted",CM351="Expression of Concern",CN351="Expression of Concern",F351="Not used",CG351="Critical",CH351="High",CH351="Critical"),"BLOCKED — integrity or use restriction",IF(AND(CJ351="Yes",CK351="Yes",CL351="Yes"),IF(AND(CM351="Clear",CN351="Verified — clear"),IF(AND(AND(LEN(TRIM(CF351))&gt;0,LEFT(LOWER(TRIM(CF351)),7)&lt;&gt;"pending"),OR(CG351="High",CG351="Moderate"),OR(CH351="Low",CH351="Some concerns",CH351="Not applicable")),IF(AND(DD351="No",OR(DE351="HIGH",DE351="CONDITIONAL"),AND(LEN(TRIM(DF351))&gt;0,LEFT(LOWER(TRIM(DF351)),7)&lt;&gt;"pending")),IF(AND(AND(LEN(TRIM(DT351))&gt;0,LEFT(LOWER(TRIM(DT351)),7)&lt;&gt;"pending"),AND(LEN(TRIM(DU351))&gt;0,LEFT(LOWER(TRIM(DU351)),7)&lt;&gt;"pending"),OR(AND(LEN(TRIM(DV351))&gt;0,LEFT(LOWER(TRIM(DV351)),7)&lt;&gt;"pending"),AND(LEN(TRIM(DW351))&gt;0,LEFT(LOWER(TRIM(DW351)),7)&lt;&gt;"pending")),AND(LEN(TRIM(DX351))&gt;0,LEFT(LOWER(TRIM(DX351)),7)&lt;&gt;"pending")),IF(AND(F351="Claim-ready",OR(EA351="Strong",EA351="Moderate"),AND(LEN(TRIM(G351))&gt;0,LEFT(LOWER(TRIM(G351)),7)&lt;&gt;"pending"),G351&lt;&gt;"No substantive use decision is permitted from identification metadata alone.",AND(LEN(TRIM(DZ351))&gt;0,LEFT(LOWER(TRIM(DZ351)),7)&lt;&gt;"pending"),DZ351&lt;&gt;"Identification metadata alone does not permit any substantive scientific, causal, operational, or institutional claim.",AND(LEN(TRIM(EI351))&gt;0,LEFT(LOWER(TRIM(EI351)),7)&lt;&gt;"pending"),ISNUMBER(EH351),EH351&gt;0),"READY","PENDING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1" s="174" t="str">
        <x:v>Pending</x:v>
      </x:c>
      <x:c r="EE351" s="174"/>
      <x:c r="EF351" s="174" t="str">
        <x:v>Pending</x:v>
      </x:c>
      <x:c r="EG351" s="174" t="str">
        <x:v>Pending</x:v>
      </x:c>
      <x:c r="EH351" s="177"/>
      <x:c r="EI351" s="500"/>
      <x:c r="EJ351" s="174"/>
      <x:c r="EK351" s="174" t="str">
        <x:v>Pending</x:v>
      </x:c>
      <x:c r="EL351" s="177" t="n">
        <x:v>46272</x:v>
      </x:c>
      <x:c r="EM351" s="174" t="str">
        <x:v>Production PubMed record imported and reconciled to Zotero item BLHHN6TJ;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1" s="181" t="n">
        <x:f>IF(L351="","",(IF(N351&lt;&gt;"",1,0)+IF(O351&lt;&gt;"",1,0)+IF(AJ351&lt;&gt;"",1,0)+IF(AU351&lt;&gt;"",1,0)+IF(BE351&lt;&gt;"",1,0)+IF(CF351&lt;&gt;"",1,0)+IF(CJ351="Yes",1,0)+IF(CL351="Yes",1,0)+IF(DE351&lt;&gt;"Pending",1,0)+IF(F351&lt;&gt;"",1,0)+IF(DZ351&lt;&gt;"",1,0)+IF(EI351&lt;&gt;"",1,0))/12)</x:f>
        <x:v>0.5</x:v>
      </x:c>
    </x:row>
    <x:row r="352">
      <x:c r="A352" s="175" t="str">
        <x:v>EV-0349</x:v>
      </x:c>
      <x:c r="B352" s="174" t="str">
        <x:v>Integrity check</x:v>
      </x:c>
      <x:c r="C352" s="175" t="str">
        <x:f>IF(L352="","",IF(LEFT(EC352,7)="BLOCKED","🔴 Do not use for conclusion",IF(EB352="Yes","🟢 Claim-ready","🟡 Caution / context")))</x:f>
        <x:v>🟡 Caution / context</x:v>
      </x:c>
      <x:c r="D352" s="174" t="str">
        <x:f>IF(L352="","",EC352)</x:f>
        <x:v>PENDING — appropriate appraisal</x:v>
      </x:c>
      <x:c r="E352" s="174" t="str">
        <x:v>P3 — Medium</x:v>
      </x:c>
      <x:c r="F352" s="174" t="str">
        <x:v>Pending</x:v>
      </x:c>
      <x:c r="G352" s="174" t="str">
        <x:v>A potentially relevant concept is present, but direct applicability is ambiguous at title/abstract level.</x:v>
      </x:c>
      <x:c r="H352" s="174" t="str">
        <x:v>Human title/abstract adjudication; retrieve full text if relevance remains plausible.</x:v>
      </x:c>
      <x:c r="I352" s="174"/>
      <x:c r="J352" s="174" t="str">
        <x:v>C — Implementation Science</x:v>
      </x:c>
      <x:c r="K352" s="174" t="str">
        <x:v>IDENTIFIED</x:v>
      </x:c>
      <x:c r="L352" s="174" t="str">
        <x:v>Evaluating the Effectiveness of Safety Plans for Mitigating Suicide Risk in Two Samples of Psychiatrically Hospitalized Military Veterans.</x:v>
      </x:c>
      <x:c r="M352" s="174"/>
      <x:c r="N352" s="174" t="str">
        <x:v>Kearns, Jaclyn C; Crasta, Dev; Spitzer, Elizabeth G; Gorman, Kaitlyn R; Green, Jonathan D; Nock, Matthew K; Keane, Terence M; Marx, Brian P; Britton, Peter C</x:v>
      </x:c>
      <x:c r="O352" s="176" t="n">
        <x:v>2025</x:v>
      </x:c>
      <x:c r="P352" s="174" t="str">
        <x:v>Behavior therapy</x:v>
      </x:c>
      <x:c r="Q352" s="174" t="str">
        <x:v>Journal Article</x:v>
      </x:c>
      <x:c r="R352" s="174" t="str">
        <x:v>Unclear</x:v>
      </x:c>
      <x:c r="S352" s="174" t="str">
        <x:v>Unknown</x:v>
      </x:c>
      <x:c r="T352" s="174" t="str">
        <x:v>eng</x:v>
      </x:c>
      <x:c r="U352" s="174" t="str">
        <x:v>https://pubmed.ncbi.nlm.nih.gov/40010911/</x:v>
      </x:c>
      <x:c r="V352" s="174" t="str">
        <x:v>10.1016/j.beth.2024.08.001</x:v>
      </x:c>
      <x:c r="W352" s="175" t="str">
        <x:f>IF(V352="","",LOWER(SUBSTITUTE(SUBSTITUTE(SUBSTITUTE(SUBSTITUTE(TRIM(V352),"https://doi.org/",""),"http://doi.org/",""),"https://dx.doi.org/",""),"doi:","")))</x:f>
        <x:v>10.1016/j.beth.2024.08.001</x:v>
      </x:c>
      <x:c r="X352" s="174" t="str">
        <x:v>40010911</x:v>
      </x:c>
      <x:c r="Y352" s="174" t="str"/>
      <x:c r="Z352" s="174"/>
      <x:c r="AA352" s="174" t="str">
        <x:v>PubMed/MEDLINE</x:v>
      </x:c>
      <x:c r="AB352" s="174" t="str">
        <x:v>PUBMED-C-v1.0-2026-08-28</x:v>
      </x:c>
      <x:c r="AC352" s="174" t="str">
        <x:v>SP-PUBMED-C-20260828</x:v>
      </x:c>
      <x:c r="AD352" s="177" t="n">
        <x:v>46262</x:v>
      </x:c>
      <x:c r="AE352" s="177" t="n">
        <x:v>46272</x:v>
      </x:c>
      <x:c r="AF352" s="174" t="str">
        <x:v>QUTGKTXG</x:v>
      </x:c>
      <x:c r="AG352" s="174"/>
      <x:c r="AH352" s="174" t="str">
        <x:v>Tactical Athlete → Operational Readiness Brazil</x:v>
      </x:c>
      <x:c r="AI352" s="174" t="str">
        <x:v>evidence-family:C</x:v>
      </x:c>
      <x:c r="AJ352" s="174"/>
      <x:c r="AK352" s="175" t="str">
        <x:f>IF(AJ352="","",IF(OR(LOWER(AJ352)="brazil",LOWER(AJ352)="brasil"),"Yes","No"))</x:f>
      </x:c>
      <x:c r="AL352" s="174"/>
      <x:c r="AM352" s="174"/>
      <x:c r="AN352" s="174"/>
      <x:c r="AO352" s="178"/>
      <x:c r="AP352" s="174"/>
      <x:c r="AQ352" s="174"/>
      <x:c r="AR352" s="174"/>
      <x:c r="AS352" s="174"/>
      <x:c r="AT352" s="174"/>
      <x:c r="AU352" s="174"/>
      <x:c r="AV352" s="174"/>
      <x:c r="AW352" s="174"/>
      <x:c r="AX352" s="174"/>
      <x:c r="AY352" s="174"/>
      <x:c r="AZ352" s="174"/>
      <x:c r="BA352" s="174"/>
      <x:c r="BB352" s="174"/>
      <x:c r="BC352" s="174"/>
      <x:c r="BD352" s="174"/>
      <x:c r="BE352" s="174"/>
      <x:c r="BF352" s="174"/>
      <x:c r="BG352" s="174"/>
      <x:c r="BH352" s="174"/>
      <x:c r="BI352" s="174"/>
      <x:c r="BJ352" s="174"/>
      <x:c r="BK352" s="174"/>
      <x:c r="BL352" s="174"/>
      <x:c r="BM352" s="174"/>
      <x:c r="BN352" s="174"/>
      <x:c r="BO352" s="174"/>
      <x:c r="BP352" s="174"/>
      <x:c r="BQ352" s="174"/>
      <x:c r="BR352" s="174"/>
      <x:c r="BS352" s="174"/>
      <x:c r="BT352" s="174"/>
      <x:c r="BU352" s="174"/>
      <x:c r="BV352" s="174"/>
      <x:c r="BW352" s="174"/>
      <x:c r="BX352" s="174"/>
      <x:c r="BY352" s="174"/>
      <x:c r="BZ352" s="174"/>
      <x:c r="CA352" s="174"/>
      <x:c r="CB352" s="174"/>
      <x:c r="CC352" s="174"/>
      <x:c r="CD352" s="174"/>
      <x:c r="CE352" s="174"/>
      <x:c r="CF352" s="174"/>
      <x:c r="CG352" s="174"/>
      <x:c r="CH352" s="174"/>
      <x:c r="CI352" s="179"/>
      <x:c r="CJ352" s="174" t="str">
        <x:v>Yes</x:v>
      </x:c>
      <x:c r="CK352" s="174" t="str">
        <x:v>Yes</x:v>
      </x:c>
      <x:c r="CL352" s="174" t="str">
        <x:v>Yes</x:v>
      </x:c>
      <x:c r="CM352" s="174" t="str">
        <x:v>Clear</x:v>
      </x:c>
      <x:c r="CN352" s="174" t="str">
        <x:v>Verified — clear</x:v>
      </x:c>
      <x:c r="CO352" s="177" t="n">
        <x:v>46272</x:v>
      </x:c>
      <x:c r="CP352" s="174" t="str">
        <x:v>https://pubmed.ncbi.nlm.nih.gov/40010911/</x:v>
      </x:c>
      <x:c r="CQ352" s="174"/>
      <x:c r="CR352" s="174"/>
      <x:c r="CS352" s="174"/>
      <x:c r="CT352" s="174"/>
      <x:c r="CU352" s="176"/>
      <x:c r="CV352" s="176"/>
      <x:c r="CW352" s="176"/>
      <x:c r="CX352" s="176"/>
      <x:c r="CY352" s="176"/>
      <x:c r="CZ352" s="176"/>
      <x:c r="DA352" s="176"/>
      <x:c r="DB352" s="175" t="str">
        <x:f>IF(L352="","",IF(AND(COUNT(CU352:DA352)=7,OR(CU352=0,CU352=1,CU352=2),OR(CV352=0,CV352=1,CV352=2),OR(CW352=0,CW352=1,CW352=2),OR(CX352=0,CX352=1,CX352=2),OR(CY352=0,CY352=1,CY352=2),OR(CZ352=0,CZ352=1,CZ352=2),OR(DA352=0,DA352=1,DA352=2)),SUM(CU352:DA352),""))</x:f>
      </x:c>
      <x:c r="DC352" s="180" t="str">
        <x:f>IF(DB352="","",ROUND(DB352/14*10,1))</x:f>
      </x:c>
      <x:c r="DD352" s="174" t="str">
        <x:v>Pending</x:v>
      </x:c>
      <x:c r="DE352" s="175" t="str">
        <x:f>IF(L352="","",IF(DC352="","Pending",IF(DD352="Yes","CONDITIONAL — safety override",IF(DC352&gt;=8,"HIGH",IF(DC352&gt;=5,"CONDITIONAL","LOW")))))</x:f>
        <x:v>Pending</x:v>
      </x:c>
      <x:c r="DF352" s="174" t="str">
        <x:v>Pending screening and full-text appraisal; no transferability judgment made at identification.</x:v>
      </x:c>
      <x:c r="DG352" s="174"/>
      <x:c r="DH352" s="174"/>
      <x:c r="DI352" s="174"/>
      <x:c r="DJ352" s="174"/>
      <x:c r="DK352" s="174"/>
      <x:c r="DL352" s="174"/>
      <x:c r="DM352" s="174"/>
      <x:c r="DN352" s="174"/>
      <x:c r="DO352" s="174"/>
      <x:c r="DP352" s="174"/>
      <x:c r="DQ352" s="174"/>
      <x:c r="DR352" s="174"/>
      <x:c r="DS352" s="174"/>
      <x:c r="DT352" s="174"/>
      <x:c r="DU352" s="174"/>
      <x:c r="DV352" s="174"/>
      <x:c r="DW352" s="174"/>
      <x:c r="DX352" s="174"/>
      <x:c r="DY352" s="174"/>
      <x:c r="DZ352" s="174" t="str">
        <x:v>Title/abstract information is insufficient for a substantive scientific, causal, transferability or institutional claim.</x:v>
      </x:c>
      <x:c r="EA352" s="174" t="str">
        <x:v>Pending</x:v>
      </x:c>
      <x:c r="EB352" s="175" t="str">
        <x:f>IF(L352="","",IF(EC352="READY","Yes","No / Pending"))</x:f>
        <x:v>No / Pending</x:v>
      </x:c>
      <x:c r="EC352" s="174" t="str">
        <x:f>IF(L352="","",IF(OR(ISNUMBER(SEARCH("Retracted Publication",Q352)),CM352="Retracted",CN352="Retracted",CM352="Expression of Concern",CN352="Expression of Concern",F352="Not used",CG352="Critical",CH352="High",CH352="Critical"),"BLOCKED — integrity or use restriction",IF(AND(CJ352="Yes",CK352="Yes",CL352="Yes"),IF(AND(CM352="Clear",CN352="Verified — clear"),IF(AND(AND(LEN(TRIM(CF352))&gt;0,LEFT(LOWER(TRIM(CF352)),7)&lt;&gt;"pending"),OR(CG352="High",CG352="Moderate"),OR(CH352="Low",CH352="Some concerns",CH352="Not applicable")),IF(AND(DD352="No",OR(DE352="HIGH",DE352="CONDITIONAL"),AND(LEN(TRIM(DF352))&gt;0,LEFT(LOWER(TRIM(DF352)),7)&lt;&gt;"pending")),IF(AND(AND(LEN(TRIM(DT352))&gt;0,LEFT(LOWER(TRIM(DT352)),7)&lt;&gt;"pending"),AND(LEN(TRIM(DU352))&gt;0,LEFT(LOWER(TRIM(DU352)),7)&lt;&gt;"pending"),OR(AND(LEN(TRIM(DV352))&gt;0,LEFT(LOWER(TRIM(DV352)),7)&lt;&gt;"pending"),AND(LEN(TRIM(DW352))&gt;0,LEFT(LOWER(TRIM(DW352)),7)&lt;&gt;"pending")),AND(LEN(TRIM(DX352))&gt;0,LEFT(LOWER(TRIM(DX352)),7)&lt;&gt;"pending")),IF(AND(F352="Claim-ready",OR(EA352="Strong",EA352="Moderate"),AND(LEN(TRIM(G352))&gt;0,LEFT(LOWER(TRIM(G352)),7)&lt;&gt;"pending"),G352&lt;&gt;"No substantive use decision is permitted from identification metadata alone.",AND(LEN(TRIM(DZ352))&gt;0,LEFT(LOWER(TRIM(DZ352)),7)&lt;&gt;"pending"),DZ352&lt;&gt;"Identification metadata alone does not permit any substantive scientific, causal, operational, or institutional claim.",AND(LEN(TRIM(EI352))&gt;0,LEFT(LOWER(TRIM(EI352)),7)&lt;&gt;"pending"),ISNUMBER(EH352),EH352&gt;0),"READY","PENDING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2" s="174" t="str">
        <x:v>Pending</x:v>
      </x:c>
      <x:c r="EE352" s="174"/>
      <x:c r="EF352" s="174" t="str">
        <x:v>Pending</x:v>
      </x:c>
      <x:c r="EG352" s="174" t="str">
        <x:v>Pending</x:v>
      </x:c>
      <x:c r="EH352" s="177"/>
      <x:c r="EI352" s="500"/>
      <x:c r="EJ352" s="174"/>
      <x:c r="EK352" s="174" t="str">
        <x:v>Pending</x:v>
      </x:c>
      <x:c r="EL352" s="177" t="n">
        <x:v>46272</x:v>
      </x:c>
      <x:c r="EM352" s="174" t="str">
        <x:v>Production PubMed record imported and reconciled to Zotero item QUTGKTXG;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52" s="181" t="n">
        <x:f>IF(L352="","",(IF(N352&lt;&gt;"",1,0)+IF(O352&lt;&gt;"",1,0)+IF(AJ352&lt;&gt;"",1,0)+IF(AU352&lt;&gt;"",1,0)+IF(BE352&lt;&gt;"",1,0)+IF(CF352&lt;&gt;"",1,0)+IF(CJ352="Yes",1,0)+IF(CL352="Yes",1,0)+IF(DE352&lt;&gt;"Pending",1,0)+IF(F352&lt;&gt;"",1,0)+IF(DZ352&lt;&gt;"",1,0)+IF(EI352&lt;&gt;"",1,0))/12)</x:f>
        <x:v>0.5</x:v>
      </x:c>
    </x:row>
    <x:row r="353">
      <x:c r="A353" s="175" t="str">
        <x:v>EV-0350</x:v>
      </x:c>
      <x:c r="B353" s="174" t="str">
        <x:v>Integrity check</x:v>
      </x:c>
      <x:c r="C353" s="175" t="str">
        <x:f>IF(L353="","",IF(LEFT(EC353,7)="BLOCKED","🔴 Do not use for conclusion",IF(EB353="Yes","🟢 Claim-ready","🟡 Caution / context")))</x:f>
        <x:v>🟡 Caution / context</x:v>
      </x:c>
      <x:c r="D353" s="174" t="str">
        <x:f>IF(L353="","",EC353)</x:f>
        <x:v>PENDING — appropriate appraisal</x:v>
      </x:c>
      <x:c r="E353" s="174" t="str">
        <x:v>P3 — Medium</x:v>
      </x:c>
      <x:c r="F353" s="174" t="str">
        <x:v>Pending</x:v>
      </x:c>
      <x:c r="G353" s="174" t="str">
        <x:v>Title/abstract identify an explicit operational APHT/medical-readiness topic; retain for full-text assessment.</x:v>
      </x:c>
      <x:c r="H353" s="174" t="str">
        <x:v>Obtain and review lawful full text; confirm human adjudication; then select a design-specific appraisal instrument.</x:v>
      </x:c>
      <x:c r="I353" s="174"/>
      <x:c r="J353" s="174" t="str">
        <x:v>B — APHT / Medical Readiness</x:v>
      </x:c>
      <x:c r="K353" s="174" t="str">
        <x:v>IDENTIFIED</x:v>
      </x:c>
      <x:c r="L353" s="174" t="str">
        <x:v>Development of the all-solid-state flexible supercapacitor membranes via RAFT-mediated grafting and electrospun nanofiber modification of track-etched membranes.</x:v>
      </x:c>
      <x:c r="M353" s="174"/>
      <x:c r="N353" s="174" t="str">
        <x:v>Aimanova, Nurgulim A; Almanov, Alimzhan A; Alipoori, Saeideh; Barsbay, Murat; Zhumabayev, Alisher M; Nurpeisova, Dinara T; Mashentseva, Anastassiya A</x:v>
      </x:c>
      <x:c r="O353" s="176" t="n">
        <x:v>2025</x:v>
      </x:c>
      <x:c r="P353" s="174" t="str">
        <x:v>RSC advances</x:v>
      </x:c>
      <x:c r="Q353" s="174" t="str">
        <x:v>Journal Article</x:v>
      </x:c>
      <x:c r="R353" s="174" t="str">
        <x:v>Unclear</x:v>
      </x:c>
      <x:c r="S353" s="174" t="str">
        <x:v>Unknown</x:v>
      </x:c>
      <x:c r="T353" s="174" t="str">
        <x:v>eng</x:v>
      </x:c>
      <x:c r="U353" s="174" t="str">
        <x:v>https://pubmed.ncbi.nlm.nih.gov/40008018/</x:v>
      </x:c>
      <x:c r="V353" s="174" t="str">
        <x:v>10.1039/d4ra08055f</x:v>
      </x:c>
      <x:c r="W353" s="175" t="str">
        <x:f>IF(V353="","",LOWER(SUBSTITUTE(SUBSTITUTE(SUBSTITUTE(SUBSTITUTE(TRIM(V353),"https://doi.org/",""),"http://doi.org/",""),"https://dx.doi.org/",""),"doi:","")))</x:f>
        <x:v>10.1039/d4ra08055f</x:v>
      </x:c>
      <x:c r="X353" s="174" t="str">
        <x:v>40008018</x:v>
      </x:c>
      <x:c r="Y353" s="174" t="str">
        <x:v>PMC11852266</x:v>
      </x:c>
      <x:c r="Z353" s="174"/>
      <x:c r="AA353" s="174" t="str">
        <x:v>PubMed/MEDLINE</x:v>
      </x:c>
      <x:c r="AB353" s="174" t="str">
        <x:v>PUBMED-B-v1.0-2026-08-28</x:v>
      </x:c>
      <x:c r="AC353" s="174" t="str">
        <x:v>SP-PUBMED-B-20260828</x:v>
      </x:c>
      <x:c r="AD353" s="177" t="n">
        <x:v>46262</x:v>
      </x:c>
      <x:c r="AE353" s="177" t="n">
        <x:v>46272</x:v>
      </x:c>
      <x:c r="AF353" s="174" t="str">
        <x:v>JVKMJA2R</x:v>
      </x:c>
      <x:c r="AG353" s="174"/>
      <x:c r="AH353" s="174" t="str">
        <x:v>Tactical Athlete → Operational Readiness Brazil</x:v>
      </x:c>
      <x:c r="AI353" s="174" t="str">
        <x:v>evidence-family:B</x:v>
      </x:c>
      <x:c r="AJ353" s="174"/>
      <x:c r="AK353" s="175" t="str">
        <x:f>IF(AJ353="","",IF(OR(LOWER(AJ353)="brazil",LOWER(AJ353)="brasil"),"Yes","No"))</x:f>
      </x:c>
      <x:c r="AL353" s="174"/>
      <x:c r="AM353" s="174"/>
      <x:c r="AN353" s="174"/>
      <x:c r="AO353" s="178"/>
      <x:c r="AP353" s="174"/>
      <x:c r="AQ353" s="174"/>
      <x:c r="AR353" s="174"/>
      <x:c r="AS353" s="174"/>
      <x:c r="AT353" s="174"/>
      <x:c r="AU353" s="174"/>
      <x:c r="AV353" s="174"/>
      <x:c r="AW353" s="174"/>
      <x:c r="AX353" s="174"/>
      <x:c r="AY353" s="174"/>
      <x:c r="AZ353" s="174"/>
      <x:c r="BA353" s="174"/>
      <x:c r="BB353" s="174"/>
      <x:c r="BC353" s="174"/>
      <x:c r="BD353" s="174"/>
      <x:c r="BE353" s="174"/>
      <x:c r="BF353" s="174"/>
      <x:c r="BG353" s="174"/>
      <x:c r="BH353" s="174"/>
      <x:c r="BI353" s="174"/>
      <x:c r="BJ353" s="174"/>
      <x:c r="BK353" s="174"/>
      <x:c r="BL353" s="174"/>
      <x:c r="BM353" s="174"/>
      <x:c r="BN353" s="174"/>
      <x:c r="BO353" s="174"/>
      <x:c r="BP353" s="174"/>
      <x:c r="BQ353" s="174"/>
      <x:c r="BR353" s="174"/>
      <x:c r="BS353" s="174"/>
      <x:c r="BT353" s="174"/>
      <x:c r="BU353" s="174"/>
      <x:c r="BV353" s="174"/>
      <x:c r="BW353" s="174"/>
      <x:c r="BX353" s="174"/>
      <x:c r="BY353" s="174"/>
      <x:c r="BZ353" s="174"/>
      <x:c r="CA353" s="174"/>
      <x:c r="CB353" s="174"/>
      <x:c r="CC353" s="174"/>
      <x:c r="CD353" s="174"/>
      <x:c r="CE353" s="174"/>
      <x:c r="CF353" s="174"/>
      <x:c r="CG353" s="174"/>
      <x:c r="CH353" s="174"/>
      <x:c r="CI353" s="179"/>
      <x:c r="CJ353" s="174" t="str">
        <x:v>Yes</x:v>
      </x:c>
      <x:c r="CK353" s="174" t="str">
        <x:v>Yes</x:v>
      </x:c>
      <x:c r="CL353" s="174" t="str">
        <x:v>Yes</x:v>
      </x:c>
      <x:c r="CM353" s="174" t="str">
        <x:v>Clear</x:v>
      </x:c>
      <x:c r="CN353" s="174" t="str">
        <x:v>Verified — clear</x:v>
      </x:c>
      <x:c r="CO353" s="177" t="n">
        <x:v>46272</x:v>
      </x:c>
      <x:c r="CP353" s="174" t="str">
        <x:v>https://pubmed.ncbi.nlm.nih.gov/40008018/</x:v>
      </x:c>
      <x:c r="CQ353" s="174"/>
      <x:c r="CR353" s="174"/>
      <x:c r="CS353" s="174"/>
      <x:c r="CT353" s="174"/>
      <x:c r="CU353" s="176"/>
      <x:c r="CV353" s="176"/>
      <x:c r="CW353" s="176"/>
      <x:c r="CX353" s="176"/>
      <x:c r="CY353" s="176"/>
      <x:c r="CZ353" s="176"/>
      <x:c r="DA353" s="176"/>
      <x:c r="DB353" s="175" t="str">
        <x:f>IF(L353="","",IF(AND(COUNT(CU353:DA353)=7,OR(CU353=0,CU353=1,CU353=2),OR(CV353=0,CV353=1,CV353=2),OR(CW353=0,CW353=1,CW353=2),OR(CX353=0,CX353=1,CX353=2),OR(CY353=0,CY353=1,CY353=2),OR(CZ353=0,CZ353=1,CZ353=2),OR(DA353=0,DA353=1,DA353=2)),SUM(CU353:DA353),""))</x:f>
      </x:c>
      <x:c r="DC353" s="180" t="str">
        <x:f>IF(DB353="","",ROUND(DB353/14*10,1))</x:f>
      </x:c>
      <x:c r="DD353" s="174" t="str">
        <x:v>Pending</x:v>
      </x:c>
      <x:c r="DE353" s="175" t="str">
        <x:f>IF(L353="","",IF(DC353="","Pending",IF(DD353="Yes","CONDITIONAL — safety override",IF(DC353&gt;=8,"HIGH",IF(DC353&gt;=5,"CONDITIONAL","LOW")))))</x:f>
        <x:v>Pending</x:v>
      </x:c>
      <x:c r="DF353" s="174" t="str">
        <x:v>Pending screening and full-text appraisal; no transferability judgment made at identification.</x:v>
      </x:c>
      <x:c r="DG353" s="174"/>
      <x:c r="DH353" s="174"/>
      <x:c r="DI353" s="174"/>
      <x:c r="DJ353" s="174"/>
      <x:c r="DK353" s="174"/>
      <x:c r="DL353" s="174"/>
      <x:c r="DM353" s="174"/>
      <x:c r="DN353" s="174"/>
      <x:c r="DO353" s="174"/>
      <x:c r="DP353" s="174"/>
      <x:c r="DQ353" s="174"/>
      <x:c r="DR353" s="174"/>
      <x:c r="DS353" s="174"/>
      <x:c r="DT353" s="174"/>
      <x:c r="DU353" s="174"/>
      <x:c r="DV353" s="174"/>
      <x:c r="DW353" s="174"/>
      <x:c r="DX353" s="174"/>
      <x:c r="DY353" s="174"/>
      <x:c r="DZ353" s="174" t="str">
        <x:v>Title/abstract screening alone does not establish effectiveness, causality, methodological quality, transferability to Brazilian public safety or an institutional recommendation.</x:v>
      </x:c>
      <x:c r="EA353" s="174" t="str">
        <x:v>Pending</x:v>
      </x:c>
      <x:c r="EB353" s="175" t="str">
        <x:f>IF(L353="","",IF(EC353="READY","Yes","No / Pending"))</x:f>
        <x:v>No / Pending</x:v>
      </x:c>
      <x:c r="EC353" s="174" t="str">
        <x:f>IF(L353="","",IF(OR(ISNUMBER(SEARCH("Retracted Publication",Q353)),CM353="Retracted",CN353="Retracted",CM353="Expression of Concern",CN353="Expression of Concern",F353="Not used",CG353="Critical",CH353="High",CH353="Critical"),"BLOCKED — integrity or use restriction",IF(AND(CJ353="Yes",CK353="Yes",CL353="Yes"),IF(AND(CM353="Clear",CN353="Verified — clear"),IF(AND(AND(LEN(TRIM(CF353))&gt;0,LEFT(LOWER(TRIM(CF353)),7)&lt;&gt;"pending"),OR(CG353="High",CG353="Moderate"),OR(CH353="Low",CH353="Some concerns",CH353="Not applicable")),IF(AND(DD353="No",OR(DE353="HIGH",DE353="CONDITIONAL"),AND(LEN(TRIM(DF353))&gt;0,LEFT(LOWER(TRIM(DF353)),7)&lt;&gt;"pending")),IF(AND(AND(LEN(TRIM(DT353))&gt;0,LEFT(LOWER(TRIM(DT353)),7)&lt;&gt;"pending"),AND(LEN(TRIM(DU353))&gt;0,LEFT(LOWER(TRIM(DU353)),7)&lt;&gt;"pending"),OR(AND(LEN(TRIM(DV353))&gt;0,LEFT(LOWER(TRIM(DV353)),7)&lt;&gt;"pending"),AND(LEN(TRIM(DW353))&gt;0,LEFT(LOWER(TRIM(DW353)),7)&lt;&gt;"pending")),AND(LEN(TRIM(DX353))&gt;0,LEFT(LOWER(TRIM(DX353)),7)&lt;&gt;"pending")),IF(AND(F353="Claim-ready",OR(EA353="Strong",EA353="Moderate"),AND(LEN(TRIM(G353))&gt;0,LEFT(LOWER(TRIM(G353)),7)&lt;&gt;"pending"),G353&lt;&gt;"No substantive use decision is permitted from identification metadata alone.",AND(LEN(TRIM(DZ353))&gt;0,LEFT(LOWER(TRIM(DZ353)),7)&lt;&gt;"pending"),DZ353&lt;&gt;"Identification metadata alone does not permit any substantive scientific, causal, operational, or institutional claim.",AND(LEN(TRIM(EI353))&gt;0,LEFT(LOWER(TRIM(EI353)),7)&lt;&gt;"pending"),ISNUMBER(EH353),EH353&gt;0),"READY","PENDING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3" s="174" t="str">
        <x:v>Pending</x:v>
      </x:c>
      <x:c r="EE353" s="174"/>
      <x:c r="EF353" s="174" t="str">
        <x:v>Pending</x:v>
      </x:c>
      <x:c r="EG353" s="174" t="str">
        <x:v>Pending</x:v>
      </x:c>
      <x:c r="EH353" s="177"/>
      <x:c r="EI353" s="500"/>
      <x:c r="EJ353" s="174"/>
      <x:c r="EK353" s="174" t="str">
        <x:v>Pending</x:v>
      </x:c>
      <x:c r="EL353" s="177" t="n">
        <x:v>46272</x:v>
      </x:c>
      <x:c r="EM353" s="174" t="str">
        <x:v>Production PubMed record imported and reconciled to Zotero item JVKMJA2R;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3" s="181" t="n">
        <x:f>IF(L353="","",(IF(N353&lt;&gt;"",1,0)+IF(O353&lt;&gt;"",1,0)+IF(AJ353&lt;&gt;"",1,0)+IF(AU353&lt;&gt;"",1,0)+IF(BE353&lt;&gt;"",1,0)+IF(CF353&lt;&gt;"",1,0)+IF(CJ353="Yes",1,0)+IF(CL353="Yes",1,0)+IF(DE353&lt;&gt;"Pending",1,0)+IF(F353&lt;&gt;"",1,0)+IF(DZ353&lt;&gt;"",1,0)+IF(EI353&lt;&gt;"",1,0))/12)</x:f>
        <x:v>0.5</x:v>
      </x:c>
    </x:row>
    <x:row r="354">
      <x:c r="A354" s="175" t="str">
        <x:v>EV-0351</x:v>
      </x:c>
      <x:c r="B354" s="174" t="str">
        <x:v>Metadata verification</x:v>
      </x:c>
      <x:c r="C354" s="175" t="str">
        <x:f>IF(L354="","",IF(LEFT(EC354,7)="BLOCKED","🔴 Do not use for conclusion",IF(EB354="Yes","🟢 Claim-ready","🟡 Caution / context")))</x:f>
        <x:v>🟡 Caution / context</x:v>
      </x:c>
      <x:c r="D354" s="174" t="str">
        <x:f>IF(L354="","",EC354)</x:f>
        <x:v>PENDING — verification</x:v>
      </x:c>
      <x:c r="E354" s="174" t="str">
        <x:v>P2 — High</x:v>
      </x:c>
      <x:c r="F354" s="174" t="str">
        <x:v>Pending</x:v>
      </x:c>
      <x:c r="G354" s="174" t="str">
        <x:v>Title/abstract identify an explicit tactical/public-safety context and readiness domain; retain for full-text assessment.</x:v>
      </x:c>
      <x:c r="H354" s="174" t="str">
        <x:v>Obtain and review lawful full text; confirm human adjudication; then select a design-specific appraisal instrument.</x:v>
      </x:c>
      <x:c r="I354" s="174"/>
      <x:c r="J354" s="174" t="str">
        <x:v>A — Core</x:v>
      </x:c>
      <x:c r="K354" s="174" t="str">
        <x:v>IDENTIFIED</x:v>
      </x:c>
      <x:c r="L354" s="174" t="str">
        <x:v>Assessment of the prevalence of respiratory pathogens and the level of immunity to respiratory viruses in soldiers and civilian military employees in Poland.</x:v>
      </x:c>
      <x:c r="M354" s="174"/>
      <x:c r="N354" s="174" t="str">
        <x:v>Nakonieczna, Aleksandra; Kwiatek, Magdalena; Abramowicz, Karolina; Zawadzka, Magdalena; Bany, Izabela; Glowacka, Patrycja; Skuza, Katarzyna; Lepionka, Tomasz; Szymanski, Pawel</x:v>
      </x:c>
      <x:c r="O354" s="176" t="n">
        <x:v>2025</x:v>
      </x:c>
      <x:c r="P354" s="174" t="str">
        <x:v>Respiratory research</x:v>
      </x:c>
      <x:c r="Q354" s="174" t="str">
        <x:v>Journal Article</x:v>
      </x:c>
      <x:c r="R354" s="174" t="str">
        <x:v>Unclear</x:v>
      </x:c>
      <x:c r="S354" s="174" t="str">
        <x:v>Unknown</x:v>
      </x:c>
      <x:c r="T354" s="174" t="str">
        <x:v>eng</x:v>
      </x:c>
      <x:c r="U354" s="174" t="str">
        <x:v>https://pubmed.ncbi.nlm.nih.gov/39985005/</x:v>
      </x:c>
      <x:c r="V354" s="174" t="str">
        <x:v>10.1186/s12931-025-03142-8</x:v>
      </x:c>
      <x:c r="W354" s="175" t="str">
        <x:f>IF(V354="","",LOWER(SUBSTITUTE(SUBSTITUTE(SUBSTITUTE(SUBSTITUTE(TRIM(V354),"https://doi.org/",""),"http://doi.org/",""),"https://dx.doi.org/",""),"doi:","")))</x:f>
        <x:v>10.1186/s12931-025-03142-8</x:v>
      </x:c>
      <x:c r="X354" s="174" t="str">
        <x:v>39985005</x:v>
      </x:c>
      <x:c r="Y354" s="174" t="str">
        <x:v>PMC11846339</x:v>
      </x:c>
      <x:c r="Z354" s="174"/>
      <x:c r="AA354" s="174" t="str">
        <x:v>PubMed/MEDLINE</x:v>
      </x:c>
      <x:c r="AB354" s="174" t="str">
        <x:v>PUBMED-A-v1.0-2026-08-28</x:v>
      </x:c>
      <x:c r="AC354" s="174" t="str">
        <x:v>SP-PUBMED-A-20260828</x:v>
      </x:c>
      <x:c r="AD354" s="177" t="n">
        <x:v>46262</x:v>
      </x:c>
      <x:c r="AE354" s="177" t="n">
        <x:v>46272</x:v>
      </x:c>
      <x:c r="AF354" s="174" t="str">
        <x:v>LWP5ZVK9</x:v>
      </x:c>
      <x:c r="AG354" s="174"/>
      <x:c r="AH354" s="174" t="str">
        <x:v>Tactical Athlete → Operational Readiness Brazil</x:v>
      </x:c>
      <x:c r="AI354" s="174" t="str">
        <x:v>evidence-family:A</x:v>
      </x:c>
      <x:c r="AJ354" s="174"/>
      <x:c r="AK354" s="175" t="str">
        <x:f>IF(AJ354="","",IF(OR(LOWER(AJ354)="brazil",LOWER(AJ354)="brasil"),"Yes","No"))</x:f>
      </x:c>
      <x:c r="AL354" s="174"/>
      <x:c r="AM354" s="174"/>
      <x:c r="AN354" s="174"/>
      <x:c r="AO354" s="178"/>
      <x:c r="AP354" s="174"/>
      <x:c r="AQ354" s="174"/>
      <x:c r="AR354" s="174"/>
      <x:c r="AS354" s="174"/>
      <x:c r="AT354" s="174"/>
      <x:c r="AU354" s="174"/>
      <x:c r="AV354" s="174"/>
      <x:c r="AW354" s="174"/>
      <x:c r="AX354" s="174"/>
      <x:c r="AY354" s="174"/>
      <x:c r="AZ354" s="174"/>
      <x:c r="BA354" s="174"/>
      <x:c r="BB354" s="174"/>
      <x:c r="BC354" s="174"/>
      <x:c r="BD354" s="174"/>
      <x:c r="BE354" s="174"/>
      <x:c r="BF354" s="174"/>
      <x:c r="BG354" s="174"/>
      <x:c r="BH354" s="174"/>
      <x:c r="BI354" s="174"/>
      <x:c r="BJ354" s="174"/>
      <x:c r="BK354" s="174"/>
      <x:c r="BL354" s="174"/>
      <x:c r="BM354" s="174"/>
      <x:c r="BN354" s="174"/>
      <x:c r="BO354" s="174"/>
      <x:c r="BP354" s="174"/>
      <x:c r="BQ354" s="174"/>
      <x:c r="BR354" s="174"/>
      <x:c r="BS354" s="174"/>
      <x:c r="BT354" s="174"/>
      <x:c r="BU354" s="174"/>
      <x:c r="BV354" s="174"/>
      <x:c r="BW354" s="174"/>
      <x:c r="BX354" s="174"/>
      <x:c r="BY354" s="174"/>
      <x:c r="BZ354" s="174"/>
      <x:c r="CA354" s="174"/>
      <x:c r="CB354" s="174"/>
      <x:c r="CC354" s="174"/>
      <x:c r="CD354" s="174"/>
      <x:c r="CE354" s="174"/>
      <x:c r="CF354" s="174"/>
      <x:c r="CG354" s="174"/>
      <x:c r="CH354" s="174"/>
      <x:c r="CI354" s="179"/>
      <x:c r="CJ354" s="174" t="str">
        <x:v>Pending</x:v>
      </x:c>
      <x:c r="CK354" s="174" t="str">
        <x:v>Yes</x:v>
      </x:c>
      <x:c r="CL354" s="174" t="str">
        <x:v>Yes</x:v>
      </x:c>
      <x:c r="CM354" s="174" t="str">
        <x:v>Clear</x:v>
      </x:c>
      <x:c r="CN354" s="174" t="str">
        <x:v>Verified — clear</x:v>
      </x:c>
      <x:c r="CO354" s="177" t="n">
        <x:v>46272</x:v>
      </x:c>
      <x:c r="CP354" s="174" t="str">
        <x:v>https://pubmed.ncbi.nlm.nih.gov/39985005/</x:v>
      </x:c>
      <x:c r="CQ354" s="174"/>
      <x:c r="CR354" s="174"/>
      <x:c r="CS354" s="174"/>
      <x:c r="CT354" s="174"/>
      <x:c r="CU354" s="176"/>
      <x:c r="CV354" s="176"/>
      <x:c r="CW354" s="176"/>
      <x:c r="CX354" s="176"/>
      <x:c r="CY354" s="176"/>
      <x:c r="CZ354" s="176"/>
      <x:c r="DA354" s="176"/>
      <x:c r="DB354" s="175" t="str">
        <x:f>IF(L354="","",IF(AND(COUNT(CU354:DA354)=7,OR(CU354=0,CU354=1,CU354=2),OR(CV354=0,CV354=1,CV354=2),OR(CW354=0,CW354=1,CW354=2),OR(CX354=0,CX354=1,CX354=2),OR(CY354=0,CY354=1,CY354=2),OR(CZ354=0,CZ354=1,CZ354=2),OR(DA354=0,DA354=1,DA354=2)),SUM(CU354:DA354),""))</x:f>
      </x:c>
      <x:c r="DC354" s="180" t="str">
        <x:f>IF(DB354="","",ROUND(DB354/14*10,1))</x:f>
      </x:c>
      <x:c r="DD354" s="174" t="str">
        <x:v>Pending</x:v>
      </x:c>
      <x:c r="DE354" s="175" t="str">
        <x:f>IF(L354="","",IF(DC354="","Pending",IF(DD354="Yes","CONDITIONAL — safety override",IF(DC354&gt;=8,"HIGH",IF(DC354&gt;=5,"CONDITIONAL","LOW")))))</x:f>
        <x:v>Pending</x:v>
      </x:c>
      <x:c r="DF354" s="174" t="str">
        <x:v>Pending screening and full-text appraisal; no transferability judgment made at identification.</x:v>
      </x:c>
      <x:c r="DG354" s="174"/>
      <x:c r="DH354" s="174"/>
      <x:c r="DI354" s="174"/>
      <x:c r="DJ354" s="174"/>
      <x:c r="DK354" s="174"/>
      <x:c r="DL354" s="174"/>
      <x:c r="DM354" s="174"/>
      <x:c r="DN354" s="174"/>
      <x:c r="DO354" s="174"/>
      <x:c r="DP354" s="174"/>
      <x:c r="DQ354" s="174"/>
      <x:c r="DR354" s="174"/>
      <x:c r="DS354" s="174"/>
      <x:c r="DT354" s="174"/>
      <x:c r="DU354" s="174"/>
      <x:c r="DV354" s="174"/>
      <x:c r="DW354" s="174"/>
      <x:c r="DX354" s="174"/>
      <x:c r="DY354" s="174"/>
      <x:c r="DZ354" s="174" t="str">
        <x:v>Title/abstract screening alone does not establish effectiveness, causality, methodological quality, transferability to Brazilian public safety or an institutional recommendation.</x:v>
      </x:c>
      <x:c r="EA354" s="174" t="str">
        <x:v>Pending</x:v>
      </x:c>
      <x:c r="EB354" s="175" t="str">
        <x:f>IF(L354="","",IF(EC354="READY","Yes","No / Pending"))</x:f>
        <x:v>No / Pending</x:v>
      </x:c>
      <x:c r="EC354" s="174" t="str">
        <x:f>IF(L354="","",IF(OR(ISNUMBER(SEARCH("Retracted Publication",Q354)),CM354="Retracted",CN354="Retracted",CM354="Expression of Concern",CN354="Expression of Concern",F354="Not used",CG354="Critical",CH354="High",CH354="Critical"),"BLOCKED — integrity or use restriction",IF(AND(CJ354="Yes",CK354="Yes",CL354="Yes"),IF(AND(CM354="Clear",CN354="Verified — clear"),IF(AND(AND(LEN(TRIM(CF354))&gt;0,LEFT(LOWER(TRIM(CF354)),7)&lt;&gt;"pending"),OR(CG354="High",CG354="Moderate"),OR(CH354="Low",CH354="Some concerns",CH354="Not applicable")),IF(AND(DD354="No",OR(DE354="HIGH",DE354="CONDITIONAL"),AND(LEN(TRIM(DF354))&gt;0,LEFT(LOWER(TRIM(DF354)),7)&lt;&gt;"pending")),IF(AND(AND(LEN(TRIM(DT354))&gt;0,LEFT(LOWER(TRIM(DT354)),7)&lt;&gt;"pending"),AND(LEN(TRIM(DU354))&gt;0,LEFT(LOWER(TRIM(DU354)),7)&lt;&gt;"pending"),OR(AND(LEN(TRIM(DV354))&gt;0,LEFT(LOWER(TRIM(DV354)),7)&lt;&gt;"pending"),AND(LEN(TRIM(DW354))&gt;0,LEFT(LOWER(TRIM(DW354)),7)&lt;&gt;"pending")),AND(LEN(TRIM(DX354))&gt;0,LEFT(LOWER(TRIM(DX354)),7)&lt;&gt;"pending")),IF(AND(F354="Claim-ready",OR(EA354="Strong",EA354="Moderate"),AND(LEN(TRIM(G354))&gt;0,LEFT(LOWER(TRIM(G354)),7)&lt;&gt;"pending"),G354&lt;&gt;"No substantive use decision is permitted from identification metadata alone.",AND(LEN(TRIM(DZ354))&gt;0,LEFT(LOWER(TRIM(DZ354)),7)&lt;&gt;"pending"),DZ354&lt;&gt;"Identification metadata alone does not permit any substantive scientific, causal, operational, or institutional claim.",AND(LEN(TRIM(EI354))&gt;0,LEFT(LOWER(TRIM(EI354)),7)&lt;&gt;"pending"),ISNUMBER(EH354),EH354&gt;0),"READY","PENDING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54" s="174" t="str">
        <x:v>Pending</x:v>
      </x:c>
      <x:c r="EE354" s="174"/>
      <x:c r="EF354" s="174" t="str">
        <x:v>Pending</x:v>
      </x:c>
      <x:c r="EG354" s="174" t="str">
        <x:v>Pending</x:v>
      </x:c>
      <x:c r="EH354" s="177"/>
      <x:c r="EI354" s="500"/>
      <x:c r="EJ354" s="174"/>
      <x:c r="EK354" s="174" t="str">
        <x:v>Pending</x:v>
      </x:c>
      <x:c r="EL354" s="177" t="n">
        <x:v>46272</x:v>
      </x:c>
      <x:c r="EM354" s="174" t="str">
        <x:v>Production PubMed record imported and reconciled to Zotero item LWP5ZVK9;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354" s="181" t="n">
        <x:f>IF(L354="","",(IF(N354&lt;&gt;"",1,0)+IF(O354&lt;&gt;"",1,0)+IF(AJ354&lt;&gt;"",1,0)+IF(AU354&lt;&gt;"",1,0)+IF(BE354&lt;&gt;"",1,0)+IF(CF354&lt;&gt;"",1,0)+IF(CJ354="Yes",1,0)+IF(CL354="Yes",1,0)+IF(DE354&lt;&gt;"Pending",1,0)+IF(F354&lt;&gt;"",1,0)+IF(DZ354&lt;&gt;"",1,0)+IF(EI354&lt;&gt;"",1,0))/12)</x:f>
        <x:v>0.4166666666666667</x:v>
      </x:c>
    </x:row>
    <x:row r="355">
      <x:c r="A355" s="175" t="str">
        <x:v>EV-0352</x:v>
      </x:c>
      <x:c r="B355" s="174" t="str">
        <x:v>Integrity check</x:v>
      </x:c>
      <x:c r="C355" s="175" t="str">
        <x:f>IF(L355="","",IF(LEFT(EC355,7)="BLOCKED","🔴 Do not use for conclusion",IF(EB355="Yes","🟢 Claim-ready","🟡 Caution / context")))</x:f>
        <x:v>🟡 Caution / context</x:v>
      </x:c>
      <x:c r="D355" s="174" t="str">
        <x:f>IF(L355="","",EC355)</x:f>
        <x:v>PENDING — appropriate appraisal</x:v>
      </x:c>
      <x:c r="E355" s="174" t="str">
        <x:v>P3 — Medium</x:v>
      </x:c>
      <x:c r="F355" s="174" t="str">
        <x:v>Pending</x:v>
      </x:c>
      <x:c r="G355" s="174" t="str">
        <x:v>Title/abstract identify an explicit tactical/public-safety context and readiness domain; retain for full-text assessment.</x:v>
      </x:c>
      <x:c r="H355" s="174" t="str">
        <x:v>Obtain and review lawful full text; confirm human adjudication; then select a design-specific appraisal instrument.</x:v>
      </x:c>
      <x:c r="I355" s="174"/>
      <x:c r="J355" s="174" t="str">
        <x:v>A — Core</x:v>
      </x:c>
      <x:c r="K355" s="174" t="str">
        <x:v>IDENTIFIED</x:v>
      </x:c>
      <x:c r="L355" s="174" t="str">
        <x:v>Identifying Concepts to Establish Problematic Medications in Active Duty Servicemembers (ProMADS).</x:v>
      </x:c>
      <x:c r="M355" s="174"/>
      <x:c r="N355" s="174" t="str">
        <x:v>Costantino, Ryan C; Brandt, Nicole J; Perfetto, Eleanor M; Hull, Jessica R; Daniel Mullins, C</x:v>
      </x:c>
      <x:c r="O355" s="176" t="n">
        <x:v>2025</x:v>
      </x:c>
      <x:c r="P355" s="174" t="str">
        <x:v>Military medicine</x:v>
      </x:c>
      <x:c r="Q355" s="174" t="str">
        <x:v>Journal Article</x:v>
      </x:c>
      <x:c r="R355" s="174" t="str">
        <x:v>Unclear</x:v>
      </x:c>
      <x:c r="S355" s="174" t="str">
        <x:v>Unknown</x:v>
      </x:c>
      <x:c r="T355" s="174" t="str">
        <x:v>eng</x:v>
      </x:c>
      <x:c r="U355" s="174" t="str">
        <x:v>https://pubmed.ncbi.nlm.nih.gov/39954054/</x:v>
      </x:c>
      <x:c r="V355" s="174" t="str">
        <x:v>10.1093/milmed/usaf037</x:v>
      </x:c>
      <x:c r="W355" s="175" t="str">
        <x:f>IF(V355="","",LOWER(SUBSTITUTE(SUBSTITUTE(SUBSTITUTE(SUBSTITUTE(TRIM(V355),"https://doi.org/",""),"http://doi.org/",""),"https://dx.doi.org/",""),"doi:","")))</x:f>
        <x:v>10.1093/milmed/usaf037</x:v>
      </x:c>
      <x:c r="X355" s="174" t="str">
        <x:v>39954054</x:v>
      </x:c>
      <x:c r="Y355" s="174" t="str"/>
      <x:c r="Z355" s="174"/>
      <x:c r="AA355" s="174" t="str">
        <x:v>PubMed/MEDLINE</x:v>
      </x:c>
      <x:c r="AB355" s="174" t="str">
        <x:v>PUBMED-A-v1.0-2026-08-28</x:v>
      </x:c>
      <x:c r="AC355" s="174" t="str">
        <x:v>SP-PUBMED-A-20260828</x:v>
      </x:c>
      <x:c r="AD355" s="177" t="n">
        <x:v>46262</x:v>
      </x:c>
      <x:c r="AE355" s="177" t="n">
        <x:v>46272</x:v>
      </x:c>
      <x:c r="AF355" s="174" t="str">
        <x:v>WFKIUMI8</x:v>
      </x:c>
      <x:c r="AG355" s="174"/>
      <x:c r="AH355" s="174" t="str">
        <x:v>Tactical Athlete → Operational Readiness Brazil</x:v>
      </x:c>
      <x:c r="AI355" s="174" t="str">
        <x:v>evidence-family:A</x:v>
      </x:c>
      <x:c r="AJ355" s="174"/>
      <x:c r="AK355" s="175" t="str">
        <x:f>IF(AJ355="","",IF(OR(LOWER(AJ355)="brazil",LOWER(AJ355)="brasil"),"Yes","No"))</x:f>
      </x:c>
      <x:c r="AL355" s="174"/>
      <x:c r="AM355" s="174"/>
      <x:c r="AN355" s="174"/>
      <x:c r="AO355" s="178"/>
      <x:c r="AP355" s="174"/>
      <x:c r="AQ355" s="174"/>
      <x:c r="AR355" s="174"/>
      <x:c r="AS355" s="174"/>
      <x:c r="AT355" s="174"/>
      <x:c r="AU355" s="174"/>
      <x:c r="AV355" s="174"/>
      <x:c r="AW355" s="174"/>
      <x:c r="AX355" s="174"/>
      <x:c r="AY355" s="174"/>
      <x:c r="AZ355" s="174"/>
      <x:c r="BA355" s="174"/>
      <x:c r="BB355" s="174"/>
      <x:c r="BC355" s="174"/>
      <x:c r="BD355" s="174"/>
      <x:c r="BE355" s="174"/>
      <x:c r="BF355" s="174"/>
      <x:c r="BG355" s="174"/>
      <x:c r="BH355" s="174"/>
      <x:c r="BI355" s="174"/>
      <x:c r="BJ355" s="174"/>
      <x:c r="BK355" s="174"/>
      <x:c r="BL355" s="174"/>
      <x:c r="BM355" s="174"/>
      <x:c r="BN355" s="174"/>
      <x:c r="BO355" s="174"/>
      <x:c r="BP355" s="174"/>
      <x:c r="BQ355" s="174"/>
      <x:c r="BR355" s="174"/>
      <x:c r="BS355" s="174"/>
      <x:c r="BT355" s="174"/>
      <x:c r="BU355" s="174"/>
      <x:c r="BV355" s="174"/>
      <x:c r="BW355" s="174"/>
      <x:c r="BX355" s="174"/>
      <x:c r="BY355" s="174"/>
      <x:c r="BZ355" s="174"/>
      <x:c r="CA355" s="174"/>
      <x:c r="CB355" s="174"/>
      <x:c r="CC355" s="174"/>
      <x:c r="CD355" s="174"/>
      <x:c r="CE355" s="174"/>
      <x:c r="CF355" s="174"/>
      <x:c r="CG355" s="174"/>
      <x:c r="CH355" s="174"/>
      <x:c r="CI355" s="179"/>
      <x:c r="CJ355" s="174" t="str">
        <x:v>Yes</x:v>
      </x:c>
      <x:c r="CK355" s="174" t="str">
        <x:v>Yes</x:v>
      </x:c>
      <x:c r="CL355" s="174" t="str">
        <x:v>Yes</x:v>
      </x:c>
      <x:c r="CM355" s="174" t="str">
        <x:v>Clear</x:v>
      </x:c>
      <x:c r="CN355" s="174" t="str">
        <x:v>Verified — clear</x:v>
      </x:c>
      <x:c r="CO355" s="177" t="n">
        <x:v>46272</x:v>
      </x:c>
      <x:c r="CP355" s="174" t="str">
        <x:v>https://pubmed.ncbi.nlm.nih.gov/39954054/</x:v>
      </x:c>
      <x:c r="CQ355" s="174"/>
      <x:c r="CR355" s="174"/>
      <x:c r="CS355" s="174"/>
      <x:c r="CT355" s="174"/>
      <x:c r="CU355" s="176"/>
      <x:c r="CV355" s="176"/>
      <x:c r="CW355" s="176"/>
      <x:c r="CX355" s="176"/>
      <x:c r="CY355" s="176"/>
      <x:c r="CZ355" s="176"/>
      <x:c r="DA355" s="176"/>
      <x:c r="DB355" s="175" t="str">
        <x:f>IF(L355="","",IF(AND(COUNT(CU355:DA355)=7,OR(CU355=0,CU355=1,CU355=2),OR(CV355=0,CV355=1,CV355=2),OR(CW355=0,CW355=1,CW355=2),OR(CX355=0,CX355=1,CX355=2),OR(CY355=0,CY355=1,CY355=2),OR(CZ355=0,CZ355=1,CZ355=2),OR(DA355=0,DA355=1,DA355=2)),SUM(CU355:DA355),""))</x:f>
      </x:c>
      <x:c r="DC355" s="180" t="str">
        <x:f>IF(DB355="","",ROUND(DB355/14*10,1))</x:f>
      </x:c>
      <x:c r="DD355" s="174" t="str">
        <x:v>Pending</x:v>
      </x:c>
      <x:c r="DE355" s="175" t="str">
        <x:f>IF(L355="","",IF(DC355="","Pending",IF(DD355="Yes","CONDITIONAL — safety override",IF(DC355&gt;=8,"HIGH",IF(DC355&gt;=5,"CONDITIONAL","LOW")))))</x:f>
        <x:v>Pending</x:v>
      </x:c>
      <x:c r="DF355" s="174" t="str">
        <x:v>Pending screening and full-text appraisal; no transferability judgment made at identification.</x:v>
      </x:c>
      <x:c r="DG355" s="174"/>
      <x:c r="DH355" s="174"/>
      <x:c r="DI355" s="174"/>
      <x:c r="DJ355" s="174"/>
      <x:c r="DK355" s="174"/>
      <x:c r="DL355" s="174"/>
      <x:c r="DM355" s="174"/>
      <x:c r="DN355" s="174"/>
      <x:c r="DO355" s="174"/>
      <x:c r="DP355" s="174"/>
      <x:c r="DQ355" s="174"/>
      <x:c r="DR355" s="174"/>
      <x:c r="DS355" s="174"/>
      <x:c r="DT355" s="174"/>
      <x:c r="DU355" s="174"/>
      <x:c r="DV355" s="174"/>
      <x:c r="DW355" s="174"/>
      <x:c r="DX355" s="174"/>
      <x:c r="DY355" s="174"/>
      <x:c r="DZ355" s="174" t="str">
        <x:v>Title/abstract screening alone does not establish effectiveness, causality, methodological quality, transferability to Brazilian public safety or an institutional recommendation.</x:v>
      </x:c>
      <x:c r="EA355" s="174" t="str">
        <x:v>Pending</x:v>
      </x:c>
      <x:c r="EB355" s="175" t="str">
        <x:f>IF(L355="","",IF(EC355="READY","Yes","No / Pending"))</x:f>
        <x:v>No / Pending</x:v>
      </x:c>
      <x:c r="EC355" s="174" t="str">
        <x:f>IF(L355="","",IF(OR(ISNUMBER(SEARCH("Retracted Publication",Q355)),CM355="Retracted",CN355="Retracted",CM355="Expression of Concern",CN355="Expression of Concern",F355="Not used",CG355="Critical",CH355="High",CH355="Critical"),"BLOCKED — integrity or use restriction",IF(AND(CJ355="Yes",CK355="Yes",CL355="Yes"),IF(AND(CM355="Clear",CN355="Verified — clear"),IF(AND(AND(LEN(TRIM(CF355))&gt;0,LEFT(LOWER(TRIM(CF355)),7)&lt;&gt;"pending"),OR(CG355="High",CG355="Moderate"),OR(CH355="Low",CH355="Some concerns",CH355="Not applicable")),IF(AND(DD355="No",OR(DE355="HIGH",DE355="CONDITIONAL"),AND(LEN(TRIM(DF355))&gt;0,LEFT(LOWER(TRIM(DF355)),7)&lt;&gt;"pending")),IF(AND(AND(LEN(TRIM(DT355))&gt;0,LEFT(LOWER(TRIM(DT355)),7)&lt;&gt;"pending"),AND(LEN(TRIM(DU355))&gt;0,LEFT(LOWER(TRIM(DU355)),7)&lt;&gt;"pending"),OR(AND(LEN(TRIM(DV355))&gt;0,LEFT(LOWER(TRIM(DV355)),7)&lt;&gt;"pending"),AND(LEN(TRIM(DW355))&gt;0,LEFT(LOWER(TRIM(DW355)),7)&lt;&gt;"pending")),AND(LEN(TRIM(DX355))&gt;0,LEFT(LOWER(TRIM(DX355)),7)&lt;&gt;"pending")),IF(AND(F355="Claim-ready",OR(EA355="Strong",EA355="Moderate"),AND(LEN(TRIM(G355))&gt;0,LEFT(LOWER(TRIM(G355)),7)&lt;&gt;"pending"),G355&lt;&gt;"No substantive use decision is permitted from identification metadata alone.",AND(LEN(TRIM(DZ355))&gt;0,LEFT(LOWER(TRIM(DZ355)),7)&lt;&gt;"pending"),DZ355&lt;&gt;"Identification metadata alone does not permit any substantive scientific, causal, operational, or institutional claim.",AND(LEN(TRIM(EI355))&gt;0,LEFT(LOWER(TRIM(EI355)),7)&lt;&gt;"pending"),ISNUMBER(EH355),EH355&gt;0),"READY","PENDING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5" s="174" t="str">
        <x:v>Pending</x:v>
      </x:c>
      <x:c r="EE355" s="174"/>
      <x:c r="EF355" s="174" t="str">
        <x:v>Pending</x:v>
      </x:c>
      <x:c r="EG355" s="174" t="str">
        <x:v>Pending</x:v>
      </x:c>
      <x:c r="EH355" s="177"/>
      <x:c r="EI355" s="500"/>
      <x:c r="EJ355" s="174"/>
      <x:c r="EK355" s="174" t="str">
        <x:v>Pending</x:v>
      </x:c>
      <x:c r="EL355" s="177" t="n">
        <x:v>46272</x:v>
      </x:c>
      <x:c r="EM355" s="174" t="str">
        <x:v>Production PubMed record imported and reconciled to Zotero item WFKIUMI8;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5" s="181" t="n">
        <x:f>IF(L355="","",(IF(N355&lt;&gt;"",1,0)+IF(O355&lt;&gt;"",1,0)+IF(AJ355&lt;&gt;"",1,0)+IF(AU355&lt;&gt;"",1,0)+IF(BE355&lt;&gt;"",1,0)+IF(CF355&lt;&gt;"",1,0)+IF(CJ355="Yes",1,0)+IF(CL355="Yes",1,0)+IF(DE355&lt;&gt;"Pending",1,0)+IF(F355&lt;&gt;"",1,0)+IF(DZ355&lt;&gt;"",1,0)+IF(EI355&lt;&gt;"",1,0))/12)</x:f>
        <x:v>0.5</x:v>
      </x:c>
    </x:row>
    <x:row r="356">
      <x:c r="A356" s="175" t="str">
        <x:v>EV-0353</x:v>
      </x:c>
      <x:c r="B356" s="174" t="str">
        <x:v>Integrity check</x:v>
      </x:c>
      <x:c r="C356" s="175" t="str">
        <x:f>IF(L356="","",IF(LEFT(EC356,7)="BLOCKED","🔴 Do not use for conclusion",IF(EB356="Yes","🟢 Claim-ready","🟡 Caution / context")))</x:f>
        <x:v>🟡 Caution / context</x:v>
      </x:c>
      <x:c r="D356" s="174" t="str">
        <x:f>IF(L356="","",EC356)</x:f>
        <x:v>PENDING — appropriate appraisal</x:v>
      </x:c>
      <x:c r="E356" s="174" t="str">
        <x:v>P3 — Medium</x:v>
      </x:c>
      <x:c r="F356" s="174" t="str">
        <x:v>Pending</x:v>
      </x:c>
      <x:c r="G356" s="174" t="str">
        <x:v>Title/abstract identify an explicit implementation-science construct; retain for full-text assessment.</x:v>
      </x:c>
      <x:c r="H356" s="174" t="str">
        <x:v>Obtain and review lawful full text; confirm human adjudication; then select a design-specific appraisal instrument.</x:v>
      </x:c>
      <x:c r="I356" s="174"/>
      <x:c r="J356" s="174" t="str">
        <x:v>C — Implementation Science</x:v>
      </x:c>
      <x:c r="K356" s="174" t="str">
        <x:v>IDENTIFIED</x:v>
      </x:c>
      <x:c r="L356" s="174" t="str">
        <x:v>Developing families-forward innovations in public safety personnel organizations.</x:v>
      </x:c>
      <x:c r="M356" s="174"/>
      <x:c r="N356" s="174" t="str">
        <x:v>Richmond, Rachel; Ricciardelli, Rosemary; MacDermid, Joy; Cramm, Heidi</x:v>
      </x:c>
      <x:c r="O356" s="176" t="n">
        <x:v>2025</x:v>
      </x:c>
      <x:c r="P356" s="174" t="str">
        <x:v>Comprehensive psychiatry</x:v>
      </x:c>
      <x:c r="Q356" s="174" t="str">
        <x:v>Journal Article; Research Support, Non-U.S. Gov't</x:v>
      </x:c>
      <x:c r="R356" s="174" t="str">
        <x:v>Unclear</x:v>
      </x:c>
      <x:c r="S356" s="174" t="str">
        <x:v>Unknown</x:v>
      </x:c>
      <x:c r="T356" s="174" t="str">
        <x:v>eng</x:v>
      </x:c>
      <x:c r="U356" s="174" t="str">
        <x:v>https://pubmed.ncbi.nlm.nih.gov/39946838/</x:v>
      </x:c>
      <x:c r="V356" s="174" t="str">
        <x:v>10.1016/j.comppsych.2025.152581</x:v>
      </x:c>
      <x:c r="W356" s="175" t="str">
        <x:f>IF(V356="","",LOWER(SUBSTITUTE(SUBSTITUTE(SUBSTITUTE(SUBSTITUTE(TRIM(V356),"https://doi.org/",""),"http://doi.org/",""),"https://dx.doi.org/",""),"doi:","")))</x:f>
        <x:v>10.1016/j.comppsych.2025.152581</x:v>
      </x:c>
      <x:c r="X356" s="174" t="str">
        <x:v>39946838</x:v>
      </x:c>
      <x:c r="Y356" s="174" t="str"/>
      <x:c r="Z356" s="174"/>
      <x:c r="AA356" s="174" t="str">
        <x:v>PubMed/MEDLINE</x:v>
      </x:c>
      <x:c r="AB356" s="174" t="str">
        <x:v>PUBMED-C-v1.0-2026-08-28</x:v>
      </x:c>
      <x:c r="AC356" s="174" t="str">
        <x:v>SP-PUBMED-C-20260828</x:v>
      </x:c>
      <x:c r="AD356" s="177" t="n">
        <x:v>46262</x:v>
      </x:c>
      <x:c r="AE356" s="177" t="n">
        <x:v>46272</x:v>
      </x:c>
      <x:c r="AF356" s="174" t="str">
        <x:v>II8QGH33</x:v>
      </x:c>
      <x:c r="AG356" s="174"/>
      <x:c r="AH356" s="174" t="str">
        <x:v>Tactical Athlete → Operational Readiness Brazil</x:v>
      </x:c>
      <x:c r="AI356" s="174" t="str">
        <x:v>evidence-family:C</x:v>
      </x:c>
      <x:c r="AJ356" s="174"/>
      <x:c r="AK356" s="175" t="str">
        <x:f>IF(AJ356="","",IF(OR(LOWER(AJ356)="brazil",LOWER(AJ356)="brasil"),"Yes","No"))</x:f>
      </x:c>
      <x:c r="AL356" s="174"/>
      <x:c r="AM356" s="174"/>
      <x:c r="AN356" s="174"/>
      <x:c r="AO356" s="178"/>
      <x:c r="AP356" s="174"/>
      <x:c r="AQ356" s="174"/>
      <x:c r="AR356" s="174"/>
      <x:c r="AS356" s="174"/>
      <x:c r="AT356" s="174"/>
      <x:c r="AU356" s="174"/>
      <x:c r="AV356" s="174"/>
      <x:c r="AW356" s="174"/>
      <x:c r="AX356" s="174"/>
      <x:c r="AY356" s="174"/>
      <x:c r="AZ356" s="174"/>
      <x:c r="BA356" s="174"/>
      <x:c r="BB356" s="174"/>
      <x:c r="BC356" s="174"/>
      <x:c r="BD356" s="174"/>
      <x:c r="BE356" s="174"/>
      <x:c r="BF356" s="174"/>
      <x:c r="BG356" s="174"/>
      <x:c r="BH356" s="174"/>
      <x:c r="BI356" s="174"/>
      <x:c r="BJ356" s="174"/>
      <x:c r="BK356" s="174"/>
      <x:c r="BL356" s="174"/>
      <x:c r="BM356" s="174"/>
      <x:c r="BN356" s="174"/>
      <x:c r="BO356" s="174"/>
      <x:c r="BP356" s="174"/>
      <x:c r="BQ356" s="174"/>
      <x:c r="BR356" s="174"/>
      <x:c r="BS356" s="174"/>
      <x:c r="BT356" s="174"/>
      <x:c r="BU356" s="174"/>
      <x:c r="BV356" s="174"/>
      <x:c r="BW356" s="174"/>
      <x:c r="BX356" s="174"/>
      <x:c r="BY356" s="174"/>
      <x:c r="BZ356" s="174"/>
      <x:c r="CA356" s="174"/>
      <x:c r="CB356" s="174"/>
      <x:c r="CC356" s="174"/>
      <x:c r="CD356" s="174"/>
      <x:c r="CE356" s="174"/>
      <x:c r="CF356" s="174"/>
      <x:c r="CG356" s="174"/>
      <x:c r="CH356" s="174"/>
      <x:c r="CI356" s="179"/>
      <x:c r="CJ356" s="174" t="str">
        <x:v>Yes</x:v>
      </x:c>
      <x:c r="CK356" s="174" t="str">
        <x:v>Yes</x:v>
      </x:c>
      <x:c r="CL356" s="174" t="str">
        <x:v>Yes</x:v>
      </x:c>
      <x:c r="CM356" s="174" t="str">
        <x:v>Clear</x:v>
      </x:c>
      <x:c r="CN356" s="174" t="str">
        <x:v>Verified — clear</x:v>
      </x:c>
      <x:c r="CO356" s="177" t="n">
        <x:v>46272</x:v>
      </x:c>
      <x:c r="CP356" s="174" t="str">
        <x:v>https://pubmed.ncbi.nlm.nih.gov/39946838/</x:v>
      </x:c>
      <x:c r="CQ356" s="174"/>
      <x:c r="CR356" s="174"/>
      <x:c r="CS356" s="174"/>
      <x:c r="CT356" s="174"/>
      <x:c r="CU356" s="176"/>
      <x:c r="CV356" s="176"/>
      <x:c r="CW356" s="176"/>
      <x:c r="CX356" s="176"/>
      <x:c r="CY356" s="176"/>
      <x:c r="CZ356" s="176"/>
      <x:c r="DA356" s="176"/>
      <x:c r="DB356" s="175" t="str">
        <x:f>IF(L356="","",IF(AND(COUNT(CU356:DA356)=7,OR(CU356=0,CU356=1,CU356=2),OR(CV356=0,CV356=1,CV356=2),OR(CW356=0,CW356=1,CW356=2),OR(CX356=0,CX356=1,CX356=2),OR(CY356=0,CY356=1,CY356=2),OR(CZ356=0,CZ356=1,CZ356=2),OR(DA356=0,DA356=1,DA356=2)),SUM(CU356:DA356),""))</x:f>
      </x:c>
      <x:c r="DC356" s="180" t="str">
        <x:f>IF(DB356="","",ROUND(DB356/14*10,1))</x:f>
      </x:c>
      <x:c r="DD356" s="174" t="str">
        <x:v>Pending</x:v>
      </x:c>
      <x:c r="DE356" s="175" t="str">
        <x:f>IF(L356="","",IF(DC356="","Pending",IF(DD356="Yes","CONDITIONAL — safety override",IF(DC356&gt;=8,"HIGH",IF(DC356&gt;=5,"CONDITIONAL","LOW")))))</x:f>
        <x:v>Pending</x:v>
      </x:c>
      <x:c r="DF356" s="174" t="str">
        <x:v>Pending screening and full-text appraisal; no transferability judgment made at identification.</x:v>
      </x:c>
      <x:c r="DG356" s="174"/>
      <x:c r="DH356" s="174"/>
      <x:c r="DI356" s="174"/>
      <x:c r="DJ356" s="174"/>
      <x:c r="DK356" s="174"/>
      <x:c r="DL356" s="174"/>
      <x:c r="DM356" s="174"/>
      <x:c r="DN356" s="174"/>
      <x:c r="DO356" s="174"/>
      <x:c r="DP356" s="174"/>
      <x:c r="DQ356" s="174"/>
      <x:c r="DR356" s="174"/>
      <x:c r="DS356" s="174"/>
      <x:c r="DT356" s="174"/>
      <x:c r="DU356" s="174"/>
      <x:c r="DV356" s="174"/>
      <x:c r="DW356" s="174"/>
      <x:c r="DX356" s="174"/>
      <x:c r="DY356" s="174"/>
      <x:c r="DZ356" s="174" t="str">
        <x:v>Title/abstract screening alone does not establish effectiveness, causality, methodological quality, transferability to Brazilian public safety or an institutional recommendation.</x:v>
      </x:c>
      <x:c r="EA356" s="174" t="str">
        <x:v>Pending</x:v>
      </x:c>
      <x:c r="EB356" s="175" t="str">
        <x:f>IF(L356="","",IF(EC356="READY","Yes","No / Pending"))</x:f>
        <x:v>No / Pending</x:v>
      </x:c>
      <x:c r="EC356" s="174" t="str">
        <x:f>IF(L356="","",IF(OR(ISNUMBER(SEARCH("Retracted Publication",Q356)),CM356="Retracted",CN356="Retracted",CM356="Expression of Concern",CN356="Expression of Concern",F356="Not used",CG356="Critical",CH356="High",CH356="Critical"),"BLOCKED — integrity or use restriction",IF(AND(CJ356="Yes",CK356="Yes",CL356="Yes"),IF(AND(CM356="Clear",CN356="Verified — clear"),IF(AND(AND(LEN(TRIM(CF356))&gt;0,LEFT(LOWER(TRIM(CF356)),7)&lt;&gt;"pending"),OR(CG356="High",CG356="Moderate"),OR(CH356="Low",CH356="Some concerns",CH356="Not applicable")),IF(AND(DD356="No",OR(DE356="HIGH",DE356="CONDITIONAL"),AND(LEN(TRIM(DF356))&gt;0,LEFT(LOWER(TRIM(DF356)),7)&lt;&gt;"pending")),IF(AND(AND(LEN(TRIM(DT356))&gt;0,LEFT(LOWER(TRIM(DT356)),7)&lt;&gt;"pending"),AND(LEN(TRIM(DU356))&gt;0,LEFT(LOWER(TRIM(DU356)),7)&lt;&gt;"pending"),OR(AND(LEN(TRIM(DV356))&gt;0,LEFT(LOWER(TRIM(DV356)),7)&lt;&gt;"pending"),AND(LEN(TRIM(DW356))&gt;0,LEFT(LOWER(TRIM(DW356)),7)&lt;&gt;"pending")),AND(LEN(TRIM(DX356))&gt;0,LEFT(LOWER(TRIM(DX356)),7)&lt;&gt;"pending")),IF(AND(F356="Claim-ready",OR(EA356="Strong",EA356="Moderate"),AND(LEN(TRIM(G356))&gt;0,LEFT(LOWER(TRIM(G356)),7)&lt;&gt;"pending"),G356&lt;&gt;"No substantive use decision is permitted from identification metadata alone.",AND(LEN(TRIM(DZ356))&gt;0,LEFT(LOWER(TRIM(DZ356)),7)&lt;&gt;"pending"),DZ356&lt;&gt;"Identification metadata alone does not permit any substantive scientific, causal, operational, or institutional claim.",AND(LEN(TRIM(EI356))&gt;0,LEFT(LOWER(TRIM(EI356)),7)&lt;&gt;"pending"),ISNUMBER(EH356),EH356&gt;0),"READY","PENDING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6" s="174" t="str">
        <x:v>Pending</x:v>
      </x:c>
      <x:c r="EE356" s="174"/>
      <x:c r="EF356" s="174" t="str">
        <x:v>Pending</x:v>
      </x:c>
      <x:c r="EG356" s="174" t="str">
        <x:v>Pending</x:v>
      </x:c>
      <x:c r="EH356" s="177"/>
      <x:c r="EI356" s="500"/>
      <x:c r="EJ356" s="174"/>
      <x:c r="EK356" s="174" t="str">
        <x:v>Pending</x:v>
      </x:c>
      <x:c r="EL356" s="177" t="n">
        <x:v>46272</x:v>
      </x:c>
      <x:c r="EM356" s="174" t="str">
        <x:v>Production PubMed record imported and reconciled to Zotero item II8QGH33;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6" s="181" t="n">
        <x:f>IF(L356="","",(IF(N356&lt;&gt;"",1,0)+IF(O356&lt;&gt;"",1,0)+IF(AJ356&lt;&gt;"",1,0)+IF(AU356&lt;&gt;"",1,0)+IF(BE356&lt;&gt;"",1,0)+IF(CF356&lt;&gt;"",1,0)+IF(CJ356="Yes",1,0)+IF(CL356="Yes",1,0)+IF(DE356&lt;&gt;"Pending",1,0)+IF(F356&lt;&gt;"",1,0)+IF(DZ356&lt;&gt;"",1,0)+IF(EI356&lt;&gt;"",1,0))/12)</x:f>
        <x:v>0.5</x:v>
      </x:c>
    </x:row>
    <x:row r="357">
      <x:c r="A357" s="175" t="str">
        <x:v>EV-0354</x:v>
      </x:c>
      <x:c r="B357" s="174" t="str">
        <x:v>Metadata verification</x:v>
      </x:c>
      <x:c r="C357" s="175" t="str">
        <x:f>IF(L357="","",IF(LEFT(EC357,7)="BLOCKED","🔴 Do not use for conclusion",IF(EB357="Yes","🟢 Claim-ready","🟡 Caution / context")))</x:f>
        <x:v>🟡 Caution / context</x:v>
      </x:c>
      <x:c r="D357" s="174" t="str">
        <x:f>IF(L357="","",EC357)</x:f>
        <x:v>PENDING — verification</x:v>
      </x:c>
      <x:c r="E357" s="174" t="str">
        <x:v>P2 — High</x:v>
      </x:c>
      <x:c r="F357" s="174" t="str">
        <x:v>Pending</x:v>
      </x:c>
      <x:c r="G357" s="174" t="str">
        <x:v>Title/abstract identify an explicit operational APHT/medical-readiness topic; retain for full-text assessment.</x:v>
      </x:c>
      <x:c r="H357" s="174" t="str">
        <x:v>Obtain and review lawful full text; confirm human adjudication; then select a design-specific appraisal instrument.</x:v>
      </x:c>
      <x:c r="I357" s="174"/>
      <x:c r="J357" s="174" t="str">
        <x:v>B — APHT / Medical Readiness</x:v>
      </x:c>
      <x:c r="K357" s="174" t="str">
        <x:v>IDENTIFIED</x:v>
      </x:c>
      <x:c r="L357" s="174" t="str">
        <x:v>A Performance Evaluation of Flexible Thermoelectric Modules for Application in a Cooling Garment.</x:v>
      </x:c>
      <x:c r="M357" s="174"/>
      <x:c r="N357" s="174" t="str">
        <x:v>Dabrowska, Anna; Kobus, Monika; Starzak, Lukasz; Pekoslawski, Bartosz; Latas, Paulina</x:v>
      </x:c>
      <x:c r="O357" s="176" t="n">
        <x:v>2025</x:v>
      </x:c>
      <x:c r="P357" s="174" t="str">
        <x:v>Materials (Basel, Switzerland)</x:v>
      </x:c>
      <x:c r="Q357" s="174" t="str">
        <x:v>Journal Article</x:v>
      </x:c>
      <x:c r="R357" s="174" t="str">
        <x:v>Unclear</x:v>
      </x:c>
      <x:c r="S357" s="174" t="str">
        <x:v>Unknown</x:v>
      </x:c>
      <x:c r="T357" s="174" t="str">
        <x:v>eng</x:v>
      </x:c>
      <x:c r="U357" s="174" t="str">
        <x:v>https://pubmed.ncbi.nlm.nih.gov/39942299/</x:v>
      </x:c>
      <x:c r="V357" s="174" t="str">
        <x:v>10.3390/ma18030633</x:v>
      </x:c>
      <x:c r="W357" s="175" t="str">
        <x:f>IF(V357="","",LOWER(SUBSTITUTE(SUBSTITUTE(SUBSTITUTE(SUBSTITUTE(TRIM(V357),"https://doi.org/",""),"http://doi.org/",""),"https://dx.doi.org/",""),"doi:","")))</x:f>
        <x:v>10.3390/ma18030633</x:v>
      </x:c>
      <x:c r="X357" s="174" t="str">
        <x:v>39942299</x:v>
      </x:c>
      <x:c r="Y357" s="174" t="str">
        <x:v>PMC11819707</x:v>
      </x:c>
      <x:c r="Z357" s="174"/>
      <x:c r="AA357" s="174" t="str">
        <x:v>PubMed/MEDLINE</x:v>
      </x:c>
      <x:c r="AB357" s="174" t="str">
        <x:v>PUBMED-B-v1.0-2026-08-28</x:v>
      </x:c>
      <x:c r="AC357" s="174" t="str">
        <x:v>SP-PUBMED-B-20260828</x:v>
      </x:c>
      <x:c r="AD357" s="177" t="n">
        <x:v>46262</x:v>
      </x:c>
      <x:c r="AE357" s="177" t="n">
        <x:v>46272</x:v>
      </x:c>
      <x:c r="AF357" s="174" t="str">
        <x:v>IL2AD7PM</x:v>
      </x:c>
      <x:c r="AG357" s="174"/>
      <x:c r="AH357" s="174" t="str">
        <x:v>Tactical Athlete → Operational Readiness Brazil</x:v>
      </x:c>
      <x:c r="AI357" s="174" t="str">
        <x:v>evidence-family:B</x:v>
      </x:c>
      <x:c r="AJ357" s="174"/>
      <x:c r="AK357" s="175" t="str">
        <x:f>IF(AJ357="","",IF(OR(LOWER(AJ357)="brazil",LOWER(AJ357)="brasil"),"Yes","No"))</x:f>
      </x:c>
      <x:c r="AL357" s="174"/>
      <x:c r="AM357" s="174"/>
      <x:c r="AN357" s="174"/>
      <x:c r="AO357" s="178"/>
      <x:c r="AP357" s="174"/>
      <x:c r="AQ357" s="174"/>
      <x:c r="AR357" s="174"/>
      <x:c r="AS357" s="174"/>
      <x:c r="AT357" s="174"/>
      <x:c r="AU357" s="174"/>
      <x:c r="AV357" s="174"/>
      <x:c r="AW357" s="174"/>
      <x:c r="AX357" s="174"/>
      <x:c r="AY357" s="174"/>
      <x:c r="AZ357" s="174"/>
      <x:c r="BA357" s="174"/>
      <x:c r="BB357" s="174"/>
      <x:c r="BC357" s="174"/>
      <x:c r="BD357" s="174"/>
      <x:c r="BE357" s="174"/>
      <x:c r="BF357" s="174"/>
      <x:c r="BG357" s="174"/>
      <x:c r="BH357" s="174"/>
      <x:c r="BI357" s="174"/>
      <x:c r="BJ357" s="174"/>
      <x:c r="BK357" s="174"/>
      <x:c r="BL357" s="174"/>
      <x:c r="BM357" s="174"/>
      <x:c r="BN357" s="174"/>
      <x:c r="BO357" s="174"/>
      <x:c r="BP357" s="174"/>
      <x:c r="BQ357" s="174"/>
      <x:c r="BR357" s="174"/>
      <x:c r="BS357" s="174"/>
      <x:c r="BT357" s="174"/>
      <x:c r="BU357" s="174"/>
      <x:c r="BV357" s="174"/>
      <x:c r="BW357" s="174"/>
      <x:c r="BX357" s="174"/>
      <x:c r="BY357" s="174"/>
      <x:c r="BZ357" s="174"/>
      <x:c r="CA357" s="174"/>
      <x:c r="CB357" s="174"/>
      <x:c r="CC357" s="174"/>
      <x:c r="CD357" s="174"/>
      <x:c r="CE357" s="174"/>
      <x:c r="CF357" s="174"/>
      <x:c r="CG357" s="174"/>
      <x:c r="CH357" s="174"/>
      <x:c r="CI357" s="179"/>
      <x:c r="CJ357" s="174" t="str">
        <x:v>Pending</x:v>
      </x:c>
      <x:c r="CK357" s="174" t="str">
        <x:v>Yes</x:v>
      </x:c>
      <x:c r="CL357" s="174" t="str">
        <x:v>Yes</x:v>
      </x:c>
      <x:c r="CM357" s="174" t="str">
        <x:v>Clear</x:v>
      </x:c>
      <x:c r="CN357" s="174" t="str">
        <x:v>Verified — clear</x:v>
      </x:c>
      <x:c r="CO357" s="177" t="n">
        <x:v>46272</x:v>
      </x:c>
      <x:c r="CP357" s="174" t="str">
        <x:v>https://pubmed.ncbi.nlm.nih.gov/39942299/</x:v>
      </x:c>
      <x:c r="CQ357" s="174"/>
      <x:c r="CR357" s="174"/>
      <x:c r="CS357" s="174"/>
      <x:c r="CT357" s="174"/>
      <x:c r="CU357" s="176"/>
      <x:c r="CV357" s="176"/>
      <x:c r="CW357" s="176"/>
      <x:c r="CX357" s="176"/>
      <x:c r="CY357" s="176"/>
      <x:c r="CZ357" s="176"/>
      <x:c r="DA357" s="176"/>
      <x:c r="DB357" s="175" t="str">
        <x:f>IF(L357="","",IF(AND(COUNT(CU357:DA357)=7,OR(CU357=0,CU357=1,CU357=2),OR(CV357=0,CV357=1,CV357=2),OR(CW357=0,CW357=1,CW357=2),OR(CX357=0,CX357=1,CX357=2),OR(CY357=0,CY357=1,CY357=2),OR(CZ357=0,CZ357=1,CZ357=2),OR(DA357=0,DA357=1,DA357=2)),SUM(CU357:DA357),""))</x:f>
      </x:c>
      <x:c r="DC357" s="180" t="str">
        <x:f>IF(DB357="","",ROUND(DB357/14*10,1))</x:f>
      </x:c>
      <x:c r="DD357" s="174" t="str">
        <x:v>Pending</x:v>
      </x:c>
      <x:c r="DE357" s="175" t="str">
        <x:f>IF(L357="","",IF(DC357="","Pending",IF(DD357="Yes","CONDITIONAL — safety override",IF(DC357&gt;=8,"HIGH",IF(DC357&gt;=5,"CONDITIONAL","LOW")))))</x:f>
        <x:v>Pending</x:v>
      </x:c>
      <x:c r="DF357" s="174" t="str">
        <x:v>Pending screening and full-text appraisal; no transferability judgment made at identification.</x:v>
      </x:c>
      <x:c r="DG357" s="174"/>
      <x:c r="DH357" s="174"/>
      <x:c r="DI357" s="174"/>
      <x:c r="DJ357" s="174"/>
      <x:c r="DK357" s="174"/>
      <x:c r="DL357" s="174"/>
      <x:c r="DM357" s="174"/>
      <x:c r="DN357" s="174"/>
      <x:c r="DO357" s="174"/>
      <x:c r="DP357" s="174"/>
      <x:c r="DQ357" s="174"/>
      <x:c r="DR357" s="174"/>
      <x:c r="DS357" s="174"/>
      <x:c r="DT357" s="174"/>
      <x:c r="DU357" s="174"/>
      <x:c r="DV357" s="174"/>
      <x:c r="DW357" s="174"/>
      <x:c r="DX357" s="174"/>
      <x:c r="DY357" s="174"/>
      <x:c r="DZ357" s="174" t="str">
        <x:v>Title/abstract screening alone does not establish effectiveness, causality, methodological quality, transferability to Brazilian public safety or an institutional recommendation.</x:v>
      </x:c>
      <x:c r="EA357" s="174" t="str">
        <x:v>Pending</x:v>
      </x:c>
      <x:c r="EB357" s="175" t="str">
        <x:f>IF(L357="","",IF(EC357="READY","Yes","No / Pending"))</x:f>
        <x:v>No / Pending</x:v>
      </x:c>
      <x:c r="EC357" s="174" t="str">
        <x:f>IF(L357="","",IF(OR(ISNUMBER(SEARCH("Retracted Publication",Q357)),CM357="Retracted",CN357="Retracted",CM357="Expression of Concern",CN357="Expression of Concern",F357="Not used",CG357="Critical",CH357="High",CH357="Critical"),"BLOCKED — integrity or use restriction",IF(AND(CJ357="Yes",CK357="Yes",CL357="Yes"),IF(AND(CM357="Clear",CN357="Verified — clear"),IF(AND(AND(LEN(TRIM(CF357))&gt;0,LEFT(LOWER(TRIM(CF357)),7)&lt;&gt;"pending"),OR(CG357="High",CG357="Moderate"),OR(CH357="Low",CH357="Some concerns",CH357="Not applicable")),IF(AND(DD357="No",OR(DE357="HIGH",DE357="CONDITIONAL"),AND(LEN(TRIM(DF357))&gt;0,LEFT(LOWER(TRIM(DF357)),7)&lt;&gt;"pending")),IF(AND(AND(LEN(TRIM(DT357))&gt;0,LEFT(LOWER(TRIM(DT357)),7)&lt;&gt;"pending"),AND(LEN(TRIM(DU357))&gt;0,LEFT(LOWER(TRIM(DU357)),7)&lt;&gt;"pending"),OR(AND(LEN(TRIM(DV357))&gt;0,LEFT(LOWER(TRIM(DV357)),7)&lt;&gt;"pending"),AND(LEN(TRIM(DW357))&gt;0,LEFT(LOWER(TRIM(DW357)),7)&lt;&gt;"pending")),AND(LEN(TRIM(DX357))&gt;0,LEFT(LOWER(TRIM(DX357)),7)&lt;&gt;"pending")),IF(AND(F357="Claim-ready",OR(EA357="Strong",EA357="Moderate"),AND(LEN(TRIM(G357))&gt;0,LEFT(LOWER(TRIM(G357)),7)&lt;&gt;"pending"),G357&lt;&gt;"No substantive use decision is permitted from identification metadata alone.",AND(LEN(TRIM(DZ357))&gt;0,LEFT(LOWER(TRIM(DZ357)),7)&lt;&gt;"pending"),DZ357&lt;&gt;"Identification metadata alone does not permit any substantive scientific, causal, operational, or institutional claim.",AND(LEN(TRIM(EI357))&gt;0,LEFT(LOWER(TRIM(EI357)),7)&lt;&gt;"pending"),ISNUMBER(EH357),EH357&gt;0),"READY","PENDING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57" s="174" t="str">
        <x:v>Pending</x:v>
      </x:c>
      <x:c r="EE357" s="174"/>
      <x:c r="EF357" s="174" t="str">
        <x:v>Pending</x:v>
      </x:c>
      <x:c r="EG357" s="174" t="str">
        <x:v>Pending</x:v>
      </x:c>
      <x:c r="EH357" s="177"/>
      <x:c r="EI357" s="500"/>
      <x:c r="EJ357" s="174"/>
      <x:c r="EK357" s="174" t="str">
        <x:v>Pending</x:v>
      </x:c>
      <x:c r="EL357" s="177" t="n">
        <x:v>46272</x:v>
      </x:c>
      <x:c r="EM357" s="174" t="str">
        <x:v>Production PubMed record imported and reconciled to Zotero item IL2AD7PM;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357" s="181" t="n">
        <x:f>IF(L357="","",(IF(N357&lt;&gt;"",1,0)+IF(O357&lt;&gt;"",1,0)+IF(AJ357&lt;&gt;"",1,0)+IF(AU357&lt;&gt;"",1,0)+IF(BE357&lt;&gt;"",1,0)+IF(CF357&lt;&gt;"",1,0)+IF(CJ357="Yes",1,0)+IF(CL357="Yes",1,0)+IF(DE357&lt;&gt;"Pending",1,0)+IF(F357&lt;&gt;"",1,0)+IF(DZ357&lt;&gt;"",1,0)+IF(EI357&lt;&gt;"",1,0))/12)</x:f>
        <x:v>0.4166666666666667</x:v>
      </x:c>
    </x:row>
    <x:row r="358">
      <x:c r="A358" s="175" t="str">
        <x:v>EV-0355</x:v>
      </x:c>
      <x:c r="B358" s="174" t="str">
        <x:v>Integrity check</x:v>
      </x:c>
      <x:c r="C358" s="175" t="str">
        <x:f>IF(L358="","",IF(LEFT(EC358,7)="BLOCKED","🔴 Do not use for conclusion",IF(EB358="Yes","🟢 Claim-ready","🟡 Caution / context")))</x:f>
        <x:v>🟡 Caution / context</x:v>
      </x:c>
      <x:c r="D358" s="174" t="str">
        <x:f>IF(L358="","",EC358)</x:f>
        <x:v>PENDING — appropriate appraisal</x:v>
      </x:c>
      <x:c r="E358" s="174" t="str">
        <x:v>P3 — Medium</x:v>
      </x:c>
      <x:c r="F358" s="174" t="str">
        <x:v>Pending</x:v>
      </x:c>
      <x:c r="G358" s="174" t="str">
        <x:v>Title/abstract identify an explicit tactical/public-safety context and readiness domain; retain for full-text assessment.</x:v>
      </x:c>
      <x:c r="H358" s="174" t="str">
        <x:v>Obtain and review lawful full text; confirm human adjudication; then select a design-specific appraisal instrument.</x:v>
      </x:c>
      <x:c r="I358" s="174"/>
      <x:c r="J358" s="174" t="str">
        <x:v>A — Core</x:v>
      </x:c>
      <x:c r="K358" s="174" t="str">
        <x:v>IDENTIFIED</x:v>
      </x:c>
      <x:c r="L358" s="174" t="str">
        <x:v>Patient Characteristics and Procedural Volume at an Overseas Military Treatment Facility Emergency Department: Effects of the COVID-19 Pandemic and Implications on Clinical Skill Sustainment.</x:v>
      </x:c>
      <x:c r="M358" s="174"/>
      <x:c r="N358" s="174" t="str">
        <x:v>Manoukian, Martin A C; Maguire, Connor E; Lopachin, Tyler R; Benham, Derek A; Singaraju, Raj C</x:v>
      </x:c>
      <x:c r="O358" s="176" t="n">
        <x:v>2025</x:v>
      </x:c>
      <x:c r="P358" s="174" t="str">
        <x:v>Military medicine</x:v>
      </x:c>
      <x:c r="Q358" s="174" t="str">
        <x:v>Journal Article</x:v>
      </x:c>
      <x:c r="R358" s="174" t="str">
        <x:v>Unclear</x:v>
      </x:c>
      <x:c r="S358" s="174" t="str">
        <x:v>Unknown</x:v>
      </x:c>
      <x:c r="T358" s="174" t="str">
        <x:v>eng</x:v>
      </x:c>
      <x:c r="U358" s="174" t="str">
        <x:v>https://pubmed.ncbi.nlm.nih.gov/39932858/</x:v>
      </x:c>
      <x:c r="V358" s="174" t="str">
        <x:v>10.1093/milmed/usaf039</x:v>
      </x:c>
      <x:c r="W358" s="175" t="str">
        <x:f>IF(V358="","",LOWER(SUBSTITUTE(SUBSTITUTE(SUBSTITUTE(SUBSTITUTE(TRIM(V358),"https://doi.org/",""),"http://doi.org/",""),"https://dx.doi.org/",""),"doi:","")))</x:f>
        <x:v>10.1093/milmed/usaf039</x:v>
      </x:c>
      <x:c r="X358" s="174" t="str">
        <x:v>39932858</x:v>
      </x:c>
      <x:c r="Y358" s="174" t="str"/>
      <x:c r="Z358" s="174"/>
      <x:c r="AA358" s="174" t="str">
        <x:v>PubMed/MEDLINE</x:v>
      </x:c>
      <x:c r="AB358" s="174" t="str">
        <x:v>PUBMED-A-v1.0-2026-08-28</x:v>
      </x:c>
      <x:c r="AC358" s="174" t="str">
        <x:v>SP-PUBMED-A-20260828</x:v>
      </x:c>
      <x:c r="AD358" s="177" t="n">
        <x:v>46262</x:v>
      </x:c>
      <x:c r="AE358" s="177" t="n">
        <x:v>46272</x:v>
      </x:c>
      <x:c r="AF358" s="174" t="str">
        <x:v>UH62Y9X7</x:v>
      </x:c>
      <x:c r="AG358" s="174"/>
      <x:c r="AH358" s="174" t="str">
        <x:v>Tactical Athlete → Operational Readiness Brazil</x:v>
      </x:c>
      <x:c r="AI358" s="174" t="str">
        <x:v>evidence-family:A</x:v>
      </x:c>
      <x:c r="AJ358" s="174"/>
      <x:c r="AK358" s="175" t="str">
        <x:f>IF(AJ358="","",IF(OR(LOWER(AJ358)="brazil",LOWER(AJ358)="brasil"),"Yes","No"))</x:f>
      </x:c>
      <x:c r="AL358" s="174"/>
      <x:c r="AM358" s="174"/>
      <x:c r="AN358" s="174"/>
      <x:c r="AO358" s="178"/>
      <x:c r="AP358" s="174"/>
      <x:c r="AQ358" s="174"/>
      <x:c r="AR358" s="174"/>
      <x:c r="AS358" s="174"/>
      <x:c r="AT358" s="174"/>
      <x:c r="AU358" s="174"/>
      <x:c r="AV358" s="174"/>
      <x:c r="AW358" s="174"/>
      <x:c r="AX358" s="174"/>
      <x:c r="AY358" s="174"/>
      <x:c r="AZ358" s="174"/>
      <x:c r="BA358" s="174"/>
      <x:c r="BB358" s="174"/>
      <x:c r="BC358" s="174"/>
      <x:c r="BD358" s="174"/>
      <x:c r="BE358" s="174"/>
      <x:c r="BF358" s="174"/>
      <x:c r="BG358" s="174"/>
      <x:c r="BH358" s="174"/>
      <x:c r="BI358" s="174"/>
      <x:c r="BJ358" s="174"/>
      <x:c r="BK358" s="174"/>
      <x:c r="BL358" s="174"/>
      <x:c r="BM358" s="174"/>
      <x:c r="BN358" s="174"/>
      <x:c r="BO358" s="174"/>
      <x:c r="BP358" s="174"/>
      <x:c r="BQ358" s="174"/>
      <x:c r="BR358" s="174"/>
      <x:c r="BS358" s="174"/>
      <x:c r="BT358" s="174"/>
      <x:c r="BU358" s="174"/>
      <x:c r="BV358" s="174"/>
      <x:c r="BW358" s="174"/>
      <x:c r="BX358" s="174"/>
      <x:c r="BY358" s="174"/>
      <x:c r="BZ358" s="174"/>
      <x:c r="CA358" s="174"/>
      <x:c r="CB358" s="174"/>
      <x:c r="CC358" s="174"/>
      <x:c r="CD358" s="174"/>
      <x:c r="CE358" s="174"/>
      <x:c r="CF358" s="174"/>
      <x:c r="CG358" s="174"/>
      <x:c r="CH358" s="174"/>
      <x:c r="CI358" s="179"/>
      <x:c r="CJ358" s="174" t="str">
        <x:v>Yes</x:v>
      </x:c>
      <x:c r="CK358" s="174" t="str">
        <x:v>Yes</x:v>
      </x:c>
      <x:c r="CL358" s="174" t="str">
        <x:v>Yes</x:v>
      </x:c>
      <x:c r="CM358" s="174" t="str">
        <x:v>Clear</x:v>
      </x:c>
      <x:c r="CN358" s="174" t="str">
        <x:v>Verified — clear</x:v>
      </x:c>
      <x:c r="CO358" s="177" t="n">
        <x:v>46272</x:v>
      </x:c>
      <x:c r="CP358" s="174" t="str">
        <x:v>https://pubmed.ncbi.nlm.nih.gov/39932858/</x:v>
      </x:c>
      <x:c r="CQ358" s="174"/>
      <x:c r="CR358" s="174"/>
      <x:c r="CS358" s="174"/>
      <x:c r="CT358" s="174"/>
      <x:c r="CU358" s="176"/>
      <x:c r="CV358" s="176"/>
      <x:c r="CW358" s="176"/>
      <x:c r="CX358" s="176"/>
      <x:c r="CY358" s="176"/>
      <x:c r="CZ358" s="176"/>
      <x:c r="DA358" s="176"/>
      <x:c r="DB358" s="175" t="str">
        <x:f>IF(L358="","",IF(AND(COUNT(CU358:DA358)=7,OR(CU358=0,CU358=1,CU358=2),OR(CV358=0,CV358=1,CV358=2),OR(CW358=0,CW358=1,CW358=2),OR(CX358=0,CX358=1,CX358=2),OR(CY358=0,CY358=1,CY358=2),OR(CZ358=0,CZ358=1,CZ358=2),OR(DA358=0,DA358=1,DA358=2)),SUM(CU358:DA358),""))</x:f>
      </x:c>
      <x:c r="DC358" s="180" t="str">
        <x:f>IF(DB358="","",ROUND(DB358/14*10,1))</x:f>
      </x:c>
      <x:c r="DD358" s="174" t="str">
        <x:v>Pending</x:v>
      </x:c>
      <x:c r="DE358" s="175" t="str">
        <x:f>IF(L358="","",IF(DC358="","Pending",IF(DD358="Yes","CONDITIONAL — safety override",IF(DC358&gt;=8,"HIGH",IF(DC358&gt;=5,"CONDITIONAL","LOW")))))</x:f>
        <x:v>Pending</x:v>
      </x:c>
      <x:c r="DF358" s="174" t="str">
        <x:v>Pending screening and full-text appraisal; no transferability judgment made at identification.</x:v>
      </x:c>
      <x:c r="DG358" s="174"/>
      <x:c r="DH358" s="174"/>
      <x:c r="DI358" s="174"/>
      <x:c r="DJ358" s="174"/>
      <x:c r="DK358" s="174"/>
      <x:c r="DL358" s="174"/>
      <x:c r="DM358" s="174"/>
      <x:c r="DN358" s="174"/>
      <x:c r="DO358" s="174"/>
      <x:c r="DP358" s="174"/>
      <x:c r="DQ358" s="174"/>
      <x:c r="DR358" s="174"/>
      <x:c r="DS358" s="174"/>
      <x:c r="DT358" s="174"/>
      <x:c r="DU358" s="174"/>
      <x:c r="DV358" s="174"/>
      <x:c r="DW358" s="174"/>
      <x:c r="DX358" s="174"/>
      <x:c r="DY358" s="174"/>
      <x:c r="DZ358" s="174" t="str">
        <x:v>Title/abstract screening alone does not establish effectiveness, causality, methodological quality, transferability to Brazilian public safety or an institutional recommendation.</x:v>
      </x:c>
      <x:c r="EA358" s="174" t="str">
        <x:v>Pending</x:v>
      </x:c>
      <x:c r="EB358" s="175" t="str">
        <x:f>IF(L358="","",IF(EC358="READY","Yes","No / Pending"))</x:f>
        <x:v>No / Pending</x:v>
      </x:c>
      <x:c r="EC358" s="174" t="str">
        <x:f>IF(L358="","",IF(OR(ISNUMBER(SEARCH("Retracted Publication",Q358)),CM358="Retracted",CN358="Retracted",CM358="Expression of Concern",CN358="Expression of Concern",F358="Not used",CG358="Critical",CH358="High",CH358="Critical"),"BLOCKED — integrity or use restriction",IF(AND(CJ358="Yes",CK358="Yes",CL358="Yes"),IF(AND(CM358="Clear",CN358="Verified — clear"),IF(AND(AND(LEN(TRIM(CF358))&gt;0,LEFT(LOWER(TRIM(CF358)),7)&lt;&gt;"pending"),OR(CG358="High",CG358="Moderate"),OR(CH358="Low",CH358="Some concerns",CH358="Not applicable")),IF(AND(DD358="No",OR(DE358="HIGH",DE358="CONDITIONAL"),AND(LEN(TRIM(DF358))&gt;0,LEFT(LOWER(TRIM(DF358)),7)&lt;&gt;"pending")),IF(AND(AND(LEN(TRIM(DT358))&gt;0,LEFT(LOWER(TRIM(DT358)),7)&lt;&gt;"pending"),AND(LEN(TRIM(DU358))&gt;0,LEFT(LOWER(TRIM(DU358)),7)&lt;&gt;"pending"),OR(AND(LEN(TRIM(DV358))&gt;0,LEFT(LOWER(TRIM(DV358)),7)&lt;&gt;"pending"),AND(LEN(TRIM(DW358))&gt;0,LEFT(LOWER(TRIM(DW358)),7)&lt;&gt;"pending")),AND(LEN(TRIM(DX358))&gt;0,LEFT(LOWER(TRIM(DX358)),7)&lt;&gt;"pending")),IF(AND(F358="Claim-ready",OR(EA358="Strong",EA358="Moderate"),AND(LEN(TRIM(G358))&gt;0,LEFT(LOWER(TRIM(G358)),7)&lt;&gt;"pending"),G358&lt;&gt;"No substantive use decision is permitted from identification metadata alone.",AND(LEN(TRIM(DZ358))&gt;0,LEFT(LOWER(TRIM(DZ358)),7)&lt;&gt;"pending"),DZ358&lt;&gt;"Identification metadata alone does not permit any substantive scientific, causal, operational, or institutional claim.",AND(LEN(TRIM(EI358))&gt;0,LEFT(LOWER(TRIM(EI358)),7)&lt;&gt;"pending"),ISNUMBER(EH358),EH358&gt;0),"READY","PENDING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8" s="174" t="str">
        <x:v>Pending</x:v>
      </x:c>
      <x:c r="EE358" s="174"/>
      <x:c r="EF358" s="174" t="str">
        <x:v>Pending</x:v>
      </x:c>
      <x:c r="EG358" s="174" t="str">
        <x:v>Pending</x:v>
      </x:c>
      <x:c r="EH358" s="177"/>
      <x:c r="EI358" s="500"/>
      <x:c r="EJ358" s="174"/>
      <x:c r="EK358" s="174" t="str">
        <x:v>Pending</x:v>
      </x:c>
      <x:c r="EL358" s="177" t="n">
        <x:v>46272</x:v>
      </x:c>
      <x:c r="EM358" s="174" t="str">
        <x:v>Production PubMed record imported and reconciled to Zotero item UH62Y9X7;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58" s="181" t="n">
        <x:f>IF(L358="","",(IF(N358&lt;&gt;"",1,0)+IF(O358&lt;&gt;"",1,0)+IF(AJ358&lt;&gt;"",1,0)+IF(AU358&lt;&gt;"",1,0)+IF(BE358&lt;&gt;"",1,0)+IF(CF358&lt;&gt;"",1,0)+IF(CJ358="Yes",1,0)+IF(CL358="Yes",1,0)+IF(DE358&lt;&gt;"Pending",1,0)+IF(F358&lt;&gt;"",1,0)+IF(DZ358&lt;&gt;"",1,0)+IF(EI358&lt;&gt;"",1,0))/12)</x:f>
        <x:v>0.5</x:v>
      </x:c>
    </x:row>
    <x:row r="359">
      <x:c r="A359" s="175" t="str">
        <x:v>EV-0356</x:v>
      </x:c>
      <x:c r="B359" s="174" t="str">
        <x:v>Integrity check</x:v>
      </x:c>
      <x:c r="C359" s="175" t="str">
        <x:f>IF(L359="","",IF(LEFT(EC359,7)="BLOCKED","🔴 Do not use for conclusion",IF(EB359="Yes","🟢 Claim-ready","🟡 Caution / context")))</x:f>
        <x:v>🟡 Caution / context</x:v>
      </x:c>
      <x:c r="D359" s="174" t="str">
        <x:f>IF(L359="","",EC359)</x:f>
        <x:v>PENDING — appropriate appraisal</x:v>
      </x:c>
      <x:c r="E359" s="174" t="str">
        <x:v>P3 — Medium</x:v>
      </x:c>
      <x:c r="F359" s="174" t="str">
        <x:v>Pending</x:v>
      </x:c>
      <x:c r="G359" s="174" t="str">
        <x:v>A potentially relevant concept is present, but direct applicability is ambiguous at title/abstract level.</x:v>
      </x:c>
      <x:c r="H359" s="174" t="str">
        <x:v>Human title/abstract adjudication; retrieve full text if relevance remains plausible.</x:v>
      </x:c>
      <x:c r="I359" s="174"/>
      <x:c r="J359" s="174" t="str">
        <x:v>A — Core</x:v>
      </x:c>
      <x:c r="K359" s="174" t="str">
        <x:v>IDENTIFIED</x:v>
      </x:c>
      <x:c r="L359" s="174" t="str">
        <x:v>Norovirus Surveillance and Outbreak Investigations in Peru: 25 Years of Experience at NAMRU SOUTH.</x:v>
      </x:c>
      <x:c r="M359" s="174"/>
      <x:c r="N359" s="174" t="str">
        <x:v>Neyra, Joan; Gonzales, Miriam; La Rosa, Sayda; Ponce, Diana; Tecco, Anilu; Romero, Candice; Soto, Giselle</x:v>
      </x:c>
      <x:c r="O359" s="176" t="n">
        <x:v>2025</x:v>
      </x:c>
      <x:c r="P359" s="174" t="str">
        <x:v>The Journal of infectious diseases</x:v>
      </x:c>
      <x:c r="Q359" s="174" t="str">
        <x:v>Journal Article</x:v>
      </x:c>
      <x:c r="R359" s="174" t="str">
        <x:v>Unclear</x:v>
      </x:c>
      <x:c r="S359" s="174" t="str">
        <x:v>Unknown</x:v>
      </x:c>
      <x:c r="T359" s="174" t="str">
        <x:v>eng</x:v>
      </x:c>
      <x:c r="U359" s="174" t="str">
        <x:v>https://pubmed.ncbi.nlm.nih.gov/39928385/</x:v>
      </x:c>
      <x:c r="V359" s="174" t="str">
        <x:v>10.1093/infdis/jiae595</x:v>
      </x:c>
      <x:c r="W359" s="175" t="str">
        <x:f>IF(V359="","",LOWER(SUBSTITUTE(SUBSTITUTE(SUBSTITUTE(SUBSTITUTE(TRIM(V359),"https://doi.org/",""),"http://doi.org/",""),"https://dx.doi.org/",""),"doi:","")))</x:f>
        <x:v>10.1093/infdis/jiae595</x:v>
      </x:c>
      <x:c r="X359" s="174" t="str">
        <x:v>39928385</x:v>
      </x:c>
      <x:c r="Y359" s="174" t="str"/>
      <x:c r="Z359" s="174"/>
      <x:c r="AA359" s="174" t="str">
        <x:v>PubMed/MEDLINE</x:v>
      </x:c>
      <x:c r="AB359" s="174" t="str">
        <x:v>PUBMED-A-v1.0-2026-08-28</x:v>
      </x:c>
      <x:c r="AC359" s="174" t="str">
        <x:v>SP-PUBMED-A-20260828</x:v>
      </x:c>
      <x:c r="AD359" s="177" t="n">
        <x:v>46262</x:v>
      </x:c>
      <x:c r="AE359" s="177" t="n">
        <x:v>46272</x:v>
      </x:c>
      <x:c r="AF359" s="174" t="str">
        <x:v>TTS6C5HU</x:v>
      </x:c>
      <x:c r="AG359" s="174"/>
      <x:c r="AH359" s="174" t="str">
        <x:v>Tactical Athlete → Operational Readiness Brazil</x:v>
      </x:c>
      <x:c r="AI359" s="174" t="str">
        <x:v>evidence-family:A</x:v>
      </x:c>
      <x:c r="AJ359" s="174"/>
      <x:c r="AK359" s="175" t="str">
        <x:f>IF(AJ359="","",IF(OR(LOWER(AJ359)="brazil",LOWER(AJ359)="brasil"),"Yes","No"))</x:f>
      </x:c>
      <x:c r="AL359" s="174"/>
      <x:c r="AM359" s="174"/>
      <x:c r="AN359" s="174"/>
      <x:c r="AO359" s="178"/>
      <x:c r="AP359" s="174"/>
      <x:c r="AQ359" s="174"/>
      <x:c r="AR359" s="174"/>
      <x:c r="AS359" s="174"/>
      <x:c r="AT359" s="174"/>
      <x:c r="AU359" s="174"/>
      <x:c r="AV359" s="174"/>
      <x:c r="AW359" s="174"/>
      <x:c r="AX359" s="174"/>
      <x:c r="AY359" s="174"/>
      <x:c r="AZ359" s="174"/>
      <x:c r="BA359" s="174"/>
      <x:c r="BB359" s="174"/>
      <x:c r="BC359" s="174"/>
      <x:c r="BD359" s="174"/>
      <x:c r="BE359" s="174"/>
      <x:c r="BF359" s="174"/>
      <x:c r="BG359" s="174"/>
      <x:c r="BH359" s="174"/>
      <x:c r="BI359" s="174"/>
      <x:c r="BJ359" s="174"/>
      <x:c r="BK359" s="174"/>
      <x:c r="BL359" s="174"/>
      <x:c r="BM359" s="174"/>
      <x:c r="BN359" s="174"/>
      <x:c r="BO359" s="174"/>
      <x:c r="BP359" s="174"/>
      <x:c r="BQ359" s="174"/>
      <x:c r="BR359" s="174"/>
      <x:c r="BS359" s="174"/>
      <x:c r="BT359" s="174"/>
      <x:c r="BU359" s="174"/>
      <x:c r="BV359" s="174"/>
      <x:c r="BW359" s="174"/>
      <x:c r="BX359" s="174"/>
      <x:c r="BY359" s="174"/>
      <x:c r="BZ359" s="174"/>
      <x:c r="CA359" s="174"/>
      <x:c r="CB359" s="174"/>
      <x:c r="CC359" s="174"/>
      <x:c r="CD359" s="174"/>
      <x:c r="CE359" s="174"/>
      <x:c r="CF359" s="174"/>
      <x:c r="CG359" s="174"/>
      <x:c r="CH359" s="174"/>
      <x:c r="CI359" s="179"/>
      <x:c r="CJ359" s="174" t="str">
        <x:v>Yes</x:v>
      </x:c>
      <x:c r="CK359" s="174" t="str">
        <x:v>Yes</x:v>
      </x:c>
      <x:c r="CL359" s="174" t="str">
        <x:v>Yes</x:v>
      </x:c>
      <x:c r="CM359" s="174" t="str">
        <x:v>Clear</x:v>
      </x:c>
      <x:c r="CN359" s="174" t="str">
        <x:v>Verified — clear</x:v>
      </x:c>
      <x:c r="CO359" s="177" t="n">
        <x:v>46272</x:v>
      </x:c>
      <x:c r="CP359" s="174" t="str">
        <x:v>https://pubmed.ncbi.nlm.nih.gov/39928385/</x:v>
      </x:c>
      <x:c r="CQ359" s="174"/>
      <x:c r="CR359" s="174"/>
      <x:c r="CS359" s="174"/>
      <x:c r="CT359" s="174"/>
      <x:c r="CU359" s="176"/>
      <x:c r="CV359" s="176"/>
      <x:c r="CW359" s="176"/>
      <x:c r="CX359" s="176"/>
      <x:c r="CY359" s="176"/>
      <x:c r="CZ359" s="176"/>
      <x:c r="DA359" s="176"/>
      <x:c r="DB359" s="175" t="str">
        <x:f>IF(L359="","",IF(AND(COUNT(CU359:DA359)=7,OR(CU359=0,CU359=1,CU359=2),OR(CV359=0,CV359=1,CV359=2),OR(CW359=0,CW359=1,CW359=2),OR(CX359=0,CX359=1,CX359=2),OR(CY359=0,CY359=1,CY359=2),OR(CZ359=0,CZ359=1,CZ359=2),OR(DA359=0,DA359=1,DA359=2)),SUM(CU359:DA359),""))</x:f>
      </x:c>
      <x:c r="DC359" s="180" t="str">
        <x:f>IF(DB359="","",ROUND(DB359/14*10,1))</x:f>
      </x:c>
      <x:c r="DD359" s="174" t="str">
        <x:v>Pending</x:v>
      </x:c>
      <x:c r="DE359" s="175" t="str">
        <x:f>IF(L359="","",IF(DC359="","Pending",IF(DD359="Yes","CONDITIONAL — safety override",IF(DC359&gt;=8,"HIGH",IF(DC359&gt;=5,"CONDITIONAL","LOW")))))</x:f>
        <x:v>Pending</x:v>
      </x:c>
      <x:c r="DF359" s="174" t="str">
        <x:v>Pending screening and full-text appraisal; no transferability judgment made at identification.</x:v>
      </x:c>
      <x:c r="DG359" s="174"/>
      <x:c r="DH359" s="174"/>
      <x:c r="DI359" s="174"/>
      <x:c r="DJ359" s="174"/>
      <x:c r="DK359" s="174"/>
      <x:c r="DL359" s="174"/>
      <x:c r="DM359" s="174"/>
      <x:c r="DN359" s="174"/>
      <x:c r="DO359" s="174"/>
      <x:c r="DP359" s="174"/>
      <x:c r="DQ359" s="174"/>
      <x:c r="DR359" s="174"/>
      <x:c r="DS359" s="174"/>
      <x:c r="DT359" s="174"/>
      <x:c r="DU359" s="174"/>
      <x:c r="DV359" s="174"/>
      <x:c r="DW359" s="174"/>
      <x:c r="DX359" s="174"/>
      <x:c r="DY359" s="174"/>
      <x:c r="DZ359" s="174" t="str">
        <x:v>Title/abstract information is insufficient for a substantive scientific, causal, transferability or institutional claim.</x:v>
      </x:c>
      <x:c r="EA359" s="174" t="str">
        <x:v>Pending</x:v>
      </x:c>
      <x:c r="EB359" s="175" t="str">
        <x:f>IF(L359="","",IF(EC359="READY","Yes","No / Pending"))</x:f>
        <x:v>No / Pending</x:v>
      </x:c>
      <x:c r="EC359" s="174" t="str">
        <x:f>IF(L359="","",IF(OR(ISNUMBER(SEARCH("Retracted Publication",Q359)),CM359="Retracted",CN359="Retracted",CM359="Expression of Concern",CN359="Expression of Concern",F359="Not used",CG359="Critical",CH359="High",CH359="Critical"),"BLOCKED — integrity or use restriction",IF(AND(CJ359="Yes",CK359="Yes",CL359="Yes"),IF(AND(CM359="Clear",CN359="Verified — clear"),IF(AND(AND(LEN(TRIM(CF359))&gt;0,LEFT(LOWER(TRIM(CF359)),7)&lt;&gt;"pending"),OR(CG359="High",CG359="Moderate"),OR(CH359="Low",CH359="Some concerns",CH359="Not applicable")),IF(AND(DD359="No",OR(DE359="HIGH",DE359="CONDITIONAL"),AND(LEN(TRIM(DF359))&gt;0,LEFT(LOWER(TRIM(DF359)),7)&lt;&gt;"pending")),IF(AND(AND(LEN(TRIM(DT359))&gt;0,LEFT(LOWER(TRIM(DT359)),7)&lt;&gt;"pending"),AND(LEN(TRIM(DU359))&gt;0,LEFT(LOWER(TRIM(DU359)),7)&lt;&gt;"pending"),OR(AND(LEN(TRIM(DV359))&gt;0,LEFT(LOWER(TRIM(DV359)),7)&lt;&gt;"pending"),AND(LEN(TRIM(DW359))&gt;0,LEFT(LOWER(TRIM(DW359)),7)&lt;&gt;"pending")),AND(LEN(TRIM(DX359))&gt;0,LEFT(LOWER(TRIM(DX359)),7)&lt;&gt;"pending")),IF(AND(F359="Claim-ready",OR(EA359="Strong",EA359="Moderate"),AND(LEN(TRIM(G359))&gt;0,LEFT(LOWER(TRIM(G359)),7)&lt;&gt;"pending"),G359&lt;&gt;"No substantive use decision is permitted from identification metadata alone.",AND(LEN(TRIM(DZ359))&gt;0,LEFT(LOWER(TRIM(DZ359)),7)&lt;&gt;"pending"),DZ359&lt;&gt;"Identification metadata alone does not permit any substantive scientific, causal, operational, or institutional claim.",AND(LEN(TRIM(EI359))&gt;0,LEFT(LOWER(TRIM(EI359)),7)&lt;&gt;"pending"),ISNUMBER(EH359),EH359&gt;0),"READY","PENDING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59" s="174" t="str">
        <x:v>Pending</x:v>
      </x:c>
      <x:c r="EE359" s="174"/>
      <x:c r="EF359" s="174" t="str">
        <x:v>Pending</x:v>
      </x:c>
      <x:c r="EG359" s="174" t="str">
        <x:v>Pending</x:v>
      </x:c>
      <x:c r="EH359" s="177"/>
      <x:c r="EI359" s="500"/>
      <x:c r="EJ359" s="174"/>
      <x:c r="EK359" s="174" t="str">
        <x:v>Pending</x:v>
      </x:c>
      <x:c r="EL359" s="177" t="n">
        <x:v>46272</x:v>
      </x:c>
      <x:c r="EM359" s="174" t="str">
        <x:v>Production PubMed record imported and reconciled to Zotero item TTS6C5HU;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59" s="181" t="n">
        <x:f>IF(L359="","",(IF(N359&lt;&gt;"",1,0)+IF(O359&lt;&gt;"",1,0)+IF(AJ359&lt;&gt;"",1,0)+IF(AU359&lt;&gt;"",1,0)+IF(BE359&lt;&gt;"",1,0)+IF(CF359&lt;&gt;"",1,0)+IF(CJ359="Yes",1,0)+IF(CL359="Yes",1,0)+IF(DE359&lt;&gt;"Pending",1,0)+IF(F359&lt;&gt;"",1,0)+IF(DZ359&lt;&gt;"",1,0)+IF(EI359&lt;&gt;"",1,0))/12)</x:f>
        <x:v>0.5</x:v>
      </x:c>
    </x:row>
    <x:row r="360">
      <x:c r="A360" s="175" t="str">
        <x:v>EV-0357</x:v>
      </x:c>
      <x:c r="B360" s="174" t="str">
        <x:v>Integrity check</x:v>
      </x:c>
      <x:c r="C360" s="175" t="str">
        <x:f>IF(L360="","",IF(LEFT(EC360,7)="BLOCKED","🔴 Do not use for conclusion",IF(EB360="Yes","🟢 Claim-ready","🟡 Caution / context")))</x:f>
        <x:v>🟡 Caution / context</x:v>
      </x:c>
      <x:c r="D360" s="174" t="str">
        <x:f>IF(L360="","",EC360)</x:f>
        <x:v>PENDING — appropriate appraisal</x:v>
      </x:c>
      <x:c r="E360" s="174" t="str">
        <x:v>P3 — Medium</x:v>
      </x:c>
      <x:c r="F360" s="174" t="str">
        <x:v>Pending</x:v>
      </x:c>
      <x:c r="G360" s="174" t="str">
        <x:v>Title/abstract identify an explicit tactical/public-safety context and readiness domain; retain for full-text assessment.</x:v>
      </x:c>
      <x:c r="H360" s="174" t="str">
        <x:v>Obtain and review lawful full text; confirm human adjudication; then select a design-specific appraisal instrument.</x:v>
      </x:c>
      <x:c r="I360" s="174"/>
      <x:c r="J360" s="174" t="str">
        <x:v>A — Core</x:v>
      </x:c>
      <x:c r="K360" s="174" t="str">
        <x:v>IDENTIFIED</x:v>
      </x:c>
      <x:c r="L360" s="174" t="str">
        <x:v>Oral health status, behavior and impact profile among naval personnel in the Malaysian naval armed forces.</x:v>
      </x:c>
      <x:c r="M360" s="174"/>
      <x:c r="N360" s="174" t="str">
        <x:v>Nik Azis, Nik Madihah; Raja Abdullah, Raja Noreihan; Mohamad Ayub, Mohamad Nur Adzmi; Baharin, Badiah</x:v>
      </x:c>
      <x:c r="O360" s="176" t="n">
        <x:v>2025</x:v>
      </x:c>
      <x:c r="P360" s="174" t="str">
        <x:v>BMC oral health</x:v>
      </x:c>
      <x:c r="Q360" s="174" t="str">
        <x:v>Journal Article</x:v>
      </x:c>
      <x:c r="R360" s="174" t="str">
        <x:v>Unclear</x:v>
      </x:c>
      <x:c r="S360" s="174" t="str">
        <x:v>Unknown</x:v>
      </x:c>
      <x:c r="T360" s="174" t="str">
        <x:v>eng</x:v>
      </x:c>
      <x:c r="U360" s="174" t="str">
        <x:v>https://pubmed.ncbi.nlm.nih.gov/39923030/</x:v>
      </x:c>
      <x:c r="V360" s="174" t="str">
        <x:v>10.1186/s12903-025-05478-5</x:v>
      </x:c>
      <x:c r="W360" s="175" t="str">
        <x:f>IF(V360="","",LOWER(SUBSTITUTE(SUBSTITUTE(SUBSTITUTE(SUBSTITUTE(TRIM(V360),"https://doi.org/",""),"http://doi.org/",""),"https://dx.doi.org/",""),"doi:","")))</x:f>
        <x:v>10.1186/s12903-025-05478-5</x:v>
      </x:c>
      <x:c r="X360" s="174" t="str">
        <x:v>39923030</x:v>
      </x:c>
      <x:c r="Y360" s="174" t="str">
        <x:v>PMC11807301</x:v>
      </x:c>
      <x:c r="Z360" s="174"/>
      <x:c r="AA360" s="174" t="str">
        <x:v>PubMed/MEDLINE</x:v>
      </x:c>
      <x:c r="AB360" s="174" t="str">
        <x:v>PUBMED-A-v1.0-2026-08-28</x:v>
      </x:c>
      <x:c r="AC360" s="174" t="str">
        <x:v>SP-PUBMED-A-20260828</x:v>
      </x:c>
      <x:c r="AD360" s="177" t="n">
        <x:v>46262</x:v>
      </x:c>
      <x:c r="AE360" s="177" t="n">
        <x:v>46272</x:v>
      </x:c>
      <x:c r="AF360" s="174" t="str">
        <x:v>N29F8635</x:v>
      </x:c>
      <x:c r="AG360" s="174"/>
      <x:c r="AH360" s="174" t="str">
        <x:v>Tactical Athlete → Operational Readiness Brazil</x:v>
      </x:c>
      <x:c r="AI360" s="174" t="str">
        <x:v>evidence-family:A</x:v>
      </x:c>
      <x:c r="AJ360" s="174"/>
      <x:c r="AK360" s="175" t="str">
        <x:f>IF(AJ360="","",IF(OR(LOWER(AJ360)="brazil",LOWER(AJ360)="brasil"),"Yes","No"))</x:f>
      </x:c>
      <x:c r="AL360" s="174"/>
      <x:c r="AM360" s="174"/>
      <x:c r="AN360" s="174"/>
      <x:c r="AO360" s="178"/>
      <x:c r="AP360" s="174"/>
      <x:c r="AQ360" s="174"/>
      <x:c r="AR360" s="174"/>
      <x:c r="AS360" s="174"/>
      <x:c r="AT360" s="174"/>
      <x:c r="AU360" s="174"/>
      <x:c r="AV360" s="174"/>
      <x:c r="AW360" s="174"/>
      <x:c r="AX360" s="174"/>
      <x:c r="AY360" s="174"/>
      <x:c r="AZ360" s="174"/>
      <x:c r="BA360" s="174"/>
      <x:c r="BB360" s="174"/>
      <x:c r="BC360" s="174"/>
      <x:c r="BD360" s="174"/>
      <x:c r="BE360" s="174"/>
      <x:c r="BF360" s="174"/>
      <x:c r="BG360" s="174"/>
      <x:c r="BH360" s="174"/>
      <x:c r="BI360" s="174"/>
      <x:c r="BJ360" s="174"/>
      <x:c r="BK360" s="174"/>
      <x:c r="BL360" s="174"/>
      <x:c r="BM360" s="174"/>
      <x:c r="BN360" s="174"/>
      <x:c r="BO360" s="174"/>
      <x:c r="BP360" s="174"/>
      <x:c r="BQ360" s="174"/>
      <x:c r="BR360" s="174"/>
      <x:c r="BS360" s="174"/>
      <x:c r="BT360" s="174"/>
      <x:c r="BU360" s="174"/>
      <x:c r="BV360" s="174"/>
      <x:c r="BW360" s="174"/>
      <x:c r="BX360" s="174"/>
      <x:c r="BY360" s="174"/>
      <x:c r="BZ360" s="174"/>
      <x:c r="CA360" s="174"/>
      <x:c r="CB360" s="174"/>
      <x:c r="CC360" s="174"/>
      <x:c r="CD360" s="174"/>
      <x:c r="CE360" s="174"/>
      <x:c r="CF360" s="174"/>
      <x:c r="CG360" s="174"/>
      <x:c r="CH360" s="174"/>
      <x:c r="CI360" s="179"/>
      <x:c r="CJ360" s="174" t="str">
        <x:v>Yes</x:v>
      </x:c>
      <x:c r="CK360" s="174" t="str">
        <x:v>Yes</x:v>
      </x:c>
      <x:c r="CL360" s="174" t="str">
        <x:v>Yes</x:v>
      </x:c>
      <x:c r="CM360" s="174" t="str">
        <x:v>Clear</x:v>
      </x:c>
      <x:c r="CN360" s="174" t="str">
        <x:v>Verified — clear</x:v>
      </x:c>
      <x:c r="CO360" s="177" t="n">
        <x:v>46272</x:v>
      </x:c>
      <x:c r="CP360" s="174" t="str">
        <x:v>https://pubmed.ncbi.nlm.nih.gov/39923030/</x:v>
      </x:c>
      <x:c r="CQ360" s="174"/>
      <x:c r="CR360" s="174"/>
      <x:c r="CS360" s="174"/>
      <x:c r="CT360" s="174"/>
      <x:c r="CU360" s="176"/>
      <x:c r="CV360" s="176"/>
      <x:c r="CW360" s="176"/>
      <x:c r="CX360" s="176"/>
      <x:c r="CY360" s="176"/>
      <x:c r="CZ360" s="176"/>
      <x:c r="DA360" s="176"/>
      <x:c r="DB360" s="175" t="str">
        <x:f>IF(L360="","",IF(AND(COUNT(CU360:DA360)=7,OR(CU360=0,CU360=1,CU360=2),OR(CV360=0,CV360=1,CV360=2),OR(CW360=0,CW360=1,CW360=2),OR(CX360=0,CX360=1,CX360=2),OR(CY360=0,CY360=1,CY360=2),OR(CZ360=0,CZ360=1,CZ360=2),OR(DA360=0,DA360=1,DA360=2)),SUM(CU360:DA360),""))</x:f>
      </x:c>
      <x:c r="DC360" s="180" t="str">
        <x:f>IF(DB360="","",ROUND(DB360/14*10,1))</x:f>
      </x:c>
      <x:c r="DD360" s="174" t="str">
        <x:v>Pending</x:v>
      </x:c>
      <x:c r="DE360" s="175" t="str">
        <x:f>IF(L360="","",IF(DC360="","Pending",IF(DD360="Yes","CONDITIONAL — safety override",IF(DC360&gt;=8,"HIGH",IF(DC360&gt;=5,"CONDITIONAL","LOW")))))</x:f>
        <x:v>Pending</x:v>
      </x:c>
      <x:c r="DF360" s="174" t="str">
        <x:v>Pending screening and full-text appraisal; no transferability judgment made at identification.</x:v>
      </x:c>
      <x:c r="DG360" s="174"/>
      <x:c r="DH360" s="174"/>
      <x:c r="DI360" s="174"/>
      <x:c r="DJ360" s="174"/>
      <x:c r="DK360" s="174"/>
      <x:c r="DL360" s="174"/>
      <x:c r="DM360" s="174"/>
      <x:c r="DN360" s="174"/>
      <x:c r="DO360" s="174"/>
      <x:c r="DP360" s="174"/>
      <x:c r="DQ360" s="174"/>
      <x:c r="DR360" s="174"/>
      <x:c r="DS360" s="174"/>
      <x:c r="DT360" s="174"/>
      <x:c r="DU360" s="174"/>
      <x:c r="DV360" s="174"/>
      <x:c r="DW360" s="174"/>
      <x:c r="DX360" s="174"/>
      <x:c r="DY360" s="174"/>
      <x:c r="DZ360" s="174" t="str">
        <x:v>Title/abstract screening alone does not establish effectiveness, causality, methodological quality, transferability to Brazilian public safety or an institutional recommendation.</x:v>
      </x:c>
      <x:c r="EA360" s="174" t="str">
        <x:v>Pending</x:v>
      </x:c>
      <x:c r="EB360" s="175" t="str">
        <x:f>IF(L360="","",IF(EC360="READY","Yes","No / Pending"))</x:f>
        <x:v>No / Pending</x:v>
      </x:c>
      <x:c r="EC360" s="174" t="str">
        <x:f>IF(L360="","",IF(OR(ISNUMBER(SEARCH("Retracted Publication",Q360)),CM360="Retracted",CN360="Retracted",CM360="Expression of Concern",CN360="Expression of Concern",F360="Not used",CG360="Critical",CH360="High",CH360="Critical"),"BLOCKED — integrity or use restriction",IF(AND(CJ360="Yes",CK360="Yes",CL360="Yes"),IF(AND(CM360="Clear",CN360="Verified — clear"),IF(AND(AND(LEN(TRIM(CF360))&gt;0,LEFT(LOWER(TRIM(CF360)),7)&lt;&gt;"pending"),OR(CG360="High",CG360="Moderate"),OR(CH360="Low",CH360="Some concerns",CH360="Not applicable")),IF(AND(DD360="No",OR(DE360="HIGH",DE360="CONDITIONAL"),AND(LEN(TRIM(DF360))&gt;0,LEFT(LOWER(TRIM(DF360)),7)&lt;&gt;"pending")),IF(AND(AND(LEN(TRIM(DT360))&gt;0,LEFT(LOWER(TRIM(DT360)),7)&lt;&gt;"pending"),AND(LEN(TRIM(DU360))&gt;0,LEFT(LOWER(TRIM(DU360)),7)&lt;&gt;"pending"),OR(AND(LEN(TRIM(DV360))&gt;0,LEFT(LOWER(TRIM(DV360)),7)&lt;&gt;"pending"),AND(LEN(TRIM(DW360))&gt;0,LEFT(LOWER(TRIM(DW360)),7)&lt;&gt;"pending")),AND(LEN(TRIM(DX360))&gt;0,LEFT(LOWER(TRIM(DX360)),7)&lt;&gt;"pending")),IF(AND(F360="Claim-ready",OR(EA360="Strong",EA360="Moderate"),AND(LEN(TRIM(G360))&gt;0,LEFT(LOWER(TRIM(G360)),7)&lt;&gt;"pending"),G360&lt;&gt;"No substantive use decision is permitted from identification metadata alone.",AND(LEN(TRIM(DZ360))&gt;0,LEFT(LOWER(TRIM(DZ360)),7)&lt;&gt;"pending"),DZ360&lt;&gt;"Identification metadata alone does not permit any substantive scientific, causal, operational, or institutional claim.",AND(LEN(TRIM(EI360))&gt;0,LEFT(LOWER(TRIM(EI360)),7)&lt;&gt;"pending"),ISNUMBER(EH360),EH360&gt;0),"READY","PENDING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0" s="174" t="str">
        <x:v>Pending</x:v>
      </x:c>
      <x:c r="EE360" s="174"/>
      <x:c r="EF360" s="174" t="str">
        <x:v>Pending</x:v>
      </x:c>
      <x:c r="EG360" s="174" t="str">
        <x:v>Pending</x:v>
      </x:c>
      <x:c r="EH360" s="177"/>
      <x:c r="EI360" s="500"/>
      <x:c r="EJ360" s="174"/>
      <x:c r="EK360" s="174" t="str">
        <x:v>Pending</x:v>
      </x:c>
      <x:c r="EL360" s="177" t="n">
        <x:v>46272</x:v>
      </x:c>
      <x:c r="EM360" s="174" t="str">
        <x:v>Production PubMed record imported and reconciled to Zotero item N29F8635;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0" s="181" t="n">
        <x:f>IF(L360="","",(IF(N360&lt;&gt;"",1,0)+IF(O360&lt;&gt;"",1,0)+IF(AJ360&lt;&gt;"",1,0)+IF(AU360&lt;&gt;"",1,0)+IF(BE360&lt;&gt;"",1,0)+IF(CF360&lt;&gt;"",1,0)+IF(CJ360="Yes",1,0)+IF(CL360="Yes",1,0)+IF(DE360&lt;&gt;"Pending",1,0)+IF(F360&lt;&gt;"",1,0)+IF(DZ360&lt;&gt;"",1,0)+IF(EI360&lt;&gt;"",1,0))/12)</x:f>
        <x:v>0.5</x:v>
      </x:c>
    </x:row>
    <x:row r="361">
      <x:c r="A361" s="175" t="str">
        <x:v>EV-0358</x:v>
      </x:c>
      <x:c r="B361" s="174" t="str">
        <x:v>Integrity check</x:v>
      </x:c>
      <x:c r="C361" s="175" t="str">
        <x:f>IF(L361="","",IF(LEFT(EC361,7)="BLOCKED","🔴 Do not use for conclusion",IF(EB361="Yes","🟢 Claim-ready","🟡 Caution / context")))</x:f>
        <x:v>🟡 Caution / context</x:v>
      </x:c>
      <x:c r="D361" s="174" t="str">
        <x:f>IF(L361="","",EC361)</x:f>
        <x:v>PENDING — appropriate appraisal</x:v>
      </x:c>
      <x:c r="E361" s="174" t="str">
        <x:v>P3 — Medium</x:v>
      </x:c>
      <x:c r="F361" s="174" t="str">
        <x:v>Pending</x:v>
      </x:c>
      <x:c r="G361" s="174" t="str">
        <x:v>Title/abstract identify an explicit tactical/public-safety context and readiness domain; retain for full-text assessment.</x:v>
      </x:c>
      <x:c r="H361" s="174" t="str">
        <x:v>Obtain and review lawful full text; confirm human adjudication; then select a design-specific appraisal instrument.</x:v>
      </x:c>
      <x:c r="I361" s="174"/>
      <x:c r="J361" s="174" t="str">
        <x:v>A — Core</x:v>
      </x:c>
      <x:c r="K361" s="174" t="str">
        <x:v>IDENTIFIED</x:v>
      </x:c>
      <x:c r="L361" s="174" t="str">
        <x:v>A catechol-O-methyltransferase genetic variant impacts functional movement in tactical athletes.</x:v>
      </x:c>
      <x:c r="M361" s="174"/>
      <x:c r="N361" s="174" t="str">
        <x:v>Taylor, Marcus K; Hernandez, Lisa M; Allsopp, Richard C; Fraser, John J</x:v>
      </x:c>
      <x:c r="O361" s="176" t="n">
        <x:v>2025</x:v>
      </x:c>
      <x:c r="P361" s="174" t="str">
        <x:v>PloS one</x:v>
      </x:c>
      <x:c r="Q361" s="174" t="str">
        <x:v>Journal Article</x:v>
      </x:c>
      <x:c r="R361" s="174" t="str">
        <x:v>Unclear</x:v>
      </x:c>
      <x:c r="S361" s="174" t="str">
        <x:v>Unknown</x:v>
      </x:c>
      <x:c r="T361" s="174" t="str">
        <x:v>eng</x:v>
      </x:c>
      <x:c r="U361" s="174" t="str">
        <x:v>https://pubmed.ncbi.nlm.nih.gov/39919055/</x:v>
      </x:c>
      <x:c r="V361" s="174" t="str">
        <x:v>10.1371/journal.pone.0316127</x:v>
      </x:c>
      <x:c r="W361" s="175" t="str">
        <x:f>IF(V361="","",LOWER(SUBSTITUTE(SUBSTITUTE(SUBSTITUTE(SUBSTITUTE(TRIM(V361),"https://doi.org/",""),"http://doi.org/",""),"https://dx.doi.org/",""),"doi:","")))</x:f>
        <x:v>10.1371/journal.pone.0316127</x:v>
      </x:c>
      <x:c r="X361" s="174" t="str">
        <x:v>39919055</x:v>
      </x:c>
      <x:c r="Y361" s="174" t="str">
        <x:v>PMC11805364</x:v>
      </x:c>
      <x:c r="Z361" s="174"/>
      <x:c r="AA361" s="174" t="str">
        <x:v>PubMed/MEDLINE</x:v>
      </x:c>
      <x:c r="AB361" s="174" t="str">
        <x:v>PUBMED-A-v1.0-2026-08-28</x:v>
      </x:c>
      <x:c r="AC361" s="174" t="str">
        <x:v>SP-PUBMED-A-20260828</x:v>
      </x:c>
      <x:c r="AD361" s="177" t="n">
        <x:v>46262</x:v>
      </x:c>
      <x:c r="AE361" s="177" t="n">
        <x:v>46272</x:v>
      </x:c>
      <x:c r="AF361" s="174" t="str">
        <x:v>4AENNJF8</x:v>
      </x:c>
      <x:c r="AG361" s="174"/>
      <x:c r="AH361" s="174" t="str">
        <x:v>Tactical Athlete → Operational Readiness Brazil</x:v>
      </x:c>
      <x:c r="AI361" s="174" t="str">
        <x:v>evidence-family:A</x:v>
      </x:c>
      <x:c r="AJ361" s="174"/>
      <x:c r="AK361" s="175" t="str">
        <x:f>IF(AJ361="","",IF(OR(LOWER(AJ361)="brazil",LOWER(AJ361)="brasil"),"Yes","No"))</x:f>
      </x:c>
      <x:c r="AL361" s="174"/>
      <x:c r="AM361" s="174"/>
      <x:c r="AN361" s="174"/>
      <x:c r="AO361" s="178"/>
      <x:c r="AP361" s="174"/>
      <x:c r="AQ361" s="174"/>
      <x:c r="AR361" s="174"/>
      <x:c r="AS361" s="174"/>
      <x:c r="AT361" s="174"/>
      <x:c r="AU361" s="174"/>
      <x:c r="AV361" s="174"/>
      <x:c r="AW361" s="174"/>
      <x:c r="AX361" s="174"/>
      <x:c r="AY361" s="174"/>
      <x:c r="AZ361" s="174"/>
      <x:c r="BA361" s="174"/>
      <x:c r="BB361" s="174"/>
      <x:c r="BC361" s="174"/>
      <x:c r="BD361" s="174"/>
      <x:c r="BE361" s="174"/>
      <x:c r="BF361" s="174"/>
      <x:c r="BG361" s="174"/>
      <x:c r="BH361" s="174"/>
      <x:c r="BI361" s="174"/>
      <x:c r="BJ361" s="174"/>
      <x:c r="BK361" s="174"/>
      <x:c r="BL361" s="174"/>
      <x:c r="BM361" s="174"/>
      <x:c r="BN361" s="174"/>
      <x:c r="BO361" s="174"/>
      <x:c r="BP361" s="174"/>
      <x:c r="BQ361" s="174"/>
      <x:c r="BR361" s="174"/>
      <x:c r="BS361" s="174"/>
      <x:c r="BT361" s="174"/>
      <x:c r="BU361" s="174"/>
      <x:c r="BV361" s="174"/>
      <x:c r="BW361" s="174"/>
      <x:c r="BX361" s="174"/>
      <x:c r="BY361" s="174"/>
      <x:c r="BZ361" s="174"/>
      <x:c r="CA361" s="174"/>
      <x:c r="CB361" s="174"/>
      <x:c r="CC361" s="174"/>
      <x:c r="CD361" s="174"/>
      <x:c r="CE361" s="174"/>
      <x:c r="CF361" s="174"/>
      <x:c r="CG361" s="174"/>
      <x:c r="CH361" s="174"/>
      <x:c r="CI361" s="179"/>
      <x:c r="CJ361" s="174" t="str">
        <x:v>Yes</x:v>
      </x:c>
      <x:c r="CK361" s="174" t="str">
        <x:v>Yes</x:v>
      </x:c>
      <x:c r="CL361" s="174" t="str">
        <x:v>Yes</x:v>
      </x:c>
      <x:c r="CM361" s="174" t="str">
        <x:v>Clear</x:v>
      </x:c>
      <x:c r="CN361" s="174" t="str">
        <x:v>Verified — clear</x:v>
      </x:c>
      <x:c r="CO361" s="177" t="n">
        <x:v>46272</x:v>
      </x:c>
      <x:c r="CP361" s="174" t="str">
        <x:v>https://pubmed.ncbi.nlm.nih.gov/39919055/</x:v>
      </x:c>
      <x:c r="CQ361" s="174"/>
      <x:c r="CR361" s="174"/>
      <x:c r="CS361" s="174"/>
      <x:c r="CT361" s="174"/>
      <x:c r="CU361" s="176"/>
      <x:c r="CV361" s="176"/>
      <x:c r="CW361" s="176"/>
      <x:c r="CX361" s="176"/>
      <x:c r="CY361" s="176"/>
      <x:c r="CZ361" s="176"/>
      <x:c r="DA361" s="176"/>
      <x:c r="DB361" s="175" t="str">
        <x:f>IF(L361="","",IF(AND(COUNT(CU361:DA361)=7,OR(CU361=0,CU361=1,CU361=2),OR(CV361=0,CV361=1,CV361=2),OR(CW361=0,CW361=1,CW361=2),OR(CX361=0,CX361=1,CX361=2),OR(CY361=0,CY361=1,CY361=2),OR(CZ361=0,CZ361=1,CZ361=2),OR(DA361=0,DA361=1,DA361=2)),SUM(CU361:DA361),""))</x:f>
      </x:c>
      <x:c r="DC361" s="180" t="str">
        <x:f>IF(DB361="","",ROUND(DB361/14*10,1))</x:f>
      </x:c>
      <x:c r="DD361" s="174" t="str">
        <x:v>Pending</x:v>
      </x:c>
      <x:c r="DE361" s="175" t="str">
        <x:f>IF(L361="","",IF(DC361="","Pending",IF(DD361="Yes","CONDITIONAL — safety override",IF(DC361&gt;=8,"HIGH",IF(DC361&gt;=5,"CONDITIONAL","LOW")))))</x:f>
        <x:v>Pending</x:v>
      </x:c>
      <x:c r="DF361" s="174" t="str">
        <x:v>Pending screening and full-text appraisal; no transferability judgment made at identification.</x:v>
      </x:c>
      <x:c r="DG361" s="174"/>
      <x:c r="DH361" s="174"/>
      <x:c r="DI361" s="174"/>
      <x:c r="DJ361" s="174"/>
      <x:c r="DK361" s="174"/>
      <x:c r="DL361" s="174"/>
      <x:c r="DM361" s="174"/>
      <x:c r="DN361" s="174"/>
      <x:c r="DO361" s="174"/>
      <x:c r="DP361" s="174"/>
      <x:c r="DQ361" s="174"/>
      <x:c r="DR361" s="174"/>
      <x:c r="DS361" s="174"/>
      <x:c r="DT361" s="174"/>
      <x:c r="DU361" s="174"/>
      <x:c r="DV361" s="174"/>
      <x:c r="DW361" s="174"/>
      <x:c r="DX361" s="174"/>
      <x:c r="DY361" s="174"/>
      <x:c r="DZ361" s="174" t="str">
        <x:v>Title/abstract screening alone does not establish effectiveness, causality, methodological quality, transferability to Brazilian public safety or an institutional recommendation.</x:v>
      </x:c>
      <x:c r="EA361" s="174" t="str">
        <x:v>Pending</x:v>
      </x:c>
      <x:c r="EB361" s="175" t="str">
        <x:f>IF(L361="","",IF(EC361="READY","Yes","No / Pending"))</x:f>
        <x:v>No / Pending</x:v>
      </x:c>
      <x:c r="EC361" s="174" t="str">
        <x:f>IF(L361="","",IF(OR(ISNUMBER(SEARCH("Retracted Publication",Q361)),CM361="Retracted",CN361="Retracted",CM361="Expression of Concern",CN361="Expression of Concern",F361="Not used",CG361="Critical",CH361="High",CH361="Critical"),"BLOCKED — integrity or use restriction",IF(AND(CJ361="Yes",CK361="Yes",CL361="Yes"),IF(AND(CM361="Clear",CN361="Verified — clear"),IF(AND(AND(LEN(TRIM(CF361))&gt;0,LEFT(LOWER(TRIM(CF361)),7)&lt;&gt;"pending"),OR(CG361="High",CG361="Moderate"),OR(CH361="Low",CH361="Some concerns",CH361="Not applicable")),IF(AND(DD361="No",OR(DE361="HIGH",DE361="CONDITIONAL"),AND(LEN(TRIM(DF361))&gt;0,LEFT(LOWER(TRIM(DF361)),7)&lt;&gt;"pending")),IF(AND(AND(LEN(TRIM(DT361))&gt;0,LEFT(LOWER(TRIM(DT361)),7)&lt;&gt;"pending"),AND(LEN(TRIM(DU361))&gt;0,LEFT(LOWER(TRIM(DU361)),7)&lt;&gt;"pending"),OR(AND(LEN(TRIM(DV361))&gt;0,LEFT(LOWER(TRIM(DV361)),7)&lt;&gt;"pending"),AND(LEN(TRIM(DW361))&gt;0,LEFT(LOWER(TRIM(DW361)),7)&lt;&gt;"pending")),AND(LEN(TRIM(DX361))&gt;0,LEFT(LOWER(TRIM(DX361)),7)&lt;&gt;"pending")),IF(AND(F361="Claim-ready",OR(EA361="Strong",EA361="Moderate"),AND(LEN(TRIM(G361))&gt;0,LEFT(LOWER(TRIM(G361)),7)&lt;&gt;"pending"),G361&lt;&gt;"No substantive use decision is permitted from identification metadata alone.",AND(LEN(TRIM(DZ361))&gt;0,LEFT(LOWER(TRIM(DZ361)),7)&lt;&gt;"pending"),DZ361&lt;&gt;"Identification metadata alone does not permit any substantive scientific, causal, operational, or institutional claim.",AND(LEN(TRIM(EI361))&gt;0,LEFT(LOWER(TRIM(EI361)),7)&lt;&gt;"pending"),ISNUMBER(EH361),EH361&gt;0),"READY","PENDING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1" s="174" t="str">
        <x:v>Pending</x:v>
      </x:c>
      <x:c r="EE361" s="174"/>
      <x:c r="EF361" s="174" t="str">
        <x:v>Pending</x:v>
      </x:c>
      <x:c r="EG361" s="174" t="str">
        <x:v>Pending</x:v>
      </x:c>
      <x:c r="EH361" s="177"/>
      <x:c r="EI361" s="500"/>
      <x:c r="EJ361" s="174"/>
      <x:c r="EK361" s="174" t="str">
        <x:v>Pending</x:v>
      </x:c>
      <x:c r="EL361" s="177" t="n">
        <x:v>46272</x:v>
      </x:c>
      <x:c r="EM361" s="174" t="str">
        <x:v>Production PubMed record imported and reconciled to Zotero item 4AENNJF8;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1" s="181" t="n">
        <x:f>IF(L361="","",(IF(N361&lt;&gt;"",1,0)+IF(O361&lt;&gt;"",1,0)+IF(AJ361&lt;&gt;"",1,0)+IF(AU361&lt;&gt;"",1,0)+IF(BE361&lt;&gt;"",1,0)+IF(CF361&lt;&gt;"",1,0)+IF(CJ361="Yes",1,0)+IF(CL361="Yes",1,0)+IF(DE361&lt;&gt;"Pending",1,0)+IF(F361&lt;&gt;"",1,0)+IF(DZ361&lt;&gt;"",1,0)+IF(EI361&lt;&gt;"",1,0))/12)</x:f>
        <x:v>0.5</x:v>
      </x:c>
    </x:row>
    <x:row r="362">
      <x:c r="A362" s="175" t="str">
        <x:v>EV-0359</x:v>
      </x:c>
      <x:c r="B362" s="174" t="str">
        <x:v>Integrity check</x:v>
      </x:c>
      <x:c r="C362" s="175" t="str">
        <x:f>IF(L362="","",IF(LEFT(EC362,7)="BLOCKED","🔴 Do not use for conclusion",IF(EB362="Yes","🟢 Claim-ready","🟡 Caution / context")))</x:f>
        <x:v>🟡 Caution / context</x:v>
      </x:c>
      <x:c r="D362" s="174" t="str">
        <x:f>IF(L362="","",EC362)</x:f>
        <x:v>PENDING — appropriate appraisal</x:v>
      </x:c>
      <x:c r="E362" s="174" t="str">
        <x:v>P3 — Medium</x:v>
      </x:c>
      <x:c r="F362" s="174" t="str">
        <x:v>Pending</x:v>
      </x:c>
      <x:c r="G362" s="174" t="str">
        <x:v>A potentially relevant concept is present, but direct applicability is ambiguous at title/abstract level.</x:v>
      </x:c>
      <x:c r="H362" s="174" t="str">
        <x:v>Human title/abstract adjudication; retrieve full text if relevance remains plausible.</x:v>
      </x:c>
      <x:c r="I362" s="174"/>
      <x:c r="J362" s="174" t="str">
        <x:v>A — Core</x:v>
      </x:c>
      <x:c r="K362" s="174" t="str">
        <x:v>IDENTIFIED</x:v>
      </x:c>
      <x:c r="L362" s="174" t="str">
        <x:v>Graded Walking Energetics under Cold Strain.</x:v>
      </x:c>
      <x:c r="M362" s="174"/>
      <x:c r="N362" s="174" t="str">
        <x:v>Looney, David P; Schafer, Erica A; Chapman, Christopher L; Pryor, J Luke; Roberts, Brandon M; Stein, Jesse A; Friedl, Karl E; Potter, Adam W</x:v>
      </x:c>
      <x:c r="O362" s="176" t="n">
        <x:v>2025</x:v>
      </x:c>
      <x:c r="P362" s="174" t="str">
        <x:v>Medicine and science in sports and exercise</x:v>
      </x:c>
      <x:c r="Q362" s="174" t="str">
        <x:v>Journal Article</x:v>
      </x:c>
      <x:c r="R362" s="174" t="str">
        <x:v>Unclear</x:v>
      </x:c>
      <x:c r="S362" s="174" t="str">
        <x:v>Unknown</x:v>
      </x:c>
      <x:c r="T362" s="174" t="str">
        <x:v>eng</x:v>
      </x:c>
      <x:c r="U362" s="174" t="str">
        <x:v>https://pubmed.ncbi.nlm.nih.gov/39898599/</x:v>
      </x:c>
      <x:c r="V362" s="174" t="str">
        <x:v>10.1249/mss.0000000000003664</x:v>
      </x:c>
      <x:c r="W362" s="175" t="str">
        <x:f>IF(V362="","",LOWER(SUBSTITUTE(SUBSTITUTE(SUBSTITUTE(SUBSTITUTE(TRIM(V362),"https://doi.org/",""),"http://doi.org/",""),"https://dx.doi.org/",""),"doi:","")))</x:f>
        <x:v>10.1249/mss.0000000000003664</x:v>
      </x:c>
      <x:c r="X362" s="174" t="str">
        <x:v>39898599</x:v>
      </x:c>
      <x:c r="Y362" s="174" t="str">
        <x:v>PMC12129380</x:v>
      </x:c>
      <x:c r="Z362" s="174"/>
      <x:c r="AA362" s="174" t="str">
        <x:v>PubMed/MEDLINE</x:v>
      </x:c>
      <x:c r="AB362" s="174" t="str">
        <x:v>PUBMED-A-v1.0-2026-08-28</x:v>
      </x:c>
      <x:c r="AC362" s="174" t="str">
        <x:v>SP-PUBMED-A-20260828</x:v>
      </x:c>
      <x:c r="AD362" s="177" t="n">
        <x:v>46262</x:v>
      </x:c>
      <x:c r="AE362" s="177" t="n">
        <x:v>46272</x:v>
      </x:c>
      <x:c r="AF362" s="174" t="str">
        <x:v>CS9VM6E3</x:v>
      </x:c>
      <x:c r="AG362" s="174"/>
      <x:c r="AH362" s="174" t="str">
        <x:v>Tactical Athlete → Operational Readiness Brazil</x:v>
      </x:c>
      <x:c r="AI362" s="174" t="str">
        <x:v>evidence-family:A</x:v>
      </x:c>
      <x:c r="AJ362" s="174"/>
      <x:c r="AK362" s="175" t="str">
        <x:f>IF(AJ362="","",IF(OR(LOWER(AJ362)="brazil",LOWER(AJ362)="brasil"),"Yes","No"))</x:f>
      </x:c>
      <x:c r="AL362" s="174"/>
      <x:c r="AM362" s="174"/>
      <x:c r="AN362" s="174"/>
      <x:c r="AO362" s="178"/>
      <x:c r="AP362" s="174"/>
      <x:c r="AQ362" s="174"/>
      <x:c r="AR362" s="174"/>
      <x:c r="AS362" s="174"/>
      <x:c r="AT362" s="174"/>
      <x:c r="AU362" s="174"/>
      <x:c r="AV362" s="174"/>
      <x:c r="AW362" s="174"/>
      <x:c r="AX362" s="174"/>
      <x:c r="AY362" s="174"/>
      <x:c r="AZ362" s="174"/>
      <x:c r="BA362" s="174"/>
      <x:c r="BB362" s="174"/>
      <x:c r="BC362" s="174"/>
      <x:c r="BD362" s="174"/>
      <x:c r="BE362" s="174"/>
      <x:c r="BF362" s="174"/>
      <x:c r="BG362" s="174"/>
      <x:c r="BH362" s="174"/>
      <x:c r="BI362" s="174"/>
      <x:c r="BJ362" s="174"/>
      <x:c r="BK362" s="174"/>
      <x:c r="BL362" s="174"/>
      <x:c r="BM362" s="174"/>
      <x:c r="BN362" s="174"/>
      <x:c r="BO362" s="174"/>
      <x:c r="BP362" s="174"/>
      <x:c r="BQ362" s="174"/>
      <x:c r="BR362" s="174"/>
      <x:c r="BS362" s="174"/>
      <x:c r="BT362" s="174"/>
      <x:c r="BU362" s="174"/>
      <x:c r="BV362" s="174"/>
      <x:c r="BW362" s="174"/>
      <x:c r="BX362" s="174"/>
      <x:c r="BY362" s="174"/>
      <x:c r="BZ362" s="174"/>
      <x:c r="CA362" s="174"/>
      <x:c r="CB362" s="174"/>
      <x:c r="CC362" s="174"/>
      <x:c r="CD362" s="174"/>
      <x:c r="CE362" s="174"/>
      <x:c r="CF362" s="174"/>
      <x:c r="CG362" s="174"/>
      <x:c r="CH362" s="174"/>
      <x:c r="CI362" s="179"/>
      <x:c r="CJ362" s="174" t="str">
        <x:v>Yes</x:v>
      </x:c>
      <x:c r="CK362" s="174" t="str">
        <x:v>Yes</x:v>
      </x:c>
      <x:c r="CL362" s="174" t="str">
        <x:v>Yes</x:v>
      </x:c>
      <x:c r="CM362" s="174" t="str">
        <x:v>Clear</x:v>
      </x:c>
      <x:c r="CN362" s="174" t="str">
        <x:v>Verified — clear</x:v>
      </x:c>
      <x:c r="CO362" s="177" t="n">
        <x:v>46272</x:v>
      </x:c>
      <x:c r="CP362" s="174" t="str">
        <x:v>https://pubmed.ncbi.nlm.nih.gov/39898599/</x:v>
      </x:c>
      <x:c r="CQ362" s="174"/>
      <x:c r="CR362" s="174"/>
      <x:c r="CS362" s="174"/>
      <x:c r="CT362" s="174"/>
      <x:c r="CU362" s="176"/>
      <x:c r="CV362" s="176"/>
      <x:c r="CW362" s="176"/>
      <x:c r="CX362" s="176"/>
      <x:c r="CY362" s="176"/>
      <x:c r="CZ362" s="176"/>
      <x:c r="DA362" s="176"/>
      <x:c r="DB362" s="175" t="str">
        <x:f>IF(L362="","",IF(AND(COUNT(CU362:DA362)=7,OR(CU362=0,CU362=1,CU362=2),OR(CV362=0,CV362=1,CV362=2),OR(CW362=0,CW362=1,CW362=2),OR(CX362=0,CX362=1,CX362=2),OR(CY362=0,CY362=1,CY362=2),OR(CZ362=0,CZ362=1,CZ362=2),OR(DA362=0,DA362=1,DA362=2)),SUM(CU362:DA362),""))</x:f>
      </x:c>
      <x:c r="DC362" s="180" t="str">
        <x:f>IF(DB362="","",ROUND(DB362/14*10,1))</x:f>
      </x:c>
      <x:c r="DD362" s="174" t="str">
        <x:v>Pending</x:v>
      </x:c>
      <x:c r="DE362" s="175" t="str">
        <x:f>IF(L362="","",IF(DC362="","Pending",IF(DD362="Yes","CONDITIONAL — safety override",IF(DC362&gt;=8,"HIGH",IF(DC362&gt;=5,"CONDITIONAL","LOW")))))</x:f>
        <x:v>Pending</x:v>
      </x:c>
      <x:c r="DF362" s="174" t="str">
        <x:v>Pending screening and full-text appraisal; no transferability judgment made at identification.</x:v>
      </x:c>
      <x:c r="DG362" s="174"/>
      <x:c r="DH362" s="174"/>
      <x:c r="DI362" s="174"/>
      <x:c r="DJ362" s="174"/>
      <x:c r="DK362" s="174"/>
      <x:c r="DL362" s="174"/>
      <x:c r="DM362" s="174"/>
      <x:c r="DN362" s="174"/>
      <x:c r="DO362" s="174"/>
      <x:c r="DP362" s="174"/>
      <x:c r="DQ362" s="174"/>
      <x:c r="DR362" s="174"/>
      <x:c r="DS362" s="174"/>
      <x:c r="DT362" s="174"/>
      <x:c r="DU362" s="174"/>
      <x:c r="DV362" s="174"/>
      <x:c r="DW362" s="174"/>
      <x:c r="DX362" s="174"/>
      <x:c r="DY362" s="174"/>
      <x:c r="DZ362" s="174" t="str">
        <x:v>Title/abstract information is insufficient for a substantive scientific, causal, transferability or institutional claim.</x:v>
      </x:c>
      <x:c r="EA362" s="174" t="str">
        <x:v>Pending</x:v>
      </x:c>
      <x:c r="EB362" s="175" t="str">
        <x:f>IF(L362="","",IF(EC362="READY","Yes","No / Pending"))</x:f>
        <x:v>No / Pending</x:v>
      </x:c>
      <x:c r="EC362" s="174" t="str">
        <x:f>IF(L362="","",IF(OR(ISNUMBER(SEARCH("Retracted Publication",Q362)),CM362="Retracted",CN362="Retracted",CM362="Expression of Concern",CN362="Expression of Concern",F362="Not used",CG362="Critical",CH362="High",CH362="Critical"),"BLOCKED — integrity or use restriction",IF(AND(CJ362="Yes",CK362="Yes",CL362="Yes"),IF(AND(CM362="Clear",CN362="Verified — clear"),IF(AND(AND(LEN(TRIM(CF362))&gt;0,LEFT(LOWER(TRIM(CF362)),7)&lt;&gt;"pending"),OR(CG362="High",CG362="Moderate"),OR(CH362="Low",CH362="Some concerns",CH362="Not applicable")),IF(AND(DD362="No",OR(DE362="HIGH",DE362="CONDITIONAL"),AND(LEN(TRIM(DF362))&gt;0,LEFT(LOWER(TRIM(DF362)),7)&lt;&gt;"pending")),IF(AND(AND(LEN(TRIM(DT362))&gt;0,LEFT(LOWER(TRIM(DT362)),7)&lt;&gt;"pending"),AND(LEN(TRIM(DU362))&gt;0,LEFT(LOWER(TRIM(DU362)),7)&lt;&gt;"pending"),OR(AND(LEN(TRIM(DV362))&gt;0,LEFT(LOWER(TRIM(DV362)),7)&lt;&gt;"pending"),AND(LEN(TRIM(DW362))&gt;0,LEFT(LOWER(TRIM(DW362)),7)&lt;&gt;"pending")),AND(LEN(TRIM(DX362))&gt;0,LEFT(LOWER(TRIM(DX362)),7)&lt;&gt;"pending")),IF(AND(F362="Claim-ready",OR(EA362="Strong",EA362="Moderate"),AND(LEN(TRIM(G362))&gt;0,LEFT(LOWER(TRIM(G362)),7)&lt;&gt;"pending"),G362&lt;&gt;"No substantive use decision is permitted from identification metadata alone.",AND(LEN(TRIM(DZ362))&gt;0,LEFT(LOWER(TRIM(DZ362)),7)&lt;&gt;"pending"),DZ362&lt;&gt;"Identification metadata alone does not permit any substantive scientific, causal, operational, or institutional claim.",AND(LEN(TRIM(EI362))&gt;0,LEFT(LOWER(TRIM(EI362)),7)&lt;&gt;"pending"),ISNUMBER(EH362),EH362&gt;0),"READY","PENDING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2" s="174" t="str">
        <x:v>Pending</x:v>
      </x:c>
      <x:c r="EE362" s="174"/>
      <x:c r="EF362" s="174" t="str">
        <x:v>Pending</x:v>
      </x:c>
      <x:c r="EG362" s="174" t="str">
        <x:v>Pending</x:v>
      </x:c>
      <x:c r="EH362" s="177"/>
      <x:c r="EI362" s="500"/>
      <x:c r="EJ362" s="174"/>
      <x:c r="EK362" s="174" t="str">
        <x:v>Pending</x:v>
      </x:c>
      <x:c r="EL362" s="177" t="n">
        <x:v>46272</x:v>
      </x:c>
      <x:c r="EM362" s="174" t="str">
        <x:v>Production PubMed record imported and reconciled to Zotero item CS9VM6E3;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62" s="181" t="n">
        <x:f>IF(L362="","",(IF(N362&lt;&gt;"",1,0)+IF(O362&lt;&gt;"",1,0)+IF(AJ362&lt;&gt;"",1,0)+IF(AU362&lt;&gt;"",1,0)+IF(BE362&lt;&gt;"",1,0)+IF(CF362&lt;&gt;"",1,0)+IF(CJ362="Yes",1,0)+IF(CL362="Yes",1,0)+IF(DE362&lt;&gt;"Pending",1,0)+IF(F362&lt;&gt;"",1,0)+IF(DZ362&lt;&gt;"",1,0)+IF(EI362&lt;&gt;"",1,0))/12)</x:f>
        <x:v>0.5</x:v>
      </x:c>
    </x:row>
    <x:row r="363">
      <x:c r="A363" s="175" t="str">
        <x:v>EV-0360</x:v>
      </x:c>
      <x:c r="B363" s="174" t="str">
        <x:v>Integrity check</x:v>
      </x:c>
      <x:c r="C363" s="175" t="str">
        <x:f>IF(L363="","",IF(LEFT(EC363,7)="BLOCKED","🔴 Do not use for conclusion",IF(EB363="Yes","🟢 Claim-ready","🟡 Caution / context")))</x:f>
        <x:v>🟡 Caution / context</x:v>
      </x:c>
      <x:c r="D363" s="174" t="str">
        <x:f>IF(L363="","",EC363)</x:f>
        <x:v>PENDING — appropriate appraisal</x:v>
      </x:c>
      <x:c r="E363" s="174" t="str">
        <x:v>P3 — Medium</x:v>
      </x:c>
      <x:c r="F363" s="174" t="str">
        <x:v>Pending</x:v>
      </x:c>
      <x:c r="G363" s="174" t="str">
        <x:v>Title/abstract identify an explicit tactical/public-safety context and readiness domain; retain for full-text assessment.</x:v>
      </x:c>
      <x:c r="H363" s="174" t="str">
        <x:v>Obtain and review lawful full text; confirm human adjudication; then select a design-specific appraisal instrument.</x:v>
      </x:c>
      <x:c r="I363" s="174"/>
      <x:c r="J363" s="174" t="str">
        <x:v>C — Implementation Science</x:v>
      </x:c>
      <x:c r="K363" s="174" t="str">
        <x:v>IDENTIFIED</x:v>
      </x:c>
      <x:c r="L363" s="174" t="str">
        <x:v>An ecosystem approach to the evaluation and impact analysis of heterogeneous preventive and/or early interventions projects for veterans and first responders in seven countries.</x:v>
      </x:c>
      <x:c r="M363" s="174"/>
      <x:c r="N363" s="174" t="str">
        <x:v>Lukersmith, S; Salvador-Carulla, L; Woods, C; Niyonsenga, T; Gutierrez-Colosia, M R; Mohanty, I; Garcia-Alonso, C R; Diaz-Milanes, D; Salinas-Perez, J A; Davey, R; Aryani, A</x:v>
      </x:c>
      <x:c r="O363" s="176" t="n">
        <x:v>2025</x:v>
      </x:c>
      <x:c r="P363" s="174" t="str">
        <x:v>Comprehensive psychiatry</x:v>
      </x:c>
      <x:c r="Q363" s="174" t="str">
        <x:v>Journal Article; Research Support, Non-U.S. Gov't</x:v>
      </x:c>
      <x:c r="R363" s="174" t="str">
        <x:v>Unclear</x:v>
      </x:c>
      <x:c r="S363" s="174" t="str">
        <x:v>Unknown</x:v>
      </x:c>
      <x:c r="T363" s="174" t="str">
        <x:v>eng</x:v>
      </x:c>
      <x:c r="U363" s="174" t="str">
        <x:v>https://pubmed.ncbi.nlm.nih.gov/39892267/</x:v>
      </x:c>
      <x:c r="V363" s="174" t="str">
        <x:v>10.1016/j.comppsych.2025.152578</x:v>
      </x:c>
      <x:c r="W363" s="175" t="str">
        <x:f>IF(V363="","",LOWER(SUBSTITUTE(SUBSTITUTE(SUBSTITUTE(SUBSTITUTE(TRIM(V363),"https://doi.org/",""),"http://doi.org/",""),"https://dx.doi.org/",""),"doi:","")))</x:f>
        <x:v>10.1016/j.comppsych.2025.152578</x:v>
      </x:c>
      <x:c r="X363" s="174" t="str">
        <x:v>39892267</x:v>
      </x:c>
      <x:c r="Y363" s="174" t="str"/>
      <x:c r="Z363" s="174"/>
      <x:c r="AA363" s="174" t="str">
        <x:v>PubMed/MEDLINE</x:v>
      </x:c>
      <x:c r="AB363" s="174" t="str">
        <x:v>PUBMED-C-v1.0-2026-08-28</x:v>
      </x:c>
      <x:c r="AC363" s="174" t="str">
        <x:v>SP-PUBMED-C-20260828</x:v>
      </x:c>
      <x:c r="AD363" s="177" t="n">
        <x:v>46262</x:v>
      </x:c>
      <x:c r="AE363" s="177" t="n">
        <x:v>46272</x:v>
      </x:c>
      <x:c r="AF363" s="174" t="str">
        <x:v>WFR3S2QS</x:v>
      </x:c>
      <x:c r="AG363" s="174"/>
      <x:c r="AH363" s="174" t="str">
        <x:v>Tactical Athlete → Operational Readiness Brazil</x:v>
      </x:c>
      <x:c r="AI363" s="174" t="str">
        <x:v>evidence-family:C</x:v>
      </x:c>
      <x:c r="AJ363" s="174"/>
      <x:c r="AK363" s="175" t="str">
        <x:f>IF(AJ363="","",IF(OR(LOWER(AJ363)="brazil",LOWER(AJ363)="brasil"),"Yes","No"))</x:f>
      </x:c>
      <x:c r="AL363" s="174"/>
      <x:c r="AM363" s="174"/>
      <x:c r="AN363" s="174"/>
      <x:c r="AO363" s="178"/>
      <x:c r="AP363" s="174"/>
      <x:c r="AQ363" s="174"/>
      <x:c r="AR363" s="174"/>
      <x:c r="AS363" s="174"/>
      <x:c r="AT363" s="174"/>
      <x:c r="AU363" s="174"/>
      <x:c r="AV363" s="174"/>
      <x:c r="AW363" s="174"/>
      <x:c r="AX363" s="174"/>
      <x:c r="AY363" s="174"/>
      <x:c r="AZ363" s="174"/>
      <x:c r="BA363" s="174"/>
      <x:c r="BB363" s="174"/>
      <x:c r="BC363" s="174"/>
      <x:c r="BD363" s="174"/>
      <x:c r="BE363" s="174"/>
      <x:c r="BF363" s="174"/>
      <x:c r="BG363" s="174"/>
      <x:c r="BH363" s="174"/>
      <x:c r="BI363" s="174"/>
      <x:c r="BJ363" s="174"/>
      <x:c r="BK363" s="174"/>
      <x:c r="BL363" s="174"/>
      <x:c r="BM363" s="174"/>
      <x:c r="BN363" s="174"/>
      <x:c r="BO363" s="174"/>
      <x:c r="BP363" s="174"/>
      <x:c r="BQ363" s="174"/>
      <x:c r="BR363" s="174"/>
      <x:c r="BS363" s="174"/>
      <x:c r="BT363" s="174"/>
      <x:c r="BU363" s="174"/>
      <x:c r="BV363" s="174"/>
      <x:c r="BW363" s="174"/>
      <x:c r="BX363" s="174"/>
      <x:c r="BY363" s="174"/>
      <x:c r="BZ363" s="174"/>
      <x:c r="CA363" s="174"/>
      <x:c r="CB363" s="174"/>
      <x:c r="CC363" s="174"/>
      <x:c r="CD363" s="174"/>
      <x:c r="CE363" s="174"/>
      <x:c r="CF363" s="174"/>
      <x:c r="CG363" s="174"/>
      <x:c r="CH363" s="174"/>
      <x:c r="CI363" s="179"/>
      <x:c r="CJ363" s="174" t="str">
        <x:v>Yes</x:v>
      </x:c>
      <x:c r="CK363" s="174" t="str">
        <x:v>Yes</x:v>
      </x:c>
      <x:c r="CL363" s="174" t="str">
        <x:v>Yes</x:v>
      </x:c>
      <x:c r="CM363" s="174" t="str">
        <x:v>Clear</x:v>
      </x:c>
      <x:c r="CN363" s="174" t="str">
        <x:v>Verified — clear</x:v>
      </x:c>
      <x:c r="CO363" s="177" t="n">
        <x:v>46272</x:v>
      </x:c>
      <x:c r="CP363" s="174" t="str">
        <x:v>https://pubmed.ncbi.nlm.nih.gov/39892267/</x:v>
      </x:c>
      <x:c r="CQ363" s="174"/>
      <x:c r="CR363" s="174"/>
      <x:c r="CS363" s="174"/>
      <x:c r="CT363" s="174"/>
      <x:c r="CU363" s="176"/>
      <x:c r="CV363" s="176"/>
      <x:c r="CW363" s="176"/>
      <x:c r="CX363" s="176"/>
      <x:c r="CY363" s="176"/>
      <x:c r="CZ363" s="176"/>
      <x:c r="DA363" s="176"/>
      <x:c r="DB363" s="175" t="str">
        <x:f>IF(L363="","",IF(AND(COUNT(CU363:DA363)=7,OR(CU363=0,CU363=1,CU363=2),OR(CV363=0,CV363=1,CV363=2),OR(CW363=0,CW363=1,CW363=2),OR(CX363=0,CX363=1,CX363=2),OR(CY363=0,CY363=1,CY363=2),OR(CZ363=0,CZ363=1,CZ363=2),OR(DA363=0,DA363=1,DA363=2)),SUM(CU363:DA363),""))</x:f>
      </x:c>
      <x:c r="DC363" s="180" t="str">
        <x:f>IF(DB363="","",ROUND(DB363/14*10,1))</x:f>
      </x:c>
      <x:c r="DD363" s="174" t="str">
        <x:v>Pending</x:v>
      </x:c>
      <x:c r="DE363" s="175" t="str">
        <x:f>IF(L363="","",IF(DC363="","Pending",IF(DD363="Yes","CONDITIONAL — safety override",IF(DC363&gt;=8,"HIGH",IF(DC363&gt;=5,"CONDITIONAL","LOW")))))</x:f>
        <x:v>Pending</x:v>
      </x:c>
      <x:c r="DF363" s="174" t="str">
        <x:v>Pending screening and full-text appraisal; no transferability judgment made at identification.</x:v>
      </x:c>
      <x:c r="DG363" s="174"/>
      <x:c r="DH363" s="174"/>
      <x:c r="DI363" s="174"/>
      <x:c r="DJ363" s="174"/>
      <x:c r="DK363" s="174"/>
      <x:c r="DL363" s="174"/>
      <x:c r="DM363" s="174"/>
      <x:c r="DN363" s="174"/>
      <x:c r="DO363" s="174"/>
      <x:c r="DP363" s="174"/>
      <x:c r="DQ363" s="174"/>
      <x:c r="DR363" s="174"/>
      <x:c r="DS363" s="174"/>
      <x:c r="DT363" s="174"/>
      <x:c r="DU363" s="174"/>
      <x:c r="DV363" s="174"/>
      <x:c r="DW363" s="174"/>
      <x:c r="DX363" s="174"/>
      <x:c r="DY363" s="174"/>
      <x:c r="DZ363" s="174" t="str">
        <x:v>Title/abstract screening alone does not establish effectiveness, causality, methodological quality, transferability to Brazilian public safety or an institutional recommendation.</x:v>
      </x:c>
      <x:c r="EA363" s="174" t="str">
        <x:v>Pending</x:v>
      </x:c>
      <x:c r="EB363" s="175" t="str">
        <x:f>IF(L363="","",IF(EC363="READY","Yes","No / Pending"))</x:f>
        <x:v>No / Pending</x:v>
      </x:c>
      <x:c r="EC363" s="174" t="str">
        <x:f>IF(L363="","",IF(OR(ISNUMBER(SEARCH("Retracted Publication",Q363)),CM363="Retracted",CN363="Retracted",CM363="Expression of Concern",CN363="Expression of Concern",F363="Not used",CG363="Critical",CH363="High",CH363="Critical"),"BLOCKED — integrity or use restriction",IF(AND(CJ363="Yes",CK363="Yes",CL363="Yes"),IF(AND(CM363="Clear",CN363="Verified — clear"),IF(AND(AND(LEN(TRIM(CF363))&gt;0,LEFT(LOWER(TRIM(CF363)),7)&lt;&gt;"pending"),OR(CG363="High",CG363="Moderate"),OR(CH363="Low",CH363="Some concerns",CH363="Not applicable")),IF(AND(DD363="No",OR(DE363="HIGH",DE363="CONDITIONAL"),AND(LEN(TRIM(DF363))&gt;0,LEFT(LOWER(TRIM(DF363)),7)&lt;&gt;"pending")),IF(AND(AND(LEN(TRIM(DT363))&gt;0,LEFT(LOWER(TRIM(DT363)),7)&lt;&gt;"pending"),AND(LEN(TRIM(DU363))&gt;0,LEFT(LOWER(TRIM(DU363)),7)&lt;&gt;"pending"),OR(AND(LEN(TRIM(DV363))&gt;0,LEFT(LOWER(TRIM(DV363)),7)&lt;&gt;"pending"),AND(LEN(TRIM(DW363))&gt;0,LEFT(LOWER(TRIM(DW363)),7)&lt;&gt;"pending")),AND(LEN(TRIM(DX363))&gt;0,LEFT(LOWER(TRIM(DX363)),7)&lt;&gt;"pending")),IF(AND(F363="Claim-ready",OR(EA363="Strong",EA363="Moderate"),AND(LEN(TRIM(G363))&gt;0,LEFT(LOWER(TRIM(G363)),7)&lt;&gt;"pending"),G363&lt;&gt;"No substantive use decision is permitted from identification metadata alone.",AND(LEN(TRIM(DZ363))&gt;0,LEFT(LOWER(TRIM(DZ363)),7)&lt;&gt;"pending"),DZ363&lt;&gt;"Identification metadata alone does not permit any substantive scientific, causal, operational, or institutional claim.",AND(LEN(TRIM(EI363))&gt;0,LEFT(LOWER(TRIM(EI363)),7)&lt;&gt;"pending"),ISNUMBER(EH363),EH363&gt;0),"READY","PENDING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3" s="174" t="str">
        <x:v>Pending</x:v>
      </x:c>
      <x:c r="EE363" s="174"/>
      <x:c r="EF363" s="174" t="str">
        <x:v>Pending</x:v>
      </x:c>
      <x:c r="EG363" s="174" t="str">
        <x:v>Pending</x:v>
      </x:c>
      <x:c r="EH363" s="177"/>
      <x:c r="EI363" s="500"/>
      <x:c r="EJ363" s="174"/>
      <x:c r="EK363" s="174" t="str">
        <x:v>Pending</x:v>
      </x:c>
      <x:c r="EL363" s="177" t="n">
        <x:v>46272</x:v>
      </x:c>
      <x:c r="EM363" s="174" t="str">
        <x:v>Production PubMed record imported and reconciled to Zotero item WFR3S2QS;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3" s="181" t="n">
        <x:f>IF(L363="","",(IF(N363&lt;&gt;"",1,0)+IF(O363&lt;&gt;"",1,0)+IF(AJ363&lt;&gt;"",1,0)+IF(AU363&lt;&gt;"",1,0)+IF(BE363&lt;&gt;"",1,0)+IF(CF363&lt;&gt;"",1,0)+IF(CJ363="Yes",1,0)+IF(CL363="Yes",1,0)+IF(DE363&lt;&gt;"Pending",1,0)+IF(F363&lt;&gt;"",1,0)+IF(DZ363&lt;&gt;"",1,0)+IF(EI363&lt;&gt;"",1,0))/12)</x:f>
        <x:v>0.5</x:v>
      </x:c>
    </x:row>
    <x:row r="364">
      <x:c r="A364" s="175" t="str">
        <x:v>EV-0361</x:v>
      </x:c>
      <x:c r="B364" s="174" t="str">
        <x:v>Integrity check</x:v>
      </x:c>
      <x:c r="C364" s="175" t="str">
        <x:f>IF(L364="","",IF(LEFT(EC364,7)="BLOCKED","🔴 Do not use for conclusion",IF(EB364="Yes","🟢 Claim-ready","🟡 Caution / context")))</x:f>
        <x:v>🟡 Caution / context</x:v>
      </x:c>
      <x:c r="D364" s="174" t="str">
        <x:f>IF(L364="","",EC364)</x:f>
        <x:v>PENDING — appropriate appraisal</x:v>
      </x:c>
      <x:c r="E364" s="174" t="str">
        <x:v>P3 — Medium</x:v>
      </x:c>
      <x:c r="F364" s="174" t="str">
        <x:v>Pending</x:v>
      </x:c>
      <x:c r="G364" s="174" t="str">
        <x:v>A potentially relevant concept is present, but direct applicability is ambiguous at title/abstract level.</x:v>
      </x:c>
      <x:c r="H364" s="174" t="str">
        <x:v>Human title/abstract adjudication; retrieve full text if relevance remains plausible.</x:v>
      </x:c>
      <x:c r="I364" s="174"/>
      <x:c r="J364" s="174" t="str">
        <x:v>A — Core</x:v>
      </x:c>
      <x:c r="K364" s="174" t="str">
        <x:v>IDENTIFIED</x:v>
      </x:c>
      <x:c r="L364" s="174" t="str">
        <x:v>Building a Culture of Health Through Leader-Inspired Nutrition.</x:v>
      </x:c>
      <x:c r="M364" s="174"/>
      <x:c r="N364" s="174" t="str">
        <x:v>Currie, Tanisha L; Crawford, Cindy C; Scott, Jonathan M; Troncoso, Melissa R; McCarthy, Mary S; Lindsey, Andrea T; Deuster, Patricia A</x:v>
      </x:c>
      <x:c r="O364" s="176" t="n">
        <x:v>2025</x:v>
      </x:c>
      <x:c r="P364" s="174" t="str">
        <x:v>Military medicine</x:v>
      </x:c>
      <x:c r="Q364" s="174" t="str">
        <x:v>Journal Article; Research Support, Non-U.S. Gov't</x:v>
      </x:c>
      <x:c r="R364" s="174" t="str">
        <x:v>Unclear</x:v>
      </x:c>
      <x:c r="S364" s="174" t="str">
        <x:v>Unknown</x:v>
      </x:c>
      <x:c r="T364" s="174" t="str">
        <x:v>eng</x:v>
      </x:c>
      <x:c r="U364" s="174" t="str">
        <x:v>https://pubmed.ncbi.nlm.nih.gov/39865645/</x:v>
      </x:c>
      <x:c r="V364" s="174" t="str">
        <x:v>10.1093/milmed/usaf021</x:v>
      </x:c>
      <x:c r="W364" s="175" t="str">
        <x:f>IF(V364="","",LOWER(SUBSTITUTE(SUBSTITUTE(SUBSTITUTE(SUBSTITUTE(TRIM(V364),"https://doi.org/",""),"http://doi.org/",""),"https://dx.doi.org/",""),"doi:","")))</x:f>
        <x:v>10.1093/milmed/usaf021</x:v>
      </x:c>
      <x:c r="X364" s="174" t="str">
        <x:v>39865645</x:v>
      </x:c>
      <x:c r="Y364" s="174" t="str"/>
      <x:c r="Z364" s="174"/>
      <x:c r="AA364" s="174" t="str">
        <x:v>PubMed/MEDLINE</x:v>
      </x:c>
      <x:c r="AB364" s="174" t="str">
        <x:v>PUBMED-A-v1.0-2026-08-28</x:v>
      </x:c>
      <x:c r="AC364" s="174" t="str">
        <x:v>SP-PUBMED-A-20260828</x:v>
      </x:c>
      <x:c r="AD364" s="177" t="n">
        <x:v>46262</x:v>
      </x:c>
      <x:c r="AE364" s="177" t="n">
        <x:v>46272</x:v>
      </x:c>
      <x:c r="AF364" s="174" t="str">
        <x:v>YE7NAFER</x:v>
      </x:c>
      <x:c r="AG364" s="174"/>
      <x:c r="AH364" s="174" t="str">
        <x:v>Tactical Athlete → Operational Readiness Brazil</x:v>
      </x:c>
      <x:c r="AI364" s="174" t="str">
        <x:v>evidence-family:A</x:v>
      </x:c>
      <x:c r="AJ364" s="174"/>
      <x:c r="AK364" s="175" t="str">
        <x:f>IF(AJ364="","",IF(OR(LOWER(AJ364)="brazil",LOWER(AJ364)="brasil"),"Yes","No"))</x:f>
      </x:c>
      <x:c r="AL364" s="174"/>
      <x:c r="AM364" s="174"/>
      <x:c r="AN364" s="174"/>
      <x:c r="AO364" s="178"/>
      <x:c r="AP364" s="174"/>
      <x:c r="AQ364" s="174"/>
      <x:c r="AR364" s="174"/>
      <x:c r="AS364" s="174"/>
      <x:c r="AT364" s="174"/>
      <x:c r="AU364" s="174"/>
      <x:c r="AV364" s="174"/>
      <x:c r="AW364" s="174"/>
      <x:c r="AX364" s="174"/>
      <x:c r="AY364" s="174"/>
      <x:c r="AZ364" s="174"/>
      <x:c r="BA364" s="174"/>
      <x:c r="BB364" s="174"/>
      <x:c r="BC364" s="174"/>
      <x:c r="BD364" s="174"/>
      <x:c r="BE364" s="174"/>
      <x:c r="BF364" s="174"/>
      <x:c r="BG364" s="174"/>
      <x:c r="BH364" s="174"/>
      <x:c r="BI364" s="174"/>
      <x:c r="BJ364" s="174"/>
      <x:c r="BK364" s="174"/>
      <x:c r="BL364" s="174"/>
      <x:c r="BM364" s="174"/>
      <x:c r="BN364" s="174"/>
      <x:c r="BO364" s="174"/>
      <x:c r="BP364" s="174"/>
      <x:c r="BQ364" s="174"/>
      <x:c r="BR364" s="174"/>
      <x:c r="BS364" s="174"/>
      <x:c r="BT364" s="174"/>
      <x:c r="BU364" s="174"/>
      <x:c r="BV364" s="174"/>
      <x:c r="BW364" s="174"/>
      <x:c r="BX364" s="174"/>
      <x:c r="BY364" s="174"/>
      <x:c r="BZ364" s="174"/>
      <x:c r="CA364" s="174"/>
      <x:c r="CB364" s="174"/>
      <x:c r="CC364" s="174"/>
      <x:c r="CD364" s="174"/>
      <x:c r="CE364" s="174"/>
      <x:c r="CF364" s="174"/>
      <x:c r="CG364" s="174"/>
      <x:c r="CH364" s="174"/>
      <x:c r="CI364" s="179"/>
      <x:c r="CJ364" s="174" t="str">
        <x:v>Yes</x:v>
      </x:c>
      <x:c r="CK364" s="174" t="str">
        <x:v>Yes</x:v>
      </x:c>
      <x:c r="CL364" s="174" t="str">
        <x:v>Yes</x:v>
      </x:c>
      <x:c r="CM364" s="174" t="str">
        <x:v>Clear</x:v>
      </x:c>
      <x:c r="CN364" s="174" t="str">
        <x:v>Verified — clear</x:v>
      </x:c>
      <x:c r="CO364" s="177" t="n">
        <x:v>46272</x:v>
      </x:c>
      <x:c r="CP364" s="174" t="str">
        <x:v>https://pubmed.ncbi.nlm.nih.gov/39865645/</x:v>
      </x:c>
      <x:c r="CQ364" s="174"/>
      <x:c r="CR364" s="174"/>
      <x:c r="CS364" s="174"/>
      <x:c r="CT364" s="174"/>
      <x:c r="CU364" s="176"/>
      <x:c r="CV364" s="176"/>
      <x:c r="CW364" s="176"/>
      <x:c r="CX364" s="176"/>
      <x:c r="CY364" s="176"/>
      <x:c r="CZ364" s="176"/>
      <x:c r="DA364" s="176"/>
      <x:c r="DB364" s="175" t="str">
        <x:f>IF(L364="","",IF(AND(COUNT(CU364:DA364)=7,OR(CU364=0,CU364=1,CU364=2),OR(CV364=0,CV364=1,CV364=2),OR(CW364=0,CW364=1,CW364=2),OR(CX364=0,CX364=1,CX364=2),OR(CY364=0,CY364=1,CY364=2),OR(CZ364=0,CZ364=1,CZ364=2),OR(DA364=0,DA364=1,DA364=2)),SUM(CU364:DA364),""))</x:f>
      </x:c>
      <x:c r="DC364" s="180" t="str">
        <x:f>IF(DB364="","",ROUND(DB364/14*10,1))</x:f>
      </x:c>
      <x:c r="DD364" s="174" t="str">
        <x:v>Pending</x:v>
      </x:c>
      <x:c r="DE364" s="175" t="str">
        <x:f>IF(L364="","",IF(DC364="","Pending",IF(DD364="Yes","CONDITIONAL — safety override",IF(DC364&gt;=8,"HIGH",IF(DC364&gt;=5,"CONDITIONAL","LOW")))))</x:f>
        <x:v>Pending</x:v>
      </x:c>
      <x:c r="DF364" s="174" t="str">
        <x:v>Pending screening and full-text appraisal; no transferability judgment made at identification.</x:v>
      </x:c>
      <x:c r="DG364" s="174"/>
      <x:c r="DH364" s="174"/>
      <x:c r="DI364" s="174"/>
      <x:c r="DJ364" s="174"/>
      <x:c r="DK364" s="174"/>
      <x:c r="DL364" s="174"/>
      <x:c r="DM364" s="174"/>
      <x:c r="DN364" s="174"/>
      <x:c r="DO364" s="174"/>
      <x:c r="DP364" s="174"/>
      <x:c r="DQ364" s="174"/>
      <x:c r="DR364" s="174"/>
      <x:c r="DS364" s="174"/>
      <x:c r="DT364" s="174"/>
      <x:c r="DU364" s="174"/>
      <x:c r="DV364" s="174"/>
      <x:c r="DW364" s="174"/>
      <x:c r="DX364" s="174"/>
      <x:c r="DY364" s="174"/>
      <x:c r="DZ364" s="174" t="str">
        <x:v>Title/abstract information is insufficient for a substantive scientific, causal, transferability or institutional claim.</x:v>
      </x:c>
      <x:c r="EA364" s="174" t="str">
        <x:v>Pending</x:v>
      </x:c>
      <x:c r="EB364" s="175" t="str">
        <x:f>IF(L364="","",IF(EC364="READY","Yes","No / Pending"))</x:f>
        <x:v>No / Pending</x:v>
      </x:c>
      <x:c r="EC364" s="174" t="str">
        <x:f>IF(L364="","",IF(OR(ISNUMBER(SEARCH("Retracted Publication",Q364)),CM364="Retracted",CN364="Retracted",CM364="Expression of Concern",CN364="Expression of Concern",F364="Not used",CG364="Critical",CH364="High",CH364="Critical"),"BLOCKED — integrity or use restriction",IF(AND(CJ364="Yes",CK364="Yes",CL364="Yes"),IF(AND(CM364="Clear",CN364="Verified — clear"),IF(AND(AND(LEN(TRIM(CF364))&gt;0,LEFT(LOWER(TRIM(CF364)),7)&lt;&gt;"pending"),OR(CG364="High",CG364="Moderate"),OR(CH364="Low",CH364="Some concerns",CH364="Not applicable")),IF(AND(DD364="No",OR(DE364="HIGH",DE364="CONDITIONAL"),AND(LEN(TRIM(DF364))&gt;0,LEFT(LOWER(TRIM(DF364)),7)&lt;&gt;"pending")),IF(AND(AND(LEN(TRIM(DT364))&gt;0,LEFT(LOWER(TRIM(DT364)),7)&lt;&gt;"pending"),AND(LEN(TRIM(DU364))&gt;0,LEFT(LOWER(TRIM(DU364)),7)&lt;&gt;"pending"),OR(AND(LEN(TRIM(DV364))&gt;0,LEFT(LOWER(TRIM(DV364)),7)&lt;&gt;"pending"),AND(LEN(TRIM(DW364))&gt;0,LEFT(LOWER(TRIM(DW364)),7)&lt;&gt;"pending")),AND(LEN(TRIM(DX364))&gt;0,LEFT(LOWER(TRIM(DX364)),7)&lt;&gt;"pending")),IF(AND(F364="Claim-ready",OR(EA364="Strong",EA364="Moderate"),AND(LEN(TRIM(G364))&gt;0,LEFT(LOWER(TRIM(G364)),7)&lt;&gt;"pending"),G364&lt;&gt;"No substantive use decision is permitted from identification metadata alone.",AND(LEN(TRIM(DZ364))&gt;0,LEFT(LOWER(TRIM(DZ364)),7)&lt;&gt;"pending"),DZ364&lt;&gt;"Identification metadata alone does not permit any substantive scientific, causal, operational, or institutional claim.",AND(LEN(TRIM(EI364))&gt;0,LEFT(LOWER(TRIM(EI364)),7)&lt;&gt;"pending"),ISNUMBER(EH364),EH364&gt;0),"READY","PENDING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4" s="174" t="str">
        <x:v>Pending</x:v>
      </x:c>
      <x:c r="EE364" s="174"/>
      <x:c r="EF364" s="174" t="str">
        <x:v>Pending</x:v>
      </x:c>
      <x:c r="EG364" s="174" t="str">
        <x:v>Pending</x:v>
      </x:c>
      <x:c r="EH364" s="177"/>
      <x:c r="EI364" s="500"/>
      <x:c r="EJ364" s="174"/>
      <x:c r="EK364" s="174" t="str">
        <x:v>Pending</x:v>
      </x:c>
      <x:c r="EL364" s="177" t="n">
        <x:v>46272</x:v>
      </x:c>
      <x:c r="EM364" s="174" t="str">
        <x:v>Production PubMed record imported and reconciled to Zotero item YE7NAFER;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64" s="181" t="n">
        <x:f>IF(L364="","",(IF(N364&lt;&gt;"",1,0)+IF(O364&lt;&gt;"",1,0)+IF(AJ364&lt;&gt;"",1,0)+IF(AU364&lt;&gt;"",1,0)+IF(BE364&lt;&gt;"",1,0)+IF(CF364&lt;&gt;"",1,0)+IF(CJ364="Yes",1,0)+IF(CL364="Yes",1,0)+IF(DE364&lt;&gt;"Pending",1,0)+IF(F364&lt;&gt;"",1,0)+IF(DZ364&lt;&gt;"",1,0)+IF(EI364&lt;&gt;"",1,0))/12)</x:f>
        <x:v>0.5</x:v>
      </x:c>
    </x:row>
    <x:row r="365">
      <x:c r="A365" s="175" t="str">
        <x:v>EV-0362</x:v>
      </x:c>
      <x:c r="B365" s="174" t="str">
        <x:v>Integrity check</x:v>
      </x:c>
      <x:c r="C365" s="175" t="str">
        <x:f>IF(L365="","",IF(LEFT(EC365,7)="BLOCKED","🔴 Do not use for conclusion",IF(EB365="Yes","🟢 Claim-ready","🟡 Caution / context")))</x:f>
        <x:v>🟡 Caution / context</x:v>
      </x:c>
      <x:c r="D365" s="174" t="str">
        <x:f>IF(L365="","",EC365)</x:f>
        <x:v>PENDING — appropriate appraisal</x:v>
      </x:c>
      <x:c r="E365" s="174" t="str">
        <x:v>P3 — Medium</x:v>
      </x:c>
      <x:c r="F365" s="174" t="str">
        <x:v>Pending</x:v>
      </x:c>
      <x:c r="G365" s="174" t="str">
        <x:v>A potentially relevant concept is present, but direct applicability is ambiguous at title/abstract level.</x:v>
      </x:c>
      <x:c r="H365" s="174" t="str">
        <x:v>Human title/abstract adjudication; retrieve full text if relevance remains plausible.</x:v>
      </x:c>
      <x:c r="I365" s="174"/>
      <x:c r="J365" s="174" t="str">
        <x:v>C — Implementation Science</x:v>
      </x:c>
      <x:c r="K365" s="174" t="str">
        <x:v>IDENTIFIED</x:v>
      </x:c>
      <x:c r="L365" s="174" t="str">
        <x:v>Exploring the Perspectives of Canadian Clinicians Regarding Digitally Delivered Psychotherapies Utilized for Trauma-Affected Populations.</x:v>
      </x:c>
      <x:c r="M365" s="174"/>
      <x:c r="N365" s="174" t="str">
        <x:v>Yap, Sidney; Allen, Rashell R; Bright, Katherine S; Brown, Matthew R G; Burback, Lisa; Hayward, Jake; Winkler, Olga; Wells, Kristopher; Jones, Chelsea; Sevigny, Phillip R; McElheran, Megan; Zukiwski, Keith; Greenshaw, Andrew J; Bremault-Phillips, Suzette</x:v>
      </x:c>
      <x:c r="O365" s="176" t="n">
        <x:v>2025</x:v>
      </x:c>
      <x:c r="P365" s="174" t="str">
        <x:v>International journal of environmental research and public health</x:v>
      </x:c>
      <x:c r="Q365" s="174" t="str">
        <x:v>Journal Article; Research Support, Non-U.S. Gov't</x:v>
      </x:c>
      <x:c r="R365" s="174" t="str">
        <x:v>Unclear</x:v>
      </x:c>
      <x:c r="S365" s="174" t="str">
        <x:v>Unknown</x:v>
      </x:c>
      <x:c r="T365" s="174" t="str">
        <x:v>eng</x:v>
      </x:c>
      <x:c r="U365" s="174" t="str">
        <x:v>https://pubmed.ncbi.nlm.nih.gov/39857534/</x:v>
      </x:c>
      <x:c r="V365" s="174" t="str">
        <x:v>10.3390/ijerph22010081</x:v>
      </x:c>
      <x:c r="W365" s="175" t="str">
        <x:f>IF(V365="","",LOWER(SUBSTITUTE(SUBSTITUTE(SUBSTITUTE(SUBSTITUTE(TRIM(V365),"https://doi.org/",""),"http://doi.org/",""),"https://dx.doi.org/",""),"doi:","")))</x:f>
        <x:v>10.3390/ijerph22010081</x:v>
      </x:c>
      <x:c r="X365" s="174" t="str">
        <x:v>39857534</x:v>
      </x:c>
      <x:c r="Y365" s="174" t="str">
        <x:v>PMC11765287</x:v>
      </x:c>
      <x:c r="Z365" s="174"/>
      <x:c r="AA365" s="174" t="str">
        <x:v>PubMed/MEDLINE</x:v>
      </x:c>
      <x:c r="AB365" s="174" t="str">
        <x:v>PUBMED-C-v1.0-2026-08-28</x:v>
      </x:c>
      <x:c r="AC365" s="174" t="str">
        <x:v>SP-PUBMED-C-20260828</x:v>
      </x:c>
      <x:c r="AD365" s="177" t="n">
        <x:v>46262</x:v>
      </x:c>
      <x:c r="AE365" s="177" t="n">
        <x:v>46272</x:v>
      </x:c>
      <x:c r="AF365" s="174" t="str">
        <x:v>F3JGEMAI</x:v>
      </x:c>
      <x:c r="AG365" s="174"/>
      <x:c r="AH365" s="174" t="str">
        <x:v>Tactical Athlete → Operational Readiness Brazil</x:v>
      </x:c>
      <x:c r="AI365" s="174" t="str">
        <x:v>evidence-family:C</x:v>
      </x:c>
      <x:c r="AJ365" s="174"/>
      <x:c r="AK365" s="175" t="str">
        <x:f>IF(AJ365="","",IF(OR(LOWER(AJ365)="brazil",LOWER(AJ365)="brasil"),"Yes","No"))</x:f>
      </x:c>
      <x:c r="AL365" s="174"/>
      <x:c r="AM365" s="174"/>
      <x:c r="AN365" s="174"/>
      <x:c r="AO365" s="178"/>
      <x:c r="AP365" s="174"/>
      <x:c r="AQ365" s="174"/>
      <x:c r="AR365" s="174"/>
      <x:c r="AS365" s="174"/>
      <x:c r="AT365" s="174"/>
      <x:c r="AU365" s="174"/>
      <x:c r="AV365" s="174"/>
      <x:c r="AW365" s="174"/>
      <x:c r="AX365" s="174"/>
      <x:c r="AY365" s="174"/>
      <x:c r="AZ365" s="174"/>
      <x:c r="BA365" s="174"/>
      <x:c r="BB365" s="174"/>
      <x:c r="BC365" s="174"/>
      <x:c r="BD365" s="174"/>
      <x:c r="BE365" s="174"/>
      <x:c r="BF365" s="174"/>
      <x:c r="BG365" s="174"/>
      <x:c r="BH365" s="174"/>
      <x:c r="BI365" s="174"/>
      <x:c r="BJ365" s="174"/>
      <x:c r="BK365" s="174"/>
      <x:c r="BL365" s="174"/>
      <x:c r="BM365" s="174"/>
      <x:c r="BN365" s="174"/>
      <x:c r="BO365" s="174"/>
      <x:c r="BP365" s="174"/>
      <x:c r="BQ365" s="174"/>
      <x:c r="BR365" s="174"/>
      <x:c r="BS365" s="174"/>
      <x:c r="BT365" s="174"/>
      <x:c r="BU365" s="174"/>
      <x:c r="BV365" s="174"/>
      <x:c r="BW365" s="174"/>
      <x:c r="BX365" s="174"/>
      <x:c r="BY365" s="174"/>
      <x:c r="BZ365" s="174"/>
      <x:c r="CA365" s="174"/>
      <x:c r="CB365" s="174"/>
      <x:c r="CC365" s="174"/>
      <x:c r="CD365" s="174"/>
      <x:c r="CE365" s="174"/>
      <x:c r="CF365" s="174"/>
      <x:c r="CG365" s="174"/>
      <x:c r="CH365" s="174"/>
      <x:c r="CI365" s="179"/>
      <x:c r="CJ365" s="174" t="str">
        <x:v>Yes</x:v>
      </x:c>
      <x:c r="CK365" s="174" t="str">
        <x:v>Yes</x:v>
      </x:c>
      <x:c r="CL365" s="174" t="str">
        <x:v>Yes</x:v>
      </x:c>
      <x:c r="CM365" s="174" t="str">
        <x:v>Clear</x:v>
      </x:c>
      <x:c r="CN365" s="174" t="str">
        <x:v>Verified — clear</x:v>
      </x:c>
      <x:c r="CO365" s="177" t="n">
        <x:v>46272</x:v>
      </x:c>
      <x:c r="CP365" s="174" t="str">
        <x:v>https://pubmed.ncbi.nlm.nih.gov/39857534/</x:v>
      </x:c>
      <x:c r="CQ365" s="174"/>
      <x:c r="CR365" s="174"/>
      <x:c r="CS365" s="174"/>
      <x:c r="CT365" s="174"/>
      <x:c r="CU365" s="176"/>
      <x:c r="CV365" s="176"/>
      <x:c r="CW365" s="176"/>
      <x:c r="CX365" s="176"/>
      <x:c r="CY365" s="176"/>
      <x:c r="CZ365" s="176"/>
      <x:c r="DA365" s="176"/>
      <x:c r="DB365" s="175" t="str">
        <x:f>IF(L365="","",IF(AND(COUNT(CU365:DA365)=7,OR(CU365=0,CU365=1,CU365=2),OR(CV365=0,CV365=1,CV365=2),OR(CW365=0,CW365=1,CW365=2),OR(CX365=0,CX365=1,CX365=2),OR(CY365=0,CY365=1,CY365=2),OR(CZ365=0,CZ365=1,CZ365=2),OR(DA365=0,DA365=1,DA365=2)),SUM(CU365:DA365),""))</x:f>
      </x:c>
      <x:c r="DC365" s="180" t="str">
        <x:f>IF(DB365="","",ROUND(DB365/14*10,1))</x:f>
      </x:c>
      <x:c r="DD365" s="174" t="str">
        <x:v>Pending</x:v>
      </x:c>
      <x:c r="DE365" s="175" t="str">
        <x:f>IF(L365="","",IF(DC365="","Pending",IF(DD365="Yes","CONDITIONAL — safety override",IF(DC365&gt;=8,"HIGH",IF(DC365&gt;=5,"CONDITIONAL","LOW")))))</x:f>
        <x:v>Pending</x:v>
      </x:c>
      <x:c r="DF365" s="174" t="str">
        <x:v>Pending screening and full-text appraisal; no transferability judgment made at identification.</x:v>
      </x:c>
      <x:c r="DG365" s="174"/>
      <x:c r="DH365" s="174"/>
      <x:c r="DI365" s="174"/>
      <x:c r="DJ365" s="174"/>
      <x:c r="DK365" s="174"/>
      <x:c r="DL365" s="174"/>
      <x:c r="DM365" s="174"/>
      <x:c r="DN365" s="174"/>
      <x:c r="DO365" s="174"/>
      <x:c r="DP365" s="174"/>
      <x:c r="DQ365" s="174"/>
      <x:c r="DR365" s="174"/>
      <x:c r="DS365" s="174"/>
      <x:c r="DT365" s="174"/>
      <x:c r="DU365" s="174"/>
      <x:c r="DV365" s="174"/>
      <x:c r="DW365" s="174"/>
      <x:c r="DX365" s="174"/>
      <x:c r="DY365" s="174"/>
      <x:c r="DZ365" s="174" t="str">
        <x:v>Title/abstract information is insufficient for a substantive scientific, causal, transferability or institutional claim.</x:v>
      </x:c>
      <x:c r="EA365" s="174" t="str">
        <x:v>Pending</x:v>
      </x:c>
      <x:c r="EB365" s="175" t="str">
        <x:f>IF(L365="","",IF(EC365="READY","Yes","No / Pending"))</x:f>
        <x:v>No / Pending</x:v>
      </x:c>
      <x:c r="EC365" s="174" t="str">
        <x:f>IF(L365="","",IF(OR(ISNUMBER(SEARCH("Retracted Publication",Q365)),CM365="Retracted",CN365="Retracted",CM365="Expression of Concern",CN365="Expression of Concern",F365="Not used",CG365="Critical",CH365="High",CH365="Critical"),"BLOCKED — integrity or use restriction",IF(AND(CJ365="Yes",CK365="Yes",CL365="Yes"),IF(AND(CM365="Clear",CN365="Verified — clear"),IF(AND(AND(LEN(TRIM(CF365))&gt;0,LEFT(LOWER(TRIM(CF365)),7)&lt;&gt;"pending"),OR(CG365="High",CG365="Moderate"),OR(CH365="Low",CH365="Some concerns",CH365="Not applicable")),IF(AND(DD365="No",OR(DE365="HIGH",DE365="CONDITIONAL"),AND(LEN(TRIM(DF365))&gt;0,LEFT(LOWER(TRIM(DF365)),7)&lt;&gt;"pending")),IF(AND(AND(LEN(TRIM(DT365))&gt;0,LEFT(LOWER(TRIM(DT365)),7)&lt;&gt;"pending"),AND(LEN(TRIM(DU365))&gt;0,LEFT(LOWER(TRIM(DU365)),7)&lt;&gt;"pending"),OR(AND(LEN(TRIM(DV365))&gt;0,LEFT(LOWER(TRIM(DV365)),7)&lt;&gt;"pending"),AND(LEN(TRIM(DW365))&gt;0,LEFT(LOWER(TRIM(DW365)),7)&lt;&gt;"pending")),AND(LEN(TRIM(DX365))&gt;0,LEFT(LOWER(TRIM(DX365)),7)&lt;&gt;"pending")),IF(AND(F365="Claim-ready",OR(EA365="Strong",EA365="Moderate"),AND(LEN(TRIM(G365))&gt;0,LEFT(LOWER(TRIM(G365)),7)&lt;&gt;"pending"),G365&lt;&gt;"No substantive use decision is permitted from identification metadata alone.",AND(LEN(TRIM(DZ365))&gt;0,LEFT(LOWER(TRIM(DZ365)),7)&lt;&gt;"pending"),DZ365&lt;&gt;"Identification metadata alone does not permit any substantive scientific, causal, operational, or institutional claim.",AND(LEN(TRIM(EI365))&gt;0,LEFT(LOWER(TRIM(EI365)),7)&lt;&gt;"pending"),ISNUMBER(EH365),EH365&gt;0),"READY","PENDING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5" s="174" t="str">
        <x:v>Pending</x:v>
      </x:c>
      <x:c r="EE365" s="174"/>
      <x:c r="EF365" s="174" t="str">
        <x:v>Pending</x:v>
      </x:c>
      <x:c r="EG365" s="174" t="str">
        <x:v>Pending</x:v>
      </x:c>
      <x:c r="EH365" s="177"/>
      <x:c r="EI365" s="500"/>
      <x:c r="EJ365" s="174"/>
      <x:c r="EK365" s="174" t="str">
        <x:v>Pending</x:v>
      </x:c>
      <x:c r="EL365" s="177" t="n">
        <x:v>46272</x:v>
      </x:c>
      <x:c r="EM365" s="174" t="str">
        <x:v>Production PubMed record imported and reconciled to Zotero item F3JGEMAI;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65" s="181" t="n">
        <x:f>IF(L365="","",(IF(N365&lt;&gt;"",1,0)+IF(O365&lt;&gt;"",1,0)+IF(AJ365&lt;&gt;"",1,0)+IF(AU365&lt;&gt;"",1,0)+IF(BE365&lt;&gt;"",1,0)+IF(CF365&lt;&gt;"",1,0)+IF(CJ365="Yes",1,0)+IF(CL365="Yes",1,0)+IF(DE365&lt;&gt;"Pending",1,0)+IF(F365&lt;&gt;"",1,0)+IF(DZ365&lt;&gt;"",1,0)+IF(EI365&lt;&gt;"",1,0))/12)</x:f>
        <x:v>0.5</x:v>
      </x:c>
    </x:row>
    <x:row r="366">
      <x:c r="A366" s="175" t="str">
        <x:v>EV-0363</x:v>
      </x:c>
      <x:c r="B366" s="174" t="str">
        <x:v>Integrity check</x:v>
      </x:c>
      <x:c r="C366" s="175" t="str">
        <x:f>IF(L366="","",IF(LEFT(EC366,7)="BLOCKED","🔴 Do not use for conclusion",IF(EB366="Yes","🟢 Claim-ready","🟡 Caution / context")))</x:f>
        <x:v>🟡 Caution / context</x:v>
      </x:c>
      <x:c r="D366" s="174" t="str">
        <x:f>IF(L366="","",EC366)</x:f>
        <x:v>PENDING — appropriate appraisal</x:v>
      </x:c>
      <x:c r="E366" s="174" t="str">
        <x:v>P3 — Medium</x:v>
      </x:c>
      <x:c r="F366" s="174" t="str">
        <x:v>Pending</x:v>
      </x:c>
      <x:c r="G366" s="174" t="str">
        <x:v>Title/abstract identify an explicit tactical/public-safety context and readiness domain; retain for full-text assessment.</x:v>
      </x:c>
      <x:c r="H366" s="174" t="str">
        <x:v>Obtain and review lawful full text; confirm human adjudication; then select a design-specific appraisal instrument.</x:v>
      </x:c>
      <x:c r="I366" s="174"/>
      <x:c r="J366" s="174" t="str">
        <x:v>A — Core</x:v>
      </x:c>
      <x:c r="K366" s="174" t="str">
        <x:v>IDENTIFIED</x:v>
      </x:c>
      <x:c r="L366" s="174" t="str">
        <x:v>Assessment of Changes in Executive Functions and Attention of Cadets as a Result of Military Parachute Jumping.</x:v>
      </x:c>
      <x:c r="M366" s="174"/>
      <x:c r="N366" s="174" t="str">
        <x:v>Jamro, Dariusz; Kociuba, Marek; Lachowicz, Maciej; Korytko, Pawel; Zurek, Grzegorz</x:v>
      </x:c>
      <x:c r="O366" s="176" t="n">
        <x:v>2025</x:v>
      </x:c>
      <x:c r="P366" s="174" t="str">
        <x:v>Brain sciences</x:v>
      </x:c>
      <x:c r="Q366" s="174" t="str">
        <x:v>Journal Article</x:v>
      </x:c>
      <x:c r="R366" s="174" t="str">
        <x:v>Unclear</x:v>
      </x:c>
      <x:c r="S366" s="174" t="str">
        <x:v>Unknown</x:v>
      </x:c>
      <x:c r="T366" s="174" t="str">
        <x:v>eng</x:v>
      </x:c>
      <x:c r="U366" s="174" t="str">
        <x:v>https://pubmed.ncbi.nlm.nih.gov/39851452/</x:v>
      </x:c>
      <x:c r="V366" s="174" t="str">
        <x:v>10.3390/brainsci15010085</x:v>
      </x:c>
      <x:c r="W366" s="175" t="str">
        <x:f>IF(V366="","",LOWER(SUBSTITUTE(SUBSTITUTE(SUBSTITUTE(SUBSTITUTE(TRIM(V366),"https://doi.org/",""),"http://doi.org/",""),"https://dx.doi.org/",""),"doi:","")))</x:f>
        <x:v>10.3390/brainsci15010085</x:v>
      </x:c>
      <x:c r="X366" s="174" t="str">
        <x:v>39851452</x:v>
      </x:c>
      <x:c r="Y366" s="174" t="str">
        <x:v>PMC11763684</x:v>
      </x:c>
      <x:c r="Z366" s="174"/>
      <x:c r="AA366" s="174" t="str">
        <x:v>PubMed/MEDLINE</x:v>
      </x:c>
      <x:c r="AB366" s="174" t="str">
        <x:v>PUBMED-A-v1.0-2026-08-28</x:v>
      </x:c>
      <x:c r="AC366" s="174" t="str">
        <x:v>SP-PUBMED-A-20260828</x:v>
      </x:c>
      <x:c r="AD366" s="177" t="n">
        <x:v>46262</x:v>
      </x:c>
      <x:c r="AE366" s="177" t="n">
        <x:v>46272</x:v>
      </x:c>
      <x:c r="AF366" s="174" t="str">
        <x:v>PBIXDHP6</x:v>
      </x:c>
      <x:c r="AG366" s="174"/>
      <x:c r="AH366" s="174" t="str">
        <x:v>Tactical Athlete → Operational Readiness Brazil</x:v>
      </x:c>
      <x:c r="AI366" s="174" t="str">
        <x:v>evidence-family:A</x:v>
      </x:c>
      <x:c r="AJ366" s="174"/>
      <x:c r="AK366" s="175" t="str">
        <x:f>IF(AJ366="","",IF(OR(LOWER(AJ366)="brazil",LOWER(AJ366)="brasil"),"Yes","No"))</x:f>
      </x:c>
      <x:c r="AL366" s="174"/>
      <x:c r="AM366" s="174"/>
      <x:c r="AN366" s="174"/>
      <x:c r="AO366" s="178"/>
      <x:c r="AP366" s="174"/>
      <x:c r="AQ366" s="174"/>
      <x:c r="AR366" s="174"/>
      <x:c r="AS366" s="174"/>
      <x:c r="AT366" s="174"/>
      <x:c r="AU366" s="174"/>
      <x:c r="AV366" s="174"/>
      <x:c r="AW366" s="174"/>
      <x:c r="AX366" s="174"/>
      <x:c r="AY366" s="174"/>
      <x:c r="AZ366" s="174"/>
      <x:c r="BA366" s="174"/>
      <x:c r="BB366" s="174"/>
      <x:c r="BC366" s="174"/>
      <x:c r="BD366" s="174"/>
      <x:c r="BE366" s="174"/>
      <x:c r="BF366" s="174"/>
      <x:c r="BG366" s="174"/>
      <x:c r="BH366" s="174"/>
      <x:c r="BI366" s="174"/>
      <x:c r="BJ366" s="174"/>
      <x:c r="BK366" s="174"/>
      <x:c r="BL366" s="174"/>
      <x:c r="BM366" s="174"/>
      <x:c r="BN366" s="174"/>
      <x:c r="BO366" s="174"/>
      <x:c r="BP366" s="174"/>
      <x:c r="BQ366" s="174"/>
      <x:c r="BR366" s="174"/>
      <x:c r="BS366" s="174"/>
      <x:c r="BT366" s="174"/>
      <x:c r="BU366" s="174"/>
      <x:c r="BV366" s="174"/>
      <x:c r="BW366" s="174"/>
      <x:c r="BX366" s="174"/>
      <x:c r="BY366" s="174"/>
      <x:c r="BZ366" s="174"/>
      <x:c r="CA366" s="174"/>
      <x:c r="CB366" s="174"/>
      <x:c r="CC366" s="174"/>
      <x:c r="CD366" s="174"/>
      <x:c r="CE366" s="174"/>
      <x:c r="CF366" s="174"/>
      <x:c r="CG366" s="174"/>
      <x:c r="CH366" s="174"/>
      <x:c r="CI366" s="179"/>
      <x:c r="CJ366" s="174" t="str">
        <x:v>Yes</x:v>
      </x:c>
      <x:c r="CK366" s="174" t="str">
        <x:v>Yes</x:v>
      </x:c>
      <x:c r="CL366" s="174" t="str">
        <x:v>Yes</x:v>
      </x:c>
      <x:c r="CM366" s="174" t="str">
        <x:v>Clear</x:v>
      </x:c>
      <x:c r="CN366" s="174" t="str">
        <x:v>Verified — clear</x:v>
      </x:c>
      <x:c r="CO366" s="177" t="n">
        <x:v>46272</x:v>
      </x:c>
      <x:c r="CP366" s="174" t="str">
        <x:v>https://pubmed.ncbi.nlm.nih.gov/39851452/</x:v>
      </x:c>
      <x:c r="CQ366" s="174"/>
      <x:c r="CR366" s="174"/>
      <x:c r="CS366" s="174"/>
      <x:c r="CT366" s="174"/>
      <x:c r="CU366" s="176"/>
      <x:c r="CV366" s="176"/>
      <x:c r="CW366" s="176"/>
      <x:c r="CX366" s="176"/>
      <x:c r="CY366" s="176"/>
      <x:c r="CZ366" s="176"/>
      <x:c r="DA366" s="176"/>
      <x:c r="DB366" s="175" t="str">
        <x:f>IF(L366="","",IF(AND(COUNT(CU366:DA366)=7,OR(CU366=0,CU366=1,CU366=2),OR(CV366=0,CV366=1,CV366=2),OR(CW366=0,CW366=1,CW366=2),OR(CX366=0,CX366=1,CX366=2),OR(CY366=0,CY366=1,CY366=2),OR(CZ366=0,CZ366=1,CZ366=2),OR(DA366=0,DA366=1,DA366=2)),SUM(CU366:DA366),""))</x:f>
      </x:c>
      <x:c r="DC366" s="180" t="str">
        <x:f>IF(DB366="","",ROUND(DB366/14*10,1))</x:f>
      </x:c>
      <x:c r="DD366" s="174" t="str">
        <x:v>Pending</x:v>
      </x:c>
      <x:c r="DE366" s="175" t="str">
        <x:f>IF(L366="","",IF(DC366="","Pending",IF(DD366="Yes","CONDITIONAL — safety override",IF(DC366&gt;=8,"HIGH",IF(DC366&gt;=5,"CONDITIONAL","LOW")))))</x:f>
        <x:v>Pending</x:v>
      </x:c>
      <x:c r="DF366" s="174" t="str">
        <x:v>Pending screening and full-text appraisal; no transferability judgment made at identification.</x:v>
      </x:c>
      <x:c r="DG366" s="174"/>
      <x:c r="DH366" s="174"/>
      <x:c r="DI366" s="174"/>
      <x:c r="DJ366" s="174"/>
      <x:c r="DK366" s="174"/>
      <x:c r="DL366" s="174"/>
      <x:c r="DM366" s="174"/>
      <x:c r="DN366" s="174"/>
      <x:c r="DO366" s="174"/>
      <x:c r="DP366" s="174"/>
      <x:c r="DQ366" s="174"/>
      <x:c r="DR366" s="174"/>
      <x:c r="DS366" s="174"/>
      <x:c r="DT366" s="174"/>
      <x:c r="DU366" s="174"/>
      <x:c r="DV366" s="174"/>
      <x:c r="DW366" s="174"/>
      <x:c r="DX366" s="174"/>
      <x:c r="DY366" s="174"/>
      <x:c r="DZ366" s="174" t="str">
        <x:v>Title/abstract screening alone does not establish effectiveness, causality, methodological quality, transferability to Brazilian public safety or an institutional recommendation.</x:v>
      </x:c>
      <x:c r="EA366" s="174" t="str">
        <x:v>Pending</x:v>
      </x:c>
      <x:c r="EB366" s="175" t="str">
        <x:f>IF(L366="","",IF(EC366="READY","Yes","No / Pending"))</x:f>
        <x:v>No / Pending</x:v>
      </x:c>
      <x:c r="EC366" s="174" t="str">
        <x:f>IF(L366="","",IF(OR(ISNUMBER(SEARCH("Retracted Publication",Q366)),CM366="Retracted",CN366="Retracted",CM366="Expression of Concern",CN366="Expression of Concern",F366="Not used",CG366="Critical",CH366="High",CH366="Critical"),"BLOCKED — integrity or use restriction",IF(AND(CJ366="Yes",CK366="Yes",CL366="Yes"),IF(AND(CM366="Clear",CN366="Verified — clear"),IF(AND(AND(LEN(TRIM(CF366))&gt;0,LEFT(LOWER(TRIM(CF366)),7)&lt;&gt;"pending"),OR(CG366="High",CG366="Moderate"),OR(CH366="Low",CH366="Some concerns",CH366="Not applicable")),IF(AND(DD366="No",OR(DE366="HIGH",DE366="CONDITIONAL"),AND(LEN(TRIM(DF366))&gt;0,LEFT(LOWER(TRIM(DF366)),7)&lt;&gt;"pending")),IF(AND(AND(LEN(TRIM(DT366))&gt;0,LEFT(LOWER(TRIM(DT366)),7)&lt;&gt;"pending"),AND(LEN(TRIM(DU366))&gt;0,LEFT(LOWER(TRIM(DU366)),7)&lt;&gt;"pending"),OR(AND(LEN(TRIM(DV366))&gt;0,LEFT(LOWER(TRIM(DV366)),7)&lt;&gt;"pending"),AND(LEN(TRIM(DW366))&gt;0,LEFT(LOWER(TRIM(DW366)),7)&lt;&gt;"pending")),AND(LEN(TRIM(DX366))&gt;0,LEFT(LOWER(TRIM(DX366)),7)&lt;&gt;"pending")),IF(AND(F366="Claim-ready",OR(EA366="Strong",EA366="Moderate"),AND(LEN(TRIM(G366))&gt;0,LEFT(LOWER(TRIM(G366)),7)&lt;&gt;"pending"),G366&lt;&gt;"No substantive use decision is permitted from identification metadata alone.",AND(LEN(TRIM(DZ366))&gt;0,LEFT(LOWER(TRIM(DZ366)),7)&lt;&gt;"pending"),DZ366&lt;&gt;"Identification metadata alone does not permit any substantive scientific, causal, operational, or institutional claim.",AND(LEN(TRIM(EI366))&gt;0,LEFT(LOWER(TRIM(EI366)),7)&lt;&gt;"pending"),ISNUMBER(EH366),EH366&gt;0),"READY","PENDING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6" s="174" t="str">
        <x:v>Pending</x:v>
      </x:c>
      <x:c r="EE366" s="174"/>
      <x:c r="EF366" s="174" t="str">
        <x:v>Pending</x:v>
      </x:c>
      <x:c r="EG366" s="174" t="str">
        <x:v>Pending</x:v>
      </x:c>
      <x:c r="EH366" s="177"/>
      <x:c r="EI366" s="500"/>
      <x:c r="EJ366" s="174"/>
      <x:c r="EK366" s="174" t="str">
        <x:v>Pending</x:v>
      </x:c>
      <x:c r="EL366" s="177" t="n">
        <x:v>46272</x:v>
      </x:c>
      <x:c r="EM366" s="174" t="str">
        <x:v>Production PubMed record imported and reconciled to Zotero item PBIXDHP6;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6" s="181" t="n">
        <x:f>IF(L366="","",(IF(N366&lt;&gt;"",1,0)+IF(O366&lt;&gt;"",1,0)+IF(AJ366&lt;&gt;"",1,0)+IF(AU366&lt;&gt;"",1,0)+IF(BE366&lt;&gt;"",1,0)+IF(CF366&lt;&gt;"",1,0)+IF(CJ366="Yes",1,0)+IF(CL366="Yes",1,0)+IF(DE366&lt;&gt;"Pending",1,0)+IF(F366&lt;&gt;"",1,0)+IF(DZ366&lt;&gt;"",1,0)+IF(EI366&lt;&gt;"",1,0))/12)</x:f>
        <x:v>0.5</x:v>
      </x:c>
    </x:row>
    <x:row r="367">
      <x:c r="A367" s="175" t="str">
        <x:v>EV-0364</x:v>
      </x:c>
      <x:c r="B367" s="174" t="str">
        <x:v>Integrity check</x:v>
      </x:c>
      <x:c r="C367" s="175" t="str">
        <x:f>IF(L367="","",IF(LEFT(EC367,7)="BLOCKED","🔴 Do not use for conclusion",IF(EB367="Yes","🟢 Claim-ready","🟡 Caution / context")))</x:f>
        <x:v>🟡 Caution / context</x:v>
      </x:c>
      <x:c r="D367" s="174" t="str">
        <x:f>IF(L367="","",EC367)</x:f>
        <x:v>PENDING — appropriate appraisal</x:v>
      </x:c>
      <x:c r="E367" s="174" t="str">
        <x:v>P3 — Medium</x:v>
      </x:c>
      <x:c r="F367" s="174" t="str">
        <x:v>Pending</x:v>
      </x:c>
      <x:c r="G367" s="174" t="str">
        <x:v>Title/abstract identify an explicit tactical/public-safety context and readiness domain; retain for full-text assessment.</x:v>
      </x:c>
      <x:c r="H367" s="174" t="str">
        <x:v>Obtain and review lawful full text; confirm human adjudication; then select a design-specific appraisal instrument.</x:v>
      </x:c>
      <x:c r="I367" s="174"/>
      <x:c r="J367" s="174" t="str">
        <x:v>A — Core</x:v>
      </x:c>
      <x:c r="K367" s="174" t="str">
        <x:v>IDENTIFIED</x:v>
      </x:c>
      <x:c r="L367" s="174" t="str">
        <x:v>Exploring the Interplay of Handgrip Neuromuscular, Morphological, and Psychological Characteristics in Tactical Athletes and General Population: Gender- and Occupation-Based Specific Patterns.</x:v>
      </x:c>
      <x:c r="M367" s="174"/>
      <x:c r="N367" s="174" t="str">
        <x:v>Milosevic, Milos M; Koropanovski, Nenad; Vukovic, Marko; Bozovic, Branislav; Kukic, Filip; Mudric, Milos R; Stamatis, Andreas; Dopsaj, Milivoj</x:v>
      </x:c>
      <x:c r="O367" s="176" t="n">
        <x:v>2025</x:v>
      </x:c>
      <x:c r="P367" s="174" t="str">
        <x:v>Journal of functional morphology and kinesiology</x:v>
      </x:c>
      <x:c r="Q367" s="174" t="str">
        <x:v>Journal Article</x:v>
      </x:c>
      <x:c r="R367" s="174" t="str">
        <x:v>Unclear</x:v>
      </x:c>
      <x:c r="S367" s="174" t="str">
        <x:v>Unknown</x:v>
      </x:c>
      <x:c r="T367" s="174" t="str">
        <x:v>eng</x:v>
      </x:c>
      <x:c r="U367" s="174" t="str">
        <x:v>https://pubmed.ncbi.nlm.nih.gov/39846663/</x:v>
      </x:c>
      <x:c r="V367" s="174" t="str">
        <x:v>10.3390/jfmk10010022</x:v>
      </x:c>
      <x:c r="W367" s="175" t="str">
        <x:f>IF(V367="","",LOWER(SUBSTITUTE(SUBSTITUTE(SUBSTITUTE(SUBSTITUTE(TRIM(V367),"https://doi.org/",""),"http://doi.org/",""),"https://dx.doi.org/",""),"doi:","")))</x:f>
        <x:v>10.3390/jfmk10010022</x:v>
      </x:c>
      <x:c r="X367" s="174" t="str">
        <x:v>39846663</x:v>
      </x:c>
      <x:c r="Y367" s="174" t="str">
        <x:v>PMC11755586</x:v>
      </x:c>
      <x:c r="Z367" s="174"/>
      <x:c r="AA367" s="174" t="str">
        <x:v>PubMed/MEDLINE</x:v>
      </x:c>
      <x:c r="AB367" s="174" t="str">
        <x:v>PUBMED-A-v1.0-2026-08-28</x:v>
      </x:c>
      <x:c r="AC367" s="174" t="str">
        <x:v>SP-PUBMED-A-20260828</x:v>
      </x:c>
      <x:c r="AD367" s="177" t="n">
        <x:v>46262</x:v>
      </x:c>
      <x:c r="AE367" s="177" t="n">
        <x:v>46272</x:v>
      </x:c>
      <x:c r="AF367" s="174" t="str">
        <x:v>E3UN9A3Q</x:v>
      </x:c>
      <x:c r="AG367" s="174"/>
      <x:c r="AH367" s="174" t="str">
        <x:v>Tactical Athlete → Operational Readiness Brazil</x:v>
      </x:c>
      <x:c r="AI367" s="174" t="str">
        <x:v>evidence-family:A</x:v>
      </x:c>
      <x:c r="AJ367" s="174"/>
      <x:c r="AK367" s="175" t="str">
        <x:f>IF(AJ367="","",IF(OR(LOWER(AJ367)="brazil",LOWER(AJ367)="brasil"),"Yes","No"))</x:f>
      </x:c>
      <x:c r="AL367" s="174"/>
      <x:c r="AM367" s="174"/>
      <x:c r="AN367" s="174"/>
      <x:c r="AO367" s="178"/>
      <x:c r="AP367" s="174"/>
      <x:c r="AQ367" s="174"/>
      <x:c r="AR367" s="174"/>
      <x:c r="AS367" s="174"/>
      <x:c r="AT367" s="174"/>
      <x:c r="AU367" s="174"/>
      <x:c r="AV367" s="174"/>
      <x:c r="AW367" s="174"/>
      <x:c r="AX367" s="174"/>
      <x:c r="AY367" s="174"/>
      <x:c r="AZ367" s="174"/>
      <x:c r="BA367" s="174"/>
      <x:c r="BB367" s="174"/>
      <x:c r="BC367" s="174"/>
      <x:c r="BD367" s="174"/>
      <x:c r="BE367" s="174"/>
      <x:c r="BF367" s="174"/>
      <x:c r="BG367" s="174"/>
      <x:c r="BH367" s="174"/>
      <x:c r="BI367" s="174"/>
      <x:c r="BJ367" s="174"/>
      <x:c r="BK367" s="174"/>
      <x:c r="BL367" s="174"/>
      <x:c r="BM367" s="174"/>
      <x:c r="BN367" s="174"/>
      <x:c r="BO367" s="174"/>
      <x:c r="BP367" s="174"/>
      <x:c r="BQ367" s="174"/>
      <x:c r="BR367" s="174"/>
      <x:c r="BS367" s="174"/>
      <x:c r="BT367" s="174"/>
      <x:c r="BU367" s="174"/>
      <x:c r="BV367" s="174"/>
      <x:c r="BW367" s="174"/>
      <x:c r="BX367" s="174"/>
      <x:c r="BY367" s="174"/>
      <x:c r="BZ367" s="174"/>
      <x:c r="CA367" s="174"/>
      <x:c r="CB367" s="174"/>
      <x:c r="CC367" s="174"/>
      <x:c r="CD367" s="174"/>
      <x:c r="CE367" s="174"/>
      <x:c r="CF367" s="174"/>
      <x:c r="CG367" s="174"/>
      <x:c r="CH367" s="174"/>
      <x:c r="CI367" s="179"/>
      <x:c r="CJ367" s="174" t="str">
        <x:v>Yes</x:v>
      </x:c>
      <x:c r="CK367" s="174" t="str">
        <x:v>Yes</x:v>
      </x:c>
      <x:c r="CL367" s="174" t="str">
        <x:v>Yes</x:v>
      </x:c>
      <x:c r="CM367" s="174" t="str">
        <x:v>Clear</x:v>
      </x:c>
      <x:c r="CN367" s="174" t="str">
        <x:v>Verified — clear</x:v>
      </x:c>
      <x:c r="CO367" s="177" t="n">
        <x:v>46272</x:v>
      </x:c>
      <x:c r="CP367" s="174" t="str">
        <x:v>https://pubmed.ncbi.nlm.nih.gov/39846663/</x:v>
      </x:c>
      <x:c r="CQ367" s="174"/>
      <x:c r="CR367" s="174"/>
      <x:c r="CS367" s="174"/>
      <x:c r="CT367" s="174"/>
      <x:c r="CU367" s="176"/>
      <x:c r="CV367" s="176"/>
      <x:c r="CW367" s="176"/>
      <x:c r="CX367" s="176"/>
      <x:c r="CY367" s="176"/>
      <x:c r="CZ367" s="176"/>
      <x:c r="DA367" s="176"/>
      <x:c r="DB367" s="175" t="str">
        <x:f>IF(L367="","",IF(AND(COUNT(CU367:DA367)=7,OR(CU367=0,CU367=1,CU367=2),OR(CV367=0,CV367=1,CV367=2),OR(CW367=0,CW367=1,CW367=2),OR(CX367=0,CX367=1,CX367=2),OR(CY367=0,CY367=1,CY367=2),OR(CZ367=0,CZ367=1,CZ367=2),OR(DA367=0,DA367=1,DA367=2)),SUM(CU367:DA367),""))</x:f>
      </x:c>
      <x:c r="DC367" s="180" t="str">
        <x:f>IF(DB367="","",ROUND(DB367/14*10,1))</x:f>
      </x:c>
      <x:c r="DD367" s="174" t="str">
        <x:v>Pending</x:v>
      </x:c>
      <x:c r="DE367" s="175" t="str">
        <x:f>IF(L367="","",IF(DC367="","Pending",IF(DD367="Yes","CONDITIONAL — safety override",IF(DC367&gt;=8,"HIGH",IF(DC367&gt;=5,"CONDITIONAL","LOW")))))</x:f>
        <x:v>Pending</x:v>
      </x:c>
      <x:c r="DF367" s="174" t="str">
        <x:v>Pending screening and full-text appraisal; no transferability judgment made at identification.</x:v>
      </x:c>
      <x:c r="DG367" s="174"/>
      <x:c r="DH367" s="174"/>
      <x:c r="DI367" s="174"/>
      <x:c r="DJ367" s="174"/>
      <x:c r="DK367" s="174"/>
      <x:c r="DL367" s="174"/>
      <x:c r="DM367" s="174"/>
      <x:c r="DN367" s="174"/>
      <x:c r="DO367" s="174"/>
      <x:c r="DP367" s="174"/>
      <x:c r="DQ367" s="174"/>
      <x:c r="DR367" s="174"/>
      <x:c r="DS367" s="174"/>
      <x:c r="DT367" s="174"/>
      <x:c r="DU367" s="174"/>
      <x:c r="DV367" s="174"/>
      <x:c r="DW367" s="174"/>
      <x:c r="DX367" s="174"/>
      <x:c r="DY367" s="174"/>
      <x:c r="DZ367" s="174" t="str">
        <x:v>Title/abstract screening alone does not establish effectiveness, causality, methodological quality, transferability to Brazilian public safety or an institutional recommendation.</x:v>
      </x:c>
      <x:c r="EA367" s="174" t="str">
        <x:v>Pending</x:v>
      </x:c>
      <x:c r="EB367" s="175" t="str">
        <x:f>IF(L367="","",IF(EC367="READY","Yes","No / Pending"))</x:f>
        <x:v>No / Pending</x:v>
      </x:c>
      <x:c r="EC367" s="174" t="str">
        <x:f>IF(L367="","",IF(OR(ISNUMBER(SEARCH("Retracted Publication",Q367)),CM367="Retracted",CN367="Retracted",CM367="Expression of Concern",CN367="Expression of Concern",F367="Not used",CG367="Critical",CH367="High",CH367="Critical"),"BLOCKED — integrity or use restriction",IF(AND(CJ367="Yes",CK367="Yes",CL367="Yes"),IF(AND(CM367="Clear",CN367="Verified — clear"),IF(AND(AND(LEN(TRIM(CF367))&gt;0,LEFT(LOWER(TRIM(CF367)),7)&lt;&gt;"pending"),OR(CG367="High",CG367="Moderate"),OR(CH367="Low",CH367="Some concerns",CH367="Not applicable")),IF(AND(DD367="No",OR(DE367="HIGH",DE367="CONDITIONAL"),AND(LEN(TRIM(DF367))&gt;0,LEFT(LOWER(TRIM(DF367)),7)&lt;&gt;"pending")),IF(AND(AND(LEN(TRIM(DT367))&gt;0,LEFT(LOWER(TRIM(DT367)),7)&lt;&gt;"pending"),AND(LEN(TRIM(DU367))&gt;0,LEFT(LOWER(TRIM(DU367)),7)&lt;&gt;"pending"),OR(AND(LEN(TRIM(DV367))&gt;0,LEFT(LOWER(TRIM(DV367)),7)&lt;&gt;"pending"),AND(LEN(TRIM(DW367))&gt;0,LEFT(LOWER(TRIM(DW367)),7)&lt;&gt;"pending")),AND(LEN(TRIM(DX367))&gt;0,LEFT(LOWER(TRIM(DX367)),7)&lt;&gt;"pending")),IF(AND(F367="Claim-ready",OR(EA367="Strong",EA367="Moderate"),AND(LEN(TRIM(G367))&gt;0,LEFT(LOWER(TRIM(G367)),7)&lt;&gt;"pending"),G367&lt;&gt;"No substantive use decision is permitted from identification metadata alone.",AND(LEN(TRIM(DZ367))&gt;0,LEFT(LOWER(TRIM(DZ367)),7)&lt;&gt;"pending"),DZ367&lt;&gt;"Identification metadata alone does not permit any substantive scientific, causal, operational, or institutional claim.",AND(LEN(TRIM(EI367))&gt;0,LEFT(LOWER(TRIM(EI367)),7)&lt;&gt;"pending"),ISNUMBER(EH367),EH367&gt;0),"READY","PENDING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7" s="174" t="str">
        <x:v>Pending</x:v>
      </x:c>
      <x:c r="EE367" s="174"/>
      <x:c r="EF367" s="174" t="str">
        <x:v>Pending</x:v>
      </x:c>
      <x:c r="EG367" s="174" t="str">
        <x:v>Pending</x:v>
      </x:c>
      <x:c r="EH367" s="177"/>
      <x:c r="EI367" s="500"/>
      <x:c r="EJ367" s="174"/>
      <x:c r="EK367" s="174" t="str">
        <x:v>Pending</x:v>
      </x:c>
      <x:c r="EL367" s="177" t="n">
        <x:v>46272</x:v>
      </x:c>
      <x:c r="EM367" s="174" t="str">
        <x:v>Production PubMed record imported and reconciled to Zotero item E3UN9A3Q;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7" s="181" t="n">
        <x:f>IF(L367="","",(IF(N367&lt;&gt;"",1,0)+IF(O367&lt;&gt;"",1,0)+IF(AJ367&lt;&gt;"",1,0)+IF(AU367&lt;&gt;"",1,0)+IF(BE367&lt;&gt;"",1,0)+IF(CF367&lt;&gt;"",1,0)+IF(CJ367="Yes",1,0)+IF(CL367="Yes",1,0)+IF(DE367&lt;&gt;"Pending",1,0)+IF(F367&lt;&gt;"",1,0)+IF(DZ367&lt;&gt;"",1,0)+IF(EI367&lt;&gt;"",1,0))/12)</x:f>
        <x:v>0.5</x:v>
      </x:c>
    </x:row>
    <x:row r="368">
      <x:c r="A368" s="175" t="str">
        <x:v>EV-0365</x:v>
      </x:c>
      <x:c r="B368" s="174" t="str">
        <x:v>Integrity check</x:v>
      </x:c>
      <x:c r="C368" s="175" t="str">
        <x:f>IF(L368="","",IF(LEFT(EC368,7)="BLOCKED","🔴 Do not use for conclusion",IF(EB368="Yes","🟢 Claim-ready","🟡 Caution / context")))</x:f>
        <x:v>🟡 Caution / context</x:v>
      </x:c>
      <x:c r="D368" s="174" t="str">
        <x:f>IF(L368="","",EC368)</x:f>
        <x:v>PENDING — appropriate appraisal</x:v>
      </x:c>
      <x:c r="E368" s="174" t="str">
        <x:v>P3 — Medium</x:v>
      </x:c>
      <x:c r="F368" s="174" t="str">
        <x:v>Pending</x:v>
      </x:c>
      <x:c r="G368" s="174" t="str">
        <x:v>Title/abstract identify an explicit tactical/public-safety context and readiness domain; retain for full-text assessment.</x:v>
      </x:c>
      <x:c r="H368" s="174" t="str">
        <x:v>Obtain and review lawful full text; confirm human adjudication; then select a design-specific appraisal instrument.</x:v>
      </x:c>
      <x:c r="I368" s="174"/>
      <x:c r="J368" s="174" t="str">
        <x:v>A — Core</x:v>
      </x:c>
      <x:c r="K368" s="174" t="str">
        <x:v>IDENTIFIED</x:v>
      </x:c>
      <x:c r="L368" s="174" t="str">
        <x:v>Insights Into the Health of Postpartum Airmen From the U.S. Air Force Fitness Database.</x:v>
      </x:c>
      <x:c r="M368" s="174"/>
      <x:c r="N368" s="174" t="str">
        <x:v>Frost, Melanie J; Boeke, Danielle K; Flerlage, Erin M; Nores, Brittaney R; Amos, Eric J; Baumgartner, Neal</x:v>
      </x:c>
      <x:c r="O368" s="176" t="n">
        <x:v>2025</x:v>
      </x:c>
      <x:c r="P368" s="174" t="str">
        <x:v>Military medicine</x:v>
      </x:c>
      <x:c r="Q368" s="174" t="str">
        <x:v>Journal Article</x:v>
      </x:c>
      <x:c r="R368" s="174" t="str">
        <x:v>Unclear</x:v>
      </x:c>
      <x:c r="S368" s="174" t="str">
        <x:v>Unknown</x:v>
      </x:c>
      <x:c r="T368" s="174" t="str">
        <x:v>eng</x:v>
      </x:c>
      <x:c r="U368" s="174" t="str">
        <x:v>https://pubmed.ncbi.nlm.nih.gov/39841580/</x:v>
      </x:c>
      <x:c r="V368" s="174" t="str">
        <x:v>10.1093/milmed/usaf006</x:v>
      </x:c>
      <x:c r="W368" s="175" t="str">
        <x:f>IF(V368="","",LOWER(SUBSTITUTE(SUBSTITUTE(SUBSTITUTE(SUBSTITUTE(TRIM(V368),"https://doi.org/",""),"http://doi.org/",""),"https://dx.doi.org/",""),"doi:","")))</x:f>
        <x:v>10.1093/milmed/usaf006</x:v>
      </x:c>
      <x:c r="X368" s="174" t="str">
        <x:v>39841580</x:v>
      </x:c>
      <x:c r="Y368" s="174" t="str"/>
      <x:c r="Z368" s="174"/>
      <x:c r="AA368" s="174" t="str">
        <x:v>PubMed/MEDLINE</x:v>
      </x:c>
      <x:c r="AB368" s="174" t="str">
        <x:v>PUBMED-A-v1.0-2026-08-28</x:v>
      </x:c>
      <x:c r="AC368" s="174" t="str">
        <x:v>SP-PUBMED-A-20260828</x:v>
      </x:c>
      <x:c r="AD368" s="177" t="n">
        <x:v>46262</x:v>
      </x:c>
      <x:c r="AE368" s="177" t="n">
        <x:v>46272</x:v>
      </x:c>
      <x:c r="AF368" s="174" t="str">
        <x:v>VVGIGZ3A</x:v>
      </x:c>
      <x:c r="AG368" s="174"/>
      <x:c r="AH368" s="174" t="str">
        <x:v>Tactical Athlete → Operational Readiness Brazil</x:v>
      </x:c>
      <x:c r="AI368" s="174" t="str">
        <x:v>evidence-family:A</x:v>
      </x:c>
      <x:c r="AJ368" s="174"/>
      <x:c r="AK368" s="175" t="str">
        <x:f>IF(AJ368="","",IF(OR(LOWER(AJ368)="brazil",LOWER(AJ368)="brasil"),"Yes","No"))</x:f>
      </x:c>
      <x:c r="AL368" s="174"/>
      <x:c r="AM368" s="174"/>
      <x:c r="AN368" s="174"/>
      <x:c r="AO368" s="178"/>
      <x:c r="AP368" s="174"/>
      <x:c r="AQ368" s="174"/>
      <x:c r="AR368" s="174"/>
      <x:c r="AS368" s="174"/>
      <x:c r="AT368" s="174"/>
      <x:c r="AU368" s="174"/>
      <x:c r="AV368" s="174"/>
      <x:c r="AW368" s="174"/>
      <x:c r="AX368" s="174"/>
      <x:c r="AY368" s="174"/>
      <x:c r="AZ368" s="174"/>
      <x:c r="BA368" s="174"/>
      <x:c r="BB368" s="174"/>
      <x:c r="BC368" s="174"/>
      <x:c r="BD368" s="174"/>
      <x:c r="BE368" s="174"/>
      <x:c r="BF368" s="174"/>
      <x:c r="BG368" s="174"/>
      <x:c r="BH368" s="174"/>
      <x:c r="BI368" s="174"/>
      <x:c r="BJ368" s="174"/>
      <x:c r="BK368" s="174"/>
      <x:c r="BL368" s="174"/>
      <x:c r="BM368" s="174"/>
      <x:c r="BN368" s="174"/>
      <x:c r="BO368" s="174"/>
      <x:c r="BP368" s="174"/>
      <x:c r="BQ368" s="174"/>
      <x:c r="BR368" s="174"/>
      <x:c r="BS368" s="174"/>
      <x:c r="BT368" s="174"/>
      <x:c r="BU368" s="174"/>
      <x:c r="BV368" s="174"/>
      <x:c r="BW368" s="174"/>
      <x:c r="BX368" s="174"/>
      <x:c r="BY368" s="174"/>
      <x:c r="BZ368" s="174"/>
      <x:c r="CA368" s="174"/>
      <x:c r="CB368" s="174"/>
      <x:c r="CC368" s="174"/>
      <x:c r="CD368" s="174"/>
      <x:c r="CE368" s="174"/>
      <x:c r="CF368" s="174"/>
      <x:c r="CG368" s="174"/>
      <x:c r="CH368" s="174"/>
      <x:c r="CI368" s="179"/>
      <x:c r="CJ368" s="174" t="str">
        <x:v>Yes</x:v>
      </x:c>
      <x:c r="CK368" s="174" t="str">
        <x:v>Yes</x:v>
      </x:c>
      <x:c r="CL368" s="174" t="str">
        <x:v>Yes</x:v>
      </x:c>
      <x:c r="CM368" s="174" t="str">
        <x:v>Clear</x:v>
      </x:c>
      <x:c r="CN368" s="174" t="str">
        <x:v>Verified — clear</x:v>
      </x:c>
      <x:c r="CO368" s="177" t="n">
        <x:v>46272</x:v>
      </x:c>
      <x:c r="CP368" s="174" t="str">
        <x:v>https://pubmed.ncbi.nlm.nih.gov/39841580/</x:v>
      </x:c>
      <x:c r="CQ368" s="174"/>
      <x:c r="CR368" s="174"/>
      <x:c r="CS368" s="174"/>
      <x:c r="CT368" s="174"/>
      <x:c r="CU368" s="176"/>
      <x:c r="CV368" s="176"/>
      <x:c r="CW368" s="176"/>
      <x:c r="CX368" s="176"/>
      <x:c r="CY368" s="176"/>
      <x:c r="CZ368" s="176"/>
      <x:c r="DA368" s="176"/>
      <x:c r="DB368" s="175" t="str">
        <x:f>IF(L368="","",IF(AND(COUNT(CU368:DA368)=7,OR(CU368=0,CU368=1,CU368=2),OR(CV368=0,CV368=1,CV368=2),OR(CW368=0,CW368=1,CW368=2),OR(CX368=0,CX368=1,CX368=2),OR(CY368=0,CY368=1,CY368=2),OR(CZ368=0,CZ368=1,CZ368=2),OR(DA368=0,DA368=1,DA368=2)),SUM(CU368:DA368),""))</x:f>
      </x:c>
      <x:c r="DC368" s="180" t="str">
        <x:f>IF(DB368="","",ROUND(DB368/14*10,1))</x:f>
      </x:c>
      <x:c r="DD368" s="174" t="str">
        <x:v>Pending</x:v>
      </x:c>
      <x:c r="DE368" s="175" t="str">
        <x:f>IF(L368="","",IF(DC368="","Pending",IF(DD368="Yes","CONDITIONAL — safety override",IF(DC368&gt;=8,"HIGH",IF(DC368&gt;=5,"CONDITIONAL","LOW")))))</x:f>
        <x:v>Pending</x:v>
      </x:c>
      <x:c r="DF368" s="174" t="str">
        <x:v>Pending screening and full-text appraisal; no transferability judgment made at identification.</x:v>
      </x:c>
      <x:c r="DG368" s="174"/>
      <x:c r="DH368" s="174"/>
      <x:c r="DI368" s="174"/>
      <x:c r="DJ368" s="174"/>
      <x:c r="DK368" s="174"/>
      <x:c r="DL368" s="174"/>
      <x:c r="DM368" s="174"/>
      <x:c r="DN368" s="174"/>
      <x:c r="DO368" s="174"/>
      <x:c r="DP368" s="174"/>
      <x:c r="DQ368" s="174"/>
      <x:c r="DR368" s="174"/>
      <x:c r="DS368" s="174"/>
      <x:c r="DT368" s="174"/>
      <x:c r="DU368" s="174"/>
      <x:c r="DV368" s="174"/>
      <x:c r="DW368" s="174"/>
      <x:c r="DX368" s="174"/>
      <x:c r="DY368" s="174"/>
      <x:c r="DZ368" s="174" t="str">
        <x:v>Title/abstract screening alone does not establish effectiveness, causality, methodological quality, transferability to Brazilian public safety or an institutional recommendation.</x:v>
      </x:c>
      <x:c r="EA368" s="174" t="str">
        <x:v>Pending</x:v>
      </x:c>
      <x:c r="EB368" s="175" t="str">
        <x:f>IF(L368="","",IF(EC368="READY","Yes","No / Pending"))</x:f>
        <x:v>No / Pending</x:v>
      </x:c>
      <x:c r="EC368" s="174" t="str">
        <x:f>IF(L368="","",IF(OR(ISNUMBER(SEARCH("Retracted Publication",Q368)),CM368="Retracted",CN368="Retracted",CM368="Expression of Concern",CN368="Expression of Concern",F368="Not used",CG368="Critical",CH368="High",CH368="Critical"),"BLOCKED — integrity or use restriction",IF(AND(CJ368="Yes",CK368="Yes",CL368="Yes"),IF(AND(CM368="Clear",CN368="Verified — clear"),IF(AND(AND(LEN(TRIM(CF368))&gt;0,LEFT(LOWER(TRIM(CF368)),7)&lt;&gt;"pending"),OR(CG368="High",CG368="Moderate"),OR(CH368="Low",CH368="Some concerns",CH368="Not applicable")),IF(AND(DD368="No",OR(DE368="HIGH",DE368="CONDITIONAL"),AND(LEN(TRIM(DF368))&gt;0,LEFT(LOWER(TRIM(DF368)),7)&lt;&gt;"pending")),IF(AND(AND(LEN(TRIM(DT368))&gt;0,LEFT(LOWER(TRIM(DT368)),7)&lt;&gt;"pending"),AND(LEN(TRIM(DU368))&gt;0,LEFT(LOWER(TRIM(DU368)),7)&lt;&gt;"pending"),OR(AND(LEN(TRIM(DV368))&gt;0,LEFT(LOWER(TRIM(DV368)),7)&lt;&gt;"pending"),AND(LEN(TRIM(DW368))&gt;0,LEFT(LOWER(TRIM(DW368)),7)&lt;&gt;"pending")),AND(LEN(TRIM(DX368))&gt;0,LEFT(LOWER(TRIM(DX368)),7)&lt;&gt;"pending")),IF(AND(F368="Claim-ready",OR(EA368="Strong",EA368="Moderate"),AND(LEN(TRIM(G368))&gt;0,LEFT(LOWER(TRIM(G368)),7)&lt;&gt;"pending"),G368&lt;&gt;"No substantive use decision is permitted from identification metadata alone.",AND(LEN(TRIM(DZ368))&gt;0,LEFT(LOWER(TRIM(DZ368)),7)&lt;&gt;"pending"),DZ368&lt;&gt;"Identification metadata alone does not permit any substantive scientific, causal, operational, or institutional claim.",AND(LEN(TRIM(EI368))&gt;0,LEFT(LOWER(TRIM(EI368)),7)&lt;&gt;"pending"),ISNUMBER(EH368),EH368&gt;0),"READY","PENDING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8" s="174" t="str">
        <x:v>Pending</x:v>
      </x:c>
      <x:c r="EE368" s="174"/>
      <x:c r="EF368" s="174" t="str">
        <x:v>Pending</x:v>
      </x:c>
      <x:c r="EG368" s="174" t="str">
        <x:v>Pending</x:v>
      </x:c>
      <x:c r="EH368" s="177"/>
      <x:c r="EI368" s="500"/>
      <x:c r="EJ368" s="174"/>
      <x:c r="EK368" s="174" t="str">
        <x:v>Pending</x:v>
      </x:c>
      <x:c r="EL368" s="177" t="n">
        <x:v>46272</x:v>
      </x:c>
      <x:c r="EM368" s="174" t="str">
        <x:v>Production PubMed record imported and reconciled to Zotero item VVGIGZ3A;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68" s="181" t="n">
        <x:f>IF(L368="","",(IF(N368&lt;&gt;"",1,0)+IF(O368&lt;&gt;"",1,0)+IF(AJ368&lt;&gt;"",1,0)+IF(AU368&lt;&gt;"",1,0)+IF(BE368&lt;&gt;"",1,0)+IF(CF368&lt;&gt;"",1,0)+IF(CJ368="Yes",1,0)+IF(CL368="Yes",1,0)+IF(DE368&lt;&gt;"Pending",1,0)+IF(F368&lt;&gt;"",1,0)+IF(DZ368&lt;&gt;"",1,0)+IF(EI368&lt;&gt;"",1,0))/12)</x:f>
        <x:v>0.5</x:v>
      </x:c>
    </x:row>
    <x:row r="369">
      <x:c r="A369" s="175" t="str">
        <x:v>EV-0366</x:v>
      </x:c>
      <x:c r="B369" s="174" t="str">
        <x:v>Integrity check</x:v>
      </x:c>
      <x:c r="C369" s="175" t="str">
        <x:f>IF(L369="","",IF(LEFT(EC369,7)="BLOCKED","🔴 Do not use for conclusion",IF(EB369="Yes","🟢 Claim-ready","🟡 Caution / context")))</x:f>
        <x:v>🟡 Caution / context</x:v>
      </x:c>
      <x:c r="D369" s="174" t="str">
        <x:f>IF(L369="","",EC369)</x:f>
        <x:v>PENDING — appropriate appraisal</x:v>
      </x:c>
      <x:c r="E369" s="174" t="str">
        <x:v>P3 — Medium</x:v>
      </x:c>
      <x:c r="F369" s="174" t="str">
        <x:v>Pending</x:v>
      </x:c>
      <x:c r="G369" s="174" t="str">
        <x:v>A potentially relevant concept is present, but direct applicability is ambiguous at title/abstract level.</x:v>
      </x:c>
      <x:c r="H369" s="174" t="str">
        <x:v>Human title/abstract adjudication; retrieve full text if relevance remains plausible.</x:v>
      </x:c>
      <x:c r="I369" s="174"/>
      <x:c r="J369" s="174" t="str">
        <x:v>C — Implementation Science</x:v>
      </x:c>
      <x:c r="K369" s="174" t="str">
        <x:v>IDENTIFIED</x:v>
      </x:c>
      <x:c r="L369" s="174" t="str">
        <x:v>Knowledge translation in Anglo-American paramedicine: a scoping review.</x:v>
      </x:c>
      <x:c r="M369" s="174"/>
      <x:c r="N369" s="174" t="str">
        <x:v>Hanson, Ashley; Burton, Christopher</x:v>
      </x:c>
      <x:c r="O369" s="176" t="n">
        <x:v>2025</x:v>
      </x:c>
      <x:c r="P369" s="174" t="str">
        <x:v>BMJ open</x:v>
      </x:c>
      <x:c r="Q369" s="174" t="str">
        <x:v>Journal Article; Scoping Review</x:v>
      </x:c>
      <x:c r="R369" s="174" t="str">
        <x:v>Unclear</x:v>
      </x:c>
      <x:c r="S369" s="174" t="str">
        <x:v>Unknown</x:v>
      </x:c>
      <x:c r="T369" s="174" t="str">
        <x:v>eng</x:v>
      </x:c>
      <x:c r="U369" s="174" t="str">
        <x:v>https://pubmed.ncbi.nlm.nih.gov/39819950/</x:v>
      </x:c>
      <x:c r="V369" s="174" t="str">
        <x:v>10.1136/bmjopen-2024-087836</x:v>
      </x:c>
      <x:c r="W369" s="175" t="str">
        <x:f>IF(V369="","",LOWER(SUBSTITUTE(SUBSTITUTE(SUBSTITUTE(SUBSTITUTE(TRIM(V369),"https://doi.org/",""),"http://doi.org/",""),"https://dx.doi.org/",""),"doi:","")))</x:f>
        <x:v>10.1136/bmjopen-2024-087836</x:v>
      </x:c>
      <x:c r="X369" s="174" t="str">
        <x:v>39819950</x:v>
      </x:c>
      <x:c r="Y369" s="174" t="str">
        <x:v>PMC11751954</x:v>
      </x:c>
      <x:c r="Z369" s="174"/>
      <x:c r="AA369" s="174" t="str">
        <x:v>PubMed/MEDLINE</x:v>
      </x:c>
      <x:c r="AB369" s="174" t="str">
        <x:v>PUBMED-C-v1.0-2026-08-28</x:v>
      </x:c>
      <x:c r="AC369" s="174" t="str">
        <x:v>SP-PUBMED-C-20260828</x:v>
      </x:c>
      <x:c r="AD369" s="177" t="n">
        <x:v>46262</x:v>
      </x:c>
      <x:c r="AE369" s="177" t="n">
        <x:v>46272</x:v>
      </x:c>
      <x:c r="AF369" s="174" t="str">
        <x:v>992VQZ2Z</x:v>
      </x:c>
      <x:c r="AG369" s="174"/>
      <x:c r="AH369" s="174" t="str">
        <x:v>Tactical Athlete → Operational Readiness Brazil</x:v>
      </x:c>
      <x:c r="AI369" s="174" t="str">
        <x:v>evidence-family:C</x:v>
      </x:c>
      <x:c r="AJ369" s="174"/>
      <x:c r="AK369" s="175" t="str">
        <x:f>IF(AJ369="","",IF(OR(LOWER(AJ369)="brazil",LOWER(AJ369)="brasil"),"Yes","No"))</x:f>
      </x:c>
      <x:c r="AL369" s="174"/>
      <x:c r="AM369" s="174"/>
      <x:c r="AN369" s="174"/>
      <x:c r="AO369" s="178"/>
      <x:c r="AP369" s="174"/>
      <x:c r="AQ369" s="174"/>
      <x:c r="AR369" s="174"/>
      <x:c r="AS369" s="174"/>
      <x:c r="AT369" s="174"/>
      <x:c r="AU369" s="174"/>
      <x:c r="AV369" s="174"/>
      <x:c r="AW369" s="174"/>
      <x:c r="AX369" s="174"/>
      <x:c r="AY369" s="174"/>
      <x:c r="AZ369" s="174"/>
      <x:c r="BA369" s="174"/>
      <x:c r="BB369" s="174"/>
      <x:c r="BC369" s="174"/>
      <x:c r="BD369" s="174"/>
      <x:c r="BE369" s="174"/>
      <x:c r="BF369" s="174"/>
      <x:c r="BG369" s="174"/>
      <x:c r="BH369" s="174"/>
      <x:c r="BI369" s="174"/>
      <x:c r="BJ369" s="174"/>
      <x:c r="BK369" s="174"/>
      <x:c r="BL369" s="174"/>
      <x:c r="BM369" s="174"/>
      <x:c r="BN369" s="174"/>
      <x:c r="BO369" s="174"/>
      <x:c r="BP369" s="174"/>
      <x:c r="BQ369" s="174"/>
      <x:c r="BR369" s="174"/>
      <x:c r="BS369" s="174"/>
      <x:c r="BT369" s="174"/>
      <x:c r="BU369" s="174"/>
      <x:c r="BV369" s="174"/>
      <x:c r="BW369" s="174"/>
      <x:c r="BX369" s="174"/>
      <x:c r="BY369" s="174"/>
      <x:c r="BZ369" s="174"/>
      <x:c r="CA369" s="174"/>
      <x:c r="CB369" s="174"/>
      <x:c r="CC369" s="174"/>
      <x:c r="CD369" s="174"/>
      <x:c r="CE369" s="174"/>
      <x:c r="CF369" s="174"/>
      <x:c r="CG369" s="174"/>
      <x:c r="CH369" s="174"/>
      <x:c r="CI369" s="179"/>
      <x:c r="CJ369" s="174" t="str">
        <x:v>Yes</x:v>
      </x:c>
      <x:c r="CK369" s="174" t="str">
        <x:v>Yes</x:v>
      </x:c>
      <x:c r="CL369" s="174" t="str">
        <x:v>Yes</x:v>
      </x:c>
      <x:c r="CM369" s="174" t="str">
        <x:v>Clear</x:v>
      </x:c>
      <x:c r="CN369" s="174" t="str">
        <x:v>Verified — clear</x:v>
      </x:c>
      <x:c r="CO369" s="177" t="n">
        <x:v>46272</x:v>
      </x:c>
      <x:c r="CP369" s="174" t="str">
        <x:v>https://pubmed.ncbi.nlm.nih.gov/39819950/</x:v>
      </x:c>
      <x:c r="CQ369" s="174"/>
      <x:c r="CR369" s="174"/>
      <x:c r="CS369" s="174"/>
      <x:c r="CT369" s="174"/>
      <x:c r="CU369" s="176"/>
      <x:c r="CV369" s="176"/>
      <x:c r="CW369" s="176"/>
      <x:c r="CX369" s="176"/>
      <x:c r="CY369" s="176"/>
      <x:c r="CZ369" s="176"/>
      <x:c r="DA369" s="176"/>
      <x:c r="DB369" s="175" t="str">
        <x:f>IF(L369="","",IF(AND(COUNT(CU369:DA369)=7,OR(CU369=0,CU369=1,CU369=2),OR(CV369=0,CV369=1,CV369=2),OR(CW369=0,CW369=1,CW369=2),OR(CX369=0,CX369=1,CX369=2),OR(CY369=0,CY369=1,CY369=2),OR(CZ369=0,CZ369=1,CZ369=2),OR(DA369=0,DA369=1,DA369=2)),SUM(CU369:DA369),""))</x:f>
      </x:c>
      <x:c r="DC369" s="180" t="str">
        <x:f>IF(DB369="","",ROUND(DB369/14*10,1))</x:f>
      </x:c>
      <x:c r="DD369" s="174" t="str">
        <x:v>Pending</x:v>
      </x:c>
      <x:c r="DE369" s="175" t="str">
        <x:f>IF(L369="","",IF(DC369="","Pending",IF(DD369="Yes","CONDITIONAL — safety override",IF(DC369&gt;=8,"HIGH",IF(DC369&gt;=5,"CONDITIONAL","LOW")))))</x:f>
        <x:v>Pending</x:v>
      </x:c>
      <x:c r="DF369" s="174" t="str">
        <x:v>Pending screening and full-text appraisal; no transferability judgment made at identification.</x:v>
      </x:c>
      <x:c r="DG369" s="174"/>
      <x:c r="DH369" s="174"/>
      <x:c r="DI369" s="174"/>
      <x:c r="DJ369" s="174"/>
      <x:c r="DK369" s="174"/>
      <x:c r="DL369" s="174"/>
      <x:c r="DM369" s="174"/>
      <x:c r="DN369" s="174"/>
      <x:c r="DO369" s="174"/>
      <x:c r="DP369" s="174"/>
      <x:c r="DQ369" s="174"/>
      <x:c r="DR369" s="174"/>
      <x:c r="DS369" s="174"/>
      <x:c r="DT369" s="174"/>
      <x:c r="DU369" s="174"/>
      <x:c r="DV369" s="174"/>
      <x:c r="DW369" s="174"/>
      <x:c r="DX369" s="174"/>
      <x:c r="DY369" s="174"/>
      <x:c r="DZ369" s="174" t="str">
        <x:v>Title/abstract information is insufficient for a substantive scientific, causal, transferability or institutional claim.</x:v>
      </x:c>
      <x:c r="EA369" s="174" t="str">
        <x:v>Pending</x:v>
      </x:c>
      <x:c r="EB369" s="175" t="str">
        <x:f>IF(L369="","",IF(EC369="READY","Yes","No / Pending"))</x:f>
        <x:v>No / Pending</x:v>
      </x:c>
      <x:c r="EC369" s="174" t="str">
        <x:f>IF(L369="","",IF(OR(ISNUMBER(SEARCH("Retracted Publication",Q369)),CM369="Retracted",CN369="Retracted",CM369="Expression of Concern",CN369="Expression of Concern",F369="Not used",CG369="Critical",CH369="High",CH369="Critical"),"BLOCKED — integrity or use restriction",IF(AND(CJ369="Yes",CK369="Yes",CL369="Yes"),IF(AND(CM369="Clear",CN369="Verified — clear"),IF(AND(AND(LEN(TRIM(CF369))&gt;0,LEFT(LOWER(TRIM(CF369)),7)&lt;&gt;"pending"),OR(CG369="High",CG369="Moderate"),OR(CH369="Low",CH369="Some concerns",CH369="Not applicable")),IF(AND(DD369="No",OR(DE369="HIGH",DE369="CONDITIONAL"),AND(LEN(TRIM(DF369))&gt;0,LEFT(LOWER(TRIM(DF369)),7)&lt;&gt;"pending")),IF(AND(AND(LEN(TRIM(DT369))&gt;0,LEFT(LOWER(TRIM(DT369)),7)&lt;&gt;"pending"),AND(LEN(TRIM(DU369))&gt;0,LEFT(LOWER(TRIM(DU369)),7)&lt;&gt;"pending"),OR(AND(LEN(TRIM(DV369))&gt;0,LEFT(LOWER(TRIM(DV369)),7)&lt;&gt;"pending"),AND(LEN(TRIM(DW369))&gt;0,LEFT(LOWER(TRIM(DW369)),7)&lt;&gt;"pending")),AND(LEN(TRIM(DX369))&gt;0,LEFT(LOWER(TRIM(DX369)),7)&lt;&gt;"pending")),IF(AND(F369="Claim-ready",OR(EA369="Strong",EA369="Moderate"),AND(LEN(TRIM(G369))&gt;0,LEFT(LOWER(TRIM(G369)),7)&lt;&gt;"pending"),G369&lt;&gt;"No substantive use decision is permitted from identification metadata alone.",AND(LEN(TRIM(DZ369))&gt;0,LEFT(LOWER(TRIM(DZ369)),7)&lt;&gt;"pending"),DZ369&lt;&gt;"Identification metadata alone does not permit any substantive scientific, causal, operational, or institutional claim.",AND(LEN(TRIM(EI369))&gt;0,LEFT(LOWER(TRIM(EI369)),7)&lt;&gt;"pending"),ISNUMBER(EH369),EH369&gt;0),"READY","PENDING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69" s="174" t="str">
        <x:v>Pending</x:v>
      </x:c>
      <x:c r="EE369" s="174"/>
      <x:c r="EF369" s="174" t="str">
        <x:v>Pending</x:v>
      </x:c>
      <x:c r="EG369" s="174" t="str">
        <x:v>Pending</x:v>
      </x:c>
      <x:c r="EH369" s="177"/>
      <x:c r="EI369" s="500"/>
      <x:c r="EJ369" s="174"/>
      <x:c r="EK369" s="174" t="str">
        <x:v>Pending</x:v>
      </x:c>
      <x:c r="EL369" s="177" t="n">
        <x:v>46272</x:v>
      </x:c>
      <x:c r="EM369" s="174" t="str">
        <x:v>Production PubMed record imported and reconciled to Zotero item 992VQZ2Z;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69" s="181" t="n">
        <x:f>IF(L369="","",(IF(N369&lt;&gt;"",1,0)+IF(O369&lt;&gt;"",1,0)+IF(AJ369&lt;&gt;"",1,0)+IF(AU369&lt;&gt;"",1,0)+IF(BE369&lt;&gt;"",1,0)+IF(CF369&lt;&gt;"",1,0)+IF(CJ369="Yes",1,0)+IF(CL369="Yes",1,0)+IF(DE369&lt;&gt;"Pending",1,0)+IF(F369&lt;&gt;"",1,0)+IF(DZ369&lt;&gt;"",1,0)+IF(EI369&lt;&gt;"",1,0))/12)</x:f>
        <x:v>0.5</x:v>
      </x:c>
    </x:row>
    <x:row r="370">
      <x:c r="A370" s="175" t="str">
        <x:v>EV-0367</x:v>
      </x:c>
      <x:c r="B370" s="174" t="str">
        <x:v>Integrity check</x:v>
      </x:c>
      <x:c r="C370" s="175" t="str">
        <x:f>IF(L370="","",IF(LEFT(EC370,7)="BLOCKED","🔴 Do not use for conclusion",IF(EB370="Yes","🟢 Claim-ready","🟡 Caution / context")))</x:f>
        <x:v>🟡 Caution / context</x:v>
      </x:c>
      <x:c r="D370" s="174" t="str">
        <x:f>IF(L370="","",EC370)</x:f>
        <x:v>PENDING — appropriate appraisal</x:v>
      </x:c>
      <x:c r="E370" s="174" t="str">
        <x:v>P3 — Medium</x:v>
      </x:c>
      <x:c r="F370" s="174" t="str">
        <x:v>Pending</x:v>
      </x:c>
      <x:c r="G370" s="174" t="str">
        <x:v>Title/abstract identify an explicit implementation-science construct; retain for full-text assessment.</x:v>
      </x:c>
      <x:c r="H370" s="174" t="str">
        <x:v>Obtain and review lawful full text; confirm human adjudication; then select a design-specific appraisal instrument.</x:v>
      </x:c>
      <x:c r="I370" s="174"/>
      <x:c r="J370" s="174" t="str">
        <x:v>C — Implementation Science</x:v>
      </x:c>
      <x:c r="K370" s="174" t="str">
        <x:v>IDENTIFIED</x:v>
      </x:c>
      <x:c r="L370" s="174" t="str">
        <x:v>Emergency Nurses' Perspectives on Adopting Geriatric Screenings for Cognitive Impairment: A Qualitative Study.</x:v>
      </x:c>
      <x:c r="M370" s="174"/>
      <x:c r="N370" s="174" t="str">
        <x:v>Chary, Anita N; Bhananker, Annika R; Gilmore-Bykovskyi, Andrea; Naik, Aanand D; Samuels-Kalow, Margaret; Godwin, Kyler M; Kennedy, Maura</x:v>
      </x:c>
      <x:c r="O370" s="176" t="n">
        <x:v>2025</x:v>
      </x:c>
      <x:c r="P370" s="174" t="str">
        <x:v>Journal of emergency nursing</x:v>
      </x:c>
      <x:c r="Q370" s="174" t="str">
        <x:v>Journal Article</x:v>
      </x:c>
      <x:c r="R370" s="174" t="str">
        <x:v>Unclear</x:v>
      </x:c>
      <x:c r="S370" s="174" t="str">
        <x:v>Unknown</x:v>
      </x:c>
      <x:c r="T370" s="174" t="str">
        <x:v>eng</x:v>
      </x:c>
      <x:c r="U370" s="174" t="str">
        <x:v>https://pubmed.ncbi.nlm.nih.gov/39808097/</x:v>
      </x:c>
      <x:c r="V370" s="174" t="str">
        <x:v>10.1016/j.jen.2024.12.010</x:v>
      </x:c>
      <x:c r="W370" s="175" t="str">
        <x:f>IF(V370="","",LOWER(SUBSTITUTE(SUBSTITUTE(SUBSTITUTE(SUBSTITUTE(TRIM(V370),"https://doi.org/",""),"http://doi.org/",""),"https://dx.doi.org/",""),"doi:","")))</x:f>
        <x:v>10.1016/j.jen.2024.12.010</x:v>
      </x:c>
      <x:c r="X370" s="174" t="str">
        <x:v>39808097</x:v>
      </x:c>
      <x:c r="Y370" s="174" t="str">
        <x:v>PMC12064357</x:v>
      </x:c>
      <x:c r="Z370" s="174"/>
      <x:c r="AA370" s="174" t="str">
        <x:v>PubMed/MEDLINE</x:v>
      </x:c>
      <x:c r="AB370" s="174" t="str">
        <x:v>PUBMED-C-v1.0-2026-08-28</x:v>
      </x:c>
      <x:c r="AC370" s="174" t="str">
        <x:v>SP-PUBMED-C-20260828</x:v>
      </x:c>
      <x:c r="AD370" s="177" t="n">
        <x:v>46262</x:v>
      </x:c>
      <x:c r="AE370" s="177" t="n">
        <x:v>46272</x:v>
      </x:c>
      <x:c r="AF370" s="174" t="str">
        <x:v>Q45USE2S</x:v>
      </x:c>
      <x:c r="AG370" s="174"/>
      <x:c r="AH370" s="174" t="str">
        <x:v>Tactical Athlete → Operational Readiness Brazil</x:v>
      </x:c>
      <x:c r="AI370" s="174" t="str">
        <x:v>evidence-family:C</x:v>
      </x:c>
      <x:c r="AJ370" s="174"/>
      <x:c r="AK370" s="175" t="str">
        <x:f>IF(AJ370="","",IF(OR(LOWER(AJ370)="brazil",LOWER(AJ370)="brasil"),"Yes","No"))</x:f>
      </x:c>
      <x:c r="AL370" s="174"/>
      <x:c r="AM370" s="174"/>
      <x:c r="AN370" s="174"/>
      <x:c r="AO370" s="178"/>
      <x:c r="AP370" s="174"/>
      <x:c r="AQ370" s="174"/>
      <x:c r="AR370" s="174"/>
      <x:c r="AS370" s="174"/>
      <x:c r="AT370" s="174"/>
      <x:c r="AU370" s="174"/>
      <x:c r="AV370" s="174"/>
      <x:c r="AW370" s="174"/>
      <x:c r="AX370" s="174"/>
      <x:c r="AY370" s="174"/>
      <x:c r="AZ370" s="174"/>
      <x:c r="BA370" s="174"/>
      <x:c r="BB370" s="174"/>
      <x:c r="BC370" s="174"/>
      <x:c r="BD370" s="174"/>
      <x:c r="BE370" s="174"/>
      <x:c r="BF370" s="174"/>
      <x:c r="BG370" s="174"/>
      <x:c r="BH370" s="174"/>
      <x:c r="BI370" s="174"/>
      <x:c r="BJ370" s="174"/>
      <x:c r="BK370" s="174"/>
      <x:c r="BL370" s="174"/>
      <x:c r="BM370" s="174"/>
      <x:c r="BN370" s="174"/>
      <x:c r="BO370" s="174"/>
      <x:c r="BP370" s="174"/>
      <x:c r="BQ370" s="174"/>
      <x:c r="BR370" s="174"/>
      <x:c r="BS370" s="174"/>
      <x:c r="BT370" s="174"/>
      <x:c r="BU370" s="174"/>
      <x:c r="BV370" s="174"/>
      <x:c r="BW370" s="174"/>
      <x:c r="BX370" s="174"/>
      <x:c r="BY370" s="174"/>
      <x:c r="BZ370" s="174"/>
      <x:c r="CA370" s="174"/>
      <x:c r="CB370" s="174"/>
      <x:c r="CC370" s="174"/>
      <x:c r="CD370" s="174"/>
      <x:c r="CE370" s="174"/>
      <x:c r="CF370" s="174"/>
      <x:c r="CG370" s="174"/>
      <x:c r="CH370" s="174"/>
      <x:c r="CI370" s="179"/>
      <x:c r="CJ370" s="174" t="str">
        <x:v>Yes</x:v>
      </x:c>
      <x:c r="CK370" s="174" t="str">
        <x:v>Yes</x:v>
      </x:c>
      <x:c r="CL370" s="174" t="str">
        <x:v>Yes</x:v>
      </x:c>
      <x:c r="CM370" s="174" t="str">
        <x:v>Clear</x:v>
      </x:c>
      <x:c r="CN370" s="174" t="str">
        <x:v>Verified — clear</x:v>
      </x:c>
      <x:c r="CO370" s="177" t="n">
        <x:v>46272</x:v>
      </x:c>
      <x:c r="CP370" s="174" t="str">
        <x:v>https://pubmed.ncbi.nlm.nih.gov/39808097/</x:v>
      </x:c>
      <x:c r="CQ370" s="174"/>
      <x:c r="CR370" s="174"/>
      <x:c r="CS370" s="174"/>
      <x:c r="CT370" s="174"/>
      <x:c r="CU370" s="176"/>
      <x:c r="CV370" s="176"/>
      <x:c r="CW370" s="176"/>
      <x:c r="CX370" s="176"/>
      <x:c r="CY370" s="176"/>
      <x:c r="CZ370" s="176"/>
      <x:c r="DA370" s="176"/>
      <x:c r="DB370" s="175" t="str">
        <x:f>IF(L370="","",IF(AND(COUNT(CU370:DA370)=7,OR(CU370=0,CU370=1,CU370=2),OR(CV370=0,CV370=1,CV370=2),OR(CW370=0,CW370=1,CW370=2),OR(CX370=0,CX370=1,CX370=2),OR(CY370=0,CY370=1,CY370=2),OR(CZ370=0,CZ370=1,CZ370=2),OR(DA370=0,DA370=1,DA370=2)),SUM(CU370:DA370),""))</x:f>
      </x:c>
      <x:c r="DC370" s="180" t="str">
        <x:f>IF(DB370="","",ROUND(DB370/14*10,1))</x:f>
      </x:c>
      <x:c r="DD370" s="174" t="str">
        <x:v>Pending</x:v>
      </x:c>
      <x:c r="DE370" s="175" t="str">
        <x:f>IF(L370="","",IF(DC370="","Pending",IF(DD370="Yes","CONDITIONAL — safety override",IF(DC370&gt;=8,"HIGH",IF(DC370&gt;=5,"CONDITIONAL","LOW")))))</x:f>
        <x:v>Pending</x:v>
      </x:c>
      <x:c r="DF370" s="174" t="str">
        <x:v>Pending screening and full-text appraisal; no transferability judgment made at identification.</x:v>
      </x:c>
      <x:c r="DG370" s="174"/>
      <x:c r="DH370" s="174"/>
      <x:c r="DI370" s="174"/>
      <x:c r="DJ370" s="174"/>
      <x:c r="DK370" s="174"/>
      <x:c r="DL370" s="174"/>
      <x:c r="DM370" s="174"/>
      <x:c r="DN370" s="174"/>
      <x:c r="DO370" s="174"/>
      <x:c r="DP370" s="174"/>
      <x:c r="DQ370" s="174"/>
      <x:c r="DR370" s="174"/>
      <x:c r="DS370" s="174"/>
      <x:c r="DT370" s="174"/>
      <x:c r="DU370" s="174"/>
      <x:c r="DV370" s="174"/>
      <x:c r="DW370" s="174"/>
      <x:c r="DX370" s="174"/>
      <x:c r="DY370" s="174"/>
      <x:c r="DZ370" s="174" t="str">
        <x:v>Title/abstract screening alone does not establish effectiveness, causality, methodological quality, transferability to Brazilian public safety or an institutional recommendation.</x:v>
      </x:c>
      <x:c r="EA370" s="174" t="str">
        <x:v>Pending</x:v>
      </x:c>
      <x:c r="EB370" s="175" t="str">
        <x:f>IF(L370="","",IF(EC370="READY","Yes","No / Pending"))</x:f>
        <x:v>No / Pending</x:v>
      </x:c>
      <x:c r="EC370" s="174" t="str">
        <x:f>IF(L370="","",IF(OR(ISNUMBER(SEARCH("Retracted Publication",Q370)),CM370="Retracted",CN370="Retracted",CM370="Expression of Concern",CN370="Expression of Concern",F370="Not used",CG370="Critical",CH370="High",CH370="Critical"),"BLOCKED — integrity or use restriction",IF(AND(CJ370="Yes",CK370="Yes",CL370="Yes"),IF(AND(CM370="Clear",CN370="Verified — clear"),IF(AND(AND(LEN(TRIM(CF370))&gt;0,LEFT(LOWER(TRIM(CF370)),7)&lt;&gt;"pending"),OR(CG370="High",CG370="Moderate"),OR(CH370="Low",CH370="Some concerns",CH370="Not applicable")),IF(AND(DD370="No",OR(DE370="HIGH",DE370="CONDITIONAL"),AND(LEN(TRIM(DF370))&gt;0,LEFT(LOWER(TRIM(DF370)),7)&lt;&gt;"pending")),IF(AND(AND(LEN(TRIM(DT370))&gt;0,LEFT(LOWER(TRIM(DT370)),7)&lt;&gt;"pending"),AND(LEN(TRIM(DU370))&gt;0,LEFT(LOWER(TRIM(DU370)),7)&lt;&gt;"pending"),OR(AND(LEN(TRIM(DV370))&gt;0,LEFT(LOWER(TRIM(DV370)),7)&lt;&gt;"pending"),AND(LEN(TRIM(DW370))&gt;0,LEFT(LOWER(TRIM(DW370)),7)&lt;&gt;"pending")),AND(LEN(TRIM(DX370))&gt;0,LEFT(LOWER(TRIM(DX370)),7)&lt;&gt;"pending")),IF(AND(F370="Claim-ready",OR(EA370="Strong",EA370="Moderate"),AND(LEN(TRIM(G370))&gt;0,LEFT(LOWER(TRIM(G370)),7)&lt;&gt;"pending"),G370&lt;&gt;"No substantive use decision is permitted from identification metadata alone.",AND(LEN(TRIM(DZ370))&gt;0,LEFT(LOWER(TRIM(DZ370)),7)&lt;&gt;"pending"),DZ370&lt;&gt;"Identification metadata alone does not permit any substantive scientific, causal, operational, or institutional claim.",AND(LEN(TRIM(EI370))&gt;0,LEFT(LOWER(TRIM(EI370)),7)&lt;&gt;"pending"),ISNUMBER(EH370),EH370&gt;0),"READY","PENDING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0" s="174" t="str">
        <x:v>Pending</x:v>
      </x:c>
      <x:c r="EE370" s="174"/>
      <x:c r="EF370" s="174" t="str">
        <x:v>Pending</x:v>
      </x:c>
      <x:c r="EG370" s="174" t="str">
        <x:v>Pending</x:v>
      </x:c>
      <x:c r="EH370" s="177"/>
      <x:c r="EI370" s="500"/>
      <x:c r="EJ370" s="174"/>
      <x:c r="EK370" s="174" t="str">
        <x:v>Pending</x:v>
      </x:c>
      <x:c r="EL370" s="177" t="n">
        <x:v>46272</x:v>
      </x:c>
      <x:c r="EM370" s="174" t="str">
        <x:v>Production PubMed record imported and reconciled to Zotero item Q45USE2S;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0" s="181" t="n">
        <x:f>IF(L370="","",(IF(N370&lt;&gt;"",1,0)+IF(O370&lt;&gt;"",1,0)+IF(AJ370&lt;&gt;"",1,0)+IF(AU370&lt;&gt;"",1,0)+IF(BE370&lt;&gt;"",1,0)+IF(CF370&lt;&gt;"",1,0)+IF(CJ370="Yes",1,0)+IF(CL370="Yes",1,0)+IF(DE370&lt;&gt;"Pending",1,0)+IF(F370&lt;&gt;"",1,0)+IF(DZ370&lt;&gt;"",1,0)+IF(EI370&lt;&gt;"",1,0))/12)</x:f>
        <x:v>0.5</x:v>
      </x:c>
    </x:row>
    <x:row r="371">
      <x:c r="A371" s="175" t="str">
        <x:v>EV-0368</x:v>
      </x:c>
      <x:c r="B371" s="174" t="str">
        <x:v>Integrity check</x:v>
      </x:c>
      <x:c r="C371" s="175" t="str">
        <x:f>IF(L371="","",IF(LEFT(EC371,7)="BLOCKED","🔴 Do not use for conclusion",IF(EB371="Yes","🟢 Claim-ready","🟡 Caution / context")))</x:f>
        <x:v>🟡 Caution / context</x:v>
      </x:c>
      <x:c r="D371" s="174" t="str">
        <x:f>IF(L371="","",EC371)</x:f>
        <x:v>PENDING — appropriate appraisal</x:v>
      </x:c>
      <x:c r="E371" s="174" t="str">
        <x:v>P3 — Medium</x:v>
      </x:c>
      <x:c r="F371" s="174" t="str">
        <x:v>Pending</x:v>
      </x:c>
      <x:c r="G371" s="174" t="str">
        <x:v>No abstract is available in the current PubMed record; title alone is insufficient for exclusion.</x:v>
      </x:c>
      <x:c r="H371" s="174" t="str">
        <x:v>Human title/abstract adjudication; retrieve full text if relevance remains plausible.</x:v>
      </x:c>
      <x:c r="I371" s="174"/>
      <x:c r="J371" s="174" t="str">
        <x:v>A — Core</x:v>
      </x:c>
      <x:c r="K371" s="174" t="str">
        <x:v>IDENTIFIED</x:v>
      </x:c>
      <x:c r="L371" s="174" t="str">
        <x:v>Atrial fibrillation catheter ablation decreases the duration of antiarrhythmic drug treatment for United States active-duty military personnel.</x:v>
      </x:c>
      <x:c r="M371" s="174"/>
      <x:c r="N371" s="174" t="str">
        <x:v>Keithler, Andrea N; Tunzi, Matthew A; Wilson, Andrew S; Bush, Kelvin N V</x:v>
      </x:c>
      <x:c r="O371" s="176" t="n">
        <x:v>2024</x:v>
      </x:c>
      <x:c r="P371" s="174" t="str">
        <x:v>Heart rhythm O2</x:v>
      </x:c>
      <x:c r="Q371" s="174" t="str">
        <x:v>Journal Article</x:v>
      </x:c>
      <x:c r="R371" s="174" t="str">
        <x:v>Unclear</x:v>
      </x:c>
      <x:c r="S371" s="174" t="str">
        <x:v>Unknown</x:v>
      </x:c>
      <x:c r="T371" s="174" t="str">
        <x:v>eng</x:v>
      </x:c>
      <x:c r="U371" s="174" t="str">
        <x:v>https://pubmed.ncbi.nlm.nih.gov/39803628/</x:v>
      </x:c>
      <x:c r="V371" s="174" t="str">
        <x:v>10.1016/j.hroo.2024.10.002</x:v>
      </x:c>
      <x:c r="W371" s="175" t="str">
        <x:f>IF(V371="","",LOWER(SUBSTITUTE(SUBSTITUTE(SUBSTITUTE(SUBSTITUTE(TRIM(V371),"https://doi.org/",""),"http://doi.org/",""),"https://dx.doi.org/",""),"doi:","")))</x:f>
        <x:v>10.1016/j.hroo.2024.10.002</x:v>
      </x:c>
      <x:c r="X371" s="174" t="str">
        <x:v>39803628</x:v>
      </x:c>
      <x:c r="Y371" s="174" t="str">
        <x:v>PMC11721717</x:v>
      </x:c>
      <x:c r="Z371" s="174"/>
      <x:c r="AA371" s="174" t="str">
        <x:v>PubMed/MEDLINE</x:v>
      </x:c>
      <x:c r="AB371" s="174" t="str">
        <x:v>PUBMED-A-v1.0-2026-08-28</x:v>
      </x:c>
      <x:c r="AC371" s="174" t="str">
        <x:v>SP-PUBMED-A-20260828</x:v>
      </x:c>
      <x:c r="AD371" s="177" t="n">
        <x:v>46262</x:v>
      </x:c>
      <x:c r="AE371" s="177" t="n">
        <x:v>46272</x:v>
      </x:c>
      <x:c r="AF371" s="174" t="str">
        <x:v>N6EF8554</x:v>
      </x:c>
      <x:c r="AG371" s="174"/>
      <x:c r="AH371" s="174" t="str">
        <x:v>Tactical Athlete → Operational Readiness Brazil</x:v>
      </x:c>
      <x:c r="AI371" s="174" t="str">
        <x:v>evidence-family:A</x:v>
      </x:c>
      <x:c r="AJ371" s="174"/>
      <x:c r="AK371" s="175" t="str">
        <x:f>IF(AJ371="","",IF(OR(LOWER(AJ371)="brazil",LOWER(AJ371)="brasil"),"Yes","No"))</x:f>
      </x:c>
      <x:c r="AL371" s="174"/>
      <x:c r="AM371" s="174"/>
      <x:c r="AN371" s="174"/>
      <x:c r="AO371" s="178"/>
      <x:c r="AP371" s="174"/>
      <x:c r="AQ371" s="174"/>
      <x:c r="AR371" s="174"/>
      <x:c r="AS371" s="174"/>
      <x:c r="AT371" s="174"/>
      <x:c r="AU371" s="174"/>
      <x:c r="AV371" s="174"/>
      <x:c r="AW371" s="174"/>
      <x:c r="AX371" s="174"/>
      <x:c r="AY371" s="174"/>
      <x:c r="AZ371" s="174"/>
      <x:c r="BA371" s="174"/>
      <x:c r="BB371" s="174"/>
      <x:c r="BC371" s="174"/>
      <x:c r="BD371" s="174"/>
      <x:c r="BE371" s="174"/>
      <x:c r="BF371" s="174"/>
      <x:c r="BG371" s="174"/>
      <x:c r="BH371" s="174"/>
      <x:c r="BI371" s="174"/>
      <x:c r="BJ371" s="174"/>
      <x:c r="BK371" s="174"/>
      <x:c r="BL371" s="174"/>
      <x:c r="BM371" s="174"/>
      <x:c r="BN371" s="174"/>
      <x:c r="BO371" s="174"/>
      <x:c r="BP371" s="174"/>
      <x:c r="BQ371" s="174"/>
      <x:c r="BR371" s="174"/>
      <x:c r="BS371" s="174"/>
      <x:c r="BT371" s="174"/>
      <x:c r="BU371" s="174"/>
      <x:c r="BV371" s="174"/>
      <x:c r="BW371" s="174"/>
      <x:c r="BX371" s="174"/>
      <x:c r="BY371" s="174"/>
      <x:c r="BZ371" s="174"/>
      <x:c r="CA371" s="174"/>
      <x:c r="CB371" s="174"/>
      <x:c r="CC371" s="174"/>
      <x:c r="CD371" s="174"/>
      <x:c r="CE371" s="174"/>
      <x:c r="CF371" s="174"/>
      <x:c r="CG371" s="174"/>
      <x:c r="CH371" s="174"/>
      <x:c r="CI371" s="179"/>
      <x:c r="CJ371" s="174" t="str">
        <x:v>Yes</x:v>
      </x:c>
      <x:c r="CK371" s="174" t="str">
        <x:v>Yes</x:v>
      </x:c>
      <x:c r="CL371" s="174" t="str">
        <x:v>Yes</x:v>
      </x:c>
      <x:c r="CM371" s="174" t="str">
        <x:v>Clear</x:v>
      </x:c>
      <x:c r="CN371" s="174" t="str">
        <x:v>Verified — clear</x:v>
      </x:c>
      <x:c r="CO371" s="177" t="n">
        <x:v>46272</x:v>
      </x:c>
      <x:c r="CP371" s="174" t="str">
        <x:v>https://pubmed.ncbi.nlm.nih.gov/39803628/</x:v>
      </x:c>
      <x:c r="CQ371" s="174"/>
      <x:c r="CR371" s="174"/>
      <x:c r="CS371" s="174"/>
      <x:c r="CT371" s="174"/>
      <x:c r="CU371" s="176"/>
      <x:c r="CV371" s="176"/>
      <x:c r="CW371" s="176"/>
      <x:c r="CX371" s="176"/>
      <x:c r="CY371" s="176"/>
      <x:c r="CZ371" s="176"/>
      <x:c r="DA371" s="176"/>
      <x:c r="DB371" s="175" t="str">
        <x:f>IF(L371="","",IF(AND(COUNT(CU371:DA371)=7,OR(CU371=0,CU371=1,CU371=2),OR(CV371=0,CV371=1,CV371=2),OR(CW371=0,CW371=1,CW371=2),OR(CX371=0,CX371=1,CX371=2),OR(CY371=0,CY371=1,CY371=2),OR(CZ371=0,CZ371=1,CZ371=2),OR(DA371=0,DA371=1,DA371=2)),SUM(CU371:DA371),""))</x:f>
      </x:c>
      <x:c r="DC371" s="180" t="str">
        <x:f>IF(DB371="","",ROUND(DB371/14*10,1))</x:f>
      </x:c>
      <x:c r="DD371" s="174" t="str">
        <x:v>Pending</x:v>
      </x:c>
      <x:c r="DE371" s="175" t="str">
        <x:f>IF(L371="","",IF(DC371="","Pending",IF(DD371="Yes","CONDITIONAL — safety override",IF(DC371&gt;=8,"HIGH",IF(DC371&gt;=5,"CONDITIONAL","LOW")))))</x:f>
        <x:v>Pending</x:v>
      </x:c>
      <x:c r="DF371" s="174" t="str">
        <x:v>Pending screening and full-text appraisal; no transferability judgment made at identification.</x:v>
      </x:c>
      <x:c r="DG371" s="174"/>
      <x:c r="DH371" s="174"/>
      <x:c r="DI371" s="174"/>
      <x:c r="DJ371" s="174"/>
      <x:c r="DK371" s="174"/>
      <x:c r="DL371" s="174"/>
      <x:c r="DM371" s="174"/>
      <x:c r="DN371" s="174"/>
      <x:c r="DO371" s="174"/>
      <x:c r="DP371" s="174"/>
      <x:c r="DQ371" s="174"/>
      <x:c r="DR371" s="174"/>
      <x:c r="DS371" s="174"/>
      <x:c r="DT371" s="174"/>
      <x:c r="DU371" s="174"/>
      <x:c r="DV371" s="174"/>
      <x:c r="DW371" s="174"/>
      <x:c r="DX371" s="174"/>
      <x:c r="DY371" s="174"/>
      <x:c r="DZ371" s="174" t="str">
        <x:v>Title/abstract information is insufficient for a substantive scientific, causal, transferability or institutional claim.</x:v>
      </x:c>
      <x:c r="EA371" s="174" t="str">
        <x:v>Pending</x:v>
      </x:c>
      <x:c r="EB371" s="175" t="str">
        <x:f>IF(L371="","",IF(EC371="READY","Yes","No / Pending"))</x:f>
        <x:v>No / Pending</x:v>
      </x:c>
      <x:c r="EC371" s="174" t="str">
        <x:f>IF(L371="","",IF(OR(ISNUMBER(SEARCH("Retracted Publication",Q371)),CM371="Retracted",CN371="Retracted",CM371="Expression of Concern",CN371="Expression of Concern",F371="Not used",CG371="Critical",CH371="High",CH371="Critical"),"BLOCKED — integrity or use restriction",IF(AND(CJ371="Yes",CK371="Yes",CL371="Yes"),IF(AND(CM371="Clear",CN371="Verified — clear"),IF(AND(AND(LEN(TRIM(CF371))&gt;0,LEFT(LOWER(TRIM(CF371)),7)&lt;&gt;"pending"),OR(CG371="High",CG371="Moderate"),OR(CH371="Low",CH371="Some concerns",CH371="Not applicable")),IF(AND(DD371="No",OR(DE371="HIGH",DE371="CONDITIONAL"),AND(LEN(TRIM(DF371))&gt;0,LEFT(LOWER(TRIM(DF371)),7)&lt;&gt;"pending")),IF(AND(AND(LEN(TRIM(DT371))&gt;0,LEFT(LOWER(TRIM(DT371)),7)&lt;&gt;"pending"),AND(LEN(TRIM(DU371))&gt;0,LEFT(LOWER(TRIM(DU371)),7)&lt;&gt;"pending"),OR(AND(LEN(TRIM(DV371))&gt;0,LEFT(LOWER(TRIM(DV371)),7)&lt;&gt;"pending"),AND(LEN(TRIM(DW371))&gt;0,LEFT(LOWER(TRIM(DW371)),7)&lt;&gt;"pending")),AND(LEN(TRIM(DX371))&gt;0,LEFT(LOWER(TRIM(DX371)),7)&lt;&gt;"pending")),IF(AND(F371="Claim-ready",OR(EA371="Strong",EA371="Moderate"),AND(LEN(TRIM(G371))&gt;0,LEFT(LOWER(TRIM(G371)),7)&lt;&gt;"pending"),G371&lt;&gt;"No substantive use decision is permitted from identification metadata alone.",AND(LEN(TRIM(DZ371))&gt;0,LEFT(LOWER(TRIM(DZ371)),7)&lt;&gt;"pending"),DZ371&lt;&gt;"Identification metadata alone does not permit any substantive scientific, causal, operational, or institutional claim.",AND(LEN(TRIM(EI371))&gt;0,LEFT(LOWER(TRIM(EI371)),7)&lt;&gt;"pending"),ISNUMBER(EH371),EH371&gt;0),"READY","PENDING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1" s="174" t="str">
        <x:v>Pending</x:v>
      </x:c>
      <x:c r="EE371" s="174"/>
      <x:c r="EF371" s="174" t="str">
        <x:v>Pending</x:v>
      </x:c>
      <x:c r="EG371" s="174" t="str">
        <x:v>Pending</x:v>
      </x:c>
      <x:c r="EH371" s="177"/>
      <x:c r="EI371" s="500"/>
      <x:c r="EJ371" s="174"/>
      <x:c r="EK371" s="174" t="str">
        <x:v>Pending</x:v>
      </x:c>
      <x:c r="EL371" s="177" t="n">
        <x:v>46272</x:v>
      </x:c>
      <x:c r="EM371" s="174" t="str">
        <x:v>Production PubMed record imported and reconciled to Zotero item N6EF8554;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371" s="181" t="n">
        <x:f>IF(L371="","",(IF(N371&lt;&gt;"",1,0)+IF(O371&lt;&gt;"",1,0)+IF(AJ371&lt;&gt;"",1,0)+IF(AU371&lt;&gt;"",1,0)+IF(BE371&lt;&gt;"",1,0)+IF(CF371&lt;&gt;"",1,0)+IF(CJ371="Yes",1,0)+IF(CL371="Yes",1,0)+IF(DE371&lt;&gt;"Pending",1,0)+IF(F371&lt;&gt;"",1,0)+IF(DZ371&lt;&gt;"",1,0)+IF(EI371&lt;&gt;"",1,0))/12)</x:f>
        <x:v>0.5</x:v>
      </x:c>
    </x:row>
    <x:row r="372">
      <x:c r="A372" s="175" t="str">
        <x:v>EV-0369</x:v>
      </x:c>
      <x:c r="B372" s="174" t="str">
        <x:v>Integrity check</x:v>
      </x:c>
      <x:c r="C372" s="175" t="str">
        <x:f>IF(L372="","",IF(LEFT(EC372,7)="BLOCKED","🔴 Do not use for conclusion",IF(EB372="Yes","🟢 Claim-ready","🟡 Caution / context")))</x:f>
        <x:v>🟡 Caution / context</x:v>
      </x:c>
      <x:c r="D372" s="174" t="str">
        <x:f>IF(L372="","",EC372)</x:f>
        <x:v>PENDING — appropriate appraisal</x:v>
      </x:c>
      <x:c r="E372" s="174" t="str">
        <x:v>P3 — Medium</x:v>
      </x:c>
      <x:c r="F372" s="174" t="str">
        <x:v>Pending</x:v>
      </x:c>
      <x:c r="G372" s="174" t="str">
        <x:v>A potentially relevant concept is present, but direct applicability is ambiguous at title/abstract level.</x:v>
      </x:c>
      <x:c r="H372" s="174" t="str">
        <x:v>Human title/abstract adjudication; retrieve full text if relevance remains plausible.</x:v>
      </x:c>
      <x:c r="I372" s="174"/>
      <x:c r="J372" s="174" t="str">
        <x:v>A — Core</x:v>
      </x:c>
      <x:c r="K372" s="174" t="str">
        <x:v>IDENTIFIED</x:v>
      </x:c>
      <x:c r="L372" s="174" t="str">
        <x:v>Best Practice Recommendations for Endometrial Intraepithelial Neoplasia/Atypical Endometrial Hyperplasia in the Military Health System.</x:v>
      </x:c>
      <x:c r="M372" s="174"/>
      <x:c r="N372" s="174" t="str">
        <x:v>Hope, Erica R; Kopelman, Zachary A; Winkler, Stuart S; Miller, Caela R; Darcy, Kathleen M; Penick, Emily R</x:v>
      </x:c>
      <x:c r="O372" s="176" t="n">
        <x:v>2025</x:v>
      </x:c>
      <x:c r="P372" s="174" t="str">
        <x:v>Military medicine</x:v>
      </x:c>
      <x:c r="Q372" s="174" t="str">
        <x:v>Journal Article</x:v>
      </x:c>
      <x:c r="R372" s="174" t="str">
        <x:v>Unclear</x:v>
      </x:c>
      <x:c r="S372" s="174" t="str">
        <x:v>Unknown</x:v>
      </x:c>
      <x:c r="T372" s="174" t="str">
        <x:v>eng</x:v>
      </x:c>
      <x:c r="U372" s="174" t="str">
        <x:v>https://pubmed.ncbi.nlm.nih.gov/39797514/</x:v>
      </x:c>
      <x:c r="V372" s="174" t="str">
        <x:v>10.1093/milmed/usae567</x:v>
      </x:c>
      <x:c r="W372" s="175" t="str">
        <x:f>IF(V372="","",LOWER(SUBSTITUTE(SUBSTITUTE(SUBSTITUTE(SUBSTITUTE(TRIM(V372),"https://doi.org/",""),"http://doi.org/",""),"https://dx.doi.org/",""),"doi:","")))</x:f>
        <x:v>10.1093/milmed/usae567</x:v>
      </x:c>
      <x:c r="X372" s="174" t="str">
        <x:v>39797514</x:v>
      </x:c>
      <x:c r="Y372" s="174" t="str"/>
      <x:c r="Z372" s="174"/>
      <x:c r="AA372" s="174" t="str">
        <x:v>PubMed/MEDLINE</x:v>
      </x:c>
      <x:c r="AB372" s="174" t="str">
        <x:v>PUBMED-A-v1.0-2026-08-28</x:v>
      </x:c>
      <x:c r="AC372" s="174" t="str">
        <x:v>SP-PUBMED-A-20260828</x:v>
      </x:c>
      <x:c r="AD372" s="177" t="n">
        <x:v>46262</x:v>
      </x:c>
      <x:c r="AE372" s="177" t="n">
        <x:v>46272</x:v>
      </x:c>
      <x:c r="AF372" s="174" t="str">
        <x:v>NIUZ6KMY</x:v>
      </x:c>
      <x:c r="AG372" s="174"/>
      <x:c r="AH372" s="174" t="str">
        <x:v>Tactical Athlete → Operational Readiness Brazil</x:v>
      </x:c>
      <x:c r="AI372" s="174" t="str">
        <x:v>evidence-family:A</x:v>
      </x:c>
      <x:c r="AJ372" s="174"/>
      <x:c r="AK372" s="175" t="str">
        <x:f>IF(AJ372="","",IF(OR(LOWER(AJ372)="brazil",LOWER(AJ372)="brasil"),"Yes","No"))</x:f>
      </x:c>
      <x:c r="AL372" s="174"/>
      <x:c r="AM372" s="174"/>
      <x:c r="AN372" s="174"/>
      <x:c r="AO372" s="178"/>
      <x:c r="AP372" s="174"/>
      <x:c r="AQ372" s="174"/>
      <x:c r="AR372" s="174"/>
      <x:c r="AS372" s="174"/>
      <x:c r="AT372" s="174"/>
      <x:c r="AU372" s="174"/>
      <x:c r="AV372" s="174"/>
      <x:c r="AW372" s="174"/>
      <x:c r="AX372" s="174"/>
      <x:c r="AY372" s="174"/>
      <x:c r="AZ372" s="174"/>
      <x:c r="BA372" s="174"/>
      <x:c r="BB372" s="174"/>
      <x:c r="BC372" s="174"/>
      <x:c r="BD372" s="174"/>
      <x:c r="BE372" s="174"/>
      <x:c r="BF372" s="174"/>
      <x:c r="BG372" s="174"/>
      <x:c r="BH372" s="174"/>
      <x:c r="BI372" s="174"/>
      <x:c r="BJ372" s="174"/>
      <x:c r="BK372" s="174"/>
      <x:c r="BL372" s="174"/>
      <x:c r="BM372" s="174"/>
      <x:c r="BN372" s="174"/>
      <x:c r="BO372" s="174"/>
      <x:c r="BP372" s="174"/>
      <x:c r="BQ372" s="174"/>
      <x:c r="BR372" s="174"/>
      <x:c r="BS372" s="174"/>
      <x:c r="BT372" s="174"/>
      <x:c r="BU372" s="174"/>
      <x:c r="BV372" s="174"/>
      <x:c r="BW372" s="174"/>
      <x:c r="BX372" s="174"/>
      <x:c r="BY372" s="174"/>
      <x:c r="BZ372" s="174"/>
      <x:c r="CA372" s="174"/>
      <x:c r="CB372" s="174"/>
      <x:c r="CC372" s="174"/>
      <x:c r="CD372" s="174"/>
      <x:c r="CE372" s="174"/>
      <x:c r="CF372" s="174"/>
      <x:c r="CG372" s="174"/>
      <x:c r="CH372" s="174"/>
      <x:c r="CI372" s="179"/>
      <x:c r="CJ372" s="174" t="str">
        <x:v>Yes</x:v>
      </x:c>
      <x:c r="CK372" s="174" t="str">
        <x:v>Yes</x:v>
      </x:c>
      <x:c r="CL372" s="174" t="str">
        <x:v>Yes</x:v>
      </x:c>
      <x:c r="CM372" s="174" t="str">
        <x:v>Clear</x:v>
      </x:c>
      <x:c r="CN372" s="174" t="str">
        <x:v>Verified — clear</x:v>
      </x:c>
      <x:c r="CO372" s="177" t="n">
        <x:v>46272</x:v>
      </x:c>
      <x:c r="CP372" s="174" t="str">
        <x:v>https://pubmed.ncbi.nlm.nih.gov/39797514/</x:v>
      </x:c>
      <x:c r="CQ372" s="174"/>
      <x:c r="CR372" s="174"/>
      <x:c r="CS372" s="174"/>
      <x:c r="CT372" s="174"/>
      <x:c r="CU372" s="176"/>
      <x:c r="CV372" s="176"/>
      <x:c r="CW372" s="176"/>
      <x:c r="CX372" s="176"/>
      <x:c r="CY372" s="176"/>
      <x:c r="CZ372" s="176"/>
      <x:c r="DA372" s="176"/>
      <x:c r="DB372" s="175" t="str">
        <x:f>IF(L372="","",IF(AND(COUNT(CU372:DA372)=7,OR(CU372=0,CU372=1,CU372=2),OR(CV372=0,CV372=1,CV372=2),OR(CW372=0,CW372=1,CW372=2),OR(CX372=0,CX372=1,CX372=2),OR(CY372=0,CY372=1,CY372=2),OR(CZ372=0,CZ372=1,CZ372=2),OR(DA372=0,DA372=1,DA372=2)),SUM(CU372:DA372),""))</x:f>
      </x:c>
      <x:c r="DC372" s="180" t="str">
        <x:f>IF(DB372="","",ROUND(DB372/14*10,1))</x:f>
      </x:c>
      <x:c r="DD372" s="174" t="str">
        <x:v>Pending</x:v>
      </x:c>
      <x:c r="DE372" s="175" t="str">
        <x:f>IF(L372="","",IF(DC372="","Pending",IF(DD372="Yes","CONDITIONAL — safety override",IF(DC372&gt;=8,"HIGH",IF(DC372&gt;=5,"CONDITIONAL","LOW")))))</x:f>
        <x:v>Pending</x:v>
      </x:c>
      <x:c r="DF372" s="174" t="str">
        <x:v>Pending screening and full-text appraisal; no transferability judgment made at identification.</x:v>
      </x:c>
      <x:c r="DG372" s="174"/>
      <x:c r="DH372" s="174"/>
      <x:c r="DI372" s="174"/>
      <x:c r="DJ372" s="174"/>
      <x:c r="DK372" s="174"/>
      <x:c r="DL372" s="174"/>
      <x:c r="DM372" s="174"/>
      <x:c r="DN372" s="174"/>
      <x:c r="DO372" s="174"/>
      <x:c r="DP372" s="174"/>
      <x:c r="DQ372" s="174"/>
      <x:c r="DR372" s="174"/>
      <x:c r="DS372" s="174"/>
      <x:c r="DT372" s="174"/>
      <x:c r="DU372" s="174"/>
      <x:c r="DV372" s="174"/>
      <x:c r="DW372" s="174"/>
      <x:c r="DX372" s="174"/>
      <x:c r="DY372" s="174"/>
      <x:c r="DZ372" s="174" t="str">
        <x:v>Title/abstract information is insufficient for a substantive scientific, causal, transferability or institutional claim.</x:v>
      </x:c>
      <x:c r="EA372" s="174" t="str">
        <x:v>Pending</x:v>
      </x:c>
      <x:c r="EB372" s="175" t="str">
        <x:f>IF(L372="","",IF(EC372="READY","Yes","No / Pending"))</x:f>
        <x:v>No / Pending</x:v>
      </x:c>
      <x:c r="EC372" s="174" t="str">
        <x:f>IF(L372="","",IF(OR(ISNUMBER(SEARCH("Retracted Publication",Q372)),CM372="Retracted",CN372="Retracted",CM372="Expression of Concern",CN372="Expression of Concern",F372="Not used",CG372="Critical",CH372="High",CH372="Critical"),"BLOCKED — integrity or use restriction",IF(AND(CJ372="Yes",CK372="Yes",CL372="Yes"),IF(AND(CM372="Clear",CN372="Verified — clear"),IF(AND(AND(LEN(TRIM(CF372))&gt;0,LEFT(LOWER(TRIM(CF372)),7)&lt;&gt;"pending"),OR(CG372="High",CG372="Moderate"),OR(CH372="Low",CH372="Some concerns",CH372="Not applicable")),IF(AND(DD372="No",OR(DE372="HIGH",DE372="CONDITIONAL"),AND(LEN(TRIM(DF372))&gt;0,LEFT(LOWER(TRIM(DF372)),7)&lt;&gt;"pending")),IF(AND(AND(LEN(TRIM(DT372))&gt;0,LEFT(LOWER(TRIM(DT372)),7)&lt;&gt;"pending"),AND(LEN(TRIM(DU372))&gt;0,LEFT(LOWER(TRIM(DU372)),7)&lt;&gt;"pending"),OR(AND(LEN(TRIM(DV372))&gt;0,LEFT(LOWER(TRIM(DV372)),7)&lt;&gt;"pending"),AND(LEN(TRIM(DW372))&gt;0,LEFT(LOWER(TRIM(DW372)),7)&lt;&gt;"pending")),AND(LEN(TRIM(DX372))&gt;0,LEFT(LOWER(TRIM(DX372)),7)&lt;&gt;"pending")),IF(AND(F372="Claim-ready",OR(EA372="Strong",EA372="Moderate"),AND(LEN(TRIM(G372))&gt;0,LEFT(LOWER(TRIM(G372)),7)&lt;&gt;"pending"),G372&lt;&gt;"No substantive use decision is permitted from identification metadata alone.",AND(LEN(TRIM(DZ372))&gt;0,LEFT(LOWER(TRIM(DZ372)),7)&lt;&gt;"pending"),DZ372&lt;&gt;"Identification metadata alone does not permit any substantive scientific, causal, operational, or institutional claim.",AND(LEN(TRIM(EI372))&gt;0,LEFT(LOWER(TRIM(EI372)),7)&lt;&gt;"pending"),ISNUMBER(EH372),EH372&gt;0),"READY","PENDING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2" s="174" t="str">
        <x:v>Pending</x:v>
      </x:c>
      <x:c r="EE372" s="174"/>
      <x:c r="EF372" s="174" t="str">
        <x:v>Pending</x:v>
      </x:c>
      <x:c r="EG372" s="174" t="str">
        <x:v>Pending</x:v>
      </x:c>
      <x:c r="EH372" s="177"/>
      <x:c r="EI372" s="500"/>
      <x:c r="EJ372" s="174"/>
      <x:c r="EK372" s="174" t="str">
        <x:v>Pending</x:v>
      </x:c>
      <x:c r="EL372" s="177" t="n">
        <x:v>46272</x:v>
      </x:c>
      <x:c r="EM372" s="174" t="str">
        <x:v>Production PubMed record imported and reconciled to Zotero item NIUZ6KMY;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72" s="181" t="n">
        <x:f>IF(L372="","",(IF(N372&lt;&gt;"",1,0)+IF(O372&lt;&gt;"",1,0)+IF(AJ372&lt;&gt;"",1,0)+IF(AU372&lt;&gt;"",1,0)+IF(BE372&lt;&gt;"",1,0)+IF(CF372&lt;&gt;"",1,0)+IF(CJ372="Yes",1,0)+IF(CL372="Yes",1,0)+IF(DE372&lt;&gt;"Pending",1,0)+IF(F372&lt;&gt;"",1,0)+IF(DZ372&lt;&gt;"",1,0)+IF(EI372&lt;&gt;"",1,0))/12)</x:f>
        <x:v>0.5</x:v>
      </x:c>
    </x:row>
    <x:row r="373">
      <x:c r="A373" s="175" t="str">
        <x:v>EV-0370</x:v>
      </x:c>
      <x:c r="B373" s="174" t="str">
        <x:v>Integrity check</x:v>
      </x:c>
      <x:c r="C373" s="175" t="str">
        <x:f>IF(L373="","",IF(LEFT(EC373,7)="BLOCKED","🔴 Do not use for conclusion",IF(EB373="Yes","🟢 Claim-ready","🟡 Caution / context")))</x:f>
        <x:v>🟡 Caution / context</x:v>
      </x:c>
      <x:c r="D373" s="174" t="str">
        <x:f>IF(L373="","",EC373)</x:f>
        <x:v>PENDING — appropriate appraisal</x:v>
      </x:c>
      <x:c r="E373" s="174" t="str">
        <x:v>P3 — Medium</x:v>
      </x:c>
      <x:c r="F373" s="174" t="str">
        <x:v>Pending</x:v>
      </x:c>
      <x:c r="G373" s="174" t="str">
        <x:v>Title/abstract identify an explicit tactical/public-safety context and readiness domain; retain for full-text assessment.</x:v>
      </x:c>
      <x:c r="H373" s="174" t="str">
        <x:v>Obtain and review lawful full text; confirm human adjudication; then select a design-specific appraisal instrument.</x:v>
      </x:c>
      <x:c r="I373" s="174"/>
      <x:c r="J373" s="174" t="str">
        <x:v>A — Core</x:v>
      </x:c>
      <x:c r="K373" s="174" t="str">
        <x:v>IDENTIFIED</x:v>
      </x:c>
      <x:c r="L373" s="174" t="str">
        <x:v>Dietary Nutrient Adequacy in Aeronautical Military Personnel in Spain: Strengths and Weaknesses.</x:v>
      </x:c>
      <x:c r="M373" s="174"/>
      <x:c r="N373" s="174" t="str">
        <x:v>Carretero-Krug, Alejandra; Montero-Bravo, Ana; Ubeda, Natalia</x:v>
      </x:c>
      <x:c r="O373" s="176" t="n">
        <x:v>2024</x:v>
      </x:c>
      <x:c r="P373" s="174" t="str">
        <x:v>Nutrients</x:v>
      </x:c>
      <x:c r="Q373" s="174" t="str">
        <x:v>Journal Article</x:v>
      </x:c>
      <x:c r="R373" s="174" t="str">
        <x:v>Unclear</x:v>
      </x:c>
      <x:c r="S373" s="174" t="str">
        <x:v>Unknown</x:v>
      </x:c>
      <x:c r="T373" s="174" t="str">
        <x:v>eng</x:v>
      </x:c>
      <x:c r="U373" s="174" t="str">
        <x:v>https://pubmed.ncbi.nlm.nih.gov/39796526/</x:v>
      </x:c>
      <x:c r="V373" s="174" t="str">
        <x:v>10.3390/nu17010092</x:v>
      </x:c>
      <x:c r="W373" s="175" t="str">
        <x:f>IF(V373="","",LOWER(SUBSTITUTE(SUBSTITUTE(SUBSTITUTE(SUBSTITUTE(TRIM(V373),"https://doi.org/",""),"http://doi.org/",""),"https://dx.doi.org/",""),"doi:","")))</x:f>
        <x:v>10.3390/nu17010092</x:v>
      </x:c>
      <x:c r="X373" s="174" t="str">
        <x:v>39796526</x:v>
      </x:c>
      <x:c r="Y373" s="174" t="str">
        <x:v>PMC11722873</x:v>
      </x:c>
      <x:c r="Z373" s="174"/>
      <x:c r="AA373" s="174" t="str">
        <x:v>PubMed/MEDLINE</x:v>
      </x:c>
      <x:c r="AB373" s="174" t="str">
        <x:v>PUBMED-A-v1.0-2026-08-28</x:v>
      </x:c>
      <x:c r="AC373" s="174" t="str">
        <x:v>SP-PUBMED-A-20260828</x:v>
      </x:c>
      <x:c r="AD373" s="177" t="n">
        <x:v>46262</x:v>
      </x:c>
      <x:c r="AE373" s="177" t="n">
        <x:v>46272</x:v>
      </x:c>
      <x:c r="AF373" s="174" t="str">
        <x:v>XEG9LSSK</x:v>
      </x:c>
      <x:c r="AG373" s="174"/>
      <x:c r="AH373" s="174" t="str">
        <x:v>Tactical Athlete → Operational Readiness Brazil</x:v>
      </x:c>
      <x:c r="AI373" s="174" t="str">
        <x:v>evidence-family:A</x:v>
      </x:c>
      <x:c r="AJ373" s="174"/>
      <x:c r="AK373" s="175" t="str">
        <x:f>IF(AJ373="","",IF(OR(LOWER(AJ373)="brazil",LOWER(AJ373)="brasil"),"Yes","No"))</x:f>
      </x:c>
      <x:c r="AL373" s="174"/>
      <x:c r="AM373" s="174"/>
      <x:c r="AN373" s="174"/>
      <x:c r="AO373" s="178"/>
      <x:c r="AP373" s="174"/>
      <x:c r="AQ373" s="174"/>
      <x:c r="AR373" s="174"/>
      <x:c r="AS373" s="174"/>
      <x:c r="AT373" s="174"/>
      <x:c r="AU373" s="174"/>
      <x:c r="AV373" s="174"/>
      <x:c r="AW373" s="174"/>
      <x:c r="AX373" s="174"/>
      <x:c r="AY373" s="174"/>
      <x:c r="AZ373" s="174"/>
      <x:c r="BA373" s="174"/>
      <x:c r="BB373" s="174"/>
      <x:c r="BC373" s="174"/>
      <x:c r="BD373" s="174"/>
      <x:c r="BE373" s="174"/>
      <x:c r="BF373" s="174"/>
      <x:c r="BG373" s="174"/>
      <x:c r="BH373" s="174"/>
      <x:c r="BI373" s="174"/>
      <x:c r="BJ373" s="174"/>
      <x:c r="BK373" s="174"/>
      <x:c r="BL373" s="174"/>
      <x:c r="BM373" s="174"/>
      <x:c r="BN373" s="174"/>
      <x:c r="BO373" s="174"/>
      <x:c r="BP373" s="174"/>
      <x:c r="BQ373" s="174"/>
      <x:c r="BR373" s="174"/>
      <x:c r="BS373" s="174"/>
      <x:c r="BT373" s="174"/>
      <x:c r="BU373" s="174"/>
      <x:c r="BV373" s="174"/>
      <x:c r="BW373" s="174"/>
      <x:c r="BX373" s="174"/>
      <x:c r="BY373" s="174"/>
      <x:c r="BZ373" s="174"/>
      <x:c r="CA373" s="174"/>
      <x:c r="CB373" s="174"/>
      <x:c r="CC373" s="174"/>
      <x:c r="CD373" s="174"/>
      <x:c r="CE373" s="174"/>
      <x:c r="CF373" s="174"/>
      <x:c r="CG373" s="174"/>
      <x:c r="CH373" s="174"/>
      <x:c r="CI373" s="179"/>
      <x:c r="CJ373" s="174" t="str">
        <x:v>Yes</x:v>
      </x:c>
      <x:c r="CK373" s="174" t="str">
        <x:v>Yes</x:v>
      </x:c>
      <x:c r="CL373" s="174" t="str">
        <x:v>Yes</x:v>
      </x:c>
      <x:c r="CM373" s="174" t="str">
        <x:v>Clear</x:v>
      </x:c>
      <x:c r="CN373" s="174" t="str">
        <x:v>Verified — clear</x:v>
      </x:c>
      <x:c r="CO373" s="177" t="n">
        <x:v>46272</x:v>
      </x:c>
      <x:c r="CP373" s="174" t="str">
        <x:v>https://pubmed.ncbi.nlm.nih.gov/39796526/</x:v>
      </x:c>
      <x:c r="CQ373" s="174"/>
      <x:c r="CR373" s="174"/>
      <x:c r="CS373" s="174"/>
      <x:c r="CT373" s="174"/>
      <x:c r="CU373" s="176"/>
      <x:c r="CV373" s="176"/>
      <x:c r="CW373" s="176"/>
      <x:c r="CX373" s="176"/>
      <x:c r="CY373" s="176"/>
      <x:c r="CZ373" s="176"/>
      <x:c r="DA373" s="176"/>
      <x:c r="DB373" s="175" t="str">
        <x:f>IF(L373="","",IF(AND(COUNT(CU373:DA373)=7,OR(CU373=0,CU373=1,CU373=2),OR(CV373=0,CV373=1,CV373=2),OR(CW373=0,CW373=1,CW373=2),OR(CX373=0,CX373=1,CX373=2),OR(CY373=0,CY373=1,CY373=2),OR(CZ373=0,CZ373=1,CZ373=2),OR(DA373=0,DA373=1,DA373=2)),SUM(CU373:DA373),""))</x:f>
      </x:c>
      <x:c r="DC373" s="180" t="str">
        <x:f>IF(DB373="","",ROUND(DB373/14*10,1))</x:f>
      </x:c>
      <x:c r="DD373" s="174" t="str">
        <x:v>Pending</x:v>
      </x:c>
      <x:c r="DE373" s="175" t="str">
        <x:f>IF(L373="","",IF(DC373="","Pending",IF(DD373="Yes","CONDITIONAL — safety override",IF(DC373&gt;=8,"HIGH",IF(DC373&gt;=5,"CONDITIONAL","LOW")))))</x:f>
        <x:v>Pending</x:v>
      </x:c>
      <x:c r="DF373" s="174" t="str">
        <x:v>Pending screening and full-text appraisal; no transferability judgment made at identification.</x:v>
      </x:c>
      <x:c r="DG373" s="174"/>
      <x:c r="DH373" s="174"/>
      <x:c r="DI373" s="174"/>
      <x:c r="DJ373" s="174"/>
      <x:c r="DK373" s="174"/>
      <x:c r="DL373" s="174"/>
      <x:c r="DM373" s="174"/>
      <x:c r="DN373" s="174"/>
      <x:c r="DO373" s="174"/>
      <x:c r="DP373" s="174"/>
      <x:c r="DQ373" s="174"/>
      <x:c r="DR373" s="174"/>
      <x:c r="DS373" s="174"/>
      <x:c r="DT373" s="174"/>
      <x:c r="DU373" s="174"/>
      <x:c r="DV373" s="174"/>
      <x:c r="DW373" s="174"/>
      <x:c r="DX373" s="174"/>
      <x:c r="DY373" s="174"/>
      <x:c r="DZ373" s="174" t="str">
        <x:v>Title/abstract screening alone does not establish effectiveness, causality, methodological quality, transferability to Brazilian public safety or an institutional recommendation.</x:v>
      </x:c>
      <x:c r="EA373" s="174" t="str">
        <x:v>Pending</x:v>
      </x:c>
      <x:c r="EB373" s="175" t="str">
        <x:f>IF(L373="","",IF(EC373="READY","Yes","No / Pending"))</x:f>
        <x:v>No / Pending</x:v>
      </x:c>
      <x:c r="EC373" s="174" t="str">
        <x:f>IF(L373="","",IF(OR(ISNUMBER(SEARCH("Retracted Publication",Q373)),CM373="Retracted",CN373="Retracted",CM373="Expression of Concern",CN373="Expression of Concern",F373="Not used",CG373="Critical",CH373="High",CH373="Critical"),"BLOCKED — integrity or use restriction",IF(AND(CJ373="Yes",CK373="Yes",CL373="Yes"),IF(AND(CM373="Clear",CN373="Verified — clear"),IF(AND(AND(LEN(TRIM(CF373))&gt;0,LEFT(LOWER(TRIM(CF373)),7)&lt;&gt;"pending"),OR(CG373="High",CG373="Moderate"),OR(CH373="Low",CH373="Some concerns",CH373="Not applicable")),IF(AND(DD373="No",OR(DE373="HIGH",DE373="CONDITIONAL"),AND(LEN(TRIM(DF373))&gt;0,LEFT(LOWER(TRIM(DF373)),7)&lt;&gt;"pending")),IF(AND(AND(LEN(TRIM(DT373))&gt;0,LEFT(LOWER(TRIM(DT373)),7)&lt;&gt;"pending"),AND(LEN(TRIM(DU373))&gt;0,LEFT(LOWER(TRIM(DU373)),7)&lt;&gt;"pending"),OR(AND(LEN(TRIM(DV373))&gt;0,LEFT(LOWER(TRIM(DV373)),7)&lt;&gt;"pending"),AND(LEN(TRIM(DW373))&gt;0,LEFT(LOWER(TRIM(DW373)),7)&lt;&gt;"pending")),AND(LEN(TRIM(DX373))&gt;0,LEFT(LOWER(TRIM(DX373)),7)&lt;&gt;"pending")),IF(AND(F373="Claim-ready",OR(EA373="Strong",EA373="Moderate"),AND(LEN(TRIM(G373))&gt;0,LEFT(LOWER(TRIM(G373)),7)&lt;&gt;"pending"),G373&lt;&gt;"No substantive use decision is permitted from identification metadata alone.",AND(LEN(TRIM(DZ373))&gt;0,LEFT(LOWER(TRIM(DZ373)),7)&lt;&gt;"pending"),DZ373&lt;&gt;"Identification metadata alone does not permit any substantive scientific, causal, operational, or institutional claim.",AND(LEN(TRIM(EI373))&gt;0,LEFT(LOWER(TRIM(EI373)),7)&lt;&gt;"pending"),ISNUMBER(EH373),EH373&gt;0),"READY","PENDING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3" s="174" t="str">
        <x:v>Pending</x:v>
      </x:c>
      <x:c r="EE373" s="174"/>
      <x:c r="EF373" s="174" t="str">
        <x:v>Pending</x:v>
      </x:c>
      <x:c r="EG373" s="174" t="str">
        <x:v>Pending</x:v>
      </x:c>
      <x:c r="EH373" s="177"/>
      <x:c r="EI373" s="500"/>
      <x:c r="EJ373" s="174"/>
      <x:c r="EK373" s="174" t="str">
        <x:v>Pending</x:v>
      </x:c>
      <x:c r="EL373" s="177" t="n">
        <x:v>46272</x:v>
      </x:c>
      <x:c r="EM373" s="174" t="str">
        <x:v>Production PubMed record imported and reconciled to Zotero item XEG9LSSK;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3" s="181" t="n">
        <x:f>IF(L373="","",(IF(N373&lt;&gt;"",1,0)+IF(O373&lt;&gt;"",1,0)+IF(AJ373&lt;&gt;"",1,0)+IF(AU373&lt;&gt;"",1,0)+IF(BE373&lt;&gt;"",1,0)+IF(CF373&lt;&gt;"",1,0)+IF(CJ373="Yes",1,0)+IF(CL373="Yes",1,0)+IF(DE373&lt;&gt;"Pending",1,0)+IF(F373&lt;&gt;"",1,0)+IF(DZ373&lt;&gt;"",1,0)+IF(EI373&lt;&gt;"",1,0))/12)</x:f>
        <x:v>0.5</x:v>
      </x:c>
    </x:row>
    <x:row r="374">
      <x:c r="A374" s="175" t="str">
        <x:v>EV-0371</x:v>
      </x:c>
      <x:c r="B374" s="174" t="str">
        <x:v>Integrity check</x:v>
      </x:c>
      <x:c r="C374" s="175" t="str">
        <x:f>IF(L374="","",IF(LEFT(EC374,7)="BLOCKED","🔴 Do not use for conclusion",IF(EB374="Yes","🟢 Claim-ready","🟡 Caution / context")))</x:f>
        <x:v>🟡 Caution / context</x:v>
      </x:c>
      <x:c r="D374" s="174" t="str">
        <x:f>IF(L374="","",EC374)</x:f>
        <x:v>PENDING — appropriate appraisal</x:v>
      </x:c>
      <x:c r="E374" s="174" t="str">
        <x:v>P3 — Medium</x:v>
      </x:c>
      <x:c r="F374" s="174" t="str">
        <x:v>Pending</x:v>
      </x:c>
      <x:c r="G374" s="174" t="str">
        <x:v>A potentially relevant concept is present, but direct applicability is ambiguous at title/abstract level.</x:v>
      </x:c>
      <x:c r="H374" s="174" t="str">
        <x:v>Human title/abstract adjudication; retrieve full text if relevance remains plausible.</x:v>
      </x:c>
      <x:c r="I374" s="174"/>
      <x:c r="J374" s="174" t="str">
        <x:v>A — Core</x:v>
      </x:c>
      <x:c r="K374" s="174" t="str">
        <x:v>IDENTIFIED</x:v>
      </x:c>
      <x:c r="L374" s="174" t="str">
        <x:v>Impact of Functional Training on Injuries After Anterior Cruciate Ligament Reconstruction for Return-to-Duty Status in U.S. Naval Academy Midshipmen: A Retrospective Analysis.</x:v>
      </x:c>
      <x:c r="M374" s="174"/>
      <x:c r="N374" s="174" t="str">
        <x:v>Lodhi, Melissa J; Brismee, Jean-Michel; Shapiro, Rita; LeClere, Lance; Waltz, Robert M</x:v>
      </x:c>
      <x:c r="O374" s="176" t="n">
        <x:v>2025</x:v>
      </x:c>
      <x:c r="P374" s="174" t="str">
        <x:v>Military medicine</x:v>
      </x:c>
      <x:c r="Q374" s="174" t="str">
        <x:v>Journal Article</x:v>
      </x:c>
      <x:c r="R374" s="174" t="str">
        <x:v>Unclear</x:v>
      </x:c>
      <x:c r="S374" s="174" t="str">
        <x:v>Unknown</x:v>
      </x:c>
      <x:c r="T374" s="174" t="str">
        <x:v>eng</x:v>
      </x:c>
      <x:c r="U374" s="174" t="str">
        <x:v>https://pubmed.ncbi.nlm.nih.gov/39777480/</x:v>
      </x:c>
      <x:c r="V374" s="174" t="str">
        <x:v>10.1093/milmed/usae572</x:v>
      </x:c>
      <x:c r="W374" s="175" t="str">
        <x:f>IF(V374="","",LOWER(SUBSTITUTE(SUBSTITUTE(SUBSTITUTE(SUBSTITUTE(TRIM(V374),"https://doi.org/",""),"http://doi.org/",""),"https://dx.doi.org/",""),"doi:","")))</x:f>
        <x:v>10.1093/milmed/usae572</x:v>
      </x:c>
      <x:c r="X374" s="174" t="str">
        <x:v>39777480</x:v>
      </x:c>
      <x:c r="Y374" s="174" t="str"/>
      <x:c r="Z374" s="174"/>
      <x:c r="AA374" s="174" t="str">
        <x:v>PubMed/MEDLINE</x:v>
      </x:c>
      <x:c r="AB374" s="174" t="str">
        <x:v>PUBMED-A-v1.0-2026-08-28</x:v>
      </x:c>
      <x:c r="AC374" s="174" t="str">
        <x:v>SP-PUBMED-A-20260828</x:v>
      </x:c>
      <x:c r="AD374" s="177" t="n">
        <x:v>46262</x:v>
      </x:c>
      <x:c r="AE374" s="177" t="n">
        <x:v>46272</x:v>
      </x:c>
      <x:c r="AF374" s="174" t="str">
        <x:v>GSMAU75H</x:v>
      </x:c>
      <x:c r="AG374" s="174"/>
      <x:c r="AH374" s="174" t="str">
        <x:v>Tactical Athlete → Operational Readiness Brazil</x:v>
      </x:c>
      <x:c r="AI374" s="174" t="str">
        <x:v>evidence-family:A</x:v>
      </x:c>
      <x:c r="AJ374" s="174"/>
      <x:c r="AK374" s="175" t="str">
        <x:f>IF(AJ374="","",IF(OR(LOWER(AJ374)="brazil",LOWER(AJ374)="brasil"),"Yes","No"))</x:f>
      </x:c>
      <x:c r="AL374" s="174"/>
      <x:c r="AM374" s="174"/>
      <x:c r="AN374" s="174"/>
      <x:c r="AO374" s="178"/>
      <x:c r="AP374" s="174"/>
      <x:c r="AQ374" s="174"/>
      <x:c r="AR374" s="174"/>
      <x:c r="AS374" s="174"/>
      <x:c r="AT374" s="174"/>
      <x:c r="AU374" s="174"/>
      <x:c r="AV374" s="174"/>
      <x:c r="AW374" s="174"/>
      <x:c r="AX374" s="174"/>
      <x:c r="AY374" s="174"/>
      <x:c r="AZ374" s="174"/>
      <x:c r="BA374" s="174"/>
      <x:c r="BB374" s="174"/>
      <x:c r="BC374" s="174"/>
      <x:c r="BD374" s="174"/>
      <x:c r="BE374" s="174"/>
      <x:c r="BF374" s="174"/>
      <x:c r="BG374" s="174"/>
      <x:c r="BH374" s="174"/>
      <x:c r="BI374" s="174"/>
      <x:c r="BJ374" s="174"/>
      <x:c r="BK374" s="174"/>
      <x:c r="BL374" s="174"/>
      <x:c r="BM374" s="174"/>
      <x:c r="BN374" s="174"/>
      <x:c r="BO374" s="174"/>
      <x:c r="BP374" s="174"/>
      <x:c r="BQ374" s="174"/>
      <x:c r="BR374" s="174"/>
      <x:c r="BS374" s="174"/>
      <x:c r="BT374" s="174"/>
      <x:c r="BU374" s="174"/>
      <x:c r="BV374" s="174"/>
      <x:c r="BW374" s="174"/>
      <x:c r="BX374" s="174"/>
      <x:c r="BY374" s="174"/>
      <x:c r="BZ374" s="174"/>
      <x:c r="CA374" s="174"/>
      <x:c r="CB374" s="174"/>
      <x:c r="CC374" s="174"/>
      <x:c r="CD374" s="174"/>
      <x:c r="CE374" s="174"/>
      <x:c r="CF374" s="174"/>
      <x:c r="CG374" s="174"/>
      <x:c r="CH374" s="174"/>
      <x:c r="CI374" s="179"/>
      <x:c r="CJ374" s="174" t="str">
        <x:v>Yes</x:v>
      </x:c>
      <x:c r="CK374" s="174" t="str">
        <x:v>Yes</x:v>
      </x:c>
      <x:c r="CL374" s="174" t="str">
        <x:v>Yes</x:v>
      </x:c>
      <x:c r="CM374" s="174" t="str">
        <x:v>Clear</x:v>
      </x:c>
      <x:c r="CN374" s="174" t="str">
        <x:v>Verified — clear</x:v>
      </x:c>
      <x:c r="CO374" s="177" t="n">
        <x:v>46272</x:v>
      </x:c>
      <x:c r="CP374" s="174" t="str">
        <x:v>https://pubmed.ncbi.nlm.nih.gov/39777480/</x:v>
      </x:c>
      <x:c r="CQ374" s="174"/>
      <x:c r="CR374" s="174"/>
      <x:c r="CS374" s="174"/>
      <x:c r="CT374" s="174"/>
      <x:c r="CU374" s="176"/>
      <x:c r="CV374" s="176"/>
      <x:c r="CW374" s="176"/>
      <x:c r="CX374" s="176"/>
      <x:c r="CY374" s="176"/>
      <x:c r="CZ374" s="176"/>
      <x:c r="DA374" s="176"/>
      <x:c r="DB374" s="175" t="str">
        <x:f>IF(L374="","",IF(AND(COUNT(CU374:DA374)=7,OR(CU374=0,CU374=1,CU374=2),OR(CV374=0,CV374=1,CV374=2),OR(CW374=0,CW374=1,CW374=2),OR(CX374=0,CX374=1,CX374=2),OR(CY374=0,CY374=1,CY374=2),OR(CZ374=0,CZ374=1,CZ374=2),OR(DA374=0,DA374=1,DA374=2)),SUM(CU374:DA374),""))</x:f>
      </x:c>
      <x:c r="DC374" s="180" t="str">
        <x:f>IF(DB374="","",ROUND(DB374/14*10,1))</x:f>
      </x:c>
      <x:c r="DD374" s="174" t="str">
        <x:v>Pending</x:v>
      </x:c>
      <x:c r="DE374" s="175" t="str">
        <x:f>IF(L374="","",IF(DC374="","Pending",IF(DD374="Yes","CONDITIONAL — safety override",IF(DC374&gt;=8,"HIGH",IF(DC374&gt;=5,"CONDITIONAL","LOW")))))</x:f>
        <x:v>Pending</x:v>
      </x:c>
      <x:c r="DF374" s="174" t="str">
        <x:v>Pending screening and full-text appraisal; no transferability judgment made at identification.</x:v>
      </x:c>
      <x:c r="DG374" s="174"/>
      <x:c r="DH374" s="174"/>
      <x:c r="DI374" s="174"/>
      <x:c r="DJ374" s="174"/>
      <x:c r="DK374" s="174"/>
      <x:c r="DL374" s="174"/>
      <x:c r="DM374" s="174"/>
      <x:c r="DN374" s="174"/>
      <x:c r="DO374" s="174"/>
      <x:c r="DP374" s="174"/>
      <x:c r="DQ374" s="174"/>
      <x:c r="DR374" s="174"/>
      <x:c r="DS374" s="174"/>
      <x:c r="DT374" s="174"/>
      <x:c r="DU374" s="174"/>
      <x:c r="DV374" s="174"/>
      <x:c r="DW374" s="174"/>
      <x:c r="DX374" s="174"/>
      <x:c r="DY374" s="174"/>
      <x:c r="DZ374" s="174" t="str">
        <x:v>Title/abstract information is insufficient for a substantive scientific, causal, transferability or institutional claim.</x:v>
      </x:c>
      <x:c r="EA374" s="174" t="str">
        <x:v>Pending</x:v>
      </x:c>
      <x:c r="EB374" s="175" t="str">
        <x:f>IF(L374="","",IF(EC374="READY","Yes","No / Pending"))</x:f>
        <x:v>No / Pending</x:v>
      </x:c>
      <x:c r="EC374" s="174" t="str">
        <x:f>IF(L374="","",IF(OR(ISNUMBER(SEARCH("Retracted Publication",Q374)),CM374="Retracted",CN374="Retracted",CM374="Expression of Concern",CN374="Expression of Concern",F374="Not used",CG374="Critical",CH374="High",CH374="Critical"),"BLOCKED — integrity or use restriction",IF(AND(CJ374="Yes",CK374="Yes",CL374="Yes"),IF(AND(CM374="Clear",CN374="Verified — clear"),IF(AND(AND(LEN(TRIM(CF374))&gt;0,LEFT(LOWER(TRIM(CF374)),7)&lt;&gt;"pending"),OR(CG374="High",CG374="Moderate"),OR(CH374="Low",CH374="Some concerns",CH374="Not applicable")),IF(AND(DD374="No",OR(DE374="HIGH",DE374="CONDITIONAL"),AND(LEN(TRIM(DF374))&gt;0,LEFT(LOWER(TRIM(DF374)),7)&lt;&gt;"pending")),IF(AND(AND(LEN(TRIM(DT374))&gt;0,LEFT(LOWER(TRIM(DT374)),7)&lt;&gt;"pending"),AND(LEN(TRIM(DU374))&gt;0,LEFT(LOWER(TRIM(DU374)),7)&lt;&gt;"pending"),OR(AND(LEN(TRIM(DV374))&gt;0,LEFT(LOWER(TRIM(DV374)),7)&lt;&gt;"pending"),AND(LEN(TRIM(DW374))&gt;0,LEFT(LOWER(TRIM(DW374)),7)&lt;&gt;"pending")),AND(LEN(TRIM(DX374))&gt;0,LEFT(LOWER(TRIM(DX374)),7)&lt;&gt;"pending")),IF(AND(F374="Claim-ready",OR(EA374="Strong",EA374="Moderate"),AND(LEN(TRIM(G374))&gt;0,LEFT(LOWER(TRIM(G374)),7)&lt;&gt;"pending"),G374&lt;&gt;"No substantive use decision is permitted from identification metadata alone.",AND(LEN(TRIM(DZ374))&gt;0,LEFT(LOWER(TRIM(DZ374)),7)&lt;&gt;"pending"),DZ374&lt;&gt;"Identification metadata alone does not permit any substantive scientific, causal, operational, or institutional claim.",AND(LEN(TRIM(EI374))&gt;0,LEFT(LOWER(TRIM(EI374)),7)&lt;&gt;"pending"),ISNUMBER(EH374),EH374&gt;0),"READY","PENDING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4" s="174" t="str">
        <x:v>Pending</x:v>
      </x:c>
      <x:c r="EE374" s="174"/>
      <x:c r="EF374" s="174" t="str">
        <x:v>Pending</x:v>
      </x:c>
      <x:c r="EG374" s="174" t="str">
        <x:v>Pending</x:v>
      </x:c>
      <x:c r="EH374" s="177"/>
      <x:c r="EI374" s="500"/>
      <x:c r="EJ374" s="174"/>
      <x:c r="EK374" s="174" t="str">
        <x:v>Pending</x:v>
      </x:c>
      <x:c r="EL374" s="177" t="n">
        <x:v>46272</x:v>
      </x:c>
      <x:c r="EM374" s="174" t="str">
        <x:v>Production PubMed record imported and reconciled to Zotero item GSMAU75H;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74" s="181" t="n">
        <x:f>IF(L374="","",(IF(N374&lt;&gt;"",1,0)+IF(O374&lt;&gt;"",1,0)+IF(AJ374&lt;&gt;"",1,0)+IF(AU374&lt;&gt;"",1,0)+IF(BE374&lt;&gt;"",1,0)+IF(CF374&lt;&gt;"",1,0)+IF(CJ374="Yes",1,0)+IF(CL374="Yes",1,0)+IF(DE374&lt;&gt;"Pending",1,0)+IF(F374&lt;&gt;"",1,0)+IF(DZ374&lt;&gt;"",1,0)+IF(EI374&lt;&gt;"",1,0))/12)</x:f>
        <x:v>0.5</x:v>
      </x:c>
    </x:row>
    <x:row r="375">
      <x:c r="A375" s="175" t="str">
        <x:v>EV-0372</x:v>
      </x:c>
      <x:c r="B375" s="174" t="str">
        <x:v>Integrity check</x:v>
      </x:c>
      <x:c r="C375" s="175" t="str">
        <x:f>IF(L375="","",IF(LEFT(EC375,7)="BLOCKED","🔴 Do not use for conclusion",IF(EB375="Yes","🟢 Claim-ready","🟡 Caution / context")))</x:f>
        <x:v>🟡 Caution / context</x:v>
      </x:c>
      <x:c r="D375" s="174" t="str">
        <x:f>IF(L375="","",EC375)</x:f>
        <x:v>PENDING — appropriate appraisal</x:v>
      </x:c>
      <x:c r="E375" s="174" t="str">
        <x:v>P3 — Medium</x:v>
      </x:c>
      <x:c r="F375" s="174" t="str">
        <x:v>Pending</x:v>
      </x:c>
      <x:c r="G375" s="174" t="str">
        <x:v>Title/abstract identify an explicit tactical/public-safety context and readiness domain; retain for full-text assessment.</x:v>
      </x:c>
      <x:c r="H375" s="174" t="str">
        <x:v>Obtain and review lawful full text; confirm human adjudication; then select a design-specific appraisal instrument.</x:v>
      </x:c>
      <x:c r="I375" s="174"/>
      <x:c r="J375" s="174" t="str">
        <x:v>A — Core</x:v>
      </x:c>
      <x:c r="K375" s="174" t="str">
        <x:v>IDENTIFIED</x:v>
      </x:c>
      <x:c r="L375" s="174" t="str">
        <x:v>Genotypic Influences on Actuators of Aerobic Performance in Tactical Athletes.</x:v>
      </x:c>
      <x:c r="M375" s="174"/>
      <x:c r="N375" s="174" t="str">
        <x:v>Fluck, Martin; Protte, Christian; Giraud, Marie-Noelle; Gsponer, Thomas; Dossegger, Alain</x:v>
      </x:c>
      <x:c r="O375" s="176" t="n">
        <x:v>2024</x:v>
      </x:c>
      <x:c r="P375" s="174" t="str">
        <x:v>Genes</x:v>
      </x:c>
      <x:c r="Q375" s="174" t="str">
        <x:v>Journal Article</x:v>
      </x:c>
      <x:c r="R375" s="174" t="str">
        <x:v>Unclear</x:v>
      </x:c>
      <x:c r="S375" s="174" t="str">
        <x:v>Unknown</x:v>
      </x:c>
      <x:c r="T375" s="174" t="str">
        <x:v>eng</x:v>
      </x:c>
      <x:c r="U375" s="174" t="str">
        <x:v>https://pubmed.ncbi.nlm.nih.gov/39766802/</x:v>
      </x:c>
      <x:c r="V375" s="174" t="str">
        <x:v>10.3390/genes15121535</x:v>
      </x:c>
      <x:c r="W375" s="175" t="str">
        <x:f>IF(V375="","",LOWER(SUBSTITUTE(SUBSTITUTE(SUBSTITUTE(SUBSTITUTE(TRIM(V375),"https://doi.org/",""),"http://doi.org/",""),"https://dx.doi.org/",""),"doi:","")))</x:f>
        <x:v>10.3390/genes15121535</x:v>
      </x:c>
      <x:c r="X375" s="174" t="str">
        <x:v>39766802</x:v>
      </x:c>
      <x:c r="Y375" s="174" t="str">
        <x:v>PMC11675622</x:v>
      </x:c>
      <x:c r="Z375" s="174"/>
      <x:c r="AA375" s="174" t="str">
        <x:v>PubMed/MEDLINE</x:v>
      </x:c>
      <x:c r="AB375" s="174" t="str">
        <x:v>PUBMED-A-v1.0-2026-08-28</x:v>
      </x:c>
      <x:c r="AC375" s="174" t="str">
        <x:v>SP-PUBMED-A-20260828</x:v>
      </x:c>
      <x:c r="AD375" s="177" t="n">
        <x:v>46262</x:v>
      </x:c>
      <x:c r="AE375" s="177" t="n">
        <x:v>46272</x:v>
      </x:c>
      <x:c r="AF375" s="174" t="str">
        <x:v>23A5VKC5</x:v>
      </x:c>
      <x:c r="AG375" s="174"/>
      <x:c r="AH375" s="174" t="str">
        <x:v>Tactical Athlete → Operational Readiness Brazil</x:v>
      </x:c>
      <x:c r="AI375" s="174" t="str">
        <x:v>evidence-family:A</x:v>
      </x:c>
      <x:c r="AJ375" s="174"/>
      <x:c r="AK375" s="175" t="str">
        <x:f>IF(AJ375="","",IF(OR(LOWER(AJ375)="brazil",LOWER(AJ375)="brasil"),"Yes","No"))</x:f>
      </x:c>
      <x:c r="AL375" s="174"/>
      <x:c r="AM375" s="174"/>
      <x:c r="AN375" s="174"/>
      <x:c r="AO375" s="178"/>
      <x:c r="AP375" s="174"/>
      <x:c r="AQ375" s="174"/>
      <x:c r="AR375" s="174"/>
      <x:c r="AS375" s="174"/>
      <x:c r="AT375" s="174"/>
      <x:c r="AU375" s="174"/>
      <x:c r="AV375" s="174"/>
      <x:c r="AW375" s="174"/>
      <x:c r="AX375" s="174"/>
      <x:c r="AY375" s="174"/>
      <x:c r="AZ375" s="174"/>
      <x:c r="BA375" s="174"/>
      <x:c r="BB375" s="174"/>
      <x:c r="BC375" s="174"/>
      <x:c r="BD375" s="174"/>
      <x:c r="BE375" s="174"/>
      <x:c r="BF375" s="174"/>
      <x:c r="BG375" s="174"/>
      <x:c r="BH375" s="174"/>
      <x:c r="BI375" s="174"/>
      <x:c r="BJ375" s="174"/>
      <x:c r="BK375" s="174"/>
      <x:c r="BL375" s="174"/>
      <x:c r="BM375" s="174"/>
      <x:c r="BN375" s="174"/>
      <x:c r="BO375" s="174"/>
      <x:c r="BP375" s="174"/>
      <x:c r="BQ375" s="174"/>
      <x:c r="BR375" s="174"/>
      <x:c r="BS375" s="174"/>
      <x:c r="BT375" s="174"/>
      <x:c r="BU375" s="174"/>
      <x:c r="BV375" s="174"/>
      <x:c r="BW375" s="174"/>
      <x:c r="BX375" s="174"/>
      <x:c r="BY375" s="174"/>
      <x:c r="BZ375" s="174"/>
      <x:c r="CA375" s="174"/>
      <x:c r="CB375" s="174"/>
      <x:c r="CC375" s="174"/>
      <x:c r="CD375" s="174"/>
      <x:c r="CE375" s="174"/>
      <x:c r="CF375" s="174"/>
      <x:c r="CG375" s="174"/>
      <x:c r="CH375" s="174"/>
      <x:c r="CI375" s="179"/>
      <x:c r="CJ375" s="174" t="str">
        <x:v>Yes</x:v>
      </x:c>
      <x:c r="CK375" s="174" t="str">
        <x:v>Yes</x:v>
      </x:c>
      <x:c r="CL375" s="174" t="str">
        <x:v>Yes</x:v>
      </x:c>
      <x:c r="CM375" s="174" t="str">
        <x:v>Clear</x:v>
      </x:c>
      <x:c r="CN375" s="174" t="str">
        <x:v>Verified — clear</x:v>
      </x:c>
      <x:c r="CO375" s="177" t="n">
        <x:v>46272</x:v>
      </x:c>
      <x:c r="CP375" s="174" t="str">
        <x:v>https://pubmed.ncbi.nlm.nih.gov/39766802/</x:v>
      </x:c>
      <x:c r="CQ375" s="174"/>
      <x:c r="CR375" s="174"/>
      <x:c r="CS375" s="174"/>
      <x:c r="CT375" s="174"/>
      <x:c r="CU375" s="176"/>
      <x:c r="CV375" s="176"/>
      <x:c r="CW375" s="176"/>
      <x:c r="CX375" s="176"/>
      <x:c r="CY375" s="176"/>
      <x:c r="CZ375" s="176"/>
      <x:c r="DA375" s="176"/>
      <x:c r="DB375" s="175" t="str">
        <x:f>IF(L375="","",IF(AND(COUNT(CU375:DA375)=7,OR(CU375=0,CU375=1,CU375=2),OR(CV375=0,CV375=1,CV375=2),OR(CW375=0,CW375=1,CW375=2),OR(CX375=0,CX375=1,CX375=2),OR(CY375=0,CY375=1,CY375=2),OR(CZ375=0,CZ375=1,CZ375=2),OR(DA375=0,DA375=1,DA375=2)),SUM(CU375:DA375),""))</x:f>
      </x:c>
      <x:c r="DC375" s="180" t="str">
        <x:f>IF(DB375="","",ROUND(DB375/14*10,1))</x:f>
      </x:c>
      <x:c r="DD375" s="174" t="str">
        <x:v>Pending</x:v>
      </x:c>
      <x:c r="DE375" s="175" t="str">
        <x:f>IF(L375="","",IF(DC375="","Pending",IF(DD375="Yes","CONDITIONAL — safety override",IF(DC375&gt;=8,"HIGH",IF(DC375&gt;=5,"CONDITIONAL","LOW")))))</x:f>
        <x:v>Pending</x:v>
      </x:c>
      <x:c r="DF375" s="174" t="str">
        <x:v>Pending screening and full-text appraisal; no transferability judgment made at identification.</x:v>
      </x:c>
      <x:c r="DG375" s="174"/>
      <x:c r="DH375" s="174"/>
      <x:c r="DI375" s="174"/>
      <x:c r="DJ375" s="174"/>
      <x:c r="DK375" s="174"/>
      <x:c r="DL375" s="174"/>
      <x:c r="DM375" s="174"/>
      <x:c r="DN375" s="174"/>
      <x:c r="DO375" s="174"/>
      <x:c r="DP375" s="174"/>
      <x:c r="DQ375" s="174"/>
      <x:c r="DR375" s="174"/>
      <x:c r="DS375" s="174"/>
      <x:c r="DT375" s="174"/>
      <x:c r="DU375" s="174"/>
      <x:c r="DV375" s="174"/>
      <x:c r="DW375" s="174"/>
      <x:c r="DX375" s="174"/>
      <x:c r="DY375" s="174"/>
      <x:c r="DZ375" s="174" t="str">
        <x:v>Title/abstract screening alone does not establish effectiveness, causality, methodological quality, transferability to Brazilian public safety or an institutional recommendation.</x:v>
      </x:c>
      <x:c r="EA375" s="174" t="str">
        <x:v>Pending</x:v>
      </x:c>
      <x:c r="EB375" s="175" t="str">
        <x:f>IF(L375="","",IF(EC375="READY","Yes","No / Pending"))</x:f>
        <x:v>No / Pending</x:v>
      </x:c>
      <x:c r="EC375" s="174" t="str">
        <x:f>IF(L375="","",IF(OR(ISNUMBER(SEARCH("Retracted Publication",Q375)),CM375="Retracted",CN375="Retracted",CM375="Expression of Concern",CN375="Expression of Concern",F375="Not used",CG375="Critical",CH375="High",CH375="Critical"),"BLOCKED — integrity or use restriction",IF(AND(CJ375="Yes",CK375="Yes",CL375="Yes"),IF(AND(CM375="Clear",CN375="Verified — clear"),IF(AND(AND(LEN(TRIM(CF375))&gt;0,LEFT(LOWER(TRIM(CF375)),7)&lt;&gt;"pending"),OR(CG375="High",CG375="Moderate"),OR(CH375="Low",CH375="Some concerns",CH375="Not applicable")),IF(AND(DD375="No",OR(DE375="HIGH",DE375="CONDITIONAL"),AND(LEN(TRIM(DF375))&gt;0,LEFT(LOWER(TRIM(DF375)),7)&lt;&gt;"pending")),IF(AND(AND(LEN(TRIM(DT375))&gt;0,LEFT(LOWER(TRIM(DT375)),7)&lt;&gt;"pending"),AND(LEN(TRIM(DU375))&gt;0,LEFT(LOWER(TRIM(DU375)),7)&lt;&gt;"pending"),OR(AND(LEN(TRIM(DV375))&gt;0,LEFT(LOWER(TRIM(DV375)),7)&lt;&gt;"pending"),AND(LEN(TRIM(DW375))&gt;0,LEFT(LOWER(TRIM(DW375)),7)&lt;&gt;"pending")),AND(LEN(TRIM(DX375))&gt;0,LEFT(LOWER(TRIM(DX375)),7)&lt;&gt;"pending")),IF(AND(F375="Claim-ready",OR(EA375="Strong",EA375="Moderate"),AND(LEN(TRIM(G375))&gt;0,LEFT(LOWER(TRIM(G375)),7)&lt;&gt;"pending"),G375&lt;&gt;"No substantive use decision is permitted from identification metadata alone.",AND(LEN(TRIM(DZ375))&gt;0,LEFT(LOWER(TRIM(DZ375)),7)&lt;&gt;"pending"),DZ375&lt;&gt;"Identification metadata alone does not permit any substantive scientific, causal, operational, or institutional claim.",AND(LEN(TRIM(EI375))&gt;0,LEFT(LOWER(TRIM(EI375)),7)&lt;&gt;"pending"),ISNUMBER(EH375),EH375&gt;0),"READY","PENDING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5" s="174" t="str">
        <x:v>Pending</x:v>
      </x:c>
      <x:c r="EE375" s="174"/>
      <x:c r="EF375" s="174" t="str">
        <x:v>Pending</x:v>
      </x:c>
      <x:c r="EG375" s="174" t="str">
        <x:v>Pending</x:v>
      </x:c>
      <x:c r="EH375" s="177"/>
      <x:c r="EI375" s="500"/>
      <x:c r="EJ375" s="174"/>
      <x:c r="EK375" s="174" t="str">
        <x:v>Pending</x:v>
      </x:c>
      <x:c r="EL375" s="177" t="n">
        <x:v>46272</x:v>
      </x:c>
      <x:c r="EM375" s="174" t="str">
        <x:v>Production PubMed record imported and reconciled to Zotero item 23A5VKC5;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5" s="181" t="n">
        <x:f>IF(L375="","",(IF(N375&lt;&gt;"",1,0)+IF(O375&lt;&gt;"",1,0)+IF(AJ375&lt;&gt;"",1,0)+IF(AU375&lt;&gt;"",1,0)+IF(BE375&lt;&gt;"",1,0)+IF(CF375&lt;&gt;"",1,0)+IF(CJ375="Yes",1,0)+IF(CL375="Yes",1,0)+IF(DE375&lt;&gt;"Pending",1,0)+IF(F375&lt;&gt;"",1,0)+IF(DZ375&lt;&gt;"",1,0)+IF(EI375&lt;&gt;"",1,0))/12)</x:f>
        <x:v>0.5</x:v>
      </x:c>
    </x:row>
    <x:row r="376">
      <x:c r="A376" s="175" t="str">
        <x:v>EV-0373</x:v>
      </x:c>
      <x:c r="B376" s="174" t="str">
        <x:v>Integrity check</x:v>
      </x:c>
      <x:c r="C376" s="175" t="str">
        <x:f>IF(L376="","",IF(LEFT(EC376,7)="BLOCKED","🔴 Do not use for conclusion",IF(EB376="Yes","🟢 Claim-ready","🟡 Caution / context")))</x:f>
        <x:v>🟡 Caution / context</x:v>
      </x:c>
      <x:c r="D376" s="174" t="str">
        <x:f>IF(L376="","",EC376)</x:f>
        <x:v>PENDING — appropriate appraisal</x:v>
      </x:c>
      <x:c r="E376" s="174" t="str">
        <x:v>P3 — Medium</x:v>
      </x:c>
      <x:c r="F376" s="174" t="str">
        <x:v>Pending</x:v>
      </x:c>
      <x:c r="G376" s="174" t="str">
        <x:v>Title/abstract identify an explicit tactical/public-safety context and readiness domain; retain for full-text assessment.</x:v>
      </x:c>
      <x:c r="H376" s="174" t="str">
        <x:v>Obtain and review lawful full text; confirm human adjudication; then select a design-specific appraisal instrument.</x:v>
      </x:c>
      <x:c r="I376" s="174"/>
      <x:c r="J376" s="174" t="str">
        <x:v>A — Core</x:v>
      </x:c>
      <x:c r="K376" s="174" t="str">
        <x:v>IDENTIFIED</x:v>
      </x:c>
      <x:c r="L376" s="174" t="str">
        <x:v>Hazardous alcohol use and cardiometabolic risk among firefighters.</x:v>
      </x:c>
      <x:c r="M376" s="174"/>
      <x:c r="N376" s="174" t="str">
        <x:v>Levitt, Danielle E; Wohlgemuth, Kealey J; Burnham, Emilie F; Conner, Michael J; Collier, J Jason; Mota, Jacob A</x:v>
      </x:c>
      <x:c r="O376" s="176" t="n">
        <x:v>2025</x:v>
      </x:c>
      <x:c r="P376" s="174" t="str">
        <x:v>Alcohol, clinical &amp; experimental research</x:v>
      </x:c>
      <x:c r="Q376" s="174" t="str">
        <x:v>Journal Article</x:v>
      </x:c>
      <x:c r="R376" s="174" t="str">
        <x:v>Unclear</x:v>
      </x:c>
      <x:c r="S376" s="174" t="str">
        <x:v>Unknown</x:v>
      </x:c>
      <x:c r="T376" s="174" t="str">
        <x:v>eng</x:v>
      </x:c>
      <x:c r="U376" s="174" t="str">
        <x:v>https://pubmed.ncbi.nlm.nih.gov/39746845/</x:v>
      </x:c>
      <x:c r="V376" s="174" t="str">
        <x:v>10.1111/acer.15517</x:v>
      </x:c>
      <x:c r="W376" s="175" t="str">
        <x:f>IF(V376="","",LOWER(SUBSTITUTE(SUBSTITUTE(SUBSTITUTE(SUBSTITUTE(TRIM(V376),"https://doi.org/",""),"http://doi.org/",""),"https://dx.doi.org/",""),"doi:","")))</x:f>
        <x:v>10.1111/acer.15517</x:v>
      </x:c>
      <x:c r="X376" s="174" t="str">
        <x:v>39746845</x:v>
      </x:c>
      <x:c r="Y376" s="174" t="str">
        <x:v>PMC11831616</x:v>
      </x:c>
      <x:c r="Z376" s="174"/>
      <x:c r="AA376" s="174" t="str">
        <x:v>PubMed/MEDLINE</x:v>
      </x:c>
      <x:c r="AB376" s="174" t="str">
        <x:v>PUBMED-A-v1.0-2026-08-28</x:v>
      </x:c>
      <x:c r="AC376" s="174" t="str">
        <x:v>SP-PUBMED-A-20260828</x:v>
      </x:c>
      <x:c r="AD376" s="177" t="n">
        <x:v>46262</x:v>
      </x:c>
      <x:c r="AE376" s="177" t="n">
        <x:v>46272</x:v>
      </x:c>
      <x:c r="AF376" s="174" t="str">
        <x:v>WX6NYMYN</x:v>
      </x:c>
      <x:c r="AG376" s="174"/>
      <x:c r="AH376" s="174" t="str">
        <x:v>Tactical Athlete → Operational Readiness Brazil</x:v>
      </x:c>
      <x:c r="AI376" s="174" t="str">
        <x:v>evidence-family:A</x:v>
      </x:c>
      <x:c r="AJ376" s="174"/>
      <x:c r="AK376" s="175" t="str">
        <x:f>IF(AJ376="","",IF(OR(LOWER(AJ376)="brazil",LOWER(AJ376)="brasil"),"Yes","No"))</x:f>
      </x:c>
      <x:c r="AL376" s="174"/>
      <x:c r="AM376" s="174"/>
      <x:c r="AN376" s="174"/>
      <x:c r="AO376" s="178"/>
      <x:c r="AP376" s="174"/>
      <x:c r="AQ376" s="174"/>
      <x:c r="AR376" s="174"/>
      <x:c r="AS376" s="174"/>
      <x:c r="AT376" s="174"/>
      <x:c r="AU376" s="174"/>
      <x:c r="AV376" s="174"/>
      <x:c r="AW376" s="174"/>
      <x:c r="AX376" s="174"/>
      <x:c r="AY376" s="174"/>
      <x:c r="AZ376" s="174"/>
      <x:c r="BA376" s="174"/>
      <x:c r="BB376" s="174"/>
      <x:c r="BC376" s="174"/>
      <x:c r="BD376" s="174"/>
      <x:c r="BE376" s="174"/>
      <x:c r="BF376" s="174"/>
      <x:c r="BG376" s="174"/>
      <x:c r="BH376" s="174"/>
      <x:c r="BI376" s="174"/>
      <x:c r="BJ376" s="174"/>
      <x:c r="BK376" s="174"/>
      <x:c r="BL376" s="174"/>
      <x:c r="BM376" s="174"/>
      <x:c r="BN376" s="174"/>
      <x:c r="BO376" s="174"/>
      <x:c r="BP376" s="174"/>
      <x:c r="BQ376" s="174"/>
      <x:c r="BR376" s="174"/>
      <x:c r="BS376" s="174"/>
      <x:c r="BT376" s="174"/>
      <x:c r="BU376" s="174"/>
      <x:c r="BV376" s="174"/>
      <x:c r="BW376" s="174"/>
      <x:c r="BX376" s="174"/>
      <x:c r="BY376" s="174"/>
      <x:c r="BZ376" s="174"/>
      <x:c r="CA376" s="174"/>
      <x:c r="CB376" s="174"/>
      <x:c r="CC376" s="174"/>
      <x:c r="CD376" s="174"/>
      <x:c r="CE376" s="174"/>
      <x:c r="CF376" s="174"/>
      <x:c r="CG376" s="174"/>
      <x:c r="CH376" s="174"/>
      <x:c r="CI376" s="179"/>
      <x:c r="CJ376" s="174" t="str">
        <x:v>Yes</x:v>
      </x:c>
      <x:c r="CK376" s="174" t="str">
        <x:v>Yes</x:v>
      </x:c>
      <x:c r="CL376" s="174" t="str">
        <x:v>Yes</x:v>
      </x:c>
      <x:c r="CM376" s="174" t="str">
        <x:v>Clear</x:v>
      </x:c>
      <x:c r="CN376" s="174" t="str">
        <x:v>Verified — clear</x:v>
      </x:c>
      <x:c r="CO376" s="177" t="n">
        <x:v>46272</x:v>
      </x:c>
      <x:c r="CP376" s="174" t="str">
        <x:v>https://pubmed.ncbi.nlm.nih.gov/39746845/</x:v>
      </x:c>
      <x:c r="CQ376" s="174"/>
      <x:c r="CR376" s="174"/>
      <x:c r="CS376" s="174"/>
      <x:c r="CT376" s="174"/>
      <x:c r="CU376" s="176"/>
      <x:c r="CV376" s="176"/>
      <x:c r="CW376" s="176"/>
      <x:c r="CX376" s="176"/>
      <x:c r="CY376" s="176"/>
      <x:c r="CZ376" s="176"/>
      <x:c r="DA376" s="176"/>
      <x:c r="DB376" s="175" t="str">
        <x:f>IF(L376="","",IF(AND(COUNT(CU376:DA376)=7,OR(CU376=0,CU376=1,CU376=2),OR(CV376=0,CV376=1,CV376=2),OR(CW376=0,CW376=1,CW376=2),OR(CX376=0,CX376=1,CX376=2),OR(CY376=0,CY376=1,CY376=2),OR(CZ376=0,CZ376=1,CZ376=2),OR(DA376=0,DA376=1,DA376=2)),SUM(CU376:DA376),""))</x:f>
      </x:c>
      <x:c r="DC376" s="180" t="str">
        <x:f>IF(DB376="","",ROUND(DB376/14*10,1))</x:f>
      </x:c>
      <x:c r="DD376" s="174" t="str">
        <x:v>Pending</x:v>
      </x:c>
      <x:c r="DE376" s="175" t="str">
        <x:f>IF(L376="","",IF(DC376="","Pending",IF(DD376="Yes","CONDITIONAL — safety override",IF(DC376&gt;=8,"HIGH",IF(DC376&gt;=5,"CONDITIONAL","LOW")))))</x:f>
        <x:v>Pending</x:v>
      </x:c>
      <x:c r="DF376" s="174" t="str">
        <x:v>Pending screening and full-text appraisal; no transferability judgment made at identification.</x:v>
      </x:c>
      <x:c r="DG376" s="174"/>
      <x:c r="DH376" s="174"/>
      <x:c r="DI376" s="174"/>
      <x:c r="DJ376" s="174"/>
      <x:c r="DK376" s="174"/>
      <x:c r="DL376" s="174"/>
      <x:c r="DM376" s="174"/>
      <x:c r="DN376" s="174"/>
      <x:c r="DO376" s="174"/>
      <x:c r="DP376" s="174"/>
      <x:c r="DQ376" s="174"/>
      <x:c r="DR376" s="174"/>
      <x:c r="DS376" s="174"/>
      <x:c r="DT376" s="174"/>
      <x:c r="DU376" s="174"/>
      <x:c r="DV376" s="174"/>
      <x:c r="DW376" s="174"/>
      <x:c r="DX376" s="174"/>
      <x:c r="DY376" s="174"/>
      <x:c r="DZ376" s="174" t="str">
        <x:v>Title/abstract screening alone does not establish effectiveness, causality, methodological quality, transferability to Brazilian public safety or an institutional recommendation.</x:v>
      </x:c>
      <x:c r="EA376" s="174" t="str">
        <x:v>Pending</x:v>
      </x:c>
      <x:c r="EB376" s="175" t="str">
        <x:f>IF(L376="","",IF(EC376="READY","Yes","No / Pending"))</x:f>
        <x:v>No / Pending</x:v>
      </x:c>
      <x:c r="EC376" s="174" t="str">
        <x:f>IF(L376="","",IF(OR(ISNUMBER(SEARCH("Retracted Publication",Q376)),CM376="Retracted",CN376="Retracted",CM376="Expression of Concern",CN376="Expression of Concern",F376="Not used",CG376="Critical",CH376="High",CH376="Critical"),"BLOCKED — integrity or use restriction",IF(AND(CJ376="Yes",CK376="Yes",CL376="Yes"),IF(AND(CM376="Clear",CN376="Verified — clear"),IF(AND(AND(LEN(TRIM(CF376))&gt;0,LEFT(LOWER(TRIM(CF376)),7)&lt;&gt;"pending"),OR(CG376="High",CG376="Moderate"),OR(CH376="Low",CH376="Some concerns",CH376="Not applicable")),IF(AND(DD376="No",OR(DE376="HIGH",DE376="CONDITIONAL"),AND(LEN(TRIM(DF376))&gt;0,LEFT(LOWER(TRIM(DF376)),7)&lt;&gt;"pending")),IF(AND(AND(LEN(TRIM(DT376))&gt;0,LEFT(LOWER(TRIM(DT376)),7)&lt;&gt;"pending"),AND(LEN(TRIM(DU376))&gt;0,LEFT(LOWER(TRIM(DU376)),7)&lt;&gt;"pending"),OR(AND(LEN(TRIM(DV376))&gt;0,LEFT(LOWER(TRIM(DV376)),7)&lt;&gt;"pending"),AND(LEN(TRIM(DW376))&gt;0,LEFT(LOWER(TRIM(DW376)),7)&lt;&gt;"pending")),AND(LEN(TRIM(DX376))&gt;0,LEFT(LOWER(TRIM(DX376)),7)&lt;&gt;"pending")),IF(AND(F376="Claim-ready",OR(EA376="Strong",EA376="Moderate"),AND(LEN(TRIM(G376))&gt;0,LEFT(LOWER(TRIM(G376)),7)&lt;&gt;"pending"),G376&lt;&gt;"No substantive use decision is permitted from identification metadata alone.",AND(LEN(TRIM(DZ376))&gt;0,LEFT(LOWER(TRIM(DZ376)),7)&lt;&gt;"pending"),DZ376&lt;&gt;"Identification metadata alone does not permit any substantive scientific, causal, operational, or institutional claim.",AND(LEN(TRIM(EI376))&gt;0,LEFT(LOWER(TRIM(EI376)),7)&lt;&gt;"pending"),ISNUMBER(EH376),EH376&gt;0),"READY","PENDING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6" s="174" t="str">
        <x:v>Pending</x:v>
      </x:c>
      <x:c r="EE376" s="174"/>
      <x:c r="EF376" s="174" t="str">
        <x:v>Pending</x:v>
      </x:c>
      <x:c r="EG376" s="174" t="str">
        <x:v>Pending</x:v>
      </x:c>
      <x:c r="EH376" s="177"/>
      <x:c r="EI376" s="500"/>
      <x:c r="EJ376" s="174"/>
      <x:c r="EK376" s="174" t="str">
        <x:v>Pending</x:v>
      </x:c>
      <x:c r="EL376" s="177" t="n">
        <x:v>46272</x:v>
      </x:c>
      <x:c r="EM376" s="174" t="str">
        <x:v>Production PubMed record imported and reconciled to Zotero item WX6NYMYN;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6" s="181" t="n">
        <x:f>IF(L376="","",(IF(N376&lt;&gt;"",1,0)+IF(O376&lt;&gt;"",1,0)+IF(AJ376&lt;&gt;"",1,0)+IF(AU376&lt;&gt;"",1,0)+IF(BE376&lt;&gt;"",1,0)+IF(CF376&lt;&gt;"",1,0)+IF(CJ376="Yes",1,0)+IF(CL376="Yes",1,0)+IF(DE376&lt;&gt;"Pending",1,0)+IF(F376&lt;&gt;"",1,0)+IF(DZ376&lt;&gt;"",1,0)+IF(EI376&lt;&gt;"",1,0))/12)</x:f>
        <x:v>0.5</x:v>
      </x:c>
    </x:row>
    <x:row r="377">
      <x:c r="A377" s="175" t="str">
        <x:v>EV-0374</x:v>
      </x:c>
      <x:c r="B377" s="174" t="str">
        <x:v>Integrity check</x:v>
      </x:c>
      <x:c r="C377" s="175" t="str">
        <x:f>IF(L377="","",IF(LEFT(EC377,7)="BLOCKED","🔴 Do not use for conclusion",IF(EB377="Yes","🟢 Claim-ready","🟡 Caution / context")))</x:f>
        <x:v>🟡 Caution / context</x:v>
      </x:c>
      <x:c r="D377" s="174" t="str">
        <x:f>IF(L377="","",EC377)</x:f>
        <x:v>PENDING — appropriate appraisal</x:v>
      </x:c>
      <x:c r="E377" s="174" t="str">
        <x:v>P3 — Medium</x:v>
      </x:c>
      <x:c r="F377" s="174" t="str">
        <x:v>Pending</x:v>
      </x:c>
      <x:c r="G377" s="174" t="str">
        <x:v>Title/abstract identify an explicit operational APHT/medical-readiness topic; retain for full-text assessment.</x:v>
      </x:c>
      <x:c r="H377" s="174" t="str">
        <x:v>Obtain and review lawful full text; confirm human adjudication; then select a design-specific appraisal instrument.</x:v>
      </x:c>
      <x:c r="I377" s="174"/>
      <x:c r="J377" s="174" t="str">
        <x:v>B — APHT / Medical Readiness</x:v>
      </x:c>
      <x:c r="K377" s="174" t="str">
        <x:v>IDENTIFIED</x:v>
      </x:c>
      <x:c r="L377" s="174" t="str">
        <x:v>Plasma treatment is associated with decreased brain lesion and resuscitation requirements after traumatic brain injury in a swine model of prolonged damage-control resuscitation.</x:v>
      </x:c>
      <x:c r="M377" s="174"/>
      <x:c r="N377" s="174" t="str">
        <x:v>Jin, Guang; Liggett, Marjorie R; Ho, Jessie W; Dawood, Zaiba Shafik; Chtraklin, Kiril; Diaz, Dariel; Alam, Hasan B</x:v>
      </x:c>
      <x:c r="O377" s="176" t="n">
        <x:v>2024</x:v>
      </x:c>
      <x:c r="P377" s="174" t="str">
        <x:v>The journal of trauma and acute care surgery</x:v>
      </x:c>
      <x:c r="Q377" s="174" t="str">
        <x:v>Journal Article; Research Support, U.S. Gov't, Non-P.H.S.</x:v>
      </x:c>
      <x:c r="R377" s="174" t="str">
        <x:v>Unclear</x:v>
      </x:c>
      <x:c r="S377" s="174" t="str">
        <x:v>Unknown</x:v>
      </x:c>
      <x:c r="T377" s="174" t="str">
        <x:v>eng</x:v>
      </x:c>
      <x:c r="U377" s="174" t="str">
        <x:v>https://pubmed.ncbi.nlm.nih.gov/39733294/</x:v>
      </x:c>
      <x:c r="V377" s="174" t="str">
        <x:v>10.1097/ta.0000000000004457</x:v>
      </x:c>
      <x:c r="W377" s="175" t="str">
        <x:f>IF(V377="","",LOWER(SUBSTITUTE(SUBSTITUTE(SUBSTITUTE(SUBSTITUTE(TRIM(V377),"https://doi.org/",""),"http://doi.org/",""),"https://dx.doi.org/",""),"doi:","")))</x:f>
        <x:v>10.1097/ta.0000000000004457</x:v>
      </x:c>
      <x:c r="X377" s="174" t="str">
        <x:v>39733294</x:v>
      </x:c>
      <x:c r="Y377" s="174" t="str"/>
      <x:c r="Z377" s="174"/>
      <x:c r="AA377" s="174" t="str">
        <x:v>PubMed/MEDLINE</x:v>
      </x:c>
      <x:c r="AB377" s="174" t="str">
        <x:v>PUBMED-B-v1.0-2026-08-28</x:v>
      </x:c>
      <x:c r="AC377" s="174" t="str">
        <x:v>SP-PUBMED-B-20260828</x:v>
      </x:c>
      <x:c r="AD377" s="177" t="n">
        <x:v>46262</x:v>
      </x:c>
      <x:c r="AE377" s="177" t="n">
        <x:v>46272</x:v>
      </x:c>
      <x:c r="AF377" s="174" t="str">
        <x:v>G4YTSC3W</x:v>
      </x:c>
      <x:c r="AG377" s="174"/>
      <x:c r="AH377" s="174" t="str">
        <x:v>Tactical Athlete → Operational Readiness Brazil</x:v>
      </x:c>
      <x:c r="AI377" s="174" t="str">
        <x:v>evidence-family:B</x:v>
      </x:c>
      <x:c r="AJ377" s="174"/>
      <x:c r="AK377" s="175" t="str">
        <x:f>IF(AJ377="","",IF(OR(LOWER(AJ377)="brazil",LOWER(AJ377)="brasil"),"Yes","No"))</x:f>
      </x:c>
      <x:c r="AL377" s="174"/>
      <x:c r="AM377" s="174"/>
      <x:c r="AN377" s="174"/>
      <x:c r="AO377" s="178"/>
      <x:c r="AP377" s="174"/>
      <x:c r="AQ377" s="174"/>
      <x:c r="AR377" s="174"/>
      <x:c r="AS377" s="174"/>
      <x:c r="AT377" s="174"/>
      <x:c r="AU377" s="174"/>
      <x:c r="AV377" s="174"/>
      <x:c r="AW377" s="174"/>
      <x:c r="AX377" s="174"/>
      <x:c r="AY377" s="174"/>
      <x:c r="AZ377" s="174"/>
      <x:c r="BA377" s="174"/>
      <x:c r="BB377" s="174"/>
      <x:c r="BC377" s="174"/>
      <x:c r="BD377" s="174"/>
      <x:c r="BE377" s="174"/>
      <x:c r="BF377" s="174"/>
      <x:c r="BG377" s="174"/>
      <x:c r="BH377" s="174"/>
      <x:c r="BI377" s="174"/>
      <x:c r="BJ377" s="174"/>
      <x:c r="BK377" s="174"/>
      <x:c r="BL377" s="174"/>
      <x:c r="BM377" s="174"/>
      <x:c r="BN377" s="174"/>
      <x:c r="BO377" s="174"/>
      <x:c r="BP377" s="174"/>
      <x:c r="BQ377" s="174"/>
      <x:c r="BR377" s="174"/>
      <x:c r="BS377" s="174"/>
      <x:c r="BT377" s="174"/>
      <x:c r="BU377" s="174"/>
      <x:c r="BV377" s="174"/>
      <x:c r="BW377" s="174"/>
      <x:c r="BX377" s="174"/>
      <x:c r="BY377" s="174"/>
      <x:c r="BZ377" s="174"/>
      <x:c r="CA377" s="174"/>
      <x:c r="CB377" s="174"/>
      <x:c r="CC377" s="174"/>
      <x:c r="CD377" s="174"/>
      <x:c r="CE377" s="174"/>
      <x:c r="CF377" s="174"/>
      <x:c r="CG377" s="174"/>
      <x:c r="CH377" s="174"/>
      <x:c r="CI377" s="179"/>
      <x:c r="CJ377" s="174" t="str">
        <x:v>Yes</x:v>
      </x:c>
      <x:c r="CK377" s="174" t="str">
        <x:v>Yes</x:v>
      </x:c>
      <x:c r="CL377" s="174" t="str">
        <x:v>Yes</x:v>
      </x:c>
      <x:c r="CM377" s="174" t="str">
        <x:v>Clear</x:v>
      </x:c>
      <x:c r="CN377" s="174" t="str">
        <x:v>Verified — clear</x:v>
      </x:c>
      <x:c r="CO377" s="177" t="n">
        <x:v>46272</x:v>
      </x:c>
      <x:c r="CP377" s="174" t="str">
        <x:v>https://pubmed.ncbi.nlm.nih.gov/39733294/</x:v>
      </x:c>
      <x:c r="CQ377" s="174"/>
      <x:c r="CR377" s="174"/>
      <x:c r="CS377" s="174"/>
      <x:c r="CT377" s="174"/>
      <x:c r="CU377" s="176"/>
      <x:c r="CV377" s="176"/>
      <x:c r="CW377" s="176"/>
      <x:c r="CX377" s="176"/>
      <x:c r="CY377" s="176"/>
      <x:c r="CZ377" s="176"/>
      <x:c r="DA377" s="176"/>
      <x:c r="DB377" s="175" t="str">
        <x:f>IF(L377="","",IF(AND(COUNT(CU377:DA377)=7,OR(CU377=0,CU377=1,CU377=2),OR(CV377=0,CV377=1,CV377=2),OR(CW377=0,CW377=1,CW377=2),OR(CX377=0,CX377=1,CX377=2),OR(CY377=0,CY377=1,CY377=2),OR(CZ377=0,CZ377=1,CZ377=2),OR(DA377=0,DA377=1,DA377=2)),SUM(CU377:DA377),""))</x:f>
      </x:c>
      <x:c r="DC377" s="180" t="str">
        <x:f>IF(DB377="","",ROUND(DB377/14*10,1))</x:f>
      </x:c>
      <x:c r="DD377" s="174" t="str">
        <x:v>Pending</x:v>
      </x:c>
      <x:c r="DE377" s="175" t="str">
        <x:f>IF(L377="","",IF(DC377="","Pending",IF(DD377="Yes","CONDITIONAL — safety override",IF(DC377&gt;=8,"HIGH",IF(DC377&gt;=5,"CONDITIONAL","LOW")))))</x:f>
        <x:v>Pending</x:v>
      </x:c>
      <x:c r="DF377" s="174" t="str">
        <x:v>Pending screening and full-text appraisal; no transferability judgment made at identification.</x:v>
      </x:c>
      <x:c r="DG377" s="174"/>
      <x:c r="DH377" s="174"/>
      <x:c r="DI377" s="174"/>
      <x:c r="DJ377" s="174"/>
      <x:c r="DK377" s="174"/>
      <x:c r="DL377" s="174"/>
      <x:c r="DM377" s="174"/>
      <x:c r="DN377" s="174"/>
      <x:c r="DO377" s="174"/>
      <x:c r="DP377" s="174"/>
      <x:c r="DQ377" s="174"/>
      <x:c r="DR377" s="174"/>
      <x:c r="DS377" s="174"/>
      <x:c r="DT377" s="174"/>
      <x:c r="DU377" s="174"/>
      <x:c r="DV377" s="174"/>
      <x:c r="DW377" s="174"/>
      <x:c r="DX377" s="174"/>
      <x:c r="DY377" s="174"/>
      <x:c r="DZ377" s="174" t="str">
        <x:v>Title/abstract screening alone does not establish effectiveness, causality, methodological quality, transferability to Brazilian public safety or an institutional recommendation.</x:v>
      </x:c>
      <x:c r="EA377" s="174" t="str">
        <x:v>Pending</x:v>
      </x:c>
      <x:c r="EB377" s="175" t="str">
        <x:f>IF(L377="","",IF(EC377="READY","Yes","No / Pending"))</x:f>
        <x:v>No / Pending</x:v>
      </x:c>
      <x:c r="EC377" s="174" t="str">
        <x:f>IF(L377="","",IF(OR(ISNUMBER(SEARCH("Retracted Publication",Q377)),CM377="Retracted",CN377="Retracted",CM377="Expression of Concern",CN377="Expression of Concern",F377="Not used",CG377="Critical",CH377="High",CH377="Critical"),"BLOCKED — integrity or use restriction",IF(AND(CJ377="Yes",CK377="Yes",CL377="Yes"),IF(AND(CM377="Clear",CN377="Verified — clear"),IF(AND(AND(LEN(TRIM(CF377))&gt;0,LEFT(LOWER(TRIM(CF377)),7)&lt;&gt;"pending"),OR(CG377="High",CG377="Moderate"),OR(CH377="Low",CH377="Some concerns",CH377="Not applicable")),IF(AND(DD377="No",OR(DE377="HIGH",DE377="CONDITIONAL"),AND(LEN(TRIM(DF377))&gt;0,LEFT(LOWER(TRIM(DF377)),7)&lt;&gt;"pending")),IF(AND(AND(LEN(TRIM(DT377))&gt;0,LEFT(LOWER(TRIM(DT377)),7)&lt;&gt;"pending"),AND(LEN(TRIM(DU377))&gt;0,LEFT(LOWER(TRIM(DU377)),7)&lt;&gt;"pending"),OR(AND(LEN(TRIM(DV377))&gt;0,LEFT(LOWER(TRIM(DV377)),7)&lt;&gt;"pending"),AND(LEN(TRIM(DW377))&gt;0,LEFT(LOWER(TRIM(DW377)),7)&lt;&gt;"pending")),AND(LEN(TRIM(DX377))&gt;0,LEFT(LOWER(TRIM(DX377)),7)&lt;&gt;"pending")),IF(AND(F377="Claim-ready",OR(EA377="Strong",EA377="Moderate"),AND(LEN(TRIM(G377))&gt;0,LEFT(LOWER(TRIM(G377)),7)&lt;&gt;"pending"),G377&lt;&gt;"No substantive use decision is permitted from identification metadata alone.",AND(LEN(TRIM(DZ377))&gt;0,LEFT(LOWER(TRIM(DZ377)),7)&lt;&gt;"pending"),DZ377&lt;&gt;"Identification metadata alone does not permit any substantive scientific, causal, operational, or institutional claim.",AND(LEN(TRIM(EI377))&gt;0,LEFT(LOWER(TRIM(EI377)),7)&lt;&gt;"pending"),ISNUMBER(EH377),EH377&gt;0),"READY","PENDING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7" s="174" t="str">
        <x:v>Pending</x:v>
      </x:c>
      <x:c r="EE377" s="174"/>
      <x:c r="EF377" s="174" t="str">
        <x:v>Pending</x:v>
      </x:c>
      <x:c r="EG377" s="174" t="str">
        <x:v>Pending</x:v>
      </x:c>
      <x:c r="EH377" s="177"/>
      <x:c r="EI377" s="500"/>
      <x:c r="EJ377" s="174"/>
      <x:c r="EK377" s="174" t="str">
        <x:v>Pending</x:v>
      </x:c>
      <x:c r="EL377" s="177" t="n">
        <x:v>46272</x:v>
      </x:c>
      <x:c r="EM377" s="174" t="str">
        <x:v>Production PubMed record imported and reconciled to Zotero item G4YTSC3W;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7" s="181" t="n">
        <x:f>IF(L377="","",(IF(N377&lt;&gt;"",1,0)+IF(O377&lt;&gt;"",1,0)+IF(AJ377&lt;&gt;"",1,0)+IF(AU377&lt;&gt;"",1,0)+IF(BE377&lt;&gt;"",1,0)+IF(CF377&lt;&gt;"",1,0)+IF(CJ377="Yes",1,0)+IF(CL377="Yes",1,0)+IF(DE377&lt;&gt;"Pending",1,0)+IF(F377&lt;&gt;"",1,0)+IF(DZ377&lt;&gt;"",1,0)+IF(EI377&lt;&gt;"",1,0))/12)</x:f>
        <x:v>0.5</x:v>
      </x:c>
    </x:row>
    <x:row r="378">
      <x:c r="A378" s="175" t="str">
        <x:v>EV-0375</x:v>
      </x:c>
      <x:c r="B378" s="174" t="str">
        <x:v>Integrity check</x:v>
      </x:c>
      <x:c r="C378" s="175" t="str">
        <x:f>IF(L378="","",IF(LEFT(EC378,7)="BLOCKED","🔴 Do not use for conclusion",IF(EB378="Yes","🟢 Claim-ready","🟡 Caution / context")))</x:f>
        <x:v>🟡 Caution / context</x:v>
      </x:c>
      <x:c r="D378" s="174" t="str">
        <x:f>IF(L378="","",EC378)</x:f>
        <x:v>PENDING — appropriate appraisal</x:v>
      </x:c>
      <x:c r="E378" s="174" t="str">
        <x:v>P3 — Medium</x:v>
      </x:c>
      <x:c r="F378" s="174" t="str">
        <x:v>Pending</x:v>
      </x:c>
      <x:c r="G378" s="174" t="str">
        <x:v>A potentially relevant concept is present, but direct applicability is ambiguous at title/abstract level.</x:v>
      </x:c>
      <x:c r="H378" s="174" t="str">
        <x:v>Human title/abstract adjudication; retrieve full text if relevance remains plausible.</x:v>
      </x:c>
      <x:c r="I378" s="174"/>
      <x:c r="J378" s="174" t="str">
        <x:v>A — Core</x:v>
      </x:c>
      <x:c r="K378" s="174" t="str">
        <x:v>IDENTIFIED</x:v>
      </x:c>
      <x:c r="L378" s="174" t="str">
        <x:v>The Impact of Functional Training on Balance and Vestibular Function: A Narrative Review.</x:v>
      </x:c>
      <x:c r="M378" s="174"/>
      <x:c r="N378" s="174" t="str">
        <x:v>Bunnell, Eric; Stratton, Matthew T</x:v>
      </x:c>
      <x:c r="O378" s="176" t="n">
        <x:v>2024</x:v>
      </x:c>
      <x:c r="P378" s="174" t="str">
        <x:v>Journal of functional morphology and kinesiology</x:v>
      </x:c>
      <x:c r="Q378" s="174" t="str">
        <x:v>Journal Article; Review</x:v>
      </x:c>
      <x:c r="R378" s="174" t="str">
        <x:v>Unclear</x:v>
      </x:c>
      <x:c r="S378" s="174" t="str">
        <x:v>Unknown</x:v>
      </x:c>
      <x:c r="T378" s="174" t="str">
        <x:v>eng</x:v>
      </x:c>
      <x:c r="U378" s="174" t="str">
        <x:v>https://pubmed.ncbi.nlm.nih.gov/39728235/</x:v>
      </x:c>
      <x:c r="V378" s="174" t="str">
        <x:v>10.3390/jfmk9040251</x:v>
      </x:c>
      <x:c r="W378" s="175" t="str">
        <x:f>IF(V378="","",LOWER(SUBSTITUTE(SUBSTITUTE(SUBSTITUTE(SUBSTITUTE(TRIM(V378),"https://doi.org/",""),"http://doi.org/",""),"https://dx.doi.org/",""),"doi:","")))</x:f>
        <x:v>10.3390/jfmk9040251</x:v>
      </x:c>
      <x:c r="X378" s="174" t="str">
        <x:v>39728235</x:v>
      </x:c>
      <x:c r="Y378" s="174" t="str">
        <x:v>PMC11679947</x:v>
      </x:c>
      <x:c r="Z378" s="174"/>
      <x:c r="AA378" s="174" t="str">
        <x:v>PubMed/MEDLINE</x:v>
      </x:c>
      <x:c r="AB378" s="174" t="str">
        <x:v>PUBMED-A-v1.0-2026-08-28</x:v>
      </x:c>
      <x:c r="AC378" s="174" t="str">
        <x:v>SP-PUBMED-A-20260828</x:v>
      </x:c>
      <x:c r="AD378" s="177" t="n">
        <x:v>46262</x:v>
      </x:c>
      <x:c r="AE378" s="177" t="n">
        <x:v>46272</x:v>
      </x:c>
      <x:c r="AF378" s="174" t="str">
        <x:v>XAA3CHJ7</x:v>
      </x:c>
      <x:c r="AG378" s="174"/>
      <x:c r="AH378" s="174" t="str">
        <x:v>Tactical Athlete → Operational Readiness Brazil</x:v>
      </x:c>
      <x:c r="AI378" s="174" t="str">
        <x:v>evidence-family:A</x:v>
      </x:c>
      <x:c r="AJ378" s="174"/>
      <x:c r="AK378" s="175" t="str">
        <x:f>IF(AJ378="","",IF(OR(LOWER(AJ378)="brazil",LOWER(AJ378)="brasil"),"Yes","No"))</x:f>
      </x:c>
      <x:c r="AL378" s="174"/>
      <x:c r="AM378" s="174"/>
      <x:c r="AN378" s="174"/>
      <x:c r="AO378" s="178"/>
      <x:c r="AP378" s="174"/>
      <x:c r="AQ378" s="174"/>
      <x:c r="AR378" s="174"/>
      <x:c r="AS378" s="174"/>
      <x:c r="AT378" s="174"/>
      <x:c r="AU378" s="174"/>
      <x:c r="AV378" s="174"/>
      <x:c r="AW378" s="174"/>
      <x:c r="AX378" s="174"/>
      <x:c r="AY378" s="174"/>
      <x:c r="AZ378" s="174"/>
      <x:c r="BA378" s="174"/>
      <x:c r="BB378" s="174"/>
      <x:c r="BC378" s="174"/>
      <x:c r="BD378" s="174"/>
      <x:c r="BE378" s="174"/>
      <x:c r="BF378" s="174"/>
      <x:c r="BG378" s="174"/>
      <x:c r="BH378" s="174"/>
      <x:c r="BI378" s="174"/>
      <x:c r="BJ378" s="174"/>
      <x:c r="BK378" s="174"/>
      <x:c r="BL378" s="174"/>
      <x:c r="BM378" s="174"/>
      <x:c r="BN378" s="174"/>
      <x:c r="BO378" s="174"/>
      <x:c r="BP378" s="174"/>
      <x:c r="BQ378" s="174"/>
      <x:c r="BR378" s="174"/>
      <x:c r="BS378" s="174"/>
      <x:c r="BT378" s="174"/>
      <x:c r="BU378" s="174"/>
      <x:c r="BV378" s="174"/>
      <x:c r="BW378" s="174"/>
      <x:c r="BX378" s="174"/>
      <x:c r="BY378" s="174"/>
      <x:c r="BZ378" s="174"/>
      <x:c r="CA378" s="174"/>
      <x:c r="CB378" s="174"/>
      <x:c r="CC378" s="174"/>
      <x:c r="CD378" s="174"/>
      <x:c r="CE378" s="174"/>
      <x:c r="CF378" s="174"/>
      <x:c r="CG378" s="174"/>
      <x:c r="CH378" s="174"/>
      <x:c r="CI378" s="179"/>
      <x:c r="CJ378" s="174" t="str">
        <x:v>Yes</x:v>
      </x:c>
      <x:c r="CK378" s="174" t="str">
        <x:v>Yes</x:v>
      </x:c>
      <x:c r="CL378" s="174" t="str">
        <x:v>Yes</x:v>
      </x:c>
      <x:c r="CM378" s="174" t="str">
        <x:v>Clear</x:v>
      </x:c>
      <x:c r="CN378" s="174" t="str">
        <x:v>Verified — clear</x:v>
      </x:c>
      <x:c r="CO378" s="177" t="n">
        <x:v>46272</x:v>
      </x:c>
      <x:c r="CP378" s="174" t="str">
        <x:v>https://pubmed.ncbi.nlm.nih.gov/39728235/</x:v>
      </x:c>
      <x:c r="CQ378" s="174"/>
      <x:c r="CR378" s="174"/>
      <x:c r="CS378" s="174"/>
      <x:c r="CT378" s="174"/>
      <x:c r="CU378" s="176"/>
      <x:c r="CV378" s="176"/>
      <x:c r="CW378" s="176"/>
      <x:c r="CX378" s="176"/>
      <x:c r="CY378" s="176"/>
      <x:c r="CZ378" s="176"/>
      <x:c r="DA378" s="176"/>
      <x:c r="DB378" s="175" t="str">
        <x:f>IF(L378="","",IF(AND(COUNT(CU378:DA378)=7,OR(CU378=0,CU378=1,CU378=2),OR(CV378=0,CV378=1,CV378=2),OR(CW378=0,CW378=1,CW378=2),OR(CX378=0,CX378=1,CX378=2),OR(CY378=0,CY378=1,CY378=2),OR(CZ378=0,CZ378=1,CZ378=2),OR(DA378=0,DA378=1,DA378=2)),SUM(CU378:DA378),""))</x:f>
      </x:c>
      <x:c r="DC378" s="180" t="str">
        <x:f>IF(DB378="","",ROUND(DB378/14*10,1))</x:f>
      </x:c>
      <x:c r="DD378" s="174" t="str">
        <x:v>Pending</x:v>
      </x:c>
      <x:c r="DE378" s="175" t="str">
        <x:f>IF(L378="","",IF(DC378="","Pending",IF(DD378="Yes","CONDITIONAL — safety override",IF(DC378&gt;=8,"HIGH",IF(DC378&gt;=5,"CONDITIONAL","LOW")))))</x:f>
        <x:v>Pending</x:v>
      </x:c>
      <x:c r="DF378" s="174" t="str">
        <x:v>Pending screening and full-text appraisal; no transferability judgment made at identification.</x:v>
      </x:c>
      <x:c r="DG378" s="174"/>
      <x:c r="DH378" s="174"/>
      <x:c r="DI378" s="174"/>
      <x:c r="DJ378" s="174"/>
      <x:c r="DK378" s="174"/>
      <x:c r="DL378" s="174"/>
      <x:c r="DM378" s="174"/>
      <x:c r="DN378" s="174"/>
      <x:c r="DO378" s="174"/>
      <x:c r="DP378" s="174"/>
      <x:c r="DQ378" s="174"/>
      <x:c r="DR378" s="174"/>
      <x:c r="DS378" s="174"/>
      <x:c r="DT378" s="174"/>
      <x:c r="DU378" s="174"/>
      <x:c r="DV378" s="174"/>
      <x:c r="DW378" s="174"/>
      <x:c r="DX378" s="174"/>
      <x:c r="DY378" s="174"/>
      <x:c r="DZ378" s="174" t="str">
        <x:v>Title/abstract information is insufficient for a substantive scientific, causal, transferability or institutional claim.</x:v>
      </x:c>
      <x:c r="EA378" s="174" t="str">
        <x:v>Pending</x:v>
      </x:c>
      <x:c r="EB378" s="175" t="str">
        <x:f>IF(L378="","",IF(EC378="READY","Yes","No / Pending"))</x:f>
        <x:v>No / Pending</x:v>
      </x:c>
      <x:c r="EC378" s="174" t="str">
        <x:f>IF(L378="","",IF(OR(ISNUMBER(SEARCH("Retracted Publication",Q378)),CM378="Retracted",CN378="Retracted",CM378="Expression of Concern",CN378="Expression of Concern",F378="Not used",CG378="Critical",CH378="High",CH378="Critical"),"BLOCKED — integrity or use restriction",IF(AND(CJ378="Yes",CK378="Yes",CL378="Yes"),IF(AND(CM378="Clear",CN378="Verified — clear"),IF(AND(AND(LEN(TRIM(CF378))&gt;0,LEFT(LOWER(TRIM(CF378)),7)&lt;&gt;"pending"),OR(CG378="High",CG378="Moderate"),OR(CH378="Low",CH378="Some concerns",CH378="Not applicable")),IF(AND(DD378="No",OR(DE378="HIGH",DE378="CONDITIONAL"),AND(LEN(TRIM(DF378))&gt;0,LEFT(LOWER(TRIM(DF378)),7)&lt;&gt;"pending")),IF(AND(AND(LEN(TRIM(DT378))&gt;0,LEFT(LOWER(TRIM(DT378)),7)&lt;&gt;"pending"),AND(LEN(TRIM(DU378))&gt;0,LEFT(LOWER(TRIM(DU378)),7)&lt;&gt;"pending"),OR(AND(LEN(TRIM(DV378))&gt;0,LEFT(LOWER(TRIM(DV378)),7)&lt;&gt;"pending"),AND(LEN(TRIM(DW378))&gt;0,LEFT(LOWER(TRIM(DW378)),7)&lt;&gt;"pending")),AND(LEN(TRIM(DX378))&gt;0,LEFT(LOWER(TRIM(DX378)),7)&lt;&gt;"pending")),IF(AND(F378="Claim-ready",OR(EA378="Strong",EA378="Moderate"),AND(LEN(TRIM(G378))&gt;0,LEFT(LOWER(TRIM(G378)),7)&lt;&gt;"pending"),G378&lt;&gt;"No substantive use decision is permitted from identification metadata alone.",AND(LEN(TRIM(DZ378))&gt;0,LEFT(LOWER(TRIM(DZ378)),7)&lt;&gt;"pending"),DZ378&lt;&gt;"Identification metadata alone does not permit any substantive scientific, causal, operational, or institutional claim.",AND(LEN(TRIM(EI378))&gt;0,LEFT(LOWER(TRIM(EI378)),7)&lt;&gt;"pending"),ISNUMBER(EH378),EH378&gt;0),"READY","PENDING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8" s="174" t="str">
        <x:v>Pending</x:v>
      </x:c>
      <x:c r="EE378" s="174"/>
      <x:c r="EF378" s="174" t="str">
        <x:v>Pending</x:v>
      </x:c>
      <x:c r="EG378" s="174" t="str">
        <x:v>Pending</x:v>
      </x:c>
      <x:c r="EH378" s="177"/>
      <x:c r="EI378" s="500"/>
      <x:c r="EJ378" s="174"/>
      <x:c r="EK378" s="174" t="str">
        <x:v>Pending</x:v>
      </x:c>
      <x:c r="EL378" s="177" t="n">
        <x:v>46272</x:v>
      </x:c>
      <x:c r="EM378" s="174" t="str">
        <x:v>Production PubMed record imported and reconciled to Zotero item XAA3CHJ7;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78" s="181" t="n">
        <x:f>IF(L378="","",(IF(N378&lt;&gt;"",1,0)+IF(O378&lt;&gt;"",1,0)+IF(AJ378&lt;&gt;"",1,0)+IF(AU378&lt;&gt;"",1,0)+IF(BE378&lt;&gt;"",1,0)+IF(CF378&lt;&gt;"",1,0)+IF(CJ378="Yes",1,0)+IF(CL378="Yes",1,0)+IF(DE378&lt;&gt;"Pending",1,0)+IF(F378&lt;&gt;"",1,0)+IF(DZ378&lt;&gt;"",1,0)+IF(EI378&lt;&gt;"",1,0))/12)</x:f>
        <x:v>0.5</x:v>
      </x:c>
    </x:row>
    <x:row r="379">
      <x:c r="A379" s="175" t="str">
        <x:v>EV-0376</x:v>
      </x:c>
      <x:c r="B379" s="174" t="str">
        <x:v>Integrity check</x:v>
      </x:c>
      <x:c r="C379" s="175" t="str">
        <x:f>IF(L379="","",IF(LEFT(EC379,7)="BLOCKED","🔴 Do not use for conclusion",IF(EB379="Yes","🟢 Claim-ready","🟡 Caution / context")))</x:f>
        <x:v>🟡 Caution / context</x:v>
      </x:c>
      <x:c r="D379" s="174" t="str">
        <x:f>IF(L379="","",EC379)</x:f>
        <x:v>PENDING — appropriate appraisal</x:v>
      </x:c>
      <x:c r="E379" s="174" t="str">
        <x:v>P3 — Medium</x:v>
      </x:c>
      <x:c r="F379" s="174" t="str">
        <x:v>Pending</x:v>
      </x:c>
      <x:c r="G379" s="174" t="str">
        <x:v>Title/abstract identify an explicit implementation-science construct; retain for full-text assessment.</x:v>
      </x:c>
      <x:c r="H379" s="174" t="str">
        <x:v>Obtain and review lawful full text; confirm human adjudication; then select a design-specific appraisal instrument.</x:v>
      </x:c>
      <x:c r="I379" s="174"/>
      <x:c r="J379" s="174" t="str">
        <x:v>C — Implementation Science</x:v>
      </x:c>
      <x:c r="K379" s="174" t="str">
        <x:v>IDENTIFIED</x:v>
      </x:c>
      <x:c r="L379" s="174" t="str">
        <x:v>Integrating Implementation Science in Interpersonal Violence Research and Practice: A Systematic Review of Barriers and Facilitators of Implementation.</x:v>
      </x:c>
      <x:c r="M379" s="174"/>
      <x:c r="N379" s="174" t="str">
        <x:v>Sabri, Bushra; Young, Neenah; Cardenas, Iris; Emezue, Chuka Nestor; Patch, Michelle</x:v>
      </x:c>
      <x:c r="O379" s="176" t="n">
        <x:v>2026</x:v>
      </x:c>
      <x:c r="P379" s="174" t="str">
        <x:v>Trauma, violence &amp; abuse</x:v>
      </x:c>
      <x:c r="Q379" s="174" t="str">
        <x:v>Journal Article; Systematic Review</x:v>
      </x:c>
      <x:c r="R379" s="174" t="str">
        <x:v>Unclear</x:v>
      </x:c>
      <x:c r="S379" s="174" t="str">
        <x:v>Unknown</x:v>
      </x:c>
      <x:c r="T379" s="174" t="str">
        <x:v>eng</x:v>
      </x:c>
      <x:c r="U379" s="174" t="str">
        <x:v>https://pubmed.ncbi.nlm.nih.gov/39727243/</x:v>
      </x:c>
      <x:c r="V379" s="174" t="str">
        <x:v>10.1177/15248380241305567</x:v>
      </x:c>
      <x:c r="W379" s="175" t="str">
        <x:f>IF(V379="","",LOWER(SUBSTITUTE(SUBSTITUTE(SUBSTITUTE(SUBSTITUTE(TRIM(V379),"https://doi.org/",""),"http://doi.org/",""),"https://dx.doi.org/",""),"doi:","")))</x:f>
        <x:v>10.1177/15248380241305567</x:v>
      </x:c>
      <x:c r="X379" s="174" t="str">
        <x:v>39727243</x:v>
      </x:c>
      <x:c r="Y379" s="174" t="str">
        <x:v>PMC12202711</x:v>
      </x:c>
      <x:c r="Z379" s="174"/>
      <x:c r="AA379" s="174" t="str">
        <x:v>PubMed/MEDLINE</x:v>
      </x:c>
      <x:c r="AB379" s="174" t="str">
        <x:v>PUBMED-C-v1.0-2026-08-28</x:v>
      </x:c>
      <x:c r="AC379" s="174" t="str">
        <x:v>SP-PUBMED-C-20260828</x:v>
      </x:c>
      <x:c r="AD379" s="177" t="n">
        <x:v>46262</x:v>
      </x:c>
      <x:c r="AE379" s="177" t="n">
        <x:v>46272</x:v>
      </x:c>
      <x:c r="AF379" s="174" t="str">
        <x:v>HB4UCH3I</x:v>
      </x:c>
      <x:c r="AG379" s="174"/>
      <x:c r="AH379" s="174" t="str">
        <x:v>Tactical Athlete → Operational Readiness Brazil</x:v>
      </x:c>
      <x:c r="AI379" s="174" t="str">
        <x:v>evidence-family:C</x:v>
      </x:c>
      <x:c r="AJ379" s="174"/>
      <x:c r="AK379" s="175" t="str">
        <x:f>IF(AJ379="","",IF(OR(LOWER(AJ379)="brazil",LOWER(AJ379)="brasil"),"Yes","No"))</x:f>
      </x:c>
      <x:c r="AL379" s="174"/>
      <x:c r="AM379" s="174"/>
      <x:c r="AN379" s="174"/>
      <x:c r="AO379" s="178"/>
      <x:c r="AP379" s="174"/>
      <x:c r="AQ379" s="174"/>
      <x:c r="AR379" s="174"/>
      <x:c r="AS379" s="174"/>
      <x:c r="AT379" s="174"/>
      <x:c r="AU379" s="174"/>
      <x:c r="AV379" s="174"/>
      <x:c r="AW379" s="174"/>
      <x:c r="AX379" s="174"/>
      <x:c r="AY379" s="174"/>
      <x:c r="AZ379" s="174"/>
      <x:c r="BA379" s="174"/>
      <x:c r="BB379" s="174"/>
      <x:c r="BC379" s="174"/>
      <x:c r="BD379" s="174"/>
      <x:c r="BE379" s="174"/>
      <x:c r="BF379" s="174"/>
      <x:c r="BG379" s="174"/>
      <x:c r="BH379" s="174"/>
      <x:c r="BI379" s="174"/>
      <x:c r="BJ379" s="174"/>
      <x:c r="BK379" s="174"/>
      <x:c r="BL379" s="174"/>
      <x:c r="BM379" s="174"/>
      <x:c r="BN379" s="174"/>
      <x:c r="BO379" s="174"/>
      <x:c r="BP379" s="174"/>
      <x:c r="BQ379" s="174"/>
      <x:c r="BR379" s="174"/>
      <x:c r="BS379" s="174"/>
      <x:c r="BT379" s="174"/>
      <x:c r="BU379" s="174"/>
      <x:c r="BV379" s="174"/>
      <x:c r="BW379" s="174"/>
      <x:c r="BX379" s="174"/>
      <x:c r="BY379" s="174"/>
      <x:c r="BZ379" s="174"/>
      <x:c r="CA379" s="174"/>
      <x:c r="CB379" s="174"/>
      <x:c r="CC379" s="174"/>
      <x:c r="CD379" s="174"/>
      <x:c r="CE379" s="174"/>
      <x:c r="CF379" s="174"/>
      <x:c r="CG379" s="174"/>
      <x:c r="CH379" s="174"/>
      <x:c r="CI379" s="179"/>
      <x:c r="CJ379" s="174" t="str">
        <x:v>Yes</x:v>
      </x:c>
      <x:c r="CK379" s="174" t="str">
        <x:v>Yes</x:v>
      </x:c>
      <x:c r="CL379" s="174" t="str">
        <x:v>Yes</x:v>
      </x:c>
      <x:c r="CM379" s="174" t="str">
        <x:v>Clear</x:v>
      </x:c>
      <x:c r="CN379" s="174" t="str">
        <x:v>Verified — clear</x:v>
      </x:c>
      <x:c r="CO379" s="177" t="n">
        <x:v>46272</x:v>
      </x:c>
      <x:c r="CP379" s="174" t="str">
        <x:v>https://pubmed.ncbi.nlm.nih.gov/39727243/</x:v>
      </x:c>
      <x:c r="CQ379" s="174"/>
      <x:c r="CR379" s="174"/>
      <x:c r="CS379" s="174"/>
      <x:c r="CT379" s="174"/>
      <x:c r="CU379" s="176"/>
      <x:c r="CV379" s="176"/>
      <x:c r="CW379" s="176"/>
      <x:c r="CX379" s="176"/>
      <x:c r="CY379" s="176"/>
      <x:c r="CZ379" s="176"/>
      <x:c r="DA379" s="176"/>
      <x:c r="DB379" s="175" t="str">
        <x:f>IF(L379="","",IF(AND(COUNT(CU379:DA379)=7,OR(CU379=0,CU379=1,CU379=2),OR(CV379=0,CV379=1,CV379=2),OR(CW379=0,CW379=1,CW379=2),OR(CX379=0,CX379=1,CX379=2),OR(CY379=0,CY379=1,CY379=2),OR(CZ379=0,CZ379=1,CZ379=2),OR(DA379=0,DA379=1,DA379=2)),SUM(CU379:DA379),""))</x:f>
      </x:c>
      <x:c r="DC379" s="180" t="str">
        <x:f>IF(DB379="","",ROUND(DB379/14*10,1))</x:f>
      </x:c>
      <x:c r="DD379" s="174" t="str">
        <x:v>Pending</x:v>
      </x:c>
      <x:c r="DE379" s="175" t="str">
        <x:f>IF(L379="","",IF(DC379="","Pending",IF(DD379="Yes","CONDITIONAL — safety override",IF(DC379&gt;=8,"HIGH",IF(DC379&gt;=5,"CONDITIONAL","LOW")))))</x:f>
        <x:v>Pending</x:v>
      </x:c>
      <x:c r="DF379" s="174" t="str">
        <x:v>Pending screening and full-text appraisal; no transferability judgment made at identification.</x:v>
      </x:c>
      <x:c r="DG379" s="174"/>
      <x:c r="DH379" s="174"/>
      <x:c r="DI379" s="174"/>
      <x:c r="DJ379" s="174"/>
      <x:c r="DK379" s="174"/>
      <x:c r="DL379" s="174"/>
      <x:c r="DM379" s="174"/>
      <x:c r="DN379" s="174"/>
      <x:c r="DO379" s="174"/>
      <x:c r="DP379" s="174"/>
      <x:c r="DQ379" s="174"/>
      <x:c r="DR379" s="174"/>
      <x:c r="DS379" s="174"/>
      <x:c r="DT379" s="174"/>
      <x:c r="DU379" s="174"/>
      <x:c r="DV379" s="174"/>
      <x:c r="DW379" s="174"/>
      <x:c r="DX379" s="174"/>
      <x:c r="DY379" s="174"/>
      <x:c r="DZ379" s="174" t="str">
        <x:v>Title/abstract screening alone does not establish effectiveness, causality, methodological quality, transferability to Brazilian public safety or an institutional recommendation.</x:v>
      </x:c>
      <x:c r="EA379" s="174" t="str">
        <x:v>Pending</x:v>
      </x:c>
      <x:c r="EB379" s="175" t="str">
        <x:f>IF(L379="","",IF(EC379="READY","Yes","No / Pending"))</x:f>
        <x:v>No / Pending</x:v>
      </x:c>
      <x:c r="EC379" s="174" t="str">
        <x:f>IF(L379="","",IF(OR(ISNUMBER(SEARCH("Retracted Publication",Q379)),CM379="Retracted",CN379="Retracted",CM379="Expression of Concern",CN379="Expression of Concern",F379="Not used",CG379="Critical",CH379="High",CH379="Critical"),"BLOCKED — integrity or use restriction",IF(AND(CJ379="Yes",CK379="Yes",CL379="Yes"),IF(AND(CM379="Clear",CN379="Verified — clear"),IF(AND(AND(LEN(TRIM(CF379))&gt;0,LEFT(LOWER(TRIM(CF379)),7)&lt;&gt;"pending"),OR(CG379="High",CG379="Moderate"),OR(CH379="Low",CH379="Some concerns",CH379="Not applicable")),IF(AND(DD379="No",OR(DE379="HIGH",DE379="CONDITIONAL"),AND(LEN(TRIM(DF379))&gt;0,LEFT(LOWER(TRIM(DF379)),7)&lt;&gt;"pending")),IF(AND(AND(LEN(TRIM(DT379))&gt;0,LEFT(LOWER(TRIM(DT379)),7)&lt;&gt;"pending"),AND(LEN(TRIM(DU379))&gt;0,LEFT(LOWER(TRIM(DU379)),7)&lt;&gt;"pending"),OR(AND(LEN(TRIM(DV379))&gt;0,LEFT(LOWER(TRIM(DV379)),7)&lt;&gt;"pending"),AND(LEN(TRIM(DW379))&gt;0,LEFT(LOWER(TRIM(DW379)),7)&lt;&gt;"pending")),AND(LEN(TRIM(DX379))&gt;0,LEFT(LOWER(TRIM(DX379)),7)&lt;&gt;"pending")),IF(AND(F379="Claim-ready",OR(EA379="Strong",EA379="Moderate"),AND(LEN(TRIM(G379))&gt;0,LEFT(LOWER(TRIM(G379)),7)&lt;&gt;"pending"),G379&lt;&gt;"No substantive use decision is permitted from identification metadata alone.",AND(LEN(TRIM(DZ379))&gt;0,LEFT(LOWER(TRIM(DZ379)),7)&lt;&gt;"pending"),DZ379&lt;&gt;"Identification metadata alone does not permit any substantive scientific, causal, operational, or institutional claim.",AND(LEN(TRIM(EI379))&gt;0,LEFT(LOWER(TRIM(EI379)),7)&lt;&gt;"pending"),ISNUMBER(EH379),EH379&gt;0),"READY","PENDING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79" s="174" t="str">
        <x:v>Pending</x:v>
      </x:c>
      <x:c r="EE379" s="174"/>
      <x:c r="EF379" s="174" t="str">
        <x:v>Pending</x:v>
      </x:c>
      <x:c r="EG379" s="174" t="str">
        <x:v>Pending</x:v>
      </x:c>
      <x:c r="EH379" s="177"/>
      <x:c r="EI379" s="500"/>
      <x:c r="EJ379" s="174"/>
      <x:c r="EK379" s="174" t="str">
        <x:v>Pending</x:v>
      </x:c>
      <x:c r="EL379" s="177" t="n">
        <x:v>46272</x:v>
      </x:c>
      <x:c r="EM379" s="174" t="str">
        <x:v>Production PubMed record imported and reconciled to Zotero item HB4UCH3I;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79" s="181" t="n">
        <x:f>IF(L379="","",(IF(N379&lt;&gt;"",1,0)+IF(O379&lt;&gt;"",1,0)+IF(AJ379&lt;&gt;"",1,0)+IF(AU379&lt;&gt;"",1,0)+IF(BE379&lt;&gt;"",1,0)+IF(CF379&lt;&gt;"",1,0)+IF(CJ379="Yes",1,0)+IF(CL379="Yes",1,0)+IF(DE379&lt;&gt;"Pending",1,0)+IF(F379&lt;&gt;"",1,0)+IF(DZ379&lt;&gt;"",1,0)+IF(EI379&lt;&gt;"",1,0))/12)</x:f>
        <x:v>0.5</x:v>
      </x:c>
    </x:row>
    <x:row r="380">
      <x:c r="A380" s="175" t="str">
        <x:v>EV-0377</x:v>
      </x:c>
      <x:c r="B380" s="174" t="str">
        <x:v>Integrity check</x:v>
      </x:c>
      <x:c r="C380" s="175" t="str">
        <x:f>IF(L380="","",IF(LEFT(EC380,7)="BLOCKED","🔴 Do not use for conclusion",IF(EB380="Yes","🟢 Claim-ready","🟡 Caution / context")))</x:f>
        <x:v>🟡 Caution / context</x:v>
      </x:c>
      <x:c r="D380" s="174" t="str">
        <x:f>IF(L380="","",EC380)</x:f>
        <x:v>PENDING — appropriate appraisal</x:v>
      </x:c>
      <x:c r="E380" s="174" t="str">
        <x:v>P3 — Medium</x:v>
      </x:c>
      <x:c r="F380" s="174" t="str">
        <x:v>Pending</x:v>
      </x:c>
      <x:c r="G380" s="174" t="str">
        <x:v>Title/abstract identify an explicit tactical/public-safety context and readiness domain; retain for full-text assessment.</x:v>
      </x:c>
      <x:c r="H380" s="174" t="str">
        <x:v>Obtain and review lawful full text; confirm human adjudication; then select a design-specific appraisal instrument.</x:v>
      </x:c>
      <x:c r="I380" s="174"/>
      <x:c r="J380" s="174" t="str">
        <x:v>A — Core</x:v>
      </x:c>
      <x:c r="K380" s="174" t="str">
        <x:v>IDENTIFIED</x:v>
      </x:c>
      <x:c r="L380" s="174" t="str">
        <x:v>US Army Accession and Retention Standards: Impact on Obesity and Medical Readiness.</x:v>
      </x:c>
      <x:c r="M380" s="174"/>
      <x:c r="N380" s="174" t="str">
        <x:v>Potter, Adam W; Friedl, Karl E</x:v>
      </x:c>
      <x:c r="O380" s="176" t="n">
        <x:v>2025</x:v>
      </x:c>
      <x:c r="P380" s="174" t="str">
        <x:v>Military medicine</x:v>
      </x:c>
      <x:c r="Q380" s="174" t="str">
        <x:v>Journal Article</x:v>
      </x:c>
      <x:c r="R380" s="174" t="str">
        <x:v>Unclear</x:v>
      </x:c>
      <x:c r="S380" s="174" t="str">
        <x:v>Unknown</x:v>
      </x:c>
      <x:c r="T380" s="174" t="str">
        <x:v>eng</x:v>
      </x:c>
      <x:c r="U380" s="174" t="str">
        <x:v>https://pubmed.ncbi.nlm.nih.gov/39721003/</x:v>
      </x:c>
      <x:c r="V380" s="174" t="str">
        <x:v>10.1093/milmed/usae554</x:v>
      </x:c>
      <x:c r="W380" s="175" t="str">
        <x:f>IF(V380="","",LOWER(SUBSTITUTE(SUBSTITUTE(SUBSTITUTE(SUBSTITUTE(TRIM(V380),"https://doi.org/",""),"http://doi.org/",""),"https://dx.doi.org/",""),"doi:","")))</x:f>
        <x:v>10.1093/milmed/usae554</x:v>
      </x:c>
      <x:c r="X380" s="174" t="str">
        <x:v>39721003</x:v>
      </x:c>
      <x:c r="Y380" s="174" t="str">
        <x:v>PMC12208061</x:v>
      </x:c>
      <x:c r="Z380" s="174"/>
      <x:c r="AA380" s="174" t="str">
        <x:v>PubMed/MEDLINE</x:v>
      </x:c>
      <x:c r="AB380" s="174" t="str">
        <x:v>PUBMED-A-v1.0-2026-08-28</x:v>
      </x:c>
      <x:c r="AC380" s="174" t="str">
        <x:v>SP-PUBMED-A-20260828</x:v>
      </x:c>
      <x:c r="AD380" s="177" t="n">
        <x:v>46262</x:v>
      </x:c>
      <x:c r="AE380" s="177" t="n">
        <x:v>46272</x:v>
      </x:c>
      <x:c r="AF380" s="174" t="str">
        <x:v>4PZU7NNI</x:v>
      </x:c>
      <x:c r="AG380" s="174"/>
      <x:c r="AH380" s="174" t="str">
        <x:v>Tactical Athlete → Operational Readiness Brazil</x:v>
      </x:c>
      <x:c r="AI380" s="174" t="str">
        <x:v>evidence-family:A</x:v>
      </x:c>
      <x:c r="AJ380" s="174"/>
      <x:c r="AK380" s="175" t="str">
        <x:f>IF(AJ380="","",IF(OR(LOWER(AJ380)="brazil",LOWER(AJ380)="brasil"),"Yes","No"))</x:f>
      </x:c>
      <x:c r="AL380" s="174"/>
      <x:c r="AM380" s="174"/>
      <x:c r="AN380" s="174"/>
      <x:c r="AO380" s="178"/>
      <x:c r="AP380" s="174"/>
      <x:c r="AQ380" s="174"/>
      <x:c r="AR380" s="174"/>
      <x:c r="AS380" s="174"/>
      <x:c r="AT380" s="174"/>
      <x:c r="AU380" s="174"/>
      <x:c r="AV380" s="174"/>
      <x:c r="AW380" s="174"/>
      <x:c r="AX380" s="174"/>
      <x:c r="AY380" s="174"/>
      <x:c r="AZ380" s="174"/>
      <x:c r="BA380" s="174"/>
      <x:c r="BB380" s="174"/>
      <x:c r="BC380" s="174"/>
      <x:c r="BD380" s="174"/>
      <x:c r="BE380" s="174"/>
      <x:c r="BF380" s="174"/>
      <x:c r="BG380" s="174"/>
      <x:c r="BH380" s="174"/>
      <x:c r="BI380" s="174"/>
      <x:c r="BJ380" s="174"/>
      <x:c r="BK380" s="174"/>
      <x:c r="BL380" s="174"/>
      <x:c r="BM380" s="174"/>
      <x:c r="BN380" s="174"/>
      <x:c r="BO380" s="174"/>
      <x:c r="BP380" s="174"/>
      <x:c r="BQ380" s="174"/>
      <x:c r="BR380" s="174"/>
      <x:c r="BS380" s="174"/>
      <x:c r="BT380" s="174"/>
      <x:c r="BU380" s="174"/>
      <x:c r="BV380" s="174"/>
      <x:c r="BW380" s="174"/>
      <x:c r="BX380" s="174"/>
      <x:c r="BY380" s="174"/>
      <x:c r="BZ380" s="174"/>
      <x:c r="CA380" s="174"/>
      <x:c r="CB380" s="174"/>
      <x:c r="CC380" s="174"/>
      <x:c r="CD380" s="174"/>
      <x:c r="CE380" s="174"/>
      <x:c r="CF380" s="174"/>
      <x:c r="CG380" s="174"/>
      <x:c r="CH380" s="174"/>
      <x:c r="CI380" s="179"/>
      <x:c r="CJ380" s="174" t="str">
        <x:v>Yes</x:v>
      </x:c>
      <x:c r="CK380" s="174" t="str">
        <x:v>Yes</x:v>
      </x:c>
      <x:c r="CL380" s="174" t="str">
        <x:v>Yes</x:v>
      </x:c>
      <x:c r="CM380" s="174" t="str">
        <x:v>Clear</x:v>
      </x:c>
      <x:c r="CN380" s="174" t="str">
        <x:v>Verified — clear</x:v>
      </x:c>
      <x:c r="CO380" s="177" t="n">
        <x:v>46272</x:v>
      </x:c>
      <x:c r="CP380" s="174" t="str">
        <x:v>https://pubmed.ncbi.nlm.nih.gov/39721003/</x:v>
      </x:c>
      <x:c r="CQ380" s="174"/>
      <x:c r="CR380" s="174"/>
      <x:c r="CS380" s="174"/>
      <x:c r="CT380" s="174"/>
      <x:c r="CU380" s="176"/>
      <x:c r="CV380" s="176"/>
      <x:c r="CW380" s="176"/>
      <x:c r="CX380" s="176"/>
      <x:c r="CY380" s="176"/>
      <x:c r="CZ380" s="176"/>
      <x:c r="DA380" s="176"/>
      <x:c r="DB380" s="175" t="str">
        <x:f>IF(L380="","",IF(AND(COUNT(CU380:DA380)=7,OR(CU380=0,CU380=1,CU380=2),OR(CV380=0,CV380=1,CV380=2),OR(CW380=0,CW380=1,CW380=2),OR(CX380=0,CX380=1,CX380=2),OR(CY380=0,CY380=1,CY380=2),OR(CZ380=0,CZ380=1,CZ380=2),OR(DA380=0,DA380=1,DA380=2)),SUM(CU380:DA380),""))</x:f>
      </x:c>
      <x:c r="DC380" s="180" t="str">
        <x:f>IF(DB380="","",ROUND(DB380/14*10,1))</x:f>
      </x:c>
      <x:c r="DD380" s="174" t="str">
        <x:v>Pending</x:v>
      </x:c>
      <x:c r="DE380" s="175" t="str">
        <x:f>IF(L380="","",IF(DC380="","Pending",IF(DD380="Yes","CONDITIONAL — safety override",IF(DC380&gt;=8,"HIGH",IF(DC380&gt;=5,"CONDITIONAL","LOW")))))</x:f>
        <x:v>Pending</x:v>
      </x:c>
      <x:c r="DF380" s="174" t="str">
        <x:v>Pending screening and full-text appraisal; no transferability judgment made at identification.</x:v>
      </x:c>
      <x:c r="DG380" s="174"/>
      <x:c r="DH380" s="174"/>
      <x:c r="DI380" s="174"/>
      <x:c r="DJ380" s="174"/>
      <x:c r="DK380" s="174"/>
      <x:c r="DL380" s="174"/>
      <x:c r="DM380" s="174"/>
      <x:c r="DN380" s="174"/>
      <x:c r="DO380" s="174"/>
      <x:c r="DP380" s="174"/>
      <x:c r="DQ380" s="174"/>
      <x:c r="DR380" s="174"/>
      <x:c r="DS380" s="174"/>
      <x:c r="DT380" s="174"/>
      <x:c r="DU380" s="174"/>
      <x:c r="DV380" s="174"/>
      <x:c r="DW380" s="174"/>
      <x:c r="DX380" s="174"/>
      <x:c r="DY380" s="174"/>
      <x:c r="DZ380" s="174" t="str">
        <x:v>Title/abstract screening alone does not establish effectiveness, causality, methodological quality, transferability to Brazilian public safety or an institutional recommendation.</x:v>
      </x:c>
      <x:c r="EA380" s="174" t="str">
        <x:v>Pending</x:v>
      </x:c>
      <x:c r="EB380" s="175" t="str">
        <x:f>IF(L380="","",IF(EC380="READY","Yes","No / Pending"))</x:f>
        <x:v>No / Pending</x:v>
      </x:c>
      <x:c r="EC380" s="174" t="str">
        <x:f>IF(L380="","",IF(OR(ISNUMBER(SEARCH("Retracted Publication",Q380)),CM380="Retracted",CN380="Retracted",CM380="Expression of Concern",CN380="Expression of Concern",F380="Not used",CG380="Critical",CH380="High",CH380="Critical"),"BLOCKED — integrity or use restriction",IF(AND(CJ380="Yes",CK380="Yes",CL380="Yes"),IF(AND(CM380="Clear",CN380="Verified — clear"),IF(AND(AND(LEN(TRIM(CF380))&gt;0,LEFT(LOWER(TRIM(CF380)),7)&lt;&gt;"pending"),OR(CG380="High",CG380="Moderate"),OR(CH380="Low",CH380="Some concerns",CH380="Not applicable")),IF(AND(DD380="No",OR(DE380="HIGH",DE380="CONDITIONAL"),AND(LEN(TRIM(DF380))&gt;0,LEFT(LOWER(TRIM(DF380)),7)&lt;&gt;"pending")),IF(AND(AND(LEN(TRIM(DT380))&gt;0,LEFT(LOWER(TRIM(DT380)),7)&lt;&gt;"pending"),AND(LEN(TRIM(DU380))&gt;0,LEFT(LOWER(TRIM(DU380)),7)&lt;&gt;"pending"),OR(AND(LEN(TRIM(DV380))&gt;0,LEFT(LOWER(TRIM(DV380)),7)&lt;&gt;"pending"),AND(LEN(TRIM(DW380))&gt;0,LEFT(LOWER(TRIM(DW380)),7)&lt;&gt;"pending")),AND(LEN(TRIM(DX380))&gt;0,LEFT(LOWER(TRIM(DX380)),7)&lt;&gt;"pending")),IF(AND(F380="Claim-ready",OR(EA380="Strong",EA380="Moderate"),AND(LEN(TRIM(G380))&gt;0,LEFT(LOWER(TRIM(G380)),7)&lt;&gt;"pending"),G380&lt;&gt;"No substantive use decision is permitted from identification metadata alone.",AND(LEN(TRIM(DZ380))&gt;0,LEFT(LOWER(TRIM(DZ380)),7)&lt;&gt;"pending"),DZ380&lt;&gt;"Identification metadata alone does not permit any substantive scientific, causal, operational, or institutional claim.",AND(LEN(TRIM(EI380))&gt;0,LEFT(LOWER(TRIM(EI380)),7)&lt;&gt;"pending"),ISNUMBER(EH380),EH380&gt;0),"READY","PENDING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0" s="174" t="str">
        <x:v>Pending</x:v>
      </x:c>
      <x:c r="EE380" s="174"/>
      <x:c r="EF380" s="174" t="str">
        <x:v>Pending</x:v>
      </x:c>
      <x:c r="EG380" s="174" t="str">
        <x:v>Pending</x:v>
      </x:c>
      <x:c r="EH380" s="177"/>
      <x:c r="EI380" s="500"/>
      <x:c r="EJ380" s="174"/>
      <x:c r="EK380" s="174" t="str">
        <x:v>Pending</x:v>
      </x:c>
      <x:c r="EL380" s="177" t="n">
        <x:v>46272</x:v>
      </x:c>
      <x:c r="EM380" s="174" t="str">
        <x:v>Production PubMed record imported and reconciled to Zotero item 4PZU7NNI;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0" s="181" t="n">
        <x:f>IF(L380="","",(IF(N380&lt;&gt;"",1,0)+IF(O380&lt;&gt;"",1,0)+IF(AJ380&lt;&gt;"",1,0)+IF(AU380&lt;&gt;"",1,0)+IF(BE380&lt;&gt;"",1,0)+IF(CF380&lt;&gt;"",1,0)+IF(CJ380="Yes",1,0)+IF(CL380="Yes",1,0)+IF(DE380&lt;&gt;"Pending",1,0)+IF(F380&lt;&gt;"",1,0)+IF(DZ380&lt;&gt;"",1,0)+IF(EI380&lt;&gt;"",1,0))/12)</x:f>
        <x:v>0.5</x:v>
      </x:c>
    </x:row>
    <x:row r="381">
      <x:c r="A381" s="175" t="str">
        <x:v>EV-0378</x:v>
      </x:c>
      <x:c r="B381" s="174" t="str">
        <x:v>Integrity check</x:v>
      </x:c>
      <x:c r="C381" s="175" t="str">
        <x:f>IF(L381="","",IF(LEFT(EC381,7)="BLOCKED","🔴 Do not use for conclusion",IF(EB381="Yes","🟢 Claim-ready","🟡 Caution / context")))</x:f>
        <x:v>🟡 Caution / context</x:v>
      </x:c>
      <x:c r="D381" s="174" t="str">
        <x:f>IF(L381="","",EC381)</x:f>
        <x:v>PENDING — appropriate appraisal</x:v>
      </x:c>
      <x:c r="E381" s="174" t="str">
        <x:v>P3 — Medium</x:v>
      </x:c>
      <x:c r="F381" s="174" t="str">
        <x:v>Pending</x:v>
      </x:c>
      <x:c r="G381" s="174" t="str">
        <x:v>Title/abstract identify an explicit tactical/public-safety context and readiness domain; retain for full-text assessment.</x:v>
      </x:c>
      <x:c r="H381" s="174" t="str">
        <x:v>Obtain and review lawful full text; confirm human adjudication; then select a design-specific appraisal instrument.</x:v>
      </x:c>
      <x:c r="I381" s="174"/>
      <x:c r="J381" s="174" t="str">
        <x:v>A — Core</x:v>
      </x:c>
      <x:c r="K381" s="174" t="str">
        <x:v>IDENTIFIED</x:v>
      </x:c>
      <x:c r="L381" s="174" t="str">
        <x:v>Physical Demands of Brazilian Air Force Critical Combat Tasks.</x:v>
      </x:c>
      <x:c r="M381" s="174"/>
      <x:c r="N381" s="174" t="str">
        <x:v>Magraner, Jose Mauricio; Botta, Willian Carrero; Campos, Fabio Angioluci Diniz; Heinrich, Katie M; Borin, Joao Paulo</x:v>
      </x:c>
      <x:c r="O381" s="176" t="n">
        <x:v>2025</x:v>
      </x:c>
      <x:c r="P381" s="174" t="str">
        <x:v>Military medicine</x:v>
      </x:c>
      <x:c r="Q381" s="174" t="str">
        <x:v>Journal Article; Research Support, Non-U.S. Gov't</x:v>
      </x:c>
      <x:c r="R381" s="174" t="str">
        <x:v>Unclear</x:v>
      </x:c>
      <x:c r="S381" s="174" t="str">
        <x:v>Unknown</x:v>
      </x:c>
      <x:c r="T381" s="174" t="str">
        <x:v>eng</x:v>
      </x:c>
      <x:c r="U381" s="174" t="str">
        <x:v>https://pubmed.ncbi.nlm.nih.gov/39707752/</x:v>
      </x:c>
      <x:c r="V381" s="174" t="str">
        <x:v>10.1093/milmed/usae560</x:v>
      </x:c>
      <x:c r="W381" s="175" t="str">
        <x:f>IF(V381="","",LOWER(SUBSTITUTE(SUBSTITUTE(SUBSTITUTE(SUBSTITUTE(TRIM(V381),"https://doi.org/",""),"http://doi.org/",""),"https://dx.doi.org/",""),"doi:","")))</x:f>
        <x:v>10.1093/milmed/usae560</x:v>
      </x:c>
      <x:c r="X381" s="174" t="str">
        <x:v>39707752</x:v>
      </x:c>
      <x:c r="Y381" s="174" t="str"/>
      <x:c r="Z381" s="174"/>
      <x:c r="AA381" s="174" t="str">
        <x:v>PubMed/MEDLINE</x:v>
      </x:c>
      <x:c r="AB381" s="174" t="str">
        <x:v>PUBMED-A-v1.0-2026-08-28</x:v>
      </x:c>
      <x:c r="AC381" s="174" t="str">
        <x:v>SP-PUBMED-A-20260828</x:v>
      </x:c>
      <x:c r="AD381" s="177" t="n">
        <x:v>46262</x:v>
      </x:c>
      <x:c r="AE381" s="177" t="n">
        <x:v>46272</x:v>
      </x:c>
      <x:c r="AF381" s="174" t="str">
        <x:v>URVJWJ3W</x:v>
      </x:c>
      <x:c r="AG381" s="174"/>
      <x:c r="AH381" s="174" t="str">
        <x:v>Tactical Athlete → Operational Readiness Brazil</x:v>
      </x:c>
      <x:c r="AI381" s="174" t="str">
        <x:v>evidence-family:A</x:v>
      </x:c>
      <x:c r="AJ381" s="174"/>
      <x:c r="AK381" s="175" t="str">
        <x:f>IF(AJ381="","",IF(OR(LOWER(AJ381)="brazil",LOWER(AJ381)="brasil"),"Yes","No"))</x:f>
      </x:c>
      <x:c r="AL381" s="174"/>
      <x:c r="AM381" s="174"/>
      <x:c r="AN381" s="174"/>
      <x:c r="AO381" s="178"/>
      <x:c r="AP381" s="174"/>
      <x:c r="AQ381" s="174"/>
      <x:c r="AR381" s="174"/>
      <x:c r="AS381" s="174"/>
      <x:c r="AT381" s="174"/>
      <x:c r="AU381" s="174"/>
      <x:c r="AV381" s="174"/>
      <x:c r="AW381" s="174"/>
      <x:c r="AX381" s="174"/>
      <x:c r="AY381" s="174"/>
      <x:c r="AZ381" s="174"/>
      <x:c r="BA381" s="174"/>
      <x:c r="BB381" s="174"/>
      <x:c r="BC381" s="174"/>
      <x:c r="BD381" s="174"/>
      <x:c r="BE381" s="174"/>
      <x:c r="BF381" s="174"/>
      <x:c r="BG381" s="174"/>
      <x:c r="BH381" s="174"/>
      <x:c r="BI381" s="174"/>
      <x:c r="BJ381" s="174"/>
      <x:c r="BK381" s="174"/>
      <x:c r="BL381" s="174"/>
      <x:c r="BM381" s="174"/>
      <x:c r="BN381" s="174"/>
      <x:c r="BO381" s="174"/>
      <x:c r="BP381" s="174"/>
      <x:c r="BQ381" s="174"/>
      <x:c r="BR381" s="174"/>
      <x:c r="BS381" s="174"/>
      <x:c r="BT381" s="174"/>
      <x:c r="BU381" s="174"/>
      <x:c r="BV381" s="174"/>
      <x:c r="BW381" s="174"/>
      <x:c r="BX381" s="174"/>
      <x:c r="BY381" s="174"/>
      <x:c r="BZ381" s="174"/>
      <x:c r="CA381" s="174"/>
      <x:c r="CB381" s="174"/>
      <x:c r="CC381" s="174"/>
      <x:c r="CD381" s="174"/>
      <x:c r="CE381" s="174"/>
      <x:c r="CF381" s="174"/>
      <x:c r="CG381" s="174"/>
      <x:c r="CH381" s="174"/>
      <x:c r="CI381" s="179"/>
      <x:c r="CJ381" s="174" t="str">
        <x:v>Yes</x:v>
      </x:c>
      <x:c r="CK381" s="174" t="str">
        <x:v>Yes</x:v>
      </x:c>
      <x:c r="CL381" s="174" t="str">
        <x:v>Yes</x:v>
      </x:c>
      <x:c r="CM381" s="174" t="str">
        <x:v>Clear</x:v>
      </x:c>
      <x:c r="CN381" s="174" t="str">
        <x:v>Verified — clear</x:v>
      </x:c>
      <x:c r="CO381" s="177" t="n">
        <x:v>46272</x:v>
      </x:c>
      <x:c r="CP381" s="174" t="str">
        <x:v>https://pubmed.ncbi.nlm.nih.gov/39707752/</x:v>
      </x:c>
      <x:c r="CQ381" s="174"/>
      <x:c r="CR381" s="174"/>
      <x:c r="CS381" s="174"/>
      <x:c r="CT381" s="174"/>
      <x:c r="CU381" s="176"/>
      <x:c r="CV381" s="176"/>
      <x:c r="CW381" s="176"/>
      <x:c r="CX381" s="176"/>
      <x:c r="CY381" s="176"/>
      <x:c r="CZ381" s="176"/>
      <x:c r="DA381" s="176"/>
      <x:c r="DB381" s="175" t="str">
        <x:f>IF(L381="","",IF(AND(COUNT(CU381:DA381)=7,OR(CU381=0,CU381=1,CU381=2),OR(CV381=0,CV381=1,CV381=2),OR(CW381=0,CW381=1,CW381=2),OR(CX381=0,CX381=1,CX381=2),OR(CY381=0,CY381=1,CY381=2),OR(CZ381=0,CZ381=1,CZ381=2),OR(DA381=0,DA381=1,DA381=2)),SUM(CU381:DA381),""))</x:f>
      </x:c>
      <x:c r="DC381" s="180" t="str">
        <x:f>IF(DB381="","",ROUND(DB381/14*10,1))</x:f>
      </x:c>
      <x:c r="DD381" s="174" t="str">
        <x:v>Pending</x:v>
      </x:c>
      <x:c r="DE381" s="175" t="str">
        <x:f>IF(L381="","",IF(DC381="","Pending",IF(DD381="Yes","CONDITIONAL — safety override",IF(DC381&gt;=8,"HIGH",IF(DC381&gt;=5,"CONDITIONAL","LOW")))))</x:f>
        <x:v>Pending</x:v>
      </x:c>
      <x:c r="DF381" s="174" t="str">
        <x:v>Pending screening and full-text appraisal; no transferability judgment made at identification.</x:v>
      </x:c>
      <x:c r="DG381" s="174"/>
      <x:c r="DH381" s="174"/>
      <x:c r="DI381" s="174"/>
      <x:c r="DJ381" s="174"/>
      <x:c r="DK381" s="174"/>
      <x:c r="DL381" s="174"/>
      <x:c r="DM381" s="174"/>
      <x:c r="DN381" s="174"/>
      <x:c r="DO381" s="174"/>
      <x:c r="DP381" s="174"/>
      <x:c r="DQ381" s="174"/>
      <x:c r="DR381" s="174"/>
      <x:c r="DS381" s="174"/>
      <x:c r="DT381" s="174"/>
      <x:c r="DU381" s="174"/>
      <x:c r="DV381" s="174"/>
      <x:c r="DW381" s="174"/>
      <x:c r="DX381" s="174"/>
      <x:c r="DY381" s="174"/>
      <x:c r="DZ381" s="174" t="str">
        <x:v>Title/abstract screening alone does not establish effectiveness, causality, methodological quality, transferability to Brazilian public safety or an institutional recommendation.</x:v>
      </x:c>
      <x:c r="EA381" s="174" t="str">
        <x:v>Pending</x:v>
      </x:c>
      <x:c r="EB381" s="175" t="str">
        <x:f>IF(L381="","",IF(EC381="READY","Yes","No / Pending"))</x:f>
        <x:v>No / Pending</x:v>
      </x:c>
      <x:c r="EC381" s="174" t="str">
        <x:f>IF(L381="","",IF(OR(ISNUMBER(SEARCH("Retracted Publication",Q381)),CM381="Retracted",CN381="Retracted",CM381="Expression of Concern",CN381="Expression of Concern",F381="Not used",CG381="Critical",CH381="High",CH381="Critical"),"BLOCKED — integrity or use restriction",IF(AND(CJ381="Yes",CK381="Yes",CL381="Yes"),IF(AND(CM381="Clear",CN381="Verified — clear"),IF(AND(AND(LEN(TRIM(CF381))&gt;0,LEFT(LOWER(TRIM(CF381)),7)&lt;&gt;"pending"),OR(CG381="High",CG381="Moderate"),OR(CH381="Low",CH381="Some concerns",CH381="Not applicable")),IF(AND(DD381="No",OR(DE381="HIGH",DE381="CONDITIONAL"),AND(LEN(TRIM(DF381))&gt;0,LEFT(LOWER(TRIM(DF381)),7)&lt;&gt;"pending")),IF(AND(AND(LEN(TRIM(DT381))&gt;0,LEFT(LOWER(TRIM(DT381)),7)&lt;&gt;"pending"),AND(LEN(TRIM(DU381))&gt;0,LEFT(LOWER(TRIM(DU381)),7)&lt;&gt;"pending"),OR(AND(LEN(TRIM(DV381))&gt;0,LEFT(LOWER(TRIM(DV381)),7)&lt;&gt;"pending"),AND(LEN(TRIM(DW381))&gt;0,LEFT(LOWER(TRIM(DW381)),7)&lt;&gt;"pending")),AND(LEN(TRIM(DX381))&gt;0,LEFT(LOWER(TRIM(DX381)),7)&lt;&gt;"pending")),IF(AND(F381="Claim-ready",OR(EA381="Strong",EA381="Moderate"),AND(LEN(TRIM(G381))&gt;0,LEFT(LOWER(TRIM(G381)),7)&lt;&gt;"pending"),G381&lt;&gt;"No substantive use decision is permitted from identification metadata alone.",AND(LEN(TRIM(DZ381))&gt;0,LEFT(LOWER(TRIM(DZ381)),7)&lt;&gt;"pending"),DZ381&lt;&gt;"Identification metadata alone does not permit any substantive scientific, causal, operational, or institutional claim.",AND(LEN(TRIM(EI381))&gt;0,LEFT(LOWER(TRIM(EI381)),7)&lt;&gt;"pending"),ISNUMBER(EH381),EH381&gt;0),"READY","PENDING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1" s="174" t="str">
        <x:v>Pending</x:v>
      </x:c>
      <x:c r="EE381" s="174"/>
      <x:c r="EF381" s="174" t="str">
        <x:v>Pending</x:v>
      </x:c>
      <x:c r="EG381" s="174" t="str">
        <x:v>Pending</x:v>
      </x:c>
      <x:c r="EH381" s="177"/>
      <x:c r="EI381" s="500"/>
      <x:c r="EJ381" s="174"/>
      <x:c r="EK381" s="174" t="str">
        <x:v>Pending</x:v>
      </x:c>
      <x:c r="EL381" s="177" t="n">
        <x:v>46272</x:v>
      </x:c>
      <x:c r="EM381" s="174" t="str">
        <x:v>Production PubMed record imported and reconciled to Zotero item URVJWJ3W;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1" s="181" t="n">
        <x:f>IF(L381="","",(IF(N381&lt;&gt;"",1,0)+IF(O381&lt;&gt;"",1,0)+IF(AJ381&lt;&gt;"",1,0)+IF(AU381&lt;&gt;"",1,0)+IF(BE381&lt;&gt;"",1,0)+IF(CF381&lt;&gt;"",1,0)+IF(CJ381="Yes",1,0)+IF(CL381="Yes",1,0)+IF(DE381&lt;&gt;"Pending",1,0)+IF(F381&lt;&gt;"",1,0)+IF(DZ381&lt;&gt;"",1,0)+IF(EI381&lt;&gt;"",1,0))/12)</x:f>
        <x:v>0.5</x:v>
      </x:c>
    </x:row>
    <x:row r="382">
      <x:c r="A382" s="175" t="str">
        <x:v>EV-0379</x:v>
      </x:c>
      <x:c r="B382" s="174" t="str">
        <x:v>Integrity check</x:v>
      </x:c>
      <x:c r="C382" s="175" t="str">
        <x:f>IF(L382="","",IF(LEFT(EC382,7)="BLOCKED","🔴 Do not use for conclusion",IF(EB382="Yes","🟢 Claim-ready","🟡 Caution / context")))</x:f>
        <x:v>🟡 Caution / context</x:v>
      </x:c>
      <x:c r="D382" s="174" t="str">
        <x:f>IF(L382="","",EC382)</x:f>
        <x:v>PENDING — appropriate appraisal</x:v>
      </x:c>
      <x:c r="E382" s="174" t="str">
        <x:v>P3 — Medium</x:v>
      </x:c>
      <x:c r="F382" s="174" t="str">
        <x:v>Pending</x:v>
      </x:c>
      <x:c r="G382" s="174" t="str">
        <x:v>Title/abstract identify an explicit operational APHT/medical-readiness topic; retain for full-text assessment.</x:v>
      </x:c>
      <x:c r="H382" s="174" t="str">
        <x:v>Obtain and review lawful full text; confirm human adjudication; then select a design-specific appraisal instrument.</x:v>
      </x:c>
      <x:c r="I382" s="174"/>
      <x:c r="J382" s="174" t="str">
        <x:v>B — APHT / Medical Readiness</x:v>
      </x:c>
      <x:c r="K382" s="174" t="str">
        <x:v>IDENTIFIED</x:v>
      </x:c>
      <x:c r="L382" s="174" t="str">
        <x:v>Three-dimensional dosimetry using multiple-energy delivery and a single-layer detector for quality assurance in proton pencil beam scanning.</x:v>
      </x:c>
      <x:c r="M382" s="174"/>
      <x:c r="N382" s="174" t="str">
        <x:v>Righetto, Roberto; Fogazzi, Elena; Tommasino, Francesco; Farace, Paolo</x:v>
      </x:c>
      <x:c r="O382" s="176" t="n">
        <x:v>2025</x:v>
      </x:c>
      <x:c r="P382" s="174" t="str">
        <x:v>Medical physics</x:v>
      </x:c>
      <x:c r="Q382" s="174" t="str">
        <x:v>Journal Article</x:v>
      </x:c>
      <x:c r="R382" s="174" t="str">
        <x:v>Unclear</x:v>
      </x:c>
      <x:c r="S382" s="174" t="str">
        <x:v>Unknown</x:v>
      </x:c>
      <x:c r="T382" s="174" t="str">
        <x:v>eng</x:v>
      </x:c>
      <x:c r="U382" s="174" t="str">
        <x:v>https://pubmed.ncbi.nlm.nih.gov/39680800/</x:v>
      </x:c>
      <x:c r="V382" s="174" t="str">
        <x:v>10.1002/mp.17584</x:v>
      </x:c>
      <x:c r="W382" s="175" t="str">
        <x:f>IF(V382="","",LOWER(SUBSTITUTE(SUBSTITUTE(SUBSTITUTE(SUBSTITUTE(TRIM(V382),"https://doi.org/",""),"http://doi.org/",""),"https://dx.doi.org/",""),"doi:","")))</x:f>
        <x:v>10.1002/mp.17584</x:v>
      </x:c>
      <x:c r="X382" s="174" t="str">
        <x:v>39680800</x:v>
      </x:c>
      <x:c r="Y382" s="174" t="str"/>
      <x:c r="Z382" s="174"/>
      <x:c r="AA382" s="174" t="str">
        <x:v>PubMed/MEDLINE</x:v>
      </x:c>
      <x:c r="AB382" s="174" t="str">
        <x:v>PUBMED-B-v1.0-2026-08-28</x:v>
      </x:c>
      <x:c r="AC382" s="174" t="str">
        <x:v>SP-PUBMED-B-20260828</x:v>
      </x:c>
      <x:c r="AD382" s="177" t="n">
        <x:v>46262</x:v>
      </x:c>
      <x:c r="AE382" s="177" t="n">
        <x:v>46272</x:v>
      </x:c>
      <x:c r="AF382" s="174" t="str">
        <x:v>K9YLBQUW</x:v>
      </x:c>
      <x:c r="AG382" s="174"/>
      <x:c r="AH382" s="174" t="str">
        <x:v>Tactical Athlete → Operational Readiness Brazil</x:v>
      </x:c>
      <x:c r="AI382" s="174" t="str">
        <x:v>evidence-family:B</x:v>
      </x:c>
      <x:c r="AJ382" s="174"/>
      <x:c r="AK382" s="175" t="str">
        <x:f>IF(AJ382="","",IF(OR(LOWER(AJ382)="brazil",LOWER(AJ382)="brasil"),"Yes","No"))</x:f>
      </x:c>
      <x:c r="AL382" s="174"/>
      <x:c r="AM382" s="174"/>
      <x:c r="AN382" s="174"/>
      <x:c r="AO382" s="178"/>
      <x:c r="AP382" s="174"/>
      <x:c r="AQ382" s="174"/>
      <x:c r="AR382" s="174"/>
      <x:c r="AS382" s="174"/>
      <x:c r="AT382" s="174"/>
      <x:c r="AU382" s="174"/>
      <x:c r="AV382" s="174"/>
      <x:c r="AW382" s="174"/>
      <x:c r="AX382" s="174"/>
      <x:c r="AY382" s="174"/>
      <x:c r="AZ382" s="174"/>
      <x:c r="BA382" s="174"/>
      <x:c r="BB382" s="174"/>
      <x:c r="BC382" s="174"/>
      <x:c r="BD382" s="174"/>
      <x:c r="BE382" s="174"/>
      <x:c r="BF382" s="174"/>
      <x:c r="BG382" s="174"/>
      <x:c r="BH382" s="174"/>
      <x:c r="BI382" s="174"/>
      <x:c r="BJ382" s="174"/>
      <x:c r="BK382" s="174"/>
      <x:c r="BL382" s="174"/>
      <x:c r="BM382" s="174"/>
      <x:c r="BN382" s="174"/>
      <x:c r="BO382" s="174"/>
      <x:c r="BP382" s="174"/>
      <x:c r="BQ382" s="174"/>
      <x:c r="BR382" s="174"/>
      <x:c r="BS382" s="174"/>
      <x:c r="BT382" s="174"/>
      <x:c r="BU382" s="174"/>
      <x:c r="BV382" s="174"/>
      <x:c r="BW382" s="174"/>
      <x:c r="BX382" s="174"/>
      <x:c r="BY382" s="174"/>
      <x:c r="BZ382" s="174"/>
      <x:c r="CA382" s="174"/>
      <x:c r="CB382" s="174"/>
      <x:c r="CC382" s="174"/>
      <x:c r="CD382" s="174"/>
      <x:c r="CE382" s="174"/>
      <x:c r="CF382" s="174"/>
      <x:c r="CG382" s="174"/>
      <x:c r="CH382" s="174"/>
      <x:c r="CI382" s="179"/>
      <x:c r="CJ382" s="174" t="str">
        <x:v>Yes</x:v>
      </x:c>
      <x:c r="CK382" s="174" t="str">
        <x:v>Yes</x:v>
      </x:c>
      <x:c r="CL382" s="174" t="str">
        <x:v>Yes</x:v>
      </x:c>
      <x:c r="CM382" s="174" t="str">
        <x:v>Clear</x:v>
      </x:c>
      <x:c r="CN382" s="174" t="str">
        <x:v>Verified — clear</x:v>
      </x:c>
      <x:c r="CO382" s="177" t="n">
        <x:v>46272</x:v>
      </x:c>
      <x:c r="CP382" s="174" t="str">
        <x:v>https://pubmed.ncbi.nlm.nih.gov/39680800/</x:v>
      </x:c>
      <x:c r="CQ382" s="174"/>
      <x:c r="CR382" s="174"/>
      <x:c r="CS382" s="174"/>
      <x:c r="CT382" s="174"/>
      <x:c r="CU382" s="176"/>
      <x:c r="CV382" s="176"/>
      <x:c r="CW382" s="176"/>
      <x:c r="CX382" s="176"/>
      <x:c r="CY382" s="176"/>
      <x:c r="CZ382" s="176"/>
      <x:c r="DA382" s="176"/>
      <x:c r="DB382" s="175" t="str">
        <x:f>IF(L382="","",IF(AND(COUNT(CU382:DA382)=7,OR(CU382=0,CU382=1,CU382=2),OR(CV382=0,CV382=1,CV382=2),OR(CW382=0,CW382=1,CW382=2),OR(CX382=0,CX382=1,CX382=2),OR(CY382=0,CY382=1,CY382=2),OR(CZ382=0,CZ382=1,CZ382=2),OR(DA382=0,DA382=1,DA382=2)),SUM(CU382:DA382),""))</x:f>
      </x:c>
      <x:c r="DC382" s="180" t="str">
        <x:f>IF(DB382="","",ROUND(DB382/14*10,1))</x:f>
      </x:c>
      <x:c r="DD382" s="174" t="str">
        <x:v>Pending</x:v>
      </x:c>
      <x:c r="DE382" s="175" t="str">
        <x:f>IF(L382="","",IF(DC382="","Pending",IF(DD382="Yes","CONDITIONAL — safety override",IF(DC382&gt;=8,"HIGH",IF(DC382&gt;=5,"CONDITIONAL","LOW")))))</x:f>
        <x:v>Pending</x:v>
      </x:c>
      <x:c r="DF382" s="174" t="str">
        <x:v>Pending screening and full-text appraisal; no transferability judgment made at identification.</x:v>
      </x:c>
      <x:c r="DG382" s="174"/>
      <x:c r="DH382" s="174"/>
      <x:c r="DI382" s="174"/>
      <x:c r="DJ382" s="174"/>
      <x:c r="DK382" s="174"/>
      <x:c r="DL382" s="174"/>
      <x:c r="DM382" s="174"/>
      <x:c r="DN382" s="174"/>
      <x:c r="DO382" s="174"/>
      <x:c r="DP382" s="174"/>
      <x:c r="DQ382" s="174"/>
      <x:c r="DR382" s="174"/>
      <x:c r="DS382" s="174"/>
      <x:c r="DT382" s="174"/>
      <x:c r="DU382" s="174"/>
      <x:c r="DV382" s="174"/>
      <x:c r="DW382" s="174"/>
      <x:c r="DX382" s="174"/>
      <x:c r="DY382" s="174"/>
      <x:c r="DZ382" s="174" t="str">
        <x:v>Title/abstract screening alone does not establish effectiveness, causality, methodological quality, transferability to Brazilian public safety or an institutional recommendation.</x:v>
      </x:c>
      <x:c r="EA382" s="174" t="str">
        <x:v>Pending</x:v>
      </x:c>
      <x:c r="EB382" s="175" t="str">
        <x:f>IF(L382="","",IF(EC382="READY","Yes","No / Pending"))</x:f>
        <x:v>No / Pending</x:v>
      </x:c>
      <x:c r="EC382" s="174" t="str">
        <x:f>IF(L382="","",IF(OR(ISNUMBER(SEARCH("Retracted Publication",Q382)),CM382="Retracted",CN382="Retracted",CM382="Expression of Concern",CN382="Expression of Concern",F382="Not used",CG382="Critical",CH382="High",CH382="Critical"),"BLOCKED — integrity or use restriction",IF(AND(CJ382="Yes",CK382="Yes",CL382="Yes"),IF(AND(CM382="Clear",CN382="Verified — clear"),IF(AND(AND(LEN(TRIM(CF382))&gt;0,LEFT(LOWER(TRIM(CF382)),7)&lt;&gt;"pending"),OR(CG382="High",CG382="Moderate"),OR(CH382="Low",CH382="Some concerns",CH382="Not applicable")),IF(AND(DD382="No",OR(DE382="HIGH",DE382="CONDITIONAL"),AND(LEN(TRIM(DF382))&gt;0,LEFT(LOWER(TRIM(DF382)),7)&lt;&gt;"pending")),IF(AND(AND(LEN(TRIM(DT382))&gt;0,LEFT(LOWER(TRIM(DT382)),7)&lt;&gt;"pending"),AND(LEN(TRIM(DU382))&gt;0,LEFT(LOWER(TRIM(DU382)),7)&lt;&gt;"pending"),OR(AND(LEN(TRIM(DV382))&gt;0,LEFT(LOWER(TRIM(DV382)),7)&lt;&gt;"pending"),AND(LEN(TRIM(DW382))&gt;0,LEFT(LOWER(TRIM(DW382)),7)&lt;&gt;"pending")),AND(LEN(TRIM(DX382))&gt;0,LEFT(LOWER(TRIM(DX382)),7)&lt;&gt;"pending")),IF(AND(F382="Claim-ready",OR(EA382="Strong",EA382="Moderate"),AND(LEN(TRIM(G382))&gt;0,LEFT(LOWER(TRIM(G382)),7)&lt;&gt;"pending"),G382&lt;&gt;"No substantive use decision is permitted from identification metadata alone.",AND(LEN(TRIM(DZ382))&gt;0,LEFT(LOWER(TRIM(DZ382)),7)&lt;&gt;"pending"),DZ382&lt;&gt;"Identification metadata alone does not permit any substantive scientific, causal, operational, or institutional claim.",AND(LEN(TRIM(EI382))&gt;0,LEFT(LOWER(TRIM(EI382)),7)&lt;&gt;"pending"),ISNUMBER(EH382),EH382&gt;0),"READY","PENDING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2" s="174" t="str">
        <x:v>Pending</x:v>
      </x:c>
      <x:c r="EE382" s="174"/>
      <x:c r="EF382" s="174" t="str">
        <x:v>Pending</x:v>
      </x:c>
      <x:c r="EG382" s="174" t="str">
        <x:v>Pending</x:v>
      </x:c>
      <x:c r="EH382" s="177"/>
      <x:c r="EI382" s="500"/>
      <x:c r="EJ382" s="174"/>
      <x:c r="EK382" s="174" t="str">
        <x:v>Pending</x:v>
      </x:c>
      <x:c r="EL382" s="177" t="n">
        <x:v>46272</x:v>
      </x:c>
      <x:c r="EM382" s="174" t="str">
        <x:v>Production PubMed record imported and reconciled to Zotero item K9YLBQUW;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2" s="181" t="n">
        <x:f>IF(L382="","",(IF(N382&lt;&gt;"",1,0)+IF(O382&lt;&gt;"",1,0)+IF(AJ382&lt;&gt;"",1,0)+IF(AU382&lt;&gt;"",1,0)+IF(BE382&lt;&gt;"",1,0)+IF(CF382&lt;&gt;"",1,0)+IF(CJ382="Yes",1,0)+IF(CL382="Yes",1,0)+IF(DE382&lt;&gt;"Pending",1,0)+IF(F382&lt;&gt;"",1,0)+IF(DZ382&lt;&gt;"",1,0)+IF(EI382&lt;&gt;"",1,0))/12)</x:f>
        <x:v>0.5</x:v>
      </x:c>
    </x:row>
    <x:row r="383">
      <x:c r="A383" s="175" t="str">
        <x:v>EV-0380</x:v>
      </x:c>
      <x:c r="B383" s="174" t="str">
        <x:v>Integrity check</x:v>
      </x:c>
      <x:c r="C383" s="175" t="str">
        <x:f>IF(L383="","",IF(LEFT(EC383,7)="BLOCKED","🔴 Do not use for conclusion",IF(EB383="Yes","🟢 Claim-ready","🟡 Caution / context")))</x:f>
        <x:v>🟡 Caution / context</x:v>
      </x:c>
      <x:c r="D383" s="174" t="str">
        <x:f>IF(L383="","",EC383)</x:f>
        <x:v>PENDING — appropriate appraisal</x:v>
      </x:c>
      <x:c r="E383" s="174" t="str">
        <x:v>P3 — Medium</x:v>
      </x:c>
      <x:c r="F383" s="174" t="str">
        <x:v>Pending</x:v>
      </x:c>
      <x:c r="G383" s="174" t="str">
        <x:v>Title/abstract identify an explicit tactical/public-safety context and readiness domain; retain for full-text assessment.</x:v>
      </x:c>
      <x:c r="H383" s="174" t="str">
        <x:v>Obtain and review lawful full text; confirm human adjudication; then select a design-specific appraisal instrument.</x:v>
      </x:c>
      <x:c r="I383" s="174"/>
      <x:c r="J383" s="174" t="str">
        <x:v>A — Core</x:v>
      </x:c>
      <x:c r="K383" s="174" t="str">
        <x:v>IDENTIFIED</x:v>
      </x:c>
      <x:c r="L383" s="174" t="str">
        <x:v>Self-Directed Skills Laboratories Increase Emergency Medicine Physician Confidence in High-Acuity, Low-Opportunity Procedures.</x:v>
      </x:c>
      <x:c r="M383" s="174"/>
      <x:c r="N383" s="174" t="str">
        <x:v>Stuart, Sean M; Aubuchon, Thomas</x:v>
      </x:c>
      <x:c r="O383" s="176" t="n">
        <x:v>2025</x:v>
      </x:c>
      <x:c r="P383" s="174" t="str">
        <x:v>Military medicine</x:v>
      </x:c>
      <x:c r="Q383" s="174" t="str">
        <x:v>Journal Article; Observational Study</x:v>
      </x:c>
      <x:c r="R383" s="174" t="str">
        <x:v>Unclear</x:v>
      </x:c>
      <x:c r="S383" s="174" t="str">
        <x:v>Unknown</x:v>
      </x:c>
      <x:c r="T383" s="174" t="str">
        <x:v>eng</x:v>
      </x:c>
      <x:c r="U383" s="174" t="str">
        <x:v>https://pubmed.ncbi.nlm.nih.gov/39673393/</x:v>
      </x:c>
      <x:c r="V383" s="174" t="str">
        <x:v>10.1093/milmed/usae533</x:v>
      </x:c>
      <x:c r="W383" s="175" t="str">
        <x:f>IF(V383="","",LOWER(SUBSTITUTE(SUBSTITUTE(SUBSTITUTE(SUBSTITUTE(TRIM(V383),"https://doi.org/",""),"http://doi.org/",""),"https://dx.doi.org/",""),"doi:","")))</x:f>
        <x:v>10.1093/milmed/usae533</x:v>
      </x:c>
      <x:c r="X383" s="174" t="str">
        <x:v>39673393</x:v>
      </x:c>
      <x:c r="Y383" s="174" t="str"/>
      <x:c r="Z383" s="174"/>
      <x:c r="AA383" s="174" t="str">
        <x:v>PubMed/MEDLINE</x:v>
      </x:c>
      <x:c r="AB383" s="174" t="str">
        <x:v>PUBMED-A-v1.0-2026-08-28</x:v>
      </x:c>
      <x:c r="AC383" s="174" t="str">
        <x:v>SP-PUBMED-A-20260828</x:v>
      </x:c>
      <x:c r="AD383" s="177" t="n">
        <x:v>46262</x:v>
      </x:c>
      <x:c r="AE383" s="177" t="n">
        <x:v>46272</x:v>
      </x:c>
      <x:c r="AF383" s="174" t="str">
        <x:v>4PYAHBFJ</x:v>
      </x:c>
      <x:c r="AG383" s="174"/>
      <x:c r="AH383" s="174" t="str">
        <x:v>Tactical Athlete → Operational Readiness Brazil</x:v>
      </x:c>
      <x:c r="AI383" s="174" t="str">
        <x:v>evidence-family:A</x:v>
      </x:c>
      <x:c r="AJ383" s="174"/>
      <x:c r="AK383" s="175" t="str">
        <x:f>IF(AJ383="","",IF(OR(LOWER(AJ383)="brazil",LOWER(AJ383)="brasil"),"Yes","No"))</x:f>
      </x:c>
      <x:c r="AL383" s="174"/>
      <x:c r="AM383" s="174"/>
      <x:c r="AN383" s="174"/>
      <x:c r="AO383" s="178"/>
      <x:c r="AP383" s="174"/>
      <x:c r="AQ383" s="174"/>
      <x:c r="AR383" s="174"/>
      <x:c r="AS383" s="174"/>
      <x:c r="AT383" s="174"/>
      <x:c r="AU383" s="174"/>
      <x:c r="AV383" s="174"/>
      <x:c r="AW383" s="174"/>
      <x:c r="AX383" s="174"/>
      <x:c r="AY383" s="174"/>
      <x:c r="AZ383" s="174"/>
      <x:c r="BA383" s="174"/>
      <x:c r="BB383" s="174"/>
      <x:c r="BC383" s="174"/>
      <x:c r="BD383" s="174"/>
      <x:c r="BE383" s="174"/>
      <x:c r="BF383" s="174"/>
      <x:c r="BG383" s="174"/>
      <x:c r="BH383" s="174"/>
      <x:c r="BI383" s="174"/>
      <x:c r="BJ383" s="174"/>
      <x:c r="BK383" s="174"/>
      <x:c r="BL383" s="174"/>
      <x:c r="BM383" s="174"/>
      <x:c r="BN383" s="174"/>
      <x:c r="BO383" s="174"/>
      <x:c r="BP383" s="174"/>
      <x:c r="BQ383" s="174"/>
      <x:c r="BR383" s="174"/>
      <x:c r="BS383" s="174"/>
      <x:c r="BT383" s="174"/>
      <x:c r="BU383" s="174"/>
      <x:c r="BV383" s="174"/>
      <x:c r="BW383" s="174"/>
      <x:c r="BX383" s="174"/>
      <x:c r="BY383" s="174"/>
      <x:c r="BZ383" s="174"/>
      <x:c r="CA383" s="174"/>
      <x:c r="CB383" s="174"/>
      <x:c r="CC383" s="174"/>
      <x:c r="CD383" s="174"/>
      <x:c r="CE383" s="174"/>
      <x:c r="CF383" s="174"/>
      <x:c r="CG383" s="174"/>
      <x:c r="CH383" s="174"/>
      <x:c r="CI383" s="179"/>
      <x:c r="CJ383" s="174" t="str">
        <x:v>Yes</x:v>
      </x:c>
      <x:c r="CK383" s="174" t="str">
        <x:v>Yes</x:v>
      </x:c>
      <x:c r="CL383" s="174" t="str">
        <x:v>Yes</x:v>
      </x:c>
      <x:c r="CM383" s="174" t="str">
        <x:v>Clear</x:v>
      </x:c>
      <x:c r="CN383" s="174" t="str">
        <x:v>Verified — clear</x:v>
      </x:c>
      <x:c r="CO383" s="177" t="n">
        <x:v>46272</x:v>
      </x:c>
      <x:c r="CP383" s="174" t="str">
        <x:v>https://pubmed.ncbi.nlm.nih.gov/39673393/</x:v>
      </x:c>
      <x:c r="CQ383" s="174"/>
      <x:c r="CR383" s="174"/>
      <x:c r="CS383" s="174"/>
      <x:c r="CT383" s="174"/>
      <x:c r="CU383" s="176"/>
      <x:c r="CV383" s="176"/>
      <x:c r="CW383" s="176"/>
      <x:c r="CX383" s="176"/>
      <x:c r="CY383" s="176"/>
      <x:c r="CZ383" s="176"/>
      <x:c r="DA383" s="176"/>
      <x:c r="DB383" s="175" t="str">
        <x:f>IF(L383="","",IF(AND(COUNT(CU383:DA383)=7,OR(CU383=0,CU383=1,CU383=2),OR(CV383=0,CV383=1,CV383=2),OR(CW383=0,CW383=1,CW383=2),OR(CX383=0,CX383=1,CX383=2),OR(CY383=0,CY383=1,CY383=2),OR(CZ383=0,CZ383=1,CZ383=2),OR(DA383=0,DA383=1,DA383=2)),SUM(CU383:DA383),""))</x:f>
      </x:c>
      <x:c r="DC383" s="180" t="str">
        <x:f>IF(DB383="","",ROUND(DB383/14*10,1))</x:f>
      </x:c>
      <x:c r="DD383" s="174" t="str">
        <x:v>Pending</x:v>
      </x:c>
      <x:c r="DE383" s="175" t="str">
        <x:f>IF(L383="","",IF(DC383="","Pending",IF(DD383="Yes","CONDITIONAL — safety override",IF(DC383&gt;=8,"HIGH",IF(DC383&gt;=5,"CONDITIONAL","LOW")))))</x:f>
        <x:v>Pending</x:v>
      </x:c>
      <x:c r="DF383" s="174" t="str">
        <x:v>Pending screening and full-text appraisal; no transferability judgment made at identification.</x:v>
      </x:c>
      <x:c r="DG383" s="174"/>
      <x:c r="DH383" s="174"/>
      <x:c r="DI383" s="174"/>
      <x:c r="DJ383" s="174"/>
      <x:c r="DK383" s="174"/>
      <x:c r="DL383" s="174"/>
      <x:c r="DM383" s="174"/>
      <x:c r="DN383" s="174"/>
      <x:c r="DO383" s="174"/>
      <x:c r="DP383" s="174"/>
      <x:c r="DQ383" s="174"/>
      <x:c r="DR383" s="174"/>
      <x:c r="DS383" s="174"/>
      <x:c r="DT383" s="174"/>
      <x:c r="DU383" s="174"/>
      <x:c r="DV383" s="174"/>
      <x:c r="DW383" s="174"/>
      <x:c r="DX383" s="174"/>
      <x:c r="DY383" s="174"/>
      <x:c r="DZ383" s="174" t="str">
        <x:v>Title/abstract screening alone does not establish effectiveness, causality, methodological quality, transferability to Brazilian public safety or an institutional recommendation.</x:v>
      </x:c>
      <x:c r="EA383" s="174" t="str">
        <x:v>Pending</x:v>
      </x:c>
      <x:c r="EB383" s="175" t="str">
        <x:f>IF(L383="","",IF(EC383="READY","Yes","No / Pending"))</x:f>
        <x:v>No / Pending</x:v>
      </x:c>
      <x:c r="EC383" s="174" t="str">
        <x:f>IF(L383="","",IF(OR(ISNUMBER(SEARCH("Retracted Publication",Q383)),CM383="Retracted",CN383="Retracted",CM383="Expression of Concern",CN383="Expression of Concern",F383="Not used",CG383="Critical",CH383="High",CH383="Critical"),"BLOCKED — integrity or use restriction",IF(AND(CJ383="Yes",CK383="Yes",CL383="Yes"),IF(AND(CM383="Clear",CN383="Verified — clear"),IF(AND(AND(LEN(TRIM(CF383))&gt;0,LEFT(LOWER(TRIM(CF383)),7)&lt;&gt;"pending"),OR(CG383="High",CG383="Moderate"),OR(CH383="Low",CH383="Some concerns",CH383="Not applicable")),IF(AND(DD383="No",OR(DE383="HIGH",DE383="CONDITIONAL"),AND(LEN(TRIM(DF383))&gt;0,LEFT(LOWER(TRIM(DF383)),7)&lt;&gt;"pending")),IF(AND(AND(LEN(TRIM(DT383))&gt;0,LEFT(LOWER(TRIM(DT383)),7)&lt;&gt;"pending"),AND(LEN(TRIM(DU383))&gt;0,LEFT(LOWER(TRIM(DU383)),7)&lt;&gt;"pending"),OR(AND(LEN(TRIM(DV383))&gt;0,LEFT(LOWER(TRIM(DV383)),7)&lt;&gt;"pending"),AND(LEN(TRIM(DW383))&gt;0,LEFT(LOWER(TRIM(DW383)),7)&lt;&gt;"pending")),AND(LEN(TRIM(DX383))&gt;0,LEFT(LOWER(TRIM(DX383)),7)&lt;&gt;"pending")),IF(AND(F383="Claim-ready",OR(EA383="Strong",EA383="Moderate"),AND(LEN(TRIM(G383))&gt;0,LEFT(LOWER(TRIM(G383)),7)&lt;&gt;"pending"),G383&lt;&gt;"No substantive use decision is permitted from identification metadata alone.",AND(LEN(TRIM(DZ383))&gt;0,LEFT(LOWER(TRIM(DZ383)),7)&lt;&gt;"pending"),DZ383&lt;&gt;"Identification metadata alone does not permit any substantive scientific, causal, operational, or institutional claim.",AND(LEN(TRIM(EI383))&gt;0,LEFT(LOWER(TRIM(EI383)),7)&lt;&gt;"pending"),ISNUMBER(EH383),EH383&gt;0),"READY","PENDING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3" s="174" t="str">
        <x:v>Pending</x:v>
      </x:c>
      <x:c r="EE383" s="174"/>
      <x:c r="EF383" s="174" t="str">
        <x:v>Pending</x:v>
      </x:c>
      <x:c r="EG383" s="174" t="str">
        <x:v>Pending</x:v>
      </x:c>
      <x:c r="EH383" s="177"/>
      <x:c r="EI383" s="500"/>
      <x:c r="EJ383" s="174"/>
      <x:c r="EK383" s="174" t="str">
        <x:v>Pending</x:v>
      </x:c>
      <x:c r="EL383" s="177" t="n">
        <x:v>46272</x:v>
      </x:c>
      <x:c r="EM383" s="174" t="str">
        <x:v>Production PubMed record imported and reconciled to Zotero item 4PYAHBFJ;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3" s="181" t="n">
        <x:f>IF(L383="","",(IF(N383&lt;&gt;"",1,0)+IF(O383&lt;&gt;"",1,0)+IF(AJ383&lt;&gt;"",1,0)+IF(AU383&lt;&gt;"",1,0)+IF(BE383&lt;&gt;"",1,0)+IF(CF383&lt;&gt;"",1,0)+IF(CJ383="Yes",1,0)+IF(CL383="Yes",1,0)+IF(DE383&lt;&gt;"Pending",1,0)+IF(F383&lt;&gt;"",1,0)+IF(DZ383&lt;&gt;"",1,0)+IF(EI383&lt;&gt;"",1,0))/12)</x:f>
        <x:v>0.5</x:v>
      </x:c>
    </x:row>
    <x:row r="384">
      <x:c r="A384" s="175" t="str">
        <x:v>EV-0381</x:v>
      </x:c>
      <x:c r="B384" s="174" t="str">
        <x:v>Integrity check</x:v>
      </x:c>
      <x:c r="C384" s="175" t="str">
        <x:f>IF(L384="","",IF(LEFT(EC384,7)="BLOCKED","🔴 Do not use for conclusion",IF(EB384="Yes","🟢 Claim-ready","🟡 Caution / context")))</x:f>
        <x:v>🟡 Caution / context</x:v>
      </x:c>
      <x:c r="D384" s="174" t="str">
        <x:f>IF(L384="","",EC384)</x:f>
        <x:v>PENDING — appropriate appraisal</x:v>
      </x:c>
      <x:c r="E384" s="174" t="str">
        <x:v>P3 — Medium</x:v>
      </x:c>
      <x:c r="F384" s="174" t="str">
        <x:v>Pending</x:v>
      </x:c>
      <x:c r="G384" s="174" t="str">
        <x:v>Title/abstract identify an explicit operational APHT/medical-readiness topic; retain for full-text assessment.</x:v>
      </x:c>
      <x:c r="H384" s="174" t="str">
        <x:v>Obtain and review lawful full text; confirm human adjudication; then select a design-specific appraisal instrument.</x:v>
      </x:c>
      <x:c r="I384" s="174"/>
      <x:c r="J384" s="174" t="str">
        <x:v>B — APHT / Medical Readiness</x:v>
      </x:c>
      <x:c r="K384" s="174" t="str">
        <x:v>IDENTIFIED</x:v>
      </x:c>
      <x:c r="L384" s="174" t="str">
        <x:v>A novel energy efficient 4-bit vedic multiplier using modified GDI approach at 32 nm technology.</x:v>
      </x:c>
      <x:c r="M384" s="174"/>
      <x:c r="N384" s="174" t="str">
        <x:v>Nishanth Rao, K; Sudha, D; Ibrahim Khalaf, Osamah; Abdulsaheb, Ghaida Muttasher; Kumar, Aruru Sai; Priyanka, S Siva; Ouahada, Khmaies; Hamam, Habib</x:v>
      </x:c>
      <x:c r="O384" s="176" t="n">
        <x:v>2024</x:v>
      </x:c>
      <x:c r="P384" s="174" t="str">
        <x:v>Heliyon</x:v>
      </x:c>
      <x:c r="Q384" s="174" t="str">
        <x:v>Journal Article</x:v>
      </x:c>
      <x:c r="R384" s="174" t="str">
        <x:v>Unclear</x:v>
      </x:c>
      <x:c r="S384" s="174" t="str">
        <x:v>Unknown</x:v>
      </x:c>
      <x:c r="T384" s="174" t="str">
        <x:v>eng</x:v>
      </x:c>
      <x:c r="U384" s="174" t="str">
        <x:v>https://pubmed.ncbi.nlm.nih.gov/39670252/</x:v>
      </x:c>
      <x:c r="V384" s="174" t="str">
        <x:v>10.1016/j.heliyon.2024.e31120</x:v>
      </x:c>
      <x:c r="W384" s="175" t="str">
        <x:f>IF(V384="","",LOWER(SUBSTITUTE(SUBSTITUTE(SUBSTITUTE(SUBSTITUTE(TRIM(V384),"https://doi.org/",""),"http://doi.org/",""),"https://dx.doi.org/",""),"doi:","")))</x:f>
        <x:v>10.1016/j.heliyon.2024.e31120</x:v>
      </x:c>
      <x:c r="X384" s="174" t="str">
        <x:v>39670252</x:v>
      </x:c>
      <x:c r="Y384" s="174" t="str">
        <x:v>PMC11637094</x:v>
      </x:c>
      <x:c r="Z384" s="174"/>
      <x:c r="AA384" s="174" t="str">
        <x:v>PubMed/MEDLINE</x:v>
      </x:c>
      <x:c r="AB384" s="174" t="str">
        <x:v>PUBMED-B-v1.0-2026-08-28</x:v>
      </x:c>
      <x:c r="AC384" s="174" t="str">
        <x:v>SP-PUBMED-B-20260828</x:v>
      </x:c>
      <x:c r="AD384" s="177" t="n">
        <x:v>46262</x:v>
      </x:c>
      <x:c r="AE384" s="177" t="n">
        <x:v>46272</x:v>
      </x:c>
      <x:c r="AF384" s="174" t="str">
        <x:v>2GT77QUA</x:v>
      </x:c>
      <x:c r="AG384" s="174"/>
      <x:c r="AH384" s="174" t="str">
        <x:v>Tactical Athlete → Operational Readiness Brazil</x:v>
      </x:c>
      <x:c r="AI384" s="174" t="str">
        <x:v>evidence-family:B</x:v>
      </x:c>
      <x:c r="AJ384" s="174"/>
      <x:c r="AK384" s="175" t="str">
        <x:f>IF(AJ384="","",IF(OR(LOWER(AJ384)="brazil",LOWER(AJ384)="brasil"),"Yes","No"))</x:f>
      </x:c>
      <x:c r="AL384" s="174"/>
      <x:c r="AM384" s="174"/>
      <x:c r="AN384" s="174"/>
      <x:c r="AO384" s="178"/>
      <x:c r="AP384" s="174"/>
      <x:c r="AQ384" s="174"/>
      <x:c r="AR384" s="174"/>
      <x:c r="AS384" s="174"/>
      <x:c r="AT384" s="174"/>
      <x:c r="AU384" s="174"/>
      <x:c r="AV384" s="174"/>
      <x:c r="AW384" s="174"/>
      <x:c r="AX384" s="174"/>
      <x:c r="AY384" s="174"/>
      <x:c r="AZ384" s="174"/>
      <x:c r="BA384" s="174"/>
      <x:c r="BB384" s="174"/>
      <x:c r="BC384" s="174"/>
      <x:c r="BD384" s="174"/>
      <x:c r="BE384" s="174"/>
      <x:c r="BF384" s="174"/>
      <x:c r="BG384" s="174"/>
      <x:c r="BH384" s="174"/>
      <x:c r="BI384" s="174"/>
      <x:c r="BJ384" s="174"/>
      <x:c r="BK384" s="174"/>
      <x:c r="BL384" s="174"/>
      <x:c r="BM384" s="174"/>
      <x:c r="BN384" s="174"/>
      <x:c r="BO384" s="174"/>
      <x:c r="BP384" s="174"/>
      <x:c r="BQ384" s="174"/>
      <x:c r="BR384" s="174"/>
      <x:c r="BS384" s="174"/>
      <x:c r="BT384" s="174"/>
      <x:c r="BU384" s="174"/>
      <x:c r="BV384" s="174"/>
      <x:c r="BW384" s="174"/>
      <x:c r="BX384" s="174"/>
      <x:c r="BY384" s="174"/>
      <x:c r="BZ384" s="174"/>
      <x:c r="CA384" s="174"/>
      <x:c r="CB384" s="174"/>
      <x:c r="CC384" s="174"/>
      <x:c r="CD384" s="174"/>
      <x:c r="CE384" s="174"/>
      <x:c r="CF384" s="174"/>
      <x:c r="CG384" s="174"/>
      <x:c r="CH384" s="174"/>
      <x:c r="CI384" s="179"/>
      <x:c r="CJ384" s="174" t="str">
        <x:v>Yes</x:v>
      </x:c>
      <x:c r="CK384" s="174" t="str">
        <x:v>Yes</x:v>
      </x:c>
      <x:c r="CL384" s="174" t="str">
        <x:v>Yes</x:v>
      </x:c>
      <x:c r="CM384" s="174" t="str">
        <x:v>Clear</x:v>
      </x:c>
      <x:c r="CN384" s="174" t="str">
        <x:v>Verified — clear</x:v>
      </x:c>
      <x:c r="CO384" s="177" t="n">
        <x:v>46272</x:v>
      </x:c>
      <x:c r="CP384" s="174" t="str">
        <x:v>https://pubmed.ncbi.nlm.nih.gov/39670252/</x:v>
      </x:c>
      <x:c r="CQ384" s="174"/>
      <x:c r="CR384" s="174"/>
      <x:c r="CS384" s="174"/>
      <x:c r="CT384" s="174"/>
      <x:c r="CU384" s="176"/>
      <x:c r="CV384" s="176"/>
      <x:c r="CW384" s="176"/>
      <x:c r="CX384" s="176"/>
      <x:c r="CY384" s="176"/>
      <x:c r="CZ384" s="176"/>
      <x:c r="DA384" s="176"/>
      <x:c r="DB384" s="175" t="str">
        <x:f>IF(L384="","",IF(AND(COUNT(CU384:DA384)=7,OR(CU384=0,CU384=1,CU384=2),OR(CV384=0,CV384=1,CV384=2),OR(CW384=0,CW384=1,CW384=2),OR(CX384=0,CX384=1,CX384=2),OR(CY384=0,CY384=1,CY384=2),OR(CZ384=0,CZ384=1,CZ384=2),OR(DA384=0,DA384=1,DA384=2)),SUM(CU384:DA384),""))</x:f>
      </x:c>
      <x:c r="DC384" s="180" t="str">
        <x:f>IF(DB384="","",ROUND(DB384/14*10,1))</x:f>
      </x:c>
      <x:c r="DD384" s="174" t="str">
        <x:v>Pending</x:v>
      </x:c>
      <x:c r="DE384" s="175" t="str">
        <x:f>IF(L384="","",IF(DC384="","Pending",IF(DD384="Yes","CONDITIONAL — safety override",IF(DC384&gt;=8,"HIGH",IF(DC384&gt;=5,"CONDITIONAL","LOW")))))</x:f>
        <x:v>Pending</x:v>
      </x:c>
      <x:c r="DF384" s="174" t="str">
        <x:v>Pending screening and full-text appraisal; no transferability judgment made at identification.</x:v>
      </x:c>
      <x:c r="DG384" s="174"/>
      <x:c r="DH384" s="174"/>
      <x:c r="DI384" s="174"/>
      <x:c r="DJ384" s="174"/>
      <x:c r="DK384" s="174"/>
      <x:c r="DL384" s="174"/>
      <x:c r="DM384" s="174"/>
      <x:c r="DN384" s="174"/>
      <x:c r="DO384" s="174"/>
      <x:c r="DP384" s="174"/>
      <x:c r="DQ384" s="174"/>
      <x:c r="DR384" s="174"/>
      <x:c r="DS384" s="174"/>
      <x:c r="DT384" s="174"/>
      <x:c r="DU384" s="174"/>
      <x:c r="DV384" s="174"/>
      <x:c r="DW384" s="174"/>
      <x:c r="DX384" s="174"/>
      <x:c r="DY384" s="174"/>
      <x:c r="DZ384" s="174" t="str">
        <x:v>Title/abstract screening alone does not establish effectiveness, causality, methodological quality, transferability to Brazilian public safety or an institutional recommendation.</x:v>
      </x:c>
      <x:c r="EA384" s="174" t="str">
        <x:v>Pending</x:v>
      </x:c>
      <x:c r="EB384" s="175" t="str">
        <x:f>IF(L384="","",IF(EC384="READY","Yes","No / Pending"))</x:f>
        <x:v>No / Pending</x:v>
      </x:c>
      <x:c r="EC384" s="174" t="str">
        <x:f>IF(L384="","",IF(OR(ISNUMBER(SEARCH("Retracted Publication",Q384)),CM384="Retracted",CN384="Retracted",CM384="Expression of Concern",CN384="Expression of Concern",F384="Not used",CG384="Critical",CH384="High",CH384="Critical"),"BLOCKED — integrity or use restriction",IF(AND(CJ384="Yes",CK384="Yes",CL384="Yes"),IF(AND(CM384="Clear",CN384="Verified — clear"),IF(AND(AND(LEN(TRIM(CF384))&gt;0,LEFT(LOWER(TRIM(CF384)),7)&lt;&gt;"pending"),OR(CG384="High",CG384="Moderate"),OR(CH384="Low",CH384="Some concerns",CH384="Not applicable")),IF(AND(DD384="No",OR(DE384="HIGH",DE384="CONDITIONAL"),AND(LEN(TRIM(DF384))&gt;0,LEFT(LOWER(TRIM(DF384)),7)&lt;&gt;"pending")),IF(AND(AND(LEN(TRIM(DT384))&gt;0,LEFT(LOWER(TRIM(DT384)),7)&lt;&gt;"pending"),AND(LEN(TRIM(DU384))&gt;0,LEFT(LOWER(TRIM(DU384)),7)&lt;&gt;"pending"),OR(AND(LEN(TRIM(DV384))&gt;0,LEFT(LOWER(TRIM(DV384)),7)&lt;&gt;"pending"),AND(LEN(TRIM(DW384))&gt;0,LEFT(LOWER(TRIM(DW384)),7)&lt;&gt;"pending")),AND(LEN(TRIM(DX384))&gt;0,LEFT(LOWER(TRIM(DX384)),7)&lt;&gt;"pending")),IF(AND(F384="Claim-ready",OR(EA384="Strong",EA384="Moderate"),AND(LEN(TRIM(G384))&gt;0,LEFT(LOWER(TRIM(G384)),7)&lt;&gt;"pending"),G384&lt;&gt;"No substantive use decision is permitted from identification metadata alone.",AND(LEN(TRIM(DZ384))&gt;0,LEFT(LOWER(TRIM(DZ384)),7)&lt;&gt;"pending"),DZ384&lt;&gt;"Identification metadata alone does not permit any substantive scientific, causal, operational, or institutional claim.",AND(LEN(TRIM(EI384))&gt;0,LEFT(LOWER(TRIM(EI384)),7)&lt;&gt;"pending"),ISNUMBER(EH384),EH384&gt;0),"READY","PENDING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4" s="174" t="str">
        <x:v>Pending</x:v>
      </x:c>
      <x:c r="EE384" s="174"/>
      <x:c r="EF384" s="174" t="str">
        <x:v>Pending</x:v>
      </x:c>
      <x:c r="EG384" s="174" t="str">
        <x:v>Pending</x:v>
      </x:c>
      <x:c r="EH384" s="177"/>
      <x:c r="EI384" s="500"/>
      <x:c r="EJ384" s="174"/>
      <x:c r="EK384" s="174" t="str">
        <x:v>Pending</x:v>
      </x:c>
      <x:c r="EL384" s="177" t="n">
        <x:v>46272</x:v>
      </x:c>
      <x:c r="EM384" s="174" t="str">
        <x:v>Production PubMed record imported and reconciled to Zotero item 2GT77QUA;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4" s="181" t="n">
        <x:f>IF(L384="","",(IF(N384&lt;&gt;"",1,0)+IF(O384&lt;&gt;"",1,0)+IF(AJ384&lt;&gt;"",1,0)+IF(AU384&lt;&gt;"",1,0)+IF(BE384&lt;&gt;"",1,0)+IF(CF384&lt;&gt;"",1,0)+IF(CJ384="Yes",1,0)+IF(CL384="Yes",1,0)+IF(DE384&lt;&gt;"Pending",1,0)+IF(F384&lt;&gt;"",1,0)+IF(DZ384&lt;&gt;"",1,0)+IF(EI384&lt;&gt;"",1,0))/12)</x:f>
        <x:v>0.5</x:v>
      </x:c>
    </x:row>
    <x:row r="385">
      <x:c r="A385" s="175" t="str">
        <x:v>EV-0382</x:v>
      </x:c>
      <x:c r="B385" s="174" t="str">
        <x:v>Integrity check</x:v>
      </x:c>
      <x:c r="C385" s="175" t="str">
        <x:f>IF(L385="","",IF(LEFT(EC385,7)="BLOCKED","🔴 Do not use for conclusion",IF(EB385="Yes","🟢 Claim-ready","🟡 Caution / context")))</x:f>
        <x:v>🟡 Caution / context</x:v>
      </x:c>
      <x:c r="D385" s="174" t="str">
        <x:f>IF(L385="","",EC385)</x:f>
        <x:v>PENDING — appropriate appraisal</x:v>
      </x:c>
      <x:c r="E385" s="174" t="str">
        <x:v>P3 — Medium</x:v>
      </x:c>
      <x:c r="F385" s="174" t="str">
        <x:v>Pending</x:v>
      </x:c>
      <x:c r="G385" s="174" t="str">
        <x:v>Title/abstract identify an explicit operational APHT/medical-readiness topic; retain for full-text assessment.</x:v>
      </x:c>
      <x:c r="H385" s="174" t="str">
        <x:v>Obtain and review lawful full text; confirm human adjudication; then select a design-specific appraisal instrument.</x:v>
      </x:c>
      <x:c r="I385" s="174"/>
      <x:c r="J385" s="174" t="str">
        <x:v>B — APHT / Medical Readiness</x:v>
      </x:c>
      <x:c r="K385" s="174" t="str">
        <x:v>IDENTIFIED</x:v>
      </x:c>
      <x:c r="L385" s="174" t="str">
        <x:v>Improving Self-efficacy in Flight Nurse Practitioners in Preparation for the Role of the Law Enforcement Tactical Nurse Practitioner.</x:v>
      </x:c>
      <x:c r="M385" s="174"/>
      <x:c r="N385" s="174" t="str">
        <x:v>Wamack, Gregory S</x:v>
      </x:c>
      <x:c r="O385" s="176" t="n">
        <x:v>2025</x:v>
      </x:c>
      <x:c r="P385" s="174" t="str">
        <x:v>Journal of special operations medicine : a peer reviewed journal for SOF medical professionals</x:v>
      </x:c>
      <x:c r="Q385" s="174" t="str">
        <x:v>Journal Article</x:v>
      </x:c>
      <x:c r="R385" s="174" t="str">
        <x:v>Unclear</x:v>
      </x:c>
      <x:c r="S385" s="174" t="str">
        <x:v>Unknown</x:v>
      </x:c>
      <x:c r="T385" s="174" t="str">
        <x:v>eng</x:v>
      </x:c>
      <x:c r="U385" s="174" t="str">
        <x:v>https://pubmed.ncbi.nlm.nih.gov/39661462/</x:v>
      </x:c>
      <x:c r="V385" s="174" t="str">
        <x:v>10.55460/5569-p74d</x:v>
      </x:c>
      <x:c r="W385" s="175" t="str">
        <x:f>IF(V385="","",LOWER(SUBSTITUTE(SUBSTITUTE(SUBSTITUTE(SUBSTITUTE(TRIM(V385),"https://doi.org/",""),"http://doi.org/",""),"https://dx.doi.org/",""),"doi:","")))</x:f>
        <x:v>10.55460/5569-p74d</x:v>
      </x:c>
      <x:c r="X385" s="174" t="str">
        <x:v>39661462</x:v>
      </x:c>
      <x:c r="Y385" s="174" t="str"/>
      <x:c r="Z385" s="174"/>
      <x:c r="AA385" s="174" t="str">
        <x:v>PubMed/MEDLINE</x:v>
      </x:c>
      <x:c r="AB385" s="174" t="str">
        <x:v>PUBMED-B-v1.0-2026-08-28</x:v>
      </x:c>
      <x:c r="AC385" s="174" t="str">
        <x:v>SP-PUBMED-B-20260828</x:v>
      </x:c>
      <x:c r="AD385" s="177" t="n">
        <x:v>46262</x:v>
      </x:c>
      <x:c r="AE385" s="177" t="n">
        <x:v>46272</x:v>
      </x:c>
      <x:c r="AF385" s="174" t="str">
        <x:v>4WQ83A92</x:v>
      </x:c>
      <x:c r="AG385" s="174"/>
      <x:c r="AH385" s="174" t="str">
        <x:v>Tactical Athlete → Operational Readiness Brazil</x:v>
      </x:c>
      <x:c r="AI385" s="174" t="str">
        <x:v>evidence-family:B</x:v>
      </x:c>
      <x:c r="AJ385" s="174"/>
      <x:c r="AK385" s="175" t="str">
        <x:f>IF(AJ385="","",IF(OR(LOWER(AJ385)="brazil",LOWER(AJ385)="brasil"),"Yes","No"))</x:f>
      </x:c>
      <x:c r="AL385" s="174"/>
      <x:c r="AM385" s="174"/>
      <x:c r="AN385" s="174"/>
      <x:c r="AO385" s="178"/>
      <x:c r="AP385" s="174"/>
      <x:c r="AQ385" s="174"/>
      <x:c r="AR385" s="174"/>
      <x:c r="AS385" s="174"/>
      <x:c r="AT385" s="174"/>
      <x:c r="AU385" s="174"/>
      <x:c r="AV385" s="174"/>
      <x:c r="AW385" s="174"/>
      <x:c r="AX385" s="174"/>
      <x:c r="AY385" s="174"/>
      <x:c r="AZ385" s="174"/>
      <x:c r="BA385" s="174"/>
      <x:c r="BB385" s="174"/>
      <x:c r="BC385" s="174"/>
      <x:c r="BD385" s="174"/>
      <x:c r="BE385" s="174"/>
      <x:c r="BF385" s="174"/>
      <x:c r="BG385" s="174"/>
      <x:c r="BH385" s="174"/>
      <x:c r="BI385" s="174"/>
      <x:c r="BJ385" s="174"/>
      <x:c r="BK385" s="174"/>
      <x:c r="BL385" s="174"/>
      <x:c r="BM385" s="174"/>
      <x:c r="BN385" s="174"/>
      <x:c r="BO385" s="174"/>
      <x:c r="BP385" s="174"/>
      <x:c r="BQ385" s="174"/>
      <x:c r="BR385" s="174"/>
      <x:c r="BS385" s="174"/>
      <x:c r="BT385" s="174"/>
      <x:c r="BU385" s="174"/>
      <x:c r="BV385" s="174"/>
      <x:c r="BW385" s="174"/>
      <x:c r="BX385" s="174"/>
      <x:c r="BY385" s="174"/>
      <x:c r="BZ385" s="174"/>
      <x:c r="CA385" s="174"/>
      <x:c r="CB385" s="174"/>
      <x:c r="CC385" s="174"/>
      <x:c r="CD385" s="174"/>
      <x:c r="CE385" s="174"/>
      <x:c r="CF385" s="174"/>
      <x:c r="CG385" s="174"/>
      <x:c r="CH385" s="174"/>
      <x:c r="CI385" s="179"/>
      <x:c r="CJ385" s="174" t="str">
        <x:v>Yes</x:v>
      </x:c>
      <x:c r="CK385" s="174" t="str">
        <x:v>Yes</x:v>
      </x:c>
      <x:c r="CL385" s="174" t="str">
        <x:v>Yes</x:v>
      </x:c>
      <x:c r="CM385" s="174" t="str">
        <x:v>Clear</x:v>
      </x:c>
      <x:c r="CN385" s="174" t="str">
        <x:v>Verified — clear</x:v>
      </x:c>
      <x:c r="CO385" s="177" t="n">
        <x:v>46272</x:v>
      </x:c>
      <x:c r="CP385" s="174" t="str">
        <x:v>https://pubmed.ncbi.nlm.nih.gov/39661462/</x:v>
      </x:c>
      <x:c r="CQ385" s="174"/>
      <x:c r="CR385" s="174"/>
      <x:c r="CS385" s="174"/>
      <x:c r="CT385" s="174"/>
      <x:c r="CU385" s="176"/>
      <x:c r="CV385" s="176"/>
      <x:c r="CW385" s="176"/>
      <x:c r="CX385" s="176"/>
      <x:c r="CY385" s="176"/>
      <x:c r="CZ385" s="176"/>
      <x:c r="DA385" s="176"/>
      <x:c r="DB385" s="175" t="str">
        <x:f>IF(L385="","",IF(AND(COUNT(CU385:DA385)=7,OR(CU385=0,CU385=1,CU385=2),OR(CV385=0,CV385=1,CV385=2),OR(CW385=0,CW385=1,CW385=2),OR(CX385=0,CX385=1,CX385=2),OR(CY385=0,CY385=1,CY385=2),OR(CZ385=0,CZ385=1,CZ385=2),OR(DA385=0,DA385=1,DA385=2)),SUM(CU385:DA385),""))</x:f>
      </x:c>
      <x:c r="DC385" s="180" t="str">
        <x:f>IF(DB385="","",ROUND(DB385/14*10,1))</x:f>
      </x:c>
      <x:c r="DD385" s="174" t="str">
        <x:v>Pending</x:v>
      </x:c>
      <x:c r="DE385" s="175" t="str">
        <x:f>IF(L385="","",IF(DC385="","Pending",IF(DD385="Yes","CONDITIONAL — safety override",IF(DC385&gt;=8,"HIGH",IF(DC385&gt;=5,"CONDITIONAL","LOW")))))</x:f>
        <x:v>Pending</x:v>
      </x:c>
      <x:c r="DF385" s="174" t="str">
        <x:v>Pending screening and full-text appraisal; no transferability judgment made at identification.</x:v>
      </x:c>
      <x:c r="DG385" s="174"/>
      <x:c r="DH385" s="174"/>
      <x:c r="DI385" s="174"/>
      <x:c r="DJ385" s="174"/>
      <x:c r="DK385" s="174"/>
      <x:c r="DL385" s="174"/>
      <x:c r="DM385" s="174"/>
      <x:c r="DN385" s="174"/>
      <x:c r="DO385" s="174"/>
      <x:c r="DP385" s="174"/>
      <x:c r="DQ385" s="174"/>
      <x:c r="DR385" s="174"/>
      <x:c r="DS385" s="174"/>
      <x:c r="DT385" s="174"/>
      <x:c r="DU385" s="174"/>
      <x:c r="DV385" s="174"/>
      <x:c r="DW385" s="174"/>
      <x:c r="DX385" s="174"/>
      <x:c r="DY385" s="174"/>
      <x:c r="DZ385" s="174" t="str">
        <x:v>Title/abstract screening alone does not establish effectiveness, causality, methodological quality, transferability to Brazilian public safety or an institutional recommendation.</x:v>
      </x:c>
      <x:c r="EA385" s="174" t="str">
        <x:v>Pending</x:v>
      </x:c>
      <x:c r="EB385" s="175" t="str">
        <x:f>IF(L385="","",IF(EC385="READY","Yes","No / Pending"))</x:f>
        <x:v>No / Pending</x:v>
      </x:c>
      <x:c r="EC385" s="174" t="str">
        <x:f>IF(L385="","",IF(OR(ISNUMBER(SEARCH("Retracted Publication",Q385)),CM385="Retracted",CN385="Retracted",CM385="Expression of Concern",CN385="Expression of Concern",F385="Not used",CG385="Critical",CH385="High",CH385="Critical"),"BLOCKED — integrity or use restriction",IF(AND(CJ385="Yes",CK385="Yes",CL385="Yes"),IF(AND(CM385="Clear",CN385="Verified — clear"),IF(AND(AND(LEN(TRIM(CF385))&gt;0,LEFT(LOWER(TRIM(CF385)),7)&lt;&gt;"pending"),OR(CG385="High",CG385="Moderate"),OR(CH385="Low",CH385="Some concerns",CH385="Not applicable")),IF(AND(DD385="No",OR(DE385="HIGH",DE385="CONDITIONAL"),AND(LEN(TRIM(DF385))&gt;0,LEFT(LOWER(TRIM(DF385)),7)&lt;&gt;"pending")),IF(AND(AND(LEN(TRIM(DT385))&gt;0,LEFT(LOWER(TRIM(DT385)),7)&lt;&gt;"pending"),AND(LEN(TRIM(DU385))&gt;0,LEFT(LOWER(TRIM(DU385)),7)&lt;&gt;"pending"),OR(AND(LEN(TRIM(DV385))&gt;0,LEFT(LOWER(TRIM(DV385)),7)&lt;&gt;"pending"),AND(LEN(TRIM(DW385))&gt;0,LEFT(LOWER(TRIM(DW385)),7)&lt;&gt;"pending")),AND(LEN(TRIM(DX385))&gt;0,LEFT(LOWER(TRIM(DX385)),7)&lt;&gt;"pending")),IF(AND(F385="Claim-ready",OR(EA385="Strong",EA385="Moderate"),AND(LEN(TRIM(G385))&gt;0,LEFT(LOWER(TRIM(G385)),7)&lt;&gt;"pending"),G385&lt;&gt;"No substantive use decision is permitted from identification metadata alone.",AND(LEN(TRIM(DZ385))&gt;0,LEFT(LOWER(TRIM(DZ385)),7)&lt;&gt;"pending"),DZ385&lt;&gt;"Identification metadata alone does not permit any substantive scientific, causal, operational, or institutional claim.",AND(LEN(TRIM(EI385))&gt;0,LEFT(LOWER(TRIM(EI385)),7)&lt;&gt;"pending"),ISNUMBER(EH385),EH385&gt;0),"READY","PENDING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5" s="174" t="str">
        <x:v>Pending</x:v>
      </x:c>
      <x:c r="EE385" s="174"/>
      <x:c r="EF385" s="174" t="str">
        <x:v>Pending</x:v>
      </x:c>
      <x:c r="EG385" s="174" t="str">
        <x:v>Pending</x:v>
      </x:c>
      <x:c r="EH385" s="177"/>
      <x:c r="EI385" s="500"/>
      <x:c r="EJ385" s="174"/>
      <x:c r="EK385" s="174" t="str">
        <x:v>Pending</x:v>
      </x:c>
      <x:c r="EL385" s="177" t="n">
        <x:v>46272</x:v>
      </x:c>
      <x:c r="EM385" s="174" t="str">
        <x:v>Production PubMed record imported and reconciled to Zotero item 4WQ83A92;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5" s="181" t="n">
        <x:f>IF(L385="","",(IF(N385&lt;&gt;"",1,0)+IF(O385&lt;&gt;"",1,0)+IF(AJ385&lt;&gt;"",1,0)+IF(AU385&lt;&gt;"",1,0)+IF(BE385&lt;&gt;"",1,0)+IF(CF385&lt;&gt;"",1,0)+IF(CJ385="Yes",1,0)+IF(CL385="Yes",1,0)+IF(DE385&lt;&gt;"Pending",1,0)+IF(F385&lt;&gt;"",1,0)+IF(DZ385&lt;&gt;"",1,0)+IF(EI385&lt;&gt;"",1,0))/12)</x:f>
        <x:v>0.5</x:v>
      </x:c>
    </x:row>
    <x:row r="386">
      <x:c r="A386" s="175" t="str">
        <x:v>EV-0383</x:v>
      </x:c>
      <x:c r="B386" s="174" t="str">
        <x:v>Integrity check</x:v>
      </x:c>
      <x:c r="C386" s="175" t="str">
        <x:f>IF(L386="","",IF(LEFT(EC386,7)="BLOCKED","🔴 Do not use for conclusion",IF(EB386="Yes","🟢 Claim-ready","🟡 Caution / context")))</x:f>
        <x:v>🟡 Caution / context</x:v>
      </x:c>
      <x:c r="D386" s="174" t="str">
        <x:f>IF(L386="","",EC386)</x:f>
        <x:v>PENDING — appropriate appraisal</x:v>
      </x:c>
      <x:c r="E386" s="174" t="str">
        <x:v>P3 — Medium</x:v>
      </x:c>
      <x:c r="F386" s="174" t="str">
        <x:v>Pending</x:v>
      </x:c>
      <x:c r="G386" s="174" t="str">
        <x:v>A potentially relevant concept is present, but direct applicability is ambiguous at title/abstract level.</x:v>
      </x:c>
      <x:c r="H386" s="174" t="str">
        <x:v>Human title/abstract adjudication; retrieve full text if relevance remains plausible.</x:v>
      </x:c>
      <x:c r="I386" s="174"/>
      <x:c r="J386" s="174" t="str">
        <x:v>C — Implementation Science</x:v>
      </x:c>
      <x:c r="K386" s="174" t="str">
        <x:v>IDENTIFIED</x:v>
      </x:c>
      <x:c r="L386" s="174" t="str">
        <x:v>Methodology used to develop the minimum common data elements for surveillance and Reporting of Musculoskeletal Injuries in the MILitary (ROMMIL) statement.</x:v>
      </x:c>
      <x:c r="M386" s="174"/>
      <x:c r="N386" s="174" t="str">
        <x:v>Bullock, Garrett S; Fallowfield, Joanne L; de la Motte, Sarah J; Arden, Nigel; Fisher, Ben; Dooley, Adam; Forrest, Neil; Fraser, John J; Gourlay, Alysia; Hando, Ben R; Harrison, Katherine; Hayhurst, Debra; Molloy, Joseph M; Newman, Phillip M; Robitaille, Eric; Teyhen, Deydre S; Tiede, Jeffrey M; Williams, Emma; Williams, Sandra; Van Tiggelen, Damien; Van Wyngaarden, Joshua J; Westrick, Richard B; Emery, Carolyn A; Collins, Gary S; Rhon, Daniel I</x:v>
      </x:c>
      <x:c r="O386" s="176" t="n">
        <x:v>2024</x:v>
      </x:c>
      <x:c r="P386" s="174" t="str">
        <x:v>F1000Research</x:v>
      </x:c>
      <x:c r="Q386" s="174" t="str">
        <x:v>Journal Article</x:v>
      </x:c>
      <x:c r="R386" s="174" t="str">
        <x:v>Unclear</x:v>
      </x:c>
      <x:c r="S386" s="174" t="str">
        <x:v>Unknown</x:v>
      </x:c>
      <x:c r="T386" s="174" t="str">
        <x:v>eng</x:v>
      </x:c>
      <x:c r="U386" s="174" t="str">
        <x:v>https://pubmed.ncbi.nlm.nih.gov/39649840/</x:v>
      </x:c>
      <x:c r="V386" s="174" t="str">
        <x:v>10.12688/f1000research.152514.2</x:v>
      </x:c>
      <x:c r="W386" s="175" t="str">
        <x:f>IF(V386="","",LOWER(SUBSTITUTE(SUBSTITUTE(SUBSTITUTE(SUBSTITUTE(TRIM(V386),"https://doi.org/",""),"http://doi.org/",""),"https://dx.doi.org/",""),"doi:","")))</x:f>
        <x:v>10.12688/f1000research.152514.2</x:v>
      </x:c>
      <x:c r="X386" s="174" t="str">
        <x:v>39649840</x:v>
      </x:c>
      <x:c r="Y386" s="174" t="str">
        <x:v>PMC11621606</x:v>
      </x:c>
      <x:c r="Z386" s="174"/>
      <x:c r="AA386" s="174" t="str">
        <x:v>PubMed/MEDLINE</x:v>
      </x:c>
      <x:c r="AB386" s="174" t="str">
        <x:v>PUBMED-C-v1.0-2026-08-28</x:v>
      </x:c>
      <x:c r="AC386" s="174" t="str">
        <x:v>SP-PUBMED-C-20260828</x:v>
      </x:c>
      <x:c r="AD386" s="177" t="n">
        <x:v>46262</x:v>
      </x:c>
      <x:c r="AE386" s="177" t="n">
        <x:v>46272</x:v>
      </x:c>
      <x:c r="AF386" s="174" t="str">
        <x:v>BW9LRWCV</x:v>
      </x:c>
      <x:c r="AG386" s="174"/>
      <x:c r="AH386" s="174" t="str">
        <x:v>Tactical Athlete → Operational Readiness Brazil</x:v>
      </x:c>
      <x:c r="AI386" s="174" t="str">
        <x:v>evidence-family:C</x:v>
      </x:c>
      <x:c r="AJ386" s="174"/>
      <x:c r="AK386" s="175" t="str">
        <x:f>IF(AJ386="","",IF(OR(LOWER(AJ386)="brazil",LOWER(AJ386)="brasil"),"Yes","No"))</x:f>
      </x:c>
      <x:c r="AL386" s="174"/>
      <x:c r="AM386" s="174"/>
      <x:c r="AN386" s="174"/>
      <x:c r="AO386" s="178"/>
      <x:c r="AP386" s="174"/>
      <x:c r="AQ386" s="174"/>
      <x:c r="AR386" s="174"/>
      <x:c r="AS386" s="174"/>
      <x:c r="AT386" s="174"/>
      <x:c r="AU386" s="174"/>
      <x:c r="AV386" s="174"/>
      <x:c r="AW386" s="174"/>
      <x:c r="AX386" s="174"/>
      <x:c r="AY386" s="174"/>
      <x:c r="AZ386" s="174"/>
      <x:c r="BA386" s="174"/>
      <x:c r="BB386" s="174"/>
      <x:c r="BC386" s="174"/>
      <x:c r="BD386" s="174"/>
      <x:c r="BE386" s="174"/>
      <x:c r="BF386" s="174"/>
      <x:c r="BG386" s="174"/>
      <x:c r="BH386" s="174"/>
      <x:c r="BI386" s="174"/>
      <x:c r="BJ386" s="174"/>
      <x:c r="BK386" s="174"/>
      <x:c r="BL386" s="174"/>
      <x:c r="BM386" s="174"/>
      <x:c r="BN386" s="174"/>
      <x:c r="BO386" s="174"/>
      <x:c r="BP386" s="174"/>
      <x:c r="BQ386" s="174"/>
      <x:c r="BR386" s="174"/>
      <x:c r="BS386" s="174"/>
      <x:c r="BT386" s="174"/>
      <x:c r="BU386" s="174"/>
      <x:c r="BV386" s="174"/>
      <x:c r="BW386" s="174"/>
      <x:c r="BX386" s="174"/>
      <x:c r="BY386" s="174"/>
      <x:c r="BZ386" s="174"/>
      <x:c r="CA386" s="174"/>
      <x:c r="CB386" s="174"/>
      <x:c r="CC386" s="174"/>
      <x:c r="CD386" s="174"/>
      <x:c r="CE386" s="174"/>
      <x:c r="CF386" s="174"/>
      <x:c r="CG386" s="174"/>
      <x:c r="CH386" s="174"/>
      <x:c r="CI386" s="179"/>
      <x:c r="CJ386" s="174" t="str">
        <x:v>Yes</x:v>
      </x:c>
      <x:c r="CK386" s="174" t="str">
        <x:v>Yes</x:v>
      </x:c>
      <x:c r="CL386" s="174" t="str">
        <x:v>Yes</x:v>
      </x:c>
      <x:c r="CM386" s="174" t="str">
        <x:v>Clear</x:v>
      </x:c>
      <x:c r="CN386" s="174" t="str">
        <x:v>Verified — clear</x:v>
      </x:c>
      <x:c r="CO386" s="177" t="n">
        <x:v>46272</x:v>
      </x:c>
      <x:c r="CP386" s="174" t="str">
        <x:v>https://pubmed.ncbi.nlm.nih.gov/39649840/</x:v>
      </x:c>
      <x:c r="CQ386" s="174"/>
      <x:c r="CR386" s="174"/>
      <x:c r="CS386" s="174"/>
      <x:c r="CT386" s="174"/>
      <x:c r="CU386" s="176"/>
      <x:c r="CV386" s="176"/>
      <x:c r="CW386" s="176"/>
      <x:c r="CX386" s="176"/>
      <x:c r="CY386" s="176"/>
      <x:c r="CZ386" s="176"/>
      <x:c r="DA386" s="176"/>
      <x:c r="DB386" s="175" t="str">
        <x:f>IF(L386="","",IF(AND(COUNT(CU386:DA386)=7,OR(CU386=0,CU386=1,CU386=2),OR(CV386=0,CV386=1,CV386=2),OR(CW386=0,CW386=1,CW386=2),OR(CX386=0,CX386=1,CX386=2),OR(CY386=0,CY386=1,CY386=2),OR(CZ386=0,CZ386=1,CZ386=2),OR(DA386=0,DA386=1,DA386=2)),SUM(CU386:DA386),""))</x:f>
      </x:c>
      <x:c r="DC386" s="180" t="str">
        <x:f>IF(DB386="","",ROUND(DB386/14*10,1))</x:f>
      </x:c>
      <x:c r="DD386" s="174" t="str">
        <x:v>Pending</x:v>
      </x:c>
      <x:c r="DE386" s="175" t="str">
        <x:f>IF(L386="","",IF(DC386="","Pending",IF(DD386="Yes","CONDITIONAL — safety override",IF(DC386&gt;=8,"HIGH",IF(DC386&gt;=5,"CONDITIONAL","LOW")))))</x:f>
        <x:v>Pending</x:v>
      </x:c>
      <x:c r="DF386" s="174" t="str">
        <x:v>Pending screening and full-text appraisal; no transferability judgment made at identification.</x:v>
      </x:c>
      <x:c r="DG386" s="174"/>
      <x:c r="DH386" s="174"/>
      <x:c r="DI386" s="174"/>
      <x:c r="DJ386" s="174"/>
      <x:c r="DK386" s="174"/>
      <x:c r="DL386" s="174"/>
      <x:c r="DM386" s="174"/>
      <x:c r="DN386" s="174"/>
      <x:c r="DO386" s="174"/>
      <x:c r="DP386" s="174"/>
      <x:c r="DQ386" s="174"/>
      <x:c r="DR386" s="174"/>
      <x:c r="DS386" s="174"/>
      <x:c r="DT386" s="174"/>
      <x:c r="DU386" s="174"/>
      <x:c r="DV386" s="174"/>
      <x:c r="DW386" s="174"/>
      <x:c r="DX386" s="174"/>
      <x:c r="DY386" s="174"/>
      <x:c r="DZ386" s="174" t="str">
        <x:v>Title/abstract information is insufficient for a substantive scientific, causal, transferability or institutional claim.</x:v>
      </x:c>
      <x:c r="EA386" s="174" t="str">
        <x:v>Pending</x:v>
      </x:c>
      <x:c r="EB386" s="175" t="str">
        <x:f>IF(L386="","",IF(EC386="READY","Yes","No / Pending"))</x:f>
        <x:v>No / Pending</x:v>
      </x:c>
      <x:c r="EC386" s="174" t="str">
        <x:f>IF(L386="","",IF(OR(ISNUMBER(SEARCH("Retracted Publication",Q386)),CM386="Retracted",CN386="Retracted",CM386="Expression of Concern",CN386="Expression of Concern",F386="Not used",CG386="Critical",CH386="High",CH386="Critical"),"BLOCKED — integrity or use restriction",IF(AND(CJ386="Yes",CK386="Yes",CL386="Yes"),IF(AND(CM386="Clear",CN386="Verified — clear"),IF(AND(AND(LEN(TRIM(CF386))&gt;0,LEFT(LOWER(TRIM(CF386)),7)&lt;&gt;"pending"),OR(CG386="High",CG386="Moderate"),OR(CH386="Low",CH386="Some concerns",CH386="Not applicable")),IF(AND(DD386="No",OR(DE386="HIGH",DE386="CONDITIONAL"),AND(LEN(TRIM(DF386))&gt;0,LEFT(LOWER(TRIM(DF386)),7)&lt;&gt;"pending")),IF(AND(AND(LEN(TRIM(DT386))&gt;0,LEFT(LOWER(TRIM(DT386)),7)&lt;&gt;"pending"),AND(LEN(TRIM(DU386))&gt;0,LEFT(LOWER(TRIM(DU386)),7)&lt;&gt;"pending"),OR(AND(LEN(TRIM(DV386))&gt;0,LEFT(LOWER(TRIM(DV386)),7)&lt;&gt;"pending"),AND(LEN(TRIM(DW386))&gt;0,LEFT(LOWER(TRIM(DW386)),7)&lt;&gt;"pending")),AND(LEN(TRIM(DX386))&gt;0,LEFT(LOWER(TRIM(DX386)),7)&lt;&gt;"pending")),IF(AND(F386="Claim-ready",OR(EA386="Strong",EA386="Moderate"),AND(LEN(TRIM(G386))&gt;0,LEFT(LOWER(TRIM(G386)),7)&lt;&gt;"pending"),G386&lt;&gt;"No substantive use decision is permitted from identification metadata alone.",AND(LEN(TRIM(DZ386))&gt;0,LEFT(LOWER(TRIM(DZ386)),7)&lt;&gt;"pending"),DZ386&lt;&gt;"Identification metadata alone does not permit any substantive scientific, causal, operational, or institutional claim.",AND(LEN(TRIM(EI386))&gt;0,LEFT(LOWER(TRIM(EI386)),7)&lt;&gt;"pending"),ISNUMBER(EH386),EH386&gt;0),"READY","PENDING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6" s="174" t="str">
        <x:v>Pending</x:v>
      </x:c>
      <x:c r="EE386" s="174"/>
      <x:c r="EF386" s="174" t="str">
        <x:v>Pending</x:v>
      </x:c>
      <x:c r="EG386" s="174" t="str">
        <x:v>Pending</x:v>
      </x:c>
      <x:c r="EH386" s="177"/>
      <x:c r="EI386" s="500"/>
      <x:c r="EJ386" s="174"/>
      <x:c r="EK386" s="174" t="str">
        <x:v>Pending</x:v>
      </x:c>
      <x:c r="EL386" s="177" t="n">
        <x:v>46272</x:v>
      </x:c>
      <x:c r="EM386" s="174" t="str">
        <x:v>Production PubMed record imported and reconciled to Zotero item BW9LRWCV;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86" s="181" t="n">
        <x:f>IF(L386="","",(IF(N386&lt;&gt;"",1,0)+IF(O386&lt;&gt;"",1,0)+IF(AJ386&lt;&gt;"",1,0)+IF(AU386&lt;&gt;"",1,0)+IF(BE386&lt;&gt;"",1,0)+IF(CF386&lt;&gt;"",1,0)+IF(CJ386="Yes",1,0)+IF(CL386="Yes",1,0)+IF(DE386&lt;&gt;"Pending",1,0)+IF(F386&lt;&gt;"",1,0)+IF(DZ386&lt;&gt;"",1,0)+IF(EI386&lt;&gt;"",1,0))/12)</x:f>
        <x:v>0.5</x:v>
      </x:c>
    </x:row>
    <x:row r="387">
      <x:c r="A387" s="175" t="str">
        <x:v>EV-0384</x:v>
      </x:c>
      <x:c r="B387" s="174" t="str">
        <x:v>Integrity check</x:v>
      </x:c>
      <x:c r="C387" s="175" t="str">
        <x:f>IF(L387="","",IF(LEFT(EC387,7)="BLOCKED","🔴 Do not use for conclusion",IF(EB387="Yes","🟢 Claim-ready","🟡 Caution / context")))</x:f>
        <x:v>🟡 Caution / context</x:v>
      </x:c>
      <x:c r="D387" s="174" t="str">
        <x:f>IF(L387="","",EC387)</x:f>
        <x:v>PENDING — appropriate appraisal</x:v>
      </x:c>
      <x:c r="E387" s="174" t="str">
        <x:v>P3 — Medium</x:v>
      </x:c>
      <x:c r="F387" s="174" t="str">
        <x:v>Pending</x:v>
      </x:c>
      <x:c r="G387" s="174" t="str">
        <x:v>A potentially relevant concept is present, but direct applicability is ambiguous at title/abstract level.</x:v>
      </x:c>
      <x:c r="H387" s="174" t="str">
        <x:v>Human title/abstract adjudication; retrieve full text if relevance remains plausible.</x:v>
      </x:c>
      <x:c r="I387" s="174"/>
      <x:c r="J387" s="174" t="str">
        <x:v>A — Core</x:v>
      </x:c>
      <x:c r="K387" s="174" t="str">
        <x:v>IDENTIFIED</x:v>
      </x:c>
      <x:c r="L387" s="174" t="str">
        <x:v>Addressing the Menopause Health Needs of Military Service Members: A Call to Action.</x:v>
      </x:c>
      <x:c r="M387" s="174"/>
      <x:c r="N387" s="174" t="str">
        <x:v>Brown, Jill; Shvartsman, Katerina; Bulaklak, Jezreelyn; Witkop, Catherine; Lutgendorf, Monica</x:v>
      </x:c>
      <x:c r="O387" s="176" t="n">
        <x:v>2025</x:v>
      </x:c>
      <x:c r="P387" s="174" t="str">
        <x:v>Obstetrics and gynecology</x:v>
      </x:c>
      <x:c r="Q387" s="174" t="str">
        <x:v>Journal Article; Research Support, Non-U.S. Gov't</x:v>
      </x:c>
      <x:c r="R387" s="174" t="str">
        <x:v>Unclear</x:v>
      </x:c>
      <x:c r="S387" s="174" t="str">
        <x:v>Unknown</x:v>
      </x:c>
      <x:c r="T387" s="174" t="str">
        <x:v>eng</x:v>
      </x:c>
      <x:c r="U387" s="174" t="str">
        <x:v>https://pubmed.ncbi.nlm.nih.gov/39637383/</x:v>
      </x:c>
      <x:c r="V387" s="174" t="str">
        <x:v>10.1097/aog.0000000000005801</x:v>
      </x:c>
      <x:c r="W387" s="175" t="str">
        <x:f>IF(V387="","",LOWER(SUBSTITUTE(SUBSTITUTE(SUBSTITUTE(SUBSTITUTE(TRIM(V387),"https://doi.org/",""),"http://doi.org/",""),"https://dx.doi.org/",""),"doi:","")))</x:f>
        <x:v>10.1097/aog.0000000000005801</x:v>
      </x:c>
      <x:c r="X387" s="174" t="str">
        <x:v>39637383</x:v>
      </x:c>
      <x:c r="Y387" s="174" t="str"/>
      <x:c r="Z387" s="174"/>
      <x:c r="AA387" s="174" t="str">
        <x:v>PubMed/MEDLINE</x:v>
      </x:c>
      <x:c r="AB387" s="174" t="str">
        <x:v>PUBMED-A-v1.0-2026-08-28</x:v>
      </x:c>
      <x:c r="AC387" s="174" t="str">
        <x:v>SP-PUBMED-A-20260828</x:v>
      </x:c>
      <x:c r="AD387" s="177" t="n">
        <x:v>46262</x:v>
      </x:c>
      <x:c r="AE387" s="177" t="n">
        <x:v>46272</x:v>
      </x:c>
      <x:c r="AF387" s="174" t="str">
        <x:v>4Y8YIN4U</x:v>
      </x:c>
      <x:c r="AG387" s="174"/>
      <x:c r="AH387" s="174" t="str">
        <x:v>Tactical Athlete → Operational Readiness Brazil</x:v>
      </x:c>
      <x:c r="AI387" s="174" t="str">
        <x:v>evidence-family:A</x:v>
      </x:c>
      <x:c r="AJ387" s="174"/>
      <x:c r="AK387" s="175" t="str">
        <x:f>IF(AJ387="","",IF(OR(LOWER(AJ387)="brazil",LOWER(AJ387)="brasil"),"Yes","No"))</x:f>
      </x:c>
      <x:c r="AL387" s="174"/>
      <x:c r="AM387" s="174"/>
      <x:c r="AN387" s="174"/>
      <x:c r="AO387" s="178"/>
      <x:c r="AP387" s="174"/>
      <x:c r="AQ387" s="174"/>
      <x:c r="AR387" s="174"/>
      <x:c r="AS387" s="174"/>
      <x:c r="AT387" s="174"/>
      <x:c r="AU387" s="174"/>
      <x:c r="AV387" s="174"/>
      <x:c r="AW387" s="174"/>
      <x:c r="AX387" s="174"/>
      <x:c r="AY387" s="174"/>
      <x:c r="AZ387" s="174"/>
      <x:c r="BA387" s="174"/>
      <x:c r="BB387" s="174"/>
      <x:c r="BC387" s="174"/>
      <x:c r="BD387" s="174"/>
      <x:c r="BE387" s="174"/>
      <x:c r="BF387" s="174"/>
      <x:c r="BG387" s="174"/>
      <x:c r="BH387" s="174"/>
      <x:c r="BI387" s="174"/>
      <x:c r="BJ387" s="174"/>
      <x:c r="BK387" s="174"/>
      <x:c r="BL387" s="174"/>
      <x:c r="BM387" s="174"/>
      <x:c r="BN387" s="174"/>
      <x:c r="BO387" s="174"/>
      <x:c r="BP387" s="174"/>
      <x:c r="BQ387" s="174"/>
      <x:c r="BR387" s="174"/>
      <x:c r="BS387" s="174"/>
      <x:c r="BT387" s="174"/>
      <x:c r="BU387" s="174"/>
      <x:c r="BV387" s="174"/>
      <x:c r="BW387" s="174"/>
      <x:c r="BX387" s="174"/>
      <x:c r="BY387" s="174"/>
      <x:c r="BZ387" s="174"/>
      <x:c r="CA387" s="174"/>
      <x:c r="CB387" s="174"/>
      <x:c r="CC387" s="174"/>
      <x:c r="CD387" s="174"/>
      <x:c r="CE387" s="174"/>
      <x:c r="CF387" s="174"/>
      <x:c r="CG387" s="174"/>
      <x:c r="CH387" s="174"/>
      <x:c r="CI387" s="179"/>
      <x:c r="CJ387" s="174" t="str">
        <x:v>Yes</x:v>
      </x:c>
      <x:c r="CK387" s="174" t="str">
        <x:v>Yes</x:v>
      </x:c>
      <x:c r="CL387" s="174" t="str">
        <x:v>Yes</x:v>
      </x:c>
      <x:c r="CM387" s="174" t="str">
        <x:v>Clear</x:v>
      </x:c>
      <x:c r="CN387" s="174" t="str">
        <x:v>Verified — clear</x:v>
      </x:c>
      <x:c r="CO387" s="177" t="n">
        <x:v>46272</x:v>
      </x:c>
      <x:c r="CP387" s="174" t="str">
        <x:v>https://pubmed.ncbi.nlm.nih.gov/39637383/</x:v>
      </x:c>
      <x:c r="CQ387" s="174"/>
      <x:c r="CR387" s="174"/>
      <x:c r="CS387" s="174"/>
      <x:c r="CT387" s="174"/>
      <x:c r="CU387" s="176"/>
      <x:c r="CV387" s="176"/>
      <x:c r="CW387" s="176"/>
      <x:c r="CX387" s="176"/>
      <x:c r="CY387" s="176"/>
      <x:c r="CZ387" s="176"/>
      <x:c r="DA387" s="176"/>
      <x:c r="DB387" s="175" t="str">
        <x:f>IF(L387="","",IF(AND(COUNT(CU387:DA387)=7,OR(CU387=0,CU387=1,CU387=2),OR(CV387=0,CV387=1,CV387=2),OR(CW387=0,CW387=1,CW387=2),OR(CX387=0,CX387=1,CX387=2),OR(CY387=0,CY387=1,CY387=2),OR(CZ387=0,CZ387=1,CZ387=2),OR(DA387=0,DA387=1,DA387=2)),SUM(CU387:DA387),""))</x:f>
      </x:c>
      <x:c r="DC387" s="180" t="str">
        <x:f>IF(DB387="","",ROUND(DB387/14*10,1))</x:f>
      </x:c>
      <x:c r="DD387" s="174" t="str">
        <x:v>Pending</x:v>
      </x:c>
      <x:c r="DE387" s="175" t="str">
        <x:f>IF(L387="","",IF(DC387="","Pending",IF(DD387="Yes","CONDITIONAL — safety override",IF(DC387&gt;=8,"HIGH",IF(DC387&gt;=5,"CONDITIONAL","LOW")))))</x:f>
        <x:v>Pending</x:v>
      </x:c>
      <x:c r="DF387" s="174" t="str">
        <x:v>Pending screening and full-text appraisal; no transferability judgment made at identification.</x:v>
      </x:c>
      <x:c r="DG387" s="174"/>
      <x:c r="DH387" s="174"/>
      <x:c r="DI387" s="174"/>
      <x:c r="DJ387" s="174"/>
      <x:c r="DK387" s="174"/>
      <x:c r="DL387" s="174"/>
      <x:c r="DM387" s="174"/>
      <x:c r="DN387" s="174"/>
      <x:c r="DO387" s="174"/>
      <x:c r="DP387" s="174"/>
      <x:c r="DQ387" s="174"/>
      <x:c r="DR387" s="174"/>
      <x:c r="DS387" s="174"/>
      <x:c r="DT387" s="174"/>
      <x:c r="DU387" s="174"/>
      <x:c r="DV387" s="174"/>
      <x:c r="DW387" s="174"/>
      <x:c r="DX387" s="174"/>
      <x:c r="DY387" s="174"/>
      <x:c r="DZ387" s="174" t="str">
        <x:v>Title/abstract information is insufficient for a substantive scientific, causal, transferability or institutional claim.</x:v>
      </x:c>
      <x:c r="EA387" s="174" t="str">
        <x:v>Pending</x:v>
      </x:c>
      <x:c r="EB387" s="175" t="str">
        <x:f>IF(L387="","",IF(EC387="READY","Yes","No / Pending"))</x:f>
        <x:v>No / Pending</x:v>
      </x:c>
      <x:c r="EC387" s="174" t="str">
        <x:f>IF(L387="","",IF(OR(ISNUMBER(SEARCH("Retracted Publication",Q387)),CM387="Retracted",CN387="Retracted",CM387="Expression of Concern",CN387="Expression of Concern",F387="Not used",CG387="Critical",CH387="High",CH387="Critical"),"BLOCKED — integrity or use restriction",IF(AND(CJ387="Yes",CK387="Yes",CL387="Yes"),IF(AND(CM387="Clear",CN387="Verified — clear"),IF(AND(AND(LEN(TRIM(CF387))&gt;0,LEFT(LOWER(TRIM(CF387)),7)&lt;&gt;"pending"),OR(CG387="High",CG387="Moderate"),OR(CH387="Low",CH387="Some concerns",CH387="Not applicable")),IF(AND(DD387="No",OR(DE387="HIGH",DE387="CONDITIONAL"),AND(LEN(TRIM(DF387))&gt;0,LEFT(LOWER(TRIM(DF387)),7)&lt;&gt;"pending")),IF(AND(AND(LEN(TRIM(DT387))&gt;0,LEFT(LOWER(TRIM(DT387)),7)&lt;&gt;"pending"),AND(LEN(TRIM(DU387))&gt;0,LEFT(LOWER(TRIM(DU387)),7)&lt;&gt;"pending"),OR(AND(LEN(TRIM(DV387))&gt;0,LEFT(LOWER(TRIM(DV387)),7)&lt;&gt;"pending"),AND(LEN(TRIM(DW387))&gt;0,LEFT(LOWER(TRIM(DW387)),7)&lt;&gt;"pending")),AND(LEN(TRIM(DX387))&gt;0,LEFT(LOWER(TRIM(DX387)),7)&lt;&gt;"pending")),IF(AND(F387="Claim-ready",OR(EA387="Strong",EA387="Moderate"),AND(LEN(TRIM(G387))&gt;0,LEFT(LOWER(TRIM(G387)),7)&lt;&gt;"pending"),G387&lt;&gt;"No substantive use decision is permitted from identification metadata alone.",AND(LEN(TRIM(DZ387))&gt;0,LEFT(LOWER(TRIM(DZ387)),7)&lt;&gt;"pending"),DZ387&lt;&gt;"Identification metadata alone does not permit any substantive scientific, causal, operational, or institutional claim.",AND(LEN(TRIM(EI387))&gt;0,LEFT(LOWER(TRIM(EI387)),7)&lt;&gt;"pending"),ISNUMBER(EH387),EH387&gt;0),"READY","PENDING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7" s="174" t="str">
        <x:v>Pending</x:v>
      </x:c>
      <x:c r="EE387" s="174"/>
      <x:c r="EF387" s="174" t="str">
        <x:v>Pending</x:v>
      </x:c>
      <x:c r="EG387" s="174" t="str">
        <x:v>Pending</x:v>
      </x:c>
      <x:c r="EH387" s="177"/>
      <x:c r="EI387" s="500"/>
      <x:c r="EJ387" s="174"/>
      <x:c r="EK387" s="174" t="str">
        <x:v>Pending</x:v>
      </x:c>
      <x:c r="EL387" s="177" t="n">
        <x:v>46272</x:v>
      </x:c>
      <x:c r="EM387" s="174" t="str">
        <x:v>Production PubMed record imported and reconciled to Zotero item 4Y8YIN4U;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87" s="181" t="n">
        <x:f>IF(L387="","",(IF(N387&lt;&gt;"",1,0)+IF(O387&lt;&gt;"",1,0)+IF(AJ387&lt;&gt;"",1,0)+IF(AU387&lt;&gt;"",1,0)+IF(BE387&lt;&gt;"",1,0)+IF(CF387&lt;&gt;"",1,0)+IF(CJ387="Yes",1,0)+IF(CL387="Yes",1,0)+IF(DE387&lt;&gt;"Pending",1,0)+IF(F387&lt;&gt;"",1,0)+IF(DZ387&lt;&gt;"",1,0)+IF(EI387&lt;&gt;"",1,0))/12)</x:f>
        <x:v>0.5</x:v>
      </x:c>
    </x:row>
    <x:row r="388">
      <x:c r="A388" s="175" t="str">
        <x:v>EV-0385</x:v>
      </x:c>
      <x:c r="B388" s="174" t="str">
        <x:v>Integrity check</x:v>
      </x:c>
      <x:c r="C388" s="175" t="str">
        <x:f>IF(L388="","",IF(LEFT(EC388,7)="BLOCKED","🔴 Do not use for conclusion",IF(EB388="Yes","🟢 Claim-ready","🟡 Caution / context")))</x:f>
        <x:v>🟡 Caution / context</x:v>
      </x:c>
      <x:c r="D388" s="174" t="str">
        <x:f>IF(L388="","",EC388)</x:f>
        <x:v>PENDING — appropriate appraisal</x:v>
      </x:c>
      <x:c r="E388" s="174" t="str">
        <x:v>P3 — Medium</x:v>
      </x:c>
      <x:c r="F388" s="174" t="str">
        <x:v>Pending</x:v>
      </x:c>
      <x:c r="G388" s="174" t="str">
        <x:v>Title/abstract identify an explicit tactical/public-safety context and readiness domain; retain for full-text assessment.</x:v>
      </x:c>
      <x:c r="H388" s="174" t="str">
        <x:v>Obtain and review lawful full text; confirm human adjudication; then select a design-specific appraisal instrument.</x:v>
      </x:c>
      <x:c r="I388" s="174"/>
      <x:c r="J388" s="174" t="str">
        <x:v>C — Implementation Science</x:v>
      </x:c>
      <x:c r="K388" s="174" t="str">
        <x:v>IDENTIFIED</x:v>
      </x:c>
      <x:c r="L388" s="174" t="str">
        <x:v>"We're not your traditional police department" A qualitative implementation evaluation of a juvenile diversion program.</x:v>
      </x:c>
      <x:c r="M388" s="174"/>
      <x:c r="N388" s="174" t="str">
        <x:v>Barrett, James G; Lee, Esther; Odayar, Varshini; Moyer, Margo; Le Cook, Benjamin; Cortes, Dharma E</x:v>
      </x:c>
      <x:c r="O388" s="176" t="n">
        <x:v>2022</x:v>
      </x:c>
      <x:c r="P388" s="174" t="str">
        <x:v>Juvenile &amp; family court journal</x:v>
      </x:c>
      <x:c r="Q388" s="174" t="str">
        <x:v>Journal Article</x:v>
      </x:c>
      <x:c r="R388" s="174" t="str">
        <x:v>Unclear</x:v>
      </x:c>
      <x:c r="S388" s="174" t="str">
        <x:v>Unknown</x:v>
      </x:c>
      <x:c r="T388" s="174" t="str">
        <x:v>eng</x:v>
      </x:c>
      <x:c r="U388" s="174" t="str">
        <x:v>https://pubmed.ncbi.nlm.nih.gov/39619573/</x:v>
      </x:c>
      <x:c r="V388" s="174" t="str">
        <x:v>10.1111/jfcj.12228</x:v>
      </x:c>
      <x:c r="W388" s="175" t="str">
        <x:f>IF(V388="","",LOWER(SUBSTITUTE(SUBSTITUTE(SUBSTITUTE(SUBSTITUTE(TRIM(V388),"https://doi.org/",""),"http://doi.org/",""),"https://dx.doi.org/",""),"doi:","")))</x:f>
        <x:v>10.1111/jfcj.12228</x:v>
      </x:c>
      <x:c r="X388" s="174" t="str">
        <x:v>39619573</x:v>
      </x:c>
      <x:c r="Y388" s="174" t="str">
        <x:v>PMC11606582</x:v>
      </x:c>
      <x:c r="Z388" s="174"/>
      <x:c r="AA388" s="174" t="str">
        <x:v>PubMed/MEDLINE</x:v>
      </x:c>
      <x:c r="AB388" s="174" t="str">
        <x:v>PUBMED-C-v1.0-2026-08-28</x:v>
      </x:c>
      <x:c r="AC388" s="174" t="str">
        <x:v>SP-PUBMED-C-20260828</x:v>
      </x:c>
      <x:c r="AD388" s="177" t="n">
        <x:v>46262</x:v>
      </x:c>
      <x:c r="AE388" s="177" t="n">
        <x:v>46272</x:v>
      </x:c>
      <x:c r="AF388" s="174" t="str">
        <x:v>9Y2LWVD6</x:v>
      </x:c>
      <x:c r="AG388" s="174"/>
      <x:c r="AH388" s="174" t="str">
        <x:v>Tactical Athlete → Operational Readiness Brazil</x:v>
      </x:c>
      <x:c r="AI388" s="174" t="str">
        <x:v>evidence-family:C</x:v>
      </x:c>
      <x:c r="AJ388" s="174"/>
      <x:c r="AK388" s="175" t="str">
        <x:f>IF(AJ388="","",IF(OR(LOWER(AJ388)="brazil",LOWER(AJ388)="brasil"),"Yes","No"))</x:f>
      </x:c>
      <x:c r="AL388" s="174"/>
      <x:c r="AM388" s="174"/>
      <x:c r="AN388" s="174"/>
      <x:c r="AO388" s="178"/>
      <x:c r="AP388" s="174"/>
      <x:c r="AQ388" s="174"/>
      <x:c r="AR388" s="174"/>
      <x:c r="AS388" s="174"/>
      <x:c r="AT388" s="174"/>
      <x:c r="AU388" s="174"/>
      <x:c r="AV388" s="174"/>
      <x:c r="AW388" s="174"/>
      <x:c r="AX388" s="174"/>
      <x:c r="AY388" s="174"/>
      <x:c r="AZ388" s="174"/>
      <x:c r="BA388" s="174"/>
      <x:c r="BB388" s="174"/>
      <x:c r="BC388" s="174"/>
      <x:c r="BD388" s="174"/>
      <x:c r="BE388" s="174"/>
      <x:c r="BF388" s="174"/>
      <x:c r="BG388" s="174"/>
      <x:c r="BH388" s="174"/>
      <x:c r="BI388" s="174"/>
      <x:c r="BJ388" s="174"/>
      <x:c r="BK388" s="174"/>
      <x:c r="BL388" s="174"/>
      <x:c r="BM388" s="174"/>
      <x:c r="BN388" s="174"/>
      <x:c r="BO388" s="174"/>
      <x:c r="BP388" s="174"/>
      <x:c r="BQ388" s="174"/>
      <x:c r="BR388" s="174"/>
      <x:c r="BS388" s="174"/>
      <x:c r="BT388" s="174"/>
      <x:c r="BU388" s="174"/>
      <x:c r="BV388" s="174"/>
      <x:c r="BW388" s="174"/>
      <x:c r="BX388" s="174"/>
      <x:c r="BY388" s="174"/>
      <x:c r="BZ388" s="174"/>
      <x:c r="CA388" s="174"/>
      <x:c r="CB388" s="174"/>
      <x:c r="CC388" s="174"/>
      <x:c r="CD388" s="174"/>
      <x:c r="CE388" s="174"/>
      <x:c r="CF388" s="174"/>
      <x:c r="CG388" s="174"/>
      <x:c r="CH388" s="174"/>
      <x:c r="CI388" s="179"/>
      <x:c r="CJ388" s="174" t="str">
        <x:v>Yes</x:v>
      </x:c>
      <x:c r="CK388" s="174" t="str">
        <x:v>Yes</x:v>
      </x:c>
      <x:c r="CL388" s="174" t="str">
        <x:v>Yes</x:v>
      </x:c>
      <x:c r="CM388" s="174" t="str">
        <x:v>Clear</x:v>
      </x:c>
      <x:c r="CN388" s="174" t="str">
        <x:v>Verified — clear</x:v>
      </x:c>
      <x:c r="CO388" s="177" t="n">
        <x:v>46272</x:v>
      </x:c>
      <x:c r="CP388" s="174" t="str">
        <x:v>https://pubmed.ncbi.nlm.nih.gov/39619573/</x:v>
      </x:c>
      <x:c r="CQ388" s="174"/>
      <x:c r="CR388" s="174"/>
      <x:c r="CS388" s="174"/>
      <x:c r="CT388" s="174"/>
      <x:c r="CU388" s="176"/>
      <x:c r="CV388" s="176"/>
      <x:c r="CW388" s="176"/>
      <x:c r="CX388" s="176"/>
      <x:c r="CY388" s="176"/>
      <x:c r="CZ388" s="176"/>
      <x:c r="DA388" s="176"/>
      <x:c r="DB388" s="175" t="str">
        <x:f>IF(L388="","",IF(AND(COUNT(CU388:DA388)=7,OR(CU388=0,CU388=1,CU388=2),OR(CV388=0,CV388=1,CV388=2),OR(CW388=0,CW388=1,CW388=2),OR(CX388=0,CX388=1,CX388=2),OR(CY388=0,CY388=1,CY388=2),OR(CZ388=0,CZ388=1,CZ388=2),OR(DA388=0,DA388=1,DA388=2)),SUM(CU388:DA388),""))</x:f>
      </x:c>
      <x:c r="DC388" s="180" t="str">
        <x:f>IF(DB388="","",ROUND(DB388/14*10,1))</x:f>
      </x:c>
      <x:c r="DD388" s="174" t="str">
        <x:v>Pending</x:v>
      </x:c>
      <x:c r="DE388" s="175" t="str">
        <x:f>IF(L388="","",IF(DC388="","Pending",IF(DD388="Yes","CONDITIONAL — safety override",IF(DC388&gt;=8,"HIGH",IF(DC388&gt;=5,"CONDITIONAL","LOW")))))</x:f>
        <x:v>Pending</x:v>
      </x:c>
      <x:c r="DF388" s="174" t="str">
        <x:v>Pending screening and full-text appraisal; no transferability judgment made at identification.</x:v>
      </x:c>
      <x:c r="DG388" s="174"/>
      <x:c r="DH388" s="174"/>
      <x:c r="DI388" s="174"/>
      <x:c r="DJ388" s="174"/>
      <x:c r="DK388" s="174"/>
      <x:c r="DL388" s="174"/>
      <x:c r="DM388" s="174"/>
      <x:c r="DN388" s="174"/>
      <x:c r="DO388" s="174"/>
      <x:c r="DP388" s="174"/>
      <x:c r="DQ388" s="174"/>
      <x:c r="DR388" s="174"/>
      <x:c r="DS388" s="174"/>
      <x:c r="DT388" s="174"/>
      <x:c r="DU388" s="174"/>
      <x:c r="DV388" s="174"/>
      <x:c r="DW388" s="174"/>
      <x:c r="DX388" s="174"/>
      <x:c r="DY388" s="174"/>
      <x:c r="DZ388" s="174" t="str">
        <x:v>Title/abstract screening alone does not establish effectiveness, causality, methodological quality, transferability to Brazilian public safety or an institutional recommendation.</x:v>
      </x:c>
      <x:c r="EA388" s="174" t="str">
        <x:v>Pending</x:v>
      </x:c>
      <x:c r="EB388" s="175" t="str">
        <x:f>IF(L388="","",IF(EC388="READY","Yes","No / Pending"))</x:f>
        <x:v>No / Pending</x:v>
      </x:c>
      <x:c r="EC388" s="174" t="str">
        <x:f>IF(L388="","",IF(OR(ISNUMBER(SEARCH("Retracted Publication",Q388)),CM388="Retracted",CN388="Retracted",CM388="Expression of Concern",CN388="Expression of Concern",F388="Not used",CG388="Critical",CH388="High",CH388="Critical"),"BLOCKED — integrity or use restriction",IF(AND(CJ388="Yes",CK388="Yes",CL388="Yes"),IF(AND(CM388="Clear",CN388="Verified — clear"),IF(AND(AND(LEN(TRIM(CF388))&gt;0,LEFT(LOWER(TRIM(CF388)),7)&lt;&gt;"pending"),OR(CG388="High",CG388="Moderate"),OR(CH388="Low",CH388="Some concerns",CH388="Not applicable")),IF(AND(DD388="No",OR(DE388="HIGH",DE388="CONDITIONAL"),AND(LEN(TRIM(DF388))&gt;0,LEFT(LOWER(TRIM(DF388)),7)&lt;&gt;"pending")),IF(AND(AND(LEN(TRIM(DT388))&gt;0,LEFT(LOWER(TRIM(DT388)),7)&lt;&gt;"pending"),AND(LEN(TRIM(DU388))&gt;0,LEFT(LOWER(TRIM(DU388)),7)&lt;&gt;"pending"),OR(AND(LEN(TRIM(DV388))&gt;0,LEFT(LOWER(TRIM(DV388)),7)&lt;&gt;"pending"),AND(LEN(TRIM(DW388))&gt;0,LEFT(LOWER(TRIM(DW388)),7)&lt;&gt;"pending")),AND(LEN(TRIM(DX388))&gt;0,LEFT(LOWER(TRIM(DX388)),7)&lt;&gt;"pending")),IF(AND(F388="Claim-ready",OR(EA388="Strong",EA388="Moderate"),AND(LEN(TRIM(G388))&gt;0,LEFT(LOWER(TRIM(G388)),7)&lt;&gt;"pending"),G388&lt;&gt;"No substantive use decision is permitted from identification metadata alone.",AND(LEN(TRIM(DZ388))&gt;0,LEFT(LOWER(TRIM(DZ388)),7)&lt;&gt;"pending"),DZ388&lt;&gt;"Identification metadata alone does not permit any substantive scientific, causal, operational, or institutional claim.",AND(LEN(TRIM(EI388))&gt;0,LEFT(LOWER(TRIM(EI388)),7)&lt;&gt;"pending"),ISNUMBER(EH388),EH388&gt;0),"READY","PENDING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8" s="174" t="str">
        <x:v>Pending</x:v>
      </x:c>
      <x:c r="EE388" s="174"/>
      <x:c r="EF388" s="174" t="str">
        <x:v>Pending</x:v>
      </x:c>
      <x:c r="EG388" s="174" t="str">
        <x:v>Pending</x:v>
      </x:c>
      <x:c r="EH388" s="177"/>
      <x:c r="EI388" s="500"/>
      <x:c r="EJ388" s="174"/>
      <x:c r="EK388" s="174" t="str">
        <x:v>Pending</x:v>
      </x:c>
      <x:c r="EL388" s="177" t="n">
        <x:v>46272</x:v>
      </x:c>
      <x:c r="EM388" s="174" t="str">
        <x:v>Production PubMed record imported and reconciled to Zotero item 9Y2LWVD6;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8" s="181" t="n">
        <x:f>IF(L388="","",(IF(N388&lt;&gt;"",1,0)+IF(O388&lt;&gt;"",1,0)+IF(AJ388&lt;&gt;"",1,0)+IF(AU388&lt;&gt;"",1,0)+IF(BE388&lt;&gt;"",1,0)+IF(CF388&lt;&gt;"",1,0)+IF(CJ388="Yes",1,0)+IF(CL388="Yes",1,0)+IF(DE388&lt;&gt;"Pending",1,0)+IF(F388&lt;&gt;"",1,0)+IF(DZ388&lt;&gt;"",1,0)+IF(EI388&lt;&gt;"",1,0))/12)</x:f>
        <x:v>0.5</x:v>
      </x:c>
    </x:row>
    <x:row r="389">
      <x:c r="A389" s="175" t="str">
        <x:v>EV-0386</x:v>
      </x:c>
      <x:c r="B389" s="174" t="str">
        <x:v>Integrity check</x:v>
      </x:c>
      <x:c r="C389" s="175" t="str">
        <x:f>IF(L389="","",IF(LEFT(EC389,7)="BLOCKED","🔴 Do not use for conclusion",IF(EB389="Yes","🟢 Claim-ready","🟡 Caution / context")))</x:f>
        <x:v>🟡 Caution / context</x:v>
      </x:c>
      <x:c r="D389" s="174" t="str">
        <x:f>IF(L389="","",EC389)</x:f>
        <x:v>PENDING — appropriate appraisal</x:v>
      </x:c>
      <x:c r="E389" s="174" t="str">
        <x:v>P3 — Medium</x:v>
      </x:c>
      <x:c r="F389" s="174" t="str">
        <x:v>Pending</x:v>
      </x:c>
      <x:c r="G389" s="174" t="str">
        <x:v>Title/abstract identify an explicit tactical/public-safety context and readiness domain; retain for full-text assessment.</x:v>
      </x:c>
      <x:c r="H389" s="174" t="str">
        <x:v>Obtain and review lawful full text; confirm human adjudication; then select a design-specific appraisal instrument.</x:v>
      </x:c>
      <x:c r="I389" s="174"/>
      <x:c r="J389" s="174" t="str">
        <x:v>A — Core</x:v>
      </x:c>
      <x:c r="K389" s="174" t="str">
        <x:v>IDENTIFIED</x:v>
      </x:c>
      <x:c r="L389" s="174" t="str">
        <x:v>Impact of astaxanthin supplementation on markers of cardiometabolic health and tactical performance among firefighters.</x:v>
      </x:c>
      <x:c r="M389" s="174"/>
      <x:c r="N389" s="174" t="str">
        <x:v>Gonzalez, Drew E; Dickerson, Broderick L; Johnson, Sarah E; Woodruff, Kathryn E; Leonard, Megan; Yoo, Choongsung; Ko, Joungbo; Xing, Dante; Martinez, Victoria; Kendra, Jacob; Estes, Landry; Sowinski, Ryan J; Rasmussen, Chris J; Martin, Steven E; Kreider, Richard B</x:v>
      </x:c>
      <x:c r="O389" s="176" t="n">
        <x:v>2024</x:v>
      </x:c>
      <x:c r="P389" s="174" t="str">
        <x:v>Journal of the International Society of Sports Nutrition</x:v>
      </x:c>
      <x:c r="Q389" s="174" t="str">
        <x:v>Journal Article; Randomized Controlled Trial</x:v>
      </x:c>
      <x:c r="R389" s="174" t="str">
        <x:v>Unclear</x:v>
      </x:c>
      <x:c r="S389" s="174" t="str">
        <x:v>Unknown</x:v>
      </x:c>
      <x:c r="T389" s="174" t="str">
        <x:v>eng</x:v>
      </x:c>
      <x:c r="U389" s="174" t="str">
        <x:v>https://pubmed.ncbi.nlm.nih.gov/39568140/</x:v>
      </x:c>
      <x:c r="V389" s="174" t="str">
        <x:v>10.1080/15502783.2024.2427751</x:v>
      </x:c>
      <x:c r="W389" s="175" t="str">
        <x:f>IF(V389="","",LOWER(SUBSTITUTE(SUBSTITUTE(SUBSTITUTE(SUBSTITUTE(TRIM(V389),"https://doi.org/",""),"http://doi.org/",""),"https://dx.doi.org/",""),"doi:","")))</x:f>
        <x:v>10.1080/15502783.2024.2427751</x:v>
      </x:c>
      <x:c r="X389" s="174" t="str">
        <x:v>39568140</x:v>
      </x:c>
      <x:c r="Y389" s="174" t="str">
        <x:v>PMC11583326</x:v>
      </x:c>
      <x:c r="Z389" s="174"/>
      <x:c r="AA389" s="174" t="str">
        <x:v>PubMed/MEDLINE</x:v>
      </x:c>
      <x:c r="AB389" s="174" t="str">
        <x:v>PUBMED-A-v1.0-2026-08-28</x:v>
      </x:c>
      <x:c r="AC389" s="174" t="str">
        <x:v>SP-PUBMED-A-20260828</x:v>
      </x:c>
      <x:c r="AD389" s="177" t="n">
        <x:v>46262</x:v>
      </x:c>
      <x:c r="AE389" s="177" t="n">
        <x:v>46272</x:v>
      </x:c>
      <x:c r="AF389" s="174" t="str">
        <x:v>G9P7QFPB</x:v>
      </x:c>
      <x:c r="AG389" s="174"/>
      <x:c r="AH389" s="174" t="str">
        <x:v>Tactical Athlete → Operational Readiness Brazil</x:v>
      </x:c>
      <x:c r="AI389" s="174" t="str">
        <x:v>evidence-family:A</x:v>
      </x:c>
      <x:c r="AJ389" s="174"/>
      <x:c r="AK389" s="175" t="str">
        <x:f>IF(AJ389="","",IF(OR(LOWER(AJ389)="brazil",LOWER(AJ389)="brasil"),"Yes","No"))</x:f>
      </x:c>
      <x:c r="AL389" s="174"/>
      <x:c r="AM389" s="174"/>
      <x:c r="AN389" s="174"/>
      <x:c r="AO389" s="178"/>
      <x:c r="AP389" s="174"/>
      <x:c r="AQ389" s="174"/>
      <x:c r="AR389" s="174"/>
      <x:c r="AS389" s="174"/>
      <x:c r="AT389" s="174"/>
      <x:c r="AU389" s="174"/>
      <x:c r="AV389" s="174"/>
      <x:c r="AW389" s="174"/>
      <x:c r="AX389" s="174"/>
      <x:c r="AY389" s="174"/>
      <x:c r="AZ389" s="174"/>
      <x:c r="BA389" s="174"/>
      <x:c r="BB389" s="174"/>
      <x:c r="BC389" s="174"/>
      <x:c r="BD389" s="174"/>
      <x:c r="BE389" s="174"/>
      <x:c r="BF389" s="174"/>
      <x:c r="BG389" s="174"/>
      <x:c r="BH389" s="174"/>
      <x:c r="BI389" s="174"/>
      <x:c r="BJ389" s="174"/>
      <x:c r="BK389" s="174"/>
      <x:c r="BL389" s="174"/>
      <x:c r="BM389" s="174"/>
      <x:c r="BN389" s="174"/>
      <x:c r="BO389" s="174"/>
      <x:c r="BP389" s="174"/>
      <x:c r="BQ389" s="174"/>
      <x:c r="BR389" s="174"/>
      <x:c r="BS389" s="174"/>
      <x:c r="BT389" s="174"/>
      <x:c r="BU389" s="174"/>
      <x:c r="BV389" s="174"/>
      <x:c r="BW389" s="174"/>
      <x:c r="BX389" s="174"/>
      <x:c r="BY389" s="174"/>
      <x:c r="BZ389" s="174"/>
      <x:c r="CA389" s="174"/>
      <x:c r="CB389" s="174"/>
      <x:c r="CC389" s="174"/>
      <x:c r="CD389" s="174"/>
      <x:c r="CE389" s="174"/>
      <x:c r="CF389" s="174"/>
      <x:c r="CG389" s="174"/>
      <x:c r="CH389" s="174"/>
      <x:c r="CI389" s="179"/>
      <x:c r="CJ389" s="174" t="str">
        <x:v>Yes</x:v>
      </x:c>
      <x:c r="CK389" s="174" t="str">
        <x:v>Yes</x:v>
      </x:c>
      <x:c r="CL389" s="174" t="str">
        <x:v>Yes</x:v>
      </x:c>
      <x:c r="CM389" s="174" t="str">
        <x:v>Clear</x:v>
      </x:c>
      <x:c r="CN389" s="174" t="str">
        <x:v>Verified — clear</x:v>
      </x:c>
      <x:c r="CO389" s="177" t="n">
        <x:v>46272</x:v>
      </x:c>
      <x:c r="CP389" s="174" t="str">
        <x:v>https://pubmed.ncbi.nlm.nih.gov/39568140/</x:v>
      </x:c>
      <x:c r="CQ389" s="174"/>
      <x:c r="CR389" s="174"/>
      <x:c r="CS389" s="174"/>
      <x:c r="CT389" s="174"/>
      <x:c r="CU389" s="176"/>
      <x:c r="CV389" s="176"/>
      <x:c r="CW389" s="176"/>
      <x:c r="CX389" s="176"/>
      <x:c r="CY389" s="176"/>
      <x:c r="CZ389" s="176"/>
      <x:c r="DA389" s="176"/>
      <x:c r="DB389" s="175" t="str">
        <x:f>IF(L389="","",IF(AND(COUNT(CU389:DA389)=7,OR(CU389=0,CU389=1,CU389=2),OR(CV389=0,CV389=1,CV389=2),OR(CW389=0,CW389=1,CW389=2),OR(CX389=0,CX389=1,CX389=2),OR(CY389=0,CY389=1,CY389=2),OR(CZ389=0,CZ389=1,CZ389=2),OR(DA389=0,DA389=1,DA389=2)),SUM(CU389:DA389),""))</x:f>
      </x:c>
      <x:c r="DC389" s="180" t="str">
        <x:f>IF(DB389="","",ROUND(DB389/14*10,1))</x:f>
      </x:c>
      <x:c r="DD389" s="174" t="str">
        <x:v>Pending</x:v>
      </x:c>
      <x:c r="DE389" s="175" t="str">
        <x:f>IF(L389="","",IF(DC389="","Pending",IF(DD389="Yes","CONDITIONAL — safety override",IF(DC389&gt;=8,"HIGH",IF(DC389&gt;=5,"CONDITIONAL","LOW")))))</x:f>
        <x:v>Pending</x:v>
      </x:c>
      <x:c r="DF389" s="174" t="str">
        <x:v>Pending screening and full-text appraisal; no transferability judgment made at identification.</x:v>
      </x:c>
      <x:c r="DG389" s="174"/>
      <x:c r="DH389" s="174"/>
      <x:c r="DI389" s="174"/>
      <x:c r="DJ389" s="174"/>
      <x:c r="DK389" s="174"/>
      <x:c r="DL389" s="174"/>
      <x:c r="DM389" s="174"/>
      <x:c r="DN389" s="174"/>
      <x:c r="DO389" s="174"/>
      <x:c r="DP389" s="174"/>
      <x:c r="DQ389" s="174"/>
      <x:c r="DR389" s="174"/>
      <x:c r="DS389" s="174"/>
      <x:c r="DT389" s="174"/>
      <x:c r="DU389" s="174"/>
      <x:c r="DV389" s="174"/>
      <x:c r="DW389" s="174"/>
      <x:c r="DX389" s="174"/>
      <x:c r="DY389" s="174"/>
      <x:c r="DZ389" s="174" t="str">
        <x:v>Title/abstract screening alone does not establish effectiveness, causality, methodological quality, transferability to Brazilian public safety or an institutional recommendation.</x:v>
      </x:c>
      <x:c r="EA389" s="174" t="str">
        <x:v>Pending</x:v>
      </x:c>
      <x:c r="EB389" s="175" t="str">
        <x:f>IF(L389="","",IF(EC389="READY","Yes","No / Pending"))</x:f>
        <x:v>No / Pending</x:v>
      </x:c>
      <x:c r="EC389" s="174" t="str">
        <x:f>IF(L389="","",IF(OR(ISNUMBER(SEARCH("Retracted Publication",Q389)),CM389="Retracted",CN389="Retracted",CM389="Expression of Concern",CN389="Expression of Concern",F389="Not used",CG389="Critical",CH389="High",CH389="Critical"),"BLOCKED — integrity or use restriction",IF(AND(CJ389="Yes",CK389="Yes",CL389="Yes"),IF(AND(CM389="Clear",CN389="Verified — clear"),IF(AND(AND(LEN(TRIM(CF389))&gt;0,LEFT(LOWER(TRIM(CF389)),7)&lt;&gt;"pending"),OR(CG389="High",CG389="Moderate"),OR(CH389="Low",CH389="Some concerns",CH389="Not applicable")),IF(AND(DD389="No",OR(DE389="HIGH",DE389="CONDITIONAL"),AND(LEN(TRIM(DF389))&gt;0,LEFT(LOWER(TRIM(DF389)),7)&lt;&gt;"pending")),IF(AND(AND(LEN(TRIM(DT389))&gt;0,LEFT(LOWER(TRIM(DT389)),7)&lt;&gt;"pending"),AND(LEN(TRIM(DU389))&gt;0,LEFT(LOWER(TRIM(DU389)),7)&lt;&gt;"pending"),OR(AND(LEN(TRIM(DV389))&gt;0,LEFT(LOWER(TRIM(DV389)),7)&lt;&gt;"pending"),AND(LEN(TRIM(DW389))&gt;0,LEFT(LOWER(TRIM(DW389)),7)&lt;&gt;"pending")),AND(LEN(TRIM(DX389))&gt;0,LEFT(LOWER(TRIM(DX389)),7)&lt;&gt;"pending")),IF(AND(F389="Claim-ready",OR(EA389="Strong",EA389="Moderate"),AND(LEN(TRIM(G389))&gt;0,LEFT(LOWER(TRIM(G389)),7)&lt;&gt;"pending"),G389&lt;&gt;"No substantive use decision is permitted from identification metadata alone.",AND(LEN(TRIM(DZ389))&gt;0,LEFT(LOWER(TRIM(DZ389)),7)&lt;&gt;"pending"),DZ389&lt;&gt;"Identification metadata alone does not permit any substantive scientific, causal, operational, or institutional claim.",AND(LEN(TRIM(EI389))&gt;0,LEFT(LOWER(TRIM(EI389)),7)&lt;&gt;"pending"),ISNUMBER(EH389),EH389&gt;0),"READY","PENDING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89" s="174" t="str">
        <x:v>Pending</x:v>
      </x:c>
      <x:c r="EE389" s="174"/>
      <x:c r="EF389" s="174" t="str">
        <x:v>Pending</x:v>
      </x:c>
      <x:c r="EG389" s="174" t="str">
        <x:v>Pending</x:v>
      </x:c>
      <x:c r="EH389" s="177"/>
      <x:c r="EI389" s="500"/>
      <x:c r="EJ389" s="174"/>
      <x:c r="EK389" s="174" t="str">
        <x:v>Pending</x:v>
      </x:c>
      <x:c r="EL389" s="177" t="n">
        <x:v>46272</x:v>
      </x:c>
      <x:c r="EM389" s="174" t="str">
        <x:v>Production PubMed record imported and reconciled to Zotero item G9P7QFPB;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89" s="181" t="n">
        <x:f>IF(L389="","",(IF(N389&lt;&gt;"",1,0)+IF(O389&lt;&gt;"",1,0)+IF(AJ389&lt;&gt;"",1,0)+IF(AU389&lt;&gt;"",1,0)+IF(BE389&lt;&gt;"",1,0)+IF(CF389&lt;&gt;"",1,0)+IF(CJ389="Yes",1,0)+IF(CL389="Yes",1,0)+IF(DE389&lt;&gt;"Pending",1,0)+IF(F389&lt;&gt;"",1,0)+IF(DZ389&lt;&gt;"",1,0)+IF(EI389&lt;&gt;"",1,0))/12)</x:f>
        <x:v>0.5</x:v>
      </x:c>
    </x:row>
    <x:row r="390">
      <x:c r="A390" s="175" t="str">
        <x:v>EV-0387</x:v>
      </x:c>
      <x:c r="B390" s="174" t="str">
        <x:v>Integrity check</x:v>
      </x:c>
      <x:c r="C390" s="175" t="str">
        <x:f>IF(L390="","",IF(LEFT(EC390,7)="BLOCKED","🔴 Do not use for conclusion",IF(EB390="Yes","🟢 Claim-ready","🟡 Caution / context")))</x:f>
        <x:v>🟡 Caution / context</x:v>
      </x:c>
      <x:c r="D390" s="174" t="str">
        <x:f>IF(L390="","",EC390)</x:f>
        <x:v>PENDING — appropriate appraisal</x:v>
      </x:c>
      <x:c r="E390" s="174" t="str">
        <x:v>P3 — Medium</x:v>
      </x:c>
      <x:c r="F390" s="174" t="str">
        <x:v>Pending</x:v>
      </x:c>
      <x:c r="G390" s="174" t="str">
        <x:v>Title/abstract identify an explicit operational APHT/medical-readiness topic; retain for full-text assessment.</x:v>
      </x:c>
      <x:c r="H390" s="174" t="str">
        <x:v>Obtain and review lawful full text; confirm human adjudication; then select a design-specific appraisal instrument.</x:v>
      </x:c>
      <x:c r="I390" s="174"/>
      <x:c r="J390" s="174" t="str">
        <x:v>B — APHT / Medical Readiness</x:v>
      </x:c>
      <x:c r="K390" s="174" t="str">
        <x:v>IDENTIFIED</x:v>
      </x:c>
      <x:c r="L390" s="174" t="str">
        <x:v>Research progress of tourniquets and their application in the Russia-Ukraine Conflict.</x:v>
      </x:c>
      <x:c r="M390" s="174"/>
      <x:c r="N390" s="174" t="str">
        <x:v>Nie, Shaojie; Zhi, Kangkang; Qu, Lefeng</x:v>
      </x:c>
      <x:c r="O390" s="176" t="n">
        <x:v>2025</x:v>
      </x:c>
      <x:c r="P390" s="174" t="str">
        <x:v>Chinese journal of traumatology = Zhonghua chuang shang za zhi</x:v>
      </x:c>
      <x:c r="Q390" s="174" t="str">
        <x:v>Journal Article; Review</x:v>
      </x:c>
      <x:c r="R390" s="174" t="str">
        <x:v>Unclear</x:v>
      </x:c>
      <x:c r="S390" s="174" t="str">
        <x:v>Unknown</x:v>
      </x:c>
      <x:c r="T390" s="174" t="str">
        <x:v>eng</x:v>
      </x:c>
      <x:c r="U390" s="174" t="str">
        <x:v>https://pubmed.ncbi.nlm.nih.gov/39542779/</x:v>
      </x:c>
      <x:c r="V390" s="174" t="str">
        <x:v>10.1016/j.cjtee.2024.07.010</x:v>
      </x:c>
      <x:c r="W390" s="175" t="str">
        <x:f>IF(V390="","",LOWER(SUBSTITUTE(SUBSTITUTE(SUBSTITUTE(SUBSTITUTE(TRIM(V390),"https://doi.org/",""),"http://doi.org/",""),"https://dx.doi.org/",""),"doi:","")))</x:f>
        <x:v>10.1016/j.cjtee.2024.07.010</x:v>
      </x:c>
      <x:c r="X390" s="174" t="str">
        <x:v>39542779</x:v>
      </x:c>
      <x:c r="Y390" s="174" t="str">
        <x:v>PMC11840308</x:v>
      </x:c>
      <x:c r="Z390" s="174"/>
      <x:c r="AA390" s="174" t="str">
        <x:v>PubMed/MEDLINE</x:v>
      </x:c>
      <x:c r="AB390" s="174" t="str">
        <x:v>PUBMED-B-v1.0-2026-08-28</x:v>
      </x:c>
      <x:c r="AC390" s="174" t="str">
        <x:v>SP-PUBMED-B-20260828</x:v>
      </x:c>
      <x:c r="AD390" s="177" t="n">
        <x:v>46262</x:v>
      </x:c>
      <x:c r="AE390" s="177" t="n">
        <x:v>46272</x:v>
      </x:c>
      <x:c r="AF390" s="174" t="str">
        <x:v>YTB7XW3B</x:v>
      </x:c>
      <x:c r="AG390" s="174"/>
      <x:c r="AH390" s="174" t="str">
        <x:v>Tactical Athlete → Operational Readiness Brazil</x:v>
      </x:c>
      <x:c r="AI390" s="174" t="str">
        <x:v>evidence-family:B</x:v>
      </x:c>
      <x:c r="AJ390" s="174"/>
      <x:c r="AK390" s="175" t="str">
        <x:f>IF(AJ390="","",IF(OR(LOWER(AJ390)="brazil",LOWER(AJ390)="brasil"),"Yes","No"))</x:f>
      </x:c>
      <x:c r="AL390" s="174"/>
      <x:c r="AM390" s="174"/>
      <x:c r="AN390" s="174"/>
      <x:c r="AO390" s="178"/>
      <x:c r="AP390" s="174"/>
      <x:c r="AQ390" s="174"/>
      <x:c r="AR390" s="174"/>
      <x:c r="AS390" s="174"/>
      <x:c r="AT390" s="174"/>
      <x:c r="AU390" s="174"/>
      <x:c r="AV390" s="174"/>
      <x:c r="AW390" s="174"/>
      <x:c r="AX390" s="174"/>
      <x:c r="AY390" s="174"/>
      <x:c r="AZ390" s="174"/>
      <x:c r="BA390" s="174"/>
      <x:c r="BB390" s="174"/>
      <x:c r="BC390" s="174"/>
      <x:c r="BD390" s="174"/>
      <x:c r="BE390" s="174"/>
      <x:c r="BF390" s="174"/>
      <x:c r="BG390" s="174"/>
      <x:c r="BH390" s="174"/>
      <x:c r="BI390" s="174"/>
      <x:c r="BJ390" s="174"/>
      <x:c r="BK390" s="174"/>
      <x:c r="BL390" s="174"/>
      <x:c r="BM390" s="174"/>
      <x:c r="BN390" s="174"/>
      <x:c r="BO390" s="174"/>
      <x:c r="BP390" s="174"/>
      <x:c r="BQ390" s="174"/>
      <x:c r="BR390" s="174"/>
      <x:c r="BS390" s="174"/>
      <x:c r="BT390" s="174"/>
      <x:c r="BU390" s="174"/>
      <x:c r="BV390" s="174"/>
      <x:c r="BW390" s="174"/>
      <x:c r="BX390" s="174"/>
      <x:c r="BY390" s="174"/>
      <x:c r="BZ390" s="174"/>
      <x:c r="CA390" s="174"/>
      <x:c r="CB390" s="174"/>
      <x:c r="CC390" s="174"/>
      <x:c r="CD390" s="174"/>
      <x:c r="CE390" s="174"/>
      <x:c r="CF390" s="174"/>
      <x:c r="CG390" s="174"/>
      <x:c r="CH390" s="174"/>
      <x:c r="CI390" s="179"/>
      <x:c r="CJ390" s="174" t="str">
        <x:v>Yes</x:v>
      </x:c>
      <x:c r="CK390" s="174" t="str">
        <x:v>Yes</x:v>
      </x:c>
      <x:c r="CL390" s="174" t="str">
        <x:v>Yes</x:v>
      </x:c>
      <x:c r="CM390" s="174" t="str">
        <x:v>Clear</x:v>
      </x:c>
      <x:c r="CN390" s="174" t="str">
        <x:v>Verified — clear</x:v>
      </x:c>
      <x:c r="CO390" s="177" t="n">
        <x:v>46272</x:v>
      </x:c>
      <x:c r="CP390" s="174" t="str">
        <x:v>https://pubmed.ncbi.nlm.nih.gov/39542779/</x:v>
      </x:c>
      <x:c r="CQ390" s="174"/>
      <x:c r="CR390" s="174"/>
      <x:c r="CS390" s="174"/>
      <x:c r="CT390" s="174"/>
      <x:c r="CU390" s="176"/>
      <x:c r="CV390" s="176"/>
      <x:c r="CW390" s="176"/>
      <x:c r="CX390" s="176"/>
      <x:c r="CY390" s="176"/>
      <x:c r="CZ390" s="176"/>
      <x:c r="DA390" s="176"/>
      <x:c r="DB390" s="175" t="str">
        <x:f>IF(L390="","",IF(AND(COUNT(CU390:DA390)=7,OR(CU390=0,CU390=1,CU390=2),OR(CV390=0,CV390=1,CV390=2),OR(CW390=0,CW390=1,CW390=2),OR(CX390=0,CX390=1,CX390=2),OR(CY390=0,CY390=1,CY390=2),OR(CZ390=0,CZ390=1,CZ390=2),OR(DA390=0,DA390=1,DA390=2)),SUM(CU390:DA390),""))</x:f>
      </x:c>
      <x:c r="DC390" s="180" t="str">
        <x:f>IF(DB390="","",ROUND(DB390/14*10,1))</x:f>
      </x:c>
      <x:c r="DD390" s="174" t="str">
        <x:v>Pending</x:v>
      </x:c>
      <x:c r="DE390" s="175" t="str">
        <x:f>IF(L390="","",IF(DC390="","Pending",IF(DD390="Yes","CONDITIONAL — safety override",IF(DC390&gt;=8,"HIGH",IF(DC390&gt;=5,"CONDITIONAL","LOW")))))</x:f>
        <x:v>Pending</x:v>
      </x:c>
      <x:c r="DF390" s="174" t="str">
        <x:v>Pending screening and full-text appraisal; no transferability judgment made at identification.</x:v>
      </x:c>
      <x:c r="DG390" s="174"/>
      <x:c r="DH390" s="174"/>
      <x:c r="DI390" s="174"/>
      <x:c r="DJ390" s="174"/>
      <x:c r="DK390" s="174"/>
      <x:c r="DL390" s="174"/>
      <x:c r="DM390" s="174"/>
      <x:c r="DN390" s="174"/>
      <x:c r="DO390" s="174"/>
      <x:c r="DP390" s="174"/>
      <x:c r="DQ390" s="174"/>
      <x:c r="DR390" s="174"/>
      <x:c r="DS390" s="174"/>
      <x:c r="DT390" s="174"/>
      <x:c r="DU390" s="174"/>
      <x:c r="DV390" s="174"/>
      <x:c r="DW390" s="174"/>
      <x:c r="DX390" s="174"/>
      <x:c r="DY390" s="174"/>
      <x:c r="DZ390" s="174" t="str">
        <x:v>Title/abstract screening alone does not establish effectiveness, causality, methodological quality, transferability to Brazilian public safety or an institutional recommendation.</x:v>
      </x:c>
      <x:c r="EA390" s="174" t="str">
        <x:v>Pending</x:v>
      </x:c>
      <x:c r="EB390" s="175" t="str">
        <x:f>IF(L390="","",IF(EC390="READY","Yes","No / Pending"))</x:f>
        <x:v>No / Pending</x:v>
      </x:c>
      <x:c r="EC390" s="174" t="str">
        <x:f>IF(L390="","",IF(OR(ISNUMBER(SEARCH("Retracted Publication",Q390)),CM390="Retracted",CN390="Retracted",CM390="Expression of Concern",CN390="Expression of Concern",F390="Not used",CG390="Critical",CH390="High",CH390="Critical"),"BLOCKED — integrity or use restriction",IF(AND(CJ390="Yes",CK390="Yes",CL390="Yes"),IF(AND(CM390="Clear",CN390="Verified — clear"),IF(AND(AND(LEN(TRIM(CF390))&gt;0,LEFT(LOWER(TRIM(CF390)),7)&lt;&gt;"pending"),OR(CG390="High",CG390="Moderate"),OR(CH390="Low",CH390="Some concerns",CH390="Not applicable")),IF(AND(DD390="No",OR(DE390="HIGH",DE390="CONDITIONAL"),AND(LEN(TRIM(DF390))&gt;0,LEFT(LOWER(TRIM(DF390)),7)&lt;&gt;"pending")),IF(AND(AND(LEN(TRIM(DT390))&gt;0,LEFT(LOWER(TRIM(DT390)),7)&lt;&gt;"pending"),AND(LEN(TRIM(DU390))&gt;0,LEFT(LOWER(TRIM(DU390)),7)&lt;&gt;"pending"),OR(AND(LEN(TRIM(DV390))&gt;0,LEFT(LOWER(TRIM(DV390)),7)&lt;&gt;"pending"),AND(LEN(TRIM(DW390))&gt;0,LEFT(LOWER(TRIM(DW390)),7)&lt;&gt;"pending")),AND(LEN(TRIM(DX390))&gt;0,LEFT(LOWER(TRIM(DX390)),7)&lt;&gt;"pending")),IF(AND(F390="Claim-ready",OR(EA390="Strong",EA390="Moderate"),AND(LEN(TRIM(G390))&gt;0,LEFT(LOWER(TRIM(G390)),7)&lt;&gt;"pending"),G390&lt;&gt;"No substantive use decision is permitted from identification metadata alone.",AND(LEN(TRIM(DZ390))&gt;0,LEFT(LOWER(TRIM(DZ390)),7)&lt;&gt;"pending"),DZ390&lt;&gt;"Identification metadata alone does not permit any substantive scientific, causal, operational, or institutional claim.",AND(LEN(TRIM(EI390))&gt;0,LEFT(LOWER(TRIM(EI390)),7)&lt;&gt;"pending"),ISNUMBER(EH390),EH390&gt;0),"READY","PENDING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0" s="174" t="str">
        <x:v>Pending</x:v>
      </x:c>
      <x:c r="EE390" s="174"/>
      <x:c r="EF390" s="174" t="str">
        <x:v>Pending</x:v>
      </x:c>
      <x:c r="EG390" s="174" t="str">
        <x:v>Pending</x:v>
      </x:c>
      <x:c r="EH390" s="177"/>
      <x:c r="EI390" s="500"/>
      <x:c r="EJ390" s="174"/>
      <x:c r="EK390" s="174" t="str">
        <x:v>Pending</x:v>
      </x:c>
      <x:c r="EL390" s="177" t="n">
        <x:v>46272</x:v>
      </x:c>
      <x:c r="EM390" s="174" t="str">
        <x:v>Production PubMed record imported and reconciled to Zotero item YTB7XW3B;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0" s="181" t="n">
        <x:f>IF(L390="","",(IF(N390&lt;&gt;"",1,0)+IF(O390&lt;&gt;"",1,0)+IF(AJ390&lt;&gt;"",1,0)+IF(AU390&lt;&gt;"",1,0)+IF(BE390&lt;&gt;"",1,0)+IF(CF390&lt;&gt;"",1,0)+IF(CJ390="Yes",1,0)+IF(CL390="Yes",1,0)+IF(DE390&lt;&gt;"Pending",1,0)+IF(F390&lt;&gt;"",1,0)+IF(DZ390&lt;&gt;"",1,0)+IF(EI390&lt;&gt;"",1,0))/12)</x:f>
        <x:v>0.5</x:v>
      </x:c>
    </x:row>
    <x:row r="391">
      <x:c r="A391" s="175" t="str">
        <x:v>EV-0388</x:v>
      </x:c>
      <x:c r="B391" s="174" t="str">
        <x:v>Integrity check</x:v>
      </x:c>
      <x:c r="C391" s="175" t="str">
        <x:f>IF(L391="","",IF(LEFT(EC391,7)="BLOCKED","🔴 Do not use for conclusion",IF(EB391="Yes","🟢 Claim-ready","🟡 Caution / context")))</x:f>
        <x:v>🟡 Caution / context</x:v>
      </x:c>
      <x:c r="D391" s="174" t="str">
        <x:f>IF(L391="","",EC391)</x:f>
        <x:v>PENDING — appropriate appraisal</x:v>
      </x:c>
      <x:c r="E391" s="174" t="str">
        <x:v>P3 — Medium</x:v>
      </x:c>
      <x:c r="F391" s="174" t="str">
        <x:v>Pending</x:v>
      </x:c>
      <x:c r="G391" s="174" t="str">
        <x:v>Title/abstract identify an explicit tactical/public-safety context and readiness domain; retain for full-text assessment.</x:v>
      </x:c>
      <x:c r="H391" s="174" t="str">
        <x:v>Obtain and review lawful full text; confirm human adjudication; then select a design-specific appraisal instrument.</x:v>
      </x:c>
      <x:c r="I391" s="174"/>
      <x:c r="J391" s="174" t="str">
        <x:v>A — Core</x:v>
      </x:c>
      <x:c r="K391" s="174" t="str">
        <x:v>IDENTIFIED</x:v>
      </x:c>
      <x:c r="L391" s="174" t="str">
        <x:v>Acute exercise impacts heart rate variability but not cognitive flexibility during subsequent simulated firefighter occupational tasks.</x:v>
      </x:c>
      <x:c r="M391" s="174"/>
      <x:c r="N391" s="174" t="str">
        <x:v>Agostinelli, Philip J; Bordonie, Nicholas C; Linder, Braxton A; Robbins, Ann M; Jones, Parker L; Reagan, Lee F; Mobley, C Brooks; Miller, Matthew W; Murrah, William M; Sefton, JoEllen M</x:v>
      </x:c>
      <x:c r="O391" s="176" t="n">
        <x:v>2025</x:v>
      </x:c>
      <x:c r="P391" s="174" t="str">
        <x:v>European journal of applied physiology</x:v>
      </x:c>
      <x:c r="Q391" s="174" t="str">
        <x:v>Journal Article</x:v>
      </x:c>
      <x:c r="R391" s="174" t="str">
        <x:v>Unclear</x:v>
      </x:c>
      <x:c r="S391" s="174" t="str">
        <x:v>Unknown</x:v>
      </x:c>
      <x:c r="T391" s="174" t="str">
        <x:v>eng</x:v>
      </x:c>
      <x:c r="U391" s="174" t="str">
        <x:v>https://pubmed.ncbi.nlm.nih.gov/39537898/</x:v>
      </x:c>
      <x:c r="V391" s="174" t="str">
        <x:v>10.1007/s00421-024-05650-9</x:v>
      </x:c>
      <x:c r="W391" s="175" t="str">
        <x:f>IF(V391="","",LOWER(SUBSTITUTE(SUBSTITUTE(SUBSTITUTE(SUBSTITUTE(TRIM(V391),"https://doi.org/",""),"http://doi.org/",""),"https://dx.doi.org/",""),"doi:","")))</x:f>
        <x:v>10.1007/s00421-024-05650-9</x:v>
      </x:c>
      <x:c r="X391" s="174" t="str">
        <x:v>39537898</x:v>
      </x:c>
      <x:c r="Y391" s="174" t="str">
        <x:v>PMC11950049</x:v>
      </x:c>
      <x:c r="Z391" s="174"/>
      <x:c r="AA391" s="174" t="str">
        <x:v>PubMed/MEDLINE</x:v>
      </x:c>
      <x:c r="AB391" s="174" t="str">
        <x:v>PUBMED-A-v1.0-2026-08-28</x:v>
      </x:c>
      <x:c r="AC391" s="174" t="str">
        <x:v>SP-PUBMED-A-20260828</x:v>
      </x:c>
      <x:c r="AD391" s="177" t="n">
        <x:v>46262</x:v>
      </x:c>
      <x:c r="AE391" s="177" t="n">
        <x:v>46272</x:v>
      </x:c>
      <x:c r="AF391" s="174" t="str">
        <x:v>AABQNSJV</x:v>
      </x:c>
      <x:c r="AG391" s="174"/>
      <x:c r="AH391" s="174" t="str">
        <x:v>Tactical Athlete → Operational Readiness Brazil</x:v>
      </x:c>
      <x:c r="AI391" s="174" t="str">
        <x:v>evidence-family:A</x:v>
      </x:c>
      <x:c r="AJ391" s="174"/>
      <x:c r="AK391" s="175" t="str">
        <x:f>IF(AJ391="","",IF(OR(LOWER(AJ391)="brazil",LOWER(AJ391)="brasil"),"Yes","No"))</x:f>
      </x:c>
      <x:c r="AL391" s="174"/>
      <x:c r="AM391" s="174"/>
      <x:c r="AN391" s="174"/>
      <x:c r="AO391" s="178"/>
      <x:c r="AP391" s="174"/>
      <x:c r="AQ391" s="174"/>
      <x:c r="AR391" s="174"/>
      <x:c r="AS391" s="174"/>
      <x:c r="AT391" s="174"/>
      <x:c r="AU391" s="174"/>
      <x:c r="AV391" s="174"/>
      <x:c r="AW391" s="174"/>
      <x:c r="AX391" s="174"/>
      <x:c r="AY391" s="174"/>
      <x:c r="AZ391" s="174"/>
      <x:c r="BA391" s="174"/>
      <x:c r="BB391" s="174"/>
      <x:c r="BC391" s="174"/>
      <x:c r="BD391" s="174"/>
      <x:c r="BE391" s="174"/>
      <x:c r="BF391" s="174"/>
      <x:c r="BG391" s="174"/>
      <x:c r="BH391" s="174"/>
      <x:c r="BI391" s="174"/>
      <x:c r="BJ391" s="174"/>
      <x:c r="BK391" s="174"/>
      <x:c r="BL391" s="174"/>
      <x:c r="BM391" s="174"/>
      <x:c r="BN391" s="174"/>
      <x:c r="BO391" s="174"/>
      <x:c r="BP391" s="174"/>
      <x:c r="BQ391" s="174"/>
      <x:c r="BR391" s="174"/>
      <x:c r="BS391" s="174"/>
      <x:c r="BT391" s="174"/>
      <x:c r="BU391" s="174"/>
      <x:c r="BV391" s="174"/>
      <x:c r="BW391" s="174"/>
      <x:c r="BX391" s="174"/>
      <x:c r="BY391" s="174"/>
      <x:c r="BZ391" s="174"/>
      <x:c r="CA391" s="174"/>
      <x:c r="CB391" s="174"/>
      <x:c r="CC391" s="174"/>
      <x:c r="CD391" s="174"/>
      <x:c r="CE391" s="174"/>
      <x:c r="CF391" s="174"/>
      <x:c r="CG391" s="174"/>
      <x:c r="CH391" s="174"/>
      <x:c r="CI391" s="179"/>
      <x:c r="CJ391" s="174" t="str">
        <x:v>Yes</x:v>
      </x:c>
      <x:c r="CK391" s="174" t="str">
        <x:v>Yes</x:v>
      </x:c>
      <x:c r="CL391" s="174" t="str">
        <x:v>Yes</x:v>
      </x:c>
      <x:c r="CM391" s="174" t="str">
        <x:v>Clear</x:v>
      </x:c>
      <x:c r="CN391" s="174" t="str">
        <x:v>Verified — clear</x:v>
      </x:c>
      <x:c r="CO391" s="177" t="n">
        <x:v>46272</x:v>
      </x:c>
      <x:c r="CP391" s="174" t="str">
        <x:v>https://pubmed.ncbi.nlm.nih.gov/39537898/</x:v>
      </x:c>
      <x:c r="CQ391" s="174"/>
      <x:c r="CR391" s="174"/>
      <x:c r="CS391" s="174"/>
      <x:c r="CT391" s="174"/>
      <x:c r="CU391" s="176"/>
      <x:c r="CV391" s="176"/>
      <x:c r="CW391" s="176"/>
      <x:c r="CX391" s="176"/>
      <x:c r="CY391" s="176"/>
      <x:c r="CZ391" s="176"/>
      <x:c r="DA391" s="176"/>
      <x:c r="DB391" s="175" t="str">
        <x:f>IF(L391="","",IF(AND(COUNT(CU391:DA391)=7,OR(CU391=0,CU391=1,CU391=2),OR(CV391=0,CV391=1,CV391=2),OR(CW391=0,CW391=1,CW391=2),OR(CX391=0,CX391=1,CX391=2),OR(CY391=0,CY391=1,CY391=2),OR(CZ391=0,CZ391=1,CZ391=2),OR(DA391=0,DA391=1,DA391=2)),SUM(CU391:DA391),""))</x:f>
      </x:c>
      <x:c r="DC391" s="180" t="str">
        <x:f>IF(DB391="","",ROUND(DB391/14*10,1))</x:f>
      </x:c>
      <x:c r="DD391" s="174" t="str">
        <x:v>Pending</x:v>
      </x:c>
      <x:c r="DE391" s="175" t="str">
        <x:f>IF(L391="","",IF(DC391="","Pending",IF(DD391="Yes","CONDITIONAL — safety override",IF(DC391&gt;=8,"HIGH",IF(DC391&gt;=5,"CONDITIONAL","LOW")))))</x:f>
        <x:v>Pending</x:v>
      </x:c>
      <x:c r="DF391" s="174" t="str">
        <x:v>Pending screening and full-text appraisal; no transferability judgment made at identification.</x:v>
      </x:c>
      <x:c r="DG391" s="174"/>
      <x:c r="DH391" s="174"/>
      <x:c r="DI391" s="174"/>
      <x:c r="DJ391" s="174"/>
      <x:c r="DK391" s="174"/>
      <x:c r="DL391" s="174"/>
      <x:c r="DM391" s="174"/>
      <x:c r="DN391" s="174"/>
      <x:c r="DO391" s="174"/>
      <x:c r="DP391" s="174"/>
      <x:c r="DQ391" s="174"/>
      <x:c r="DR391" s="174"/>
      <x:c r="DS391" s="174"/>
      <x:c r="DT391" s="174"/>
      <x:c r="DU391" s="174"/>
      <x:c r="DV391" s="174"/>
      <x:c r="DW391" s="174"/>
      <x:c r="DX391" s="174"/>
      <x:c r="DY391" s="174"/>
      <x:c r="DZ391" s="174" t="str">
        <x:v>Title/abstract screening alone does not establish effectiveness, causality, methodological quality, transferability to Brazilian public safety or an institutional recommendation.</x:v>
      </x:c>
      <x:c r="EA391" s="174" t="str">
        <x:v>Pending</x:v>
      </x:c>
      <x:c r="EB391" s="175" t="str">
        <x:f>IF(L391="","",IF(EC391="READY","Yes","No / Pending"))</x:f>
        <x:v>No / Pending</x:v>
      </x:c>
      <x:c r="EC391" s="174" t="str">
        <x:f>IF(L391="","",IF(OR(ISNUMBER(SEARCH("Retracted Publication",Q391)),CM391="Retracted",CN391="Retracted",CM391="Expression of Concern",CN391="Expression of Concern",F391="Not used",CG391="Critical",CH391="High",CH391="Critical"),"BLOCKED — integrity or use restriction",IF(AND(CJ391="Yes",CK391="Yes",CL391="Yes"),IF(AND(CM391="Clear",CN391="Verified — clear"),IF(AND(AND(LEN(TRIM(CF391))&gt;0,LEFT(LOWER(TRIM(CF391)),7)&lt;&gt;"pending"),OR(CG391="High",CG391="Moderate"),OR(CH391="Low",CH391="Some concerns",CH391="Not applicable")),IF(AND(DD391="No",OR(DE391="HIGH",DE391="CONDITIONAL"),AND(LEN(TRIM(DF391))&gt;0,LEFT(LOWER(TRIM(DF391)),7)&lt;&gt;"pending")),IF(AND(AND(LEN(TRIM(DT391))&gt;0,LEFT(LOWER(TRIM(DT391)),7)&lt;&gt;"pending"),AND(LEN(TRIM(DU391))&gt;0,LEFT(LOWER(TRIM(DU391)),7)&lt;&gt;"pending"),OR(AND(LEN(TRIM(DV391))&gt;0,LEFT(LOWER(TRIM(DV391)),7)&lt;&gt;"pending"),AND(LEN(TRIM(DW391))&gt;0,LEFT(LOWER(TRIM(DW391)),7)&lt;&gt;"pending")),AND(LEN(TRIM(DX391))&gt;0,LEFT(LOWER(TRIM(DX391)),7)&lt;&gt;"pending")),IF(AND(F391="Claim-ready",OR(EA391="Strong",EA391="Moderate"),AND(LEN(TRIM(G391))&gt;0,LEFT(LOWER(TRIM(G391)),7)&lt;&gt;"pending"),G391&lt;&gt;"No substantive use decision is permitted from identification metadata alone.",AND(LEN(TRIM(DZ391))&gt;0,LEFT(LOWER(TRIM(DZ391)),7)&lt;&gt;"pending"),DZ391&lt;&gt;"Identification metadata alone does not permit any substantive scientific, causal, operational, or institutional claim.",AND(LEN(TRIM(EI391))&gt;0,LEFT(LOWER(TRIM(EI391)),7)&lt;&gt;"pending"),ISNUMBER(EH391),EH391&gt;0),"READY","PENDING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1" s="174" t="str">
        <x:v>Pending</x:v>
      </x:c>
      <x:c r="EE391" s="174"/>
      <x:c r="EF391" s="174" t="str">
        <x:v>Pending</x:v>
      </x:c>
      <x:c r="EG391" s="174" t="str">
        <x:v>Pending</x:v>
      </x:c>
      <x:c r="EH391" s="177"/>
      <x:c r="EI391" s="500"/>
      <x:c r="EJ391" s="174"/>
      <x:c r="EK391" s="174" t="str">
        <x:v>Pending</x:v>
      </x:c>
      <x:c r="EL391" s="177" t="n">
        <x:v>46272</x:v>
      </x:c>
      <x:c r="EM391" s="174" t="str">
        <x:v>Production PubMed record imported and reconciled to Zotero item AABQNSJV;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1" s="181" t="n">
        <x:f>IF(L391="","",(IF(N391&lt;&gt;"",1,0)+IF(O391&lt;&gt;"",1,0)+IF(AJ391&lt;&gt;"",1,0)+IF(AU391&lt;&gt;"",1,0)+IF(BE391&lt;&gt;"",1,0)+IF(CF391&lt;&gt;"",1,0)+IF(CJ391="Yes",1,0)+IF(CL391="Yes",1,0)+IF(DE391&lt;&gt;"Pending",1,0)+IF(F391&lt;&gt;"",1,0)+IF(DZ391&lt;&gt;"",1,0)+IF(EI391&lt;&gt;"",1,0))/12)</x:f>
        <x:v>0.5</x:v>
      </x:c>
    </x:row>
    <x:row r="392">
      <x:c r="A392" s="175" t="str">
        <x:v>EV-0389</x:v>
      </x:c>
      <x:c r="B392" s="174" t="str">
        <x:v>Metadata verification</x:v>
      </x:c>
      <x:c r="C392" s="175" t="str">
        <x:f>IF(L392="","",IF(LEFT(EC392,7)="BLOCKED","🔴 Do not use for conclusion",IF(EB392="Yes","🟢 Claim-ready","🟡 Caution / context")))</x:f>
        <x:v>🟡 Caution / context</x:v>
      </x:c>
      <x:c r="D392" s="174" t="str">
        <x:f>IF(L392="","",EC392)</x:f>
        <x:v>PENDING — verification</x:v>
      </x:c>
      <x:c r="E392" s="174" t="str">
        <x:v>P2 — High</x:v>
      </x:c>
      <x:c r="F392" s="174" t="str">
        <x:v>Pending</x:v>
      </x:c>
      <x:c r="G392" s="174" t="str">
        <x:v>Title/abstract identify an explicit tactical/public-safety context and readiness domain; retain for full-text assessment.</x:v>
      </x:c>
      <x:c r="H392" s="174" t="str">
        <x:v>Obtain and review lawful full text; confirm human adjudication; then select a design-specific appraisal instrument.</x:v>
      </x:c>
      <x:c r="I392" s="174"/>
      <x:c r="J392" s="174" t="str">
        <x:v>A — Core</x:v>
      </x:c>
      <x:c r="K392" s="174" t="str">
        <x:v>IDENTIFIED</x:v>
      </x:c>
      <x:c r="L392" s="174" t="str">
        <x:v>Likelihood of fitness improvements during a standardised physical fitness programme in US Army trainees of different fitness levels.</x:v>
      </x:c>
      <x:c r="M392" s="174"/>
      <x:c r="N392" s="174" t="str">
        <x:v>Pierce, Joseph R Jr; Cohen, B S; Hauret, K G; Sharp, M A; Redmond, J E; Foulis, S A; Jones, B H</x:v>
      </x:c>
      <x:c r="O392" s="176" t="n">
        <x:v>2025</x:v>
      </x:c>
      <x:c r="P392" s="174" t="str">
        <x:v>BMJ military health</x:v>
      </x:c>
      <x:c r="Q392" s="174" t="str">
        <x:v>Journal Article</x:v>
      </x:c>
      <x:c r="R392" s="174" t="str">
        <x:v>Unclear</x:v>
      </x:c>
      <x:c r="S392" s="174" t="str">
        <x:v>Unknown</x:v>
      </x:c>
      <x:c r="T392" s="174" t="str">
        <x:v>eng</x:v>
      </x:c>
      <x:c r="U392" s="174" t="str">
        <x:v>https://pubmed.ncbi.nlm.nih.gov/39537367/</x:v>
      </x:c>
      <x:c r="V392" s="174" t="str">
        <x:v>10.1136/military-2024-002763</x:v>
      </x:c>
      <x:c r="W392" s="175" t="str">
        <x:f>IF(V392="","",LOWER(SUBSTITUTE(SUBSTITUTE(SUBSTITUTE(SUBSTITUTE(TRIM(V392),"https://doi.org/",""),"http://doi.org/",""),"https://dx.doi.org/",""),"doi:","")))</x:f>
        <x:v>10.1136/military-2024-002763</x:v>
      </x:c>
      <x:c r="X392" s="174" t="str">
        <x:v>39537367</x:v>
      </x:c>
      <x:c r="Y392" s="174" t="str"/>
      <x:c r="Z392" s="174"/>
      <x:c r="AA392" s="174" t="str">
        <x:v>PubMed/MEDLINE</x:v>
      </x:c>
      <x:c r="AB392" s="174" t="str">
        <x:v>PUBMED-A-v1.0-2026-08-28</x:v>
      </x:c>
      <x:c r="AC392" s="174" t="str">
        <x:v>SP-PUBMED-A-20260828</x:v>
      </x:c>
      <x:c r="AD392" s="177" t="n">
        <x:v>46262</x:v>
      </x:c>
      <x:c r="AE392" s="177" t="n">
        <x:v>46272</x:v>
      </x:c>
      <x:c r="AF392" s="174" t="str">
        <x:v>YVQ4KLQA</x:v>
      </x:c>
      <x:c r="AG392" s="174"/>
      <x:c r="AH392" s="174" t="str">
        <x:v>Tactical Athlete → Operational Readiness Brazil</x:v>
      </x:c>
      <x:c r="AI392" s="174" t="str">
        <x:v>evidence-family:A</x:v>
      </x:c>
      <x:c r="AJ392" s="174"/>
      <x:c r="AK392" s="175" t="str">
        <x:f>IF(AJ392="","",IF(OR(LOWER(AJ392)="brazil",LOWER(AJ392)="brasil"),"Yes","No"))</x:f>
      </x:c>
      <x:c r="AL392" s="174"/>
      <x:c r="AM392" s="174"/>
      <x:c r="AN392" s="174"/>
      <x:c r="AO392" s="178"/>
      <x:c r="AP392" s="174"/>
      <x:c r="AQ392" s="174"/>
      <x:c r="AR392" s="174"/>
      <x:c r="AS392" s="174"/>
      <x:c r="AT392" s="174"/>
      <x:c r="AU392" s="174"/>
      <x:c r="AV392" s="174"/>
      <x:c r="AW392" s="174"/>
      <x:c r="AX392" s="174"/>
      <x:c r="AY392" s="174"/>
      <x:c r="AZ392" s="174"/>
      <x:c r="BA392" s="174"/>
      <x:c r="BB392" s="174"/>
      <x:c r="BC392" s="174"/>
      <x:c r="BD392" s="174"/>
      <x:c r="BE392" s="174"/>
      <x:c r="BF392" s="174"/>
      <x:c r="BG392" s="174"/>
      <x:c r="BH392" s="174"/>
      <x:c r="BI392" s="174"/>
      <x:c r="BJ392" s="174"/>
      <x:c r="BK392" s="174"/>
      <x:c r="BL392" s="174"/>
      <x:c r="BM392" s="174"/>
      <x:c r="BN392" s="174"/>
      <x:c r="BO392" s="174"/>
      <x:c r="BP392" s="174"/>
      <x:c r="BQ392" s="174"/>
      <x:c r="BR392" s="174"/>
      <x:c r="BS392" s="174"/>
      <x:c r="BT392" s="174"/>
      <x:c r="BU392" s="174"/>
      <x:c r="BV392" s="174"/>
      <x:c r="BW392" s="174"/>
      <x:c r="BX392" s="174"/>
      <x:c r="BY392" s="174"/>
      <x:c r="BZ392" s="174"/>
      <x:c r="CA392" s="174"/>
      <x:c r="CB392" s="174"/>
      <x:c r="CC392" s="174"/>
      <x:c r="CD392" s="174"/>
      <x:c r="CE392" s="174"/>
      <x:c r="CF392" s="174"/>
      <x:c r="CG392" s="174"/>
      <x:c r="CH392" s="174"/>
      <x:c r="CI392" s="179"/>
      <x:c r="CJ392" s="174" t="str">
        <x:v>Pending</x:v>
      </x:c>
      <x:c r="CK392" s="174" t="str">
        <x:v>Yes</x:v>
      </x:c>
      <x:c r="CL392" s="174" t="str">
        <x:v>Yes</x:v>
      </x:c>
      <x:c r="CM392" s="174" t="str">
        <x:v>Clear</x:v>
      </x:c>
      <x:c r="CN392" s="174" t="str">
        <x:v>Verified — clear</x:v>
      </x:c>
      <x:c r="CO392" s="177" t="n">
        <x:v>46272</x:v>
      </x:c>
      <x:c r="CP392" s="174" t="str">
        <x:v>https://pubmed.ncbi.nlm.nih.gov/39537367/</x:v>
      </x:c>
      <x:c r="CQ392" s="174"/>
      <x:c r="CR392" s="174"/>
      <x:c r="CS392" s="174"/>
      <x:c r="CT392" s="174"/>
      <x:c r="CU392" s="176"/>
      <x:c r="CV392" s="176"/>
      <x:c r="CW392" s="176"/>
      <x:c r="CX392" s="176"/>
      <x:c r="CY392" s="176"/>
      <x:c r="CZ392" s="176"/>
      <x:c r="DA392" s="176"/>
      <x:c r="DB392" s="175" t="str">
        <x:f>IF(L392="","",IF(AND(COUNT(CU392:DA392)=7,OR(CU392=0,CU392=1,CU392=2),OR(CV392=0,CV392=1,CV392=2),OR(CW392=0,CW392=1,CW392=2),OR(CX392=0,CX392=1,CX392=2),OR(CY392=0,CY392=1,CY392=2),OR(CZ392=0,CZ392=1,CZ392=2),OR(DA392=0,DA392=1,DA392=2)),SUM(CU392:DA392),""))</x:f>
      </x:c>
      <x:c r="DC392" s="180" t="str">
        <x:f>IF(DB392="","",ROUND(DB392/14*10,1))</x:f>
      </x:c>
      <x:c r="DD392" s="174" t="str">
        <x:v>Pending</x:v>
      </x:c>
      <x:c r="DE392" s="175" t="str">
        <x:f>IF(L392="","",IF(DC392="","Pending",IF(DD392="Yes","CONDITIONAL — safety override",IF(DC392&gt;=8,"HIGH",IF(DC392&gt;=5,"CONDITIONAL","LOW")))))</x:f>
        <x:v>Pending</x:v>
      </x:c>
      <x:c r="DF392" s="174" t="str">
        <x:v>Pending screening and full-text appraisal; no transferability judgment made at identification.</x:v>
      </x:c>
      <x:c r="DG392" s="174"/>
      <x:c r="DH392" s="174"/>
      <x:c r="DI392" s="174"/>
      <x:c r="DJ392" s="174"/>
      <x:c r="DK392" s="174"/>
      <x:c r="DL392" s="174"/>
      <x:c r="DM392" s="174"/>
      <x:c r="DN392" s="174"/>
      <x:c r="DO392" s="174"/>
      <x:c r="DP392" s="174"/>
      <x:c r="DQ392" s="174"/>
      <x:c r="DR392" s="174"/>
      <x:c r="DS392" s="174"/>
      <x:c r="DT392" s="174"/>
      <x:c r="DU392" s="174"/>
      <x:c r="DV392" s="174"/>
      <x:c r="DW392" s="174"/>
      <x:c r="DX392" s="174"/>
      <x:c r="DY392" s="174"/>
      <x:c r="DZ392" s="174" t="str">
        <x:v>Title/abstract screening alone does not establish effectiveness, causality, methodological quality, transferability to Brazilian public safety or an institutional recommendation.</x:v>
      </x:c>
      <x:c r="EA392" s="174" t="str">
        <x:v>Pending</x:v>
      </x:c>
      <x:c r="EB392" s="175" t="str">
        <x:f>IF(L392="","",IF(EC392="READY","Yes","No / Pending"))</x:f>
        <x:v>No / Pending</x:v>
      </x:c>
      <x:c r="EC392" s="174" t="str">
        <x:f>IF(L392="","",IF(OR(ISNUMBER(SEARCH("Retracted Publication",Q392)),CM392="Retracted",CN392="Retracted",CM392="Expression of Concern",CN392="Expression of Concern",F392="Not used",CG392="Critical",CH392="High",CH392="Critical"),"BLOCKED — integrity or use restriction",IF(AND(CJ392="Yes",CK392="Yes",CL392="Yes"),IF(AND(CM392="Clear",CN392="Verified — clear"),IF(AND(AND(LEN(TRIM(CF392))&gt;0,LEFT(LOWER(TRIM(CF392)),7)&lt;&gt;"pending"),OR(CG392="High",CG392="Moderate"),OR(CH392="Low",CH392="Some concerns",CH392="Not applicable")),IF(AND(DD392="No",OR(DE392="HIGH",DE392="CONDITIONAL"),AND(LEN(TRIM(DF392))&gt;0,LEFT(LOWER(TRIM(DF392)),7)&lt;&gt;"pending")),IF(AND(AND(LEN(TRIM(DT392))&gt;0,LEFT(LOWER(TRIM(DT392)),7)&lt;&gt;"pending"),AND(LEN(TRIM(DU392))&gt;0,LEFT(LOWER(TRIM(DU392)),7)&lt;&gt;"pending"),OR(AND(LEN(TRIM(DV392))&gt;0,LEFT(LOWER(TRIM(DV392)),7)&lt;&gt;"pending"),AND(LEN(TRIM(DW392))&gt;0,LEFT(LOWER(TRIM(DW392)),7)&lt;&gt;"pending")),AND(LEN(TRIM(DX392))&gt;0,LEFT(LOWER(TRIM(DX392)),7)&lt;&gt;"pending")),IF(AND(F392="Claim-ready",OR(EA392="Strong",EA392="Moderate"),AND(LEN(TRIM(G392))&gt;0,LEFT(LOWER(TRIM(G392)),7)&lt;&gt;"pending"),G392&lt;&gt;"No substantive use decision is permitted from identification metadata alone.",AND(LEN(TRIM(DZ392))&gt;0,LEFT(LOWER(TRIM(DZ392)),7)&lt;&gt;"pending"),DZ392&lt;&gt;"Identification metadata alone does not permit any substantive scientific, causal, operational, or institutional claim.",AND(LEN(TRIM(EI392))&gt;0,LEFT(LOWER(TRIM(EI392)),7)&lt;&gt;"pending"),ISNUMBER(EH392),EH392&gt;0),"READY","PENDING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392" s="174" t="str">
        <x:v>Pending</x:v>
      </x:c>
      <x:c r="EE392" s="174"/>
      <x:c r="EF392" s="174" t="str">
        <x:v>Pending</x:v>
      </x:c>
      <x:c r="EG392" s="174" t="str">
        <x:v>Pending</x:v>
      </x:c>
      <x:c r="EH392" s="177"/>
      <x:c r="EI392" s="500"/>
      <x:c r="EJ392" s="174"/>
      <x:c r="EK392" s="174" t="str">
        <x:v>Pending</x:v>
      </x:c>
      <x:c r="EL392" s="177" t="n">
        <x:v>46272</x:v>
      </x:c>
      <x:c r="EM392" s="174" t="str">
        <x:v>Production PubMed record imported and reconciled to Zotero item YVQ4KLQA;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392" s="181" t="n">
        <x:f>IF(L392="","",(IF(N392&lt;&gt;"",1,0)+IF(O392&lt;&gt;"",1,0)+IF(AJ392&lt;&gt;"",1,0)+IF(AU392&lt;&gt;"",1,0)+IF(BE392&lt;&gt;"",1,0)+IF(CF392&lt;&gt;"",1,0)+IF(CJ392="Yes",1,0)+IF(CL392="Yes",1,0)+IF(DE392&lt;&gt;"Pending",1,0)+IF(F392&lt;&gt;"",1,0)+IF(DZ392&lt;&gt;"",1,0)+IF(EI392&lt;&gt;"",1,0))/12)</x:f>
        <x:v>0.4166666666666667</x:v>
      </x:c>
    </x:row>
    <x:row r="393">
      <x:c r="A393" s="175" t="str">
        <x:v>EV-0390</x:v>
      </x:c>
      <x:c r="B393" s="174" t="str">
        <x:v>Integrity check</x:v>
      </x:c>
      <x:c r="C393" s="175" t="str">
        <x:f>IF(L393="","",IF(LEFT(EC393,7)="BLOCKED","🔴 Do not use for conclusion",IF(EB393="Yes","🟢 Claim-ready","🟡 Caution / context")))</x:f>
        <x:v>🟡 Caution / context</x:v>
      </x:c>
      <x:c r="D393" s="174" t="str">
        <x:f>IF(L393="","",EC393)</x:f>
        <x:v>PENDING — appropriate appraisal</x:v>
      </x:c>
      <x:c r="E393" s="174" t="str">
        <x:v>P3 — Medium</x:v>
      </x:c>
      <x:c r="F393" s="174" t="str">
        <x:v>Pending</x:v>
      </x:c>
      <x:c r="G393" s="174" t="str">
        <x:v>Title/abstract identify an explicit tactical/public-safety context and readiness domain; retain for full-text assessment.</x:v>
      </x:c>
      <x:c r="H393" s="174" t="str">
        <x:v>Obtain and review lawful full text; confirm human adjudication; then select a design-specific appraisal instrument.</x:v>
      </x:c>
      <x:c r="I393" s="174"/>
      <x:c r="J393" s="174" t="str">
        <x:v>A — Core</x:v>
      </x:c>
      <x:c r="K393" s="174" t="str">
        <x:v>IDENTIFIED</x:v>
      </x:c>
      <x:c r="L393" s="174" t="str">
        <x:v>Decision-making during training of a Swedish navy command and control team: a quantitative study of workload effects.</x:v>
      </x:c>
      <x:c r="M393" s="174"/>
      <x:c r="N393" s="174" t="str">
        <x:v>Hindorf, Marie; Backstrom, Denise; Jonson, Carl-Oscar; Jonsson, Anders; Berggren, Peter</x:v>
      </x:c>
      <x:c r="O393" s="176" t="n">
        <x:v>2025</x:v>
      </x:c>
      <x:c r="P393" s="174" t="str">
        <x:v>Cognitive processing</x:v>
      </x:c>
      <x:c r="Q393" s="174" t="str">
        <x:v>Journal Article</x:v>
      </x:c>
      <x:c r="R393" s="174" t="str">
        <x:v>Unclear</x:v>
      </x:c>
      <x:c r="S393" s="174" t="str">
        <x:v>Unknown</x:v>
      </x:c>
      <x:c r="T393" s="174" t="str">
        <x:v>eng</x:v>
      </x:c>
      <x:c r="U393" s="174" t="str">
        <x:v>https://pubmed.ncbi.nlm.nih.gov/39535672/</x:v>
      </x:c>
      <x:c r="V393" s="174" t="str">
        <x:v>10.1007/s10339-024-01242-9</x:v>
      </x:c>
      <x:c r="W393" s="175" t="str">
        <x:f>IF(V393="","",LOWER(SUBSTITUTE(SUBSTITUTE(SUBSTITUTE(SUBSTITUTE(TRIM(V393),"https://doi.org/",""),"http://doi.org/",""),"https://dx.doi.org/",""),"doi:","")))</x:f>
        <x:v>10.1007/s10339-024-01242-9</x:v>
      </x:c>
      <x:c r="X393" s="174" t="str">
        <x:v>39535672</x:v>
      </x:c>
      <x:c r="Y393" s="174" t="str">
        <x:v>PMC12055869</x:v>
      </x:c>
      <x:c r="Z393" s="174"/>
      <x:c r="AA393" s="174" t="str">
        <x:v>PubMed/MEDLINE</x:v>
      </x:c>
      <x:c r="AB393" s="174" t="str">
        <x:v>PUBMED-A-v1.0-2026-08-28</x:v>
      </x:c>
      <x:c r="AC393" s="174" t="str">
        <x:v>SP-PUBMED-A-20260828</x:v>
      </x:c>
      <x:c r="AD393" s="177" t="n">
        <x:v>46262</x:v>
      </x:c>
      <x:c r="AE393" s="177" t="n">
        <x:v>46272</x:v>
      </x:c>
      <x:c r="AF393" s="174" t="str">
        <x:v>E36N73VA</x:v>
      </x:c>
      <x:c r="AG393" s="174"/>
      <x:c r="AH393" s="174" t="str">
        <x:v>Tactical Athlete → Operational Readiness Brazil</x:v>
      </x:c>
      <x:c r="AI393" s="174" t="str">
        <x:v>evidence-family:A</x:v>
      </x:c>
      <x:c r="AJ393" s="174"/>
      <x:c r="AK393" s="175" t="str">
        <x:f>IF(AJ393="","",IF(OR(LOWER(AJ393)="brazil",LOWER(AJ393)="brasil"),"Yes","No"))</x:f>
      </x:c>
      <x:c r="AL393" s="174"/>
      <x:c r="AM393" s="174"/>
      <x:c r="AN393" s="174"/>
      <x:c r="AO393" s="178"/>
      <x:c r="AP393" s="174"/>
      <x:c r="AQ393" s="174"/>
      <x:c r="AR393" s="174"/>
      <x:c r="AS393" s="174"/>
      <x:c r="AT393" s="174"/>
      <x:c r="AU393" s="174"/>
      <x:c r="AV393" s="174"/>
      <x:c r="AW393" s="174"/>
      <x:c r="AX393" s="174"/>
      <x:c r="AY393" s="174"/>
      <x:c r="AZ393" s="174"/>
      <x:c r="BA393" s="174"/>
      <x:c r="BB393" s="174"/>
      <x:c r="BC393" s="174"/>
      <x:c r="BD393" s="174"/>
      <x:c r="BE393" s="174"/>
      <x:c r="BF393" s="174"/>
      <x:c r="BG393" s="174"/>
      <x:c r="BH393" s="174"/>
      <x:c r="BI393" s="174"/>
      <x:c r="BJ393" s="174"/>
      <x:c r="BK393" s="174"/>
      <x:c r="BL393" s="174"/>
      <x:c r="BM393" s="174"/>
      <x:c r="BN393" s="174"/>
      <x:c r="BO393" s="174"/>
      <x:c r="BP393" s="174"/>
      <x:c r="BQ393" s="174"/>
      <x:c r="BR393" s="174"/>
      <x:c r="BS393" s="174"/>
      <x:c r="BT393" s="174"/>
      <x:c r="BU393" s="174"/>
      <x:c r="BV393" s="174"/>
      <x:c r="BW393" s="174"/>
      <x:c r="BX393" s="174"/>
      <x:c r="BY393" s="174"/>
      <x:c r="BZ393" s="174"/>
      <x:c r="CA393" s="174"/>
      <x:c r="CB393" s="174"/>
      <x:c r="CC393" s="174"/>
      <x:c r="CD393" s="174"/>
      <x:c r="CE393" s="174"/>
      <x:c r="CF393" s="174"/>
      <x:c r="CG393" s="174"/>
      <x:c r="CH393" s="174"/>
      <x:c r="CI393" s="179"/>
      <x:c r="CJ393" s="174" t="str">
        <x:v>Yes</x:v>
      </x:c>
      <x:c r="CK393" s="174" t="str">
        <x:v>Yes</x:v>
      </x:c>
      <x:c r="CL393" s="174" t="str">
        <x:v>Yes</x:v>
      </x:c>
      <x:c r="CM393" s="174" t="str">
        <x:v>Clear</x:v>
      </x:c>
      <x:c r="CN393" s="174" t="str">
        <x:v>Verified — clear</x:v>
      </x:c>
      <x:c r="CO393" s="177" t="n">
        <x:v>46272</x:v>
      </x:c>
      <x:c r="CP393" s="174" t="str">
        <x:v>https://pubmed.ncbi.nlm.nih.gov/39535672/</x:v>
      </x:c>
      <x:c r="CQ393" s="174"/>
      <x:c r="CR393" s="174"/>
      <x:c r="CS393" s="174"/>
      <x:c r="CT393" s="174"/>
      <x:c r="CU393" s="176"/>
      <x:c r="CV393" s="176"/>
      <x:c r="CW393" s="176"/>
      <x:c r="CX393" s="176"/>
      <x:c r="CY393" s="176"/>
      <x:c r="CZ393" s="176"/>
      <x:c r="DA393" s="176"/>
      <x:c r="DB393" s="175" t="str">
        <x:f>IF(L393="","",IF(AND(COUNT(CU393:DA393)=7,OR(CU393=0,CU393=1,CU393=2),OR(CV393=0,CV393=1,CV393=2),OR(CW393=0,CW393=1,CW393=2),OR(CX393=0,CX393=1,CX393=2),OR(CY393=0,CY393=1,CY393=2),OR(CZ393=0,CZ393=1,CZ393=2),OR(DA393=0,DA393=1,DA393=2)),SUM(CU393:DA393),""))</x:f>
      </x:c>
      <x:c r="DC393" s="180" t="str">
        <x:f>IF(DB393="","",ROUND(DB393/14*10,1))</x:f>
      </x:c>
      <x:c r="DD393" s="174" t="str">
        <x:v>Pending</x:v>
      </x:c>
      <x:c r="DE393" s="175" t="str">
        <x:f>IF(L393="","",IF(DC393="","Pending",IF(DD393="Yes","CONDITIONAL — safety override",IF(DC393&gt;=8,"HIGH",IF(DC393&gt;=5,"CONDITIONAL","LOW")))))</x:f>
        <x:v>Pending</x:v>
      </x:c>
      <x:c r="DF393" s="174" t="str">
        <x:v>Pending screening and full-text appraisal; no transferability judgment made at identification.</x:v>
      </x:c>
      <x:c r="DG393" s="174"/>
      <x:c r="DH393" s="174"/>
      <x:c r="DI393" s="174"/>
      <x:c r="DJ393" s="174"/>
      <x:c r="DK393" s="174"/>
      <x:c r="DL393" s="174"/>
      <x:c r="DM393" s="174"/>
      <x:c r="DN393" s="174"/>
      <x:c r="DO393" s="174"/>
      <x:c r="DP393" s="174"/>
      <x:c r="DQ393" s="174"/>
      <x:c r="DR393" s="174"/>
      <x:c r="DS393" s="174"/>
      <x:c r="DT393" s="174"/>
      <x:c r="DU393" s="174"/>
      <x:c r="DV393" s="174"/>
      <x:c r="DW393" s="174"/>
      <x:c r="DX393" s="174"/>
      <x:c r="DY393" s="174"/>
      <x:c r="DZ393" s="174" t="str">
        <x:v>Title/abstract screening alone does not establish effectiveness, causality, methodological quality, transferability to Brazilian public safety or an institutional recommendation.</x:v>
      </x:c>
      <x:c r="EA393" s="174" t="str">
        <x:v>Pending</x:v>
      </x:c>
      <x:c r="EB393" s="175" t="str">
        <x:f>IF(L393="","",IF(EC393="READY","Yes","No / Pending"))</x:f>
        <x:v>No / Pending</x:v>
      </x:c>
      <x:c r="EC393" s="174" t="str">
        <x:f>IF(L393="","",IF(OR(ISNUMBER(SEARCH("Retracted Publication",Q393)),CM393="Retracted",CN393="Retracted",CM393="Expression of Concern",CN393="Expression of Concern",F393="Not used",CG393="Critical",CH393="High",CH393="Critical"),"BLOCKED — integrity or use restriction",IF(AND(CJ393="Yes",CK393="Yes",CL393="Yes"),IF(AND(CM393="Clear",CN393="Verified — clear"),IF(AND(AND(LEN(TRIM(CF393))&gt;0,LEFT(LOWER(TRIM(CF393)),7)&lt;&gt;"pending"),OR(CG393="High",CG393="Moderate"),OR(CH393="Low",CH393="Some concerns",CH393="Not applicable")),IF(AND(DD393="No",OR(DE393="HIGH",DE393="CONDITIONAL"),AND(LEN(TRIM(DF393))&gt;0,LEFT(LOWER(TRIM(DF393)),7)&lt;&gt;"pending")),IF(AND(AND(LEN(TRIM(DT393))&gt;0,LEFT(LOWER(TRIM(DT393)),7)&lt;&gt;"pending"),AND(LEN(TRIM(DU393))&gt;0,LEFT(LOWER(TRIM(DU393)),7)&lt;&gt;"pending"),OR(AND(LEN(TRIM(DV393))&gt;0,LEFT(LOWER(TRIM(DV393)),7)&lt;&gt;"pending"),AND(LEN(TRIM(DW393))&gt;0,LEFT(LOWER(TRIM(DW393)),7)&lt;&gt;"pending")),AND(LEN(TRIM(DX393))&gt;0,LEFT(LOWER(TRIM(DX393)),7)&lt;&gt;"pending")),IF(AND(F393="Claim-ready",OR(EA393="Strong",EA393="Moderate"),AND(LEN(TRIM(G393))&gt;0,LEFT(LOWER(TRIM(G393)),7)&lt;&gt;"pending"),G393&lt;&gt;"No substantive use decision is permitted from identification metadata alone.",AND(LEN(TRIM(DZ393))&gt;0,LEFT(LOWER(TRIM(DZ393)),7)&lt;&gt;"pending"),DZ393&lt;&gt;"Identification metadata alone does not permit any substantive scientific, causal, operational, or institutional claim.",AND(LEN(TRIM(EI393))&gt;0,LEFT(LOWER(TRIM(EI393)),7)&lt;&gt;"pending"),ISNUMBER(EH393),EH393&gt;0),"READY","PENDING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3" s="174" t="str">
        <x:v>Pending</x:v>
      </x:c>
      <x:c r="EE393" s="174"/>
      <x:c r="EF393" s="174" t="str">
        <x:v>Pending</x:v>
      </x:c>
      <x:c r="EG393" s="174" t="str">
        <x:v>Pending</x:v>
      </x:c>
      <x:c r="EH393" s="177"/>
      <x:c r="EI393" s="500"/>
      <x:c r="EJ393" s="174"/>
      <x:c r="EK393" s="174" t="str">
        <x:v>Pending</x:v>
      </x:c>
      <x:c r="EL393" s="177" t="n">
        <x:v>46272</x:v>
      </x:c>
      <x:c r="EM393" s="174" t="str">
        <x:v>Production PubMed record imported and reconciled to Zotero item E36N73VA;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3" s="181" t="n">
        <x:f>IF(L393="","",(IF(N393&lt;&gt;"",1,0)+IF(O393&lt;&gt;"",1,0)+IF(AJ393&lt;&gt;"",1,0)+IF(AU393&lt;&gt;"",1,0)+IF(BE393&lt;&gt;"",1,0)+IF(CF393&lt;&gt;"",1,0)+IF(CJ393="Yes",1,0)+IF(CL393="Yes",1,0)+IF(DE393&lt;&gt;"Pending",1,0)+IF(F393&lt;&gt;"",1,0)+IF(DZ393&lt;&gt;"",1,0)+IF(EI393&lt;&gt;"",1,0))/12)</x:f>
        <x:v>0.5</x:v>
      </x:c>
    </x:row>
    <x:row r="394">
      <x:c r="A394" s="175" t="str">
        <x:v>EV-0391</x:v>
      </x:c>
      <x:c r="B394" s="174" t="str">
        <x:v>Integrity check</x:v>
      </x:c>
      <x:c r="C394" s="175" t="str">
        <x:f>IF(L394="","",IF(LEFT(EC394,7)="BLOCKED","🔴 Do not use for conclusion",IF(EB394="Yes","🟢 Claim-ready","🟡 Caution / context")))</x:f>
        <x:v>🟡 Caution / context</x:v>
      </x:c>
      <x:c r="D394" s="174" t="str">
        <x:f>IF(L394="","",EC394)</x:f>
        <x:v>PENDING — appropriate appraisal</x:v>
      </x:c>
      <x:c r="E394" s="174" t="str">
        <x:v>P3 — Medium</x:v>
      </x:c>
      <x:c r="F394" s="174" t="str">
        <x:v>Pending</x:v>
      </x:c>
      <x:c r="G394" s="174" t="str">
        <x:v>Title/abstract identify an explicit tactical/public-safety context and readiness domain; retain for full-text assessment.</x:v>
      </x:c>
      <x:c r="H394" s="174" t="str">
        <x:v>Obtain and review lawful full text; confirm human adjudication; then select a design-specific appraisal instrument.</x:v>
      </x:c>
      <x:c r="I394" s="174"/>
      <x:c r="J394" s="174" t="str">
        <x:v>A — Core</x:v>
      </x:c>
      <x:c r="K394" s="174" t="str">
        <x:v>IDENTIFIED</x:v>
      </x:c>
      <x:c r="L394" s="174" t="str">
        <x:v>Etiology and Epidemiology of Travelers' Diarrhea among US Military and Adult Travelers, 2018-2023.</x:v>
      </x:c>
      <x:c r="M394" s="174"/>
      <x:c r="N394" s="174" t="str">
        <x:v>Anderson, Melissa S; Mahugu, Evelyn W; Ashbaugh, Hayley R; Wellbrock, Aaron G; Nozadze, Maia; Shrestha, Sanjaya K; Soto, Giselle M; Nada, Rania A; Pandey, Prativa; Esona, Mathew D; Crouch, Daniel J; Hartman-Lane, Michelle; Smith, Hunter J</x:v>
      </x:c>
      <x:c r="O394" s="176" t="n">
        <x:v>2024</x:v>
      </x:c>
      <x:c r="P394" s="174" t="str">
        <x:v>Emerging infectious diseases</x:v>
      </x:c>
      <x:c r="Q394" s="174" t="str">
        <x:v>Journal Article</x:v>
      </x:c>
      <x:c r="R394" s="174" t="str">
        <x:v>Unclear</x:v>
      </x:c>
      <x:c r="S394" s="174" t="str">
        <x:v>Unknown</x:v>
      </x:c>
      <x:c r="T394" s="174" t="str">
        <x:v>eng</x:v>
      </x:c>
      <x:c r="U394" s="174" t="str">
        <x:v>https://pubmed.ncbi.nlm.nih.gov/39530798/</x:v>
      </x:c>
      <x:c r="V394" s="174" t="str">
        <x:v>10.3201/eid3014.240308</x:v>
      </x:c>
      <x:c r="W394" s="175" t="str">
        <x:f>IF(V394="","",LOWER(SUBSTITUTE(SUBSTITUTE(SUBSTITUTE(SUBSTITUTE(TRIM(V394),"https://doi.org/",""),"http://doi.org/",""),"https://dx.doi.org/",""),"doi:","")))</x:f>
        <x:v>10.3201/eid3014.240308</x:v>
      </x:c>
      <x:c r="X394" s="174" t="str">
        <x:v>39530798</x:v>
      </x:c>
      <x:c r="Y394" s="174" t="str">
        <x:v>PMC11559568</x:v>
      </x:c>
      <x:c r="Z394" s="174"/>
      <x:c r="AA394" s="174" t="str">
        <x:v>PubMed/MEDLINE</x:v>
      </x:c>
      <x:c r="AB394" s="174" t="str">
        <x:v>PUBMED-A-v1.0-2026-08-28</x:v>
      </x:c>
      <x:c r="AC394" s="174" t="str">
        <x:v>SP-PUBMED-A-20260828</x:v>
      </x:c>
      <x:c r="AD394" s="177" t="n">
        <x:v>46262</x:v>
      </x:c>
      <x:c r="AE394" s="177" t="n">
        <x:v>46272</x:v>
      </x:c>
      <x:c r="AF394" s="174" t="str">
        <x:v>AKYXPS5U</x:v>
      </x:c>
      <x:c r="AG394" s="174"/>
      <x:c r="AH394" s="174" t="str">
        <x:v>Tactical Athlete → Operational Readiness Brazil</x:v>
      </x:c>
      <x:c r="AI394" s="174" t="str">
        <x:v>evidence-family:A</x:v>
      </x:c>
      <x:c r="AJ394" s="174"/>
      <x:c r="AK394" s="175" t="str">
        <x:f>IF(AJ394="","",IF(OR(LOWER(AJ394)="brazil",LOWER(AJ394)="brasil"),"Yes","No"))</x:f>
      </x:c>
      <x:c r="AL394" s="174"/>
      <x:c r="AM394" s="174"/>
      <x:c r="AN394" s="174"/>
      <x:c r="AO394" s="178"/>
      <x:c r="AP394" s="174"/>
      <x:c r="AQ394" s="174"/>
      <x:c r="AR394" s="174"/>
      <x:c r="AS394" s="174"/>
      <x:c r="AT394" s="174"/>
      <x:c r="AU394" s="174"/>
      <x:c r="AV394" s="174"/>
      <x:c r="AW394" s="174"/>
      <x:c r="AX394" s="174"/>
      <x:c r="AY394" s="174"/>
      <x:c r="AZ394" s="174"/>
      <x:c r="BA394" s="174"/>
      <x:c r="BB394" s="174"/>
      <x:c r="BC394" s="174"/>
      <x:c r="BD394" s="174"/>
      <x:c r="BE394" s="174"/>
      <x:c r="BF394" s="174"/>
      <x:c r="BG394" s="174"/>
      <x:c r="BH394" s="174"/>
      <x:c r="BI394" s="174"/>
      <x:c r="BJ394" s="174"/>
      <x:c r="BK394" s="174"/>
      <x:c r="BL394" s="174"/>
      <x:c r="BM394" s="174"/>
      <x:c r="BN394" s="174"/>
      <x:c r="BO394" s="174"/>
      <x:c r="BP394" s="174"/>
      <x:c r="BQ394" s="174"/>
      <x:c r="BR394" s="174"/>
      <x:c r="BS394" s="174"/>
      <x:c r="BT394" s="174"/>
      <x:c r="BU394" s="174"/>
      <x:c r="BV394" s="174"/>
      <x:c r="BW394" s="174"/>
      <x:c r="BX394" s="174"/>
      <x:c r="BY394" s="174"/>
      <x:c r="BZ394" s="174"/>
      <x:c r="CA394" s="174"/>
      <x:c r="CB394" s="174"/>
      <x:c r="CC394" s="174"/>
      <x:c r="CD394" s="174"/>
      <x:c r="CE394" s="174"/>
      <x:c r="CF394" s="174"/>
      <x:c r="CG394" s="174"/>
      <x:c r="CH394" s="174"/>
      <x:c r="CI394" s="179"/>
      <x:c r="CJ394" s="174" t="str">
        <x:v>Yes</x:v>
      </x:c>
      <x:c r="CK394" s="174" t="str">
        <x:v>Yes</x:v>
      </x:c>
      <x:c r="CL394" s="174" t="str">
        <x:v>Yes</x:v>
      </x:c>
      <x:c r="CM394" s="174" t="str">
        <x:v>Clear</x:v>
      </x:c>
      <x:c r="CN394" s="174" t="str">
        <x:v>Verified — clear</x:v>
      </x:c>
      <x:c r="CO394" s="177" t="n">
        <x:v>46272</x:v>
      </x:c>
      <x:c r="CP394" s="174" t="str">
        <x:v>https://pubmed.ncbi.nlm.nih.gov/39530798/</x:v>
      </x:c>
      <x:c r="CQ394" s="174"/>
      <x:c r="CR394" s="174"/>
      <x:c r="CS394" s="174"/>
      <x:c r="CT394" s="174"/>
      <x:c r="CU394" s="176"/>
      <x:c r="CV394" s="176"/>
      <x:c r="CW394" s="176"/>
      <x:c r="CX394" s="176"/>
      <x:c r="CY394" s="176"/>
      <x:c r="CZ394" s="176"/>
      <x:c r="DA394" s="176"/>
      <x:c r="DB394" s="175" t="str">
        <x:f>IF(L394="","",IF(AND(COUNT(CU394:DA394)=7,OR(CU394=0,CU394=1,CU394=2),OR(CV394=0,CV394=1,CV394=2),OR(CW394=0,CW394=1,CW394=2),OR(CX394=0,CX394=1,CX394=2),OR(CY394=0,CY394=1,CY394=2),OR(CZ394=0,CZ394=1,CZ394=2),OR(DA394=0,DA394=1,DA394=2)),SUM(CU394:DA394),""))</x:f>
      </x:c>
      <x:c r="DC394" s="180" t="str">
        <x:f>IF(DB394="","",ROUND(DB394/14*10,1))</x:f>
      </x:c>
      <x:c r="DD394" s="174" t="str">
        <x:v>Pending</x:v>
      </x:c>
      <x:c r="DE394" s="175" t="str">
        <x:f>IF(L394="","",IF(DC394="","Pending",IF(DD394="Yes","CONDITIONAL — safety override",IF(DC394&gt;=8,"HIGH",IF(DC394&gt;=5,"CONDITIONAL","LOW")))))</x:f>
        <x:v>Pending</x:v>
      </x:c>
      <x:c r="DF394" s="174" t="str">
        <x:v>Pending screening and full-text appraisal; no transferability judgment made at identification.</x:v>
      </x:c>
      <x:c r="DG394" s="174"/>
      <x:c r="DH394" s="174"/>
      <x:c r="DI394" s="174"/>
      <x:c r="DJ394" s="174"/>
      <x:c r="DK394" s="174"/>
      <x:c r="DL394" s="174"/>
      <x:c r="DM394" s="174"/>
      <x:c r="DN394" s="174"/>
      <x:c r="DO394" s="174"/>
      <x:c r="DP394" s="174"/>
      <x:c r="DQ394" s="174"/>
      <x:c r="DR394" s="174"/>
      <x:c r="DS394" s="174"/>
      <x:c r="DT394" s="174"/>
      <x:c r="DU394" s="174"/>
      <x:c r="DV394" s="174"/>
      <x:c r="DW394" s="174"/>
      <x:c r="DX394" s="174"/>
      <x:c r="DY394" s="174"/>
      <x:c r="DZ394" s="174" t="str">
        <x:v>Title/abstract screening alone does not establish effectiveness, causality, methodological quality, transferability to Brazilian public safety or an institutional recommendation.</x:v>
      </x:c>
      <x:c r="EA394" s="174" t="str">
        <x:v>Pending</x:v>
      </x:c>
      <x:c r="EB394" s="175" t="str">
        <x:f>IF(L394="","",IF(EC394="READY","Yes","No / Pending"))</x:f>
        <x:v>No / Pending</x:v>
      </x:c>
      <x:c r="EC394" s="174" t="str">
        <x:f>IF(L394="","",IF(OR(ISNUMBER(SEARCH("Retracted Publication",Q394)),CM394="Retracted",CN394="Retracted",CM394="Expression of Concern",CN394="Expression of Concern",F394="Not used",CG394="Critical",CH394="High",CH394="Critical"),"BLOCKED — integrity or use restriction",IF(AND(CJ394="Yes",CK394="Yes",CL394="Yes"),IF(AND(CM394="Clear",CN394="Verified — clear"),IF(AND(AND(LEN(TRIM(CF394))&gt;0,LEFT(LOWER(TRIM(CF394)),7)&lt;&gt;"pending"),OR(CG394="High",CG394="Moderate"),OR(CH394="Low",CH394="Some concerns",CH394="Not applicable")),IF(AND(DD394="No",OR(DE394="HIGH",DE394="CONDITIONAL"),AND(LEN(TRIM(DF394))&gt;0,LEFT(LOWER(TRIM(DF394)),7)&lt;&gt;"pending")),IF(AND(AND(LEN(TRIM(DT394))&gt;0,LEFT(LOWER(TRIM(DT394)),7)&lt;&gt;"pending"),AND(LEN(TRIM(DU394))&gt;0,LEFT(LOWER(TRIM(DU394)),7)&lt;&gt;"pending"),OR(AND(LEN(TRIM(DV394))&gt;0,LEFT(LOWER(TRIM(DV394)),7)&lt;&gt;"pending"),AND(LEN(TRIM(DW394))&gt;0,LEFT(LOWER(TRIM(DW394)),7)&lt;&gt;"pending")),AND(LEN(TRIM(DX394))&gt;0,LEFT(LOWER(TRIM(DX394)),7)&lt;&gt;"pending")),IF(AND(F394="Claim-ready",OR(EA394="Strong",EA394="Moderate"),AND(LEN(TRIM(G394))&gt;0,LEFT(LOWER(TRIM(G394)),7)&lt;&gt;"pending"),G394&lt;&gt;"No substantive use decision is permitted from identification metadata alone.",AND(LEN(TRIM(DZ394))&gt;0,LEFT(LOWER(TRIM(DZ394)),7)&lt;&gt;"pending"),DZ394&lt;&gt;"Identification metadata alone does not permit any substantive scientific, causal, operational, or institutional claim.",AND(LEN(TRIM(EI394))&gt;0,LEFT(LOWER(TRIM(EI394)),7)&lt;&gt;"pending"),ISNUMBER(EH394),EH394&gt;0),"READY","PENDING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4" s="174" t="str">
        <x:v>Pending</x:v>
      </x:c>
      <x:c r="EE394" s="174"/>
      <x:c r="EF394" s="174" t="str">
        <x:v>Pending</x:v>
      </x:c>
      <x:c r="EG394" s="174" t="str">
        <x:v>Pending</x:v>
      </x:c>
      <x:c r="EH394" s="177"/>
      <x:c r="EI394" s="500"/>
      <x:c r="EJ394" s="174"/>
      <x:c r="EK394" s="174" t="str">
        <x:v>Pending</x:v>
      </x:c>
      <x:c r="EL394" s="177" t="n">
        <x:v>46272</x:v>
      </x:c>
      <x:c r="EM394" s="174" t="str">
        <x:v>Production PubMed record imported and reconciled to Zotero item AKYXPS5U;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4" s="181" t="n">
        <x:f>IF(L394="","",(IF(N394&lt;&gt;"",1,0)+IF(O394&lt;&gt;"",1,0)+IF(AJ394&lt;&gt;"",1,0)+IF(AU394&lt;&gt;"",1,0)+IF(BE394&lt;&gt;"",1,0)+IF(CF394&lt;&gt;"",1,0)+IF(CJ394="Yes",1,0)+IF(CL394="Yes",1,0)+IF(DE394&lt;&gt;"Pending",1,0)+IF(F394&lt;&gt;"",1,0)+IF(DZ394&lt;&gt;"",1,0)+IF(EI394&lt;&gt;"",1,0))/12)</x:f>
        <x:v>0.5</x:v>
      </x:c>
    </x:row>
    <x:row r="395">
      <x:c r="A395" s="175" t="str">
        <x:v>EV-0392</x:v>
      </x:c>
      <x:c r="B395" s="174" t="str">
        <x:v>Integrity check</x:v>
      </x:c>
      <x:c r="C395" s="175" t="str">
        <x:f>IF(L395="","",IF(LEFT(EC395,7)="BLOCKED","🔴 Do not use for conclusion",IF(EB395="Yes","🟢 Claim-ready","🟡 Caution / context")))</x:f>
        <x:v>🟡 Caution / context</x:v>
      </x:c>
      <x:c r="D395" s="174" t="str">
        <x:f>IF(L395="","",EC395)</x:f>
        <x:v>PENDING — appropriate appraisal</x:v>
      </x:c>
      <x:c r="E395" s="174" t="str">
        <x:v>P3 — Medium</x:v>
      </x:c>
      <x:c r="F395" s="174" t="str">
        <x:v>Pending</x:v>
      </x:c>
      <x:c r="G395" s="174" t="str">
        <x:v>A potentially relevant concept is present, but direct applicability is ambiguous at title/abstract level.</x:v>
      </x:c>
      <x:c r="H395" s="174" t="str">
        <x:v>Human title/abstract adjudication; retrieve full text if relevance remains plausible.</x:v>
      </x:c>
      <x:c r="I395" s="174"/>
      <x:c r="J395" s="174" t="str">
        <x:v>C — Implementation Science</x:v>
      </x:c>
      <x:c r="K395" s="174" t="str">
        <x:v>IDENTIFIED</x:v>
      </x:c>
      <x:c r="L395" s="174" t="str">
        <x:v>Screening, brief intervention, and referral to treatment for pain management for veterans separating from military service: study protocol of a hybrid type 2 study testing implementation facilitation versus training-as-usual.</x:v>
      </x:c>
      <x:c r="M395" s="174"/>
      <x:c r="N395" s="174" t="str">
        <x:v>Sellinger, John J; Rosen, Marc I; Lazar, Christina M; Gilstad-Hayden, Kathryn; Dziura, James; Li, Fang-Yong; Mattocks, Kristin; Weede, Adrienne; Sullivan-Tibbs, Michael; Rose, Liam; Garcia Vassallo, Gabriela; Manhapra, Ajay; Turner, Amos; Vogt, Dawne; Woodward, Eva N; Hartmann, Christine W; Haskell, Sally G; Mohammad, Amir; Martino, Steve</x:v>
      </x:c>
      <x:c r="O395" s="176" t="n">
        <x:v>2024</x:v>
      </x:c>
      <x:c r="P395" s="174" t="str">
        <x:v>Pain medicine (Malden, Mass.)</x:v>
      </x:c>
      <x:c r="Q395" s="174" t="str">
        <x:v>Clinical Trial Protocol; Journal Article; Research Support, N.I.H., Extramural</x:v>
      </x:c>
      <x:c r="R395" s="174" t="str">
        <x:v>Unclear</x:v>
      </x:c>
      <x:c r="S395" s="174" t="str">
        <x:v>Unknown</x:v>
      </x:c>
      <x:c r="T395" s="174" t="str">
        <x:v>eng</x:v>
      </x:c>
      <x:c r="U395" s="174" t="str">
        <x:v>https://pubmed.ncbi.nlm.nih.gov/39514877/</x:v>
      </x:c>
      <x:c r="V395" s="174" t="str">
        <x:v>10.1093/pm/pnae062</x:v>
      </x:c>
      <x:c r="W395" s="175" t="str">
        <x:f>IF(V395="","",LOWER(SUBSTITUTE(SUBSTITUTE(SUBSTITUTE(SUBSTITUTE(TRIM(V395),"https://doi.org/",""),"http://doi.org/",""),"https://dx.doi.org/",""),"doi:","")))</x:f>
        <x:v>10.1093/pm/pnae062</x:v>
      </x:c>
      <x:c r="X395" s="174" t="str">
        <x:v>39514877</x:v>
      </x:c>
      <x:c r="Y395" s="174" t="str">
        <x:v>PMC13396797</x:v>
      </x:c>
      <x:c r="Z395" s="174"/>
      <x:c r="AA395" s="174" t="str">
        <x:v>PubMed/MEDLINE</x:v>
      </x:c>
      <x:c r="AB395" s="174" t="str">
        <x:v>PUBMED-C-v1.0-2026-08-28</x:v>
      </x:c>
      <x:c r="AC395" s="174" t="str">
        <x:v>SP-PUBMED-C-20260828</x:v>
      </x:c>
      <x:c r="AD395" s="177" t="n">
        <x:v>46262</x:v>
      </x:c>
      <x:c r="AE395" s="177" t="n">
        <x:v>46272</x:v>
      </x:c>
      <x:c r="AF395" s="174" t="str">
        <x:v>SNY8RLQM</x:v>
      </x:c>
      <x:c r="AG395" s="174"/>
      <x:c r="AH395" s="174" t="str">
        <x:v>Tactical Athlete → Operational Readiness Brazil</x:v>
      </x:c>
      <x:c r="AI395" s="174" t="str">
        <x:v>evidence-family:C</x:v>
      </x:c>
      <x:c r="AJ395" s="174"/>
      <x:c r="AK395" s="175" t="str">
        <x:f>IF(AJ395="","",IF(OR(LOWER(AJ395)="brazil",LOWER(AJ395)="brasil"),"Yes","No"))</x:f>
      </x:c>
      <x:c r="AL395" s="174"/>
      <x:c r="AM395" s="174"/>
      <x:c r="AN395" s="174"/>
      <x:c r="AO395" s="178"/>
      <x:c r="AP395" s="174"/>
      <x:c r="AQ395" s="174"/>
      <x:c r="AR395" s="174"/>
      <x:c r="AS395" s="174"/>
      <x:c r="AT395" s="174"/>
      <x:c r="AU395" s="174"/>
      <x:c r="AV395" s="174"/>
      <x:c r="AW395" s="174"/>
      <x:c r="AX395" s="174"/>
      <x:c r="AY395" s="174"/>
      <x:c r="AZ395" s="174"/>
      <x:c r="BA395" s="174"/>
      <x:c r="BB395" s="174"/>
      <x:c r="BC395" s="174"/>
      <x:c r="BD395" s="174"/>
      <x:c r="BE395" s="174"/>
      <x:c r="BF395" s="174"/>
      <x:c r="BG395" s="174"/>
      <x:c r="BH395" s="174"/>
      <x:c r="BI395" s="174"/>
      <x:c r="BJ395" s="174"/>
      <x:c r="BK395" s="174"/>
      <x:c r="BL395" s="174"/>
      <x:c r="BM395" s="174"/>
      <x:c r="BN395" s="174"/>
      <x:c r="BO395" s="174"/>
      <x:c r="BP395" s="174"/>
      <x:c r="BQ395" s="174"/>
      <x:c r="BR395" s="174"/>
      <x:c r="BS395" s="174"/>
      <x:c r="BT395" s="174"/>
      <x:c r="BU395" s="174"/>
      <x:c r="BV395" s="174"/>
      <x:c r="BW395" s="174"/>
      <x:c r="BX395" s="174"/>
      <x:c r="BY395" s="174"/>
      <x:c r="BZ395" s="174"/>
      <x:c r="CA395" s="174"/>
      <x:c r="CB395" s="174"/>
      <x:c r="CC395" s="174"/>
      <x:c r="CD395" s="174"/>
      <x:c r="CE395" s="174"/>
      <x:c r="CF395" s="174"/>
      <x:c r="CG395" s="174"/>
      <x:c r="CH395" s="174"/>
      <x:c r="CI395" s="179"/>
      <x:c r="CJ395" s="174" t="str">
        <x:v>Yes</x:v>
      </x:c>
      <x:c r="CK395" s="174" t="str">
        <x:v>Yes</x:v>
      </x:c>
      <x:c r="CL395" s="174" t="str">
        <x:v>Yes</x:v>
      </x:c>
      <x:c r="CM395" s="174" t="str">
        <x:v>Clear</x:v>
      </x:c>
      <x:c r="CN395" s="174" t="str">
        <x:v>Verified — clear</x:v>
      </x:c>
      <x:c r="CO395" s="177" t="n">
        <x:v>46272</x:v>
      </x:c>
      <x:c r="CP395" s="174" t="str">
        <x:v>https://pubmed.ncbi.nlm.nih.gov/39514877/</x:v>
      </x:c>
      <x:c r="CQ395" s="174"/>
      <x:c r="CR395" s="174"/>
      <x:c r="CS395" s="174"/>
      <x:c r="CT395" s="174"/>
      <x:c r="CU395" s="176"/>
      <x:c r="CV395" s="176"/>
      <x:c r="CW395" s="176"/>
      <x:c r="CX395" s="176"/>
      <x:c r="CY395" s="176"/>
      <x:c r="CZ395" s="176"/>
      <x:c r="DA395" s="176"/>
      <x:c r="DB395" s="175" t="str">
        <x:f>IF(L395="","",IF(AND(COUNT(CU395:DA395)=7,OR(CU395=0,CU395=1,CU395=2),OR(CV395=0,CV395=1,CV395=2),OR(CW395=0,CW395=1,CW395=2),OR(CX395=0,CX395=1,CX395=2),OR(CY395=0,CY395=1,CY395=2),OR(CZ395=0,CZ395=1,CZ395=2),OR(DA395=0,DA395=1,DA395=2)),SUM(CU395:DA395),""))</x:f>
      </x:c>
      <x:c r="DC395" s="180" t="str">
        <x:f>IF(DB395="","",ROUND(DB395/14*10,1))</x:f>
      </x:c>
      <x:c r="DD395" s="174" t="str">
        <x:v>Pending</x:v>
      </x:c>
      <x:c r="DE395" s="175" t="str">
        <x:f>IF(L395="","",IF(DC395="","Pending",IF(DD395="Yes","CONDITIONAL — safety override",IF(DC395&gt;=8,"HIGH",IF(DC395&gt;=5,"CONDITIONAL","LOW")))))</x:f>
        <x:v>Pending</x:v>
      </x:c>
      <x:c r="DF395" s="174" t="str">
        <x:v>Pending screening and full-text appraisal; no transferability judgment made at identification.</x:v>
      </x:c>
      <x:c r="DG395" s="174"/>
      <x:c r="DH395" s="174"/>
      <x:c r="DI395" s="174"/>
      <x:c r="DJ395" s="174"/>
      <x:c r="DK395" s="174"/>
      <x:c r="DL395" s="174"/>
      <x:c r="DM395" s="174"/>
      <x:c r="DN395" s="174"/>
      <x:c r="DO395" s="174"/>
      <x:c r="DP395" s="174"/>
      <x:c r="DQ395" s="174"/>
      <x:c r="DR395" s="174"/>
      <x:c r="DS395" s="174"/>
      <x:c r="DT395" s="174"/>
      <x:c r="DU395" s="174"/>
      <x:c r="DV395" s="174"/>
      <x:c r="DW395" s="174"/>
      <x:c r="DX395" s="174"/>
      <x:c r="DY395" s="174"/>
      <x:c r="DZ395" s="174" t="str">
        <x:v>Title/abstract information is insufficient for a substantive scientific, causal, transferability or institutional claim.</x:v>
      </x:c>
      <x:c r="EA395" s="174" t="str">
        <x:v>Pending</x:v>
      </x:c>
      <x:c r="EB395" s="175" t="str">
        <x:f>IF(L395="","",IF(EC395="READY","Yes","No / Pending"))</x:f>
        <x:v>No / Pending</x:v>
      </x:c>
      <x:c r="EC395" s="174" t="str">
        <x:f>IF(L395="","",IF(OR(ISNUMBER(SEARCH("Retracted Publication",Q395)),CM395="Retracted",CN395="Retracted",CM395="Expression of Concern",CN395="Expression of Concern",F395="Not used",CG395="Critical",CH395="High",CH395="Critical"),"BLOCKED — integrity or use restriction",IF(AND(CJ395="Yes",CK395="Yes",CL395="Yes"),IF(AND(CM395="Clear",CN395="Verified — clear"),IF(AND(AND(LEN(TRIM(CF395))&gt;0,LEFT(LOWER(TRIM(CF395)),7)&lt;&gt;"pending"),OR(CG395="High",CG395="Moderate"),OR(CH395="Low",CH395="Some concerns",CH395="Not applicable")),IF(AND(DD395="No",OR(DE395="HIGH",DE395="CONDITIONAL"),AND(LEN(TRIM(DF395))&gt;0,LEFT(LOWER(TRIM(DF395)),7)&lt;&gt;"pending")),IF(AND(AND(LEN(TRIM(DT395))&gt;0,LEFT(LOWER(TRIM(DT395)),7)&lt;&gt;"pending"),AND(LEN(TRIM(DU395))&gt;0,LEFT(LOWER(TRIM(DU395)),7)&lt;&gt;"pending"),OR(AND(LEN(TRIM(DV395))&gt;0,LEFT(LOWER(TRIM(DV395)),7)&lt;&gt;"pending"),AND(LEN(TRIM(DW395))&gt;0,LEFT(LOWER(TRIM(DW395)),7)&lt;&gt;"pending")),AND(LEN(TRIM(DX395))&gt;0,LEFT(LOWER(TRIM(DX395)),7)&lt;&gt;"pending")),IF(AND(F395="Claim-ready",OR(EA395="Strong",EA395="Moderate"),AND(LEN(TRIM(G395))&gt;0,LEFT(LOWER(TRIM(G395)),7)&lt;&gt;"pending"),G395&lt;&gt;"No substantive use decision is permitted from identification metadata alone.",AND(LEN(TRIM(DZ395))&gt;0,LEFT(LOWER(TRIM(DZ395)),7)&lt;&gt;"pending"),DZ395&lt;&gt;"Identification metadata alone does not permit any substantive scientific, causal, operational, or institutional claim.",AND(LEN(TRIM(EI395))&gt;0,LEFT(LOWER(TRIM(EI395)),7)&lt;&gt;"pending"),ISNUMBER(EH395),EH395&gt;0),"READY","PENDING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5" s="174" t="str">
        <x:v>Pending</x:v>
      </x:c>
      <x:c r="EE395" s="174"/>
      <x:c r="EF395" s="174" t="str">
        <x:v>Pending</x:v>
      </x:c>
      <x:c r="EG395" s="174" t="str">
        <x:v>Pending</x:v>
      </x:c>
      <x:c r="EH395" s="177"/>
      <x:c r="EI395" s="500"/>
      <x:c r="EJ395" s="174"/>
      <x:c r="EK395" s="174" t="str">
        <x:v>Pending</x:v>
      </x:c>
      <x:c r="EL395" s="177" t="n">
        <x:v>46272</x:v>
      </x:c>
      <x:c r="EM395" s="174" t="str">
        <x:v>Production PubMed record imported and reconciled to Zotero item SNY8RLQM;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395" s="181" t="n">
        <x:f>IF(L395="","",(IF(N395&lt;&gt;"",1,0)+IF(O395&lt;&gt;"",1,0)+IF(AJ395&lt;&gt;"",1,0)+IF(AU395&lt;&gt;"",1,0)+IF(BE395&lt;&gt;"",1,0)+IF(CF395&lt;&gt;"",1,0)+IF(CJ395="Yes",1,0)+IF(CL395="Yes",1,0)+IF(DE395&lt;&gt;"Pending",1,0)+IF(F395&lt;&gt;"",1,0)+IF(DZ395&lt;&gt;"",1,0)+IF(EI395&lt;&gt;"",1,0))/12)</x:f>
        <x:v>0.5</x:v>
      </x:c>
    </x:row>
    <x:row r="396">
      <x:c r="A396" s="175" t="str">
        <x:v>EV-0393</x:v>
      </x:c>
      <x:c r="B396" s="174" t="str">
        <x:v>Integrity check</x:v>
      </x:c>
      <x:c r="C396" s="175" t="str">
        <x:f>IF(L396="","",IF(LEFT(EC396,7)="BLOCKED","🔴 Do not use for conclusion",IF(EB396="Yes","🟢 Claim-ready","🟡 Caution / context")))</x:f>
        <x:v>🟡 Caution / context</x:v>
      </x:c>
      <x:c r="D396" s="174" t="str">
        <x:f>IF(L396="","",EC396)</x:f>
        <x:v>PENDING — appropriate appraisal</x:v>
      </x:c>
      <x:c r="E396" s="174" t="str">
        <x:v>P3 — Medium</x:v>
      </x:c>
      <x:c r="F396" s="174" t="str">
        <x:v>Pending</x:v>
      </x:c>
      <x:c r="G396" s="174" t="str">
        <x:v>Title/abstract identify an explicit operational APHT/medical-readiness topic; retain for full-text assessment.</x:v>
      </x:c>
      <x:c r="H396" s="174" t="str">
        <x:v>Obtain and review lawful full text; confirm human adjudication; then select a design-specific appraisal instrument.</x:v>
      </x:c>
      <x:c r="I396" s="174"/>
      <x:c r="J396" s="174" t="str">
        <x:v>B — APHT / Medical Readiness</x:v>
      </x:c>
      <x:c r="K396" s="174" t="str">
        <x:v>IDENTIFIED</x:v>
      </x:c>
      <x:c r="L396" s="174" t="str">
        <x:v>Atomic Fabrication of 2D Materials Using Electron Beams Inside an Electron Microscope.</x:v>
      </x:c>
      <x:c r="M396" s="174"/>
      <x:c r="N396" s="174" t="str">
        <x:v>Zhou, Mingrui; Zhang, Wei; Sun, Jinyi; Chu, Fuqiang; Dong, Guocai; Nie, Meng; Xu, Tao; Sun, Litao</x:v>
      </x:c>
      <x:c r="O396" s="176" t="n">
        <x:v>2024</x:v>
      </x:c>
      <x:c r="P396" s="174" t="str">
        <x:v>Nanomaterials (Basel, Switzerland)</x:v>
      </x:c>
      <x:c r="Q396" s="174" t="str">
        <x:v>Journal Article; Review</x:v>
      </x:c>
      <x:c r="R396" s="174" t="str">
        <x:v>Unclear</x:v>
      </x:c>
      <x:c r="S396" s="174" t="str">
        <x:v>Unknown</x:v>
      </x:c>
      <x:c r="T396" s="174" t="str">
        <x:v>eng</x:v>
      </x:c>
      <x:c r="U396" s="174" t="str">
        <x:v>https://pubmed.ncbi.nlm.nih.gov/39513798/</x:v>
      </x:c>
      <x:c r="V396" s="174" t="str">
        <x:v>10.3390/nano14211718</x:v>
      </x:c>
      <x:c r="W396" s="175" t="str">
        <x:f>IF(V396="","",LOWER(SUBSTITUTE(SUBSTITUTE(SUBSTITUTE(SUBSTITUTE(TRIM(V396),"https://doi.org/",""),"http://doi.org/",""),"https://dx.doi.org/",""),"doi:","")))</x:f>
        <x:v>10.3390/nano14211718</x:v>
      </x:c>
      <x:c r="X396" s="174" t="str">
        <x:v>39513798</x:v>
      </x:c>
      <x:c r="Y396" s="174" t="str">
        <x:v>PMC11547542</x:v>
      </x:c>
      <x:c r="Z396" s="174"/>
      <x:c r="AA396" s="174" t="str">
        <x:v>PubMed/MEDLINE</x:v>
      </x:c>
      <x:c r="AB396" s="174" t="str">
        <x:v>PUBMED-B-v1.0-2026-08-28</x:v>
      </x:c>
      <x:c r="AC396" s="174" t="str">
        <x:v>SP-PUBMED-B-20260828</x:v>
      </x:c>
      <x:c r="AD396" s="177" t="n">
        <x:v>46262</x:v>
      </x:c>
      <x:c r="AE396" s="177" t="n">
        <x:v>46272</x:v>
      </x:c>
      <x:c r="AF396" s="174" t="str">
        <x:v>ZZGQGF74</x:v>
      </x:c>
      <x:c r="AG396" s="174"/>
      <x:c r="AH396" s="174" t="str">
        <x:v>Tactical Athlete → Operational Readiness Brazil</x:v>
      </x:c>
      <x:c r="AI396" s="174" t="str">
        <x:v>evidence-family:B</x:v>
      </x:c>
      <x:c r="AJ396" s="174"/>
      <x:c r="AK396" s="175" t="str">
        <x:f>IF(AJ396="","",IF(OR(LOWER(AJ396)="brazil",LOWER(AJ396)="brasil"),"Yes","No"))</x:f>
      </x:c>
      <x:c r="AL396" s="174"/>
      <x:c r="AM396" s="174"/>
      <x:c r="AN396" s="174"/>
      <x:c r="AO396" s="178"/>
      <x:c r="AP396" s="174"/>
      <x:c r="AQ396" s="174"/>
      <x:c r="AR396" s="174"/>
      <x:c r="AS396" s="174"/>
      <x:c r="AT396" s="174"/>
      <x:c r="AU396" s="174"/>
      <x:c r="AV396" s="174"/>
      <x:c r="AW396" s="174"/>
      <x:c r="AX396" s="174"/>
      <x:c r="AY396" s="174"/>
      <x:c r="AZ396" s="174"/>
      <x:c r="BA396" s="174"/>
      <x:c r="BB396" s="174"/>
      <x:c r="BC396" s="174"/>
      <x:c r="BD396" s="174"/>
      <x:c r="BE396" s="174"/>
      <x:c r="BF396" s="174"/>
      <x:c r="BG396" s="174"/>
      <x:c r="BH396" s="174"/>
      <x:c r="BI396" s="174"/>
      <x:c r="BJ396" s="174"/>
      <x:c r="BK396" s="174"/>
      <x:c r="BL396" s="174"/>
      <x:c r="BM396" s="174"/>
      <x:c r="BN396" s="174"/>
      <x:c r="BO396" s="174"/>
      <x:c r="BP396" s="174"/>
      <x:c r="BQ396" s="174"/>
      <x:c r="BR396" s="174"/>
      <x:c r="BS396" s="174"/>
      <x:c r="BT396" s="174"/>
      <x:c r="BU396" s="174"/>
      <x:c r="BV396" s="174"/>
      <x:c r="BW396" s="174"/>
      <x:c r="BX396" s="174"/>
      <x:c r="BY396" s="174"/>
      <x:c r="BZ396" s="174"/>
      <x:c r="CA396" s="174"/>
      <x:c r="CB396" s="174"/>
      <x:c r="CC396" s="174"/>
      <x:c r="CD396" s="174"/>
      <x:c r="CE396" s="174"/>
      <x:c r="CF396" s="174"/>
      <x:c r="CG396" s="174"/>
      <x:c r="CH396" s="174"/>
      <x:c r="CI396" s="179"/>
      <x:c r="CJ396" s="174" t="str">
        <x:v>Yes</x:v>
      </x:c>
      <x:c r="CK396" s="174" t="str">
        <x:v>Yes</x:v>
      </x:c>
      <x:c r="CL396" s="174" t="str">
        <x:v>Yes</x:v>
      </x:c>
      <x:c r="CM396" s="174" t="str">
        <x:v>Clear</x:v>
      </x:c>
      <x:c r="CN396" s="174" t="str">
        <x:v>Verified — clear</x:v>
      </x:c>
      <x:c r="CO396" s="177" t="n">
        <x:v>46272</x:v>
      </x:c>
      <x:c r="CP396" s="174" t="str">
        <x:v>https://pubmed.ncbi.nlm.nih.gov/39513798/</x:v>
      </x:c>
      <x:c r="CQ396" s="174"/>
      <x:c r="CR396" s="174"/>
      <x:c r="CS396" s="174"/>
      <x:c r="CT396" s="174"/>
      <x:c r="CU396" s="176"/>
      <x:c r="CV396" s="176"/>
      <x:c r="CW396" s="176"/>
      <x:c r="CX396" s="176"/>
      <x:c r="CY396" s="176"/>
      <x:c r="CZ396" s="176"/>
      <x:c r="DA396" s="176"/>
      <x:c r="DB396" s="175" t="str">
        <x:f>IF(L396="","",IF(AND(COUNT(CU396:DA396)=7,OR(CU396=0,CU396=1,CU396=2),OR(CV396=0,CV396=1,CV396=2),OR(CW396=0,CW396=1,CW396=2),OR(CX396=0,CX396=1,CX396=2),OR(CY396=0,CY396=1,CY396=2),OR(CZ396=0,CZ396=1,CZ396=2),OR(DA396=0,DA396=1,DA396=2)),SUM(CU396:DA396),""))</x:f>
      </x:c>
      <x:c r="DC396" s="180" t="str">
        <x:f>IF(DB396="","",ROUND(DB396/14*10,1))</x:f>
      </x:c>
      <x:c r="DD396" s="174" t="str">
        <x:v>Pending</x:v>
      </x:c>
      <x:c r="DE396" s="175" t="str">
        <x:f>IF(L396="","",IF(DC396="","Pending",IF(DD396="Yes","CONDITIONAL — safety override",IF(DC396&gt;=8,"HIGH",IF(DC396&gt;=5,"CONDITIONAL","LOW")))))</x:f>
        <x:v>Pending</x:v>
      </x:c>
      <x:c r="DF396" s="174" t="str">
        <x:v>Pending screening and full-text appraisal; no transferability judgment made at identification.</x:v>
      </x:c>
      <x:c r="DG396" s="174"/>
      <x:c r="DH396" s="174"/>
      <x:c r="DI396" s="174"/>
      <x:c r="DJ396" s="174"/>
      <x:c r="DK396" s="174"/>
      <x:c r="DL396" s="174"/>
      <x:c r="DM396" s="174"/>
      <x:c r="DN396" s="174"/>
      <x:c r="DO396" s="174"/>
      <x:c r="DP396" s="174"/>
      <x:c r="DQ396" s="174"/>
      <x:c r="DR396" s="174"/>
      <x:c r="DS396" s="174"/>
      <x:c r="DT396" s="174"/>
      <x:c r="DU396" s="174"/>
      <x:c r="DV396" s="174"/>
      <x:c r="DW396" s="174"/>
      <x:c r="DX396" s="174"/>
      <x:c r="DY396" s="174"/>
      <x:c r="DZ396" s="174" t="str">
        <x:v>Title/abstract screening alone does not establish effectiveness, causality, methodological quality, transferability to Brazilian public safety or an institutional recommendation.</x:v>
      </x:c>
      <x:c r="EA396" s="174" t="str">
        <x:v>Pending</x:v>
      </x:c>
      <x:c r="EB396" s="175" t="str">
        <x:f>IF(L396="","",IF(EC396="READY","Yes","No / Pending"))</x:f>
        <x:v>No / Pending</x:v>
      </x:c>
      <x:c r="EC396" s="174" t="str">
        <x:f>IF(L396="","",IF(OR(ISNUMBER(SEARCH("Retracted Publication",Q396)),CM396="Retracted",CN396="Retracted",CM396="Expression of Concern",CN396="Expression of Concern",F396="Not used",CG396="Critical",CH396="High",CH396="Critical"),"BLOCKED — integrity or use restriction",IF(AND(CJ396="Yes",CK396="Yes",CL396="Yes"),IF(AND(CM396="Clear",CN396="Verified — clear"),IF(AND(AND(LEN(TRIM(CF396))&gt;0,LEFT(LOWER(TRIM(CF396)),7)&lt;&gt;"pending"),OR(CG396="High",CG396="Moderate"),OR(CH396="Low",CH396="Some concerns",CH396="Not applicable")),IF(AND(DD396="No",OR(DE396="HIGH",DE396="CONDITIONAL"),AND(LEN(TRIM(DF396))&gt;0,LEFT(LOWER(TRIM(DF396)),7)&lt;&gt;"pending")),IF(AND(AND(LEN(TRIM(DT396))&gt;0,LEFT(LOWER(TRIM(DT396)),7)&lt;&gt;"pending"),AND(LEN(TRIM(DU396))&gt;0,LEFT(LOWER(TRIM(DU396)),7)&lt;&gt;"pending"),OR(AND(LEN(TRIM(DV396))&gt;0,LEFT(LOWER(TRIM(DV396)),7)&lt;&gt;"pending"),AND(LEN(TRIM(DW396))&gt;0,LEFT(LOWER(TRIM(DW396)),7)&lt;&gt;"pending")),AND(LEN(TRIM(DX396))&gt;0,LEFT(LOWER(TRIM(DX396)),7)&lt;&gt;"pending")),IF(AND(F396="Claim-ready",OR(EA396="Strong",EA396="Moderate"),AND(LEN(TRIM(G396))&gt;0,LEFT(LOWER(TRIM(G396)),7)&lt;&gt;"pending"),G396&lt;&gt;"No substantive use decision is permitted from identification metadata alone.",AND(LEN(TRIM(DZ396))&gt;0,LEFT(LOWER(TRIM(DZ396)),7)&lt;&gt;"pending"),DZ396&lt;&gt;"Identification metadata alone does not permit any substantive scientific, causal, operational, or institutional claim.",AND(LEN(TRIM(EI396))&gt;0,LEFT(LOWER(TRIM(EI396)),7)&lt;&gt;"pending"),ISNUMBER(EH396),EH396&gt;0),"READY","PENDING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6" s="174" t="str">
        <x:v>Pending</x:v>
      </x:c>
      <x:c r="EE396" s="174"/>
      <x:c r="EF396" s="174" t="str">
        <x:v>Pending</x:v>
      </x:c>
      <x:c r="EG396" s="174" t="str">
        <x:v>Pending</x:v>
      </x:c>
      <x:c r="EH396" s="177"/>
      <x:c r="EI396" s="500"/>
      <x:c r="EJ396" s="174"/>
      <x:c r="EK396" s="174" t="str">
        <x:v>Pending</x:v>
      </x:c>
      <x:c r="EL396" s="177" t="n">
        <x:v>46272</x:v>
      </x:c>
      <x:c r="EM396" s="174" t="str">
        <x:v>Production PubMed record imported and reconciled to Zotero item ZZGQGF74;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6" s="181" t="n">
        <x:f>IF(L396="","",(IF(N396&lt;&gt;"",1,0)+IF(O396&lt;&gt;"",1,0)+IF(AJ396&lt;&gt;"",1,0)+IF(AU396&lt;&gt;"",1,0)+IF(BE396&lt;&gt;"",1,0)+IF(CF396&lt;&gt;"",1,0)+IF(CJ396="Yes",1,0)+IF(CL396="Yes",1,0)+IF(DE396&lt;&gt;"Pending",1,0)+IF(F396&lt;&gt;"",1,0)+IF(DZ396&lt;&gt;"",1,0)+IF(EI396&lt;&gt;"",1,0))/12)</x:f>
        <x:v>0.5</x:v>
      </x:c>
    </x:row>
    <x:row r="397">
      <x:c r="A397" s="175" t="str">
        <x:v>EV-0394</x:v>
      </x:c>
      <x:c r="B397" s="174" t="str">
        <x:v>Integrity check</x:v>
      </x:c>
      <x:c r="C397" s="175" t="str">
        <x:f>IF(L397="","",IF(LEFT(EC397,7)="BLOCKED","🔴 Do not use for conclusion",IF(EB397="Yes","🟢 Claim-ready","🟡 Caution / context")))</x:f>
        <x:v>🟡 Caution / context</x:v>
      </x:c>
      <x:c r="D397" s="174" t="str">
        <x:f>IF(L397="","",EC397)</x:f>
        <x:v>PENDING — appropriate appraisal</x:v>
      </x:c>
      <x:c r="E397" s="174" t="str">
        <x:v>P3 — Medium</x:v>
      </x:c>
      <x:c r="F397" s="174" t="str">
        <x:v>Pending</x:v>
      </x:c>
      <x:c r="G397" s="174" t="str">
        <x:v>Title/abstract identify an explicit operational APHT/medical-readiness topic; retain for full-text assessment.</x:v>
      </x:c>
      <x:c r="H397" s="174" t="str">
        <x:v>Obtain and review lawful full text; confirm human adjudication; then select a design-specific appraisal instrument.</x:v>
      </x:c>
      <x:c r="I397" s="174"/>
      <x:c r="J397" s="174" t="str">
        <x:v>B — APHT / Medical Readiness</x:v>
      </x:c>
      <x:c r="K397" s="174" t="str">
        <x:v>IDENTIFIED</x:v>
      </x:c>
      <x:c r="L397" s="174" t="str">
        <x:v>Management of critically ill patients in austere environments: good clinical practice by the Italian Society of Anesthesia, Analgesia, Resuscitation and Intensive Care (SIAARTI).</x:v>
      </x:c>
      <x:c r="M397" s="174"/>
      <x:c r="N397" s="174" t="str">
        <x:v>Bixio, Mattia; Carenzo, Luca; Accurso, Giuseppe; Balagna, Roberto; Bazurro, Simone; Chiarini, Giovanni; Cortegiani, Andrea; Faraldi, Loredana; Fontana, Costantino; Giannarzia, Emilio; Giarratano, Antonino; Molineris, Enrico; Raineri, Santi Maurizio; Marin, Paolo</x:v>
      </x:c>
      <x:c r="O397" s="176" t="n">
        <x:v>2024</x:v>
      </x:c>
      <x:c r="P397" s="174" t="str">
        <x:v>Journal of anesthesia, analgesia and critical care</x:v>
      </x:c>
      <x:c r="Q397" s="174" t="str">
        <x:v>Journal Article; Review</x:v>
      </x:c>
      <x:c r="R397" s="174" t="str">
        <x:v>Unclear</x:v>
      </x:c>
      <x:c r="S397" s="174" t="str">
        <x:v>Unknown</x:v>
      </x:c>
      <x:c r="T397" s="174" t="str">
        <x:v>eng</x:v>
      </x:c>
      <x:c r="U397" s="174" t="str">
        <x:v>https://pubmed.ncbi.nlm.nih.gov/39506879/</x:v>
      </x:c>
      <x:c r="V397" s="174" t="str">
        <x:v>10.1186/s44158-024-00209-8</x:v>
      </x:c>
      <x:c r="W397" s="175" t="str">
        <x:f>IF(V397="","",LOWER(SUBSTITUTE(SUBSTITUTE(SUBSTITUTE(SUBSTITUTE(TRIM(V397),"https://doi.org/",""),"http://doi.org/",""),"https://dx.doi.org/",""),"doi:","")))</x:f>
        <x:v>10.1186/s44158-024-00209-8</x:v>
      </x:c>
      <x:c r="X397" s="174" t="str">
        <x:v>39506879</x:v>
      </x:c>
      <x:c r="Y397" s="174" t="str">
        <x:v>PMC11542215</x:v>
      </x:c>
      <x:c r="Z397" s="174"/>
      <x:c r="AA397" s="174" t="str">
        <x:v>PubMed/MEDLINE</x:v>
      </x:c>
      <x:c r="AB397" s="174" t="str">
        <x:v>PUBMED-B-v1.0-2026-08-28</x:v>
      </x:c>
      <x:c r="AC397" s="174" t="str">
        <x:v>SP-PUBMED-B-20260828</x:v>
      </x:c>
      <x:c r="AD397" s="177" t="n">
        <x:v>46262</x:v>
      </x:c>
      <x:c r="AE397" s="177" t="n">
        <x:v>46272</x:v>
      </x:c>
      <x:c r="AF397" s="174" t="str">
        <x:v>32R38UKQ</x:v>
      </x:c>
      <x:c r="AG397" s="174"/>
      <x:c r="AH397" s="174" t="str">
        <x:v>Tactical Athlete → Operational Readiness Brazil</x:v>
      </x:c>
      <x:c r="AI397" s="174" t="str">
        <x:v>evidence-family:B</x:v>
      </x:c>
      <x:c r="AJ397" s="174"/>
      <x:c r="AK397" s="175" t="str">
        <x:f>IF(AJ397="","",IF(OR(LOWER(AJ397)="brazil",LOWER(AJ397)="brasil"),"Yes","No"))</x:f>
      </x:c>
      <x:c r="AL397" s="174"/>
      <x:c r="AM397" s="174"/>
      <x:c r="AN397" s="174"/>
      <x:c r="AO397" s="178"/>
      <x:c r="AP397" s="174"/>
      <x:c r="AQ397" s="174"/>
      <x:c r="AR397" s="174"/>
      <x:c r="AS397" s="174"/>
      <x:c r="AT397" s="174"/>
      <x:c r="AU397" s="174"/>
      <x:c r="AV397" s="174"/>
      <x:c r="AW397" s="174"/>
      <x:c r="AX397" s="174"/>
      <x:c r="AY397" s="174"/>
      <x:c r="AZ397" s="174"/>
      <x:c r="BA397" s="174"/>
      <x:c r="BB397" s="174"/>
      <x:c r="BC397" s="174"/>
      <x:c r="BD397" s="174"/>
      <x:c r="BE397" s="174"/>
      <x:c r="BF397" s="174"/>
      <x:c r="BG397" s="174"/>
      <x:c r="BH397" s="174"/>
      <x:c r="BI397" s="174"/>
      <x:c r="BJ397" s="174"/>
      <x:c r="BK397" s="174"/>
      <x:c r="BL397" s="174"/>
      <x:c r="BM397" s="174"/>
      <x:c r="BN397" s="174"/>
      <x:c r="BO397" s="174"/>
      <x:c r="BP397" s="174"/>
      <x:c r="BQ397" s="174"/>
      <x:c r="BR397" s="174"/>
      <x:c r="BS397" s="174"/>
      <x:c r="BT397" s="174"/>
      <x:c r="BU397" s="174"/>
      <x:c r="BV397" s="174"/>
      <x:c r="BW397" s="174"/>
      <x:c r="BX397" s="174"/>
      <x:c r="BY397" s="174"/>
      <x:c r="BZ397" s="174"/>
      <x:c r="CA397" s="174"/>
      <x:c r="CB397" s="174"/>
      <x:c r="CC397" s="174"/>
      <x:c r="CD397" s="174"/>
      <x:c r="CE397" s="174"/>
      <x:c r="CF397" s="174"/>
      <x:c r="CG397" s="174"/>
      <x:c r="CH397" s="174"/>
      <x:c r="CI397" s="179"/>
      <x:c r="CJ397" s="174" t="str">
        <x:v>Yes</x:v>
      </x:c>
      <x:c r="CK397" s="174" t="str">
        <x:v>Yes</x:v>
      </x:c>
      <x:c r="CL397" s="174" t="str">
        <x:v>Yes</x:v>
      </x:c>
      <x:c r="CM397" s="174" t="str">
        <x:v>Clear</x:v>
      </x:c>
      <x:c r="CN397" s="174" t="str">
        <x:v>Verified — clear</x:v>
      </x:c>
      <x:c r="CO397" s="177" t="n">
        <x:v>46272</x:v>
      </x:c>
      <x:c r="CP397" s="174" t="str">
        <x:v>https://pubmed.ncbi.nlm.nih.gov/39506879/</x:v>
      </x:c>
      <x:c r="CQ397" s="174"/>
      <x:c r="CR397" s="174"/>
      <x:c r="CS397" s="174"/>
      <x:c r="CT397" s="174"/>
      <x:c r="CU397" s="176"/>
      <x:c r="CV397" s="176"/>
      <x:c r="CW397" s="176"/>
      <x:c r="CX397" s="176"/>
      <x:c r="CY397" s="176"/>
      <x:c r="CZ397" s="176"/>
      <x:c r="DA397" s="176"/>
      <x:c r="DB397" s="175" t="str">
        <x:f>IF(L397="","",IF(AND(COUNT(CU397:DA397)=7,OR(CU397=0,CU397=1,CU397=2),OR(CV397=0,CV397=1,CV397=2),OR(CW397=0,CW397=1,CW397=2),OR(CX397=0,CX397=1,CX397=2),OR(CY397=0,CY397=1,CY397=2),OR(CZ397=0,CZ397=1,CZ397=2),OR(DA397=0,DA397=1,DA397=2)),SUM(CU397:DA397),""))</x:f>
      </x:c>
      <x:c r="DC397" s="180" t="str">
        <x:f>IF(DB397="","",ROUND(DB397/14*10,1))</x:f>
      </x:c>
      <x:c r="DD397" s="174" t="str">
        <x:v>Pending</x:v>
      </x:c>
      <x:c r="DE397" s="175" t="str">
        <x:f>IF(L397="","",IF(DC397="","Pending",IF(DD397="Yes","CONDITIONAL — safety override",IF(DC397&gt;=8,"HIGH",IF(DC397&gt;=5,"CONDITIONAL","LOW")))))</x:f>
        <x:v>Pending</x:v>
      </x:c>
      <x:c r="DF397" s="174" t="str">
        <x:v>Pending screening and full-text appraisal; no transferability judgment made at identification.</x:v>
      </x:c>
      <x:c r="DG397" s="174"/>
      <x:c r="DH397" s="174"/>
      <x:c r="DI397" s="174"/>
      <x:c r="DJ397" s="174"/>
      <x:c r="DK397" s="174"/>
      <x:c r="DL397" s="174"/>
      <x:c r="DM397" s="174"/>
      <x:c r="DN397" s="174"/>
      <x:c r="DO397" s="174"/>
      <x:c r="DP397" s="174"/>
      <x:c r="DQ397" s="174"/>
      <x:c r="DR397" s="174"/>
      <x:c r="DS397" s="174"/>
      <x:c r="DT397" s="174"/>
      <x:c r="DU397" s="174"/>
      <x:c r="DV397" s="174"/>
      <x:c r="DW397" s="174"/>
      <x:c r="DX397" s="174"/>
      <x:c r="DY397" s="174"/>
      <x:c r="DZ397" s="174" t="str">
        <x:v>Title/abstract screening alone does not establish effectiveness, causality, methodological quality, transferability to Brazilian public safety or an institutional recommendation.</x:v>
      </x:c>
      <x:c r="EA397" s="174" t="str">
        <x:v>Pending</x:v>
      </x:c>
      <x:c r="EB397" s="175" t="str">
        <x:f>IF(L397="","",IF(EC397="READY","Yes","No / Pending"))</x:f>
        <x:v>No / Pending</x:v>
      </x:c>
      <x:c r="EC397" s="174" t="str">
        <x:f>IF(L397="","",IF(OR(ISNUMBER(SEARCH("Retracted Publication",Q397)),CM397="Retracted",CN397="Retracted",CM397="Expression of Concern",CN397="Expression of Concern",F397="Not used",CG397="Critical",CH397="High",CH397="Critical"),"BLOCKED — integrity or use restriction",IF(AND(CJ397="Yes",CK397="Yes",CL397="Yes"),IF(AND(CM397="Clear",CN397="Verified — clear"),IF(AND(AND(LEN(TRIM(CF397))&gt;0,LEFT(LOWER(TRIM(CF397)),7)&lt;&gt;"pending"),OR(CG397="High",CG397="Moderate"),OR(CH397="Low",CH397="Some concerns",CH397="Not applicable")),IF(AND(DD397="No",OR(DE397="HIGH",DE397="CONDITIONAL"),AND(LEN(TRIM(DF397))&gt;0,LEFT(LOWER(TRIM(DF397)),7)&lt;&gt;"pending")),IF(AND(AND(LEN(TRIM(DT397))&gt;0,LEFT(LOWER(TRIM(DT397)),7)&lt;&gt;"pending"),AND(LEN(TRIM(DU397))&gt;0,LEFT(LOWER(TRIM(DU397)),7)&lt;&gt;"pending"),OR(AND(LEN(TRIM(DV397))&gt;0,LEFT(LOWER(TRIM(DV397)),7)&lt;&gt;"pending"),AND(LEN(TRIM(DW397))&gt;0,LEFT(LOWER(TRIM(DW397)),7)&lt;&gt;"pending")),AND(LEN(TRIM(DX397))&gt;0,LEFT(LOWER(TRIM(DX397)),7)&lt;&gt;"pending")),IF(AND(F397="Claim-ready",OR(EA397="Strong",EA397="Moderate"),AND(LEN(TRIM(G397))&gt;0,LEFT(LOWER(TRIM(G397)),7)&lt;&gt;"pending"),G397&lt;&gt;"No substantive use decision is permitted from identification metadata alone.",AND(LEN(TRIM(DZ397))&gt;0,LEFT(LOWER(TRIM(DZ397)),7)&lt;&gt;"pending"),DZ397&lt;&gt;"Identification metadata alone does not permit any substantive scientific, causal, operational, or institutional claim.",AND(LEN(TRIM(EI397))&gt;0,LEFT(LOWER(TRIM(EI397)),7)&lt;&gt;"pending"),ISNUMBER(EH397),EH397&gt;0),"READY","PENDING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7" s="174" t="str">
        <x:v>Pending</x:v>
      </x:c>
      <x:c r="EE397" s="174"/>
      <x:c r="EF397" s="174" t="str">
        <x:v>Pending</x:v>
      </x:c>
      <x:c r="EG397" s="174" t="str">
        <x:v>Pending</x:v>
      </x:c>
      <x:c r="EH397" s="177"/>
      <x:c r="EI397" s="500"/>
      <x:c r="EJ397" s="174"/>
      <x:c r="EK397" s="174" t="str">
        <x:v>Pending</x:v>
      </x:c>
      <x:c r="EL397" s="177" t="n">
        <x:v>46272</x:v>
      </x:c>
      <x:c r="EM397" s="174" t="str">
        <x:v>Production PubMed record imported and reconciled to Zotero item 32R38UKQ;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7" s="181" t="n">
        <x:f>IF(L397="","",(IF(N397&lt;&gt;"",1,0)+IF(O397&lt;&gt;"",1,0)+IF(AJ397&lt;&gt;"",1,0)+IF(AU397&lt;&gt;"",1,0)+IF(BE397&lt;&gt;"",1,0)+IF(CF397&lt;&gt;"",1,0)+IF(CJ397="Yes",1,0)+IF(CL397="Yes",1,0)+IF(DE397&lt;&gt;"Pending",1,0)+IF(F397&lt;&gt;"",1,0)+IF(DZ397&lt;&gt;"",1,0)+IF(EI397&lt;&gt;"",1,0))/12)</x:f>
        <x:v>0.5</x:v>
      </x:c>
    </x:row>
    <x:row r="398">
      <x:c r="A398" s="175" t="str">
        <x:v>EV-0395</x:v>
      </x:c>
      <x:c r="B398" s="174" t="str">
        <x:v>Integrity check</x:v>
      </x:c>
      <x:c r="C398" s="175" t="str">
        <x:f>IF(L398="","",IF(LEFT(EC398,7)="BLOCKED","🔴 Do not use for conclusion",IF(EB398="Yes","🟢 Claim-ready","🟡 Caution / context")))</x:f>
        <x:v>🟡 Caution / context</x:v>
      </x:c>
      <x:c r="D398" s="174" t="str">
        <x:f>IF(L398="","",EC398)</x:f>
        <x:v>PENDING — appropriate appraisal</x:v>
      </x:c>
      <x:c r="E398" s="174" t="str">
        <x:v>P3 — Medium</x:v>
      </x:c>
      <x:c r="F398" s="174" t="str">
        <x:v>Pending</x:v>
      </x:c>
      <x:c r="G398" s="174" t="str">
        <x:v>Title/abstract identify an explicit operational APHT/medical-readiness topic; retain for full-text assessment.</x:v>
      </x:c>
      <x:c r="H398" s="174" t="str">
        <x:v>Obtain and review lawful full text; confirm human adjudication; then select a design-specific appraisal instrument.</x:v>
      </x:c>
      <x:c r="I398" s="174"/>
      <x:c r="J398" s="174" t="str">
        <x:v>B — APHT / Medical Readiness</x:v>
      </x:c>
      <x:c r="K398" s="174" t="str">
        <x:v>IDENTIFIED</x:v>
      </x:c>
      <x:c r="L398" s="174" t="str">
        <x:v>The repeatability of a cycling exercise-heat stress test in a male population.</x:v>
      </x:c>
      <x:c r="M398" s="174"/>
      <x:c r="N398" s="174" t="str">
        <x:v>Shaw, Jake; Cole, E; Simpson, Andrew J; Tyler, Christopher J; Garrett, Andrew T</x:v>
      </x:c>
      <x:c r="O398" s="176" t="n">
        <x:v>2024</x:v>
      </x:c>
      <x:c r="P398" s="174" t="str">
        <x:v>Journal of thermal biology</x:v>
      </x:c>
      <x:c r="Q398" s="174" t="str">
        <x:v>Journal Article</x:v>
      </x:c>
      <x:c r="R398" s="174" t="str">
        <x:v>Unclear</x:v>
      </x:c>
      <x:c r="S398" s="174" t="str">
        <x:v>Unknown</x:v>
      </x:c>
      <x:c r="T398" s="174" t="str">
        <x:v>eng</x:v>
      </x:c>
      <x:c r="U398" s="174" t="str">
        <x:v>https://pubmed.ncbi.nlm.nih.gov/39500054/</x:v>
      </x:c>
      <x:c r="V398" s="174" t="str">
        <x:v>10.1016/j.jtherbio.2024.103983</x:v>
      </x:c>
      <x:c r="W398" s="175" t="str">
        <x:f>IF(V398="","",LOWER(SUBSTITUTE(SUBSTITUTE(SUBSTITUTE(SUBSTITUTE(TRIM(V398),"https://doi.org/",""),"http://doi.org/",""),"https://dx.doi.org/",""),"doi:","")))</x:f>
        <x:v>10.1016/j.jtherbio.2024.103983</x:v>
      </x:c>
      <x:c r="X398" s="174" t="str">
        <x:v>39500054</x:v>
      </x:c>
      <x:c r="Y398" s="174" t="str"/>
      <x:c r="Z398" s="174"/>
      <x:c r="AA398" s="174" t="str">
        <x:v>PubMed/MEDLINE</x:v>
      </x:c>
      <x:c r="AB398" s="174" t="str">
        <x:v>PUBMED-B-v1.0-2026-08-28</x:v>
      </x:c>
      <x:c r="AC398" s="174" t="str">
        <x:v>SP-PUBMED-B-20260828</x:v>
      </x:c>
      <x:c r="AD398" s="177" t="n">
        <x:v>46262</x:v>
      </x:c>
      <x:c r="AE398" s="177" t="n">
        <x:v>46272</x:v>
      </x:c>
      <x:c r="AF398" s="174" t="str">
        <x:v>S56LRNN5</x:v>
      </x:c>
      <x:c r="AG398" s="174"/>
      <x:c r="AH398" s="174" t="str">
        <x:v>Tactical Athlete → Operational Readiness Brazil</x:v>
      </x:c>
      <x:c r="AI398" s="174" t="str">
        <x:v>evidence-family:B</x:v>
      </x:c>
      <x:c r="AJ398" s="174"/>
      <x:c r="AK398" s="175" t="str">
        <x:f>IF(AJ398="","",IF(OR(LOWER(AJ398)="brazil",LOWER(AJ398)="brasil"),"Yes","No"))</x:f>
      </x:c>
      <x:c r="AL398" s="174"/>
      <x:c r="AM398" s="174"/>
      <x:c r="AN398" s="174"/>
      <x:c r="AO398" s="178"/>
      <x:c r="AP398" s="174"/>
      <x:c r="AQ398" s="174"/>
      <x:c r="AR398" s="174"/>
      <x:c r="AS398" s="174"/>
      <x:c r="AT398" s="174"/>
      <x:c r="AU398" s="174"/>
      <x:c r="AV398" s="174"/>
      <x:c r="AW398" s="174"/>
      <x:c r="AX398" s="174"/>
      <x:c r="AY398" s="174"/>
      <x:c r="AZ398" s="174"/>
      <x:c r="BA398" s="174"/>
      <x:c r="BB398" s="174"/>
      <x:c r="BC398" s="174"/>
      <x:c r="BD398" s="174"/>
      <x:c r="BE398" s="174"/>
      <x:c r="BF398" s="174"/>
      <x:c r="BG398" s="174"/>
      <x:c r="BH398" s="174"/>
      <x:c r="BI398" s="174"/>
      <x:c r="BJ398" s="174"/>
      <x:c r="BK398" s="174"/>
      <x:c r="BL398" s="174"/>
      <x:c r="BM398" s="174"/>
      <x:c r="BN398" s="174"/>
      <x:c r="BO398" s="174"/>
      <x:c r="BP398" s="174"/>
      <x:c r="BQ398" s="174"/>
      <x:c r="BR398" s="174"/>
      <x:c r="BS398" s="174"/>
      <x:c r="BT398" s="174"/>
      <x:c r="BU398" s="174"/>
      <x:c r="BV398" s="174"/>
      <x:c r="BW398" s="174"/>
      <x:c r="BX398" s="174"/>
      <x:c r="BY398" s="174"/>
      <x:c r="BZ398" s="174"/>
      <x:c r="CA398" s="174"/>
      <x:c r="CB398" s="174"/>
      <x:c r="CC398" s="174"/>
      <x:c r="CD398" s="174"/>
      <x:c r="CE398" s="174"/>
      <x:c r="CF398" s="174"/>
      <x:c r="CG398" s="174"/>
      <x:c r="CH398" s="174"/>
      <x:c r="CI398" s="179"/>
      <x:c r="CJ398" s="174" t="str">
        <x:v>Yes</x:v>
      </x:c>
      <x:c r="CK398" s="174" t="str">
        <x:v>Yes</x:v>
      </x:c>
      <x:c r="CL398" s="174" t="str">
        <x:v>Yes</x:v>
      </x:c>
      <x:c r="CM398" s="174" t="str">
        <x:v>Clear</x:v>
      </x:c>
      <x:c r="CN398" s="174" t="str">
        <x:v>Verified — clear</x:v>
      </x:c>
      <x:c r="CO398" s="177" t="n">
        <x:v>46272</x:v>
      </x:c>
      <x:c r="CP398" s="174" t="str">
        <x:v>https://pubmed.ncbi.nlm.nih.gov/39500054/</x:v>
      </x:c>
      <x:c r="CQ398" s="174"/>
      <x:c r="CR398" s="174"/>
      <x:c r="CS398" s="174"/>
      <x:c r="CT398" s="174"/>
      <x:c r="CU398" s="176"/>
      <x:c r="CV398" s="176"/>
      <x:c r="CW398" s="176"/>
      <x:c r="CX398" s="176"/>
      <x:c r="CY398" s="176"/>
      <x:c r="CZ398" s="176"/>
      <x:c r="DA398" s="176"/>
      <x:c r="DB398" s="175" t="str">
        <x:f>IF(L398="","",IF(AND(COUNT(CU398:DA398)=7,OR(CU398=0,CU398=1,CU398=2),OR(CV398=0,CV398=1,CV398=2),OR(CW398=0,CW398=1,CW398=2),OR(CX398=0,CX398=1,CX398=2),OR(CY398=0,CY398=1,CY398=2),OR(CZ398=0,CZ398=1,CZ398=2),OR(DA398=0,DA398=1,DA398=2)),SUM(CU398:DA398),""))</x:f>
      </x:c>
      <x:c r="DC398" s="180" t="str">
        <x:f>IF(DB398="","",ROUND(DB398/14*10,1))</x:f>
      </x:c>
      <x:c r="DD398" s="174" t="str">
        <x:v>Pending</x:v>
      </x:c>
      <x:c r="DE398" s="175" t="str">
        <x:f>IF(L398="","",IF(DC398="","Pending",IF(DD398="Yes","CONDITIONAL — safety override",IF(DC398&gt;=8,"HIGH",IF(DC398&gt;=5,"CONDITIONAL","LOW")))))</x:f>
        <x:v>Pending</x:v>
      </x:c>
      <x:c r="DF398" s="174" t="str">
        <x:v>Pending screening and full-text appraisal; no transferability judgment made at identification.</x:v>
      </x:c>
      <x:c r="DG398" s="174"/>
      <x:c r="DH398" s="174"/>
      <x:c r="DI398" s="174"/>
      <x:c r="DJ398" s="174"/>
      <x:c r="DK398" s="174"/>
      <x:c r="DL398" s="174"/>
      <x:c r="DM398" s="174"/>
      <x:c r="DN398" s="174"/>
      <x:c r="DO398" s="174"/>
      <x:c r="DP398" s="174"/>
      <x:c r="DQ398" s="174"/>
      <x:c r="DR398" s="174"/>
      <x:c r="DS398" s="174"/>
      <x:c r="DT398" s="174"/>
      <x:c r="DU398" s="174"/>
      <x:c r="DV398" s="174"/>
      <x:c r="DW398" s="174"/>
      <x:c r="DX398" s="174"/>
      <x:c r="DY398" s="174"/>
      <x:c r="DZ398" s="174" t="str">
        <x:v>Title/abstract screening alone does not establish effectiveness, causality, methodological quality, transferability to Brazilian public safety or an institutional recommendation.</x:v>
      </x:c>
      <x:c r="EA398" s="174" t="str">
        <x:v>Pending</x:v>
      </x:c>
      <x:c r="EB398" s="175" t="str">
        <x:f>IF(L398="","",IF(EC398="READY","Yes","No / Pending"))</x:f>
        <x:v>No / Pending</x:v>
      </x:c>
      <x:c r="EC398" s="174" t="str">
        <x:f>IF(L398="","",IF(OR(ISNUMBER(SEARCH("Retracted Publication",Q398)),CM398="Retracted",CN398="Retracted",CM398="Expression of Concern",CN398="Expression of Concern",F398="Not used",CG398="Critical",CH398="High",CH398="Critical"),"BLOCKED — integrity or use restriction",IF(AND(CJ398="Yes",CK398="Yes",CL398="Yes"),IF(AND(CM398="Clear",CN398="Verified — clear"),IF(AND(AND(LEN(TRIM(CF398))&gt;0,LEFT(LOWER(TRIM(CF398)),7)&lt;&gt;"pending"),OR(CG398="High",CG398="Moderate"),OR(CH398="Low",CH398="Some concerns",CH398="Not applicable")),IF(AND(DD398="No",OR(DE398="HIGH",DE398="CONDITIONAL"),AND(LEN(TRIM(DF398))&gt;0,LEFT(LOWER(TRIM(DF398)),7)&lt;&gt;"pending")),IF(AND(AND(LEN(TRIM(DT398))&gt;0,LEFT(LOWER(TRIM(DT398)),7)&lt;&gt;"pending"),AND(LEN(TRIM(DU398))&gt;0,LEFT(LOWER(TRIM(DU398)),7)&lt;&gt;"pending"),OR(AND(LEN(TRIM(DV398))&gt;0,LEFT(LOWER(TRIM(DV398)),7)&lt;&gt;"pending"),AND(LEN(TRIM(DW398))&gt;0,LEFT(LOWER(TRIM(DW398)),7)&lt;&gt;"pending")),AND(LEN(TRIM(DX398))&gt;0,LEFT(LOWER(TRIM(DX398)),7)&lt;&gt;"pending")),IF(AND(F398="Claim-ready",OR(EA398="Strong",EA398="Moderate"),AND(LEN(TRIM(G398))&gt;0,LEFT(LOWER(TRIM(G398)),7)&lt;&gt;"pending"),G398&lt;&gt;"No substantive use decision is permitted from identification metadata alone.",AND(LEN(TRIM(DZ398))&gt;0,LEFT(LOWER(TRIM(DZ398)),7)&lt;&gt;"pending"),DZ398&lt;&gt;"Identification metadata alone does not permit any substantive scientific, causal, operational, or institutional claim.",AND(LEN(TRIM(EI398))&gt;0,LEFT(LOWER(TRIM(EI398)),7)&lt;&gt;"pending"),ISNUMBER(EH398),EH398&gt;0),"READY","PENDING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8" s="174" t="str">
        <x:v>Pending</x:v>
      </x:c>
      <x:c r="EE398" s="174"/>
      <x:c r="EF398" s="174" t="str">
        <x:v>Pending</x:v>
      </x:c>
      <x:c r="EG398" s="174" t="str">
        <x:v>Pending</x:v>
      </x:c>
      <x:c r="EH398" s="177"/>
      <x:c r="EI398" s="500"/>
      <x:c r="EJ398" s="174"/>
      <x:c r="EK398" s="174" t="str">
        <x:v>Pending</x:v>
      </x:c>
      <x:c r="EL398" s="177" t="n">
        <x:v>46272</x:v>
      </x:c>
      <x:c r="EM398" s="174" t="str">
        <x:v>Production PubMed record imported and reconciled to Zotero item S56LRNN5;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8" s="181" t="n">
        <x:f>IF(L398="","",(IF(N398&lt;&gt;"",1,0)+IF(O398&lt;&gt;"",1,0)+IF(AJ398&lt;&gt;"",1,0)+IF(AU398&lt;&gt;"",1,0)+IF(BE398&lt;&gt;"",1,0)+IF(CF398&lt;&gt;"",1,0)+IF(CJ398="Yes",1,0)+IF(CL398="Yes",1,0)+IF(DE398&lt;&gt;"Pending",1,0)+IF(F398&lt;&gt;"",1,0)+IF(DZ398&lt;&gt;"",1,0)+IF(EI398&lt;&gt;"",1,0))/12)</x:f>
        <x:v>0.5</x:v>
      </x:c>
    </x:row>
    <x:row r="399">
      <x:c r="A399" s="175" t="str">
        <x:v>EV-0396</x:v>
      </x:c>
      <x:c r="B399" s="174" t="str">
        <x:v>Integrity check</x:v>
      </x:c>
      <x:c r="C399" s="175" t="str">
        <x:f>IF(L399="","",IF(LEFT(EC399,7)="BLOCKED","🔴 Do not use for conclusion",IF(EB399="Yes","🟢 Claim-ready","🟡 Caution / context")))</x:f>
        <x:v>🟡 Caution / context</x:v>
      </x:c>
      <x:c r="D399" s="174" t="str">
        <x:f>IF(L399="","",EC399)</x:f>
        <x:v>PENDING — appropriate appraisal</x:v>
      </x:c>
      <x:c r="E399" s="174" t="str">
        <x:v>P3 — Medium</x:v>
      </x:c>
      <x:c r="F399" s="174" t="str">
        <x:v>Pending</x:v>
      </x:c>
      <x:c r="G399" s="174" t="str">
        <x:v>Title/abstract identify an explicit operational APHT/medical-readiness topic; retain for full-text assessment.</x:v>
      </x:c>
      <x:c r="H399" s="174" t="str">
        <x:v>Obtain and review lawful full text; confirm human adjudication; then select a design-specific appraisal instrument.</x:v>
      </x:c>
      <x:c r="I399" s="174"/>
      <x:c r="J399" s="174" t="str">
        <x:v>B — APHT / Medical Readiness</x:v>
      </x:c>
      <x:c r="K399" s="174" t="str">
        <x:v>IDENTIFIED</x:v>
      </x:c>
      <x:c r="L399" s="174" t="str">
        <x:v>Leveraging enhanced egret swarm optimization algorithm and artificial intelligence-driven prompt strategies for portfolio selection.</x:v>
      </x:c>
      <x:c r="M399" s="174"/>
      <x:c r="N399" s="174" t="str">
        <x:v>Huang, Zhendai; Zhang, Zhen; Hua, Cheng; Liao, Bolin; Li, Shuai</x:v>
      </x:c>
      <x:c r="O399" s="176" t="n">
        <x:v>2024</x:v>
      </x:c>
      <x:c r="P399" s="174" t="str">
        <x:v>Scientific reports</x:v>
      </x:c>
      <x:c r="Q399" s="174" t="str">
        <x:v>Journal Article</x:v>
      </x:c>
      <x:c r="R399" s="174" t="str">
        <x:v>Unclear</x:v>
      </x:c>
      <x:c r="S399" s="174" t="str">
        <x:v>Unknown</x:v>
      </x:c>
      <x:c r="T399" s="174" t="str">
        <x:v>eng</x:v>
      </x:c>
      <x:c r="U399" s="174" t="str">
        <x:v>https://pubmed.ncbi.nlm.nih.gov/39496781/</x:v>
      </x:c>
      <x:c r="V399" s="174" t="str">
        <x:v>10.1038/s41598-024-77925-2</x:v>
      </x:c>
      <x:c r="W399" s="175" t="str">
        <x:f>IF(V399="","",LOWER(SUBSTITUTE(SUBSTITUTE(SUBSTITUTE(SUBSTITUTE(TRIM(V399),"https://doi.org/",""),"http://doi.org/",""),"https://dx.doi.org/",""),"doi:","")))</x:f>
        <x:v>10.1038/s41598-024-77925-2</x:v>
      </x:c>
      <x:c r="X399" s="174" t="str">
        <x:v>39496781</x:v>
      </x:c>
      <x:c r="Y399" s="174" t="str">
        <x:v>PMC11535209</x:v>
      </x:c>
      <x:c r="Z399" s="174"/>
      <x:c r="AA399" s="174" t="str">
        <x:v>PubMed/MEDLINE</x:v>
      </x:c>
      <x:c r="AB399" s="174" t="str">
        <x:v>PUBMED-B-v1.0-2026-08-28</x:v>
      </x:c>
      <x:c r="AC399" s="174" t="str">
        <x:v>SP-PUBMED-B-20260828</x:v>
      </x:c>
      <x:c r="AD399" s="177" t="n">
        <x:v>46262</x:v>
      </x:c>
      <x:c r="AE399" s="177" t="n">
        <x:v>46272</x:v>
      </x:c>
      <x:c r="AF399" s="174" t="str">
        <x:v>6AC9MKCQ</x:v>
      </x:c>
      <x:c r="AG399" s="174"/>
      <x:c r="AH399" s="174" t="str">
        <x:v>Tactical Athlete → Operational Readiness Brazil</x:v>
      </x:c>
      <x:c r="AI399" s="174" t="str">
        <x:v>evidence-family:B</x:v>
      </x:c>
      <x:c r="AJ399" s="174"/>
      <x:c r="AK399" s="175" t="str">
        <x:f>IF(AJ399="","",IF(OR(LOWER(AJ399)="brazil",LOWER(AJ399)="brasil"),"Yes","No"))</x:f>
      </x:c>
      <x:c r="AL399" s="174"/>
      <x:c r="AM399" s="174"/>
      <x:c r="AN399" s="174"/>
      <x:c r="AO399" s="178"/>
      <x:c r="AP399" s="174"/>
      <x:c r="AQ399" s="174"/>
      <x:c r="AR399" s="174"/>
      <x:c r="AS399" s="174"/>
      <x:c r="AT399" s="174"/>
      <x:c r="AU399" s="174"/>
      <x:c r="AV399" s="174"/>
      <x:c r="AW399" s="174"/>
      <x:c r="AX399" s="174"/>
      <x:c r="AY399" s="174"/>
      <x:c r="AZ399" s="174"/>
      <x:c r="BA399" s="174"/>
      <x:c r="BB399" s="174"/>
      <x:c r="BC399" s="174"/>
      <x:c r="BD399" s="174"/>
      <x:c r="BE399" s="174"/>
      <x:c r="BF399" s="174"/>
      <x:c r="BG399" s="174"/>
      <x:c r="BH399" s="174"/>
      <x:c r="BI399" s="174"/>
      <x:c r="BJ399" s="174"/>
      <x:c r="BK399" s="174"/>
      <x:c r="BL399" s="174"/>
      <x:c r="BM399" s="174"/>
      <x:c r="BN399" s="174"/>
      <x:c r="BO399" s="174"/>
      <x:c r="BP399" s="174"/>
      <x:c r="BQ399" s="174"/>
      <x:c r="BR399" s="174"/>
      <x:c r="BS399" s="174"/>
      <x:c r="BT399" s="174"/>
      <x:c r="BU399" s="174"/>
      <x:c r="BV399" s="174"/>
      <x:c r="BW399" s="174"/>
      <x:c r="BX399" s="174"/>
      <x:c r="BY399" s="174"/>
      <x:c r="BZ399" s="174"/>
      <x:c r="CA399" s="174"/>
      <x:c r="CB399" s="174"/>
      <x:c r="CC399" s="174"/>
      <x:c r="CD399" s="174"/>
      <x:c r="CE399" s="174"/>
      <x:c r="CF399" s="174"/>
      <x:c r="CG399" s="174"/>
      <x:c r="CH399" s="174"/>
      <x:c r="CI399" s="179"/>
      <x:c r="CJ399" s="174" t="str">
        <x:v>Yes</x:v>
      </x:c>
      <x:c r="CK399" s="174" t="str">
        <x:v>Yes</x:v>
      </x:c>
      <x:c r="CL399" s="174" t="str">
        <x:v>Yes</x:v>
      </x:c>
      <x:c r="CM399" s="174" t="str">
        <x:v>Clear</x:v>
      </x:c>
      <x:c r="CN399" s="174" t="str">
        <x:v>Verified — clear</x:v>
      </x:c>
      <x:c r="CO399" s="177" t="n">
        <x:v>46272</x:v>
      </x:c>
      <x:c r="CP399" s="174" t="str">
        <x:v>https://pubmed.ncbi.nlm.nih.gov/39496781/</x:v>
      </x:c>
      <x:c r="CQ399" s="174"/>
      <x:c r="CR399" s="174"/>
      <x:c r="CS399" s="174"/>
      <x:c r="CT399" s="174"/>
      <x:c r="CU399" s="176"/>
      <x:c r="CV399" s="176"/>
      <x:c r="CW399" s="176"/>
      <x:c r="CX399" s="176"/>
      <x:c r="CY399" s="176"/>
      <x:c r="CZ399" s="176"/>
      <x:c r="DA399" s="176"/>
      <x:c r="DB399" s="175" t="str">
        <x:f>IF(L399="","",IF(AND(COUNT(CU399:DA399)=7,OR(CU399=0,CU399=1,CU399=2),OR(CV399=0,CV399=1,CV399=2),OR(CW399=0,CW399=1,CW399=2),OR(CX399=0,CX399=1,CX399=2),OR(CY399=0,CY399=1,CY399=2),OR(CZ399=0,CZ399=1,CZ399=2),OR(DA399=0,DA399=1,DA399=2)),SUM(CU399:DA399),""))</x:f>
      </x:c>
      <x:c r="DC399" s="180" t="str">
        <x:f>IF(DB399="","",ROUND(DB399/14*10,1))</x:f>
      </x:c>
      <x:c r="DD399" s="174" t="str">
        <x:v>Pending</x:v>
      </x:c>
      <x:c r="DE399" s="175" t="str">
        <x:f>IF(L399="","",IF(DC399="","Pending",IF(DD399="Yes","CONDITIONAL — safety override",IF(DC399&gt;=8,"HIGH",IF(DC399&gt;=5,"CONDITIONAL","LOW")))))</x:f>
        <x:v>Pending</x:v>
      </x:c>
      <x:c r="DF399" s="174" t="str">
        <x:v>Pending screening and full-text appraisal; no transferability judgment made at identification.</x:v>
      </x:c>
      <x:c r="DG399" s="174"/>
      <x:c r="DH399" s="174"/>
      <x:c r="DI399" s="174"/>
      <x:c r="DJ399" s="174"/>
      <x:c r="DK399" s="174"/>
      <x:c r="DL399" s="174"/>
      <x:c r="DM399" s="174"/>
      <x:c r="DN399" s="174"/>
      <x:c r="DO399" s="174"/>
      <x:c r="DP399" s="174"/>
      <x:c r="DQ399" s="174"/>
      <x:c r="DR399" s="174"/>
      <x:c r="DS399" s="174"/>
      <x:c r="DT399" s="174"/>
      <x:c r="DU399" s="174"/>
      <x:c r="DV399" s="174"/>
      <x:c r="DW399" s="174"/>
      <x:c r="DX399" s="174"/>
      <x:c r="DY399" s="174"/>
      <x:c r="DZ399" s="174" t="str">
        <x:v>Title/abstract screening alone does not establish effectiveness, causality, methodological quality, transferability to Brazilian public safety or an institutional recommendation.</x:v>
      </x:c>
      <x:c r="EA399" s="174" t="str">
        <x:v>Pending</x:v>
      </x:c>
      <x:c r="EB399" s="175" t="str">
        <x:f>IF(L399="","",IF(EC399="READY","Yes","No / Pending"))</x:f>
        <x:v>No / Pending</x:v>
      </x:c>
      <x:c r="EC399" s="174" t="str">
        <x:f>IF(L399="","",IF(OR(ISNUMBER(SEARCH("Retracted Publication",Q399)),CM399="Retracted",CN399="Retracted",CM399="Expression of Concern",CN399="Expression of Concern",F399="Not used",CG399="Critical",CH399="High",CH399="Critical"),"BLOCKED — integrity or use restriction",IF(AND(CJ399="Yes",CK399="Yes",CL399="Yes"),IF(AND(CM399="Clear",CN399="Verified — clear"),IF(AND(AND(LEN(TRIM(CF399))&gt;0,LEFT(LOWER(TRIM(CF399)),7)&lt;&gt;"pending"),OR(CG399="High",CG399="Moderate"),OR(CH399="Low",CH399="Some concerns",CH399="Not applicable")),IF(AND(DD399="No",OR(DE399="HIGH",DE399="CONDITIONAL"),AND(LEN(TRIM(DF399))&gt;0,LEFT(LOWER(TRIM(DF399)),7)&lt;&gt;"pending")),IF(AND(AND(LEN(TRIM(DT399))&gt;0,LEFT(LOWER(TRIM(DT399)),7)&lt;&gt;"pending"),AND(LEN(TRIM(DU399))&gt;0,LEFT(LOWER(TRIM(DU399)),7)&lt;&gt;"pending"),OR(AND(LEN(TRIM(DV399))&gt;0,LEFT(LOWER(TRIM(DV399)),7)&lt;&gt;"pending"),AND(LEN(TRIM(DW399))&gt;0,LEFT(LOWER(TRIM(DW399)),7)&lt;&gt;"pending")),AND(LEN(TRIM(DX399))&gt;0,LEFT(LOWER(TRIM(DX399)),7)&lt;&gt;"pending")),IF(AND(F399="Claim-ready",OR(EA399="Strong",EA399="Moderate"),AND(LEN(TRIM(G399))&gt;0,LEFT(LOWER(TRIM(G399)),7)&lt;&gt;"pending"),G399&lt;&gt;"No substantive use decision is permitted from identification metadata alone.",AND(LEN(TRIM(DZ399))&gt;0,LEFT(LOWER(TRIM(DZ399)),7)&lt;&gt;"pending"),DZ399&lt;&gt;"Identification metadata alone does not permit any substantive scientific, causal, operational, or institutional claim.",AND(LEN(TRIM(EI399))&gt;0,LEFT(LOWER(TRIM(EI399)),7)&lt;&gt;"pending"),ISNUMBER(EH399),EH399&gt;0),"READY","PENDING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399" s="174" t="str">
        <x:v>Pending</x:v>
      </x:c>
      <x:c r="EE399" s="174"/>
      <x:c r="EF399" s="174" t="str">
        <x:v>Pending</x:v>
      </x:c>
      <x:c r="EG399" s="174" t="str">
        <x:v>Pending</x:v>
      </x:c>
      <x:c r="EH399" s="177"/>
      <x:c r="EI399" s="500"/>
      <x:c r="EJ399" s="174"/>
      <x:c r="EK399" s="174" t="str">
        <x:v>Pending</x:v>
      </x:c>
      <x:c r="EL399" s="177" t="n">
        <x:v>46272</x:v>
      </x:c>
      <x:c r="EM399" s="174" t="str">
        <x:v>Production PubMed record imported and reconciled to Zotero item 6AC9MKCQ;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399" s="181" t="n">
        <x:f>IF(L399="","",(IF(N399&lt;&gt;"",1,0)+IF(O399&lt;&gt;"",1,0)+IF(AJ399&lt;&gt;"",1,0)+IF(AU399&lt;&gt;"",1,0)+IF(BE399&lt;&gt;"",1,0)+IF(CF399&lt;&gt;"",1,0)+IF(CJ399="Yes",1,0)+IF(CL399="Yes",1,0)+IF(DE399&lt;&gt;"Pending",1,0)+IF(F399&lt;&gt;"",1,0)+IF(DZ399&lt;&gt;"",1,0)+IF(EI399&lt;&gt;"",1,0))/12)</x:f>
        <x:v>0.5</x:v>
      </x:c>
    </x:row>
    <x:row r="400">
      <x:c r="A400" s="175" t="str">
        <x:v>EV-0397</x:v>
      </x:c>
      <x:c r="B400" s="174" t="str">
        <x:v>Integrity check</x:v>
      </x:c>
      <x:c r="C400" s="175" t="str">
        <x:f>IF(L400="","",IF(LEFT(EC400,7)="BLOCKED","🔴 Do not use for conclusion",IF(EB400="Yes","🟢 Claim-ready","🟡 Caution / context")))</x:f>
        <x:v>🟡 Caution / context</x:v>
      </x:c>
      <x:c r="D400" s="174" t="str">
        <x:f>IF(L400="","",EC400)</x:f>
        <x:v>PENDING — appropriate appraisal</x:v>
      </x:c>
      <x:c r="E400" s="174" t="str">
        <x:v>P3 — Medium</x:v>
      </x:c>
      <x:c r="F400" s="174" t="str">
        <x:v>Pending</x:v>
      </x:c>
      <x:c r="G400" s="174" t="str">
        <x:v>Title/abstract identify an explicit tactical/public-safety context and readiness domain; retain for full-text assessment.</x:v>
      </x:c>
      <x:c r="H400" s="174" t="str">
        <x:v>Obtain and review lawful full text; confirm human adjudication; then select a design-specific appraisal instrument.</x:v>
      </x:c>
      <x:c r="I400" s="174"/>
      <x:c r="J400" s="174" t="str">
        <x:v>A — Core</x:v>
      </x:c>
      <x:c r="K400" s="174" t="str">
        <x:v>IDENTIFIED</x:v>
      </x:c>
      <x:c r="L400" s="174" t="str">
        <x:v>STEMI in an Adolescent: A Critical Case of Kawasaki Disease.</x:v>
      </x:c>
      <x:c r="M400" s="174"/>
      <x:c r="N400" s="174" t="str">
        <x:v>Robinson, Nodia; Haran, James B; Venkataraman, Ramesh; Kisling, Adam J</x:v>
      </x:c>
      <x:c r="O400" s="176" t="n">
        <x:v>2025</x:v>
      </x:c>
      <x:c r="P400" s="174" t="str">
        <x:v>Military medicine</x:v>
      </x:c>
      <x:c r="Q400" s="174" t="str">
        <x:v>Case Reports; Journal Article; Research Support, U.S. Gov't, Non-P.H.S.</x:v>
      </x:c>
      <x:c r="R400" s="174" t="str">
        <x:v>Unclear</x:v>
      </x:c>
      <x:c r="S400" s="174" t="str">
        <x:v>Unknown</x:v>
      </x:c>
      <x:c r="T400" s="174" t="str">
        <x:v>eng</x:v>
      </x:c>
      <x:c r="U400" s="174" t="str">
        <x:v>https://pubmed.ncbi.nlm.nih.gov/39487967/</x:v>
      </x:c>
      <x:c r="V400" s="174" t="str">
        <x:v>10.1093/milmed/usae514</x:v>
      </x:c>
      <x:c r="W400" s="175" t="str">
        <x:f>IF(V400="","",LOWER(SUBSTITUTE(SUBSTITUTE(SUBSTITUTE(SUBSTITUTE(TRIM(V400),"https://doi.org/",""),"http://doi.org/",""),"https://dx.doi.org/",""),"doi:","")))</x:f>
        <x:v>10.1093/milmed/usae514</x:v>
      </x:c>
      <x:c r="X400" s="174" t="str">
        <x:v>39487967</x:v>
      </x:c>
      <x:c r="Y400" s="174" t="str"/>
      <x:c r="Z400" s="174"/>
      <x:c r="AA400" s="174" t="str">
        <x:v>PubMed/MEDLINE</x:v>
      </x:c>
      <x:c r="AB400" s="174" t="str">
        <x:v>PUBMED-A-v1.0-2026-08-28</x:v>
      </x:c>
      <x:c r="AC400" s="174" t="str">
        <x:v>SP-PUBMED-A-20260828</x:v>
      </x:c>
      <x:c r="AD400" s="177" t="n">
        <x:v>46262</x:v>
      </x:c>
      <x:c r="AE400" s="177" t="n">
        <x:v>46272</x:v>
      </x:c>
      <x:c r="AF400" s="174" t="str">
        <x:v>QXYIINZ3</x:v>
      </x:c>
      <x:c r="AG400" s="174"/>
      <x:c r="AH400" s="174" t="str">
        <x:v>Tactical Athlete → Operational Readiness Brazil</x:v>
      </x:c>
      <x:c r="AI400" s="174" t="str">
        <x:v>evidence-family:A</x:v>
      </x:c>
      <x:c r="AJ400" s="174"/>
      <x:c r="AK400" s="175" t="str">
        <x:f>IF(AJ400="","",IF(OR(LOWER(AJ400)="brazil",LOWER(AJ400)="brasil"),"Yes","No"))</x:f>
      </x:c>
      <x:c r="AL400" s="174"/>
      <x:c r="AM400" s="174"/>
      <x:c r="AN400" s="174"/>
      <x:c r="AO400" s="178"/>
      <x:c r="AP400" s="174"/>
      <x:c r="AQ400" s="174"/>
      <x:c r="AR400" s="174"/>
      <x:c r="AS400" s="174"/>
      <x:c r="AT400" s="174"/>
      <x:c r="AU400" s="174"/>
      <x:c r="AV400" s="174"/>
      <x:c r="AW400" s="174"/>
      <x:c r="AX400" s="174"/>
      <x:c r="AY400" s="174"/>
      <x:c r="AZ400" s="174"/>
      <x:c r="BA400" s="174"/>
      <x:c r="BB400" s="174"/>
      <x:c r="BC400" s="174"/>
      <x:c r="BD400" s="174"/>
      <x:c r="BE400" s="174"/>
      <x:c r="BF400" s="174"/>
      <x:c r="BG400" s="174"/>
      <x:c r="BH400" s="174"/>
      <x:c r="BI400" s="174"/>
      <x:c r="BJ400" s="174"/>
      <x:c r="BK400" s="174"/>
      <x:c r="BL400" s="174"/>
      <x:c r="BM400" s="174"/>
      <x:c r="BN400" s="174"/>
      <x:c r="BO400" s="174"/>
      <x:c r="BP400" s="174"/>
      <x:c r="BQ400" s="174"/>
      <x:c r="BR400" s="174"/>
      <x:c r="BS400" s="174"/>
      <x:c r="BT400" s="174"/>
      <x:c r="BU400" s="174"/>
      <x:c r="BV400" s="174"/>
      <x:c r="BW400" s="174"/>
      <x:c r="BX400" s="174"/>
      <x:c r="BY400" s="174"/>
      <x:c r="BZ400" s="174"/>
      <x:c r="CA400" s="174"/>
      <x:c r="CB400" s="174"/>
      <x:c r="CC400" s="174"/>
      <x:c r="CD400" s="174"/>
      <x:c r="CE400" s="174"/>
      <x:c r="CF400" s="174"/>
      <x:c r="CG400" s="174"/>
      <x:c r="CH400" s="174"/>
      <x:c r="CI400" s="179"/>
      <x:c r="CJ400" s="174" t="str">
        <x:v>Yes</x:v>
      </x:c>
      <x:c r="CK400" s="174" t="str">
        <x:v>Yes</x:v>
      </x:c>
      <x:c r="CL400" s="174" t="str">
        <x:v>Yes</x:v>
      </x:c>
      <x:c r="CM400" s="174" t="str">
        <x:v>Clear</x:v>
      </x:c>
      <x:c r="CN400" s="174" t="str">
        <x:v>Verified — clear</x:v>
      </x:c>
      <x:c r="CO400" s="177" t="n">
        <x:v>46272</x:v>
      </x:c>
      <x:c r="CP400" s="174" t="str">
        <x:v>https://pubmed.ncbi.nlm.nih.gov/39487967/</x:v>
      </x:c>
      <x:c r="CQ400" s="174"/>
      <x:c r="CR400" s="174"/>
      <x:c r="CS400" s="174"/>
      <x:c r="CT400" s="174"/>
      <x:c r="CU400" s="176"/>
      <x:c r="CV400" s="176"/>
      <x:c r="CW400" s="176"/>
      <x:c r="CX400" s="176"/>
      <x:c r="CY400" s="176"/>
      <x:c r="CZ400" s="176"/>
      <x:c r="DA400" s="176"/>
      <x:c r="DB400" s="175" t="str">
        <x:f>IF(L400="","",IF(AND(COUNT(CU400:DA400)=7,OR(CU400=0,CU400=1,CU400=2),OR(CV400=0,CV400=1,CV400=2),OR(CW400=0,CW400=1,CW400=2),OR(CX400=0,CX400=1,CX400=2),OR(CY400=0,CY400=1,CY400=2),OR(CZ400=0,CZ400=1,CZ400=2),OR(DA400=0,DA400=1,DA400=2)),SUM(CU400:DA400),""))</x:f>
      </x:c>
      <x:c r="DC400" s="180" t="str">
        <x:f>IF(DB400="","",ROUND(DB400/14*10,1))</x:f>
      </x:c>
      <x:c r="DD400" s="174" t="str">
        <x:v>Pending</x:v>
      </x:c>
      <x:c r="DE400" s="175" t="str">
        <x:f>IF(L400="","",IF(DC400="","Pending",IF(DD400="Yes","CONDITIONAL — safety override",IF(DC400&gt;=8,"HIGH",IF(DC400&gt;=5,"CONDITIONAL","LOW")))))</x:f>
        <x:v>Pending</x:v>
      </x:c>
      <x:c r="DF400" s="174" t="str">
        <x:v>Pending screening and full-text appraisal; no transferability judgment made at identification.</x:v>
      </x:c>
      <x:c r="DG400" s="174"/>
      <x:c r="DH400" s="174"/>
      <x:c r="DI400" s="174"/>
      <x:c r="DJ400" s="174"/>
      <x:c r="DK400" s="174"/>
      <x:c r="DL400" s="174"/>
      <x:c r="DM400" s="174"/>
      <x:c r="DN400" s="174"/>
      <x:c r="DO400" s="174"/>
      <x:c r="DP400" s="174"/>
      <x:c r="DQ400" s="174"/>
      <x:c r="DR400" s="174"/>
      <x:c r="DS400" s="174"/>
      <x:c r="DT400" s="174"/>
      <x:c r="DU400" s="174"/>
      <x:c r="DV400" s="174"/>
      <x:c r="DW400" s="174"/>
      <x:c r="DX400" s="174"/>
      <x:c r="DY400" s="174"/>
      <x:c r="DZ400" s="174" t="str">
        <x:v>Title/abstract screening alone does not establish effectiveness, causality, methodological quality, transferability to Brazilian public safety or an institutional recommendation.</x:v>
      </x:c>
      <x:c r="EA400" s="174" t="str">
        <x:v>Pending</x:v>
      </x:c>
      <x:c r="EB400" s="175" t="str">
        <x:f>IF(L400="","",IF(EC400="READY","Yes","No / Pending"))</x:f>
        <x:v>No / Pending</x:v>
      </x:c>
      <x:c r="EC400" s="174" t="str">
        <x:f>IF(L400="","",IF(OR(ISNUMBER(SEARCH("Retracted Publication",Q400)),CM400="Retracted",CN400="Retracted",CM400="Expression of Concern",CN400="Expression of Concern",F400="Not used",CG400="Critical",CH400="High",CH400="Critical"),"BLOCKED — integrity or use restriction",IF(AND(CJ400="Yes",CK400="Yes",CL400="Yes"),IF(AND(CM400="Clear",CN400="Verified — clear"),IF(AND(AND(LEN(TRIM(CF400))&gt;0,LEFT(LOWER(TRIM(CF400)),7)&lt;&gt;"pending"),OR(CG400="High",CG400="Moderate"),OR(CH400="Low",CH400="Some concerns",CH400="Not applicable")),IF(AND(DD400="No",OR(DE400="HIGH",DE400="CONDITIONAL"),AND(LEN(TRIM(DF400))&gt;0,LEFT(LOWER(TRIM(DF400)),7)&lt;&gt;"pending")),IF(AND(AND(LEN(TRIM(DT400))&gt;0,LEFT(LOWER(TRIM(DT400)),7)&lt;&gt;"pending"),AND(LEN(TRIM(DU400))&gt;0,LEFT(LOWER(TRIM(DU400)),7)&lt;&gt;"pending"),OR(AND(LEN(TRIM(DV400))&gt;0,LEFT(LOWER(TRIM(DV400)),7)&lt;&gt;"pending"),AND(LEN(TRIM(DW400))&gt;0,LEFT(LOWER(TRIM(DW400)),7)&lt;&gt;"pending")),AND(LEN(TRIM(DX400))&gt;0,LEFT(LOWER(TRIM(DX400)),7)&lt;&gt;"pending")),IF(AND(F400="Claim-ready",OR(EA400="Strong",EA400="Moderate"),AND(LEN(TRIM(G400))&gt;0,LEFT(LOWER(TRIM(G400)),7)&lt;&gt;"pending"),G400&lt;&gt;"No substantive use decision is permitted from identification metadata alone.",AND(LEN(TRIM(DZ400))&gt;0,LEFT(LOWER(TRIM(DZ400)),7)&lt;&gt;"pending"),DZ400&lt;&gt;"Identification metadata alone does not permit any substantive scientific, causal, operational, or institutional claim.",AND(LEN(TRIM(EI400))&gt;0,LEFT(LOWER(TRIM(EI400)),7)&lt;&gt;"pending"),ISNUMBER(EH400),EH400&gt;0),"READY","PENDING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0" s="174" t="str">
        <x:v>Pending</x:v>
      </x:c>
      <x:c r="EE400" s="174"/>
      <x:c r="EF400" s="174" t="str">
        <x:v>Pending</x:v>
      </x:c>
      <x:c r="EG400" s="174" t="str">
        <x:v>Pending</x:v>
      </x:c>
      <x:c r="EH400" s="177"/>
      <x:c r="EI400" s="500"/>
      <x:c r="EJ400" s="174"/>
      <x:c r="EK400" s="174" t="str">
        <x:v>Pending</x:v>
      </x:c>
      <x:c r="EL400" s="177" t="n">
        <x:v>46272</x:v>
      </x:c>
      <x:c r="EM400" s="174" t="str">
        <x:v>Production PubMed record imported and reconciled to Zotero item QXYIINZ3;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0" s="181" t="n">
        <x:f>IF(L400="","",(IF(N400&lt;&gt;"",1,0)+IF(O400&lt;&gt;"",1,0)+IF(AJ400&lt;&gt;"",1,0)+IF(AU400&lt;&gt;"",1,0)+IF(BE400&lt;&gt;"",1,0)+IF(CF400&lt;&gt;"",1,0)+IF(CJ400="Yes",1,0)+IF(CL400="Yes",1,0)+IF(DE400&lt;&gt;"Pending",1,0)+IF(F400&lt;&gt;"",1,0)+IF(DZ400&lt;&gt;"",1,0)+IF(EI400&lt;&gt;"",1,0))/12)</x:f>
        <x:v>0.5</x:v>
      </x:c>
    </x:row>
    <x:row r="401">
      <x:c r="A401" s="175" t="str">
        <x:v>EV-0398</x:v>
      </x:c>
      <x:c r="B401" s="174" t="str">
        <x:v>Integrity check</x:v>
      </x:c>
      <x:c r="C401" s="175" t="str">
        <x:f>IF(L401="","",IF(LEFT(EC401,7)="BLOCKED","🔴 Do not use for conclusion",IF(EB401="Yes","🟢 Claim-ready","🟡 Caution / context")))</x:f>
        <x:v>🟡 Caution / context</x:v>
      </x:c>
      <x:c r="D401" s="174" t="str">
        <x:f>IF(L401="","",EC401)</x:f>
        <x:v>PENDING — appropriate appraisal</x:v>
      </x:c>
      <x:c r="E401" s="174" t="str">
        <x:v>P3 — Medium</x:v>
      </x:c>
      <x:c r="F401" s="174" t="str">
        <x:v>Pending</x:v>
      </x:c>
      <x:c r="G401" s="174" t="str">
        <x:v>Title/abstract identify an explicit tactical/public-safety context and readiness domain; retain for full-text assessment.</x:v>
      </x:c>
      <x:c r="H401" s="174" t="str">
        <x:v>Obtain and review lawful full text; confirm human adjudication; then select a design-specific appraisal instrument.</x:v>
      </x:c>
      <x:c r="I401" s="174"/>
      <x:c r="J401" s="174" t="str">
        <x:v>A — Core</x:v>
      </x:c>
      <x:c r="K401" s="174" t="str">
        <x:v>IDENTIFIED</x:v>
      </x:c>
      <x:c r="L401" s="174" t="str">
        <x:v>Do Fellowship-educated Military Orthopaedic Oncologists Who Practice in Military Settings Treat a Sufficient Volume of Patients to Maintain Their Oncologic Expertise?</x:v>
      </x:c>
      <x:c r="M401" s="174"/>
      <x:c r="N401" s="174" t="str">
        <x:v>Anderson, Ashley B; Rivera, Julio A; Flint, James H; Souza, Jason; Potter, Benjamin K; Forsberg, Jonathan A</x:v>
      </x:c>
      <x:c r="O401" s="176" t="n">
        <x:v>2025</x:v>
      </x:c>
      <x:c r="P401" s="174" t="str">
        <x:v>Clinical orthopaedics and related research</x:v>
      </x:c>
      <x:c r="Q401" s="174" t="str">
        <x:v>Journal Article</x:v>
      </x:c>
      <x:c r="R401" s="174" t="str">
        <x:v>Unclear</x:v>
      </x:c>
      <x:c r="S401" s="174" t="str">
        <x:v>Unknown</x:v>
      </x:c>
      <x:c r="T401" s="174" t="str">
        <x:v>eng</x:v>
      </x:c>
      <x:c r="U401" s="174" t="str">
        <x:v>https://pubmed.ncbi.nlm.nih.gov/39485936/</x:v>
      </x:c>
      <x:c r="V401" s="174" t="str">
        <x:v>10.1097/corr.0000000000003290</x:v>
      </x:c>
      <x:c r="W401" s="175" t="str">
        <x:f>IF(V401="","",LOWER(SUBSTITUTE(SUBSTITUTE(SUBSTITUTE(SUBSTITUTE(TRIM(V401),"https://doi.org/",""),"http://doi.org/",""),"https://dx.doi.org/",""),"doi:","")))</x:f>
        <x:v>10.1097/corr.0000000000003290</x:v>
      </x:c>
      <x:c r="X401" s="174" t="str">
        <x:v>39485936</x:v>
      </x:c>
      <x:c r="Y401" s="174" t="str">
        <x:v>PMC11936659</x:v>
      </x:c>
      <x:c r="Z401" s="174"/>
      <x:c r="AA401" s="174" t="str">
        <x:v>PubMed/MEDLINE</x:v>
      </x:c>
      <x:c r="AB401" s="174" t="str">
        <x:v>PUBMED-A-v1.0-2026-08-28</x:v>
      </x:c>
      <x:c r="AC401" s="174" t="str">
        <x:v>SP-PUBMED-A-20260828</x:v>
      </x:c>
      <x:c r="AD401" s="177" t="n">
        <x:v>46262</x:v>
      </x:c>
      <x:c r="AE401" s="177" t="n">
        <x:v>46272</x:v>
      </x:c>
      <x:c r="AF401" s="174" t="str">
        <x:v>LAL4LPYX</x:v>
      </x:c>
      <x:c r="AG401" s="174"/>
      <x:c r="AH401" s="174" t="str">
        <x:v>Tactical Athlete → Operational Readiness Brazil</x:v>
      </x:c>
      <x:c r="AI401" s="174" t="str">
        <x:v>evidence-family:A</x:v>
      </x:c>
      <x:c r="AJ401" s="174"/>
      <x:c r="AK401" s="175" t="str">
        <x:f>IF(AJ401="","",IF(OR(LOWER(AJ401)="brazil",LOWER(AJ401)="brasil"),"Yes","No"))</x:f>
      </x:c>
      <x:c r="AL401" s="174"/>
      <x:c r="AM401" s="174"/>
      <x:c r="AN401" s="174"/>
      <x:c r="AO401" s="178"/>
      <x:c r="AP401" s="174"/>
      <x:c r="AQ401" s="174"/>
      <x:c r="AR401" s="174"/>
      <x:c r="AS401" s="174"/>
      <x:c r="AT401" s="174"/>
      <x:c r="AU401" s="174"/>
      <x:c r="AV401" s="174"/>
      <x:c r="AW401" s="174"/>
      <x:c r="AX401" s="174"/>
      <x:c r="AY401" s="174"/>
      <x:c r="AZ401" s="174"/>
      <x:c r="BA401" s="174"/>
      <x:c r="BB401" s="174"/>
      <x:c r="BC401" s="174"/>
      <x:c r="BD401" s="174"/>
      <x:c r="BE401" s="174"/>
      <x:c r="BF401" s="174"/>
      <x:c r="BG401" s="174"/>
      <x:c r="BH401" s="174"/>
      <x:c r="BI401" s="174"/>
      <x:c r="BJ401" s="174"/>
      <x:c r="BK401" s="174"/>
      <x:c r="BL401" s="174"/>
      <x:c r="BM401" s="174"/>
      <x:c r="BN401" s="174"/>
      <x:c r="BO401" s="174"/>
      <x:c r="BP401" s="174"/>
      <x:c r="BQ401" s="174"/>
      <x:c r="BR401" s="174"/>
      <x:c r="BS401" s="174"/>
      <x:c r="BT401" s="174"/>
      <x:c r="BU401" s="174"/>
      <x:c r="BV401" s="174"/>
      <x:c r="BW401" s="174"/>
      <x:c r="BX401" s="174"/>
      <x:c r="BY401" s="174"/>
      <x:c r="BZ401" s="174"/>
      <x:c r="CA401" s="174"/>
      <x:c r="CB401" s="174"/>
      <x:c r="CC401" s="174"/>
      <x:c r="CD401" s="174"/>
      <x:c r="CE401" s="174"/>
      <x:c r="CF401" s="174"/>
      <x:c r="CG401" s="174"/>
      <x:c r="CH401" s="174"/>
      <x:c r="CI401" s="179"/>
      <x:c r="CJ401" s="174" t="str">
        <x:v>Yes</x:v>
      </x:c>
      <x:c r="CK401" s="174" t="str">
        <x:v>Yes</x:v>
      </x:c>
      <x:c r="CL401" s="174" t="str">
        <x:v>Yes</x:v>
      </x:c>
      <x:c r="CM401" s="174" t="str">
        <x:v>Clear</x:v>
      </x:c>
      <x:c r="CN401" s="174" t="str">
        <x:v>Verified — clear</x:v>
      </x:c>
      <x:c r="CO401" s="177" t="n">
        <x:v>46272</x:v>
      </x:c>
      <x:c r="CP401" s="174" t="str">
        <x:v>https://pubmed.ncbi.nlm.nih.gov/39485936/</x:v>
      </x:c>
      <x:c r="CQ401" s="174"/>
      <x:c r="CR401" s="174"/>
      <x:c r="CS401" s="174"/>
      <x:c r="CT401" s="174"/>
      <x:c r="CU401" s="176"/>
      <x:c r="CV401" s="176"/>
      <x:c r="CW401" s="176"/>
      <x:c r="CX401" s="176"/>
      <x:c r="CY401" s="176"/>
      <x:c r="CZ401" s="176"/>
      <x:c r="DA401" s="176"/>
      <x:c r="DB401" s="175" t="str">
        <x:f>IF(L401="","",IF(AND(COUNT(CU401:DA401)=7,OR(CU401=0,CU401=1,CU401=2),OR(CV401=0,CV401=1,CV401=2),OR(CW401=0,CW401=1,CW401=2),OR(CX401=0,CX401=1,CX401=2),OR(CY401=0,CY401=1,CY401=2),OR(CZ401=0,CZ401=1,CZ401=2),OR(DA401=0,DA401=1,DA401=2)),SUM(CU401:DA401),""))</x:f>
      </x:c>
      <x:c r="DC401" s="180" t="str">
        <x:f>IF(DB401="","",ROUND(DB401/14*10,1))</x:f>
      </x:c>
      <x:c r="DD401" s="174" t="str">
        <x:v>Pending</x:v>
      </x:c>
      <x:c r="DE401" s="175" t="str">
        <x:f>IF(L401="","",IF(DC401="","Pending",IF(DD401="Yes","CONDITIONAL — safety override",IF(DC401&gt;=8,"HIGH",IF(DC401&gt;=5,"CONDITIONAL","LOW")))))</x:f>
        <x:v>Pending</x:v>
      </x:c>
      <x:c r="DF401" s="174" t="str">
        <x:v>Pending screening and full-text appraisal; no transferability judgment made at identification.</x:v>
      </x:c>
      <x:c r="DG401" s="174"/>
      <x:c r="DH401" s="174"/>
      <x:c r="DI401" s="174"/>
      <x:c r="DJ401" s="174"/>
      <x:c r="DK401" s="174"/>
      <x:c r="DL401" s="174"/>
      <x:c r="DM401" s="174"/>
      <x:c r="DN401" s="174"/>
      <x:c r="DO401" s="174"/>
      <x:c r="DP401" s="174"/>
      <x:c r="DQ401" s="174"/>
      <x:c r="DR401" s="174"/>
      <x:c r="DS401" s="174"/>
      <x:c r="DT401" s="174"/>
      <x:c r="DU401" s="174"/>
      <x:c r="DV401" s="174"/>
      <x:c r="DW401" s="174"/>
      <x:c r="DX401" s="174"/>
      <x:c r="DY401" s="174"/>
      <x:c r="DZ401" s="174" t="str">
        <x:v>Title/abstract screening alone does not establish effectiveness, causality, methodological quality, transferability to Brazilian public safety or an institutional recommendation.</x:v>
      </x:c>
      <x:c r="EA401" s="174" t="str">
        <x:v>Pending</x:v>
      </x:c>
      <x:c r="EB401" s="175" t="str">
        <x:f>IF(L401="","",IF(EC401="READY","Yes","No / Pending"))</x:f>
        <x:v>No / Pending</x:v>
      </x:c>
      <x:c r="EC401" s="174" t="str">
        <x:f>IF(L401="","",IF(OR(ISNUMBER(SEARCH("Retracted Publication",Q401)),CM401="Retracted",CN401="Retracted",CM401="Expression of Concern",CN401="Expression of Concern",F401="Not used",CG401="Critical",CH401="High",CH401="Critical"),"BLOCKED — integrity or use restriction",IF(AND(CJ401="Yes",CK401="Yes",CL401="Yes"),IF(AND(CM401="Clear",CN401="Verified — clear"),IF(AND(AND(LEN(TRIM(CF401))&gt;0,LEFT(LOWER(TRIM(CF401)),7)&lt;&gt;"pending"),OR(CG401="High",CG401="Moderate"),OR(CH401="Low",CH401="Some concerns",CH401="Not applicable")),IF(AND(DD401="No",OR(DE401="HIGH",DE401="CONDITIONAL"),AND(LEN(TRIM(DF401))&gt;0,LEFT(LOWER(TRIM(DF401)),7)&lt;&gt;"pending")),IF(AND(AND(LEN(TRIM(DT401))&gt;0,LEFT(LOWER(TRIM(DT401)),7)&lt;&gt;"pending"),AND(LEN(TRIM(DU401))&gt;0,LEFT(LOWER(TRIM(DU401)),7)&lt;&gt;"pending"),OR(AND(LEN(TRIM(DV401))&gt;0,LEFT(LOWER(TRIM(DV401)),7)&lt;&gt;"pending"),AND(LEN(TRIM(DW401))&gt;0,LEFT(LOWER(TRIM(DW401)),7)&lt;&gt;"pending")),AND(LEN(TRIM(DX401))&gt;0,LEFT(LOWER(TRIM(DX401)),7)&lt;&gt;"pending")),IF(AND(F401="Claim-ready",OR(EA401="Strong",EA401="Moderate"),AND(LEN(TRIM(G401))&gt;0,LEFT(LOWER(TRIM(G401)),7)&lt;&gt;"pending"),G401&lt;&gt;"No substantive use decision is permitted from identification metadata alone.",AND(LEN(TRIM(DZ401))&gt;0,LEFT(LOWER(TRIM(DZ401)),7)&lt;&gt;"pending"),DZ401&lt;&gt;"Identification metadata alone does not permit any substantive scientific, causal, operational, or institutional claim.",AND(LEN(TRIM(EI401))&gt;0,LEFT(LOWER(TRIM(EI401)),7)&lt;&gt;"pending"),ISNUMBER(EH401),EH401&gt;0),"READY","PENDING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1" s="174" t="str">
        <x:v>Pending</x:v>
      </x:c>
      <x:c r="EE401" s="174"/>
      <x:c r="EF401" s="174" t="str">
        <x:v>Pending</x:v>
      </x:c>
      <x:c r="EG401" s="174" t="str">
        <x:v>Pending</x:v>
      </x:c>
      <x:c r="EH401" s="177"/>
      <x:c r="EI401" s="500"/>
      <x:c r="EJ401" s="174"/>
      <x:c r="EK401" s="174" t="str">
        <x:v>Pending</x:v>
      </x:c>
      <x:c r="EL401" s="177" t="n">
        <x:v>46272</x:v>
      </x:c>
      <x:c r="EM401" s="174" t="str">
        <x:v>Production PubMed record imported and reconciled to Zotero item LAL4LPYX;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1" s="181" t="n">
        <x:f>IF(L401="","",(IF(N401&lt;&gt;"",1,0)+IF(O401&lt;&gt;"",1,0)+IF(AJ401&lt;&gt;"",1,0)+IF(AU401&lt;&gt;"",1,0)+IF(BE401&lt;&gt;"",1,0)+IF(CF401&lt;&gt;"",1,0)+IF(CJ401="Yes",1,0)+IF(CL401="Yes",1,0)+IF(DE401&lt;&gt;"Pending",1,0)+IF(F401&lt;&gt;"",1,0)+IF(DZ401&lt;&gt;"",1,0)+IF(EI401&lt;&gt;"",1,0))/12)</x:f>
        <x:v>0.5</x:v>
      </x:c>
    </x:row>
    <x:row r="402">
      <x:c r="A402" s="175" t="str">
        <x:v>EV-0399</x:v>
      </x:c>
      <x:c r="B402" s="174" t="str">
        <x:v>Integrity check</x:v>
      </x:c>
      <x:c r="C402" s="175" t="str">
        <x:f>IF(L402="","",IF(LEFT(EC402,7)="BLOCKED","🔴 Do not use for conclusion",IF(EB402="Yes","🟢 Claim-ready","🟡 Caution / context")))</x:f>
        <x:v>🟡 Caution / context</x:v>
      </x:c>
      <x:c r="D402" s="174" t="str">
        <x:f>IF(L402="","",EC402)</x:f>
        <x:v>PENDING — appropriate appraisal</x:v>
      </x:c>
      <x:c r="E402" s="174" t="str">
        <x:v>P3 — Medium</x:v>
      </x:c>
      <x:c r="F402" s="174" t="str">
        <x:v>Pending</x:v>
      </x:c>
      <x:c r="G402" s="174" t="str">
        <x:v>Title/abstract identify an explicit tactical/public-safety context and readiness domain; retain for full-text assessment.</x:v>
      </x:c>
      <x:c r="H402" s="174" t="str">
        <x:v>Obtain and review lawful full text; confirm human adjudication; then select a design-specific appraisal instrument.</x:v>
      </x:c>
      <x:c r="I402" s="174"/>
      <x:c r="J402" s="174" t="str">
        <x:v>A — Core</x:v>
      </x:c>
      <x:c r="K402" s="174" t="str">
        <x:v>IDENTIFIED</x:v>
      </x:c>
      <x:c r="L402" s="174" t="str">
        <x:v>Short-Term Outcomes of a Healthy Relationship Intervention for the Prevention of Sexual Harassment and Sexual Assault in the US Military: Pilot Pretest-Postest Study.</x:v>
      </x:c>
      <x:c r="M402" s="174"/>
      <x:c r="N402" s="174" t="str">
        <x:v>Hernandez, Belinda; Shegog, Ross; Markham, Christine; Emery, Susan; Baumler, Elizabeth; Thormaehlen, Laura; Andina Teixeira, Rejane; Rivera, Yanneth; Pertuit, Olive; Kanipe, Chelsey; Witherspoon, Iraina; Doss, Janis; Jones, Victor; Peskin, Melissa</x:v>
      </x:c>
      <x:c r="O402" s="176" t="n">
        <x:v>2024</x:v>
      </x:c>
      <x:c r="P402" s="174" t="str">
        <x:v>JMIR formative research</x:v>
      </x:c>
      <x:c r="Q402" s="174" t="str">
        <x:v>Journal Article; Research Support, U.S. Gov't, Non-P.H.S.</x:v>
      </x:c>
      <x:c r="R402" s="174" t="str">
        <x:v>Unclear</x:v>
      </x:c>
      <x:c r="S402" s="174" t="str">
        <x:v>Unknown</x:v>
      </x:c>
      <x:c r="T402" s="174" t="str">
        <x:v>eng</x:v>
      </x:c>
      <x:c r="U402" s="174" t="str">
        <x:v>https://pubmed.ncbi.nlm.nih.gov/39471370/</x:v>
      </x:c>
      <x:c r="V402" s="174" t="str">
        <x:v>10.2196/64412</x:v>
      </x:c>
      <x:c r="W402" s="175" t="str">
        <x:f>IF(V402="","",LOWER(SUBSTITUTE(SUBSTITUTE(SUBSTITUTE(SUBSTITUTE(TRIM(V402),"https://doi.org/",""),"http://doi.org/",""),"https://dx.doi.org/",""),"doi:","")))</x:f>
        <x:v>10.2196/64412</x:v>
      </x:c>
      <x:c r="X402" s="174" t="str">
        <x:v>39471370</x:v>
      </x:c>
      <x:c r="Y402" s="174" t="str">
        <x:v>PMC11558222</x:v>
      </x:c>
      <x:c r="Z402" s="174"/>
      <x:c r="AA402" s="174" t="str">
        <x:v>PubMed/MEDLINE</x:v>
      </x:c>
      <x:c r="AB402" s="174" t="str">
        <x:v>PUBMED-A-v1.0-2026-08-28</x:v>
      </x:c>
      <x:c r="AC402" s="174" t="str">
        <x:v>SP-PUBMED-A-20260828</x:v>
      </x:c>
      <x:c r="AD402" s="177" t="n">
        <x:v>46262</x:v>
      </x:c>
      <x:c r="AE402" s="177" t="n">
        <x:v>46272</x:v>
      </x:c>
      <x:c r="AF402" s="174" t="str">
        <x:v>7N6ZYTRI</x:v>
      </x:c>
      <x:c r="AG402" s="174"/>
      <x:c r="AH402" s="174" t="str">
        <x:v>Tactical Athlete → Operational Readiness Brazil</x:v>
      </x:c>
      <x:c r="AI402" s="174" t="str">
        <x:v>evidence-family:A</x:v>
      </x:c>
      <x:c r="AJ402" s="174"/>
      <x:c r="AK402" s="175" t="str">
        <x:f>IF(AJ402="","",IF(OR(LOWER(AJ402)="brazil",LOWER(AJ402)="brasil"),"Yes","No"))</x:f>
      </x:c>
      <x:c r="AL402" s="174"/>
      <x:c r="AM402" s="174"/>
      <x:c r="AN402" s="174"/>
      <x:c r="AO402" s="178"/>
      <x:c r="AP402" s="174"/>
      <x:c r="AQ402" s="174"/>
      <x:c r="AR402" s="174"/>
      <x:c r="AS402" s="174"/>
      <x:c r="AT402" s="174"/>
      <x:c r="AU402" s="174"/>
      <x:c r="AV402" s="174"/>
      <x:c r="AW402" s="174"/>
      <x:c r="AX402" s="174"/>
      <x:c r="AY402" s="174"/>
      <x:c r="AZ402" s="174"/>
      <x:c r="BA402" s="174"/>
      <x:c r="BB402" s="174"/>
      <x:c r="BC402" s="174"/>
      <x:c r="BD402" s="174"/>
      <x:c r="BE402" s="174"/>
      <x:c r="BF402" s="174"/>
      <x:c r="BG402" s="174"/>
      <x:c r="BH402" s="174"/>
      <x:c r="BI402" s="174"/>
      <x:c r="BJ402" s="174"/>
      <x:c r="BK402" s="174"/>
      <x:c r="BL402" s="174"/>
      <x:c r="BM402" s="174"/>
      <x:c r="BN402" s="174"/>
      <x:c r="BO402" s="174"/>
      <x:c r="BP402" s="174"/>
      <x:c r="BQ402" s="174"/>
      <x:c r="BR402" s="174"/>
      <x:c r="BS402" s="174"/>
      <x:c r="BT402" s="174"/>
      <x:c r="BU402" s="174"/>
      <x:c r="BV402" s="174"/>
      <x:c r="BW402" s="174"/>
      <x:c r="BX402" s="174"/>
      <x:c r="BY402" s="174"/>
      <x:c r="BZ402" s="174"/>
      <x:c r="CA402" s="174"/>
      <x:c r="CB402" s="174"/>
      <x:c r="CC402" s="174"/>
      <x:c r="CD402" s="174"/>
      <x:c r="CE402" s="174"/>
      <x:c r="CF402" s="174"/>
      <x:c r="CG402" s="174"/>
      <x:c r="CH402" s="174"/>
      <x:c r="CI402" s="179"/>
      <x:c r="CJ402" s="174" t="str">
        <x:v>Yes</x:v>
      </x:c>
      <x:c r="CK402" s="174" t="str">
        <x:v>Yes</x:v>
      </x:c>
      <x:c r="CL402" s="174" t="str">
        <x:v>Yes</x:v>
      </x:c>
      <x:c r="CM402" s="174" t="str">
        <x:v>Clear</x:v>
      </x:c>
      <x:c r="CN402" s="174" t="str">
        <x:v>Verified — clear</x:v>
      </x:c>
      <x:c r="CO402" s="177" t="n">
        <x:v>46272</x:v>
      </x:c>
      <x:c r="CP402" s="174" t="str">
        <x:v>https://pubmed.ncbi.nlm.nih.gov/39471370/</x:v>
      </x:c>
      <x:c r="CQ402" s="174"/>
      <x:c r="CR402" s="174"/>
      <x:c r="CS402" s="174"/>
      <x:c r="CT402" s="174"/>
      <x:c r="CU402" s="176"/>
      <x:c r="CV402" s="176"/>
      <x:c r="CW402" s="176"/>
      <x:c r="CX402" s="176"/>
      <x:c r="CY402" s="176"/>
      <x:c r="CZ402" s="176"/>
      <x:c r="DA402" s="176"/>
      <x:c r="DB402" s="175" t="str">
        <x:f>IF(L402="","",IF(AND(COUNT(CU402:DA402)=7,OR(CU402=0,CU402=1,CU402=2),OR(CV402=0,CV402=1,CV402=2),OR(CW402=0,CW402=1,CW402=2),OR(CX402=0,CX402=1,CX402=2),OR(CY402=0,CY402=1,CY402=2),OR(CZ402=0,CZ402=1,CZ402=2),OR(DA402=0,DA402=1,DA402=2)),SUM(CU402:DA402),""))</x:f>
      </x:c>
      <x:c r="DC402" s="180" t="str">
        <x:f>IF(DB402="","",ROUND(DB402/14*10,1))</x:f>
      </x:c>
      <x:c r="DD402" s="174" t="str">
        <x:v>Pending</x:v>
      </x:c>
      <x:c r="DE402" s="175" t="str">
        <x:f>IF(L402="","",IF(DC402="","Pending",IF(DD402="Yes","CONDITIONAL — safety override",IF(DC402&gt;=8,"HIGH",IF(DC402&gt;=5,"CONDITIONAL","LOW")))))</x:f>
        <x:v>Pending</x:v>
      </x:c>
      <x:c r="DF402" s="174" t="str">
        <x:v>Pending screening and full-text appraisal; no transferability judgment made at identification.</x:v>
      </x:c>
      <x:c r="DG402" s="174"/>
      <x:c r="DH402" s="174"/>
      <x:c r="DI402" s="174"/>
      <x:c r="DJ402" s="174"/>
      <x:c r="DK402" s="174"/>
      <x:c r="DL402" s="174"/>
      <x:c r="DM402" s="174"/>
      <x:c r="DN402" s="174"/>
      <x:c r="DO402" s="174"/>
      <x:c r="DP402" s="174"/>
      <x:c r="DQ402" s="174"/>
      <x:c r="DR402" s="174"/>
      <x:c r="DS402" s="174"/>
      <x:c r="DT402" s="174"/>
      <x:c r="DU402" s="174"/>
      <x:c r="DV402" s="174"/>
      <x:c r="DW402" s="174"/>
      <x:c r="DX402" s="174"/>
      <x:c r="DY402" s="174"/>
      <x:c r="DZ402" s="174" t="str">
        <x:v>Title/abstract screening alone does not establish effectiveness, causality, methodological quality, transferability to Brazilian public safety or an institutional recommendation.</x:v>
      </x:c>
      <x:c r="EA402" s="174" t="str">
        <x:v>Pending</x:v>
      </x:c>
      <x:c r="EB402" s="175" t="str">
        <x:f>IF(L402="","",IF(EC402="READY","Yes","No / Pending"))</x:f>
        <x:v>No / Pending</x:v>
      </x:c>
      <x:c r="EC402" s="174" t="str">
        <x:f>IF(L402="","",IF(OR(ISNUMBER(SEARCH("Retracted Publication",Q402)),CM402="Retracted",CN402="Retracted",CM402="Expression of Concern",CN402="Expression of Concern",F402="Not used",CG402="Critical",CH402="High",CH402="Critical"),"BLOCKED — integrity or use restriction",IF(AND(CJ402="Yes",CK402="Yes",CL402="Yes"),IF(AND(CM402="Clear",CN402="Verified — clear"),IF(AND(AND(LEN(TRIM(CF402))&gt;0,LEFT(LOWER(TRIM(CF402)),7)&lt;&gt;"pending"),OR(CG402="High",CG402="Moderate"),OR(CH402="Low",CH402="Some concerns",CH402="Not applicable")),IF(AND(DD402="No",OR(DE402="HIGH",DE402="CONDITIONAL"),AND(LEN(TRIM(DF402))&gt;0,LEFT(LOWER(TRIM(DF402)),7)&lt;&gt;"pending")),IF(AND(AND(LEN(TRIM(DT402))&gt;0,LEFT(LOWER(TRIM(DT402)),7)&lt;&gt;"pending"),AND(LEN(TRIM(DU402))&gt;0,LEFT(LOWER(TRIM(DU402)),7)&lt;&gt;"pending"),OR(AND(LEN(TRIM(DV402))&gt;0,LEFT(LOWER(TRIM(DV402)),7)&lt;&gt;"pending"),AND(LEN(TRIM(DW402))&gt;0,LEFT(LOWER(TRIM(DW402)),7)&lt;&gt;"pending")),AND(LEN(TRIM(DX402))&gt;0,LEFT(LOWER(TRIM(DX402)),7)&lt;&gt;"pending")),IF(AND(F402="Claim-ready",OR(EA402="Strong",EA402="Moderate"),AND(LEN(TRIM(G402))&gt;0,LEFT(LOWER(TRIM(G402)),7)&lt;&gt;"pending"),G402&lt;&gt;"No substantive use decision is permitted from identification metadata alone.",AND(LEN(TRIM(DZ402))&gt;0,LEFT(LOWER(TRIM(DZ402)),7)&lt;&gt;"pending"),DZ402&lt;&gt;"Identification metadata alone does not permit any substantive scientific, causal, operational, or institutional claim.",AND(LEN(TRIM(EI402))&gt;0,LEFT(LOWER(TRIM(EI402)),7)&lt;&gt;"pending"),ISNUMBER(EH402),EH402&gt;0),"READY","PENDING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2" s="174" t="str">
        <x:v>Pending</x:v>
      </x:c>
      <x:c r="EE402" s="174"/>
      <x:c r="EF402" s="174" t="str">
        <x:v>Pending</x:v>
      </x:c>
      <x:c r="EG402" s="174" t="str">
        <x:v>Pending</x:v>
      </x:c>
      <x:c r="EH402" s="177"/>
      <x:c r="EI402" s="500"/>
      <x:c r="EJ402" s="174"/>
      <x:c r="EK402" s="174" t="str">
        <x:v>Pending</x:v>
      </x:c>
      <x:c r="EL402" s="177" t="n">
        <x:v>46272</x:v>
      </x:c>
      <x:c r="EM402" s="174" t="str">
        <x:v>Production PubMed record imported and reconciled to Zotero item 7N6ZYTRI;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2" s="181" t="n">
        <x:f>IF(L402="","",(IF(N402&lt;&gt;"",1,0)+IF(O402&lt;&gt;"",1,0)+IF(AJ402&lt;&gt;"",1,0)+IF(AU402&lt;&gt;"",1,0)+IF(BE402&lt;&gt;"",1,0)+IF(CF402&lt;&gt;"",1,0)+IF(CJ402="Yes",1,0)+IF(CL402="Yes",1,0)+IF(DE402&lt;&gt;"Pending",1,0)+IF(F402&lt;&gt;"",1,0)+IF(DZ402&lt;&gt;"",1,0)+IF(EI402&lt;&gt;"",1,0))/12)</x:f>
        <x:v>0.5</x:v>
      </x:c>
    </x:row>
    <x:row r="403">
      <x:c r="A403" s="175" t="str">
        <x:v>EV-0400</x:v>
      </x:c>
      <x:c r="B403" s="174" t="str">
        <x:v>Integrity check</x:v>
      </x:c>
      <x:c r="C403" s="175" t="str">
        <x:f>IF(L403="","",IF(LEFT(EC403,7)="BLOCKED","🔴 Do not use for conclusion",IF(EB403="Yes","🟢 Claim-ready","🟡 Caution / context")))</x:f>
        <x:v>🟡 Caution / context</x:v>
      </x:c>
      <x:c r="D403" s="174" t="str">
        <x:f>IF(L403="","",EC403)</x:f>
        <x:v>PENDING — appropriate appraisal</x:v>
      </x:c>
      <x:c r="E403" s="174" t="str">
        <x:v>P3 — Medium</x:v>
      </x:c>
      <x:c r="F403" s="174" t="str">
        <x:v>Pending</x:v>
      </x:c>
      <x:c r="G403" s="174" t="str">
        <x:v>Title/abstract identify an explicit operational APHT/medical-readiness topic; retain for full-text assessment.</x:v>
      </x:c>
      <x:c r="H403" s="174" t="str">
        <x:v>Obtain and review lawful full text; confirm human adjudication; then select a design-specific appraisal instrument.</x:v>
      </x:c>
      <x:c r="I403" s="174"/>
      <x:c r="J403" s="174" t="str">
        <x:v>B — APHT / Medical Readiness</x:v>
      </x:c>
      <x:c r="K403" s="174" t="str">
        <x:v>IDENTIFIED</x:v>
      </x:c>
      <x:c r="L403" s="174" t="str">
        <x:v>Wilderness Medicine Curricula in US Multidisciplinary Training Courses.</x:v>
      </x:c>
      <x:c r="M403" s="174"/>
      <x:c r="N403" s="174" t="str">
        <x:v>Holstrom-Mercader, Maria; Flamm, Avram</x:v>
      </x:c>
      <x:c r="O403" s="176" t="n">
        <x:v>2026</x:v>
      </x:c>
      <x:c r="P403" s="174" t="str">
        <x:v>Wilderness &amp; environmental medicine</x:v>
      </x:c>
      <x:c r="Q403" s="174" t="str">
        <x:v>Journal Article</x:v>
      </x:c>
      <x:c r="R403" s="174" t="str">
        <x:v>Unclear</x:v>
      </x:c>
      <x:c r="S403" s="174" t="str">
        <x:v>Unknown</x:v>
      </x:c>
      <x:c r="T403" s="174" t="str">
        <x:v>eng</x:v>
      </x:c>
      <x:c r="U403" s="174" t="str">
        <x:v>https://pubmed.ncbi.nlm.nih.gov/39460523/</x:v>
      </x:c>
      <x:c r="V403" s="174" t="str">
        <x:v>10.1177/10806032241289315</x:v>
      </x:c>
      <x:c r="W403" s="175" t="str">
        <x:f>IF(V403="","",LOWER(SUBSTITUTE(SUBSTITUTE(SUBSTITUTE(SUBSTITUTE(TRIM(V403),"https://doi.org/",""),"http://doi.org/",""),"https://dx.doi.org/",""),"doi:","")))</x:f>
        <x:v>10.1177/10806032241289315</x:v>
      </x:c>
      <x:c r="X403" s="174" t="str">
        <x:v>39460523</x:v>
      </x:c>
      <x:c r="Y403" s="174" t="str"/>
      <x:c r="Z403" s="174"/>
      <x:c r="AA403" s="174" t="str">
        <x:v>PubMed/MEDLINE</x:v>
      </x:c>
      <x:c r="AB403" s="174" t="str">
        <x:v>PUBMED-B-v1.0-2026-08-28</x:v>
      </x:c>
      <x:c r="AC403" s="174" t="str">
        <x:v>SP-PUBMED-B-20260828</x:v>
      </x:c>
      <x:c r="AD403" s="177" t="n">
        <x:v>46262</x:v>
      </x:c>
      <x:c r="AE403" s="177" t="n">
        <x:v>46272</x:v>
      </x:c>
      <x:c r="AF403" s="174" t="str">
        <x:v>5IUCPT8Z</x:v>
      </x:c>
      <x:c r="AG403" s="174"/>
      <x:c r="AH403" s="174" t="str">
        <x:v>Tactical Athlete → Operational Readiness Brazil</x:v>
      </x:c>
      <x:c r="AI403" s="174" t="str">
        <x:v>evidence-family:B</x:v>
      </x:c>
      <x:c r="AJ403" s="174"/>
      <x:c r="AK403" s="175" t="str">
        <x:f>IF(AJ403="","",IF(OR(LOWER(AJ403)="brazil",LOWER(AJ403)="brasil"),"Yes","No"))</x:f>
      </x:c>
      <x:c r="AL403" s="174"/>
      <x:c r="AM403" s="174"/>
      <x:c r="AN403" s="174"/>
      <x:c r="AO403" s="178"/>
      <x:c r="AP403" s="174"/>
      <x:c r="AQ403" s="174"/>
      <x:c r="AR403" s="174"/>
      <x:c r="AS403" s="174"/>
      <x:c r="AT403" s="174"/>
      <x:c r="AU403" s="174"/>
      <x:c r="AV403" s="174"/>
      <x:c r="AW403" s="174"/>
      <x:c r="AX403" s="174"/>
      <x:c r="AY403" s="174"/>
      <x:c r="AZ403" s="174"/>
      <x:c r="BA403" s="174"/>
      <x:c r="BB403" s="174"/>
      <x:c r="BC403" s="174"/>
      <x:c r="BD403" s="174"/>
      <x:c r="BE403" s="174"/>
      <x:c r="BF403" s="174"/>
      <x:c r="BG403" s="174"/>
      <x:c r="BH403" s="174"/>
      <x:c r="BI403" s="174"/>
      <x:c r="BJ403" s="174"/>
      <x:c r="BK403" s="174"/>
      <x:c r="BL403" s="174"/>
      <x:c r="BM403" s="174"/>
      <x:c r="BN403" s="174"/>
      <x:c r="BO403" s="174"/>
      <x:c r="BP403" s="174"/>
      <x:c r="BQ403" s="174"/>
      <x:c r="BR403" s="174"/>
      <x:c r="BS403" s="174"/>
      <x:c r="BT403" s="174"/>
      <x:c r="BU403" s="174"/>
      <x:c r="BV403" s="174"/>
      <x:c r="BW403" s="174"/>
      <x:c r="BX403" s="174"/>
      <x:c r="BY403" s="174"/>
      <x:c r="BZ403" s="174"/>
      <x:c r="CA403" s="174"/>
      <x:c r="CB403" s="174"/>
      <x:c r="CC403" s="174"/>
      <x:c r="CD403" s="174"/>
      <x:c r="CE403" s="174"/>
      <x:c r="CF403" s="174"/>
      <x:c r="CG403" s="174"/>
      <x:c r="CH403" s="174"/>
      <x:c r="CI403" s="179"/>
      <x:c r="CJ403" s="174" t="str">
        <x:v>Yes</x:v>
      </x:c>
      <x:c r="CK403" s="174" t="str">
        <x:v>Yes</x:v>
      </x:c>
      <x:c r="CL403" s="174" t="str">
        <x:v>Yes</x:v>
      </x:c>
      <x:c r="CM403" s="174" t="str">
        <x:v>Clear</x:v>
      </x:c>
      <x:c r="CN403" s="174" t="str">
        <x:v>Verified — clear</x:v>
      </x:c>
      <x:c r="CO403" s="177" t="n">
        <x:v>46272</x:v>
      </x:c>
      <x:c r="CP403" s="174" t="str">
        <x:v>https://pubmed.ncbi.nlm.nih.gov/39460523/</x:v>
      </x:c>
      <x:c r="CQ403" s="174"/>
      <x:c r="CR403" s="174"/>
      <x:c r="CS403" s="174"/>
      <x:c r="CT403" s="174"/>
      <x:c r="CU403" s="176"/>
      <x:c r="CV403" s="176"/>
      <x:c r="CW403" s="176"/>
      <x:c r="CX403" s="176"/>
      <x:c r="CY403" s="176"/>
      <x:c r="CZ403" s="176"/>
      <x:c r="DA403" s="176"/>
      <x:c r="DB403" s="175" t="str">
        <x:f>IF(L403="","",IF(AND(COUNT(CU403:DA403)=7,OR(CU403=0,CU403=1,CU403=2),OR(CV403=0,CV403=1,CV403=2),OR(CW403=0,CW403=1,CW403=2),OR(CX403=0,CX403=1,CX403=2),OR(CY403=0,CY403=1,CY403=2),OR(CZ403=0,CZ403=1,CZ403=2),OR(DA403=0,DA403=1,DA403=2)),SUM(CU403:DA403),""))</x:f>
      </x:c>
      <x:c r="DC403" s="180" t="str">
        <x:f>IF(DB403="","",ROUND(DB403/14*10,1))</x:f>
      </x:c>
      <x:c r="DD403" s="174" t="str">
        <x:v>Pending</x:v>
      </x:c>
      <x:c r="DE403" s="175" t="str">
        <x:f>IF(L403="","",IF(DC403="","Pending",IF(DD403="Yes","CONDITIONAL — safety override",IF(DC403&gt;=8,"HIGH",IF(DC403&gt;=5,"CONDITIONAL","LOW")))))</x:f>
        <x:v>Pending</x:v>
      </x:c>
      <x:c r="DF403" s="174" t="str">
        <x:v>Pending screening and full-text appraisal; no transferability judgment made at identification.</x:v>
      </x:c>
      <x:c r="DG403" s="174"/>
      <x:c r="DH403" s="174"/>
      <x:c r="DI403" s="174"/>
      <x:c r="DJ403" s="174"/>
      <x:c r="DK403" s="174"/>
      <x:c r="DL403" s="174"/>
      <x:c r="DM403" s="174"/>
      <x:c r="DN403" s="174"/>
      <x:c r="DO403" s="174"/>
      <x:c r="DP403" s="174"/>
      <x:c r="DQ403" s="174"/>
      <x:c r="DR403" s="174"/>
      <x:c r="DS403" s="174"/>
      <x:c r="DT403" s="174"/>
      <x:c r="DU403" s="174"/>
      <x:c r="DV403" s="174"/>
      <x:c r="DW403" s="174"/>
      <x:c r="DX403" s="174"/>
      <x:c r="DY403" s="174"/>
      <x:c r="DZ403" s="174" t="str">
        <x:v>Title/abstract screening alone does not establish effectiveness, causality, methodological quality, transferability to Brazilian public safety or an institutional recommendation.</x:v>
      </x:c>
      <x:c r="EA403" s="174" t="str">
        <x:v>Pending</x:v>
      </x:c>
      <x:c r="EB403" s="175" t="str">
        <x:f>IF(L403="","",IF(EC403="READY","Yes","No / Pending"))</x:f>
        <x:v>No / Pending</x:v>
      </x:c>
      <x:c r="EC403" s="174" t="str">
        <x:f>IF(L403="","",IF(OR(ISNUMBER(SEARCH("Retracted Publication",Q403)),CM403="Retracted",CN403="Retracted",CM403="Expression of Concern",CN403="Expression of Concern",F403="Not used",CG403="Critical",CH403="High",CH403="Critical"),"BLOCKED — integrity or use restriction",IF(AND(CJ403="Yes",CK403="Yes",CL403="Yes"),IF(AND(CM403="Clear",CN403="Verified — clear"),IF(AND(AND(LEN(TRIM(CF403))&gt;0,LEFT(LOWER(TRIM(CF403)),7)&lt;&gt;"pending"),OR(CG403="High",CG403="Moderate"),OR(CH403="Low",CH403="Some concerns",CH403="Not applicable")),IF(AND(DD403="No",OR(DE403="HIGH",DE403="CONDITIONAL"),AND(LEN(TRIM(DF403))&gt;0,LEFT(LOWER(TRIM(DF403)),7)&lt;&gt;"pending")),IF(AND(AND(LEN(TRIM(DT403))&gt;0,LEFT(LOWER(TRIM(DT403)),7)&lt;&gt;"pending"),AND(LEN(TRIM(DU403))&gt;0,LEFT(LOWER(TRIM(DU403)),7)&lt;&gt;"pending"),OR(AND(LEN(TRIM(DV403))&gt;0,LEFT(LOWER(TRIM(DV403)),7)&lt;&gt;"pending"),AND(LEN(TRIM(DW403))&gt;0,LEFT(LOWER(TRIM(DW403)),7)&lt;&gt;"pending")),AND(LEN(TRIM(DX403))&gt;0,LEFT(LOWER(TRIM(DX403)),7)&lt;&gt;"pending")),IF(AND(F403="Claim-ready",OR(EA403="Strong",EA403="Moderate"),AND(LEN(TRIM(G403))&gt;0,LEFT(LOWER(TRIM(G403)),7)&lt;&gt;"pending"),G403&lt;&gt;"No substantive use decision is permitted from identification metadata alone.",AND(LEN(TRIM(DZ403))&gt;0,LEFT(LOWER(TRIM(DZ403)),7)&lt;&gt;"pending"),DZ403&lt;&gt;"Identification metadata alone does not permit any substantive scientific, causal, operational, or institutional claim.",AND(LEN(TRIM(EI403))&gt;0,LEFT(LOWER(TRIM(EI403)),7)&lt;&gt;"pending"),ISNUMBER(EH403),EH403&gt;0),"READY","PENDING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3" s="174" t="str">
        <x:v>Pending</x:v>
      </x:c>
      <x:c r="EE403" s="174"/>
      <x:c r="EF403" s="174" t="str">
        <x:v>Pending</x:v>
      </x:c>
      <x:c r="EG403" s="174" t="str">
        <x:v>Pending</x:v>
      </x:c>
      <x:c r="EH403" s="177"/>
      <x:c r="EI403" s="500"/>
      <x:c r="EJ403" s="174"/>
      <x:c r="EK403" s="174" t="str">
        <x:v>Pending</x:v>
      </x:c>
      <x:c r="EL403" s="177" t="n">
        <x:v>46272</x:v>
      </x:c>
      <x:c r="EM403" s="174" t="str">
        <x:v>Production PubMed record imported and reconciled to Zotero item 5IUCPT8Z;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3" s="181" t="n">
        <x:f>IF(L403="","",(IF(N403&lt;&gt;"",1,0)+IF(O403&lt;&gt;"",1,0)+IF(AJ403&lt;&gt;"",1,0)+IF(AU403&lt;&gt;"",1,0)+IF(BE403&lt;&gt;"",1,0)+IF(CF403&lt;&gt;"",1,0)+IF(CJ403="Yes",1,0)+IF(CL403="Yes",1,0)+IF(DE403&lt;&gt;"Pending",1,0)+IF(F403&lt;&gt;"",1,0)+IF(DZ403&lt;&gt;"",1,0)+IF(EI403&lt;&gt;"",1,0))/12)</x:f>
        <x:v>0.5</x:v>
      </x:c>
    </x:row>
    <x:row r="404">
      <x:c r="A404" s="175" t="str">
        <x:v>EV-0401</x:v>
      </x:c>
      <x:c r="B404" s="174" t="str">
        <x:v>Metadata verification</x:v>
      </x:c>
      <x:c r="C404" s="175" t="str">
        <x:f>IF(L404="","",IF(LEFT(EC404,7)="BLOCKED","🔴 Do not use for conclusion",IF(EB404="Yes","🟢 Claim-ready","🟡 Caution / context")))</x:f>
        <x:v>🟡 Caution / context</x:v>
      </x:c>
      <x:c r="D404" s="174" t="str">
        <x:f>IF(L404="","",EC404)</x:f>
        <x:v>PENDING — verification</x:v>
      </x:c>
      <x:c r="E404" s="174" t="str">
        <x:v>P2 — High</x:v>
      </x:c>
      <x:c r="F404" s="174" t="str">
        <x:v>Pending</x:v>
      </x:c>
      <x:c r="G404" s="174" t="str">
        <x:v>Title/abstract identify an explicit tactical/public-safety context and readiness domain; retain for full-text assessment.</x:v>
      </x:c>
      <x:c r="H404" s="174" t="str">
        <x:v>Obtain and review lawful full text; confirm human adjudication; then select a design-specific appraisal instrument.</x:v>
      </x:c>
      <x:c r="I404" s="174"/>
      <x:c r="J404" s="174" t="str">
        <x:v>A — Core</x:v>
      </x:c>
      <x:c r="K404" s="174" t="str">
        <x:v>IDENTIFIED</x:v>
      </x:c>
      <x:c r="L404" s="174" t="str">
        <x:v>Effects of Specific RAMP Protocol Phase on Change of Direction Speed of Police Students.</x:v>
      </x:c>
      <x:c r="M404" s="174"/>
      <x:c r="N404" s="174" t="str">
        <x:v>Kukic, Filip; Zlojutro, Nemanja; Paspalj, Darko; Bajic, Senka; Kovacevic, Sasa; Vulin, Lazar; Radevic, Nenad; Koropanovski, Nenad</x:v>
      </x:c>
      <x:c r="O404" s="176" t="n">
        <x:v>2024</x:v>
      </x:c>
      <x:c r="P404" s="174" t="str">
        <x:v>Journal of functional morphology and kinesiology</x:v>
      </x:c>
      <x:c r="Q404" s="174" t="str">
        <x:v>Journal Article</x:v>
      </x:c>
      <x:c r="R404" s="174" t="str">
        <x:v>Unclear</x:v>
      </x:c>
      <x:c r="S404" s="174" t="str">
        <x:v>Unknown</x:v>
      </x:c>
      <x:c r="T404" s="174" t="str">
        <x:v>eng</x:v>
      </x:c>
      <x:c r="U404" s="174" t="str">
        <x:v>https://pubmed.ncbi.nlm.nih.gov/39449488/</x:v>
      </x:c>
      <x:c r="V404" s="174" t="str">
        <x:v>10.3390/jfmk9040194</x:v>
      </x:c>
      <x:c r="W404" s="175" t="str">
        <x:f>IF(V404="","",LOWER(SUBSTITUTE(SUBSTITUTE(SUBSTITUTE(SUBSTITUTE(TRIM(V404),"https://doi.org/",""),"http://doi.org/",""),"https://dx.doi.org/",""),"doi:","")))</x:f>
        <x:v>10.3390/jfmk9040194</x:v>
      </x:c>
      <x:c r="X404" s="174" t="str">
        <x:v>39449488</x:v>
      </x:c>
      <x:c r="Y404" s="174" t="str">
        <x:v>PMC11503268</x:v>
      </x:c>
      <x:c r="Z404" s="174"/>
      <x:c r="AA404" s="174" t="str">
        <x:v>PubMed/MEDLINE</x:v>
      </x:c>
      <x:c r="AB404" s="174" t="str">
        <x:v>PUBMED-A-v1.0-2026-08-28</x:v>
      </x:c>
      <x:c r="AC404" s="174" t="str">
        <x:v>SP-PUBMED-A-20260828</x:v>
      </x:c>
      <x:c r="AD404" s="177" t="n">
        <x:v>46262</x:v>
      </x:c>
      <x:c r="AE404" s="177" t="n">
        <x:v>46272</x:v>
      </x:c>
      <x:c r="AF404" s="174" t="str">
        <x:v>7MNCKJV2</x:v>
      </x:c>
      <x:c r="AG404" s="174"/>
      <x:c r="AH404" s="174" t="str">
        <x:v>Tactical Athlete → Operational Readiness Brazil</x:v>
      </x:c>
      <x:c r="AI404" s="174" t="str">
        <x:v>evidence-family:A</x:v>
      </x:c>
      <x:c r="AJ404" s="174"/>
      <x:c r="AK404" s="175" t="str">
        <x:f>IF(AJ404="","",IF(OR(LOWER(AJ404)="brazil",LOWER(AJ404)="brasil"),"Yes","No"))</x:f>
      </x:c>
      <x:c r="AL404" s="174"/>
      <x:c r="AM404" s="174"/>
      <x:c r="AN404" s="174"/>
      <x:c r="AO404" s="178"/>
      <x:c r="AP404" s="174"/>
      <x:c r="AQ404" s="174"/>
      <x:c r="AR404" s="174"/>
      <x:c r="AS404" s="174"/>
      <x:c r="AT404" s="174"/>
      <x:c r="AU404" s="174"/>
      <x:c r="AV404" s="174"/>
      <x:c r="AW404" s="174"/>
      <x:c r="AX404" s="174"/>
      <x:c r="AY404" s="174"/>
      <x:c r="AZ404" s="174"/>
      <x:c r="BA404" s="174"/>
      <x:c r="BB404" s="174"/>
      <x:c r="BC404" s="174"/>
      <x:c r="BD404" s="174"/>
      <x:c r="BE404" s="174"/>
      <x:c r="BF404" s="174"/>
      <x:c r="BG404" s="174"/>
      <x:c r="BH404" s="174"/>
      <x:c r="BI404" s="174"/>
      <x:c r="BJ404" s="174"/>
      <x:c r="BK404" s="174"/>
      <x:c r="BL404" s="174"/>
      <x:c r="BM404" s="174"/>
      <x:c r="BN404" s="174"/>
      <x:c r="BO404" s="174"/>
      <x:c r="BP404" s="174"/>
      <x:c r="BQ404" s="174"/>
      <x:c r="BR404" s="174"/>
      <x:c r="BS404" s="174"/>
      <x:c r="BT404" s="174"/>
      <x:c r="BU404" s="174"/>
      <x:c r="BV404" s="174"/>
      <x:c r="BW404" s="174"/>
      <x:c r="BX404" s="174"/>
      <x:c r="BY404" s="174"/>
      <x:c r="BZ404" s="174"/>
      <x:c r="CA404" s="174"/>
      <x:c r="CB404" s="174"/>
      <x:c r="CC404" s="174"/>
      <x:c r="CD404" s="174"/>
      <x:c r="CE404" s="174"/>
      <x:c r="CF404" s="174"/>
      <x:c r="CG404" s="174"/>
      <x:c r="CH404" s="174"/>
      <x:c r="CI404" s="179"/>
      <x:c r="CJ404" s="174" t="str">
        <x:v>Pending</x:v>
      </x:c>
      <x:c r="CK404" s="174" t="str">
        <x:v>Yes</x:v>
      </x:c>
      <x:c r="CL404" s="174" t="str">
        <x:v>Yes</x:v>
      </x:c>
      <x:c r="CM404" s="174" t="str">
        <x:v>Clear</x:v>
      </x:c>
      <x:c r="CN404" s="174" t="str">
        <x:v>Verified — clear</x:v>
      </x:c>
      <x:c r="CO404" s="177" t="n">
        <x:v>46272</x:v>
      </x:c>
      <x:c r="CP404" s="174" t="str">
        <x:v>https://pubmed.ncbi.nlm.nih.gov/39449488/</x:v>
      </x:c>
      <x:c r="CQ404" s="174"/>
      <x:c r="CR404" s="174"/>
      <x:c r="CS404" s="174"/>
      <x:c r="CT404" s="174"/>
      <x:c r="CU404" s="176"/>
      <x:c r="CV404" s="176"/>
      <x:c r="CW404" s="176"/>
      <x:c r="CX404" s="176"/>
      <x:c r="CY404" s="176"/>
      <x:c r="CZ404" s="176"/>
      <x:c r="DA404" s="176"/>
      <x:c r="DB404" s="175" t="str">
        <x:f>IF(L404="","",IF(AND(COUNT(CU404:DA404)=7,OR(CU404=0,CU404=1,CU404=2),OR(CV404=0,CV404=1,CV404=2),OR(CW404=0,CW404=1,CW404=2),OR(CX404=0,CX404=1,CX404=2),OR(CY404=0,CY404=1,CY404=2),OR(CZ404=0,CZ404=1,CZ404=2),OR(DA404=0,DA404=1,DA404=2)),SUM(CU404:DA404),""))</x:f>
      </x:c>
      <x:c r="DC404" s="180" t="str">
        <x:f>IF(DB404="","",ROUND(DB404/14*10,1))</x:f>
      </x:c>
      <x:c r="DD404" s="174" t="str">
        <x:v>Pending</x:v>
      </x:c>
      <x:c r="DE404" s="175" t="str">
        <x:f>IF(L404="","",IF(DC404="","Pending",IF(DD404="Yes","CONDITIONAL — safety override",IF(DC404&gt;=8,"HIGH",IF(DC404&gt;=5,"CONDITIONAL","LOW")))))</x:f>
        <x:v>Pending</x:v>
      </x:c>
      <x:c r="DF404" s="174" t="str">
        <x:v>Pending screening and full-text appraisal; no transferability judgment made at identification.</x:v>
      </x:c>
      <x:c r="DG404" s="174"/>
      <x:c r="DH404" s="174"/>
      <x:c r="DI404" s="174"/>
      <x:c r="DJ404" s="174"/>
      <x:c r="DK404" s="174"/>
      <x:c r="DL404" s="174"/>
      <x:c r="DM404" s="174"/>
      <x:c r="DN404" s="174"/>
      <x:c r="DO404" s="174"/>
      <x:c r="DP404" s="174"/>
      <x:c r="DQ404" s="174"/>
      <x:c r="DR404" s="174"/>
      <x:c r="DS404" s="174"/>
      <x:c r="DT404" s="174"/>
      <x:c r="DU404" s="174"/>
      <x:c r="DV404" s="174"/>
      <x:c r="DW404" s="174"/>
      <x:c r="DX404" s="174"/>
      <x:c r="DY404" s="174"/>
      <x:c r="DZ404" s="174" t="str">
        <x:v>Title/abstract screening alone does not establish effectiveness, causality, methodological quality, transferability to Brazilian public safety or an institutional recommendation.</x:v>
      </x:c>
      <x:c r="EA404" s="174" t="str">
        <x:v>Pending</x:v>
      </x:c>
      <x:c r="EB404" s="175" t="str">
        <x:f>IF(L404="","",IF(EC404="READY","Yes","No / Pending"))</x:f>
        <x:v>No / Pending</x:v>
      </x:c>
      <x:c r="EC404" s="174" t="str">
        <x:f>IF(L404="","",IF(OR(ISNUMBER(SEARCH("Retracted Publication",Q404)),CM404="Retracted",CN404="Retracted",CM404="Expression of Concern",CN404="Expression of Concern",F404="Not used",CG404="Critical",CH404="High",CH404="Critical"),"BLOCKED — integrity or use restriction",IF(AND(CJ404="Yes",CK404="Yes",CL404="Yes"),IF(AND(CM404="Clear",CN404="Verified — clear"),IF(AND(AND(LEN(TRIM(CF404))&gt;0,LEFT(LOWER(TRIM(CF404)),7)&lt;&gt;"pending"),OR(CG404="High",CG404="Moderate"),OR(CH404="Low",CH404="Some concerns",CH404="Not applicable")),IF(AND(DD404="No",OR(DE404="HIGH",DE404="CONDITIONAL"),AND(LEN(TRIM(DF404))&gt;0,LEFT(LOWER(TRIM(DF404)),7)&lt;&gt;"pending")),IF(AND(AND(LEN(TRIM(DT404))&gt;0,LEFT(LOWER(TRIM(DT404)),7)&lt;&gt;"pending"),AND(LEN(TRIM(DU404))&gt;0,LEFT(LOWER(TRIM(DU404)),7)&lt;&gt;"pending"),OR(AND(LEN(TRIM(DV404))&gt;0,LEFT(LOWER(TRIM(DV404)),7)&lt;&gt;"pending"),AND(LEN(TRIM(DW404))&gt;0,LEFT(LOWER(TRIM(DW404)),7)&lt;&gt;"pending")),AND(LEN(TRIM(DX404))&gt;0,LEFT(LOWER(TRIM(DX404)),7)&lt;&gt;"pending")),IF(AND(F404="Claim-ready",OR(EA404="Strong",EA404="Moderate"),AND(LEN(TRIM(G404))&gt;0,LEFT(LOWER(TRIM(G404)),7)&lt;&gt;"pending"),G404&lt;&gt;"No substantive use decision is permitted from identification metadata alone.",AND(LEN(TRIM(DZ404))&gt;0,LEFT(LOWER(TRIM(DZ404)),7)&lt;&gt;"pending"),DZ404&lt;&gt;"Identification metadata alone does not permit any substantive scientific, causal, operational, or institutional claim.",AND(LEN(TRIM(EI404))&gt;0,LEFT(LOWER(TRIM(EI404)),7)&lt;&gt;"pending"),ISNUMBER(EH404),EH404&gt;0),"READY","PENDING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404" s="174" t="str">
        <x:v>Pending</x:v>
      </x:c>
      <x:c r="EE404" s="174"/>
      <x:c r="EF404" s="174" t="str">
        <x:v>Pending</x:v>
      </x:c>
      <x:c r="EG404" s="174" t="str">
        <x:v>Pending</x:v>
      </x:c>
      <x:c r="EH404" s="177"/>
      <x:c r="EI404" s="500"/>
      <x:c r="EJ404" s="174"/>
      <x:c r="EK404" s="174" t="str">
        <x:v>Pending</x:v>
      </x:c>
      <x:c r="EL404" s="177" t="n">
        <x:v>46272</x:v>
      </x:c>
      <x:c r="EM404" s="174" t="str">
        <x:v>Production PubMed record imported and reconciled to Zotero item 7MNCKJV2;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404" s="181" t="n">
        <x:f>IF(L404="","",(IF(N404&lt;&gt;"",1,0)+IF(O404&lt;&gt;"",1,0)+IF(AJ404&lt;&gt;"",1,0)+IF(AU404&lt;&gt;"",1,0)+IF(BE404&lt;&gt;"",1,0)+IF(CF404&lt;&gt;"",1,0)+IF(CJ404="Yes",1,0)+IF(CL404="Yes",1,0)+IF(DE404&lt;&gt;"Pending",1,0)+IF(F404&lt;&gt;"",1,0)+IF(DZ404&lt;&gt;"",1,0)+IF(EI404&lt;&gt;"",1,0))/12)</x:f>
        <x:v>0.4166666666666667</x:v>
      </x:c>
    </x:row>
    <x:row r="405">
      <x:c r="A405" s="175" t="str">
        <x:v>EV-0402</x:v>
      </x:c>
      <x:c r="B405" s="174" t="str">
        <x:v>Integrity check</x:v>
      </x:c>
      <x:c r="C405" s="175" t="str">
        <x:f>IF(L405="","",IF(LEFT(EC405,7)="BLOCKED","🔴 Do not use for conclusion",IF(EB405="Yes","🟢 Claim-ready","🟡 Caution / context")))</x:f>
        <x:v>🟡 Caution / context</x:v>
      </x:c>
      <x:c r="D405" s="174" t="str">
        <x:f>IF(L405="","",EC405)</x:f>
        <x:v>PENDING — appropriate appraisal</x:v>
      </x:c>
      <x:c r="E405" s="174" t="str">
        <x:v>P3 — Medium</x:v>
      </x:c>
      <x:c r="F405" s="174" t="str">
        <x:v>Pending</x:v>
      </x:c>
      <x:c r="G405" s="174" t="str">
        <x:v>Title/abstract identify an explicit tactical/public-safety context and readiness domain; retain for full-text assessment.</x:v>
      </x:c>
      <x:c r="H405" s="174" t="str">
        <x:v>Obtain and review lawful full text; confirm human adjudication; then select a design-specific appraisal instrument.</x:v>
      </x:c>
      <x:c r="I405" s="174"/>
      <x:c r="J405" s="174" t="str">
        <x:v>A — Core</x:v>
      </x:c>
      <x:c r="K405" s="174" t="str">
        <x:v>IDENTIFIED</x:v>
      </x:c>
      <x:c r="L405" s="174" t="str">
        <x:v>Hydration Considerations to Improve the Physical Performance and Health of Firefighters.</x:v>
      </x:c>
      <x:c r="M405" s="174"/>
      <x:c r="N405" s="174" t="str">
        <x:v>Holland-Winkler, Angelia M; Hamil, Blake K</x:v>
      </x:c>
      <x:c r="O405" s="176" t="n">
        <x:v>2024</x:v>
      </x:c>
      <x:c r="P405" s="174" t="str">
        <x:v>Journal of functional morphology and kinesiology</x:v>
      </x:c>
      <x:c r="Q405" s="174" t="str">
        <x:v>Journal Article; Review</x:v>
      </x:c>
      <x:c r="R405" s="174" t="str">
        <x:v>Unclear</x:v>
      </x:c>
      <x:c r="S405" s="174" t="str">
        <x:v>Unknown</x:v>
      </x:c>
      <x:c r="T405" s="174" t="str">
        <x:v>eng</x:v>
      </x:c>
      <x:c r="U405" s="174" t="str">
        <x:v>https://pubmed.ncbi.nlm.nih.gov/39449476/</x:v>
      </x:c>
      <x:c r="V405" s="174" t="str">
        <x:v>10.3390/jfmk9040182</x:v>
      </x:c>
      <x:c r="W405" s="175" t="str">
        <x:f>IF(V405="","",LOWER(SUBSTITUTE(SUBSTITUTE(SUBSTITUTE(SUBSTITUTE(TRIM(V405),"https://doi.org/",""),"http://doi.org/",""),"https://dx.doi.org/",""),"doi:","")))</x:f>
        <x:v>10.3390/jfmk9040182</x:v>
      </x:c>
      <x:c r="X405" s="174" t="str">
        <x:v>39449476</x:v>
      </x:c>
      <x:c r="Y405" s="174" t="str">
        <x:v>PMC11503342</x:v>
      </x:c>
      <x:c r="Z405" s="174"/>
      <x:c r="AA405" s="174" t="str">
        <x:v>PubMed/MEDLINE</x:v>
      </x:c>
      <x:c r="AB405" s="174" t="str">
        <x:v>PUBMED-A-v1.0-2026-08-28</x:v>
      </x:c>
      <x:c r="AC405" s="174" t="str">
        <x:v>SP-PUBMED-A-20260828</x:v>
      </x:c>
      <x:c r="AD405" s="177" t="n">
        <x:v>46262</x:v>
      </x:c>
      <x:c r="AE405" s="177" t="n">
        <x:v>46272</x:v>
      </x:c>
      <x:c r="AF405" s="174" t="str">
        <x:v>ETK9IWZQ</x:v>
      </x:c>
      <x:c r="AG405" s="174"/>
      <x:c r="AH405" s="174" t="str">
        <x:v>Tactical Athlete → Operational Readiness Brazil</x:v>
      </x:c>
      <x:c r="AI405" s="174" t="str">
        <x:v>evidence-family:A</x:v>
      </x:c>
      <x:c r="AJ405" s="174"/>
      <x:c r="AK405" s="175" t="str">
        <x:f>IF(AJ405="","",IF(OR(LOWER(AJ405)="brazil",LOWER(AJ405)="brasil"),"Yes","No"))</x:f>
      </x:c>
      <x:c r="AL405" s="174"/>
      <x:c r="AM405" s="174"/>
      <x:c r="AN405" s="174"/>
      <x:c r="AO405" s="178"/>
      <x:c r="AP405" s="174"/>
      <x:c r="AQ405" s="174"/>
      <x:c r="AR405" s="174"/>
      <x:c r="AS405" s="174"/>
      <x:c r="AT405" s="174"/>
      <x:c r="AU405" s="174"/>
      <x:c r="AV405" s="174"/>
      <x:c r="AW405" s="174"/>
      <x:c r="AX405" s="174"/>
      <x:c r="AY405" s="174"/>
      <x:c r="AZ405" s="174"/>
      <x:c r="BA405" s="174"/>
      <x:c r="BB405" s="174"/>
      <x:c r="BC405" s="174"/>
      <x:c r="BD405" s="174"/>
      <x:c r="BE405" s="174"/>
      <x:c r="BF405" s="174"/>
      <x:c r="BG405" s="174"/>
      <x:c r="BH405" s="174"/>
      <x:c r="BI405" s="174"/>
      <x:c r="BJ405" s="174"/>
      <x:c r="BK405" s="174"/>
      <x:c r="BL405" s="174"/>
      <x:c r="BM405" s="174"/>
      <x:c r="BN405" s="174"/>
      <x:c r="BO405" s="174"/>
      <x:c r="BP405" s="174"/>
      <x:c r="BQ405" s="174"/>
      <x:c r="BR405" s="174"/>
      <x:c r="BS405" s="174"/>
      <x:c r="BT405" s="174"/>
      <x:c r="BU405" s="174"/>
      <x:c r="BV405" s="174"/>
      <x:c r="BW405" s="174"/>
      <x:c r="BX405" s="174"/>
      <x:c r="BY405" s="174"/>
      <x:c r="BZ405" s="174"/>
      <x:c r="CA405" s="174"/>
      <x:c r="CB405" s="174"/>
      <x:c r="CC405" s="174"/>
      <x:c r="CD405" s="174"/>
      <x:c r="CE405" s="174"/>
      <x:c r="CF405" s="174"/>
      <x:c r="CG405" s="174"/>
      <x:c r="CH405" s="174"/>
      <x:c r="CI405" s="179"/>
      <x:c r="CJ405" s="174" t="str">
        <x:v>Yes</x:v>
      </x:c>
      <x:c r="CK405" s="174" t="str">
        <x:v>Yes</x:v>
      </x:c>
      <x:c r="CL405" s="174" t="str">
        <x:v>Yes</x:v>
      </x:c>
      <x:c r="CM405" s="174" t="str">
        <x:v>Clear</x:v>
      </x:c>
      <x:c r="CN405" s="174" t="str">
        <x:v>Verified — clear</x:v>
      </x:c>
      <x:c r="CO405" s="177" t="n">
        <x:v>46272</x:v>
      </x:c>
      <x:c r="CP405" s="174" t="str">
        <x:v>https://pubmed.ncbi.nlm.nih.gov/39449476/</x:v>
      </x:c>
      <x:c r="CQ405" s="174"/>
      <x:c r="CR405" s="174"/>
      <x:c r="CS405" s="174"/>
      <x:c r="CT405" s="174"/>
      <x:c r="CU405" s="176"/>
      <x:c r="CV405" s="176"/>
      <x:c r="CW405" s="176"/>
      <x:c r="CX405" s="176"/>
      <x:c r="CY405" s="176"/>
      <x:c r="CZ405" s="176"/>
      <x:c r="DA405" s="176"/>
      <x:c r="DB405" s="175" t="str">
        <x:f>IF(L405="","",IF(AND(COUNT(CU405:DA405)=7,OR(CU405=0,CU405=1,CU405=2),OR(CV405=0,CV405=1,CV405=2),OR(CW405=0,CW405=1,CW405=2),OR(CX405=0,CX405=1,CX405=2),OR(CY405=0,CY405=1,CY405=2),OR(CZ405=0,CZ405=1,CZ405=2),OR(DA405=0,DA405=1,DA405=2)),SUM(CU405:DA405),""))</x:f>
      </x:c>
      <x:c r="DC405" s="180" t="str">
        <x:f>IF(DB405="","",ROUND(DB405/14*10,1))</x:f>
      </x:c>
      <x:c r="DD405" s="174" t="str">
        <x:v>Pending</x:v>
      </x:c>
      <x:c r="DE405" s="175" t="str">
        <x:f>IF(L405="","",IF(DC405="","Pending",IF(DD405="Yes","CONDITIONAL — safety override",IF(DC405&gt;=8,"HIGH",IF(DC405&gt;=5,"CONDITIONAL","LOW")))))</x:f>
        <x:v>Pending</x:v>
      </x:c>
      <x:c r="DF405" s="174" t="str">
        <x:v>Pending screening and full-text appraisal; no transferability judgment made at identification.</x:v>
      </x:c>
      <x:c r="DG405" s="174"/>
      <x:c r="DH405" s="174"/>
      <x:c r="DI405" s="174"/>
      <x:c r="DJ405" s="174"/>
      <x:c r="DK405" s="174"/>
      <x:c r="DL405" s="174"/>
      <x:c r="DM405" s="174"/>
      <x:c r="DN405" s="174"/>
      <x:c r="DO405" s="174"/>
      <x:c r="DP405" s="174"/>
      <x:c r="DQ405" s="174"/>
      <x:c r="DR405" s="174"/>
      <x:c r="DS405" s="174"/>
      <x:c r="DT405" s="174"/>
      <x:c r="DU405" s="174"/>
      <x:c r="DV405" s="174"/>
      <x:c r="DW405" s="174"/>
      <x:c r="DX405" s="174"/>
      <x:c r="DY405" s="174"/>
      <x:c r="DZ405" s="174" t="str">
        <x:v>Title/abstract screening alone does not establish effectiveness, causality, methodological quality, transferability to Brazilian public safety or an institutional recommendation.</x:v>
      </x:c>
      <x:c r="EA405" s="174" t="str">
        <x:v>Pending</x:v>
      </x:c>
      <x:c r="EB405" s="175" t="str">
        <x:f>IF(L405="","",IF(EC405="READY","Yes","No / Pending"))</x:f>
        <x:v>No / Pending</x:v>
      </x:c>
      <x:c r="EC405" s="174" t="str">
        <x:f>IF(L405="","",IF(OR(ISNUMBER(SEARCH("Retracted Publication",Q405)),CM405="Retracted",CN405="Retracted",CM405="Expression of Concern",CN405="Expression of Concern",F405="Not used",CG405="Critical",CH405="High",CH405="Critical"),"BLOCKED — integrity or use restriction",IF(AND(CJ405="Yes",CK405="Yes",CL405="Yes"),IF(AND(CM405="Clear",CN405="Verified — clear"),IF(AND(AND(LEN(TRIM(CF405))&gt;0,LEFT(LOWER(TRIM(CF405)),7)&lt;&gt;"pending"),OR(CG405="High",CG405="Moderate"),OR(CH405="Low",CH405="Some concerns",CH405="Not applicable")),IF(AND(DD405="No",OR(DE405="HIGH",DE405="CONDITIONAL"),AND(LEN(TRIM(DF405))&gt;0,LEFT(LOWER(TRIM(DF405)),7)&lt;&gt;"pending")),IF(AND(AND(LEN(TRIM(DT405))&gt;0,LEFT(LOWER(TRIM(DT405)),7)&lt;&gt;"pending"),AND(LEN(TRIM(DU405))&gt;0,LEFT(LOWER(TRIM(DU405)),7)&lt;&gt;"pending"),OR(AND(LEN(TRIM(DV405))&gt;0,LEFT(LOWER(TRIM(DV405)),7)&lt;&gt;"pending"),AND(LEN(TRIM(DW405))&gt;0,LEFT(LOWER(TRIM(DW405)),7)&lt;&gt;"pending")),AND(LEN(TRIM(DX405))&gt;0,LEFT(LOWER(TRIM(DX405)),7)&lt;&gt;"pending")),IF(AND(F405="Claim-ready",OR(EA405="Strong",EA405="Moderate"),AND(LEN(TRIM(G405))&gt;0,LEFT(LOWER(TRIM(G405)),7)&lt;&gt;"pending"),G405&lt;&gt;"No substantive use decision is permitted from identification metadata alone.",AND(LEN(TRIM(DZ405))&gt;0,LEFT(LOWER(TRIM(DZ405)),7)&lt;&gt;"pending"),DZ405&lt;&gt;"Identification metadata alone does not permit any substantive scientific, causal, operational, or institutional claim.",AND(LEN(TRIM(EI405))&gt;0,LEFT(LOWER(TRIM(EI405)),7)&lt;&gt;"pending"),ISNUMBER(EH405),EH405&gt;0),"READY","PENDING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5" s="174" t="str">
        <x:v>Pending</x:v>
      </x:c>
      <x:c r="EE405" s="174"/>
      <x:c r="EF405" s="174" t="str">
        <x:v>Pending</x:v>
      </x:c>
      <x:c r="EG405" s="174" t="str">
        <x:v>Pending</x:v>
      </x:c>
      <x:c r="EH405" s="177"/>
      <x:c r="EI405" s="500"/>
      <x:c r="EJ405" s="174"/>
      <x:c r="EK405" s="174" t="str">
        <x:v>Pending</x:v>
      </x:c>
      <x:c r="EL405" s="177" t="n">
        <x:v>46272</x:v>
      </x:c>
      <x:c r="EM405" s="174" t="str">
        <x:v>Production PubMed record imported and reconciled to Zotero item ETK9IWZQ;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5" s="181" t="n">
        <x:f>IF(L405="","",(IF(N405&lt;&gt;"",1,0)+IF(O405&lt;&gt;"",1,0)+IF(AJ405&lt;&gt;"",1,0)+IF(AU405&lt;&gt;"",1,0)+IF(BE405&lt;&gt;"",1,0)+IF(CF405&lt;&gt;"",1,0)+IF(CJ405="Yes",1,0)+IF(CL405="Yes",1,0)+IF(DE405&lt;&gt;"Pending",1,0)+IF(F405&lt;&gt;"",1,0)+IF(DZ405&lt;&gt;"",1,0)+IF(EI405&lt;&gt;"",1,0))/12)</x:f>
        <x:v>0.5</x:v>
      </x:c>
    </x:row>
    <x:row r="406">
      <x:c r="A406" s="175" t="str">
        <x:v>EV-0403</x:v>
      </x:c>
      <x:c r="B406" s="174" t="str">
        <x:v>Integrity check</x:v>
      </x:c>
      <x:c r="C406" s="175" t="str">
        <x:f>IF(L406="","",IF(LEFT(EC406,7)="BLOCKED","🔴 Do not use for conclusion",IF(EB406="Yes","🟢 Claim-ready","🟡 Caution / context")))</x:f>
        <x:v>🟡 Caution / context</x:v>
      </x:c>
      <x:c r="D406" s="174" t="str">
        <x:f>IF(L406="","",EC406)</x:f>
        <x:v>PENDING — appropriate appraisal</x:v>
      </x:c>
      <x:c r="E406" s="174" t="str">
        <x:v>P3 — Medium</x:v>
      </x:c>
      <x:c r="F406" s="174" t="str">
        <x:v>Pending</x:v>
      </x:c>
      <x:c r="G406" s="174" t="str">
        <x:v>Title/abstract identify an explicit tactical/public-safety context and readiness domain; retain for full-text assessment.</x:v>
      </x:c>
      <x:c r="H406" s="174" t="str">
        <x:v>Obtain and review lawful full text; confirm human adjudication; then select a design-specific appraisal instrument.</x:v>
      </x:c>
      <x:c r="I406" s="174"/>
      <x:c r="J406" s="174" t="str">
        <x:v>A — Core</x:v>
      </x:c>
      <x:c r="K406" s="174" t="str">
        <x:v>IDENTIFIED</x:v>
      </x:c>
      <x:c r="L406" s="174" t="str">
        <x:v>Combat readiness, alcohol abuse, and posttraumatic stress disorder among Uganda peoples' defence forces soldiers.</x:v>
      </x:c>
      <x:c r="M406" s="174"/>
      <x:c r="N406" s="174" t="str">
        <x:v>Baguma, Elias A; Vivalya, Bives Mutume Nzanzu; Ocen, Patric O; Kasujja, Rosco</x:v>
      </x:c>
      <x:c r="O406" s="176" t="n">
        <x:v>2024</x:v>
      </x:c>
      <x:c r="P406" s="174" t="str">
        <x:v>BMC psychology</x:v>
      </x:c>
      <x:c r="Q406" s="174" t="str">
        <x:v>Journal Article</x:v>
      </x:c>
      <x:c r="R406" s="174" t="str">
        <x:v>Unclear</x:v>
      </x:c>
      <x:c r="S406" s="174" t="str">
        <x:v>Unknown</x:v>
      </x:c>
      <x:c r="T406" s="174" t="str">
        <x:v>eng</x:v>
      </x:c>
      <x:c r="U406" s="174" t="str">
        <x:v>https://pubmed.ncbi.nlm.nih.gov/39434185/</x:v>
      </x:c>
      <x:c r="V406" s="174" t="str">
        <x:v>10.1186/s40359-024-02068-y</x:v>
      </x:c>
      <x:c r="W406" s="175" t="str">
        <x:f>IF(V406="","",LOWER(SUBSTITUTE(SUBSTITUTE(SUBSTITUTE(SUBSTITUTE(TRIM(V406),"https://doi.org/",""),"http://doi.org/",""),"https://dx.doi.org/",""),"doi:","")))</x:f>
        <x:v>10.1186/s40359-024-02068-y</x:v>
      </x:c>
      <x:c r="X406" s="174" t="str">
        <x:v>39434185</x:v>
      </x:c>
      <x:c r="Y406" s="174" t="str">
        <x:v>PMC11495013</x:v>
      </x:c>
      <x:c r="Z406" s="174"/>
      <x:c r="AA406" s="174" t="str">
        <x:v>PubMed/MEDLINE</x:v>
      </x:c>
      <x:c r="AB406" s="174" t="str">
        <x:v>PUBMED-A-v1.0-2026-08-28</x:v>
      </x:c>
      <x:c r="AC406" s="174" t="str">
        <x:v>SP-PUBMED-A-20260828</x:v>
      </x:c>
      <x:c r="AD406" s="177" t="n">
        <x:v>46262</x:v>
      </x:c>
      <x:c r="AE406" s="177" t="n">
        <x:v>46272</x:v>
      </x:c>
      <x:c r="AF406" s="174" t="str">
        <x:v>LU2WQPGH</x:v>
      </x:c>
      <x:c r="AG406" s="174"/>
      <x:c r="AH406" s="174" t="str">
        <x:v>Tactical Athlete → Operational Readiness Brazil</x:v>
      </x:c>
      <x:c r="AI406" s="174" t="str">
        <x:v>evidence-family:A</x:v>
      </x:c>
      <x:c r="AJ406" s="174"/>
      <x:c r="AK406" s="175" t="str">
        <x:f>IF(AJ406="","",IF(OR(LOWER(AJ406)="brazil",LOWER(AJ406)="brasil"),"Yes","No"))</x:f>
      </x:c>
      <x:c r="AL406" s="174"/>
      <x:c r="AM406" s="174"/>
      <x:c r="AN406" s="174"/>
      <x:c r="AO406" s="178"/>
      <x:c r="AP406" s="174"/>
      <x:c r="AQ406" s="174"/>
      <x:c r="AR406" s="174"/>
      <x:c r="AS406" s="174"/>
      <x:c r="AT406" s="174"/>
      <x:c r="AU406" s="174"/>
      <x:c r="AV406" s="174"/>
      <x:c r="AW406" s="174"/>
      <x:c r="AX406" s="174"/>
      <x:c r="AY406" s="174"/>
      <x:c r="AZ406" s="174"/>
      <x:c r="BA406" s="174"/>
      <x:c r="BB406" s="174"/>
      <x:c r="BC406" s="174"/>
      <x:c r="BD406" s="174"/>
      <x:c r="BE406" s="174"/>
      <x:c r="BF406" s="174"/>
      <x:c r="BG406" s="174"/>
      <x:c r="BH406" s="174"/>
      <x:c r="BI406" s="174"/>
      <x:c r="BJ406" s="174"/>
      <x:c r="BK406" s="174"/>
      <x:c r="BL406" s="174"/>
      <x:c r="BM406" s="174"/>
      <x:c r="BN406" s="174"/>
      <x:c r="BO406" s="174"/>
      <x:c r="BP406" s="174"/>
      <x:c r="BQ406" s="174"/>
      <x:c r="BR406" s="174"/>
      <x:c r="BS406" s="174"/>
      <x:c r="BT406" s="174"/>
      <x:c r="BU406" s="174"/>
      <x:c r="BV406" s="174"/>
      <x:c r="BW406" s="174"/>
      <x:c r="BX406" s="174"/>
      <x:c r="BY406" s="174"/>
      <x:c r="BZ406" s="174"/>
      <x:c r="CA406" s="174"/>
      <x:c r="CB406" s="174"/>
      <x:c r="CC406" s="174"/>
      <x:c r="CD406" s="174"/>
      <x:c r="CE406" s="174"/>
      <x:c r="CF406" s="174"/>
      <x:c r="CG406" s="174"/>
      <x:c r="CH406" s="174"/>
      <x:c r="CI406" s="179"/>
      <x:c r="CJ406" s="174" t="str">
        <x:v>Yes</x:v>
      </x:c>
      <x:c r="CK406" s="174" t="str">
        <x:v>Yes</x:v>
      </x:c>
      <x:c r="CL406" s="174" t="str">
        <x:v>Yes</x:v>
      </x:c>
      <x:c r="CM406" s="174" t="str">
        <x:v>Clear</x:v>
      </x:c>
      <x:c r="CN406" s="174" t="str">
        <x:v>Verified — clear</x:v>
      </x:c>
      <x:c r="CO406" s="177" t="n">
        <x:v>46272</x:v>
      </x:c>
      <x:c r="CP406" s="174" t="str">
        <x:v>https://pubmed.ncbi.nlm.nih.gov/39434185/</x:v>
      </x:c>
      <x:c r="CQ406" s="174"/>
      <x:c r="CR406" s="174"/>
      <x:c r="CS406" s="174"/>
      <x:c r="CT406" s="174"/>
      <x:c r="CU406" s="176"/>
      <x:c r="CV406" s="176"/>
      <x:c r="CW406" s="176"/>
      <x:c r="CX406" s="176"/>
      <x:c r="CY406" s="176"/>
      <x:c r="CZ406" s="176"/>
      <x:c r="DA406" s="176"/>
      <x:c r="DB406" s="175" t="str">
        <x:f>IF(L406="","",IF(AND(COUNT(CU406:DA406)=7,OR(CU406=0,CU406=1,CU406=2),OR(CV406=0,CV406=1,CV406=2),OR(CW406=0,CW406=1,CW406=2),OR(CX406=0,CX406=1,CX406=2),OR(CY406=0,CY406=1,CY406=2),OR(CZ406=0,CZ406=1,CZ406=2),OR(DA406=0,DA406=1,DA406=2)),SUM(CU406:DA406),""))</x:f>
      </x:c>
      <x:c r="DC406" s="180" t="str">
        <x:f>IF(DB406="","",ROUND(DB406/14*10,1))</x:f>
      </x:c>
      <x:c r="DD406" s="174" t="str">
        <x:v>Pending</x:v>
      </x:c>
      <x:c r="DE406" s="175" t="str">
        <x:f>IF(L406="","",IF(DC406="","Pending",IF(DD406="Yes","CONDITIONAL — safety override",IF(DC406&gt;=8,"HIGH",IF(DC406&gt;=5,"CONDITIONAL","LOW")))))</x:f>
        <x:v>Pending</x:v>
      </x:c>
      <x:c r="DF406" s="174" t="str">
        <x:v>Pending screening and full-text appraisal; no transferability judgment made at identification.</x:v>
      </x:c>
      <x:c r="DG406" s="174"/>
      <x:c r="DH406" s="174"/>
      <x:c r="DI406" s="174"/>
      <x:c r="DJ406" s="174"/>
      <x:c r="DK406" s="174"/>
      <x:c r="DL406" s="174"/>
      <x:c r="DM406" s="174"/>
      <x:c r="DN406" s="174"/>
      <x:c r="DO406" s="174"/>
      <x:c r="DP406" s="174"/>
      <x:c r="DQ406" s="174"/>
      <x:c r="DR406" s="174"/>
      <x:c r="DS406" s="174"/>
      <x:c r="DT406" s="174"/>
      <x:c r="DU406" s="174"/>
      <x:c r="DV406" s="174"/>
      <x:c r="DW406" s="174"/>
      <x:c r="DX406" s="174"/>
      <x:c r="DY406" s="174"/>
      <x:c r="DZ406" s="174" t="str">
        <x:v>Title/abstract screening alone does not establish effectiveness, causality, methodological quality, transferability to Brazilian public safety or an institutional recommendation.</x:v>
      </x:c>
      <x:c r="EA406" s="174" t="str">
        <x:v>Pending</x:v>
      </x:c>
      <x:c r="EB406" s="175" t="str">
        <x:f>IF(L406="","",IF(EC406="READY","Yes","No / Pending"))</x:f>
        <x:v>No / Pending</x:v>
      </x:c>
      <x:c r="EC406" s="174" t="str">
        <x:f>IF(L406="","",IF(OR(ISNUMBER(SEARCH("Retracted Publication",Q406)),CM406="Retracted",CN406="Retracted",CM406="Expression of Concern",CN406="Expression of Concern",F406="Not used",CG406="Critical",CH406="High",CH406="Critical"),"BLOCKED — integrity or use restriction",IF(AND(CJ406="Yes",CK406="Yes",CL406="Yes"),IF(AND(CM406="Clear",CN406="Verified — clear"),IF(AND(AND(LEN(TRIM(CF406))&gt;0,LEFT(LOWER(TRIM(CF406)),7)&lt;&gt;"pending"),OR(CG406="High",CG406="Moderate"),OR(CH406="Low",CH406="Some concerns",CH406="Not applicable")),IF(AND(DD406="No",OR(DE406="HIGH",DE406="CONDITIONAL"),AND(LEN(TRIM(DF406))&gt;0,LEFT(LOWER(TRIM(DF406)),7)&lt;&gt;"pending")),IF(AND(AND(LEN(TRIM(DT406))&gt;0,LEFT(LOWER(TRIM(DT406)),7)&lt;&gt;"pending"),AND(LEN(TRIM(DU406))&gt;0,LEFT(LOWER(TRIM(DU406)),7)&lt;&gt;"pending"),OR(AND(LEN(TRIM(DV406))&gt;0,LEFT(LOWER(TRIM(DV406)),7)&lt;&gt;"pending"),AND(LEN(TRIM(DW406))&gt;0,LEFT(LOWER(TRIM(DW406)),7)&lt;&gt;"pending")),AND(LEN(TRIM(DX406))&gt;0,LEFT(LOWER(TRIM(DX406)),7)&lt;&gt;"pending")),IF(AND(F406="Claim-ready",OR(EA406="Strong",EA406="Moderate"),AND(LEN(TRIM(G406))&gt;0,LEFT(LOWER(TRIM(G406)),7)&lt;&gt;"pending"),G406&lt;&gt;"No substantive use decision is permitted from identification metadata alone.",AND(LEN(TRIM(DZ406))&gt;0,LEFT(LOWER(TRIM(DZ406)),7)&lt;&gt;"pending"),DZ406&lt;&gt;"Identification metadata alone does not permit any substantive scientific, causal, operational, or institutional claim.",AND(LEN(TRIM(EI406))&gt;0,LEFT(LOWER(TRIM(EI406)),7)&lt;&gt;"pending"),ISNUMBER(EH406),EH406&gt;0),"READY","PENDING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6" s="174" t="str">
        <x:v>Pending</x:v>
      </x:c>
      <x:c r="EE406" s="174"/>
      <x:c r="EF406" s="174" t="str">
        <x:v>Pending</x:v>
      </x:c>
      <x:c r="EG406" s="174" t="str">
        <x:v>Pending</x:v>
      </x:c>
      <x:c r="EH406" s="177"/>
      <x:c r="EI406" s="500"/>
      <x:c r="EJ406" s="174"/>
      <x:c r="EK406" s="174" t="str">
        <x:v>Pending</x:v>
      </x:c>
      <x:c r="EL406" s="177" t="n">
        <x:v>46272</x:v>
      </x:c>
      <x:c r="EM406" s="174" t="str">
        <x:v>Production PubMed record imported and reconciled to Zotero item LU2WQPGH;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6" s="181" t="n">
        <x:f>IF(L406="","",(IF(N406&lt;&gt;"",1,0)+IF(O406&lt;&gt;"",1,0)+IF(AJ406&lt;&gt;"",1,0)+IF(AU406&lt;&gt;"",1,0)+IF(BE406&lt;&gt;"",1,0)+IF(CF406&lt;&gt;"",1,0)+IF(CJ406="Yes",1,0)+IF(CL406="Yes",1,0)+IF(DE406&lt;&gt;"Pending",1,0)+IF(F406&lt;&gt;"",1,0)+IF(DZ406&lt;&gt;"",1,0)+IF(EI406&lt;&gt;"",1,0))/12)</x:f>
        <x:v>0.5</x:v>
      </x:c>
    </x:row>
    <x:row r="407">
      <x:c r="A407" s="175" t="str">
        <x:v>EV-0404</x:v>
      </x:c>
      <x:c r="B407" s="174" t="str">
        <x:v>Integrity check</x:v>
      </x:c>
      <x:c r="C407" s="175" t="str">
        <x:f>IF(L407="","",IF(LEFT(EC407,7)="BLOCKED","🔴 Do not use for conclusion",IF(EB407="Yes","🟢 Claim-ready","🟡 Caution / context")))</x:f>
        <x:v>🟡 Caution / context</x:v>
      </x:c>
      <x:c r="D407" s="174" t="str">
        <x:f>IF(L407="","",EC407)</x:f>
        <x:v>PENDING — appropriate appraisal</x:v>
      </x:c>
      <x:c r="E407" s="174" t="str">
        <x:v>P3 — Medium</x:v>
      </x:c>
      <x:c r="F407" s="174" t="str">
        <x:v>Pending</x:v>
      </x:c>
      <x:c r="G407" s="174" t="str">
        <x:v>Title/abstract identify an explicit operational APHT/medical-readiness topic; retain for full-text assessment.</x:v>
      </x:c>
      <x:c r="H407" s="174" t="str">
        <x:v>Obtain and review lawful full text; confirm human adjudication; then select a design-specific appraisal instrument.</x:v>
      </x:c>
      <x:c r="I407" s="174"/>
      <x:c r="J407" s="174" t="str">
        <x:v>B — APHT / Medical Readiness</x:v>
      </x:c>
      <x:c r="K407" s="174" t="str">
        <x:v>IDENTIFIED</x:v>
      </x:c>
      <x:c r="L407" s="174" t="str">
        <x:v>Testing Neuroprotective Strategies in Prolonged Field Care Model of Traumatic Brain Injury and Hemorrhagic Shock.</x:v>
      </x:c>
      <x:c r="M407" s="174"/>
      <x:c r="N407" s="174" t="str">
        <x:v>Bhatti, Umar F; Dawood, Zaiba Shafik; Shang, Zhenhua; Jin, Guang; Liggett, Marjorie R; Chtraklin, Kiril; Liu, Baoling; Redondo, Ramon-Lorenzo; Wang, Bowen; Alam, Hasan B</x:v>
      </x:c>
      <x:c r="O407" s="176" t="n">
        <x:v>2025</x:v>
      </x:c>
      <x:c r="P407" s="174" t="str">
        <x:v>Journal of the American College of Surgeons</x:v>
      </x:c>
      <x:c r="Q407" s="174" t="str">
        <x:v>Journal Article</x:v>
      </x:c>
      <x:c r="R407" s="174" t="str">
        <x:v>Unclear</x:v>
      </x:c>
      <x:c r="S407" s="174" t="str">
        <x:v>Unknown</x:v>
      </x:c>
      <x:c r="T407" s="174" t="str">
        <x:v>eng</x:v>
      </x:c>
      <x:c r="U407" s="174" t="str">
        <x:v>https://pubmed.ncbi.nlm.nih.gov/39431609/</x:v>
      </x:c>
      <x:c r="V407" s="174" t="str">
        <x:v>10.1097/xcs.0000000000001230</x:v>
      </x:c>
      <x:c r="W407" s="175" t="str">
        <x:f>IF(V407="","",LOWER(SUBSTITUTE(SUBSTITUTE(SUBSTITUTE(SUBSTITUTE(TRIM(V407),"https://doi.org/",""),"http://doi.org/",""),"https://dx.doi.org/",""),"doi:","")))</x:f>
        <x:v>10.1097/xcs.0000000000001230</x:v>
      </x:c>
      <x:c r="X407" s="174" t="str">
        <x:v>39431609</x:v>
      </x:c>
      <x:c r="Y407" s="174" t="str"/>
      <x:c r="Z407" s="174"/>
      <x:c r="AA407" s="174" t="str">
        <x:v>PubMed/MEDLINE</x:v>
      </x:c>
      <x:c r="AB407" s="174" t="str">
        <x:v>PUBMED-B-v1.0-2026-08-28</x:v>
      </x:c>
      <x:c r="AC407" s="174" t="str">
        <x:v>SP-PUBMED-B-20260828</x:v>
      </x:c>
      <x:c r="AD407" s="177" t="n">
        <x:v>46262</x:v>
      </x:c>
      <x:c r="AE407" s="177" t="n">
        <x:v>46272</x:v>
      </x:c>
      <x:c r="AF407" s="174" t="str">
        <x:v>PC537ING</x:v>
      </x:c>
      <x:c r="AG407" s="174"/>
      <x:c r="AH407" s="174" t="str">
        <x:v>Tactical Athlete → Operational Readiness Brazil</x:v>
      </x:c>
      <x:c r="AI407" s="174" t="str">
        <x:v>evidence-family:B</x:v>
      </x:c>
      <x:c r="AJ407" s="174"/>
      <x:c r="AK407" s="175" t="str">
        <x:f>IF(AJ407="","",IF(OR(LOWER(AJ407)="brazil",LOWER(AJ407)="brasil"),"Yes","No"))</x:f>
      </x:c>
      <x:c r="AL407" s="174"/>
      <x:c r="AM407" s="174"/>
      <x:c r="AN407" s="174"/>
      <x:c r="AO407" s="178"/>
      <x:c r="AP407" s="174"/>
      <x:c r="AQ407" s="174"/>
      <x:c r="AR407" s="174"/>
      <x:c r="AS407" s="174"/>
      <x:c r="AT407" s="174"/>
      <x:c r="AU407" s="174"/>
      <x:c r="AV407" s="174"/>
      <x:c r="AW407" s="174"/>
      <x:c r="AX407" s="174"/>
      <x:c r="AY407" s="174"/>
      <x:c r="AZ407" s="174"/>
      <x:c r="BA407" s="174"/>
      <x:c r="BB407" s="174"/>
      <x:c r="BC407" s="174"/>
      <x:c r="BD407" s="174"/>
      <x:c r="BE407" s="174"/>
      <x:c r="BF407" s="174"/>
      <x:c r="BG407" s="174"/>
      <x:c r="BH407" s="174"/>
      <x:c r="BI407" s="174"/>
      <x:c r="BJ407" s="174"/>
      <x:c r="BK407" s="174"/>
      <x:c r="BL407" s="174"/>
      <x:c r="BM407" s="174"/>
      <x:c r="BN407" s="174"/>
      <x:c r="BO407" s="174"/>
      <x:c r="BP407" s="174"/>
      <x:c r="BQ407" s="174"/>
      <x:c r="BR407" s="174"/>
      <x:c r="BS407" s="174"/>
      <x:c r="BT407" s="174"/>
      <x:c r="BU407" s="174"/>
      <x:c r="BV407" s="174"/>
      <x:c r="BW407" s="174"/>
      <x:c r="BX407" s="174"/>
      <x:c r="BY407" s="174"/>
      <x:c r="BZ407" s="174"/>
      <x:c r="CA407" s="174"/>
      <x:c r="CB407" s="174"/>
      <x:c r="CC407" s="174"/>
      <x:c r="CD407" s="174"/>
      <x:c r="CE407" s="174"/>
      <x:c r="CF407" s="174"/>
      <x:c r="CG407" s="174"/>
      <x:c r="CH407" s="174"/>
      <x:c r="CI407" s="179"/>
      <x:c r="CJ407" s="174" t="str">
        <x:v>Yes</x:v>
      </x:c>
      <x:c r="CK407" s="174" t="str">
        <x:v>Yes</x:v>
      </x:c>
      <x:c r="CL407" s="174" t="str">
        <x:v>Yes</x:v>
      </x:c>
      <x:c r="CM407" s="174" t="str">
        <x:v>Clear</x:v>
      </x:c>
      <x:c r="CN407" s="174" t="str">
        <x:v>Verified — clear</x:v>
      </x:c>
      <x:c r="CO407" s="177" t="n">
        <x:v>46272</x:v>
      </x:c>
      <x:c r="CP407" s="174" t="str">
        <x:v>https://pubmed.ncbi.nlm.nih.gov/39431609/</x:v>
      </x:c>
      <x:c r="CQ407" s="174"/>
      <x:c r="CR407" s="174"/>
      <x:c r="CS407" s="174"/>
      <x:c r="CT407" s="174"/>
      <x:c r="CU407" s="176"/>
      <x:c r="CV407" s="176"/>
      <x:c r="CW407" s="176"/>
      <x:c r="CX407" s="176"/>
      <x:c r="CY407" s="176"/>
      <x:c r="CZ407" s="176"/>
      <x:c r="DA407" s="176"/>
      <x:c r="DB407" s="175" t="str">
        <x:f>IF(L407="","",IF(AND(COUNT(CU407:DA407)=7,OR(CU407=0,CU407=1,CU407=2),OR(CV407=0,CV407=1,CV407=2),OR(CW407=0,CW407=1,CW407=2),OR(CX407=0,CX407=1,CX407=2),OR(CY407=0,CY407=1,CY407=2),OR(CZ407=0,CZ407=1,CZ407=2),OR(DA407=0,DA407=1,DA407=2)),SUM(CU407:DA407),""))</x:f>
      </x:c>
      <x:c r="DC407" s="180" t="str">
        <x:f>IF(DB407="","",ROUND(DB407/14*10,1))</x:f>
      </x:c>
      <x:c r="DD407" s="174" t="str">
        <x:v>Pending</x:v>
      </x:c>
      <x:c r="DE407" s="175" t="str">
        <x:f>IF(L407="","",IF(DC407="","Pending",IF(DD407="Yes","CONDITIONAL — safety override",IF(DC407&gt;=8,"HIGH",IF(DC407&gt;=5,"CONDITIONAL","LOW")))))</x:f>
        <x:v>Pending</x:v>
      </x:c>
      <x:c r="DF407" s="174" t="str">
        <x:v>Pending screening and full-text appraisal; no transferability judgment made at identification.</x:v>
      </x:c>
      <x:c r="DG407" s="174"/>
      <x:c r="DH407" s="174"/>
      <x:c r="DI407" s="174"/>
      <x:c r="DJ407" s="174"/>
      <x:c r="DK407" s="174"/>
      <x:c r="DL407" s="174"/>
      <x:c r="DM407" s="174"/>
      <x:c r="DN407" s="174"/>
      <x:c r="DO407" s="174"/>
      <x:c r="DP407" s="174"/>
      <x:c r="DQ407" s="174"/>
      <x:c r="DR407" s="174"/>
      <x:c r="DS407" s="174"/>
      <x:c r="DT407" s="174"/>
      <x:c r="DU407" s="174"/>
      <x:c r="DV407" s="174"/>
      <x:c r="DW407" s="174"/>
      <x:c r="DX407" s="174"/>
      <x:c r="DY407" s="174"/>
      <x:c r="DZ407" s="174" t="str">
        <x:v>Title/abstract screening alone does not establish effectiveness, causality, methodological quality, transferability to Brazilian public safety or an institutional recommendation.</x:v>
      </x:c>
      <x:c r="EA407" s="174" t="str">
        <x:v>Pending</x:v>
      </x:c>
      <x:c r="EB407" s="175" t="str">
        <x:f>IF(L407="","",IF(EC407="READY","Yes","No / Pending"))</x:f>
        <x:v>No / Pending</x:v>
      </x:c>
      <x:c r="EC407" s="174" t="str">
        <x:f>IF(L407="","",IF(OR(ISNUMBER(SEARCH("Retracted Publication",Q407)),CM407="Retracted",CN407="Retracted",CM407="Expression of Concern",CN407="Expression of Concern",F407="Not used",CG407="Critical",CH407="High",CH407="Critical"),"BLOCKED — integrity or use restriction",IF(AND(CJ407="Yes",CK407="Yes",CL407="Yes"),IF(AND(CM407="Clear",CN407="Verified — clear"),IF(AND(AND(LEN(TRIM(CF407))&gt;0,LEFT(LOWER(TRIM(CF407)),7)&lt;&gt;"pending"),OR(CG407="High",CG407="Moderate"),OR(CH407="Low",CH407="Some concerns",CH407="Not applicable")),IF(AND(DD407="No",OR(DE407="HIGH",DE407="CONDITIONAL"),AND(LEN(TRIM(DF407))&gt;0,LEFT(LOWER(TRIM(DF407)),7)&lt;&gt;"pending")),IF(AND(AND(LEN(TRIM(DT407))&gt;0,LEFT(LOWER(TRIM(DT407)),7)&lt;&gt;"pending"),AND(LEN(TRIM(DU407))&gt;0,LEFT(LOWER(TRIM(DU407)),7)&lt;&gt;"pending"),OR(AND(LEN(TRIM(DV407))&gt;0,LEFT(LOWER(TRIM(DV407)),7)&lt;&gt;"pending"),AND(LEN(TRIM(DW407))&gt;0,LEFT(LOWER(TRIM(DW407)),7)&lt;&gt;"pending")),AND(LEN(TRIM(DX407))&gt;0,LEFT(LOWER(TRIM(DX407)),7)&lt;&gt;"pending")),IF(AND(F407="Claim-ready",OR(EA407="Strong",EA407="Moderate"),AND(LEN(TRIM(G407))&gt;0,LEFT(LOWER(TRIM(G407)),7)&lt;&gt;"pending"),G407&lt;&gt;"No substantive use decision is permitted from identification metadata alone.",AND(LEN(TRIM(DZ407))&gt;0,LEFT(LOWER(TRIM(DZ407)),7)&lt;&gt;"pending"),DZ407&lt;&gt;"Identification metadata alone does not permit any substantive scientific, causal, operational, or institutional claim.",AND(LEN(TRIM(EI407))&gt;0,LEFT(LOWER(TRIM(EI407)),7)&lt;&gt;"pending"),ISNUMBER(EH407),EH407&gt;0),"READY","PENDING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7" s="174" t="str">
        <x:v>Pending</x:v>
      </x:c>
      <x:c r="EE407" s="174"/>
      <x:c r="EF407" s="174" t="str">
        <x:v>Pending</x:v>
      </x:c>
      <x:c r="EG407" s="174" t="str">
        <x:v>Pending</x:v>
      </x:c>
      <x:c r="EH407" s="177"/>
      <x:c r="EI407" s="500"/>
      <x:c r="EJ407" s="174"/>
      <x:c r="EK407" s="174" t="str">
        <x:v>Pending</x:v>
      </x:c>
      <x:c r="EL407" s="177" t="n">
        <x:v>46272</x:v>
      </x:c>
      <x:c r="EM407" s="174" t="str">
        <x:v>Production PubMed record imported and reconciled to Zotero item PC537ING;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7" s="181" t="n">
        <x:f>IF(L407="","",(IF(N407&lt;&gt;"",1,0)+IF(O407&lt;&gt;"",1,0)+IF(AJ407&lt;&gt;"",1,0)+IF(AU407&lt;&gt;"",1,0)+IF(BE407&lt;&gt;"",1,0)+IF(CF407&lt;&gt;"",1,0)+IF(CJ407="Yes",1,0)+IF(CL407="Yes",1,0)+IF(DE407&lt;&gt;"Pending",1,0)+IF(F407&lt;&gt;"",1,0)+IF(DZ407&lt;&gt;"",1,0)+IF(EI407&lt;&gt;"",1,0))/12)</x:f>
        <x:v>0.5</x:v>
      </x:c>
    </x:row>
    <x:row r="408">
      <x:c r="A408" s="175" t="str">
        <x:v>EV-0405</x:v>
      </x:c>
      <x:c r="B408" s="174" t="str">
        <x:v>Metadata verification</x:v>
      </x:c>
      <x:c r="C408" s="175" t="str">
        <x:f>IF(L408="","",IF(LEFT(EC408,7)="BLOCKED","🔴 Do not use for conclusion",IF(EB408="Yes","🟢 Claim-ready","🟡 Caution / context")))</x:f>
        <x:v>🟡 Caution / context</x:v>
      </x:c>
      <x:c r="D408" s="174" t="str">
        <x:f>IF(L408="","",EC408)</x:f>
        <x:v>PENDING — verification</x:v>
      </x:c>
      <x:c r="E408" s="174" t="str">
        <x:v>P2 — High</x:v>
      </x:c>
      <x:c r="F408" s="174" t="str">
        <x:v>Pending</x:v>
      </x:c>
      <x:c r="G408" s="174" t="str">
        <x:v>Title/abstract identify an explicit implementation-science construct; retain for full-text assessment.</x:v>
      </x:c>
      <x:c r="H408" s="174" t="str">
        <x:v>Obtain and review lawful full text; confirm human adjudication; then select a design-specific appraisal instrument.</x:v>
      </x:c>
      <x:c r="I408" s="174"/>
      <x:c r="J408" s="174" t="str">
        <x:v>C — Implementation Science</x:v>
      </x:c>
      <x:c r="K408" s="174" t="str">
        <x:v>IDENTIFIED</x:v>
      </x:c>
      <x:c r="L408" s="174" t="str">
        <x:v>The decriminalization of illicit drugs in British Columbia: a national evaluation protocol.</x:v>
      </x:c>
      <x:c r="M408" s="174"/>
      <x:c r="N408" s="174" t="str">
        <x:v>Russell, Cayley; Ali, Farihah; Imtiaz, Sameer; Butler, Amanda; Greer, Alissa; Rehm, Jurgen</x:v>
      </x:c>
      <x:c r="O408" s="176" t="n">
        <x:v>2024</x:v>
      </x:c>
      <x:c r="P408" s="174" t="str">
        <x:v>BMC public health</x:v>
      </x:c>
      <x:c r="Q408" s="174" t="str">
        <x:v>Journal Article; Research Support, Non-U.S. Gov't</x:v>
      </x:c>
      <x:c r="R408" s="174" t="str">
        <x:v>Unclear</x:v>
      </x:c>
      <x:c r="S408" s="174" t="str">
        <x:v>Unknown</x:v>
      </x:c>
      <x:c r="T408" s="174" t="str">
        <x:v>eng</x:v>
      </x:c>
      <x:c r="U408" s="174" t="str">
        <x:v>https://pubmed.ncbi.nlm.nih.gov/39425094/</x:v>
      </x:c>
      <x:c r="V408" s="174" t="str">
        <x:v>10.1186/s12889-024-20336-9</x:v>
      </x:c>
      <x:c r="W408" s="175" t="str">
        <x:f>IF(V408="","",LOWER(SUBSTITUTE(SUBSTITUTE(SUBSTITUTE(SUBSTITUTE(TRIM(V408),"https://doi.org/",""),"http://doi.org/",""),"https://dx.doi.org/",""),"doi:","")))</x:f>
        <x:v>10.1186/s12889-024-20336-9</x:v>
      </x:c>
      <x:c r="X408" s="174" t="str">
        <x:v>39425094</x:v>
      </x:c>
      <x:c r="Y408" s="174" t="str">
        <x:v>PMC11490149</x:v>
      </x:c>
      <x:c r="Z408" s="174"/>
      <x:c r="AA408" s="174" t="str">
        <x:v>PubMed/MEDLINE</x:v>
      </x:c>
      <x:c r="AB408" s="174" t="str">
        <x:v>PUBMED-C-v1.0-2026-08-28</x:v>
      </x:c>
      <x:c r="AC408" s="174" t="str">
        <x:v>SP-PUBMED-C-20260828</x:v>
      </x:c>
      <x:c r="AD408" s="177" t="n">
        <x:v>46262</x:v>
      </x:c>
      <x:c r="AE408" s="177" t="n">
        <x:v>46272</x:v>
      </x:c>
      <x:c r="AF408" s="174" t="str">
        <x:v>N3LQZTNN</x:v>
      </x:c>
      <x:c r="AG408" s="174"/>
      <x:c r="AH408" s="174" t="str">
        <x:v>Tactical Athlete → Operational Readiness Brazil</x:v>
      </x:c>
      <x:c r="AI408" s="174" t="str">
        <x:v>evidence-family:C</x:v>
      </x:c>
      <x:c r="AJ408" s="174"/>
      <x:c r="AK408" s="175" t="str">
        <x:f>IF(AJ408="","",IF(OR(LOWER(AJ408)="brazil",LOWER(AJ408)="brasil"),"Yes","No"))</x:f>
      </x:c>
      <x:c r="AL408" s="174"/>
      <x:c r="AM408" s="174"/>
      <x:c r="AN408" s="174"/>
      <x:c r="AO408" s="178"/>
      <x:c r="AP408" s="174"/>
      <x:c r="AQ408" s="174"/>
      <x:c r="AR408" s="174"/>
      <x:c r="AS408" s="174"/>
      <x:c r="AT408" s="174"/>
      <x:c r="AU408" s="174"/>
      <x:c r="AV408" s="174"/>
      <x:c r="AW408" s="174"/>
      <x:c r="AX408" s="174"/>
      <x:c r="AY408" s="174"/>
      <x:c r="AZ408" s="174"/>
      <x:c r="BA408" s="174"/>
      <x:c r="BB408" s="174"/>
      <x:c r="BC408" s="174"/>
      <x:c r="BD408" s="174"/>
      <x:c r="BE408" s="174"/>
      <x:c r="BF408" s="174"/>
      <x:c r="BG408" s="174"/>
      <x:c r="BH408" s="174"/>
      <x:c r="BI408" s="174"/>
      <x:c r="BJ408" s="174"/>
      <x:c r="BK408" s="174"/>
      <x:c r="BL408" s="174"/>
      <x:c r="BM408" s="174"/>
      <x:c r="BN408" s="174"/>
      <x:c r="BO408" s="174"/>
      <x:c r="BP408" s="174"/>
      <x:c r="BQ408" s="174"/>
      <x:c r="BR408" s="174"/>
      <x:c r="BS408" s="174"/>
      <x:c r="BT408" s="174"/>
      <x:c r="BU408" s="174"/>
      <x:c r="BV408" s="174"/>
      <x:c r="BW408" s="174"/>
      <x:c r="BX408" s="174"/>
      <x:c r="BY408" s="174"/>
      <x:c r="BZ408" s="174"/>
      <x:c r="CA408" s="174"/>
      <x:c r="CB408" s="174"/>
      <x:c r="CC408" s="174"/>
      <x:c r="CD408" s="174"/>
      <x:c r="CE408" s="174"/>
      <x:c r="CF408" s="174"/>
      <x:c r="CG408" s="174"/>
      <x:c r="CH408" s="174"/>
      <x:c r="CI408" s="179"/>
      <x:c r="CJ408" s="174" t="str">
        <x:v>Pending</x:v>
      </x:c>
      <x:c r="CK408" s="174" t="str">
        <x:v>Yes</x:v>
      </x:c>
      <x:c r="CL408" s="174" t="str">
        <x:v>Yes</x:v>
      </x:c>
      <x:c r="CM408" s="174" t="str">
        <x:v>Clear</x:v>
      </x:c>
      <x:c r="CN408" s="174" t="str">
        <x:v>Verified — clear</x:v>
      </x:c>
      <x:c r="CO408" s="177" t="n">
        <x:v>46272</x:v>
      </x:c>
      <x:c r="CP408" s="174" t="str">
        <x:v>https://pubmed.ncbi.nlm.nih.gov/39425094/</x:v>
      </x:c>
      <x:c r="CQ408" s="174"/>
      <x:c r="CR408" s="174"/>
      <x:c r="CS408" s="174"/>
      <x:c r="CT408" s="174"/>
      <x:c r="CU408" s="176"/>
      <x:c r="CV408" s="176"/>
      <x:c r="CW408" s="176"/>
      <x:c r="CX408" s="176"/>
      <x:c r="CY408" s="176"/>
      <x:c r="CZ408" s="176"/>
      <x:c r="DA408" s="176"/>
      <x:c r="DB408" s="175" t="str">
        <x:f>IF(L408="","",IF(AND(COUNT(CU408:DA408)=7,OR(CU408=0,CU408=1,CU408=2),OR(CV408=0,CV408=1,CV408=2),OR(CW408=0,CW408=1,CW408=2),OR(CX408=0,CX408=1,CX408=2),OR(CY408=0,CY408=1,CY408=2),OR(CZ408=0,CZ408=1,CZ408=2),OR(DA408=0,DA408=1,DA408=2)),SUM(CU408:DA408),""))</x:f>
      </x:c>
      <x:c r="DC408" s="180" t="str">
        <x:f>IF(DB408="","",ROUND(DB408/14*10,1))</x:f>
      </x:c>
      <x:c r="DD408" s="174" t="str">
        <x:v>Pending</x:v>
      </x:c>
      <x:c r="DE408" s="175" t="str">
        <x:f>IF(L408="","",IF(DC408="","Pending",IF(DD408="Yes","CONDITIONAL — safety override",IF(DC408&gt;=8,"HIGH",IF(DC408&gt;=5,"CONDITIONAL","LOW")))))</x:f>
        <x:v>Pending</x:v>
      </x:c>
      <x:c r="DF408" s="174" t="str">
        <x:v>Pending screening and full-text appraisal; no transferability judgment made at identification.</x:v>
      </x:c>
      <x:c r="DG408" s="174"/>
      <x:c r="DH408" s="174"/>
      <x:c r="DI408" s="174"/>
      <x:c r="DJ408" s="174"/>
      <x:c r="DK408" s="174"/>
      <x:c r="DL408" s="174"/>
      <x:c r="DM408" s="174"/>
      <x:c r="DN408" s="174"/>
      <x:c r="DO408" s="174"/>
      <x:c r="DP408" s="174"/>
      <x:c r="DQ408" s="174"/>
      <x:c r="DR408" s="174"/>
      <x:c r="DS408" s="174"/>
      <x:c r="DT408" s="174"/>
      <x:c r="DU408" s="174"/>
      <x:c r="DV408" s="174"/>
      <x:c r="DW408" s="174"/>
      <x:c r="DX408" s="174"/>
      <x:c r="DY408" s="174"/>
      <x:c r="DZ408" s="174" t="str">
        <x:v>Title/abstract screening alone does not establish effectiveness, causality, methodological quality, transferability to Brazilian public safety or an institutional recommendation.</x:v>
      </x:c>
      <x:c r="EA408" s="174" t="str">
        <x:v>Pending</x:v>
      </x:c>
      <x:c r="EB408" s="175" t="str">
        <x:f>IF(L408="","",IF(EC408="READY","Yes","No / Pending"))</x:f>
        <x:v>No / Pending</x:v>
      </x:c>
      <x:c r="EC408" s="174" t="str">
        <x:f>IF(L408="","",IF(OR(ISNUMBER(SEARCH("Retracted Publication",Q408)),CM408="Retracted",CN408="Retracted",CM408="Expression of Concern",CN408="Expression of Concern",F408="Not used",CG408="Critical",CH408="High",CH408="Critical"),"BLOCKED — integrity or use restriction",IF(AND(CJ408="Yes",CK408="Yes",CL408="Yes"),IF(AND(CM408="Clear",CN408="Verified — clear"),IF(AND(AND(LEN(TRIM(CF408))&gt;0,LEFT(LOWER(TRIM(CF408)),7)&lt;&gt;"pending"),OR(CG408="High",CG408="Moderate"),OR(CH408="Low",CH408="Some concerns",CH408="Not applicable")),IF(AND(DD408="No",OR(DE408="HIGH",DE408="CONDITIONAL"),AND(LEN(TRIM(DF408))&gt;0,LEFT(LOWER(TRIM(DF408)),7)&lt;&gt;"pending")),IF(AND(AND(LEN(TRIM(DT408))&gt;0,LEFT(LOWER(TRIM(DT408)),7)&lt;&gt;"pending"),AND(LEN(TRIM(DU408))&gt;0,LEFT(LOWER(TRIM(DU408)),7)&lt;&gt;"pending"),OR(AND(LEN(TRIM(DV408))&gt;0,LEFT(LOWER(TRIM(DV408)),7)&lt;&gt;"pending"),AND(LEN(TRIM(DW408))&gt;0,LEFT(LOWER(TRIM(DW408)),7)&lt;&gt;"pending")),AND(LEN(TRIM(DX408))&gt;0,LEFT(LOWER(TRIM(DX408)),7)&lt;&gt;"pending")),IF(AND(F408="Claim-ready",OR(EA408="Strong",EA408="Moderate"),AND(LEN(TRIM(G408))&gt;0,LEFT(LOWER(TRIM(G408)),7)&lt;&gt;"pending"),G408&lt;&gt;"No substantive use decision is permitted from identification metadata alone.",AND(LEN(TRIM(DZ408))&gt;0,LEFT(LOWER(TRIM(DZ408)),7)&lt;&gt;"pending"),DZ408&lt;&gt;"Identification metadata alone does not permit any substantive scientific, causal, operational, or institutional claim.",AND(LEN(TRIM(EI408))&gt;0,LEFT(LOWER(TRIM(EI408)),7)&lt;&gt;"pending"),ISNUMBER(EH408),EH408&gt;0),"READY","PENDING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408" s="174" t="str">
        <x:v>Pending</x:v>
      </x:c>
      <x:c r="EE408" s="174"/>
      <x:c r="EF408" s="174" t="str">
        <x:v>Pending</x:v>
      </x:c>
      <x:c r="EG408" s="174" t="str">
        <x:v>Pending</x:v>
      </x:c>
      <x:c r="EH408" s="177"/>
      <x:c r="EI408" s="500"/>
      <x:c r="EJ408" s="174"/>
      <x:c r="EK408" s="174" t="str">
        <x:v>Pending</x:v>
      </x:c>
      <x:c r="EL408" s="177" t="n">
        <x:v>46272</x:v>
      </x:c>
      <x:c r="EM408" s="174" t="str">
        <x:v>Production PubMed record imported and reconciled to Zotero item N3LQZTNN;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408" s="181" t="n">
        <x:f>IF(L408="","",(IF(N408&lt;&gt;"",1,0)+IF(O408&lt;&gt;"",1,0)+IF(AJ408&lt;&gt;"",1,0)+IF(AU408&lt;&gt;"",1,0)+IF(BE408&lt;&gt;"",1,0)+IF(CF408&lt;&gt;"",1,0)+IF(CJ408="Yes",1,0)+IF(CL408="Yes",1,0)+IF(DE408&lt;&gt;"Pending",1,0)+IF(F408&lt;&gt;"",1,0)+IF(DZ408&lt;&gt;"",1,0)+IF(EI408&lt;&gt;"",1,0))/12)</x:f>
        <x:v>0.4166666666666667</x:v>
      </x:c>
    </x:row>
    <x:row r="409">
      <x:c r="A409" s="175" t="str">
        <x:v>EV-0406</x:v>
      </x:c>
      <x:c r="B409" s="174" t="str">
        <x:v>Integrity check</x:v>
      </x:c>
      <x:c r="C409" s="175" t="str">
        <x:f>IF(L409="","",IF(LEFT(EC409,7)="BLOCKED","🔴 Do not use for conclusion",IF(EB409="Yes","🟢 Claim-ready","🟡 Caution / context")))</x:f>
        <x:v>🟡 Caution / context</x:v>
      </x:c>
      <x:c r="D409" s="174" t="str">
        <x:f>IF(L409="","",EC409)</x:f>
        <x:v>PENDING — appropriate appraisal</x:v>
      </x:c>
      <x:c r="E409" s="174" t="str">
        <x:v>P3 — Medium</x:v>
      </x:c>
      <x:c r="F409" s="174" t="str">
        <x:v>Pending</x:v>
      </x:c>
      <x:c r="G409" s="174" t="str">
        <x:v>Title/abstract identify an explicit tactical/public-safety context and readiness domain; retain for full-text assessment.</x:v>
      </x:c>
      <x:c r="H409" s="174" t="str">
        <x:v>Obtain and review lawful full text; confirm human adjudication; then select a design-specific appraisal instrument.</x:v>
      </x:c>
      <x:c r="I409" s="174"/>
      <x:c r="J409" s="174" t="str">
        <x:v>A — Core</x:v>
      </x:c>
      <x:c r="K409" s="174" t="str">
        <x:v>IDENTIFIED</x:v>
      </x:c>
      <x:c r="L409" s="174" t="str">
        <x:v>Intensive, Real-Time Data Collection of Psychological and Physiological Stress During a 96-Hour Field Training Exercise at a Senior Military College: Feasibility and Acceptability Cohort Study.</x:v>
      </x:c>
      <x:c r="M409" s="174"/>
      <x:c r="N409" s="174" t="str">
        <x:v>Pojednic, Rachele; Welch, Amy; Thornton, Margaret; Garvey, Meghan; Grogan, Tara; Roberts, Walter; Ash, Garrett</x:v>
      </x:c>
      <x:c r="O409" s="176" t="n">
        <x:v>2024</x:v>
      </x:c>
      <x:c r="P409" s="174" t="str">
        <x:v>JMIR formative research</x:v>
      </x:c>
      <x:c r="Q409" s="174" t="str">
        <x:v>Journal Article; Research Support, N.I.H., Extramural; Research Support, Non-U.S. Gov't</x:v>
      </x:c>
      <x:c r="R409" s="174" t="str">
        <x:v>Unclear</x:v>
      </x:c>
      <x:c r="S409" s="174" t="str">
        <x:v>Unknown</x:v>
      </x:c>
      <x:c r="T409" s="174" t="str">
        <x:v>eng</x:v>
      </x:c>
      <x:c r="U409" s="174" t="str">
        <x:v>https://pubmed.ncbi.nlm.nih.gov/39422988/</x:v>
      </x:c>
      <x:c r="V409" s="174" t="str">
        <x:v>10.2196/60925</x:v>
      </x:c>
      <x:c r="W409" s="175" t="str">
        <x:f>IF(V409="","",LOWER(SUBSTITUTE(SUBSTITUTE(SUBSTITUTE(SUBSTITUTE(TRIM(V409),"https://doi.org/",""),"http://doi.org/",""),"https://dx.doi.org/",""),"doi:","")))</x:f>
        <x:v>10.2196/60925</x:v>
      </x:c>
      <x:c r="X409" s="174" t="str">
        <x:v>39422988</x:v>
      </x:c>
      <x:c r="Y409" s="174" t="str">
        <x:v>PMC11530722</x:v>
      </x:c>
      <x:c r="Z409" s="174"/>
      <x:c r="AA409" s="174" t="str">
        <x:v>PubMed/MEDLINE</x:v>
      </x:c>
      <x:c r="AB409" s="174" t="str">
        <x:v>PUBMED-A-v1.0-2026-08-28</x:v>
      </x:c>
      <x:c r="AC409" s="174" t="str">
        <x:v>SP-PUBMED-A-20260828</x:v>
      </x:c>
      <x:c r="AD409" s="177" t="n">
        <x:v>46262</x:v>
      </x:c>
      <x:c r="AE409" s="177" t="n">
        <x:v>46272</x:v>
      </x:c>
      <x:c r="AF409" s="174" t="str">
        <x:v>3DKPBS6H</x:v>
      </x:c>
      <x:c r="AG409" s="174"/>
      <x:c r="AH409" s="174" t="str">
        <x:v>Tactical Athlete → Operational Readiness Brazil</x:v>
      </x:c>
      <x:c r="AI409" s="174" t="str">
        <x:v>evidence-family:A</x:v>
      </x:c>
      <x:c r="AJ409" s="174"/>
      <x:c r="AK409" s="175" t="str">
        <x:f>IF(AJ409="","",IF(OR(LOWER(AJ409)="brazil",LOWER(AJ409)="brasil"),"Yes","No"))</x:f>
      </x:c>
      <x:c r="AL409" s="174"/>
      <x:c r="AM409" s="174"/>
      <x:c r="AN409" s="174"/>
      <x:c r="AO409" s="178"/>
      <x:c r="AP409" s="174"/>
      <x:c r="AQ409" s="174"/>
      <x:c r="AR409" s="174"/>
      <x:c r="AS409" s="174"/>
      <x:c r="AT409" s="174"/>
      <x:c r="AU409" s="174"/>
      <x:c r="AV409" s="174"/>
      <x:c r="AW409" s="174"/>
      <x:c r="AX409" s="174"/>
      <x:c r="AY409" s="174"/>
      <x:c r="AZ409" s="174"/>
      <x:c r="BA409" s="174"/>
      <x:c r="BB409" s="174"/>
      <x:c r="BC409" s="174"/>
      <x:c r="BD409" s="174"/>
      <x:c r="BE409" s="174"/>
      <x:c r="BF409" s="174"/>
      <x:c r="BG409" s="174"/>
      <x:c r="BH409" s="174"/>
      <x:c r="BI409" s="174"/>
      <x:c r="BJ409" s="174"/>
      <x:c r="BK409" s="174"/>
      <x:c r="BL409" s="174"/>
      <x:c r="BM409" s="174"/>
      <x:c r="BN409" s="174"/>
      <x:c r="BO409" s="174"/>
      <x:c r="BP409" s="174"/>
      <x:c r="BQ409" s="174"/>
      <x:c r="BR409" s="174"/>
      <x:c r="BS409" s="174"/>
      <x:c r="BT409" s="174"/>
      <x:c r="BU409" s="174"/>
      <x:c r="BV409" s="174"/>
      <x:c r="BW409" s="174"/>
      <x:c r="BX409" s="174"/>
      <x:c r="BY409" s="174"/>
      <x:c r="BZ409" s="174"/>
      <x:c r="CA409" s="174"/>
      <x:c r="CB409" s="174"/>
      <x:c r="CC409" s="174"/>
      <x:c r="CD409" s="174"/>
      <x:c r="CE409" s="174"/>
      <x:c r="CF409" s="174"/>
      <x:c r="CG409" s="174"/>
      <x:c r="CH409" s="174"/>
      <x:c r="CI409" s="179"/>
      <x:c r="CJ409" s="174" t="str">
        <x:v>Yes</x:v>
      </x:c>
      <x:c r="CK409" s="174" t="str">
        <x:v>Yes</x:v>
      </x:c>
      <x:c r="CL409" s="174" t="str">
        <x:v>Yes</x:v>
      </x:c>
      <x:c r="CM409" s="174" t="str">
        <x:v>Clear</x:v>
      </x:c>
      <x:c r="CN409" s="174" t="str">
        <x:v>Verified — clear</x:v>
      </x:c>
      <x:c r="CO409" s="177" t="n">
        <x:v>46272</x:v>
      </x:c>
      <x:c r="CP409" s="174" t="str">
        <x:v>https://pubmed.ncbi.nlm.nih.gov/39422988/</x:v>
      </x:c>
      <x:c r="CQ409" s="174"/>
      <x:c r="CR409" s="174"/>
      <x:c r="CS409" s="174"/>
      <x:c r="CT409" s="174"/>
      <x:c r="CU409" s="176"/>
      <x:c r="CV409" s="176"/>
      <x:c r="CW409" s="176"/>
      <x:c r="CX409" s="176"/>
      <x:c r="CY409" s="176"/>
      <x:c r="CZ409" s="176"/>
      <x:c r="DA409" s="176"/>
      <x:c r="DB409" s="175" t="str">
        <x:f>IF(L409="","",IF(AND(COUNT(CU409:DA409)=7,OR(CU409=0,CU409=1,CU409=2),OR(CV409=0,CV409=1,CV409=2),OR(CW409=0,CW409=1,CW409=2),OR(CX409=0,CX409=1,CX409=2),OR(CY409=0,CY409=1,CY409=2),OR(CZ409=0,CZ409=1,CZ409=2),OR(DA409=0,DA409=1,DA409=2)),SUM(CU409:DA409),""))</x:f>
      </x:c>
      <x:c r="DC409" s="180" t="str">
        <x:f>IF(DB409="","",ROUND(DB409/14*10,1))</x:f>
      </x:c>
      <x:c r="DD409" s="174" t="str">
        <x:v>Pending</x:v>
      </x:c>
      <x:c r="DE409" s="175" t="str">
        <x:f>IF(L409="","",IF(DC409="","Pending",IF(DD409="Yes","CONDITIONAL — safety override",IF(DC409&gt;=8,"HIGH",IF(DC409&gt;=5,"CONDITIONAL","LOW")))))</x:f>
        <x:v>Pending</x:v>
      </x:c>
      <x:c r="DF409" s="174" t="str">
        <x:v>Pending screening and full-text appraisal; no transferability judgment made at identification.</x:v>
      </x:c>
      <x:c r="DG409" s="174"/>
      <x:c r="DH409" s="174"/>
      <x:c r="DI409" s="174"/>
      <x:c r="DJ409" s="174"/>
      <x:c r="DK409" s="174"/>
      <x:c r="DL409" s="174"/>
      <x:c r="DM409" s="174"/>
      <x:c r="DN409" s="174"/>
      <x:c r="DO409" s="174"/>
      <x:c r="DP409" s="174"/>
      <x:c r="DQ409" s="174"/>
      <x:c r="DR409" s="174"/>
      <x:c r="DS409" s="174"/>
      <x:c r="DT409" s="174"/>
      <x:c r="DU409" s="174"/>
      <x:c r="DV409" s="174"/>
      <x:c r="DW409" s="174"/>
      <x:c r="DX409" s="174"/>
      <x:c r="DY409" s="174"/>
      <x:c r="DZ409" s="174" t="str">
        <x:v>Title/abstract screening alone does not establish effectiveness, causality, methodological quality, transferability to Brazilian public safety or an institutional recommendation.</x:v>
      </x:c>
      <x:c r="EA409" s="174" t="str">
        <x:v>Pending</x:v>
      </x:c>
      <x:c r="EB409" s="175" t="str">
        <x:f>IF(L409="","",IF(EC409="READY","Yes","No / Pending"))</x:f>
        <x:v>No / Pending</x:v>
      </x:c>
      <x:c r="EC409" s="174" t="str">
        <x:f>IF(L409="","",IF(OR(ISNUMBER(SEARCH("Retracted Publication",Q409)),CM409="Retracted",CN409="Retracted",CM409="Expression of Concern",CN409="Expression of Concern",F409="Not used",CG409="Critical",CH409="High",CH409="Critical"),"BLOCKED — integrity or use restriction",IF(AND(CJ409="Yes",CK409="Yes",CL409="Yes"),IF(AND(CM409="Clear",CN409="Verified — clear"),IF(AND(AND(LEN(TRIM(CF409))&gt;0,LEFT(LOWER(TRIM(CF409)),7)&lt;&gt;"pending"),OR(CG409="High",CG409="Moderate"),OR(CH409="Low",CH409="Some concerns",CH409="Not applicable")),IF(AND(DD409="No",OR(DE409="HIGH",DE409="CONDITIONAL"),AND(LEN(TRIM(DF409))&gt;0,LEFT(LOWER(TRIM(DF409)),7)&lt;&gt;"pending")),IF(AND(AND(LEN(TRIM(DT409))&gt;0,LEFT(LOWER(TRIM(DT409)),7)&lt;&gt;"pending"),AND(LEN(TRIM(DU409))&gt;0,LEFT(LOWER(TRIM(DU409)),7)&lt;&gt;"pending"),OR(AND(LEN(TRIM(DV409))&gt;0,LEFT(LOWER(TRIM(DV409)),7)&lt;&gt;"pending"),AND(LEN(TRIM(DW409))&gt;0,LEFT(LOWER(TRIM(DW409)),7)&lt;&gt;"pending")),AND(LEN(TRIM(DX409))&gt;0,LEFT(LOWER(TRIM(DX409)),7)&lt;&gt;"pending")),IF(AND(F409="Claim-ready",OR(EA409="Strong",EA409="Moderate"),AND(LEN(TRIM(G409))&gt;0,LEFT(LOWER(TRIM(G409)),7)&lt;&gt;"pending"),G409&lt;&gt;"No substantive use decision is permitted from identification metadata alone.",AND(LEN(TRIM(DZ409))&gt;0,LEFT(LOWER(TRIM(DZ409)),7)&lt;&gt;"pending"),DZ409&lt;&gt;"Identification metadata alone does not permit any substantive scientific, causal, operational, or institutional claim.",AND(LEN(TRIM(EI409))&gt;0,LEFT(LOWER(TRIM(EI409)),7)&lt;&gt;"pending"),ISNUMBER(EH409),EH409&gt;0),"READY","PENDING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09" s="174" t="str">
        <x:v>Pending</x:v>
      </x:c>
      <x:c r="EE409" s="174"/>
      <x:c r="EF409" s="174" t="str">
        <x:v>Pending</x:v>
      </x:c>
      <x:c r="EG409" s="174" t="str">
        <x:v>Pending</x:v>
      </x:c>
      <x:c r="EH409" s="177"/>
      <x:c r="EI409" s="500"/>
      <x:c r="EJ409" s="174"/>
      <x:c r="EK409" s="174" t="str">
        <x:v>Pending</x:v>
      </x:c>
      <x:c r="EL409" s="177" t="n">
        <x:v>46272</x:v>
      </x:c>
      <x:c r="EM409" s="174" t="str">
        <x:v>Production PubMed record imported and reconciled to Zotero item 3DKPBS6H;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09" s="181" t="n">
        <x:f>IF(L409="","",(IF(N409&lt;&gt;"",1,0)+IF(O409&lt;&gt;"",1,0)+IF(AJ409&lt;&gt;"",1,0)+IF(AU409&lt;&gt;"",1,0)+IF(BE409&lt;&gt;"",1,0)+IF(CF409&lt;&gt;"",1,0)+IF(CJ409="Yes",1,0)+IF(CL409="Yes",1,0)+IF(DE409&lt;&gt;"Pending",1,0)+IF(F409&lt;&gt;"",1,0)+IF(DZ409&lt;&gt;"",1,0)+IF(EI409&lt;&gt;"",1,0))/12)</x:f>
        <x:v>0.5</x:v>
      </x:c>
    </x:row>
    <x:row r="410">
      <x:c r="A410" s="175" t="str">
        <x:v>EV-0407</x:v>
      </x:c>
      <x:c r="B410" s="174" t="str">
        <x:v>Integrity check</x:v>
      </x:c>
      <x:c r="C410" s="175" t="str">
        <x:f>IF(L410="","",IF(LEFT(EC410,7)="BLOCKED","🔴 Do not use for conclusion",IF(EB410="Yes","🟢 Claim-ready","🟡 Caution / context")))</x:f>
        <x:v>🟡 Caution / context</x:v>
      </x:c>
      <x:c r="D410" s="174" t="str">
        <x:f>IF(L410="","",EC410)</x:f>
        <x:v>PENDING — appropriate appraisal</x:v>
      </x:c>
      <x:c r="E410" s="174" t="str">
        <x:v>P3 — Medium</x:v>
      </x:c>
      <x:c r="F410" s="174" t="str">
        <x:v>Pending</x:v>
      </x:c>
      <x:c r="G410" s="174" t="str">
        <x:v>A potentially relevant concept is present, but direct applicability is ambiguous at title/abstract level.</x:v>
      </x:c>
      <x:c r="H410" s="174" t="str">
        <x:v>Human title/abstract adjudication; retrieve full text if relevance remains plausible.</x:v>
      </x:c>
      <x:c r="I410" s="174"/>
      <x:c r="J410" s="174" t="str">
        <x:v>A — Core</x:v>
      </x:c>
      <x:c r="K410" s="174" t="str">
        <x:v>IDENTIFIED</x:v>
      </x:c>
      <x:c r="L410" s="174" t="str">
        <x:v>The Challenges of Delivering Allergen Immunotherapy in the Military Health System.</x:v>
      </x:c>
      <x:c r="M410" s="174"/>
      <x:c r="N410" s="174" t="str">
        <x:v>Coop, Christopher A; Wolfley, Graey M; Neaves, Brittanie I</x:v>
      </x:c>
      <x:c r="O410" s="176" t="n">
        <x:v>2024</x:v>
      </x:c>
      <x:c r="P410" s="174" t="str">
        <x:v>Federal practitioner : for the health care professionals of the VA, DoD, and PHS</x:v>
      </x:c>
      <x:c r="Q410" s="174" t="str">
        <x:v>Case Reports; Journal Article</x:v>
      </x:c>
      <x:c r="R410" s="174" t="str">
        <x:v>Unclear</x:v>
      </x:c>
      <x:c r="S410" s="174" t="str">
        <x:v>Unknown</x:v>
      </x:c>
      <x:c r="T410" s="174" t="str">
        <x:v>eng</x:v>
      </x:c>
      <x:c r="U410" s="174" t="str">
        <x:v>https://pubmed.ncbi.nlm.nih.gov/39411207/</x:v>
      </x:c>
      <x:c r="V410" s="174" t="str">
        <x:v>10.12788/fp.0487</x:v>
      </x:c>
      <x:c r="W410" s="175" t="str">
        <x:f>IF(V410="","",LOWER(SUBSTITUTE(SUBSTITUTE(SUBSTITUTE(SUBSTITUTE(TRIM(V410),"https://doi.org/",""),"http://doi.org/",""),"https://dx.doi.org/",""),"doi:","")))</x:f>
        <x:v>10.12788/fp.0487</x:v>
      </x:c>
      <x:c r="X410" s="174" t="str">
        <x:v>39411207</x:v>
      </x:c>
      <x:c r="Y410" s="174" t="str">
        <x:v>PMC11473021</x:v>
      </x:c>
      <x:c r="Z410" s="174"/>
      <x:c r="AA410" s="174" t="str">
        <x:v>PubMed/MEDLINE</x:v>
      </x:c>
      <x:c r="AB410" s="174" t="str">
        <x:v>PUBMED-A-v1.0-2026-08-28</x:v>
      </x:c>
      <x:c r="AC410" s="174" t="str">
        <x:v>SP-PUBMED-A-20260828</x:v>
      </x:c>
      <x:c r="AD410" s="177" t="n">
        <x:v>46262</x:v>
      </x:c>
      <x:c r="AE410" s="177" t="n">
        <x:v>46272</x:v>
      </x:c>
      <x:c r="AF410" s="174" t="str">
        <x:v>UX5BEQK8</x:v>
      </x:c>
      <x:c r="AG410" s="174"/>
      <x:c r="AH410" s="174" t="str">
        <x:v>Tactical Athlete → Operational Readiness Brazil</x:v>
      </x:c>
      <x:c r="AI410" s="174" t="str">
        <x:v>evidence-family:A</x:v>
      </x:c>
      <x:c r="AJ410" s="174"/>
      <x:c r="AK410" s="175" t="str">
        <x:f>IF(AJ410="","",IF(OR(LOWER(AJ410)="brazil",LOWER(AJ410)="brasil"),"Yes","No"))</x:f>
      </x:c>
      <x:c r="AL410" s="174"/>
      <x:c r="AM410" s="174"/>
      <x:c r="AN410" s="174"/>
      <x:c r="AO410" s="178"/>
      <x:c r="AP410" s="174"/>
      <x:c r="AQ410" s="174"/>
      <x:c r="AR410" s="174"/>
      <x:c r="AS410" s="174"/>
      <x:c r="AT410" s="174"/>
      <x:c r="AU410" s="174"/>
      <x:c r="AV410" s="174"/>
      <x:c r="AW410" s="174"/>
      <x:c r="AX410" s="174"/>
      <x:c r="AY410" s="174"/>
      <x:c r="AZ410" s="174"/>
      <x:c r="BA410" s="174"/>
      <x:c r="BB410" s="174"/>
      <x:c r="BC410" s="174"/>
      <x:c r="BD410" s="174"/>
      <x:c r="BE410" s="174"/>
      <x:c r="BF410" s="174"/>
      <x:c r="BG410" s="174"/>
      <x:c r="BH410" s="174"/>
      <x:c r="BI410" s="174"/>
      <x:c r="BJ410" s="174"/>
      <x:c r="BK410" s="174"/>
      <x:c r="BL410" s="174"/>
      <x:c r="BM410" s="174"/>
      <x:c r="BN410" s="174"/>
      <x:c r="BO410" s="174"/>
      <x:c r="BP410" s="174"/>
      <x:c r="BQ410" s="174"/>
      <x:c r="BR410" s="174"/>
      <x:c r="BS410" s="174"/>
      <x:c r="BT410" s="174"/>
      <x:c r="BU410" s="174"/>
      <x:c r="BV410" s="174"/>
      <x:c r="BW410" s="174"/>
      <x:c r="BX410" s="174"/>
      <x:c r="BY410" s="174"/>
      <x:c r="BZ410" s="174"/>
      <x:c r="CA410" s="174"/>
      <x:c r="CB410" s="174"/>
      <x:c r="CC410" s="174"/>
      <x:c r="CD410" s="174"/>
      <x:c r="CE410" s="174"/>
      <x:c r="CF410" s="174"/>
      <x:c r="CG410" s="174"/>
      <x:c r="CH410" s="174"/>
      <x:c r="CI410" s="179"/>
      <x:c r="CJ410" s="174" t="str">
        <x:v>Yes</x:v>
      </x:c>
      <x:c r="CK410" s="174" t="str">
        <x:v>Yes</x:v>
      </x:c>
      <x:c r="CL410" s="174" t="str">
        <x:v>Yes</x:v>
      </x:c>
      <x:c r="CM410" s="174" t="str">
        <x:v>Clear</x:v>
      </x:c>
      <x:c r="CN410" s="174" t="str">
        <x:v>Verified — clear</x:v>
      </x:c>
      <x:c r="CO410" s="177" t="n">
        <x:v>46272</x:v>
      </x:c>
      <x:c r="CP410" s="174" t="str">
        <x:v>https://pubmed.ncbi.nlm.nih.gov/39411207/</x:v>
      </x:c>
      <x:c r="CQ410" s="174"/>
      <x:c r="CR410" s="174"/>
      <x:c r="CS410" s="174"/>
      <x:c r="CT410" s="174"/>
      <x:c r="CU410" s="176"/>
      <x:c r="CV410" s="176"/>
      <x:c r="CW410" s="176"/>
      <x:c r="CX410" s="176"/>
      <x:c r="CY410" s="176"/>
      <x:c r="CZ410" s="176"/>
      <x:c r="DA410" s="176"/>
      <x:c r="DB410" s="175" t="str">
        <x:f>IF(L410="","",IF(AND(COUNT(CU410:DA410)=7,OR(CU410=0,CU410=1,CU410=2),OR(CV410=0,CV410=1,CV410=2),OR(CW410=0,CW410=1,CW410=2),OR(CX410=0,CX410=1,CX410=2),OR(CY410=0,CY410=1,CY410=2),OR(CZ410=0,CZ410=1,CZ410=2),OR(DA410=0,DA410=1,DA410=2)),SUM(CU410:DA410),""))</x:f>
      </x:c>
      <x:c r="DC410" s="180" t="str">
        <x:f>IF(DB410="","",ROUND(DB410/14*10,1))</x:f>
      </x:c>
      <x:c r="DD410" s="174" t="str">
        <x:v>Pending</x:v>
      </x:c>
      <x:c r="DE410" s="175" t="str">
        <x:f>IF(L410="","",IF(DC410="","Pending",IF(DD410="Yes","CONDITIONAL — safety override",IF(DC410&gt;=8,"HIGH",IF(DC410&gt;=5,"CONDITIONAL","LOW")))))</x:f>
        <x:v>Pending</x:v>
      </x:c>
      <x:c r="DF410" s="174" t="str">
        <x:v>Pending screening and full-text appraisal; no transferability judgment made at identification.</x:v>
      </x:c>
      <x:c r="DG410" s="174"/>
      <x:c r="DH410" s="174"/>
      <x:c r="DI410" s="174"/>
      <x:c r="DJ410" s="174"/>
      <x:c r="DK410" s="174"/>
      <x:c r="DL410" s="174"/>
      <x:c r="DM410" s="174"/>
      <x:c r="DN410" s="174"/>
      <x:c r="DO410" s="174"/>
      <x:c r="DP410" s="174"/>
      <x:c r="DQ410" s="174"/>
      <x:c r="DR410" s="174"/>
      <x:c r="DS410" s="174"/>
      <x:c r="DT410" s="174"/>
      <x:c r="DU410" s="174"/>
      <x:c r="DV410" s="174"/>
      <x:c r="DW410" s="174"/>
      <x:c r="DX410" s="174"/>
      <x:c r="DY410" s="174"/>
      <x:c r="DZ410" s="174" t="str">
        <x:v>Title/abstract information is insufficient for a substantive scientific, causal, transferability or institutional claim.</x:v>
      </x:c>
      <x:c r="EA410" s="174" t="str">
        <x:v>Pending</x:v>
      </x:c>
      <x:c r="EB410" s="175" t="str">
        <x:f>IF(L410="","",IF(EC410="READY","Yes","No / Pending"))</x:f>
        <x:v>No / Pending</x:v>
      </x:c>
      <x:c r="EC410" s="174" t="str">
        <x:f>IF(L410="","",IF(OR(ISNUMBER(SEARCH("Retracted Publication",Q410)),CM410="Retracted",CN410="Retracted",CM410="Expression of Concern",CN410="Expression of Concern",F410="Not used",CG410="Critical",CH410="High",CH410="Critical"),"BLOCKED — integrity or use restriction",IF(AND(CJ410="Yes",CK410="Yes",CL410="Yes"),IF(AND(CM410="Clear",CN410="Verified — clear"),IF(AND(AND(LEN(TRIM(CF410))&gt;0,LEFT(LOWER(TRIM(CF410)),7)&lt;&gt;"pending"),OR(CG410="High",CG410="Moderate"),OR(CH410="Low",CH410="Some concerns",CH410="Not applicable")),IF(AND(DD410="No",OR(DE410="HIGH",DE410="CONDITIONAL"),AND(LEN(TRIM(DF410))&gt;0,LEFT(LOWER(TRIM(DF410)),7)&lt;&gt;"pending")),IF(AND(AND(LEN(TRIM(DT410))&gt;0,LEFT(LOWER(TRIM(DT410)),7)&lt;&gt;"pending"),AND(LEN(TRIM(DU410))&gt;0,LEFT(LOWER(TRIM(DU410)),7)&lt;&gt;"pending"),OR(AND(LEN(TRIM(DV410))&gt;0,LEFT(LOWER(TRIM(DV410)),7)&lt;&gt;"pending"),AND(LEN(TRIM(DW410))&gt;0,LEFT(LOWER(TRIM(DW410)),7)&lt;&gt;"pending")),AND(LEN(TRIM(DX410))&gt;0,LEFT(LOWER(TRIM(DX410)),7)&lt;&gt;"pending")),IF(AND(F410="Claim-ready",OR(EA410="Strong",EA410="Moderate"),AND(LEN(TRIM(G410))&gt;0,LEFT(LOWER(TRIM(G410)),7)&lt;&gt;"pending"),G410&lt;&gt;"No substantive use decision is permitted from identification metadata alone.",AND(LEN(TRIM(DZ410))&gt;0,LEFT(LOWER(TRIM(DZ410)),7)&lt;&gt;"pending"),DZ410&lt;&gt;"Identification metadata alone does not permit any substantive scientific, causal, operational, or institutional claim.",AND(LEN(TRIM(EI410))&gt;0,LEFT(LOWER(TRIM(EI410)),7)&lt;&gt;"pending"),ISNUMBER(EH410),EH410&gt;0),"READY","PENDING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0" s="174" t="str">
        <x:v>Pending</x:v>
      </x:c>
      <x:c r="EE410" s="174"/>
      <x:c r="EF410" s="174" t="str">
        <x:v>Pending</x:v>
      </x:c>
      <x:c r="EG410" s="174" t="str">
        <x:v>Pending</x:v>
      </x:c>
      <x:c r="EH410" s="177"/>
      <x:c r="EI410" s="500"/>
      <x:c r="EJ410" s="174"/>
      <x:c r="EK410" s="174" t="str">
        <x:v>Pending</x:v>
      </x:c>
      <x:c r="EL410" s="177" t="n">
        <x:v>46272</x:v>
      </x:c>
      <x:c r="EM410" s="174" t="str">
        <x:v>Production PubMed record imported and reconciled to Zotero item UX5BEQK8;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10" s="181" t="n">
        <x:f>IF(L410="","",(IF(N410&lt;&gt;"",1,0)+IF(O410&lt;&gt;"",1,0)+IF(AJ410&lt;&gt;"",1,0)+IF(AU410&lt;&gt;"",1,0)+IF(BE410&lt;&gt;"",1,0)+IF(CF410&lt;&gt;"",1,0)+IF(CJ410="Yes",1,0)+IF(CL410="Yes",1,0)+IF(DE410&lt;&gt;"Pending",1,0)+IF(F410&lt;&gt;"",1,0)+IF(DZ410&lt;&gt;"",1,0)+IF(EI410&lt;&gt;"",1,0))/12)</x:f>
        <x:v>0.5</x:v>
      </x:c>
    </x:row>
    <x:row r="411">
      <x:c r="A411" s="175" t="str">
        <x:v>EV-0408</x:v>
      </x:c>
      <x:c r="B411" s="174" t="str">
        <x:v>Integrity check</x:v>
      </x:c>
      <x:c r="C411" s="175" t="str">
        <x:f>IF(L411="","",IF(LEFT(EC411,7)="BLOCKED","🔴 Do not use for conclusion",IF(EB411="Yes","🟢 Claim-ready","🟡 Caution / context")))</x:f>
        <x:v>🟡 Caution / context</x:v>
      </x:c>
      <x:c r="D411" s="174" t="str">
        <x:f>IF(L411="","",EC411)</x:f>
        <x:v>PENDING — appropriate appraisal</x:v>
      </x:c>
      <x:c r="E411" s="174" t="str">
        <x:v>P3 — Medium</x:v>
      </x:c>
      <x:c r="F411" s="174" t="str">
        <x:v>Pending</x:v>
      </x:c>
      <x:c r="G411" s="174" t="str">
        <x:v>Title/abstract identify an explicit tactical/public-safety context and readiness domain; retain for full-text assessment.</x:v>
      </x:c>
      <x:c r="H411" s="174" t="str">
        <x:v>Obtain and review lawful full text; confirm human adjudication; then select a design-specific appraisal instrument.</x:v>
      </x:c>
      <x:c r="I411" s="174"/>
      <x:c r="J411" s="174" t="str">
        <x:v>A — Core</x:v>
      </x:c>
      <x:c r="K411" s="174" t="str">
        <x:v>IDENTIFIED</x:v>
      </x:c>
      <x:c r="L411" s="174" t="str">
        <x:v>Fueling the Firefighter and Tactical Athlete with Creatine: A Narrative Review of a Key Nutrient for Public Safety.</x:v>
      </x:c>
      <x:c r="M411" s="174"/>
      <x:c r="N411" s="174" t="str">
        <x:v>Gonzalez, Drew E; Forbes, Scott C; Zapp, Annette; Jagim, Andrew; Luedke, Joel; Dickerson, Broderick L; Root, Alexandria; Gil, Adriana; Johnson, Sarah E; Coles, Macilynn; Brager, Allison; Sowinski, Ryan J; Candow, Darren G; Kreider, Richard B</x:v>
      </x:c>
      <x:c r="O411" s="176" t="n">
        <x:v>2024</x:v>
      </x:c>
      <x:c r="P411" s="174" t="str">
        <x:v>Nutrients</x:v>
      </x:c>
      <x:c r="Q411" s="174" t="str">
        <x:v>Journal Article; Review</x:v>
      </x:c>
      <x:c r="R411" s="174" t="str">
        <x:v>Unclear</x:v>
      </x:c>
      <x:c r="S411" s="174" t="str">
        <x:v>Unknown</x:v>
      </x:c>
      <x:c r="T411" s="174" t="str">
        <x:v>eng</x:v>
      </x:c>
      <x:c r="U411" s="174" t="str">
        <x:v>https://pubmed.ncbi.nlm.nih.gov/39408252/</x:v>
      </x:c>
      <x:c r="V411" s="174" t="str">
        <x:v>10.3390/nu16193285</x:v>
      </x:c>
      <x:c r="W411" s="175" t="str">
        <x:f>IF(V411="","",LOWER(SUBSTITUTE(SUBSTITUTE(SUBSTITUTE(SUBSTITUTE(TRIM(V411),"https://doi.org/",""),"http://doi.org/",""),"https://dx.doi.org/",""),"doi:","")))</x:f>
        <x:v>10.3390/nu16193285</x:v>
      </x:c>
      <x:c r="X411" s="174" t="str">
        <x:v>39408252</x:v>
      </x:c>
      <x:c r="Y411" s="174" t="str">
        <x:v>PMC11478539</x:v>
      </x:c>
      <x:c r="Z411" s="174"/>
      <x:c r="AA411" s="174" t="str">
        <x:v>PubMed/MEDLINE</x:v>
      </x:c>
      <x:c r="AB411" s="174" t="str">
        <x:v>PUBMED-A-v1.0-2026-08-28</x:v>
      </x:c>
      <x:c r="AC411" s="174" t="str">
        <x:v>SP-PUBMED-A-20260828</x:v>
      </x:c>
      <x:c r="AD411" s="177" t="n">
        <x:v>46262</x:v>
      </x:c>
      <x:c r="AE411" s="177" t="n">
        <x:v>46272</x:v>
      </x:c>
      <x:c r="AF411" s="174" t="str">
        <x:v>THP4DDDL</x:v>
      </x:c>
      <x:c r="AG411" s="174"/>
      <x:c r="AH411" s="174" t="str">
        <x:v>Tactical Athlete → Operational Readiness Brazil</x:v>
      </x:c>
      <x:c r="AI411" s="174" t="str">
        <x:v>evidence-family:A</x:v>
      </x:c>
      <x:c r="AJ411" s="174"/>
      <x:c r="AK411" s="175" t="str">
        <x:f>IF(AJ411="","",IF(OR(LOWER(AJ411)="brazil",LOWER(AJ411)="brasil"),"Yes","No"))</x:f>
      </x:c>
      <x:c r="AL411" s="174"/>
      <x:c r="AM411" s="174"/>
      <x:c r="AN411" s="174"/>
      <x:c r="AO411" s="178"/>
      <x:c r="AP411" s="174"/>
      <x:c r="AQ411" s="174"/>
      <x:c r="AR411" s="174"/>
      <x:c r="AS411" s="174"/>
      <x:c r="AT411" s="174"/>
      <x:c r="AU411" s="174"/>
      <x:c r="AV411" s="174"/>
      <x:c r="AW411" s="174"/>
      <x:c r="AX411" s="174"/>
      <x:c r="AY411" s="174"/>
      <x:c r="AZ411" s="174"/>
      <x:c r="BA411" s="174"/>
      <x:c r="BB411" s="174"/>
      <x:c r="BC411" s="174"/>
      <x:c r="BD411" s="174"/>
      <x:c r="BE411" s="174"/>
      <x:c r="BF411" s="174"/>
      <x:c r="BG411" s="174"/>
      <x:c r="BH411" s="174"/>
      <x:c r="BI411" s="174"/>
      <x:c r="BJ411" s="174"/>
      <x:c r="BK411" s="174"/>
      <x:c r="BL411" s="174"/>
      <x:c r="BM411" s="174"/>
      <x:c r="BN411" s="174"/>
      <x:c r="BO411" s="174"/>
      <x:c r="BP411" s="174"/>
      <x:c r="BQ411" s="174"/>
      <x:c r="BR411" s="174"/>
      <x:c r="BS411" s="174"/>
      <x:c r="BT411" s="174"/>
      <x:c r="BU411" s="174"/>
      <x:c r="BV411" s="174"/>
      <x:c r="BW411" s="174"/>
      <x:c r="BX411" s="174"/>
      <x:c r="BY411" s="174"/>
      <x:c r="BZ411" s="174"/>
      <x:c r="CA411" s="174"/>
      <x:c r="CB411" s="174"/>
      <x:c r="CC411" s="174"/>
      <x:c r="CD411" s="174"/>
      <x:c r="CE411" s="174"/>
      <x:c r="CF411" s="174"/>
      <x:c r="CG411" s="174"/>
      <x:c r="CH411" s="174"/>
      <x:c r="CI411" s="179"/>
      <x:c r="CJ411" s="174" t="str">
        <x:v>Yes</x:v>
      </x:c>
      <x:c r="CK411" s="174" t="str">
        <x:v>Yes</x:v>
      </x:c>
      <x:c r="CL411" s="174" t="str">
        <x:v>Yes</x:v>
      </x:c>
      <x:c r="CM411" s="174" t="str">
        <x:v>Clear</x:v>
      </x:c>
      <x:c r="CN411" s="174" t="str">
        <x:v>Verified — clear</x:v>
      </x:c>
      <x:c r="CO411" s="177" t="n">
        <x:v>46272</x:v>
      </x:c>
      <x:c r="CP411" s="174" t="str">
        <x:v>https://pubmed.ncbi.nlm.nih.gov/39408252/</x:v>
      </x:c>
      <x:c r="CQ411" s="174"/>
      <x:c r="CR411" s="174"/>
      <x:c r="CS411" s="174"/>
      <x:c r="CT411" s="174"/>
      <x:c r="CU411" s="176"/>
      <x:c r="CV411" s="176"/>
      <x:c r="CW411" s="176"/>
      <x:c r="CX411" s="176"/>
      <x:c r="CY411" s="176"/>
      <x:c r="CZ411" s="176"/>
      <x:c r="DA411" s="176"/>
      <x:c r="DB411" s="175" t="str">
        <x:f>IF(L411="","",IF(AND(COUNT(CU411:DA411)=7,OR(CU411=0,CU411=1,CU411=2),OR(CV411=0,CV411=1,CV411=2),OR(CW411=0,CW411=1,CW411=2),OR(CX411=0,CX411=1,CX411=2),OR(CY411=0,CY411=1,CY411=2),OR(CZ411=0,CZ411=1,CZ411=2),OR(DA411=0,DA411=1,DA411=2)),SUM(CU411:DA411),""))</x:f>
      </x:c>
      <x:c r="DC411" s="180" t="str">
        <x:f>IF(DB411="","",ROUND(DB411/14*10,1))</x:f>
      </x:c>
      <x:c r="DD411" s="174" t="str">
        <x:v>Pending</x:v>
      </x:c>
      <x:c r="DE411" s="175" t="str">
        <x:f>IF(L411="","",IF(DC411="","Pending",IF(DD411="Yes","CONDITIONAL — safety override",IF(DC411&gt;=8,"HIGH",IF(DC411&gt;=5,"CONDITIONAL","LOW")))))</x:f>
        <x:v>Pending</x:v>
      </x:c>
      <x:c r="DF411" s="174" t="str">
        <x:v>Pending screening and full-text appraisal; no transferability judgment made at identification.</x:v>
      </x:c>
      <x:c r="DG411" s="174"/>
      <x:c r="DH411" s="174"/>
      <x:c r="DI411" s="174"/>
      <x:c r="DJ411" s="174"/>
      <x:c r="DK411" s="174"/>
      <x:c r="DL411" s="174"/>
      <x:c r="DM411" s="174"/>
      <x:c r="DN411" s="174"/>
      <x:c r="DO411" s="174"/>
      <x:c r="DP411" s="174"/>
      <x:c r="DQ411" s="174"/>
      <x:c r="DR411" s="174"/>
      <x:c r="DS411" s="174"/>
      <x:c r="DT411" s="174"/>
      <x:c r="DU411" s="174"/>
      <x:c r="DV411" s="174"/>
      <x:c r="DW411" s="174"/>
      <x:c r="DX411" s="174"/>
      <x:c r="DY411" s="174"/>
      <x:c r="DZ411" s="174" t="str">
        <x:v>Title/abstract screening alone does not establish effectiveness, causality, methodological quality, transferability to Brazilian public safety or an institutional recommendation.</x:v>
      </x:c>
      <x:c r="EA411" s="174" t="str">
        <x:v>Pending</x:v>
      </x:c>
      <x:c r="EB411" s="175" t="str">
        <x:f>IF(L411="","",IF(EC411="READY","Yes","No / Pending"))</x:f>
        <x:v>No / Pending</x:v>
      </x:c>
      <x:c r="EC411" s="174" t="str">
        <x:f>IF(L411="","",IF(OR(ISNUMBER(SEARCH("Retracted Publication",Q411)),CM411="Retracted",CN411="Retracted",CM411="Expression of Concern",CN411="Expression of Concern",F411="Not used",CG411="Critical",CH411="High",CH411="Critical"),"BLOCKED — integrity or use restriction",IF(AND(CJ411="Yes",CK411="Yes",CL411="Yes"),IF(AND(CM411="Clear",CN411="Verified — clear"),IF(AND(AND(LEN(TRIM(CF411))&gt;0,LEFT(LOWER(TRIM(CF411)),7)&lt;&gt;"pending"),OR(CG411="High",CG411="Moderate"),OR(CH411="Low",CH411="Some concerns",CH411="Not applicable")),IF(AND(DD411="No",OR(DE411="HIGH",DE411="CONDITIONAL"),AND(LEN(TRIM(DF411))&gt;0,LEFT(LOWER(TRIM(DF411)),7)&lt;&gt;"pending")),IF(AND(AND(LEN(TRIM(DT411))&gt;0,LEFT(LOWER(TRIM(DT411)),7)&lt;&gt;"pending"),AND(LEN(TRIM(DU411))&gt;0,LEFT(LOWER(TRIM(DU411)),7)&lt;&gt;"pending"),OR(AND(LEN(TRIM(DV411))&gt;0,LEFT(LOWER(TRIM(DV411)),7)&lt;&gt;"pending"),AND(LEN(TRIM(DW411))&gt;0,LEFT(LOWER(TRIM(DW411)),7)&lt;&gt;"pending")),AND(LEN(TRIM(DX411))&gt;0,LEFT(LOWER(TRIM(DX411)),7)&lt;&gt;"pending")),IF(AND(F411="Claim-ready",OR(EA411="Strong",EA411="Moderate"),AND(LEN(TRIM(G411))&gt;0,LEFT(LOWER(TRIM(G411)),7)&lt;&gt;"pending"),G411&lt;&gt;"No substantive use decision is permitted from identification metadata alone.",AND(LEN(TRIM(DZ411))&gt;0,LEFT(LOWER(TRIM(DZ411)),7)&lt;&gt;"pending"),DZ411&lt;&gt;"Identification metadata alone does not permit any substantive scientific, causal, operational, or institutional claim.",AND(LEN(TRIM(EI411))&gt;0,LEFT(LOWER(TRIM(EI411)),7)&lt;&gt;"pending"),ISNUMBER(EH411),EH411&gt;0),"READY","PENDING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1" s="174" t="str">
        <x:v>Pending</x:v>
      </x:c>
      <x:c r="EE411" s="174"/>
      <x:c r="EF411" s="174" t="str">
        <x:v>Pending</x:v>
      </x:c>
      <x:c r="EG411" s="174" t="str">
        <x:v>Pending</x:v>
      </x:c>
      <x:c r="EH411" s="177"/>
      <x:c r="EI411" s="500"/>
      <x:c r="EJ411" s="174"/>
      <x:c r="EK411" s="174" t="str">
        <x:v>Pending</x:v>
      </x:c>
      <x:c r="EL411" s="177" t="n">
        <x:v>46272</x:v>
      </x:c>
      <x:c r="EM411" s="174" t="str">
        <x:v>Production PubMed record imported and reconciled to Zotero item THP4DDDL;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1" s="181" t="n">
        <x:f>IF(L411="","",(IF(N411&lt;&gt;"",1,0)+IF(O411&lt;&gt;"",1,0)+IF(AJ411&lt;&gt;"",1,0)+IF(AU411&lt;&gt;"",1,0)+IF(BE411&lt;&gt;"",1,0)+IF(CF411&lt;&gt;"",1,0)+IF(CJ411="Yes",1,0)+IF(CL411="Yes",1,0)+IF(DE411&lt;&gt;"Pending",1,0)+IF(F411&lt;&gt;"",1,0)+IF(DZ411&lt;&gt;"",1,0)+IF(EI411&lt;&gt;"",1,0))/12)</x:f>
        <x:v>0.5</x:v>
      </x:c>
    </x:row>
    <x:row r="412">
      <x:c r="A412" s="175" t="str">
        <x:v>EV-0409</x:v>
      </x:c>
      <x:c r="B412" s="174" t="str">
        <x:v>Integrity check</x:v>
      </x:c>
      <x:c r="C412" s="175" t="str">
        <x:f>IF(L412="","",IF(LEFT(EC412,7)="BLOCKED","🔴 Do not use for conclusion",IF(EB412="Yes","🟢 Claim-ready","🟡 Caution / context")))</x:f>
        <x:v>🟡 Caution / context</x:v>
      </x:c>
      <x:c r="D412" s="174" t="str">
        <x:f>IF(L412="","",EC412)</x:f>
        <x:v>PENDING — appropriate appraisal</x:v>
      </x:c>
      <x:c r="E412" s="174" t="str">
        <x:v>P3 — Medium</x:v>
      </x:c>
      <x:c r="F412" s="174" t="str">
        <x:v>Pending</x:v>
      </x:c>
      <x:c r="G412" s="174" t="str">
        <x:v>A potentially relevant concept is present, but direct applicability is ambiguous at title/abstract level.</x:v>
      </x:c>
      <x:c r="H412" s="174" t="str">
        <x:v>Human title/abstract adjudication; retrieve full text if relevance remains plausible.</x:v>
      </x:c>
      <x:c r="I412" s="174"/>
      <x:c r="J412" s="174" t="str">
        <x:v>A — Core</x:v>
      </x:c>
      <x:c r="K412" s="174" t="str">
        <x:v>IDENTIFIED</x:v>
      </x:c>
      <x:c r="L412" s="174" t="str">
        <x:v>Associations Between Sleep Disorders and Treatment Response in Service Members With Post-traumatic Stress Symptoms: A Secondary Outcome Analysis.</x:v>
      </x:c>
      <x:c r="M412" s="174"/>
      <x:c r="N412" s="174" t="str">
        <x:v>Abanes, Jane J; Raiciulescu, Sorana</x:v>
      </x:c>
      <x:c r="O412" s="176" t="n">
        <x:v>2025</x:v>
      </x:c>
      <x:c r="P412" s="174" t="str">
        <x:v>Military medicine</x:v>
      </x:c>
      <x:c r="Q412" s="174" t="str">
        <x:v>Journal Article; Randomized Controlled Trial</x:v>
      </x:c>
      <x:c r="R412" s="174" t="str">
        <x:v>Unclear</x:v>
      </x:c>
      <x:c r="S412" s="174" t="str">
        <x:v>Unknown</x:v>
      </x:c>
      <x:c r="T412" s="174" t="str">
        <x:v>eng</x:v>
      </x:c>
      <x:c r="U412" s="174" t="str">
        <x:v>https://pubmed.ncbi.nlm.nih.gov/39405266/</x:v>
      </x:c>
      <x:c r="V412" s="174" t="str">
        <x:v>10.1093/milmed/usae484</x:v>
      </x:c>
      <x:c r="W412" s="175" t="str">
        <x:f>IF(V412="","",LOWER(SUBSTITUTE(SUBSTITUTE(SUBSTITUTE(SUBSTITUTE(TRIM(V412),"https://doi.org/",""),"http://doi.org/",""),"https://dx.doi.org/",""),"doi:","")))</x:f>
        <x:v>10.1093/milmed/usae484</x:v>
      </x:c>
      <x:c r="X412" s="174" t="str">
        <x:v>39405266</x:v>
      </x:c>
      <x:c r="Y412" s="174" t="str"/>
      <x:c r="Z412" s="174"/>
      <x:c r="AA412" s="174" t="str">
        <x:v>PubMed/MEDLINE</x:v>
      </x:c>
      <x:c r="AB412" s="174" t="str">
        <x:v>PUBMED-A-v1.0-2026-08-28</x:v>
      </x:c>
      <x:c r="AC412" s="174" t="str">
        <x:v>SP-PUBMED-A-20260828</x:v>
      </x:c>
      <x:c r="AD412" s="177" t="n">
        <x:v>46262</x:v>
      </x:c>
      <x:c r="AE412" s="177" t="n">
        <x:v>46272</x:v>
      </x:c>
      <x:c r="AF412" s="174" t="str">
        <x:v>Z86YBL8Y</x:v>
      </x:c>
      <x:c r="AG412" s="174"/>
      <x:c r="AH412" s="174" t="str">
        <x:v>Tactical Athlete → Operational Readiness Brazil</x:v>
      </x:c>
      <x:c r="AI412" s="174" t="str">
        <x:v>evidence-family:A</x:v>
      </x:c>
      <x:c r="AJ412" s="174"/>
      <x:c r="AK412" s="175" t="str">
        <x:f>IF(AJ412="","",IF(OR(LOWER(AJ412)="brazil",LOWER(AJ412)="brasil"),"Yes","No"))</x:f>
      </x:c>
      <x:c r="AL412" s="174"/>
      <x:c r="AM412" s="174"/>
      <x:c r="AN412" s="174"/>
      <x:c r="AO412" s="178"/>
      <x:c r="AP412" s="174"/>
      <x:c r="AQ412" s="174"/>
      <x:c r="AR412" s="174"/>
      <x:c r="AS412" s="174"/>
      <x:c r="AT412" s="174"/>
      <x:c r="AU412" s="174"/>
      <x:c r="AV412" s="174"/>
      <x:c r="AW412" s="174"/>
      <x:c r="AX412" s="174"/>
      <x:c r="AY412" s="174"/>
      <x:c r="AZ412" s="174"/>
      <x:c r="BA412" s="174"/>
      <x:c r="BB412" s="174"/>
      <x:c r="BC412" s="174"/>
      <x:c r="BD412" s="174"/>
      <x:c r="BE412" s="174"/>
      <x:c r="BF412" s="174"/>
      <x:c r="BG412" s="174"/>
      <x:c r="BH412" s="174"/>
      <x:c r="BI412" s="174"/>
      <x:c r="BJ412" s="174"/>
      <x:c r="BK412" s="174"/>
      <x:c r="BL412" s="174"/>
      <x:c r="BM412" s="174"/>
      <x:c r="BN412" s="174"/>
      <x:c r="BO412" s="174"/>
      <x:c r="BP412" s="174"/>
      <x:c r="BQ412" s="174"/>
      <x:c r="BR412" s="174"/>
      <x:c r="BS412" s="174"/>
      <x:c r="BT412" s="174"/>
      <x:c r="BU412" s="174"/>
      <x:c r="BV412" s="174"/>
      <x:c r="BW412" s="174"/>
      <x:c r="BX412" s="174"/>
      <x:c r="BY412" s="174"/>
      <x:c r="BZ412" s="174"/>
      <x:c r="CA412" s="174"/>
      <x:c r="CB412" s="174"/>
      <x:c r="CC412" s="174"/>
      <x:c r="CD412" s="174"/>
      <x:c r="CE412" s="174"/>
      <x:c r="CF412" s="174"/>
      <x:c r="CG412" s="174"/>
      <x:c r="CH412" s="174"/>
      <x:c r="CI412" s="179"/>
      <x:c r="CJ412" s="174" t="str">
        <x:v>Yes</x:v>
      </x:c>
      <x:c r="CK412" s="174" t="str">
        <x:v>Yes</x:v>
      </x:c>
      <x:c r="CL412" s="174" t="str">
        <x:v>Yes</x:v>
      </x:c>
      <x:c r="CM412" s="174" t="str">
        <x:v>Clear</x:v>
      </x:c>
      <x:c r="CN412" s="174" t="str">
        <x:v>Verified — clear</x:v>
      </x:c>
      <x:c r="CO412" s="177" t="n">
        <x:v>46272</x:v>
      </x:c>
      <x:c r="CP412" s="174" t="str">
        <x:v>https://pubmed.ncbi.nlm.nih.gov/39405266/</x:v>
      </x:c>
      <x:c r="CQ412" s="174"/>
      <x:c r="CR412" s="174"/>
      <x:c r="CS412" s="174"/>
      <x:c r="CT412" s="174"/>
      <x:c r="CU412" s="176"/>
      <x:c r="CV412" s="176"/>
      <x:c r="CW412" s="176"/>
      <x:c r="CX412" s="176"/>
      <x:c r="CY412" s="176"/>
      <x:c r="CZ412" s="176"/>
      <x:c r="DA412" s="176"/>
      <x:c r="DB412" s="175" t="str">
        <x:f>IF(L412="","",IF(AND(COUNT(CU412:DA412)=7,OR(CU412=0,CU412=1,CU412=2),OR(CV412=0,CV412=1,CV412=2),OR(CW412=0,CW412=1,CW412=2),OR(CX412=0,CX412=1,CX412=2),OR(CY412=0,CY412=1,CY412=2),OR(CZ412=0,CZ412=1,CZ412=2),OR(DA412=0,DA412=1,DA412=2)),SUM(CU412:DA412),""))</x:f>
      </x:c>
      <x:c r="DC412" s="180" t="str">
        <x:f>IF(DB412="","",ROUND(DB412/14*10,1))</x:f>
      </x:c>
      <x:c r="DD412" s="174" t="str">
        <x:v>Pending</x:v>
      </x:c>
      <x:c r="DE412" s="175" t="str">
        <x:f>IF(L412="","",IF(DC412="","Pending",IF(DD412="Yes","CONDITIONAL — safety override",IF(DC412&gt;=8,"HIGH",IF(DC412&gt;=5,"CONDITIONAL","LOW")))))</x:f>
        <x:v>Pending</x:v>
      </x:c>
      <x:c r="DF412" s="174" t="str">
        <x:v>Pending screening and full-text appraisal; no transferability judgment made at identification.</x:v>
      </x:c>
      <x:c r="DG412" s="174"/>
      <x:c r="DH412" s="174"/>
      <x:c r="DI412" s="174"/>
      <x:c r="DJ412" s="174"/>
      <x:c r="DK412" s="174"/>
      <x:c r="DL412" s="174"/>
      <x:c r="DM412" s="174"/>
      <x:c r="DN412" s="174"/>
      <x:c r="DO412" s="174"/>
      <x:c r="DP412" s="174"/>
      <x:c r="DQ412" s="174"/>
      <x:c r="DR412" s="174"/>
      <x:c r="DS412" s="174"/>
      <x:c r="DT412" s="174"/>
      <x:c r="DU412" s="174"/>
      <x:c r="DV412" s="174"/>
      <x:c r="DW412" s="174"/>
      <x:c r="DX412" s="174"/>
      <x:c r="DY412" s="174"/>
      <x:c r="DZ412" s="174" t="str">
        <x:v>Title/abstract information is insufficient for a substantive scientific, causal, transferability or institutional claim.</x:v>
      </x:c>
      <x:c r="EA412" s="174" t="str">
        <x:v>Pending</x:v>
      </x:c>
      <x:c r="EB412" s="175" t="str">
        <x:f>IF(L412="","",IF(EC412="READY","Yes","No / Pending"))</x:f>
        <x:v>No / Pending</x:v>
      </x:c>
      <x:c r="EC412" s="174" t="str">
        <x:f>IF(L412="","",IF(OR(ISNUMBER(SEARCH("Retracted Publication",Q412)),CM412="Retracted",CN412="Retracted",CM412="Expression of Concern",CN412="Expression of Concern",F412="Not used",CG412="Critical",CH412="High",CH412="Critical"),"BLOCKED — integrity or use restriction",IF(AND(CJ412="Yes",CK412="Yes",CL412="Yes"),IF(AND(CM412="Clear",CN412="Verified — clear"),IF(AND(AND(LEN(TRIM(CF412))&gt;0,LEFT(LOWER(TRIM(CF412)),7)&lt;&gt;"pending"),OR(CG412="High",CG412="Moderate"),OR(CH412="Low",CH412="Some concerns",CH412="Not applicable")),IF(AND(DD412="No",OR(DE412="HIGH",DE412="CONDITIONAL"),AND(LEN(TRIM(DF412))&gt;0,LEFT(LOWER(TRIM(DF412)),7)&lt;&gt;"pending")),IF(AND(AND(LEN(TRIM(DT412))&gt;0,LEFT(LOWER(TRIM(DT412)),7)&lt;&gt;"pending"),AND(LEN(TRIM(DU412))&gt;0,LEFT(LOWER(TRIM(DU412)),7)&lt;&gt;"pending"),OR(AND(LEN(TRIM(DV412))&gt;0,LEFT(LOWER(TRIM(DV412)),7)&lt;&gt;"pending"),AND(LEN(TRIM(DW412))&gt;0,LEFT(LOWER(TRIM(DW412)),7)&lt;&gt;"pending")),AND(LEN(TRIM(DX412))&gt;0,LEFT(LOWER(TRIM(DX412)),7)&lt;&gt;"pending")),IF(AND(F412="Claim-ready",OR(EA412="Strong",EA412="Moderate"),AND(LEN(TRIM(G412))&gt;0,LEFT(LOWER(TRIM(G412)),7)&lt;&gt;"pending"),G412&lt;&gt;"No substantive use decision is permitted from identification metadata alone.",AND(LEN(TRIM(DZ412))&gt;0,LEFT(LOWER(TRIM(DZ412)),7)&lt;&gt;"pending"),DZ412&lt;&gt;"Identification metadata alone does not permit any substantive scientific, causal, operational, or institutional claim.",AND(LEN(TRIM(EI412))&gt;0,LEFT(LOWER(TRIM(EI412)),7)&lt;&gt;"pending"),ISNUMBER(EH412),EH412&gt;0),"READY","PENDING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2" s="174" t="str">
        <x:v>Pending</x:v>
      </x:c>
      <x:c r="EE412" s="174"/>
      <x:c r="EF412" s="174" t="str">
        <x:v>Pending</x:v>
      </x:c>
      <x:c r="EG412" s="174" t="str">
        <x:v>Pending</x:v>
      </x:c>
      <x:c r="EH412" s="177"/>
      <x:c r="EI412" s="500"/>
      <x:c r="EJ412" s="174"/>
      <x:c r="EK412" s="174" t="str">
        <x:v>Pending</x:v>
      </x:c>
      <x:c r="EL412" s="177" t="n">
        <x:v>46272</x:v>
      </x:c>
      <x:c r="EM412" s="174" t="str">
        <x:v>Production PubMed record imported and reconciled to Zotero item Z86YBL8Y;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12" s="181" t="n">
        <x:f>IF(L412="","",(IF(N412&lt;&gt;"",1,0)+IF(O412&lt;&gt;"",1,0)+IF(AJ412&lt;&gt;"",1,0)+IF(AU412&lt;&gt;"",1,0)+IF(BE412&lt;&gt;"",1,0)+IF(CF412&lt;&gt;"",1,0)+IF(CJ412="Yes",1,0)+IF(CL412="Yes",1,0)+IF(DE412&lt;&gt;"Pending",1,0)+IF(F412&lt;&gt;"",1,0)+IF(DZ412&lt;&gt;"",1,0)+IF(EI412&lt;&gt;"",1,0))/12)</x:f>
        <x:v>0.5</x:v>
      </x:c>
    </x:row>
    <x:row r="413">
      <x:c r="A413" s="175" t="str">
        <x:v>EV-0410</x:v>
      </x:c>
      <x:c r="B413" s="174" t="str">
        <x:v>Integrity check</x:v>
      </x:c>
      <x:c r="C413" s="175" t="str">
        <x:f>IF(L413="","",IF(LEFT(EC413,7)="BLOCKED","🔴 Do not use for conclusion",IF(EB413="Yes","🟢 Claim-ready","🟡 Caution / context")))</x:f>
        <x:v>🟡 Caution / context</x:v>
      </x:c>
      <x:c r="D413" s="174" t="str">
        <x:f>IF(L413="","",EC413)</x:f>
        <x:v>PENDING — appropriate appraisal</x:v>
      </x:c>
      <x:c r="E413" s="174" t="str">
        <x:v>P3 — Medium</x:v>
      </x:c>
      <x:c r="F413" s="174" t="str">
        <x:v>Pending</x:v>
      </x:c>
      <x:c r="G413" s="174" t="str">
        <x:v>A potentially relevant concept is present, but direct applicability is ambiguous at title/abstract level.</x:v>
      </x:c>
      <x:c r="H413" s="174" t="str">
        <x:v>Human title/abstract adjudication; retrieve full text if relevance remains plausible.</x:v>
      </x:c>
      <x:c r="I413" s="174"/>
      <x:c r="J413" s="174" t="str">
        <x:v>A — Core</x:v>
      </x:c>
      <x:c r="K413" s="174" t="str">
        <x:v>IDENTIFIED</x:v>
      </x:c>
      <x:c r="L413" s="174" t="str">
        <x:v>Development of the Joint Expeditionary Medical Officer.</x:v>
      </x:c>
      <x:c r="M413" s="174"/>
      <x:c r="N413" s="174" t="str">
        <x:v>Henderson, Jonathan; Pock, Arnyce; Elster, Eric</x:v>
      </x:c>
      <x:c r="O413" s="176" t="n">
        <x:v>2025</x:v>
      </x:c>
      <x:c r="P413" s="174" t="str">
        <x:v>Military medicine</x:v>
      </x:c>
      <x:c r="Q413" s="174" t="str">
        <x:v>Journal Article</x:v>
      </x:c>
      <x:c r="R413" s="174" t="str">
        <x:v>Unclear</x:v>
      </x:c>
      <x:c r="S413" s="174" t="str">
        <x:v>Unknown</x:v>
      </x:c>
      <x:c r="T413" s="174" t="str">
        <x:v>eng</x:v>
      </x:c>
      <x:c r="U413" s="174" t="str">
        <x:v>https://pubmed.ncbi.nlm.nih.gov/39395178/</x:v>
      </x:c>
      <x:c r="V413" s="174" t="str">
        <x:v>10.1093/milmed/usae481</x:v>
      </x:c>
      <x:c r="W413" s="175" t="str">
        <x:f>IF(V413="","",LOWER(SUBSTITUTE(SUBSTITUTE(SUBSTITUTE(SUBSTITUTE(TRIM(V413),"https://doi.org/",""),"http://doi.org/",""),"https://dx.doi.org/",""),"doi:","")))</x:f>
        <x:v>10.1093/milmed/usae481</x:v>
      </x:c>
      <x:c r="X413" s="174" t="str">
        <x:v>39395178</x:v>
      </x:c>
      <x:c r="Y413" s="174" t="str"/>
      <x:c r="Z413" s="174"/>
      <x:c r="AA413" s="174" t="str">
        <x:v>PubMed/MEDLINE</x:v>
      </x:c>
      <x:c r="AB413" s="174" t="str">
        <x:v>PUBMED-A-v1.0-2026-08-28</x:v>
      </x:c>
      <x:c r="AC413" s="174" t="str">
        <x:v>SP-PUBMED-A-20260828</x:v>
      </x:c>
      <x:c r="AD413" s="177" t="n">
        <x:v>46262</x:v>
      </x:c>
      <x:c r="AE413" s="177" t="n">
        <x:v>46272</x:v>
      </x:c>
      <x:c r="AF413" s="174" t="str">
        <x:v>9DVNRBQF</x:v>
      </x:c>
      <x:c r="AG413" s="174"/>
      <x:c r="AH413" s="174" t="str">
        <x:v>Tactical Athlete → Operational Readiness Brazil</x:v>
      </x:c>
      <x:c r="AI413" s="174" t="str">
        <x:v>evidence-family:A</x:v>
      </x:c>
      <x:c r="AJ413" s="174"/>
      <x:c r="AK413" s="175" t="str">
        <x:f>IF(AJ413="","",IF(OR(LOWER(AJ413)="brazil",LOWER(AJ413)="brasil"),"Yes","No"))</x:f>
      </x:c>
      <x:c r="AL413" s="174"/>
      <x:c r="AM413" s="174"/>
      <x:c r="AN413" s="174"/>
      <x:c r="AO413" s="178"/>
      <x:c r="AP413" s="174"/>
      <x:c r="AQ413" s="174"/>
      <x:c r="AR413" s="174"/>
      <x:c r="AS413" s="174"/>
      <x:c r="AT413" s="174"/>
      <x:c r="AU413" s="174"/>
      <x:c r="AV413" s="174"/>
      <x:c r="AW413" s="174"/>
      <x:c r="AX413" s="174"/>
      <x:c r="AY413" s="174"/>
      <x:c r="AZ413" s="174"/>
      <x:c r="BA413" s="174"/>
      <x:c r="BB413" s="174"/>
      <x:c r="BC413" s="174"/>
      <x:c r="BD413" s="174"/>
      <x:c r="BE413" s="174"/>
      <x:c r="BF413" s="174"/>
      <x:c r="BG413" s="174"/>
      <x:c r="BH413" s="174"/>
      <x:c r="BI413" s="174"/>
      <x:c r="BJ413" s="174"/>
      <x:c r="BK413" s="174"/>
      <x:c r="BL413" s="174"/>
      <x:c r="BM413" s="174"/>
      <x:c r="BN413" s="174"/>
      <x:c r="BO413" s="174"/>
      <x:c r="BP413" s="174"/>
      <x:c r="BQ413" s="174"/>
      <x:c r="BR413" s="174"/>
      <x:c r="BS413" s="174"/>
      <x:c r="BT413" s="174"/>
      <x:c r="BU413" s="174"/>
      <x:c r="BV413" s="174"/>
      <x:c r="BW413" s="174"/>
      <x:c r="BX413" s="174"/>
      <x:c r="BY413" s="174"/>
      <x:c r="BZ413" s="174"/>
      <x:c r="CA413" s="174"/>
      <x:c r="CB413" s="174"/>
      <x:c r="CC413" s="174"/>
      <x:c r="CD413" s="174"/>
      <x:c r="CE413" s="174"/>
      <x:c r="CF413" s="174"/>
      <x:c r="CG413" s="174"/>
      <x:c r="CH413" s="174"/>
      <x:c r="CI413" s="179"/>
      <x:c r="CJ413" s="174" t="str">
        <x:v>Yes</x:v>
      </x:c>
      <x:c r="CK413" s="174" t="str">
        <x:v>Yes</x:v>
      </x:c>
      <x:c r="CL413" s="174" t="str">
        <x:v>Yes</x:v>
      </x:c>
      <x:c r="CM413" s="174" t="str">
        <x:v>Clear</x:v>
      </x:c>
      <x:c r="CN413" s="174" t="str">
        <x:v>Verified — clear</x:v>
      </x:c>
      <x:c r="CO413" s="177" t="n">
        <x:v>46272</x:v>
      </x:c>
      <x:c r="CP413" s="174" t="str">
        <x:v>https://pubmed.ncbi.nlm.nih.gov/39395178/</x:v>
      </x:c>
      <x:c r="CQ413" s="174"/>
      <x:c r="CR413" s="174"/>
      <x:c r="CS413" s="174"/>
      <x:c r="CT413" s="174"/>
      <x:c r="CU413" s="176"/>
      <x:c r="CV413" s="176"/>
      <x:c r="CW413" s="176"/>
      <x:c r="CX413" s="176"/>
      <x:c r="CY413" s="176"/>
      <x:c r="CZ413" s="176"/>
      <x:c r="DA413" s="176"/>
      <x:c r="DB413" s="175" t="str">
        <x:f>IF(L413="","",IF(AND(COUNT(CU413:DA413)=7,OR(CU413=0,CU413=1,CU413=2),OR(CV413=0,CV413=1,CV413=2),OR(CW413=0,CW413=1,CW413=2),OR(CX413=0,CX413=1,CX413=2),OR(CY413=0,CY413=1,CY413=2),OR(CZ413=0,CZ413=1,CZ413=2),OR(DA413=0,DA413=1,DA413=2)),SUM(CU413:DA413),""))</x:f>
      </x:c>
      <x:c r="DC413" s="180" t="str">
        <x:f>IF(DB413="","",ROUND(DB413/14*10,1))</x:f>
      </x:c>
      <x:c r="DD413" s="174" t="str">
        <x:v>Pending</x:v>
      </x:c>
      <x:c r="DE413" s="175" t="str">
        <x:f>IF(L413="","",IF(DC413="","Pending",IF(DD413="Yes","CONDITIONAL — safety override",IF(DC413&gt;=8,"HIGH",IF(DC413&gt;=5,"CONDITIONAL","LOW")))))</x:f>
        <x:v>Pending</x:v>
      </x:c>
      <x:c r="DF413" s="174" t="str">
        <x:v>Pending screening and full-text appraisal; no transferability judgment made at identification.</x:v>
      </x:c>
      <x:c r="DG413" s="174"/>
      <x:c r="DH413" s="174"/>
      <x:c r="DI413" s="174"/>
      <x:c r="DJ413" s="174"/>
      <x:c r="DK413" s="174"/>
      <x:c r="DL413" s="174"/>
      <x:c r="DM413" s="174"/>
      <x:c r="DN413" s="174"/>
      <x:c r="DO413" s="174"/>
      <x:c r="DP413" s="174"/>
      <x:c r="DQ413" s="174"/>
      <x:c r="DR413" s="174"/>
      <x:c r="DS413" s="174"/>
      <x:c r="DT413" s="174"/>
      <x:c r="DU413" s="174"/>
      <x:c r="DV413" s="174"/>
      <x:c r="DW413" s="174"/>
      <x:c r="DX413" s="174"/>
      <x:c r="DY413" s="174"/>
      <x:c r="DZ413" s="174" t="str">
        <x:v>Title/abstract information is insufficient for a substantive scientific, causal, transferability or institutional claim.</x:v>
      </x:c>
      <x:c r="EA413" s="174" t="str">
        <x:v>Pending</x:v>
      </x:c>
      <x:c r="EB413" s="175" t="str">
        <x:f>IF(L413="","",IF(EC413="READY","Yes","No / Pending"))</x:f>
        <x:v>No / Pending</x:v>
      </x:c>
      <x:c r="EC413" s="174" t="str">
        <x:f>IF(L413="","",IF(OR(ISNUMBER(SEARCH("Retracted Publication",Q413)),CM413="Retracted",CN413="Retracted",CM413="Expression of Concern",CN413="Expression of Concern",F413="Not used",CG413="Critical",CH413="High",CH413="Critical"),"BLOCKED — integrity or use restriction",IF(AND(CJ413="Yes",CK413="Yes",CL413="Yes"),IF(AND(CM413="Clear",CN413="Verified — clear"),IF(AND(AND(LEN(TRIM(CF413))&gt;0,LEFT(LOWER(TRIM(CF413)),7)&lt;&gt;"pending"),OR(CG413="High",CG413="Moderate"),OR(CH413="Low",CH413="Some concerns",CH413="Not applicable")),IF(AND(DD413="No",OR(DE413="HIGH",DE413="CONDITIONAL"),AND(LEN(TRIM(DF413))&gt;0,LEFT(LOWER(TRIM(DF413)),7)&lt;&gt;"pending")),IF(AND(AND(LEN(TRIM(DT413))&gt;0,LEFT(LOWER(TRIM(DT413)),7)&lt;&gt;"pending"),AND(LEN(TRIM(DU413))&gt;0,LEFT(LOWER(TRIM(DU413)),7)&lt;&gt;"pending"),OR(AND(LEN(TRIM(DV413))&gt;0,LEFT(LOWER(TRIM(DV413)),7)&lt;&gt;"pending"),AND(LEN(TRIM(DW413))&gt;0,LEFT(LOWER(TRIM(DW413)),7)&lt;&gt;"pending")),AND(LEN(TRIM(DX413))&gt;0,LEFT(LOWER(TRIM(DX413)),7)&lt;&gt;"pending")),IF(AND(F413="Claim-ready",OR(EA413="Strong",EA413="Moderate"),AND(LEN(TRIM(G413))&gt;0,LEFT(LOWER(TRIM(G413)),7)&lt;&gt;"pending"),G413&lt;&gt;"No substantive use decision is permitted from identification metadata alone.",AND(LEN(TRIM(DZ413))&gt;0,LEFT(LOWER(TRIM(DZ413)),7)&lt;&gt;"pending"),DZ413&lt;&gt;"Identification metadata alone does not permit any substantive scientific, causal, operational, or institutional claim.",AND(LEN(TRIM(EI413))&gt;0,LEFT(LOWER(TRIM(EI413)),7)&lt;&gt;"pending"),ISNUMBER(EH413),EH413&gt;0),"READY","PENDING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3" s="174" t="str">
        <x:v>Pending</x:v>
      </x:c>
      <x:c r="EE413" s="174"/>
      <x:c r="EF413" s="174" t="str">
        <x:v>Pending</x:v>
      </x:c>
      <x:c r="EG413" s="174" t="str">
        <x:v>Pending</x:v>
      </x:c>
      <x:c r="EH413" s="177"/>
      <x:c r="EI413" s="500"/>
      <x:c r="EJ413" s="174"/>
      <x:c r="EK413" s="174" t="str">
        <x:v>Pending</x:v>
      </x:c>
      <x:c r="EL413" s="177" t="n">
        <x:v>46272</x:v>
      </x:c>
      <x:c r="EM413" s="174" t="str">
        <x:v>Production PubMed record imported and reconciled to Zotero item 9DVNRBQF;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13" s="181" t="n">
        <x:f>IF(L413="","",(IF(N413&lt;&gt;"",1,0)+IF(O413&lt;&gt;"",1,0)+IF(AJ413&lt;&gt;"",1,0)+IF(AU413&lt;&gt;"",1,0)+IF(BE413&lt;&gt;"",1,0)+IF(CF413&lt;&gt;"",1,0)+IF(CJ413="Yes",1,0)+IF(CL413="Yes",1,0)+IF(DE413&lt;&gt;"Pending",1,0)+IF(F413&lt;&gt;"",1,0)+IF(DZ413&lt;&gt;"",1,0)+IF(EI413&lt;&gt;"",1,0))/12)</x:f>
        <x:v>0.5</x:v>
      </x:c>
    </x:row>
    <x:row r="414">
      <x:c r="A414" s="175" t="str">
        <x:v>EV-0411</x:v>
      </x:c>
      <x:c r="B414" s="174" t="str">
        <x:v>Integrity check</x:v>
      </x:c>
      <x:c r="C414" s="175" t="str">
        <x:f>IF(L414="","",IF(LEFT(EC414,7)="BLOCKED","🔴 Do not use for conclusion",IF(EB414="Yes","🟢 Claim-ready","🟡 Caution / context")))</x:f>
        <x:v>🟡 Caution / context</x:v>
      </x:c>
      <x:c r="D414" s="174" t="str">
        <x:f>IF(L414="","",EC414)</x:f>
        <x:v>PENDING — appropriate appraisal</x:v>
      </x:c>
      <x:c r="E414" s="174" t="str">
        <x:v>P3 — Medium</x:v>
      </x:c>
      <x:c r="F414" s="174" t="str">
        <x:v>Pending</x:v>
      </x:c>
      <x:c r="G414" s="174" t="str">
        <x:v>Title/abstract identify an explicit tactical/public-safety context and readiness domain; retain for full-text assessment.</x:v>
      </x:c>
      <x:c r="H414" s="174" t="str">
        <x:v>Obtain and review lawful full text; confirm human adjudication; then select a design-specific appraisal instrument.</x:v>
      </x:c>
      <x:c r="I414" s="174"/>
      <x:c r="J414" s="174" t="str">
        <x:v>A — Core</x:v>
      </x:c>
      <x:c r="K414" s="174" t="str">
        <x:v>IDENTIFIED</x:v>
      </x:c>
      <x:c r="L414" s="174" t="str">
        <x:v>The Impact of Anterior Pelvic Tilt on Return to Duty/Return to Run in Active Duty Personnel After Hip Arthroscopy for Femoroacetabular Impingement.</x:v>
      </x:c>
      <x:c r="M414" s="174"/>
      <x:c r="N414" s="174" t="str">
        <x:v>Rogers, Jill; Garcia, E'Stephan; Lopez, Preston; Bader, Julia</x:v>
      </x:c>
      <x:c r="O414" s="176" t="n">
        <x:v>2025</x:v>
      </x:c>
      <x:c r="P414" s="174" t="str">
        <x:v>Military medicine</x:v>
      </x:c>
      <x:c r="Q414" s="174" t="str">
        <x:v>Journal Article</x:v>
      </x:c>
      <x:c r="R414" s="174" t="str">
        <x:v>Unclear</x:v>
      </x:c>
      <x:c r="S414" s="174" t="str">
        <x:v>Unknown</x:v>
      </x:c>
      <x:c r="T414" s="174" t="str">
        <x:v>eng</x:v>
      </x:c>
      <x:c r="U414" s="174" t="str">
        <x:v>https://pubmed.ncbi.nlm.nih.gov/39395158/</x:v>
      </x:c>
      <x:c r="V414" s="174" t="str">
        <x:v>10.1093/milmed/usae482</x:v>
      </x:c>
      <x:c r="W414" s="175" t="str">
        <x:f>IF(V414="","",LOWER(SUBSTITUTE(SUBSTITUTE(SUBSTITUTE(SUBSTITUTE(TRIM(V414),"https://doi.org/",""),"http://doi.org/",""),"https://dx.doi.org/",""),"doi:","")))</x:f>
        <x:v>10.1093/milmed/usae482</x:v>
      </x:c>
      <x:c r="X414" s="174" t="str">
        <x:v>39395158</x:v>
      </x:c>
      <x:c r="Y414" s="174" t="str"/>
      <x:c r="Z414" s="174"/>
      <x:c r="AA414" s="174" t="str">
        <x:v>PubMed/MEDLINE</x:v>
      </x:c>
      <x:c r="AB414" s="174" t="str">
        <x:v>PUBMED-A-v1.0-2026-08-28</x:v>
      </x:c>
      <x:c r="AC414" s="174" t="str">
        <x:v>SP-PUBMED-A-20260828</x:v>
      </x:c>
      <x:c r="AD414" s="177" t="n">
        <x:v>46262</x:v>
      </x:c>
      <x:c r="AE414" s="177" t="n">
        <x:v>46272</x:v>
      </x:c>
      <x:c r="AF414" s="174" t="str">
        <x:v>ADEC2GPK</x:v>
      </x:c>
      <x:c r="AG414" s="174"/>
      <x:c r="AH414" s="174" t="str">
        <x:v>Tactical Athlete → Operational Readiness Brazil</x:v>
      </x:c>
      <x:c r="AI414" s="174" t="str">
        <x:v>evidence-family:A</x:v>
      </x:c>
      <x:c r="AJ414" s="174"/>
      <x:c r="AK414" s="175" t="str">
        <x:f>IF(AJ414="","",IF(OR(LOWER(AJ414)="brazil",LOWER(AJ414)="brasil"),"Yes","No"))</x:f>
      </x:c>
      <x:c r="AL414" s="174"/>
      <x:c r="AM414" s="174"/>
      <x:c r="AN414" s="174"/>
      <x:c r="AO414" s="178"/>
      <x:c r="AP414" s="174"/>
      <x:c r="AQ414" s="174"/>
      <x:c r="AR414" s="174"/>
      <x:c r="AS414" s="174"/>
      <x:c r="AT414" s="174"/>
      <x:c r="AU414" s="174"/>
      <x:c r="AV414" s="174"/>
      <x:c r="AW414" s="174"/>
      <x:c r="AX414" s="174"/>
      <x:c r="AY414" s="174"/>
      <x:c r="AZ414" s="174"/>
      <x:c r="BA414" s="174"/>
      <x:c r="BB414" s="174"/>
      <x:c r="BC414" s="174"/>
      <x:c r="BD414" s="174"/>
      <x:c r="BE414" s="174"/>
      <x:c r="BF414" s="174"/>
      <x:c r="BG414" s="174"/>
      <x:c r="BH414" s="174"/>
      <x:c r="BI414" s="174"/>
      <x:c r="BJ414" s="174"/>
      <x:c r="BK414" s="174"/>
      <x:c r="BL414" s="174"/>
      <x:c r="BM414" s="174"/>
      <x:c r="BN414" s="174"/>
      <x:c r="BO414" s="174"/>
      <x:c r="BP414" s="174"/>
      <x:c r="BQ414" s="174"/>
      <x:c r="BR414" s="174"/>
      <x:c r="BS414" s="174"/>
      <x:c r="BT414" s="174"/>
      <x:c r="BU414" s="174"/>
      <x:c r="BV414" s="174"/>
      <x:c r="BW414" s="174"/>
      <x:c r="BX414" s="174"/>
      <x:c r="BY414" s="174"/>
      <x:c r="BZ414" s="174"/>
      <x:c r="CA414" s="174"/>
      <x:c r="CB414" s="174"/>
      <x:c r="CC414" s="174"/>
      <x:c r="CD414" s="174"/>
      <x:c r="CE414" s="174"/>
      <x:c r="CF414" s="174"/>
      <x:c r="CG414" s="174"/>
      <x:c r="CH414" s="174"/>
      <x:c r="CI414" s="179"/>
      <x:c r="CJ414" s="174" t="str">
        <x:v>Yes</x:v>
      </x:c>
      <x:c r="CK414" s="174" t="str">
        <x:v>Yes</x:v>
      </x:c>
      <x:c r="CL414" s="174" t="str">
        <x:v>Yes</x:v>
      </x:c>
      <x:c r="CM414" s="174" t="str">
        <x:v>Clear</x:v>
      </x:c>
      <x:c r="CN414" s="174" t="str">
        <x:v>Verified — clear</x:v>
      </x:c>
      <x:c r="CO414" s="177" t="n">
        <x:v>46272</x:v>
      </x:c>
      <x:c r="CP414" s="174" t="str">
        <x:v>https://pubmed.ncbi.nlm.nih.gov/39395158/</x:v>
      </x:c>
      <x:c r="CQ414" s="174"/>
      <x:c r="CR414" s="174"/>
      <x:c r="CS414" s="174"/>
      <x:c r="CT414" s="174"/>
      <x:c r="CU414" s="176"/>
      <x:c r="CV414" s="176"/>
      <x:c r="CW414" s="176"/>
      <x:c r="CX414" s="176"/>
      <x:c r="CY414" s="176"/>
      <x:c r="CZ414" s="176"/>
      <x:c r="DA414" s="176"/>
      <x:c r="DB414" s="175" t="str">
        <x:f>IF(L414="","",IF(AND(COUNT(CU414:DA414)=7,OR(CU414=0,CU414=1,CU414=2),OR(CV414=0,CV414=1,CV414=2),OR(CW414=0,CW414=1,CW414=2),OR(CX414=0,CX414=1,CX414=2),OR(CY414=0,CY414=1,CY414=2),OR(CZ414=0,CZ414=1,CZ414=2),OR(DA414=0,DA414=1,DA414=2)),SUM(CU414:DA414),""))</x:f>
      </x:c>
      <x:c r="DC414" s="180" t="str">
        <x:f>IF(DB414="","",ROUND(DB414/14*10,1))</x:f>
      </x:c>
      <x:c r="DD414" s="174" t="str">
        <x:v>Pending</x:v>
      </x:c>
      <x:c r="DE414" s="175" t="str">
        <x:f>IF(L414="","",IF(DC414="","Pending",IF(DD414="Yes","CONDITIONAL — safety override",IF(DC414&gt;=8,"HIGH",IF(DC414&gt;=5,"CONDITIONAL","LOW")))))</x:f>
        <x:v>Pending</x:v>
      </x:c>
      <x:c r="DF414" s="174" t="str">
        <x:v>Pending screening and full-text appraisal; no transferability judgment made at identification.</x:v>
      </x:c>
      <x:c r="DG414" s="174"/>
      <x:c r="DH414" s="174"/>
      <x:c r="DI414" s="174"/>
      <x:c r="DJ414" s="174"/>
      <x:c r="DK414" s="174"/>
      <x:c r="DL414" s="174"/>
      <x:c r="DM414" s="174"/>
      <x:c r="DN414" s="174"/>
      <x:c r="DO414" s="174"/>
      <x:c r="DP414" s="174"/>
      <x:c r="DQ414" s="174"/>
      <x:c r="DR414" s="174"/>
      <x:c r="DS414" s="174"/>
      <x:c r="DT414" s="174"/>
      <x:c r="DU414" s="174"/>
      <x:c r="DV414" s="174"/>
      <x:c r="DW414" s="174"/>
      <x:c r="DX414" s="174"/>
      <x:c r="DY414" s="174"/>
      <x:c r="DZ414" s="174" t="str">
        <x:v>Title/abstract screening alone does not establish effectiveness, causality, methodological quality, transferability to Brazilian public safety or an institutional recommendation.</x:v>
      </x:c>
      <x:c r="EA414" s="174" t="str">
        <x:v>Pending</x:v>
      </x:c>
      <x:c r="EB414" s="175" t="str">
        <x:f>IF(L414="","",IF(EC414="READY","Yes","No / Pending"))</x:f>
        <x:v>No / Pending</x:v>
      </x:c>
      <x:c r="EC414" s="174" t="str">
        <x:f>IF(L414="","",IF(OR(ISNUMBER(SEARCH("Retracted Publication",Q414)),CM414="Retracted",CN414="Retracted",CM414="Expression of Concern",CN414="Expression of Concern",F414="Not used",CG414="Critical",CH414="High",CH414="Critical"),"BLOCKED — integrity or use restriction",IF(AND(CJ414="Yes",CK414="Yes",CL414="Yes"),IF(AND(CM414="Clear",CN414="Verified — clear"),IF(AND(AND(LEN(TRIM(CF414))&gt;0,LEFT(LOWER(TRIM(CF414)),7)&lt;&gt;"pending"),OR(CG414="High",CG414="Moderate"),OR(CH414="Low",CH414="Some concerns",CH414="Not applicable")),IF(AND(DD414="No",OR(DE414="HIGH",DE414="CONDITIONAL"),AND(LEN(TRIM(DF414))&gt;0,LEFT(LOWER(TRIM(DF414)),7)&lt;&gt;"pending")),IF(AND(AND(LEN(TRIM(DT414))&gt;0,LEFT(LOWER(TRIM(DT414)),7)&lt;&gt;"pending"),AND(LEN(TRIM(DU414))&gt;0,LEFT(LOWER(TRIM(DU414)),7)&lt;&gt;"pending"),OR(AND(LEN(TRIM(DV414))&gt;0,LEFT(LOWER(TRIM(DV414)),7)&lt;&gt;"pending"),AND(LEN(TRIM(DW414))&gt;0,LEFT(LOWER(TRIM(DW414)),7)&lt;&gt;"pending")),AND(LEN(TRIM(DX414))&gt;0,LEFT(LOWER(TRIM(DX414)),7)&lt;&gt;"pending")),IF(AND(F414="Claim-ready",OR(EA414="Strong",EA414="Moderate"),AND(LEN(TRIM(G414))&gt;0,LEFT(LOWER(TRIM(G414)),7)&lt;&gt;"pending"),G414&lt;&gt;"No substantive use decision is permitted from identification metadata alone.",AND(LEN(TRIM(DZ414))&gt;0,LEFT(LOWER(TRIM(DZ414)),7)&lt;&gt;"pending"),DZ414&lt;&gt;"Identification metadata alone does not permit any substantive scientific, causal, operational, or institutional claim.",AND(LEN(TRIM(EI414))&gt;0,LEFT(LOWER(TRIM(EI414)),7)&lt;&gt;"pending"),ISNUMBER(EH414),EH414&gt;0),"READY","PENDING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4" s="174" t="str">
        <x:v>Pending</x:v>
      </x:c>
      <x:c r="EE414" s="174"/>
      <x:c r="EF414" s="174" t="str">
        <x:v>Pending</x:v>
      </x:c>
      <x:c r="EG414" s="174" t="str">
        <x:v>Pending</x:v>
      </x:c>
      <x:c r="EH414" s="177"/>
      <x:c r="EI414" s="500"/>
      <x:c r="EJ414" s="174"/>
      <x:c r="EK414" s="174" t="str">
        <x:v>Pending</x:v>
      </x:c>
      <x:c r="EL414" s="177" t="n">
        <x:v>46272</x:v>
      </x:c>
      <x:c r="EM414" s="174" t="str">
        <x:v>Production PubMed record imported and reconciled to Zotero item ADEC2GPK;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4" s="181" t="n">
        <x:f>IF(L414="","",(IF(N414&lt;&gt;"",1,0)+IF(O414&lt;&gt;"",1,0)+IF(AJ414&lt;&gt;"",1,0)+IF(AU414&lt;&gt;"",1,0)+IF(BE414&lt;&gt;"",1,0)+IF(CF414&lt;&gt;"",1,0)+IF(CJ414="Yes",1,0)+IF(CL414="Yes",1,0)+IF(DE414&lt;&gt;"Pending",1,0)+IF(F414&lt;&gt;"",1,0)+IF(DZ414&lt;&gt;"",1,0)+IF(EI414&lt;&gt;"",1,0))/12)</x:f>
        <x:v>0.5</x:v>
      </x:c>
    </x:row>
    <x:row r="415">
      <x:c r="A415" s="175" t="str">
        <x:v>EV-0412</x:v>
      </x:c>
      <x:c r="B415" s="174" t="str">
        <x:v>Integrity check</x:v>
      </x:c>
      <x:c r="C415" s="175" t="str">
        <x:f>IF(L415="","",IF(LEFT(EC415,7)="BLOCKED","🔴 Do not use for conclusion",IF(EB415="Yes","🟢 Claim-ready","🟡 Caution / context")))</x:f>
        <x:v>🟡 Caution / context</x:v>
      </x:c>
      <x:c r="D415" s="174" t="str">
        <x:f>IF(L415="","",EC415)</x:f>
        <x:v>PENDING — appropriate appraisal</x:v>
      </x:c>
      <x:c r="E415" s="174" t="str">
        <x:v>P3 — Medium</x:v>
      </x:c>
      <x:c r="F415" s="174" t="str">
        <x:v>Pending</x:v>
      </x:c>
      <x:c r="G415" s="174" t="str">
        <x:v>Title/abstract identify an explicit operational APHT/medical-readiness topic; retain for full-text assessment.</x:v>
      </x:c>
      <x:c r="H415" s="174" t="str">
        <x:v>Obtain and review lawful full text; confirm human adjudication; then select a design-specific appraisal instrument.</x:v>
      </x:c>
      <x:c r="I415" s="174"/>
      <x:c r="J415" s="174" t="str">
        <x:v>B — APHT / Medical Readiness</x:v>
      </x:c>
      <x:c r="K415" s="174" t="str">
        <x:v>IDENTIFIED</x:v>
      </x:c>
      <x:c r="L415" s="174" t="str">
        <x:v>Multilingual tactical combat casualty care card: a combined Japanese self defense force and US military project.</x:v>
      </x:c>
      <x:c r="M415" s="174"/>
      <x:c r="N415" s="174" t="str">
        <x:v>Kotler, Joshua A; Edogawa, S; Hughey, S B; Yakushiji, E; Kikuchi, S; Kuroki, H; Cole, J; Brust, A; Checchi, K; Dee, R; Lin, A</x:v>
      </x:c>
      <x:c r="O415" s="176" t="n">
        <x:v>2025</x:v>
      </x:c>
      <x:c r="P415" s="174" t="str">
        <x:v>BMJ military health</x:v>
      </x:c>
      <x:c r="Q415" s="174" t="str">
        <x:v>Letter</x:v>
      </x:c>
      <x:c r="R415" s="174" t="str">
        <x:v>Unclear</x:v>
      </x:c>
      <x:c r="S415" s="174" t="str">
        <x:v>Unknown</x:v>
      </x:c>
      <x:c r="T415" s="174" t="str">
        <x:v>eng</x:v>
      </x:c>
      <x:c r="U415" s="174" t="str">
        <x:v>https://pubmed.ncbi.nlm.nih.gov/39353680/</x:v>
      </x:c>
      <x:c r="V415" s="174" t="str">
        <x:v>10.1136/military-2024-002824</x:v>
      </x:c>
      <x:c r="W415" s="175" t="str">
        <x:f>IF(V415="","",LOWER(SUBSTITUTE(SUBSTITUTE(SUBSTITUTE(SUBSTITUTE(TRIM(V415),"https://doi.org/",""),"http://doi.org/",""),"https://dx.doi.org/",""),"doi:","")))</x:f>
        <x:v>10.1136/military-2024-002824</x:v>
      </x:c>
      <x:c r="X415" s="174" t="str">
        <x:v>39353680</x:v>
      </x:c>
      <x:c r="Y415" s="174" t="str"/>
      <x:c r="Z415" s="174"/>
      <x:c r="AA415" s="174" t="str">
        <x:v>PubMed/MEDLINE</x:v>
      </x:c>
      <x:c r="AB415" s="174" t="str">
        <x:v>PUBMED-B-v1.0-2026-08-28</x:v>
      </x:c>
      <x:c r="AC415" s="174" t="str">
        <x:v>SP-PUBMED-B-20260828</x:v>
      </x:c>
      <x:c r="AD415" s="177" t="n">
        <x:v>46262</x:v>
      </x:c>
      <x:c r="AE415" s="177" t="n">
        <x:v>46272</x:v>
      </x:c>
      <x:c r="AF415" s="174" t="str">
        <x:v>GFS7646P</x:v>
      </x:c>
      <x:c r="AG415" s="174"/>
      <x:c r="AH415" s="174" t="str">
        <x:v>Tactical Athlete → Operational Readiness Brazil</x:v>
      </x:c>
      <x:c r="AI415" s="174" t="str">
        <x:v>evidence-family:B</x:v>
      </x:c>
      <x:c r="AJ415" s="174"/>
      <x:c r="AK415" s="175" t="str">
        <x:f>IF(AJ415="","",IF(OR(LOWER(AJ415)="brazil",LOWER(AJ415)="brasil"),"Yes","No"))</x:f>
      </x:c>
      <x:c r="AL415" s="174"/>
      <x:c r="AM415" s="174"/>
      <x:c r="AN415" s="174"/>
      <x:c r="AO415" s="178"/>
      <x:c r="AP415" s="174"/>
      <x:c r="AQ415" s="174"/>
      <x:c r="AR415" s="174"/>
      <x:c r="AS415" s="174"/>
      <x:c r="AT415" s="174"/>
      <x:c r="AU415" s="174"/>
      <x:c r="AV415" s="174"/>
      <x:c r="AW415" s="174"/>
      <x:c r="AX415" s="174"/>
      <x:c r="AY415" s="174"/>
      <x:c r="AZ415" s="174"/>
      <x:c r="BA415" s="174"/>
      <x:c r="BB415" s="174"/>
      <x:c r="BC415" s="174"/>
      <x:c r="BD415" s="174"/>
      <x:c r="BE415" s="174"/>
      <x:c r="BF415" s="174"/>
      <x:c r="BG415" s="174"/>
      <x:c r="BH415" s="174"/>
      <x:c r="BI415" s="174"/>
      <x:c r="BJ415" s="174"/>
      <x:c r="BK415" s="174"/>
      <x:c r="BL415" s="174"/>
      <x:c r="BM415" s="174"/>
      <x:c r="BN415" s="174"/>
      <x:c r="BO415" s="174"/>
      <x:c r="BP415" s="174"/>
      <x:c r="BQ415" s="174"/>
      <x:c r="BR415" s="174"/>
      <x:c r="BS415" s="174"/>
      <x:c r="BT415" s="174"/>
      <x:c r="BU415" s="174"/>
      <x:c r="BV415" s="174"/>
      <x:c r="BW415" s="174"/>
      <x:c r="BX415" s="174"/>
      <x:c r="BY415" s="174"/>
      <x:c r="BZ415" s="174"/>
      <x:c r="CA415" s="174"/>
      <x:c r="CB415" s="174"/>
      <x:c r="CC415" s="174"/>
      <x:c r="CD415" s="174"/>
      <x:c r="CE415" s="174"/>
      <x:c r="CF415" s="174"/>
      <x:c r="CG415" s="174"/>
      <x:c r="CH415" s="174"/>
      <x:c r="CI415" s="179"/>
      <x:c r="CJ415" s="174" t="str">
        <x:v>Yes</x:v>
      </x:c>
      <x:c r="CK415" s="174" t="str">
        <x:v>Yes</x:v>
      </x:c>
      <x:c r="CL415" s="174" t="str">
        <x:v>Yes</x:v>
      </x:c>
      <x:c r="CM415" s="174" t="str">
        <x:v>Clear</x:v>
      </x:c>
      <x:c r="CN415" s="174" t="str">
        <x:v>Verified — clear</x:v>
      </x:c>
      <x:c r="CO415" s="177" t="n">
        <x:v>46272</x:v>
      </x:c>
      <x:c r="CP415" s="174" t="str">
        <x:v>https://pubmed.ncbi.nlm.nih.gov/39353680/</x:v>
      </x:c>
      <x:c r="CQ415" s="174"/>
      <x:c r="CR415" s="174"/>
      <x:c r="CS415" s="174"/>
      <x:c r="CT415" s="174"/>
      <x:c r="CU415" s="176"/>
      <x:c r="CV415" s="176"/>
      <x:c r="CW415" s="176"/>
      <x:c r="CX415" s="176"/>
      <x:c r="CY415" s="176"/>
      <x:c r="CZ415" s="176"/>
      <x:c r="DA415" s="176"/>
      <x:c r="DB415" s="175" t="str">
        <x:f>IF(L415="","",IF(AND(COUNT(CU415:DA415)=7,OR(CU415=0,CU415=1,CU415=2),OR(CV415=0,CV415=1,CV415=2),OR(CW415=0,CW415=1,CW415=2),OR(CX415=0,CX415=1,CX415=2),OR(CY415=0,CY415=1,CY415=2),OR(CZ415=0,CZ415=1,CZ415=2),OR(DA415=0,DA415=1,DA415=2)),SUM(CU415:DA415),""))</x:f>
      </x:c>
      <x:c r="DC415" s="180" t="str">
        <x:f>IF(DB415="","",ROUND(DB415/14*10,1))</x:f>
      </x:c>
      <x:c r="DD415" s="174" t="str">
        <x:v>Pending</x:v>
      </x:c>
      <x:c r="DE415" s="175" t="str">
        <x:f>IF(L415="","",IF(DC415="","Pending",IF(DD415="Yes","CONDITIONAL — safety override",IF(DC415&gt;=8,"HIGH",IF(DC415&gt;=5,"CONDITIONAL","LOW")))))</x:f>
        <x:v>Pending</x:v>
      </x:c>
      <x:c r="DF415" s="174" t="str">
        <x:v>Pending screening and full-text appraisal; no transferability judgment made at identification.</x:v>
      </x:c>
      <x:c r="DG415" s="174"/>
      <x:c r="DH415" s="174"/>
      <x:c r="DI415" s="174"/>
      <x:c r="DJ415" s="174"/>
      <x:c r="DK415" s="174"/>
      <x:c r="DL415" s="174"/>
      <x:c r="DM415" s="174"/>
      <x:c r="DN415" s="174"/>
      <x:c r="DO415" s="174"/>
      <x:c r="DP415" s="174"/>
      <x:c r="DQ415" s="174"/>
      <x:c r="DR415" s="174"/>
      <x:c r="DS415" s="174"/>
      <x:c r="DT415" s="174"/>
      <x:c r="DU415" s="174"/>
      <x:c r="DV415" s="174"/>
      <x:c r="DW415" s="174"/>
      <x:c r="DX415" s="174"/>
      <x:c r="DY415" s="174"/>
      <x:c r="DZ415" s="174" t="str">
        <x:v>Title/abstract screening alone does not establish effectiveness, causality, methodological quality, transferability to Brazilian public safety or an institutional recommendation.</x:v>
      </x:c>
      <x:c r="EA415" s="174" t="str">
        <x:v>Pending</x:v>
      </x:c>
      <x:c r="EB415" s="175" t="str">
        <x:f>IF(L415="","",IF(EC415="READY","Yes","No / Pending"))</x:f>
        <x:v>No / Pending</x:v>
      </x:c>
      <x:c r="EC415" s="174" t="str">
        <x:f>IF(L415="","",IF(OR(ISNUMBER(SEARCH("Retracted Publication",Q415)),CM415="Retracted",CN415="Retracted",CM415="Expression of Concern",CN415="Expression of Concern",F415="Not used",CG415="Critical",CH415="High",CH415="Critical"),"BLOCKED — integrity or use restriction",IF(AND(CJ415="Yes",CK415="Yes",CL415="Yes"),IF(AND(CM415="Clear",CN415="Verified — clear"),IF(AND(AND(LEN(TRIM(CF415))&gt;0,LEFT(LOWER(TRIM(CF415)),7)&lt;&gt;"pending"),OR(CG415="High",CG415="Moderate"),OR(CH415="Low",CH415="Some concerns",CH415="Not applicable")),IF(AND(DD415="No",OR(DE415="HIGH",DE415="CONDITIONAL"),AND(LEN(TRIM(DF415))&gt;0,LEFT(LOWER(TRIM(DF415)),7)&lt;&gt;"pending")),IF(AND(AND(LEN(TRIM(DT415))&gt;0,LEFT(LOWER(TRIM(DT415)),7)&lt;&gt;"pending"),AND(LEN(TRIM(DU415))&gt;0,LEFT(LOWER(TRIM(DU415)),7)&lt;&gt;"pending"),OR(AND(LEN(TRIM(DV415))&gt;0,LEFT(LOWER(TRIM(DV415)),7)&lt;&gt;"pending"),AND(LEN(TRIM(DW415))&gt;0,LEFT(LOWER(TRIM(DW415)),7)&lt;&gt;"pending")),AND(LEN(TRIM(DX415))&gt;0,LEFT(LOWER(TRIM(DX415)),7)&lt;&gt;"pending")),IF(AND(F415="Claim-ready",OR(EA415="Strong",EA415="Moderate"),AND(LEN(TRIM(G415))&gt;0,LEFT(LOWER(TRIM(G415)),7)&lt;&gt;"pending"),G415&lt;&gt;"No substantive use decision is permitted from identification metadata alone.",AND(LEN(TRIM(DZ415))&gt;0,LEFT(LOWER(TRIM(DZ415)),7)&lt;&gt;"pending"),DZ415&lt;&gt;"Identification metadata alone does not permit any substantive scientific, causal, operational, or institutional claim.",AND(LEN(TRIM(EI415))&gt;0,LEFT(LOWER(TRIM(EI415)),7)&lt;&gt;"pending"),ISNUMBER(EH415),EH415&gt;0),"READY","PENDING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5" s="174" t="str">
        <x:v>Pending</x:v>
      </x:c>
      <x:c r="EE415" s="174"/>
      <x:c r="EF415" s="174" t="str">
        <x:v>Pending</x:v>
      </x:c>
      <x:c r="EG415" s="174" t="str">
        <x:v>Pending</x:v>
      </x:c>
      <x:c r="EH415" s="177"/>
      <x:c r="EI415" s="500"/>
      <x:c r="EJ415" s="174"/>
      <x:c r="EK415" s="174" t="str">
        <x:v>Pending</x:v>
      </x:c>
      <x:c r="EL415" s="177" t="n">
        <x:v>46272</x:v>
      </x:c>
      <x:c r="EM415" s="174" t="str">
        <x:v>Production PubMed record imported and reconciled to Zotero item GFS7646P;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415" s="181" t="n">
        <x:f>IF(L415="","",(IF(N415&lt;&gt;"",1,0)+IF(O415&lt;&gt;"",1,0)+IF(AJ415&lt;&gt;"",1,0)+IF(AU415&lt;&gt;"",1,0)+IF(BE415&lt;&gt;"",1,0)+IF(CF415&lt;&gt;"",1,0)+IF(CJ415="Yes",1,0)+IF(CL415="Yes",1,0)+IF(DE415&lt;&gt;"Pending",1,0)+IF(F415&lt;&gt;"",1,0)+IF(DZ415&lt;&gt;"",1,0)+IF(EI415&lt;&gt;"",1,0))/12)</x:f>
        <x:v>0.5</x:v>
      </x:c>
    </x:row>
    <x:row r="416">
      <x:c r="A416" s="175" t="str">
        <x:v>EV-0413</x:v>
      </x:c>
      <x:c r="B416" s="174" t="str">
        <x:v>Integrity check</x:v>
      </x:c>
      <x:c r="C416" s="175" t="str">
        <x:f>IF(L416="","",IF(LEFT(EC416,7)="BLOCKED","🔴 Do not use for conclusion",IF(EB416="Yes","🟢 Claim-ready","🟡 Caution / context")))</x:f>
        <x:v>🟡 Caution / context</x:v>
      </x:c>
      <x:c r="D416" s="174" t="str">
        <x:f>IF(L416="","",EC416)</x:f>
        <x:v>PENDING — appropriate appraisal</x:v>
      </x:c>
      <x:c r="E416" s="174" t="str">
        <x:v>P3 — Medium</x:v>
      </x:c>
      <x:c r="F416" s="174" t="str">
        <x:v>Pending</x:v>
      </x:c>
      <x:c r="G416" s="174" t="str">
        <x:v>Title/abstract identify an explicit tactical/public-safety context and readiness domain; retain for full-text assessment.</x:v>
      </x:c>
      <x:c r="H416" s="174" t="str">
        <x:v>Obtain and review lawful full text; confirm human adjudication; then select a design-specific appraisal instrument.</x:v>
      </x:c>
      <x:c r="I416" s="174"/>
      <x:c r="J416" s="174" t="str">
        <x:v>A — Core</x:v>
      </x:c>
      <x:c r="K416" s="174" t="str">
        <x:v>IDENTIFIED</x:v>
      </x:c>
      <x:c r="L416" s="174" t="str">
        <x:v>Cold operational readiness in the military: from science to practice.</x:v>
      </x:c>
      <x:c r="M416" s="174"/>
      <x:c r="N416" s="174" t="str">
        <x:v>Ojanen, Tommi; Margolis, L; van der Sanden, K; Haman, F; Kingma, B; Simonelli, G</x:v>
      </x:c>
      <x:c r="O416" s="176" t="n">
        <x:v>2025</x:v>
      </x:c>
      <x:c r="P416" s="174" t="str">
        <x:v>BMJ military health</x:v>
      </x:c>
      <x:c r="Q416" s="174" t="str">
        <x:v>Journal Article; Review</x:v>
      </x:c>
      <x:c r="R416" s="174" t="str">
        <x:v>Unclear</x:v>
      </x:c>
      <x:c r="S416" s="174" t="str">
        <x:v>Unknown</x:v>
      </x:c>
      <x:c r="T416" s="174" t="str">
        <x:v>eng</x:v>
      </x:c>
      <x:c r="U416" s="174" t="str">
        <x:v>https://pubmed.ncbi.nlm.nih.gov/39353679/</x:v>
      </x:c>
      <x:c r="V416" s="174" t="str">
        <x:v>10.1136/military-2024-002740</x:v>
      </x:c>
      <x:c r="W416" s="175" t="str">
        <x:f>IF(V416="","",LOWER(SUBSTITUTE(SUBSTITUTE(SUBSTITUTE(SUBSTITUTE(TRIM(V416),"https://doi.org/",""),"http://doi.org/",""),"https://dx.doi.org/",""),"doi:","")))</x:f>
        <x:v>10.1136/military-2024-002740</x:v>
      </x:c>
      <x:c r="X416" s="174" t="str">
        <x:v>39353679</x:v>
      </x:c>
      <x:c r="Y416" s="174" t="str">
        <x:v>PMC12505063</x:v>
      </x:c>
      <x:c r="Z416" s="174"/>
      <x:c r="AA416" s="174" t="str">
        <x:v>PubMed/MEDLINE</x:v>
      </x:c>
      <x:c r="AB416" s="174" t="str">
        <x:v>PUBMED-A-v1.0-2026-08-28</x:v>
      </x:c>
      <x:c r="AC416" s="174" t="str">
        <x:v>SP-PUBMED-A-20260828</x:v>
      </x:c>
      <x:c r="AD416" s="177" t="n">
        <x:v>46262</x:v>
      </x:c>
      <x:c r="AE416" s="177" t="n">
        <x:v>46272</x:v>
      </x:c>
      <x:c r="AF416" s="174" t="str">
        <x:v>AQSCVZAS</x:v>
      </x:c>
      <x:c r="AG416" s="174"/>
      <x:c r="AH416" s="174" t="str">
        <x:v>Tactical Athlete → Operational Readiness Brazil</x:v>
      </x:c>
      <x:c r="AI416" s="174" t="str">
        <x:v>evidence-family:A</x:v>
      </x:c>
      <x:c r="AJ416" s="174"/>
      <x:c r="AK416" s="175" t="str">
        <x:f>IF(AJ416="","",IF(OR(LOWER(AJ416)="brazil",LOWER(AJ416)="brasil"),"Yes","No"))</x:f>
      </x:c>
      <x:c r="AL416" s="174"/>
      <x:c r="AM416" s="174"/>
      <x:c r="AN416" s="174"/>
      <x:c r="AO416" s="178"/>
      <x:c r="AP416" s="174"/>
      <x:c r="AQ416" s="174"/>
      <x:c r="AR416" s="174"/>
      <x:c r="AS416" s="174"/>
      <x:c r="AT416" s="174"/>
      <x:c r="AU416" s="174"/>
      <x:c r="AV416" s="174"/>
      <x:c r="AW416" s="174"/>
      <x:c r="AX416" s="174"/>
      <x:c r="AY416" s="174"/>
      <x:c r="AZ416" s="174"/>
      <x:c r="BA416" s="174"/>
      <x:c r="BB416" s="174"/>
      <x:c r="BC416" s="174"/>
      <x:c r="BD416" s="174"/>
      <x:c r="BE416" s="174"/>
      <x:c r="BF416" s="174"/>
      <x:c r="BG416" s="174"/>
      <x:c r="BH416" s="174"/>
      <x:c r="BI416" s="174"/>
      <x:c r="BJ416" s="174"/>
      <x:c r="BK416" s="174"/>
      <x:c r="BL416" s="174"/>
      <x:c r="BM416" s="174"/>
      <x:c r="BN416" s="174"/>
      <x:c r="BO416" s="174"/>
      <x:c r="BP416" s="174"/>
      <x:c r="BQ416" s="174"/>
      <x:c r="BR416" s="174"/>
      <x:c r="BS416" s="174"/>
      <x:c r="BT416" s="174"/>
      <x:c r="BU416" s="174"/>
      <x:c r="BV416" s="174"/>
      <x:c r="BW416" s="174"/>
      <x:c r="BX416" s="174"/>
      <x:c r="BY416" s="174"/>
      <x:c r="BZ416" s="174"/>
      <x:c r="CA416" s="174"/>
      <x:c r="CB416" s="174"/>
      <x:c r="CC416" s="174"/>
      <x:c r="CD416" s="174"/>
      <x:c r="CE416" s="174"/>
      <x:c r="CF416" s="174"/>
      <x:c r="CG416" s="174"/>
      <x:c r="CH416" s="174"/>
      <x:c r="CI416" s="179"/>
      <x:c r="CJ416" s="174" t="str">
        <x:v>Yes</x:v>
      </x:c>
      <x:c r="CK416" s="174" t="str">
        <x:v>Yes</x:v>
      </x:c>
      <x:c r="CL416" s="174" t="str">
        <x:v>Yes</x:v>
      </x:c>
      <x:c r="CM416" s="174" t="str">
        <x:v>Clear</x:v>
      </x:c>
      <x:c r="CN416" s="174" t="str">
        <x:v>Verified — clear</x:v>
      </x:c>
      <x:c r="CO416" s="177" t="n">
        <x:v>46272</x:v>
      </x:c>
      <x:c r="CP416" s="174" t="str">
        <x:v>https://pubmed.ncbi.nlm.nih.gov/39353679/</x:v>
      </x:c>
      <x:c r="CQ416" s="174"/>
      <x:c r="CR416" s="174"/>
      <x:c r="CS416" s="174"/>
      <x:c r="CT416" s="174"/>
      <x:c r="CU416" s="176"/>
      <x:c r="CV416" s="176"/>
      <x:c r="CW416" s="176"/>
      <x:c r="CX416" s="176"/>
      <x:c r="CY416" s="176"/>
      <x:c r="CZ416" s="176"/>
      <x:c r="DA416" s="176"/>
      <x:c r="DB416" s="175" t="str">
        <x:f>IF(L416="","",IF(AND(COUNT(CU416:DA416)=7,OR(CU416=0,CU416=1,CU416=2),OR(CV416=0,CV416=1,CV416=2),OR(CW416=0,CW416=1,CW416=2),OR(CX416=0,CX416=1,CX416=2),OR(CY416=0,CY416=1,CY416=2),OR(CZ416=0,CZ416=1,CZ416=2),OR(DA416=0,DA416=1,DA416=2)),SUM(CU416:DA416),""))</x:f>
      </x:c>
      <x:c r="DC416" s="180" t="str">
        <x:f>IF(DB416="","",ROUND(DB416/14*10,1))</x:f>
      </x:c>
      <x:c r="DD416" s="174" t="str">
        <x:v>Pending</x:v>
      </x:c>
      <x:c r="DE416" s="175" t="str">
        <x:f>IF(L416="","",IF(DC416="","Pending",IF(DD416="Yes","CONDITIONAL — safety override",IF(DC416&gt;=8,"HIGH",IF(DC416&gt;=5,"CONDITIONAL","LOW")))))</x:f>
        <x:v>Pending</x:v>
      </x:c>
      <x:c r="DF416" s="174" t="str">
        <x:v>Pending screening and full-text appraisal; no transferability judgment made at identification.</x:v>
      </x:c>
      <x:c r="DG416" s="174"/>
      <x:c r="DH416" s="174"/>
      <x:c r="DI416" s="174"/>
      <x:c r="DJ416" s="174"/>
      <x:c r="DK416" s="174"/>
      <x:c r="DL416" s="174"/>
      <x:c r="DM416" s="174"/>
      <x:c r="DN416" s="174"/>
      <x:c r="DO416" s="174"/>
      <x:c r="DP416" s="174"/>
      <x:c r="DQ416" s="174"/>
      <x:c r="DR416" s="174"/>
      <x:c r="DS416" s="174"/>
      <x:c r="DT416" s="174"/>
      <x:c r="DU416" s="174"/>
      <x:c r="DV416" s="174"/>
      <x:c r="DW416" s="174"/>
      <x:c r="DX416" s="174"/>
      <x:c r="DY416" s="174"/>
      <x:c r="DZ416" s="174" t="str">
        <x:v>Title/abstract screening alone does not establish effectiveness, causality, methodological quality, transferability to Brazilian public safety or an institutional recommendation.</x:v>
      </x:c>
      <x:c r="EA416" s="174" t="str">
        <x:v>Pending</x:v>
      </x:c>
      <x:c r="EB416" s="175" t="str">
        <x:f>IF(L416="","",IF(EC416="READY","Yes","No / Pending"))</x:f>
        <x:v>No / Pending</x:v>
      </x:c>
      <x:c r="EC416" s="174" t="str">
        <x:f>IF(L416="","",IF(OR(ISNUMBER(SEARCH("Retracted Publication",Q416)),CM416="Retracted",CN416="Retracted",CM416="Expression of Concern",CN416="Expression of Concern",F416="Not used",CG416="Critical",CH416="High",CH416="Critical"),"BLOCKED — integrity or use restriction",IF(AND(CJ416="Yes",CK416="Yes",CL416="Yes"),IF(AND(CM416="Clear",CN416="Verified — clear"),IF(AND(AND(LEN(TRIM(CF416))&gt;0,LEFT(LOWER(TRIM(CF416)),7)&lt;&gt;"pending"),OR(CG416="High",CG416="Moderate"),OR(CH416="Low",CH416="Some concerns",CH416="Not applicable")),IF(AND(DD416="No",OR(DE416="HIGH",DE416="CONDITIONAL"),AND(LEN(TRIM(DF416))&gt;0,LEFT(LOWER(TRIM(DF416)),7)&lt;&gt;"pending")),IF(AND(AND(LEN(TRIM(DT416))&gt;0,LEFT(LOWER(TRIM(DT416)),7)&lt;&gt;"pending"),AND(LEN(TRIM(DU416))&gt;0,LEFT(LOWER(TRIM(DU416)),7)&lt;&gt;"pending"),OR(AND(LEN(TRIM(DV416))&gt;0,LEFT(LOWER(TRIM(DV416)),7)&lt;&gt;"pending"),AND(LEN(TRIM(DW416))&gt;0,LEFT(LOWER(TRIM(DW416)),7)&lt;&gt;"pending")),AND(LEN(TRIM(DX416))&gt;0,LEFT(LOWER(TRIM(DX416)),7)&lt;&gt;"pending")),IF(AND(F416="Claim-ready",OR(EA416="Strong",EA416="Moderate"),AND(LEN(TRIM(G416))&gt;0,LEFT(LOWER(TRIM(G416)),7)&lt;&gt;"pending"),G416&lt;&gt;"No substantive use decision is permitted from identification metadata alone.",AND(LEN(TRIM(DZ416))&gt;0,LEFT(LOWER(TRIM(DZ416)),7)&lt;&gt;"pending"),DZ416&lt;&gt;"Identification metadata alone does not permit any substantive scientific, causal, operational, or institutional claim.",AND(LEN(TRIM(EI416))&gt;0,LEFT(LOWER(TRIM(EI416)),7)&lt;&gt;"pending"),ISNUMBER(EH416),EH416&gt;0),"READY","PENDING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6" s="174" t="str">
        <x:v>Pending</x:v>
      </x:c>
      <x:c r="EE416" s="174"/>
      <x:c r="EF416" s="174" t="str">
        <x:v>Pending</x:v>
      </x:c>
      <x:c r="EG416" s="174" t="str">
        <x:v>Pending</x:v>
      </x:c>
      <x:c r="EH416" s="177"/>
      <x:c r="EI416" s="500"/>
      <x:c r="EJ416" s="174"/>
      <x:c r="EK416" s="174" t="str">
        <x:v>Pending</x:v>
      </x:c>
      <x:c r="EL416" s="177" t="n">
        <x:v>46272</x:v>
      </x:c>
      <x:c r="EM416" s="174" t="str">
        <x:v>Production PubMed record imported and reconciled to Zotero item AQSCVZAS;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6" s="181" t="n">
        <x:f>IF(L416="","",(IF(N416&lt;&gt;"",1,0)+IF(O416&lt;&gt;"",1,0)+IF(AJ416&lt;&gt;"",1,0)+IF(AU416&lt;&gt;"",1,0)+IF(BE416&lt;&gt;"",1,0)+IF(CF416&lt;&gt;"",1,0)+IF(CJ416="Yes",1,0)+IF(CL416="Yes",1,0)+IF(DE416&lt;&gt;"Pending",1,0)+IF(F416&lt;&gt;"",1,0)+IF(DZ416&lt;&gt;"",1,0)+IF(EI416&lt;&gt;"",1,0))/12)</x:f>
        <x:v>0.5</x:v>
      </x:c>
    </x:row>
    <x:row r="417">
      <x:c r="A417" s="175" t="str">
        <x:v>EV-0414</x:v>
      </x:c>
      <x:c r="B417" s="174" t="str">
        <x:v>Integrity check</x:v>
      </x:c>
      <x:c r="C417" s="175" t="str">
        <x:f>IF(L417="","",IF(LEFT(EC417,7)="BLOCKED","🔴 Do not use for conclusion",IF(EB417="Yes","🟢 Claim-ready","🟡 Caution / context")))</x:f>
        <x:v>🟡 Caution / context</x:v>
      </x:c>
      <x:c r="D417" s="174" t="str">
        <x:f>IF(L417="","",EC417)</x:f>
        <x:v>PENDING — appropriate appraisal</x:v>
      </x:c>
      <x:c r="E417" s="174" t="str">
        <x:v>P3 — Medium</x:v>
      </x:c>
      <x:c r="F417" s="174" t="str">
        <x:v>Pending</x:v>
      </x:c>
      <x:c r="G417" s="174" t="str">
        <x:v>Title/abstract identify an explicit operational APHT/medical-readiness topic; retain for full-text assessment.</x:v>
      </x:c>
      <x:c r="H417" s="174" t="str">
        <x:v>Obtain and review lawful full text; confirm human adjudication; then select a design-specific appraisal instrument.</x:v>
      </x:c>
      <x:c r="I417" s="174"/>
      <x:c r="J417" s="174" t="str">
        <x:v>B — APHT / Medical Readiness</x:v>
      </x:c>
      <x:c r="K417" s="174" t="str">
        <x:v>IDENTIFIED</x:v>
      </x:c>
      <x:c r="L417" s="174" t="str">
        <x:v>Composite Track-Etched Membranes: Synthesis and Multifaced Applications.</x:v>
      </x:c>
      <x:c r="M417" s="174"/>
      <x:c r="N417" s="174" t="str">
        <x:v>Mashentseva, Anastassiya A; Sutekin, Duygu S; Rakisheva, Saniya R; Barsbay, Murat</x:v>
      </x:c>
      <x:c r="O417" s="176" t="n">
        <x:v>2024</x:v>
      </x:c>
      <x:c r="P417" s="174" t="str">
        <x:v>Polymers</x:v>
      </x:c>
      <x:c r="Q417" s="174" t="str">
        <x:v>Journal Article; Review</x:v>
      </x:c>
      <x:c r="R417" s="174" t="str">
        <x:v>Unclear</x:v>
      </x:c>
      <x:c r="S417" s="174" t="str">
        <x:v>Unknown</x:v>
      </x:c>
      <x:c r="T417" s="174" t="str">
        <x:v>eng</x:v>
      </x:c>
      <x:c r="U417" s="174" t="str">
        <x:v>https://pubmed.ncbi.nlm.nih.gov/39339079/</x:v>
      </x:c>
      <x:c r="V417" s="174" t="str">
        <x:v>10.3390/polym16182616</x:v>
      </x:c>
      <x:c r="W417" s="175" t="str">
        <x:f>IF(V417="","",LOWER(SUBSTITUTE(SUBSTITUTE(SUBSTITUTE(SUBSTITUTE(TRIM(V417),"https://doi.org/",""),"http://doi.org/",""),"https://dx.doi.org/",""),"doi:","")))</x:f>
        <x:v>10.3390/polym16182616</x:v>
      </x:c>
      <x:c r="X417" s="174" t="str">
        <x:v>39339079</x:v>
      </x:c>
      <x:c r="Y417" s="174" t="str">
        <x:v>PMC11435613</x:v>
      </x:c>
      <x:c r="Z417" s="174"/>
      <x:c r="AA417" s="174" t="str">
        <x:v>PubMed/MEDLINE</x:v>
      </x:c>
      <x:c r="AB417" s="174" t="str">
        <x:v>PUBMED-B-v1.0-2026-08-28</x:v>
      </x:c>
      <x:c r="AC417" s="174" t="str">
        <x:v>SP-PUBMED-B-20260828</x:v>
      </x:c>
      <x:c r="AD417" s="177" t="n">
        <x:v>46262</x:v>
      </x:c>
      <x:c r="AE417" s="177" t="n">
        <x:v>46272</x:v>
      </x:c>
      <x:c r="AF417" s="174" t="str">
        <x:v>XP8LEV2Y</x:v>
      </x:c>
      <x:c r="AG417" s="174"/>
      <x:c r="AH417" s="174" t="str">
        <x:v>Tactical Athlete → Operational Readiness Brazil</x:v>
      </x:c>
      <x:c r="AI417" s="174" t="str">
        <x:v>evidence-family:B</x:v>
      </x:c>
      <x:c r="AJ417" s="174"/>
      <x:c r="AK417" s="175" t="str">
        <x:f>IF(AJ417="","",IF(OR(LOWER(AJ417)="brazil",LOWER(AJ417)="brasil"),"Yes","No"))</x:f>
      </x:c>
      <x:c r="AL417" s="174"/>
      <x:c r="AM417" s="174"/>
      <x:c r="AN417" s="174"/>
      <x:c r="AO417" s="178"/>
      <x:c r="AP417" s="174"/>
      <x:c r="AQ417" s="174"/>
      <x:c r="AR417" s="174"/>
      <x:c r="AS417" s="174"/>
      <x:c r="AT417" s="174"/>
      <x:c r="AU417" s="174"/>
      <x:c r="AV417" s="174"/>
      <x:c r="AW417" s="174"/>
      <x:c r="AX417" s="174"/>
      <x:c r="AY417" s="174"/>
      <x:c r="AZ417" s="174"/>
      <x:c r="BA417" s="174"/>
      <x:c r="BB417" s="174"/>
      <x:c r="BC417" s="174"/>
      <x:c r="BD417" s="174"/>
      <x:c r="BE417" s="174"/>
      <x:c r="BF417" s="174"/>
      <x:c r="BG417" s="174"/>
      <x:c r="BH417" s="174"/>
      <x:c r="BI417" s="174"/>
      <x:c r="BJ417" s="174"/>
      <x:c r="BK417" s="174"/>
      <x:c r="BL417" s="174"/>
      <x:c r="BM417" s="174"/>
      <x:c r="BN417" s="174"/>
      <x:c r="BO417" s="174"/>
      <x:c r="BP417" s="174"/>
      <x:c r="BQ417" s="174"/>
      <x:c r="BR417" s="174"/>
      <x:c r="BS417" s="174"/>
      <x:c r="BT417" s="174"/>
      <x:c r="BU417" s="174"/>
      <x:c r="BV417" s="174"/>
      <x:c r="BW417" s="174"/>
      <x:c r="BX417" s="174"/>
      <x:c r="BY417" s="174"/>
      <x:c r="BZ417" s="174"/>
      <x:c r="CA417" s="174"/>
      <x:c r="CB417" s="174"/>
      <x:c r="CC417" s="174"/>
      <x:c r="CD417" s="174"/>
      <x:c r="CE417" s="174"/>
      <x:c r="CF417" s="174"/>
      <x:c r="CG417" s="174"/>
      <x:c r="CH417" s="174"/>
      <x:c r="CI417" s="179"/>
      <x:c r="CJ417" s="174" t="str">
        <x:v>Yes</x:v>
      </x:c>
      <x:c r="CK417" s="174" t="str">
        <x:v>Yes</x:v>
      </x:c>
      <x:c r="CL417" s="174" t="str">
        <x:v>Yes</x:v>
      </x:c>
      <x:c r="CM417" s="174" t="str">
        <x:v>Clear</x:v>
      </x:c>
      <x:c r="CN417" s="174" t="str">
        <x:v>Verified — clear</x:v>
      </x:c>
      <x:c r="CO417" s="177" t="n">
        <x:v>46272</x:v>
      </x:c>
      <x:c r="CP417" s="174" t="str">
        <x:v>https://pubmed.ncbi.nlm.nih.gov/39339079/</x:v>
      </x:c>
      <x:c r="CQ417" s="174"/>
      <x:c r="CR417" s="174"/>
      <x:c r="CS417" s="174"/>
      <x:c r="CT417" s="174"/>
      <x:c r="CU417" s="176"/>
      <x:c r="CV417" s="176"/>
      <x:c r="CW417" s="176"/>
      <x:c r="CX417" s="176"/>
      <x:c r="CY417" s="176"/>
      <x:c r="CZ417" s="176"/>
      <x:c r="DA417" s="176"/>
      <x:c r="DB417" s="175" t="str">
        <x:f>IF(L417="","",IF(AND(COUNT(CU417:DA417)=7,OR(CU417=0,CU417=1,CU417=2),OR(CV417=0,CV417=1,CV417=2),OR(CW417=0,CW417=1,CW417=2),OR(CX417=0,CX417=1,CX417=2),OR(CY417=0,CY417=1,CY417=2),OR(CZ417=0,CZ417=1,CZ417=2),OR(DA417=0,DA417=1,DA417=2)),SUM(CU417:DA417),""))</x:f>
      </x:c>
      <x:c r="DC417" s="180" t="str">
        <x:f>IF(DB417="","",ROUND(DB417/14*10,1))</x:f>
      </x:c>
      <x:c r="DD417" s="174" t="str">
        <x:v>Pending</x:v>
      </x:c>
      <x:c r="DE417" s="175" t="str">
        <x:f>IF(L417="","",IF(DC417="","Pending",IF(DD417="Yes","CONDITIONAL — safety override",IF(DC417&gt;=8,"HIGH",IF(DC417&gt;=5,"CONDITIONAL","LOW")))))</x:f>
        <x:v>Pending</x:v>
      </x:c>
      <x:c r="DF417" s="174" t="str">
        <x:v>Pending screening and full-text appraisal; no transferability judgment made at identification.</x:v>
      </x:c>
      <x:c r="DG417" s="174"/>
      <x:c r="DH417" s="174"/>
      <x:c r="DI417" s="174"/>
      <x:c r="DJ417" s="174"/>
      <x:c r="DK417" s="174"/>
      <x:c r="DL417" s="174"/>
      <x:c r="DM417" s="174"/>
      <x:c r="DN417" s="174"/>
      <x:c r="DO417" s="174"/>
      <x:c r="DP417" s="174"/>
      <x:c r="DQ417" s="174"/>
      <x:c r="DR417" s="174"/>
      <x:c r="DS417" s="174"/>
      <x:c r="DT417" s="174"/>
      <x:c r="DU417" s="174"/>
      <x:c r="DV417" s="174"/>
      <x:c r="DW417" s="174"/>
      <x:c r="DX417" s="174"/>
      <x:c r="DY417" s="174"/>
      <x:c r="DZ417" s="174" t="str">
        <x:v>Title/abstract screening alone does not establish effectiveness, causality, methodological quality, transferability to Brazilian public safety or an institutional recommendation.</x:v>
      </x:c>
      <x:c r="EA417" s="174" t="str">
        <x:v>Pending</x:v>
      </x:c>
      <x:c r="EB417" s="175" t="str">
        <x:f>IF(L417="","",IF(EC417="READY","Yes","No / Pending"))</x:f>
        <x:v>No / Pending</x:v>
      </x:c>
      <x:c r="EC417" s="174" t="str">
        <x:f>IF(L417="","",IF(OR(ISNUMBER(SEARCH("Retracted Publication",Q417)),CM417="Retracted",CN417="Retracted",CM417="Expression of Concern",CN417="Expression of Concern",F417="Not used",CG417="Critical",CH417="High",CH417="Critical"),"BLOCKED — integrity or use restriction",IF(AND(CJ417="Yes",CK417="Yes",CL417="Yes"),IF(AND(CM417="Clear",CN417="Verified — clear"),IF(AND(AND(LEN(TRIM(CF417))&gt;0,LEFT(LOWER(TRIM(CF417)),7)&lt;&gt;"pending"),OR(CG417="High",CG417="Moderate"),OR(CH417="Low",CH417="Some concerns",CH417="Not applicable")),IF(AND(DD417="No",OR(DE417="HIGH",DE417="CONDITIONAL"),AND(LEN(TRIM(DF417))&gt;0,LEFT(LOWER(TRIM(DF417)),7)&lt;&gt;"pending")),IF(AND(AND(LEN(TRIM(DT417))&gt;0,LEFT(LOWER(TRIM(DT417)),7)&lt;&gt;"pending"),AND(LEN(TRIM(DU417))&gt;0,LEFT(LOWER(TRIM(DU417)),7)&lt;&gt;"pending"),OR(AND(LEN(TRIM(DV417))&gt;0,LEFT(LOWER(TRIM(DV417)),7)&lt;&gt;"pending"),AND(LEN(TRIM(DW417))&gt;0,LEFT(LOWER(TRIM(DW417)),7)&lt;&gt;"pending")),AND(LEN(TRIM(DX417))&gt;0,LEFT(LOWER(TRIM(DX417)),7)&lt;&gt;"pending")),IF(AND(F417="Claim-ready",OR(EA417="Strong",EA417="Moderate"),AND(LEN(TRIM(G417))&gt;0,LEFT(LOWER(TRIM(G417)),7)&lt;&gt;"pending"),G417&lt;&gt;"No substantive use decision is permitted from identification metadata alone.",AND(LEN(TRIM(DZ417))&gt;0,LEFT(LOWER(TRIM(DZ417)),7)&lt;&gt;"pending"),DZ417&lt;&gt;"Identification metadata alone does not permit any substantive scientific, causal, operational, or institutional claim.",AND(LEN(TRIM(EI417))&gt;0,LEFT(LOWER(TRIM(EI417)),7)&lt;&gt;"pending"),ISNUMBER(EH417),EH417&gt;0),"READY","PENDING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7" s="174" t="str">
        <x:v>Pending</x:v>
      </x:c>
      <x:c r="EE417" s="174"/>
      <x:c r="EF417" s="174" t="str">
        <x:v>Pending</x:v>
      </x:c>
      <x:c r="EG417" s="174" t="str">
        <x:v>Pending</x:v>
      </x:c>
      <x:c r="EH417" s="177"/>
      <x:c r="EI417" s="500"/>
      <x:c r="EJ417" s="174"/>
      <x:c r="EK417" s="174" t="str">
        <x:v>Pending</x:v>
      </x:c>
      <x:c r="EL417" s="177" t="n">
        <x:v>46272</x:v>
      </x:c>
      <x:c r="EM417" s="174" t="str">
        <x:v>Production PubMed record imported and reconciled to Zotero item XP8LEV2Y;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7" s="181" t="n">
        <x:f>IF(L417="","",(IF(N417&lt;&gt;"",1,0)+IF(O417&lt;&gt;"",1,0)+IF(AJ417&lt;&gt;"",1,0)+IF(AU417&lt;&gt;"",1,0)+IF(BE417&lt;&gt;"",1,0)+IF(CF417&lt;&gt;"",1,0)+IF(CJ417="Yes",1,0)+IF(CL417="Yes",1,0)+IF(DE417&lt;&gt;"Pending",1,0)+IF(F417&lt;&gt;"",1,0)+IF(DZ417&lt;&gt;"",1,0)+IF(EI417&lt;&gt;"",1,0))/12)</x:f>
        <x:v>0.5</x:v>
      </x:c>
    </x:row>
    <x:row r="418">
      <x:c r="A418" s="175" t="str">
        <x:v>EV-0415</x:v>
      </x:c>
      <x:c r="B418" s="174" t="str">
        <x:v>Integrity check</x:v>
      </x:c>
      <x:c r="C418" s="175" t="str">
        <x:f>IF(L418="","",IF(LEFT(EC418,7)="BLOCKED","🔴 Do not use for conclusion",IF(EB418="Yes","🟢 Claim-ready","🟡 Caution / context")))</x:f>
        <x:v>🟡 Caution / context</x:v>
      </x:c>
      <x:c r="D418" s="174" t="str">
        <x:f>IF(L418="","",EC418)</x:f>
        <x:v>PENDING — appropriate appraisal</x:v>
      </x:c>
      <x:c r="E418" s="174" t="str">
        <x:v>P3 — Medium</x:v>
      </x:c>
      <x:c r="F418" s="174" t="str">
        <x:v>Pending</x:v>
      </x:c>
      <x:c r="G418" s="174" t="str">
        <x:v>Title/abstract identify an explicit operational APHT/medical-readiness topic; retain for full-text assessment.</x:v>
      </x:c>
      <x:c r="H418" s="174" t="str">
        <x:v>Obtain and review lawful full text; confirm human adjudication; then select a design-specific appraisal instrument.</x:v>
      </x:c>
      <x:c r="I418" s="174"/>
      <x:c r="J418" s="174" t="str">
        <x:v>B — APHT / Medical Readiness</x:v>
      </x:c>
      <x:c r="K418" s="174" t="str">
        <x:v>IDENTIFIED</x:v>
      </x:c>
      <x:c r="L418" s="174" t="str">
        <x:v>Development and validation of the Telehealth Etiquette Competency Checklist: A Delphi study.</x:v>
      </x:c>
      <x:c r="M418" s="174"/>
      <x:c r="N418" s="174" t="str">
        <x:v>Pittmann, Rachel; Danaher-Garcia, Nicole; Adair White, Bobbie Ann; Thompson, Anne</x:v>
      </x:c>
      <x:c r="O418" s="176" t="n">
        <x:v>2025</x:v>
      </x:c>
      <x:c r="P418" s="174" t="str">
        <x:v>Journal of telemedicine and telecare</x:v>
      </x:c>
      <x:c r="Q418" s="174" t="str">
        <x:v>Journal Article; Validation Study</x:v>
      </x:c>
      <x:c r="R418" s="174" t="str">
        <x:v>Unclear</x:v>
      </x:c>
      <x:c r="S418" s="174" t="str">
        <x:v>Unknown</x:v>
      </x:c>
      <x:c r="T418" s="174" t="str">
        <x:v>eng</x:v>
      </x:c>
      <x:c r="U418" s="174" t="str">
        <x:v>https://pubmed.ncbi.nlm.nih.gov/39311041/</x:v>
      </x:c>
      <x:c r="V418" s="174" t="str">
        <x:v>10.1177/1357633x241279494</x:v>
      </x:c>
      <x:c r="W418" s="175" t="str">
        <x:f>IF(V418="","",LOWER(SUBSTITUTE(SUBSTITUTE(SUBSTITUTE(SUBSTITUTE(TRIM(V418),"https://doi.org/",""),"http://doi.org/",""),"https://dx.doi.org/",""),"doi:","")))</x:f>
        <x:v>10.1177/1357633x241279494</x:v>
      </x:c>
      <x:c r="X418" s="174" t="str">
        <x:v>39311041</x:v>
      </x:c>
      <x:c r="Y418" s="174" t="str"/>
      <x:c r="Z418" s="174"/>
      <x:c r="AA418" s="174" t="str">
        <x:v>PubMed/MEDLINE</x:v>
      </x:c>
      <x:c r="AB418" s="174" t="str">
        <x:v>PUBMED-B-v1.0-2026-08-28</x:v>
      </x:c>
      <x:c r="AC418" s="174" t="str">
        <x:v>SP-PUBMED-B-20260828</x:v>
      </x:c>
      <x:c r="AD418" s="177" t="n">
        <x:v>46262</x:v>
      </x:c>
      <x:c r="AE418" s="177" t="n">
        <x:v>46272</x:v>
      </x:c>
      <x:c r="AF418" s="174" t="str">
        <x:v>YKVQL9BY</x:v>
      </x:c>
      <x:c r="AG418" s="174"/>
      <x:c r="AH418" s="174" t="str">
        <x:v>Tactical Athlete → Operational Readiness Brazil</x:v>
      </x:c>
      <x:c r="AI418" s="174" t="str">
        <x:v>evidence-family:B</x:v>
      </x:c>
      <x:c r="AJ418" s="174"/>
      <x:c r="AK418" s="175" t="str">
        <x:f>IF(AJ418="","",IF(OR(LOWER(AJ418)="brazil",LOWER(AJ418)="brasil"),"Yes","No"))</x:f>
      </x:c>
      <x:c r="AL418" s="174"/>
      <x:c r="AM418" s="174"/>
      <x:c r="AN418" s="174"/>
      <x:c r="AO418" s="178"/>
      <x:c r="AP418" s="174"/>
      <x:c r="AQ418" s="174"/>
      <x:c r="AR418" s="174"/>
      <x:c r="AS418" s="174"/>
      <x:c r="AT418" s="174"/>
      <x:c r="AU418" s="174"/>
      <x:c r="AV418" s="174"/>
      <x:c r="AW418" s="174"/>
      <x:c r="AX418" s="174"/>
      <x:c r="AY418" s="174"/>
      <x:c r="AZ418" s="174"/>
      <x:c r="BA418" s="174"/>
      <x:c r="BB418" s="174"/>
      <x:c r="BC418" s="174"/>
      <x:c r="BD418" s="174"/>
      <x:c r="BE418" s="174"/>
      <x:c r="BF418" s="174"/>
      <x:c r="BG418" s="174"/>
      <x:c r="BH418" s="174"/>
      <x:c r="BI418" s="174"/>
      <x:c r="BJ418" s="174"/>
      <x:c r="BK418" s="174"/>
      <x:c r="BL418" s="174"/>
      <x:c r="BM418" s="174"/>
      <x:c r="BN418" s="174"/>
      <x:c r="BO418" s="174"/>
      <x:c r="BP418" s="174"/>
      <x:c r="BQ418" s="174"/>
      <x:c r="BR418" s="174"/>
      <x:c r="BS418" s="174"/>
      <x:c r="BT418" s="174"/>
      <x:c r="BU418" s="174"/>
      <x:c r="BV418" s="174"/>
      <x:c r="BW418" s="174"/>
      <x:c r="BX418" s="174"/>
      <x:c r="BY418" s="174"/>
      <x:c r="BZ418" s="174"/>
      <x:c r="CA418" s="174"/>
      <x:c r="CB418" s="174"/>
      <x:c r="CC418" s="174"/>
      <x:c r="CD418" s="174"/>
      <x:c r="CE418" s="174"/>
      <x:c r="CF418" s="174"/>
      <x:c r="CG418" s="174"/>
      <x:c r="CH418" s="174"/>
      <x:c r="CI418" s="179"/>
      <x:c r="CJ418" s="174" t="str">
        <x:v>Yes</x:v>
      </x:c>
      <x:c r="CK418" s="174" t="str">
        <x:v>Yes</x:v>
      </x:c>
      <x:c r="CL418" s="174" t="str">
        <x:v>Yes</x:v>
      </x:c>
      <x:c r="CM418" s="174" t="str">
        <x:v>Clear</x:v>
      </x:c>
      <x:c r="CN418" s="174" t="str">
        <x:v>Verified — clear</x:v>
      </x:c>
      <x:c r="CO418" s="177" t="n">
        <x:v>46272</x:v>
      </x:c>
      <x:c r="CP418" s="174" t="str">
        <x:v>https://pubmed.ncbi.nlm.nih.gov/39311041/</x:v>
      </x:c>
      <x:c r="CQ418" s="174"/>
      <x:c r="CR418" s="174"/>
      <x:c r="CS418" s="174"/>
      <x:c r="CT418" s="174"/>
      <x:c r="CU418" s="176"/>
      <x:c r="CV418" s="176"/>
      <x:c r="CW418" s="176"/>
      <x:c r="CX418" s="176"/>
      <x:c r="CY418" s="176"/>
      <x:c r="CZ418" s="176"/>
      <x:c r="DA418" s="176"/>
      <x:c r="DB418" s="175" t="str">
        <x:f>IF(L418="","",IF(AND(COUNT(CU418:DA418)=7,OR(CU418=0,CU418=1,CU418=2),OR(CV418=0,CV418=1,CV418=2),OR(CW418=0,CW418=1,CW418=2),OR(CX418=0,CX418=1,CX418=2),OR(CY418=0,CY418=1,CY418=2),OR(CZ418=0,CZ418=1,CZ418=2),OR(DA418=0,DA418=1,DA418=2)),SUM(CU418:DA418),""))</x:f>
      </x:c>
      <x:c r="DC418" s="180" t="str">
        <x:f>IF(DB418="","",ROUND(DB418/14*10,1))</x:f>
      </x:c>
      <x:c r="DD418" s="174" t="str">
        <x:v>Pending</x:v>
      </x:c>
      <x:c r="DE418" s="175" t="str">
        <x:f>IF(L418="","",IF(DC418="","Pending",IF(DD418="Yes","CONDITIONAL — safety override",IF(DC418&gt;=8,"HIGH",IF(DC418&gt;=5,"CONDITIONAL","LOW")))))</x:f>
        <x:v>Pending</x:v>
      </x:c>
      <x:c r="DF418" s="174" t="str">
        <x:v>Pending screening and full-text appraisal; no transferability judgment made at identification.</x:v>
      </x:c>
      <x:c r="DG418" s="174"/>
      <x:c r="DH418" s="174"/>
      <x:c r="DI418" s="174"/>
      <x:c r="DJ418" s="174"/>
      <x:c r="DK418" s="174"/>
      <x:c r="DL418" s="174"/>
      <x:c r="DM418" s="174"/>
      <x:c r="DN418" s="174"/>
      <x:c r="DO418" s="174"/>
      <x:c r="DP418" s="174"/>
      <x:c r="DQ418" s="174"/>
      <x:c r="DR418" s="174"/>
      <x:c r="DS418" s="174"/>
      <x:c r="DT418" s="174"/>
      <x:c r="DU418" s="174"/>
      <x:c r="DV418" s="174"/>
      <x:c r="DW418" s="174"/>
      <x:c r="DX418" s="174"/>
      <x:c r="DY418" s="174"/>
      <x:c r="DZ418" s="174" t="str">
        <x:v>Title/abstract screening alone does not establish effectiveness, causality, methodological quality, transferability to Brazilian public safety or an institutional recommendation.</x:v>
      </x:c>
      <x:c r="EA418" s="174" t="str">
        <x:v>Pending</x:v>
      </x:c>
      <x:c r="EB418" s="175" t="str">
        <x:f>IF(L418="","",IF(EC418="READY","Yes","No / Pending"))</x:f>
        <x:v>No / Pending</x:v>
      </x:c>
      <x:c r="EC418" s="174" t="str">
        <x:f>IF(L418="","",IF(OR(ISNUMBER(SEARCH("Retracted Publication",Q418)),CM418="Retracted",CN418="Retracted",CM418="Expression of Concern",CN418="Expression of Concern",F418="Not used",CG418="Critical",CH418="High",CH418="Critical"),"BLOCKED — integrity or use restriction",IF(AND(CJ418="Yes",CK418="Yes",CL418="Yes"),IF(AND(CM418="Clear",CN418="Verified — clear"),IF(AND(AND(LEN(TRIM(CF418))&gt;0,LEFT(LOWER(TRIM(CF418)),7)&lt;&gt;"pending"),OR(CG418="High",CG418="Moderate"),OR(CH418="Low",CH418="Some concerns",CH418="Not applicable")),IF(AND(DD418="No",OR(DE418="HIGH",DE418="CONDITIONAL"),AND(LEN(TRIM(DF418))&gt;0,LEFT(LOWER(TRIM(DF418)),7)&lt;&gt;"pending")),IF(AND(AND(LEN(TRIM(DT418))&gt;0,LEFT(LOWER(TRIM(DT418)),7)&lt;&gt;"pending"),AND(LEN(TRIM(DU418))&gt;0,LEFT(LOWER(TRIM(DU418)),7)&lt;&gt;"pending"),OR(AND(LEN(TRIM(DV418))&gt;0,LEFT(LOWER(TRIM(DV418)),7)&lt;&gt;"pending"),AND(LEN(TRIM(DW418))&gt;0,LEFT(LOWER(TRIM(DW418)),7)&lt;&gt;"pending")),AND(LEN(TRIM(DX418))&gt;0,LEFT(LOWER(TRIM(DX418)),7)&lt;&gt;"pending")),IF(AND(F418="Claim-ready",OR(EA418="Strong",EA418="Moderate"),AND(LEN(TRIM(G418))&gt;0,LEFT(LOWER(TRIM(G418)),7)&lt;&gt;"pending"),G418&lt;&gt;"No substantive use decision is permitted from identification metadata alone.",AND(LEN(TRIM(DZ418))&gt;0,LEFT(LOWER(TRIM(DZ418)),7)&lt;&gt;"pending"),DZ418&lt;&gt;"Identification metadata alone does not permit any substantive scientific, causal, operational, or institutional claim.",AND(LEN(TRIM(EI418))&gt;0,LEFT(LOWER(TRIM(EI418)),7)&lt;&gt;"pending"),ISNUMBER(EH418),EH418&gt;0),"READY","PENDING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8" s="174" t="str">
        <x:v>Pending</x:v>
      </x:c>
      <x:c r="EE418" s="174"/>
      <x:c r="EF418" s="174" t="str">
        <x:v>Pending</x:v>
      </x:c>
      <x:c r="EG418" s="174" t="str">
        <x:v>Pending</x:v>
      </x:c>
      <x:c r="EH418" s="177"/>
      <x:c r="EI418" s="500"/>
      <x:c r="EJ418" s="174"/>
      <x:c r="EK418" s="174" t="str">
        <x:v>Pending</x:v>
      </x:c>
      <x:c r="EL418" s="177" t="n">
        <x:v>46272</x:v>
      </x:c>
      <x:c r="EM418" s="174" t="str">
        <x:v>Production PubMed record imported and reconciled to Zotero item YKVQL9BY;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8" s="181" t="n">
        <x:f>IF(L418="","",(IF(N418&lt;&gt;"",1,0)+IF(O418&lt;&gt;"",1,0)+IF(AJ418&lt;&gt;"",1,0)+IF(AU418&lt;&gt;"",1,0)+IF(BE418&lt;&gt;"",1,0)+IF(CF418&lt;&gt;"",1,0)+IF(CJ418="Yes",1,0)+IF(CL418="Yes",1,0)+IF(DE418&lt;&gt;"Pending",1,0)+IF(F418&lt;&gt;"",1,0)+IF(DZ418&lt;&gt;"",1,0)+IF(EI418&lt;&gt;"",1,0))/12)</x:f>
        <x:v>0.5</x:v>
      </x:c>
    </x:row>
    <x:row r="419">
      <x:c r="A419" s="175" t="str">
        <x:v>EV-0416</x:v>
      </x:c>
      <x:c r="B419" s="174" t="str">
        <x:v>Integrity check</x:v>
      </x:c>
      <x:c r="C419" s="175" t="str">
        <x:f>IF(L419="","",IF(LEFT(EC419,7)="BLOCKED","🔴 Do not use for conclusion",IF(EB419="Yes","🟢 Claim-ready","🟡 Caution / context")))</x:f>
        <x:v>🟡 Caution / context</x:v>
      </x:c>
      <x:c r="D419" s="174" t="str">
        <x:f>IF(L419="","",EC419)</x:f>
        <x:v>PENDING — appropriate appraisal</x:v>
      </x:c>
      <x:c r="E419" s="174" t="str">
        <x:v>P3 — Medium</x:v>
      </x:c>
      <x:c r="F419" s="174" t="str">
        <x:v>Pending</x:v>
      </x:c>
      <x:c r="G419" s="174" t="str">
        <x:v>Title/abstract identify an explicit tactical/public-safety context and readiness domain; retain for full-text assessment.</x:v>
      </x:c>
      <x:c r="H419" s="174" t="str">
        <x:v>Obtain and review lawful full text; confirm human adjudication; then select a design-specific appraisal instrument.</x:v>
      </x:c>
      <x:c r="I419" s="174"/>
      <x:c r="J419" s="174" t="str">
        <x:v>B — APHT / Medical Readiness</x:v>
      </x:c>
      <x:c r="K419" s="174" t="str">
        <x:v>IDENTIFIED</x:v>
      </x:c>
      <x:c r="L419" s="174" t="str">
        <x:v>Self-Described Training Needs of Special Operations Forces Medics and the Birth of the TACMED Division.</x:v>
      </x:c>
      <x:c r="M419" s="174"/>
      <x:c r="N419" s="174" t="str">
        <x:v>Yue, Ivan L; Allen, David S; Chung, James; Ruppert, Arthur Shawn; Papalski, Wayne N; Sons, Noel; Zarow, Gregory J; Good, Carsten J; Devenny, Lucas E; Cady, Harrison J; Sonntag, Erik M D; Adams, Ray C; Hildreth, Amy F</x:v>
      </x:c>
      <x:c r="O419" s="176" t="n">
        <x:v>2024</x:v>
      </x:c>
      <x:c r="P419" s="174" t="str">
        <x:v>Journal of special operations medicine : a peer reviewed journal for SOF medical professionals</x:v>
      </x:c>
      <x:c r="Q419" s="174" t="str">
        <x:v>Journal Article</x:v>
      </x:c>
      <x:c r="R419" s="174" t="str">
        <x:v>Unclear</x:v>
      </x:c>
      <x:c r="S419" s="174" t="str">
        <x:v>Unknown</x:v>
      </x:c>
      <x:c r="T419" s="174" t="str">
        <x:v>eng</x:v>
      </x:c>
      <x:c r="U419" s="174" t="str">
        <x:v>https://pubmed.ncbi.nlm.nih.gov/39288031/</x:v>
      </x:c>
      <x:c r="V419" s="174" t="str">
        <x:v>10.55460/tuhl-7z28</x:v>
      </x:c>
      <x:c r="W419" s="175" t="str">
        <x:f>IF(V419="","",LOWER(SUBSTITUTE(SUBSTITUTE(SUBSTITUTE(SUBSTITUTE(TRIM(V419),"https://doi.org/",""),"http://doi.org/",""),"https://dx.doi.org/",""),"doi:","")))</x:f>
        <x:v>10.55460/tuhl-7z28</x:v>
      </x:c>
      <x:c r="X419" s="174" t="str">
        <x:v>39288031</x:v>
      </x:c>
      <x:c r="Y419" s="174" t="str"/>
      <x:c r="Z419" s="174"/>
      <x:c r="AA419" s="174" t="str">
        <x:v>PubMed/MEDLINE</x:v>
      </x:c>
      <x:c r="AB419" s="174" t="str">
        <x:v>PUBMED-B-v1.0-2026-08-28</x:v>
      </x:c>
      <x:c r="AC419" s="174" t="str">
        <x:v>SP-PUBMED-B-20260828</x:v>
      </x:c>
      <x:c r="AD419" s="177" t="n">
        <x:v>46262</x:v>
      </x:c>
      <x:c r="AE419" s="177" t="n">
        <x:v>46272</x:v>
      </x:c>
      <x:c r="AF419" s="174" t="str">
        <x:v>WEEDW2HL</x:v>
      </x:c>
      <x:c r="AG419" s="174"/>
      <x:c r="AH419" s="174" t="str">
        <x:v>Tactical Athlete → Operational Readiness Brazil</x:v>
      </x:c>
      <x:c r="AI419" s="174" t="str">
        <x:v>evidence-family:B</x:v>
      </x:c>
      <x:c r="AJ419" s="174"/>
      <x:c r="AK419" s="175" t="str">
        <x:f>IF(AJ419="","",IF(OR(LOWER(AJ419)="brazil",LOWER(AJ419)="brasil"),"Yes","No"))</x:f>
      </x:c>
      <x:c r="AL419" s="174"/>
      <x:c r="AM419" s="174"/>
      <x:c r="AN419" s="174"/>
      <x:c r="AO419" s="178"/>
      <x:c r="AP419" s="174"/>
      <x:c r="AQ419" s="174"/>
      <x:c r="AR419" s="174"/>
      <x:c r="AS419" s="174"/>
      <x:c r="AT419" s="174"/>
      <x:c r="AU419" s="174"/>
      <x:c r="AV419" s="174"/>
      <x:c r="AW419" s="174"/>
      <x:c r="AX419" s="174"/>
      <x:c r="AY419" s="174"/>
      <x:c r="AZ419" s="174"/>
      <x:c r="BA419" s="174"/>
      <x:c r="BB419" s="174"/>
      <x:c r="BC419" s="174"/>
      <x:c r="BD419" s="174"/>
      <x:c r="BE419" s="174"/>
      <x:c r="BF419" s="174"/>
      <x:c r="BG419" s="174"/>
      <x:c r="BH419" s="174"/>
      <x:c r="BI419" s="174"/>
      <x:c r="BJ419" s="174"/>
      <x:c r="BK419" s="174"/>
      <x:c r="BL419" s="174"/>
      <x:c r="BM419" s="174"/>
      <x:c r="BN419" s="174"/>
      <x:c r="BO419" s="174"/>
      <x:c r="BP419" s="174"/>
      <x:c r="BQ419" s="174"/>
      <x:c r="BR419" s="174"/>
      <x:c r="BS419" s="174"/>
      <x:c r="BT419" s="174"/>
      <x:c r="BU419" s="174"/>
      <x:c r="BV419" s="174"/>
      <x:c r="BW419" s="174"/>
      <x:c r="BX419" s="174"/>
      <x:c r="BY419" s="174"/>
      <x:c r="BZ419" s="174"/>
      <x:c r="CA419" s="174"/>
      <x:c r="CB419" s="174"/>
      <x:c r="CC419" s="174"/>
      <x:c r="CD419" s="174"/>
      <x:c r="CE419" s="174"/>
      <x:c r="CF419" s="174"/>
      <x:c r="CG419" s="174"/>
      <x:c r="CH419" s="174"/>
      <x:c r="CI419" s="179"/>
      <x:c r="CJ419" s="174" t="str">
        <x:v>Yes</x:v>
      </x:c>
      <x:c r="CK419" s="174" t="str">
        <x:v>Yes</x:v>
      </x:c>
      <x:c r="CL419" s="174" t="str">
        <x:v>Yes</x:v>
      </x:c>
      <x:c r="CM419" s="174" t="str">
        <x:v>Clear</x:v>
      </x:c>
      <x:c r="CN419" s="174" t="str">
        <x:v>Verified — clear</x:v>
      </x:c>
      <x:c r="CO419" s="177" t="n">
        <x:v>46272</x:v>
      </x:c>
      <x:c r="CP419" s="174" t="str">
        <x:v>https://pubmed.ncbi.nlm.nih.gov/39288031/</x:v>
      </x:c>
      <x:c r="CQ419" s="174"/>
      <x:c r="CR419" s="174"/>
      <x:c r="CS419" s="174"/>
      <x:c r="CT419" s="174"/>
      <x:c r="CU419" s="176"/>
      <x:c r="CV419" s="176"/>
      <x:c r="CW419" s="176"/>
      <x:c r="CX419" s="176"/>
      <x:c r="CY419" s="176"/>
      <x:c r="CZ419" s="176"/>
      <x:c r="DA419" s="176"/>
      <x:c r="DB419" s="175" t="str">
        <x:f>IF(L419="","",IF(AND(COUNT(CU419:DA419)=7,OR(CU419=0,CU419=1,CU419=2),OR(CV419=0,CV419=1,CV419=2),OR(CW419=0,CW419=1,CW419=2),OR(CX419=0,CX419=1,CX419=2),OR(CY419=0,CY419=1,CY419=2),OR(CZ419=0,CZ419=1,CZ419=2),OR(DA419=0,DA419=1,DA419=2)),SUM(CU419:DA419),""))</x:f>
      </x:c>
      <x:c r="DC419" s="180" t="str">
        <x:f>IF(DB419="","",ROUND(DB419/14*10,1))</x:f>
      </x:c>
      <x:c r="DD419" s="174" t="str">
        <x:v>Pending</x:v>
      </x:c>
      <x:c r="DE419" s="175" t="str">
        <x:f>IF(L419="","",IF(DC419="","Pending",IF(DD419="Yes","CONDITIONAL — safety override",IF(DC419&gt;=8,"HIGH",IF(DC419&gt;=5,"CONDITIONAL","LOW")))))</x:f>
        <x:v>Pending</x:v>
      </x:c>
      <x:c r="DF419" s="174" t="str">
        <x:v>Pending screening and full-text appraisal; no transferability judgment made at identification.</x:v>
      </x:c>
      <x:c r="DG419" s="174"/>
      <x:c r="DH419" s="174"/>
      <x:c r="DI419" s="174"/>
      <x:c r="DJ419" s="174"/>
      <x:c r="DK419" s="174"/>
      <x:c r="DL419" s="174"/>
      <x:c r="DM419" s="174"/>
      <x:c r="DN419" s="174"/>
      <x:c r="DO419" s="174"/>
      <x:c r="DP419" s="174"/>
      <x:c r="DQ419" s="174"/>
      <x:c r="DR419" s="174"/>
      <x:c r="DS419" s="174"/>
      <x:c r="DT419" s="174"/>
      <x:c r="DU419" s="174"/>
      <x:c r="DV419" s="174"/>
      <x:c r="DW419" s="174"/>
      <x:c r="DX419" s="174"/>
      <x:c r="DY419" s="174"/>
      <x:c r="DZ419" s="174" t="str">
        <x:v>Title/abstract screening alone does not establish effectiveness, causality, methodological quality, transferability to Brazilian public safety or an institutional recommendation.</x:v>
      </x:c>
      <x:c r="EA419" s="174" t="str">
        <x:v>Pending</x:v>
      </x:c>
      <x:c r="EB419" s="175" t="str">
        <x:f>IF(L419="","",IF(EC419="READY","Yes","No / Pending"))</x:f>
        <x:v>No / Pending</x:v>
      </x:c>
      <x:c r="EC419" s="174" t="str">
        <x:f>IF(L419="","",IF(OR(ISNUMBER(SEARCH("Retracted Publication",Q419)),CM419="Retracted",CN419="Retracted",CM419="Expression of Concern",CN419="Expression of Concern",F419="Not used",CG419="Critical",CH419="High",CH419="Critical"),"BLOCKED — integrity or use restriction",IF(AND(CJ419="Yes",CK419="Yes",CL419="Yes"),IF(AND(CM419="Clear",CN419="Verified — clear"),IF(AND(AND(LEN(TRIM(CF419))&gt;0,LEFT(LOWER(TRIM(CF419)),7)&lt;&gt;"pending"),OR(CG419="High",CG419="Moderate"),OR(CH419="Low",CH419="Some concerns",CH419="Not applicable")),IF(AND(DD419="No",OR(DE419="HIGH",DE419="CONDITIONAL"),AND(LEN(TRIM(DF419))&gt;0,LEFT(LOWER(TRIM(DF419)),7)&lt;&gt;"pending")),IF(AND(AND(LEN(TRIM(DT419))&gt;0,LEFT(LOWER(TRIM(DT419)),7)&lt;&gt;"pending"),AND(LEN(TRIM(DU419))&gt;0,LEFT(LOWER(TRIM(DU419)),7)&lt;&gt;"pending"),OR(AND(LEN(TRIM(DV419))&gt;0,LEFT(LOWER(TRIM(DV419)),7)&lt;&gt;"pending"),AND(LEN(TRIM(DW419))&gt;0,LEFT(LOWER(TRIM(DW419)),7)&lt;&gt;"pending")),AND(LEN(TRIM(DX419))&gt;0,LEFT(LOWER(TRIM(DX419)),7)&lt;&gt;"pending")),IF(AND(F419="Claim-ready",OR(EA419="Strong",EA419="Moderate"),AND(LEN(TRIM(G419))&gt;0,LEFT(LOWER(TRIM(G419)),7)&lt;&gt;"pending"),G419&lt;&gt;"No substantive use decision is permitted from identification metadata alone.",AND(LEN(TRIM(DZ419))&gt;0,LEFT(LOWER(TRIM(DZ419)),7)&lt;&gt;"pending"),DZ419&lt;&gt;"Identification metadata alone does not permit any substantive scientific, causal, operational, or institutional claim.",AND(LEN(TRIM(EI419))&gt;0,LEFT(LOWER(TRIM(EI419)),7)&lt;&gt;"pending"),ISNUMBER(EH419),EH419&gt;0),"READY","PENDING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19" s="174" t="str">
        <x:v>Pending</x:v>
      </x:c>
      <x:c r="EE419" s="174"/>
      <x:c r="EF419" s="174" t="str">
        <x:v>Pending</x:v>
      </x:c>
      <x:c r="EG419" s="174" t="str">
        <x:v>Pending</x:v>
      </x:c>
      <x:c r="EH419" s="177"/>
      <x:c r="EI419" s="500"/>
      <x:c r="EJ419" s="174"/>
      <x:c r="EK419" s="174" t="str">
        <x:v>Pending</x:v>
      </x:c>
      <x:c r="EL419" s="177" t="n">
        <x:v>46272</x:v>
      </x:c>
      <x:c r="EM419" s="174" t="str">
        <x:v>Production PubMed record imported and reconciled to Zotero item WEEDW2HL;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19" s="181" t="n">
        <x:f>IF(L419="","",(IF(N419&lt;&gt;"",1,0)+IF(O419&lt;&gt;"",1,0)+IF(AJ419&lt;&gt;"",1,0)+IF(AU419&lt;&gt;"",1,0)+IF(BE419&lt;&gt;"",1,0)+IF(CF419&lt;&gt;"",1,0)+IF(CJ419="Yes",1,0)+IF(CL419="Yes",1,0)+IF(DE419&lt;&gt;"Pending",1,0)+IF(F419&lt;&gt;"",1,0)+IF(DZ419&lt;&gt;"",1,0)+IF(EI419&lt;&gt;"",1,0))/12)</x:f>
        <x:v>0.5</x:v>
      </x:c>
    </x:row>
    <x:row r="420">
      <x:c r="A420" s="175" t="str">
        <x:v>EV-0417</x:v>
      </x:c>
      <x:c r="B420" s="174" t="str">
        <x:v>Integrity check</x:v>
      </x:c>
      <x:c r="C420" s="175" t="str">
        <x:f>IF(L420="","",IF(LEFT(EC420,7)="BLOCKED","🔴 Do not use for conclusion",IF(EB420="Yes","🟢 Claim-ready","🟡 Caution / context")))</x:f>
        <x:v>🟡 Caution / context</x:v>
      </x:c>
      <x:c r="D420" s="174" t="str">
        <x:f>IF(L420="","",EC420)</x:f>
        <x:v>PENDING — appropriate appraisal</x:v>
      </x:c>
      <x:c r="E420" s="174" t="str">
        <x:v>P3 — Medium</x:v>
      </x:c>
      <x:c r="F420" s="174" t="str">
        <x:v>Pending</x:v>
      </x:c>
      <x:c r="G420" s="174" t="str">
        <x:v>Title/abstract identify an explicit tactical/public-safety context and readiness domain; retain for full-text assessment.</x:v>
      </x:c>
      <x:c r="H420" s="174" t="str">
        <x:v>Obtain and review lawful full text; confirm human adjudication; then select a design-specific appraisal instrument.</x:v>
      </x:c>
      <x:c r="I420" s="174"/>
      <x:c r="J420" s="174" t="str">
        <x:v>A — Core</x:v>
      </x:c>
      <x:c r="K420" s="174" t="str">
        <x:v>IDENTIFIED</x:v>
      </x:c>
      <x:c r="L420" s="174" t="str">
        <x:v>Cardiovascular Care of Tactical Athletes: Have We Landed Yet?</x:v>
      </x:c>
      <x:c r="M420" s="174"/>
      <x:c r="N420" s="174" t="str">
        <x:v>Petek, Bradley J; Chung, Eugene H; Kim, Jonathan H; Smith, Denise L; Kales, Stefanos N; Baggish, Aaron L; Franzos, M Alaric; Haigney, Mark C; Levine, Benjamin D; Dineen, Elizabeth H</x:v>
      </x:c>
      <x:c r="O420" s="176" t="n">
        <x:v>2024</x:v>
      </x:c>
      <x:c r="P420" s="174" t="str">
        <x:v>JACC. Advances</x:v>
      </x:c>
      <x:c r="Q420" s="174" t="str">
        <x:v>Editorial</x:v>
      </x:c>
      <x:c r="R420" s="174" t="str">
        <x:v>Unclear</x:v>
      </x:c>
      <x:c r="S420" s="174" t="str">
        <x:v>Unknown</x:v>
      </x:c>
      <x:c r="T420" s="174" t="str">
        <x:v>eng</x:v>
      </x:c>
      <x:c r="U420" s="174" t="str">
        <x:v>https://pubmed.ncbi.nlm.nih.gov/39280796/</x:v>
      </x:c>
      <x:c r="V420" s="174" t="str">
        <x:v>10.1016/j.jacadv.2024.101236</x:v>
      </x:c>
      <x:c r="W420" s="175" t="str">
        <x:f>IF(V420="","",LOWER(SUBSTITUTE(SUBSTITUTE(SUBSTITUTE(SUBSTITUTE(TRIM(V420),"https://doi.org/",""),"http://doi.org/",""),"https://dx.doi.org/",""),"doi:","")))</x:f>
        <x:v>10.1016/j.jacadv.2024.101236</x:v>
      </x:c>
      <x:c r="X420" s="174" t="str">
        <x:v>39280796</x:v>
      </x:c>
      <x:c r="Y420" s="174" t="str">
        <x:v>PMC11402179</x:v>
      </x:c>
      <x:c r="Z420" s="174"/>
      <x:c r="AA420" s="174" t="str">
        <x:v>PubMed/MEDLINE</x:v>
      </x:c>
      <x:c r="AB420" s="174" t="str">
        <x:v>PUBMED-A-v1.0-2026-08-28</x:v>
      </x:c>
      <x:c r="AC420" s="174" t="str">
        <x:v>SP-PUBMED-A-20260828</x:v>
      </x:c>
      <x:c r="AD420" s="177" t="n">
        <x:v>46262</x:v>
      </x:c>
      <x:c r="AE420" s="177" t="n">
        <x:v>46272</x:v>
      </x:c>
      <x:c r="AF420" s="174" t="str">
        <x:v>4GWHQL4G</x:v>
      </x:c>
      <x:c r="AG420" s="174"/>
      <x:c r="AH420" s="174" t="str">
        <x:v>Tactical Athlete → Operational Readiness Brazil</x:v>
      </x:c>
      <x:c r="AI420" s="174" t="str">
        <x:v>evidence-family:A</x:v>
      </x:c>
      <x:c r="AJ420" s="174"/>
      <x:c r="AK420" s="175" t="str">
        <x:f>IF(AJ420="","",IF(OR(LOWER(AJ420)="brazil",LOWER(AJ420)="brasil"),"Yes","No"))</x:f>
      </x:c>
      <x:c r="AL420" s="174"/>
      <x:c r="AM420" s="174"/>
      <x:c r="AN420" s="174"/>
      <x:c r="AO420" s="178"/>
      <x:c r="AP420" s="174"/>
      <x:c r="AQ420" s="174"/>
      <x:c r="AR420" s="174"/>
      <x:c r="AS420" s="174"/>
      <x:c r="AT420" s="174"/>
      <x:c r="AU420" s="174"/>
      <x:c r="AV420" s="174"/>
      <x:c r="AW420" s="174"/>
      <x:c r="AX420" s="174"/>
      <x:c r="AY420" s="174"/>
      <x:c r="AZ420" s="174"/>
      <x:c r="BA420" s="174"/>
      <x:c r="BB420" s="174"/>
      <x:c r="BC420" s="174"/>
      <x:c r="BD420" s="174"/>
      <x:c r="BE420" s="174"/>
      <x:c r="BF420" s="174"/>
      <x:c r="BG420" s="174"/>
      <x:c r="BH420" s="174"/>
      <x:c r="BI420" s="174"/>
      <x:c r="BJ420" s="174"/>
      <x:c r="BK420" s="174"/>
      <x:c r="BL420" s="174"/>
      <x:c r="BM420" s="174"/>
      <x:c r="BN420" s="174"/>
      <x:c r="BO420" s="174"/>
      <x:c r="BP420" s="174"/>
      <x:c r="BQ420" s="174"/>
      <x:c r="BR420" s="174"/>
      <x:c r="BS420" s="174"/>
      <x:c r="BT420" s="174"/>
      <x:c r="BU420" s="174"/>
      <x:c r="BV420" s="174"/>
      <x:c r="BW420" s="174"/>
      <x:c r="BX420" s="174"/>
      <x:c r="BY420" s="174"/>
      <x:c r="BZ420" s="174"/>
      <x:c r="CA420" s="174"/>
      <x:c r="CB420" s="174"/>
      <x:c r="CC420" s="174"/>
      <x:c r="CD420" s="174"/>
      <x:c r="CE420" s="174"/>
      <x:c r="CF420" s="174"/>
      <x:c r="CG420" s="174"/>
      <x:c r="CH420" s="174"/>
      <x:c r="CI420" s="179"/>
      <x:c r="CJ420" s="174" t="str">
        <x:v>Yes</x:v>
      </x:c>
      <x:c r="CK420" s="174" t="str">
        <x:v>Yes</x:v>
      </x:c>
      <x:c r="CL420" s="174" t="str">
        <x:v>Yes</x:v>
      </x:c>
      <x:c r="CM420" s="174" t="str">
        <x:v>Clear</x:v>
      </x:c>
      <x:c r="CN420" s="174" t="str">
        <x:v>Verified — clear</x:v>
      </x:c>
      <x:c r="CO420" s="177" t="n">
        <x:v>46272</x:v>
      </x:c>
      <x:c r="CP420" s="174" t="str">
        <x:v>https://pubmed.ncbi.nlm.nih.gov/39280796/</x:v>
      </x:c>
      <x:c r="CQ420" s="174"/>
      <x:c r="CR420" s="174"/>
      <x:c r="CS420" s="174"/>
      <x:c r="CT420" s="174"/>
      <x:c r="CU420" s="176"/>
      <x:c r="CV420" s="176"/>
      <x:c r="CW420" s="176"/>
      <x:c r="CX420" s="176"/>
      <x:c r="CY420" s="176"/>
      <x:c r="CZ420" s="176"/>
      <x:c r="DA420" s="176"/>
      <x:c r="DB420" s="175" t="str">
        <x:f>IF(L420="","",IF(AND(COUNT(CU420:DA420)=7,OR(CU420=0,CU420=1,CU420=2),OR(CV420=0,CV420=1,CV420=2),OR(CW420=0,CW420=1,CW420=2),OR(CX420=0,CX420=1,CX420=2),OR(CY420=0,CY420=1,CY420=2),OR(CZ420=0,CZ420=1,CZ420=2),OR(DA420=0,DA420=1,DA420=2)),SUM(CU420:DA420),""))</x:f>
      </x:c>
      <x:c r="DC420" s="180" t="str">
        <x:f>IF(DB420="","",ROUND(DB420/14*10,1))</x:f>
      </x:c>
      <x:c r="DD420" s="174" t="str">
        <x:v>Pending</x:v>
      </x:c>
      <x:c r="DE420" s="175" t="str">
        <x:f>IF(L420="","",IF(DC420="","Pending",IF(DD420="Yes","CONDITIONAL — safety override",IF(DC420&gt;=8,"HIGH",IF(DC420&gt;=5,"CONDITIONAL","LOW")))))</x:f>
        <x:v>Pending</x:v>
      </x:c>
      <x:c r="DF420" s="174" t="str">
        <x:v>Pending screening and full-text appraisal; no transferability judgment made at identification.</x:v>
      </x:c>
      <x:c r="DG420" s="174"/>
      <x:c r="DH420" s="174"/>
      <x:c r="DI420" s="174"/>
      <x:c r="DJ420" s="174"/>
      <x:c r="DK420" s="174"/>
      <x:c r="DL420" s="174"/>
      <x:c r="DM420" s="174"/>
      <x:c r="DN420" s="174"/>
      <x:c r="DO420" s="174"/>
      <x:c r="DP420" s="174"/>
      <x:c r="DQ420" s="174"/>
      <x:c r="DR420" s="174"/>
      <x:c r="DS420" s="174"/>
      <x:c r="DT420" s="174"/>
      <x:c r="DU420" s="174"/>
      <x:c r="DV420" s="174"/>
      <x:c r="DW420" s="174"/>
      <x:c r="DX420" s="174"/>
      <x:c r="DY420" s="174"/>
      <x:c r="DZ420" s="174" t="str">
        <x:v>Title/abstract screening alone does not establish effectiveness, causality, methodological quality, transferability to Brazilian public safety or an institutional recommendation.</x:v>
      </x:c>
      <x:c r="EA420" s="174" t="str">
        <x:v>Pending</x:v>
      </x:c>
      <x:c r="EB420" s="175" t="str">
        <x:f>IF(L420="","",IF(EC420="READY","Yes","No / Pending"))</x:f>
        <x:v>No / Pending</x:v>
      </x:c>
      <x:c r="EC420" s="174" t="str">
        <x:f>IF(L420="","",IF(OR(ISNUMBER(SEARCH("Retracted Publication",Q420)),CM420="Retracted",CN420="Retracted",CM420="Expression of Concern",CN420="Expression of Concern",F420="Not used",CG420="Critical",CH420="High",CH420="Critical"),"BLOCKED — integrity or use restriction",IF(AND(CJ420="Yes",CK420="Yes",CL420="Yes"),IF(AND(CM420="Clear",CN420="Verified — clear"),IF(AND(AND(LEN(TRIM(CF420))&gt;0,LEFT(LOWER(TRIM(CF420)),7)&lt;&gt;"pending"),OR(CG420="High",CG420="Moderate"),OR(CH420="Low",CH420="Some concerns",CH420="Not applicable")),IF(AND(DD420="No",OR(DE420="HIGH",DE420="CONDITIONAL"),AND(LEN(TRIM(DF420))&gt;0,LEFT(LOWER(TRIM(DF420)),7)&lt;&gt;"pending")),IF(AND(AND(LEN(TRIM(DT420))&gt;0,LEFT(LOWER(TRIM(DT420)),7)&lt;&gt;"pending"),AND(LEN(TRIM(DU420))&gt;0,LEFT(LOWER(TRIM(DU420)),7)&lt;&gt;"pending"),OR(AND(LEN(TRIM(DV420))&gt;0,LEFT(LOWER(TRIM(DV420)),7)&lt;&gt;"pending"),AND(LEN(TRIM(DW420))&gt;0,LEFT(LOWER(TRIM(DW420)),7)&lt;&gt;"pending")),AND(LEN(TRIM(DX420))&gt;0,LEFT(LOWER(TRIM(DX420)),7)&lt;&gt;"pending")),IF(AND(F420="Claim-ready",OR(EA420="Strong",EA420="Moderate"),AND(LEN(TRIM(G420))&gt;0,LEFT(LOWER(TRIM(G420)),7)&lt;&gt;"pending"),G420&lt;&gt;"No substantive use decision is permitted from identification metadata alone.",AND(LEN(TRIM(DZ420))&gt;0,LEFT(LOWER(TRIM(DZ420)),7)&lt;&gt;"pending"),DZ420&lt;&gt;"Identification metadata alone does not permit any substantive scientific, causal, operational, or institutional claim.",AND(LEN(TRIM(EI420))&gt;0,LEFT(LOWER(TRIM(EI420)),7)&lt;&gt;"pending"),ISNUMBER(EH420),EH420&gt;0),"READY","PENDING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0" s="174" t="str">
        <x:v>Pending</x:v>
      </x:c>
      <x:c r="EE420" s="174"/>
      <x:c r="EF420" s="174" t="str">
        <x:v>Pending</x:v>
      </x:c>
      <x:c r="EG420" s="174" t="str">
        <x:v>Pending</x:v>
      </x:c>
      <x:c r="EH420" s="177"/>
      <x:c r="EI420" s="500"/>
      <x:c r="EJ420" s="174"/>
      <x:c r="EK420" s="174" t="str">
        <x:v>Pending</x:v>
      </x:c>
      <x:c r="EL420" s="177" t="n">
        <x:v>46272</x:v>
      </x:c>
      <x:c r="EM420" s="174" t="str">
        <x:v>Production PubMed record imported and reconciled to Zotero item 4GWHQL4G;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420" s="181" t="n">
        <x:f>IF(L420="","",(IF(N420&lt;&gt;"",1,0)+IF(O420&lt;&gt;"",1,0)+IF(AJ420&lt;&gt;"",1,0)+IF(AU420&lt;&gt;"",1,0)+IF(BE420&lt;&gt;"",1,0)+IF(CF420&lt;&gt;"",1,0)+IF(CJ420="Yes",1,0)+IF(CL420="Yes",1,0)+IF(DE420&lt;&gt;"Pending",1,0)+IF(F420&lt;&gt;"",1,0)+IF(DZ420&lt;&gt;"",1,0)+IF(EI420&lt;&gt;"",1,0))/12)</x:f>
        <x:v>0.5</x:v>
      </x:c>
    </x:row>
    <x:row r="421">
      <x:c r="A421" s="175" t="str">
        <x:v>EV-0418</x:v>
      </x:c>
      <x:c r="B421" s="174" t="str">
        <x:v>Integrity check</x:v>
      </x:c>
      <x:c r="C421" s="175" t="str">
        <x:f>IF(L421="","",IF(LEFT(EC421,7)="BLOCKED","🔴 Do not use for conclusion",IF(EB421="Yes","🟢 Claim-ready","🟡 Caution / context")))</x:f>
        <x:v>🟡 Caution / context</x:v>
      </x:c>
      <x:c r="D421" s="174" t="str">
        <x:f>IF(L421="","",EC421)</x:f>
        <x:v>PENDING — appropriate appraisal</x:v>
      </x:c>
      <x:c r="E421" s="174" t="str">
        <x:v>P3 — Medium</x:v>
      </x:c>
      <x:c r="F421" s="174" t="str">
        <x:v>Pending</x:v>
      </x:c>
      <x:c r="G421" s="174" t="str">
        <x:v>Title/abstract identify an explicit tactical/public-safety context and readiness domain; retain for full-text assessment.</x:v>
      </x:c>
      <x:c r="H421" s="174" t="str">
        <x:v>Obtain and review lawful full text; confirm human adjudication; then select a design-specific appraisal instrument.</x:v>
      </x:c>
      <x:c r="I421" s="174"/>
      <x:c r="J421" s="174" t="str">
        <x:v>A — Core</x:v>
      </x:c>
      <x:c r="K421" s="174" t="str">
        <x:v>IDENTIFIED</x:v>
      </x:c>
      <x:c r="L421" s="174" t="str">
        <x:v>The Cadet Athlete Physical Training Intervention (CAPTI): A 16-week Periodized Program to Remediate Underdeveloped Tactical Athletes at a Senior Military College.</x:v>
      </x:c>
      <x:c r="M421" s="174"/>
      <x:c r="N421" s="174" t="str">
        <x:v>Thornton, Margaret T; Welch, Amy S; Caulfield, Scott; Pojednic, Rachele M</x:v>
      </x:c>
      <x:c r="O421" s="176" t="n">
        <x:v>2024</x:v>
      </x:c>
      <x:c r="P421" s="174" t="str">
        <x:v>International journal of exercise science</x:v>
      </x:c>
      <x:c r="Q421" s="174" t="str">
        <x:v>Journal Article</x:v>
      </x:c>
      <x:c r="R421" s="174" t="str">
        <x:v>Unclear</x:v>
      </x:c>
      <x:c r="S421" s="174" t="str">
        <x:v>Unknown</x:v>
      </x:c>
      <x:c r="T421" s="174" t="str">
        <x:v>eng</x:v>
      </x:c>
      <x:c r="U421" s="174" t="str">
        <x:v>https://pubmed.ncbi.nlm.nih.gov/39258122/</x:v>
      </x:c>
      <x:c r="V421" s="174" t="str">
        <x:v>10.70252/sszu9761</x:v>
      </x:c>
      <x:c r="W421" s="175" t="str">
        <x:f>IF(V421="","",LOWER(SUBSTITUTE(SUBSTITUTE(SUBSTITUTE(SUBSTITUTE(TRIM(V421),"https://doi.org/",""),"http://doi.org/",""),"https://dx.doi.org/",""),"doi:","")))</x:f>
        <x:v>10.70252/sszu9761</x:v>
      </x:c>
      <x:c r="X421" s="174" t="str">
        <x:v>39258122</x:v>
      </x:c>
      <x:c r="Y421" s="174" t="str">
        <x:v>PMC11385287</x:v>
      </x:c>
      <x:c r="Z421" s="174"/>
      <x:c r="AA421" s="174" t="str">
        <x:v>PubMed/MEDLINE</x:v>
      </x:c>
      <x:c r="AB421" s="174" t="str">
        <x:v>PUBMED-A-v1.0-2026-08-28</x:v>
      </x:c>
      <x:c r="AC421" s="174" t="str">
        <x:v>SP-PUBMED-A-20260828</x:v>
      </x:c>
      <x:c r="AD421" s="177" t="n">
        <x:v>46262</x:v>
      </x:c>
      <x:c r="AE421" s="177" t="n">
        <x:v>46272</x:v>
      </x:c>
      <x:c r="AF421" s="174" t="str">
        <x:v>57DDJ8BU</x:v>
      </x:c>
      <x:c r="AG421" s="174"/>
      <x:c r="AH421" s="174" t="str">
        <x:v>Tactical Athlete → Operational Readiness Brazil</x:v>
      </x:c>
      <x:c r="AI421" s="174" t="str">
        <x:v>evidence-family:A</x:v>
      </x:c>
      <x:c r="AJ421" s="174"/>
      <x:c r="AK421" s="175" t="str">
        <x:f>IF(AJ421="","",IF(OR(LOWER(AJ421)="brazil",LOWER(AJ421)="brasil"),"Yes","No"))</x:f>
      </x:c>
      <x:c r="AL421" s="174"/>
      <x:c r="AM421" s="174"/>
      <x:c r="AN421" s="174"/>
      <x:c r="AO421" s="178"/>
      <x:c r="AP421" s="174"/>
      <x:c r="AQ421" s="174"/>
      <x:c r="AR421" s="174"/>
      <x:c r="AS421" s="174"/>
      <x:c r="AT421" s="174"/>
      <x:c r="AU421" s="174"/>
      <x:c r="AV421" s="174"/>
      <x:c r="AW421" s="174"/>
      <x:c r="AX421" s="174"/>
      <x:c r="AY421" s="174"/>
      <x:c r="AZ421" s="174"/>
      <x:c r="BA421" s="174"/>
      <x:c r="BB421" s="174"/>
      <x:c r="BC421" s="174"/>
      <x:c r="BD421" s="174"/>
      <x:c r="BE421" s="174"/>
      <x:c r="BF421" s="174"/>
      <x:c r="BG421" s="174"/>
      <x:c r="BH421" s="174"/>
      <x:c r="BI421" s="174"/>
      <x:c r="BJ421" s="174"/>
      <x:c r="BK421" s="174"/>
      <x:c r="BL421" s="174"/>
      <x:c r="BM421" s="174"/>
      <x:c r="BN421" s="174"/>
      <x:c r="BO421" s="174"/>
      <x:c r="BP421" s="174"/>
      <x:c r="BQ421" s="174"/>
      <x:c r="BR421" s="174"/>
      <x:c r="BS421" s="174"/>
      <x:c r="BT421" s="174"/>
      <x:c r="BU421" s="174"/>
      <x:c r="BV421" s="174"/>
      <x:c r="BW421" s="174"/>
      <x:c r="BX421" s="174"/>
      <x:c r="BY421" s="174"/>
      <x:c r="BZ421" s="174"/>
      <x:c r="CA421" s="174"/>
      <x:c r="CB421" s="174"/>
      <x:c r="CC421" s="174"/>
      <x:c r="CD421" s="174"/>
      <x:c r="CE421" s="174"/>
      <x:c r="CF421" s="174"/>
      <x:c r="CG421" s="174"/>
      <x:c r="CH421" s="174"/>
      <x:c r="CI421" s="179"/>
      <x:c r="CJ421" s="174" t="str">
        <x:v>Yes</x:v>
      </x:c>
      <x:c r="CK421" s="174" t="str">
        <x:v>Yes</x:v>
      </x:c>
      <x:c r="CL421" s="174" t="str">
        <x:v>Yes</x:v>
      </x:c>
      <x:c r="CM421" s="174" t="str">
        <x:v>Clear</x:v>
      </x:c>
      <x:c r="CN421" s="174" t="str">
        <x:v>Verified — clear</x:v>
      </x:c>
      <x:c r="CO421" s="177" t="n">
        <x:v>46272</x:v>
      </x:c>
      <x:c r="CP421" s="174" t="str">
        <x:v>https://pubmed.ncbi.nlm.nih.gov/39258122/</x:v>
      </x:c>
      <x:c r="CQ421" s="174"/>
      <x:c r="CR421" s="174"/>
      <x:c r="CS421" s="174"/>
      <x:c r="CT421" s="174"/>
      <x:c r="CU421" s="176"/>
      <x:c r="CV421" s="176"/>
      <x:c r="CW421" s="176"/>
      <x:c r="CX421" s="176"/>
      <x:c r="CY421" s="176"/>
      <x:c r="CZ421" s="176"/>
      <x:c r="DA421" s="176"/>
      <x:c r="DB421" s="175" t="str">
        <x:f>IF(L421="","",IF(AND(COUNT(CU421:DA421)=7,OR(CU421=0,CU421=1,CU421=2),OR(CV421=0,CV421=1,CV421=2),OR(CW421=0,CW421=1,CW421=2),OR(CX421=0,CX421=1,CX421=2),OR(CY421=0,CY421=1,CY421=2),OR(CZ421=0,CZ421=1,CZ421=2),OR(DA421=0,DA421=1,DA421=2)),SUM(CU421:DA421),""))</x:f>
      </x:c>
      <x:c r="DC421" s="180" t="str">
        <x:f>IF(DB421="","",ROUND(DB421/14*10,1))</x:f>
      </x:c>
      <x:c r="DD421" s="174" t="str">
        <x:v>Pending</x:v>
      </x:c>
      <x:c r="DE421" s="175" t="str">
        <x:f>IF(L421="","",IF(DC421="","Pending",IF(DD421="Yes","CONDITIONAL — safety override",IF(DC421&gt;=8,"HIGH",IF(DC421&gt;=5,"CONDITIONAL","LOW")))))</x:f>
        <x:v>Pending</x:v>
      </x:c>
      <x:c r="DF421" s="174" t="str">
        <x:v>Pending screening and full-text appraisal; no transferability judgment made at identification.</x:v>
      </x:c>
      <x:c r="DG421" s="174"/>
      <x:c r="DH421" s="174"/>
      <x:c r="DI421" s="174"/>
      <x:c r="DJ421" s="174"/>
      <x:c r="DK421" s="174"/>
      <x:c r="DL421" s="174"/>
      <x:c r="DM421" s="174"/>
      <x:c r="DN421" s="174"/>
      <x:c r="DO421" s="174"/>
      <x:c r="DP421" s="174"/>
      <x:c r="DQ421" s="174"/>
      <x:c r="DR421" s="174"/>
      <x:c r="DS421" s="174"/>
      <x:c r="DT421" s="174"/>
      <x:c r="DU421" s="174"/>
      <x:c r="DV421" s="174"/>
      <x:c r="DW421" s="174"/>
      <x:c r="DX421" s="174"/>
      <x:c r="DY421" s="174"/>
      <x:c r="DZ421" s="174" t="str">
        <x:v>Title/abstract screening alone does not establish effectiveness, causality, methodological quality, transferability to Brazilian public safety or an institutional recommendation.</x:v>
      </x:c>
      <x:c r="EA421" s="174" t="str">
        <x:v>Pending</x:v>
      </x:c>
      <x:c r="EB421" s="175" t="str">
        <x:f>IF(L421="","",IF(EC421="READY","Yes","No / Pending"))</x:f>
        <x:v>No / Pending</x:v>
      </x:c>
      <x:c r="EC421" s="174" t="str">
        <x:f>IF(L421="","",IF(OR(ISNUMBER(SEARCH("Retracted Publication",Q421)),CM421="Retracted",CN421="Retracted",CM421="Expression of Concern",CN421="Expression of Concern",F421="Not used",CG421="Critical",CH421="High",CH421="Critical"),"BLOCKED — integrity or use restriction",IF(AND(CJ421="Yes",CK421="Yes",CL421="Yes"),IF(AND(CM421="Clear",CN421="Verified — clear"),IF(AND(AND(LEN(TRIM(CF421))&gt;0,LEFT(LOWER(TRIM(CF421)),7)&lt;&gt;"pending"),OR(CG421="High",CG421="Moderate"),OR(CH421="Low",CH421="Some concerns",CH421="Not applicable")),IF(AND(DD421="No",OR(DE421="HIGH",DE421="CONDITIONAL"),AND(LEN(TRIM(DF421))&gt;0,LEFT(LOWER(TRIM(DF421)),7)&lt;&gt;"pending")),IF(AND(AND(LEN(TRIM(DT421))&gt;0,LEFT(LOWER(TRIM(DT421)),7)&lt;&gt;"pending"),AND(LEN(TRIM(DU421))&gt;0,LEFT(LOWER(TRIM(DU421)),7)&lt;&gt;"pending"),OR(AND(LEN(TRIM(DV421))&gt;0,LEFT(LOWER(TRIM(DV421)),7)&lt;&gt;"pending"),AND(LEN(TRIM(DW421))&gt;0,LEFT(LOWER(TRIM(DW421)),7)&lt;&gt;"pending")),AND(LEN(TRIM(DX421))&gt;0,LEFT(LOWER(TRIM(DX421)),7)&lt;&gt;"pending")),IF(AND(F421="Claim-ready",OR(EA421="Strong",EA421="Moderate"),AND(LEN(TRIM(G421))&gt;0,LEFT(LOWER(TRIM(G421)),7)&lt;&gt;"pending"),G421&lt;&gt;"No substantive use decision is permitted from identification metadata alone.",AND(LEN(TRIM(DZ421))&gt;0,LEFT(LOWER(TRIM(DZ421)),7)&lt;&gt;"pending"),DZ421&lt;&gt;"Identification metadata alone does not permit any substantive scientific, causal, operational, or institutional claim.",AND(LEN(TRIM(EI421))&gt;0,LEFT(LOWER(TRIM(EI421)),7)&lt;&gt;"pending"),ISNUMBER(EH421),EH421&gt;0),"READY","PENDING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1" s="174" t="str">
        <x:v>Pending</x:v>
      </x:c>
      <x:c r="EE421" s="174"/>
      <x:c r="EF421" s="174" t="str">
        <x:v>Pending</x:v>
      </x:c>
      <x:c r="EG421" s="174" t="str">
        <x:v>Pending</x:v>
      </x:c>
      <x:c r="EH421" s="177"/>
      <x:c r="EI421" s="500"/>
      <x:c r="EJ421" s="174"/>
      <x:c r="EK421" s="174" t="str">
        <x:v>Pending</x:v>
      </x:c>
      <x:c r="EL421" s="177" t="n">
        <x:v>46272</x:v>
      </x:c>
      <x:c r="EM421" s="174" t="str">
        <x:v>Production PubMed record imported and reconciled to Zotero item 57DDJ8BU;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1" s="181" t="n">
        <x:f>IF(L421="","",(IF(N421&lt;&gt;"",1,0)+IF(O421&lt;&gt;"",1,0)+IF(AJ421&lt;&gt;"",1,0)+IF(AU421&lt;&gt;"",1,0)+IF(BE421&lt;&gt;"",1,0)+IF(CF421&lt;&gt;"",1,0)+IF(CJ421="Yes",1,0)+IF(CL421="Yes",1,0)+IF(DE421&lt;&gt;"Pending",1,0)+IF(F421&lt;&gt;"",1,0)+IF(DZ421&lt;&gt;"",1,0)+IF(EI421&lt;&gt;"",1,0))/12)</x:f>
        <x:v>0.5</x:v>
      </x:c>
    </x:row>
    <x:row r="422">
      <x:c r="A422" s="175" t="str">
        <x:v>EV-0419</x:v>
      </x:c>
      <x:c r="B422" s="174" t="str">
        <x:v>Integrity check</x:v>
      </x:c>
      <x:c r="C422" s="175" t="str">
        <x:f>IF(L422="","",IF(LEFT(EC422,7)="BLOCKED","🔴 Do not use for conclusion",IF(EB422="Yes","🟢 Claim-ready","🟡 Caution / context")))</x:f>
        <x:v>🟡 Caution / context</x:v>
      </x:c>
      <x:c r="D422" s="174" t="str">
        <x:f>IF(L422="","",EC422)</x:f>
        <x:v>PENDING — appropriate appraisal</x:v>
      </x:c>
      <x:c r="E422" s="174" t="str">
        <x:v>P3 — Medium</x:v>
      </x:c>
      <x:c r="F422" s="174" t="str">
        <x:v>Pending</x:v>
      </x:c>
      <x:c r="G422" s="174" t="str">
        <x:v>Title/abstract identify an explicit tactical/public-safety context and readiness domain; retain for full-text assessment.</x:v>
      </x:c>
      <x:c r="H422" s="174" t="str">
        <x:v>Obtain and review lawful full text; confirm human adjudication; then select a design-specific appraisal instrument.</x:v>
      </x:c>
      <x:c r="I422" s="174"/>
      <x:c r="J422" s="174" t="str">
        <x:v>A — Core</x:v>
      </x:c>
      <x:c r="K422" s="174" t="str">
        <x:v>IDENTIFIED</x:v>
      </x:c>
      <x:c r="L422" s="174" t="str">
        <x:v>A Review of Force Health Protection Aspects of Lyme Disease in the U.S. Military.</x:v>
      </x:c>
      <x:c r="M422" s="174"/>
      <x:c r="N422" s="174" t="str">
        <x:v>Melanson, Vanessa R; Bateman, Stacey L; Hering, Kalei; Weiss, Thomas J; Reilly, James L; Davis, Keeley T; Gramlich, Victoria A; Jankovich, Alexis; Daffin, McKenzie; Hershfield, Jeremy R; Barnhill, Jason C</x:v>
      </x:c>
      <x:c r="O422" s="176" t="n">
        <x:v>2025</x:v>
      </x:c>
      <x:c r="P422" s="174" t="str">
        <x:v>Military medicine</x:v>
      </x:c>
      <x:c r="Q422" s="174" t="str">
        <x:v>Journal Article; Review</x:v>
      </x:c>
      <x:c r="R422" s="174" t="str">
        <x:v>Unclear</x:v>
      </x:c>
      <x:c r="S422" s="174" t="str">
        <x:v>Unknown</x:v>
      </x:c>
      <x:c r="T422" s="174" t="str">
        <x:v>eng</x:v>
      </x:c>
      <x:c r="U422" s="174" t="str">
        <x:v>https://pubmed.ncbi.nlm.nih.gov/39255240/</x:v>
      </x:c>
      <x:c r="V422" s="174" t="str">
        <x:v>10.1093/milmed/usae415</x:v>
      </x:c>
      <x:c r="W422" s="175" t="str">
        <x:f>IF(V422="","",LOWER(SUBSTITUTE(SUBSTITUTE(SUBSTITUTE(SUBSTITUTE(TRIM(V422),"https://doi.org/",""),"http://doi.org/",""),"https://dx.doi.org/",""),"doi:","")))</x:f>
        <x:v>10.1093/milmed/usae415</x:v>
      </x:c>
      <x:c r="X422" s="174" t="str">
        <x:v>39255240</x:v>
      </x:c>
      <x:c r="Y422" s="174" t="str"/>
      <x:c r="Z422" s="174"/>
      <x:c r="AA422" s="174" t="str">
        <x:v>PubMed/MEDLINE</x:v>
      </x:c>
      <x:c r="AB422" s="174" t="str">
        <x:v>PUBMED-A-v1.0-2026-08-28</x:v>
      </x:c>
      <x:c r="AC422" s="174" t="str">
        <x:v>SP-PUBMED-A-20260828</x:v>
      </x:c>
      <x:c r="AD422" s="177" t="n">
        <x:v>46262</x:v>
      </x:c>
      <x:c r="AE422" s="177" t="n">
        <x:v>46272</x:v>
      </x:c>
      <x:c r="AF422" s="174" t="str">
        <x:v>Z8SVXJBI</x:v>
      </x:c>
      <x:c r="AG422" s="174"/>
      <x:c r="AH422" s="174" t="str">
        <x:v>Tactical Athlete → Operational Readiness Brazil</x:v>
      </x:c>
      <x:c r="AI422" s="174" t="str">
        <x:v>evidence-family:A</x:v>
      </x:c>
      <x:c r="AJ422" s="174"/>
      <x:c r="AK422" s="175" t="str">
        <x:f>IF(AJ422="","",IF(OR(LOWER(AJ422)="brazil",LOWER(AJ422)="brasil"),"Yes","No"))</x:f>
      </x:c>
      <x:c r="AL422" s="174"/>
      <x:c r="AM422" s="174"/>
      <x:c r="AN422" s="174"/>
      <x:c r="AO422" s="178"/>
      <x:c r="AP422" s="174"/>
      <x:c r="AQ422" s="174"/>
      <x:c r="AR422" s="174"/>
      <x:c r="AS422" s="174"/>
      <x:c r="AT422" s="174"/>
      <x:c r="AU422" s="174"/>
      <x:c r="AV422" s="174"/>
      <x:c r="AW422" s="174"/>
      <x:c r="AX422" s="174"/>
      <x:c r="AY422" s="174"/>
      <x:c r="AZ422" s="174"/>
      <x:c r="BA422" s="174"/>
      <x:c r="BB422" s="174"/>
      <x:c r="BC422" s="174"/>
      <x:c r="BD422" s="174"/>
      <x:c r="BE422" s="174"/>
      <x:c r="BF422" s="174"/>
      <x:c r="BG422" s="174"/>
      <x:c r="BH422" s="174"/>
      <x:c r="BI422" s="174"/>
      <x:c r="BJ422" s="174"/>
      <x:c r="BK422" s="174"/>
      <x:c r="BL422" s="174"/>
      <x:c r="BM422" s="174"/>
      <x:c r="BN422" s="174"/>
      <x:c r="BO422" s="174"/>
      <x:c r="BP422" s="174"/>
      <x:c r="BQ422" s="174"/>
      <x:c r="BR422" s="174"/>
      <x:c r="BS422" s="174"/>
      <x:c r="BT422" s="174"/>
      <x:c r="BU422" s="174"/>
      <x:c r="BV422" s="174"/>
      <x:c r="BW422" s="174"/>
      <x:c r="BX422" s="174"/>
      <x:c r="BY422" s="174"/>
      <x:c r="BZ422" s="174"/>
      <x:c r="CA422" s="174"/>
      <x:c r="CB422" s="174"/>
      <x:c r="CC422" s="174"/>
      <x:c r="CD422" s="174"/>
      <x:c r="CE422" s="174"/>
      <x:c r="CF422" s="174"/>
      <x:c r="CG422" s="174"/>
      <x:c r="CH422" s="174"/>
      <x:c r="CI422" s="179"/>
      <x:c r="CJ422" s="174" t="str">
        <x:v>Yes</x:v>
      </x:c>
      <x:c r="CK422" s="174" t="str">
        <x:v>Yes</x:v>
      </x:c>
      <x:c r="CL422" s="174" t="str">
        <x:v>Yes</x:v>
      </x:c>
      <x:c r="CM422" s="174" t="str">
        <x:v>Clear</x:v>
      </x:c>
      <x:c r="CN422" s="174" t="str">
        <x:v>Verified — clear</x:v>
      </x:c>
      <x:c r="CO422" s="177" t="n">
        <x:v>46272</x:v>
      </x:c>
      <x:c r="CP422" s="174" t="str">
        <x:v>https://pubmed.ncbi.nlm.nih.gov/39255240/</x:v>
      </x:c>
      <x:c r="CQ422" s="174"/>
      <x:c r="CR422" s="174"/>
      <x:c r="CS422" s="174"/>
      <x:c r="CT422" s="174"/>
      <x:c r="CU422" s="176"/>
      <x:c r="CV422" s="176"/>
      <x:c r="CW422" s="176"/>
      <x:c r="CX422" s="176"/>
      <x:c r="CY422" s="176"/>
      <x:c r="CZ422" s="176"/>
      <x:c r="DA422" s="176"/>
      <x:c r="DB422" s="175" t="str">
        <x:f>IF(L422="","",IF(AND(COUNT(CU422:DA422)=7,OR(CU422=0,CU422=1,CU422=2),OR(CV422=0,CV422=1,CV422=2),OR(CW422=0,CW422=1,CW422=2),OR(CX422=0,CX422=1,CX422=2),OR(CY422=0,CY422=1,CY422=2),OR(CZ422=0,CZ422=1,CZ422=2),OR(DA422=0,DA422=1,DA422=2)),SUM(CU422:DA422),""))</x:f>
      </x:c>
      <x:c r="DC422" s="180" t="str">
        <x:f>IF(DB422="","",ROUND(DB422/14*10,1))</x:f>
      </x:c>
      <x:c r="DD422" s="174" t="str">
        <x:v>Pending</x:v>
      </x:c>
      <x:c r="DE422" s="175" t="str">
        <x:f>IF(L422="","",IF(DC422="","Pending",IF(DD422="Yes","CONDITIONAL — safety override",IF(DC422&gt;=8,"HIGH",IF(DC422&gt;=5,"CONDITIONAL","LOW")))))</x:f>
        <x:v>Pending</x:v>
      </x:c>
      <x:c r="DF422" s="174" t="str">
        <x:v>Pending screening and full-text appraisal; no transferability judgment made at identification.</x:v>
      </x:c>
      <x:c r="DG422" s="174"/>
      <x:c r="DH422" s="174"/>
      <x:c r="DI422" s="174"/>
      <x:c r="DJ422" s="174"/>
      <x:c r="DK422" s="174"/>
      <x:c r="DL422" s="174"/>
      <x:c r="DM422" s="174"/>
      <x:c r="DN422" s="174"/>
      <x:c r="DO422" s="174"/>
      <x:c r="DP422" s="174"/>
      <x:c r="DQ422" s="174"/>
      <x:c r="DR422" s="174"/>
      <x:c r="DS422" s="174"/>
      <x:c r="DT422" s="174"/>
      <x:c r="DU422" s="174"/>
      <x:c r="DV422" s="174"/>
      <x:c r="DW422" s="174"/>
      <x:c r="DX422" s="174"/>
      <x:c r="DY422" s="174"/>
      <x:c r="DZ422" s="174" t="str">
        <x:v>Title/abstract screening alone does not establish effectiveness, causality, methodological quality, transferability to Brazilian public safety or an institutional recommendation.</x:v>
      </x:c>
      <x:c r="EA422" s="174" t="str">
        <x:v>Pending</x:v>
      </x:c>
      <x:c r="EB422" s="175" t="str">
        <x:f>IF(L422="","",IF(EC422="READY","Yes","No / Pending"))</x:f>
        <x:v>No / Pending</x:v>
      </x:c>
      <x:c r="EC422" s="174" t="str">
        <x:f>IF(L422="","",IF(OR(ISNUMBER(SEARCH("Retracted Publication",Q422)),CM422="Retracted",CN422="Retracted",CM422="Expression of Concern",CN422="Expression of Concern",F422="Not used",CG422="Critical",CH422="High",CH422="Critical"),"BLOCKED — integrity or use restriction",IF(AND(CJ422="Yes",CK422="Yes",CL422="Yes"),IF(AND(CM422="Clear",CN422="Verified — clear"),IF(AND(AND(LEN(TRIM(CF422))&gt;0,LEFT(LOWER(TRIM(CF422)),7)&lt;&gt;"pending"),OR(CG422="High",CG422="Moderate"),OR(CH422="Low",CH422="Some concerns",CH422="Not applicable")),IF(AND(DD422="No",OR(DE422="HIGH",DE422="CONDITIONAL"),AND(LEN(TRIM(DF422))&gt;0,LEFT(LOWER(TRIM(DF422)),7)&lt;&gt;"pending")),IF(AND(AND(LEN(TRIM(DT422))&gt;0,LEFT(LOWER(TRIM(DT422)),7)&lt;&gt;"pending"),AND(LEN(TRIM(DU422))&gt;0,LEFT(LOWER(TRIM(DU422)),7)&lt;&gt;"pending"),OR(AND(LEN(TRIM(DV422))&gt;0,LEFT(LOWER(TRIM(DV422)),7)&lt;&gt;"pending"),AND(LEN(TRIM(DW422))&gt;0,LEFT(LOWER(TRIM(DW422)),7)&lt;&gt;"pending")),AND(LEN(TRIM(DX422))&gt;0,LEFT(LOWER(TRIM(DX422)),7)&lt;&gt;"pending")),IF(AND(F422="Claim-ready",OR(EA422="Strong",EA422="Moderate"),AND(LEN(TRIM(G422))&gt;0,LEFT(LOWER(TRIM(G422)),7)&lt;&gt;"pending"),G422&lt;&gt;"No substantive use decision is permitted from identification metadata alone.",AND(LEN(TRIM(DZ422))&gt;0,LEFT(LOWER(TRIM(DZ422)),7)&lt;&gt;"pending"),DZ422&lt;&gt;"Identification metadata alone does not permit any substantive scientific, causal, operational, or institutional claim.",AND(LEN(TRIM(EI422))&gt;0,LEFT(LOWER(TRIM(EI422)),7)&lt;&gt;"pending"),ISNUMBER(EH422),EH422&gt;0),"READY","PENDING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2" s="174" t="str">
        <x:v>Pending</x:v>
      </x:c>
      <x:c r="EE422" s="174"/>
      <x:c r="EF422" s="174" t="str">
        <x:v>Pending</x:v>
      </x:c>
      <x:c r="EG422" s="174" t="str">
        <x:v>Pending</x:v>
      </x:c>
      <x:c r="EH422" s="177"/>
      <x:c r="EI422" s="500"/>
      <x:c r="EJ422" s="174"/>
      <x:c r="EK422" s="174" t="str">
        <x:v>Pending</x:v>
      </x:c>
      <x:c r="EL422" s="177" t="n">
        <x:v>46272</x:v>
      </x:c>
      <x:c r="EM422" s="174" t="str">
        <x:v>Production PubMed record imported and reconciled to Zotero item Z8SVXJBI;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2" s="181" t="n">
        <x:f>IF(L422="","",(IF(N422&lt;&gt;"",1,0)+IF(O422&lt;&gt;"",1,0)+IF(AJ422&lt;&gt;"",1,0)+IF(AU422&lt;&gt;"",1,0)+IF(BE422&lt;&gt;"",1,0)+IF(CF422&lt;&gt;"",1,0)+IF(CJ422="Yes",1,0)+IF(CL422="Yes",1,0)+IF(DE422&lt;&gt;"Pending",1,0)+IF(F422&lt;&gt;"",1,0)+IF(DZ422&lt;&gt;"",1,0)+IF(EI422&lt;&gt;"",1,0))/12)</x:f>
        <x:v>0.5</x:v>
      </x:c>
    </x:row>
    <x:row r="423">
      <x:c r="A423" s="175" t="str">
        <x:v>EV-0420</x:v>
      </x:c>
      <x:c r="B423" s="174" t="str">
        <x:v>Integrity check</x:v>
      </x:c>
      <x:c r="C423" s="175" t="str">
        <x:f>IF(L423="","",IF(LEFT(EC423,7)="BLOCKED","🔴 Do not use for conclusion",IF(EB423="Yes","🟢 Claim-ready","🟡 Caution / context")))</x:f>
        <x:v>🟡 Caution / context</x:v>
      </x:c>
      <x:c r="D423" s="174" t="str">
        <x:f>IF(L423="","",EC423)</x:f>
        <x:v>PENDING — appropriate appraisal</x:v>
      </x:c>
      <x:c r="E423" s="174" t="str">
        <x:v>P3 — Medium</x:v>
      </x:c>
      <x:c r="F423" s="174" t="str">
        <x:v>Pending</x:v>
      </x:c>
      <x:c r="G423" s="174" t="str">
        <x:v>Title/abstract identify an explicit tactical/public-safety context and readiness domain; retain for full-text assessment.</x:v>
      </x:c>
      <x:c r="H423" s="174" t="str">
        <x:v>Obtain and review lawful full text; confirm human adjudication; then select a design-specific appraisal instrument.</x:v>
      </x:c>
      <x:c r="I423" s="174"/>
      <x:c r="J423" s="174" t="str">
        <x:v>A — Core</x:v>
      </x:c>
      <x:c r="K423" s="174" t="str">
        <x:v>IDENTIFIED</x:v>
      </x:c>
      <x:c r="L423" s="174" t="str">
        <x:v>Burden and Risk Factors of Cervical Spine Conditions in Military Aircrew From 1997 to 2015: A Retrospective Cohort Study.</x:v>
      </x:c>
      <x:c r="M423" s="174"/>
      <x:c r="N423" s="174" t="str">
        <x:v>Lang, Richard W; Porensky, Paul; Fraser, John J</x:v>
      </x:c>
      <x:c r="O423" s="176" t="n">
        <x:v>2025</x:v>
      </x:c>
      <x:c r="P423" s="174" t="str">
        <x:v>Military medicine</x:v>
      </x:c>
      <x:c r="Q423" s="174" t="str">
        <x:v>Journal Article; Research Support, Non-U.S. Gov't</x:v>
      </x:c>
      <x:c r="R423" s="174" t="str">
        <x:v>Unclear</x:v>
      </x:c>
      <x:c r="S423" s="174" t="str">
        <x:v>Unknown</x:v>
      </x:c>
      <x:c r="T423" s="174" t="str">
        <x:v>eng</x:v>
      </x:c>
      <x:c r="U423" s="174" t="str">
        <x:v>https://pubmed.ncbi.nlm.nih.gov/39255238/</x:v>
      </x:c>
      <x:c r="V423" s="174" t="str">
        <x:v>10.1093/milmed/usae423</x:v>
      </x:c>
      <x:c r="W423" s="175" t="str">
        <x:f>IF(V423="","",LOWER(SUBSTITUTE(SUBSTITUTE(SUBSTITUTE(SUBSTITUTE(TRIM(V423),"https://doi.org/",""),"http://doi.org/",""),"https://dx.doi.org/",""),"doi:","")))</x:f>
        <x:v>10.1093/milmed/usae423</x:v>
      </x:c>
      <x:c r="X423" s="174" t="str">
        <x:v>39255238</x:v>
      </x:c>
      <x:c r="Y423" s="174" t="str"/>
      <x:c r="Z423" s="174"/>
      <x:c r="AA423" s="174" t="str">
        <x:v>PubMed/MEDLINE</x:v>
      </x:c>
      <x:c r="AB423" s="174" t="str">
        <x:v>PUBMED-A-v1.0-2026-08-28</x:v>
      </x:c>
      <x:c r="AC423" s="174" t="str">
        <x:v>SP-PUBMED-A-20260828</x:v>
      </x:c>
      <x:c r="AD423" s="177" t="n">
        <x:v>46262</x:v>
      </x:c>
      <x:c r="AE423" s="177" t="n">
        <x:v>46272</x:v>
      </x:c>
      <x:c r="AF423" s="174" t="str">
        <x:v>5YUCFG8B</x:v>
      </x:c>
      <x:c r="AG423" s="174"/>
      <x:c r="AH423" s="174" t="str">
        <x:v>Tactical Athlete → Operational Readiness Brazil</x:v>
      </x:c>
      <x:c r="AI423" s="174" t="str">
        <x:v>evidence-family:A</x:v>
      </x:c>
      <x:c r="AJ423" s="174"/>
      <x:c r="AK423" s="175" t="str">
        <x:f>IF(AJ423="","",IF(OR(LOWER(AJ423)="brazil",LOWER(AJ423)="brasil"),"Yes","No"))</x:f>
      </x:c>
      <x:c r="AL423" s="174"/>
      <x:c r="AM423" s="174"/>
      <x:c r="AN423" s="174"/>
      <x:c r="AO423" s="178"/>
      <x:c r="AP423" s="174"/>
      <x:c r="AQ423" s="174"/>
      <x:c r="AR423" s="174"/>
      <x:c r="AS423" s="174"/>
      <x:c r="AT423" s="174"/>
      <x:c r="AU423" s="174"/>
      <x:c r="AV423" s="174"/>
      <x:c r="AW423" s="174"/>
      <x:c r="AX423" s="174"/>
      <x:c r="AY423" s="174"/>
      <x:c r="AZ423" s="174"/>
      <x:c r="BA423" s="174"/>
      <x:c r="BB423" s="174"/>
      <x:c r="BC423" s="174"/>
      <x:c r="BD423" s="174"/>
      <x:c r="BE423" s="174"/>
      <x:c r="BF423" s="174"/>
      <x:c r="BG423" s="174"/>
      <x:c r="BH423" s="174"/>
      <x:c r="BI423" s="174"/>
      <x:c r="BJ423" s="174"/>
      <x:c r="BK423" s="174"/>
      <x:c r="BL423" s="174"/>
      <x:c r="BM423" s="174"/>
      <x:c r="BN423" s="174"/>
      <x:c r="BO423" s="174"/>
      <x:c r="BP423" s="174"/>
      <x:c r="BQ423" s="174"/>
      <x:c r="BR423" s="174"/>
      <x:c r="BS423" s="174"/>
      <x:c r="BT423" s="174"/>
      <x:c r="BU423" s="174"/>
      <x:c r="BV423" s="174"/>
      <x:c r="BW423" s="174"/>
      <x:c r="BX423" s="174"/>
      <x:c r="BY423" s="174"/>
      <x:c r="BZ423" s="174"/>
      <x:c r="CA423" s="174"/>
      <x:c r="CB423" s="174"/>
      <x:c r="CC423" s="174"/>
      <x:c r="CD423" s="174"/>
      <x:c r="CE423" s="174"/>
      <x:c r="CF423" s="174"/>
      <x:c r="CG423" s="174"/>
      <x:c r="CH423" s="174"/>
      <x:c r="CI423" s="179"/>
      <x:c r="CJ423" s="174" t="str">
        <x:v>Yes</x:v>
      </x:c>
      <x:c r="CK423" s="174" t="str">
        <x:v>Yes</x:v>
      </x:c>
      <x:c r="CL423" s="174" t="str">
        <x:v>Yes</x:v>
      </x:c>
      <x:c r="CM423" s="174" t="str">
        <x:v>Clear</x:v>
      </x:c>
      <x:c r="CN423" s="174" t="str">
        <x:v>Verified — clear</x:v>
      </x:c>
      <x:c r="CO423" s="177" t="n">
        <x:v>46272</x:v>
      </x:c>
      <x:c r="CP423" s="174" t="str">
        <x:v>https://pubmed.ncbi.nlm.nih.gov/39255238/</x:v>
      </x:c>
      <x:c r="CQ423" s="174"/>
      <x:c r="CR423" s="174"/>
      <x:c r="CS423" s="174"/>
      <x:c r="CT423" s="174"/>
      <x:c r="CU423" s="176"/>
      <x:c r="CV423" s="176"/>
      <x:c r="CW423" s="176"/>
      <x:c r="CX423" s="176"/>
      <x:c r="CY423" s="176"/>
      <x:c r="CZ423" s="176"/>
      <x:c r="DA423" s="176"/>
      <x:c r="DB423" s="175" t="str">
        <x:f>IF(L423="","",IF(AND(COUNT(CU423:DA423)=7,OR(CU423=0,CU423=1,CU423=2),OR(CV423=0,CV423=1,CV423=2),OR(CW423=0,CW423=1,CW423=2),OR(CX423=0,CX423=1,CX423=2),OR(CY423=0,CY423=1,CY423=2),OR(CZ423=0,CZ423=1,CZ423=2),OR(DA423=0,DA423=1,DA423=2)),SUM(CU423:DA423),""))</x:f>
      </x:c>
      <x:c r="DC423" s="180" t="str">
        <x:f>IF(DB423="","",ROUND(DB423/14*10,1))</x:f>
      </x:c>
      <x:c r="DD423" s="174" t="str">
        <x:v>Pending</x:v>
      </x:c>
      <x:c r="DE423" s="175" t="str">
        <x:f>IF(L423="","",IF(DC423="","Pending",IF(DD423="Yes","CONDITIONAL — safety override",IF(DC423&gt;=8,"HIGH",IF(DC423&gt;=5,"CONDITIONAL","LOW")))))</x:f>
        <x:v>Pending</x:v>
      </x:c>
      <x:c r="DF423" s="174" t="str">
        <x:v>Pending screening and full-text appraisal; no transferability judgment made at identification.</x:v>
      </x:c>
      <x:c r="DG423" s="174"/>
      <x:c r="DH423" s="174"/>
      <x:c r="DI423" s="174"/>
      <x:c r="DJ423" s="174"/>
      <x:c r="DK423" s="174"/>
      <x:c r="DL423" s="174"/>
      <x:c r="DM423" s="174"/>
      <x:c r="DN423" s="174"/>
      <x:c r="DO423" s="174"/>
      <x:c r="DP423" s="174"/>
      <x:c r="DQ423" s="174"/>
      <x:c r="DR423" s="174"/>
      <x:c r="DS423" s="174"/>
      <x:c r="DT423" s="174"/>
      <x:c r="DU423" s="174"/>
      <x:c r="DV423" s="174"/>
      <x:c r="DW423" s="174"/>
      <x:c r="DX423" s="174"/>
      <x:c r="DY423" s="174"/>
      <x:c r="DZ423" s="174" t="str">
        <x:v>Title/abstract screening alone does not establish effectiveness, causality, methodological quality, transferability to Brazilian public safety or an institutional recommendation.</x:v>
      </x:c>
      <x:c r="EA423" s="174" t="str">
        <x:v>Pending</x:v>
      </x:c>
      <x:c r="EB423" s="175" t="str">
        <x:f>IF(L423="","",IF(EC423="READY","Yes","No / Pending"))</x:f>
        <x:v>No / Pending</x:v>
      </x:c>
      <x:c r="EC423" s="174" t="str">
        <x:f>IF(L423="","",IF(OR(ISNUMBER(SEARCH("Retracted Publication",Q423)),CM423="Retracted",CN423="Retracted",CM423="Expression of Concern",CN423="Expression of Concern",F423="Not used",CG423="Critical",CH423="High",CH423="Critical"),"BLOCKED — integrity or use restriction",IF(AND(CJ423="Yes",CK423="Yes",CL423="Yes"),IF(AND(CM423="Clear",CN423="Verified — clear"),IF(AND(AND(LEN(TRIM(CF423))&gt;0,LEFT(LOWER(TRIM(CF423)),7)&lt;&gt;"pending"),OR(CG423="High",CG423="Moderate"),OR(CH423="Low",CH423="Some concerns",CH423="Not applicable")),IF(AND(DD423="No",OR(DE423="HIGH",DE423="CONDITIONAL"),AND(LEN(TRIM(DF423))&gt;0,LEFT(LOWER(TRIM(DF423)),7)&lt;&gt;"pending")),IF(AND(AND(LEN(TRIM(DT423))&gt;0,LEFT(LOWER(TRIM(DT423)),7)&lt;&gt;"pending"),AND(LEN(TRIM(DU423))&gt;0,LEFT(LOWER(TRIM(DU423)),7)&lt;&gt;"pending"),OR(AND(LEN(TRIM(DV423))&gt;0,LEFT(LOWER(TRIM(DV423)),7)&lt;&gt;"pending"),AND(LEN(TRIM(DW423))&gt;0,LEFT(LOWER(TRIM(DW423)),7)&lt;&gt;"pending")),AND(LEN(TRIM(DX423))&gt;0,LEFT(LOWER(TRIM(DX423)),7)&lt;&gt;"pending")),IF(AND(F423="Claim-ready",OR(EA423="Strong",EA423="Moderate"),AND(LEN(TRIM(G423))&gt;0,LEFT(LOWER(TRIM(G423)),7)&lt;&gt;"pending"),G423&lt;&gt;"No substantive use decision is permitted from identification metadata alone.",AND(LEN(TRIM(DZ423))&gt;0,LEFT(LOWER(TRIM(DZ423)),7)&lt;&gt;"pending"),DZ423&lt;&gt;"Identification metadata alone does not permit any substantive scientific, causal, operational, or institutional claim.",AND(LEN(TRIM(EI423))&gt;0,LEFT(LOWER(TRIM(EI423)),7)&lt;&gt;"pending"),ISNUMBER(EH423),EH423&gt;0),"READY","PENDING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3" s="174" t="str">
        <x:v>Pending</x:v>
      </x:c>
      <x:c r="EE423" s="174"/>
      <x:c r="EF423" s="174" t="str">
        <x:v>Pending</x:v>
      </x:c>
      <x:c r="EG423" s="174" t="str">
        <x:v>Pending</x:v>
      </x:c>
      <x:c r="EH423" s="177"/>
      <x:c r="EI423" s="500"/>
      <x:c r="EJ423" s="174"/>
      <x:c r="EK423" s="174" t="str">
        <x:v>Pending</x:v>
      </x:c>
      <x:c r="EL423" s="177" t="n">
        <x:v>46272</x:v>
      </x:c>
      <x:c r="EM423" s="174" t="str">
        <x:v>Production PubMed record imported and reconciled to Zotero item 5YUCFG8B;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3" s="181" t="n">
        <x:f>IF(L423="","",(IF(N423&lt;&gt;"",1,0)+IF(O423&lt;&gt;"",1,0)+IF(AJ423&lt;&gt;"",1,0)+IF(AU423&lt;&gt;"",1,0)+IF(BE423&lt;&gt;"",1,0)+IF(CF423&lt;&gt;"",1,0)+IF(CJ423="Yes",1,0)+IF(CL423="Yes",1,0)+IF(DE423&lt;&gt;"Pending",1,0)+IF(F423&lt;&gt;"",1,0)+IF(DZ423&lt;&gt;"",1,0)+IF(EI423&lt;&gt;"",1,0))/12)</x:f>
        <x:v>0.5</x:v>
      </x:c>
    </x:row>
    <x:row r="424">
      <x:c r="A424" s="175" t="str">
        <x:v>EV-0421</x:v>
      </x:c>
      <x:c r="B424" s="174" t="str">
        <x:v>Integrity check</x:v>
      </x:c>
      <x:c r="C424" s="175" t="str">
        <x:f>IF(L424="","",IF(LEFT(EC424,7)="BLOCKED","🔴 Do not use for conclusion",IF(EB424="Yes","🟢 Claim-ready","🟡 Caution / context")))</x:f>
        <x:v>🟡 Caution / context</x:v>
      </x:c>
      <x:c r="D424" s="174" t="str">
        <x:f>IF(L424="","",EC424)</x:f>
        <x:v>PENDING — appropriate appraisal</x:v>
      </x:c>
      <x:c r="E424" s="174" t="str">
        <x:v>P3 — Medium</x:v>
      </x:c>
      <x:c r="F424" s="174" t="str">
        <x:v>Pending</x:v>
      </x:c>
      <x:c r="G424" s="174" t="str">
        <x:v>Title/abstract identify an explicit tactical/public-safety context and readiness domain; retain for full-text assessment.</x:v>
      </x:c>
      <x:c r="H424" s="174" t="str">
        <x:v>Obtain and review lawful full text; confirm human adjudication; then select a design-specific appraisal instrument.</x:v>
      </x:c>
      <x:c r="I424" s="174"/>
      <x:c r="J424" s="174" t="str">
        <x:v>A — Core</x:v>
      </x:c>
      <x:c r="K424" s="174" t="str">
        <x:v>IDENTIFIED</x:v>
      </x:c>
      <x:c r="L424" s="174" t="str">
        <x:v>The Impact of Load Mass and Distribution on Heart Rate, Perceived Exertion, and Accelerometer Measured Physical Activity During Running.</x:v>
      </x:c>
      <x:c r="M424" s="174"/>
      <x:c r="N424" s="174" t="str">
        <x:v>Hagstrom, Sean; Conger, Scott A; Steeves, Jeremy A</x:v>
      </x:c>
      <x:c r="O424" s="176" t="n">
        <x:v>2024</x:v>
      </x:c>
      <x:c r="P424" s="174" t="str">
        <x:v>International journal of exercise science</x:v>
      </x:c>
      <x:c r="Q424" s="174" t="str">
        <x:v>Journal Article</x:v>
      </x:c>
      <x:c r="R424" s="174" t="str">
        <x:v>Unclear</x:v>
      </x:c>
      <x:c r="S424" s="174" t="str">
        <x:v>Unknown</x:v>
      </x:c>
      <x:c r="T424" s="174" t="str">
        <x:v>eng</x:v>
      </x:c>
      <x:c r="U424" s="174" t="str">
        <x:v>https://pubmed.ncbi.nlm.nih.gov/39253054/</x:v>
      </x:c>
      <x:c r="V424" s="174" t="str">
        <x:v>10.70252/cvkt2704</x:v>
      </x:c>
      <x:c r="W424" s="175" t="str">
        <x:f>IF(V424="","",LOWER(SUBSTITUTE(SUBSTITUTE(SUBSTITUTE(SUBSTITUTE(TRIM(V424),"https://doi.org/",""),"http://doi.org/",""),"https://dx.doi.org/",""),"doi:","")))</x:f>
        <x:v>10.70252/cvkt2704</x:v>
      </x:c>
      <x:c r="X424" s="174" t="str">
        <x:v>39253054</x:v>
      </x:c>
      <x:c r="Y424" s="174" t="str">
        <x:v>PMC11382777</x:v>
      </x:c>
      <x:c r="Z424" s="174"/>
      <x:c r="AA424" s="174" t="str">
        <x:v>PubMed/MEDLINE</x:v>
      </x:c>
      <x:c r="AB424" s="174" t="str">
        <x:v>PUBMED-A-v1.0-2026-08-28</x:v>
      </x:c>
      <x:c r="AC424" s="174" t="str">
        <x:v>SP-PUBMED-A-20260828</x:v>
      </x:c>
      <x:c r="AD424" s="177" t="n">
        <x:v>46262</x:v>
      </x:c>
      <x:c r="AE424" s="177" t="n">
        <x:v>46272</x:v>
      </x:c>
      <x:c r="AF424" s="174" t="str">
        <x:v>EXULQPUF</x:v>
      </x:c>
      <x:c r="AG424" s="174"/>
      <x:c r="AH424" s="174" t="str">
        <x:v>Tactical Athlete → Operational Readiness Brazil</x:v>
      </x:c>
      <x:c r="AI424" s="174" t="str">
        <x:v>evidence-family:A</x:v>
      </x:c>
      <x:c r="AJ424" s="174"/>
      <x:c r="AK424" s="175" t="str">
        <x:f>IF(AJ424="","",IF(OR(LOWER(AJ424)="brazil",LOWER(AJ424)="brasil"),"Yes","No"))</x:f>
      </x:c>
      <x:c r="AL424" s="174"/>
      <x:c r="AM424" s="174"/>
      <x:c r="AN424" s="174"/>
      <x:c r="AO424" s="178"/>
      <x:c r="AP424" s="174"/>
      <x:c r="AQ424" s="174"/>
      <x:c r="AR424" s="174"/>
      <x:c r="AS424" s="174"/>
      <x:c r="AT424" s="174"/>
      <x:c r="AU424" s="174"/>
      <x:c r="AV424" s="174"/>
      <x:c r="AW424" s="174"/>
      <x:c r="AX424" s="174"/>
      <x:c r="AY424" s="174"/>
      <x:c r="AZ424" s="174"/>
      <x:c r="BA424" s="174"/>
      <x:c r="BB424" s="174"/>
      <x:c r="BC424" s="174"/>
      <x:c r="BD424" s="174"/>
      <x:c r="BE424" s="174"/>
      <x:c r="BF424" s="174"/>
      <x:c r="BG424" s="174"/>
      <x:c r="BH424" s="174"/>
      <x:c r="BI424" s="174"/>
      <x:c r="BJ424" s="174"/>
      <x:c r="BK424" s="174"/>
      <x:c r="BL424" s="174"/>
      <x:c r="BM424" s="174"/>
      <x:c r="BN424" s="174"/>
      <x:c r="BO424" s="174"/>
      <x:c r="BP424" s="174"/>
      <x:c r="BQ424" s="174"/>
      <x:c r="BR424" s="174"/>
      <x:c r="BS424" s="174"/>
      <x:c r="BT424" s="174"/>
      <x:c r="BU424" s="174"/>
      <x:c r="BV424" s="174"/>
      <x:c r="BW424" s="174"/>
      <x:c r="BX424" s="174"/>
      <x:c r="BY424" s="174"/>
      <x:c r="BZ424" s="174"/>
      <x:c r="CA424" s="174"/>
      <x:c r="CB424" s="174"/>
      <x:c r="CC424" s="174"/>
      <x:c r="CD424" s="174"/>
      <x:c r="CE424" s="174"/>
      <x:c r="CF424" s="174"/>
      <x:c r="CG424" s="174"/>
      <x:c r="CH424" s="174"/>
      <x:c r="CI424" s="179"/>
      <x:c r="CJ424" s="174" t="str">
        <x:v>Yes</x:v>
      </x:c>
      <x:c r="CK424" s="174" t="str">
        <x:v>Yes</x:v>
      </x:c>
      <x:c r="CL424" s="174" t="str">
        <x:v>Yes</x:v>
      </x:c>
      <x:c r="CM424" s="174" t="str">
        <x:v>Clear</x:v>
      </x:c>
      <x:c r="CN424" s="174" t="str">
        <x:v>Verified — clear</x:v>
      </x:c>
      <x:c r="CO424" s="177" t="n">
        <x:v>46272</x:v>
      </x:c>
      <x:c r="CP424" s="174" t="str">
        <x:v>https://pubmed.ncbi.nlm.nih.gov/39253054/</x:v>
      </x:c>
      <x:c r="CQ424" s="174"/>
      <x:c r="CR424" s="174"/>
      <x:c r="CS424" s="174"/>
      <x:c r="CT424" s="174"/>
      <x:c r="CU424" s="176"/>
      <x:c r="CV424" s="176"/>
      <x:c r="CW424" s="176"/>
      <x:c r="CX424" s="176"/>
      <x:c r="CY424" s="176"/>
      <x:c r="CZ424" s="176"/>
      <x:c r="DA424" s="176"/>
      <x:c r="DB424" s="175" t="str">
        <x:f>IF(L424="","",IF(AND(COUNT(CU424:DA424)=7,OR(CU424=0,CU424=1,CU424=2),OR(CV424=0,CV424=1,CV424=2),OR(CW424=0,CW424=1,CW424=2),OR(CX424=0,CX424=1,CX424=2),OR(CY424=0,CY424=1,CY424=2),OR(CZ424=0,CZ424=1,CZ424=2),OR(DA424=0,DA424=1,DA424=2)),SUM(CU424:DA424),""))</x:f>
      </x:c>
      <x:c r="DC424" s="180" t="str">
        <x:f>IF(DB424="","",ROUND(DB424/14*10,1))</x:f>
      </x:c>
      <x:c r="DD424" s="174" t="str">
        <x:v>Pending</x:v>
      </x:c>
      <x:c r="DE424" s="175" t="str">
        <x:f>IF(L424="","",IF(DC424="","Pending",IF(DD424="Yes","CONDITIONAL — safety override",IF(DC424&gt;=8,"HIGH",IF(DC424&gt;=5,"CONDITIONAL","LOW")))))</x:f>
        <x:v>Pending</x:v>
      </x:c>
      <x:c r="DF424" s="174" t="str">
        <x:v>Pending screening and full-text appraisal; no transferability judgment made at identification.</x:v>
      </x:c>
      <x:c r="DG424" s="174"/>
      <x:c r="DH424" s="174"/>
      <x:c r="DI424" s="174"/>
      <x:c r="DJ424" s="174"/>
      <x:c r="DK424" s="174"/>
      <x:c r="DL424" s="174"/>
      <x:c r="DM424" s="174"/>
      <x:c r="DN424" s="174"/>
      <x:c r="DO424" s="174"/>
      <x:c r="DP424" s="174"/>
      <x:c r="DQ424" s="174"/>
      <x:c r="DR424" s="174"/>
      <x:c r="DS424" s="174"/>
      <x:c r="DT424" s="174"/>
      <x:c r="DU424" s="174"/>
      <x:c r="DV424" s="174"/>
      <x:c r="DW424" s="174"/>
      <x:c r="DX424" s="174"/>
      <x:c r="DY424" s="174"/>
      <x:c r="DZ424" s="174" t="str">
        <x:v>Title/abstract screening alone does not establish effectiveness, causality, methodological quality, transferability to Brazilian public safety or an institutional recommendation.</x:v>
      </x:c>
      <x:c r="EA424" s="174" t="str">
        <x:v>Pending</x:v>
      </x:c>
      <x:c r="EB424" s="175" t="str">
        <x:f>IF(L424="","",IF(EC424="READY","Yes","No / Pending"))</x:f>
        <x:v>No / Pending</x:v>
      </x:c>
      <x:c r="EC424" s="174" t="str">
        <x:f>IF(L424="","",IF(OR(ISNUMBER(SEARCH("Retracted Publication",Q424)),CM424="Retracted",CN424="Retracted",CM424="Expression of Concern",CN424="Expression of Concern",F424="Not used",CG424="Critical",CH424="High",CH424="Critical"),"BLOCKED — integrity or use restriction",IF(AND(CJ424="Yes",CK424="Yes",CL424="Yes"),IF(AND(CM424="Clear",CN424="Verified — clear"),IF(AND(AND(LEN(TRIM(CF424))&gt;0,LEFT(LOWER(TRIM(CF424)),7)&lt;&gt;"pending"),OR(CG424="High",CG424="Moderate"),OR(CH424="Low",CH424="Some concerns",CH424="Not applicable")),IF(AND(DD424="No",OR(DE424="HIGH",DE424="CONDITIONAL"),AND(LEN(TRIM(DF424))&gt;0,LEFT(LOWER(TRIM(DF424)),7)&lt;&gt;"pending")),IF(AND(AND(LEN(TRIM(DT424))&gt;0,LEFT(LOWER(TRIM(DT424)),7)&lt;&gt;"pending"),AND(LEN(TRIM(DU424))&gt;0,LEFT(LOWER(TRIM(DU424)),7)&lt;&gt;"pending"),OR(AND(LEN(TRIM(DV424))&gt;0,LEFT(LOWER(TRIM(DV424)),7)&lt;&gt;"pending"),AND(LEN(TRIM(DW424))&gt;0,LEFT(LOWER(TRIM(DW424)),7)&lt;&gt;"pending")),AND(LEN(TRIM(DX424))&gt;0,LEFT(LOWER(TRIM(DX424)),7)&lt;&gt;"pending")),IF(AND(F424="Claim-ready",OR(EA424="Strong",EA424="Moderate"),AND(LEN(TRIM(G424))&gt;0,LEFT(LOWER(TRIM(G424)),7)&lt;&gt;"pending"),G424&lt;&gt;"No substantive use decision is permitted from identification metadata alone.",AND(LEN(TRIM(DZ424))&gt;0,LEFT(LOWER(TRIM(DZ424)),7)&lt;&gt;"pending"),DZ424&lt;&gt;"Identification metadata alone does not permit any substantive scientific, causal, operational, or institutional claim.",AND(LEN(TRIM(EI424))&gt;0,LEFT(LOWER(TRIM(EI424)),7)&lt;&gt;"pending"),ISNUMBER(EH424),EH424&gt;0),"READY","PENDING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4" s="174" t="str">
        <x:v>Pending</x:v>
      </x:c>
      <x:c r="EE424" s="174"/>
      <x:c r="EF424" s="174" t="str">
        <x:v>Pending</x:v>
      </x:c>
      <x:c r="EG424" s="174" t="str">
        <x:v>Pending</x:v>
      </x:c>
      <x:c r="EH424" s="177"/>
      <x:c r="EI424" s="500"/>
      <x:c r="EJ424" s="174"/>
      <x:c r="EK424" s="174" t="str">
        <x:v>Pending</x:v>
      </x:c>
      <x:c r="EL424" s="177" t="n">
        <x:v>46272</x:v>
      </x:c>
      <x:c r="EM424" s="174" t="str">
        <x:v>Production PubMed record imported and reconciled to Zotero item EXULQPUF;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4" s="181" t="n">
        <x:f>IF(L424="","",(IF(N424&lt;&gt;"",1,0)+IF(O424&lt;&gt;"",1,0)+IF(AJ424&lt;&gt;"",1,0)+IF(AU424&lt;&gt;"",1,0)+IF(BE424&lt;&gt;"",1,0)+IF(CF424&lt;&gt;"",1,0)+IF(CJ424="Yes",1,0)+IF(CL424="Yes",1,0)+IF(DE424&lt;&gt;"Pending",1,0)+IF(F424&lt;&gt;"",1,0)+IF(DZ424&lt;&gt;"",1,0)+IF(EI424&lt;&gt;"",1,0))/12)</x:f>
        <x:v>0.5</x:v>
      </x:c>
    </x:row>
    <x:row r="425">
      <x:c r="A425" s="175" t="str">
        <x:v>EV-0422</x:v>
      </x:c>
      <x:c r="B425" s="174" t="str">
        <x:v>Integrity check</x:v>
      </x:c>
      <x:c r="C425" s="175" t="str">
        <x:f>IF(L425="","",IF(LEFT(EC425,7)="BLOCKED","🔴 Do not use for conclusion",IF(EB425="Yes","🟢 Claim-ready","🟡 Caution / context")))</x:f>
        <x:v>🟡 Caution / context</x:v>
      </x:c>
      <x:c r="D425" s="174" t="str">
        <x:f>IF(L425="","",EC425)</x:f>
        <x:v>PENDING — appropriate appraisal</x:v>
      </x:c>
      <x:c r="E425" s="174" t="str">
        <x:v>P3 — Medium</x:v>
      </x:c>
      <x:c r="F425" s="174" t="str">
        <x:v>Pending</x:v>
      </x:c>
      <x:c r="G425" s="174" t="str">
        <x:v>Title/abstract identify an explicit tactical/public-safety context and readiness domain; retain for full-text assessment.</x:v>
      </x:c>
      <x:c r="H425" s="174" t="str">
        <x:v>Obtain and review lawful full text; confirm human adjudication; then select a design-specific appraisal instrument.</x:v>
      </x:c>
      <x:c r="I425" s="174"/>
      <x:c r="J425" s="174" t="str">
        <x:v>A — Core</x:v>
      </x:c>
      <x:c r="K425" s="174" t="str">
        <x:v>IDENTIFIED</x:v>
      </x:c>
      <x:c r="L425" s="174" t="str">
        <x:v>The Effects of Torso-Borne Loads on Functional Movement Patterns.</x:v>
      </x:c>
      <x:c r="M425" s="174"/>
      <x:c r="N425" s="174" t="str">
        <x:v>Bell, Kathryn S; Brooks, Jasmine D; Radzak, Kara N; Mulvenon, Sean W; Schilling, Brian K</x:v>
      </x:c>
      <x:c r="O425" s="176" t="n">
        <x:v>2024</x:v>
      </x:c>
      <x:c r="P425" s="174" t="str">
        <x:v>International journal of exercise science</x:v>
      </x:c>
      <x:c r="Q425" s="174" t="str">
        <x:v>Journal Article</x:v>
      </x:c>
      <x:c r="R425" s="174" t="str">
        <x:v>Unclear</x:v>
      </x:c>
      <x:c r="S425" s="174" t="str">
        <x:v>Unknown</x:v>
      </x:c>
      <x:c r="T425" s="174" t="str">
        <x:v>eng</x:v>
      </x:c>
      <x:c r="U425" s="174" t="str">
        <x:v>https://pubmed.ncbi.nlm.nih.gov/39252849/</x:v>
      </x:c>
      <x:c r="V425" s="174" t="str">
        <x:v>10.70252/htjh7644</x:v>
      </x:c>
      <x:c r="W425" s="175" t="str">
        <x:f>IF(V425="","",LOWER(SUBSTITUTE(SUBSTITUTE(SUBSTITUTE(SUBSTITUTE(TRIM(V425),"https://doi.org/",""),"http://doi.org/",""),"https://dx.doi.org/",""),"doi:","")))</x:f>
        <x:v>10.70252/htjh7644</x:v>
      </x:c>
      <x:c r="X425" s="174" t="str">
        <x:v>39252849</x:v>
      </x:c>
      <x:c r="Y425" s="174" t="str">
        <x:v>PMC11382776</x:v>
      </x:c>
      <x:c r="Z425" s="174"/>
      <x:c r="AA425" s="174" t="str">
        <x:v>PubMed/MEDLINE</x:v>
      </x:c>
      <x:c r="AB425" s="174" t="str">
        <x:v>PUBMED-A-v1.0-2026-08-28</x:v>
      </x:c>
      <x:c r="AC425" s="174" t="str">
        <x:v>SP-PUBMED-A-20260828</x:v>
      </x:c>
      <x:c r="AD425" s="177" t="n">
        <x:v>46262</x:v>
      </x:c>
      <x:c r="AE425" s="177" t="n">
        <x:v>46272</x:v>
      </x:c>
      <x:c r="AF425" s="174" t="str">
        <x:v>29USJVKS</x:v>
      </x:c>
      <x:c r="AG425" s="174"/>
      <x:c r="AH425" s="174" t="str">
        <x:v>Tactical Athlete → Operational Readiness Brazil</x:v>
      </x:c>
      <x:c r="AI425" s="174" t="str">
        <x:v>evidence-family:A</x:v>
      </x:c>
      <x:c r="AJ425" s="174"/>
      <x:c r="AK425" s="175" t="str">
        <x:f>IF(AJ425="","",IF(OR(LOWER(AJ425)="brazil",LOWER(AJ425)="brasil"),"Yes","No"))</x:f>
      </x:c>
      <x:c r="AL425" s="174"/>
      <x:c r="AM425" s="174"/>
      <x:c r="AN425" s="174"/>
      <x:c r="AO425" s="178"/>
      <x:c r="AP425" s="174"/>
      <x:c r="AQ425" s="174"/>
      <x:c r="AR425" s="174"/>
      <x:c r="AS425" s="174"/>
      <x:c r="AT425" s="174"/>
      <x:c r="AU425" s="174"/>
      <x:c r="AV425" s="174"/>
      <x:c r="AW425" s="174"/>
      <x:c r="AX425" s="174"/>
      <x:c r="AY425" s="174"/>
      <x:c r="AZ425" s="174"/>
      <x:c r="BA425" s="174"/>
      <x:c r="BB425" s="174"/>
      <x:c r="BC425" s="174"/>
      <x:c r="BD425" s="174"/>
      <x:c r="BE425" s="174"/>
      <x:c r="BF425" s="174"/>
      <x:c r="BG425" s="174"/>
      <x:c r="BH425" s="174"/>
      <x:c r="BI425" s="174"/>
      <x:c r="BJ425" s="174"/>
      <x:c r="BK425" s="174"/>
      <x:c r="BL425" s="174"/>
      <x:c r="BM425" s="174"/>
      <x:c r="BN425" s="174"/>
      <x:c r="BO425" s="174"/>
      <x:c r="BP425" s="174"/>
      <x:c r="BQ425" s="174"/>
      <x:c r="BR425" s="174"/>
      <x:c r="BS425" s="174"/>
      <x:c r="BT425" s="174"/>
      <x:c r="BU425" s="174"/>
      <x:c r="BV425" s="174"/>
      <x:c r="BW425" s="174"/>
      <x:c r="BX425" s="174"/>
      <x:c r="BY425" s="174"/>
      <x:c r="BZ425" s="174"/>
      <x:c r="CA425" s="174"/>
      <x:c r="CB425" s="174"/>
      <x:c r="CC425" s="174"/>
      <x:c r="CD425" s="174"/>
      <x:c r="CE425" s="174"/>
      <x:c r="CF425" s="174"/>
      <x:c r="CG425" s="174"/>
      <x:c r="CH425" s="174"/>
      <x:c r="CI425" s="179"/>
      <x:c r="CJ425" s="174" t="str">
        <x:v>Yes</x:v>
      </x:c>
      <x:c r="CK425" s="174" t="str">
        <x:v>Yes</x:v>
      </x:c>
      <x:c r="CL425" s="174" t="str">
        <x:v>Yes</x:v>
      </x:c>
      <x:c r="CM425" s="174" t="str">
        <x:v>Clear</x:v>
      </x:c>
      <x:c r="CN425" s="174" t="str">
        <x:v>Verified — clear</x:v>
      </x:c>
      <x:c r="CO425" s="177" t="n">
        <x:v>46272</x:v>
      </x:c>
      <x:c r="CP425" s="174" t="str">
        <x:v>https://pubmed.ncbi.nlm.nih.gov/39252849/</x:v>
      </x:c>
      <x:c r="CQ425" s="174"/>
      <x:c r="CR425" s="174"/>
      <x:c r="CS425" s="174"/>
      <x:c r="CT425" s="174"/>
      <x:c r="CU425" s="176"/>
      <x:c r="CV425" s="176"/>
      <x:c r="CW425" s="176"/>
      <x:c r="CX425" s="176"/>
      <x:c r="CY425" s="176"/>
      <x:c r="CZ425" s="176"/>
      <x:c r="DA425" s="176"/>
      <x:c r="DB425" s="175" t="str">
        <x:f>IF(L425="","",IF(AND(COUNT(CU425:DA425)=7,OR(CU425=0,CU425=1,CU425=2),OR(CV425=0,CV425=1,CV425=2),OR(CW425=0,CW425=1,CW425=2),OR(CX425=0,CX425=1,CX425=2),OR(CY425=0,CY425=1,CY425=2),OR(CZ425=0,CZ425=1,CZ425=2),OR(DA425=0,DA425=1,DA425=2)),SUM(CU425:DA425),""))</x:f>
      </x:c>
      <x:c r="DC425" s="180" t="str">
        <x:f>IF(DB425="","",ROUND(DB425/14*10,1))</x:f>
      </x:c>
      <x:c r="DD425" s="174" t="str">
        <x:v>Pending</x:v>
      </x:c>
      <x:c r="DE425" s="175" t="str">
        <x:f>IF(L425="","",IF(DC425="","Pending",IF(DD425="Yes","CONDITIONAL — safety override",IF(DC425&gt;=8,"HIGH",IF(DC425&gt;=5,"CONDITIONAL","LOW")))))</x:f>
        <x:v>Pending</x:v>
      </x:c>
      <x:c r="DF425" s="174" t="str">
        <x:v>Pending screening and full-text appraisal; no transferability judgment made at identification.</x:v>
      </x:c>
      <x:c r="DG425" s="174"/>
      <x:c r="DH425" s="174"/>
      <x:c r="DI425" s="174"/>
      <x:c r="DJ425" s="174"/>
      <x:c r="DK425" s="174"/>
      <x:c r="DL425" s="174"/>
      <x:c r="DM425" s="174"/>
      <x:c r="DN425" s="174"/>
      <x:c r="DO425" s="174"/>
      <x:c r="DP425" s="174"/>
      <x:c r="DQ425" s="174"/>
      <x:c r="DR425" s="174"/>
      <x:c r="DS425" s="174"/>
      <x:c r="DT425" s="174"/>
      <x:c r="DU425" s="174"/>
      <x:c r="DV425" s="174"/>
      <x:c r="DW425" s="174"/>
      <x:c r="DX425" s="174"/>
      <x:c r="DY425" s="174"/>
      <x:c r="DZ425" s="174" t="str">
        <x:v>Title/abstract screening alone does not establish effectiveness, causality, methodological quality, transferability to Brazilian public safety or an institutional recommendation.</x:v>
      </x:c>
      <x:c r="EA425" s="174" t="str">
        <x:v>Pending</x:v>
      </x:c>
      <x:c r="EB425" s="175" t="str">
        <x:f>IF(L425="","",IF(EC425="READY","Yes","No / Pending"))</x:f>
        <x:v>No / Pending</x:v>
      </x:c>
      <x:c r="EC425" s="174" t="str">
        <x:f>IF(L425="","",IF(OR(ISNUMBER(SEARCH("Retracted Publication",Q425)),CM425="Retracted",CN425="Retracted",CM425="Expression of Concern",CN425="Expression of Concern",F425="Not used",CG425="Critical",CH425="High",CH425="Critical"),"BLOCKED — integrity or use restriction",IF(AND(CJ425="Yes",CK425="Yes",CL425="Yes"),IF(AND(CM425="Clear",CN425="Verified — clear"),IF(AND(AND(LEN(TRIM(CF425))&gt;0,LEFT(LOWER(TRIM(CF425)),7)&lt;&gt;"pending"),OR(CG425="High",CG425="Moderate"),OR(CH425="Low",CH425="Some concerns",CH425="Not applicable")),IF(AND(DD425="No",OR(DE425="HIGH",DE425="CONDITIONAL"),AND(LEN(TRIM(DF425))&gt;0,LEFT(LOWER(TRIM(DF425)),7)&lt;&gt;"pending")),IF(AND(AND(LEN(TRIM(DT425))&gt;0,LEFT(LOWER(TRIM(DT425)),7)&lt;&gt;"pending"),AND(LEN(TRIM(DU425))&gt;0,LEFT(LOWER(TRIM(DU425)),7)&lt;&gt;"pending"),OR(AND(LEN(TRIM(DV425))&gt;0,LEFT(LOWER(TRIM(DV425)),7)&lt;&gt;"pending"),AND(LEN(TRIM(DW425))&gt;0,LEFT(LOWER(TRIM(DW425)),7)&lt;&gt;"pending")),AND(LEN(TRIM(DX425))&gt;0,LEFT(LOWER(TRIM(DX425)),7)&lt;&gt;"pending")),IF(AND(F425="Claim-ready",OR(EA425="Strong",EA425="Moderate"),AND(LEN(TRIM(G425))&gt;0,LEFT(LOWER(TRIM(G425)),7)&lt;&gt;"pending"),G425&lt;&gt;"No substantive use decision is permitted from identification metadata alone.",AND(LEN(TRIM(DZ425))&gt;0,LEFT(LOWER(TRIM(DZ425)),7)&lt;&gt;"pending"),DZ425&lt;&gt;"Identification metadata alone does not permit any substantive scientific, causal, operational, or institutional claim.",AND(LEN(TRIM(EI425))&gt;0,LEFT(LOWER(TRIM(EI425)),7)&lt;&gt;"pending"),ISNUMBER(EH425),EH425&gt;0),"READY","PENDING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5" s="174" t="str">
        <x:v>Pending</x:v>
      </x:c>
      <x:c r="EE425" s="174"/>
      <x:c r="EF425" s="174" t="str">
        <x:v>Pending</x:v>
      </x:c>
      <x:c r="EG425" s="174" t="str">
        <x:v>Pending</x:v>
      </x:c>
      <x:c r="EH425" s="177"/>
      <x:c r="EI425" s="500"/>
      <x:c r="EJ425" s="174"/>
      <x:c r="EK425" s="174" t="str">
        <x:v>Pending</x:v>
      </x:c>
      <x:c r="EL425" s="177" t="n">
        <x:v>46272</x:v>
      </x:c>
      <x:c r="EM425" s="174" t="str">
        <x:v>Production PubMed record imported and reconciled to Zotero item 29USJVKS;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5" s="181" t="n">
        <x:f>IF(L425="","",(IF(N425&lt;&gt;"",1,0)+IF(O425&lt;&gt;"",1,0)+IF(AJ425&lt;&gt;"",1,0)+IF(AU425&lt;&gt;"",1,0)+IF(BE425&lt;&gt;"",1,0)+IF(CF425&lt;&gt;"",1,0)+IF(CJ425="Yes",1,0)+IF(CL425="Yes",1,0)+IF(DE425&lt;&gt;"Pending",1,0)+IF(F425&lt;&gt;"",1,0)+IF(DZ425&lt;&gt;"",1,0)+IF(EI425&lt;&gt;"",1,0))/12)</x:f>
        <x:v>0.5</x:v>
      </x:c>
    </x:row>
    <x:row r="426">
      <x:c r="A426" s="175" t="str">
        <x:v>EV-0423</x:v>
      </x:c>
      <x:c r="B426" s="174" t="str">
        <x:v>Integrity check</x:v>
      </x:c>
      <x:c r="C426" s="175" t="str">
        <x:f>IF(L426="","",IF(LEFT(EC426,7)="BLOCKED","🔴 Do not use for conclusion",IF(EB426="Yes","🟢 Claim-ready","🟡 Caution / context")))</x:f>
        <x:v>🟡 Caution / context</x:v>
      </x:c>
      <x:c r="D426" s="174" t="str">
        <x:f>IF(L426="","",EC426)</x:f>
        <x:v>PENDING — appropriate appraisal</x:v>
      </x:c>
      <x:c r="E426" s="174" t="str">
        <x:v>P3 — Medium</x:v>
      </x:c>
      <x:c r="F426" s="174" t="str">
        <x:v>Pending</x:v>
      </x:c>
      <x:c r="G426" s="174" t="str">
        <x:v>A potentially relevant concept is present, but direct applicability is ambiguous at title/abstract level.</x:v>
      </x:c>
      <x:c r="H426" s="174" t="str">
        <x:v>Human title/abstract adjudication; retrieve full text if relevance remains plausible.</x:v>
      </x:c>
      <x:c r="I426" s="174"/>
      <x:c r="J426" s="174" t="str">
        <x:v>C — Implementation Science</x:v>
      </x:c>
      <x:c r="K426" s="174" t="str">
        <x:v>IDENTIFIED</x:v>
      </x:c>
      <x:c r="L426" s="174" t="str">
        <x:v>HPV Vaccination Rates in Military Females: The Need for a Multi-Level and Evidence-Based Approach.</x:v>
      </x:c>
      <x:c r="M426" s="174"/>
      <x:c r="N426" s="174" t="str">
        <x:v>Sacca, Lea; Wilson, Candy; Hopkins, Dawn Kimberly; Kitsantas, Panagiota; Densley, Sebastian; Lobaina, Diana; Peters, Darian; Branstetter, Brian; Clelland-Goddard, Allan; Craig, Casey</x:v>
      </x:c>
      <x:c r="O426" s="176" t="n">
        <x:v>2025</x:v>
      </x:c>
      <x:c r="P426" s="174" t="str">
        <x:v>American journal of health promotion : AJHP</x:v>
      </x:c>
      <x:c r="Q426" s="174" t="str">
        <x:v>Journal Article</x:v>
      </x:c>
      <x:c r="R426" s="174" t="str">
        <x:v>Unclear</x:v>
      </x:c>
      <x:c r="S426" s="174" t="str">
        <x:v>Unknown</x:v>
      </x:c>
      <x:c r="T426" s="174" t="str">
        <x:v>eng</x:v>
      </x:c>
      <x:c r="U426" s="174" t="str">
        <x:v>https://pubmed.ncbi.nlm.nih.gov/39250618/</x:v>
      </x:c>
      <x:c r="V426" s="174" t="str">
        <x:v>10.1177/08901171241282579</x:v>
      </x:c>
      <x:c r="W426" s="175" t="str">
        <x:f>IF(V426="","",LOWER(SUBSTITUTE(SUBSTITUTE(SUBSTITUTE(SUBSTITUTE(TRIM(V426),"https://doi.org/",""),"http://doi.org/",""),"https://dx.doi.org/",""),"doi:","")))</x:f>
        <x:v>10.1177/08901171241282579</x:v>
      </x:c>
      <x:c r="X426" s="174" t="str">
        <x:v>39250618</x:v>
      </x:c>
      <x:c r="Y426" s="174" t="str"/>
      <x:c r="Z426" s="174"/>
      <x:c r="AA426" s="174" t="str">
        <x:v>PubMed/MEDLINE</x:v>
      </x:c>
      <x:c r="AB426" s="174" t="str">
        <x:v>PUBMED-C-v1.0-2026-08-28</x:v>
      </x:c>
      <x:c r="AC426" s="174" t="str">
        <x:v>SP-PUBMED-C-20260828</x:v>
      </x:c>
      <x:c r="AD426" s="177" t="n">
        <x:v>46262</x:v>
      </x:c>
      <x:c r="AE426" s="177" t="n">
        <x:v>46272</x:v>
      </x:c>
      <x:c r="AF426" s="174" t="str">
        <x:v>WE7XN3YP</x:v>
      </x:c>
      <x:c r="AG426" s="174"/>
      <x:c r="AH426" s="174" t="str">
        <x:v>Tactical Athlete → Operational Readiness Brazil</x:v>
      </x:c>
      <x:c r="AI426" s="174" t="str">
        <x:v>evidence-family:C</x:v>
      </x:c>
      <x:c r="AJ426" s="174"/>
      <x:c r="AK426" s="175" t="str">
        <x:f>IF(AJ426="","",IF(OR(LOWER(AJ426)="brazil",LOWER(AJ426)="brasil"),"Yes","No"))</x:f>
      </x:c>
      <x:c r="AL426" s="174"/>
      <x:c r="AM426" s="174"/>
      <x:c r="AN426" s="174"/>
      <x:c r="AO426" s="178"/>
      <x:c r="AP426" s="174"/>
      <x:c r="AQ426" s="174"/>
      <x:c r="AR426" s="174"/>
      <x:c r="AS426" s="174"/>
      <x:c r="AT426" s="174"/>
      <x:c r="AU426" s="174"/>
      <x:c r="AV426" s="174"/>
      <x:c r="AW426" s="174"/>
      <x:c r="AX426" s="174"/>
      <x:c r="AY426" s="174"/>
      <x:c r="AZ426" s="174"/>
      <x:c r="BA426" s="174"/>
      <x:c r="BB426" s="174"/>
      <x:c r="BC426" s="174"/>
      <x:c r="BD426" s="174"/>
      <x:c r="BE426" s="174"/>
      <x:c r="BF426" s="174"/>
      <x:c r="BG426" s="174"/>
      <x:c r="BH426" s="174"/>
      <x:c r="BI426" s="174"/>
      <x:c r="BJ426" s="174"/>
      <x:c r="BK426" s="174"/>
      <x:c r="BL426" s="174"/>
      <x:c r="BM426" s="174"/>
      <x:c r="BN426" s="174"/>
      <x:c r="BO426" s="174"/>
      <x:c r="BP426" s="174"/>
      <x:c r="BQ426" s="174"/>
      <x:c r="BR426" s="174"/>
      <x:c r="BS426" s="174"/>
      <x:c r="BT426" s="174"/>
      <x:c r="BU426" s="174"/>
      <x:c r="BV426" s="174"/>
      <x:c r="BW426" s="174"/>
      <x:c r="BX426" s="174"/>
      <x:c r="BY426" s="174"/>
      <x:c r="BZ426" s="174"/>
      <x:c r="CA426" s="174"/>
      <x:c r="CB426" s="174"/>
      <x:c r="CC426" s="174"/>
      <x:c r="CD426" s="174"/>
      <x:c r="CE426" s="174"/>
      <x:c r="CF426" s="174"/>
      <x:c r="CG426" s="174"/>
      <x:c r="CH426" s="174"/>
      <x:c r="CI426" s="179"/>
      <x:c r="CJ426" s="174" t="str">
        <x:v>Yes</x:v>
      </x:c>
      <x:c r="CK426" s="174" t="str">
        <x:v>Yes</x:v>
      </x:c>
      <x:c r="CL426" s="174" t="str">
        <x:v>Yes</x:v>
      </x:c>
      <x:c r="CM426" s="174" t="str">
        <x:v>Clear</x:v>
      </x:c>
      <x:c r="CN426" s="174" t="str">
        <x:v>Verified — clear</x:v>
      </x:c>
      <x:c r="CO426" s="177" t="n">
        <x:v>46272</x:v>
      </x:c>
      <x:c r="CP426" s="174" t="str">
        <x:v>https://pubmed.ncbi.nlm.nih.gov/39250618/</x:v>
      </x:c>
      <x:c r="CQ426" s="174"/>
      <x:c r="CR426" s="174"/>
      <x:c r="CS426" s="174"/>
      <x:c r="CT426" s="174"/>
      <x:c r="CU426" s="176"/>
      <x:c r="CV426" s="176"/>
      <x:c r="CW426" s="176"/>
      <x:c r="CX426" s="176"/>
      <x:c r="CY426" s="176"/>
      <x:c r="CZ426" s="176"/>
      <x:c r="DA426" s="176"/>
      <x:c r="DB426" s="175" t="str">
        <x:f>IF(L426="","",IF(AND(COUNT(CU426:DA426)=7,OR(CU426=0,CU426=1,CU426=2),OR(CV426=0,CV426=1,CV426=2),OR(CW426=0,CW426=1,CW426=2),OR(CX426=0,CX426=1,CX426=2),OR(CY426=0,CY426=1,CY426=2),OR(CZ426=0,CZ426=1,CZ426=2),OR(DA426=0,DA426=1,DA426=2)),SUM(CU426:DA426),""))</x:f>
      </x:c>
      <x:c r="DC426" s="180" t="str">
        <x:f>IF(DB426="","",ROUND(DB426/14*10,1))</x:f>
      </x:c>
      <x:c r="DD426" s="174" t="str">
        <x:v>Pending</x:v>
      </x:c>
      <x:c r="DE426" s="175" t="str">
        <x:f>IF(L426="","",IF(DC426="","Pending",IF(DD426="Yes","CONDITIONAL — safety override",IF(DC426&gt;=8,"HIGH",IF(DC426&gt;=5,"CONDITIONAL","LOW")))))</x:f>
        <x:v>Pending</x:v>
      </x:c>
      <x:c r="DF426" s="174" t="str">
        <x:v>Pending screening and full-text appraisal; no transferability judgment made at identification.</x:v>
      </x:c>
      <x:c r="DG426" s="174"/>
      <x:c r="DH426" s="174"/>
      <x:c r="DI426" s="174"/>
      <x:c r="DJ426" s="174"/>
      <x:c r="DK426" s="174"/>
      <x:c r="DL426" s="174"/>
      <x:c r="DM426" s="174"/>
      <x:c r="DN426" s="174"/>
      <x:c r="DO426" s="174"/>
      <x:c r="DP426" s="174"/>
      <x:c r="DQ426" s="174"/>
      <x:c r="DR426" s="174"/>
      <x:c r="DS426" s="174"/>
      <x:c r="DT426" s="174"/>
      <x:c r="DU426" s="174"/>
      <x:c r="DV426" s="174"/>
      <x:c r="DW426" s="174"/>
      <x:c r="DX426" s="174"/>
      <x:c r="DY426" s="174"/>
      <x:c r="DZ426" s="174" t="str">
        <x:v>Title/abstract information is insufficient for a substantive scientific, causal, transferability or institutional claim.</x:v>
      </x:c>
      <x:c r="EA426" s="174" t="str">
        <x:v>Pending</x:v>
      </x:c>
      <x:c r="EB426" s="175" t="str">
        <x:f>IF(L426="","",IF(EC426="READY","Yes","No / Pending"))</x:f>
        <x:v>No / Pending</x:v>
      </x:c>
      <x:c r="EC426" s="174" t="str">
        <x:f>IF(L426="","",IF(OR(ISNUMBER(SEARCH("Retracted Publication",Q426)),CM426="Retracted",CN426="Retracted",CM426="Expression of Concern",CN426="Expression of Concern",F426="Not used",CG426="Critical",CH426="High",CH426="Critical"),"BLOCKED — integrity or use restriction",IF(AND(CJ426="Yes",CK426="Yes",CL426="Yes"),IF(AND(CM426="Clear",CN426="Verified — clear"),IF(AND(AND(LEN(TRIM(CF426))&gt;0,LEFT(LOWER(TRIM(CF426)),7)&lt;&gt;"pending"),OR(CG426="High",CG426="Moderate"),OR(CH426="Low",CH426="Some concerns",CH426="Not applicable")),IF(AND(DD426="No",OR(DE426="HIGH",DE426="CONDITIONAL"),AND(LEN(TRIM(DF426))&gt;0,LEFT(LOWER(TRIM(DF426)),7)&lt;&gt;"pending")),IF(AND(AND(LEN(TRIM(DT426))&gt;0,LEFT(LOWER(TRIM(DT426)),7)&lt;&gt;"pending"),AND(LEN(TRIM(DU426))&gt;0,LEFT(LOWER(TRIM(DU426)),7)&lt;&gt;"pending"),OR(AND(LEN(TRIM(DV426))&gt;0,LEFT(LOWER(TRIM(DV426)),7)&lt;&gt;"pending"),AND(LEN(TRIM(DW426))&gt;0,LEFT(LOWER(TRIM(DW426)),7)&lt;&gt;"pending")),AND(LEN(TRIM(DX426))&gt;0,LEFT(LOWER(TRIM(DX426)),7)&lt;&gt;"pending")),IF(AND(F426="Claim-ready",OR(EA426="Strong",EA426="Moderate"),AND(LEN(TRIM(G426))&gt;0,LEFT(LOWER(TRIM(G426)),7)&lt;&gt;"pending"),G426&lt;&gt;"No substantive use decision is permitted from identification metadata alone.",AND(LEN(TRIM(DZ426))&gt;0,LEFT(LOWER(TRIM(DZ426)),7)&lt;&gt;"pending"),DZ426&lt;&gt;"Identification metadata alone does not permit any substantive scientific, causal, operational, or institutional claim.",AND(LEN(TRIM(EI426))&gt;0,LEFT(LOWER(TRIM(EI426)),7)&lt;&gt;"pending"),ISNUMBER(EH426),EH426&gt;0),"READY","PENDING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6" s="174" t="str">
        <x:v>Pending</x:v>
      </x:c>
      <x:c r="EE426" s="174"/>
      <x:c r="EF426" s="174" t="str">
        <x:v>Pending</x:v>
      </x:c>
      <x:c r="EG426" s="174" t="str">
        <x:v>Pending</x:v>
      </x:c>
      <x:c r="EH426" s="177"/>
      <x:c r="EI426" s="500"/>
      <x:c r="EJ426" s="174"/>
      <x:c r="EK426" s="174" t="str">
        <x:v>Pending</x:v>
      </x:c>
      <x:c r="EL426" s="177" t="n">
        <x:v>46272</x:v>
      </x:c>
      <x:c r="EM426" s="174" t="str">
        <x:v>Production PubMed record imported and reconciled to Zotero item WE7XN3YP;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26" s="181" t="n">
        <x:f>IF(L426="","",(IF(N426&lt;&gt;"",1,0)+IF(O426&lt;&gt;"",1,0)+IF(AJ426&lt;&gt;"",1,0)+IF(AU426&lt;&gt;"",1,0)+IF(BE426&lt;&gt;"",1,0)+IF(CF426&lt;&gt;"",1,0)+IF(CJ426="Yes",1,0)+IF(CL426="Yes",1,0)+IF(DE426&lt;&gt;"Pending",1,0)+IF(F426&lt;&gt;"",1,0)+IF(DZ426&lt;&gt;"",1,0)+IF(EI426&lt;&gt;"",1,0))/12)</x:f>
        <x:v>0.5</x:v>
      </x:c>
    </x:row>
    <x:row r="427">
      <x:c r="A427" s="175" t="str">
        <x:v>EV-0424</x:v>
      </x:c>
      <x:c r="B427" s="174" t="str">
        <x:v>Integrity check</x:v>
      </x:c>
      <x:c r="C427" s="175" t="str">
        <x:f>IF(L427="","",IF(LEFT(EC427,7)="BLOCKED","🔴 Do not use for conclusion",IF(EB427="Yes","🟢 Claim-ready","🟡 Caution / context")))</x:f>
        <x:v>🟡 Caution / context</x:v>
      </x:c>
      <x:c r="D427" s="174" t="str">
        <x:f>IF(L427="","",EC427)</x:f>
        <x:v>PENDING — appropriate appraisal</x:v>
      </x:c>
      <x:c r="E427" s="174" t="str">
        <x:v>P3 — Medium</x:v>
      </x:c>
      <x:c r="F427" s="174" t="str">
        <x:v>Pending</x:v>
      </x:c>
      <x:c r="G427" s="174" t="str">
        <x:v>Title/abstract identify an explicit tactical/public-safety context and readiness domain; retain for full-text assessment.</x:v>
      </x:c>
      <x:c r="H427" s="174" t="str">
        <x:v>Obtain and review lawful full text; confirm human adjudication; then select a design-specific appraisal instrument.</x:v>
      </x:c>
      <x:c r="I427" s="174"/>
      <x:c r="J427" s="174" t="str">
        <x:v>A — Core</x:v>
      </x:c>
      <x:c r="K427" s="174" t="str">
        <x:v>IDENTIFIED</x:v>
      </x:c>
      <x:c r="L427" s="174" t="str">
        <x:v>Characterizing Symptom Profiles in a Military Outpatient Cohort With COVID-19 in the Ile-de-France Region.</x:v>
      </x:c>
      <x:c r="M427" s="174"/>
      <x:c r="N427" s="174" t="str">
        <x:v>Bertron, Emilie; Doutrelon, Caroline; Etchegoyen, Gabriel; Gislot, Charlotte; Clausse, Odile; Verret, Catherine; Coste, Sebastien; Josnard, Justine</x:v>
      </x:c>
      <x:c r="O427" s="176" t="n">
        <x:v>2025</x:v>
      </x:c>
      <x:c r="P427" s="174" t="str">
        <x:v>Military medicine</x:v>
      </x:c>
      <x:c r="Q427" s="174" t="str">
        <x:v>Journal Article; Observational Study</x:v>
      </x:c>
      <x:c r="R427" s="174" t="str">
        <x:v>Unclear</x:v>
      </x:c>
      <x:c r="S427" s="174" t="str">
        <x:v>Unknown</x:v>
      </x:c>
      <x:c r="T427" s="174" t="str">
        <x:v>eng</x:v>
      </x:c>
      <x:c r="U427" s="174" t="str">
        <x:v>https://pubmed.ncbi.nlm.nih.gov/39235768/</x:v>
      </x:c>
      <x:c r="V427" s="174" t="str">
        <x:v>10.1093/milmed/usae412</x:v>
      </x:c>
      <x:c r="W427" s="175" t="str">
        <x:f>IF(V427="","",LOWER(SUBSTITUTE(SUBSTITUTE(SUBSTITUTE(SUBSTITUTE(TRIM(V427),"https://doi.org/",""),"http://doi.org/",""),"https://dx.doi.org/",""),"doi:","")))</x:f>
        <x:v>10.1093/milmed/usae412</x:v>
      </x:c>
      <x:c r="X427" s="174" t="str">
        <x:v>39235768</x:v>
      </x:c>
      <x:c r="Y427" s="174" t="str"/>
      <x:c r="Z427" s="174"/>
      <x:c r="AA427" s="174" t="str">
        <x:v>PubMed/MEDLINE</x:v>
      </x:c>
      <x:c r="AB427" s="174" t="str">
        <x:v>PUBMED-A-v1.0-2026-08-28</x:v>
      </x:c>
      <x:c r="AC427" s="174" t="str">
        <x:v>SP-PUBMED-A-20260828</x:v>
      </x:c>
      <x:c r="AD427" s="177" t="n">
        <x:v>46262</x:v>
      </x:c>
      <x:c r="AE427" s="177" t="n">
        <x:v>46272</x:v>
      </x:c>
      <x:c r="AF427" s="174" t="str">
        <x:v>VSS633TV</x:v>
      </x:c>
      <x:c r="AG427" s="174"/>
      <x:c r="AH427" s="174" t="str">
        <x:v>Tactical Athlete → Operational Readiness Brazil</x:v>
      </x:c>
      <x:c r="AI427" s="174" t="str">
        <x:v>evidence-family:A</x:v>
      </x:c>
      <x:c r="AJ427" s="174"/>
      <x:c r="AK427" s="175" t="str">
        <x:f>IF(AJ427="","",IF(OR(LOWER(AJ427)="brazil",LOWER(AJ427)="brasil"),"Yes","No"))</x:f>
      </x:c>
      <x:c r="AL427" s="174"/>
      <x:c r="AM427" s="174"/>
      <x:c r="AN427" s="174"/>
      <x:c r="AO427" s="178"/>
      <x:c r="AP427" s="174"/>
      <x:c r="AQ427" s="174"/>
      <x:c r="AR427" s="174"/>
      <x:c r="AS427" s="174"/>
      <x:c r="AT427" s="174"/>
      <x:c r="AU427" s="174"/>
      <x:c r="AV427" s="174"/>
      <x:c r="AW427" s="174"/>
      <x:c r="AX427" s="174"/>
      <x:c r="AY427" s="174"/>
      <x:c r="AZ427" s="174"/>
      <x:c r="BA427" s="174"/>
      <x:c r="BB427" s="174"/>
      <x:c r="BC427" s="174"/>
      <x:c r="BD427" s="174"/>
      <x:c r="BE427" s="174"/>
      <x:c r="BF427" s="174"/>
      <x:c r="BG427" s="174"/>
      <x:c r="BH427" s="174"/>
      <x:c r="BI427" s="174"/>
      <x:c r="BJ427" s="174"/>
      <x:c r="BK427" s="174"/>
      <x:c r="BL427" s="174"/>
      <x:c r="BM427" s="174"/>
      <x:c r="BN427" s="174"/>
      <x:c r="BO427" s="174"/>
      <x:c r="BP427" s="174"/>
      <x:c r="BQ427" s="174"/>
      <x:c r="BR427" s="174"/>
      <x:c r="BS427" s="174"/>
      <x:c r="BT427" s="174"/>
      <x:c r="BU427" s="174"/>
      <x:c r="BV427" s="174"/>
      <x:c r="BW427" s="174"/>
      <x:c r="BX427" s="174"/>
      <x:c r="BY427" s="174"/>
      <x:c r="BZ427" s="174"/>
      <x:c r="CA427" s="174"/>
      <x:c r="CB427" s="174"/>
      <x:c r="CC427" s="174"/>
      <x:c r="CD427" s="174"/>
      <x:c r="CE427" s="174"/>
      <x:c r="CF427" s="174"/>
      <x:c r="CG427" s="174"/>
      <x:c r="CH427" s="174"/>
      <x:c r="CI427" s="179"/>
      <x:c r="CJ427" s="174" t="str">
        <x:v>Yes</x:v>
      </x:c>
      <x:c r="CK427" s="174" t="str">
        <x:v>Yes</x:v>
      </x:c>
      <x:c r="CL427" s="174" t="str">
        <x:v>Yes</x:v>
      </x:c>
      <x:c r="CM427" s="174" t="str">
        <x:v>Clear</x:v>
      </x:c>
      <x:c r="CN427" s="174" t="str">
        <x:v>Verified — clear</x:v>
      </x:c>
      <x:c r="CO427" s="177" t="n">
        <x:v>46272</x:v>
      </x:c>
      <x:c r="CP427" s="174" t="str">
        <x:v>https://pubmed.ncbi.nlm.nih.gov/39235768/</x:v>
      </x:c>
      <x:c r="CQ427" s="174"/>
      <x:c r="CR427" s="174"/>
      <x:c r="CS427" s="174"/>
      <x:c r="CT427" s="174"/>
      <x:c r="CU427" s="176"/>
      <x:c r="CV427" s="176"/>
      <x:c r="CW427" s="176"/>
      <x:c r="CX427" s="176"/>
      <x:c r="CY427" s="176"/>
      <x:c r="CZ427" s="176"/>
      <x:c r="DA427" s="176"/>
      <x:c r="DB427" s="175" t="str">
        <x:f>IF(L427="","",IF(AND(COUNT(CU427:DA427)=7,OR(CU427=0,CU427=1,CU427=2),OR(CV427=0,CV427=1,CV427=2),OR(CW427=0,CW427=1,CW427=2),OR(CX427=0,CX427=1,CX427=2),OR(CY427=0,CY427=1,CY427=2),OR(CZ427=0,CZ427=1,CZ427=2),OR(DA427=0,DA427=1,DA427=2)),SUM(CU427:DA427),""))</x:f>
      </x:c>
      <x:c r="DC427" s="180" t="str">
        <x:f>IF(DB427="","",ROUND(DB427/14*10,1))</x:f>
      </x:c>
      <x:c r="DD427" s="174" t="str">
        <x:v>Pending</x:v>
      </x:c>
      <x:c r="DE427" s="175" t="str">
        <x:f>IF(L427="","",IF(DC427="","Pending",IF(DD427="Yes","CONDITIONAL — safety override",IF(DC427&gt;=8,"HIGH",IF(DC427&gt;=5,"CONDITIONAL","LOW")))))</x:f>
        <x:v>Pending</x:v>
      </x:c>
      <x:c r="DF427" s="174" t="str">
        <x:v>Pending screening and full-text appraisal; no transferability judgment made at identification.</x:v>
      </x:c>
      <x:c r="DG427" s="174"/>
      <x:c r="DH427" s="174"/>
      <x:c r="DI427" s="174"/>
      <x:c r="DJ427" s="174"/>
      <x:c r="DK427" s="174"/>
      <x:c r="DL427" s="174"/>
      <x:c r="DM427" s="174"/>
      <x:c r="DN427" s="174"/>
      <x:c r="DO427" s="174"/>
      <x:c r="DP427" s="174"/>
      <x:c r="DQ427" s="174"/>
      <x:c r="DR427" s="174"/>
      <x:c r="DS427" s="174"/>
      <x:c r="DT427" s="174"/>
      <x:c r="DU427" s="174"/>
      <x:c r="DV427" s="174"/>
      <x:c r="DW427" s="174"/>
      <x:c r="DX427" s="174"/>
      <x:c r="DY427" s="174"/>
      <x:c r="DZ427" s="174" t="str">
        <x:v>Title/abstract screening alone does not establish effectiveness, causality, methodological quality, transferability to Brazilian public safety or an institutional recommendation.</x:v>
      </x:c>
      <x:c r="EA427" s="174" t="str">
        <x:v>Pending</x:v>
      </x:c>
      <x:c r="EB427" s="175" t="str">
        <x:f>IF(L427="","",IF(EC427="READY","Yes","No / Pending"))</x:f>
        <x:v>No / Pending</x:v>
      </x:c>
      <x:c r="EC427" s="174" t="str">
        <x:f>IF(L427="","",IF(OR(ISNUMBER(SEARCH("Retracted Publication",Q427)),CM427="Retracted",CN427="Retracted",CM427="Expression of Concern",CN427="Expression of Concern",F427="Not used",CG427="Critical",CH427="High",CH427="Critical"),"BLOCKED — integrity or use restriction",IF(AND(CJ427="Yes",CK427="Yes",CL427="Yes"),IF(AND(CM427="Clear",CN427="Verified — clear"),IF(AND(AND(LEN(TRIM(CF427))&gt;0,LEFT(LOWER(TRIM(CF427)),7)&lt;&gt;"pending"),OR(CG427="High",CG427="Moderate"),OR(CH427="Low",CH427="Some concerns",CH427="Not applicable")),IF(AND(DD427="No",OR(DE427="HIGH",DE427="CONDITIONAL"),AND(LEN(TRIM(DF427))&gt;0,LEFT(LOWER(TRIM(DF427)),7)&lt;&gt;"pending")),IF(AND(AND(LEN(TRIM(DT427))&gt;0,LEFT(LOWER(TRIM(DT427)),7)&lt;&gt;"pending"),AND(LEN(TRIM(DU427))&gt;0,LEFT(LOWER(TRIM(DU427)),7)&lt;&gt;"pending"),OR(AND(LEN(TRIM(DV427))&gt;0,LEFT(LOWER(TRIM(DV427)),7)&lt;&gt;"pending"),AND(LEN(TRIM(DW427))&gt;0,LEFT(LOWER(TRIM(DW427)),7)&lt;&gt;"pending")),AND(LEN(TRIM(DX427))&gt;0,LEFT(LOWER(TRIM(DX427)),7)&lt;&gt;"pending")),IF(AND(F427="Claim-ready",OR(EA427="Strong",EA427="Moderate"),AND(LEN(TRIM(G427))&gt;0,LEFT(LOWER(TRIM(G427)),7)&lt;&gt;"pending"),G427&lt;&gt;"No substantive use decision is permitted from identification metadata alone.",AND(LEN(TRIM(DZ427))&gt;0,LEFT(LOWER(TRIM(DZ427)),7)&lt;&gt;"pending"),DZ427&lt;&gt;"Identification metadata alone does not permit any substantive scientific, causal, operational, or institutional claim.",AND(LEN(TRIM(EI427))&gt;0,LEFT(LOWER(TRIM(EI427)),7)&lt;&gt;"pending"),ISNUMBER(EH427),EH427&gt;0),"READY","PENDING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7" s="174" t="str">
        <x:v>Pending</x:v>
      </x:c>
      <x:c r="EE427" s="174"/>
      <x:c r="EF427" s="174" t="str">
        <x:v>Pending</x:v>
      </x:c>
      <x:c r="EG427" s="174" t="str">
        <x:v>Pending</x:v>
      </x:c>
      <x:c r="EH427" s="177"/>
      <x:c r="EI427" s="500"/>
      <x:c r="EJ427" s="174"/>
      <x:c r="EK427" s="174" t="str">
        <x:v>Pending</x:v>
      </x:c>
      <x:c r="EL427" s="177" t="n">
        <x:v>46272</x:v>
      </x:c>
      <x:c r="EM427" s="174" t="str">
        <x:v>Production PubMed record imported and reconciled to Zotero item VSS633TV;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7" s="181" t="n">
        <x:f>IF(L427="","",(IF(N427&lt;&gt;"",1,0)+IF(O427&lt;&gt;"",1,0)+IF(AJ427&lt;&gt;"",1,0)+IF(AU427&lt;&gt;"",1,0)+IF(BE427&lt;&gt;"",1,0)+IF(CF427&lt;&gt;"",1,0)+IF(CJ427="Yes",1,0)+IF(CL427="Yes",1,0)+IF(DE427&lt;&gt;"Pending",1,0)+IF(F427&lt;&gt;"",1,0)+IF(DZ427&lt;&gt;"",1,0)+IF(EI427&lt;&gt;"",1,0))/12)</x:f>
        <x:v>0.5</x:v>
      </x:c>
    </x:row>
    <x:row r="428">
      <x:c r="A428" s="175" t="str">
        <x:v>EV-0425</x:v>
      </x:c>
      <x:c r="B428" s="174" t="str">
        <x:v>Integrity check</x:v>
      </x:c>
      <x:c r="C428" s="175" t="str">
        <x:f>IF(L428="","",IF(LEFT(EC428,7)="BLOCKED","🔴 Do not use for conclusion",IF(EB428="Yes","🟢 Claim-ready","🟡 Caution / context")))</x:f>
        <x:v>🟡 Caution / context</x:v>
      </x:c>
      <x:c r="D428" s="174" t="str">
        <x:f>IF(L428="","",EC428)</x:f>
        <x:v>PENDING — appropriate appraisal</x:v>
      </x:c>
      <x:c r="E428" s="174" t="str">
        <x:v>P3 — Medium</x:v>
      </x:c>
      <x:c r="F428" s="174" t="str">
        <x:v>Pending</x:v>
      </x:c>
      <x:c r="G428" s="174" t="str">
        <x:v>Title/abstract identify an explicit implementation-science construct; retain for full-text assessment.</x:v>
      </x:c>
      <x:c r="H428" s="174" t="str">
        <x:v>Obtain and review lawful full text; confirm human adjudication; then select a design-specific appraisal instrument.</x:v>
      </x:c>
      <x:c r="I428" s="174"/>
      <x:c r="J428" s="174" t="str">
        <x:v>C — Implementation Science</x:v>
      </x:c>
      <x:c r="K428" s="174" t="str">
        <x:v>IDENTIFIED</x:v>
      </x:c>
      <x:c r="L428" s="174" t="str">
        <x:v>"You might be nice, but where you take me, they're not gonna be": Preferences for field-based post-overdose interventions.</x:v>
      </x:c>
      <x:c r="M428" s="174"/>
      <x:c r="N428" s="174" t="str">
        <x:v>van Draanen, Jenna; Adwell, Addy; Wettemann, Courteney; Fockele, Callan Elswick; Goh, Brenda; Perlmutter, David L; Williams, Grover Will; Holland, Nathan; Frohe, Tessa</x:v>
      </x:c>
      <x:c r="O428" s="176" t="n">
        <x:v>2024</x:v>
      </x:c>
      <x:c r="P428" s="174" t="str">
        <x:v>Drug and alcohol review</x:v>
      </x:c>
      <x:c r="Q428" s="174" t="str">
        <x:v>Journal Article; Research Support, Non-U.S. Gov't</x:v>
      </x:c>
      <x:c r="R428" s="174" t="str">
        <x:v>Unclear</x:v>
      </x:c>
      <x:c r="S428" s="174" t="str">
        <x:v>Unknown</x:v>
      </x:c>
      <x:c r="T428" s="174" t="str">
        <x:v>eng</x:v>
      </x:c>
      <x:c r="U428" s="174" t="str">
        <x:v>https://pubmed.ncbi.nlm.nih.gov/39205432/</x:v>
      </x:c>
      <x:c r="V428" s="174" t="str">
        <x:v>10.1111/dar.13926</x:v>
      </x:c>
      <x:c r="W428" s="175" t="str">
        <x:f>IF(V428="","",LOWER(SUBSTITUTE(SUBSTITUTE(SUBSTITUTE(SUBSTITUTE(TRIM(V428),"https://doi.org/",""),"http://doi.org/",""),"https://dx.doi.org/",""),"doi:","")))</x:f>
        <x:v>10.1111/dar.13926</x:v>
      </x:c>
      <x:c r="X428" s="174" t="str">
        <x:v>39205432</x:v>
      </x:c>
      <x:c r="Y428" s="174" t="str">
        <x:v>PMC12372593</x:v>
      </x:c>
      <x:c r="Z428" s="174"/>
      <x:c r="AA428" s="174" t="str">
        <x:v>PubMed/MEDLINE</x:v>
      </x:c>
      <x:c r="AB428" s="174" t="str">
        <x:v>PUBMED-C-v1.0-2026-08-28</x:v>
      </x:c>
      <x:c r="AC428" s="174" t="str">
        <x:v>SP-PUBMED-C-20260828</x:v>
      </x:c>
      <x:c r="AD428" s="177" t="n">
        <x:v>46262</x:v>
      </x:c>
      <x:c r="AE428" s="177" t="n">
        <x:v>46272</x:v>
      </x:c>
      <x:c r="AF428" s="174" t="str">
        <x:v>96HF9IFT</x:v>
      </x:c>
      <x:c r="AG428" s="174"/>
      <x:c r="AH428" s="174" t="str">
        <x:v>Tactical Athlete → Operational Readiness Brazil</x:v>
      </x:c>
      <x:c r="AI428" s="174" t="str">
        <x:v>evidence-family:C</x:v>
      </x:c>
      <x:c r="AJ428" s="174"/>
      <x:c r="AK428" s="175" t="str">
        <x:f>IF(AJ428="","",IF(OR(LOWER(AJ428)="brazil",LOWER(AJ428)="brasil"),"Yes","No"))</x:f>
      </x:c>
      <x:c r="AL428" s="174"/>
      <x:c r="AM428" s="174"/>
      <x:c r="AN428" s="174"/>
      <x:c r="AO428" s="178"/>
      <x:c r="AP428" s="174"/>
      <x:c r="AQ428" s="174"/>
      <x:c r="AR428" s="174"/>
      <x:c r="AS428" s="174"/>
      <x:c r="AT428" s="174"/>
      <x:c r="AU428" s="174"/>
      <x:c r="AV428" s="174"/>
      <x:c r="AW428" s="174"/>
      <x:c r="AX428" s="174"/>
      <x:c r="AY428" s="174"/>
      <x:c r="AZ428" s="174"/>
      <x:c r="BA428" s="174"/>
      <x:c r="BB428" s="174"/>
      <x:c r="BC428" s="174"/>
      <x:c r="BD428" s="174"/>
      <x:c r="BE428" s="174"/>
      <x:c r="BF428" s="174"/>
      <x:c r="BG428" s="174"/>
      <x:c r="BH428" s="174"/>
      <x:c r="BI428" s="174"/>
      <x:c r="BJ428" s="174"/>
      <x:c r="BK428" s="174"/>
      <x:c r="BL428" s="174"/>
      <x:c r="BM428" s="174"/>
      <x:c r="BN428" s="174"/>
      <x:c r="BO428" s="174"/>
      <x:c r="BP428" s="174"/>
      <x:c r="BQ428" s="174"/>
      <x:c r="BR428" s="174"/>
      <x:c r="BS428" s="174"/>
      <x:c r="BT428" s="174"/>
      <x:c r="BU428" s="174"/>
      <x:c r="BV428" s="174"/>
      <x:c r="BW428" s="174"/>
      <x:c r="BX428" s="174"/>
      <x:c r="BY428" s="174"/>
      <x:c r="BZ428" s="174"/>
      <x:c r="CA428" s="174"/>
      <x:c r="CB428" s="174"/>
      <x:c r="CC428" s="174"/>
      <x:c r="CD428" s="174"/>
      <x:c r="CE428" s="174"/>
      <x:c r="CF428" s="174"/>
      <x:c r="CG428" s="174"/>
      <x:c r="CH428" s="174"/>
      <x:c r="CI428" s="179"/>
      <x:c r="CJ428" s="174" t="str">
        <x:v>Yes</x:v>
      </x:c>
      <x:c r="CK428" s="174" t="str">
        <x:v>Yes</x:v>
      </x:c>
      <x:c r="CL428" s="174" t="str">
        <x:v>Yes</x:v>
      </x:c>
      <x:c r="CM428" s="174" t="str">
        <x:v>Clear</x:v>
      </x:c>
      <x:c r="CN428" s="174" t="str">
        <x:v>Verified — clear</x:v>
      </x:c>
      <x:c r="CO428" s="177" t="n">
        <x:v>46272</x:v>
      </x:c>
      <x:c r="CP428" s="174" t="str">
        <x:v>https://pubmed.ncbi.nlm.nih.gov/39205432/</x:v>
      </x:c>
      <x:c r="CQ428" s="174"/>
      <x:c r="CR428" s="174"/>
      <x:c r="CS428" s="174"/>
      <x:c r="CT428" s="174"/>
      <x:c r="CU428" s="176"/>
      <x:c r="CV428" s="176"/>
      <x:c r="CW428" s="176"/>
      <x:c r="CX428" s="176"/>
      <x:c r="CY428" s="176"/>
      <x:c r="CZ428" s="176"/>
      <x:c r="DA428" s="176"/>
      <x:c r="DB428" s="175" t="str">
        <x:f>IF(L428="","",IF(AND(COUNT(CU428:DA428)=7,OR(CU428=0,CU428=1,CU428=2),OR(CV428=0,CV428=1,CV428=2),OR(CW428=0,CW428=1,CW428=2),OR(CX428=0,CX428=1,CX428=2),OR(CY428=0,CY428=1,CY428=2),OR(CZ428=0,CZ428=1,CZ428=2),OR(DA428=0,DA428=1,DA428=2)),SUM(CU428:DA428),""))</x:f>
      </x:c>
      <x:c r="DC428" s="180" t="str">
        <x:f>IF(DB428="","",ROUND(DB428/14*10,1))</x:f>
      </x:c>
      <x:c r="DD428" s="174" t="str">
        <x:v>Pending</x:v>
      </x:c>
      <x:c r="DE428" s="175" t="str">
        <x:f>IF(L428="","",IF(DC428="","Pending",IF(DD428="Yes","CONDITIONAL — safety override",IF(DC428&gt;=8,"HIGH",IF(DC428&gt;=5,"CONDITIONAL","LOW")))))</x:f>
        <x:v>Pending</x:v>
      </x:c>
      <x:c r="DF428" s="174" t="str">
        <x:v>Pending screening and full-text appraisal; no transferability judgment made at identification.</x:v>
      </x:c>
      <x:c r="DG428" s="174"/>
      <x:c r="DH428" s="174"/>
      <x:c r="DI428" s="174"/>
      <x:c r="DJ428" s="174"/>
      <x:c r="DK428" s="174"/>
      <x:c r="DL428" s="174"/>
      <x:c r="DM428" s="174"/>
      <x:c r="DN428" s="174"/>
      <x:c r="DO428" s="174"/>
      <x:c r="DP428" s="174"/>
      <x:c r="DQ428" s="174"/>
      <x:c r="DR428" s="174"/>
      <x:c r="DS428" s="174"/>
      <x:c r="DT428" s="174"/>
      <x:c r="DU428" s="174"/>
      <x:c r="DV428" s="174"/>
      <x:c r="DW428" s="174"/>
      <x:c r="DX428" s="174"/>
      <x:c r="DY428" s="174"/>
      <x:c r="DZ428" s="174" t="str">
        <x:v>Title/abstract screening alone does not establish effectiveness, causality, methodological quality, transferability to Brazilian public safety or an institutional recommendation.</x:v>
      </x:c>
      <x:c r="EA428" s="174" t="str">
        <x:v>Pending</x:v>
      </x:c>
      <x:c r="EB428" s="175" t="str">
        <x:f>IF(L428="","",IF(EC428="READY","Yes","No / Pending"))</x:f>
        <x:v>No / Pending</x:v>
      </x:c>
      <x:c r="EC428" s="174" t="str">
        <x:f>IF(L428="","",IF(OR(ISNUMBER(SEARCH("Retracted Publication",Q428)),CM428="Retracted",CN428="Retracted",CM428="Expression of Concern",CN428="Expression of Concern",F428="Not used",CG428="Critical",CH428="High",CH428="Critical"),"BLOCKED — integrity or use restriction",IF(AND(CJ428="Yes",CK428="Yes",CL428="Yes"),IF(AND(CM428="Clear",CN428="Verified — clear"),IF(AND(AND(LEN(TRIM(CF428))&gt;0,LEFT(LOWER(TRIM(CF428)),7)&lt;&gt;"pending"),OR(CG428="High",CG428="Moderate"),OR(CH428="Low",CH428="Some concerns",CH428="Not applicable")),IF(AND(DD428="No",OR(DE428="HIGH",DE428="CONDITIONAL"),AND(LEN(TRIM(DF428))&gt;0,LEFT(LOWER(TRIM(DF428)),7)&lt;&gt;"pending")),IF(AND(AND(LEN(TRIM(DT428))&gt;0,LEFT(LOWER(TRIM(DT428)),7)&lt;&gt;"pending"),AND(LEN(TRIM(DU428))&gt;0,LEFT(LOWER(TRIM(DU428)),7)&lt;&gt;"pending"),OR(AND(LEN(TRIM(DV428))&gt;0,LEFT(LOWER(TRIM(DV428)),7)&lt;&gt;"pending"),AND(LEN(TRIM(DW428))&gt;0,LEFT(LOWER(TRIM(DW428)),7)&lt;&gt;"pending")),AND(LEN(TRIM(DX428))&gt;0,LEFT(LOWER(TRIM(DX428)),7)&lt;&gt;"pending")),IF(AND(F428="Claim-ready",OR(EA428="Strong",EA428="Moderate"),AND(LEN(TRIM(G428))&gt;0,LEFT(LOWER(TRIM(G428)),7)&lt;&gt;"pending"),G428&lt;&gt;"No substantive use decision is permitted from identification metadata alone.",AND(LEN(TRIM(DZ428))&gt;0,LEFT(LOWER(TRIM(DZ428)),7)&lt;&gt;"pending"),DZ428&lt;&gt;"Identification metadata alone does not permit any substantive scientific, causal, operational, or institutional claim.",AND(LEN(TRIM(EI428))&gt;0,LEFT(LOWER(TRIM(EI428)),7)&lt;&gt;"pending"),ISNUMBER(EH428),EH428&gt;0),"READY","PENDING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8" s="174" t="str">
        <x:v>Pending</x:v>
      </x:c>
      <x:c r="EE428" s="174"/>
      <x:c r="EF428" s="174" t="str">
        <x:v>Pending</x:v>
      </x:c>
      <x:c r="EG428" s="174" t="str">
        <x:v>Pending</x:v>
      </x:c>
      <x:c r="EH428" s="177"/>
      <x:c r="EI428" s="500"/>
      <x:c r="EJ428" s="174"/>
      <x:c r="EK428" s="174" t="str">
        <x:v>Pending</x:v>
      </x:c>
      <x:c r="EL428" s="177" t="n">
        <x:v>46272</x:v>
      </x:c>
      <x:c r="EM428" s="174" t="str">
        <x:v>Production PubMed record imported and reconciled to Zotero item 96HF9IFT;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8" s="181" t="n">
        <x:f>IF(L428="","",(IF(N428&lt;&gt;"",1,0)+IF(O428&lt;&gt;"",1,0)+IF(AJ428&lt;&gt;"",1,0)+IF(AU428&lt;&gt;"",1,0)+IF(BE428&lt;&gt;"",1,0)+IF(CF428&lt;&gt;"",1,0)+IF(CJ428="Yes",1,0)+IF(CL428="Yes",1,0)+IF(DE428&lt;&gt;"Pending",1,0)+IF(F428&lt;&gt;"",1,0)+IF(DZ428&lt;&gt;"",1,0)+IF(EI428&lt;&gt;"",1,0))/12)</x:f>
        <x:v>0.5</x:v>
      </x:c>
    </x:row>
    <x:row r="429">
      <x:c r="A429" s="175" t="str">
        <x:v>EV-0426</x:v>
      </x:c>
      <x:c r="B429" s="174" t="str">
        <x:v>Integrity check</x:v>
      </x:c>
      <x:c r="C429" s="175" t="str">
        <x:f>IF(L429="","",IF(LEFT(EC429,7)="BLOCKED","🔴 Do not use for conclusion",IF(EB429="Yes","🟢 Claim-ready","🟡 Caution / context")))</x:f>
        <x:v>🟡 Caution / context</x:v>
      </x:c>
      <x:c r="D429" s="174" t="str">
        <x:f>IF(L429="","",EC429)</x:f>
        <x:v>PENDING — appropriate appraisal</x:v>
      </x:c>
      <x:c r="E429" s="174" t="str">
        <x:v>P3 — Medium</x:v>
      </x:c>
      <x:c r="F429" s="174" t="str">
        <x:v>Pending</x:v>
      </x:c>
      <x:c r="G429" s="174" t="str">
        <x:v>Title/abstract identify an explicit tactical/public-safety context and readiness domain; retain for full-text assessment.</x:v>
      </x:c>
      <x:c r="H429" s="174" t="str">
        <x:v>Obtain and review lawful full text; confirm human adjudication; then select a design-specific appraisal instrument.</x:v>
      </x:c>
      <x:c r="I429" s="174"/>
      <x:c r="J429" s="174" t="str">
        <x:v>A — Core</x:v>
      </x:c>
      <x:c r="K429" s="174" t="str">
        <x:v>IDENTIFIED</x:v>
      </x:c>
      <x:c r="L429" s="174" t="str">
        <x:v>Dietary Supplementation on Physical Performance and Recovery in Active-Duty Military Personnel: A Systematic Review of Randomized and Quasi-Experimental Controlled Trials.</x:v>
      </x:c>
      <x:c r="M429" s="174"/>
      <x:c r="N429" s="174" t="str">
        <x:v>Harlow, Jacie; Blodgett, Kylie; Stedman, Jenna; Pojednic, Rachele</x:v>
      </x:c>
      <x:c r="O429" s="176" t="n">
        <x:v>2024</x:v>
      </x:c>
      <x:c r="P429" s="174" t="str">
        <x:v>Nutrients</x:v>
      </x:c>
      <x:c r="Q429" s="174" t="str">
        <x:v>Journal Article; Systematic Review</x:v>
      </x:c>
      <x:c r="R429" s="174" t="str">
        <x:v>Unclear</x:v>
      </x:c>
      <x:c r="S429" s="174" t="str">
        <x:v>Unknown</x:v>
      </x:c>
      <x:c r="T429" s="174" t="str">
        <x:v>eng</x:v>
      </x:c>
      <x:c r="U429" s="174" t="str">
        <x:v>https://pubmed.ncbi.nlm.nih.gov/39203882/</x:v>
      </x:c>
      <x:c r="V429" s="174" t="str">
        <x:v>10.3390/nu16162746</x:v>
      </x:c>
      <x:c r="W429" s="175" t="str">
        <x:f>IF(V429="","",LOWER(SUBSTITUTE(SUBSTITUTE(SUBSTITUTE(SUBSTITUTE(TRIM(V429),"https://doi.org/",""),"http://doi.org/",""),"https://dx.doi.org/",""),"doi:","")))</x:f>
        <x:v>10.3390/nu16162746</x:v>
      </x:c>
      <x:c r="X429" s="174" t="str">
        <x:v>39203882</x:v>
      </x:c>
      <x:c r="Y429" s="174" t="str">
        <x:v>PMC11357047</x:v>
      </x:c>
      <x:c r="Z429" s="174"/>
      <x:c r="AA429" s="174" t="str">
        <x:v>PubMed/MEDLINE</x:v>
      </x:c>
      <x:c r="AB429" s="174" t="str">
        <x:v>PUBMED-A-v1.0-2026-08-28</x:v>
      </x:c>
      <x:c r="AC429" s="174" t="str">
        <x:v>SP-PUBMED-A-20260828</x:v>
      </x:c>
      <x:c r="AD429" s="177" t="n">
        <x:v>46262</x:v>
      </x:c>
      <x:c r="AE429" s="177" t="n">
        <x:v>46272</x:v>
      </x:c>
      <x:c r="AF429" s="174" t="str">
        <x:v>DGQK3864</x:v>
      </x:c>
      <x:c r="AG429" s="174"/>
      <x:c r="AH429" s="174" t="str">
        <x:v>Tactical Athlete → Operational Readiness Brazil</x:v>
      </x:c>
      <x:c r="AI429" s="174" t="str">
        <x:v>evidence-family:A</x:v>
      </x:c>
      <x:c r="AJ429" s="174"/>
      <x:c r="AK429" s="175" t="str">
        <x:f>IF(AJ429="","",IF(OR(LOWER(AJ429)="brazil",LOWER(AJ429)="brasil"),"Yes","No"))</x:f>
      </x:c>
      <x:c r="AL429" s="174"/>
      <x:c r="AM429" s="174"/>
      <x:c r="AN429" s="174"/>
      <x:c r="AO429" s="178"/>
      <x:c r="AP429" s="174"/>
      <x:c r="AQ429" s="174"/>
      <x:c r="AR429" s="174"/>
      <x:c r="AS429" s="174"/>
      <x:c r="AT429" s="174"/>
      <x:c r="AU429" s="174"/>
      <x:c r="AV429" s="174"/>
      <x:c r="AW429" s="174"/>
      <x:c r="AX429" s="174"/>
      <x:c r="AY429" s="174"/>
      <x:c r="AZ429" s="174"/>
      <x:c r="BA429" s="174"/>
      <x:c r="BB429" s="174"/>
      <x:c r="BC429" s="174"/>
      <x:c r="BD429" s="174"/>
      <x:c r="BE429" s="174"/>
      <x:c r="BF429" s="174"/>
      <x:c r="BG429" s="174"/>
      <x:c r="BH429" s="174"/>
      <x:c r="BI429" s="174"/>
      <x:c r="BJ429" s="174"/>
      <x:c r="BK429" s="174"/>
      <x:c r="BL429" s="174"/>
      <x:c r="BM429" s="174"/>
      <x:c r="BN429" s="174"/>
      <x:c r="BO429" s="174"/>
      <x:c r="BP429" s="174"/>
      <x:c r="BQ429" s="174"/>
      <x:c r="BR429" s="174"/>
      <x:c r="BS429" s="174"/>
      <x:c r="BT429" s="174"/>
      <x:c r="BU429" s="174"/>
      <x:c r="BV429" s="174"/>
      <x:c r="BW429" s="174"/>
      <x:c r="BX429" s="174"/>
      <x:c r="BY429" s="174"/>
      <x:c r="BZ429" s="174"/>
      <x:c r="CA429" s="174"/>
      <x:c r="CB429" s="174"/>
      <x:c r="CC429" s="174"/>
      <x:c r="CD429" s="174"/>
      <x:c r="CE429" s="174"/>
      <x:c r="CF429" s="174"/>
      <x:c r="CG429" s="174"/>
      <x:c r="CH429" s="174"/>
      <x:c r="CI429" s="179"/>
      <x:c r="CJ429" s="174" t="str">
        <x:v>Yes</x:v>
      </x:c>
      <x:c r="CK429" s="174" t="str">
        <x:v>Yes</x:v>
      </x:c>
      <x:c r="CL429" s="174" t="str">
        <x:v>Yes</x:v>
      </x:c>
      <x:c r="CM429" s="174" t="str">
        <x:v>Clear</x:v>
      </x:c>
      <x:c r="CN429" s="174" t="str">
        <x:v>Verified — clear</x:v>
      </x:c>
      <x:c r="CO429" s="177" t="n">
        <x:v>46272</x:v>
      </x:c>
      <x:c r="CP429" s="174" t="str">
        <x:v>https://pubmed.ncbi.nlm.nih.gov/39203882/</x:v>
      </x:c>
      <x:c r="CQ429" s="174"/>
      <x:c r="CR429" s="174"/>
      <x:c r="CS429" s="174"/>
      <x:c r="CT429" s="174"/>
      <x:c r="CU429" s="176"/>
      <x:c r="CV429" s="176"/>
      <x:c r="CW429" s="176"/>
      <x:c r="CX429" s="176"/>
      <x:c r="CY429" s="176"/>
      <x:c r="CZ429" s="176"/>
      <x:c r="DA429" s="176"/>
      <x:c r="DB429" s="175" t="str">
        <x:f>IF(L429="","",IF(AND(COUNT(CU429:DA429)=7,OR(CU429=0,CU429=1,CU429=2),OR(CV429=0,CV429=1,CV429=2),OR(CW429=0,CW429=1,CW429=2),OR(CX429=0,CX429=1,CX429=2),OR(CY429=0,CY429=1,CY429=2),OR(CZ429=0,CZ429=1,CZ429=2),OR(DA429=0,DA429=1,DA429=2)),SUM(CU429:DA429),""))</x:f>
      </x:c>
      <x:c r="DC429" s="180" t="str">
        <x:f>IF(DB429="","",ROUND(DB429/14*10,1))</x:f>
      </x:c>
      <x:c r="DD429" s="174" t="str">
        <x:v>Pending</x:v>
      </x:c>
      <x:c r="DE429" s="175" t="str">
        <x:f>IF(L429="","",IF(DC429="","Pending",IF(DD429="Yes","CONDITIONAL — safety override",IF(DC429&gt;=8,"HIGH",IF(DC429&gt;=5,"CONDITIONAL","LOW")))))</x:f>
        <x:v>Pending</x:v>
      </x:c>
      <x:c r="DF429" s="174" t="str">
        <x:v>Pending screening and full-text appraisal; no transferability judgment made at identification.</x:v>
      </x:c>
      <x:c r="DG429" s="174"/>
      <x:c r="DH429" s="174"/>
      <x:c r="DI429" s="174"/>
      <x:c r="DJ429" s="174"/>
      <x:c r="DK429" s="174"/>
      <x:c r="DL429" s="174"/>
      <x:c r="DM429" s="174"/>
      <x:c r="DN429" s="174"/>
      <x:c r="DO429" s="174"/>
      <x:c r="DP429" s="174"/>
      <x:c r="DQ429" s="174"/>
      <x:c r="DR429" s="174"/>
      <x:c r="DS429" s="174"/>
      <x:c r="DT429" s="174"/>
      <x:c r="DU429" s="174"/>
      <x:c r="DV429" s="174"/>
      <x:c r="DW429" s="174"/>
      <x:c r="DX429" s="174"/>
      <x:c r="DY429" s="174"/>
      <x:c r="DZ429" s="174" t="str">
        <x:v>Title/abstract screening alone does not establish effectiveness, causality, methodological quality, transferability to Brazilian public safety or an institutional recommendation.</x:v>
      </x:c>
      <x:c r="EA429" s="174" t="str">
        <x:v>Pending</x:v>
      </x:c>
      <x:c r="EB429" s="175" t="str">
        <x:f>IF(L429="","",IF(EC429="READY","Yes","No / Pending"))</x:f>
        <x:v>No / Pending</x:v>
      </x:c>
      <x:c r="EC429" s="174" t="str">
        <x:f>IF(L429="","",IF(OR(ISNUMBER(SEARCH("Retracted Publication",Q429)),CM429="Retracted",CN429="Retracted",CM429="Expression of Concern",CN429="Expression of Concern",F429="Not used",CG429="Critical",CH429="High",CH429="Critical"),"BLOCKED — integrity or use restriction",IF(AND(CJ429="Yes",CK429="Yes",CL429="Yes"),IF(AND(CM429="Clear",CN429="Verified — clear"),IF(AND(AND(LEN(TRIM(CF429))&gt;0,LEFT(LOWER(TRIM(CF429)),7)&lt;&gt;"pending"),OR(CG429="High",CG429="Moderate"),OR(CH429="Low",CH429="Some concerns",CH429="Not applicable")),IF(AND(DD429="No",OR(DE429="HIGH",DE429="CONDITIONAL"),AND(LEN(TRIM(DF429))&gt;0,LEFT(LOWER(TRIM(DF429)),7)&lt;&gt;"pending")),IF(AND(AND(LEN(TRIM(DT429))&gt;0,LEFT(LOWER(TRIM(DT429)),7)&lt;&gt;"pending"),AND(LEN(TRIM(DU429))&gt;0,LEFT(LOWER(TRIM(DU429)),7)&lt;&gt;"pending"),OR(AND(LEN(TRIM(DV429))&gt;0,LEFT(LOWER(TRIM(DV429)),7)&lt;&gt;"pending"),AND(LEN(TRIM(DW429))&gt;0,LEFT(LOWER(TRIM(DW429)),7)&lt;&gt;"pending")),AND(LEN(TRIM(DX429))&gt;0,LEFT(LOWER(TRIM(DX429)),7)&lt;&gt;"pending")),IF(AND(F429="Claim-ready",OR(EA429="Strong",EA429="Moderate"),AND(LEN(TRIM(G429))&gt;0,LEFT(LOWER(TRIM(G429)),7)&lt;&gt;"pending"),G429&lt;&gt;"No substantive use decision is permitted from identification metadata alone.",AND(LEN(TRIM(DZ429))&gt;0,LEFT(LOWER(TRIM(DZ429)),7)&lt;&gt;"pending"),DZ429&lt;&gt;"Identification metadata alone does not permit any substantive scientific, causal, operational, or institutional claim.",AND(LEN(TRIM(EI429))&gt;0,LEFT(LOWER(TRIM(EI429)),7)&lt;&gt;"pending"),ISNUMBER(EH429),EH429&gt;0),"READY","PENDING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29" s="174" t="str">
        <x:v>Pending</x:v>
      </x:c>
      <x:c r="EE429" s="174"/>
      <x:c r="EF429" s="174" t="str">
        <x:v>Pending</x:v>
      </x:c>
      <x:c r="EG429" s="174" t="str">
        <x:v>Pending</x:v>
      </x:c>
      <x:c r="EH429" s="177"/>
      <x:c r="EI429" s="500"/>
      <x:c r="EJ429" s="174"/>
      <x:c r="EK429" s="174" t="str">
        <x:v>Pending</x:v>
      </x:c>
      <x:c r="EL429" s="177" t="n">
        <x:v>46272</x:v>
      </x:c>
      <x:c r="EM429" s="174" t="str">
        <x:v>Production PubMed record imported and reconciled to Zotero item DGQK3864;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29" s="181" t="n">
        <x:f>IF(L429="","",(IF(N429&lt;&gt;"",1,0)+IF(O429&lt;&gt;"",1,0)+IF(AJ429&lt;&gt;"",1,0)+IF(AU429&lt;&gt;"",1,0)+IF(BE429&lt;&gt;"",1,0)+IF(CF429&lt;&gt;"",1,0)+IF(CJ429="Yes",1,0)+IF(CL429="Yes",1,0)+IF(DE429&lt;&gt;"Pending",1,0)+IF(F429&lt;&gt;"",1,0)+IF(DZ429&lt;&gt;"",1,0)+IF(EI429&lt;&gt;"",1,0))/12)</x:f>
        <x:v>0.5</x:v>
      </x:c>
    </x:row>
    <x:row r="430">
      <x:c r="A430" s="175" t="str">
        <x:v>EV-0427</x:v>
      </x:c>
      <x:c r="B430" s="174" t="str">
        <x:v>Integrity check</x:v>
      </x:c>
      <x:c r="C430" s="175" t="str">
        <x:f>IF(L430="","",IF(LEFT(EC430,7)="BLOCKED","🔴 Do not use for conclusion",IF(EB430="Yes","🟢 Claim-ready","🟡 Caution / context")))</x:f>
        <x:v>🟡 Caution / context</x:v>
      </x:c>
      <x:c r="D430" s="174" t="str">
        <x:f>IF(L430="","",EC430)</x:f>
        <x:v>PENDING — appropriate appraisal</x:v>
      </x:c>
      <x:c r="E430" s="174" t="str">
        <x:v>P3 — Medium</x:v>
      </x:c>
      <x:c r="F430" s="174" t="str">
        <x:v>Pending</x:v>
      </x:c>
      <x:c r="G430" s="174" t="str">
        <x:v>Title/abstract identify an explicit tactical/public-safety context and readiness domain; retain for full-text assessment.</x:v>
      </x:c>
      <x:c r="H430" s="174" t="str">
        <x:v>Obtain and review lawful full text; confirm human adjudication; then select a design-specific appraisal instrument.</x:v>
      </x:c>
      <x:c r="I430" s="174"/>
      <x:c r="J430" s="174" t="str">
        <x:v>A — Core</x:v>
      </x:c>
      <x:c r="K430" s="174" t="str">
        <x:v>IDENTIFIED</x:v>
      </x:c>
      <x:c r="L430" s="174" t="str">
        <x:v>Associations between Dietary Intake and Cardiovascular Disease Risk in American Career Firefighters: An Observational Study.</x:v>
      </x:c>
      <x:c r="M430" s="174"/>
      <x:c r="N430" s="174" t="str">
        <x:v>Simonson, Anna Peluso; Zera, Jacquelyn N; Banerjee, Paromita; Baker, Brianne M</x:v>
      </x:c>
      <x:c r="O430" s="176" t="n">
        <x:v>2024</x:v>
      </x:c>
      <x:c r="P430" s="174" t="str">
        <x:v>Journal of functional morphology and kinesiology</x:v>
      </x:c>
      <x:c r="Q430" s="174" t="str">
        <x:v>Journal Article</x:v>
      </x:c>
      <x:c r="R430" s="174" t="str">
        <x:v>Unclear</x:v>
      </x:c>
      <x:c r="S430" s="174" t="str">
        <x:v>Unknown</x:v>
      </x:c>
      <x:c r="T430" s="174" t="str">
        <x:v>eng</x:v>
      </x:c>
      <x:c r="U430" s="174" t="str">
        <x:v>https://pubmed.ncbi.nlm.nih.gov/39189217/</x:v>
      </x:c>
      <x:c r="V430" s="174" t="str">
        <x:v>10.3390/jfmk9030132</x:v>
      </x:c>
      <x:c r="W430" s="175" t="str">
        <x:f>IF(V430="","",LOWER(SUBSTITUTE(SUBSTITUTE(SUBSTITUTE(SUBSTITUTE(TRIM(V430),"https://doi.org/",""),"http://doi.org/",""),"https://dx.doi.org/",""),"doi:","")))</x:f>
        <x:v>10.3390/jfmk9030132</x:v>
      </x:c>
      <x:c r="X430" s="174" t="str">
        <x:v>39189217</x:v>
      </x:c>
      <x:c r="Y430" s="174" t="str">
        <x:v>PMC11348120</x:v>
      </x:c>
      <x:c r="Z430" s="174"/>
      <x:c r="AA430" s="174" t="str">
        <x:v>PubMed/MEDLINE</x:v>
      </x:c>
      <x:c r="AB430" s="174" t="str">
        <x:v>PUBMED-A-v1.0-2026-08-28</x:v>
      </x:c>
      <x:c r="AC430" s="174" t="str">
        <x:v>SP-PUBMED-A-20260828</x:v>
      </x:c>
      <x:c r="AD430" s="177" t="n">
        <x:v>46262</x:v>
      </x:c>
      <x:c r="AE430" s="177" t="n">
        <x:v>46272</x:v>
      </x:c>
      <x:c r="AF430" s="174" t="str">
        <x:v>ZRAKL78T</x:v>
      </x:c>
      <x:c r="AG430" s="174"/>
      <x:c r="AH430" s="174" t="str">
        <x:v>Tactical Athlete → Operational Readiness Brazil</x:v>
      </x:c>
      <x:c r="AI430" s="174" t="str">
        <x:v>evidence-family:A</x:v>
      </x:c>
      <x:c r="AJ430" s="174"/>
      <x:c r="AK430" s="175" t="str">
        <x:f>IF(AJ430="","",IF(OR(LOWER(AJ430)="brazil",LOWER(AJ430)="brasil"),"Yes","No"))</x:f>
      </x:c>
      <x:c r="AL430" s="174"/>
      <x:c r="AM430" s="174"/>
      <x:c r="AN430" s="174"/>
      <x:c r="AO430" s="178"/>
      <x:c r="AP430" s="174"/>
      <x:c r="AQ430" s="174"/>
      <x:c r="AR430" s="174"/>
      <x:c r="AS430" s="174"/>
      <x:c r="AT430" s="174"/>
      <x:c r="AU430" s="174"/>
      <x:c r="AV430" s="174"/>
      <x:c r="AW430" s="174"/>
      <x:c r="AX430" s="174"/>
      <x:c r="AY430" s="174"/>
      <x:c r="AZ430" s="174"/>
      <x:c r="BA430" s="174"/>
      <x:c r="BB430" s="174"/>
      <x:c r="BC430" s="174"/>
      <x:c r="BD430" s="174"/>
      <x:c r="BE430" s="174"/>
      <x:c r="BF430" s="174"/>
      <x:c r="BG430" s="174"/>
      <x:c r="BH430" s="174"/>
      <x:c r="BI430" s="174"/>
      <x:c r="BJ430" s="174"/>
      <x:c r="BK430" s="174"/>
      <x:c r="BL430" s="174"/>
      <x:c r="BM430" s="174"/>
      <x:c r="BN430" s="174"/>
      <x:c r="BO430" s="174"/>
      <x:c r="BP430" s="174"/>
      <x:c r="BQ430" s="174"/>
      <x:c r="BR430" s="174"/>
      <x:c r="BS430" s="174"/>
      <x:c r="BT430" s="174"/>
      <x:c r="BU430" s="174"/>
      <x:c r="BV430" s="174"/>
      <x:c r="BW430" s="174"/>
      <x:c r="BX430" s="174"/>
      <x:c r="BY430" s="174"/>
      <x:c r="BZ430" s="174"/>
      <x:c r="CA430" s="174"/>
      <x:c r="CB430" s="174"/>
      <x:c r="CC430" s="174"/>
      <x:c r="CD430" s="174"/>
      <x:c r="CE430" s="174"/>
      <x:c r="CF430" s="174"/>
      <x:c r="CG430" s="174"/>
      <x:c r="CH430" s="174"/>
      <x:c r="CI430" s="179"/>
      <x:c r="CJ430" s="174" t="str">
        <x:v>Yes</x:v>
      </x:c>
      <x:c r="CK430" s="174" t="str">
        <x:v>Yes</x:v>
      </x:c>
      <x:c r="CL430" s="174" t="str">
        <x:v>Yes</x:v>
      </x:c>
      <x:c r="CM430" s="174" t="str">
        <x:v>Clear</x:v>
      </x:c>
      <x:c r="CN430" s="174" t="str">
        <x:v>Verified — clear</x:v>
      </x:c>
      <x:c r="CO430" s="177" t="n">
        <x:v>46272</x:v>
      </x:c>
      <x:c r="CP430" s="174" t="str">
        <x:v>https://pubmed.ncbi.nlm.nih.gov/39189217/</x:v>
      </x:c>
      <x:c r="CQ430" s="174"/>
      <x:c r="CR430" s="174"/>
      <x:c r="CS430" s="174"/>
      <x:c r="CT430" s="174"/>
      <x:c r="CU430" s="176"/>
      <x:c r="CV430" s="176"/>
      <x:c r="CW430" s="176"/>
      <x:c r="CX430" s="176"/>
      <x:c r="CY430" s="176"/>
      <x:c r="CZ430" s="176"/>
      <x:c r="DA430" s="176"/>
      <x:c r="DB430" s="175" t="str">
        <x:f>IF(L430="","",IF(AND(COUNT(CU430:DA430)=7,OR(CU430=0,CU430=1,CU430=2),OR(CV430=0,CV430=1,CV430=2),OR(CW430=0,CW430=1,CW430=2),OR(CX430=0,CX430=1,CX430=2),OR(CY430=0,CY430=1,CY430=2),OR(CZ430=0,CZ430=1,CZ430=2),OR(DA430=0,DA430=1,DA430=2)),SUM(CU430:DA430),""))</x:f>
      </x:c>
      <x:c r="DC430" s="180" t="str">
        <x:f>IF(DB430="","",ROUND(DB430/14*10,1))</x:f>
      </x:c>
      <x:c r="DD430" s="174" t="str">
        <x:v>Pending</x:v>
      </x:c>
      <x:c r="DE430" s="175" t="str">
        <x:f>IF(L430="","",IF(DC430="","Pending",IF(DD430="Yes","CONDITIONAL — safety override",IF(DC430&gt;=8,"HIGH",IF(DC430&gt;=5,"CONDITIONAL","LOW")))))</x:f>
        <x:v>Pending</x:v>
      </x:c>
      <x:c r="DF430" s="174" t="str">
        <x:v>Pending screening and full-text appraisal; no transferability judgment made at identification.</x:v>
      </x:c>
      <x:c r="DG430" s="174"/>
      <x:c r="DH430" s="174"/>
      <x:c r="DI430" s="174"/>
      <x:c r="DJ430" s="174"/>
      <x:c r="DK430" s="174"/>
      <x:c r="DL430" s="174"/>
      <x:c r="DM430" s="174"/>
      <x:c r="DN430" s="174"/>
      <x:c r="DO430" s="174"/>
      <x:c r="DP430" s="174"/>
      <x:c r="DQ430" s="174"/>
      <x:c r="DR430" s="174"/>
      <x:c r="DS430" s="174"/>
      <x:c r="DT430" s="174"/>
      <x:c r="DU430" s="174"/>
      <x:c r="DV430" s="174"/>
      <x:c r="DW430" s="174"/>
      <x:c r="DX430" s="174"/>
      <x:c r="DY430" s="174"/>
      <x:c r="DZ430" s="174" t="str">
        <x:v>Title/abstract screening alone does not establish effectiveness, causality, methodological quality, transferability to Brazilian public safety or an institutional recommendation.</x:v>
      </x:c>
      <x:c r="EA430" s="174" t="str">
        <x:v>Pending</x:v>
      </x:c>
      <x:c r="EB430" s="175" t="str">
        <x:f>IF(L430="","",IF(EC430="READY","Yes","No / Pending"))</x:f>
        <x:v>No / Pending</x:v>
      </x:c>
      <x:c r="EC430" s="174" t="str">
        <x:f>IF(L430="","",IF(OR(ISNUMBER(SEARCH("Retracted Publication",Q430)),CM430="Retracted",CN430="Retracted",CM430="Expression of Concern",CN430="Expression of Concern",F430="Not used",CG430="Critical",CH430="High",CH430="Critical"),"BLOCKED — integrity or use restriction",IF(AND(CJ430="Yes",CK430="Yes",CL430="Yes"),IF(AND(CM430="Clear",CN430="Verified — clear"),IF(AND(AND(LEN(TRIM(CF430))&gt;0,LEFT(LOWER(TRIM(CF430)),7)&lt;&gt;"pending"),OR(CG430="High",CG430="Moderate"),OR(CH430="Low",CH430="Some concerns",CH430="Not applicable")),IF(AND(DD430="No",OR(DE430="HIGH",DE430="CONDITIONAL"),AND(LEN(TRIM(DF430))&gt;0,LEFT(LOWER(TRIM(DF430)),7)&lt;&gt;"pending")),IF(AND(AND(LEN(TRIM(DT430))&gt;0,LEFT(LOWER(TRIM(DT430)),7)&lt;&gt;"pending"),AND(LEN(TRIM(DU430))&gt;0,LEFT(LOWER(TRIM(DU430)),7)&lt;&gt;"pending"),OR(AND(LEN(TRIM(DV430))&gt;0,LEFT(LOWER(TRIM(DV430)),7)&lt;&gt;"pending"),AND(LEN(TRIM(DW430))&gt;0,LEFT(LOWER(TRIM(DW430)),7)&lt;&gt;"pending")),AND(LEN(TRIM(DX430))&gt;0,LEFT(LOWER(TRIM(DX430)),7)&lt;&gt;"pending")),IF(AND(F430="Claim-ready",OR(EA430="Strong",EA430="Moderate"),AND(LEN(TRIM(G430))&gt;0,LEFT(LOWER(TRIM(G430)),7)&lt;&gt;"pending"),G430&lt;&gt;"No substantive use decision is permitted from identification metadata alone.",AND(LEN(TRIM(DZ430))&gt;0,LEFT(LOWER(TRIM(DZ430)),7)&lt;&gt;"pending"),DZ430&lt;&gt;"Identification metadata alone does not permit any substantive scientific, causal, operational, or institutional claim.",AND(LEN(TRIM(EI430))&gt;0,LEFT(LOWER(TRIM(EI430)),7)&lt;&gt;"pending"),ISNUMBER(EH430),EH430&gt;0),"READY","PENDING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0" s="174" t="str">
        <x:v>Pending</x:v>
      </x:c>
      <x:c r="EE430" s="174"/>
      <x:c r="EF430" s="174" t="str">
        <x:v>Pending</x:v>
      </x:c>
      <x:c r="EG430" s="174" t="str">
        <x:v>Pending</x:v>
      </x:c>
      <x:c r="EH430" s="177"/>
      <x:c r="EI430" s="500"/>
      <x:c r="EJ430" s="174"/>
      <x:c r="EK430" s="174" t="str">
        <x:v>Pending</x:v>
      </x:c>
      <x:c r="EL430" s="177" t="n">
        <x:v>46272</x:v>
      </x:c>
      <x:c r="EM430" s="174" t="str">
        <x:v>Production PubMed record imported and reconciled to Zotero item ZRAKL78T;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0" s="181" t="n">
        <x:f>IF(L430="","",(IF(N430&lt;&gt;"",1,0)+IF(O430&lt;&gt;"",1,0)+IF(AJ430&lt;&gt;"",1,0)+IF(AU430&lt;&gt;"",1,0)+IF(BE430&lt;&gt;"",1,0)+IF(CF430&lt;&gt;"",1,0)+IF(CJ430="Yes",1,0)+IF(CL430="Yes",1,0)+IF(DE430&lt;&gt;"Pending",1,0)+IF(F430&lt;&gt;"",1,0)+IF(DZ430&lt;&gt;"",1,0)+IF(EI430&lt;&gt;"",1,0))/12)</x:f>
        <x:v>0.5</x:v>
      </x:c>
    </x:row>
    <x:row r="431">
      <x:c r="A431" s="175" t="str">
        <x:v>EV-0428</x:v>
      </x:c>
      <x:c r="B431" s="174" t="str">
        <x:v>Integrity check</x:v>
      </x:c>
      <x:c r="C431" s="175" t="str">
        <x:f>IF(L431="","",IF(LEFT(EC431,7)="BLOCKED","🔴 Do not use for conclusion",IF(EB431="Yes","🟢 Claim-ready","🟡 Caution / context")))</x:f>
        <x:v>🟡 Caution / context</x:v>
      </x:c>
      <x:c r="D431" s="174" t="str">
        <x:f>IF(L431="","",EC431)</x:f>
        <x:v>PENDING — appropriate appraisal</x:v>
      </x:c>
      <x:c r="E431" s="174" t="str">
        <x:v>P3 — Medium</x:v>
      </x:c>
      <x:c r="F431" s="174" t="str">
        <x:v>Pending</x:v>
      </x:c>
      <x:c r="G431" s="174" t="str">
        <x:v>Title/abstract identify an explicit tactical/public-safety context and readiness domain; retain for full-text assessment.</x:v>
      </x:c>
      <x:c r="H431" s="174" t="str">
        <x:v>Obtain and review lawful full text; confirm human adjudication; then select a design-specific appraisal instrument.</x:v>
      </x:c>
      <x:c r="I431" s="174"/>
      <x:c r="J431" s="174" t="str">
        <x:v>A — Core</x:v>
      </x:c>
      <x:c r="K431" s="174" t="str">
        <x:v>IDENTIFIED</x:v>
      </x:c>
      <x:c r="L431" s="174" t="str">
        <x:v>LIMBIC military and tactical athlete research study: making lemonade 101.</x:v>
      </x:c>
      <x:c r="M431" s="174"/>
      <x:c r="N431" s="174" t="str">
        <x:v>Resch, Jacob E; Cifu, David X</x:v>
      </x:c>
      <x:c r="O431" s="176" t="n">
        <x:v>2025</x:v>
      </x:c>
      <x:c r="P431" s="174" t="str">
        <x:v>Brain injury</x:v>
      </x:c>
      <x:c r="Q431" s="174" t="str">
        <x:v>Journal Article</x:v>
      </x:c>
      <x:c r="R431" s="174" t="str">
        <x:v>Unclear</x:v>
      </x:c>
      <x:c r="S431" s="174" t="str">
        <x:v>Unknown</x:v>
      </x:c>
      <x:c r="T431" s="174" t="str">
        <x:v>eng</x:v>
      </x:c>
      <x:c r="U431" s="174" t="str">
        <x:v>https://pubmed.ncbi.nlm.nih.gov/39177465/</x:v>
      </x:c>
      <x:c r="V431" s="174" t="str">
        <x:v>10.1080/02699052.2024.2392251</x:v>
      </x:c>
      <x:c r="W431" s="175" t="str">
        <x:f>IF(V431="","",LOWER(SUBSTITUTE(SUBSTITUTE(SUBSTITUTE(SUBSTITUTE(TRIM(V431),"https://doi.org/",""),"http://doi.org/",""),"https://dx.doi.org/",""),"doi:","")))</x:f>
        <x:v>10.1080/02699052.2024.2392251</x:v>
      </x:c>
      <x:c r="X431" s="174" t="str">
        <x:v>39177465</x:v>
      </x:c>
      <x:c r="Y431" s="174" t="str"/>
      <x:c r="Z431" s="174"/>
      <x:c r="AA431" s="174" t="str">
        <x:v>PubMed/MEDLINE</x:v>
      </x:c>
      <x:c r="AB431" s="174" t="str">
        <x:v>PUBMED-A-v1.0-2026-08-28</x:v>
      </x:c>
      <x:c r="AC431" s="174" t="str">
        <x:v>SP-PUBMED-A-20260828</x:v>
      </x:c>
      <x:c r="AD431" s="177" t="n">
        <x:v>46262</x:v>
      </x:c>
      <x:c r="AE431" s="177" t="n">
        <x:v>46272</x:v>
      </x:c>
      <x:c r="AF431" s="174" t="str">
        <x:v>K583TX7U</x:v>
      </x:c>
      <x:c r="AG431" s="174"/>
      <x:c r="AH431" s="174" t="str">
        <x:v>Tactical Athlete → Operational Readiness Brazil</x:v>
      </x:c>
      <x:c r="AI431" s="174" t="str">
        <x:v>evidence-family:A</x:v>
      </x:c>
      <x:c r="AJ431" s="174"/>
      <x:c r="AK431" s="175" t="str">
        <x:f>IF(AJ431="","",IF(OR(LOWER(AJ431)="brazil",LOWER(AJ431)="brasil"),"Yes","No"))</x:f>
      </x:c>
      <x:c r="AL431" s="174"/>
      <x:c r="AM431" s="174"/>
      <x:c r="AN431" s="174"/>
      <x:c r="AO431" s="178"/>
      <x:c r="AP431" s="174"/>
      <x:c r="AQ431" s="174"/>
      <x:c r="AR431" s="174"/>
      <x:c r="AS431" s="174"/>
      <x:c r="AT431" s="174"/>
      <x:c r="AU431" s="174"/>
      <x:c r="AV431" s="174"/>
      <x:c r="AW431" s="174"/>
      <x:c r="AX431" s="174"/>
      <x:c r="AY431" s="174"/>
      <x:c r="AZ431" s="174"/>
      <x:c r="BA431" s="174"/>
      <x:c r="BB431" s="174"/>
      <x:c r="BC431" s="174"/>
      <x:c r="BD431" s="174"/>
      <x:c r="BE431" s="174"/>
      <x:c r="BF431" s="174"/>
      <x:c r="BG431" s="174"/>
      <x:c r="BH431" s="174"/>
      <x:c r="BI431" s="174"/>
      <x:c r="BJ431" s="174"/>
      <x:c r="BK431" s="174"/>
      <x:c r="BL431" s="174"/>
      <x:c r="BM431" s="174"/>
      <x:c r="BN431" s="174"/>
      <x:c r="BO431" s="174"/>
      <x:c r="BP431" s="174"/>
      <x:c r="BQ431" s="174"/>
      <x:c r="BR431" s="174"/>
      <x:c r="BS431" s="174"/>
      <x:c r="BT431" s="174"/>
      <x:c r="BU431" s="174"/>
      <x:c r="BV431" s="174"/>
      <x:c r="BW431" s="174"/>
      <x:c r="BX431" s="174"/>
      <x:c r="BY431" s="174"/>
      <x:c r="BZ431" s="174"/>
      <x:c r="CA431" s="174"/>
      <x:c r="CB431" s="174"/>
      <x:c r="CC431" s="174"/>
      <x:c r="CD431" s="174"/>
      <x:c r="CE431" s="174"/>
      <x:c r="CF431" s="174"/>
      <x:c r="CG431" s="174"/>
      <x:c r="CH431" s="174"/>
      <x:c r="CI431" s="179"/>
      <x:c r="CJ431" s="174" t="str">
        <x:v>Yes</x:v>
      </x:c>
      <x:c r="CK431" s="174" t="str">
        <x:v>Yes</x:v>
      </x:c>
      <x:c r="CL431" s="174" t="str">
        <x:v>Yes</x:v>
      </x:c>
      <x:c r="CM431" s="174" t="str">
        <x:v>Clear</x:v>
      </x:c>
      <x:c r="CN431" s="174" t="str">
        <x:v>Verified — clear</x:v>
      </x:c>
      <x:c r="CO431" s="177" t="n">
        <x:v>46272</x:v>
      </x:c>
      <x:c r="CP431" s="174" t="str">
        <x:v>https://pubmed.ncbi.nlm.nih.gov/39177465/</x:v>
      </x:c>
      <x:c r="CQ431" s="174"/>
      <x:c r="CR431" s="174"/>
      <x:c r="CS431" s="174"/>
      <x:c r="CT431" s="174"/>
      <x:c r="CU431" s="176"/>
      <x:c r="CV431" s="176"/>
      <x:c r="CW431" s="176"/>
      <x:c r="CX431" s="176"/>
      <x:c r="CY431" s="176"/>
      <x:c r="CZ431" s="176"/>
      <x:c r="DA431" s="176"/>
      <x:c r="DB431" s="175" t="str">
        <x:f>IF(L431="","",IF(AND(COUNT(CU431:DA431)=7,OR(CU431=0,CU431=1,CU431=2),OR(CV431=0,CV431=1,CV431=2),OR(CW431=0,CW431=1,CW431=2),OR(CX431=0,CX431=1,CX431=2),OR(CY431=0,CY431=1,CY431=2),OR(CZ431=0,CZ431=1,CZ431=2),OR(DA431=0,DA431=1,DA431=2)),SUM(CU431:DA431),""))</x:f>
      </x:c>
      <x:c r="DC431" s="180" t="str">
        <x:f>IF(DB431="","",ROUND(DB431/14*10,1))</x:f>
      </x:c>
      <x:c r="DD431" s="174" t="str">
        <x:v>Pending</x:v>
      </x:c>
      <x:c r="DE431" s="175" t="str">
        <x:f>IF(L431="","",IF(DC431="","Pending",IF(DD431="Yes","CONDITIONAL — safety override",IF(DC431&gt;=8,"HIGH",IF(DC431&gt;=5,"CONDITIONAL","LOW")))))</x:f>
        <x:v>Pending</x:v>
      </x:c>
      <x:c r="DF431" s="174" t="str">
        <x:v>Pending screening and full-text appraisal; no transferability judgment made at identification.</x:v>
      </x:c>
      <x:c r="DG431" s="174"/>
      <x:c r="DH431" s="174"/>
      <x:c r="DI431" s="174"/>
      <x:c r="DJ431" s="174"/>
      <x:c r="DK431" s="174"/>
      <x:c r="DL431" s="174"/>
      <x:c r="DM431" s="174"/>
      <x:c r="DN431" s="174"/>
      <x:c r="DO431" s="174"/>
      <x:c r="DP431" s="174"/>
      <x:c r="DQ431" s="174"/>
      <x:c r="DR431" s="174"/>
      <x:c r="DS431" s="174"/>
      <x:c r="DT431" s="174"/>
      <x:c r="DU431" s="174"/>
      <x:c r="DV431" s="174"/>
      <x:c r="DW431" s="174"/>
      <x:c r="DX431" s="174"/>
      <x:c r="DY431" s="174"/>
      <x:c r="DZ431" s="174" t="str">
        <x:v>Title/abstract screening alone does not establish effectiveness, causality, methodological quality, transferability to Brazilian public safety or an institutional recommendation.</x:v>
      </x:c>
      <x:c r="EA431" s="174" t="str">
        <x:v>Pending</x:v>
      </x:c>
      <x:c r="EB431" s="175" t="str">
        <x:f>IF(L431="","",IF(EC431="READY","Yes","No / Pending"))</x:f>
        <x:v>No / Pending</x:v>
      </x:c>
      <x:c r="EC431" s="174" t="str">
        <x:f>IF(L431="","",IF(OR(ISNUMBER(SEARCH("Retracted Publication",Q431)),CM431="Retracted",CN431="Retracted",CM431="Expression of Concern",CN431="Expression of Concern",F431="Not used",CG431="Critical",CH431="High",CH431="Critical"),"BLOCKED — integrity or use restriction",IF(AND(CJ431="Yes",CK431="Yes",CL431="Yes"),IF(AND(CM431="Clear",CN431="Verified — clear"),IF(AND(AND(LEN(TRIM(CF431))&gt;0,LEFT(LOWER(TRIM(CF431)),7)&lt;&gt;"pending"),OR(CG431="High",CG431="Moderate"),OR(CH431="Low",CH431="Some concerns",CH431="Not applicable")),IF(AND(DD431="No",OR(DE431="HIGH",DE431="CONDITIONAL"),AND(LEN(TRIM(DF431))&gt;0,LEFT(LOWER(TRIM(DF431)),7)&lt;&gt;"pending")),IF(AND(AND(LEN(TRIM(DT431))&gt;0,LEFT(LOWER(TRIM(DT431)),7)&lt;&gt;"pending"),AND(LEN(TRIM(DU431))&gt;0,LEFT(LOWER(TRIM(DU431)),7)&lt;&gt;"pending"),OR(AND(LEN(TRIM(DV431))&gt;0,LEFT(LOWER(TRIM(DV431)),7)&lt;&gt;"pending"),AND(LEN(TRIM(DW431))&gt;0,LEFT(LOWER(TRIM(DW431)),7)&lt;&gt;"pending")),AND(LEN(TRIM(DX431))&gt;0,LEFT(LOWER(TRIM(DX431)),7)&lt;&gt;"pending")),IF(AND(F431="Claim-ready",OR(EA431="Strong",EA431="Moderate"),AND(LEN(TRIM(G431))&gt;0,LEFT(LOWER(TRIM(G431)),7)&lt;&gt;"pending"),G431&lt;&gt;"No substantive use decision is permitted from identification metadata alone.",AND(LEN(TRIM(DZ431))&gt;0,LEFT(LOWER(TRIM(DZ431)),7)&lt;&gt;"pending"),DZ431&lt;&gt;"Identification metadata alone does not permit any substantive scientific, causal, operational, or institutional claim.",AND(LEN(TRIM(EI431))&gt;0,LEFT(LOWER(TRIM(EI431)),7)&lt;&gt;"pending"),ISNUMBER(EH431),EH431&gt;0),"READY","PENDING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1" s="174" t="str">
        <x:v>Pending</x:v>
      </x:c>
      <x:c r="EE431" s="174"/>
      <x:c r="EF431" s="174" t="str">
        <x:v>Pending</x:v>
      </x:c>
      <x:c r="EG431" s="174" t="str">
        <x:v>Pending</x:v>
      </x:c>
      <x:c r="EH431" s="177"/>
      <x:c r="EI431" s="500"/>
      <x:c r="EJ431" s="174"/>
      <x:c r="EK431" s="174" t="str">
        <x:v>Pending</x:v>
      </x:c>
      <x:c r="EL431" s="177" t="n">
        <x:v>46272</x:v>
      </x:c>
      <x:c r="EM431" s="174" t="str">
        <x:v>Production PubMed record imported and reconciled to Zotero item K583TX7U;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1" s="181" t="n">
        <x:f>IF(L431="","",(IF(N431&lt;&gt;"",1,0)+IF(O431&lt;&gt;"",1,0)+IF(AJ431&lt;&gt;"",1,0)+IF(AU431&lt;&gt;"",1,0)+IF(BE431&lt;&gt;"",1,0)+IF(CF431&lt;&gt;"",1,0)+IF(CJ431="Yes",1,0)+IF(CL431="Yes",1,0)+IF(DE431&lt;&gt;"Pending",1,0)+IF(F431&lt;&gt;"",1,0)+IF(DZ431&lt;&gt;"",1,0)+IF(EI431&lt;&gt;"",1,0))/12)</x:f>
        <x:v>0.5</x:v>
      </x:c>
    </x:row>
    <x:row r="432">
      <x:c r="A432" s="175" t="str">
        <x:v>EV-0429</x:v>
      </x:c>
      <x:c r="B432" s="174" t="str">
        <x:v>Integrity check</x:v>
      </x:c>
      <x:c r="C432" s="175" t="str">
        <x:f>IF(L432="","",IF(LEFT(EC432,7)="BLOCKED","🔴 Do not use for conclusion",IF(EB432="Yes","🟢 Claim-ready","🟡 Caution / context")))</x:f>
        <x:v>🟡 Caution / context</x:v>
      </x:c>
      <x:c r="D432" s="174" t="str">
        <x:f>IF(L432="","",EC432)</x:f>
        <x:v>PENDING — appropriate appraisal</x:v>
      </x:c>
      <x:c r="E432" s="174" t="str">
        <x:v>P3 — Medium</x:v>
      </x:c>
      <x:c r="F432" s="174" t="str">
        <x:v>Pending</x:v>
      </x:c>
      <x:c r="G432" s="174" t="str">
        <x:v>Title/abstract identify an explicit implementation-science construct; retain for full-text assessment.</x:v>
      </x:c>
      <x:c r="H432" s="174" t="str">
        <x:v>Obtain and review lawful full text; confirm human adjudication; then select a design-specific appraisal instrument.</x:v>
      </x:c>
      <x:c r="I432" s="174"/>
      <x:c r="J432" s="174" t="str">
        <x:v>C — Implementation Science</x:v>
      </x:c>
      <x:c r="K432" s="174" t="str">
        <x:v>IDENTIFIED</x:v>
      </x:c>
      <x:c r="L432" s="174" t="str">
        <x:v>The Suicide Prevention and Response Independent Review Committee (SPRIRC): Translating Recommendations Into Actions.</x:v>
      </x:c>
      <x:c r="M432" s="174"/>
      <x:c r="N432" s="174" t="str">
        <x:v>Hoyt, Tim; Blais, Rebecca K</x:v>
      </x:c>
      <x:c r="O432" s="176" t="n">
        <x:v>2024</x:v>
      </x:c>
      <x:c r="P432" s="174" t="str">
        <x:v>Military medicine</x:v>
      </x:c>
      <x:c r="Q432" s="174" t="str">
        <x:v>Journal Article; Research Support, U.S. Gov't, Non-P.H.S.</x:v>
      </x:c>
      <x:c r="R432" s="174" t="str">
        <x:v>Unclear</x:v>
      </x:c>
      <x:c r="S432" s="174" t="str">
        <x:v>Unknown</x:v>
      </x:c>
      <x:c r="T432" s="174" t="str">
        <x:v>eng</x:v>
      </x:c>
      <x:c r="U432" s="174" t="str">
        <x:v>https://pubmed.ncbi.nlm.nih.gov/39160879/</x:v>
      </x:c>
      <x:c r="V432" s="174" t="str">
        <x:v>10.1093/milmed/usae135</x:v>
      </x:c>
      <x:c r="W432" s="175" t="str">
        <x:f>IF(V432="","",LOWER(SUBSTITUTE(SUBSTITUTE(SUBSTITUTE(SUBSTITUTE(TRIM(V432),"https://doi.org/",""),"http://doi.org/",""),"https://dx.doi.org/",""),"doi:","")))</x:f>
        <x:v>10.1093/milmed/usae135</x:v>
      </x:c>
      <x:c r="X432" s="174" t="str">
        <x:v>39160879</x:v>
      </x:c>
      <x:c r="Y432" s="174" t="str"/>
      <x:c r="Z432" s="174"/>
      <x:c r="AA432" s="174" t="str">
        <x:v>PubMed/MEDLINE</x:v>
      </x:c>
      <x:c r="AB432" s="174" t="str">
        <x:v>PUBMED-C-v1.0-2026-08-28</x:v>
      </x:c>
      <x:c r="AC432" s="174" t="str">
        <x:v>SP-PUBMED-C-20260828</x:v>
      </x:c>
      <x:c r="AD432" s="177" t="n">
        <x:v>46262</x:v>
      </x:c>
      <x:c r="AE432" s="177" t="n">
        <x:v>46272</x:v>
      </x:c>
      <x:c r="AF432" s="174" t="str">
        <x:v>PURK7WR9</x:v>
      </x:c>
      <x:c r="AG432" s="174"/>
      <x:c r="AH432" s="174" t="str">
        <x:v>Tactical Athlete → Operational Readiness Brazil</x:v>
      </x:c>
      <x:c r="AI432" s="174" t="str">
        <x:v>evidence-family:C</x:v>
      </x:c>
      <x:c r="AJ432" s="174"/>
      <x:c r="AK432" s="175" t="str">
        <x:f>IF(AJ432="","",IF(OR(LOWER(AJ432)="brazil",LOWER(AJ432)="brasil"),"Yes","No"))</x:f>
      </x:c>
      <x:c r="AL432" s="174"/>
      <x:c r="AM432" s="174"/>
      <x:c r="AN432" s="174"/>
      <x:c r="AO432" s="178"/>
      <x:c r="AP432" s="174"/>
      <x:c r="AQ432" s="174"/>
      <x:c r="AR432" s="174"/>
      <x:c r="AS432" s="174"/>
      <x:c r="AT432" s="174"/>
      <x:c r="AU432" s="174"/>
      <x:c r="AV432" s="174"/>
      <x:c r="AW432" s="174"/>
      <x:c r="AX432" s="174"/>
      <x:c r="AY432" s="174"/>
      <x:c r="AZ432" s="174"/>
      <x:c r="BA432" s="174"/>
      <x:c r="BB432" s="174"/>
      <x:c r="BC432" s="174"/>
      <x:c r="BD432" s="174"/>
      <x:c r="BE432" s="174"/>
      <x:c r="BF432" s="174"/>
      <x:c r="BG432" s="174"/>
      <x:c r="BH432" s="174"/>
      <x:c r="BI432" s="174"/>
      <x:c r="BJ432" s="174"/>
      <x:c r="BK432" s="174"/>
      <x:c r="BL432" s="174"/>
      <x:c r="BM432" s="174"/>
      <x:c r="BN432" s="174"/>
      <x:c r="BO432" s="174"/>
      <x:c r="BP432" s="174"/>
      <x:c r="BQ432" s="174"/>
      <x:c r="BR432" s="174"/>
      <x:c r="BS432" s="174"/>
      <x:c r="BT432" s="174"/>
      <x:c r="BU432" s="174"/>
      <x:c r="BV432" s="174"/>
      <x:c r="BW432" s="174"/>
      <x:c r="BX432" s="174"/>
      <x:c r="BY432" s="174"/>
      <x:c r="BZ432" s="174"/>
      <x:c r="CA432" s="174"/>
      <x:c r="CB432" s="174"/>
      <x:c r="CC432" s="174"/>
      <x:c r="CD432" s="174"/>
      <x:c r="CE432" s="174"/>
      <x:c r="CF432" s="174"/>
      <x:c r="CG432" s="174"/>
      <x:c r="CH432" s="174"/>
      <x:c r="CI432" s="179"/>
      <x:c r="CJ432" s="174" t="str">
        <x:v>Yes</x:v>
      </x:c>
      <x:c r="CK432" s="174" t="str">
        <x:v>Yes</x:v>
      </x:c>
      <x:c r="CL432" s="174" t="str">
        <x:v>Yes</x:v>
      </x:c>
      <x:c r="CM432" s="174" t="str">
        <x:v>Clear</x:v>
      </x:c>
      <x:c r="CN432" s="174" t="str">
        <x:v>Verified — clear</x:v>
      </x:c>
      <x:c r="CO432" s="177" t="n">
        <x:v>46272</x:v>
      </x:c>
      <x:c r="CP432" s="174" t="str">
        <x:v>https://pubmed.ncbi.nlm.nih.gov/39160879/</x:v>
      </x:c>
      <x:c r="CQ432" s="174"/>
      <x:c r="CR432" s="174"/>
      <x:c r="CS432" s="174"/>
      <x:c r="CT432" s="174"/>
      <x:c r="CU432" s="176"/>
      <x:c r="CV432" s="176"/>
      <x:c r="CW432" s="176"/>
      <x:c r="CX432" s="176"/>
      <x:c r="CY432" s="176"/>
      <x:c r="CZ432" s="176"/>
      <x:c r="DA432" s="176"/>
      <x:c r="DB432" s="175" t="str">
        <x:f>IF(L432="","",IF(AND(COUNT(CU432:DA432)=7,OR(CU432=0,CU432=1,CU432=2),OR(CV432=0,CV432=1,CV432=2),OR(CW432=0,CW432=1,CW432=2),OR(CX432=0,CX432=1,CX432=2),OR(CY432=0,CY432=1,CY432=2),OR(CZ432=0,CZ432=1,CZ432=2),OR(DA432=0,DA432=1,DA432=2)),SUM(CU432:DA432),""))</x:f>
      </x:c>
      <x:c r="DC432" s="180" t="str">
        <x:f>IF(DB432="","",ROUND(DB432/14*10,1))</x:f>
      </x:c>
      <x:c r="DD432" s="174" t="str">
        <x:v>Pending</x:v>
      </x:c>
      <x:c r="DE432" s="175" t="str">
        <x:f>IF(L432="","",IF(DC432="","Pending",IF(DD432="Yes","CONDITIONAL — safety override",IF(DC432&gt;=8,"HIGH",IF(DC432&gt;=5,"CONDITIONAL","LOW")))))</x:f>
        <x:v>Pending</x:v>
      </x:c>
      <x:c r="DF432" s="174" t="str">
        <x:v>Pending screening and full-text appraisal; no transferability judgment made at identification.</x:v>
      </x:c>
      <x:c r="DG432" s="174"/>
      <x:c r="DH432" s="174"/>
      <x:c r="DI432" s="174"/>
      <x:c r="DJ432" s="174"/>
      <x:c r="DK432" s="174"/>
      <x:c r="DL432" s="174"/>
      <x:c r="DM432" s="174"/>
      <x:c r="DN432" s="174"/>
      <x:c r="DO432" s="174"/>
      <x:c r="DP432" s="174"/>
      <x:c r="DQ432" s="174"/>
      <x:c r="DR432" s="174"/>
      <x:c r="DS432" s="174"/>
      <x:c r="DT432" s="174"/>
      <x:c r="DU432" s="174"/>
      <x:c r="DV432" s="174"/>
      <x:c r="DW432" s="174"/>
      <x:c r="DX432" s="174"/>
      <x:c r="DY432" s="174"/>
      <x:c r="DZ432" s="174" t="str">
        <x:v>Title/abstract screening alone does not establish effectiveness, causality, methodological quality, transferability to Brazilian public safety or an institutional recommendation.</x:v>
      </x:c>
      <x:c r="EA432" s="174" t="str">
        <x:v>Pending</x:v>
      </x:c>
      <x:c r="EB432" s="175" t="str">
        <x:f>IF(L432="","",IF(EC432="READY","Yes","No / Pending"))</x:f>
        <x:v>No / Pending</x:v>
      </x:c>
      <x:c r="EC432" s="174" t="str">
        <x:f>IF(L432="","",IF(OR(ISNUMBER(SEARCH("Retracted Publication",Q432)),CM432="Retracted",CN432="Retracted",CM432="Expression of Concern",CN432="Expression of Concern",F432="Not used",CG432="Critical",CH432="High",CH432="Critical"),"BLOCKED — integrity or use restriction",IF(AND(CJ432="Yes",CK432="Yes",CL432="Yes"),IF(AND(CM432="Clear",CN432="Verified — clear"),IF(AND(AND(LEN(TRIM(CF432))&gt;0,LEFT(LOWER(TRIM(CF432)),7)&lt;&gt;"pending"),OR(CG432="High",CG432="Moderate"),OR(CH432="Low",CH432="Some concerns",CH432="Not applicable")),IF(AND(DD432="No",OR(DE432="HIGH",DE432="CONDITIONAL"),AND(LEN(TRIM(DF432))&gt;0,LEFT(LOWER(TRIM(DF432)),7)&lt;&gt;"pending")),IF(AND(AND(LEN(TRIM(DT432))&gt;0,LEFT(LOWER(TRIM(DT432)),7)&lt;&gt;"pending"),AND(LEN(TRIM(DU432))&gt;0,LEFT(LOWER(TRIM(DU432)),7)&lt;&gt;"pending"),OR(AND(LEN(TRIM(DV432))&gt;0,LEFT(LOWER(TRIM(DV432)),7)&lt;&gt;"pending"),AND(LEN(TRIM(DW432))&gt;0,LEFT(LOWER(TRIM(DW432)),7)&lt;&gt;"pending")),AND(LEN(TRIM(DX432))&gt;0,LEFT(LOWER(TRIM(DX432)),7)&lt;&gt;"pending")),IF(AND(F432="Claim-ready",OR(EA432="Strong",EA432="Moderate"),AND(LEN(TRIM(G432))&gt;0,LEFT(LOWER(TRIM(G432)),7)&lt;&gt;"pending"),G432&lt;&gt;"No substantive use decision is permitted from identification metadata alone.",AND(LEN(TRIM(DZ432))&gt;0,LEFT(LOWER(TRIM(DZ432)),7)&lt;&gt;"pending"),DZ432&lt;&gt;"Identification metadata alone does not permit any substantive scientific, causal, operational, or institutional claim.",AND(LEN(TRIM(EI432))&gt;0,LEFT(LOWER(TRIM(EI432)),7)&lt;&gt;"pending"),ISNUMBER(EH432),EH432&gt;0),"READY","PENDING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2" s="174" t="str">
        <x:v>Pending</x:v>
      </x:c>
      <x:c r="EE432" s="174"/>
      <x:c r="EF432" s="174" t="str">
        <x:v>Pending</x:v>
      </x:c>
      <x:c r="EG432" s="174" t="str">
        <x:v>Pending</x:v>
      </x:c>
      <x:c r="EH432" s="177"/>
      <x:c r="EI432" s="500"/>
      <x:c r="EJ432" s="174"/>
      <x:c r="EK432" s="174" t="str">
        <x:v>Pending</x:v>
      </x:c>
      <x:c r="EL432" s="177" t="n">
        <x:v>46272</x:v>
      </x:c>
      <x:c r="EM432" s="174" t="str">
        <x:v>Production PubMed record imported and reconciled to Zotero item PURK7WR9;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2" s="181" t="n">
        <x:f>IF(L432="","",(IF(N432&lt;&gt;"",1,0)+IF(O432&lt;&gt;"",1,0)+IF(AJ432&lt;&gt;"",1,0)+IF(AU432&lt;&gt;"",1,0)+IF(BE432&lt;&gt;"",1,0)+IF(CF432&lt;&gt;"",1,0)+IF(CJ432="Yes",1,0)+IF(CL432="Yes",1,0)+IF(DE432&lt;&gt;"Pending",1,0)+IF(F432&lt;&gt;"",1,0)+IF(DZ432&lt;&gt;"",1,0)+IF(EI432&lt;&gt;"",1,0))/12)</x:f>
        <x:v>0.5</x:v>
      </x:c>
    </x:row>
    <x:row r="433">
      <x:c r="A433" s="175" t="str">
        <x:v>EV-0430</x:v>
      </x:c>
      <x:c r="B433" s="174" t="str">
        <x:v>Integrity check</x:v>
      </x:c>
      <x:c r="C433" s="175" t="str">
        <x:f>IF(L433="","",IF(LEFT(EC433,7)="BLOCKED","🔴 Do not use for conclusion",IF(EB433="Yes","🟢 Claim-ready","🟡 Caution / context")))</x:f>
        <x:v>🟡 Caution / context</x:v>
      </x:c>
      <x:c r="D433" s="174" t="str">
        <x:f>IF(L433="","",EC433)</x:f>
        <x:v>PENDING — appropriate appraisal</x:v>
      </x:c>
      <x:c r="E433" s="174" t="str">
        <x:v>P3 — Medium</x:v>
      </x:c>
      <x:c r="F433" s="174" t="str">
        <x:v>Pending</x:v>
      </x:c>
      <x:c r="G433" s="174" t="str">
        <x:v>Title/abstract identify an explicit operational APHT/medical-readiness topic; retain for full-text assessment.</x:v>
      </x:c>
      <x:c r="H433" s="174" t="str">
        <x:v>Obtain and review lawful full text; confirm human adjudication; then select a design-specific appraisal instrument.</x:v>
      </x:c>
      <x:c r="I433" s="174"/>
      <x:c r="J433" s="174" t="str">
        <x:v>B — APHT / Medical Readiness</x:v>
      </x:c>
      <x:c r="K433" s="174" t="str">
        <x:v>IDENTIFIED</x:v>
      </x:c>
      <x:c r="L433" s="174" t="str">
        <x:v>Advancing Military Medical Planning in Large Scale Combat Operations: Insights From Computer Simulation and Experimentation in NATO's Vigorous Warrior Exercise 2024.</x:v>
      </x:c>
      <x:c r="M433" s="174"/>
      <x:c r="N433" s="174" t="str">
        <x:v>Benhassine, Mehdi; Quinn, John; Stewart, David; Arsov, Adrijana Atanasoska; Ianc, Daniel; Ivan, Marian; Van Utterbeeck, Filip</x:v>
      </x:c>
      <x:c r="O433" s="176" t="n">
        <x:v>2024</x:v>
      </x:c>
      <x:c r="P433" s="174" t="str">
        <x:v>Military medicine</x:v>
      </x:c>
      <x:c r="Q433" s="174" t="str">
        <x:v>Journal Article; Research Support, U.S. Gov't, Non-P.H.S.</x:v>
      </x:c>
      <x:c r="R433" s="174" t="str">
        <x:v>Unclear</x:v>
      </x:c>
      <x:c r="S433" s="174" t="str">
        <x:v>Unknown</x:v>
      </x:c>
      <x:c r="T433" s="174" t="str">
        <x:v>eng</x:v>
      </x:c>
      <x:c r="U433" s="174" t="str">
        <x:v>https://pubmed.ncbi.nlm.nih.gov/39160876/</x:v>
      </x:c>
      <x:c r="V433" s="174" t="str">
        <x:v>10.1093/milmed/usae152</x:v>
      </x:c>
      <x:c r="W433" s="175" t="str">
        <x:f>IF(V433="","",LOWER(SUBSTITUTE(SUBSTITUTE(SUBSTITUTE(SUBSTITUTE(TRIM(V433),"https://doi.org/",""),"http://doi.org/",""),"https://dx.doi.org/",""),"doi:","")))</x:f>
        <x:v>10.1093/milmed/usae152</x:v>
      </x:c>
      <x:c r="X433" s="174" t="str">
        <x:v>39160876</x:v>
      </x:c>
      <x:c r="Y433" s="174" t="str"/>
      <x:c r="Z433" s="174"/>
      <x:c r="AA433" s="174" t="str">
        <x:v>PubMed/MEDLINE</x:v>
      </x:c>
      <x:c r="AB433" s="174" t="str">
        <x:v>PUBMED-B-v1.0-2026-08-28</x:v>
      </x:c>
      <x:c r="AC433" s="174" t="str">
        <x:v>SP-PUBMED-B-20260828</x:v>
      </x:c>
      <x:c r="AD433" s="177" t="n">
        <x:v>46262</x:v>
      </x:c>
      <x:c r="AE433" s="177" t="n">
        <x:v>46272</x:v>
      </x:c>
      <x:c r="AF433" s="174" t="str">
        <x:v>K8MDY5QA</x:v>
      </x:c>
      <x:c r="AG433" s="174"/>
      <x:c r="AH433" s="174" t="str">
        <x:v>Tactical Athlete → Operational Readiness Brazil</x:v>
      </x:c>
      <x:c r="AI433" s="174" t="str">
        <x:v>evidence-family:B</x:v>
      </x:c>
      <x:c r="AJ433" s="174"/>
      <x:c r="AK433" s="175" t="str">
        <x:f>IF(AJ433="","",IF(OR(LOWER(AJ433)="brazil",LOWER(AJ433)="brasil"),"Yes","No"))</x:f>
      </x:c>
      <x:c r="AL433" s="174"/>
      <x:c r="AM433" s="174"/>
      <x:c r="AN433" s="174"/>
      <x:c r="AO433" s="178"/>
      <x:c r="AP433" s="174"/>
      <x:c r="AQ433" s="174"/>
      <x:c r="AR433" s="174"/>
      <x:c r="AS433" s="174"/>
      <x:c r="AT433" s="174"/>
      <x:c r="AU433" s="174"/>
      <x:c r="AV433" s="174"/>
      <x:c r="AW433" s="174"/>
      <x:c r="AX433" s="174"/>
      <x:c r="AY433" s="174"/>
      <x:c r="AZ433" s="174"/>
      <x:c r="BA433" s="174"/>
      <x:c r="BB433" s="174"/>
      <x:c r="BC433" s="174"/>
      <x:c r="BD433" s="174"/>
      <x:c r="BE433" s="174"/>
      <x:c r="BF433" s="174"/>
      <x:c r="BG433" s="174"/>
      <x:c r="BH433" s="174"/>
      <x:c r="BI433" s="174"/>
      <x:c r="BJ433" s="174"/>
      <x:c r="BK433" s="174"/>
      <x:c r="BL433" s="174"/>
      <x:c r="BM433" s="174"/>
      <x:c r="BN433" s="174"/>
      <x:c r="BO433" s="174"/>
      <x:c r="BP433" s="174"/>
      <x:c r="BQ433" s="174"/>
      <x:c r="BR433" s="174"/>
      <x:c r="BS433" s="174"/>
      <x:c r="BT433" s="174"/>
      <x:c r="BU433" s="174"/>
      <x:c r="BV433" s="174"/>
      <x:c r="BW433" s="174"/>
      <x:c r="BX433" s="174"/>
      <x:c r="BY433" s="174"/>
      <x:c r="BZ433" s="174"/>
      <x:c r="CA433" s="174"/>
      <x:c r="CB433" s="174"/>
      <x:c r="CC433" s="174"/>
      <x:c r="CD433" s="174"/>
      <x:c r="CE433" s="174"/>
      <x:c r="CF433" s="174"/>
      <x:c r="CG433" s="174"/>
      <x:c r="CH433" s="174"/>
      <x:c r="CI433" s="179"/>
      <x:c r="CJ433" s="174" t="str">
        <x:v>Yes</x:v>
      </x:c>
      <x:c r="CK433" s="174" t="str">
        <x:v>Yes</x:v>
      </x:c>
      <x:c r="CL433" s="174" t="str">
        <x:v>Yes</x:v>
      </x:c>
      <x:c r="CM433" s="174" t="str">
        <x:v>Clear</x:v>
      </x:c>
      <x:c r="CN433" s="174" t="str">
        <x:v>Verified — clear</x:v>
      </x:c>
      <x:c r="CO433" s="177" t="n">
        <x:v>46272</x:v>
      </x:c>
      <x:c r="CP433" s="174" t="str">
        <x:v>https://pubmed.ncbi.nlm.nih.gov/39160876/</x:v>
      </x:c>
      <x:c r="CQ433" s="174"/>
      <x:c r="CR433" s="174"/>
      <x:c r="CS433" s="174"/>
      <x:c r="CT433" s="174"/>
      <x:c r="CU433" s="176"/>
      <x:c r="CV433" s="176"/>
      <x:c r="CW433" s="176"/>
      <x:c r="CX433" s="176"/>
      <x:c r="CY433" s="176"/>
      <x:c r="CZ433" s="176"/>
      <x:c r="DA433" s="176"/>
      <x:c r="DB433" s="175" t="str">
        <x:f>IF(L433="","",IF(AND(COUNT(CU433:DA433)=7,OR(CU433=0,CU433=1,CU433=2),OR(CV433=0,CV433=1,CV433=2),OR(CW433=0,CW433=1,CW433=2),OR(CX433=0,CX433=1,CX433=2),OR(CY433=0,CY433=1,CY433=2),OR(CZ433=0,CZ433=1,CZ433=2),OR(DA433=0,DA433=1,DA433=2)),SUM(CU433:DA433),""))</x:f>
      </x:c>
      <x:c r="DC433" s="180" t="str">
        <x:f>IF(DB433="","",ROUND(DB433/14*10,1))</x:f>
      </x:c>
      <x:c r="DD433" s="174" t="str">
        <x:v>Pending</x:v>
      </x:c>
      <x:c r="DE433" s="175" t="str">
        <x:f>IF(L433="","",IF(DC433="","Pending",IF(DD433="Yes","CONDITIONAL — safety override",IF(DC433&gt;=8,"HIGH",IF(DC433&gt;=5,"CONDITIONAL","LOW")))))</x:f>
        <x:v>Pending</x:v>
      </x:c>
      <x:c r="DF433" s="174" t="str">
        <x:v>Pending screening and full-text appraisal; no transferability judgment made at identification.</x:v>
      </x:c>
      <x:c r="DG433" s="174"/>
      <x:c r="DH433" s="174"/>
      <x:c r="DI433" s="174"/>
      <x:c r="DJ433" s="174"/>
      <x:c r="DK433" s="174"/>
      <x:c r="DL433" s="174"/>
      <x:c r="DM433" s="174"/>
      <x:c r="DN433" s="174"/>
      <x:c r="DO433" s="174"/>
      <x:c r="DP433" s="174"/>
      <x:c r="DQ433" s="174"/>
      <x:c r="DR433" s="174"/>
      <x:c r="DS433" s="174"/>
      <x:c r="DT433" s="174"/>
      <x:c r="DU433" s="174"/>
      <x:c r="DV433" s="174"/>
      <x:c r="DW433" s="174"/>
      <x:c r="DX433" s="174"/>
      <x:c r="DY433" s="174"/>
      <x:c r="DZ433" s="174" t="str">
        <x:v>Title/abstract screening alone does not establish effectiveness, causality, methodological quality, transferability to Brazilian public safety or an institutional recommendation.</x:v>
      </x:c>
      <x:c r="EA433" s="174" t="str">
        <x:v>Pending</x:v>
      </x:c>
      <x:c r="EB433" s="175" t="str">
        <x:f>IF(L433="","",IF(EC433="READY","Yes","No / Pending"))</x:f>
        <x:v>No / Pending</x:v>
      </x:c>
      <x:c r="EC433" s="174" t="str">
        <x:f>IF(L433="","",IF(OR(ISNUMBER(SEARCH("Retracted Publication",Q433)),CM433="Retracted",CN433="Retracted",CM433="Expression of Concern",CN433="Expression of Concern",F433="Not used",CG433="Critical",CH433="High",CH433="Critical"),"BLOCKED — integrity or use restriction",IF(AND(CJ433="Yes",CK433="Yes",CL433="Yes"),IF(AND(CM433="Clear",CN433="Verified — clear"),IF(AND(AND(LEN(TRIM(CF433))&gt;0,LEFT(LOWER(TRIM(CF433)),7)&lt;&gt;"pending"),OR(CG433="High",CG433="Moderate"),OR(CH433="Low",CH433="Some concerns",CH433="Not applicable")),IF(AND(DD433="No",OR(DE433="HIGH",DE433="CONDITIONAL"),AND(LEN(TRIM(DF433))&gt;0,LEFT(LOWER(TRIM(DF433)),7)&lt;&gt;"pending")),IF(AND(AND(LEN(TRIM(DT433))&gt;0,LEFT(LOWER(TRIM(DT433)),7)&lt;&gt;"pending"),AND(LEN(TRIM(DU433))&gt;0,LEFT(LOWER(TRIM(DU433)),7)&lt;&gt;"pending"),OR(AND(LEN(TRIM(DV433))&gt;0,LEFT(LOWER(TRIM(DV433)),7)&lt;&gt;"pending"),AND(LEN(TRIM(DW433))&gt;0,LEFT(LOWER(TRIM(DW433)),7)&lt;&gt;"pending")),AND(LEN(TRIM(DX433))&gt;0,LEFT(LOWER(TRIM(DX433)),7)&lt;&gt;"pending")),IF(AND(F433="Claim-ready",OR(EA433="Strong",EA433="Moderate"),AND(LEN(TRIM(G433))&gt;0,LEFT(LOWER(TRIM(G433)),7)&lt;&gt;"pending"),G433&lt;&gt;"No substantive use decision is permitted from identification metadata alone.",AND(LEN(TRIM(DZ433))&gt;0,LEFT(LOWER(TRIM(DZ433)),7)&lt;&gt;"pending"),DZ433&lt;&gt;"Identification metadata alone does not permit any substantive scientific, causal, operational, or institutional claim.",AND(LEN(TRIM(EI433))&gt;0,LEFT(LOWER(TRIM(EI433)),7)&lt;&gt;"pending"),ISNUMBER(EH433),EH433&gt;0),"READY","PENDING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3" s="174" t="str">
        <x:v>Pending</x:v>
      </x:c>
      <x:c r="EE433" s="174"/>
      <x:c r="EF433" s="174" t="str">
        <x:v>Pending</x:v>
      </x:c>
      <x:c r="EG433" s="174" t="str">
        <x:v>Pending</x:v>
      </x:c>
      <x:c r="EH433" s="177"/>
      <x:c r="EI433" s="500"/>
      <x:c r="EJ433" s="174"/>
      <x:c r="EK433" s="174" t="str">
        <x:v>Pending</x:v>
      </x:c>
      <x:c r="EL433" s="177" t="n">
        <x:v>46272</x:v>
      </x:c>
      <x:c r="EM433" s="174" t="str">
        <x:v>Production PubMed record imported and reconciled to Zotero item K8MDY5QA;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3" s="181" t="n">
        <x:f>IF(L433="","",(IF(N433&lt;&gt;"",1,0)+IF(O433&lt;&gt;"",1,0)+IF(AJ433&lt;&gt;"",1,0)+IF(AU433&lt;&gt;"",1,0)+IF(BE433&lt;&gt;"",1,0)+IF(CF433&lt;&gt;"",1,0)+IF(CJ433="Yes",1,0)+IF(CL433="Yes",1,0)+IF(DE433&lt;&gt;"Pending",1,0)+IF(F433&lt;&gt;"",1,0)+IF(DZ433&lt;&gt;"",1,0)+IF(EI433&lt;&gt;"",1,0))/12)</x:f>
        <x:v>0.5</x:v>
      </x:c>
    </x:row>
    <x:row r="434">
      <x:c r="A434" s="175" t="str">
        <x:v>EV-0431</x:v>
      </x:c>
      <x:c r="B434" s="174" t="str">
        <x:v>Integrity check</x:v>
      </x:c>
      <x:c r="C434" s="175" t="str">
        <x:f>IF(L434="","",IF(LEFT(EC434,7)="BLOCKED","🔴 Do not use for conclusion",IF(EB434="Yes","🟢 Claim-ready","🟡 Caution / context")))</x:f>
        <x:v>🟡 Caution / context</x:v>
      </x:c>
      <x:c r="D434" s="174" t="str">
        <x:f>IF(L434="","",EC434)</x:f>
        <x:v>PENDING — appropriate appraisal</x:v>
      </x:c>
      <x:c r="E434" s="174" t="str">
        <x:v>P3 — Medium</x:v>
      </x:c>
      <x:c r="F434" s="174" t="str">
        <x:v>Pending</x:v>
      </x:c>
      <x:c r="G434" s="174" t="str">
        <x:v>Title/abstract identify an explicit tactical/public-safety context and readiness domain; retain for full-text assessment.</x:v>
      </x:c>
      <x:c r="H434" s="174" t="str">
        <x:v>Obtain and review lawful full text; confirm human adjudication; then select a design-specific appraisal instrument.</x:v>
      </x:c>
      <x:c r="I434" s="174"/>
      <x:c r="J434" s="174" t="str">
        <x:v>A — Core</x:v>
      </x:c>
      <x:c r="K434" s="174" t="str">
        <x:v>IDENTIFIED</x:v>
      </x:c>
      <x:c r="L434" s="174" t="str">
        <x:v>Enhancing the Management of Deployment-Limiting Medical Conditions in the U.S. Department of Navy Leveraging Electronic Health Records and Predictive Analytics Methods.</x:v>
      </x:c>
      <x:c r="M434" s="174"/>
      <x:c r="N434" s="174" t="str">
        <x:v>Caglayan, Caglar; Panaggio, Mark J; Ramachandran, Raghav; Wang, Winnie; McShea, Michael; Boggs-Wilkerson, Denise; de Geus, John; Mercado, Michael</x:v>
      </x:c>
      <x:c r="O434" s="176" t="n">
        <x:v>2024</x:v>
      </x:c>
      <x:c r="P434" s="174" t="str">
        <x:v>Military medicine</x:v>
      </x:c>
      <x:c r="Q434" s="174" t="str">
        <x:v>Journal Article; Research Support, U.S. Gov't, Non-P.H.S.</x:v>
      </x:c>
      <x:c r="R434" s="174" t="str">
        <x:v>Unclear</x:v>
      </x:c>
      <x:c r="S434" s="174" t="str">
        <x:v>Unknown</x:v>
      </x:c>
      <x:c r="T434" s="174" t="str">
        <x:v>eng</x:v>
      </x:c>
      <x:c r="U434" s="174" t="str">
        <x:v>https://pubmed.ncbi.nlm.nih.gov/39160850/</x:v>
      </x:c>
      <x:c r="V434" s="174" t="str">
        <x:v>10.1093/milmed/usae141</x:v>
      </x:c>
      <x:c r="W434" s="175" t="str">
        <x:f>IF(V434="","",LOWER(SUBSTITUTE(SUBSTITUTE(SUBSTITUTE(SUBSTITUTE(TRIM(V434),"https://doi.org/",""),"http://doi.org/",""),"https://dx.doi.org/",""),"doi:","")))</x:f>
        <x:v>10.1093/milmed/usae141</x:v>
      </x:c>
      <x:c r="X434" s="174" t="str">
        <x:v>39160850</x:v>
      </x:c>
      <x:c r="Y434" s="174" t="str"/>
      <x:c r="Z434" s="174"/>
      <x:c r="AA434" s="174" t="str">
        <x:v>PubMed/MEDLINE</x:v>
      </x:c>
      <x:c r="AB434" s="174" t="str">
        <x:v>PUBMED-A-v1.0-2026-08-28</x:v>
      </x:c>
      <x:c r="AC434" s="174" t="str">
        <x:v>SP-PUBMED-A-20260828</x:v>
      </x:c>
      <x:c r="AD434" s="177" t="n">
        <x:v>46262</x:v>
      </x:c>
      <x:c r="AE434" s="177" t="n">
        <x:v>46272</x:v>
      </x:c>
      <x:c r="AF434" s="174" t="str">
        <x:v>3N2LN5E9</x:v>
      </x:c>
      <x:c r="AG434" s="174"/>
      <x:c r="AH434" s="174" t="str">
        <x:v>Tactical Athlete → Operational Readiness Brazil</x:v>
      </x:c>
      <x:c r="AI434" s="174" t="str">
        <x:v>evidence-family:A</x:v>
      </x:c>
      <x:c r="AJ434" s="174"/>
      <x:c r="AK434" s="175" t="str">
        <x:f>IF(AJ434="","",IF(OR(LOWER(AJ434)="brazil",LOWER(AJ434)="brasil"),"Yes","No"))</x:f>
      </x:c>
      <x:c r="AL434" s="174"/>
      <x:c r="AM434" s="174"/>
      <x:c r="AN434" s="174"/>
      <x:c r="AO434" s="178"/>
      <x:c r="AP434" s="174"/>
      <x:c r="AQ434" s="174"/>
      <x:c r="AR434" s="174"/>
      <x:c r="AS434" s="174"/>
      <x:c r="AT434" s="174"/>
      <x:c r="AU434" s="174"/>
      <x:c r="AV434" s="174"/>
      <x:c r="AW434" s="174"/>
      <x:c r="AX434" s="174"/>
      <x:c r="AY434" s="174"/>
      <x:c r="AZ434" s="174"/>
      <x:c r="BA434" s="174"/>
      <x:c r="BB434" s="174"/>
      <x:c r="BC434" s="174"/>
      <x:c r="BD434" s="174"/>
      <x:c r="BE434" s="174"/>
      <x:c r="BF434" s="174"/>
      <x:c r="BG434" s="174"/>
      <x:c r="BH434" s="174"/>
      <x:c r="BI434" s="174"/>
      <x:c r="BJ434" s="174"/>
      <x:c r="BK434" s="174"/>
      <x:c r="BL434" s="174"/>
      <x:c r="BM434" s="174"/>
      <x:c r="BN434" s="174"/>
      <x:c r="BO434" s="174"/>
      <x:c r="BP434" s="174"/>
      <x:c r="BQ434" s="174"/>
      <x:c r="BR434" s="174"/>
      <x:c r="BS434" s="174"/>
      <x:c r="BT434" s="174"/>
      <x:c r="BU434" s="174"/>
      <x:c r="BV434" s="174"/>
      <x:c r="BW434" s="174"/>
      <x:c r="BX434" s="174"/>
      <x:c r="BY434" s="174"/>
      <x:c r="BZ434" s="174"/>
      <x:c r="CA434" s="174"/>
      <x:c r="CB434" s="174"/>
      <x:c r="CC434" s="174"/>
      <x:c r="CD434" s="174"/>
      <x:c r="CE434" s="174"/>
      <x:c r="CF434" s="174"/>
      <x:c r="CG434" s="174"/>
      <x:c r="CH434" s="174"/>
      <x:c r="CI434" s="179"/>
      <x:c r="CJ434" s="174" t="str">
        <x:v>Yes</x:v>
      </x:c>
      <x:c r="CK434" s="174" t="str">
        <x:v>Yes</x:v>
      </x:c>
      <x:c r="CL434" s="174" t="str">
        <x:v>Yes</x:v>
      </x:c>
      <x:c r="CM434" s="174" t="str">
        <x:v>Clear</x:v>
      </x:c>
      <x:c r="CN434" s="174" t="str">
        <x:v>Verified — clear</x:v>
      </x:c>
      <x:c r="CO434" s="177" t="n">
        <x:v>46272</x:v>
      </x:c>
      <x:c r="CP434" s="174" t="str">
        <x:v>https://pubmed.ncbi.nlm.nih.gov/39160850/</x:v>
      </x:c>
      <x:c r="CQ434" s="174"/>
      <x:c r="CR434" s="174"/>
      <x:c r="CS434" s="174"/>
      <x:c r="CT434" s="174"/>
      <x:c r="CU434" s="176"/>
      <x:c r="CV434" s="176"/>
      <x:c r="CW434" s="176"/>
      <x:c r="CX434" s="176"/>
      <x:c r="CY434" s="176"/>
      <x:c r="CZ434" s="176"/>
      <x:c r="DA434" s="176"/>
      <x:c r="DB434" s="175" t="str">
        <x:f>IF(L434="","",IF(AND(COUNT(CU434:DA434)=7,OR(CU434=0,CU434=1,CU434=2),OR(CV434=0,CV434=1,CV434=2),OR(CW434=0,CW434=1,CW434=2),OR(CX434=0,CX434=1,CX434=2),OR(CY434=0,CY434=1,CY434=2),OR(CZ434=0,CZ434=1,CZ434=2),OR(DA434=0,DA434=1,DA434=2)),SUM(CU434:DA434),""))</x:f>
      </x:c>
      <x:c r="DC434" s="180" t="str">
        <x:f>IF(DB434="","",ROUND(DB434/14*10,1))</x:f>
      </x:c>
      <x:c r="DD434" s="174" t="str">
        <x:v>Pending</x:v>
      </x:c>
      <x:c r="DE434" s="175" t="str">
        <x:f>IF(L434="","",IF(DC434="","Pending",IF(DD434="Yes","CONDITIONAL — safety override",IF(DC434&gt;=8,"HIGH",IF(DC434&gt;=5,"CONDITIONAL","LOW")))))</x:f>
        <x:v>Pending</x:v>
      </x:c>
      <x:c r="DF434" s="174" t="str">
        <x:v>Pending screening and full-text appraisal; no transferability judgment made at identification.</x:v>
      </x:c>
      <x:c r="DG434" s="174"/>
      <x:c r="DH434" s="174"/>
      <x:c r="DI434" s="174"/>
      <x:c r="DJ434" s="174"/>
      <x:c r="DK434" s="174"/>
      <x:c r="DL434" s="174"/>
      <x:c r="DM434" s="174"/>
      <x:c r="DN434" s="174"/>
      <x:c r="DO434" s="174"/>
      <x:c r="DP434" s="174"/>
      <x:c r="DQ434" s="174"/>
      <x:c r="DR434" s="174"/>
      <x:c r="DS434" s="174"/>
      <x:c r="DT434" s="174"/>
      <x:c r="DU434" s="174"/>
      <x:c r="DV434" s="174"/>
      <x:c r="DW434" s="174"/>
      <x:c r="DX434" s="174"/>
      <x:c r="DY434" s="174"/>
      <x:c r="DZ434" s="174" t="str">
        <x:v>Title/abstract screening alone does not establish effectiveness, causality, methodological quality, transferability to Brazilian public safety or an institutional recommendation.</x:v>
      </x:c>
      <x:c r="EA434" s="174" t="str">
        <x:v>Pending</x:v>
      </x:c>
      <x:c r="EB434" s="175" t="str">
        <x:f>IF(L434="","",IF(EC434="READY","Yes","No / Pending"))</x:f>
        <x:v>No / Pending</x:v>
      </x:c>
      <x:c r="EC434" s="174" t="str">
        <x:f>IF(L434="","",IF(OR(ISNUMBER(SEARCH("Retracted Publication",Q434)),CM434="Retracted",CN434="Retracted",CM434="Expression of Concern",CN434="Expression of Concern",F434="Not used",CG434="Critical",CH434="High",CH434="Critical"),"BLOCKED — integrity or use restriction",IF(AND(CJ434="Yes",CK434="Yes",CL434="Yes"),IF(AND(CM434="Clear",CN434="Verified — clear"),IF(AND(AND(LEN(TRIM(CF434))&gt;0,LEFT(LOWER(TRIM(CF434)),7)&lt;&gt;"pending"),OR(CG434="High",CG434="Moderate"),OR(CH434="Low",CH434="Some concerns",CH434="Not applicable")),IF(AND(DD434="No",OR(DE434="HIGH",DE434="CONDITIONAL"),AND(LEN(TRIM(DF434))&gt;0,LEFT(LOWER(TRIM(DF434)),7)&lt;&gt;"pending")),IF(AND(AND(LEN(TRIM(DT434))&gt;0,LEFT(LOWER(TRIM(DT434)),7)&lt;&gt;"pending"),AND(LEN(TRIM(DU434))&gt;0,LEFT(LOWER(TRIM(DU434)),7)&lt;&gt;"pending"),OR(AND(LEN(TRIM(DV434))&gt;0,LEFT(LOWER(TRIM(DV434)),7)&lt;&gt;"pending"),AND(LEN(TRIM(DW434))&gt;0,LEFT(LOWER(TRIM(DW434)),7)&lt;&gt;"pending")),AND(LEN(TRIM(DX434))&gt;0,LEFT(LOWER(TRIM(DX434)),7)&lt;&gt;"pending")),IF(AND(F434="Claim-ready",OR(EA434="Strong",EA434="Moderate"),AND(LEN(TRIM(G434))&gt;0,LEFT(LOWER(TRIM(G434)),7)&lt;&gt;"pending"),G434&lt;&gt;"No substantive use decision is permitted from identification metadata alone.",AND(LEN(TRIM(DZ434))&gt;0,LEFT(LOWER(TRIM(DZ434)),7)&lt;&gt;"pending"),DZ434&lt;&gt;"Identification metadata alone does not permit any substantive scientific, causal, operational, or institutional claim.",AND(LEN(TRIM(EI434))&gt;0,LEFT(LOWER(TRIM(EI434)),7)&lt;&gt;"pending"),ISNUMBER(EH434),EH434&gt;0),"READY","PENDING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4" s="174" t="str">
        <x:v>Pending</x:v>
      </x:c>
      <x:c r="EE434" s="174"/>
      <x:c r="EF434" s="174" t="str">
        <x:v>Pending</x:v>
      </x:c>
      <x:c r="EG434" s="174" t="str">
        <x:v>Pending</x:v>
      </x:c>
      <x:c r="EH434" s="177"/>
      <x:c r="EI434" s="500"/>
      <x:c r="EJ434" s="174"/>
      <x:c r="EK434" s="174" t="str">
        <x:v>Pending</x:v>
      </x:c>
      <x:c r="EL434" s="177" t="n">
        <x:v>46272</x:v>
      </x:c>
      <x:c r="EM434" s="174" t="str">
        <x:v>Production PubMed record imported and reconciled to Zotero item 3N2LN5E9;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4" s="181" t="n">
        <x:f>IF(L434="","",(IF(N434&lt;&gt;"",1,0)+IF(O434&lt;&gt;"",1,0)+IF(AJ434&lt;&gt;"",1,0)+IF(AU434&lt;&gt;"",1,0)+IF(BE434&lt;&gt;"",1,0)+IF(CF434&lt;&gt;"",1,0)+IF(CJ434="Yes",1,0)+IF(CL434="Yes",1,0)+IF(DE434&lt;&gt;"Pending",1,0)+IF(F434&lt;&gt;"",1,0)+IF(DZ434&lt;&gt;"",1,0)+IF(EI434&lt;&gt;"",1,0))/12)</x:f>
        <x:v>0.5</x:v>
      </x:c>
    </x:row>
    <x:row r="435">
      <x:c r="A435" s="175" t="str">
        <x:v>EV-0432</x:v>
      </x:c>
      <x:c r="B435" s="174" t="str">
        <x:v>Integrity check</x:v>
      </x:c>
      <x:c r="C435" s="175" t="str">
        <x:f>IF(L435="","",IF(LEFT(EC435,7)="BLOCKED","🔴 Do not use for conclusion",IF(EB435="Yes","🟢 Claim-ready","🟡 Caution / context")))</x:f>
        <x:v>🟡 Caution / context</x:v>
      </x:c>
      <x:c r="D435" s="174" t="str">
        <x:f>IF(L435="","",EC435)</x:f>
        <x:v>PENDING — appropriate appraisal</x:v>
      </x:c>
      <x:c r="E435" s="174" t="str">
        <x:v>P3 — Medium</x:v>
      </x:c>
      <x:c r="F435" s="174" t="str">
        <x:v>Pending</x:v>
      </x:c>
      <x:c r="G435" s="174" t="str">
        <x:v>Title/abstract identify an explicit operational APHT/medical-readiness topic; retain for full-text assessment.</x:v>
      </x:c>
      <x:c r="H435" s="174" t="str">
        <x:v>Obtain and review lawful full text; confirm human adjudication; then select a design-specific appraisal instrument.</x:v>
      </x:c>
      <x:c r="I435" s="174"/>
      <x:c r="J435" s="174" t="str">
        <x:v>B — APHT / Medical Readiness</x:v>
      </x:c>
      <x:c r="K435" s="174" t="str">
        <x:v>IDENTIFIED</x:v>
      </x:c>
      <x:c r="L435" s="174" t="str">
        <x:v>Auditory System Injury on the Battlefield-Solutions for Point-of-Injury and Prolonged Casualty Care: A DOTmLPF-P Analysis.</x:v>
      </x:c>
      <x:c r="M435" s="174"/>
      <x:c r="N435" s="174" t="str">
        <x:v>Merkley, John Andrew; Lovelace, Suheily; Boudin-George, Amy; Gates, Kathy</x:v>
      </x:c>
      <x:c r="O435" s="176" t="n">
        <x:v>2024</x:v>
      </x:c>
      <x:c r="P435" s="174" t="str">
        <x:v>Military medicine</x:v>
      </x:c>
      <x:c r="Q435" s="174" t="str">
        <x:v>Journal Article</x:v>
      </x:c>
      <x:c r="R435" s="174" t="str">
        <x:v>Unclear</x:v>
      </x:c>
      <x:c r="S435" s="174" t="str">
        <x:v>Unknown</x:v>
      </x:c>
      <x:c r="T435" s="174" t="str">
        <x:v>eng</x:v>
      </x:c>
      <x:c r="U435" s="174" t="str">
        <x:v>https://pubmed.ncbi.nlm.nih.gov/39160832/</x:v>
      </x:c>
      <x:c r="V435" s="174" t="str">
        <x:v>10.1093/milmed/usae262</x:v>
      </x:c>
      <x:c r="W435" s="175" t="str">
        <x:f>IF(V435="","",LOWER(SUBSTITUTE(SUBSTITUTE(SUBSTITUTE(SUBSTITUTE(TRIM(V435),"https://doi.org/",""),"http://doi.org/",""),"https://dx.doi.org/",""),"doi:","")))</x:f>
        <x:v>10.1093/milmed/usae262</x:v>
      </x:c>
      <x:c r="X435" s="174" t="str">
        <x:v>39160832</x:v>
      </x:c>
      <x:c r="Y435" s="174" t="str"/>
      <x:c r="Z435" s="174"/>
      <x:c r="AA435" s="174" t="str">
        <x:v>PubMed/MEDLINE</x:v>
      </x:c>
      <x:c r="AB435" s="174" t="str">
        <x:v>PUBMED-B-v1.0-2026-08-28</x:v>
      </x:c>
      <x:c r="AC435" s="174" t="str">
        <x:v>SP-PUBMED-B-20260828</x:v>
      </x:c>
      <x:c r="AD435" s="177" t="n">
        <x:v>46262</x:v>
      </x:c>
      <x:c r="AE435" s="177" t="n">
        <x:v>46272</x:v>
      </x:c>
      <x:c r="AF435" s="174" t="str">
        <x:v>Z99BZN3S</x:v>
      </x:c>
      <x:c r="AG435" s="174"/>
      <x:c r="AH435" s="174" t="str">
        <x:v>Tactical Athlete → Operational Readiness Brazil</x:v>
      </x:c>
      <x:c r="AI435" s="174" t="str">
        <x:v>evidence-family:B</x:v>
      </x:c>
      <x:c r="AJ435" s="174"/>
      <x:c r="AK435" s="175" t="str">
        <x:f>IF(AJ435="","",IF(OR(LOWER(AJ435)="brazil",LOWER(AJ435)="brasil"),"Yes","No"))</x:f>
      </x:c>
      <x:c r="AL435" s="174"/>
      <x:c r="AM435" s="174"/>
      <x:c r="AN435" s="174"/>
      <x:c r="AO435" s="178"/>
      <x:c r="AP435" s="174"/>
      <x:c r="AQ435" s="174"/>
      <x:c r="AR435" s="174"/>
      <x:c r="AS435" s="174"/>
      <x:c r="AT435" s="174"/>
      <x:c r="AU435" s="174"/>
      <x:c r="AV435" s="174"/>
      <x:c r="AW435" s="174"/>
      <x:c r="AX435" s="174"/>
      <x:c r="AY435" s="174"/>
      <x:c r="AZ435" s="174"/>
      <x:c r="BA435" s="174"/>
      <x:c r="BB435" s="174"/>
      <x:c r="BC435" s="174"/>
      <x:c r="BD435" s="174"/>
      <x:c r="BE435" s="174"/>
      <x:c r="BF435" s="174"/>
      <x:c r="BG435" s="174"/>
      <x:c r="BH435" s="174"/>
      <x:c r="BI435" s="174"/>
      <x:c r="BJ435" s="174"/>
      <x:c r="BK435" s="174"/>
      <x:c r="BL435" s="174"/>
      <x:c r="BM435" s="174"/>
      <x:c r="BN435" s="174"/>
      <x:c r="BO435" s="174"/>
      <x:c r="BP435" s="174"/>
      <x:c r="BQ435" s="174"/>
      <x:c r="BR435" s="174"/>
      <x:c r="BS435" s="174"/>
      <x:c r="BT435" s="174"/>
      <x:c r="BU435" s="174"/>
      <x:c r="BV435" s="174"/>
      <x:c r="BW435" s="174"/>
      <x:c r="BX435" s="174"/>
      <x:c r="BY435" s="174"/>
      <x:c r="BZ435" s="174"/>
      <x:c r="CA435" s="174"/>
      <x:c r="CB435" s="174"/>
      <x:c r="CC435" s="174"/>
      <x:c r="CD435" s="174"/>
      <x:c r="CE435" s="174"/>
      <x:c r="CF435" s="174"/>
      <x:c r="CG435" s="174"/>
      <x:c r="CH435" s="174"/>
      <x:c r="CI435" s="179"/>
      <x:c r="CJ435" s="174" t="str">
        <x:v>Yes</x:v>
      </x:c>
      <x:c r="CK435" s="174" t="str">
        <x:v>Yes</x:v>
      </x:c>
      <x:c r="CL435" s="174" t="str">
        <x:v>Yes</x:v>
      </x:c>
      <x:c r="CM435" s="174" t="str">
        <x:v>Clear</x:v>
      </x:c>
      <x:c r="CN435" s="174" t="str">
        <x:v>Verified — clear</x:v>
      </x:c>
      <x:c r="CO435" s="177" t="n">
        <x:v>46272</x:v>
      </x:c>
      <x:c r="CP435" s="174" t="str">
        <x:v>https://pubmed.ncbi.nlm.nih.gov/39160832/</x:v>
      </x:c>
      <x:c r="CQ435" s="174"/>
      <x:c r="CR435" s="174"/>
      <x:c r="CS435" s="174"/>
      <x:c r="CT435" s="174"/>
      <x:c r="CU435" s="176"/>
      <x:c r="CV435" s="176"/>
      <x:c r="CW435" s="176"/>
      <x:c r="CX435" s="176"/>
      <x:c r="CY435" s="176"/>
      <x:c r="CZ435" s="176"/>
      <x:c r="DA435" s="176"/>
      <x:c r="DB435" s="175" t="str">
        <x:f>IF(L435="","",IF(AND(COUNT(CU435:DA435)=7,OR(CU435=0,CU435=1,CU435=2),OR(CV435=0,CV435=1,CV435=2),OR(CW435=0,CW435=1,CW435=2),OR(CX435=0,CX435=1,CX435=2),OR(CY435=0,CY435=1,CY435=2),OR(CZ435=0,CZ435=1,CZ435=2),OR(DA435=0,DA435=1,DA435=2)),SUM(CU435:DA435),""))</x:f>
      </x:c>
      <x:c r="DC435" s="180" t="str">
        <x:f>IF(DB435="","",ROUND(DB435/14*10,1))</x:f>
      </x:c>
      <x:c r="DD435" s="174" t="str">
        <x:v>Pending</x:v>
      </x:c>
      <x:c r="DE435" s="175" t="str">
        <x:f>IF(L435="","",IF(DC435="","Pending",IF(DD435="Yes","CONDITIONAL — safety override",IF(DC435&gt;=8,"HIGH",IF(DC435&gt;=5,"CONDITIONAL","LOW")))))</x:f>
        <x:v>Pending</x:v>
      </x:c>
      <x:c r="DF435" s="174" t="str">
        <x:v>Pending screening and full-text appraisal; no transferability judgment made at identification.</x:v>
      </x:c>
      <x:c r="DG435" s="174"/>
      <x:c r="DH435" s="174"/>
      <x:c r="DI435" s="174"/>
      <x:c r="DJ435" s="174"/>
      <x:c r="DK435" s="174"/>
      <x:c r="DL435" s="174"/>
      <x:c r="DM435" s="174"/>
      <x:c r="DN435" s="174"/>
      <x:c r="DO435" s="174"/>
      <x:c r="DP435" s="174"/>
      <x:c r="DQ435" s="174"/>
      <x:c r="DR435" s="174"/>
      <x:c r="DS435" s="174"/>
      <x:c r="DT435" s="174"/>
      <x:c r="DU435" s="174"/>
      <x:c r="DV435" s="174"/>
      <x:c r="DW435" s="174"/>
      <x:c r="DX435" s="174"/>
      <x:c r="DY435" s="174"/>
      <x:c r="DZ435" s="174" t="str">
        <x:v>Title/abstract screening alone does not establish effectiveness, causality, methodological quality, transferability to Brazilian public safety or an institutional recommendation.</x:v>
      </x:c>
      <x:c r="EA435" s="174" t="str">
        <x:v>Pending</x:v>
      </x:c>
      <x:c r="EB435" s="175" t="str">
        <x:f>IF(L435="","",IF(EC435="READY","Yes","No / Pending"))</x:f>
        <x:v>No / Pending</x:v>
      </x:c>
      <x:c r="EC435" s="174" t="str">
        <x:f>IF(L435="","",IF(OR(ISNUMBER(SEARCH("Retracted Publication",Q435)),CM435="Retracted",CN435="Retracted",CM435="Expression of Concern",CN435="Expression of Concern",F435="Not used",CG435="Critical",CH435="High",CH435="Critical"),"BLOCKED — integrity or use restriction",IF(AND(CJ435="Yes",CK435="Yes",CL435="Yes"),IF(AND(CM435="Clear",CN435="Verified — clear"),IF(AND(AND(LEN(TRIM(CF435))&gt;0,LEFT(LOWER(TRIM(CF435)),7)&lt;&gt;"pending"),OR(CG435="High",CG435="Moderate"),OR(CH435="Low",CH435="Some concerns",CH435="Not applicable")),IF(AND(DD435="No",OR(DE435="HIGH",DE435="CONDITIONAL"),AND(LEN(TRIM(DF435))&gt;0,LEFT(LOWER(TRIM(DF435)),7)&lt;&gt;"pending")),IF(AND(AND(LEN(TRIM(DT435))&gt;0,LEFT(LOWER(TRIM(DT435)),7)&lt;&gt;"pending"),AND(LEN(TRIM(DU435))&gt;0,LEFT(LOWER(TRIM(DU435)),7)&lt;&gt;"pending"),OR(AND(LEN(TRIM(DV435))&gt;0,LEFT(LOWER(TRIM(DV435)),7)&lt;&gt;"pending"),AND(LEN(TRIM(DW435))&gt;0,LEFT(LOWER(TRIM(DW435)),7)&lt;&gt;"pending")),AND(LEN(TRIM(DX435))&gt;0,LEFT(LOWER(TRIM(DX435)),7)&lt;&gt;"pending")),IF(AND(F435="Claim-ready",OR(EA435="Strong",EA435="Moderate"),AND(LEN(TRIM(G435))&gt;0,LEFT(LOWER(TRIM(G435)),7)&lt;&gt;"pending"),G435&lt;&gt;"No substantive use decision is permitted from identification metadata alone.",AND(LEN(TRIM(DZ435))&gt;0,LEFT(LOWER(TRIM(DZ435)),7)&lt;&gt;"pending"),DZ435&lt;&gt;"Identification metadata alone does not permit any substantive scientific, causal, operational, or institutional claim.",AND(LEN(TRIM(EI435))&gt;0,LEFT(LOWER(TRIM(EI435)),7)&lt;&gt;"pending"),ISNUMBER(EH435),EH435&gt;0),"READY","PENDING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5" s="174" t="str">
        <x:v>Pending</x:v>
      </x:c>
      <x:c r="EE435" s="174"/>
      <x:c r="EF435" s="174" t="str">
        <x:v>Pending</x:v>
      </x:c>
      <x:c r="EG435" s="174" t="str">
        <x:v>Pending</x:v>
      </x:c>
      <x:c r="EH435" s="177"/>
      <x:c r="EI435" s="500"/>
      <x:c r="EJ435" s="174"/>
      <x:c r="EK435" s="174" t="str">
        <x:v>Pending</x:v>
      </x:c>
      <x:c r="EL435" s="177" t="n">
        <x:v>46272</x:v>
      </x:c>
      <x:c r="EM435" s="174" t="str">
        <x:v>Production PubMed record imported and reconciled to Zotero item Z99BZN3S;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5" s="181" t="n">
        <x:f>IF(L435="","",(IF(N435&lt;&gt;"",1,0)+IF(O435&lt;&gt;"",1,0)+IF(AJ435&lt;&gt;"",1,0)+IF(AU435&lt;&gt;"",1,0)+IF(BE435&lt;&gt;"",1,0)+IF(CF435&lt;&gt;"",1,0)+IF(CJ435="Yes",1,0)+IF(CL435="Yes",1,0)+IF(DE435&lt;&gt;"Pending",1,0)+IF(F435&lt;&gt;"",1,0)+IF(DZ435&lt;&gt;"",1,0)+IF(EI435&lt;&gt;"",1,0))/12)</x:f>
        <x:v>0.5</x:v>
      </x:c>
    </x:row>
    <x:row r="436">
      <x:c r="A436" s="175" t="str">
        <x:v>EV-0433</x:v>
      </x:c>
      <x:c r="B436" s="174" t="str">
        <x:v>Integrity check</x:v>
      </x:c>
      <x:c r="C436" s="175" t="str">
        <x:f>IF(L436="","",IF(LEFT(EC436,7)="BLOCKED","🔴 Do not use for conclusion",IF(EB436="Yes","🟢 Claim-ready","🟡 Caution / context")))</x:f>
        <x:v>🟡 Caution / context</x:v>
      </x:c>
      <x:c r="D436" s="174" t="str">
        <x:f>IF(L436="","",EC436)</x:f>
        <x:v>PENDING — appropriate appraisal</x:v>
      </x:c>
      <x:c r="E436" s="174" t="str">
        <x:v>P3 — Medium</x:v>
      </x:c>
      <x:c r="F436" s="174" t="str">
        <x:v>Pending</x:v>
      </x:c>
      <x:c r="G436" s="174" t="str">
        <x:v>Title/abstract identify an explicit implementation-science construct; retain for full-text assessment.</x:v>
      </x:c>
      <x:c r="H436" s="174" t="str">
        <x:v>Obtain and review lawful full text; confirm human adjudication; then select a design-specific appraisal instrument.</x:v>
      </x:c>
      <x:c r="I436" s="174"/>
      <x:c r="J436" s="174" t="str">
        <x:v>C — Implementation Science</x:v>
      </x:c>
      <x:c r="K436" s="174" t="str">
        <x:v>IDENTIFIED</x:v>
      </x:c>
      <x:c r="L436" s="174" t="str">
        <x:v>Nurse Attrition: Content Analysis of Free-Text Responses From Two Military Nursing Practice Environment Surveys.</x:v>
      </x:c>
      <x:c r="M436" s="174"/>
      <x:c r="N436" s="174" t="str">
        <x:v>Miller, Melissa J; Korbut, Nickalous; Amador Garcia, Lidilia; Agazio, Janice B; Cartwright, Joel</x:v>
      </x:c>
      <x:c r="O436" s="176" t="n">
        <x:v>2024</x:v>
      </x:c>
      <x:c r="P436" s="174" t="str">
        <x:v>Military medicine</x:v>
      </x:c>
      <x:c r="Q436" s="174" t="str">
        <x:v>Journal Article; Research Support, U.S. Gov't, Non-P.H.S.</x:v>
      </x:c>
      <x:c r="R436" s="174" t="str">
        <x:v>Unclear</x:v>
      </x:c>
      <x:c r="S436" s="174" t="str">
        <x:v>Unknown</x:v>
      </x:c>
      <x:c r="T436" s="174" t="str">
        <x:v>eng</x:v>
      </x:c>
      <x:c r="U436" s="174" t="str">
        <x:v>https://pubmed.ncbi.nlm.nih.gov/39160829/</x:v>
      </x:c>
      <x:c r="V436" s="174" t="str">
        <x:v>10.1093/milmed/usae275</x:v>
      </x:c>
      <x:c r="W436" s="175" t="str">
        <x:f>IF(V436="","",LOWER(SUBSTITUTE(SUBSTITUTE(SUBSTITUTE(SUBSTITUTE(TRIM(V436),"https://doi.org/",""),"http://doi.org/",""),"https://dx.doi.org/",""),"doi:","")))</x:f>
        <x:v>10.1093/milmed/usae275</x:v>
      </x:c>
      <x:c r="X436" s="174" t="str">
        <x:v>39160829</x:v>
      </x:c>
      <x:c r="Y436" s="174" t="str"/>
      <x:c r="Z436" s="174"/>
      <x:c r="AA436" s="174" t="str">
        <x:v>PubMed/MEDLINE</x:v>
      </x:c>
      <x:c r="AB436" s="174" t="str">
        <x:v>PUBMED-C-v1.0-2026-08-28</x:v>
      </x:c>
      <x:c r="AC436" s="174" t="str">
        <x:v>SP-PUBMED-C-20260828</x:v>
      </x:c>
      <x:c r="AD436" s="177" t="n">
        <x:v>46262</x:v>
      </x:c>
      <x:c r="AE436" s="177" t="n">
        <x:v>46272</x:v>
      </x:c>
      <x:c r="AF436" s="174" t="str">
        <x:v>5Z7GBWGC</x:v>
      </x:c>
      <x:c r="AG436" s="174"/>
      <x:c r="AH436" s="174" t="str">
        <x:v>Tactical Athlete → Operational Readiness Brazil</x:v>
      </x:c>
      <x:c r="AI436" s="174" t="str">
        <x:v>evidence-family:C</x:v>
      </x:c>
      <x:c r="AJ436" s="174"/>
      <x:c r="AK436" s="175" t="str">
        <x:f>IF(AJ436="","",IF(OR(LOWER(AJ436)="brazil",LOWER(AJ436)="brasil"),"Yes","No"))</x:f>
      </x:c>
      <x:c r="AL436" s="174"/>
      <x:c r="AM436" s="174"/>
      <x:c r="AN436" s="174"/>
      <x:c r="AO436" s="178"/>
      <x:c r="AP436" s="174"/>
      <x:c r="AQ436" s="174"/>
      <x:c r="AR436" s="174"/>
      <x:c r="AS436" s="174"/>
      <x:c r="AT436" s="174"/>
      <x:c r="AU436" s="174"/>
      <x:c r="AV436" s="174"/>
      <x:c r="AW436" s="174"/>
      <x:c r="AX436" s="174"/>
      <x:c r="AY436" s="174"/>
      <x:c r="AZ436" s="174"/>
      <x:c r="BA436" s="174"/>
      <x:c r="BB436" s="174"/>
      <x:c r="BC436" s="174"/>
      <x:c r="BD436" s="174"/>
      <x:c r="BE436" s="174"/>
      <x:c r="BF436" s="174"/>
      <x:c r="BG436" s="174"/>
      <x:c r="BH436" s="174"/>
      <x:c r="BI436" s="174"/>
      <x:c r="BJ436" s="174"/>
      <x:c r="BK436" s="174"/>
      <x:c r="BL436" s="174"/>
      <x:c r="BM436" s="174"/>
      <x:c r="BN436" s="174"/>
      <x:c r="BO436" s="174"/>
      <x:c r="BP436" s="174"/>
      <x:c r="BQ436" s="174"/>
      <x:c r="BR436" s="174"/>
      <x:c r="BS436" s="174"/>
      <x:c r="BT436" s="174"/>
      <x:c r="BU436" s="174"/>
      <x:c r="BV436" s="174"/>
      <x:c r="BW436" s="174"/>
      <x:c r="BX436" s="174"/>
      <x:c r="BY436" s="174"/>
      <x:c r="BZ436" s="174"/>
      <x:c r="CA436" s="174"/>
      <x:c r="CB436" s="174"/>
      <x:c r="CC436" s="174"/>
      <x:c r="CD436" s="174"/>
      <x:c r="CE436" s="174"/>
      <x:c r="CF436" s="174"/>
      <x:c r="CG436" s="174"/>
      <x:c r="CH436" s="174"/>
      <x:c r="CI436" s="179"/>
      <x:c r="CJ436" s="174" t="str">
        <x:v>Yes</x:v>
      </x:c>
      <x:c r="CK436" s="174" t="str">
        <x:v>Yes</x:v>
      </x:c>
      <x:c r="CL436" s="174" t="str">
        <x:v>Yes</x:v>
      </x:c>
      <x:c r="CM436" s="174" t="str">
        <x:v>Clear</x:v>
      </x:c>
      <x:c r="CN436" s="174" t="str">
        <x:v>Verified — clear</x:v>
      </x:c>
      <x:c r="CO436" s="177" t="n">
        <x:v>46272</x:v>
      </x:c>
      <x:c r="CP436" s="174" t="str">
        <x:v>https://pubmed.ncbi.nlm.nih.gov/39160829/</x:v>
      </x:c>
      <x:c r="CQ436" s="174"/>
      <x:c r="CR436" s="174"/>
      <x:c r="CS436" s="174"/>
      <x:c r="CT436" s="174"/>
      <x:c r="CU436" s="176"/>
      <x:c r="CV436" s="176"/>
      <x:c r="CW436" s="176"/>
      <x:c r="CX436" s="176"/>
      <x:c r="CY436" s="176"/>
      <x:c r="CZ436" s="176"/>
      <x:c r="DA436" s="176"/>
      <x:c r="DB436" s="175" t="str">
        <x:f>IF(L436="","",IF(AND(COUNT(CU436:DA436)=7,OR(CU436=0,CU436=1,CU436=2),OR(CV436=0,CV436=1,CV436=2),OR(CW436=0,CW436=1,CW436=2),OR(CX436=0,CX436=1,CX436=2),OR(CY436=0,CY436=1,CY436=2),OR(CZ436=0,CZ436=1,CZ436=2),OR(DA436=0,DA436=1,DA436=2)),SUM(CU436:DA436),""))</x:f>
      </x:c>
      <x:c r="DC436" s="180" t="str">
        <x:f>IF(DB436="","",ROUND(DB436/14*10,1))</x:f>
      </x:c>
      <x:c r="DD436" s="174" t="str">
        <x:v>Pending</x:v>
      </x:c>
      <x:c r="DE436" s="175" t="str">
        <x:f>IF(L436="","",IF(DC436="","Pending",IF(DD436="Yes","CONDITIONAL — safety override",IF(DC436&gt;=8,"HIGH",IF(DC436&gt;=5,"CONDITIONAL","LOW")))))</x:f>
        <x:v>Pending</x:v>
      </x:c>
      <x:c r="DF436" s="174" t="str">
        <x:v>Pending screening and full-text appraisal; no transferability judgment made at identification.</x:v>
      </x:c>
      <x:c r="DG436" s="174"/>
      <x:c r="DH436" s="174"/>
      <x:c r="DI436" s="174"/>
      <x:c r="DJ436" s="174"/>
      <x:c r="DK436" s="174"/>
      <x:c r="DL436" s="174"/>
      <x:c r="DM436" s="174"/>
      <x:c r="DN436" s="174"/>
      <x:c r="DO436" s="174"/>
      <x:c r="DP436" s="174"/>
      <x:c r="DQ436" s="174"/>
      <x:c r="DR436" s="174"/>
      <x:c r="DS436" s="174"/>
      <x:c r="DT436" s="174"/>
      <x:c r="DU436" s="174"/>
      <x:c r="DV436" s="174"/>
      <x:c r="DW436" s="174"/>
      <x:c r="DX436" s="174"/>
      <x:c r="DY436" s="174"/>
      <x:c r="DZ436" s="174" t="str">
        <x:v>Title/abstract screening alone does not establish effectiveness, causality, methodological quality, transferability to Brazilian public safety or an institutional recommendation.</x:v>
      </x:c>
      <x:c r="EA436" s="174" t="str">
        <x:v>Pending</x:v>
      </x:c>
      <x:c r="EB436" s="175" t="str">
        <x:f>IF(L436="","",IF(EC436="READY","Yes","No / Pending"))</x:f>
        <x:v>No / Pending</x:v>
      </x:c>
      <x:c r="EC436" s="174" t="str">
        <x:f>IF(L436="","",IF(OR(ISNUMBER(SEARCH("Retracted Publication",Q436)),CM436="Retracted",CN436="Retracted",CM436="Expression of Concern",CN436="Expression of Concern",F436="Not used",CG436="Critical",CH436="High",CH436="Critical"),"BLOCKED — integrity or use restriction",IF(AND(CJ436="Yes",CK436="Yes",CL436="Yes"),IF(AND(CM436="Clear",CN436="Verified — clear"),IF(AND(AND(LEN(TRIM(CF436))&gt;0,LEFT(LOWER(TRIM(CF436)),7)&lt;&gt;"pending"),OR(CG436="High",CG436="Moderate"),OR(CH436="Low",CH436="Some concerns",CH436="Not applicable")),IF(AND(DD436="No",OR(DE436="HIGH",DE436="CONDITIONAL"),AND(LEN(TRIM(DF436))&gt;0,LEFT(LOWER(TRIM(DF436)),7)&lt;&gt;"pending")),IF(AND(AND(LEN(TRIM(DT436))&gt;0,LEFT(LOWER(TRIM(DT436)),7)&lt;&gt;"pending"),AND(LEN(TRIM(DU436))&gt;0,LEFT(LOWER(TRIM(DU436)),7)&lt;&gt;"pending"),OR(AND(LEN(TRIM(DV436))&gt;0,LEFT(LOWER(TRIM(DV436)),7)&lt;&gt;"pending"),AND(LEN(TRIM(DW436))&gt;0,LEFT(LOWER(TRIM(DW436)),7)&lt;&gt;"pending")),AND(LEN(TRIM(DX436))&gt;0,LEFT(LOWER(TRIM(DX436)),7)&lt;&gt;"pending")),IF(AND(F436="Claim-ready",OR(EA436="Strong",EA436="Moderate"),AND(LEN(TRIM(G436))&gt;0,LEFT(LOWER(TRIM(G436)),7)&lt;&gt;"pending"),G436&lt;&gt;"No substantive use decision is permitted from identification metadata alone.",AND(LEN(TRIM(DZ436))&gt;0,LEFT(LOWER(TRIM(DZ436)),7)&lt;&gt;"pending"),DZ436&lt;&gt;"Identification metadata alone does not permit any substantive scientific, causal, operational, or institutional claim.",AND(LEN(TRIM(EI436))&gt;0,LEFT(LOWER(TRIM(EI436)),7)&lt;&gt;"pending"),ISNUMBER(EH436),EH436&gt;0),"READY","PENDING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6" s="174" t="str">
        <x:v>Pending</x:v>
      </x:c>
      <x:c r="EE436" s="174"/>
      <x:c r="EF436" s="174" t="str">
        <x:v>Pending</x:v>
      </x:c>
      <x:c r="EG436" s="174" t="str">
        <x:v>Pending</x:v>
      </x:c>
      <x:c r="EH436" s="177"/>
      <x:c r="EI436" s="500"/>
      <x:c r="EJ436" s="174"/>
      <x:c r="EK436" s="174" t="str">
        <x:v>Pending</x:v>
      </x:c>
      <x:c r="EL436" s="177" t="n">
        <x:v>46272</x:v>
      </x:c>
      <x:c r="EM436" s="174" t="str">
        <x:v>Production PubMed record imported and reconciled to Zotero item 5Z7GBWGC;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6" s="181" t="n">
        <x:f>IF(L436="","",(IF(N436&lt;&gt;"",1,0)+IF(O436&lt;&gt;"",1,0)+IF(AJ436&lt;&gt;"",1,0)+IF(AU436&lt;&gt;"",1,0)+IF(BE436&lt;&gt;"",1,0)+IF(CF436&lt;&gt;"",1,0)+IF(CJ436="Yes",1,0)+IF(CL436="Yes",1,0)+IF(DE436&lt;&gt;"Pending",1,0)+IF(F436&lt;&gt;"",1,0)+IF(DZ436&lt;&gt;"",1,0)+IF(EI436&lt;&gt;"",1,0))/12)</x:f>
        <x:v>0.5</x:v>
      </x:c>
    </x:row>
    <x:row r="437">
      <x:c r="A437" s="175" t="str">
        <x:v>EV-0434</x:v>
      </x:c>
      <x:c r="B437" s="174" t="str">
        <x:v>Integrity check</x:v>
      </x:c>
      <x:c r="C437" s="175" t="str">
        <x:f>IF(L437="","",IF(LEFT(EC437,7)="BLOCKED","🔴 Do not use for conclusion",IF(EB437="Yes","🟢 Claim-ready","🟡 Caution / context")))</x:f>
        <x:v>🟡 Caution / context</x:v>
      </x:c>
      <x:c r="D437" s="174" t="str">
        <x:f>IF(L437="","",EC437)</x:f>
        <x:v>PENDING — appropriate appraisal</x:v>
      </x:c>
      <x:c r="E437" s="174" t="str">
        <x:v>P3 — Medium</x:v>
      </x:c>
      <x:c r="F437" s="174" t="str">
        <x:v>Pending</x:v>
      </x:c>
      <x:c r="G437" s="174" t="str">
        <x:v>Title/abstract identify an explicit tactical/public-safety context and readiness domain; retain for full-text assessment.</x:v>
      </x:c>
      <x:c r="H437" s="174" t="str">
        <x:v>Obtain and review lawful full text; confirm human adjudication; then select a design-specific appraisal instrument.</x:v>
      </x:c>
      <x:c r="I437" s="174"/>
      <x:c r="J437" s="174" t="str">
        <x:v>A — Core</x:v>
      </x:c>
      <x:c r="K437" s="174" t="str">
        <x:v>IDENTIFIED</x:v>
      </x:c>
      <x:c r="L437" s="174" t="str">
        <x:v>Identifying Predictors of Positive and Negative Affect at Mid-Deployment Among Military Medical Personnel.</x:v>
      </x:c>
      <x:c r="M437" s="174"/>
      <x:c r="N437" s="174" t="str">
        <x:v>Gomes, Kimberly D; Moore, Brian A; Straud, Casey L; Baker, Monty T; Isler, William C; McNally, Richard J; Litz, Brett T; Peterson, Alan L</x:v>
      </x:c>
      <x:c r="O437" s="176" t="n">
        <x:v>2024</x:v>
      </x:c>
      <x:c r="P437" s="174" t="str">
        <x:v>Military medicine</x:v>
      </x:c>
      <x:c r="Q437" s="174" t="str">
        <x:v>Journal Article; Research Support, U.S. Gov't, Non-P.H.S.</x:v>
      </x:c>
      <x:c r="R437" s="174" t="str">
        <x:v>Unclear</x:v>
      </x:c>
      <x:c r="S437" s="174" t="str">
        <x:v>Unknown</x:v>
      </x:c>
      <x:c r="T437" s="174" t="str">
        <x:v>eng</x:v>
      </x:c>
      <x:c r="U437" s="174" t="str">
        <x:v>https://pubmed.ncbi.nlm.nih.gov/39160826/</x:v>
      </x:c>
      <x:c r="V437" s="174" t="str">
        <x:v>10.1093/milmed/usae062</x:v>
      </x:c>
      <x:c r="W437" s="175" t="str">
        <x:f>IF(V437="","",LOWER(SUBSTITUTE(SUBSTITUTE(SUBSTITUTE(SUBSTITUTE(TRIM(V437),"https://doi.org/",""),"http://doi.org/",""),"https://dx.doi.org/",""),"doi:","")))</x:f>
        <x:v>10.1093/milmed/usae062</x:v>
      </x:c>
      <x:c r="X437" s="174" t="str">
        <x:v>39160826</x:v>
      </x:c>
      <x:c r="Y437" s="174" t="str"/>
      <x:c r="Z437" s="174"/>
      <x:c r="AA437" s="174" t="str">
        <x:v>PubMed/MEDLINE</x:v>
      </x:c>
      <x:c r="AB437" s="174" t="str">
        <x:v>PUBMED-A-v1.0-2026-08-28</x:v>
      </x:c>
      <x:c r="AC437" s="174" t="str">
        <x:v>SP-PUBMED-A-20260828</x:v>
      </x:c>
      <x:c r="AD437" s="177" t="n">
        <x:v>46262</x:v>
      </x:c>
      <x:c r="AE437" s="177" t="n">
        <x:v>46272</x:v>
      </x:c>
      <x:c r="AF437" s="174" t="str">
        <x:v>CT7QNQJL</x:v>
      </x:c>
      <x:c r="AG437" s="174"/>
      <x:c r="AH437" s="174" t="str">
        <x:v>Tactical Athlete → Operational Readiness Brazil</x:v>
      </x:c>
      <x:c r="AI437" s="174" t="str">
        <x:v>evidence-family:A</x:v>
      </x:c>
      <x:c r="AJ437" s="174"/>
      <x:c r="AK437" s="175" t="str">
        <x:f>IF(AJ437="","",IF(OR(LOWER(AJ437)="brazil",LOWER(AJ437)="brasil"),"Yes","No"))</x:f>
      </x:c>
      <x:c r="AL437" s="174"/>
      <x:c r="AM437" s="174"/>
      <x:c r="AN437" s="174"/>
      <x:c r="AO437" s="178"/>
      <x:c r="AP437" s="174"/>
      <x:c r="AQ437" s="174"/>
      <x:c r="AR437" s="174"/>
      <x:c r="AS437" s="174"/>
      <x:c r="AT437" s="174"/>
      <x:c r="AU437" s="174"/>
      <x:c r="AV437" s="174"/>
      <x:c r="AW437" s="174"/>
      <x:c r="AX437" s="174"/>
      <x:c r="AY437" s="174"/>
      <x:c r="AZ437" s="174"/>
      <x:c r="BA437" s="174"/>
      <x:c r="BB437" s="174"/>
      <x:c r="BC437" s="174"/>
      <x:c r="BD437" s="174"/>
      <x:c r="BE437" s="174"/>
      <x:c r="BF437" s="174"/>
      <x:c r="BG437" s="174"/>
      <x:c r="BH437" s="174"/>
      <x:c r="BI437" s="174"/>
      <x:c r="BJ437" s="174"/>
      <x:c r="BK437" s="174"/>
      <x:c r="BL437" s="174"/>
      <x:c r="BM437" s="174"/>
      <x:c r="BN437" s="174"/>
      <x:c r="BO437" s="174"/>
      <x:c r="BP437" s="174"/>
      <x:c r="BQ437" s="174"/>
      <x:c r="BR437" s="174"/>
      <x:c r="BS437" s="174"/>
      <x:c r="BT437" s="174"/>
      <x:c r="BU437" s="174"/>
      <x:c r="BV437" s="174"/>
      <x:c r="BW437" s="174"/>
      <x:c r="BX437" s="174"/>
      <x:c r="BY437" s="174"/>
      <x:c r="BZ437" s="174"/>
      <x:c r="CA437" s="174"/>
      <x:c r="CB437" s="174"/>
      <x:c r="CC437" s="174"/>
      <x:c r="CD437" s="174"/>
      <x:c r="CE437" s="174"/>
      <x:c r="CF437" s="174"/>
      <x:c r="CG437" s="174"/>
      <x:c r="CH437" s="174"/>
      <x:c r="CI437" s="179"/>
      <x:c r="CJ437" s="174" t="str">
        <x:v>Yes</x:v>
      </x:c>
      <x:c r="CK437" s="174" t="str">
        <x:v>Yes</x:v>
      </x:c>
      <x:c r="CL437" s="174" t="str">
        <x:v>Yes</x:v>
      </x:c>
      <x:c r="CM437" s="174" t="str">
        <x:v>Clear</x:v>
      </x:c>
      <x:c r="CN437" s="174" t="str">
        <x:v>Verified — clear</x:v>
      </x:c>
      <x:c r="CO437" s="177" t="n">
        <x:v>46272</x:v>
      </x:c>
      <x:c r="CP437" s="174" t="str">
        <x:v>https://pubmed.ncbi.nlm.nih.gov/39160826/</x:v>
      </x:c>
      <x:c r="CQ437" s="174"/>
      <x:c r="CR437" s="174"/>
      <x:c r="CS437" s="174"/>
      <x:c r="CT437" s="174"/>
      <x:c r="CU437" s="176"/>
      <x:c r="CV437" s="176"/>
      <x:c r="CW437" s="176"/>
      <x:c r="CX437" s="176"/>
      <x:c r="CY437" s="176"/>
      <x:c r="CZ437" s="176"/>
      <x:c r="DA437" s="176"/>
      <x:c r="DB437" s="175" t="str">
        <x:f>IF(L437="","",IF(AND(COUNT(CU437:DA437)=7,OR(CU437=0,CU437=1,CU437=2),OR(CV437=0,CV437=1,CV437=2),OR(CW437=0,CW437=1,CW437=2),OR(CX437=0,CX437=1,CX437=2),OR(CY437=0,CY437=1,CY437=2),OR(CZ437=0,CZ437=1,CZ437=2),OR(DA437=0,DA437=1,DA437=2)),SUM(CU437:DA437),""))</x:f>
      </x:c>
      <x:c r="DC437" s="180" t="str">
        <x:f>IF(DB437="","",ROUND(DB437/14*10,1))</x:f>
      </x:c>
      <x:c r="DD437" s="174" t="str">
        <x:v>Pending</x:v>
      </x:c>
      <x:c r="DE437" s="175" t="str">
        <x:f>IF(L437="","",IF(DC437="","Pending",IF(DD437="Yes","CONDITIONAL — safety override",IF(DC437&gt;=8,"HIGH",IF(DC437&gt;=5,"CONDITIONAL","LOW")))))</x:f>
        <x:v>Pending</x:v>
      </x:c>
      <x:c r="DF437" s="174" t="str">
        <x:v>Pending screening and full-text appraisal; no transferability judgment made at identification.</x:v>
      </x:c>
      <x:c r="DG437" s="174"/>
      <x:c r="DH437" s="174"/>
      <x:c r="DI437" s="174"/>
      <x:c r="DJ437" s="174"/>
      <x:c r="DK437" s="174"/>
      <x:c r="DL437" s="174"/>
      <x:c r="DM437" s="174"/>
      <x:c r="DN437" s="174"/>
      <x:c r="DO437" s="174"/>
      <x:c r="DP437" s="174"/>
      <x:c r="DQ437" s="174"/>
      <x:c r="DR437" s="174"/>
      <x:c r="DS437" s="174"/>
      <x:c r="DT437" s="174"/>
      <x:c r="DU437" s="174"/>
      <x:c r="DV437" s="174"/>
      <x:c r="DW437" s="174"/>
      <x:c r="DX437" s="174"/>
      <x:c r="DY437" s="174"/>
      <x:c r="DZ437" s="174" t="str">
        <x:v>Title/abstract screening alone does not establish effectiveness, causality, methodological quality, transferability to Brazilian public safety or an institutional recommendation.</x:v>
      </x:c>
      <x:c r="EA437" s="174" t="str">
        <x:v>Pending</x:v>
      </x:c>
      <x:c r="EB437" s="175" t="str">
        <x:f>IF(L437="","",IF(EC437="READY","Yes","No / Pending"))</x:f>
        <x:v>No / Pending</x:v>
      </x:c>
      <x:c r="EC437" s="174" t="str">
        <x:f>IF(L437="","",IF(OR(ISNUMBER(SEARCH("Retracted Publication",Q437)),CM437="Retracted",CN437="Retracted",CM437="Expression of Concern",CN437="Expression of Concern",F437="Not used",CG437="Critical",CH437="High",CH437="Critical"),"BLOCKED — integrity or use restriction",IF(AND(CJ437="Yes",CK437="Yes",CL437="Yes"),IF(AND(CM437="Clear",CN437="Verified — clear"),IF(AND(AND(LEN(TRIM(CF437))&gt;0,LEFT(LOWER(TRIM(CF437)),7)&lt;&gt;"pending"),OR(CG437="High",CG437="Moderate"),OR(CH437="Low",CH437="Some concerns",CH437="Not applicable")),IF(AND(DD437="No",OR(DE437="HIGH",DE437="CONDITIONAL"),AND(LEN(TRIM(DF437))&gt;0,LEFT(LOWER(TRIM(DF437)),7)&lt;&gt;"pending")),IF(AND(AND(LEN(TRIM(DT437))&gt;0,LEFT(LOWER(TRIM(DT437)),7)&lt;&gt;"pending"),AND(LEN(TRIM(DU437))&gt;0,LEFT(LOWER(TRIM(DU437)),7)&lt;&gt;"pending"),OR(AND(LEN(TRIM(DV437))&gt;0,LEFT(LOWER(TRIM(DV437)),7)&lt;&gt;"pending"),AND(LEN(TRIM(DW437))&gt;0,LEFT(LOWER(TRIM(DW437)),7)&lt;&gt;"pending")),AND(LEN(TRIM(DX437))&gt;0,LEFT(LOWER(TRIM(DX437)),7)&lt;&gt;"pending")),IF(AND(F437="Claim-ready",OR(EA437="Strong",EA437="Moderate"),AND(LEN(TRIM(G437))&gt;0,LEFT(LOWER(TRIM(G437)),7)&lt;&gt;"pending"),G437&lt;&gt;"No substantive use decision is permitted from identification metadata alone.",AND(LEN(TRIM(DZ437))&gt;0,LEFT(LOWER(TRIM(DZ437)),7)&lt;&gt;"pending"),DZ437&lt;&gt;"Identification metadata alone does not permit any substantive scientific, causal, operational, or institutional claim.",AND(LEN(TRIM(EI437))&gt;0,LEFT(LOWER(TRIM(EI437)),7)&lt;&gt;"pending"),ISNUMBER(EH437),EH437&gt;0),"READY","PENDING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7" s="174" t="str">
        <x:v>Pending</x:v>
      </x:c>
      <x:c r="EE437" s="174"/>
      <x:c r="EF437" s="174" t="str">
        <x:v>Pending</x:v>
      </x:c>
      <x:c r="EG437" s="174" t="str">
        <x:v>Pending</x:v>
      </x:c>
      <x:c r="EH437" s="177"/>
      <x:c r="EI437" s="500"/>
      <x:c r="EJ437" s="174"/>
      <x:c r="EK437" s="174" t="str">
        <x:v>Pending</x:v>
      </x:c>
      <x:c r="EL437" s="177" t="n">
        <x:v>46272</x:v>
      </x:c>
      <x:c r="EM437" s="174" t="str">
        <x:v>Production PubMed record imported and reconciled to Zotero item CT7QNQJL;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7" s="181" t="n">
        <x:f>IF(L437="","",(IF(N437&lt;&gt;"",1,0)+IF(O437&lt;&gt;"",1,0)+IF(AJ437&lt;&gt;"",1,0)+IF(AU437&lt;&gt;"",1,0)+IF(BE437&lt;&gt;"",1,0)+IF(CF437&lt;&gt;"",1,0)+IF(CJ437="Yes",1,0)+IF(CL437="Yes",1,0)+IF(DE437&lt;&gt;"Pending",1,0)+IF(F437&lt;&gt;"",1,0)+IF(DZ437&lt;&gt;"",1,0)+IF(EI437&lt;&gt;"",1,0))/12)</x:f>
        <x:v>0.5</x:v>
      </x:c>
    </x:row>
    <x:row r="438">
      <x:c r="A438" s="175" t="str">
        <x:v>EV-0435</x:v>
      </x:c>
      <x:c r="B438" s="174" t="str">
        <x:v>Integrity check</x:v>
      </x:c>
      <x:c r="C438" s="175" t="str">
        <x:f>IF(L438="","",IF(LEFT(EC438,7)="BLOCKED","🔴 Do not use for conclusion",IF(EB438="Yes","🟢 Claim-ready","🟡 Caution / context")))</x:f>
        <x:v>🟡 Caution / context</x:v>
      </x:c>
      <x:c r="D438" s="174" t="str">
        <x:f>IF(L438="","",EC438)</x:f>
        <x:v>PENDING — appropriate appraisal</x:v>
      </x:c>
      <x:c r="E438" s="174" t="str">
        <x:v>P3 — Medium</x:v>
      </x:c>
      <x:c r="F438" s="174" t="str">
        <x:v>Pending</x:v>
      </x:c>
      <x:c r="G438" s="174" t="str">
        <x:v>Title/abstract identify an explicit implementation-science construct; retain for full-text assessment.</x:v>
      </x:c>
      <x:c r="H438" s="174" t="str">
        <x:v>Obtain and review lawful full text; confirm human adjudication; then select a design-specific appraisal instrument.</x:v>
      </x:c>
      <x:c r="I438" s="174"/>
      <x:c r="J438" s="174" t="str">
        <x:v>C — Implementation Science</x:v>
      </x:c>
      <x:c r="K438" s="174" t="str">
        <x:v>IDENTIFIED</x:v>
      </x:c>
      <x:c r="L438" s="174" t="str">
        <x:v>Unlocking What Makes Military Behavioral Health Interventions Work, Stumble, or Fade Away.</x:v>
      </x:c>
      <x:c r="M438" s="174"/>
      <x:c r="N438" s="174" t="str">
        <x:v>Slep, Amy M Smith; Rhoades, Kimberly A; Heyman, Richard E</x:v>
      </x:c>
      <x:c r="O438" s="176" t="n">
        <x:v>2024</x:v>
      </x:c>
      <x:c r="P438" s="174" t="str">
        <x:v>Military medicine</x:v>
      </x:c>
      <x:c r="Q438" s="174" t="str">
        <x:v>Journal Article; Research Support, U.S. Gov't, Non-P.H.S.</x:v>
      </x:c>
      <x:c r="R438" s="174" t="str">
        <x:v>Unclear</x:v>
      </x:c>
      <x:c r="S438" s="174" t="str">
        <x:v>Unknown</x:v>
      </x:c>
      <x:c r="T438" s="174" t="str">
        <x:v>eng</x:v>
      </x:c>
      <x:c r="U438" s="174" t="str">
        <x:v>https://pubmed.ncbi.nlm.nih.gov/39160806/</x:v>
      </x:c>
      <x:c r="V438" s="174" t="str">
        <x:v>10.1093/milmed/usae038</x:v>
      </x:c>
      <x:c r="W438" s="175" t="str">
        <x:f>IF(V438="","",LOWER(SUBSTITUTE(SUBSTITUTE(SUBSTITUTE(SUBSTITUTE(TRIM(V438),"https://doi.org/",""),"http://doi.org/",""),"https://dx.doi.org/",""),"doi:","")))</x:f>
        <x:v>10.1093/milmed/usae038</x:v>
      </x:c>
      <x:c r="X438" s="174" t="str">
        <x:v>39160806</x:v>
      </x:c>
      <x:c r="Y438" s="174" t="str"/>
      <x:c r="Z438" s="174"/>
      <x:c r="AA438" s="174" t="str">
        <x:v>PubMed/MEDLINE</x:v>
      </x:c>
      <x:c r="AB438" s="174" t="str">
        <x:v>PUBMED-C-v1.0-2026-08-28</x:v>
      </x:c>
      <x:c r="AC438" s="174" t="str">
        <x:v>SP-PUBMED-C-20260828</x:v>
      </x:c>
      <x:c r="AD438" s="177" t="n">
        <x:v>46262</x:v>
      </x:c>
      <x:c r="AE438" s="177" t="n">
        <x:v>46272</x:v>
      </x:c>
      <x:c r="AF438" s="174" t="str">
        <x:v>ZNKUNTA2</x:v>
      </x:c>
      <x:c r="AG438" s="174"/>
      <x:c r="AH438" s="174" t="str">
        <x:v>Tactical Athlete → Operational Readiness Brazil</x:v>
      </x:c>
      <x:c r="AI438" s="174" t="str">
        <x:v>evidence-family:C</x:v>
      </x:c>
      <x:c r="AJ438" s="174"/>
      <x:c r="AK438" s="175" t="str">
        <x:f>IF(AJ438="","",IF(OR(LOWER(AJ438)="brazil",LOWER(AJ438)="brasil"),"Yes","No"))</x:f>
      </x:c>
      <x:c r="AL438" s="174"/>
      <x:c r="AM438" s="174"/>
      <x:c r="AN438" s="174"/>
      <x:c r="AO438" s="178"/>
      <x:c r="AP438" s="174"/>
      <x:c r="AQ438" s="174"/>
      <x:c r="AR438" s="174"/>
      <x:c r="AS438" s="174"/>
      <x:c r="AT438" s="174"/>
      <x:c r="AU438" s="174"/>
      <x:c r="AV438" s="174"/>
      <x:c r="AW438" s="174"/>
      <x:c r="AX438" s="174"/>
      <x:c r="AY438" s="174"/>
      <x:c r="AZ438" s="174"/>
      <x:c r="BA438" s="174"/>
      <x:c r="BB438" s="174"/>
      <x:c r="BC438" s="174"/>
      <x:c r="BD438" s="174"/>
      <x:c r="BE438" s="174"/>
      <x:c r="BF438" s="174"/>
      <x:c r="BG438" s="174"/>
      <x:c r="BH438" s="174"/>
      <x:c r="BI438" s="174"/>
      <x:c r="BJ438" s="174"/>
      <x:c r="BK438" s="174"/>
      <x:c r="BL438" s="174"/>
      <x:c r="BM438" s="174"/>
      <x:c r="BN438" s="174"/>
      <x:c r="BO438" s="174"/>
      <x:c r="BP438" s="174"/>
      <x:c r="BQ438" s="174"/>
      <x:c r="BR438" s="174"/>
      <x:c r="BS438" s="174"/>
      <x:c r="BT438" s="174"/>
      <x:c r="BU438" s="174"/>
      <x:c r="BV438" s="174"/>
      <x:c r="BW438" s="174"/>
      <x:c r="BX438" s="174"/>
      <x:c r="BY438" s="174"/>
      <x:c r="BZ438" s="174"/>
      <x:c r="CA438" s="174"/>
      <x:c r="CB438" s="174"/>
      <x:c r="CC438" s="174"/>
      <x:c r="CD438" s="174"/>
      <x:c r="CE438" s="174"/>
      <x:c r="CF438" s="174"/>
      <x:c r="CG438" s="174"/>
      <x:c r="CH438" s="174"/>
      <x:c r="CI438" s="179"/>
      <x:c r="CJ438" s="174" t="str">
        <x:v>Yes</x:v>
      </x:c>
      <x:c r="CK438" s="174" t="str">
        <x:v>Yes</x:v>
      </x:c>
      <x:c r="CL438" s="174" t="str">
        <x:v>Yes</x:v>
      </x:c>
      <x:c r="CM438" s="174" t="str">
        <x:v>Clear</x:v>
      </x:c>
      <x:c r="CN438" s="174" t="str">
        <x:v>Verified — clear</x:v>
      </x:c>
      <x:c r="CO438" s="177" t="n">
        <x:v>46272</x:v>
      </x:c>
      <x:c r="CP438" s="174" t="str">
        <x:v>https://pubmed.ncbi.nlm.nih.gov/39160806/</x:v>
      </x:c>
      <x:c r="CQ438" s="174"/>
      <x:c r="CR438" s="174"/>
      <x:c r="CS438" s="174"/>
      <x:c r="CT438" s="174"/>
      <x:c r="CU438" s="176"/>
      <x:c r="CV438" s="176"/>
      <x:c r="CW438" s="176"/>
      <x:c r="CX438" s="176"/>
      <x:c r="CY438" s="176"/>
      <x:c r="CZ438" s="176"/>
      <x:c r="DA438" s="176"/>
      <x:c r="DB438" s="175" t="str">
        <x:f>IF(L438="","",IF(AND(COUNT(CU438:DA438)=7,OR(CU438=0,CU438=1,CU438=2),OR(CV438=0,CV438=1,CV438=2),OR(CW438=0,CW438=1,CW438=2),OR(CX438=0,CX438=1,CX438=2),OR(CY438=0,CY438=1,CY438=2),OR(CZ438=0,CZ438=1,CZ438=2),OR(DA438=0,DA438=1,DA438=2)),SUM(CU438:DA438),""))</x:f>
      </x:c>
      <x:c r="DC438" s="180" t="str">
        <x:f>IF(DB438="","",ROUND(DB438/14*10,1))</x:f>
      </x:c>
      <x:c r="DD438" s="174" t="str">
        <x:v>Pending</x:v>
      </x:c>
      <x:c r="DE438" s="175" t="str">
        <x:f>IF(L438="","",IF(DC438="","Pending",IF(DD438="Yes","CONDITIONAL — safety override",IF(DC438&gt;=8,"HIGH",IF(DC438&gt;=5,"CONDITIONAL","LOW")))))</x:f>
        <x:v>Pending</x:v>
      </x:c>
      <x:c r="DF438" s="174" t="str">
        <x:v>Pending screening and full-text appraisal; no transferability judgment made at identification.</x:v>
      </x:c>
      <x:c r="DG438" s="174"/>
      <x:c r="DH438" s="174"/>
      <x:c r="DI438" s="174"/>
      <x:c r="DJ438" s="174"/>
      <x:c r="DK438" s="174"/>
      <x:c r="DL438" s="174"/>
      <x:c r="DM438" s="174"/>
      <x:c r="DN438" s="174"/>
      <x:c r="DO438" s="174"/>
      <x:c r="DP438" s="174"/>
      <x:c r="DQ438" s="174"/>
      <x:c r="DR438" s="174"/>
      <x:c r="DS438" s="174"/>
      <x:c r="DT438" s="174"/>
      <x:c r="DU438" s="174"/>
      <x:c r="DV438" s="174"/>
      <x:c r="DW438" s="174"/>
      <x:c r="DX438" s="174"/>
      <x:c r="DY438" s="174"/>
      <x:c r="DZ438" s="174" t="str">
        <x:v>Title/abstract screening alone does not establish effectiveness, causality, methodological quality, transferability to Brazilian public safety or an institutional recommendation.</x:v>
      </x:c>
      <x:c r="EA438" s="174" t="str">
        <x:v>Pending</x:v>
      </x:c>
      <x:c r="EB438" s="175" t="str">
        <x:f>IF(L438="","",IF(EC438="READY","Yes","No / Pending"))</x:f>
        <x:v>No / Pending</x:v>
      </x:c>
      <x:c r="EC438" s="174" t="str">
        <x:f>IF(L438="","",IF(OR(ISNUMBER(SEARCH("Retracted Publication",Q438)),CM438="Retracted",CN438="Retracted",CM438="Expression of Concern",CN438="Expression of Concern",F438="Not used",CG438="Critical",CH438="High",CH438="Critical"),"BLOCKED — integrity or use restriction",IF(AND(CJ438="Yes",CK438="Yes",CL438="Yes"),IF(AND(CM438="Clear",CN438="Verified — clear"),IF(AND(AND(LEN(TRIM(CF438))&gt;0,LEFT(LOWER(TRIM(CF438)),7)&lt;&gt;"pending"),OR(CG438="High",CG438="Moderate"),OR(CH438="Low",CH438="Some concerns",CH438="Not applicable")),IF(AND(DD438="No",OR(DE438="HIGH",DE438="CONDITIONAL"),AND(LEN(TRIM(DF438))&gt;0,LEFT(LOWER(TRIM(DF438)),7)&lt;&gt;"pending")),IF(AND(AND(LEN(TRIM(DT438))&gt;0,LEFT(LOWER(TRIM(DT438)),7)&lt;&gt;"pending"),AND(LEN(TRIM(DU438))&gt;0,LEFT(LOWER(TRIM(DU438)),7)&lt;&gt;"pending"),OR(AND(LEN(TRIM(DV438))&gt;0,LEFT(LOWER(TRIM(DV438)),7)&lt;&gt;"pending"),AND(LEN(TRIM(DW438))&gt;0,LEFT(LOWER(TRIM(DW438)),7)&lt;&gt;"pending")),AND(LEN(TRIM(DX438))&gt;0,LEFT(LOWER(TRIM(DX438)),7)&lt;&gt;"pending")),IF(AND(F438="Claim-ready",OR(EA438="Strong",EA438="Moderate"),AND(LEN(TRIM(G438))&gt;0,LEFT(LOWER(TRIM(G438)),7)&lt;&gt;"pending"),G438&lt;&gt;"No substantive use decision is permitted from identification metadata alone.",AND(LEN(TRIM(DZ438))&gt;0,LEFT(LOWER(TRIM(DZ438)),7)&lt;&gt;"pending"),DZ438&lt;&gt;"Identification metadata alone does not permit any substantive scientific, causal, operational, or institutional claim.",AND(LEN(TRIM(EI438))&gt;0,LEFT(LOWER(TRIM(EI438)),7)&lt;&gt;"pending"),ISNUMBER(EH438),EH438&gt;0),"READY","PENDING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8" s="174" t="str">
        <x:v>Pending</x:v>
      </x:c>
      <x:c r="EE438" s="174"/>
      <x:c r="EF438" s="174" t="str">
        <x:v>Pending</x:v>
      </x:c>
      <x:c r="EG438" s="174" t="str">
        <x:v>Pending</x:v>
      </x:c>
      <x:c r="EH438" s="177"/>
      <x:c r="EI438" s="500"/>
      <x:c r="EJ438" s="174"/>
      <x:c r="EK438" s="174" t="str">
        <x:v>Pending</x:v>
      </x:c>
      <x:c r="EL438" s="177" t="n">
        <x:v>46272</x:v>
      </x:c>
      <x:c r="EM438" s="174" t="str">
        <x:v>Production PubMed record imported and reconciled to Zotero item ZNKUNTA2;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8" s="181" t="n">
        <x:f>IF(L438="","",(IF(N438&lt;&gt;"",1,0)+IF(O438&lt;&gt;"",1,0)+IF(AJ438&lt;&gt;"",1,0)+IF(AU438&lt;&gt;"",1,0)+IF(BE438&lt;&gt;"",1,0)+IF(CF438&lt;&gt;"",1,0)+IF(CJ438="Yes",1,0)+IF(CL438="Yes",1,0)+IF(DE438&lt;&gt;"Pending",1,0)+IF(F438&lt;&gt;"",1,0)+IF(DZ438&lt;&gt;"",1,0)+IF(EI438&lt;&gt;"",1,0))/12)</x:f>
        <x:v>0.5</x:v>
      </x:c>
    </x:row>
    <x:row r="439">
      <x:c r="A439" s="175" t="str">
        <x:v>EV-0436</x:v>
      </x:c>
      <x:c r="B439" s="174" t="str">
        <x:v>Integrity check</x:v>
      </x:c>
      <x:c r="C439" s="175" t="str">
        <x:f>IF(L439="","",IF(LEFT(EC439,7)="BLOCKED","🔴 Do not use for conclusion",IF(EB439="Yes","🟢 Claim-ready","🟡 Caution / context")))</x:f>
        <x:v>🟡 Caution / context</x:v>
      </x:c>
      <x:c r="D439" s="174" t="str">
        <x:f>IF(L439="","",EC439)</x:f>
        <x:v>PENDING — appropriate appraisal</x:v>
      </x:c>
      <x:c r="E439" s="174" t="str">
        <x:v>P3 — Medium</x:v>
      </x:c>
      <x:c r="F439" s="174" t="str">
        <x:v>Pending</x:v>
      </x:c>
      <x:c r="G439" s="174" t="str">
        <x:v>Title/abstract identify an explicit tactical/public-safety context and readiness domain; retain for full-text assessment.</x:v>
      </x:c>
      <x:c r="H439" s="174" t="str">
        <x:v>Obtain and review lawful full text; confirm human adjudication; then select a design-specific appraisal instrument.</x:v>
      </x:c>
      <x:c r="I439" s="174"/>
      <x:c r="J439" s="174" t="str">
        <x:v>A — Core</x:v>
      </x:c>
      <x:c r="K439" s="174" t="str">
        <x:v>IDENTIFIED</x:v>
      </x:c>
      <x:c r="L439" s="174" t="str">
        <x:v>Toxicity reference values for force health protection: Provisional occupational exposure guidelines.</x:v>
      </x:c>
      <x:c r="M439" s="174"/>
      <x:c r="N439" s="174" t="str">
        <x:v>Sweeney, Lisa M; Sterner, Teresa R</x:v>
      </x:c>
      <x:c r="O439" s="176" t="n">
        <x:v>2024</x:v>
      </x:c>
      <x:c r="P439" s="174" t="str">
        <x:v>Regulatory toxicology and pharmacology : RTP</x:v>
      </x:c>
      <x:c r="Q439" s="174" t="str">
        <x:v>Journal Article</x:v>
      </x:c>
      <x:c r="R439" s="174" t="str">
        <x:v>Unclear</x:v>
      </x:c>
      <x:c r="S439" s="174" t="str">
        <x:v>Unknown</x:v>
      </x:c>
      <x:c r="T439" s="174" t="str">
        <x:v>eng</x:v>
      </x:c>
      <x:c r="U439" s="174" t="str">
        <x:v>https://pubmed.ncbi.nlm.nih.gov/39151720/</x:v>
      </x:c>
      <x:c r="V439" s="174" t="str">
        <x:v>10.1016/j.yrtph.2024.105686</x:v>
      </x:c>
      <x:c r="W439" s="175" t="str">
        <x:f>IF(V439="","",LOWER(SUBSTITUTE(SUBSTITUTE(SUBSTITUTE(SUBSTITUTE(TRIM(V439),"https://doi.org/",""),"http://doi.org/",""),"https://dx.doi.org/",""),"doi:","")))</x:f>
        <x:v>10.1016/j.yrtph.2024.105686</x:v>
      </x:c>
      <x:c r="X439" s="174" t="str">
        <x:v>39151720</x:v>
      </x:c>
      <x:c r="Y439" s="174" t="str"/>
      <x:c r="Z439" s="174"/>
      <x:c r="AA439" s="174" t="str">
        <x:v>PubMed/MEDLINE</x:v>
      </x:c>
      <x:c r="AB439" s="174" t="str">
        <x:v>PUBMED-A-v1.0-2026-08-28</x:v>
      </x:c>
      <x:c r="AC439" s="174" t="str">
        <x:v>SP-PUBMED-A-20260828</x:v>
      </x:c>
      <x:c r="AD439" s="177" t="n">
        <x:v>46262</x:v>
      </x:c>
      <x:c r="AE439" s="177" t="n">
        <x:v>46272</x:v>
      </x:c>
      <x:c r="AF439" s="174" t="str">
        <x:v>UE5K2NU7</x:v>
      </x:c>
      <x:c r="AG439" s="174"/>
      <x:c r="AH439" s="174" t="str">
        <x:v>Tactical Athlete → Operational Readiness Brazil</x:v>
      </x:c>
      <x:c r="AI439" s="174" t="str">
        <x:v>evidence-family:A</x:v>
      </x:c>
      <x:c r="AJ439" s="174"/>
      <x:c r="AK439" s="175" t="str">
        <x:f>IF(AJ439="","",IF(OR(LOWER(AJ439)="brazil",LOWER(AJ439)="brasil"),"Yes","No"))</x:f>
      </x:c>
      <x:c r="AL439" s="174"/>
      <x:c r="AM439" s="174"/>
      <x:c r="AN439" s="174"/>
      <x:c r="AO439" s="178"/>
      <x:c r="AP439" s="174"/>
      <x:c r="AQ439" s="174"/>
      <x:c r="AR439" s="174"/>
      <x:c r="AS439" s="174"/>
      <x:c r="AT439" s="174"/>
      <x:c r="AU439" s="174"/>
      <x:c r="AV439" s="174"/>
      <x:c r="AW439" s="174"/>
      <x:c r="AX439" s="174"/>
      <x:c r="AY439" s="174"/>
      <x:c r="AZ439" s="174"/>
      <x:c r="BA439" s="174"/>
      <x:c r="BB439" s="174"/>
      <x:c r="BC439" s="174"/>
      <x:c r="BD439" s="174"/>
      <x:c r="BE439" s="174"/>
      <x:c r="BF439" s="174"/>
      <x:c r="BG439" s="174"/>
      <x:c r="BH439" s="174"/>
      <x:c r="BI439" s="174"/>
      <x:c r="BJ439" s="174"/>
      <x:c r="BK439" s="174"/>
      <x:c r="BL439" s="174"/>
      <x:c r="BM439" s="174"/>
      <x:c r="BN439" s="174"/>
      <x:c r="BO439" s="174"/>
      <x:c r="BP439" s="174"/>
      <x:c r="BQ439" s="174"/>
      <x:c r="BR439" s="174"/>
      <x:c r="BS439" s="174"/>
      <x:c r="BT439" s="174"/>
      <x:c r="BU439" s="174"/>
      <x:c r="BV439" s="174"/>
      <x:c r="BW439" s="174"/>
      <x:c r="BX439" s="174"/>
      <x:c r="BY439" s="174"/>
      <x:c r="BZ439" s="174"/>
      <x:c r="CA439" s="174"/>
      <x:c r="CB439" s="174"/>
      <x:c r="CC439" s="174"/>
      <x:c r="CD439" s="174"/>
      <x:c r="CE439" s="174"/>
      <x:c r="CF439" s="174"/>
      <x:c r="CG439" s="174"/>
      <x:c r="CH439" s="174"/>
      <x:c r="CI439" s="179"/>
      <x:c r="CJ439" s="174" t="str">
        <x:v>Yes</x:v>
      </x:c>
      <x:c r="CK439" s="174" t="str">
        <x:v>Yes</x:v>
      </x:c>
      <x:c r="CL439" s="174" t="str">
        <x:v>Yes</x:v>
      </x:c>
      <x:c r="CM439" s="174" t="str">
        <x:v>Clear</x:v>
      </x:c>
      <x:c r="CN439" s="174" t="str">
        <x:v>Verified — clear</x:v>
      </x:c>
      <x:c r="CO439" s="177" t="n">
        <x:v>46272</x:v>
      </x:c>
      <x:c r="CP439" s="174" t="str">
        <x:v>https://pubmed.ncbi.nlm.nih.gov/39151720/</x:v>
      </x:c>
      <x:c r="CQ439" s="174"/>
      <x:c r="CR439" s="174"/>
      <x:c r="CS439" s="174"/>
      <x:c r="CT439" s="174"/>
      <x:c r="CU439" s="176"/>
      <x:c r="CV439" s="176"/>
      <x:c r="CW439" s="176"/>
      <x:c r="CX439" s="176"/>
      <x:c r="CY439" s="176"/>
      <x:c r="CZ439" s="176"/>
      <x:c r="DA439" s="176"/>
      <x:c r="DB439" s="175" t="str">
        <x:f>IF(L439="","",IF(AND(COUNT(CU439:DA439)=7,OR(CU439=0,CU439=1,CU439=2),OR(CV439=0,CV439=1,CV439=2),OR(CW439=0,CW439=1,CW439=2),OR(CX439=0,CX439=1,CX439=2),OR(CY439=0,CY439=1,CY439=2),OR(CZ439=0,CZ439=1,CZ439=2),OR(DA439=0,DA439=1,DA439=2)),SUM(CU439:DA439),""))</x:f>
      </x:c>
      <x:c r="DC439" s="180" t="str">
        <x:f>IF(DB439="","",ROUND(DB439/14*10,1))</x:f>
      </x:c>
      <x:c r="DD439" s="174" t="str">
        <x:v>Pending</x:v>
      </x:c>
      <x:c r="DE439" s="175" t="str">
        <x:f>IF(L439="","",IF(DC439="","Pending",IF(DD439="Yes","CONDITIONAL — safety override",IF(DC439&gt;=8,"HIGH",IF(DC439&gt;=5,"CONDITIONAL","LOW")))))</x:f>
        <x:v>Pending</x:v>
      </x:c>
      <x:c r="DF439" s="174" t="str">
        <x:v>Pending screening and full-text appraisal; no transferability judgment made at identification.</x:v>
      </x:c>
      <x:c r="DG439" s="174"/>
      <x:c r="DH439" s="174"/>
      <x:c r="DI439" s="174"/>
      <x:c r="DJ439" s="174"/>
      <x:c r="DK439" s="174"/>
      <x:c r="DL439" s="174"/>
      <x:c r="DM439" s="174"/>
      <x:c r="DN439" s="174"/>
      <x:c r="DO439" s="174"/>
      <x:c r="DP439" s="174"/>
      <x:c r="DQ439" s="174"/>
      <x:c r="DR439" s="174"/>
      <x:c r="DS439" s="174"/>
      <x:c r="DT439" s="174"/>
      <x:c r="DU439" s="174"/>
      <x:c r="DV439" s="174"/>
      <x:c r="DW439" s="174"/>
      <x:c r="DX439" s="174"/>
      <x:c r="DY439" s="174"/>
      <x:c r="DZ439" s="174" t="str">
        <x:v>Title/abstract screening alone does not establish effectiveness, causality, methodological quality, transferability to Brazilian public safety or an institutional recommendation.</x:v>
      </x:c>
      <x:c r="EA439" s="174" t="str">
        <x:v>Pending</x:v>
      </x:c>
      <x:c r="EB439" s="175" t="str">
        <x:f>IF(L439="","",IF(EC439="READY","Yes","No / Pending"))</x:f>
        <x:v>No / Pending</x:v>
      </x:c>
      <x:c r="EC439" s="174" t="str">
        <x:f>IF(L439="","",IF(OR(ISNUMBER(SEARCH("Retracted Publication",Q439)),CM439="Retracted",CN439="Retracted",CM439="Expression of Concern",CN439="Expression of Concern",F439="Not used",CG439="Critical",CH439="High",CH439="Critical"),"BLOCKED — integrity or use restriction",IF(AND(CJ439="Yes",CK439="Yes",CL439="Yes"),IF(AND(CM439="Clear",CN439="Verified — clear"),IF(AND(AND(LEN(TRIM(CF439))&gt;0,LEFT(LOWER(TRIM(CF439)),7)&lt;&gt;"pending"),OR(CG439="High",CG439="Moderate"),OR(CH439="Low",CH439="Some concerns",CH439="Not applicable")),IF(AND(DD439="No",OR(DE439="HIGH",DE439="CONDITIONAL"),AND(LEN(TRIM(DF439))&gt;0,LEFT(LOWER(TRIM(DF439)),7)&lt;&gt;"pending")),IF(AND(AND(LEN(TRIM(DT439))&gt;0,LEFT(LOWER(TRIM(DT439)),7)&lt;&gt;"pending"),AND(LEN(TRIM(DU439))&gt;0,LEFT(LOWER(TRIM(DU439)),7)&lt;&gt;"pending"),OR(AND(LEN(TRIM(DV439))&gt;0,LEFT(LOWER(TRIM(DV439)),7)&lt;&gt;"pending"),AND(LEN(TRIM(DW439))&gt;0,LEFT(LOWER(TRIM(DW439)),7)&lt;&gt;"pending")),AND(LEN(TRIM(DX439))&gt;0,LEFT(LOWER(TRIM(DX439)),7)&lt;&gt;"pending")),IF(AND(F439="Claim-ready",OR(EA439="Strong",EA439="Moderate"),AND(LEN(TRIM(G439))&gt;0,LEFT(LOWER(TRIM(G439)),7)&lt;&gt;"pending"),G439&lt;&gt;"No substantive use decision is permitted from identification metadata alone.",AND(LEN(TRIM(DZ439))&gt;0,LEFT(LOWER(TRIM(DZ439)),7)&lt;&gt;"pending"),DZ439&lt;&gt;"Identification metadata alone does not permit any substantive scientific, causal, operational, or institutional claim.",AND(LEN(TRIM(EI439))&gt;0,LEFT(LOWER(TRIM(EI439)),7)&lt;&gt;"pending"),ISNUMBER(EH439),EH439&gt;0),"READY","PENDING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39" s="174" t="str">
        <x:v>Pending</x:v>
      </x:c>
      <x:c r="EE439" s="174"/>
      <x:c r="EF439" s="174" t="str">
        <x:v>Pending</x:v>
      </x:c>
      <x:c r="EG439" s="174" t="str">
        <x:v>Pending</x:v>
      </x:c>
      <x:c r="EH439" s="177"/>
      <x:c r="EI439" s="500"/>
      <x:c r="EJ439" s="174"/>
      <x:c r="EK439" s="174" t="str">
        <x:v>Pending</x:v>
      </x:c>
      <x:c r="EL439" s="177" t="n">
        <x:v>46272</x:v>
      </x:c>
      <x:c r="EM439" s="174" t="str">
        <x:v>Production PubMed record imported and reconciled to Zotero item UE5K2NU7;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39" s="181" t="n">
        <x:f>IF(L439="","",(IF(N439&lt;&gt;"",1,0)+IF(O439&lt;&gt;"",1,0)+IF(AJ439&lt;&gt;"",1,0)+IF(AU439&lt;&gt;"",1,0)+IF(BE439&lt;&gt;"",1,0)+IF(CF439&lt;&gt;"",1,0)+IF(CJ439="Yes",1,0)+IF(CL439="Yes",1,0)+IF(DE439&lt;&gt;"Pending",1,0)+IF(F439&lt;&gt;"",1,0)+IF(DZ439&lt;&gt;"",1,0)+IF(EI439&lt;&gt;"",1,0))/12)</x:f>
        <x:v>0.5</x:v>
      </x:c>
    </x:row>
    <x:row r="440">
      <x:c r="A440" s="175" t="str">
        <x:v>EV-0437</x:v>
      </x:c>
      <x:c r="B440" s="174" t="str">
        <x:v>Integrity check</x:v>
      </x:c>
      <x:c r="C440" s="175" t="str">
        <x:f>IF(L440="","",IF(LEFT(EC440,7)="BLOCKED","🔴 Do not use for conclusion",IF(EB440="Yes","🟢 Claim-ready","🟡 Caution / context")))</x:f>
        <x:v>🟡 Caution / context</x:v>
      </x:c>
      <x:c r="D440" s="174" t="str">
        <x:f>IF(L440="","",EC440)</x:f>
        <x:v>PENDING — appropriate appraisal</x:v>
      </x:c>
      <x:c r="E440" s="174" t="str">
        <x:v>P3 — Medium</x:v>
      </x:c>
      <x:c r="F440" s="174" t="str">
        <x:v>Pending</x:v>
      </x:c>
      <x:c r="G440" s="174" t="str">
        <x:v>Title/abstract identify an explicit tactical/public-safety context and readiness domain; retain for full-text assessment.</x:v>
      </x:c>
      <x:c r="H440" s="174" t="str">
        <x:v>Obtain and review lawful full text; confirm human adjudication; then select a design-specific appraisal instrument.</x:v>
      </x:c>
      <x:c r="I440" s="174"/>
      <x:c r="J440" s="174" t="str">
        <x:v>C — Implementation Science</x:v>
      </x:c>
      <x:c r="K440" s="174" t="str">
        <x:v>IDENTIFIED</x:v>
      </x:c>
      <x:c r="L440" s="174" t="str">
        <x:v>PeerOnCall: Exploring how organizational culture shapes implementation of a peer support app for public safety personnel.</x:v>
      </x:c>
      <x:c r="M440" s="174"/>
      <x:c r="N440" s="174" t="str">
        <x:v>Goraya, Navdeep K; Alvarez, Elizabeth; Young, Marisa; Moll, Sandra</x:v>
      </x:c>
      <x:c r="O440" s="176" t="n">
        <x:v>2024</x:v>
      </x:c>
      <x:c r="P440" s="174" t="str">
        <x:v>Comprehensive psychiatry</x:v>
      </x:c>
      <x:c r="Q440" s="174" t="str">
        <x:v>Journal Article; Research Support, Non-U.S. Gov't</x:v>
      </x:c>
      <x:c r="R440" s="174" t="str">
        <x:v>Unclear</x:v>
      </x:c>
      <x:c r="S440" s="174" t="str">
        <x:v>Unknown</x:v>
      </x:c>
      <x:c r="T440" s="174" t="str">
        <x:v>eng</x:v>
      </x:c>
      <x:c r="U440" s="174" t="str">
        <x:v>https://pubmed.ncbi.nlm.nih.gov/39146608/</x:v>
      </x:c>
      <x:c r="V440" s="174" t="str">
        <x:v>10.1016/j.comppsych.2024.152524</x:v>
      </x:c>
      <x:c r="W440" s="175" t="str">
        <x:f>IF(V440="","",LOWER(SUBSTITUTE(SUBSTITUTE(SUBSTITUTE(SUBSTITUTE(TRIM(V440),"https://doi.org/",""),"http://doi.org/",""),"https://dx.doi.org/",""),"doi:","")))</x:f>
        <x:v>10.1016/j.comppsych.2024.152524</x:v>
      </x:c>
      <x:c r="X440" s="174" t="str">
        <x:v>39146608</x:v>
      </x:c>
      <x:c r="Y440" s="174" t="str"/>
      <x:c r="Z440" s="174"/>
      <x:c r="AA440" s="174" t="str">
        <x:v>PubMed/MEDLINE</x:v>
      </x:c>
      <x:c r="AB440" s="174" t="str">
        <x:v>PUBMED-C-v1.0-2026-08-28</x:v>
      </x:c>
      <x:c r="AC440" s="174" t="str">
        <x:v>SP-PUBMED-C-20260828</x:v>
      </x:c>
      <x:c r="AD440" s="177" t="n">
        <x:v>46262</x:v>
      </x:c>
      <x:c r="AE440" s="177" t="n">
        <x:v>46272</x:v>
      </x:c>
      <x:c r="AF440" s="174" t="str">
        <x:v>XUV3MR9D</x:v>
      </x:c>
      <x:c r="AG440" s="174"/>
      <x:c r="AH440" s="174" t="str">
        <x:v>Tactical Athlete → Operational Readiness Brazil</x:v>
      </x:c>
      <x:c r="AI440" s="174" t="str">
        <x:v>evidence-family:C</x:v>
      </x:c>
      <x:c r="AJ440" s="174"/>
      <x:c r="AK440" s="175" t="str">
        <x:f>IF(AJ440="","",IF(OR(LOWER(AJ440)="brazil",LOWER(AJ440)="brasil"),"Yes","No"))</x:f>
      </x:c>
      <x:c r="AL440" s="174"/>
      <x:c r="AM440" s="174"/>
      <x:c r="AN440" s="174"/>
      <x:c r="AO440" s="178"/>
      <x:c r="AP440" s="174"/>
      <x:c r="AQ440" s="174"/>
      <x:c r="AR440" s="174"/>
      <x:c r="AS440" s="174"/>
      <x:c r="AT440" s="174"/>
      <x:c r="AU440" s="174"/>
      <x:c r="AV440" s="174"/>
      <x:c r="AW440" s="174"/>
      <x:c r="AX440" s="174"/>
      <x:c r="AY440" s="174"/>
      <x:c r="AZ440" s="174"/>
      <x:c r="BA440" s="174"/>
      <x:c r="BB440" s="174"/>
      <x:c r="BC440" s="174"/>
      <x:c r="BD440" s="174"/>
      <x:c r="BE440" s="174"/>
      <x:c r="BF440" s="174"/>
      <x:c r="BG440" s="174"/>
      <x:c r="BH440" s="174"/>
      <x:c r="BI440" s="174"/>
      <x:c r="BJ440" s="174"/>
      <x:c r="BK440" s="174"/>
      <x:c r="BL440" s="174"/>
      <x:c r="BM440" s="174"/>
      <x:c r="BN440" s="174"/>
      <x:c r="BO440" s="174"/>
      <x:c r="BP440" s="174"/>
      <x:c r="BQ440" s="174"/>
      <x:c r="BR440" s="174"/>
      <x:c r="BS440" s="174"/>
      <x:c r="BT440" s="174"/>
      <x:c r="BU440" s="174"/>
      <x:c r="BV440" s="174"/>
      <x:c r="BW440" s="174"/>
      <x:c r="BX440" s="174"/>
      <x:c r="BY440" s="174"/>
      <x:c r="BZ440" s="174"/>
      <x:c r="CA440" s="174"/>
      <x:c r="CB440" s="174"/>
      <x:c r="CC440" s="174"/>
      <x:c r="CD440" s="174"/>
      <x:c r="CE440" s="174"/>
      <x:c r="CF440" s="174"/>
      <x:c r="CG440" s="174"/>
      <x:c r="CH440" s="174"/>
      <x:c r="CI440" s="179"/>
      <x:c r="CJ440" s="174" t="str">
        <x:v>Yes</x:v>
      </x:c>
      <x:c r="CK440" s="174" t="str">
        <x:v>Yes</x:v>
      </x:c>
      <x:c r="CL440" s="174" t="str">
        <x:v>Yes</x:v>
      </x:c>
      <x:c r="CM440" s="174" t="str">
        <x:v>Clear</x:v>
      </x:c>
      <x:c r="CN440" s="174" t="str">
        <x:v>Verified — clear</x:v>
      </x:c>
      <x:c r="CO440" s="177" t="n">
        <x:v>46272</x:v>
      </x:c>
      <x:c r="CP440" s="174" t="str">
        <x:v>https://pubmed.ncbi.nlm.nih.gov/39146608/</x:v>
      </x:c>
      <x:c r="CQ440" s="174"/>
      <x:c r="CR440" s="174"/>
      <x:c r="CS440" s="174"/>
      <x:c r="CT440" s="174"/>
      <x:c r="CU440" s="176"/>
      <x:c r="CV440" s="176"/>
      <x:c r="CW440" s="176"/>
      <x:c r="CX440" s="176"/>
      <x:c r="CY440" s="176"/>
      <x:c r="CZ440" s="176"/>
      <x:c r="DA440" s="176"/>
      <x:c r="DB440" s="175" t="str">
        <x:f>IF(L440="","",IF(AND(COUNT(CU440:DA440)=7,OR(CU440=0,CU440=1,CU440=2),OR(CV440=0,CV440=1,CV440=2),OR(CW440=0,CW440=1,CW440=2),OR(CX440=0,CX440=1,CX440=2),OR(CY440=0,CY440=1,CY440=2),OR(CZ440=0,CZ440=1,CZ440=2),OR(DA440=0,DA440=1,DA440=2)),SUM(CU440:DA440),""))</x:f>
      </x:c>
      <x:c r="DC440" s="180" t="str">
        <x:f>IF(DB440="","",ROUND(DB440/14*10,1))</x:f>
      </x:c>
      <x:c r="DD440" s="174" t="str">
        <x:v>Pending</x:v>
      </x:c>
      <x:c r="DE440" s="175" t="str">
        <x:f>IF(L440="","",IF(DC440="","Pending",IF(DD440="Yes","CONDITIONAL — safety override",IF(DC440&gt;=8,"HIGH",IF(DC440&gt;=5,"CONDITIONAL","LOW")))))</x:f>
        <x:v>Pending</x:v>
      </x:c>
      <x:c r="DF440" s="174" t="str">
        <x:v>Pending screening and full-text appraisal; no transferability judgment made at identification.</x:v>
      </x:c>
      <x:c r="DG440" s="174"/>
      <x:c r="DH440" s="174"/>
      <x:c r="DI440" s="174"/>
      <x:c r="DJ440" s="174"/>
      <x:c r="DK440" s="174"/>
      <x:c r="DL440" s="174"/>
      <x:c r="DM440" s="174"/>
      <x:c r="DN440" s="174"/>
      <x:c r="DO440" s="174"/>
      <x:c r="DP440" s="174"/>
      <x:c r="DQ440" s="174"/>
      <x:c r="DR440" s="174"/>
      <x:c r="DS440" s="174"/>
      <x:c r="DT440" s="174"/>
      <x:c r="DU440" s="174"/>
      <x:c r="DV440" s="174"/>
      <x:c r="DW440" s="174"/>
      <x:c r="DX440" s="174"/>
      <x:c r="DY440" s="174"/>
      <x:c r="DZ440" s="174" t="str">
        <x:v>Title/abstract screening alone does not establish effectiveness, causality, methodological quality, transferability to Brazilian public safety or an institutional recommendation.</x:v>
      </x:c>
      <x:c r="EA440" s="174" t="str">
        <x:v>Pending</x:v>
      </x:c>
      <x:c r="EB440" s="175" t="str">
        <x:f>IF(L440="","",IF(EC440="READY","Yes","No / Pending"))</x:f>
        <x:v>No / Pending</x:v>
      </x:c>
      <x:c r="EC440" s="174" t="str">
        <x:f>IF(L440="","",IF(OR(ISNUMBER(SEARCH("Retracted Publication",Q440)),CM440="Retracted",CN440="Retracted",CM440="Expression of Concern",CN440="Expression of Concern",F440="Not used",CG440="Critical",CH440="High",CH440="Critical"),"BLOCKED — integrity or use restriction",IF(AND(CJ440="Yes",CK440="Yes",CL440="Yes"),IF(AND(CM440="Clear",CN440="Verified — clear"),IF(AND(AND(LEN(TRIM(CF440))&gt;0,LEFT(LOWER(TRIM(CF440)),7)&lt;&gt;"pending"),OR(CG440="High",CG440="Moderate"),OR(CH440="Low",CH440="Some concerns",CH440="Not applicable")),IF(AND(DD440="No",OR(DE440="HIGH",DE440="CONDITIONAL"),AND(LEN(TRIM(DF440))&gt;0,LEFT(LOWER(TRIM(DF440)),7)&lt;&gt;"pending")),IF(AND(AND(LEN(TRIM(DT440))&gt;0,LEFT(LOWER(TRIM(DT440)),7)&lt;&gt;"pending"),AND(LEN(TRIM(DU440))&gt;0,LEFT(LOWER(TRIM(DU440)),7)&lt;&gt;"pending"),OR(AND(LEN(TRIM(DV440))&gt;0,LEFT(LOWER(TRIM(DV440)),7)&lt;&gt;"pending"),AND(LEN(TRIM(DW440))&gt;0,LEFT(LOWER(TRIM(DW440)),7)&lt;&gt;"pending")),AND(LEN(TRIM(DX440))&gt;0,LEFT(LOWER(TRIM(DX440)),7)&lt;&gt;"pending")),IF(AND(F440="Claim-ready",OR(EA440="Strong",EA440="Moderate"),AND(LEN(TRIM(G440))&gt;0,LEFT(LOWER(TRIM(G440)),7)&lt;&gt;"pending"),G440&lt;&gt;"No substantive use decision is permitted from identification metadata alone.",AND(LEN(TRIM(DZ440))&gt;0,LEFT(LOWER(TRIM(DZ440)),7)&lt;&gt;"pending"),DZ440&lt;&gt;"Identification metadata alone does not permit any substantive scientific, causal, operational, or institutional claim.",AND(LEN(TRIM(EI440))&gt;0,LEFT(LOWER(TRIM(EI440)),7)&lt;&gt;"pending"),ISNUMBER(EH440),EH440&gt;0),"READY","PENDING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0" s="174" t="str">
        <x:v>Pending</x:v>
      </x:c>
      <x:c r="EE440" s="174"/>
      <x:c r="EF440" s="174" t="str">
        <x:v>Pending</x:v>
      </x:c>
      <x:c r="EG440" s="174" t="str">
        <x:v>Pending</x:v>
      </x:c>
      <x:c r="EH440" s="177"/>
      <x:c r="EI440" s="500"/>
      <x:c r="EJ440" s="174"/>
      <x:c r="EK440" s="174" t="str">
        <x:v>Pending</x:v>
      </x:c>
      <x:c r="EL440" s="177" t="n">
        <x:v>46272</x:v>
      </x:c>
      <x:c r="EM440" s="174" t="str">
        <x:v>Production PubMed record imported and reconciled to Zotero item XUV3MR9D;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0" s="181" t="n">
        <x:f>IF(L440="","",(IF(N440&lt;&gt;"",1,0)+IF(O440&lt;&gt;"",1,0)+IF(AJ440&lt;&gt;"",1,0)+IF(AU440&lt;&gt;"",1,0)+IF(BE440&lt;&gt;"",1,0)+IF(CF440&lt;&gt;"",1,0)+IF(CJ440="Yes",1,0)+IF(CL440="Yes",1,0)+IF(DE440&lt;&gt;"Pending",1,0)+IF(F440&lt;&gt;"",1,0)+IF(DZ440&lt;&gt;"",1,0)+IF(EI440&lt;&gt;"",1,0))/12)</x:f>
        <x:v>0.5</x:v>
      </x:c>
    </x:row>
    <x:row r="441">
      <x:c r="A441" s="175" t="str">
        <x:v>EV-0438</x:v>
      </x:c>
      <x:c r="B441" s="174" t="str">
        <x:v>Integrity check</x:v>
      </x:c>
      <x:c r="C441" s="175" t="str">
        <x:f>IF(L441="","",IF(LEFT(EC441,7)="BLOCKED","🔴 Do not use for conclusion",IF(EB441="Yes","🟢 Claim-ready","🟡 Caution / context")))</x:f>
        <x:v>🟡 Caution / context</x:v>
      </x:c>
      <x:c r="D441" s="174" t="str">
        <x:f>IF(L441="","",EC441)</x:f>
        <x:v>PENDING — appropriate appraisal</x:v>
      </x:c>
      <x:c r="E441" s="174" t="str">
        <x:v>P3 — Medium</x:v>
      </x:c>
      <x:c r="F441" s="174" t="str">
        <x:v>Pending</x:v>
      </x:c>
      <x:c r="G441" s="174" t="str">
        <x:v>Title/abstract identify an explicit operational APHT/medical-readiness topic; retain for full-text assessment.</x:v>
      </x:c>
      <x:c r="H441" s="174" t="str">
        <x:v>Obtain and review lawful full text; confirm human adjudication; then select a design-specific appraisal instrument.</x:v>
      </x:c>
      <x:c r="I441" s="174"/>
      <x:c r="J441" s="174" t="str">
        <x:v>B — APHT / Medical Readiness</x:v>
      </x:c>
      <x:c r="K441" s="174" t="str">
        <x:v>IDENTIFIED</x:v>
      </x:c>
      <x:c r="L441" s="174" t="str">
        <x:v>A Serious Game for Enhancing Rescue Reasoning Skills in Tactical Combat Casualty Care: Development and Deployment Study.</x:v>
      </x:c>
      <x:c r="M441" s="174"/>
      <x:c r="N441" s="174" t="str">
        <x:v>Zhu, Siyue; Li, Zenan; Sun, Ying; Kong, Linghui; Yin, Ming; Yong, Qinge; Gao, Yuan</x:v>
      </x:c>
      <x:c r="O441" s="176" t="n">
        <x:v>2024</x:v>
      </x:c>
      <x:c r="P441" s="174" t="str">
        <x:v>JMIR formative research</x:v>
      </x:c>
      <x:c r="Q441" s="174" t="str">
        <x:v>Journal Article</x:v>
      </x:c>
      <x:c r="R441" s="174" t="str">
        <x:v>Unclear</x:v>
      </x:c>
      <x:c r="S441" s="174" t="str">
        <x:v>Unknown</x:v>
      </x:c>
      <x:c r="T441" s="174" t="str">
        <x:v>eng</x:v>
      </x:c>
      <x:c r="U441" s="174" t="str">
        <x:v>https://pubmed.ncbi.nlm.nih.gov/39133911/</x:v>
      </x:c>
      <x:c r="V441" s="174" t="str">
        <x:v>10.2196/50817</x:v>
      </x:c>
      <x:c r="W441" s="175" t="str">
        <x:f>IF(V441="","",LOWER(SUBSTITUTE(SUBSTITUTE(SUBSTITUTE(SUBSTITUTE(TRIM(V441),"https://doi.org/",""),"http://doi.org/",""),"https://dx.doi.org/",""),"doi:","")))</x:f>
        <x:v>10.2196/50817</x:v>
      </x:c>
      <x:c r="X441" s="174" t="str">
        <x:v>39133911</x:v>
      </x:c>
      <x:c r="Y441" s="174" t="str">
        <x:v>PMC11347892</x:v>
      </x:c>
      <x:c r="Z441" s="174"/>
      <x:c r="AA441" s="174" t="str">
        <x:v>PubMed/MEDLINE</x:v>
      </x:c>
      <x:c r="AB441" s="174" t="str">
        <x:v>PUBMED-B-v1.0-2026-08-28</x:v>
      </x:c>
      <x:c r="AC441" s="174" t="str">
        <x:v>SP-PUBMED-B-20260828</x:v>
      </x:c>
      <x:c r="AD441" s="177" t="n">
        <x:v>46262</x:v>
      </x:c>
      <x:c r="AE441" s="177" t="n">
        <x:v>46272</x:v>
      </x:c>
      <x:c r="AF441" s="174" t="str">
        <x:v>UW47IVH3</x:v>
      </x:c>
      <x:c r="AG441" s="174"/>
      <x:c r="AH441" s="174" t="str">
        <x:v>Tactical Athlete → Operational Readiness Brazil</x:v>
      </x:c>
      <x:c r="AI441" s="174" t="str">
        <x:v>evidence-family:B</x:v>
      </x:c>
      <x:c r="AJ441" s="174"/>
      <x:c r="AK441" s="175" t="str">
        <x:f>IF(AJ441="","",IF(OR(LOWER(AJ441)="brazil",LOWER(AJ441)="brasil"),"Yes","No"))</x:f>
      </x:c>
      <x:c r="AL441" s="174"/>
      <x:c r="AM441" s="174"/>
      <x:c r="AN441" s="174"/>
      <x:c r="AO441" s="178"/>
      <x:c r="AP441" s="174"/>
      <x:c r="AQ441" s="174"/>
      <x:c r="AR441" s="174"/>
      <x:c r="AS441" s="174"/>
      <x:c r="AT441" s="174"/>
      <x:c r="AU441" s="174"/>
      <x:c r="AV441" s="174"/>
      <x:c r="AW441" s="174"/>
      <x:c r="AX441" s="174"/>
      <x:c r="AY441" s="174"/>
      <x:c r="AZ441" s="174"/>
      <x:c r="BA441" s="174"/>
      <x:c r="BB441" s="174"/>
      <x:c r="BC441" s="174"/>
      <x:c r="BD441" s="174"/>
      <x:c r="BE441" s="174"/>
      <x:c r="BF441" s="174"/>
      <x:c r="BG441" s="174"/>
      <x:c r="BH441" s="174"/>
      <x:c r="BI441" s="174"/>
      <x:c r="BJ441" s="174"/>
      <x:c r="BK441" s="174"/>
      <x:c r="BL441" s="174"/>
      <x:c r="BM441" s="174"/>
      <x:c r="BN441" s="174"/>
      <x:c r="BO441" s="174"/>
      <x:c r="BP441" s="174"/>
      <x:c r="BQ441" s="174"/>
      <x:c r="BR441" s="174"/>
      <x:c r="BS441" s="174"/>
      <x:c r="BT441" s="174"/>
      <x:c r="BU441" s="174"/>
      <x:c r="BV441" s="174"/>
      <x:c r="BW441" s="174"/>
      <x:c r="BX441" s="174"/>
      <x:c r="BY441" s="174"/>
      <x:c r="BZ441" s="174"/>
      <x:c r="CA441" s="174"/>
      <x:c r="CB441" s="174"/>
      <x:c r="CC441" s="174"/>
      <x:c r="CD441" s="174"/>
      <x:c r="CE441" s="174"/>
      <x:c r="CF441" s="174"/>
      <x:c r="CG441" s="174"/>
      <x:c r="CH441" s="174"/>
      <x:c r="CI441" s="179"/>
      <x:c r="CJ441" s="174" t="str">
        <x:v>Yes</x:v>
      </x:c>
      <x:c r="CK441" s="174" t="str">
        <x:v>Yes</x:v>
      </x:c>
      <x:c r="CL441" s="174" t="str">
        <x:v>Yes</x:v>
      </x:c>
      <x:c r="CM441" s="174" t="str">
        <x:v>Clear</x:v>
      </x:c>
      <x:c r="CN441" s="174" t="str">
        <x:v>Verified — clear</x:v>
      </x:c>
      <x:c r="CO441" s="177" t="n">
        <x:v>46272</x:v>
      </x:c>
      <x:c r="CP441" s="174" t="str">
        <x:v>https://pubmed.ncbi.nlm.nih.gov/39133911/</x:v>
      </x:c>
      <x:c r="CQ441" s="174"/>
      <x:c r="CR441" s="174"/>
      <x:c r="CS441" s="174"/>
      <x:c r="CT441" s="174"/>
      <x:c r="CU441" s="176"/>
      <x:c r="CV441" s="176"/>
      <x:c r="CW441" s="176"/>
      <x:c r="CX441" s="176"/>
      <x:c r="CY441" s="176"/>
      <x:c r="CZ441" s="176"/>
      <x:c r="DA441" s="176"/>
      <x:c r="DB441" s="175" t="str">
        <x:f>IF(L441="","",IF(AND(COUNT(CU441:DA441)=7,OR(CU441=0,CU441=1,CU441=2),OR(CV441=0,CV441=1,CV441=2),OR(CW441=0,CW441=1,CW441=2),OR(CX441=0,CX441=1,CX441=2),OR(CY441=0,CY441=1,CY441=2),OR(CZ441=0,CZ441=1,CZ441=2),OR(DA441=0,DA441=1,DA441=2)),SUM(CU441:DA441),""))</x:f>
      </x:c>
      <x:c r="DC441" s="180" t="str">
        <x:f>IF(DB441="","",ROUND(DB441/14*10,1))</x:f>
      </x:c>
      <x:c r="DD441" s="174" t="str">
        <x:v>Pending</x:v>
      </x:c>
      <x:c r="DE441" s="175" t="str">
        <x:f>IF(L441="","",IF(DC441="","Pending",IF(DD441="Yes","CONDITIONAL — safety override",IF(DC441&gt;=8,"HIGH",IF(DC441&gt;=5,"CONDITIONAL","LOW")))))</x:f>
        <x:v>Pending</x:v>
      </x:c>
      <x:c r="DF441" s="174" t="str">
        <x:v>Pending screening and full-text appraisal; no transferability judgment made at identification.</x:v>
      </x:c>
      <x:c r="DG441" s="174"/>
      <x:c r="DH441" s="174"/>
      <x:c r="DI441" s="174"/>
      <x:c r="DJ441" s="174"/>
      <x:c r="DK441" s="174"/>
      <x:c r="DL441" s="174"/>
      <x:c r="DM441" s="174"/>
      <x:c r="DN441" s="174"/>
      <x:c r="DO441" s="174"/>
      <x:c r="DP441" s="174"/>
      <x:c r="DQ441" s="174"/>
      <x:c r="DR441" s="174"/>
      <x:c r="DS441" s="174"/>
      <x:c r="DT441" s="174"/>
      <x:c r="DU441" s="174"/>
      <x:c r="DV441" s="174"/>
      <x:c r="DW441" s="174"/>
      <x:c r="DX441" s="174"/>
      <x:c r="DY441" s="174"/>
      <x:c r="DZ441" s="174" t="str">
        <x:v>Title/abstract screening alone does not establish effectiveness, causality, methodological quality, transferability to Brazilian public safety or an institutional recommendation.</x:v>
      </x:c>
      <x:c r="EA441" s="174" t="str">
        <x:v>Pending</x:v>
      </x:c>
      <x:c r="EB441" s="175" t="str">
        <x:f>IF(L441="","",IF(EC441="READY","Yes","No / Pending"))</x:f>
        <x:v>No / Pending</x:v>
      </x:c>
      <x:c r="EC441" s="174" t="str">
        <x:f>IF(L441="","",IF(OR(ISNUMBER(SEARCH("Retracted Publication",Q441)),CM441="Retracted",CN441="Retracted",CM441="Expression of Concern",CN441="Expression of Concern",F441="Not used",CG441="Critical",CH441="High",CH441="Critical"),"BLOCKED — integrity or use restriction",IF(AND(CJ441="Yes",CK441="Yes",CL441="Yes"),IF(AND(CM441="Clear",CN441="Verified — clear"),IF(AND(AND(LEN(TRIM(CF441))&gt;0,LEFT(LOWER(TRIM(CF441)),7)&lt;&gt;"pending"),OR(CG441="High",CG441="Moderate"),OR(CH441="Low",CH441="Some concerns",CH441="Not applicable")),IF(AND(DD441="No",OR(DE441="HIGH",DE441="CONDITIONAL"),AND(LEN(TRIM(DF441))&gt;0,LEFT(LOWER(TRIM(DF441)),7)&lt;&gt;"pending")),IF(AND(AND(LEN(TRIM(DT441))&gt;0,LEFT(LOWER(TRIM(DT441)),7)&lt;&gt;"pending"),AND(LEN(TRIM(DU441))&gt;0,LEFT(LOWER(TRIM(DU441)),7)&lt;&gt;"pending"),OR(AND(LEN(TRIM(DV441))&gt;0,LEFT(LOWER(TRIM(DV441)),7)&lt;&gt;"pending"),AND(LEN(TRIM(DW441))&gt;0,LEFT(LOWER(TRIM(DW441)),7)&lt;&gt;"pending")),AND(LEN(TRIM(DX441))&gt;0,LEFT(LOWER(TRIM(DX441)),7)&lt;&gt;"pending")),IF(AND(F441="Claim-ready",OR(EA441="Strong",EA441="Moderate"),AND(LEN(TRIM(G441))&gt;0,LEFT(LOWER(TRIM(G441)),7)&lt;&gt;"pending"),G441&lt;&gt;"No substantive use decision is permitted from identification metadata alone.",AND(LEN(TRIM(DZ441))&gt;0,LEFT(LOWER(TRIM(DZ441)),7)&lt;&gt;"pending"),DZ441&lt;&gt;"Identification metadata alone does not permit any substantive scientific, causal, operational, or institutional claim.",AND(LEN(TRIM(EI441))&gt;0,LEFT(LOWER(TRIM(EI441)),7)&lt;&gt;"pending"),ISNUMBER(EH441),EH441&gt;0),"READY","PENDING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1" s="174" t="str">
        <x:v>Pending</x:v>
      </x:c>
      <x:c r="EE441" s="174"/>
      <x:c r="EF441" s="174" t="str">
        <x:v>Pending</x:v>
      </x:c>
      <x:c r="EG441" s="174" t="str">
        <x:v>Pending</x:v>
      </x:c>
      <x:c r="EH441" s="177"/>
      <x:c r="EI441" s="500"/>
      <x:c r="EJ441" s="174"/>
      <x:c r="EK441" s="174" t="str">
        <x:v>Pending</x:v>
      </x:c>
      <x:c r="EL441" s="177" t="n">
        <x:v>46272</x:v>
      </x:c>
      <x:c r="EM441" s="174" t="str">
        <x:v>Production PubMed record imported and reconciled to Zotero item UW47IVH3;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1" s="181" t="n">
        <x:f>IF(L441="","",(IF(N441&lt;&gt;"",1,0)+IF(O441&lt;&gt;"",1,0)+IF(AJ441&lt;&gt;"",1,0)+IF(AU441&lt;&gt;"",1,0)+IF(BE441&lt;&gt;"",1,0)+IF(CF441&lt;&gt;"",1,0)+IF(CJ441="Yes",1,0)+IF(CL441="Yes",1,0)+IF(DE441&lt;&gt;"Pending",1,0)+IF(F441&lt;&gt;"",1,0)+IF(DZ441&lt;&gt;"",1,0)+IF(EI441&lt;&gt;"",1,0))/12)</x:f>
        <x:v>0.5</x:v>
      </x:c>
    </x:row>
    <x:row r="442">
      <x:c r="A442" s="175" t="str">
        <x:v>EV-0439</x:v>
      </x:c>
      <x:c r="B442" s="174" t="str">
        <x:v>Metadata verification</x:v>
      </x:c>
      <x:c r="C442" s="175" t="str">
        <x:f>IF(L442="","",IF(LEFT(EC442,7)="BLOCKED","🔴 Do not use for conclusion",IF(EB442="Yes","🟢 Claim-ready","🟡 Caution / context")))</x:f>
        <x:v>🟡 Caution / context</x:v>
      </x:c>
      <x:c r="D442" s="174" t="str">
        <x:f>IF(L442="","",EC442)</x:f>
        <x:v>PENDING — verification</x:v>
      </x:c>
      <x:c r="E442" s="174" t="str">
        <x:v>P2 — High</x:v>
      </x:c>
      <x:c r="F442" s="174" t="str">
        <x:v>Pending</x:v>
      </x:c>
      <x:c r="G442" s="174" t="str">
        <x:v>Title/abstract identify an explicit operational APHT/medical-readiness topic; retain for full-text assessment.</x:v>
      </x:c>
      <x:c r="H442" s="174" t="str">
        <x:v>Obtain and review lawful full text; confirm human adjudication; then select a design-specific appraisal instrument.</x:v>
      </x:c>
      <x:c r="I442" s="174"/>
      <x:c r="J442" s="174" t="str">
        <x:v>B — APHT / Medical Readiness</x:v>
      </x:c>
      <x:c r="K442" s="174" t="str">
        <x:v>IDENTIFIED</x:v>
      </x:c>
      <x:c r="L442" s="174" t="str">
        <x:v>Evaluation of Current and Future Medical Staff Knowledge on the Course of Trauma Patient Management.</x:v>
      </x:c>
      <x:c r="M442" s="174"/>
      <x:c r="N442" s="174" t="str">
        <x:v>Dabrowska, Anna; Malik, Wiktoria; Czachor, Dorota; Jarych, Weronika; Wscislak, Anna; Swiader, Zuzanna; Komisarczyk, Lucja; Palczynski, Piotr</x:v>
      </x:c>
      <x:c r="O442" s="176" t="n">
        <x:v>2024</x:v>
      </x:c>
      <x:c r="P442" s="174" t="str">
        <x:v>Cureus</x:v>
      </x:c>
      <x:c r="Q442" s="174" t="str">
        <x:v>Journal Article</x:v>
      </x:c>
      <x:c r="R442" s="174" t="str">
        <x:v>Unclear</x:v>
      </x:c>
      <x:c r="S442" s="174" t="str">
        <x:v>Unknown</x:v>
      </x:c>
      <x:c r="T442" s="174" t="str">
        <x:v>eng</x:v>
      </x:c>
      <x:c r="U442" s="174" t="str">
        <x:v>https://pubmed.ncbi.nlm.nih.gov/39119394/</x:v>
      </x:c>
      <x:c r="V442" s="174" t="str">
        <x:v>10.7759/cureus.64132</x:v>
      </x:c>
      <x:c r="W442" s="175" t="str">
        <x:f>IF(V442="","",LOWER(SUBSTITUTE(SUBSTITUTE(SUBSTITUTE(SUBSTITUTE(TRIM(V442),"https://doi.org/",""),"http://doi.org/",""),"https://dx.doi.org/",""),"doi:","")))</x:f>
        <x:v>10.7759/cureus.64132</x:v>
      </x:c>
      <x:c r="X442" s="174" t="str">
        <x:v>39119394</x:v>
      </x:c>
      <x:c r="Y442" s="174" t="str">
        <x:v>PMC11307241</x:v>
      </x:c>
      <x:c r="Z442" s="174"/>
      <x:c r="AA442" s="174" t="str">
        <x:v>PubMed/MEDLINE</x:v>
      </x:c>
      <x:c r="AB442" s="174" t="str">
        <x:v>PUBMED-B-v1.0-2026-08-28</x:v>
      </x:c>
      <x:c r="AC442" s="174" t="str">
        <x:v>SP-PUBMED-B-20260828</x:v>
      </x:c>
      <x:c r="AD442" s="177" t="n">
        <x:v>46262</x:v>
      </x:c>
      <x:c r="AE442" s="177" t="n">
        <x:v>46272</x:v>
      </x:c>
      <x:c r="AF442" s="174" t="str">
        <x:v>AGAPQVEJ</x:v>
      </x:c>
      <x:c r="AG442" s="174"/>
      <x:c r="AH442" s="174" t="str">
        <x:v>Tactical Athlete → Operational Readiness Brazil</x:v>
      </x:c>
      <x:c r="AI442" s="174" t="str">
        <x:v>evidence-family:B</x:v>
      </x:c>
      <x:c r="AJ442" s="174"/>
      <x:c r="AK442" s="175" t="str">
        <x:f>IF(AJ442="","",IF(OR(LOWER(AJ442)="brazil",LOWER(AJ442)="brasil"),"Yes","No"))</x:f>
      </x:c>
      <x:c r="AL442" s="174"/>
      <x:c r="AM442" s="174"/>
      <x:c r="AN442" s="174"/>
      <x:c r="AO442" s="178"/>
      <x:c r="AP442" s="174"/>
      <x:c r="AQ442" s="174"/>
      <x:c r="AR442" s="174"/>
      <x:c r="AS442" s="174"/>
      <x:c r="AT442" s="174"/>
      <x:c r="AU442" s="174"/>
      <x:c r="AV442" s="174"/>
      <x:c r="AW442" s="174"/>
      <x:c r="AX442" s="174"/>
      <x:c r="AY442" s="174"/>
      <x:c r="AZ442" s="174"/>
      <x:c r="BA442" s="174"/>
      <x:c r="BB442" s="174"/>
      <x:c r="BC442" s="174"/>
      <x:c r="BD442" s="174"/>
      <x:c r="BE442" s="174"/>
      <x:c r="BF442" s="174"/>
      <x:c r="BG442" s="174"/>
      <x:c r="BH442" s="174"/>
      <x:c r="BI442" s="174"/>
      <x:c r="BJ442" s="174"/>
      <x:c r="BK442" s="174"/>
      <x:c r="BL442" s="174"/>
      <x:c r="BM442" s="174"/>
      <x:c r="BN442" s="174"/>
      <x:c r="BO442" s="174"/>
      <x:c r="BP442" s="174"/>
      <x:c r="BQ442" s="174"/>
      <x:c r="BR442" s="174"/>
      <x:c r="BS442" s="174"/>
      <x:c r="BT442" s="174"/>
      <x:c r="BU442" s="174"/>
      <x:c r="BV442" s="174"/>
      <x:c r="BW442" s="174"/>
      <x:c r="BX442" s="174"/>
      <x:c r="BY442" s="174"/>
      <x:c r="BZ442" s="174"/>
      <x:c r="CA442" s="174"/>
      <x:c r="CB442" s="174"/>
      <x:c r="CC442" s="174"/>
      <x:c r="CD442" s="174"/>
      <x:c r="CE442" s="174"/>
      <x:c r="CF442" s="174"/>
      <x:c r="CG442" s="174"/>
      <x:c r="CH442" s="174"/>
      <x:c r="CI442" s="179"/>
      <x:c r="CJ442" s="174" t="str">
        <x:v>Pending</x:v>
      </x:c>
      <x:c r="CK442" s="174" t="str">
        <x:v>Yes</x:v>
      </x:c>
      <x:c r="CL442" s="174" t="str">
        <x:v>Yes</x:v>
      </x:c>
      <x:c r="CM442" s="174" t="str">
        <x:v>Clear</x:v>
      </x:c>
      <x:c r="CN442" s="174" t="str">
        <x:v>Verified — clear</x:v>
      </x:c>
      <x:c r="CO442" s="177" t="n">
        <x:v>46272</x:v>
      </x:c>
      <x:c r="CP442" s="174" t="str">
        <x:v>https://pubmed.ncbi.nlm.nih.gov/39119394/</x:v>
      </x:c>
      <x:c r="CQ442" s="174"/>
      <x:c r="CR442" s="174"/>
      <x:c r="CS442" s="174"/>
      <x:c r="CT442" s="174"/>
      <x:c r="CU442" s="176"/>
      <x:c r="CV442" s="176"/>
      <x:c r="CW442" s="176"/>
      <x:c r="CX442" s="176"/>
      <x:c r="CY442" s="176"/>
      <x:c r="CZ442" s="176"/>
      <x:c r="DA442" s="176"/>
      <x:c r="DB442" s="175" t="str">
        <x:f>IF(L442="","",IF(AND(COUNT(CU442:DA442)=7,OR(CU442=0,CU442=1,CU442=2),OR(CV442=0,CV442=1,CV442=2),OR(CW442=0,CW442=1,CW442=2),OR(CX442=0,CX442=1,CX442=2),OR(CY442=0,CY442=1,CY442=2),OR(CZ442=0,CZ442=1,CZ442=2),OR(DA442=0,DA442=1,DA442=2)),SUM(CU442:DA442),""))</x:f>
      </x:c>
      <x:c r="DC442" s="180" t="str">
        <x:f>IF(DB442="","",ROUND(DB442/14*10,1))</x:f>
      </x:c>
      <x:c r="DD442" s="174" t="str">
        <x:v>Pending</x:v>
      </x:c>
      <x:c r="DE442" s="175" t="str">
        <x:f>IF(L442="","",IF(DC442="","Pending",IF(DD442="Yes","CONDITIONAL — safety override",IF(DC442&gt;=8,"HIGH",IF(DC442&gt;=5,"CONDITIONAL","LOW")))))</x:f>
        <x:v>Pending</x:v>
      </x:c>
      <x:c r="DF442" s="174" t="str">
        <x:v>Pending screening and full-text appraisal; no transferability judgment made at identification.</x:v>
      </x:c>
      <x:c r="DG442" s="174"/>
      <x:c r="DH442" s="174"/>
      <x:c r="DI442" s="174"/>
      <x:c r="DJ442" s="174"/>
      <x:c r="DK442" s="174"/>
      <x:c r="DL442" s="174"/>
      <x:c r="DM442" s="174"/>
      <x:c r="DN442" s="174"/>
      <x:c r="DO442" s="174"/>
      <x:c r="DP442" s="174"/>
      <x:c r="DQ442" s="174"/>
      <x:c r="DR442" s="174"/>
      <x:c r="DS442" s="174"/>
      <x:c r="DT442" s="174"/>
      <x:c r="DU442" s="174"/>
      <x:c r="DV442" s="174"/>
      <x:c r="DW442" s="174"/>
      <x:c r="DX442" s="174"/>
      <x:c r="DY442" s="174"/>
      <x:c r="DZ442" s="174" t="str">
        <x:v>Title/abstract screening alone does not establish effectiveness, causality, methodological quality, transferability to Brazilian public safety or an institutional recommendation.</x:v>
      </x:c>
      <x:c r="EA442" s="174" t="str">
        <x:v>Pending</x:v>
      </x:c>
      <x:c r="EB442" s="175" t="str">
        <x:f>IF(L442="","",IF(EC442="READY","Yes","No / Pending"))</x:f>
        <x:v>No / Pending</x:v>
      </x:c>
      <x:c r="EC442" s="174" t="str">
        <x:f>IF(L442="","",IF(OR(ISNUMBER(SEARCH("Retracted Publication",Q442)),CM442="Retracted",CN442="Retracted",CM442="Expression of Concern",CN442="Expression of Concern",F442="Not used",CG442="Critical",CH442="High",CH442="Critical"),"BLOCKED — integrity or use restriction",IF(AND(CJ442="Yes",CK442="Yes",CL442="Yes"),IF(AND(CM442="Clear",CN442="Verified — clear"),IF(AND(AND(LEN(TRIM(CF442))&gt;0,LEFT(LOWER(TRIM(CF442)),7)&lt;&gt;"pending"),OR(CG442="High",CG442="Moderate"),OR(CH442="Low",CH442="Some concerns",CH442="Not applicable")),IF(AND(DD442="No",OR(DE442="HIGH",DE442="CONDITIONAL"),AND(LEN(TRIM(DF442))&gt;0,LEFT(LOWER(TRIM(DF442)),7)&lt;&gt;"pending")),IF(AND(AND(LEN(TRIM(DT442))&gt;0,LEFT(LOWER(TRIM(DT442)),7)&lt;&gt;"pending"),AND(LEN(TRIM(DU442))&gt;0,LEFT(LOWER(TRIM(DU442)),7)&lt;&gt;"pending"),OR(AND(LEN(TRIM(DV442))&gt;0,LEFT(LOWER(TRIM(DV442)),7)&lt;&gt;"pending"),AND(LEN(TRIM(DW442))&gt;0,LEFT(LOWER(TRIM(DW442)),7)&lt;&gt;"pending")),AND(LEN(TRIM(DX442))&gt;0,LEFT(LOWER(TRIM(DX442)),7)&lt;&gt;"pending")),IF(AND(F442="Claim-ready",OR(EA442="Strong",EA442="Moderate"),AND(LEN(TRIM(G442))&gt;0,LEFT(LOWER(TRIM(G442)),7)&lt;&gt;"pending"),G442&lt;&gt;"No substantive use decision is permitted from identification metadata alone.",AND(LEN(TRIM(DZ442))&gt;0,LEFT(LOWER(TRIM(DZ442)),7)&lt;&gt;"pending"),DZ442&lt;&gt;"Identification metadata alone does not permit any substantive scientific, causal, operational, or institutional claim.",AND(LEN(TRIM(EI442))&gt;0,LEFT(LOWER(TRIM(EI442)),7)&lt;&gt;"pending"),ISNUMBER(EH442),EH442&gt;0),"READY","PENDING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442" s="174" t="str">
        <x:v>Pending</x:v>
      </x:c>
      <x:c r="EE442" s="174"/>
      <x:c r="EF442" s="174" t="str">
        <x:v>Pending</x:v>
      </x:c>
      <x:c r="EG442" s="174" t="str">
        <x:v>Pending</x:v>
      </x:c>
      <x:c r="EH442" s="177"/>
      <x:c r="EI442" s="500"/>
      <x:c r="EJ442" s="174"/>
      <x:c r="EK442" s="174" t="str">
        <x:v>Pending</x:v>
      </x:c>
      <x:c r="EL442" s="177" t="n">
        <x:v>46272</x:v>
      </x:c>
      <x:c r="EM442" s="174" t="str">
        <x:v>Production PubMed record imported and reconciled to Zotero item AGAPQVEJ;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442" s="181" t="n">
        <x:f>IF(L442="","",(IF(N442&lt;&gt;"",1,0)+IF(O442&lt;&gt;"",1,0)+IF(AJ442&lt;&gt;"",1,0)+IF(AU442&lt;&gt;"",1,0)+IF(BE442&lt;&gt;"",1,0)+IF(CF442&lt;&gt;"",1,0)+IF(CJ442="Yes",1,0)+IF(CL442="Yes",1,0)+IF(DE442&lt;&gt;"Pending",1,0)+IF(F442&lt;&gt;"",1,0)+IF(DZ442&lt;&gt;"",1,0)+IF(EI442&lt;&gt;"",1,0))/12)</x:f>
        <x:v>0.4166666666666667</x:v>
      </x:c>
    </x:row>
    <x:row r="443">
      <x:c r="A443" s="175" t="str">
        <x:v>EV-0440</x:v>
      </x:c>
      <x:c r="B443" s="174" t="str">
        <x:v>Integrity check</x:v>
      </x:c>
      <x:c r="C443" s="175" t="str">
        <x:f>IF(L443="","",IF(LEFT(EC443,7)="BLOCKED","🔴 Do not use for conclusion",IF(EB443="Yes","🟢 Claim-ready","🟡 Caution / context")))</x:f>
        <x:v>🟡 Caution / context</x:v>
      </x:c>
      <x:c r="D443" s="174" t="str">
        <x:f>IF(L443="","",EC443)</x:f>
        <x:v>PENDING — appropriate appraisal</x:v>
      </x:c>
      <x:c r="E443" s="174" t="str">
        <x:v>P2 — High</x:v>
      </x:c>
      <x:c r="F443" s="174" t="str">
        <x:v>Pending</x:v>
      </x:c>
      <x:c r="G443" s="174" t="str">
        <x:v>Title/abstract identify an explicit tactical/public-safety context and readiness domain; retain for full-text assessment.</x:v>
      </x:c>
      <x:c r="H443" s="174" t="str">
        <x:v>Obtain and review lawful full text; confirm human adjudication; then select a design-specific appraisal instrument.</x:v>
      </x:c>
      <x:c r="I443" s="174"/>
      <x:c r="J443" s="174" t="str">
        <x:v>A — Core</x:v>
      </x:c>
      <x:c r="K443" s="174" t="str">
        <x:v>IDENTIFIED</x:v>
      </x:c>
      <x:c r="L443" s="174" t="str">
        <x:v>[PREVENTING SECONDARY TRAUMATIZATION IN MAGEN DAVID ADOM FIRST RESPONDERS DURING THE IRON SWORDS WAR: AN INTERIM REPORT].</x:v>
      </x:c>
      <x:c r="M443" s="174"/>
      <x:c r="N443" s="174" t="str">
        <x:v>Jaffe, Eli; Abramowitz, Moshe Z; Daniels Vermus, Shani; Abramowitz, Miriam; Herbst, Raphael; Knobler, Haim Y</x:v>
      </x:c>
      <x:c r="O443" s="176" t="n">
        <x:v>2024</x:v>
      </x:c>
      <x:c r="P443" s="174" t="str">
        <x:v>Harefuah</x:v>
      </x:c>
      <x:c r="Q443" s="174" t="str">
        <x:v>Journal Article</x:v>
      </x:c>
      <x:c r="R443" s="174" t="str">
        <x:v>Unclear</x:v>
      </x:c>
      <x:c r="S443" s="174" t="str">
        <x:v>Unknown</x:v>
      </x:c>
      <x:c r="T443" s="174" t="str">
        <x:v>heb</x:v>
      </x:c>
      <x:c r="U443" s="174" t="str">
        <x:v>https://pubmed.ncbi.nlm.nih.gov/39115006/</x:v>
      </x:c>
      <x:c r="V443" s="174" t="str"/>
      <x:c r="W443" s="175" t="str">
        <x:f>IF(V443="","",LOWER(SUBSTITUTE(SUBSTITUTE(SUBSTITUTE(SUBSTITUTE(TRIM(V443),"https://doi.org/",""),"http://doi.org/",""),"https://dx.doi.org/",""),"doi:","")))</x:f>
      </x:c>
      <x:c r="X443" s="174" t="str">
        <x:v>39115006</x:v>
      </x:c>
      <x:c r="Y443" s="174" t="str"/>
      <x:c r="Z443" s="174"/>
      <x:c r="AA443" s="174" t="str">
        <x:v>PubMed/MEDLINE</x:v>
      </x:c>
      <x:c r="AB443" s="174" t="str">
        <x:v>PUBMED-A-v1.0-2026-08-28</x:v>
      </x:c>
      <x:c r="AC443" s="174" t="str">
        <x:v>SP-PUBMED-A-20260828</x:v>
      </x:c>
      <x:c r="AD443" s="177" t="n">
        <x:v>46262</x:v>
      </x:c>
      <x:c r="AE443" s="177" t="n">
        <x:v>46272</x:v>
      </x:c>
      <x:c r="AF443" s="174" t="str">
        <x:v>YG4XJ4RW</x:v>
      </x:c>
      <x:c r="AG443" s="174"/>
      <x:c r="AH443" s="174" t="str">
        <x:v>Tactical Athlete → Operational Readiness Brazil</x:v>
      </x:c>
      <x:c r="AI443" s="174" t="str">
        <x:v>evidence-family:A</x:v>
      </x:c>
      <x:c r="AJ443" s="174"/>
      <x:c r="AK443" s="175" t="str">
        <x:f>IF(AJ443="","",IF(OR(LOWER(AJ443)="brazil",LOWER(AJ443)="brasil"),"Yes","No"))</x:f>
      </x:c>
      <x:c r="AL443" s="174"/>
      <x:c r="AM443" s="174"/>
      <x:c r="AN443" s="174"/>
      <x:c r="AO443" s="178"/>
      <x:c r="AP443" s="174"/>
      <x:c r="AQ443" s="174"/>
      <x:c r="AR443" s="174"/>
      <x:c r="AS443" s="174"/>
      <x:c r="AT443" s="174"/>
      <x:c r="AU443" s="174"/>
      <x:c r="AV443" s="174"/>
      <x:c r="AW443" s="174"/>
      <x:c r="AX443" s="174"/>
      <x:c r="AY443" s="174"/>
      <x:c r="AZ443" s="174"/>
      <x:c r="BA443" s="174"/>
      <x:c r="BB443" s="174"/>
      <x:c r="BC443" s="174"/>
      <x:c r="BD443" s="174"/>
      <x:c r="BE443" s="174"/>
      <x:c r="BF443" s="174"/>
      <x:c r="BG443" s="174"/>
      <x:c r="BH443" s="174"/>
      <x:c r="BI443" s="174"/>
      <x:c r="BJ443" s="174"/>
      <x:c r="BK443" s="174"/>
      <x:c r="BL443" s="174"/>
      <x:c r="BM443" s="174"/>
      <x:c r="BN443" s="174"/>
      <x:c r="BO443" s="174"/>
      <x:c r="BP443" s="174"/>
      <x:c r="BQ443" s="174"/>
      <x:c r="BR443" s="174"/>
      <x:c r="BS443" s="174"/>
      <x:c r="BT443" s="174"/>
      <x:c r="BU443" s="174"/>
      <x:c r="BV443" s="174"/>
      <x:c r="BW443" s="174"/>
      <x:c r="BX443" s="174"/>
      <x:c r="BY443" s="174"/>
      <x:c r="BZ443" s="174"/>
      <x:c r="CA443" s="174"/>
      <x:c r="CB443" s="174"/>
      <x:c r="CC443" s="174"/>
      <x:c r="CD443" s="174"/>
      <x:c r="CE443" s="174"/>
      <x:c r="CF443" s="174"/>
      <x:c r="CG443" s="174"/>
      <x:c r="CH443" s="174"/>
      <x:c r="CI443" s="179"/>
      <x:c r="CJ443" s="174" t="str">
        <x:v>Yes</x:v>
      </x:c>
      <x:c r="CK443" s="174" t="str">
        <x:v>Yes</x:v>
      </x:c>
      <x:c r="CL443" s="174" t="str">
        <x:v>Yes</x:v>
      </x:c>
      <x:c r="CM443" s="174" t="str">
        <x:v>Clear</x:v>
      </x:c>
      <x:c r="CN443" s="174" t="str">
        <x:v>Verified — clear</x:v>
      </x:c>
      <x:c r="CO443" s="177" t="n">
        <x:v>46272</x:v>
      </x:c>
      <x:c r="CP443" s="174" t="str">
        <x:v>https://pubmed.ncbi.nlm.nih.gov/39115006/</x:v>
      </x:c>
      <x:c r="CQ443" s="174"/>
      <x:c r="CR443" s="174"/>
      <x:c r="CS443" s="174"/>
      <x:c r="CT443" s="174"/>
      <x:c r="CU443" s="176"/>
      <x:c r="CV443" s="176"/>
      <x:c r="CW443" s="176"/>
      <x:c r="CX443" s="176"/>
      <x:c r="CY443" s="176"/>
      <x:c r="CZ443" s="176"/>
      <x:c r="DA443" s="176"/>
      <x:c r="DB443" s="175" t="str">
        <x:f>IF(L443="","",IF(AND(COUNT(CU443:DA443)=7,OR(CU443=0,CU443=1,CU443=2),OR(CV443=0,CV443=1,CV443=2),OR(CW443=0,CW443=1,CW443=2),OR(CX443=0,CX443=1,CX443=2),OR(CY443=0,CY443=1,CY443=2),OR(CZ443=0,CZ443=1,CZ443=2),OR(DA443=0,DA443=1,DA443=2)),SUM(CU443:DA443),""))</x:f>
      </x:c>
      <x:c r="DC443" s="180" t="str">
        <x:f>IF(DB443="","",ROUND(DB443/14*10,1))</x:f>
      </x:c>
      <x:c r="DD443" s="174" t="str">
        <x:v>Pending</x:v>
      </x:c>
      <x:c r="DE443" s="175" t="str">
        <x:f>IF(L443="","",IF(DC443="","Pending",IF(DD443="Yes","CONDITIONAL — safety override",IF(DC443&gt;=8,"HIGH",IF(DC443&gt;=5,"CONDITIONAL","LOW")))))</x:f>
        <x:v>Pending</x:v>
      </x:c>
      <x:c r="DF443" s="174" t="str">
        <x:v>Pending screening and full-text appraisal; no transferability judgment made at identification.</x:v>
      </x:c>
      <x:c r="DG443" s="174"/>
      <x:c r="DH443" s="174"/>
      <x:c r="DI443" s="174"/>
      <x:c r="DJ443" s="174"/>
      <x:c r="DK443" s="174"/>
      <x:c r="DL443" s="174"/>
      <x:c r="DM443" s="174"/>
      <x:c r="DN443" s="174"/>
      <x:c r="DO443" s="174"/>
      <x:c r="DP443" s="174"/>
      <x:c r="DQ443" s="174"/>
      <x:c r="DR443" s="174"/>
      <x:c r="DS443" s="174"/>
      <x:c r="DT443" s="174"/>
      <x:c r="DU443" s="174"/>
      <x:c r="DV443" s="174"/>
      <x:c r="DW443" s="174"/>
      <x:c r="DX443" s="174"/>
      <x:c r="DY443" s="174"/>
      <x:c r="DZ443" s="174" t="str">
        <x:v>Title/abstract screening alone does not establish effectiveness, causality, methodological quality, transferability to Brazilian public safety or an institutional recommendation.</x:v>
      </x:c>
      <x:c r="EA443" s="174" t="str">
        <x:v>Pending</x:v>
      </x:c>
      <x:c r="EB443" s="175" t="str">
        <x:f>IF(L443="","",IF(EC443="READY","Yes","No / Pending"))</x:f>
        <x:v>No / Pending</x:v>
      </x:c>
      <x:c r="EC443" s="174" t="str">
        <x:f>IF(L443="","",IF(OR(ISNUMBER(SEARCH("Retracted Publication",Q443)),CM443="Retracted",CN443="Retracted",CM443="Expression of Concern",CN443="Expression of Concern",F443="Not used",CG443="Critical",CH443="High",CH443="Critical"),"BLOCKED — integrity or use restriction",IF(AND(CJ443="Yes",CK443="Yes",CL443="Yes"),IF(AND(CM443="Clear",CN443="Verified — clear"),IF(AND(AND(LEN(TRIM(CF443))&gt;0,LEFT(LOWER(TRIM(CF443)),7)&lt;&gt;"pending"),OR(CG443="High",CG443="Moderate"),OR(CH443="Low",CH443="Some concerns",CH443="Not applicable")),IF(AND(DD443="No",OR(DE443="HIGH",DE443="CONDITIONAL"),AND(LEN(TRIM(DF443))&gt;0,LEFT(LOWER(TRIM(DF443)),7)&lt;&gt;"pending")),IF(AND(AND(LEN(TRIM(DT443))&gt;0,LEFT(LOWER(TRIM(DT443)),7)&lt;&gt;"pending"),AND(LEN(TRIM(DU443))&gt;0,LEFT(LOWER(TRIM(DU443)),7)&lt;&gt;"pending"),OR(AND(LEN(TRIM(DV443))&gt;0,LEFT(LOWER(TRIM(DV443)),7)&lt;&gt;"pending"),AND(LEN(TRIM(DW443))&gt;0,LEFT(LOWER(TRIM(DW443)),7)&lt;&gt;"pending")),AND(LEN(TRIM(DX443))&gt;0,LEFT(LOWER(TRIM(DX443)),7)&lt;&gt;"pending")),IF(AND(F443="Claim-ready",OR(EA443="Strong",EA443="Moderate"),AND(LEN(TRIM(G443))&gt;0,LEFT(LOWER(TRIM(G443)),7)&lt;&gt;"pending"),G443&lt;&gt;"No substantive use decision is permitted from identification metadata alone.",AND(LEN(TRIM(DZ443))&gt;0,LEFT(LOWER(TRIM(DZ443)),7)&lt;&gt;"pending"),DZ443&lt;&gt;"Identification metadata alone does not permit any substantive scientific, causal, operational, or institutional claim.",AND(LEN(TRIM(EI443))&gt;0,LEFT(LOWER(TRIM(EI443)),7)&lt;&gt;"pending"),ISNUMBER(EH443),EH443&gt;0),"READY","PENDING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3" s="174" t="str">
        <x:v>Pending</x:v>
      </x:c>
      <x:c r="EE443" s="174"/>
      <x:c r="EF443" s="174" t="str">
        <x:v>Pending</x:v>
      </x:c>
      <x:c r="EG443" s="174" t="str">
        <x:v>Pending</x:v>
      </x:c>
      <x:c r="EH443" s="177"/>
      <x:c r="EI443" s="500"/>
      <x:c r="EJ443" s="174"/>
      <x:c r="EK443" s="174" t="str">
        <x:v>Pending</x:v>
      </x:c>
      <x:c r="EL443" s="177" t="n">
        <x:v>46272</x:v>
      </x:c>
      <x:c r="EM443" s="174" t="str">
        <x:v>Production PubMed record imported and reconciled to Zotero item YG4XJ4RW;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3" s="181" t="n">
        <x:f>IF(L443="","",(IF(N443&lt;&gt;"",1,0)+IF(O443&lt;&gt;"",1,0)+IF(AJ443&lt;&gt;"",1,0)+IF(AU443&lt;&gt;"",1,0)+IF(BE443&lt;&gt;"",1,0)+IF(CF443&lt;&gt;"",1,0)+IF(CJ443="Yes",1,0)+IF(CL443="Yes",1,0)+IF(DE443&lt;&gt;"Pending",1,0)+IF(F443&lt;&gt;"",1,0)+IF(DZ443&lt;&gt;"",1,0)+IF(EI443&lt;&gt;"",1,0))/12)</x:f>
        <x:v>0.5</x:v>
      </x:c>
    </x:row>
    <x:row r="444">
      <x:c r="A444" s="175" t="str">
        <x:v>EV-0441</x:v>
      </x:c>
      <x:c r="B444" s="174" t="str">
        <x:v>Integrity check</x:v>
      </x:c>
      <x:c r="C444" s="175" t="str">
        <x:f>IF(L444="","",IF(LEFT(EC444,7)="BLOCKED","🔴 Do not use for conclusion",IF(EB444="Yes","🟢 Claim-ready","🟡 Caution / context")))</x:f>
        <x:v>🟡 Caution / context</x:v>
      </x:c>
      <x:c r="D444" s="174" t="str">
        <x:f>IF(L444="","",EC444)</x:f>
        <x:v>PENDING — appropriate appraisal</x:v>
      </x:c>
      <x:c r="E444" s="174" t="str">
        <x:v>P3 — Medium</x:v>
      </x:c>
      <x:c r="F444" s="174" t="str">
        <x:v>Pending</x:v>
      </x:c>
      <x:c r="G444" s="174" t="str">
        <x:v>A potentially relevant concept is present, but direct applicability is ambiguous at title/abstract level.</x:v>
      </x:c>
      <x:c r="H444" s="174" t="str">
        <x:v>Human title/abstract adjudication; retrieve full text if relevance remains plausible.</x:v>
      </x:c>
      <x:c r="I444" s="174"/>
      <x:c r="J444" s="174" t="str">
        <x:v>A — Core</x:v>
      </x:c>
      <x:c r="K444" s="174" t="str">
        <x:v>IDENTIFIED</x:v>
      </x:c>
      <x:c r="L444" s="174" t="str">
        <x:v>Active-Duty Sailor Develops PFO-Associated Decompression Sickness: Do Occupational Divers Warrant Alternative Cardiac Screening Standards?</x:v>
      </x:c>
      <x:c r="M444" s="174"/>
      <x:c r="N444" s="174" t="str">
        <x:v>Phillips, Tarin C; Johnson, W Rainey; Rao, Nitin L; Murphy, Caroline E; Gallagher, Robert M; Waters, Sonya N</x:v>
      </x:c>
      <x:c r="O444" s="176" t="n">
        <x:v>2024</x:v>
      </x:c>
      <x:c r="P444" s="174" t="str">
        <x:v>Journal of the American College of Cardiology</x:v>
      </x:c>
      <x:c r="Q444" s="174" t="str">
        <x:v>Case Reports; Journal Article</x:v>
      </x:c>
      <x:c r="R444" s="174" t="str">
        <x:v>Unclear</x:v>
      </x:c>
      <x:c r="S444" s="174" t="str">
        <x:v>Unknown</x:v>
      </x:c>
      <x:c r="T444" s="174" t="str">
        <x:v>eng</x:v>
      </x:c>
      <x:c r="U444" s="174" t="str">
        <x:v>https://pubmed.ncbi.nlm.nih.gov/39111976/</x:v>
      </x:c>
      <x:c r="V444" s="174" t="str">
        <x:v>10.1016/j.jacc.2024.06.010</x:v>
      </x:c>
      <x:c r="W444" s="175" t="str">
        <x:f>IF(V444="","",LOWER(SUBSTITUTE(SUBSTITUTE(SUBSTITUTE(SUBSTITUTE(TRIM(V444),"https://doi.org/",""),"http://doi.org/",""),"https://dx.doi.org/",""),"doi:","")))</x:f>
        <x:v>10.1016/j.jacc.2024.06.010</x:v>
      </x:c>
      <x:c r="X444" s="174" t="str">
        <x:v>39111976</x:v>
      </x:c>
      <x:c r="Y444" s="174" t="str"/>
      <x:c r="Z444" s="174"/>
      <x:c r="AA444" s="174" t="str">
        <x:v>PubMed/MEDLINE</x:v>
      </x:c>
      <x:c r="AB444" s="174" t="str">
        <x:v>PUBMED-A-v1.0-2026-08-28</x:v>
      </x:c>
      <x:c r="AC444" s="174" t="str">
        <x:v>SP-PUBMED-A-20260828</x:v>
      </x:c>
      <x:c r="AD444" s="177" t="n">
        <x:v>46262</x:v>
      </x:c>
      <x:c r="AE444" s="177" t="n">
        <x:v>46272</x:v>
      </x:c>
      <x:c r="AF444" s="174" t="str">
        <x:v>9GASX2HZ</x:v>
      </x:c>
      <x:c r="AG444" s="174"/>
      <x:c r="AH444" s="174" t="str">
        <x:v>Tactical Athlete → Operational Readiness Brazil</x:v>
      </x:c>
      <x:c r="AI444" s="174" t="str">
        <x:v>evidence-family:A</x:v>
      </x:c>
      <x:c r="AJ444" s="174"/>
      <x:c r="AK444" s="175" t="str">
        <x:f>IF(AJ444="","",IF(OR(LOWER(AJ444)="brazil",LOWER(AJ444)="brasil"),"Yes","No"))</x:f>
      </x:c>
      <x:c r="AL444" s="174"/>
      <x:c r="AM444" s="174"/>
      <x:c r="AN444" s="174"/>
      <x:c r="AO444" s="178"/>
      <x:c r="AP444" s="174"/>
      <x:c r="AQ444" s="174"/>
      <x:c r="AR444" s="174"/>
      <x:c r="AS444" s="174"/>
      <x:c r="AT444" s="174"/>
      <x:c r="AU444" s="174"/>
      <x:c r="AV444" s="174"/>
      <x:c r="AW444" s="174"/>
      <x:c r="AX444" s="174"/>
      <x:c r="AY444" s="174"/>
      <x:c r="AZ444" s="174"/>
      <x:c r="BA444" s="174"/>
      <x:c r="BB444" s="174"/>
      <x:c r="BC444" s="174"/>
      <x:c r="BD444" s="174"/>
      <x:c r="BE444" s="174"/>
      <x:c r="BF444" s="174"/>
      <x:c r="BG444" s="174"/>
      <x:c r="BH444" s="174"/>
      <x:c r="BI444" s="174"/>
      <x:c r="BJ444" s="174"/>
      <x:c r="BK444" s="174"/>
      <x:c r="BL444" s="174"/>
      <x:c r="BM444" s="174"/>
      <x:c r="BN444" s="174"/>
      <x:c r="BO444" s="174"/>
      <x:c r="BP444" s="174"/>
      <x:c r="BQ444" s="174"/>
      <x:c r="BR444" s="174"/>
      <x:c r="BS444" s="174"/>
      <x:c r="BT444" s="174"/>
      <x:c r="BU444" s="174"/>
      <x:c r="BV444" s="174"/>
      <x:c r="BW444" s="174"/>
      <x:c r="BX444" s="174"/>
      <x:c r="BY444" s="174"/>
      <x:c r="BZ444" s="174"/>
      <x:c r="CA444" s="174"/>
      <x:c r="CB444" s="174"/>
      <x:c r="CC444" s="174"/>
      <x:c r="CD444" s="174"/>
      <x:c r="CE444" s="174"/>
      <x:c r="CF444" s="174"/>
      <x:c r="CG444" s="174"/>
      <x:c r="CH444" s="174"/>
      <x:c r="CI444" s="179"/>
      <x:c r="CJ444" s="174" t="str">
        <x:v>Yes</x:v>
      </x:c>
      <x:c r="CK444" s="174" t="str">
        <x:v>Yes</x:v>
      </x:c>
      <x:c r="CL444" s="174" t="str">
        <x:v>Yes</x:v>
      </x:c>
      <x:c r="CM444" s="174" t="str">
        <x:v>Clear</x:v>
      </x:c>
      <x:c r="CN444" s="174" t="str">
        <x:v>Verified — clear</x:v>
      </x:c>
      <x:c r="CO444" s="177" t="n">
        <x:v>46272</x:v>
      </x:c>
      <x:c r="CP444" s="174" t="str">
        <x:v>https://pubmed.ncbi.nlm.nih.gov/39111976/</x:v>
      </x:c>
      <x:c r="CQ444" s="174"/>
      <x:c r="CR444" s="174"/>
      <x:c r="CS444" s="174"/>
      <x:c r="CT444" s="174"/>
      <x:c r="CU444" s="176"/>
      <x:c r="CV444" s="176"/>
      <x:c r="CW444" s="176"/>
      <x:c r="CX444" s="176"/>
      <x:c r="CY444" s="176"/>
      <x:c r="CZ444" s="176"/>
      <x:c r="DA444" s="176"/>
      <x:c r="DB444" s="175" t="str">
        <x:f>IF(L444="","",IF(AND(COUNT(CU444:DA444)=7,OR(CU444=0,CU444=1,CU444=2),OR(CV444=0,CV444=1,CV444=2),OR(CW444=0,CW444=1,CW444=2),OR(CX444=0,CX444=1,CX444=2),OR(CY444=0,CY444=1,CY444=2),OR(CZ444=0,CZ444=1,CZ444=2),OR(DA444=0,DA444=1,DA444=2)),SUM(CU444:DA444),""))</x:f>
      </x:c>
      <x:c r="DC444" s="180" t="str">
        <x:f>IF(DB444="","",ROUND(DB444/14*10,1))</x:f>
      </x:c>
      <x:c r="DD444" s="174" t="str">
        <x:v>Pending</x:v>
      </x:c>
      <x:c r="DE444" s="175" t="str">
        <x:f>IF(L444="","",IF(DC444="","Pending",IF(DD444="Yes","CONDITIONAL — safety override",IF(DC444&gt;=8,"HIGH",IF(DC444&gt;=5,"CONDITIONAL","LOW")))))</x:f>
        <x:v>Pending</x:v>
      </x:c>
      <x:c r="DF444" s="174" t="str">
        <x:v>Pending screening and full-text appraisal; no transferability judgment made at identification.</x:v>
      </x:c>
      <x:c r="DG444" s="174"/>
      <x:c r="DH444" s="174"/>
      <x:c r="DI444" s="174"/>
      <x:c r="DJ444" s="174"/>
      <x:c r="DK444" s="174"/>
      <x:c r="DL444" s="174"/>
      <x:c r="DM444" s="174"/>
      <x:c r="DN444" s="174"/>
      <x:c r="DO444" s="174"/>
      <x:c r="DP444" s="174"/>
      <x:c r="DQ444" s="174"/>
      <x:c r="DR444" s="174"/>
      <x:c r="DS444" s="174"/>
      <x:c r="DT444" s="174"/>
      <x:c r="DU444" s="174"/>
      <x:c r="DV444" s="174"/>
      <x:c r="DW444" s="174"/>
      <x:c r="DX444" s="174"/>
      <x:c r="DY444" s="174"/>
      <x:c r="DZ444" s="174" t="str">
        <x:v>Title/abstract information is insufficient for a substantive scientific, causal, transferability or institutional claim.</x:v>
      </x:c>
      <x:c r="EA444" s="174" t="str">
        <x:v>Pending</x:v>
      </x:c>
      <x:c r="EB444" s="175" t="str">
        <x:f>IF(L444="","",IF(EC444="READY","Yes","No / Pending"))</x:f>
        <x:v>No / Pending</x:v>
      </x:c>
      <x:c r="EC444" s="174" t="str">
        <x:f>IF(L444="","",IF(OR(ISNUMBER(SEARCH("Retracted Publication",Q444)),CM444="Retracted",CN444="Retracted",CM444="Expression of Concern",CN444="Expression of Concern",F444="Not used",CG444="Critical",CH444="High",CH444="Critical"),"BLOCKED — integrity or use restriction",IF(AND(CJ444="Yes",CK444="Yes",CL444="Yes"),IF(AND(CM444="Clear",CN444="Verified — clear"),IF(AND(AND(LEN(TRIM(CF444))&gt;0,LEFT(LOWER(TRIM(CF444)),7)&lt;&gt;"pending"),OR(CG444="High",CG444="Moderate"),OR(CH444="Low",CH444="Some concerns",CH444="Not applicable")),IF(AND(DD444="No",OR(DE444="HIGH",DE444="CONDITIONAL"),AND(LEN(TRIM(DF444))&gt;0,LEFT(LOWER(TRIM(DF444)),7)&lt;&gt;"pending")),IF(AND(AND(LEN(TRIM(DT444))&gt;0,LEFT(LOWER(TRIM(DT444)),7)&lt;&gt;"pending"),AND(LEN(TRIM(DU444))&gt;0,LEFT(LOWER(TRIM(DU444)),7)&lt;&gt;"pending"),OR(AND(LEN(TRIM(DV444))&gt;0,LEFT(LOWER(TRIM(DV444)),7)&lt;&gt;"pending"),AND(LEN(TRIM(DW444))&gt;0,LEFT(LOWER(TRIM(DW444)),7)&lt;&gt;"pending")),AND(LEN(TRIM(DX444))&gt;0,LEFT(LOWER(TRIM(DX444)),7)&lt;&gt;"pending")),IF(AND(F444="Claim-ready",OR(EA444="Strong",EA444="Moderate"),AND(LEN(TRIM(G444))&gt;0,LEFT(LOWER(TRIM(G444)),7)&lt;&gt;"pending"),G444&lt;&gt;"No substantive use decision is permitted from identification metadata alone.",AND(LEN(TRIM(DZ444))&gt;0,LEFT(LOWER(TRIM(DZ444)),7)&lt;&gt;"pending"),DZ444&lt;&gt;"Identification metadata alone does not permit any substantive scientific, causal, operational, or institutional claim.",AND(LEN(TRIM(EI444))&gt;0,LEFT(LOWER(TRIM(EI444)),7)&lt;&gt;"pending"),ISNUMBER(EH444),EH444&gt;0),"READY","PENDING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4" s="174" t="str">
        <x:v>Pending</x:v>
      </x:c>
      <x:c r="EE444" s="174"/>
      <x:c r="EF444" s="174" t="str">
        <x:v>Pending</x:v>
      </x:c>
      <x:c r="EG444" s="174" t="str">
        <x:v>Pending</x:v>
      </x:c>
      <x:c r="EH444" s="177"/>
      <x:c r="EI444" s="500"/>
      <x:c r="EJ444" s="174"/>
      <x:c r="EK444" s="174" t="str">
        <x:v>Pending</x:v>
      </x:c>
      <x:c r="EL444" s="177" t="n">
        <x:v>46272</x:v>
      </x:c>
      <x:c r="EM444" s="174" t="str">
        <x:v>Production PubMed record imported and reconciled to Zotero item 9GASX2HZ;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44" s="181" t="n">
        <x:f>IF(L444="","",(IF(N444&lt;&gt;"",1,0)+IF(O444&lt;&gt;"",1,0)+IF(AJ444&lt;&gt;"",1,0)+IF(AU444&lt;&gt;"",1,0)+IF(BE444&lt;&gt;"",1,0)+IF(CF444&lt;&gt;"",1,0)+IF(CJ444="Yes",1,0)+IF(CL444="Yes",1,0)+IF(DE444&lt;&gt;"Pending",1,0)+IF(F444&lt;&gt;"",1,0)+IF(DZ444&lt;&gt;"",1,0)+IF(EI444&lt;&gt;"",1,0))/12)</x:f>
        <x:v>0.5</x:v>
      </x:c>
    </x:row>
    <x:row r="445">
      <x:c r="A445" s="175" t="str">
        <x:v>EV-0442</x:v>
      </x:c>
      <x:c r="B445" s="174" t="str">
        <x:v>Integrity check</x:v>
      </x:c>
      <x:c r="C445" s="175" t="str">
        <x:f>IF(L445="","",IF(LEFT(EC445,7)="BLOCKED","🔴 Do not use for conclusion",IF(EB445="Yes","🟢 Claim-ready","🟡 Caution / context")))</x:f>
        <x:v>🟡 Caution / context</x:v>
      </x:c>
      <x:c r="D445" s="174" t="str">
        <x:f>IF(L445="","",EC445)</x:f>
        <x:v>PENDING — appropriate appraisal</x:v>
      </x:c>
      <x:c r="E445" s="174" t="str">
        <x:v>P3 — Medium</x:v>
      </x:c>
      <x:c r="F445" s="174" t="str">
        <x:v>Pending</x:v>
      </x:c>
      <x:c r="G445" s="174" t="str">
        <x:v>Title/abstract identify an explicit tactical/public-safety context and readiness domain; retain for full-text assessment.</x:v>
      </x:c>
      <x:c r="H445" s="174" t="str">
        <x:v>Obtain and review lawful full text; confirm human adjudication; then select a design-specific appraisal instrument.</x:v>
      </x:c>
      <x:c r="I445" s="174"/>
      <x:c r="J445" s="174" t="str">
        <x:v>A — Core</x:v>
      </x:c>
      <x:c r="K445" s="174" t="str">
        <x:v>IDENTIFIED</x:v>
      </x:c>
      <x:c r="L445" s="174" t="str">
        <x:v>What About Water? Implications for Body Composition Assessment in Military Personnel.</x:v>
      </x:c>
      <x:c r="M445" s="174"/>
      <x:c r="N445" s="174" t="str">
        <x:v>Sergi, Tina E; Roberts, Brandon M; Heileson, Jeffery L</x:v>
      </x:c>
      <x:c r="O445" s="176" t="n">
        <x:v>2024</x:v>
      </x:c>
      <x:c r="P445" s="174" t="str">
        <x:v>Journal of strength and conditioning research</x:v>
      </x:c>
      <x:c r="Q445" s="174" t="str">
        <x:v>Journal Article; Review</x:v>
      </x:c>
      <x:c r="R445" s="174" t="str">
        <x:v>Unclear</x:v>
      </x:c>
      <x:c r="S445" s="174" t="str">
        <x:v>Unknown</x:v>
      </x:c>
      <x:c r="T445" s="174" t="str">
        <x:v>eng</x:v>
      </x:c>
      <x:c r="U445" s="174" t="str">
        <x:v>https://pubmed.ncbi.nlm.nih.gov/39074192/</x:v>
      </x:c>
      <x:c r="V445" s="174" t="str">
        <x:v>10.1519/jsc.0000000000004840</x:v>
      </x:c>
      <x:c r="W445" s="175" t="str">
        <x:f>IF(V445="","",LOWER(SUBSTITUTE(SUBSTITUTE(SUBSTITUTE(SUBSTITUTE(TRIM(V445),"https://doi.org/",""),"http://doi.org/",""),"https://dx.doi.org/",""),"doi:","")))</x:f>
        <x:v>10.1519/jsc.0000000000004840</x:v>
      </x:c>
      <x:c r="X445" s="174" t="str">
        <x:v>39074192</x:v>
      </x:c>
      <x:c r="Y445" s="174" t="str"/>
      <x:c r="Z445" s="174"/>
      <x:c r="AA445" s="174" t="str">
        <x:v>PubMed/MEDLINE</x:v>
      </x:c>
      <x:c r="AB445" s="174" t="str">
        <x:v>PUBMED-A-v1.0-2026-08-28</x:v>
      </x:c>
      <x:c r="AC445" s="174" t="str">
        <x:v>SP-PUBMED-A-20260828</x:v>
      </x:c>
      <x:c r="AD445" s="177" t="n">
        <x:v>46262</x:v>
      </x:c>
      <x:c r="AE445" s="177" t="n">
        <x:v>46272</x:v>
      </x:c>
      <x:c r="AF445" s="174" t="str">
        <x:v>Y9T39Q3Q</x:v>
      </x:c>
      <x:c r="AG445" s="174"/>
      <x:c r="AH445" s="174" t="str">
        <x:v>Tactical Athlete → Operational Readiness Brazil</x:v>
      </x:c>
      <x:c r="AI445" s="174" t="str">
        <x:v>evidence-family:A</x:v>
      </x:c>
      <x:c r="AJ445" s="174"/>
      <x:c r="AK445" s="175" t="str">
        <x:f>IF(AJ445="","",IF(OR(LOWER(AJ445)="brazil",LOWER(AJ445)="brasil"),"Yes","No"))</x:f>
      </x:c>
      <x:c r="AL445" s="174"/>
      <x:c r="AM445" s="174"/>
      <x:c r="AN445" s="174"/>
      <x:c r="AO445" s="178"/>
      <x:c r="AP445" s="174"/>
      <x:c r="AQ445" s="174"/>
      <x:c r="AR445" s="174"/>
      <x:c r="AS445" s="174"/>
      <x:c r="AT445" s="174"/>
      <x:c r="AU445" s="174"/>
      <x:c r="AV445" s="174"/>
      <x:c r="AW445" s="174"/>
      <x:c r="AX445" s="174"/>
      <x:c r="AY445" s="174"/>
      <x:c r="AZ445" s="174"/>
      <x:c r="BA445" s="174"/>
      <x:c r="BB445" s="174"/>
      <x:c r="BC445" s="174"/>
      <x:c r="BD445" s="174"/>
      <x:c r="BE445" s="174"/>
      <x:c r="BF445" s="174"/>
      <x:c r="BG445" s="174"/>
      <x:c r="BH445" s="174"/>
      <x:c r="BI445" s="174"/>
      <x:c r="BJ445" s="174"/>
      <x:c r="BK445" s="174"/>
      <x:c r="BL445" s="174"/>
      <x:c r="BM445" s="174"/>
      <x:c r="BN445" s="174"/>
      <x:c r="BO445" s="174"/>
      <x:c r="BP445" s="174"/>
      <x:c r="BQ445" s="174"/>
      <x:c r="BR445" s="174"/>
      <x:c r="BS445" s="174"/>
      <x:c r="BT445" s="174"/>
      <x:c r="BU445" s="174"/>
      <x:c r="BV445" s="174"/>
      <x:c r="BW445" s="174"/>
      <x:c r="BX445" s="174"/>
      <x:c r="BY445" s="174"/>
      <x:c r="BZ445" s="174"/>
      <x:c r="CA445" s="174"/>
      <x:c r="CB445" s="174"/>
      <x:c r="CC445" s="174"/>
      <x:c r="CD445" s="174"/>
      <x:c r="CE445" s="174"/>
      <x:c r="CF445" s="174"/>
      <x:c r="CG445" s="174"/>
      <x:c r="CH445" s="174"/>
      <x:c r="CI445" s="179"/>
      <x:c r="CJ445" s="174" t="str">
        <x:v>Yes</x:v>
      </x:c>
      <x:c r="CK445" s="174" t="str">
        <x:v>Yes</x:v>
      </x:c>
      <x:c r="CL445" s="174" t="str">
        <x:v>Yes</x:v>
      </x:c>
      <x:c r="CM445" s="174" t="str">
        <x:v>Clear</x:v>
      </x:c>
      <x:c r="CN445" s="174" t="str">
        <x:v>Verified — clear</x:v>
      </x:c>
      <x:c r="CO445" s="177" t="n">
        <x:v>46272</x:v>
      </x:c>
      <x:c r="CP445" s="174" t="str">
        <x:v>https://pubmed.ncbi.nlm.nih.gov/39074192/</x:v>
      </x:c>
      <x:c r="CQ445" s="174"/>
      <x:c r="CR445" s="174"/>
      <x:c r="CS445" s="174"/>
      <x:c r="CT445" s="174"/>
      <x:c r="CU445" s="176"/>
      <x:c r="CV445" s="176"/>
      <x:c r="CW445" s="176"/>
      <x:c r="CX445" s="176"/>
      <x:c r="CY445" s="176"/>
      <x:c r="CZ445" s="176"/>
      <x:c r="DA445" s="176"/>
      <x:c r="DB445" s="175" t="str">
        <x:f>IF(L445="","",IF(AND(COUNT(CU445:DA445)=7,OR(CU445=0,CU445=1,CU445=2),OR(CV445=0,CV445=1,CV445=2),OR(CW445=0,CW445=1,CW445=2),OR(CX445=0,CX445=1,CX445=2),OR(CY445=0,CY445=1,CY445=2),OR(CZ445=0,CZ445=1,CZ445=2),OR(DA445=0,DA445=1,DA445=2)),SUM(CU445:DA445),""))</x:f>
      </x:c>
      <x:c r="DC445" s="180" t="str">
        <x:f>IF(DB445="","",ROUND(DB445/14*10,1))</x:f>
      </x:c>
      <x:c r="DD445" s="174" t="str">
        <x:v>Pending</x:v>
      </x:c>
      <x:c r="DE445" s="175" t="str">
        <x:f>IF(L445="","",IF(DC445="","Pending",IF(DD445="Yes","CONDITIONAL — safety override",IF(DC445&gt;=8,"HIGH",IF(DC445&gt;=5,"CONDITIONAL","LOW")))))</x:f>
        <x:v>Pending</x:v>
      </x:c>
      <x:c r="DF445" s="174" t="str">
        <x:v>Pending screening and full-text appraisal; no transferability judgment made at identification.</x:v>
      </x:c>
      <x:c r="DG445" s="174"/>
      <x:c r="DH445" s="174"/>
      <x:c r="DI445" s="174"/>
      <x:c r="DJ445" s="174"/>
      <x:c r="DK445" s="174"/>
      <x:c r="DL445" s="174"/>
      <x:c r="DM445" s="174"/>
      <x:c r="DN445" s="174"/>
      <x:c r="DO445" s="174"/>
      <x:c r="DP445" s="174"/>
      <x:c r="DQ445" s="174"/>
      <x:c r="DR445" s="174"/>
      <x:c r="DS445" s="174"/>
      <x:c r="DT445" s="174"/>
      <x:c r="DU445" s="174"/>
      <x:c r="DV445" s="174"/>
      <x:c r="DW445" s="174"/>
      <x:c r="DX445" s="174"/>
      <x:c r="DY445" s="174"/>
      <x:c r="DZ445" s="174" t="str">
        <x:v>Title/abstract screening alone does not establish effectiveness, causality, methodological quality, transferability to Brazilian public safety or an institutional recommendation.</x:v>
      </x:c>
      <x:c r="EA445" s="174" t="str">
        <x:v>Pending</x:v>
      </x:c>
      <x:c r="EB445" s="175" t="str">
        <x:f>IF(L445="","",IF(EC445="READY","Yes","No / Pending"))</x:f>
        <x:v>No / Pending</x:v>
      </x:c>
      <x:c r="EC445" s="174" t="str">
        <x:f>IF(L445="","",IF(OR(ISNUMBER(SEARCH("Retracted Publication",Q445)),CM445="Retracted",CN445="Retracted",CM445="Expression of Concern",CN445="Expression of Concern",F445="Not used",CG445="Critical",CH445="High",CH445="Critical"),"BLOCKED — integrity or use restriction",IF(AND(CJ445="Yes",CK445="Yes",CL445="Yes"),IF(AND(CM445="Clear",CN445="Verified — clear"),IF(AND(AND(LEN(TRIM(CF445))&gt;0,LEFT(LOWER(TRIM(CF445)),7)&lt;&gt;"pending"),OR(CG445="High",CG445="Moderate"),OR(CH445="Low",CH445="Some concerns",CH445="Not applicable")),IF(AND(DD445="No",OR(DE445="HIGH",DE445="CONDITIONAL"),AND(LEN(TRIM(DF445))&gt;0,LEFT(LOWER(TRIM(DF445)),7)&lt;&gt;"pending")),IF(AND(AND(LEN(TRIM(DT445))&gt;0,LEFT(LOWER(TRIM(DT445)),7)&lt;&gt;"pending"),AND(LEN(TRIM(DU445))&gt;0,LEFT(LOWER(TRIM(DU445)),7)&lt;&gt;"pending"),OR(AND(LEN(TRIM(DV445))&gt;0,LEFT(LOWER(TRIM(DV445)),7)&lt;&gt;"pending"),AND(LEN(TRIM(DW445))&gt;0,LEFT(LOWER(TRIM(DW445)),7)&lt;&gt;"pending")),AND(LEN(TRIM(DX445))&gt;0,LEFT(LOWER(TRIM(DX445)),7)&lt;&gt;"pending")),IF(AND(F445="Claim-ready",OR(EA445="Strong",EA445="Moderate"),AND(LEN(TRIM(G445))&gt;0,LEFT(LOWER(TRIM(G445)),7)&lt;&gt;"pending"),G445&lt;&gt;"No substantive use decision is permitted from identification metadata alone.",AND(LEN(TRIM(DZ445))&gt;0,LEFT(LOWER(TRIM(DZ445)),7)&lt;&gt;"pending"),DZ445&lt;&gt;"Identification metadata alone does not permit any substantive scientific, causal, operational, or institutional claim.",AND(LEN(TRIM(EI445))&gt;0,LEFT(LOWER(TRIM(EI445)),7)&lt;&gt;"pending"),ISNUMBER(EH445),EH445&gt;0),"READY","PENDING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5" s="174" t="str">
        <x:v>Pending</x:v>
      </x:c>
      <x:c r="EE445" s="174"/>
      <x:c r="EF445" s="174" t="str">
        <x:v>Pending</x:v>
      </x:c>
      <x:c r="EG445" s="174" t="str">
        <x:v>Pending</x:v>
      </x:c>
      <x:c r="EH445" s="177"/>
      <x:c r="EI445" s="500"/>
      <x:c r="EJ445" s="174"/>
      <x:c r="EK445" s="174" t="str">
        <x:v>Pending</x:v>
      </x:c>
      <x:c r="EL445" s="177" t="n">
        <x:v>46272</x:v>
      </x:c>
      <x:c r="EM445" s="174" t="str">
        <x:v>Production PubMed record imported and reconciled to Zotero item Y9T39Q3Q;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5" s="181" t="n">
        <x:f>IF(L445="","",(IF(N445&lt;&gt;"",1,0)+IF(O445&lt;&gt;"",1,0)+IF(AJ445&lt;&gt;"",1,0)+IF(AU445&lt;&gt;"",1,0)+IF(BE445&lt;&gt;"",1,0)+IF(CF445&lt;&gt;"",1,0)+IF(CJ445="Yes",1,0)+IF(CL445="Yes",1,0)+IF(DE445&lt;&gt;"Pending",1,0)+IF(F445&lt;&gt;"",1,0)+IF(DZ445&lt;&gt;"",1,0)+IF(EI445&lt;&gt;"",1,0))/12)</x:f>
        <x:v>0.5</x:v>
      </x:c>
    </x:row>
    <x:row r="446">
      <x:c r="A446" s="175" t="str">
        <x:v>EV-0443</x:v>
      </x:c>
      <x:c r="B446" s="174" t="str">
        <x:v>Integrity check</x:v>
      </x:c>
      <x:c r="C446" s="175" t="str">
        <x:f>IF(L446="","",IF(LEFT(EC446,7)="BLOCKED","🔴 Do not use for conclusion",IF(EB446="Yes","🟢 Claim-ready","🟡 Caution / context")))</x:f>
        <x:v>🟡 Caution / context</x:v>
      </x:c>
      <x:c r="D446" s="174" t="str">
        <x:f>IF(L446="","",EC446)</x:f>
        <x:v>PENDING — appropriate appraisal</x:v>
      </x:c>
      <x:c r="E446" s="174" t="str">
        <x:v>P3 — Medium</x:v>
      </x:c>
      <x:c r="F446" s="174" t="str">
        <x:v>Pending</x:v>
      </x:c>
      <x:c r="G446" s="174" t="str">
        <x:v>Title/abstract identify an explicit tactical/public-safety context and readiness domain; retain for full-text assessment.</x:v>
      </x:c>
      <x:c r="H446" s="174" t="str">
        <x:v>Obtain and review lawful full text; confirm human adjudication; then select a design-specific appraisal instrument.</x:v>
      </x:c>
      <x:c r="I446" s="174"/>
      <x:c r="J446" s="174" t="str">
        <x:v>A — Core</x:v>
      </x:c>
      <x:c r="K446" s="174" t="str">
        <x:v>IDENTIFIED</x:v>
      </x:c>
      <x:c r="L446" s="174" t="str">
        <x:v>Detraining's Effects on Cardiorespiratory Fitness and Maximal and Explosive Strength in Army Soldiers: Does Age Matter?</x:v>
      </x:c>
      <x:c r="M446" s="174"/>
      <x:c r="N446" s="174" t="str">
        <x:v>Arce-Alvarez, Alexis; Zaio, Angelo; Salazar-Ardiles, Camila; Alvarez, Cristian; Merino-Munoz, Pablo; Vasquez-Munoz, Manuel; Izquierdo, Mikel; Castro, Mauricio; Andrade, David C</x:v>
      </x:c>
      <x:c r="O446" s="176" t="n">
        <x:v>2024</x:v>
      </x:c>
      <x:c r="P446" s="174" t="str">
        <x:v>Sports (Basel, Switzerland)</x:v>
      </x:c>
      <x:c r="Q446" s="174" t="str">
        <x:v>Journal Article</x:v>
      </x:c>
      <x:c r="R446" s="174" t="str">
        <x:v>Unclear</x:v>
      </x:c>
      <x:c r="S446" s="174" t="str">
        <x:v>Unknown</x:v>
      </x:c>
      <x:c r="T446" s="174" t="str">
        <x:v>eng</x:v>
      </x:c>
      <x:c r="U446" s="174" t="str">
        <x:v>https://pubmed.ncbi.nlm.nih.gov/39058074/</x:v>
      </x:c>
      <x:c r="V446" s="174" t="str">
        <x:v>10.3390/sports12070183</x:v>
      </x:c>
      <x:c r="W446" s="175" t="str">
        <x:f>IF(V446="","",LOWER(SUBSTITUTE(SUBSTITUTE(SUBSTITUTE(SUBSTITUTE(TRIM(V446),"https://doi.org/",""),"http://doi.org/",""),"https://dx.doi.org/",""),"doi:","")))</x:f>
        <x:v>10.3390/sports12070183</x:v>
      </x:c>
      <x:c r="X446" s="174" t="str">
        <x:v>39058074</x:v>
      </x:c>
      <x:c r="Y446" s="174" t="str">
        <x:v>PMC11280788</x:v>
      </x:c>
      <x:c r="Z446" s="174"/>
      <x:c r="AA446" s="174" t="str">
        <x:v>PubMed/MEDLINE</x:v>
      </x:c>
      <x:c r="AB446" s="174" t="str">
        <x:v>PUBMED-A-v1.0-2026-08-28</x:v>
      </x:c>
      <x:c r="AC446" s="174" t="str">
        <x:v>SP-PUBMED-A-20260828</x:v>
      </x:c>
      <x:c r="AD446" s="177" t="n">
        <x:v>46262</x:v>
      </x:c>
      <x:c r="AE446" s="177" t="n">
        <x:v>46272</x:v>
      </x:c>
      <x:c r="AF446" s="174" t="str">
        <x:v>U2BGI7JC</x:v>
      </x:c>
      <x:c r="AG446" s="174"/>
      <x:c r="AH446" s="174" t="str">
        <x:v>Tactical Athlete → Operational Readiness Brazil</x:v>
      </x:c>
      <x:c r="AI446" s="174" t="str">
        <x:v>evidence-family:A</x:v>
      </x:c>
      <x:c r="AJ446" s="174"/>
      <x:c r="AK446" s="175" t="str">
        <x:f>IF(AJ446="","",IF(OR(LOWER(AJ446)="brazil",LOWER(AJ446)="brasil"),"Yes","No"))</x:f>
      </x:c>
      <x:c r="AL446" s="174"/>
      <x:c r="AM446" s="174"/>
      <x:c r="AN446" s="174"/>
      <x:c r="AO446" s="178"/>
      <x:c r="AP446" s="174"/>
      <x:c r="AQ446" s="174"/>
      <x:c r="AR446" s="174"/>
      <x:c r="AS446" s="174"/>
      <x:c r="AT446" s="174"/>
      <x:c r="AU446" s="174"/>
      <x:c r="AV446" s="174"/>
      <x:c r="AW446" s="174"/>
      <x:c r="AX446" s="174"/>
      <x:c r="AY446" s="174"/>
      <x:c r="AZ446" s="174"/>
      <x:c r="BA446" s="174"/>
      <x:c r="BB446" s="174"/>
      <x:c r="BC446" s="174"/>
      <x:c r="BD446" s="174"/>
      <x:c r="BE446" s="174"/>
      <x:c r="BF446" s="174"/>
      <x:c r="BG446" s="174"/>
      <x:c r="BH446" s="174"/>
      <x:c r="BI446" s="174"/>
      <x:c r="BJ446" s="174"/>
      <x:c r="BK446" s="174"/>
      <x:c r="BL446" s="174"/>
      <x:c r="BM446" s="174"/>
      <x:c r="BN446" s="174"/>
      <x:c r="BO446" s="174"/>
      <x:c r="BP446" s="174"/>
      <x:c r="BQ446" s="174"/>
      <x:c r="BR446" s="174"/>
      <x:c r="BS446" s="174"/>
      <x:c r="BT446" s="174"/>
      <x:c r="BU446" s="174"/>
      <x:c r="BV446" s="174"/>
      <x:c r="BW446" s="174"/>
      <x:c r="BX446" s="174"/>
      <x:c r="BY446" s="174"/>
      <x:c r="BZ446" s="174"/>
      <x:c r="CA446" s="174"/>
      <x:c r="CB446" s="174"/>
      <x:c r="CC446" s="174"/>
      <x:c r="CD446" s="174"/>
      <x:c r="CE446" s="174"/>
      <x:c r="CF446" s="174"/>
      <x:c r="CG446" s="174"/>
      <x:c r="CH446" s="174"/>
      <x:c r="CI446" s="179"/>
      <x:c r="CJ446" s="174" t="str">
        <x:v>Yes</x:v>
      </x:c>
      <x:c r="CK446" s="174" t="str">
        <x:v>Yes</x:v>
      </x:c>
      <x:c r="CL446" s="174" t="str">
        <x:v>Yes</x:v>
      </x:c>
      <x:c r="CM446" s="174" t="str">
        <x:v>Clear</x:v>
      </x:c>
      <x:c r="CN446" s="174" t="str">
        <x:v>Verified — clear</x:v>
      </x:c>
      <x:c r="CO446" s="177" t="n">
        <x:v>46272</x:v>
      </x:c>
      <x:c r="CP446" s="174" t="str">
        <x:v>https://pubmed.ncbi.nlm.nih.gov/39058074/</x:v>
      </x:c>
      <x:c r="CQ446" s="174"/>
      <x:c r="CR446" s="174"/>
      <x:c r="CS446" s="174"/>
      <x:c r="CT446" s="174"/>
      <x:c r="CU446" s="176"/>
      <x:c r="CV446" s="176"/>
      <x:c r="CW446" s="176"/>
      <x:c r="CX446" s="176"/>
      <x:c r="CY446" s="176"/>
      <x:c r="CZ446" s="176"/>
      <x:c r="DA446" s="176"/>
      <x:c r="DB446" s="175" t="str">
        <x:f>IF(L446="","",IF(AND(COUNT(CU446:DA446)=7,OR(CU446=0,CU446=1,CU446=2),OR(CV446=0,CV446=1,CV446=2),OR(CW446=0,CW446=1,CW446=2),OR(CX446=0,CX446=1,CX446=2),OR(CY446=0,CY446=1,CY446=2),OR(CZ446=0,CZ446=1,CZ446=2),OR(DA446=0,DA446=1,DA446=2)),SUM(CU446:DA446),""))</x:f>
      </x:c>
      <x:c r="DC446" s="180" t="str">
        <x:f>IF(DB446="","",ROUND(DB446/14*10,1))</x:f>
      </x:c>
      <x:c r="DD446" s="174" t="str">
        <x:v>Pending</x:v>
      </x:c>
      <x:c r="DE446" s="175" t="str">
        <x:f>IF(L446="","",IF(DC446="","Pending",IF(DD446="Yes","CONDITIONAL — safety override",IF(DC446&gt;=8,"HIGH",IF(DC446&gt;=5,"CONDITIONAL","LOW")))))</x:f>
        <x:v>Pending</x:v>
      </x:c>
      <x:c r="DF446" s="174" t="str">
        <x:v>Pending screening and full-text appraisal; no transferability judgment made at identification.</x:v>
      </x:c>
      <x:c r="DG446" s="174"/>
      <x:c r="DH446" s="174"/>
      <x:c r="DI446" s="174"/>
      <x:c r="DJ446" s="174"/>
      <x:c r="DK446" s="174"/>
      <x:c r="DL446" s="174"/>
      <x:c r="DM446" s="174"/>
      <x:c r="DN446" s="174"/>
      <x:c r="DO446" s="174"/>
      <x:c r="DP446" s="174"/>
      <x:c r="DQ446" s="174"/>
      <x:c r="DR446" s="174"/>
      <x:c r="DS446" s="174"/>
      <x:c r="DT446" s="174"/>
      <x:c r="DU446" s="174"/>
      <x:c r="DV446" s="174"/>
      <x:c r="DW446" s="174"/>
      <x:c r="DX446" s="174"/>
      <x:c r="DY446" s="174"/>
      <x:c r="DZ446" s="174" t="str">
        <x:v>Title/abstract screening alone does not establish effectiveness, causality, methodological quality, transferability to Brazilian public safety or an institutional recommendation.</x:v>
      </x:c>
      <x:c r="EA446" s="174" t="str">
        <x:v>Pending</x:v>
      </x:c>
      <x:c r="EB446" s="175" t="str">
        <x:f>IF(L446="","",IF(EC446="READY","Yes","No / Pending"))</x:f>
        <x:v>No / Pending</x:v>
      </x:c>
      <x:c r="EC446" s="174" t="str">
        <x:f>IF(L446="","",IF(OR(ISNUMBER(SEARCH("Retracted Publication",Q446)),CM446="Retracted",CN446="Retracted",CM446="Expression of Concern",CN446="Expression of Concern",F446="Not used",CG446="Critical",CH446="High",CH446="Critical"),"BLOCKED — integrity or use restriction",IF(AND(CJ446="Yes",CK446="Yes",CL446="Yes"),IF(AND(CM446="Clear",CN446="Verified — clear"),IF(AND(AND(LEN(TRIM(CF446))&gt;0,LEFT(LOWER(TRIM(CF446)),7)&lt;&gt;"pending"),OR(CG446="High",CG446="Moderate"),OR(CH446="Low",CH446="Some concerns",CH446="Not applicable")),IF(AND(DD446="No",OR(DE446="HIGH",DE446="CONDITIONAL"),AND(LEN(TRIM(DF446))&gt;0,LEFT(LOWER(TRIM(DF446)),7)&lt;&gt;"pending")),IF(AND(AND(LEN(TRIM(DT446))&gt;0,LEFT(LOWER(TRIM(DT446)),7)&lt;&gt;"pending"),AND(LEN(TRIM(DU446))&gt;0,LEFT(LOWER(TRIM(DU446)),7)&lt;&gt;"pending"),OR(AND(LEN(TRIM(DV446))&gt;0,LEFT(LOWER(TRIM(DV446)),7)&lt;&gt;"pending"),AND(LEN(TRIM(DW446))&gt;0,LEFT(LOWER(TRIM(DW446)),7)&lt;&gt;"pending")),AND(LEN(TRIM(DX446))&gt;0,LEFT(LOWER(TRIM(DX446)),7)&lt;&gt;"pending")),IF(AND(F446="Claim-ready",OR(EA446="Strong",EA446="Moderate"),AND(LEN(TRIM(G446))&gt;0,LEFT(LOWER(TRIM(G446)),7)&lt;&gt;"pending"),G446&lt;&gt;"No substantive use decision is permitted from identification metadata alone.",AND(LEN(TRIM(DZ446))&gt;0,LEFT(LOWER(TRIM(DZ446)),7)&lt;&gt;"pending"),DZ446&lt;&gt;"Identification metadata alone does not permit any substantive scientific, causal, operational, or institutional claim.",AND(LEN(TRIM(EI446))&gt;0,LEFT(LOWER(TRIM(EI446)),7)&lt;&gt;"pending"),ISNUMBER(EH446),EH446&gt;0),"READY","PENDING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6" s="174" t="str">
        <x:v>Pending</x:v>
      </x:c>
      <x:c r="EE446" s="174"/>
      <x:c r="EF446" s="174" t="str">
        <x:v>Pending</x:v>
      </x:c>
      <x:c r="EG446" s="174" t="str">
        <x:v>Pending</x:v>
      </x:c>
      <x:c r="EH446" s="177"/>
      <x:c r="EI446" s="500"/>
      <x:c r="EJ446" s="174"/>
      <x:c r="EK446" s="174" t="str">
        <x:v>Pending</x:v>
      </x:c>
      <x:c r="EL446" s="177" t="n">
        <x:v>46272</x:v>
      </x:c>
      <x:c r="EM446" s="174" t="str">
        <x:v>Production PubMed record imported and reconciled to Zotero item U2BGI7JC;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6" s="181" t="n">
        <x:f>IF(L446="","",(IF(N446&lt;&gt;"",1,0)+IF(O446&lt;&gt;"",1,0)+IF(AJ446&lt;&gt;"",1,0)+IF(AU446&lt;&gt;"",1,0)+IF(BE446&lt;&gt;"",1,0)+IF(CF446&lt;&gt;"",1,0)+IF(CJ446="Yes",1,0)+IF(CL446="Yes",1,0)+IF(DE446&lt;&gt;"Pending",1,0)+IF(F446&lt;&gt;"",1,0)+IF(DZ446&lt;&gt;"",1,0)+IF(EI446&lt;&gt;"",1,0))/12)</x:f>
        <x:v>0.5</x:v>
      </x:c>
    </x:row>
    <x:row r="447">
      <x:c r="A447" s="175" t="str">
        <x:v>EV-0444</x:v>
      </x:c>
      <x:c r="B447" s="174" t="str">
        <x:v>Integrity check</x:v>
      </x:c>
      <x:c r="C447" s="175" t="str">
        <x:f>IF(L447="","",IF(LEFT(EC447,7)="BLOCKED","🔴 Do not use for conclusion",IF(EB447="Yes","🟢 Claim-ready","🟡 Caution / context")))</x:f>
        <x:v>🟡 Caution / context</x:v>
      </x:c>
      <x:c r="D447" s="174" t="str">
        <x:f>IF(L447="","",EC447)</x:f>
        <x:v>PENDING — appropriate appraisal</x:v>
      </x:c>
      <x:c r="E447" s="174" t="str">
        <x:v>P3 — Medium</x:v>
      </x:c>
      <x:c r="F447" s="174" t="str">
        <x:v>Pending</x:v>
      </x:c>
      <x:c r="G447" s="174" t="str">
        <x:v>Title/abstract identify an explicit operational APHT/medical-readiness topic; retain for full-text assessment.</x:v>
      </x:c>
      <x:c r="H447" s="174" t="str">
        <x:v>Obtain and review lawful full text; confirm human adjudication; then select a design-specific appraisal instrument.</x:v>
      </x:c>
      <x:c r="I447" s="174"/>
      <x:c r="J447" s="174" t="str">
        <x:v>B — APHT / Medical Readiness</x:v>
      </x:c>
      <x:c r="K447" s="174" t="str">
        <x:v>IDENTIFIED</x:v>
      </x:c>
      <x:c r="L447" s="174" t="str">
        <x:v>Surface Modification of Polyethylene Terephthalate Track-Etched Membranes by 2,2,3,3,4,4,5,5,6,6,7,7-Dodecafluoroheptyl Acrylate for Application in Water Desalination by Direct Contact Membrane Distillation.</x:v>
      </x:c>
      <x:c r="M447" s="174"/>
      <x:c r="N447" s="174" t="str">
        <x:v>Shakayeva, Aigerim Kh; Yeszhanov, Arman B; Borissenko, Alexander N; Kassymzhanov, Murat T; Zhumazhanova, Ainash T; Khlebnikov, Nikolai A; Nurkassimov, A K; Zdorovets, Maxim V; Guven, Olgun; Korolkov, Ilya V</x:v>
      </x:c>
      <x:c r="O447" s="176" t="n">
        <x:v>2024</x:v>
      </x:c>
      <x:c r="P447" s="174" t="str">
        <x:v>Membranes</x:v>
      </x:c>
      <x:c r="Q447" s="174" t="str">
        <x:v>Journal Article</x:v>
      </x:c>
      <x:c r="R447" s="174" t="str">
        <x:v>Unclear</x:v>
      </x:c>
      <x:c r="S447" s="174" t="str">
        <x:v>Unknown</x:v>
      </x:c>
      <x:c r="T447" s="174" t="str">
        <x:v>eng</x:v>
      </x:c>
      <x:c r="U447" s="174" t="str">
        <x:v>https://pubmed.ncbi.nlm.nih.gov/39057653/</x:v>
      </x:c>
      <x:c r="V447" s="174" t="str">
        <x:v>10.3390/membranes14070145</x:v>
      </x:c>
      <x:c r="W447" s="175" t="str">
        <x:f>IF(V447="","",LOWER(SUBSTITUTE(SUBSTITUTE(SUBSTITUTE(SUBSTITUTE(TRIM(V447),"https://doi.org/",""),"http://doi.org/",""),"https://dx.doi.org/",""),"doi:","")))</x:f>
        <x:v>10.3390/membranes14070145</x:v>
      </x:c>
      <x:c r="X447" s="174" t="str">
        <x:v>39057653</x:v>
      </x:c>
      <x:c r="Y447" s="174" t="str">
        <x:v>PMC11278615</x:v>
      </x:c>
      <x:c r="Z447" s="174"/>
      <x:c r="AA447" s="174" t="str">
        <x:v>PubMed/MEDLINE</x:v>
      </x:c>
      <x:c r="AB447" s="174" t="str">
        <x:v>PUBMED-B-v1.0-2026-08-28</x:v>
      </x:c>
      <x:c r="AC447" s="174" t="str">
        <x:v>SP-PUBMED-B-20260828</x:v>
      </x:c>
      <x:c r="AD447" s="177" t="n">
        <x:v>46262</x:v>
      </x:c>
      <x:c r="AE447" s="177" t="n">
        <x:v>46272</x:v>
      </x:c>
      <x:c r="AF447" s="174" t="str">
        <x:v>W5EINM2U</x:v>
      </x:c>
      <x:c r="AG447" s="174"/>
      <x:c r="AH447" s="174" t="str">
        <x:v>Tactical Athlete → Operational Readiness Brazil</x:v>
      </x:c>
      <x:c r="AI447" s="174" t="str">
        <x:v>evidence-family:B</x:v>
      </x:c>
      <x:c r="AJ447" s="174"/>
      <x:c r="AK447" s="175" t="str">
        <x:f>IF(AJ447="","",IF(OR(LOWER(AJ447)="brazil",LOWER(AJ447)="brasil"),"Yes","No"))</x:f>
      </x:c>
      <x:c r="AL447" s="174"/>
      <x:c r="AM447" s="174"/>
      <x:c r="AN447" s="174"/>
      <x:c r="AO447" s="178"/>
      <x:c r="AP447" s="174"/>
      <x:c r="AQ447" s="174"/>
      <x:c r="AR447" s="174"/>
      <x:c r="AS447" s="174"/>
      <x:c r="AT447" s="174"/>
      <x:c r="AU447" s="174"/>
      <x:c r="AV447" s="174"/>
      <x:c r="AW447" s="174"/>
      <x:c r="AX447" s="174"/>
      <x:c r="AY447" s="174"/>
      <x:c r="AZ447" s="174"/>
      <x:c r="BA447" s="174"/>
      <x:c r="BB447" s="174"/>
      <x:c r="BC447" s="174"/>
      <x:c r="BD447" s="174"/>
      <x:c r="BE447" s="174"/>
      <x:c r="BF447" s="174"/>
      <x:c r="BG447" s="174"/>
      <x:c r="BH447" s="174"/>
      <x:c r="BI447" s="174"/>
      <x:c r="BJ447" s="174"/>
      <x:c r="BK447" s="174"/>
      <x:c r="BL447" s="174"/>
      <x:c r="BM447" s="174"/>
      <x:c r="BN447" s="174"/>
      <x:c r="BO447" s="174"/>
      <x:c r="BP447" s="174"/>
      <x:c r="BQ447" s="174"/>
      <x:c r="BR447" s="174"/>
      <x:c r="BS447" s="174"/>
      <x:c r="BT447" s="174"/>
      <x:c r="BU447" s="174"/>
      <x:c r="BV447" s="174"/>
      <x:c r="BW447" s="174"/>
      <x:c r="BX447" s="174"/>
      <x:c r="BY447" s="174"/>
      <x:c r="BZ447" s="174"/>
      <x:c r="CA447" s="174"/>
      <x:c r="CB447" s="174"/>
      <x:c r="CC447" s="174"/>
      <x:c r="CD447" s="174"/>
      <x:c r="CE447" s="174"/>
      <x:c r="CF447" s="174"/>
      <x:c r="CG447" s="174"/>
      <x:c r="CH447" s="174"/>
      <x:c r="CI447" s="179"/>
      <x:c r="CJ447" s="174" t="str">
        <x:v>Yes</x:v>
      </x:c>
      <x:c r="CK447" s="174" t="str">
        <x:v>Yes</x:v>
      </x:c>
      <x:c r="CL447" s="174" t="str">
        <x:v>Yes</x:v>
      </x:c>
      <x:c r="CM447" s="174" t="str">
        <x:v>Clear</x:v>
      </x:c>
      <x:c r="CN447" s="174" t="str">
        <x:v>Verified — clear</x:v>
      </x:c>
      <x:c r="CO447" s="177" t="n">
        <x:v>46272</x:v>
      </x:c>
      <x:c r="CP447" s="174" t="str">
        <x:v>https://pubmed.ncbi.nlm.nih.gov/39057653/</x:v>
      </x:c>
      <x:c r="CQ447" s="174"/>
      <x:c r="CR447" s="174"/>
      <x:c r="CS447" s="174"/>
      <x:c r="CT447" s="174"/>
      <x:c r="CU447" s="176"/>
      <x:c r="CV447" s="176"/>
      <x:c r="CW447" s="176"/>
      <x:c r="CX447" s="176"/>
      <x:c r="CY447" s="176"/>
      <x:c r="CZ447" s="176"/>
      <x:c r="DA447" s="176"/>
      <x:c r="DB447" s="175" t="str">
        <x:f>IF(L447="","",IF(AND(COUNT(CU447:DA447)=7,OR(CU447=0,CU447=1,CU447=2),OR(CV447=0,CV447=1,CV447=2),OR(CW447=0,CW447=1,CW447=2),OR(CX447=0,CX447=1,CX447=2),OR(CY447=0,CY447=1,CY447=2),OR(CZ447=0,CZ447=1,CZ447=2),OR(DA447=0,DA447=1,DA447=2)),SUM(CU447:DA447),""))</x:f>
      </x:c>
      <x:c r="DC447" s="180" t="str">
        <x:f>IF(DB447="","",ROUND(DB447/14*10,1))</x:f>
      </x:c>
      <x:c r="DD447" s="174" t="str">
        <x:v>Pending</x:v>
      </x:c>
      <x:c r="DE447" s="175" t="str">
        <x:f>IF(L447="","",IF(DC447="","Pending",IF(DD447="Yes","CONDITIONAL — safety override",IF(DC447&gt;=8,"HIGH",IF(DC447&gt;=5,"CONDITIONAL","LOW")))))</x:f>
        <x:v>Pending</x:v>
      </x:c>
      <x:c r="DF447" s="174" t="str">
        <x:v>Pending screening and full-text appraisal; no transferability judgment made at identification.</x:v>
      </x:c>
      <x:c r="DG447" s="174"/>
      <x:c r="DH447" s="174"/>
      <x:c r="DI447" s="174"/>
      <x:c r="DJ447" s="174"/>
      <x:c r="DK447" s="174"/>
      <x:c r="DL447" s="174"/>
      <x:c r="DM447" s="174"/>
      <x:c r="DN447" s="174"/>
      <x:c r="DO447" s="174"/>
      <x:c r="DP447" s="174"/>
      <x:c r="DQ447" s="174"/>
      <x:c r="DR447" s="174"/>
      <x:c r="DS447" s="174"/>
      <x:c r="DT447" s="174"/>
      <x:c r="DU447" s="174"/>
      <x:c r="DV447" s="174"/>
      <x:c r="DW447" s="174"/>
      <x:c r="DX447" s="174"/>
      <x:c r="DY447" s="174"/>
      <x:c r="DZ447" s="174" t="str">
        <x:v>Title/abstract screening alone does not establish effectiveness, causality, methodological quality, transferability to Brazilian public safety or an institutional recommendation.</x:v>
      </x:c>
      <x:c r="EA447" s="174" t="str">
        <x:v>Pending</x:v>
      </x:c>
      <x:c r="EB447" s="175" t="str">
        <x:f>IF(L447="","",IF(EC447="READY","Yes","No / Pending"))</x:f>
        <x:v>No / Pending</x:v>
      </x:c>
      <x:c r="EC447" s="174" t="str">
        <x:f>IF(L447="","",IF(OR(ISNUMBER(SEARCH("Retracted Publication",Q447)),CM447="Retracted",CN447="Retracted",CM447="Expression of Concern",CN447="Expression of Concern",F447="Not used",CG447="Critical",CH447="High",CH447="Critical"),"BLOCKED — integrity or use restriction",IF(AND(CJ447="Yes",CK447="Yes",CL447="Yes"),IF(AND(CM447="Clear",CN447="Verified — clear"),IF(AND(AND(LEN(TRIM(CF447))&gt;0,LEFT(LOWER(TRIM(CF447)),7)&lt;&gt;"pending"),OR(CG447="High",CG447="Moderate"),OR(CH447="Low",CH447="Some concerns",CH447="Not applicable")),IF(AND(DD447="No",OR(DE447="HIGH",DE447="CONDITIONAL"),AND(LEN(TRIM(DF447))&gt;0,LEFT(LOWER(TRIM(DF447)),7)&lt;&gt;"pending")),IF(AND(AND(LEN(TRIM(DT447))&gt;0,LEFT(LOWER(TRIM(DT447)),7)&lt;&gt;"pending"),AND(LEN(TRIM(DU447))&gt;0,LEFT(LOWER(TRIM(DU447)),7)&lt;&gt;"pending"),OR(AND(LEN(TRIM(DV447))&gt;0,LEFT(LOWER(TRIM(DV447)),7)&lt;&gt;"pending"),AND(LEN(TRIM(DW447))&gt;0,LEFT(LOWER(TRIM(DW447)),7)&lt;&gt;"pending")),AND(LEN(TRIM(DX447))&gt;0,LEFT(LOWER(TRIM(DX447)),7)&lt;&gt;"pending")),IF(AND(F447="Claim-ready",OR(EA447="Strong",EA447="Moderate"),AND(LEN(TRIM(G447))&gt;0,LEFT(LOWER(TRIM(G447)),7)&lt;&gt;"pending"),G447&lt;&gt;"No substantive use decision is permitted from identification metadata alone.",AND(LEN(TRIM(DZ447))&gt;0,LEFT(LOWER(TRIM(DZ447)),7)&lt;&gt;"pending"),DZ447&lt;&gt;"Identification metadata alone does not permit any substantive scientific, causal, operational, or institutional claim.",AND(LEN(TRIM(EI447))&gt;0,LEFT(LOWER(TRIM(EI447)),7)&lt;&gt;"pending"),ISNUMBER(EH447),EH447&gt;0),"READY","PENDING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7" s="174" t="str">
        <x:v>Pending</x:v>
      </x:c>
      <x:c r="EE447" s="174"/>
      <x:c r="EF447" s="174" t="str">
        <x:v>Pending</x:v>
      </x:c>
      <x:c r="EG447" s="174" t="str">
        <x:v>Pending</x:v>
      </x:c>
      <x:c r="EH447" s="177"/>
      <x:c r="EI447" s="500"/>
      <x:c r="EJ447" s="174"/>
      <x:c r="EK447" s="174" t="str">
        <x:v>Pending</x:v>
      </x:c>
      <x:c r="EL447" s="177" t="n">
        <x:v>46272</x:v>
      </x:c>
      <x:c r="EM447" s="174" t="str">
        <x:v>Production PubMed record imported and reconciled to Zotero item W5EINM2U;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7" s="181" t="n">
        <x:f>IF(L447="","",(IF(N447&lt;&gt;"",1,0)+IF(O447&lt;&gt;"",1,0)+IF(AJ447&lt;&gt;"",1,0)+IF(AU447&lt;&gt;"",1,0)+IF(BE447&lt;&gt;"",1,0)+IF(CF447&lt;&gt;"",1,0)+IF(CJ447="Yes",1,0)+IF(CL447="Yes",1,0)+IF(DE447&lt;&gt;"Pending",1,0)+IF(F447&lt;&gt;"",1,0)+IF(DZ447&lt;&gt;"",1,0)+IF(EI447&lt;&gt;"",1,0))/12)</x:f>
        <x:v>0.5</x:v>
      </x:c>
    </x:row>
    <x:row r="448">
      <x:c r="A448" s="175" t="str">
        <x:v>EV-0445</x:v>
      </x:c>
      <x:c r="B448" s="174" t="str">
        <x:v>Integrity check</x:v>
      </x:c>
      <x:c r="C448" s="175" t="str">
        <x:f>IF(L448="","",IF(LEFT(EC448,7)="BLOCKED","🔴 Do not use for conclusion",IF(EB448="Yes","🟢 Claim-ready","🟡 Caution / context")))</x:f>
        <x:v>🟡 Caution / context</x:v>
      </x:c>
      <x:c r="D448" s="174" t="str">
        <x:f>IF(L448="","",EC448)</x:f>
        <x:v>PENDING — appropriate appraisal</x:v>
      </x:c>
      <x:c r="E448" s="174" t="str">
        <x:v>P3 — Medium</x:v>
      </x:c>
      <x:c r="F448" s="174" t="str">
        <x:v>Pending</x:v>
      </x:c>
      <x:c r="G448" s="174" t="str">
        <x:v>A potentially relevant concept is present, but direct applicability is ambiguous at title/abstract level.</x:v>
      </x:c>
      <x:c r="H448" s="174" t="str">
        <x:v>Human title/abstract adjudication; retrieve full text if relevance remains plausible.</x:v>
      </x:c>
      <x:c r="I448" s="174"/>
      <x:c r="J448" s="174" t="str">
        <x:v>B — APHT / Medical Readiness</x:v>
      </x:c>
      <x:c r="K448" s="174" t="str">
        <x:v>IDENTIFIED</x:v>
      </x:c>
      <x:c r="L448" s="174" t="str">
        <x:v>Cold-Induced Vasodilation, Rewarming, and Dexterity Impairment Following Second-Degree Frostbite.</x:v>
      </x:c>
      <x:c r="M448" s="174"/>
      <x:c r="N448" s="174" t="str">
        <x:v>Weller, Rebecca S; Duong, Tony; McClintock, Rebecca J; LaGoy, Alice; Peterson, Matthew; Jones, Douglas M</x:v>
      </x:c>
      <x:c r="O448" s="176" t="n">
        <x:v>2024</x:v>
      </x:c>
      <x:c r="P448" s="174" t="str">
        <x:v>Wilderness &amp; environmental medicine</x:v>
      </x:c>
      <x:c r="Q448" s="174" t="str">
        <x:v>Case Reports; Journal Article; Research Support, U.S. Gov't, Non-P.H.S.</x:v>
      </x:c>
      <x:c r="R448" s="174" t="str">
        <x:v>Unclear</x:v>
      </x:c>
      <x:c r="S448" s="174" t="str">
        <x:v>Unknown</x:v>
      </x:c>
      <x:c r="T448" s="174" t="str">
        <x:v>eng</x:v>
      </x:c>
      <x:c r="U448" s="174" t="str">
        <x:v>https://pubmed.ncbi.nlm.nih.gov/39043122/</x:v>
      </x:c>
      <x:c r="V448" s="174" t="str">
        <x:v>10.1177/10806032241262986</x:v>
      </x:c>
      <x:c r="W448" s="175" t="str">
        <x:f>IF(V448="","",LOWER(SUBSTITUTE(SUBSTITUTE(SUBSTITUTE(SUBSTITUTE(TRIM(V448),"https://doi.org/",""),"http://doi.org/",""),"https://dx.doi.org/",""),"doi:","")))</x:f>
        <x:v>10.1177/10806032241262986</x:v>
      </x:c>
      <x:c r="X448" s="174" t="str">
        <x:v>39043122</x:v>
      </x:c>
      <x:c r="Y448" s="174" t="str"/>
      <x:c r="Z448" s="174"/>
      <x:c r="AA448" s="174" t="str">
        <x:v>PubMed/MEDLINE</x:v>
      </x:c>
      <x:c r="AB448" s="174" t="str">
        <x:v>PUBMED-B-v1.0-2026-08-28</x:v>
      </x:c>
      <x:c r="AC448" s="174" t="str">
        <x:v>SP-PUBMED-B-20260828</x:v>
      </x:c>
      <x:c r="AD448" s="177" t="n">
        <x:v>46262</x:v>
      </x:c>
      <x:c r="AE448" s="177" t="n">
        <x:v>46272</x:v>
      </x:c>
      <x:c r="AF448" s="174" t="str">
        <x:v>HTGDYEII</x:v>
      </x:c>
      <x:c r="AG448" s="174"/>
      <x:c r="AH448" s="174" t="str">
        <x:v>Tactical Athlete → Operational Readiness Brazil</x:v>
      </x:c>
      <x:c r="AI448" s="174" t="str">
        <x:v>evidence-family:B</x:v>
      </x:c>
      <x:c r="AJ448" s="174"/>
      <x:c r="AK448" s="175" t="str">
        <x:f>IF(AJ448="","",IF(OR(LOWER(AJ448)="brazil",LOWER(AJ448)="brasil"),"Yes","No"))</x:f>
      </x:c>
      <x:c r="AL448" s="174"/>
      <x:c r="AM448" s="174"/>
      <x:c r="AN448" s="174"/>
      <x:c r="AO448" s="178"/>
      <x:c r="AP448" s="174"/>
      <x:c r="AQ448" s="174"/>
      <x:c r="AR448" s="174"/>
      <x:c r="AS448" s="174"/>
      <x:c r="AT448" s="174"/>
      <x:c r="AU448" s="174"/>
      <x:c r="AV448" s="174"/>
      <x:c r="AW448" s="174"/>
      <x:c r="AX448" s="174"/>
      <x:c r="AY448" s="174"/>
      <x:c r="AZ448" s="174"/>
      <x:c r="BA448" s="174"/>
      <x:c r="BB448" s="174"/>
      <x:c r="BC448" s="174"/>
      <x:c r="BD448" s="174"/>
      <x:c r="BE448" s="174"/>
      <x:c r="BF448" s="174"/>
      <x:c r="BG448" s="174"/>
      <x:c r="BH448" s="174"/>
      <x:c r="BI448" s="174"/>
      <x:c r="BJ448" s="174"/>
      <x:c r="BK448" s="174"/>
      <x:c r="BL448" s="174"/>
      <x:c r="BM448" s="174"/>
      <x:c r="BN448" s="174"/>
      <x:c r="BO448" s="174"/>
      <x:c r="BP448" s="174"/>
      <x:c r="BQ448" s="174"/>
      <x:c r="BR448" s="174"/>
      <x:c r="BS448" s="174"/>
      <x:c r="BT448" s="174"/>
      <x:c r="BU448" s="174"/>
      <x:c r="BV448" s="174"/>
      <x:c r="BW448" s="174"/>
      <x:c r="BX448" s="174"/>
      <x:c r="BY448" s="174"/>
      <x:c r="BZ448" s="174"/>
      <x:c r="CA448" s="174"/>
      <x:c r="CB448" s="174"/>
      <x:c r="CC448" s="174"/>
      <x:c r="CD448" s="174"/>
      <x:c r="CE448" s="174"/>
      <x:c r="CF448" s="174"/>
      <x:c r="CG448" s="174"/>
      <x:c r="CH448" s="174"/>
      <x:c r="CI448" s="179"/>
      <x:c r="CJ448" s="174" t="str">
        <x:v>Yes</x:v>
      </x:c>
      <x:c r="CK448" s="174" t="str">
        <x:v>Yes</x:v>
      </x:c>
      <x:c r="CL448" s="174" t="str">
        <x:v>Yes</x:v>
      </x:c>
      <x:c r="CM448" s="174" t="str">
        <x:v>Clear</x:v>
      </x:c>
      <x:c r="CN448" s="174" t="str">
        <x:v>Verified — clear</x:v>
      </x:c>
      <x:c r="CO448" s="177" t="n">
        <x:v>46272</x:v>
      </x:c>
      <x:c r="CP448" s="174" t="str">
        <x:v>https://pubmed.ncbi.nlm.nih.gov/39043122/</x:v>
      </x:c>
      <x:c r="CQ448" s="174"/>
      <x:c r="CR448" s="174"/>
      <x:c r="CS448" s="174"/>
      <x:c r="CT448" s="174"/>
      <x:c r="CU448" s="176"/>
      <x:c r="CV448" s="176"/>
      <x:c r="CW448" s="176"/>
      <x:c r="CX448" s="176"/>
      <x:c r="CY448" s="176"/>
      <x:c r="CZ448" s="176"/>
      <x:c r="DA448" s="176"/>
      <x:c r="DB448" s="175" t="str">
        <x:f>IF(L448="","",IF(AND(COUNT(CU448:DA448)=7,OR(CU448=0,CU448=1,CU448=2),OR(CV448=0,CV448=1,CV448=2),OR(CW448=0,CW448=1,CW448=2),OR(CX448=0,CX448=1,CX448=2),OR(CY448=0,CY448=1,CY448=2),OR(CZ448=0,CZ448=1,CZ448=2),OR(DA448=0,DA448=1,DA448=2)),SUM(CU448:DA448),""))</x:f>
      </x:c>
      <x:c r="DC448" s="180" t="str">
        <x:f>IF(DB448="","",ROUND(DB448/14*10,1))</x:f>
      </x:c>
      <x:c r="DD448" s="174" t="str">
        <x:v>Pending</x:v>
      </x:c>
      <x:c r="DE448" s="175" t="str">
        <x:f>IF(L448="","",IF(DC448="","Pending",IF(DD448="Yes","CONDITIONAL — safety override",IF(DC448&gt;=8,"HIGH",IF(DC448&gt;=5,"CONDITIONAL","LOW")))))</x:f>
        <x:v>Pending</x:v>
      </x:c>
      <x:c r="DF448" s="174" t="str">
        <x:v>Pending screening and full-text appraisal; no transferability judgment made at identification.</x:v>
      </x:c>
      <x:c r="DG448" s="174"/>
      <x:c r="DH448" s="174"/>
      <x:c r="DI448" s="174"/>
      <x:c r="DJ448" s="174"/>
      <x:c r="DK448" s="174"/>
      <x:c r="DL448" s="174"/>
      <x:c r="DM448" s="174"/>
      <x:c r="DN448" s="174"/>
      <x:c r="DO448" s="174"/>
      <x:c r="DP448" s="174"/>
      <x:c r="DQ448" s="174"/>
      <x:c r="DR448" s="174"/>
      <x:c r="DS448" s="174"/>
      <x:c r="DT448" s="174"/>
      <x:c r="DU448" s="174"/>
      <x:c r="DV448" s="174"/>
      <x:c r="DW448" s="174"/>
      <x:c r="DX448" s="174"/>
      <x:c r="DY448" s="174"/>
      <x:c r="DZ448" s="174" t="str">
        <x:v>Title/abstract information is insufficient for a substantive scientific, causal, transferability or institutional claim.</x:v>
      </x:c>
      <x:c r="EA448" s="174" t="str">
        <x:v>Pending</x:v>
      </x:c>
      <x:c r="EB448" s="175" t="str">
        <x:f>IF(L448="","",IF(EC448="READY","Yes","No / Pending"))</x:f>
        <x:v>No / Pending</x:v>
      </x:c>
      <x:c r="EC448" s="174" t="str">
        <x:f>IF(L448="","",IF(OR(ISNUMBER(SEARCH("Retracted Publication",Q448)),CM448="Retracted",CN448="Retracted",CM448="Expression of Concern",CN448="Expression of Concern",F448="Not used",CG448="Critical",CH448="High",CH448="Critical"),"BLOCKED — integrity or use restriction",IF(AND(CJ448="Yes",CK448="Yes",CL448="Yes"),IF(AND(CM448="Clear",CN448="Verified — clear"),IF(AND(AND(LEN(TRIM(CF448))&gt;0,LEFT(LOWER(TRIM(CF448)),7)&lt;&gt;"pending"),OR(CG448="High",CG448="Moderate"),OR(CH448="Low",CH448="Some concerns",CH448="Not applicable")),IF(AND(DD448="No",OR(DE448="HIGH",DE448="CONDITIONAL"),AND(LEN(TRIM(DF448))&gt;0,LEFT(LOWER(TRIM(DF448)),7)&lt;&gt;"pending")),IF(AND(AND(LEN(TRIM(DT448))&gt;0,LEFT(LOWER(TRIM(DT448)),7)&lt;&gt;"pending"),AND(LEN(TRIM(DU448))&gt;0,LEFT(LOWER(TRIM(DU448)),7)&lt;&gt;"pending"),OR(AND(LEN(TRIM(DV448))&gt;0,LEFT(LOWER(TRIM(DV448)),7)&lt;&gt;"pending"),AND(LEN(TRIM(DW448))&gt;0,LEFT(LOWER(TRIM(DW448)),7)&lt;&gt;"pending")),AND(LEN(TRIM(DX448))&gt;0,LEFT(LOWER(TRIM(DX448)),7)&lt;&gt;"pending")),IF(AND(F448="Claim-ready",OR(EA448="Strong",EA448="Moderate"),AND(LEN(TRIM(G448))&gt;0,LEFT(LOWER(TRIM(G448)),7)&lt;&gt;"pending"),G448&lt;&gt;"No substantive use decision is permitted from identification metadata alone.",AND(LEN(TRIM(DZ448))&gt;0,LEFT(LOWER(TRIM(DZ448)),7)&lt;&gt;"pending"),DZ448&lt;&gt;"Identification metadata alone does not permit any substantive scientific, causal, operational, or institutional claim.",AND(LEN(TRIM(EI448))&gt;0,LEFT(LOWER(TRIM(EI448)),7)&lt;&gt;"pending"),ISNUMBER(EH448),EH448&gt;0),"READY","PENDING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8" s="174" t="str">
        <x:v>Pending</x:v>
      </x:c>
      <x:c r="EE448" s="174"/>
      <x:c r="EF448" s="174" t="str">
        <x:v>Pending</x:v>
      </x:c>
      <x:c r="EG448" s="174" t="str">
        <x:v>Pending</x:v>
      </x:c>
      <x:c r="EH448" s="177"/>
      <x:c r="EI448" s="500"/>
      <x:c r="EJ448" s="174"/>
      <x:c r="EK448" s="174" t="str">
        <x:v>Pending</x:v>
      </x:c>
      <x:c r="EL448" s="177" t="n">
        <x:v>46272</x:v>
      </x:c>
      <x:c r="EM448" s="174" t="str">
        <x:v>Production PubMed record imported and reconciled to Zotero item HTGDYEII;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48" s="181" t="n">
        <x:f>IF(L448="","",(IF(N448&lt;&gt;"",1,0)+IF(O448&lt;&gt;"",1,0)+IF(AJ448&lt;&gt;"",1,0)+IF(AU448&lt;&gt;"",1,0)+IF(BE448&lt;&gt;"",1,0)+IF(CF448&lt;&gt;"",1,0)+IF(CJ448="Yes",1,0)+IF(CL448="Yes",1,0)+IF(DE448&lt;&gt;"Pending",1,0)+IF(F448&lt;&gt;"",1,0)+IF(DZ448&lt;&gt;"",1,0)+IF(EI448&lt;&gt;"",1,0))/12)</x:f>
        <x:v>0.5</x:v>
      </x:c>
    </x:row>
    <x:row r="449">
      <x:c r="A449" s="175" t="str">
        <x:v>EV-0446</x:v>
      </x:c>
      <x:c r="B449" s="174" t="str">
        <x:v>Integrity check</x:v>
      </x:c>
      <x:c r="C449" s="175" t="str">
        <x:f>IF(L449="","",IF(LEFT(EC449,7)="BLOCKED","🔴 Do not use for conclusion",IF(EB449="Yes","🟢 Claim-ready","🟡 Caution / context")))</x:f>
        <x:v>🟡 Caution / context</x:v>
      </x:c>
      <x:c r="D449" s="174" t="str">
        <x:f>IF(L449="","",EC449)</x:f>
        <x:v>PENDING — appropriate appraisal</x:v>
      </x:c>
      <x:c r="E449" s="174" t="str">
        <x:v>P3 — Medium</x:v>
      </x:c>
      <x:c r="F449" s="174" t="str">
        <x:v>Pending</x:v>
      </x:c>
      <x:c r="G449" s="174" t="str">
        <x:v>Title/abstract identify an explicit tactical/public-safety context and readiness domain; retain for full-text assessment.</x:v>
      </x:c>
      <x:c r="H449" s="174" t="str">
        <x:v>Obtain and review lawful full text; confirm human adjudication; then select a design-specific appraisal instrument.</x:v>
      </x:c>
      <x:c r="I449" s="174"/>
      <x:c r="J449" s="174" t="str">
        <x:v>A — Core</x:v>
      </x:c>
      <x:c r="K449" s="174" t="str">
        <x:v>IDENTIFIED</x:v>
      </x:c>
      <x:c r="L449" s="174" t="str">
        <x:v>Deployed at sea amidst the pandemic: Insights from 30 United States Navy nurses.</x:v>
      </x:c>
      <x:c r="M449" s="174"/>
      <x:c r="N449" s="174" t="str">
        <x:v>Wilson Cox, Catherine; Grover, Shawna G; Mojica, Susan L; Dignam, Monica; Kouper, Inna; Yahng, Lilian</x:v>
      </x:c>
      <x:c r="O449" s="176" t="n">
        <x:v>2024</x:v>
      </x:c>
      <x:c r="P449" s="174" t="str">
        <x:v>Nursing outlook</x:v>
      </x:c>
      <x:c r="Q449" s="174" t="str">
        <x:v>Journal Article</x:v>
      </x:c>
      <x:c r="R449" s="174" t="str">
        <x:v>Unclear</x:v>
      </x:c>
      <x:c r="S449" s="174" t="str">
        <x:v>Unknown</x:v>
      </x:c>
      <x:c r="T449" s="174" t="str">
        <x:v>eng</x:v>
      </x:c>
      <x:c r="U449" s="174" t="str">
        <x:v>https://pubmed.ncbi.nlm.nih.gov/39029445/</x:v>
      </x:c>
      <x:c r="V449" s="174" t="str">
        <x:v>10.1016/j.outlook.2024.102232</x:v>
      </x:c>
      <x:c r="W449" s="175" t="str">
        <x:f>IF(V449="","",LOWER(SUBSTITUTE(SUBSTITUTE(SUBSTITUTE(SUBSTITUTE(TRIM(V449),"https://doi.org/",""),"http://doi.org/",""),"https://dx.doi.org/",""),"doi:","")))</x:f>
        <x:v>10.1016/j.outlook.2024.102232</x:v>
      </x:c>
      <x:c r="X449" s="174" t="str">
        <x:v>39029445</x:v>
      </x:c>
      <x:c r="Y449" s="174" t="str"/>
      <x:c r="Z449" s="174"/>
      <x:c r="AA449" s="174" t="str">
        <x:v>PubMed/MEDLINE</x:v>
      </x:c>
      <x:c r="AB449" s="174" t="str">
        <x:v>PUBMED-A-v1.0-2026-08-28</x:v>
      </x:c>
      <x:c r="AC449" s="174" t="str">
        <x:v>SP-PUBMED-A-20260828</x:v>
      </x:c>
      <x:c r="AD449" s="177" t="n">
        <x:v>46262</x:v>
      </x:c>
      <x:c r="AE449" s="177" t="n">
        <x:v>46272</x:v>
      </x:c>
      <x:c r="AF449" s="174" t="str">
        <x:v>VJH8RYP9</x:v>
      </x:c>
      <x:c r="AG449" s="174"/>
      <x:c r="AH449" s="174" t="str">
        <x:v>Tactical Athlete → Operational Readiness Brazil</x:v>
      </x:c>
      <x:c r="AI449" s="174" t="str">
        <x:v>evidence-family:A</x:v>
      </x:c>
      <x:c r="AJ449" s="174"/>
      <x:c r="AK449" s="175" t="str">
        <x:f>IF(AJ449="","",IF(OR(LOWER(AJ449)="brazil",LOWER(AJ449)="brasil"),"Yes","No"))</x:f>
      </x:c>
      <x:c r="AL449" s="174"/>
      <x:c r="AM449" s="174"/>
      <x:c r="AN449" s="174"/>
      <x:c r="AO449" s="178"/>
      <x:c r="AP449" s="174"/>
      <x:c r="AQ449" s="174"/>
      <x:c r="AR449" s="174"/>
      <x:c r="AS449" s="174"/>
      <x:c r="AT449" s="174"/>
      <x:c r="AU449" s="174"/>
      <x:c r="AV449" s="174"/>
      <x:c r="AW449" s="174"/>
      <x:c r="AX449" s="174"/>
      <x:c r="AY449" s="174"/>
      <x:c r="AZ449" s="174"/>
      <x:c r="BA449" s="174"/>
      <x:c r="BB449" s="174"/>
      <x:c r="BC449" s="174"/>
      <x:c r="BD449" s="174"/>
      <x:c r="BE449" s="174"/>
      <x:c r="BF449" s="174"/>
      <x:c r="BG449" s="174"/>
      <x:c r="BH449" s="174"/>
      <x:c r="BI449" s="174"/>
      <x:c r="BJ449" s="174"/>
      <x:c r="BK449" s="174"/>
      <x:c r="BL449" s="174"/>
      <x:c r="BM449" s="174"/>
      <x:c r="BN449" s="174"/>
      <x:c r="BO449" s="174"/>
      <x:c r="BP449" s="174"/>
      <x:c r="BQ449" s="174"/>
      <x:c r="BR449" s="174"/>
      <x:c r="BS449" s="174"/>
      <x:c r="BT449" s="174"/>
      <x:c r="BU449" s="174"/>
      <x:c r="BV449" s="174"/>
      <x:c r="BW449" s="174"/>
      <x:c r="BX449" s="174"/>
      <x:c r="BY449" s="174"/>
      <x:c r="BZ449" s="174"/>
      <x:c r="CA449" s="174"/>
      <x:c r="CB449" s="174"/>
      <x:c r="CC449" s="174"/>
      <x:c r="CD449" s="174"/>
      <x:c r="CE449" s="174"/>
      <x:c r="CF449" s="174"/>
      <x:c r="CG449" s="174"/>
      <x:c r="CH449" s="174"/>
      <x:c r="CI449" s="179"/>
      <x:c r="CJ449" s="174" t="str">
        <x:v>Yes</x:v>
      </x:c>
      <x:c r="CK449" s="174" t="str">
        <x:v>Yes</x:v>
      </x:c>
      <x:c r="CL449" s="174" t="str">
        <x:v>Yes</x:v>
      </x:c>
      <x:c r="CM449" s="174" t="str">
        <x:v>Clear</x:v>
      </x:c>
      <x:c r="CN449" s="174" t="str">
        <x:v>Verified — clear</x:v>
      </x:c>
      <x:c r="CO449" s="177" t="n">
        <x:v>46272</x:v>
      </x:c>
      <x:c r="CP449" s="174" t="str">
        <x:v>https://pubmed.ncbi.nlm.nih.gov/39029445/</x:v>
      </x:c>
      <x:c r="CQ449" s="174"/>
      <x:c r="CR449" s="174"/>
      <x:c r="CS449" s="174"/>
      <x:c r="CT449" s="174"/>
      <x:c r="CU449" s="176"/>
      <x:c r="CV449" s="176"/>
      <x:c r="CW449" s="176"/>
      <x:c r="CX449" s="176"/>
      <x:c r="CY449" s="176"/>
      <x:c r="CZ449" s="176"/>
      <x:c r="DA449" s="176"/>
      <x:c r="DB449" s="175" t="str">
        <x:f>IF(L449="","",IF(AND(COUNT(CU449:DA449)=7,OR(CU449=0,CU449=1,CU449=2),OR(CV449=0,CV449=1,CV449=2),OR(CW449=0,CW449=1,CW449=2),OR(CX449=0,CX449=1,CX449=2),OR(CY449=0,CY449=1,CY449=2),OR(CZ449=0,CZ449=1,CZ449=2),OR(DA449=0,DA449=1,DA449=2)),SUM(CU449:DA449),""))</x:f>
      </x:c>
      <x:c r="DC449" s="180" t="str">
        <x:f>IF(DB449="","",ROUND(DB449/14*10,1))</x:f>
      </x:c>
      <x:c r="DD449" s="174" t="str">
        <x:v>Pending</x:v>
      </x:c>
      <x:c r="DE449" s="175" t="str">
        <x:f>IF(L449="","",IF(DC449="","Pending",IF(DD449="Yes","CONDITIONAL — safety override",IF(DC449&gt;=8,"HIGH",IF(DC449&gt;=5,"CONDITIONAL","LOW")))))</x:f>
        <x:v>Pending</x:v>
      </x:c>
      <x:c r="DF449" s="174" t="str">
        <x:v>Pending screening and full-text appraisal; no transferability judgment made at identification.</x:v>
      </x:c>
      <x:c r="DG449" s="174"/>
      <x:c r="DH449" s="174"/>
      <x:c r="DI449" s="174"/>
      <x:c r="DJ449" s="174"/>
      <x:c r="DK449" s="174"/>
      <x:c r="DL449" s="174"/>
      <x:c r="DM449" s="174"/>
      <x:c r="DN449" s="174"/>
      <x:c r="DO449" s="174"/>
      <x:c r="DP449" s="174"/>
      <x:c r="DQ449" s="174"/>
      <x:c r="DR449" s="174"/>
      <x:c r="DS449" s="174"/>
      <x:c r="DT449" s="174"/>
      <x:c r="DU449" s="174"/>
      <x:c r="DV449" s="174"/>
      <x:c r="DW449" s="174"/>
      <x:c r="DX449" s="174"/>
      <x:c r="DY449" s="174"/>
      <x:c r="DZ449" s="174" t="str">
        <x:v>Title/abstract screening alone does not establish effectiveness, causality, methodological quality, transferability to Brazilian public safety or an institutional recommendation.</x:v>
      </x:c>
      <x:c r="EA449" s="174" t="str">
        <x:v>Pending</x:v>
      </x:c>
      <x:c r="EB449" s="175" t="str">
        <x:f>IF(L449="","",IF(EC449="READY","Yes","No / Pending"))</x:f>
        <x:v>No / Pending</x:v>
      </x:c>
      <x:c r="EC449" s="174" t="str">
        <x:f>IF(L449="","",IF(OR(ISNUMBER(SEARCH("Retracted Publication",Q449)),CM449="Retracted",CN449="Retracted",CM449="Expression of Concern",CN449="Expression of Concern",F449="Not used",CG449="Critical",CH449="High",CH449="Critical"),"BLOCKED — integrity or use restriction",IF(AND(CJ449="Yes",CK449="Yes",CL449="Yes"),IF(AND(CM449="Clear",CN449="Verified — clear"),IF(AND(AND(LEN(TRIM(CF449))&gt;0,LEFT(LOWER(TRIM(CF449)),7)&lt;&gt;"pending"),OR(CG449="High",CG449="Moderate"),OR(CH449="Low",CH449="Some concerns",CH449="Not applicable")),IF(AND(DD449="No",OR(DE449="HIGH",DE449="CONDITIONAL"),AND(LEN(TRIM(DF449))&gt;0,LEFT(LOWER(TRIM(DF449)),7)&lt;&gt;"pending")),IF(AND(AND(LEN(TRIM(DT449))&gt;0,LEFT(LOWER(TRIM(DT449)),7)&lt;&gt;"pending"),AND(LEN(TRIM(DU449))&gt;0,LEFT(LOWER(TRIM(DU449)),7)&lt;&gt;"pending"),OR(AND(LEN(TRIM(DV449))&gt;0,LEFT(LOWER(TRIM(DV449)),7)&lt;&gt;"pending"),AND(LEN(TRIM(DW449))&gt;0,LEFT(LOWER(TRIM(DW449)),7)&lt;&gt;"pending")),AND(LEN(TRIM(DX449))&gt;0,LEFT(LOWER(TRIM(DX449)),7)&lt;&gt;"pending")),IF(AND(F449="Claim-ready",OR(EA449="Strong",EA449="Moderate"),AND(LEN(TRIM(G449))&gt;0,LEFT(LOWER(TRIM(G449)),7)&lt;&gt;"pending"),G449&lt;&gt;"No substantive use decision is permitted from identification metadata alone.",AND(LEN(TRIM(DZ449))&gt;0,LEFT(LOWER(TRIM(DZ449)),7)&lt;&gt;"pending"),DZ449&lt;&gt;"Identification metadata alone does not permit any substantive scientific, causal, operational, or institutional claim.",AND(LEN(TRIM(EI449))&gt;0,LEFT(LOWER(TRIM(EI449)),7)&lt;&gt;"pending"),ISNUMBER(EH449),EH449&gt;0),"READY","PENDING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49" s="174" t="str">
        <x:v>Pending</x:v>
      </x:c>
      <x:c r="EE449" s="174"/>
      <x:c r="EF449" s="174" t="str">
        <x:v>Pending</x:v>
      </x:c>
      <x:c r="EG449" s="174" t="str">
        <x:v>Pending</x:v>
      </x:c>
      <x:c r="EH449" s="177"/>
      <x:c r="EI449" s="500"/>
      <x:c r="EJ449" s="174"/>
      <x:c r="EK449" s="174" t="str">
        <x:v>Pending</x:v>
      </x:c>
      <x:c r="EL449" s="177" t="n">
        <x:v>46272</x:v>
      </x:c>
      <x:c r="EM449" s="174" t="str">
        <x:v>Production PubMed record imported and reconciled to Zotero item VJH8RYP9;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49" s="181" t="n">
        <x:f>IF(L449="","",(IF(N449&lt;&gt;"",1,0)+IF(O449&lt;&gt;"",1,0)+IF(AJ449&lt;&gt;"",1,0)+IF(AU449&lt;&gt;"",1,0)+IF(BE449&lt;&gt;"",1,0)+IF(CF449&lt;&gt;"",1,0)+IF(CJ449="Yes",1,0)+IF(CL449="Yes",1,0)+IF(DE449&lt;&gt;"Pending",1,0)+IF(F449&lt;&gt;"",1,0)+IF(DZ449&lt;&gt;"",1,0)+IF(EI449&lt;&gt;"",1,0))/12)</x:f>
        <x:v>0.5</x:v>
      </x:c>
    </x:row>
    <x:row r="450">
      <x:c r="A450" s="175" t="str">
        <x:v>EV-0447</x:v>
      </x:c>
      <x:c r="B450" s="174" t="str">
        <x:v>Integrity check</x:v>
      </x:c>
      <x:c r="C450" s="175" t="str">
        <x:f>IF(L450="","",IF(LEFT(EC450,7)="BLOCKED","🔴 Do not use for conclusion",IF(EB450="Yes","🟢 Claim-ready","🟡 Caution / context")))</x:f>
        <x:v>🟡 Caution / context</x:v>
      </x:c>
      <x:c r="D450" s="174" t="str">
        <x:f>IF(L450="","",EC450)</x:f>
        <x:v>PENDING — appropriate appraisal</x:v>
      </x:c>
      <x:c r="E450" s="174" t="str">
        <x:v>P3 — Medium</x:v>
      </x:c>
      <x:c r="F450" s="174" t="str">
        <x:v>Pending</x:v>
      </x:c>
      <x:c r="G450" s="174" t="str">
        <x:v>Title/abstract identify an explicit implementation-science construct; retain for full-text assessment.</x:v>
      </x:c>
      <x:c r="H450" s="174" t="str">
        <x:v>Obtain and review lawful full text; confirm human adjudication; then select a design-specific appraisal instrument.</x:v>
      </x:c>
      <x:c r="I450" s="174"/>
      <x:c r="J450" s="174" t="str">
        <x:v>C — Implementation Science</x:v>
      </x:c>
      <x:c r="K450" s="174" t="str">
        <x:v>IDENTIFIED</x:v>
      </x:c>
      <x:c r="L450" s="174" t="str">
        <x:v>Harm Reduction in the Field: First Responders' Perceptions of Opioid Overdose Interventions.</x:v>
      </x:c>
      <x:c r="M450" s="174"/>
      <x:c r="N450" s="174" t="str">
        <x:v>Elswick Fockele, Callan; Frohe, Tessa; McBride, Owen; Perlmutter, David L; Goh, Brenda; Williams, Grover; Wettemann, Courteney; Holland, Nathan; Finegood, Brad; Oliphant-Wells, Thea; Williams, Emily C; van Draanen, Jenna</x:v>
      </x:c>
      <x:c r="O450" s="176" t="n">
        <x:v>2024</x:v>
      </x:c>
      <x:c r="P450" s="174" t="str">
        <x:v>The western journal of emergency medicine</x:v>
      </x:c>
      <x:c r="Q450" s="174" t="str">
        <x:v>Journal Article</x:v>
      </x:c>
      <x:c r="R450" s="174" t="str">
        <x:v>Unclear</x:v>
      </x:c>
      <x:c r="S450" s="174" t="str">
        <x:v>Unknown</x:v>
      </x:c>
      <x:c r="T450" s="174" t="str">
        <x:v>eng</x:v>
      </x:c>
      <x:c r="U450" s="174" t="str">
        <x:v>https://pubmed.ncbi.nlm.nih.gov/39028235/</x:v>
      </x:c>
      <x:c r="V450" s="174" t="str">
        <x:v>10.5811/westjem.18033</x:v>
      </x:c>
      <x:c r="W450" s="175" t="str">
        <x:f>IF(V450="","",LOWER(SUBSTITUTE(SUBSTITUTE(SUBSTITUTE(SUBSTITUTE(TRIM(V450),"https://doi.org/",""),"http://doi.org/",""),"https://dx.doi.org/",""),"doi:","")))</x:f>
        <x:v>10.5811/westjem.18033</x:v>
      </x:c>
      <x:c r="X450" s="174" t="str">
        <x:v>39028235</x:v>
      </x:c>
      <x:c r="Y450" s="174" t="str">
        <x:v>PMC11254139</x:v>
      </x:c>
      <x:c r="Z450" s="174"/>
      <x:c r="AA450" s="174" t="str">
        <x:v>PubMed/MEDLINE</x:v>
      </x:c>
      <x:c r="AB450" s="174" t="str">
        <x:v>PUBMED-C-v1.0-2026-08-28</x:v>
      </x:c>
      <x:c r="AC450" s="174" t="str">
        <x:v>SP-PUBMED-C-20260828</x:v>
      </x:c>
      <x:c r="AD450" s="177" t="n">
        <x:v>46262</x:v>
      </x:c>
      <x:c r="AE450" s="177" t="n">
        <x:v>46272</x:v>
      </x:c>
      <x:c r="AF450" s="174" t="str">
        <x:v>5H6N3ED3</x:v>
      </x:c>
      <x:c r="AG450" s="174"/>
      <x:c r="AH450" s="174" t="str">
        <x:v>Tactical Athlete → Operational Readiness Brazil</x:v>
      </x:c>
      <x:c r="AI450" s="174" t="str">
        <x:v>evidence-family:C</x:v>
      </x:c>
      <x:c r="AJ450" s="174"/>
      <x:c r="AK450" s="175" t="str">
        <x:f>IF(AJ450="","",IF(OR(LOWER(AJ450)="brazil",LOWER(AJ450)="brasil"),"Yes","No"))</x:f>
      </x:c>
      <x:c r="AL450" s="174"/>
      <x:c r="AM450" s="174"/>
      <x:c r="AN450" s="174"/>
      <x:c r="AO450" s="178"/>
      <x:c r="AP450" s="174"/>
      <x:c r="AQ450" s="174"/>
      <x:c r="AR450" s="174"/>
      <x:c r="AS450" s="174"/>
      <x:c r="AT450" s="174"/>
      <x:c r="AU450" s="174"/>
      <x:c r="AV450" s="174"/>
      <x:c r="AW450" s="174"/>
      <x:c r="AX450" s="174"/>
      <x:c r="AY450" s="174"/>
      <x:c r="AZ450" s="174"/>
      <x:c r="BA450" s="174"/>
      <x:c r="BB450" s="174"/>
      <x:c r="BC450" s="174"/>
      <x:c r="BD450" s="174"/>
      <x:c r="BE450" s="174"/>
      <x:c r="BF450" s="174"/>
      <x:c r="BG450" s="174"/>
      <x:c r="BH450" s="174"/>
      <x:c r="BI450" s="174"/>
      <x:c r="BJ450" s="174"/>
      <x:c r="BK450" s="174"/>
      <x:c r="BL450" s="174"/>
      <x:c r="BM450" s="174"/>
      <x:c r="BN450" s="174"/>
      <x:c r="BO450" s="174"/>
      <x:c r="BP450" s="174"/>
      <x:c r="BQ450" s="174"/>
      <x:c r="BR450" s="174"/>
      <x:c r="BS450" s="174"/>
      <x:c r="BT450" s="174"/>
      <x:c r="BU450" s="174"/>
      <x:c r="BV450" s="174"/>
      <x:c r="BW450" s="174"/>
      <x:c r="BX450" s="174"/>
      <x:c r="BY450" s="174"/>
      <x:c r="BZ450" s="174"/>
      <x:c r="CA450" s="174"/>
      <x:c r="CB450" s="174"/>
      <x:c r="CC450" s="174"/>
      <x:c r="CD450" s="174"/>
      <x:c r="CE450" s="174"/>
      <x:c r="CF450" s="174"/>
      <x:c r="CG450" s="174"/>
      <x:c r="CH450" s="174"/>
      <x:c r="CI450" s="179"/>
      <x:c r="CJ450" s="174" t="str">
        <x:v>Yes</x:v>
      </x:c>
      <x:c r="CK450" s="174" t="str">
        <x:v>Yes</x:v>
      </x:c>
      <x:c r="CL450" s="174" t="str">
        <x:v>Yes</x:v>
      </x:c>
      <x:c r="CM450" s="174" t="str">
        <x:v>Clear</x:v>
      </x:c>
      <x:c r="CN450" s="174" t="str">
        <x:v>Verified — clear</x:v>
      </x:c>
      <x:c r="CO450" s="177" t="n">
        <x:v>46272</x:v>
      </x:c>
      <x:c r="CP450" s="174" t="str">
        <x:v>https://pubmed.ncbi.nlm.nih.gov/39028235/</x:v>
      </x:c>
      <x:c r="CQ450" s="174"/>
      <x:c r="CR450" s="174"/>
      <x:c r="CS450" s="174"/>
      <x:c r="CT450" s="174"/>
      <x:c r="CU450" s="176"/>
      <x:c r="CV450" s="176"/>
      <x:c r="CW450" s="176"/>
      <x:c r="CX450" s="176"/>
      <x:c r="CY450" s="176"/>
      <x:c r="CZ450" s="176"/>
      <x:c r="DA450" s="176"/>
      <x:c r="DB450" s="175" t="str">
        <x:f>IF(L450="","",IF(AND(COUNT(CU450:DA450)=7,OR(CU450=0,CU450=1,CU450=2),OR(CV450=0,CV450=1,CV450=2),OR(CW450=0,CW450=1,CW450=2),OR(CX450=0,CX450=1,CX450=2),OR(CY450=0,CY450=1,CY450=2),OR(CZ450=0,CZ450=1,CZ450=2),OR(DA450=0,DA450=1,DA450=2)),SUM(CU450:DA450),""))</x:f>
      </x:c>
      <x:c r="DC450" s="180" t="str">
        <x:f>IF(DB450="","",ROUND(DB450/14*10,1))</x:f>
      </x:c>
      <x:c r="DD450" s="174" t="str">
        <x:v>Pending</x:v>
      </x:c>
      <x:c r="DE450" s="175" t="str">
        <x:f>IF(L450="","",IF(DC450="","Pending",IF(DD450="Yes","CONDITIONAL — safety override",IF(DC450&gt;=8,"HIGH",IF(DC450&gt;=5,"CONDITIONAL","LOW")))))</x:f>
        <x:v>Pending</x:v>
      </x:c>
      <x:c r="DF450" s="174" t="str">
        <x:v>Pending screening and full-text appraisal; no transferability judgment made at identification.</x:v>
      </x:c>
      <x:c r="DG450" s="174"/>
      <x:c r="DH450" s="174"/>
      <x:c r="DI450" s="174"/>
      <x:c r="DJ450" s="174"/>
      <x:c r="DK450" s="174"/>
      <x:c r="DL450" s="174"/>
      <x:c r="DM450" s="174"/>
      <x:c r="DN450" s="174"/>
      <x:c r="DO450" s="174"/>
      <x:c r="DP450" s="174"/>
      <x:c r="DQ450" s="174"/>
      <x:c r="DR450" s="174"/>
      <x:c r="DS450" s="174"/>
      <x:c r="DT450" s="174"/>
      <x:c r="DU450" s="174"/>
      <x:c r="DV450" s="174"/>
      <x:c r="DW450" s="174"/>
      <x:c r="DX450" s="174"/>
      <x:c r="DY450" s="174"/>
      <x:c r="DZ450" s="174" t="str">
        <x:v>Title/abstract screening alone does not establish effectiveness, causality, methodological quality, transferability to Brazilian public safety or an institutional recommendation.</x:v>
      </x:c>
      <x:c r="EA450" s="174" t="str">
        <x:v>Pending</x:v>
      </x:c>
      <x:c r="EB450" s="175" t="str">
        <x:f>IF(L450="","",IF(EC450="READY","Yes","No / Pending"))</x:f>
        <x:v>No / Pending</x:v>
      </x:c>
      <x:c r="EC450" s="174" t="str">
        <x:f>IF(L450="","",IF(OR(ISNUMBER(SEARCH("Retracted Publication",Q450)),CM450="Retracted",CN450="Retracted",CM450="Expression of Concern",CN450="Expression of Concern",F450="Not used",CG450="Critical",CH450="High",CH450="Critical"),"BLOCKED — integrity or use restriction",IF(AND(CJ450="Yes",CK450="Yes",CL450="Yes"),IF(AND(CM450="Clear",CN450="Verified — clear"),IF(AND(AND(LEN(TRIM(CF450))&gt;0,LEFT(LOWER(TRIM(CF450)),7)&lt;&gt;"pending"),OR(CG450="High",CG450="Moderate"),OR(CH450="Low",CH450="Some concerns",CH450="Not applicable")),IF(AND(DD450="No",OR(DE450="HIGH",DE450="CONDITIONAL"),AND(LEN(TRIM(DF450))&gt;0,LEFT(LOWER(TRIM(DF450)),7)&lt;&gt;"pending")),IF(AND(AND(LEN(TRIM(DT450))&gt;0,LEFT(LOWER(TRIM(DT450)),7)&lt;&gt;"pending"),AND(LEN(TRIM(DU450))&gt;0,LEFT(LOWER(TRIM(DU450)),7)&lt;&gt;"pending"),OR(AND(LEN(TRIM(DV450))&gt;0,LEFT(LOWER(TRIM(DV450)),7)&lt;&gt;"pending"),AND(LEN(TRIM(DW450))&gt;0,LEFT(LOWER(TRIM(DW450)),7)&lt;&gt;"pending")),AND(LEN(TRIM(DX450))&gt;0,LEFT(LOWER(TRIM(DX450)),7)&lt;&gt;"pending")),IF(AND(F450="Claim-ready",OR(EA450="Strong",EA450="Moderate"),AND(LEN(TRIM(G450))&gt;0,LEFT(LOWER(TRIM(G450)),7)&lt;&gt;"pending"),G450&lt;&gt;"No substantive use decision is permitted from identification metadata alone.",AND(LEN(TRIM(DZ450))&gt;0,LEFT(LOWER(TRIM(DZ450)),7)&lt;&gt;"pending"),DZ450&lt;&gt;"Identification metadata alone does not permit any substantive scientific, causal, operational, or institutional claim.",AND(LEN(TRIM(EI450))&gt;0,LEFT(LOWER(TRIM(EI450)),7)&lt;&gt;"pending"),ISNUMBER(EH450),EH450&gt;0),"READY","PENDING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0" s="174" t="str">
        <x:v>Pending</x:v>
      </x:c>
      <x:c r="EE450" s="174"/>
      <x:c r="EF450" s="174" t="str">
        <x:v>Pending</x:v>
      </x:c>
      <x:c r="EG450" s="174" t="str">
        <x:v>Pending</x:v>
      </x:c>
      <x:c r="EH450" s="177"/>
      <x:c r="EI450" s="500"/>
      <x:c r="EJ450" s="174"/>
      <x:c r="EK450" s="174" t="str">
        <x:v>Pending</x:v>
      </x:c>
      <x:c r="EL450" s="177" t="n">
        <x:v>46272</x:v>
      </x:c>
      <x:c r="EM450" s="174" t="str">
        <x:v>Production PubMed record imported and reconciled to Zotero item 5H6N3ED3;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0" s="181" t="n">
        <x:f>IF(L450="","",(IF(N450&lt;&gt;"",1,0)+IF(O450&lt;&gt;"",1,0)+IF(AJ450&lt;&gt;"",1,0)+IF(AU450&lt;&gt;"",1,0)+IF(BE450&lt;&gt;"",1,0)+IF(CF450&lt;&gt;"",1,0)+IF(CJ450="Yes",1,0)+IF(CL450="Yes",1,0)+IF(DE450&lt;&gt;"Pending",1,0)+IF(F450&lt;&gt;"",1,0)+IF(DZ450&lt;&gt;"",1,0)+IF(EI450&lt;&gt;"",1,0))/12)</x:f>
        <x:v>0.5</x:v>
      </x:c>
    </x:row>
    <x:row r="451">
      <x:c r="A451" s="175" t="str">
        <x:v>EV-0448</x:v>
      </x:c>
      <x:c r="B451" s="174" t="str">
        <x:v>Integrity check</x:v>
      </x:c>
      <x:c r="C451" s="175" t="str">
        <x:f>IF(L451="","",IF(LEFT(EC451,7)="BLOCKED","🔴 Do not use for conclusion",IF(EB451="Yes","🟢 Claim-ready","🟡 Caution / context")))</x:f>
        <x:v>🟡 Caution / context</x:v>
      </x:c>
      <x:c r="D451" s="174" t="str">
        <x:f>IF(L451="","",EC451)</x:f>
        <x:v>PENDING — appropriate appraisal</x:v>
      </x:c>
      <x:c r="E451" s="174" t="str">
        <x:v>P3 — Medium</x:v>
      </x:c>
      <x:c r="F451" s="174" t="str">
        <x:v>Pending</x:v>
      </x:c>
      <x:c r="G451" s="174" t="str">
        <x:v>Title/abstract identify an explicit tactical/public-safety context and readiness domain; retain for full-text assessment.</x:v>
      </x:c>
      <x:c r="H451" s="174" t="str">
        <x:v>Obtain and review lawful full text; confirm human adjudication; then select a design-specific appraisal instrument.</x:v>
      </x:c>
      <x:c r="I451" s="174"/>
      <x:c r="J451" s="174" t="str">
        <x:v>A — Core</x:v>
      </x:c>
      <x:c r="K451" s="174" t="str">
        <x:v>IDENTIFIED</x:v>
      </x:c>
      <x:c r="L451" s="174" t="str">
        <x:v>Artificial Intelligence in Military Medicine.</x:v>
      </x:c>
      <x:c r="M451" s="174"/>
      <x:c r="N451" s="174" t="str">
        <x:v>Leone, Ryan M; Chambers, James A; Donham, Benjamin P; Junker, Caesar A</x:v>
      </x:c>
      <x:c r="O451" s="176" t="n">
        <x:v>2024</x:v>
      </x:c>
      <x:c r="P451" s="174" t="str">
        <x:v>Military medicine</x:v>
      </x:c>
      <x:c r="Q451" s="174" t="str">
        <x:v>Journal Article</x:v>
      </x:c>
      <x:c r="R451" s="174" t="str">
        <x:v>Unclear</x:v>
      </x:c>
      <x:c r="S451" s="174" t="str">
        <x:v>Unknown</x:v>
      </x:c>
      <x:c r="T451" s="174" t="str">
        <x:v>eng</x:v>
      </x:c>
      <x:c r="U451" s="174" t="str">
        <x:v>https://pubmed.ncbi.nlm.nih.gov/39028176/</x:v>
      </x:c>
      <x:c r="V451" s="174" t="str">
        <x:v>10.1093/milmed/usae359</x:v>
      </x:c>
      <x:c r="W451" s="175" t="str">
        <x:f>IF(V451="","",LOWER(SUBSTITUTE(SUBSTITUTE(SUBSTITUTE(SUBSTITUTE(TRIM(V451),"https://doi.org/",""),"http://doi.org/",""),"https://dx.doi.org/",""),"doi:","")))</x:f>
        <x:v>10.1093/milmed/usae359</x:v>
      </x:c>
      <x:c r="X451" s="174" t="str">
        <x:v>39028176</x:v>
      </x:c>
      <x:c r="Y451" s="174" t="str"/>
      <x:c r="Z451" s="174"/>
      <x:c r="AA451" s="174" t="str">
        <x:v>PubMed/MEDLINE</x:v>
      </x:c>
      <x:c r="AB451" s="174" t="str">
        <x:v>PUBMED-A-v1.0-2026-08-28</x:v>
      </x:c>
      <x:c r="AC451" s="174" t="str">
        <x:v>SP-PUBMED-A-20260828</x:v>
      </x:c>
      <x:c r="AD451" s="177" t="n">
        <x:v>46262</x:v>
      </x:c>
      <x:c r="AE451" s="177" t="n">
        <x:v>46272</x:v>
      </x:c>
      <x:c r="AF451" s="174" t="str">
        <x:v>8JAK3MMX</x:v>
      </x:c>
      <x:c r="AG451" s="174"/>
      <x:c r="AH451" s="174" t="str">
        <x:v>Tactical Athlete → Operational Readiness Brazil</x:v>
      </x:c>
      <x:c r="AI451" s="174" t="str">
        <x:v>evidence-family:A</x:v>
      </x:c>
      <x:c r="AJ451" s="174"/>
      <x:c r="AK451" s="175" t="str">
        <x:f>IF(AJ451="","",IF(OR(LOWER(AJ451)="brazil",LOWER(AJ451)="brasil"),"Yes","No"))</x:f>
      </x:c>
      <x:c r="AL451" s="174"/>
      <x:c r="AM451" s="174"/>
      <x:c r="AN451" s="174"/>
      <x:c r="AO451" s="178"/>
      <x:c r="AP451" s="174"/>
      <x:c r="AQ451" s="174"/>
      <x:c r="AR451" s="174"/>
      <x:c r="AS451" s="174"/>
      <x:c r="AT451" s="174"/>
      <x:c r="AU451" s="174"/>
      <x:c r="AV451" s="174"/>
      <x:c r="AW451" s="174"/>
      <x:c r="AX451" s="174"/>
      <x:c r="AY451" s="174"/>
      <x:c r="AZ451" s="174"/>
      <x:c r="BA451" s="174"/>
      <x:c r="BB451" s="174"/>
      <x:c r="BC451" s="174"/>
      <x:c r="BD451" s="174"/>
      <x:c r="BE451" s="174"/>
      <x:c r="BF451" s="174"/>
      <x:c r="BG451" s="174"/>
      <x:c r="BH451" s="174"/>
      <x:c r="BI451" s="174"/>
      <x:c r="BJ451" s="174"/>
      <x:c r="BK451" s="174"/>
      <x:c r="BL451" s="174"/>
      <x:c r="BM451" s="174"/>
      <x:c r="BN451" s="174"/>
      <x:c r="BO451" s="174"/>
      <x:c r="BP451" s="174"/>
      <x:c r="BQ451" s="174"/>
      <x:c r="BR451" s="174"/>
      <x:c r="BS451" s="174"/>
      <x:c r="BT451" s="174"/>
      <x:c r="BU451" s="174"/>
      <x:c r="BV451" s="174"/>
      <x:c r="BW451" s="174"/>
      <x:c r="BX451" s="174"/>
      <x:c r="BY451" s="174"/>
      <x:c r="BZ451" s="174"/>
      <x:c r="CA451" s="174"/>
      <x:c r="CB451" s="174"/>
      <x:c r="CC451" s="174"/>
      <x:c r="CD451" s="174"/>
      <x:c r="CE451" s="174"/>
      <x:c r="CF451" s="174"/>
      <x:c r="CG451" s="174"/>
      <x:c r="CH451" s="174"/>
      <x:c r="CI451" s="179"/>
      <x:c r="CJ451" s="174" t="str">
        <x:v>Yes</x:v>
      </x:c>
      <x:c r="CK451" s="174" t="str">
        <x:v>Yes</x:v>
      </x:c>
      <x:c r="CL451" s="174" t="str">
        <x:v>Yes</x:v>
      </x:c>
      <x:c r="CM451" s="174" t="str">
        <x:v>Clear</x:v>
      </x:c>
      <x:c r="CN451" s="174" t="str">
        <x:v>Verified — clear</x:v>
      </x:c>
      <x:c r="CO451" s="177" t="n">
        <x:v>46272</x:v>
      </x:c>
      <x:c r="CP451" s="174" t="str">
        <x:v>https://pubmed.ncbi.nlm.nih.gov/39028176/</x:v>
      </x:c>
      <x:c r="CQ451" s="174"/>
      <x:c r="CR451" s="174"/>
      <x:c r="CS451" s="174"/>
      <x:c r="CT451" s="174"/>
      <x:c r="CU451" s="176"/>
      <x:c r="CV451" s="176"/>
      <x:c r="CW451" s="176"/>
      <x:c r="CX451" s="176"/>
      <x:c r="CY451" s="176"/>
      <x:c r="CZ451" s="176"/>
      <x:c r="DA451" s="176"/>
      <x:c r="DB451" s="175" t="str">
        <x:f>IF(L451="","",IF(AND(COUNT(CU451:DA451)=7,OR(CU451=0,CU451=1,CU451=2),OR(CV451=0,CV451=1,CV451=2),OR(CW451=0,CW451=1,CW451=2),OR(CX451=0,CX451=1,CX451=2),OR(CY451=0,CY451=1,CY451=2),OR(CZ451=0,CZ451=1,CZ451=2),OR(DA451=0,DA451=1,DA451=2)),SUM(CU451:DA451),""))</x:f>
      </x:c>
      <x:c r="DC451" s="180" t="str">
        <x:f>IF(DB451="","",ROUND(DB451/14*10,1))</x:f>
      </x:c>
      <x:c r="DD451" s="174" t="str">
        <x:v>Pending</x:v>
      </x:c>
      <x:c r="DE451" s="175" t="str">
        <x:f>IF(L451="","",IF(DC451="","Pending",IF(DD451="Yes","CONDITIONAL — safety override",IF(DC451&gt;=8,"HIGH",IF(DC451&gt;=5,"CONDITIONAL","LOW")))))</x:f>
        <x:v>Pending</x:v>
      </x:c>
      <x:c r="DF451" s="174" t="str">
        <x:v>Pending screening and full-text appraisal; no transferability judgment made at identification.</x:v>
      </x:c>
      <x:c r="DG451" s="174"/>
      <x:c r="DH451" s="174"/>
      <x:c r="DI451" s="174"/>
      <x:c r="DJ451" s="174"/>
      <x:c r="DK451" s="174"/>
      <x:c r="DL451" s="174"/>
      <x:c r="DM451" s="174"/>
      <x:c r="DN451" s="174"/>
      <x:c r="DO451" s="174"/>
      <x:c r="DP451" s="174"/>
      <x:c r="DQ451" s="174"/>
      <x:c r="DR451" s="174"/>
      <x:c r="DS451" s="174"/>
      <x:c r="DT451" s="174"/>
      <x:c r="DU451" s="174"/>
      <x:c r="DV451" s="174"/>
      <x:c r="DW451" s="174"/>
      <x:c r="DX451" s="174"/>
      <x:c r="DY451" s="174"/>
      <x:c r="DZ451" s="174" t="str">
        <x:v>Title/abstract screening alone does not establish effectiveness, causality, methodological quality, transferability to Brazilian public safety or an institutional recommendation.</x:v>
      </x:c>
      <x:c r="EA451" s="174" t="str">
        <x:v>Pending</x:v>
      </x:c>
      <x:c r="EB451" s="175" t="str">
        <x:f>IF(L451="","",IF(EC451="READY","Yes","No / Pending"))</x:f>
        <x:v>No / Pending</x:v>
      </x:c>
      <x:c r="EC451" s="174" t="str">
        <x:f>IF(L451="","",IF(OR(ISNUMBER(SEARCH("Retracted Publication",Q451)),CM451="Retracted",CN451="Retracted",CM451="Expression of Concern",CN451="Expression of Concern",F451="Not used",CG451="Critical",CH451="High",CH451="Critical"),"BLOCKED — integrity or use restriction",IF(AND(CJ451="Yes",CK451="Yes",CL451="Yes"),IF(AND(CM451="Clear",CN451="Verified — clear"),IF(AND(AND(LEN(TRIM(CF451))&gt;0,LEFT(LOWER(TRIM(CF451)),7)&lt;&gt;"pending"),OR(CG451="High",CG451="Moderate"),OR(CH451="Low",CH451="Some concerns",CH451="Not applicable")),IF(AND(DD451="No",OR(DE451="HIGH",DE451="CONDITIONAL"),AND(LEN(TRIM(DF451))&gt;0,LEFT(LOWER(TRIM(DF451)),7)&lt;&gt;"pending")),IF(AND(AND(LEN(TRIM(DT451))&gt;0,LEFT(LOWER(TRIM(DT451)),7)&lt;&gt;"pending"),AND(LEN(TRIM(DU451))&gt;0,LEFT(LOWER(TRIM(DU451)),7)&lt;&gt;"pending"),OR(AND(LEN(TRIM(DV451))&gt;0,LEFT(LOWER(TRIM(DV451)),7)&lt;&gt;"pending"),AND(LEN(TRIM(DW451))&gt;0,LEFT(LOWER(TRIM(DW451)),7)&lt;&gt;"pending")),AND(LEN(TRIM(DX451))&gt;0,LEFT(LOWER(TRIM(DX451)),7)&lt;&gt;"pending")),IF(AND(F451="Claim-ready",OR(EA451="Strong",EA451="Moderate"),AND(LEN(TRIM(G451))&gt;0,LEFT(LOWER(TRIM(G451)),7)&lt;&gt;"pending"),G451&lt;&gt;"No substantive use decision is permitted from identification metadata alone.",AND(LEN(TRIM(DZ451))&gt;0,LEFT(LOWER(TRIM(DZ451)),7)&lt;&gt;"pending"),DZ451&lt;&gt;"Identification metadata alone does not permit any substantive scientific, causal, operational, or institutional claim.",AND(LEN(TRIM(EI451))&gt;0,LEFT(LOWER(TRIM(EI451)),7)&lt;&gt;"pending"),ISNUMBER(EH451),EH451&gt;0),"READY","PENDING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1" s="174" t="str">
        <x:v>Pending</x:v>
      </x:c>
      <x:c r="EE451" s="174"/>
      <x:c r="EF451" s="174" t="str">
        <x:v>Pending</x:v>
      </x:c>
      <x:c r="EG451" s="174" t="str">
        <x:v>Pending</x:v>
      </x:c>
      <x:c r="EH451" s="177"/>
      <x:c r="EI451" s="500"/>
      <x:c r="EJ451" s="174"/>
      <x:c r="EK451" s="174" t="str">
        <x:v>Pending</x:v>
      </x:c>
      <x:c r="EL451" s="177" t="n">
        <x:v>46272</x:v>
      </x:c>
      <x:c r="EM451" s="174" t="str">
        <x:v>Production PubMed record imported and reconciled to Zotero item 8JAK3MMX;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1" s="181" t="n">
        <x:f>IF(L451="","",(IF(N451&lt;&gt;"",1,0)+IF(O451&lt;&gt;"",1,0)+IF(AJ451&lt;&gt;"",1,0)+IF(AU451&lt;&gt;"",1,0)+IF(BE451&lt;&gt;"",1,0)+IF(CF451&lt;&gt;"",1,0)+IF(CJ451="Yes",1,0)+IF(CL451="Yes",1,0)+IF(DE451&lt;&gt;"Pending",1,0)+IF(F451&lt;&gt;"",1,0)+IF(DZ451&lt;&gt;"",1,0)+IF(EI451&lt;&gt;"",1,0))/12)</x:f>
        <x:v>0.5</x:v>
      </x:c>
    </x:row>
    <x:row r="452">
      <x:c r="A452" s="175" t="str">
        <x:v>EV-0449</x:v>
      </x:c>
      <x:c r="B452" s="174" t="str">
        <x:v>Integrity check</x:v>
      </x:c>
      <x:c r="C452" s="175" t="str">
        <x:f>IF(L452="","",IF(LEFT(EC452,7)="BLOCKED","🔴 Do not use for conclusion",IF(EB452="Yes","🟢 Claim-ready","🟡 Caution / context")))</x:f>
        <x:v>🟡 Caution / context</x:v>
      </x:c>
      <x:c r="D452" s="174" t="str">
        <x:f>IF(L452="","",EC452)</x:f>
        <x:v>PENDING — appropriate appraisal</x:v>
      </x:c>
      <x:c r="E452" s="174" t="str">
        <x:v>P3 — Medium</x:v>
      </x:c>
      <x:c r="F452" s="174" t="str">
        <x:v>Pending</x:v>
      </x:c>
      <x:c r="G452" s="174" t="str">
        <x:v>Title/abstract identify an explicit operational APHT/medical-readiness topic; retain for full-text assessment.</x:v>
      </x:c>
      <x:c r="H452" s="174" t="str">
        <x:v>Obtain and review lawful full text; confirm human adjudication; then select a design-specific appraisal instrument.</x:v>
      </x:c>
      <x:c r="I452" s="174"/>
      <x:c r="J452" s="174" t="str">
        <x:v>B — APHT / Medical Readiness</x:v>
      </x:c>
      <x:c r="K452" s="174" t="str">
        <x:v>IDENTIFIED</x:v>
      </x:c>
      <x:c r="L452" s="174" t="str">
        <x:v>TEMPy: a toolkit for the modeling of weighted tissue equivalent material in diagnostic imaging.</x:v>
      </x:c>
      <x:c r="M452" s="174"/>
      <x:c r="N452" s="174" t="str">
        <x:v>Boiset, Gisell R; Moratta, Raphael; Yoshimura, Elisabeth M; Costa, Paulo R</x:v>
      </x:c>
      <x:c r="O452" s="176" t="n">
        <x:v>2024</x:v>
      </x:c>
      <x:c r="P452" s="174" t="str">
        <x:v>Physics in medicine and biology</x:v>
      </x:c>
      <x:c r="Q452" s="174" t="str">
        <x:v>Journal Article; Research Support, Non-U.S. Gov't</x:v>
      </x:c>
      <x:c r="R452" s="174" t="str">
        <x:v>Unclear</x:v>
      </x:c>
      <x:c r="S452" s="174" t="str">
        <x:v>Unknown</x:v>
      </x:c>
      <x:c r="T452" s="174" t="str">
        <x:v>eng</x:v>
      </x:c>
      <x:c r="U452" s="174" t="str">
        <x:v>https://pubmed.ncbi.nlm.nih.gov/39008980/</x:v>
      </x:c>
      <x:c r="V452" s="174" t="str">
        <x:v>10.1088/1361-6560/ad6371</x:v>
      </x:c>
      <x:c r="W452" s="175" t="str">
        <x:f>IF(V452="","",LOWER(SUBSTITUTE(SUBSTITUTE(SUBSTITUTE(SUBSTITUTE(TRIM(V452),"https://doi.org/",""),"http://doi.org/",""),"https://dx.doi.org/",""),"doi:","")))</x:f>
        <x:v>10.1088/1361-6560/ad6371</x:v>
      </x:c>
      <x:c r="X452" s="174" t="str">
        <x:v>39008980</x:v>
      </x:c>
      <x:c r="Y452" s="174" t="str"/>
      <x:c r="Z452" s="174"/>
      <x:c r="AA452" s="174" t="str">
        <x:v>PubMed/MEDLINE</x:v>
      </x:c>
      <x:c r="AB452" s="174" t="str">
        <x:v>PUBMED-B-v1.0-2026-08-28</x:v>
      </x:c>
      <x:c r="AC452" s="174" t="str">
        <x:v>SP-PUBMED-B-20260828</x:v>
      </x:c>
      <x:c r="AD452" s="177" t="n">
        <x:v>46262</x:v>
      </x:c>
      <x:c r="AE452" s="177" t="n">
        <x:v>46272</x:v>
      </x:c>
      <x:c r="AF452" s="174" t="str">
        <x:v>YQ23MXIR</x:v>
      </x:c>
      <x:c r="AG452" s="174"/>
      <x:c r="AH452" s="174" t="str">
        <x:v>Tactical Athlete → Operational Readiness Brazil</x:v>
      </x:c>
      <x:c r="AI452" s="174" t="str">
        <x:v>evidence-family:B</x:v>
      </x:c>
      <x:c r="AJ452" s="174"/>
      <x:c r="AK452" s="175" t="str">
        <x:f>IF(AJ452="","",IF(OR(LOWER(AJ452)="brazil",LOWER(AJ452)="brasil"),"Yes","No"))</x:f>
      </x:c>
      <x:c r="AL452" s="174"/>
      <x:c r="AM452" s="174"/>
      <x:c r="AN452" s="174"/>
      <x:c r="AO452" s="178"/>
      <x:c r="AP452" s="174"/>
      <x:c r="AQ452" s="174"/>
      <x:c r="AR452" s="174"/>
      <x:c r="AS452" s="174"/>
      <x:c r="AT452" s="174"/>
      <x:c r="AU452" s="174"/>
      <x:c r="AV452" s="174"/>
      <x:c r="AW452" s="174"/>
      <x:c r="AX452" s="174"/>
      <x:c r="AY452" s="174"/>
      <x:c r="AZ452" s="174"/>
      <x:c r="BA452" s="174"/>
      <x:c r="BB452" s="174"/>
      <x:c r="BC452" s="174"/>
      <x:c r="BD452" s="174"/>
      <x:c r="BE452" s="174"/>
      <x:c r="BF452" s="174"/>
      <x:c r="BG452" s="174"/>
      <x:c r="BH452" s="174"/>
      <x:c r="BI452" s="174"/>
      <x:c r="BJ452" s="174"/>
      <x:c r="BK452" s="174"/>
      <x:c r="BL452" s="174"/>
      <x:c r="BM452" s="174"/>
      <x:c r="BN452" s="174"/>
      <x:c r="BO452" s="174"/>
      <x:c r="BP452" s="174"/>
      <x:c r="BQ452" s="174"/>
      <x:c r="BR452" s="174"/>
      <x:c r="BS452" s="174"/>
      <x:c r="BT452" s="174"/>
      <x:c r="BU452" s="174"/>
      <x:c r="BV452" s="174"/>
      <x:c r="BW452" s="174"/>
      <x:c r="BX452" s="174"/>
      <x:c r="BY452" s="174"/>
      <x:c r="BZ452" s="174"/>
      <x:c r="CA452" s="174"/>
      <x:c r="CB452" s="174"/>
      <x:c r="CC452" s="174"/>
      <x:c r="CD452" s="174"/>
      <x:c r="CE452" s="174"/>
      <x:c r="CF452" s="174"/>
      <x:c r="CG452" s="174"/>
      <x:c r="CH452" s="174"/>
      <x:c r="CI452" s="179"/>
      <x:c r="CJ452" s="174" t="str">
        <x:v>Yes</x:v>
      </x:c>
      <x:c r="CK452" s="174" t="str">
        <x:v>Yes</x:v>
      </x:c>
      <x:c r="CL452" s="174" t="str">
        <x:v>Yes</x:v>
      </x:c>
      <x:c r="CM452" s="174" t="str">
        <x:v>Clear</x:v>
      </x:c>
      <x:c r="CN452" s="174" t="str">
        <x:v>Verified — clear</x:v>
      </x:c>
      <x:c r="CO452" s="177" t="n">
        <x:v>46272</x:v>
      </x:c>
      <x:c r="CP452" s="174" t="str">
        <x:v>https://pubmed.ncbi.nlm.nih.gov/39008980/</x:v>
      </x:c>
      <x:c r="CQ452" s="174"/>
      <x:c r="CR452" s="174"/>
      <x:c r="CS452" s="174"/>
      <x:c r="CT452" s="174"/>
      <x:c r="CU452" s="176"/>
      <x:c r="CV452" s="176"/>
      <x:c r="CW452" s="176"/>
      <x:c r="CX452" s="176"/>
      <x:c r="CY452" s="176"/>
      <x:c r="CZ452" s="176"/>
      <x:c r="DA452" s="176"/>
      <x:c r="DB452" s="175" t="str">
        <x:f>IF(L452="","",IF(AND(COUNT(CU452:DA452)=7,OR(CU452=0,CU452=1,CU452=2),OR(CV452=0,CV452=1,CV452=2),OR(CW452=0,CW452=1,CW452=2),OR(CX452=0,CX452=1,CX452=2),OR(CY452=0,CY452=1,CY452=2),OR(CZ452=0,CZ452=1,CZ452=2),OR(DA452=0,DA452=1,DA452=2)),SUM(CU452:DA452),""))</x:f>
      </x:c>
      <x:c r="DC452" s="180" t="str">
        <x:f>IF(DB452="","",ROUND(DB452/14*10,1))</x:f>
      </x:c>
      <x:c r="DD452" s="174" t="str">
        <x:v>Pending</x:v>
      </x:c>
      <x:c r="DE452" s="175" t="str">
        <x:f>IF(L452="","",IF(DC452="","Pending",IF(DD452="Yes","CONDITIONAL — safety override",IF(DC452&gt;=8,"HIGH",IF(DC452&gt;=5,"CONDITIONAL","LOW")))))</x:f>
        <x:v>Pending</x:v>
      </x:c>
      <x:c r="DF452" s="174" t="str">
        <x:v>Pending screening and full-text appraisal; no transferability judgment made at identification.</x:v>
      </x:c>
      <x:c r="DG452" s="174"/>
      <x:c r="DH452" s="174"/>
      <x:c r="DI452" s="174"/>
      <x:c r="DJ452" s="174"/>
      <x:c r="DK452" s="174"/>
      <x:c r="DL452" s="174"/>
      <x:c r="DM452" s="174"/>
      <x:c r="DN452" s="174"/>
      <x:c r="DO452" s="174"/>
      <x:c r="DP452" s="174"/>
      <x:c r="DQ452" s="174"/>
      <x:c r="DR452" s="174"/>
      <x:c r="DS452" s="174"/>
      <x:c r="DT452" s="174"/>
      <x:c r="DU452" s="174"/>
      <x:c r="DV452" s="174"/>
      <x:c r="DW452" s="174"/>
      <x:c r="DX452" s="174"/>
      <x:c r="DY452" s="174"/>
      <x:c r="DZ452" s="174" t="str">
        <x:v>Title/abstract screening alone does not establish effectiveness, causality, methodological quality, transferability to Brazilian public safety or an institutional recommendation.</x:v>
      </x:c>
      <x:c r="EA452" s="174" t="str">
        <x:v>Pending</x:v>
      </x:c>
      <x:c r="EB452" s="175" t="str">
        <x:f>IF(L452="","",IF(EC452="READY","Yes","No / Pending"))</x:f>
        <x:v>No / Pending</x:v>
      </x:c>
      <x:c r="EC452" s="174" t="str">
        <x:f>IF(L452="","",IF(OR(ISNUMBER(SEARCH("Retracted Publication",Q452)),CM452="Retracted",CN452="Retracted",CM452="Expression of Concern",CN452="Expression of Concern",F452="Not used",CG452="Critical",CH452="High",CH452="Critical"),"BLOCKED — integrity or use restriction",IF(AND(CJ452="Yes",CK452="Yes",CL452="Yes"),IF(AND(CM452="Clear",CN452="Verified — clear"),IF(AND(AND(LEN(TRIM(CF452))&gt;0,LEFT(LOWER(TRIM(CF452)),7)&lt;&gt;"pending"),OR(CG452="High",CG452="Moderate"),OR(CH452="Low",CH452="Some concerns",CH452="Not applicable")),IF(AND(DD452="No",OR(DE452="HIGH",DE452="CONDITIONAL"),AND(LEN(TRIM(DF452))&gt;0,LEFT(LOWER(TRIM(DF452)),7)&lt;&gt;"pending")),IF(AND(AND(LEN(TRIM(DT452))&gt;0,LEFT(LOWER(TRIM(DT452)),7)&lt;&gt;"pending"),AND(LEN(TRIM(DU452))&gt;0,LEFT(LOWER(TRIM(DU452)),7)&lt;&gt;"pending"),OR(AND(LEN(TRIM(DV452))&gt;0,LEFT(LOWER(TRIM(DV452)),7)&lt;&gt;"pending"),AND(LEN(TRIM(DW452))&gt;0,LEFT(LOWER(TRIM(DW452)),7)&lt;&gt;"pending")),AND(LEN(TRIM(DX452))&gt;0,LEFT(LOWER(TRIM(DX452)),7)&lt;&gt;"pending")),IF(AND(F452="Claim-ready",OR(EA452="Strong",EA452="Moderate"),AND(LEN(TRIM(G452))&gt;0,LEFT(LOWER(TRIM(G452)),7)&lt;&gt;"pending"),G452&lt;&gt;"No substantive use decision is permitted from identification metadata alone.",AND(LEN(TRIM(DZ452))&gt;0,LEFT(LOWER(TRIM(DZ452)),7)&lt;&gt;"pending"),DZ452&lt;&gt;"Identification metadata alone does not permit any substantive scientific, causal, operational, or institutional claim.",AND(LEN(TRIM(EI452))&gt;0,LEFT(LOWER(TRIM(EI452)),7)&lt;&gt;"pending"),ISNUMBER(EH452),EH452&gt;0),"READY","PENDING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2" s="174" t="str">
        <x:v>Pending</x:v>
      </x:c>
      <x:c r="EE452" s="174"/>
      <x:c r="EF452" s="174" t="str">
        <x:v>Pending</x:v>
      </x:c>
      <x:c r="EG452" s="174" t="str">
        <x:v>Pending</x:v>
      </x:c>
      <x:c r="EH452" s="177"/>
      <x:c r="EI452" s="500"/>
      <x:c r="EJ452" s="174"/>
      <x:c r="EK452" s="174" t="str">
        <x:v>Pending</x:v>
      </x:c>
      <x:c r="EL452" s="177" t="n">
        <x:v>46272</x:v>
      </x:c>
      <x:c r="EM452" s="174" t="str">
        <x:v>Production PubMed record imported and reconciled to Zotero item YQ23MXIR;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2" s="181" t="n">
        <x:f>IF(L452="","",(IF(N452&lt;&gt;"",1,0)+IF(O452&lt;&gt;"",1,0)+IF(AJ452&lt;&gt;"",1,0)+IF(AU452&lt;&gt;"",1,0)+IF(BE452&lt;&gt;"",1,0)+IF(CF452&lt;&gt;"",1,0)+IF(CJ452="Yes",1,0)+IF(CL452="Yes",1,0)+IF(DE452&lt;&gt;"Pending",1,0)+IF(F452&lt;&gt;"",1,0)+IF(DZ452&lt;&gt;"",1,0)+IF(EI452&lt;&gt;"",1,0))/12)</x:f>
        <x:v>0.5</x:v>
      </x:c>
    </x:row>
    <x:row r="453">
      <x:c r="A453" s="175" t="str">
        <x:v>EV-0450</x:v>
      </x:c>
      <x:c r="B453" s="174" t="str">
        <x:v>Integrity check</x:v>
      </x:c>
      <x:c r="C453" s="175" t="str">
        <x:f>IF(L453="","",IF(LEFT(EC453,7)="BLOCKED","🔴 Do not use for conclusion",IF(EB453="Yes","🟢 Claim-ready","🟡 Caution / context")))</x:f>
        <x:v>🟡 Caution / context</x:v>
      </x:c>
      <x:c r="D453" s="174" t="str">
        <x:f>IF(L453="","",EC453)</x:f>
        <x:v>PENDING — appropriate appraisal</x:v>
      </x:c>
      <x:c r="E453" s="174" t="str">
        <x:v>P3 — Medium</x:v>
      </x:c>
      <x:c r="F453" s="174" t="str">
        <x:v>Pending</x:v>
      </x:c>
      <x:c r="G453" s="174" t="str">
        <x:v>Title/abstract identify an explicit tactical/public-safety context and readiness domain; retain for full-text assessment.</x:v>
      </x:c>
      <x:c r="H453" s="174" t="str">
        <x:v>Obtain and review lawful full text; confirm human adjudication; then select a design-specific appraisal instrument.</x:v>
      </x:c>
      <x:c r="I453" s="174"/>
      <x:c r="J453" s="174" t="str">
        <x:v>A — Core</x:v>
      </x:c>
      <x:c r="K453" s="174" t="str">
        <x:v>IDENTIFIED</x:v>
      </x:c>
      <x:c r="L453" s="174" t="str">
        <x:v>Determining cut-off scores for simulated tasks in Brazilian Air Force military personnel.</x:v>
      </x:c>
      <x:c r="M453" s="174"/>
      <x:c r="N453" s="174" t="str">
        <x:v>Botta, Willian Carrero; Magraner, J M; Orr, R M; Padovani, C R; Borin, J P</x:v>
      </x:c>
      <x:c r="O453" s="176" t="n">
        <x:v>2026</x:v>
      </x:c>
      <x:c r="P453" s="174" t="str">
        <x:v>BMJ military health</x:v>
      </x:c>
      <x:c r="Q453" s="174" t="str">
        <x:v>Journal Article</x:v>
      </x:c>
      <x:c r="R453" s="174" t="str">
        <x:v>Unclear</x:v>
      </x:c>
      <x:c r="S453" s="174" t="str">
        <x:v>Unknown</x:v>
      </x:c>
      <x:c r="T453" s="174" t="str">
        <x:v>eng</x:v>
      </x:c>
      <x:c r="U453" s="174" t="str">
        <x:v>https://pubmed.ncbi.nlm.nih.gov/39004445/</x:v>
      </x:c>
      <x:c r="V453" s="174" t="str">
        <x:v>10.1136/military-2024-002678</x:v>
      </x:c>
      <x:c r="W453" s="175" t="str">
        <x:f>IF(V453="","",LOWER(SUBSTITUTE(SUBSTITUTE(SUBSTITUTE(SUBSTITUTE(TRIM(V453),"https://doi.org/",""),"http://doi.org/",""),"https://dx.doi.org/",""),"doi:","")))</x:f>
        <x:v>10.1136/military-2024-002678</x:v>
      </x:c>
      <x:c r="X453" s="174" t="str">
        <x:v>39004445</x:v>
      </x:c>
      <x:c r="Y453" s="174" t="str"/>
      <x:c r="Z453" s="174"/>
      <x:c r="AA453" s="174" t="str">
        <x:v>PubMed/MEDLINE</x:v>
      </x:c>
      <x:c r="AB453" s="174" t="str">
        <x:v>PUBMED-A-v1.0-2026-08-28</x:v>
      </x:c>
      <x:c r="AC453" s="174" t="str">
        <x:v>SP-PUBMED-A-20260828</x:v>
      </x:c>
      <x:c r="AD453" s="177" t="n">
        <x:v>46262</x:v>
      </x:c>
      <x:c r="AE453" s="177" t="n">
        <x:v>46272</x:v>
      </x:c>
      <x:c r="AF453" s="174" t="str">
        <x:v>XEFRMWNF</x:v>
      </x:c>
      <x:c r="AG453" s="174"/>
      <x:c r="AH453" s="174" t="str">
        <x:v>Tactical Athlete → Operational Readiness Brazil</x:v>
      </x:c>
      <x:c r="AI453" s="174" t="str">
        <x:v>evidence-family:A</x:v>
      </x:c>
      <x:c r="AJ453" s="174"/>
      <x:c r="AK453" s="175" t="str">
        <x:f>IF(AJ453="","",IF(OR(LOWER(AJ453)="brazil",LOWER(AJ453)="brasil"),"Yes","No"))</x:f>
      </x:c>
      <x:c r="AL453" s="174"/>
      <x:c r="AM453" s="174"/>
      <x:c r="AN453" s="174"/>
      <x:c r="AO453" s="178"/>
      <x:c r="AP453" s="174"/>
      <x:c r="AQ453" s="174"/>
      <x:c r="AR453" s="174"/>
      <x:c r="AS453" s="174"/>
      <x:c r="AT453" s="174"/>
      <x:c r="AU453" s="174"/>
      <x:c r="AV453" s="174"/>
      <x:c r="AW453" s="174"/>
      <x:c r="AX453" s="174"/>
      <x:c r="AY453" s="174"/>
      <x:c r="AZ453" s="174"/>
      <x:c r="BA453" s="174"/>
      <x:c r="BB453" s="174"/>
      <x:c r="BC453" s="174"/>
      <x:c r="BD453" s="174"/>
      <x:c r="BE453" s="174"/>
      <x:c r="BF453" s="174"/>
      <x:c r="BG453" s="174"/>
      <x:c r="BH453" s="174"/>
      <x:c r="BI453" s="174"/>
      <x:c r="BJ453" s="174"/>
      <x:c r="BK453" s="174"/>
      <x:c r="BL453" s="174"/>
      <x:c r="BM453" s="174"/>
      <x:c r="BN453" s="174"/>
      <x:c r="BO453" s="174"/>
      <x:c r="BP453" s="174"/>
      <x:c r="BQ453" s="174"/>
      <x:c r="BR453" s="174"/>
      <x:c r="BS453" s="174"/>
      <x:c r="BT453" s="174"/>
      <x:c r="BU453" s="174"/>
      <x:c r="BV453" s="174"/>
      <x:c r="BW453" s="174"/>
      <x:c r="BX453" s="174"/>
      <x:c r="BY453" s="174"/>
      <x:c r="BZ453" s="174"/>
      <x:c r="CA453" s="174"/>
      <x:c r="CB453" s="174"/>
      <x:c r="CC453" s="174"/>
      <x:c r="CD453" s="174"/>
      <x:c r="CE453" s="174"/>
      <x:c r="CF453" s="174"/>
      <x:c r="CG453" s="174"/>
      <x:c r="CH453" s="174"/>
      <x:c r="CI453" s="179"/>
      <x:c r="CJ453" s="174" t="str">
        <x:v>Yes</x:v>
      </x:c>
      <x:c r="CK453" s="174" t="str">
        <x:v>Yes</x:v>
      </x:c>
      <x:c r="CL453" s="174" t="str">
        <x:v>Yes</x:v>
      </x:c>
      <x:c r="CM453" s="174" t="str">
        <x:v>Clear</x:v>
      </x:c>
      <x:c r="CN453" s="174" t="str">
        <x:v>Verified — clear</x:v>
      </x:c>
      <x:c r="CO453" s="177" t="n">
        <x:v>46272</x:v>
      </x:c>
      <x:c r="CP453" s="174" t="str">
        <x:v>https://pubmed.ncbi.nlm.nih.gov/39004445/</x:v>
      </x:c>
      <x:c r="CQ453" s="174"/>
      <x:c r="CR453" s="174"/>
      <x:c r="CS453" s="174"/>
      <x:c r="CT453" s="174"/>
      <x:c r="CU453" s="176"/>
      <x:c r="CV453" s="176"/>
      <x:c r="CW453" s="176"/>
      <x:c r="CX453" s="176"/>
      <x:c r="CY453" s="176"/>
      <x:c r="CZ453" s="176"/>
      <x:c r="DA453" s="176"/>
      <x:c r="DB453" s="175" t="str">
        <x:f>IF(L453="","",IF(AND(COUNT(CU453:DA453)=7,OR(CU453=0,CU453=1,CU453=2),OR(CV453=0,CV453=1,CV453=2),OR(CW453=0,CW453=1,CW453=2),OR(CX453=0,CX453=1,CX453=2),OR(CY453=0,CY453=1,CY453=2),OR(CZ453=0,CZ453=1,CZ453=2),OR(DA453=0,DA453=1,DA453=2)),SUM(CU453:DA453),""))</x:f>
      </x:c>
      <x:c r="DC453" s="180" t="str">
        <x:f>IF(DB453="","",ROUND(DB453/14*10,1))</x:f>
      </x:c>
      <x:c r="DD453" s="174" t="str">
        <x:v>Pending</x:v>
      </x:c>
      <x:c r="DE453" s="175" t="str">
        <x:f>IF(L453="","",IF(DC453="","Pending",IF(DD453="Yes","CONDITIONAL — safety override",IF(DC453&gt;=8,"HIGH",IF(DC453&gt;=5,"CONDITIONAL","LOW")))))</x:f>
        <x:v>Pending</x:v>
      </x:c>
      <x:c r="DF453" s="174" t="str">
        <x:v>Pending screening and full-text appraisal; no transferability judgment made at identification.</x:v>
      </x:c>
      <x:c r="DG453" s="174"/>
      <x:c r="DH453" s="174"/>
      <x:c r="DI453" s="174"/>
      <x:c r="DJ453" s="174"/>
      <x:c r="DK453" s="174"/>
      <x:c r="DL453" s="174"/>
      <x:c r="DM453" s="174"/>
      <x:c r="DN453" s="174"/>
      <x:c r="DO453" s="174"/>
      <x:c r="DP453" s="174"/>
      <x:c r="DQ453" s="174"/>
      <x:c r="DR453" s="174"/>
      <x:c r="DS453" s="174"/>
      <x:c r="DT453" s="174"/>
      <x:c r="DU453" s="174"/>
      <x:c r="DV453" s="174"/>
      <x:c r="DW453" s="174"/>
      <x:c r="DX453" s="174"/>
      <x:c r="DY453" s="174"/>
      <x:c r="DZ453" s="174" t="str">
        <x:v>Title/abstract screening alone does not establish effectiveness, causality, methodological quality, transferability to Brazilian public safety or an institutional recommendation.</x:v>
      </x:c>
      <x:c r="EA453" s="174" t="str">
        <x:v>Pending</x:v>
      </x:c>
      <x:c r="EB453" s="175" t="str">
        <x:f>IF(L453="","",IF(EC453="READY","Yes","No / Pending"))</x:f>
        <x:v>No / Pending</x:v>
      </x:c>
      <x:c r="EC453" s="174" t="str">
        <x:f>IF(L453="","",IF(OR(ISNUMBER(SEARCH("Retracted Publication",Q453)),CM453="Retracted",CN453="Retracted",CM453="Expression of Concern",CN453="Expression of Concern",F453="Not used",CG453="Critical",CH453="High",CH453="Critical"),"BLOCKED — integrity or use restriction",IF(AND(CJ453="Yes",CK453="Yes",CL453="Yes"),IF(AND(CM453="Clear",CN453="Verified — clear"),IF(AND(AND(LEN(TRIM(CF453))&gt;0,LEFT(LOWER(TRIM(CF453)),7)&lt;&gt;"pending"),OR(CG453="High",CG453="Moderate"),OR(CH453="Low",CH453="Some concerns",CH453="Not applicable")),IF(AND(DD453="No",OR(DE453="HIGH",DE453="CONDITIONAL"),AND(LEN(TRIM(DF453))&gt;0,LEFT(LOWER(TRIM(DF453)),7)&lt;&gt;"pending")),IF(AND(AND(LEN(TRIM(DT453))&gt;0,LEFT(LOWER(TRIM(DT453)),7)&lt;&gt;"pending"),AND(LEN(TRIM(DU453))&gt;0,LEFT(LOWER(TRIM(DU453)),7)&lt;&gt;"pending"),OR(AND(LEN(TRIM(DV453))&gt;0,LEFT(LOWER(TRIM(DV453)),7)&lt;&gt;"pending"),AND(LEN(TRIM(DW453))&gt;0,LEFT(LOWER(TRIM(DW453)),7)&lt;&gt;"pending")),AND(LEN(TRIM(DX453))&gt;0,LEFT(LOWER(TRIM(DX453)),7)&lt;&gt;"pending")),IF(AND(F453="Claim-ready",OR(EA453="Strong",EA453="Moderate"),AND(LEN(TRIM(G453))&gt;0,LEFT(LOWER(TRIM(G453)),7)&lt;&gt;"pending"),G453&lt;&gt;"No substantive use decision is permitted from identification metadata alone.",AND(LEN(TRIM(DZ453))&gt;0,LEFT(LOWER(TRIM(DZ453)),7)&lt;&gt;"pending"),DZ453&lt;&gt;"Identification metadata alone does not permit any substantive scientific, causal, operational, or institutional claim.",AND(LEN(TRIM(EI453))&gt;0,LEFT(LOWER(TRIM(EI453)),7)&lt;&gt;"pending"),ISNUMBER(EH453),EH453&gt;0),"READY","PENDING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3" s="174" t="str">
        <x:v>Pending</x:v>
      </x:c>
      <x:c r="EE453" s="174"/>
      <x:c r="EF453" s="174" t="str">
        <x:v>Pending</x:v>
      </x:c>
      <x:c r="EG453" s="174" t="str">
        <x:v>Pending</x:v>
      </x:c>
      <x:c r="EH453" s="177"/>
      <x:c r="EI453" s="500"/>
      <x:c r="EJ453" s="174"/>
      <x:c r="EK453" s="174" t="str">
        <x:v>Pending</x:v>
      </x:c>
      <x:c r="EL453" s="177" t="n">
        <x:v>46272</x:v>
      </x:c>
      <x:c r="EM453" s="174" t="str">
        <x:v>Production PubMed record imported and reconciled to Zotero item XEFRMWNF;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3" s="181" t="n">
        <x:f>IF(L453="","",(IF(N453&lt;&gt;"",1,0)+IF(O453&lt;&gt;"",1,0)+IF(AJ453&lt;&gt;"",1,0)+IF(AU453&lt;&gt;"",1,0)+IF(BE453&lt;&gt;"",1,0)+IF(CF453&lt;&gt;"",1,0)+IF(CJ453="Yes",1,0)+IF(CL453="Yes",1,0)+IF(DE453&lt;&gt;"Pending",1,0)+IF(F453&lt;&gt;"",1,0)+IF(DZ453&lt;&gt;"",1,0)+IF(EI453&lt;&gt;"",1,0))/12)</x:f>
        <x:v>0.5</x:v>
      </x:c>
    </x:row>
    <x:row r="454">
      <x:c r="A454" s="175" t="str">
        <x:v>EV-0451</x:v>
      </x:c>
      <x:c r="B454" s="174" t="str">
        <x:v>Metadata verification</x:v>
      </x:c>
      <x:c r="C454" s="175" t="str">
        <x:f>IF(L454="","",IF(LEFT(EC454,7)="BLOCKED","🔴 Do not use for conclusion",IF(EB454="Yes","🟢 Claim-ready","🟡 Caution / context")))</x:f>
        <x:v>🟡 Caution / context</x:v>
      </x:c>
      <x:c r="D454" s="174" t="str">
        <x:f>IF(L454="","",EC454)</x:f>
        <x:v>PENDING — verification</x:v>
      </x:c>
      <x:c r="E454" s="174" t="str">
        <x:v>P2 — High</x:v>
      </x:c>
      <x:c r="F454" s="174" t="str">
        <x:v>Pending</x:v>
      </x:c>
      <x:c r="G454" s="174" t="str">
        <x:v>Title/abstract identify an explicit tactical/public-safety context and readiness domain; retain for full-text assessment.</x:v>
      </x:c>
      <x:c r="H454" s="174" t="str">
        <x:v>Obtain and review lawful full text; confirm human adjudication; then select a design-specific appraisal instrument.</x:v>
      </x:c>
      <x:c r="I454" s="174"/>
      <x:c r="J454" s="174" t="str">
        <x:v>A — Core</x:v>
      </x:c>
      <x:c r="K454" s="174" t="str">
        <x:v>IDENTIFIED</x:v>
      </x:c>
      <x:c r="L454" s="174" t="str">
        <x:v>Beetroot in deep waters: Navigating the risks of supplement-induced blackouts in aquatic training.</x:v>
      </x:c>
      <x:c r="M454" s="174"/>
      <x:c r="N454" s="174" t="str">
        <x:v>Lorei, Nathan C; Ashley, Robert L; Moberg, Lynnsee W; Butler, Cody R; Seib, Michael B 2nd; Hintz Merseal, Courtney N</x:v>
      </x:c>
      <x:c r="O454" s="176" t="n">
        <x:v>2024</x:v>
      </x:c>
      <x:c r="P454" s="174" t="str">
        <x:v>Journal of science and medicine in sport</x:v>
      </x:c>
      <x:c r="Q454" s="174" t="str">
        <x:v>Case Reports; Journal Article</x:v>
      </x:c>
      <x:c r="R454" s="174" t="str">
        <x:v>Unclear</x:v>
      </x:c>
      <x:c r="S454" s="174" t="str">
        <x:v>Unknown</x:v>
      </x:c>
      <x:c r="T454" s="174" t="str">
        <x:v>eng</x:v>
      </x:c>
      <x:c r="U454" s="174" t="str">
        <x:v>https://pubmed.ncbi.nlm.nih.gov/38997903/</x:v>
      </x:c>
      <x:c r="V454" s="174" t="str">
        <x:v>10.1016/j.jsams.2024.06.009</x:v>
      </x:c>
      <x:c r="W454" s="175" t="str">
        <x:f>IF(V454="","",LOWER(SUBSTITUTE(SUBSTITUTE(SUBSTITUTE(SUBSTITUTE(TRIM(V454),"https://doi.org/",""),"http://doi.org/",""),"https://dx.doi.org/",""),"doi:","")))</x:f>
        <x:v>10.1016/j.jsams.2024.06.009</x:v>
      </x:c>
      <x:c r="X454" s="174" t="str">
        <x:v>38997903</x:v>
      </x:c>
      <x:c r="Y454" s="174" t="str"/>
      <x:c r="Z454" s="174"/>
      <x:c r="AA454" s="174" t="str">
        <x:v>PubMed/MEDLINE</x:v>
      </x:c>
      <x:c r="AB454" s="174" t="str">
        <x:v>PUBMED-A-v1.0-2026-08-28</x:v>
      </x:c>
      <x:c r="AC454" s="174" t="str">
        <x:v>SP-PUBMED-A-20260828</x:v>
      </x:c>
      <x:c r="AD454" s="177" t="n">
        <x:v>46262</x:v>
      </x:c>
      <x:c r="AE454" s="177" t="n">
        <x:v>46272</x:v>
      </x:c>
      <x:c r="AF454" s="174" t="str">
        <x:v>TRQBX9K8</x:v>
      </x:c>
      <x:c r="AG454" s="174"/>
      <x:c r="AH454" s="174" t="str">
        <x:v>Tactical Athlete → Operational Readiness Brazil</x:v>
      </x:c>
      <x:c r="AI454" s="174" t="str">
        <x:v>evidence-family:A</x:v>
      </x:c>
      <x:c r="AJ454" s="174"/>
      <x:c r="AK454" s="175" t="str">
        <x:f>IF(AJ454="","",IF(OR(LOWER(AJ454)="brazil",LOWER(AJ454)="brasil"),"Yes","No"))</x:f>
      </x:c>
      <x:c r="AL454" s="174"/>
      <x:c r="AM454" s="174"/>
      <x:c r="AN454" s="174"/>
      <x:c r="AO454" s="178"/>
      <x:c r="AP454" s="174"/>
      <x:c r="AQ454" s="174"/>
      <x:c r="AR454" s="174"/>
      <x:c r="AS454" s="174"/>
      <x:c r="AT454" s="174"/>
      <x:c r="AU454" s="174"/>
      <x:c r="AV454" s="174"/>
      <x:c r="AW454" s="174"/>
      <x:c r="AX454" s="174"/>
      <x:c r="AY454" s="174"/>
      <x:c r="AZ454" s="174"/>
      <x:c r="BA454" s="174"/>
      <x:c r="BB454" s="174"/>
      <x:c r="BC454" s="174"/>
      <x:c r="BD454" s="174"/>
      <x:c r="BE454" s="174"/>
      <x:c r="BF454" s="174"/>
      <x:c r="BG454" s="174"/>
      <x:c r="BH454" s="174"/>
      <x:c r="BI454" s="174"/>
      <x:c r="BJ454" s="174"/>
      <x:c r="BK454" s="174"/>
      <x:c r="BL454" s="174"/>
      <x:c r="BM454" s="174"/>
      <x:c r="BN454" s="174"/>
      <x:c r="BO454" s="174"/>
      <x:c r="BP454" s="174"/>
      <x:c r="BQ454" s="174"/>
      <x:c r="BR454" s="174"/>
      <x:c r="BS454" s="174"/>
      <x:c r="BT454" s="174"/>
      <x:c r="BU454" s="174"/>
      <x:c r="BV454" s="174"/>
      <x:c r="BW454" s="174"/>
      <x:c r="BX454" s="174"/>
      <x:c r="BY454" s="174"/>
      <x:c r="BZ454" s="174"/>
      <x:c r="CA454" s="174"/>
      <x:c r="CB454" s="174"/>
      <x:c r="CC454" s="174"/>
      <x:c r="CD454" s="174"/>
      <x:c r="CE454" s="174"/>
      <x:c r="CF454" s="174"/>
      <x:c r="CG454" s="174"/>
      <x:c r="CH454" s="174"/>
      <x:c r="CI454" s="179"/>
      <x:c r="CJ454" s="174" t="str">
        <x:v>Pending</x:v>
      </x:c>
      <x:c r="CK454" s="174" t="str">
        <x:v>Yes</x:v>
      </x:c>
      <x:c r="CL454" s="174" t="str">
        <x:v>Yes</x:v>
      </x:c>
      <x:c r="CM454" s="174" t="str">
        <x:v>Clear</x:v>
      </x:c>
      <x:c r="CN454" s="174" t="str">
        <x:v>Verified — clear</x:v>
      </x:c>
      <x:c r="CO454" s="177" t="n">
        <x:v>46272</x:v>
      </x:c>
      <x:c r="CP454" s="174" t="str">
        <x:v>https://pubmed.ncbi.nlm.nih.gov/38997903/</x:v>
      </x:c>
      <x:c r="CQ454" s="174"/>
      <x:c r="CR454" s="174"/>
      <x:c r="CS454" s="174"/>
      <x:c r="CT454" s="174"/>
      <x:c r="CU454" s="176"/>
      <x:c r="CV454" s="176"/>
      <x:c r="CW454" s="176"/>
      <x:c r="CX454" s="176"/>
      <x:c r="CY454" s="176"/>
      <x:c r="CZ454" s="176"/>
      <x:c r="DA454" s="176"/>
      <x:c r="DB454" s="175" t="str">
        <x:f>IF(L454="","",IF(AND(COUNT(CU454:DA454)=7,OR(CU454=0,CU454=1,CU454=2),OR(CV454=0,CV454=1,CV454=2),OR(CW454=0,CW454=1,CW454=2),OR(CX454=0,CX454=1,CX454=2),OR(CY454=0,CY454=1,CY454=2),OR(CZ454=0,CZ454=1,CZ454=2),OR(DA454=0,DA454=1,DA454=2)),SUM(CU454:DA454),""))</x:f>
      </x:c>
      <x:c r="DC454" s="180" t="str">
        <x:f>IF(DB454="","",ROUND(DB454/14*10,1))</x:f>
      </x:c>
      <x:c r="DD454" s="174" t="str">
        <x:v>Pending</x:v>
      </x:c>
      <x:c r="DE454" s="175" t="str">
        <x:f>IF(L454="","",IF(DC454="","Pending",IF(DD454="Yes","CONDITIONAL — safety override",IF(DC454&gt;=8,"HIGH",IF(DC454&gt;=5,"CONDITIONAL","LOW")))))</x:f>
        <x:v>Pending</x:v>
      </x:c>
      <x:c r="DF454" s="174" t="str">
        <x:v>Pending screening and full-text appraisal; no transferability judgment made at identification.</x:v>
      </x:c>
      <x:c r="DG454" s="174"/>
      <x:c r="DH454" s="174"/>
      <x:c r="DI454" s="174"/>
      <x:c r="DJ454" s="174"/>
      <x:c r="DK454" s="174"/>
      <x:c r="DL454" s="174"/>
      <x:c r="DM454" s="174"/>
      <x:c r="DN454" s="174"/>
      <x:c r="DO454" s="174"/>
      <x:c r="DP454" s="174"/>
      <x:c r="DQ454" s="174"/>
      <x:c r="DR454" s="174"/>
      <x:c r="DS454" s="174"/>
      <x:c r="DT454" s="174"/>
      <x:c r="DU454" s="174"/>
      <x:c r="DV454" s="174"/>
      <x:c r="DW454" s="174"/>
      <x:c r="DX454" s="174"/>
      <x:c r="DY454" s="174"/>
      <x:c r="DZ454" s="174" t="str">
        <x:v>Title/abstract screening alone does not establish effectiveness, causality, methodological quality, transferability to Brazilian public safety or an institutional recommendation.</x:v>
      </x:c>
      <x:c r="EA454" s="174" t="str">
        <x:v>Pending</x:v>
      </x:c>
      <x:c r="EB454" s="175" t="str">
        <x:f>IF(L454="","",IF(EC454="READY","Yes","No / Pending"))</x:f>
        <x:v>No / Pending</x:v>
      </x:c>
      <x:c r="EC454" s="174" t="str">
        <x:f>IF(L454="","",IF(OR(ISNUMBER(SEARCH("Retracted Publication",Q454)),CM454="Retracted",CN454="Retracted",CM454="Expression of Concern",CN454="Expression of Concern",F454="Not used",CG454="Critical",CH454="High",CH454="Critical"),"BLOCKED — integrity or use restriction",IF(AND(CJ454="Yes",CK454="Yes",CL454="Yes"),IF(AND(CM454="Clear",CN454="Verified — clear"),IF(AND(AND(LEN(TRIM(CF454))&gt;0,LEFT(LOWER(TRIM(CF454)),7)&lt;&gt;"pending"),OR(CG454="High",CG454="Moderate"),OR(CH454="Low",CH454="Some concerns",CH454="Not applicable")),IF(AND(DD454="No",OR(DE454="HIGH",DE454="CONDITIONAL"),AND(LEN(TRIM(DF454))&gt;0,LEFT(LOWER(TRIM(DF454)),7)&lt;&gt;"pending")),IF(AND(AND(LEN(TRIM(DT454))&gt;0,LEFT(LOWER(TRIM(DT454)),7)&lt;&gt;"pending"),AND(LEN(TRIM(DU454))&gt;0,LEFT(LOWER(TRIM(DU454)),7)&lt;&gt;"pending"),OR(AND(LEN(TRIM(DV454))&gt;0,LEFT(LOWER(TRIM(DV454)),7)&lt;&gt;"pending"),AND(LEN(TRIM(DW454))&gt;0,LEFT(LOWER(TRIM(DW454)),7)&lt;&gt;"pending")),AND(LEN(TRIM(DX454))&gt;0,LEFT(LOWER(TRIM(DX454)),7)&lt;&gt;"pending")),IF(AND(F454="Claim-ready",OR(EA454="Strong",EA454="Moderate"),AND(LEN(TRIM(G454))&gt;0,LEFT(LOWER(TRIM(G454)),7)&lt;&gt;"pending"),G454&lt;&gt;"No substantive use decision is permitted from identification metadata alone.",AND(LEN(TRIM(DZ454))&gt;0,LEFT(LOWER(TRIM(DZ454)),7)&lt;&gt;"pending"),DZ454&lt;&gt;"Identification metadata alone does not permit any substantive scientific, causal, operational, or institutional claim.",AND(LEN(TRIM(EI454))&gt;0,LEFT(LOWER(TRIM(EI454)),7)&lt;&gt;"pending"),ISNUMBER(EH454),EH454&gt;0),"READY","PENDING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454" s="174" t="str">
        <x:v>Pending</x:v>
      </x:c>
      <x:c r="EE454" s="174"/>
      <x:c r="EF454" s="174" t="str">
        <x:v>Pending</x:v>
      </x:c>
      <x:c r="EG454" s="174" t="str">
        <x:v>Pending</x:v>
      </x:c>
      <x:c r="EH454" s="177"/>
      <x:c r="EI454" s="500"/>
      <x:c r="EJ454" s="174"/>
      <x:c r="EK454" s="174" t="str">
        <x:v>Pending</x:v>
      </x:c>
      <x:c r="EL454" s="177" t="n">
        <x:v>46272</x:v>
      </x:c>
      <x:c r="EM454" s="174" t="str">
        <x:v>Production PubMed record imported and reconciled to Zotero item TRQBX9K8;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454" s="181" t="n">
        <x:f>IF(L454="","",(IF(N454&lt;&gt;"",1,0)+IF(O454&lt;&gt;"",1,0)+IF(AJ454&lt;&gt;"",1,0)+IF(AU454&lt;&gt;"",1,0)+IF(BE454&lt;&gt;"",1,0)+IF(CF454&lt;&gt;"",1,0)+IF(CJ454="Yes",1,0)+IF(CL454="Yes",1,0)+IF(DE454&lt;&gt;"Pending",1,0)+IF(F454&lt;&gt;"",1,0)+IF(DZ454&lt;&gt;"",1,0)+IF(EI454&lt;&gt;"",1,0))/12)</x:f>
        <x:v>0.4166666666666667</x:v>
      </x:c>
    </x:row>
    <x:row r="455">
      <x:c r="A455" s="175" t="str">
        <x:v>EV-0452</x:v>
      </x:c>
      <x:c r="B455" s="174" t="str">
        <x:v>Integrity check</x:v>
      </x:c>
      <x:c r="C455" s="175" t="str">
        <x:f>IF(L455="","",IF(LEFT(EC455,7)="BLOCKED","🔴 Do not use for conclusion",IF(EB455="Yes","🟢 Claim-ready","🟡 Caution / context")))</x:f>
        <x:v>🟡 Caution / context</x:v>
      </x:c>
      <x:c r="D455" s="174" t="str">
        <x:f>IF(L455="","",EC455)</x:f>
        <x:v>PENDING — appropriate appraisal</x:v>
      </x:c>
      <x:c r="E455" s="174" t="str">
        <x:v>P3 — Medium</x:v>
      </x:c>
      <x:c r="F455" s="174" t="str">
        <x:v>Pending</x:v>
      </x:c>
      <x:c r="G455" s="174" t="str">
        <x:v>Title/abstract identify an explicit operational APHT/medical-readiness topic; retain for full-text assessment.</x:v>
      </x:c>
      <x:c r="H455" s="174" t="str">
        <x:v>Obtain and review lawful full text; confirm human adjudication; then select a design-specific appraisal instrument.</x:v>
      </x:c>
      <x:c r="I455" s="174"/>
      <x:c r="J455" s="174" t="str">
        <x:v>B — APHT / Medical Readiness</x:v>
      </x:c>
      <x:c r="K455" s="174" t="str">
        <x:v>IDENTIFIED</x:v>
      </x:c>
      <x:c r="L455" s="174" t="str">
        <x:v>Who needs a tourniquet? And who does not? Lessons learned from a review of tourniquet use in the Russo-Ukrainian war.</x:v>
      </x:c>
      <x:c r="M455" s="174"/>
      <x:c r="N455" s="174" t="str">
        <x:v>Butler, Frank; Holcomb, John B; Dorlac, Warren; Gurney, Jennifer; Inaba, Kenji; Jacobs, Lenworth; Mabry, Bob; Meoli, Mike; Montgomery, Harold; Otten, Mel; Shackelford, Stacy; Tadlock, Matthew D; Wilson, Justin; Humeniuk, Kostiantyn; Linchevskyy, Oleksandr; Danyliuk, Oleksandr</x:v>
      </x:c>
      <x:c r="O455" s="176" t="n">
        <x:v>2024</x:v>
      </x:c>
      <x:c r="P455" s="174" t="str">
        <x:v>The journal of trauma and acute care surgery</x:v>
      </x:c>
      <x:c r="Q455" s="174" t="str">
        <x:v>Journal Article; Review</x:v>
      </x:c>
      <x:c r="R455" s="174" t="str">
        <x:v>Unclear</x:v>
      </x:c>
      <x:c r="S455" s="174" t="str">
        <x:v>Unknown</x:v>
      </x:c>
      <x:c r="T455" s="174" t="str">
        <x:v>eng</x:v>
      </x:c>
      <x:c r="U455" s="174" t="str">
        <x:v>https://pubmed.ncbi.nlm.nih.gov/38996420/</x:v>
      </x:c>
      <x:c r="V455" s="174" t="str">
        <x:v>10.1097/ta.0000000000004395</x:v>
      </x:c>
      <x:c r="W455" s="175" t="str">
        <x:f>IF(V455="","",LOWER(SUBSTITUTE(SUBSTITUTE(SUBSTITUTE(SUBSTITUTE(TRIM(V455),"https://doi.org/",""),"http://doi.org/",""),"https://dx.doi.org/",""),"doi:","")))</x:f>
        <x:v>10.1097/ta.0000000000004395</x:v>
      </x:c>
      <x:c r="X455" s="174" t="str">
        <x:v>38996420</x:v>
      </x:c>
      <x:c r="Y455" s="174" t="str"/>
      <x:c r="Z455" s="174"/>
      <x:c r="AA455" s="174" t="str">
        <x:v>PubMed/MEDLINE</x:v>
      </x:c>
      <x:c r="AB455" s="174" t="str">
        <x:v>PUBMED-B-v1.0-2026-08-28</x:v>
      </x:c>
      <x:c r="AC455" s="174" t="str">
        <x:v>SP-PUBMED-B-20260828</x:v>
      </x:c>
      <x:c r="AD455" s="177" t="n">
        <x:v>46262</x:v>
      </x:c>
      <x:c r="AE455" s="177" t="n">
        <x:v>46272</x:v>
      </x:c>
      <x:c r="AF455" s="174" t="str">
        <x:v>FGZVT27X</x:v>
      </x:c>
      <x:c r="AG455" s="174"/>
      <x:c r="AH455" s="174" t="str">
        <x:v>Tactical Athlete → Operational Readiness Brazil</x:v>
      </x:c>
      <x:c r="AI455" s="174" t="str">
        <x:v>evidence-family:B</x:v>
      </x:c>
      <x:c r="AJ455" s="174"/>
      <x:c r="AK455" s="175" t="str">
        <x:f>IF(AJ455="","",IF(OR(LOWER(AJ455)="brazil",LOWER(AJ455)="brasil"),"Yes","No"))</x:f>
      </x:c>
      <x:c r="AL455" s="174"/>
      <x:c r="AM455" s="174"/>
      <x:c r="AN455" s="174"/>
      <x:c r="AO455" s="178"/>
      <x:c r="AP455" s="174"/>
      <x:c r="AQ455" s="174"/>
      <x:c r="AR455" s="174"/>
      <x:c r="AS455" s="174"/>
      <x:c r="AT455" s="174"/>
      <x:c r="AU455" s="174"/>
      <x:c r="AV455" s="174"/>
      <x:c r="AW455" s="174"/>
      <x:c r="AX455" s="174"/>
      <x:c r="AY455" s="174"/>
      <x:c r="AZ455" s="174"/>
      <x:c r="BA455" s="174"/>
      <x:c r="BB455" s="174"/>
      <x:c r="BC455" s="174"/>
      <x:c r="BD455" s="174"/>
      <x:c r="BE455" s="174"/>
      <x:c r="BF455" s="174"/>
      <x:c r="BG455" s="174"/>
      <x:c r="BH455" s="174"/>
      <x:c r="BI455" s="174"/>
      <x:c r="BJ455" s="174"/>
      <x:c r="BK455" s="174"/>
      <x:c r="BL455" s="174"/>
      <x:c r="BM455" s="174"/>
      <x:c r="BN455" s="174"/>
      <x:c r="BO455" s="174"/>
      <x:c r="BP455" s="174"/>
      <x:c r="BQ455" s="174"/>
      <x:c r="BR455" s="174"/>
      <x:c r="BS455" s="174"/>
      <x:c r="BT455" s="174"/>
      <x:c r="BU455" s="174"/>
      <x:c r="BV455" s="174"/>
      <x:c r="BW455" s="174"/>
      <x:c r="BX455" s="174"/>
      <x:c r="BY455" s="174"/>
      <x:c r="BZ455" s="174"/>
      <x:c r="CA455" s="174"/>
      <x:c r="CB455" s="174"/>
      <x:c r="CC455" s="174"/>
      <x:c r="CD455" s="174"/>
      <x:c r="CE455" s="174"/>
      <x:c r="CF455" s="174"/>
      <x:c r="CG455" s="174"/>
      <x:c r="CH455" s="174"/>
      <x:c r="CI455" s="179"/>
      <x:c r="CJ455" s="174" t="str">
        <x:v>Yes</x:v>
      </x:c>
      <x:c r="CK455" s="174" t="str">
        <x:v>Yes</x:v>
      </x:c>
      <x:c r="CL455" s="174" t="str">
        <x:v>Yes</x:v>
      </x:c>
      <x:c r="CM455" s="174" t="str">
        <x:v>Clear</x:v>
      </x:c>
      <x:c r="CN455" s="174" t="str">
        <x:v>Verified — clear</x:v>
      </x:c>
      <x:c r="CO455" s="177" t="n">
        <x:v>46272</x:v>
      </x:c>
      <x:c r="CP455" s="174" t="str">
        <x:v>https://pubmed.ncbi.nlm.nih.gov/38996420/</x:v>
      </x:c>
      <x:c r="CQ455" s="174"/>
      <x:c r="CR455" s="174"/>
      <x:c r="CS455" s="174"/>
      <x:c r="CT455" s="174"/>
      <x:c r="CU455" s="176"/>
      <x:c r="CV455" s="176"/>
      <x:c r="CW455" s="176"/>
      <x:c r="CX455" s="176"/>
      <x:c r="CY455" s="176"/>
      <x:c r="CZ455" s="176"/>
      <x:c r="DA455" s="176"/>
      <x:c r="DB455" s="175" t="str">
        <x:f>IF(L455="","",IF(AND(COUNT(CU455:DA455)=7,OR(CU455=0,CU455=1,CU455=2),OR(CV455=0,CV455=1,CV455=2),OR(CW455=0,CW455=1,CW455=2),OR(CX455=0,CX455=1,CX455=2),OR(CY455=0,CY455=1,CY455=2),OR(CZ455=0,CZ455=1,CZ455=2),OR(DA455=0,DA455=1,DA455=2)),SUM(CU455:DA455),""))</x:f>
      </x:c>
      <x:c r="DC455" s="180" t="str">
        <x:f>IF(DB455="","",ROUND(DB455/14*10,1))</x:f>
      </x:c>
      <x:c r="DD455" s="174" t="str">
        <x:v>Pending</x:v>
      </x:c>
      <x:c r="DE455" s="175" t="str">
        <x:f>IF(L455="","",IF(DC455="","Pending",IF(DD455="Yes","CONDITIONAL — safety override",IF(DC455&gt;=8,"HIGH",IF(DC455&gt;=5,"CONDITIONAL","LOW")))))</x:f>
        <x:v>Pending</x:v>
      </x:c>
      <x:c r="DF455" s="174" t="str">
        <x:v>Pending screening and full-text appraisal; no transferability judgment made at identification.</x:v>
      </x:c>
      <x:c r="DG455" s="174"/>
      <x:c r="DH455" s="174"/>
      <x:c r="DI455" s="174"/>
      <x:c r="DJ455" s="174"/>
      <x:c r="DK455" s="174"/>
      <x:c r="DL455" s="174"/>
      <x:c r="DM455" s="174"/>
      <x:c r="DN455" s="174"/>
      <x:c r="DO455" s="174"/>
      <x:c r="DP455" s="174"/>
      <x:c r="DQ455" s="174"/>
      <x:c r="DR455" s="174"/>
      <x:c r="DS455" s="174"/>
      <x:c r="DT455" s="174"/>
      <x:c r="DU455" s="174"/>
      <x:c r="DV455" s="174"/>
      <x:c r="DW455" s="174"/>
      <x:c r="DX455" s="174"/>
      <x:c r="DY455" s="174"/>
      <x:c r="DZ455" s="174" t="str">
        <x:v>Title/abstract screening alone does not establish effectiveness, causality, methodological quality, transferability to Brazilian public safety or an institutional recommendation.</x:v>
      </x:c>
      <x:c r="EA455" s="174" t="str">
        <x:v>Pending</x:v>
      </x:c>
      <x:c r="EB455" s="175" t="str">
        <x:f>IF(L455="","",IF(EC455="READY","Yes","No / Pending"))</x:f>
        <x:v>No / Pending</x:v>
      </x:c>
      <x:c r="EC455" s="174" t="str">
        <x:f>IF(L455="","",IF(OR(ISNUMBER(SEARCH("Retracted Publication",Q455)),CM455="Retracted",CN455="Retracted",CM455="Expression of Concern",CN455="Expression of Concern",F455="Not used",CG455="Critical",CH455="High",CH455="Critical"),"BLOCKED — integrity or use restriction",IF(AND(CJ455="Yes",CK455="Yes",CL455="Yes"),IF(AND(CM455="Clear",CN455="Verified — clear"),IF(AND(AND(LEN(TRIM(CF455))&gt;0,LEFT(LOWER(TRIM(CF455)),7)&lt;&gt;"pending"),OR(CG455="High",CG455="Moderate"),OR(CH455="Low",CH455="Some concerns",CH455="Not applicable")),IF(AND(DD455="No",OR(DE455="HIGH",DE455="CONDITIONAL"),AND(LEN(TRIM(DF455))&gt;0,LEFT(LOWER(TRIM(DF455)),7)&lt;&gt;"pending")),IF(AND(AND(LEN(TRIM(DT455))&gt;0,LEFT(LOWER(TRIM(DT455)),7)&lt;&gt;"pending"),AND(LEN(TRIM(DU455))&gt;0,LEFT(LOWER(TRIM(DU455)),7)&lt;&gt;"pending"),OR(AND(LEN(TRIM(DV455))&gt;0,LEFT(LOWER(TRIM(DV455)),7)&lt;&gt;"pending"),AND(LEN(TRIM(DW455))&gt;0,LEFT(LOWER(TRIM(DW455)),7)&lt;&gt;"pending")),AND(LEN(TRIM(DX455))&gt;0,LEFT(LOWER(TRIM(DX455)),7)&lt;&gt;"pending")),IF(AND(F455="Claim-ready",OR(EA455="Strong",EA455="Moderate"),AND(LEN(TRIM(G455))&gt;0,LEFT(LOWER(TRIM(G455)),7)&lt;&gt;"pending"),G455&lt;&gt;"No substantive use decision is permitted from identification metadata alone.",AND(LEN(TRIM(DZ455))&gt;0,LEFT(LOWER(TRIM(DZ455)),7)&lt;&gt;"pending"),DZ455&lt;&gt;"Identification metadata alone does not permit any substantive scientific, causal, operational, or institutional claim.",AND(LEN(TRIM(EI455))&gt;0,LEFT(LOWER(TRIM(EI455)),7)&lt;&gt;"pending"),ISNUMBER(EH455),EH455&gt;0),"READY","PENDING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5" s="174" t="str">
        <x:v>Pending</x:v>
      </x:c>
      <x:c r="EE455" s="174"/>
      <x:c r="EF455" s="174" t="str">
        <x:v>Pending</x:v>
      </x:c>
      <x:c r="EG455" s="174" t="str">
        <x:v>Pending</x:v>
      </x:c>
      <x:c r="EH455" s="177"/>
      <x:c r="EI455" s="500"/>
      <x:c r="EJ455" s="174"/>
      <x:c r="EK455" s="174" t="str">
        <x:v>Pending</x:v>
      </x:c>
      <x:c r="EL455" s="177" t="n">
        <x:v>46272</x:v>
      </x:c>
      <x:c r="EM455" s="174" t="str">
        <x:v>Production PubMed record imported and reconciled to Zotero item FGZVT27X;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5" s="181" t="n">
        <x:f>IF(L455="","",(IF(N455&lt;&gt;"",1,0)+IF(O455&lt;&gt;"",1,0)+IF(AJ455&lt;&gt;"",1,0)+IF(AU455&lt;&gt;"",1,0)+IF(BE455&lt;&gt;"",1,0)+IF(CF455&lt;&gt;"",1,0)+IF(CJ455="Yes",1,0)+IF(CL455="Yes",1,0)+IF(DE455&lt;&gt;"Pending",1,0)+IF(F455&lt;&gt;"",1,0)+IF(DZ455&lt;&gt;"",1,0)+IF(EI455&lt;&gt;"",1,0))/12)</x:f>
        <x:v>0.5</x:v>
      </x:c>
    </x:row>
    <x:row r="456">
      <x:c r="A456" s="175" t="str">
        <x:v>EV-0453</x:v>
      </x:c>
      <x:c r="B456" s="174" t="str">
        <x:v>Integrity check</x:v>
      </x:c>
      <x:c r="C456" s="175" t="str">
        <x:f>IF(L456="","",IF(LEFT(EC456,7)="BLOCKED","🔴 Do not use for conclusion",IF(EB456="Yes","🟢 Claim-ready","🟡 Caution / context")))</x:f>
        <x:v>🟡 Caution / context</x:v>
      </x:c>
      <x:c r="D456" s="174" t="str">
        <x:f>IF(L456="","",EC456)</x:f>
        <x:v>PENDING — appropriate appraisal</x:v>
      </x:c>
      <x:c r="E456" s="174" t="str">
        <x:v>P3 — Medium</x:v>
      </x:c>
      <x:c r="F456" s="174" t="str">
        <x:v>Pending</x:v>
      </x:c>
      <x:c r="G456" s="174" t="str">
        <x:v>Title/abstract identify an explicit implementation-science construct; retain for full-text assessment.</x:v>
      </x:c>
      <x:c r="H456" s="174" t="str">
        <x:v>Obtain and review lawful full text; confirm human adjudication; then select a design-specific appraisal instrument.</x:v>
      </x:c>
      <x:c r="I456" s="174"/>
      <x:c r="J456" s="174" t="str">
        <x:v>C — Implementation Science</x:v>
      </x:c>
      <x:c r="K456" s="174" t="str">
        <x:v>IDENTIFIED</x:v>
      </x:c>
      <x:c r="L456" s="174" t="str">
        <x:v>Staff and client preferences for the design and delivery of an outcomes monitoring system in a mental health service.</x:v>
      </x:c>
      <x:c r="M456" s="174"/>
      <x:c r="N456" s="174" t="str">
        <x:v>Batterham, Philip J; Martin, Melonie; Calear, Alison L; Cherbuin, Nicolas; Romaniuk, Madeline; Banfield, Michelle; Butterworth, Peter; Burvill, Michael; Massang, Daniel</x:v>
      </x:c>
      <x:c r="O456" s="176" t="n">
        <x:v>2024</x:v>
      </x:c>
      <x:c r="P456" s="174" t="str">
        <x:v>Journal of evaluation in clinical practice</x:v>
      </x:c>
      <x:c r="Q456" s="174" t="str">
        <x:v>Journal Article; Research Support, Non-U.S. Gov't</x:v>
      </x:c>
      <x:c r="R456" s="174" t="str">
        <x:v>Unclear</x:v>
      </x:c>
      <x:c r="S456" s="174" t="str">
        <x:v>Unknown</x:v>
      </x:c>
      <x:c r="T456" s="174" t="str">
        <x:v>eng</x:v>
      </x:c>
      <x:c r="U456" s="174" t="str">
        <x:v>https://pubmed.ncbi.nlm.nih.gov/38993031/</x:v>
      </x:c>
      <x:c r="V456" s="174" t="str">
        <x:v>10.1111/jep.14085</x:v>
      </x:c>
      <x:c r="W456" s="175" t="str">
        <x:f>IF(V456="","",LOWER(SUBSTITUTE(SUBSTITUTE(SUBSTITUTE(SUBSTITUTE(TRIM(V456),"https://doi.org/",""),"http://doi.org/",""),"https://dx.doi.org/",""),"doi:","")))</x:f>
        <x:v>10.1111/jep.14085</x:v>
      </x:c>
      <x:c r="X456" s="174" t="str">
        <x:v>38993031</x:v>
      </x:c>
      <x:c r="Y456" s="174" t="str"/>
      <x:c r="Z456" s="174"/>
      <x:c r="AA456" s="174" t="str">
        <x:v>PubMed/MEDLINE</x:v>
      </x:c>
      <x:c r="AB456" s="174" t="str">
        <x:v>PUBMED-C-v1.0-2026-08-28</x:v>
      </x:c>
      <x:c r="AC456" s="174" t="str">
        <x:v>SP-PUBMED-C-20260828</x:v>
      </x:c>
      <x:c r="AD456" s="177" t="n">
        <x:v>46262</x:v>
      </x:c>
      <x:c r="AE456" s="177" t="n">
        <x:v>46272</x:v>
      </x:c>
      <x:c r="AF456" s="174" t="str">
        <x:v>TIHGYLB8</x:v>
      </x:c>
      <x:c r="AG456" s="174"/>
      <x:c r="AH456" s="174" t="str">
        <x:v>Tactical Athlete → Operational Readiness Brazil</x:v>
      </x:c>
      <x:c r="AI456" s="174" t="str">
        <x:v>evidence-family:C</x:v>
      </x:c>
      <x:c r="AJ456" s="174"/>
      <x:c r="AK456" s="175" t="str">
        <x:f>IF(AJ456="","",IF(OR(LOWER(AJ456)="brazil",LOWER(AJ456)="brasil"),"Yes","No"))</x:f>
      </x:c>
      <x:c r="AL456" s="174"/>
      <x:c r="AM456" s="174"/>
      <x:c r="AN456" s="174"/>
      <x:c r="AO456" s="178"/>
      <x:c r="AP456" s="174"/>
      <x:c r="AQ456" s="174"/>
      <x:c r="AR456" s="174"/>
      <x:c r="AS456" s="174"/>
      <x:c r="AT456" s="174"/>
      <x:c r="AU456" s="174"/>
      <x:c r="AV456" s="174"/>
      <x:c r="AW456" s="174"/>
      <x:c r="AX456" s="174"/>
      <x:c r="AY456" s="174"/>
      <x:c r="AZ456" s="174"/>
      <x:c r="BA456" s="174"/>
      <x:c r="BB456" s="174"/>
      <x:c r="BC456" s="174"/>
      <x:c r="BD456" s="174"/>
      <x:c r="BE456" s="174"/>
      <x:c r="BF456" s="174"/>
      <x:c r="BG456" s="174"/>
      <x:c r="BH456" s="174"/>
      <x:c r="BI456" s="174"/>
      <x:c r="BJ456" s="174"/>
      <x:c r="BK456" s="174"/>
      <x:c r="BL456" s="174"/>
      <x:c r="BM456" s="174"/>
      <x:c r="BN456" s="174"/>
      <x:c r="BO456" s="174"/>
      <x:c r="BP456" s="174"/>
      <x:c r="BQ456" s="174"/>
      <x:c r="BR456" s="174"/>
      <x:c r="BS456" s="174"/>
      <x:c r="BT456" s="174"/>
      <x:c r="BU456" s="174"/>
      <x:c r="BV456" s="174"/>
      <x:c r="BW456" s="174"/>
      <x:c r="BX456" s="174"/>
      <x:c r="BY456" s="174"/>
      <x:c r="BZ456" s="174"/>
      <x:c r="CA456" s="174"/>
      <x:c r="CB456" s="174"/>
      <x:c r="CC456" s="174"/>
      <x:c r="CD456" s="174"/>
      <x:c r="CE456" s="174"/>
      <x:c r="CF456" s="174"/>
      <x:c r="CG456" s="174"/>
      <x:c r="CH456" s="174"/>
      <x:c r="CI456" s="179"/>
      <x:c r="CJ456" s="174" t="str">
        <x:v>Yes</x:v>
      </x:c>
      <x:c r="CK456" s="174" t="str">
        <x:v>Yes</x:v>
      </x:c>
      <x:c r="CL456" s="174" t="str">
        <x:v>Yes</x:v>
      </x:c>
      <x:c r="CM456" s="174" t="str">
        <x:v>Clear</x:v>
      </x:c>
      <x:c r="CN456" s="174" t="str">
        <x:v>Verified — clear</x:v>
      </x:c>
      <x:c r="CO456" s="177" t="n">
        <x:v>46272</x:v>
      </x:c>
      <x:c r="CP456" s="174" t="str">
        <x:v>https://pubmed.ncbi.nlm.nih.gov/38993031/</x:v>
      </x:c>
      <x:c r="CQ456" s="174"/>
      <x:c r="CR456" s="174"/>
      <x:c r="CS456" s="174"/>
      <x:c r="CT456" s="174"/>
      <x:c r="CU456" s="176"/>
      <x:c r="CV456" s="176"/>
      <x:c r="CW456" s="176"/>
      <x:c r="CX456" s="176"/>
      <x:c r="CY456" s="176"/>
      <x:c r="CZ456" s="176"/>
      <x:c r="DA456" s="176"/>
      <x:c r="DB456" s="175" t="str">
        <x:f>IF(L456="","",IF(AND(COUNT(CU456:DA456)=7,OR(CU456=0,CU456=1,CU456=2),OR(CV456=0,CV456=1,CV456=2),OR(CW456=0,CW456=1,CW456=2),OR(CX456=0,CX456=1,CX456=2),OR(CY456=0,CY456=1,CY456=2),OR(CZ456=0,CZ456=1,CZ456=2),OR(DA456=0,DA456=1,DA456=2)),SUM(CU456:DA456),""))</x:f>
      </x:c>
      <x:c r="DC456" s="180" t="str">
        <x:f>IF(DB456="","",ROUND(DB456/14*10,1))</x:f>
      </x:c>
      <x:c r="DD456" s="174" t="str">
        <x:v>Pending</x:v>
      </x:c>
      <x:c r="DE456" s="175" t="str">
        <x:f>IF(L456="","",IF(DC456="","Pending",IF(DD456="Yes","CONDITIONAL — safety override",IF(DC456&gt;=8,"HIGH",IF(DC456&gt;=5,"CONDITIONAL","LOW")))))</x:f>
        <x:v>Pending</x:v>
      </x:c>
      <x:c r="DF456" s="174" t="str">
        <x:v>Pending screening and full-text appraisal; no transferability judgment made at identification.</x:v>
      </x:c>
      <x:c r="DG456" s="174"/>
      <x:c r="DH456" s="174"/>
      <x:c r="DI456" s="174"/>
      <x:c r="DJ456" s="174"/>
      <x:c r="DK456" s="174"/>
      <x:c r="DL456" s="174"/>
      <x:c r="DM456" s="174"/>
      <x:c r="DN456" s="174"/>
      <x:c r="DO456" s="174"/>
      <x:c r="DP456" s="174"/>
      <x:c r="DQ456" s="174"/>
      <x:c r="DR456" s="174"/>
      <x:c r="DS456" s="174"/>
      <x:c r="DT456" s="174"/>
      <x:c r="DU456" s="174"/>
      <x:c r="DV456" s="174"/>
      <x:c r="DW456" s="174"/>
      <x:c r="DX456" s="174"/>
      <x:c r="DY456" s="174"/>
      <x:c r="DZ456" s="174" t="str">
        <x:v>Title/abstract screening alone does not establish effectiveness, causality, methodological quality, transferability to Brazilian public safety or an institutional recommendation.</x:v>
      </x:c>
      <x:c r="EA456" s="174" t="str">
        <x:v>Pending</x:v>
      </x:c>
      <x:c r="EB456" s="175" t="str">
        <x:f>IF(L456="","",IF(EC456="READY","Yes","No / Pending"))</x:f>
        <x:v>No / Pending</x:v>
      </x:c>
      <x:c r="EC456" s="174" t="str">
        <x:f>IF(L456="","",IF(OR(ISNUMBER(SEARCH("Retracted Publication",Q456)),CM456="Retracted",CN456="Retracted",CM456="Expression of Concern",CN456="Expression of Concern",F456="Not used",CG456="Critical",CH456="High",CH456="Critical"),"BLOCKED — integrity or use restriction",IF(AND(CJ456="Yes",CK456="Yes",CL456="Yes"),IF(AND(CM456="Clear",CN456="Verified — clear"),IF(AND(AND(LEN(TRIM(CF456))&gt;0,LEFT(LOWER(TRIM(CF456)),7)&lt;&gt;"pending"),OR(CG456="High",CG456="Moderate"),OR(CH456="Low",CH456="Some concerns",CH456="Not applicable")),IF(AND(DD456="No",OR(DE456="HIGH",DE456="CONDITIONAL"),AND(LEN(TRIM(DF456))&gt;0,LEFT(LOWER(TRIM(DF456)),7)&lt;&gt;"pending")),IF(AND(AND(LEN(TRIM(DT456))&gt;0,LEFT(LOWER(TRIM(DT456)),7)&lt;&gt;"pending"),AND(LEN(TRIM(DU456))&gt;0,LEFT(LOWER(TRIM(DU456)),7)&lt;&gt;"pending"),OR(AND(LEN(TRIM(DV456))&gt;0,LEFT(LOWER(TRIM(DV456)),7)&lt;&gt;"pending"),AND(LEN(TRIM(DW456))&gt;0,LEFT(LOWER(TRIM(DW456)),7)&lt;&gt;"pending")),AND(LEN(TRIM(DX456))&gt;0,LEFT(LOWER(TRIM(DX456)),7)&lt;&gt;"pending")),IF(AND(F456="Claim-ready",OR(EA456="Strong",EA456="Moderate"),AND(LEN(TRIM(G456))&gt;0,LEFT(LOWER(TRIM(G456)),7)&lt;&gt;"pending"),G456&lt;&gt;"No substantive use decision is permitted from identification metadata alone.",AND(LEN(TRIM(DZ456))&gt;0,LEFT(LOWER(TRIM(DZ456)),7)&lt;&gt;"pending"),DZ456&lt;&gt;"Identification metadata alone does not permit any substantive scientific, causal, operational, or institutional claim.",AND(LEN(TRIM(EI456))&gt;0,LEFT(LOWER(TRIM(EI456)),7)&lt;&gt;"pending"),ISNUMBER(EH456),EH456&gt;0),"READY","PENDING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6" s="174" t="str">
        <x:v>Pending</x:v>
      </x:c>
      <x:c r="EE456" s="174"/>
      <x:c r="EF456" s="174" t="str">
        <x:v>Pending</x:v>
      </x:c>
      <x:c r="EG456" s="174" t="str">
        <x:v>Pending</x:v>
      </x:c>
      <x:c r="EH456" s="177"/>
      <x:c r="EI456" s="500"/>
      <x:c r="EJ456" s="174"/>
      <x:c r="EK456" s="174" t="str">
        <x:v>Pending</x:v>
      </x:c>
      <x:c r="EL456" s="177" t="n">
        <x:v>46272</x:v>
      </x:c>
      <x:c r="EM456" s="174" t="str">
        <x:v>Production PubMed record imported and reconciled to Zotero item TIHGYLB8;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6" s="181" t="n">
        <x:f>IF(L456="","",(IF(N456&lt;&gt;"",1,0)+IF(O456&lt;&gt;"",1,0)+IF(AJ456&lt;&gt;"",1,0)+IF(AU456&lt;&gt;"",1,0)+IF(BE456&lt;&gt;"",1,0)+IF(CF456&lt;&gt;"",1,0)+IF(CJ456="Yes",1,0)+IF(CL456="Yes",1,0)+IF(DE456&lt;&gt;"Pending",1,0)+IF(F456&lt;&gt;"",1,0)+IF(DZ456&lt;&gt;"",1,0)+IF(EI456&lt;&gt;"",1,0))/12)</x:f>
        <x:v>0.5</x:v>
      </x:c>
    </x:row>
    <x:row r="457">
      <x:c r="A457" s="175" t="str">
        <x:v>EV-0454</x:v>
      </x:c>
      <x:c r="B457" s="174" t="str">
        <x:v>Integrity check</x:v>
      </x:c>
      <x:c r="C457" s="175" t="str">
        <x:f>IF(L457="","",IF(LEFT(EC457,7)="BLOCKED","🔴 Do not use for conclusion",IF(EB457="Yes","🟢 Claim-ready","🟡 Caution / context")))</x:f>
        <x:v>🟡 Caution / context</x:v>
      </x:c>
      <x:c r="D457" s="174" t="str">
        <x:f>IF(L457="","",EC457)</x:f>
        <x:v>PENDING — appropriate appraisal</x:v>
      </x:c>
      <x:c r="E457" s="174" t="str">
        <x:v>P2 — High</x:v>
      </x:c>
      <x:c r="F457" s="174" t="str">
        <x:v>Pending</x:v>
      </x:c>
      <x:c r="G457" s="174" t="str">
        <x:v>Title/abstract identify an explicit tactical/public-safety context and readiness domain; retain for full-text assessment.</x:v>
      </x:c>
      <x:c r="H457" s="174" t="str">
        <x:v>Obtain and review lawful full text; confirm human adjudication; then select a design-specific appraisal instrument.</x:v>
      </x:c>
      <x:c r="I457" s="174"/>
      <x:c r="J457" s="174" t="str">
        <x:v>A — Core</x:v>
      </x:c>
      <x:c r="K457" s="174" t="str">
        <x:v>IDENTIFIED</x:v>
      </x:c>
      <x:c r="L457" s="174" t="str">
        <x:v>Ambulatory health care visits among active component members of the U.S. Armed Forces, 2023.</x:v>
      </x:c>
      <x:c r="M457" s="174"/>
      <x:c r="N457" s="174" t="str">
        <x:v>Armed Forces Health Surveillance Division</x:v>
      </x:c>
      <x:c r="O457" s="176" t="n">
        <x:v>2024</x:v>
      </x:c>
      <x:c r="P457" s="174" t="str">
        <x:v>MSMR</x:v>
      </x:c>
      <x:c r="Q457" s="174" t="str">
        <x:v>Journal Article</x:v>
      </x:c>
      <x:c r="R457" s="174" t="str">
        <x:v>Unclear</x:v>
      </x:c>
      <x:c r="S457" s="174" t="str">
        <x:v>Unknown</x:v>
      </x:c>
      <x:c r="T457" s="174" t="str">
        <x:v>eng</x:v>
      </x:c>
      <x:c r="U457" s="174" t="str">
        <x:v>https://pubmed.ncbi.nlm.nih.gov/38981071/</x:v>
      </x:c>
      <x:c r="V457" s="174" t="str"/>
      <x:c r="W457" s="175" t="str">
        <x:f>IF(V457="","",LOWER(SUBSTITUTE(SUBSTITUTE(SUBSTITUTE(SUBSTITUTE(TRIM(V457),"https://doi.org/",""),"http://doi.org/",""),"https://dx.doi.org/",""),"doi:","")))</x:f>
      </x:c>
      <x:c r="X457" s="174" t="str">
        <x:v>38981071</x:v>
      </x:c>
      <x:c r="Y457" s="174" t="str">
        <x:v>PMC11259448</x:v>
      </x:c>
      <x:c r="Z457" s="174"/>
      <x:c r="AA457" s="174" t="str">
        <x:v>PubMed/MEDLINE</x:v>
      </x:c>
      <x:c r="AB457" s="174" t="str">
        <x:v>PUBMED-A-v1.0-2026-08-28</x:v>
      </x:c>
      <x:c r="AC457" s="174" t="str">
        <x:v>SP-PUBMED-A-20260828</x:v>
      </x:c>
      <x:c r="AD457" s="177" t="n">
        <x:v>46262</x:v>
      </x:c>
      <x:c r="AE457" s="177" t="n">
        <x:v>46272</x:v>
      </x:c>
      <x:c r="AF457" s="174" t="str">
        <x:v>PLDGMEQJ</x:v>
      </x:c>
      <x:c r="AG457" s="174"/>
      <x:c r="AH457" s="174" t="str">
        <x:v>Tactical Athlete → Operational Readiness Brazil</x:v>
      </x:c>
      <x:c r="AI457" s="174" t="str">
        <x:v>evidence-family:A</x:v>
      </x:c>
      <x:c r="AJ457" s="174"/>
      <x:c r="AK457" s="175" t="str">
        <x:f>IF(AJ457="","",IF(OR(LOWER(AJ457)="brazil",LOWER(AJ457)="brasil"),"Yes","No"))</x:f>
      </x:c>
      <x:c r="AL457" s="174"/>
      <x:c r="AM457" s="174"/>
      <x:c r="AN457" s="174"/>
      <x:c r="AO457" s="178"/>
      <x:c r="AP457" s="174"/>
      <x:c r="AQ457" s="174"/>
      <x:c r="AR457" s="174"/>
      <x:c r="AS457" s="174"/>
      <x:c r="AT457" s="174"/>
      <x:c r="AU457" s="174"/>
      <x:c r="AV457" s="174"/>
      <x:c r="AW457" s="174"/>
      <x:c r="AX457" s="174"/>
      <x:c r="AY457" s="174"/>
      <x:c r="AZ457" s="174"/>
      <x:c r="BA457" s="174"/>
      <x:c r="BB457" s="174"/>
      <x:c r="BC457" s="174"/>
      <x:c r="BD457" s="174"/>
      <x:c r="BE457" s="174"/>
      <x:c r="BF457" s="174"/>
      <x:c r="BG457" s="174"/>
      <x:c r="BH457" s="174"/>
      <x:c r="BI457" s="174"/>
      <x:c r="BJ457" s="174"/>
      <x:c r="BK457" s="174"/>
      <x:c r="BL457" s="174"/>
      <x:c r="BM457" s="174"/>
      <x:c r="BN457" s="174"/>
      <x:c r="BO457" s="174"/>
      <x:c r="BP457" s="174"/>
      <x:c r="BQ457" s="174"/>
      <x:c r="BR457" s="174"/>
      <x:c r="BS457" s="174"/>
      <x:c r="BT457" s="174"/>
      <x:c r="BU457" s="174"/>
      <x:c r="BV457" s="174"/>
      <x:c r="BW457" s="174"/>
      <x:c r="BX457" s="174"/>
      <x:c r="BY457" s="174"/>
      <x:c r="BZ457" s="174"/>
      <x:c r="CA457" s="174"/>
      <x:c r="CB457" s="174"/>
      <x:c r="CC457" s="174"/>
      <x:c r="CD457" s="174"/>
      <x:c r="CE457" s="174"/>
      <x:c r="CF457" s="174"/>
      <x:c r="CG457" s="174"/>
      <x:c r="CH457" s="174"/>
      <x:c r="CI457" s="179"/>
      <x:c r="CJ457" s="174" t="str">
        <x:v>Yes</x:v>
      </x:c>
      <x:c r="CK457" s="174" t="str">
        <x:v>Yes</x:v>
      </x:c>
      <x:c r="CL457" s="174" t="str">
        <x:v>Yes</x:v>
      </x:c>
      <x:c r="CM457" s="174" t="str">
        <x:v>Clear</x:v>
      </x:c>
      <x:c r="CN457" s="174" t="str">
        <x:v>Verified — clear</x:v>
      </x:c>
      <x:c r="CO457" s="177" t="n">
        <x:v>46272</x:v>
      </x:c>
      <x:c r="CP457" s="174" t="str">
        <x:v>https://pubmed.ncbi.nlm.nih.gov/38981071/</x:v>
      </x:c>
      <x:c r="CQ457" s="174"/>
      <x:c r="CR457" s="174"/>
      <x:c r="CS457" s="174"/>
      <x:c r="CT457" s="174"/>
      <x:c r="CU457" s="176"/>
      <x:c r="CV457" s="176"/>
      <x:c r="CW457" s="176"/>
      <x:c r="CX457" s="176"/>
      <x:c r="CY457" s="176"/>
      <x:c r="CZ457" s="176"/>
      <x:c r="DA457" s="176"/>
      <x:c r="DB457" s="175" t="str">
        <x:f>IF(L457="","",IF(AND(COUNT(CU457:DA457)=7,OR(CU457=0,CU457=1,CU457=2),OR(CV457=0,CV457=1,CV457=2),OR(CW457=0,CW457=1,CW457=2),OR(CX457=0,CX457=1,CX457=2),OR(CY457=0,CY457=1,CY457=2),OR(CZ457=0,CZ457=1,CZ457=2),OR(DA457=0,DA457=1,DA457=2)),SUM(CU457:DA457),""))</x:f>
      </x:c>
      <x:c r="DC457" s="180" t="str">
        <x:f>IF(DB457="","",ROUND(DB457/14*10,1))</x:f>
      </x:c>
      <x:c r="DD457" s="174" t="str">
        <x:v>Pending</x:v>
      </x:c>
      <x:c r="DE457" s="175" t="str">
        <x:f>IF(L457="","",IF(DC457="","Pending",IF(DD457="Yes","CONDITIONAL — safety override",IF(DC457&gt;=8,"HIGH",IF(DC457&gt;=5,"CONDITIONAL","LOW")))))</x:f>
        <x:v>Pending</x:v>
      </x:c>
      <x:c r="DF457" s="174" t="str">
        <x:v>Pending screening and full-text appraisal; no transferability judgment made at identification.</x:v>
      </x:c>
      <x:c r="DG457" s="174"/>
      <x:c r="DH457" s="174"/>
      <x:c r="DI457" s="174"/>
      <x:c r="DJ457" s="174"/>
      <x:c r="DK457" s="174"/>
      <x:c r="DL457" s="174"/>
      <x:c r="DM457" s="174"/>
      <x:c r="DN457" s="174"/>
      <x:c r="DO457" s="174"/>
      <x:c r="DP457" s="174"/>
      <x:c r="DQ457" s="174"/>
      <x:c r="DR457" s="174"/>
      <x:c r="DS457" s="174"/>
      <x:c r="DT457" s="174"/>
      <x:c r="DU457" s="174"/>
      <x:c r="DV457" s="174"/>
      <x:c r="DW457" s="174"/>
      <x:c r="DX457" s="174"/>
      <x:c r="DY457" s="174"/>
      <x:c r="DZ457" s="174" t="str">
        <x:v>Title/abstract screening alone does not establish effectiveness, causality, methodological quality, transferability to Brazilian public safety or an institutional recommendation.</x:v>
      </x:c>
      <x:c r="EA457" s="174" t="str">
        <x:v>Pending</x:v>
      </x:c>
      <x:c r="EB457" s="175" t="str">
        <x:f>IF(L457="","",IF(EC457="READY","Yes","No / Pending"))</x:f>
        <x:v>No / Pending</x:v>
      </x:c>
      <x:c r="EC457" s="174" t="str">
        <x:f>IF(L457="","",IF(OR(ISNUMBER(SEARCH("Retracted Publication",Q457)),CM457="Retracted",CN457="Retracted",CM457="Expression of Concern",CN457="Expression of Concern",F457="Not used",CG457="Critical",CH457="High",CH457="Critical"),"BLOCKED — integrity or use restriction",IF(AND(CJ457="Yes",CK457="Yes",CL457="Yes"),IF(AND(CM457="Clear",CN457="Verified — clear"),IF(AND(AND(LEN(TRIM(CF457))&gt;0,LEFT(LOWER(TRIM(CF457)),7)&lt;&gt;"pending"),OR(CG457="High",CG457="Moderate"),OR(CH457="Low",CH457="Some concerns",CH457="Not applicable")),IF(AND(DD457="No",OR(DE457="HIGH",DE457="CONDITIONAL"),AND(LEN(TRIM(DF457))&gt;0,LEFT(LOWER(TRIM(DF457)),7)&lt;&gt;"pending")),IF(AND(AND(LEN(TRIM(DT457))&gt;0,LEFT(LOWER(TRIM(DT457)),7)&lt;&gt;"pending"),AND(LEN(TRIM(DU457))&gt;0,LEFT(LOWER(TRIM(DU457)),7)&lt;&gt;"pending"),OR(AND(LEN(TRIM(DV457))&gt;0,LEFT(LOWER(TRIM(DV457)),7)&lt;&gt;"pending"),AND(LEN(TRIM(DW457))&gt;0,LEFT(LOWER(TRIM(DW457)),7)&lt;&gt;"pending")),AND(LEN(TRIM(DX457))&gt;0,LEFT(LOWER(TRIM(DX457)),7)&lt;&gt;"pending")),IF(AND(F457="Claim-ready",OR(EA457="Strong",EA457="Moderate"),AND(LEN(TRIM(G457))&gt;0,LEFT(LOWER(TRIM(G457)),7)&lt;&gt;"pending"),G457&lt;&gt;"No substantive use decision is permitted from identification metadata alone.",AND(LEN(TRIM(DZ457))&gt;0,LEFT(LOWER(TRIM(DZ457)),7)&lt;&gt;"pending"),DZ457&lt;&gt;"Identification metadata alone does not permit any substantive scientific, causal, operational, or institutional claim.",AND(LEN(TRIM(EI457))&gt;0,LEFT(LOWER(TRIM(EI457)),7)&lt;&gt;"pending"),ISNUMBER(EH457),EH457&gt;0),"READY","PENDING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7" s="174" t="str">
        <x:v>Pending</x:v>
      </x:c>
      <x:c r="EE457" s="174"/>
      <x:c r="EF457" s="174" t="str">
        <x:v>Pending</x:v>
      </x:c>
      <x:c r="EG457" s="174" t="str">
        <x:v>Pending</x:v>
      </x:c>
      <x:c r="EH457" s="177"/>
      <x:c r="EI457" s="500"/>
      <x:c r="EJ457" s="174"/>
      <x:c r="EK457" s="174" t="str">
        <x:v>Pending</x:v>
      </x:c>
      <x:c r="EL457" s="177" t="n">
        <x:v>46272</x:v>
      </x:c>
      <x:c r="EM457" s="174" t="str">
        <x:v>Production PubMed record imported and reconciled to Zotero item PLDGMEQJ;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7" s="181" t="n">
        <x:f>IF(L457="","",(IF(N457&lt;&gt;"",1,0)+IF(O457&lt;&gt;"",1,0)+IF(AJ457&lt;&gt;"",1,0)+IF(AU457&lt;&gt;"",1,0)+IF(BE457&lt;&gt;"",1,0)+IF(CF457&lt;&gt;"",1,0)+IF(CJ457="Yes",1,0)+IF(CL457="Yes",1,0)+IF(DE457&lt;&gt;"Pending",1,0)+IF(F457&lt;&gt;"",1,0)+IF(DZ457&lt;&gt;"",1,0)+IF(EI457&lt;&gt;"",1,0))/12)</x:f>
        <x:v>0.5</x:v>
      </x:c>
    </x:row>
    <x:row r="458">
      <x:c r="A458" s="175" t="str">
        <x:v>EV-0455</x:v>
      </x:c>
      <x:c r="B458" s="174" t="str">
        <x:v>Integrity check</x:v>
      </x:c>
      <x:c r="C458" s="175" t="str">
        <x:f>IF(L458="","",IF(LEFT(EC458,7)="BLOCKED","🔴 Do not use for conclusion",IF(EB458="Yes","🟢 Claim-ready","🟡 Caution / context")))</x:f>
        <x:v>🟡 Caution / context</x:v>
      </x:c>
      <x:c r="D458" s="174" t="str">
        <x:f>IF(L458="","",EC458)</x:f>
        <x:v>PENDING — appropriate appraisal</x:v>
      </x:c>
      <x:c r="E458" s="174" t="str">
        <x:v>P2 — High</x:v>
      </x:c>
      <x:c r="F458" s="174" t="str">
        <x:v>Pending</x:v>
      </x:c>
      <x:c r="G458" s="174" t="str">
        <x:v>Title/abstract identify an explicit tactical/public-safety context and readiness domain; retain for full-text assessment.</x:v>
      </x:c>
      <x:c r="H458" s="174" t="str">
        <x:v>Obtain and review lawful full text; confirm human adjudication; then select a design-specific appraisal instrument.</x:v>
      </x:c>
      <x:c r="I458" s="174"/>
      <x:c r="J458" s="174" t="str">
        <x:v>A — Core</x:v>
      </x:c>
      <x:c r="K458" s="174" t="str">
        <x:v>IDENTIFIED</x:v>
      </x:c>
      <x:c r="L458" s="174" t="str">
        <x:v>Hospitalizations among active component members of the U.S. Armed Forces, 2023.</x:v>
      </x:c>
      <x:c r="M458" s="174"/>
      <x:c r="N458" s="174" t="str">
        <x:v>Armed Forces Health Surveillance Division</x:v>
      </x:c>
      <x:c r="O458" s="176" t="n">
        <x:v>2024</x:v>
      </x:c>
      <x:c r="P458" s="174" t="str">
        <x:v>MSMR</x:v>
      </x:c>
      <x:c r="Q458" s="174" t="str">
        <x:v>Journal Article</x:v>
      </x:c>
      <x:c r="R458" s="174" t="str">
        <x:v>Unclear</x:v>
      </x:c>
      <x:c r="S458" s="174" t="str">
        <x:v>Unknown</x:v>
      </x:c>
      <x:c r="T458" s="174" t="str">
        <x:v>eng</x:v>
      </x:c>
      <x:c r="U458" s="174" t="str">
        <x:v>https://pubmed.ncbi.nlm.nih.gov/38981065/</x:v>
      </x:c>
      <x:c r="V458" s="174" t="str"/>
      <x:c r="W458" s="175" t="str">
        <x:f>IF(V458="","",LOWER(SUBSTITUTE(SUBSTITUTE(SUBSTITUTE(SUBSTITUTE(TRIM(V458),"https://doi.org/",""),"http://doi.org/",""),"https://dx.doi.org/",""),"doi:","")))</x:f>
      </x:c>
      <x:c r="X458" s="174" t="str">
        <x:v>38981065</x:v>
      </x:c>
      <x:c r="Y458" s="174" t="str">
        <x:v>PMC11259449</x:v>
      </x:c>
      <x:c r="Z458" s="174"/>
      <x:c r="AA458" s="174" t="str">
        <x:v>PubMed/MEDLINE</x:v>
      </x:c>
      <x:c r="AB458" s="174" t="str">
        <x:v>PUBMED-A-v1.0-2026-08-28</x:v>
      </x:c>
      <x:c r="AC458" s="174" t="str">
        <x:v>SP-PUBMED-A-20260828</x:v>
      </x:c>
      <x:c r="AD458" s="177" t="n">
        <x:v>46262</x:v>
      </x:c>
      <x:c r="AE458" s="177" t="n">
        <x:v>46272</x:v>
      </x:c>
      <x:c r="AF458" s="174" t="str">
        <x:v>ANGFV8RR</x:v>
      </x:c>
      <x:c r="AG458" s="174"/>
      <x:c r="AH458" s="174" t="str">
        <x:v>Tactical Athlete → Operational Readiness Brazil</x:v>
      </x:c>
      <x:c r="AI458" s="174" t="str">
        <x:v>evidence-family:A</x:v>
      </x:c>
      <x:c r="AJ458" s="174"/>
      <x:c r="AK458" s="175" t="str">
        <x:f>IF(AJ458="","",IF(OR(LOWER(AJ458)="brazil",LOWER(AJ458)="brasil"),"Yes","No"))</x:f>
      </x:c>
      <x:c r="AL458" s="174"/>
      <x:c r="AM458" s="174"/>
      <x:c r="AN458" s="174"/>
      <x:c r="AO458" s="178"/>
      <x:c r="AP458" s="174"/>
      <x:c r="AQ458" s="174"/>
      <x:c r="AR458" s="174"/>
      <x:c r="AS458" s="174"/>
      <x:c r="AT458" s="174"/>
      <x:c r="AU458" s="174"/>
      <x:c r="AV458" s="174"/>
      <x:c r="AW458" s="174"/>
      <x:c r="AX458" s="174"/>
      <x:c r="AY458" s="174"/>
      <x:c r="AZ458" s="174"/>
      <x:c r="BA458" s="174"/>
      <x:c r="BB458" s="174"/>
      <x:c r="BC458" s="174"/>
      <x:c r="BD458" s="174"/>
      <x:c r="BE458" s="174"/>
      <x:c r="BF458" s="174"/>
      <x:c r="BG458" s="174"/>
      <x:c r="BH458" s="174"/>
      <x:c r="BI458" s="174"/>
      <x:c r="BJ458" s="174"/>
      <x:c r="BK458" s="174"/>
      <x:c r="BL458" s="174"/>
      <x:c r="BM458" s="174"/>
      <x:c r="BN458" s="174"/>
      <x:c r="BO458" s="174"/>
      <x:c r="BP458" s="174"/>
      <x:c r="BQ458" s="174"/>
      <x:c r="BR458" s="174"/>
      <x:c r="BS458" s="174"/>
      <x:c r="BT458" s="174"/>
      <x:c r="BU458" s="174"/>
      <x:c r="BV458" s="174"/>
      <x:c r="BW458" s="174"/>
      <x:c r="BX458" s="174"/>
      <x:c r="BY458" s="174"/>
      <x:c r="BZ458" s="174"/>
      <x:c r="CA458" s="174"/>
      <x:c r="CB458" s="174"/>
      <x:c r="CC458" s="174"/>
      <x:c r="CD458" s="174"/>
      <x:c r="CE458" s="174"/>
      <x:c r="CF458" s="174"/>
      <x:c r="CG458" s="174"/>
      <x:c r="CH458" s="174"/>
      <x:c r="CI458" s="179"/>
      <x:c r="CJ458" s="174" t="str">
        <x:v>Yes</x:v>
      </x:c>
      <x:c r="CK458" s="174" t="str">
        <x:v>Yes</x:v>
      </x:c>
      <x:c r="CL458" s="174" t="str">
        <x:v>Yes</x:v>
      </x:c>
      <x:c r="CM458" s="174" t="str">
        <x:v>Clear</x:v>
      </x:c>
      <x:c r="CN458" s="174" t="str">
        <x:v>Verified — clear</x:v>
      </x:c>
      <x:c r="CO458" s="177" t="n">
        <x:v>46272</x:v>
      </x:c>
      <x:c r="CP458" s="174" t="str">
        <x:v>https://pubmed.ncbi.nlm.nih.gov/38981065/</x:v>
      </x:c>
      <x:c r="CQ458" s="174"/>
      <x:c r="CR458" s="174"/>
      <x:c r="CS458" s="174"/>
      <x:c r="CT458" s="174"/>
      <x:c r="CU458" s="176"/>
      <x:c r="CV458" s="176"/>
      <x:c r="CW458" s="176"/>
      <x:c r="CX458" s="176"/>
      <x:c r="CY458" s="176"/>
      <x:c r="CZ458" s="176"/>
      <x:c r="DA458" s="176"/>
      <x:c r="DB458" s="175" t="str">
        <x:f>IF(L458="","",IF(AND(COUNT(CU458:DA458)=7,OR(CU458=0,CU458=1,CU458=2),OR(CV458=0,CV458=1,CV458=2),OR(CW458=0,CW458=1,CW458=2),OR(CX458=0,CX458=1,CX458=2),OR(CY458=0,CY458=1,CY458=2),OR(CZ458=0,CZ458=1,CZ458=2),OR(DA458=0,DA458=1,DA458=2)),SUM(CU458:DA458),""))</x:f>
      </x:c>
      <x:c r="DC458" s="180" t="str">
        <x:f>IF(DB458="","",ROUND(DB458/14*10,1))</x:f>
      </x:c>
      <x:c r="DD458" s="174" t="str">
        <x:v>Pending</x:v>
      </x:c>
      <x:c r="DE458" s="175" t="str">
        <x:f>IF(L458="","",IF(DC458="","Pending",IF(DD458="Yes","CONDITIONAL — safety override",IF(DC458&gt;=8,"HIGH",IF(DC458&gt;=5,"CONDITIONAL","LOW")))))</x:f>
        <x:v>Pending</x:v>
      </x:c>
      <x:c r="DF458" s="174" t="str">
        <x:v>Pending screening and full-text appraisal; no transferability judgment made at identification.</x:v>
      </x:c>
      <x:c r="DG458" s="174"/>
      <x:c r="DH458" s="174"/>
      <x:c r="DI458" s="174"/>
      <x:c r="DJ458" s="174"/>
      <x:c r="DK458" s="174"/>
      <x:c r="DL458" s="174"/>
      <x:c r="DM458" s="174"/>
      <x:c r="DN458" s="174"/>
      <x:c r="DO458" s="174"/>
      <x:c r="DP458" s="174"/>
      <x:c r="DQ458" s="174"/>
      <x:c r="DR458" s="174"/>
      <x:c r="DS458" s="174"/>
      <x:c r="DT458" s="174"/>
      <x:c r="DU458" s="174"/>
      <x:c r="DV458" s="174"/>
      <x:c r="DW458" s="174"/>
      <x:c r="DX458" s="174"/>
      <x:c r="DY458" s="174"/>
      <x:c r="DZ458" s="174" t="str">
        <x:v>Title/abstract screening alone does not establish effectiveness, causality, methodological quality, transferability to Brazilian public safety or an institutional recommendation.</x:v>
      </x:c>
      <x:c r="EA458" s="174" t="str">
        <x:v>Pending</x:v>
      </x:c>
      <x:c r="EB458" s="175" t="str">
        <x:f>IF(L458="","",IF(EC458="READY","Yes","No / Pending"))</x:f>
        <x:v>No / Pending</x:v>
      </x:c>
      <x:c r="EC458" s="174" t="str">
        <x:f>IF(L458="","",IF(OR(ISNUMBER(SEARCH("Retracted Publication",Q458)),CM458="Retracted",CN458="Retracted",CM458="Expression of Concern",CN458="Expression of Concern",F458="Not used",CG458="Critical",CH458="High",CH458="Critical"),"BLOCKED — integrity or use restriction",IF(AND(CJ458="Yes",CK458="Yes",CL458="Yes"),IF(AND(CM458="Clear",CN458="Verified — clear"),IF(AND(AND(LEN(TRIM(CF458))&gt;0,LEFT(LOWER(TRIM(CF458)),7)&lt;&gt;"pending"),OR(CG458="High",CG458="Moderate"),OR(CH458="Low",CH458="Some concerns",CH458="Not applicable")),IF(AND(DD458="No",OR(DE458="HIGH",DE458="CONDITIONAL"),AND(LEN(TRIM(DF458))&gt;0,LEFT(LOWER(TRIM(DF458)),7)&lt;&gt;"pending")),IF(AND(AND(LEN(TRIM(DT458))&gt;0,LEFT(LOWER(TRIM(DT458)),7)&lt;&gt;"pending"),AND(LEN(TRIM(DU458))&gt;0,LEFT(LOWER(TRIM(DU458)),7)&lt;&gt;"pending"),OR(AND(LEN(TRIM(DV458))&gt;0,LEFT(LOWER(TRIM(DV458)),7)&lt;&gt;"pending"),AND(LEN(TRIM(DW458))&gt;0,LEFT(LOWER(TRIM(DW458)),7)&lt;&gt;"pending")),AND(LEN(TRIM(DX458))&gt;0,LEFT(LOWER(TRIM(DX458)),7)&lt;&gt;"pending")),IF(AND(F458="Claim-ready",OR(EA458="Strong",EA458="Moderate"),AND(LEN(TRIM(G458))&gt;0,LEFT(LOWER(TRIM(G458)),7)&lt;&gt;"pending"),G458&lt;&gt;"No substantive use decision is permitted from identification metadata alone.",AND(LEN(TRIM(DZ458))&gt;0,LEFT(LOWER(TRIM(DZ458)),7)&lt;&gt;"pending"),DZ458&lt;&gt;"Identification metadata alone does not permit any substantive scientific, causal, operational, or institutional claim.",AND(LEN(TRIM(EI458))&gt;0,LEFT(LOWER(TRIM(EI458)),7)&lt;&gt;"pending"),ISNUMBER(EH458),EH458&gt;0),"READY","PENDING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8" s="174" t="str">
        <x:v>Pending</x:v>
      </x:c>
      <x:c r="EE458" s="174"/>
      <x:c r="EF458" s="174" t="str">
        <x:v>Pending</x:v>
      </x:c>
      <x:c r="EG458" s="174" t="str">
        <x:v>Pending</x:v>
      </x:c>
      <x:c r="EH458" s="177"/>
      <x:c r="EI458" s="500"/>
      <x:c r="EJ458" s="174"/>
      <x:c r="EK458" s="174" t="str">
        <x:v>Pending</x:v>
      </x:c>
      <x:c r="EL458" s="177" t="n">
        <x:v>46272</x:v>
      </x:c>
      <x:c r="EM458" s="174" t="str">
        <x:v>Production PubMed record imported and reconciled to Zotero item ANGFV8RR;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58" s="181" t="n">
        <x:f>IF(L458="","",(IF(N458&lt;&gt;"",1,0)+IF(O458&lt;&gt;"",1,0)+IF(AJ458&lt;&gt;"",1,0)+IF(AU458&lt;&gt;"",1,0)+IF(BE458&lt;&gt;"",1,0)+IF(CF458&lt;&gt;"",1,0)+IF(CJ458="Yes",1,0)+IF(CL458="Yes",1,0)+IF(DE458&lt;&gt;"Pending",1,0)+IF(F458&lt;&gt;"",1,0)+IF(DZ458&lt;&gt;"",1,0)+IF(EI458&lt;&gt;"",1,0))/12)</x:f>
        <x:v>0.5</x:v>
      </x:c>
    </x:row>
    <x:row r="459">
      <x:c r="A459" s="175" t="str">
        <x:v>EV-0456</x:v>
      </x:c>
      <x:c r="B459" s="174" t="str">
        <x:v>Integrity check</x:v>
      </x:c>
      <x:c r="C459" s="175" t="str">
        <x:f>IF(L459="","",IF(LEFT(EC459,7)="BLOCKED","🔴 Do not use for conclusion",IF(EB459="Yes","🟢 Claim-ready","🟡 Caution / context")))</x:f>
        <x:v>🟡 Caution / context</x:v>
      </x:c>
      <x:c r="D459" s="174" t="str">
        <x:f>IF(L459="","",EC459)</x:f>
        <x:v>PENDING — appropriate appraisal</x:v>
      </x:c>
      <x:c r="E459" s="174" t="str">
        <x:v>P3 — Medium</x:v>
      </x:c>
      <x:c r="F459" s="174" t="str">
        <x:v>Pending</x:v>
      </x:c>
      <x:c r="G459" s="174" t="str">
        <x:v>A potentially relevant concept is present, but direct applicability is ambiguous at title/abstract level.</x:v>
      </x:c>
      <x:c r="H459" s="174" t="str">
        <x:v>Human title/abstract adjudication; retrieve full text if relevance remains plausible.</x:v>
      </x:c>
      <x:c r="I459" s="174"/>
      <x:c r="J459" s="174" t="str">
        <x:v>A — Core</x:v>
      </x:c>
      <x:c r="K459" s="174" t="str">
        <x:v>IDENTIFIED</x:v>
      </x:c>
      <x:c r="L459" s="174" t="str">
        <x:v>The Relationship between the Military Medical Officer and Commanding Officer: Implications for Education and Training.</x:v>
      </x:c>
      <x:c r="M459" s="174"/>
      <x:c r="N459" s="174" t="str">
        <x:v>Cole, Rebekah; Crawford, Kiia; Farrell, Makinna; Vojta, Leslie; Schwartz, James; Rudinsky, Sherri L</x:v>
      </x:c>
      <x:c r="O459" s="176" t="n">
        <x:v>2025</x:v>
      </x:c>
      <x:c r="P459" s="174" t="str">
        <x:v>Military medicine</x:v>
      </x:c>
      <x:c r="Q459" s="174" t="str">
        <x:v>Journal Article</x:v>
      </x:c>
      <x:c r="R459" s="174" t="str">
        <x:v>Unclear</x:v>
      </x:c>
      <x:c r="S459" s="174" t="str">
        <x:v>Unknown</x:v>
      </x:c>
      <x:c r="T459" s="174" t="str">
        <x:v>eng</x:v>
      </x:c>
      <x:c r="U459" s="174" t="str">
        <x:v>https://pubmed.ncbi.nlm.nih.gov/38954429/</x:v>
      </x:c>
      <x:c r="V459" s="174" t="str">
        <x:v>10.1093/milmed/usae337</x:v>
      </x:c>
      <x:c r="W459" s="175" t="str">
        <x:f>IF(V459="","",LOWER(SUBSTITUTE(SUBSTITUTE(SUBSTITUTE(SUBSTITUTE(TRIM(V459),"https://doi.org/",""),"http://doi.org/",""),"https://dx.doi.org/",""),"doi:","")))</x:f>
        <x:v>10.1093/milmed/usae337</x:v>
      </x:c>
      <x:c r="X459" s="174" t="str">
        <x:v>38954429</x:v>
      </x:c>
      <x:c r="Y459" s="174" t="str"/>
      <x:c r="Z459" s="174"/>
      <x:c r="AA459" s="174" t="str">
        <x:v>PubMed/MEDLINE</x:v>
      </x:c>
      <x:c r="AB459" s="174" t="str">
        <x:v>PUBMED-A-v1.0-2026-08-28</x:v>
      </x:c>
      <x:c r="AC459" s="174" t="str">
        <x:v>SP-PUBMED-A-20260828</x:v>
      </x:c>
      <x:c r="AD459" s="177" t="n">
        <x:v>46262</x:v>
      </x:c>
      <x:c r="AE459" s="177" t="n">
        <x:v>46272</x:v>
      </x:c>
      <x:c r="AF459" s="174" t="str">
        <x:v>XGBCVJHC</x:v>
      </x:c>
      <x:c r="AG459" s="174"/>
      <x:c r="AH459" s="174" t="str">
        <x:v>Tactical Athlete → Operational Readiness Brazil</x:v>
      </x:c>
      <x:c r="AI459" s="174" t="str">
        <x:v>evidence-family:A</x:v>
      </x:c>
      <x:c r="AJ459" s="174"/>
      <x:c r="AK459" s="175" t="str">
        <x:f>IF(AJ459="","",IF(OR(LOWER(AJ459)="brazil",LOWER(AJ459)="brasil"),"Yes","No"))</x:f>
      </x:c>
      <x:c r="AL459" s="174"/>
      <x:c r="AM459" s="174"/>
      <x:c r="AN459" s="174"/>
      <x:c r="AO459" s="178"/>
      <x:c r="AP459" s="174"/>
      <x:c r="AQ459" s="174"/>
      <x:c r="AR459" s="174"/>
      <x:c r="AS459" s="174"/>
      <x:c r="AT459" s="174"/>
      <x:c r="AU459" s="174"/>
      <x:c r="AV459" s="174"/>
      <x:c r="AW459" s="174"/>
      <x:c r="AX459" s="174"/>
      <x:c r="AY459" s="174"/>
      <x:c r="AZ459" s="174"/>
      <x:c r="BA459" s="174"/>
      <x:c r="BB459" s="174"/>
      <x:c r="BC459" s="174"/>
      <x:c r="BD459" s="174"/>
      <x:c r="BE459" s="174"/>
      <x:c r="BF459" s="174"/>
      <x:c r="BG459" s="174"/>
      <x:c r="BH459" s="174"/>
      <x:c r="BI459" s="174"/>
      <x:c r="BJ459" s="174"/>
      <x:c r="BK459" s="174"/>
      <x:c r="BL459" s="174"/>
      <x:c r="BM459" s="174"/>
      <x:c r="BN459" s="174"/>
      <x:c r="BO459" s="174"/>
      <x:c r="BP459" s="174"/>
      <x:c r="BQ459" s="174"/>
      <x:c r="BR459" s="174"/>
      <x:c r="BS459" s="174"/>
      <x:c r="BT459" s="174"/>
      <x:c r="BU459" s="174"/>
      <x:c r="BV459" s="174"/>
      <x:c r="BW459" s="174"/>
      <x:c r="BX459" s="174"/>
      <x:c r="BY459" s="174"/>
      <x:c r="BZ459" s="174"/>
      <x:c r="CA459" s="174"/>
      <x:c r="CB459" s="174"/>
      <x:c r="CC459" s="174"/>
      <x:c r="CD459" s="174"/>
      <x:c r="CE459" s="174"/>
      <x:c r="CF459" s="174"/>
      <x:c r="CG459" s="174"/>
      <x:c r="CH459" s="174"/>
      <x:c r="CI459" s="179"/>
      <x:c r="CJ459" s="174" t="str">
        <x:v>Yes</x:v>
      </x:c>
      <x:c r="CK459" s="174" t="str">
        <x:v>Yes</x:v>
      </x:c>
      <x:c r="CL459" s="174" t="str">
        <x:v>Yes</x:v>
      </x:c>
      <x:c r="CM459" s="174" t="str">
        <x:v>Clear</x:v>
      </x:c>
      <x:c r="CN459" s="174" t="str">
        <x:v>Verified — clear</x:v>
      </x:c>
      <x:c r="CO459" s="177" t="n">
        <x:v>46272</x:v>
      </x:c>
      <x:c r="CP459" s="174" t="str">
        <x:v>https://pubmed.ncbi.nlm.nih.gov/38954429/</x:v>
      </x:c>
      <x:c r="CQ459" s="174"/>
      <x:c r="CR459" s="174"/>
      <x:c r="CS459" s="174"/>
      <x:c r="CT459" s="174"/>
      <x:c r="CU459" s="176"/>
      <x:c r="CV459" s="176"/>
      <x:c r="CW459" s="176"/>
      <x:c r="CX459" s="176"/>
      <x:c r="CY459" s="176"/>
      <x:c r="CZ459" s="176"/>
      <x:c r="DA459" s="176"/>
      <x:c r="DB459" s="175" t="str">
        <x:f>IF(L459="","",IF(AND(COUNT(CU459:DA459)=7,OR(CU459=0,CU459=1,CU459=2),OR(CV459=0,CV459=1,CV459=2),OR(CW459=0,CW459=1,CW459=2),OR(CX459=0,CX459=1,CX459=2),OR(CY459=0,CY459=1,CY459=2),OR(CZ459=0,CZ459=1,CZ459=2),OR(DA459=0,DA459=1,DA459=2)),SUM(CU459:DA459),""))</x:f>
      </x:c>
      <x:c r="DC459" s="180" t="str">
        <x:f>IF(DB459="","",ROUND(DB459/14*10,1))</x:f>
      </x:c>
      <x:c r="DD459" s="174" t="str">
        <x:v>Pending</x:v>
      </x:c>
      <x:c r="DE459" s="175" t="str">
        <x:f>IF(L459="","",IF(DC459="","Pending",IF(DD459="Yes","CONDITIONAL — safety override",IF(DC459&gt;=8,"HIGH",IF(DC459&gt;=5,"CONDITIONAL","LOW")))))</x:f>
        <x:v>Pending</x:v>
      </x:c>
      <x:c r="DF459" s="174" t="str">
        <x:v>Pending screening and full-text appraisal; no transferability judgment made at identification.</x:v>
      </x:c>
      <x:c r="DG459" s="174"/>
      <x:c r="DH459" s="174"/>
      <x:c r="DI459" s="174"/>
      <x:c r="DJ459" s="174"/>
      <x:c r="DK459" s="174"/>
      <x:c r="DL459" s="174"/>
      <x:c r="DM459" s="174"/>
      <x:c r="DN459" s="174"/>
      <x:c r="DO459" s="174"/>
      <x:c r="DP459" s="174"/>
      <x:c r="DQ459" s="174"/>
      <x:c r="DR459" s="174"/>
      <x:c r="DS459" s="174"/>
      <x:c r="DT459" s="174"/>
      <x:c r="DU459" s="174"/>
      <x:c r="DV459" s="174"/>
      <x:c r="DW459" s="174"/>
      <x:c r="DX459" s="174"/>
      <x:c r="DY459" s="174"/>
      <x:c r="DZ459" s="174" t="str">
        <x:v>Title/abstract information is insufficient for a substantive scientific, causal, transferability or institutional claim.</x:v>
      </x:c>
      <x:c r="EA459" s="174" t="str">
        <x:v>Pending</x:v>
      </x:c>
      <x:c r="EB459" s="175" t="str">
        <x:f>IF(L459="","",IF(EC459="READY","Yes","No / Pending"))</x:f>
        <x:v>No / Pending</x:v>
      </x:c>
      <x:c r="EC459" s="174" t="str">
        <x:f>IF(L459="","",IF(OR(ISNUMBER(SEARCH("Retracted Publication",Q459)),CM459="Retracted",CN459="Retracted",CM459="Expression of Concern",CN459="Expression of Concern",F459="Not used",CG459="Critical",CH459="High",CH459="Critical"),"BLOCKED — integrity or use restriction",IF(AND(CJ459="Yes",CK459="Yes",CL459="Yes"),IF(AND(CM459="Clear",CN459="Verified — clear"),IF(AND(AND(LEN(TRIM(CF459))&gt;0,LEFT(LOWER(TRIM(CF459)),7)&lt;&gt;"pending"),OR(CG459="High",CG459="Moderate"),OR(CH459="Low",CH459="Some concerns",CH459="Not applicable")),IF(AND(DD459="No",OR(DE459="HIGH",DE459="CONDITIONAL"),AND(LEN(TRIM(DF459))&gt;0,LEFT(LOWER(TRIM(DF459)),7)&lt;&gt;"pending")),IF(AND(AND(LEN(TRIM(DT459))&gt;0,LEFT(LOWER(TRIM(DT459)),7)&lt;&gt;"pending"),AND(LEN(TRIM(DU459))&gt;0,LEFT(LOWER(TRIM(DU459)),7)&lt;&gt;"pending"),OR(AND(LEN(TRIM(DV459))&gt;0,LEFT(LOWER(TRIM(DV459)),7)&lt;&gt;"pending"),AND(LEN(TRIM(DW459))&gt;0,LEFT(LOWER(TRIM(DW459)),7)&lt;&gt;"pending")),AND(LEN(TRIM(DX459))&gt;0,LEFT(LOWER(TRIM(DX459)),7)&lt;&gt;"pending")),IF(AND(F459="Claim-ready",OR(EA459="Strong",EA459="Moderate"),AND(LEN(TRIM(G459))&gt;0,LEFT(LOWER(TRIM(G459)),7)&lt;&gt;"pending"),G459&lt;&gt;"No substantive use decision is permitted from identification metadata alone.",AND(LEN(TRIM(DZ459))&gt;0,LEFT(LOWER(TRIM(DZ459)),7)&lt;&gt;"pending"),DZ459&lt;&gt;"Identification metadata alone does not permit any substantive scientific, causal, operational, or institutional claim.",AND(LEN(TRIM(EI459))&gt;0,LEFT(LOWER(TRIM(EI459)),7)&lt;&gt;"pending"),ISNUMBER(EH459),EH459&gt;0),"READY","PENDING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59" s="174" t="str">
        <x:v>Pending</x:v>
      </x:c>
      <x:c r="EE459" s="174"/>
      <x:c r="EF459" s="174" t="str">
        <x:v>Pending</x:v>
      </x:c>
      <x:c r="EG459" s="174" t="str">
        <x:v>Pending</x:v>
      </x:c>
      <x:c r="EH459" s="177"/>
      <x:c r="EI459" s="500"/>
      <x:c r="EJ459" s="174"/>
      <x:c r="EK459" s="174" t="str">
        <x:v>Pending</x:v>
      </x:c>
      <x:c r="EL459" s="177" t="n">
        <x:v>46272</x:v>
      </x:c>
      <x:c r="EM459" s="174" t="str">
        <x:v>Production PubMed record imported and reconciled to Zotero item XGBCVJHC;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59" s="181" t="n">
        <x:f>IF(L459="","",(IF(N459&lt;&gt;"",1,0)+IF(O459&lt;&gt;"",1,0)+IF(AJ459&lt;&gt;"",1,0)+IF(AU459&lt;&gt;"",1,0)+IF(BE459&lt;&gt;"",1,0)+IF(CF459&lt;&gt;"",1,0)+IF(CJ459="Yes",1,0)+IF(CL459="Yes",1,0)+IF(DE459&lt;&gt;"Pending",1,0)+IF(F459&lt;&gt;"",1,0)+IF(DZ459&lt;&gt;"",1,0)+IF(EI459&lt;&gt;"",1,0))/12)</x:f>
        <x:v>0.5</x:v>
      </x:c>
    </x:row>
    <x:row r="460">
      <x:c r="A460" s="175" t="str">
        <x:v>EV-0457</x:v>
      </x:c>
      <x:c r="B460" s="174" t="str">
        <x:v>Integrity check</x:v>
      </x:c>
      <x:c r="C460" s="175" t="str">
        <x:f>IF(L460="","",IF(LEFT(EC460,7)="BLOCKED","🔴 Do not use for conclusion",IF(EB460="Yes","🟢 Claim-ready","🟡 Caution / context")))</x:f>
        <x:v>🟡 Caution / context</x:v>
      </x:c>
      <x:c r="D460" s="174" t="str">
        <x:f>IF(L460="","",EC460)</x:f>
        <x:v>PENDING — appropriate appraisal</x:v>
      </x:c>
      <x:c r="E460" s="174" t="str">
        <x:v>P3 — Medium</x:v>
      </x:c>
      <x:c r="F460" s="174" t="str">
        <x:v>Pending</x:v>
      </x:c>
      <x:c r="G460" s="174" t="str">
        <x:v>Title/abstract identify an explicit tactical/public-safety context and readiness domain; retain for full-text assessment.</x:v>
      </x:c>
      <x:c r="H460" s="174" t="str">
        <x:v>Obtain and review lawful full text; confirm human adjudication; then select a design-specific appraisal instrument.</x:v>
      </x:c>
      <x:c r="I460" s="174"/>
      <x:c r="J460" s="174" t="str">
        <x:v>A — Core</x:v>
      </x:c>
      <x:c r="K460" s="174" t="str">
        <x:v>IDENTIFIED</x:v>
      </x:c>
      <x:c r="L460" s="174" t="str">
        <x:v>US Navy Sailors Modify Their Eating Behaviors to Pass Cyclic Physical Readiness Tests.</x:v>
      </x:c>
      <x:c r="M460" s="174"/>
      <x:c r="N460" s="174" t="str">
        <x:v>Troncoso, Melissa R; Wilson, Candy; Scott, Jonathan; Deuster, Patricia A</x:v>
      </x:c>
      <x:c r="O460" s="176" t="n">
        <x:v>2024</x:v>
      </x:c>
      <x:c r="P460" s="174" t="str">
        <x:v>Journal of nutrition education and behavior</x:v>
      </x:c>
      <x:c r="Q460" s="174" t="str">
        <x:v>Journal Article; Research Support, Non-U.S. Gov't</x:v>
      </x:c>
      <x:c r="R460" s="174" t="str">
        <x:v>Unclear</x:v>
      </x:c>
      <x:c r="S460" s="174" t="str">
        <x:v>Unknown</x:v>
      </x:c>
      <x:c r="T460" s="174" t="str">
        <x:v>eng</x:v>
      </x:c>
      <x:c r="U460" s="174" t="str">
        <x:v>https://pubmed.ncbi.nlm.nih.gov/38944798/</x:v>
      </x:c>
      <x:c r="V460" s="174" t="str">
        <x:v>10.1016/j.jneb.2024.05.232</x:v>
      </x:c>
      <x:c r="W460" s="175" t="str">
        <x:f>IF(V460="","",LOWER(SUBSTITUTE(SUBSTITUTE(SUBSTITUTE(SUBSTITUTE(TRIM(V460),"https://doi.org/",""),"http://doi.org/",""),"https://dx.doi.org/",""),"doi:","")))</x:f>
        <x:v>10.1016/j.jneb.2024.05.232</x:v>
      </x:c>
      <x:c r="X460" s="174" t="str">
        <x:v>38944798</x:v>
      </x:c>
      <x:c r="Y460" s="174" t="str"/>
      <x:c r="Z460" s="174"/>
      <x:c r="AA460" s="174" t="str">
        <x:v>PubMed/MEDLINE</x:v>
      </x:c>
      <x:c r="AB460" s="174" t="str">
        <x:v>PUBMED-A-v1.0-2026-08-28</x:v>
      </x:c>
      <x:c r="AC460" s="174" t="str">
        <x:v>SP-PUBMED-A-20260828</x:v>
      </x:c>
      <x:c r="AD460" s="177" t="n">
        <x:v>46262</x:v>
      </x:c>
      <x:c r="AE460" s="177" t="n">
        <x:v>46272</x:v>
      </x:c>
      <x:c r="AF460" s="174" t="str">
        <x:v>VGV32HAA</x:v>
      </x:c>
      <x:c r="AG460" s="174"/>
      <x:c r="AH460" s="174" t="str">
        <x:v>Tactical Athlete → Operational Readiness Brazil</x:v>
      </x:c>
      <x:c r="AI460" s="174" t="str">
        <x:v>evidence-family:A</x:v>
      </x:c>
      <x:c r="AJ460" s="174"/>
      <x:c r="AK460" s="175" t="str">
        <x:f>IF(AJ460="","",IF(OR(LOWER(AJ460)="brazil",LOWER(AJ460)="brasil"),"Yes","No"))</x:f>
      </x:c>
      <x:c r="AL460" s="174"/>
      <x:c r="AM460" s="174"/>
      <x:c r="AN460" s="174"/>
      <x:c r="AO460" s="178"/>
      <x:c r="AP460" s="174"/>
      <x:c r="AQ460" s="174"/>
      <x:c r="AR460" s="174"/>
      <x:c r="AS460" s="174"/>
      <x:c r="AT460" s="174"/>
      <x:c r="AU460" s="174"/>
      <x:c r="AV460" s="174"/>
      <x:c r="AW460" s="174"/>
      <x:c r="AX460" s="174"/>
      <x:c r="AY460" s="174"/>
      <x:c r="AZ460" s="174"/>
      <x:c r="BA460" s="174"/>
      <x:c r="BB460" s="174"/>
      <x:c r="BC460" s="174"/>
      <x:c r="BD460" s="174"/>
      <x:c r="BE460" s="174"/>
      <x:c r="BF460" s="174"/>
      <x:c r="BG460" s="174"/>
      <x:c r="BH460" s="174"/>
      <x:c r="BI460" s="174"/>
      <x:c r="BJ460" s="174"/>
      <x:c r="BK460" s="174"/>
      <x:c r="BL460" s="174"/>
      <x:c r="BM460" s="174"/>
      <x:c r="BN460" s="174"/>
      <x:c r="BO460" s="174"/>
      <x:c r="BP460" s="174"/>
      <x:c r="BQ460" s="174"/>
      <x:c r="BR460" s="174"/>
      <x:c r="BS460" s="174"/>
      <x:c r="BT460" s="174"/>
      <x:c r="BU460" s="174"/>
      <x:c r="BV460" s="174"/>
      <x:c r="BW460" s="174"/>
      <x:c r="BX460" s="174"/>
      <x:c r="BY460" s="174"/>
      <x:c r="BZ460" s="174"/>
      <x:c r="CA460" s="174"/>
      <x:c r="CB460" s="174"/>
      <x:c r="CC460" s="174"/>
      <x:c r="CD460" s="174"/>
      <x:c r="CE460" s="174"/>
      <x:c r="CF460" s="174"/>
      <x:c r="CG460" s="174"/>
      <x:c r="CH460" s="174"/>
      <x:c r="CI460" s="179"/>
      <x:c r="CJ460" s="174" t="str">
        <x:v>Yes</x:v>
      </x:c>
      <x:c r="CK460" s="174" t="str">
        <x:v>Yes</x:v>
      </x:c>
      <x:c r="CL460" s="174" t="str">
        <x:v>Yes</x:v>
      </x:c>
      <x:c r="CM460" s="174" t="str">
        <x:v>Clear</x:v>
      </x:c>
      <x:c r="CN460" s="174" t="str">
        <x:v>Verified — clear</x:v>
      </x:c>
      <x:c r="CO460" s="177" t="n">
        <x:v>46272</x:v>
      </x:c>
      <x:c r="CP460" s="174" t="str">
        <x:v>https://pubmed.ncbi.nlm.nih.gov/38944798/</x:v>
      </x:c>
      <x:c r="CQ460" s="174"/>
      <x:c r="CR460" s="174"/>
      <x:c r="CS460" s="174"/>
      <x:c r="CT460" s="174"/>
      <x:c r="CU460" s="176"/>
      <x:c r="CV460" s="176"/>
      <x:c r="CW460" s="176"/>
      <x:c r="CX460" s="176"/>
      <x:c r="CY460" s="176"/>
      <x:c r="CZ460" s="176"/>
      <x:c r="DA460" s="176"/>
      <x:c r="DB460" s="175" t="str">
        <x:f>IF(L460="","",IF(AND(COUNT(CU460:DA460)=7,OR(CU460=0,CU460=1,CU460=2),OR(CV460=0,CV460=1,CV460=2),OR(CW460=0,CW460=1,CW460=2),OR(CX460=0,CX460=1,CX460=2),OR(CY460=0,CY460=1,CY460=2),OR(CZ460=0,CZ460=1,CZ460=2),OR(DA460=0,DA460=1,DA460=2)),SUM(CU460:DA460),""))</x:f>
      </x:c>
      <x:c r="DC460" s="180" t="str">
        <x:f>IF(DB460="","",ROUND(DB460/14*10,1))</x:f>
      </x:c>
      <x:c r="DD460" s="174" t="str">
        <x:v>Pending</x:v>
      </x:c>
      <x:c r="DE460" s="175" t="str">
        <x:f>IF(L460="","",IF(DC460="","Pending",IF(DD460="Yes","CONDITIONAL — safety override",IF(DC460&gt;=8,"HIGH",IF(DC460&gt;=5,"CONDITIONAL","LOW")))))</x:f>
        <x:v>Pending</x:v>
      </x:c>
      <x:c r="DF460" s="174" t="str">
        <x:v>Pending screening and full-text appraisal; no transferability judgment made at identification.</x:v>
      </x:c>
      <x:c r="DG460" s="174"/>
      <x:c r="DH460" s="174"/>
      <x:c r="DI460" s="174"/>
      <x:c r="DJ460" s="174"/>
      <x:c r="DK460" s="174"/>
      <x:c r="DL460" s="174"/>
      <x:c r="DM460" s="174"/>
      <x:c r="DN460" s="174"/>
      <x:c r="DO460" s="174"/>
      <x:c r="DP460" s="174"/>
      <x:c r="DQ460" s="174"/>
      <x:c r="DR460" s="174"/>
      <x:c r="DS460" s="174"/>
      <x:c r="DT460" s="174"/>
      <x:c r="DU460" s="174"/>
      <x:c r="DV460" s="174"/>
      <x:c r="DW460" s="174"/>
      <x:c r="DX460" s="174"/>
      <x:c r="DY460" s="174"/>
      <x:c r="DZ460" s="174" t="str">
        <x:v>Title/abstract screening alone does not establish effectiveness, causality, methodological quality, transferability to Brazilian public safety or an institutional recommendation.</x:v>
      </x:c>
      <x:c r="EA460" s="174" t="str">
        <x:v>Pending</x:v>
      </x:c>
      <x:c r="EB460" s="175" t="str">
        <x:f>IF(L460="","",IF(EC460="READY","Yes","No / Pending"))</x:f>
        <x:v>No / Pending</x:v>
      </x:c>
      <x:c r="EC460" s="174" t="str">
        <x:f>IF(L460="","",IF(OR(ISNUMBER(SEARCH("Retracted Publication",Q460)),CM460="Retracted",CN460="Retracted",CM460="Expression of Concern",CN460="Expression of Concern",F460="Not used",CG460="Critical",CH460="High",CH460="Critical"),"BLOCKED — integrity or use restriction",IF(AND(CJ460="Yes",CK460="Yes",CL460="Yes"),IF(AND(CM460="Clear",CN460="Verified — clear"),IF(AND(AND(LEN(TRIM(CF460))&gt;0,LEFT(LOWER(TRIM(CF460)),7)&lt;&gt;"pending"),OR(CG460="High",CG460="Moderate"),OR(CH460="Low",CH460="Some concerns",CH460="Not applicable")),IF(AND(DD460="No",OR(DE460="HIGH",DE460="CONDITIONAL"),AND(LEN(TRIM(DF460))&gt;0,LEFT(LOWER(TRIM(DF460)),7)&lt;&gt;"pending")),IF(AND(AND(LEN(TRIM(DT460))&gt;0,LEFT(LOWER(TRIM(DT460)),7)&lt;&gt;"pending"),AND(LEN(TRIM(DU460))&gt;0,LEFT(LOWER(TRIM(DU460)),7)&lt;&gt;"pending"),OR(AND(LEN(TRIM(DV460))&gt;0,LEFT(LOWER(TRIM(DV460)),7)&lt;&gt;"pending"),AND(LEN(TRIM(DW460))&gt;0,LEFT(LOWER(TRIM(DW460)),7)&lt;&gt;"pending")),AND(LEN(TRIM(DX460))&gt;0,LEFT(LOWER(TRIM(DX460)),7)&lt;&gt;"pending")),IF(AND(F460="Claim-ready",OR(EA460="Strong",EA460="Moderate"),AND(LEN(TRIM(G460))&gt;0,LEFT(LOWER(TRIM(G460)),7)&lt;&gt;"pending"),G460&lt;&gt;"No substantive use decision is permitted from identification metadata alone.",AND(LEN(TRIM(DZ460))&gt;0,LEFT(LOWER(TRIM(DZ460)),7)&lt;&gt;"pending"),DZ460&lt;&gt;"Identification metadata alone does not permit any substantive scientific, causal, operational, or institutional claim.",AND(LEN(TRIM(EI460))&gt;0,LEFT(LOWER(TRIM(EI460)),7)&lt;&gt;"pending"),ISNUMBER(EH460),EH460&gt;0),"READY","PENDING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0" s="174" t="str">
        <x:v>Pending</x:v>
      </x:c>
      <x:c r="EE460" s="174"/>
      <x:c r="EF460" s="174" t="str">
        <x:v>Pending</x:v>
      </x:c>
      <x:c r="EG460" s="174" t="str">
        <x:v>Pending</x:v>
      </x:c>
      <x:c r="EH460" s="177"/>
      <x:c r="EI460" s="500"/>
      <x:c r="EJ460" s="174"/>
      <x:c r="EK460" s="174" t="str">
        <x:v>Pending</x:v>
      </x:c>
      <x:c r="EL460" s="177" t="n">
        <x:v>46272</x:v>
      </x:c>
      <x:c r="EM460" s="174" t="str">
        <x:v>Production PubMed record imported and reconciled to Zotero item VGV32HAA;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0" s="181" t="n">
        <x:f>IF(L460="","",(IF(N460&lt;&gt;"",1,0)+IF(O460&lt;&gt;"",1,0)+IF(AJ460&lt;&gt;"",1,0)+IF(AU460&lt;&gt;"",1,0)+IF(BE460&lt;&gt;"",1,0)+IF(CF460&lt;&gt;"",1,0)+IF(CJ460="Yes",1,0)+IF(CL460="Yes",1,0)+IF(DE460&lt;&gt;"Pending",1,0)+IF(F460&lt;&gt;"",1,0)+IF(DZ460&lt;&gt;"",1,0)+IF(EI460&lt;&gt;"",1,0))/12)</x:f>
        <x:v>0.5</x:v>
      </x:c>
    </x:row>
    <x:row r="461">
      <x:c r="A461" s="175" t="str">
        <x:v>EV-0458</x:v>
      </x:c>
      <x:c r="B461" s="174" t="str">
        <x:v>Integrity check</x:v>
      </x:c>
      <x:c r="C461" s="175" t="str">
        <x:f>IF(L461="","",IF(LEFT(EC461,7)="BLOCKED","🔴 Do not use for conclusion",IF(EB461="Yes","🟢 Claim-ready","🟡 Caution / context")))</x:f>
        <x:v>🟡 Caution / context</x:v>
      </x:c>
      <x:c r="D461" s="174" t="str">
        <x:f>IF(L461="","",EC461)</x:f>
        <x:v>PENDING — appropriate appraisal</x:v>
      </x:c>
      <x:c r="E461" s="174" t="str">
        <x:v>P3 — Medium</x:v>
      </x:c>
      <x:c r="F461" s="174" t="str">
        <x:v>Pending</x:v>
      </x:c>
      <x:c r="G461" s="174" t="str">
        <x:v>Title/abstract identify an explicit implementation-science construct; retain for full-text assessment.</x:v>
      </x:c>
      <x:c r="H461" s="174" t="str">
        <x:v>Obtain and review lawful full text; confirm human adjudication; then select a design-specific appraisal instrument.</x:v>
      </x:c>
      <x:c r="I461" s="174"/>
      <x:c r="J461" s="174" t="str">
        <x:v>C — Implementation Science</x:v>
      </x:c>
      <x:c r="K461" s="174" t="str">
        <x:v>IDENTIFIED</x:v>
      </x:c>
      <x:c r="L461" s="174" t="str">
        <x:v>Organizational Capacity for Sexual Assault Prevention Within a U.S. Army Installation.</x:v>
      </x:c>
      <x:c r="M461" s="174"/>
      <x:c r="N461" s="174" t="str">
        <x:v>Hazlett, Abigail D; Benzer, Justin K; Montejos, Kendra; Pittman, Demietrice L; Creech, Suzannah K; Claborn, Kasey R; Acosta, Joie; Chinman, Matthew</x:v>
      </x:c>
      <x:c r="O461" s="176" t="n">
        <x:v>2025</x:v>
      </x:c>
      <x:c r="P461" s="174" t="str">
        <x:v>Military medicine</x:v>
      </x:c>
      <x:c r="Q461" s="174" t="str">
        <x:v>Journal Article; Research Support, N.I.H., Extramural; Research Support, U.S. Gov't, Non-P.H.S.</x:v>
      </x:c>
      <x:c r="R461" s="174" t="str">
        <x:v>Unclear</x:v>
      </x:c>
      <x:c r="S461" s="174" t="str">
        <x:v>Unknown</x:v>
      </x:c>
      <x:c r="T461" s="174" t="str">
        <x:v>eng</x:v>
      </x:c>
      <x:c r="U461" s="174" t="str">
        <x:v>https://pubmed.ncbi.nlm.nih.gov/38943537/</x:v>
      </x:c>
      <x:c r="V461" s="174" t="str">
        <x:v>10.1093/milmed/usae332</x:v>
      </x:c>
      <x:c r="W461" s="175" t="str">
        <x:f>IF(V461="","",LOWER(SUBSTITUTE(SUBSTITUTE(SUBSTITUTE(SUBSTITUTE(TRIM(V461),"https://doi.org/",""),"http://doi.org/",""),"https://dx.doi.org/",""),"doi:","")))</x:f>
        <x:v>10.1093/milmed/usae332</x:v>
      </x:c>
      <x:c r="X461" s="174" t="str">
        <x:v>38943537</x:v>
      </x:c>
      <x:c r="Y461" s="174" t="str">
        <x:v>PMC13396151</x:v>
      </x:c>
      <x:c r="Z461" s="174"/>
      <x:c r="AA461" s="174" t="str">
        <x:v>PubMed/MEDLINE</x:v>
      </x:c>
      <x:c r="AB461" s="174" t="str">
        <x:v>PUBMED-C-v1.0-2026-08-28</x:v>
      </x:c>
      <x:c r="AC461" s="174" t="str">
        <x:v>SP-PUBMED-C-20260828</x:v>
      </x:c>
      <x:c r="AD461" s="177" t="n">
        <x:v>46262</x:v>
      </x:c>
      <x:c r="AE461" s="177" t="n">
        <x:v>46272</x:v>
      </x:c>
      <x:c r="AF461" s="174" t="str">
        <x:v>LNMMU5UA</x:v>
      </x:c>
      <x:c r="AG461" s="174"/>
      <x:c r="AH461" s="174" t="str">
        <x:v>Tactical Athlete → Operational Readiness Brazil</x:v>
      </x:c>
      <x:c r="AI461" s="174" t="str">
        <x:v>evidence-family:C</x:v>
      </x:c>
      <x:c r="AJ461" s="174"/>
      <x:c r="AK461" s="175" t="str">
        <x:f>IF(AJ461="","",IF(OR(LOWER(AJ461)="brazil",LOWER(AJ461)="brasil"),"Yes","No"))</x:f>
      </x:c>
      <x:c r="AL461" s="174"/>
      <x:c r="AM461" s="174"/>
      <x:c r="AN461" s="174"/>
      <x:c r="AO461" s="178"/>
      <x:c r="AP461" s="174"/>
      <x:c r="AQ461" s="174"/>
      <x:c r="AR461" s="174"/>
      <x:c r="AS461" s="174"/>
      <x:c r="AT461" s="174"/>
      <x:c r="AU461" s="174"/>
      <x:c r="AV461" s="174"/>
      <x:c r="AW461" s="174"/>
      <x:c r="AX461" s="174"/>
      <x:c r="AY461" s="174"/>
      <x:c r="AZ461" s="174"/>
      <x:c r="BA461" s="174"/>
      <x:c r="BB461" s="174"/>
      <x:c r="BC461" s="174"/>
      <x:c r="BD461" s="174"/>
      <x:c r="BE461" s="174"/>
      <x:c r="BF461" s="174"/>
      <x:c r="BG461" s="174"/>
      <x:c r="BH461" s="174"/>
      <x:c r="BI461" s="174"/>
      <x:c r="BJ461" s="174"/>
      <x:c r="BK461" s="174"/>
      <x:c r="BL461" s="174"/>
      <x:c r="BM461" s="174"/>
      <x:c r="BN461" s="174"/>
      <x:c r="BO461" s="174"/>
      <x:c r="BP461" s="174"/>
      <x:c r="BQ461" s="174"/>
      <x:c r="BR461" s="174"/>
      <x:c r="BS461" s="174"/>
      <x:c r="BT461" s="174"/>
      <x:c r="BU461" s="174"/>
      <x:c r="BV461" s="174"/>
      <x:c r="BW461" s="174"/>
      <x:c r="BX461" s="174"/>
      <x:c r="BY461" s="174"/>
      <x:c r="BZ461" s="174"/>
      <x:c r="CA461" s="174"/>
      <x:c r="CB461" s="174"/>
      <x:c r="CC461" s="174"/>
      <x:c r="CD461" s="174"/>
      <x:c r="CE461" s="174"/>
      <x:c r="CF461" s="174"/>
      <x:c r="CG461" s="174"/>
      <x:c r="CH461" s="174"/>
      <x:c r="CI461" s="179"/>
      <x:c r="CJ461" s="174" t="str">
        <x:v>Yes</x:v>
      </x:c>
      <x:c r="CK461" s="174" t="str">
        <x:v>Yes</x:v>
      </x:c>
      <x:c r="CL461" s="174" t="str">
        <x:v>Yes</x:v>
      </x:c>
      <x:c r="CM461" s="174" t="str">
        <x:v>Clear</x:v>
      </x:c>
      <x:c r="CN461" s="174" t="str">
        <x:v>Verified — clear</x:v>
      </x:c>
      <x:c r="CO461" s="177" t="n">
        <x:v>46272</x:v>
      </x:c>
      <x:c r="CP461" s="174" t="str">
        <x:v>https://pubmed.ncbi.nlm.nih.gov/38943537/</x:v>
      </x:c>
      <x:c r="CQ461" s="174"/>
      <x:c r="CR461" s="174"/>
      <x:c r="CS461" s="174"/>
      <x:c r="CT461" s="174"/>
      <x:c r="CU461" s="176"/>
      <x:c r="CV461" s="176"/>
      <x:c r="CW461" s="176"/>
      <x:c r="CX461" s="176"/>
      <x:c r="CY461" s="176"/>
      <x:c r="CZ461" s="176"/>
      <x:c r="DA461" s="176"/>
      <x:c r="DB461" s="175" t="str">
        <x:f>IF(L461="","",IF(AND(COUNT(CU461:DA461)=7,OR(CU461=0,CU461=1,CU461=2),OR(CV461=0,CV461=1,CV461=2),OR(CW461=0,CW461=1,CW461=2),OR(CX461=0,CX461=1,CX461=2),OR(CY461=0,CY461=1,CY461=2),OR(CZ461=0,CZ461=1,CZ461=2),OR(DA461=0,DA461=1,DA461=2)),SUM(CU461:DA461),""))</x:f>
      </x:c>
      <x:c r="DC461" s="180" t="str">
        <x:f>IF(DB461="","",ROUND(DB461/14*10,1))</x:f>
      </x:c>
      <x:c r="DD461" s="174" t="str">
        <x:v>Pending</x:v>
      </x:c>
      <x:c r="DE461" s="175" t="str">
        <x:f>IF(L461="","",IF(DC461="","Pending",IF(DD461="Yes","CONDITIONAL — safety override",IF(DC461&gt;=8,"HIGH",IF(DC461&gt;=5,"CONDITIONAL","LOW")))))</x:f>
        <x:v>Pending</x:v>
      </x:c>
      <x:c r="DF461" s="174" t="str">
        <x:v>Pending screening and full-text appraisal; no transferability judgment made at identification.</x:v>
      </x:c>
      <x:c r="DG461" s="174"/>
      <x:c r="DH461" s="174"/>
      <x:c r="DI461" s="174"/>
      <x:c r="DJ461" s="174"/>
      <x:c r="DK461" s="174"/>
      <x:c r="DL461" s="174"/>
      <x:c r="DM461" s="174"/>
      <x:c r="DN461" s="174"/>
      <x:c r="DO461" s="174"/>
      <x:c r="DP461" s="174"/>
      <x:c r="DQ461" s="174"/>
      <x:c r="DR461" s="174"/>
      <x:c r="DS461" s="174"/>
      <x:c r="DT461" s="174"/>
      <x:c r="DU461" s="174"/>
      <x:c r="DV461" s="174"/>
      <x:c r="DW461" s="174"/>
      <x:c r="DX461" s="174"/>
      <x:c r="DY461" s="174"/>
      <x:c r="DZ461" s="174" t="str">
        <x:v>Title/abstract screening alone does not establish effectiveness, causality, methodological quality, transferability to Brazilian public safety or an institutional recommendation.</x:v>
      </x:c>
      <x:c r="EA461" s="174" t="str">
        <x:v>Pending</x:v>
      </x:c>
      <x:c r="EB461" s="175" t="str">
        <x:f>IF(L461="","",IF(EC461="READY","Yes","No / Pending"))</x:f>
        <x:v>No / Pending</x:v>
      </x:c>
      <x:c r="EC461" s="174" t="str">
        <x:f>IF(L461="","",IF(OR(ISNUMBER(SEARCH("Retracted Publication",Q461)),CM461="Retracted",CN461="Retracted",CM461="Expression of Concern",CN461="Expression of Concern",F461="Not used",CG461="Critical",CH461="High",CH461="Critical"),"BLOCKED — integrity or use restriction",IF(AND(CJ461="Yes",CK461="Yes",CL461="Yes"),IF(AND(CM461="Clear",CN461="Verified — clear"),IF(AND(AND(LEN(TRIM(CF461))&gt;0,LEFT(LOWER(TRIM(CF461)),7)&lt;&gt;"pending"),OR(CG461="High",CG461="Moderate"),OR(CH461="Low",CH461="Some concerns",CH461="Not applicable")),IF(AND(DD461="No",OR(DE461="HIGH",DE461="CONDITIONAL"),AND(LEN(TRIM(DF461))&gt;0,LEFT(LOWER(TRIM(DF461)),7)&lt;&gt;"pending")),IF(AND(AND(LEN(TRIM(DT461))&gt;0,LEFT(LOWER(TRIM(DT461)),7)&lt;&gt;"pending"),AND(LEN(TRIM(DU461))&gt;0,LEFT(LOWER(TRIM(DU461)),7)&lt;&gt;"pending"),OR(AND(LEN(TRIM(DV461))&gt;0,LEFT(LOWER(TRIM(DV461)),7)&lt;&gt;"pending"),AND(LEN(TRIM(DW461))&gt;0,LEFT(LOWER(TRIM(DW461)),7)&lt;&gt;"pending")),AND(LEN(TRIM(DX461))&gt;0,LEFT(LOWER(TRIM(DX461)),7)&lt;&gt;"pending")),IF(AND(F461="Claim-ready",OR(EA461="Strong",EA461="Moderate"),AND(LEN(TRIM(G461))&gt;0,LEFT(LOWER(TRIM(G461)),7)&lt;&gt;"pending"),G461&lt;&gt;"No substantive use decision is permitted from identification metadata alone.",AND(LEN(TRIM(DZ461))&gt;0,LEFT(LOWER(TRIM(DZ461)),7)&lt;&gt;"pending"),DZ461&lt;&gt;"Identification metadata alone does not permit any substantive scientific, causal, operational, or institutional claim.",AND(LEN(TRIM(EI461))&gt;0,LEFT(LOWER(TRIM(EI461)),7)&lt;&gt;"pending"),ISNUMBER(EH461),EH461&gt;0),"READY","PENDING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1" s="174" t="str">
        <x:v>Pending</x:v>
      </x:c>
      <x:c r="EE461" s="174"/>
      <x:c r="EF461" s="174" t="str">
        <x:v>Pending</x:v>
      </x:c>
      <x:c r="EG461" s="174" t="str">
        <x:v>Pending</x:v>
      </x:c>
      <x:c r="EH461" s="177"/>
      <x:c r="EI461" s="500"/>
      <x:c r="EJ461" s="174"/>
      <x:c r="EK461" s="174" t="str">
        <x:v>Pending</x:v>
      </x:c>
      <x:c r="EL461" s="177" t="n">
        <x:v>46272</x:v>
      </x:c>
      <x:c r="EM461" s="174" t="str">
        <x:v>Production PubMed record imported and reconciled to Zotero item LNMMU5UA;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1" s="181" t="n">
        <x:f>IF(L461="","",(IF(N461&lt;&gt;"",1,0)+IF(O461&lt;&gt;"",1,0)+IF(AJ461&lt;&gt;"",1,0)+IF(AU461&lt;&gt;"",1,0)+IF(BE461&lt;&gt;"",1,0)+IF(CF461&lt;&gt;"",1,0)+IF(CJ461="Yes",1,0)+IF(CL461="Yes",1,0)+IF(DE461&lt;&gt;"Pending",1,0)+IF(F461&lt;&gt;"",1,0)+IF(DZ461&lt;&gt;"",1,0)+IF(EI461&lt;&gt;"",1,0))/12)</x:f>
        <x:v>0.5</x:v>
      </x:c>
    </x:row>
    <x:row r="462">
      <x:c r="A462" s="175" t="str">
        <x:v>EV-0459</x:v>
      </x:c>
      <x:c r="B462" s="174" t="str">
        <x:v>Integrity check</x:v>
      </x:c>
      <x:c r="C462" s="175" t="str">
        <x:f>IF(L462="","",IF(LEFT(EC462,7)="BLOCKED","🔴 Do not use for conclusion",IF(EB462="Yes","🟢 Claim-ready","🟡 Caution / context")))</x:f>
        <x:v>🟡 Caution / context</x:v>
      </x:c>
      <x:c r="D462" s="174" t="str">
        <x:f>IF(L462="","",EC462)</x:f>
        <x:v>PENDING — appropriate appraisal</x:v>
      </x:c>
      <x:c r="E462" s="174" t="str">
        <x:v>P3 — Medium</x:v>
      </x:c>
      <x:c r="F462" s="174" t="str">
        <x:v>Pending</x:v>
      </x:c>
      <x:c r="G462" s="174" t="str">
        <x:v>Title/abstract identify an explicit tactical/public-safety context and readiness domain; retain for full-text assessment.</x:v>
      </x:c>
      <x:c r="H462" s="174" t="str">
        <x:v>Obtain and review lawful full text; confirm human adjudication; then select a design-specific appraisal instrument.</x:v>
      </x:c>
      <x:c r="I462" s="174"/>
      <x:c r="J462" s="174" t="str">
        <x:v>A — Core</x:v>
      </x:c>
      <x:c r="K462" s="174" t="str">
        <x:v>IDENTIFIED</x:v>
      </x:c>
      <x:c r="L462" s="174" t="str">
        <x:v>Nutrition as a military capability to deliver human advantage: more people, more ready, more of the time.</x:v>
      </x:c>
      <x:c r="M462" s="174"/>
      <x:c r="N462" s="174" t="str">
        <x:v>Fallowfield, Joanne L; McClung, J P; Gaffney-Stomberg, E; Probert, B; Peterson, R; Charlebois, A; Boilard, H; Carins, J; Kilding, H</x:v>
      </x:c>
      <x:c r="O462" s="176" t="n">
        <x:v>2025</x:v>
      </x:c>
      <x:c r="P462" s="174" t="str">
        <x:v>BMJ military health</x:v>
      </x:c>
      <x:c r="Q462" s="174" t="str">
        <x:v>Journal Article; Review</x:v>
      </x:c>
      <x:c r="R462" s="174" t="str">
        <x:v>Unclear</x:v>
      </x:c>
      <x:c r="S462" s="174" t="str">
        <x:v>Unknown</x:v>
      </x:c>
      <x:c r="T462" s="174" t="str">
        <x:v>eng</x:v>
      </x:c>
      <x:c r="U462" s="174" t="str">
        <x:v>https://pubmed.ncbi.nlm.nih.gov/38942432/</x:v>
      </x:c>
      <x:c r="V462" s="174" t="str">
        <x:v>10.1136/military-2024-002738</x:v>
      </x:c>
      <x:c r="W462" s="175" t="str">
        <x:f>IF(V462="","",LOWER(SUBSTITUTE(SUBSTITUTE(SUBSTITUTE(SUBSTITUTE(TRIM(V462),"https://doi.org/",""),"http://doi.org/",""),"https://dx.doi.org/",""),"doi:","")))</x:f>
        <x:v>10.1136/military-2024-002738</x:v>
      </x:c>
      <x:c r="X462" s="174" t="str">
        <x:v>38942432</x:v>
      </x:c>
      <x:c r="Y462" s="174" t="str">
        <x:v>PMC12505093</x:v>
      </x:c>
      <x:c r="Z462" s="174"/>
      <x:c r="AA462" s="174" t="str">
        <x:v>PubMed/MEDLINE</x:v>
      </x:c>
      <x:c r="AB462" s="174" t="str">
        <x:v>PUBMED-A-v1.0-2026-08-28</x:v>
      </x:c>
      <x:c r="AC462" s="174" t="str">
        <x:v>SP-PUBMED-A-20260828</x:v>
      </x:c>
      <x:c r="AD462" s="177" t="n">
        <x:v>46262</x:v>
      </x:c>
      <x:c r="AE462" s="177" t="n">
        <x:v>46272</x:v>
      </x:c>
      <x:c r="AF462" s="174" t="str">
        <x:v>X5QJAERC</x:v>
      </x:c>
      <x:c r="AG462" s="174"/>
      <x:c r="AH462" s="174" t="str">
        <x:v>Tactical Athlete → Operational Readiness Brazil</x:v>
      </x:c>
      <x:c r="AI462" s="174" t="str">
        <x:v>evidence-family:A</x:v>
      </x:c>
      <x:c r="AJ462" s="174"/>
      <x:c r="AK462" s="175" t="str">
        <x:f>IF(AJ462="","",IF(OR(LOWER(AJ462)="brazil",LOWER(AJ462)="brasil"),"Yes","No"))</x:f>
      </x:c>
      <x:c r="AL462" s="174"/>
      <x:c r="AM462" s="174"/>
      <x:c r="AN462" s="174"/>
      <x:c r="AO462" s="178"/>
      <x:c r="AP462" s="174"/>
      <x:c r="AQ462" s="174"/>
      <x:c r="AR462" s="174"/>
      <x:c r="AS462" s="174"/>
      <x:c r="AT462" s="174"/>
      <x:c r="AU462" s="174"/>
      <x:c r="AV462" s="174"/>
      <x:c r="AW462" s="174"/>
      <x:c r="AX462" s="174"/>
      <x:c r="AY462" s="174"/>
      <x:c r="AZ462" s="174"/>
      <x:c r="BA462" s="174"/>
      <x:c r="BB462" s="174"/>
      <x:c r="BC462" s="174"/>
      <x:c r="BD462" s="174"/>
      <x:c r="BE462" s="174"/>
      <x:c r="BF462" s="174"/>
      <x:c r="BG462" s="174"/>
      <x:c r="BH462" s="174"/>
      <x:c r="BI462" s="174"/>
      <x:c r="BJ462" s="174"/>
      <x:c r="BK462" s="174"/>
      <x:c r="BL462" s="174"/>
      <x:c r="BM462" s="174"/>
      <x:c r="BN462" s="174"/>
      <x:c r="BO462" s="174"/>
      <x:c r="BP462" s="174"/>
      <x:c r="BQ462" s="174"/>
      <x:c r="BR462" s="174"/>
      <x:c r="BS462" s="174"/>
      <x:c r="BT462" s="174"/>
      <x:c r="BU462" s="174"/>
      <x:c r="BV462" s="174"/>
      <x:c r="BW462" s="174"/>
      <x:c r="BX462" s="174"/>
      <x:c r="BY462" s="174"/>
      <x:c r="BZ462" s="174"/>
      <x:c r="CA462" s="174"/>
      <x:c r="CB462" s="174"/>
      <x:c r="CC462" s="174"/>
      <x:c r="CD462" s="174"/>
      <x:c r="CE462" s="174"/>
      <x:c r="CF462" s="174"/>
      <x:c r="CG462" s="174"/>
      <x:c r="CH462" s="174"/>
      <x:c r="CI462" s="179"/>
      <x:c r="CJ462" s="174" t="str">
        <x:v>Yes</x:v>
      </x:c>
      <x:c r="CK462" s="174" t="str">
        <x:v>Yes</x:v>
      </x:c>
      <x:c r="CL462" s="174" t="str">
        <x:v>Yes</x:v>
      </x:c>
      <x:c r="CM462" s="174" t="str">
        <x:v>Clear</x:v>
      </x:c>
      <x:c r="CN462" s="174" t="str">
        <x:v>Verified — clear</x:v>
      </x:c>
      <x:c r="CO462" s="177" t="n">
        <x:v>46272</x:v>
      </x:c>
      <x:c r="CP462" s="174" t="str">
        <x:v>https://pubmed.ncbi.nlm.nih.gov/38942432/</x:v>
      </x:c>
      <x:c r="CQ462" s="174"/>
      <x:c r="CR462" s="174"/>
      <x:c r="CS462" s="174"/>
      <x:c r="CT462" s="174"/>
      <x:c r="CU462" s="176"/>
      <x:c r="CV462" s="176"/>
      <x:c r="CW462" s="176"/>
      <x:c r="CX462" s="176"/>
      <x:c r="CY462" s="176"/>
      <x:c r="CZ462" s="176"/>
      <x:c r="DA462" s="176"/>
      <x:c r="DB462" s="175" t="str">
        <x:f>IF(L462="","",IF(AND(COUNT(CU462:DA462)=7,OR(CU462=0,CU462=1,CU462=2),OR(CV462=0,CV462=1,CV462=2),OR(CW462=0,CW462=1,CW462=2),OR(CX462=0,CX462=1,CX462=2),OR(CY462=0,CY462=1,CY462=2),OR(CZ462=0,CZ462=1,CZ462=2),OR(DA462=0,DA462=1,DA462=2)),SUM(CU462:DA462),""))</x:f>
      </x:c>
      <x:c r="DC462" s="180" t="str">
        <x:f>IF(DB462="","",ROUND(DB462/14*10,1))</x:f>
      </x:c>
      <x:c r="DD462" s="174" t="str">
        <x:v>Pending</x:v>
      </x:c>
      <x:c r="DE462" s="175" t="str">
        <x:f>IF(L462="","",IF(DC462="","Pending",IF(DD462="Yes","CONDITIONAL — safety override",IF(DC462&gt;=8,"HIGH",IF(DC462&gt;=5,"CONDITIONAL","LOW")))))</x:f>
        <x:v>Pending</x:v>
      </x:c>
      <x:c r="DF462" s="174" t="str">
        <x:v>Pending screening and full-text appraisal; no transferability judgment made at identification.</x:v>
      </x:c>
      <x:c r="DG462" s="174"/>
      <x:c r="DH462" s="174"/>
      <x:c r="DI462" s="174"/>
      <x:c r="DJ462" s="174"/>
      <x:c r="DK462" s="174"/>
      <x:c r="DL462" s="174"/>
      <x:c r="DM462" s="174"/>
      <x:c r="DN462" s="174"/>
      <x:c r="DO462" s="174"/>
      <x:c r="DP462" s="174"/>
      <x:c r="DQ462" s="174"/>
      <x:c r="DR462" s="174"/>
      <x:c r="DS462" s="174"/>
      <x:c r="DT462" s="174"/>
      <x:c r="DU462" s="174"/>
      <x:c r="DV462" s="174"/>
      <x:c r="DW462" s="174"/>
      <x:c r="DX462" s="174"/>
      <x:c r="DY462" s="174"/>
      <x:c r="DZ462" s="174" t="str">
        <x:v>Title/abstract screening alone does not establish effectiveness, causality, methodological quality, transferability to Brazilian public safety or an institutional recommendation.</x:v>
      </x:c>
      <x:c r="EA462" s="174" t="str">
        <x:v>Pending</x:v>
      </x:c>
      <x:c r="EB462" s="175" t="str">
        <x:f>IF(L462="","",IF(EC462="READY","Yes","No / Pending"))</x:f>
        <x:v>No / Pending</x:v>
      </x:c>
      <x:c r="EC462" s="174" t="str">
        <x:f>IF(L462="","",IF(OR(ISNUMBER(SEARCH("Retracted Publication",Q462)),CM462="Retracted",CN462="Retracted",CM462="Expression of Concern",CN462="Expression of Concern",F462="Not used",CG462="Critical",CH462="High",CH462="Critical"),"BLOCKED — integrity or use restriction",IF(AND(CJ462="Yes",CK462="Yes",CL462="Yes"),IF(AND(CM462="Clear",CN462="Verified — clear"),IF(AND(AND(LEN(TRIM(CF462))&gt;0,LEFT(LOWER(TRIM(CF462)),7)&lt;&gt;"pending"),OR(CG462="High",CG462="Moderate"),OR(CH462="Low",CH462="Some concerns",CH462="Not applicable")),IF(AND(DD462="No",OR(DE462="HIGH",DE462="CONDITIONAL"),AND(LEN(TRIM(DF462))&gt;0,LEFT(LOWER(TRIM(DF462)),7)&lt;&gt;"pending")),IF(AND(AND(LEN(TRIM(DT462))&gt;0,LEFT(LOWER(TRIM(DT462)),7)&lt;&gt;"pending"),AND(LEN(TRIM(DU462))&gt;0,LEFT(LOWER(TRIM(DU462)),7)&lt;&gt;"pending"),OR(AND(LEN(TRIM(DV462))&gt;0,LEFT(LOWER(TRIM(DV462)),7)&lt;&gt;"pending"),AND(LEN(TRIM(DW462))&gt;0,LEFT(LOWER(TRIM(DW462)),7)&lt;&gt;"pending")),AND(LEN(TRIM(DX462))&gt;0,LEFT(LOWER(TRIM(DX462)),7)&lt;&gt;"pending")),IF(AND(F462="Claim-ready",OR(EA462="Strong",EA462="Moderate"),AND(LEN(TRIM(G462))&gt;0,LEFT(LOWER(TRIM(G462)),7)&lt;&gt;"pending"),G462&lt;&gt;"No substantive use decision is permitted from identification metadata alone.",AND(LEN(TRIM(DZ462))&gt;0,LEFT(LOWER(TRIM(DZ462)),7)&lt;&gt;"pending"),DZ462&lt;&gt;"Identification metadata alone does not permit any substantive scientific, causal, operational, or institutional claim.",AND(LEN(TRIM(EI462))&gt;0,LEFT(LOWER(TRIM(EI462)),7)&lt;&gt;"pending"),ISNUMBER(EH462),EH462&gt;0),"READY","PENDING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2" s="174" t="str">
        <x:v>Pending</x:v>
      </x:c>
      <x:c r="EE462" s="174"/>
      <x:c r="EF462" s="174" t="str">
        <x:v>Pending</x:v>
      </x:c>
      <x:c r="EG462" s="174" t="str">
        <x:v>Pending</x:v>
      </x:c>
      <x:c r="EH462" s="177"/>
      <x:c r="EI462" s="500"/>
      <x:c r="EJ462" s="174"/>
      <x:c r="EK462" s="174" t="str">
        <x:v>Pending</x:v>
      </x:c>
      <x:c r="EL462" s="177" t="n">
        <x:v>46272</x:v>
      </x:c>
      <x:c r="EM462" s="174" t="str">
        <x:v>Production PubMed record imported and reconciled to Zotero item X5QJAERC;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2" s="181" t="n">
        <x:f>IF(L462="","",(IF(N462&lt;&gt;"",1,0)+IF(O462&lt;&gt;"",1,0)+IF(AJ462&lt;&gt;"",1,0)+IF(AU462&lt;&gt;"",1,0)+IF(BE462&lt;&gt;"",1,0)+IF(CF462&lt;&gt;"",1,0)+IF(CJ462="Yes",1,0)+IF(CL462="Yes",1,0)+IF(DE462&lt;&gt;"Pending",1,0)+IF(F462&lt;&gt;"",1,0)+IF(DZ462&lt;&gt;"",1,0)+IF(EI462&lt;&gt;"",1,0))/12)</x:f>
        <x:v>0.5</x:v>
      </x:c>
    </x:row>
    <x:row r="463">
      <x:c r="A463" s="175" t="str">
        <x:v>EV-0460</x:v>
      </x:c>
      <x:c r="B463" s="174" t="str">
        <x:v>Integrity check</x:v>
      </x:c>
      <x:c r="C463" s="175" t="str">
        <x:f>IF(L463="","",IF(LEFT(EC463,7)="BLOCKED","🔴 Do not use for conclusion",IF(EB463="Yes","🟢 Claim-ready","🟡 Caution / context")))</x:f>
        <x:v>🟡 Caution / context</x:v>
      </x:c>
      <x:c r="D463" s="174" t="str">
        <x:f>IF(L463="","",EC463)</x:f>
        <x:v>PENDING — appropriate appraisal</x:v>
      </x:c>
      <x:c r="E463" s="174" t="str">
        <x:v>P3 — Medium</x:v>
      </x:c>
      <x:c r="F463" s="174" t="str">
        <x:v>Pending</x:v>
      </x:c>
      <x:c r="G463" s="174" t="str">
        <x:v>Title/abstract identify an explicit tactical/public-safety context and readiness domain; retain for full-text assessment.</x:v>
      </x:c>
      <x:c r="H463" s="174" t="str">
        <x:v>Obtain and review lawful full text; confirm human adjudication; then select a design-specific appraisal instrument.</x:v>
      </x:c>
      <x:c r="I463" s="174"/>
      <x:c r="J463" s="174" t="str">
        <x:v>A — Core</x:v>
      </x:c>
      <x:c r="K463" s="174" t="str">
        <x:v>IDENTIFIED</x:v>
      </x:c>
      <x:c r="L463" s="174" t="str">
        <x:v>Strategies for Improving Firefighter Health On-Shift: A Review.</x:v>
      </x:c>
      <x:c r="M463" s="174"/>
      <x:c r="N463" s="174" t="str">
        <x:v>Wohlgemuth, Kealey J; Conner, Michael J; Tinsley, Grant M; Palmer, Ty B; Mota, Jacob A</x:v>
      </x:c>
      <x:c r="O463" s="176" t="n">
        <x:v>2024</x:v>
      </x:c>
      <x:c r="P463" s="174" t="str">
        <x:v>Journal of functional morphology and kinesiology</x:v>
      </x:c>
      <x:c r="Q463" s="174" t="str">
        <x:v>Journal Article; Review</x:v>
      </x:c>
      <x:c r="R463" s="174" t="str">
        <x:v>Unclear</x:v>
      </x:c>
      <x:c r="S463" s="174" t="str">
        <x:v>Unknown</x:v>
      </x:c>
      <x:c r="T463" s="174" t="str">
        <x:v>eng</x:v>
      </x:c>
      <x:c r="U463" s="174" t="str">
        <x:v>https://pubmed.ncbi.nlm.nih.gov/38921641/</x:v>
      </x:c>
      <x:c r="V463" s="174" t="str">
        <x:v>10.3390/jfmk9020105</x:v>
      </x:c>
      <x:c r="W463" s="175" t="str">
        <x:f>IF(V463="","",LOWER(SUBSTITUTE(SUBSTITUTE(SUBSTITUTE(SUBSTITUTE(TRIM(V463),"https://doi.org/",""),"http://doi.org/",""),"https://dx.doi.org/",""),"doi:","")))</x:f>
        <x:v>10.3390/jfmk9020105</x:v>
      </x:c>
      <x:c r="X463" s="174" t="str">
        <x:v>38921641</x:v>
      </x:c>
      <x:c r="Y463" s="174" t="str">
        <x:v>PMC11204757</x:v>
      </x:c>
      <x:c r="Z463" s="174"/>
      <x:c r="AA463" s="174" t="str">
        <x:v>PubMed/MEDLINE</x:v>
      </x:c>
      <x:c r="AB463" s="174" t="str">
        <x:v>PUBMED-A-v1.0-2026-08-28</x:v>
      </x:c>
      <x:c r="AC463" s="174" t="str">
        <x:v>SP-PUBMED-A-20260828</x:v>
      </x:c>
      <x:c r="AD463" s="177" t="n">
        <x:v>46262</x:v>
      </x:c>
      <x:c r="AE463" s="177" t="n">
        <x:v>46272</x:v>
      </x:c>
      <x:c r="AF463" s="174" t="str">
        <x:v>LSPYKMMS</x:v>
      </x:c>
      <x:c r="AG463" s="174"/>
      <x:c r="AH463" s="174" t="str">
        <x:v>Tactical Athlete → Operational Readiness Brazil</x:v>
      </x:c>
      <x:c r="AI463" s="174" t="str">
        <x:v>evidence-family:A</x:v>
      </x:c>
      <x:c r="AJ463" s="174"/>
      <x:c r="AK463" s="175" t="str">
        <x:f>IF(AJ463="","",IF(OR(LOWER(AJ463)="brazil",LOWER(AJ463)="brasil"),"Yes","No"))</x:f>
      </x:c>
      <x:c r="AL463" s="174"/>
      <x:c r="AM463" s="174"/>
      <x:c r="AN463" s="174"/>
      <x:c r="AO463" s="178"/>
      <x:c r="AP463" s="174"/>
      <x:c r="AQ463" s="174"/>
      <x:c r="AR463" s="174"/>
      <x:c r="AS463" s="174"/>
      <x:c r="AT463" s="174"/>
      <x:c r="AU463" s="174"/>
      <x:c r="AV463" s="174"/>
      <x:c r="AW463" s="174"/>
      <x:c r="AX463" s="174"/>
      <x:c r="AY463" s="174"/>
      <x:c r="AZ463" s="174"/>
      <x:c r="BA463" s="174"/>
      <x:c r="BB463" s="174"/>
      <x:c r="BC463" s="174"/>
      <x:c r="BD463" s="174"/>
      <x:c r="BE463" s="174"/>
      <x:c r="BF463" s="174"/>
      <x:c r="BG463" s="174"/>
      <x:c r="BH463" s="174"/>
      <x:c r="BI463" s="174"/>
      <x:c r="BJ463" s="174"/>
      <x:c r="BK463" s="174"/>
      <x:c r="BL463" s="174"/>
      <x:c r="BM463" s="174"/>
      <x:c r="BN463" s="174"/>
      <x:c r="BO463" s="174"/>
      <x:c r="BP463" s="174"/>
      <x:c r="BQ463" s="174"/>
      <x:c r="BR463" s="174"/>
      <x:c r="BS463" s="174"/>
      <x:c r="BT463" s="174"/>
      <x:c r="BU463" s="174"/>
      <x:c r="BV463" s="174"/>
      <x:c r="BW463" s="174"/>
      <x:c r="BX463" s="174"/>
      <x:c r="BY463" s="174"/>
      <x:c r="BZ463" s="174"/>
      <x:c r="CA463" s="174"/>
      <x:c r="CB463" s="174"/>
      <x:c r="CC463" s="174"/>
      <x:c r="CD463" s="174"/>
      <x:c r="CE463" s="174"/>
      <x:c r="CF463" s="174"/>
      <x:c r="CG463" s="174"/>
      <x:c r="CH463" s="174"/>
      <x:c r="CI463" s="179"/>
      <x:c r="CJ463" s="174" t="str">
        <x:v>Yes</x:v>
      </x:c>
      <x:c r="CK463" s="174" t="str">
        <x:v>Yes</x:v>
      </x:c>
      <x:c r="CL463" s="174" t="str">
        <x:v>Yes</x:v>
      </x:c>
      <x:c r="CM463" s="174" t="str">
        <x:v>Clear</x:v>
      </x:c>
      <x:c r="CN463" s="174" t="str">
        <x:v>Verified — clear</x:v>
      </x:c>
      <x:c r="CO463" s="177" t="n">
        <x:v>46272</x:v>
      </x:c>
      <x:c r="CP463" s="174" t="str">
        <x:v>https://pubmed.ncbi.nlm.nih.gov/38921641/</x:v>
      </x:c>
      <x:c r="CQ463" s="174"/>
      <x:c r="CR463" s="174"/>
      <x:c r="CS463" s="174"/>
      <x:c r="CT463" s="174"/>
      <x:c r="CU463" s="176"/>
      <x:c r="CV463" s="176"/>
      <x:c r="CW463" s="176"/>
      <x:c r="CX463" s="176"/>
      <x:c r="CY463" s="176"/>
      <x:c r="CZ463" s="176"/>
      <x:c r="DA463" s="176"/>
      <x:c r="DB463" s="175" t="str">
        <x:f>IF(L463="","",IF(AND(COUNT(CU463:DA463)=7,OR(CU463=0,CU463=1,CU463=2),OR(CV463=0,CV463=1,CV463=2),OR(CW463=0,CW463=1,CW463=2),OR(CX463=0,CX463=1,CX463=2),OR(CY463=0,CY463=1,CY463=2),OR(CZ463=0,CZ463=1,CZ463=2),OR(DA463=0,DA463=1,DA463=2)),SUM(CU463:DA463),""))</x:f>
      </x:c>
      <x:c r="DC463" s="180" t="str">
        <x:f>IF(DB463="","",ROUND(DB463/14*10,1))</x:f>
      </x:c>
      <x:c r="DD463" s="174" t="str">
        <x:v>Pending</x:v>
      </x:c>
      <x:c r="DE463" s="175" t="str">
        <x:f>IF(L463="","",IF(DC463="","Pending",IF(DD463="Yes","CONDITIONAL — safety override",IF(DC463&gt;=8,"HIGH",IF(DC463&gt;=5,"CONDITIONAL","LOW")))))</x:f>
        <x:v>Pending</x:v>
      </x:c>
      <x:c r="DF463" s="174" t="str">
        <x:v>Pending screening and full-text appraisal; no transferability judgment made at identification.</x:v>
      </x:c>
      <x:c r="DG463" s="174"/>
      <x:c r="DH463" s="174"/>
      <x:c r="DI463" s="174"/>
      <x:c r="DJ463" s="174"/>
      <x:c r="DK463" s="174"/>
      <x:c r="DL463" s="174"/>
      <x:c r="DM463" s="174"/>
      <x:c r="DN463" s="174"/>
      <x:c r="DO463" s="174"/>
      <x:c r="DP463" s="174"/>
      <x:c r="DQ463" s="174"/>
      <x:c r="DR463" s="174"/>
      <x:c r="DS463" s="174"/>
      <x:c r="DT463" s="174"/>
      <x:c r="DU463" s="174"/>
      <x:c r="DV463" s="174"/>
      <x:c r="DW463" s="174"/>
      <x:c r="DX463" s="174"/>
      <x:c r="DY463" s="174"/>
      <x:c r="DZ463" s="174" t="str">
        <x:v>Title/abstract screening alone does not establish effectiveness, causality, methodological quality, transferability to Brazilian public safety or an institutional recommendation.</x:v>
      </x:c>
      <x:c r="EA463" s="174" t="str">
        <x:v>Pending</x:v>
      </x:c>
      <x:c r="EB463" s="175" t="str">
        <x:f>IF(L463="","",IF(EC463="READY","Yes","No / Pending"))</x:f>
        <x:v>No / Pending</x:v>
      </x:c>
      <x:c r="EC463" s="174" t="str">
        <x:f>IF(L463="","",IF(OR(ISNUMBER(SEARCH("Retracted Publication",Q463)),CM463="Retracted",CN463="Retracted",CM463="Expression of Concern",CN463="Expression of Concern",F463="Not used",CG463="Critical",CH463="High",CH463="Critical"),"BLOCKED — integrity or use restriction",IF(AND(CJ463="Yes",CK463="Yes",CL463="Yes"),IF(AND(CM463="Clear",CN463="Verified — clear"),IF(AND(AND(LEN(TRIM(CF463))&gt;0,LEFT(LOWER(TRIM(CF463)),7)&lt;&gt;"pending"),OR(CG463="High",CG463="Moderate"),OR(CH463="Low",CH463="Some concerns",CH463="Not applicable")),IF(AND(DD463="No",OR(DE463="HIGH",DE463="CONDITIONAL"),AND(LEN(TRIM(DF463))&gt;0,LEFT(LOWER(TRIM(DF463)),7)&lt;&gt;"pending")),IF(AND(AND(LEN(TRIM(DT463))&gt;0,LEFT(LOWER(TRIM(DT463)),7)&lt;&gt;"pending"),AND(LEN(TRIM(DU463))&gt;0,LEFT(LOWER(TRIM(DU463)),7)&lt;&gt;"pending"),OR(AND(LEN(TRIM(DV463))&gt;0,LEFT(LOWER(TRIM(DV463)),7)&lt;&gt;"pending"),AND(LEN(TRIM(DW463))&gt;0,LEFT(LOWER(TRIM(DW463)),7)&lt;&gt;"pending")),AND(LEN(TRIM(DX463))&gt;0,LEFT(LOWER(TRIM(DX463)),7)&lt;&gt;"pending")),IF(AND(F463="Claim-ready",OR(EA463="Strong",EA463="Moderate"),AND(LEN(TRIM(G463))&gt;0,LEFT(LOWER(TRIM(G463)),7)&lt;&gt;"pending"),G463&lt;&gt;"No substantive use decision is permitted from identification metadata alone.",AND(LEN(TRIM(DZ463))&gt;0,LEFT(LOWER(TRIM(DZ463)),7)&lt;&gt;"pending"),DZ463&lt;&gt;"Identification metadata alone does not permit any substantive scientific, causal, operational, or institutional claim.",AND(LEN(TRIM(EI463))&gt;0,LEFT(LOWER(TRIM(EI463)),7)&lt;&gt;"pending"),ISNUMBER(EH463),EH463&gt;0),"READY","PENDING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3" s="174" t="str">
        <x:v>Pending</x:v>
      </x:c>
      <x:c r="EE463" s="174"/>
      <x:c r="EF463" s="174" t="str">
        <x:v>Pending</x:v>
      </x:c>
      <x:c r="EG463" s="174" t="str">
        <x:v>Pending</x:v>
      </x:c>
      <x:c r="EH463" s="177"/>
      <x:c r="EI463" s="500"/>
      <x:c r="EJ463" s="174"/>
      <x:c r="EK463" s="174" t="str">
        <x:v>Pending</x:v>
      </x:c>
      <x:c r="EL463" s="177" t="n">
        <x:v>46272</x:v>
      </x:c>
      <x:c r="EM463" s="174" t="str">
        <x:v>Production PubMed record imported and reconciled to Zotero item LSPYKMMS;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3" s="181" t="n">
        <x:f>IF(L463="","",(IF(N463&lt;&gt;"",1,0)+IF(O463&lt;&gt;"",1,0)+IF(AJ463&lt;&gt;"",1,0)+IF(AU463&lt;&gt;"",1,0)+IF(BE463&lt;&gt;"",1,0)+IF(CF463&lt;&gt;"",1,0)+IF(CJ463="Yes",1,0)+IF(CL463="Yes",1,0)+IF(DE463&lt;&gt;"Pending",1,0)+IF(F463&lt;&gt;"",1,0)+IF(DZ463&lt;&gt;"",1,0)+IF(EI463&lt;&gt;"",1,0))/12)</x:f>
        <x:v>0.5</x:v>
      </x:c>
    </x:row>
    <x:row r="464">
      <x:c r="A464" s="175" t="str">
        <x:v>EV-0461</x:v>
      </x:c>
      <x:c r="B464" s="174" t="str">
        <x:v>Integrity check</x:v>
      </x:c>
      <x:c r="C464" s="175" t="str">
        <x:f>IF(L464="","",IF(LEFT(EC464,7)="BLOCKED","🔴 Do not use for conclusion",IF(EB464="Yes","🟢 Claim-ready","🟡 Caution / context")))</x:f>
        <x:v>🟡 Caution / context</x:v>
      </x:c>
      <x:c r="D464" s="174" t="str">
        <x:f>IF(L464="","",EC464)</x:f>
        <x:v>PENDING — appropriate appraisal</x:v>
      </x:c>
      <x:c r="E464" s="174" t="str">
        <x:v>P3 — Medium</x:v>
      </x:c>
      <x:c r="F464" s="174" t="str">
        <x:v>Pending</x:v>
      </x:c>
      <x:c r="G464" s="174" t="str">
        <x:v>Title/abstract identify an explicit tactical/public-safety context and readiness domain; retain for full-text assessment.</x:v>
      </x:c>
      <x:c r="H464" s="174" t="str">
        <x:v>Obtain and review lawful full text; confirm human adjudication; then select a design-specific appraisal instrument.</x:v>
      </x:c>
      <x:c r="I464" s="174"/>
      <x:c r="J464" s="174" t="str">
        <x:v>A — Core</x:v>
      </x:c>
      <x:c r="K464" s="174" t="str">
        <x:v>IDENTIFIED</x:v>
      </x:c>
      <x:c r="L464" s="174" t="str">
        <x:v>Optimising Combat Readiness: Practical Strategies for Integrating Physiological and Psychological Resilience in Soldier Training.</x:v>
      </x:c>
      <x:c r="M464" s="174"/>
      <x:c r="N464" s="174" t="str">
        <x:v>Tornero-Aguilera, Jose Francisco; Stergiou, Maria; Rubio-Zarapuz, Alejandro; Martin-Rodriguez, Alexandra; Massuca, Luis Miguel; Clemente-Suarez, Vicente Javier</x:v>
      </x:c>
      <x:c r="O464" s="176" t="n">
        <x:v>2024</x:v>
      </x:c>
      <x:c r="P464" s="174" t="str">
        <x:v>Healthcare (Basel, Switzerland)</x:v>
      </x:c>
      <x:c r="Q464" s="174" t="str">
        <x:v>Journal Article</x:v>
      </x:c>
      <x:c r="R464" s="174" t="str">
        <x:v>Unclear</x:v>
      </x:c>
      <x:c r="S464" s="174" t="str">
        <x:v>Unknown</x:v>
      </x:c>
      <x:c r="T464" s="174" t="str">
        <x:v>eng</x:v>
      </x:c>
      <x:c r="U464" s="174" t="str">
        <x:v>https://pubmed.ncbi.nlm.nih.gov/38921275/</x:v>
      </x:c>
      <x:c r="V464" s="174" t="str">
        <x:v>10.3390/healthcare12121160</x:v>
      </x:c>
      <x:c r="W464" s="175" t="str">
        <x:f>IF(V464="","",LOWER(SUBSTITUTE(SUBSTITUTE(SUBSTITUTE(SUBSTITUTE(TRIM(V464),"https://doi.org/",""),"http://doi.org/",""),"https://dx.doi.org/",""),"doi:","")))</x:f>
        <x:v>10.3390/healthcare12121160</x:v>
      </x:c>
      <x:c r="X464" s="174" t="str">
        <x:v>38921275</x:v>
      </x:c>
      <x:c r="Y464" s="174" t="str">
        <x:v>PMC11202720</x:v>
      </x:c>
      <x:c r="Z464" s="174"/>
      <x:c r="AA464" s="174" t="str">
        <x:v>PubMed/MEDLINE</x:v>
      </x:c>
      <x:c r="AB464" s="174" t="str">
        <x:v>PUBMED-A-v1.0-2026-08-28</x:v>
      </x:c>
      <x:c r="AC464" s="174" t="str">
        <x:v>SP-PUBMED-A-20260828</x:v>
      </x:c>
      <x:c r="AD464" s="177" t="n">
        <x:v>46262</x:v>
      </x:c>
      <x:c r="AE464" s="177" t="n">
        <x:v>46272</x:v>
      </x:c>
      <x:c r="AF464" s="174" t="str">
        <x:v>VFZXPXDD</x:v>
      </x:c>
      <x:c r="AG464" s="174"/>
      <x:c r="AH464" s="174" t="str">
        <x:v>Tactical Athlete → Operational Readiness Brazil</x:v>
      </x:c>
      <x:c r="AI464" s="174" t="str">
        <x:v>evidence-family:A</x:v>
      </x:c>
      <x:c r="AJ464" s="174"/>
      <x:c r="AK464" s="175" t="str">
        <x:f>IF(AJ464="","",IF(OR(LOWER(AJ464)="brazil",LOWER(AJ464)="brasil"),"Yes","No"))</x:f>
      </x:c>
      <x:c r="AL464" s="174"/>
      <x:c r="AM464" s="174"/>
      <x:c r="AN464" s="174"/>
      <x:c r="AO464" s="178"/>
      <x:c r="AP464" s="174"/>
      <x:c r="AQ464" s="174"/>
      <x:c r="AR464" s="174"/>
      <x:c r="AS464" s="174"/>
      <x:c r="AT464" s="174"/>
      <x:c r="AU464" s="174"/>
      <x:c r="AV464" s="174"/>
      <x:c r="AW464" s="174"/>
      <x:c r="AX464" s="174"/>
      <x:c r="AY464" s="174"/>
      <x:c r="AZ464" s="174"/>
      <x:c r="BA464" s="174"/>
      <x:c r="BB464" s="174"/>
      <x:c r="BC464" s="174"/>
      <x:c r="BD464" s="174"/>
      <x:c r="BE464" s="174"/>
      <x:c r="BF464" s="174"/>
      <x:c r="BG464" s="174"/>
      <x:c r="BH464" s="174"/>
      <x:c r="BI464" s="174"/>
      <x:c r="BJ464" s="174"/>
      <x:c r="BK464" s="174"/>
      <x:c r="BL464" s="174"/>
      <x:c r="BM464" s="174"/>
      <x:c r="BN464" s="174"/>
      <x:c r="BO464" s="174"/>
      <x:c r="BP464" s="174"/>
      <x:c r="BQ464" s="174"/>
      <x:c r="BR464" s="174"/>
      <x:c r="BS464" s="174"/>
      <x:c r="BT464" s="174"/>
      <x:c r="BU464" s="174"/>
      <x:c r="BV464" s="174"/>
      <x:c r="BW464" s="174"/>
      <x:c r="BX464" s="174"/>
      <x:c r="BY464" s="174"/>
      <x:c r="BZ464" s="174"/>
      <x:c r="CA464" s="174"/>
      <x:c r="CB464" s="174"/>
      <x:c r="CC464" s="174"/>
      <x:c r="CD464" s="174"/>
      <x:c r="CE464" s="174"/>
      <x:c r="CF464" s="174"/>
      <x:c r="CG464" s="174"/>
      <x:c r="CH464" s="174"/>
      <x:c r="CI464" s="179"/>
      <x:c r="CJ464" s="174" t="str">
        <x:v>Yes</x:v>
      </x:c>
      <x:c r="CK464" s="174" t="str">
        <x:v>Yes</x:v>
      </x:c>
      <x:c r="CL464" s="174" t="str">
        <x:v>Yes</x:v>
      </x:c>
      <x:c r="CM464" s="174" t="str">
        <x:v>Clear</x:v>
      </x:c>
      <x:c r="CN464" s="174" t="str">
        <x:v>Verified — clear</x:v>
      </x:c>
      <x:c r="CO464" s="177" t="n">
        <x:v>46272</x:v>
      </x:c>
      <x:c r="CP464" s="174" t="str">
        <x:v>https://pubmed.ncbi.nlm.nih.gov/38921275/</x:v>
      </x:c>
      <x:c r="CQ464" s="174"/>
      <x:c r="CR464" s="174"/>
      <x:c r="CS464" s="174"/>
      <x:c r="CT464" s="174"/>
      <x:c r="CU464" s="176"/>
      <x:c r="CV464" s="176"/>
      <x:c r="CW464" s="176"/>
      <x:c r="CX464" s="176"/>
      <x:c r="CY464" s="176"/>
      <x:c r="CZ464" s="176"/>
      <x:c r="DA464" s="176"/>
      <x:c r="DB464" s="175" t="str">
        <x:f>IF(L464="","",IF(AND(COUNT(CU464:DA464)=7,OR(CU464=0,CU464=1,CU464=2),OR(CV464=0,CV464=1,CV464=2),OR(CW464=0,CW464=1,CW464=2),OR(CX464=0,CX464=1,CX464=2),OR(CY464=0,CY464=1,CY464=2),OR(CZ464=0,CZ464=1,CZ464=2),OR(DA464=0,DA464=1,DA464=2)),SUM(CU464:DA464),""))</x:f>
      </x:c>
      <x:c r="DC464" s="180" t="str">
        <x:f>IF(DB464="","",ROUND(DB464/14*10,1))</x:f>
      </x:c>
      <x:c r="DD464" s="174" t="str">
        <x:v>Pending</x:v>
      </x:c>
      <x:c r="DE464" s="175" t="str">
        <x:f>IF(L464="","",IF(DC464="","Pending",IF(DD464="Yes","CONDITIONAL — safety override",IF(DC464&gt;=8,"HIGH",IF(DC464&gt;=5,"CONDITIONAL","LOW")))))</x:f>
        <x:v>Pending</x:v>
      </x:c>
      <x:c r="DF464" s="174" t="str">
        <x:v>Pending screening and full-text appraisal; no transferability judgment made at identification.</x:v>
      </x:c>
      <x:c r="DG464" s="174"/>
      <x:c r="DH464" s="174"/>
      <x:c r="DI464" s="174"/>
      <x:c r="DJ464" s="174"/>
      <x:c r="DK464" s="174"/>
      <x:c r="DL464" s="174"/>
      <x:c r="DM464" s="174"/>
      <x:c r="DN464" s="174"/>
      <x:c r="DO464" s="174"/>
      <x:c r="DP464" s="174"/>
      <x:c r="DQ464" s="174"/>
      <x:c r="DR464" s="174"/>
      <x:c r="DS464" s="174"/>
      <x:c r="DT464" s="174"/>
      <x:c r="DU464" s="174"/>
      <x:c r="DV464" s="174"/>
      <x:c r="DW464" s="174"/>
      <x:c r="DX464" s="174"/>
      <x:c r="DY464" s="174"/>
      <x:c r="DZ464" s="174" t="str">
        <x:v>Title/abstract screening alone does not establish effectiveness, causality, methodological quality, transferability to Brazilian public safety or an institutional recommendation.</x:v>
      </x:c>
      <x:c r="EA464" s="174" t="str">
        <x:v>Pending</x:v>
      </x:c>
      <x:c r="EB464" s="175" t="str">
        <x:f>IF(L464="","",IF(EC464="READY","Yes","No / Pending"))</x:f>
        <x:v>No / Pending</x:v>
      </x:c>
      <x:c r="EC464" s="174" t="str">
        <x:f>IF(L464="","",IF(OR(ISNUMBER(SEARCH("Retracted Publication",Q464)),CM464="Retracted",CN464="Retracted",CM464="Expression of Concern",CN464="Expression of Concern",F464="Not used",CG464="Critical",CH464="High",CH464="Critical"),"BLOCKED — integrity or use restriction",IF(AND(CJ464="Yes",CK464="Yes",CL464="Yes"),IF(AND(CM464="Clear",CN464="Verified — clear"),IF(AND(AND(LEN(TRIM(CF464))&gt;0,LEFT(LOWER(TRIM(CF464)),7)&lt;&gt;"pending"),OR(CG464="High",CG464="Moderate"),OR(CH464="Low",CH464="Some concerns",CH464="Not applicable")),IF(AND(DD464="No",OR(DE464="HIGH",DE464="CONDITIONAL"),AND(LEN(TRIM(DF464))&gt;0,LEFT(LOWER(TRIM(DF464)),7)&lt;&gt;"pending")),IF(AND(AND(LEN(TRIM(DT464))&gt;0,LEFT(LOWER(TRIM(DT464)),7)&lt;&gt;"pending"),AND(LEN(TRIM(DU464))&gt;0,LEFT(LOWER(TRIM(DU464)),7)&lt;&gt;"pending"),OR(AND(LEN(TRIM(DV464))&gt;0,LEFT(LOWER(TRIM(DV464)),7)&lt;&gt;"pending"),AND(LEN(TRIM(DW464))&gt;0,LEFT(LOWER(TRIM(DW464)),7)&lt;&gt;"pending")),AND(LEN(TRIM(DX464))&gt;0,LEFT(LOWER(TRIM(DX464)),7)&lt;&gt;"pending")),IF(AND(F464="Claim-ready",OR(EA464="Strong",EA464="Moderate"),AND(LEN(TRIM(G464))&gt;0,LEFT(LOWER(TRIM(G464)),7)&lt;&gt;"pending"),G464&lt;&gt;"No substantive use decision is permitted from identification metadata alone.",AND(LEN(TRIM(DZ464))&gt;0,LEFT(LOWER(TRIM(DZ464)),7)&lt;&gt;"pending"),DZ464&lt;&gt;"Identification metadata alone does not permit any substantive scientific, causal, operational, or institutional claim.",AND(LEN(TRIM(EI464))&gt;0,LEFT(LOWER(TRIM(EI464)),7)&lt;&gt;"pending"),ISNUMBER(EH464),EH464&gt;0),"READY","PENDING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4" s="174" t="str">
        <x:v>Pending</x:v>
      </x:c>
      <x:c r="EE464" s="174"/>
      <x:c r="EF464" s="174" t="str">
        <x:v>Pending</x:v>
      </x:c>
      <x:c r="EG464" s="174" t="str">
        <x:v>Pending</x:v>
      </x:c>
      <x:c r="EH464" s="177"/>
      <x:c r="EI464" s="500"/>
      <x:c r="EJ464" s="174"/>
      <x:c r="EK464" s="174" t="str">
        <x:v>Pending</x:v>
      </x:c>
      <x:c r="EL464" s="177" t="n">
        <x:v>46272</x:v>
      </x:c>
      <x:c r="EM464" s="174" t="str">
        <x:v>Production PubMed record imported and reconciled to Zotero item VFZXPXDD;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4" s="181" t="n">
        <x:f>IF(L464="","",(IF(N464&lt;&gt;"",1,0)+IF(O464&lt;&gt;"",1,0)+IF(AJ464&lt;&gt;"",1,0)+IF(AU464&lt;&gt;"",1,0)+IF(BE464&lt;&gt;"",1,0)+IF(CF464&lt;&gt;"",1,0)+IF(CJ464="Yes",1,0)+IF(CL464="Yes",1,0)+IF(DE464&lt;&gt;"Pending",1,0)+IF(F464&lt;&gt;"",1,0)+IF(DZ464&lt;&gt;"",1,0)+IF(EI464&lt;&gt;"",1,0))/12)</x:f>
        <x:v>0.5</x:v>
      </x:c>
    </x:row>
    <x:row r="465">
      <x:c r="A465" s="175" t="str">
        <x:v>EV-0462</x:v>
      </x:c>
      <x:c r="B465" s="174" t="str">
        <x:v>Integrity check</x:v>
      </x:c>
      <x:c r="C465" s="175" t="str">
        <x:f>IF(L465="","",IF(LEFT(EC465,7)="BLOCKED","🔴 Do not use for conclusion",IF(EB465="Yes","🟢 Claim-ready","🟡 Caution / context")))</x:f>
        <x:v>🟡 Caution / context</x:v>
      </x:c>
      <x:c r="D465" s="174" t="str">
        <x:f>IF(L465="","",EC465)</x:f>
        <x:v>PENDING — appropriate appraisal</x:v>
      </x:c>
      <x:c r="E465" s="174" t="str">
        <x:v>P3 — Medium</x:v>
      </x:c>
      <x:c r="F465" s="174" t="str">
        <x:v>Pending</x:v>
      </x:c>
      <x:c r="G465" s="174" t="str">
        <x:v>Title/abstract identify an explicit tactical/public-safety context and readiness domain; retain for full-text assessment.</x:v>
      </x:c>
      <x:c r="H465" s="174" t="str">
        <x:v>Obtain and review lawful full text; confirm human adjudication; then select a design-specific appraisal instrument.</x:v>
      </x:c>
      <x:c r="I465" s="174"/>
      <x:c r="J465" s="174" t="str">
        <x:v>A — Core</x:v>
      </x:c>
      <x:c r="K465" s="174" t="str">
        <x:v>IDENTIFIED</x:v>
      </x:c>
      <x:c r="L465" s="174" t="str">
        <x:v>Personal protective equipment impacts firefighters' anaerobic fitness.</x:v>
      </x:c>
      <x:c r="M465" s="174"/>
      <x:c r="N465" s="174" t="str">
        <x:v>Papadakis, Z; Stamatis, A; Beitia, P</x:v>
      </x:c>
      <x:c r="O465" s="176" t="n">
        <x:v>2024</x:v>
      </x:c>
      <x:c r="P465" s="174" t="str">
        <x:v>Occupational medicine (Oxford, England)</x:v>
      </x:c>
      <x:c r="Q465" s="174" t="str">
        <x:v>Journal Article</x:v>
      </x:c>
      <x:c r="R465" s="174" t="str">
        <x:v>Unclear</x:v>
      </x:c>
      <x:c r="S465" s="174" t="str">
        <x:v>Unknown</x:v>
      </x:c>
      <x:c r="T465" s="174" t="str">
        <x:v>eng</x:v>
      </x:c>
      <x:c r="U465" s="174" t="str">
        <x:v>https://pubmed.ncbi.nlm.nih.gov/38917477/</x:v>
      </x:c>
      <x:c r="V465" s="174" t="str">
        <x:v>10.1093/occmed/kqae046</x:v>
      </x:c>
      <x:c r="W465" s="175" t="str">
        <x:f>IF(V465="","",LOWER(SUBSTITUTE(SUBSTITUTE(SUBSTITUTE(SUBSTITUTE(TRIM(V465),"https://doi.org/",""),"http://doi.org/",""),"https://dx.doi.org/",""),"doi:","")))</x:f>
        <x:v>10.1093/occmed/kqae046</x:v>
      </x:c>
      <x:c r="X465" s="174" t="str">
        <x:v>38917477</x:v>
      </x:c>
      <x:c r="Y465" s="174" t="str"/>
      <x:c r="Z465" s="174"/>
      <x:c r="AA465" s="174" t="str">
        <x:v>PubMed/MEDLINE</x:v>
      </x:c>
      <x:c r="AB465" s="174" t="str">
        <x:v>PUBMED-A-v1.0-2026-08-28</x:v>
      </x:c>
      <x:c r="AC465" s="174" t="str">
        <x:v>SP-PUBMED-A-20260828</x:v>
      </x:c>
      <x:c r="AD465" s="177" t="n">
        <x:v>46262</x:v>
      </x:c>
      <x:c r="AE465" s="177" t="n">
        <x:v>46272</x:v>
      </x:c>
      <x:c r="AF465" s="174" t="str">
        <x:v>R29LKS96</x:v>
      </x:c>
      <x:c r="AG465" s="174"/>
      <x:c r="AH465" s="174" t="str">
        <x:v>Tactical Athlete → Operational Readiness Brazil</x:v>
      </x:c>
      <x:c r="AI465" s="174" t="str">
        <x:v>evidence-family:A</x:v>
      </x:c>
      <x:c r="AJ465" s="174"/>
      <x:c r="AK465" s="175" t="str">
        <x:f>IF(AJ465="","",IF(OR(LOWER(AJ465)="brazil",LOWER(AJ465)="brasil"),"Yes","No"))</x:f>
      </x:c>
      <x:c r="AL465" s="174"/>
      <x:c r="AM465" s="174"/>
      <x:c r="AN465" s="174"/>
      <x:c r="AO465" s="178"/>
      <x:c r="AP465" s="174"/>
      <x:c r="AQ465" s="174"/>
      <x:c r="AR465" s="174"/>
      <x:c r="AS465" s="174"/>
      <x:c r="AT465" s="174"/>
      <x:c r="AU465" s="174"/>
      <x:c r="AV465" s="174"/>
      <x:c r="AW465" s="174"/>
      <x:c r="AX465" s="174"/>
      <x:c r="AY465" s="174"/>
      <x:c r="AZ465" s="174"/>
      <x:c r="BA465" s="174"/>
      <x:c r="BB465" s="174"/>
      <x:c r="BC465" s="174"/>
      <x:c r="BD465" s="174"/>
      <x:c r="BE465" s="174"/>
      <x:c r="BF465" s="174"/>
      <x:c r="BG465" s="174"/>
      <x:c r="BH465" s="174"/>
      <x:c r="BI465" s="174"/>
      <x:c r="BJ465" s="174"/>
      <x:c r="BK465" s="174"/>
      <x:c r="BL465" s="174"/>
      <x:c r="BM465" s="174"/>
      <x:c r="BN465" s="174"/>
      <x:c r="BO465" s="174"/>
      <x:c r="BP465" s="174"/>
      <x:c r="BQ465" s="174"/>
      <x:c r="BR465" s="174"/>
      <x:c r="BS465" s="174"/>
      <x:c r="BT465" s="174"/>
      <x:c r="BU465" s="174"/>
      <x:c r="BV465" s="174"/>
      <x:c r="BW465" s="174"/>
      <x:c r="BX465" s="174"/>
      <x:c r="BY465" s="174"/>
      <x:c r="BZ465" s="174"/>
      <x:c r="CA465" s="174"/>
      <x:c r="CB465" s="174"/>
      <x:c r="CC465" s="174"/>
      <x:c r="CD465" s="174"/>
      <x:c r="CE465" s="174"/>
      <x:c r="CF465" s="174"/>
      <x:c r="CG465" s="174"/>
      <x:c r="CH465" s="174"/>
      <x:c r="CI465" s="179"/>
      <x:c r="CJ465" s="174" t="str">
        <x:v>Yes</x:v>
      </x:c>
      <x:c r="CK465" s="174" t="str">
        <x:v>Yes</x:v>
      </x:c>
      <x:c r="CL465" s="174" t="str">
        <x:v>Yes</x:v>
      </x:c>
      <x:c r="CM465" s="174" t="str">
        <x:v>Clear</x:v>
      </x:c>
      <x:c r="CN465" s="174" t="str">
        <x:v>Verified — clear</x:v>
      </x:c>
      <x:c r="CO465" s="177" t="n">
        <x:v>46272</x:v>
      </x:c>
      <x:c r="CP465" s="174" t="str">
        <x:v>https://pubmed.ncbi.nlm.nih.gov/38917477/</x:v>
      </x:c>
      <x:c r="CQ465" s="174"/>
      <x:c r="CR465" s="174"/>
      <x:c r="CS465" s="174"/>
      <x:c r="CT465" s="174"/>
      <x:c r="CU465" s="176"/>
      <x:c r="CV465" s="176"/>
      <x:c r="CW465" s="176"/>
      <x:c r="CX465" s="176"/>
      <x:c r="CY465" s="176"/>
      <x:c r="CZ465" s="176"/>
      <x:c r="DA465" s="176"/>
      <x:c r="DB465" s="175" t="str">
        <x:f>IF(L465="","",IF(AND(COUNT(CU465:DA465)=7,OR(CU465=0,CU465=1,CU465=2),OR(CV465=0,CV465=1,CV465=2),OR(CW465=0,CW465=1,CW465=2),OR(CX465=0,CX465=1,CX465=2),OR(CY465=0,CY465=1,CY465=2),OR(CZ465=0,CZ465=1,CZ465=2),OR(DA465=0,DA465=1,DA465=2)),SUM(CU465:DA465),""))</x:f>
      </x:c>
      <x:c r="DC465" s="180" t="str">
        <x:f>IF(DB465="","",ROUND(DB465/14*10,1))</x:f>
      </x:c>
      <x:c r="DD465" s="174" t="str">
        <x:v>Pending</x:v>
      </x:c>
      <x:c r="DE465" s="175" t="str">
        <x:f>IF(L465="","",IF(DC465="","Pending",IF(DD465="Yes","CONDITIONAL — safety override",IF(DC465&gt;=8,"HIGH",IF(DC465&gt;=5,"CONDITIONAL","LOW")))))</x:f>
        <x:v>Pending</x:v>
      </x:c>
      <x:c r="DF465" s="174" t="str">
        <x:v>Pending screening and full-text appraisal; no transferability judgment made at identification.</x:v>
      </x:c>
      <x:c r="DG465" s="174"/>
      <x:c r="DH465" s="174"/>
      <x:c r="DI465" s="174"/>
      <x:c r="DJ465" s="174"/>
      <x:c r="DK465" s="174"/>
      <x:c r="DL465" s="174"/>
      <x:c r="DM465" s="174"/>
      <x:c r="DN465" s="174"/>
      <x:c r="DO465" s="174"/>
      <x:c r="DP465" s="174"/>
      <x:c r="DQ465" s="174"/>
      <x:c r="DR465" s="174"/>
      <x:c r="DS465" s="174"/>
      <x:c r="DT465" s="174"/>
      <x:c r="DU465" s="174"/>
      <x:c r="DV465" s="174"/>
      <x:c r="DW465" s="174"/>
      <x:c r="DX465" s="174"/>
      <x:c r="DY465" s="174"/>
      <x:c r="DZ465" s="174" t="str">
        <x:v>Title/abstract screening alone does not establish effectiveness, causality, methodological quality, transferability to Brazilian public safety or an institutional recommendation.</x:v>
      </x:c>
      <x:c r="EA465" s="174" t="str">
        <x:v>Pending</x:v>
      </x:c>
      <x:c r="EB465" s="175" t="str">
        <x:f>IF(L465="","",IF(EC465="READY","Yes","No / Pending"))</x:f>
        <x:v>No / Pending</x:v>
      </x:c>
      <x:c r="EC465" s="174" t="str">
        <x:f>IF(L465="","",IF(OR(ISNUMBER(SEARCH("Retracted Publication",Q465)),CM465="Retracted",CN465="Retracted",CM465="Expression of Concern",CN465="Expression of Concern",F465="Not used",CG465="Critical",CH465="High",CH465="Critical"),"BLOCKED — integrity or use restriction",IF(AND(CJ465="Yes",CK465="Yes",CL465="Yes"),IF(AND(CM465="Clear",CN465="Verified — clear"),IF(AND(AND(LEN(TRIM(CF465))&gt;0,LEFT(LOWER(TRIM(CF465)),7)&lt;&gt;"pending"),OR(CG465="High",CG465="Moderate"),OR(CH465="Low",CH465="Some concerns",CH465="Not applicable")),IF(AND(DD465="No",OR(DE465="HIGH",DE465="CONDITIONAL"),AND(LEN(TRIM(DF465))&gt;0,LEFT(LOWER(TRIM(DF465)),7)&lt;&gt;"pending")),IF(AND(AND(LEN(TRIM(DT465))&gt;0,LEFT(LOWER(TRIM(DT465)),7)&lt;&gt;"pending"),AND(LEN(TRIM(DU465))&gt;0,LEFT(LOWER(TRIM(DU465)),7)&lt;&gt;"pending"),OR(AND(LEN(TRIM(DV465))&gt;0,LEFT(LOWER(TRIM(DV465)),7)&lt;&gt;"pending"),AND(LEN(TRIM(DW465))&gt;0,LEFT(LOWER(TRIM(DW465)),7)&lt;&gt;"pending")),AND(LEN(TRIM(DX465))&gt;0,LEFT(LOWER(TRIM(DX465)),7)&lt;&gt;"pending")),IF(AND(F465="Claim-ready",OR(EA465="Strong",EA465="Moderate"),AND(LEN(TRIM(G465))&gt;0,LEFT(LOWER(TRIM(G465)),7)&lt;&gt;"pending"),G465&lt;&gt;"No substantive use decision is permitted from identification metadata alone.",AND(LEN(TRIM(DZ465))&gt;0,LEFT(LOWER(TRIM(DZ465)),7)&lt;&gt;"pending"),DZ465&lt;&gt;"Identification metadata alone does not permit any substantive scientific, causal, operational, or institutional claim.",AND(LEN(TRIM(EI465))&gt;0,LEFT(LOWER(TRIM(EI465)),7)&lt;&gt;"pending"),ISNUMBER(EH465),EH465&gt;0),"READY","PENDING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5" s="174" t="str">
        <x:v>Pending</x:v>
      </x:c>
      <x:c r="EE465" s="174"/>
      <x:c r="EF465" s="174" t="str">
        <x:v>Pending</x:v>
      </x:c>
      <x:c r="EG465" s="174" t="str">
        <x:v>Pending</x:v>
      </x:c>
      <x:c r="EH465" s="177"/>
      <x:c r="EI465" s="500"/>
      <x:c r="EJ465" s="174"/>
      <x:c r="EK465" s="174" t="str">
        <x:v>Pending</x:v>
      </x:c>
      <x:c r="EL465" s="177" t="n">
        <x:v>46272</x:v>
      </x:c>
      <x:c r="EM465" s="174" t="str">
        <x:v>Production PubMed record imported and reconciled to Zotero item R29LKS96;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5" s="181" t="n">
        <x:f>IF(L465="","",(IF(N465&lt;&gt;"",1,0)+IF(O465&lt;&gt;"",1,0)+IF(AJ465&lt;&gt;"",1,0)+IF(AU465&lt;&gt;"",1,0)+IF(BE465&lt;&gt;"",1,0)+IF(CF465&lt;&gt;"",1,0)+IF(CJ465="Yes",1,0)+IF(CL465="Yes",1,0)+IF(DE465&lt;&gt;"Pending",1,0)+IF(F465&lt;&gt;"",1,0)+IF(DZ465&lt;&gt;"",1,0)+IF(EI465&lt;&gt;"",1,0))/12)</x:f>
        <x:v>0.5</x:v>
      </x:c>
    </x:row>
    <x:row r="466">
      <x:c r="A466" s="175" t="str">
        <x:v>EV-0463</x:v>
      </x:c>
      <x:c r="B466" s="174" t="str">
        <x:v>Integrity check</x:v>
      </x:c>
      <x:c r="C466" s="175" t="str">
        <x:f>IF(L466="","",IF(LEFT(EC466,7)="BLOCKED","🔴 Do not use for conclusion",IF(EB466="Yes","🟢 Claim-ready","🟡 Caution / context")))</x:f>
        <x:v>🟡 Caution / context</x:v>
      </x:c>
      <x:c r="D466" s="174" t="str">
        <x:f>IF(L466="","",EC466)</x:f>
        <x:v>PENDING — appropriate appraisal</x:v>
      </x:c>
      <x:c r="E466" s="174" t="str">
        <x:v>P3 — Medium</x:v>
      </x:c>
      <x:c r="F466" s="174" t="str">
        <x:v>Pending</x:v>
      </x:c>
      <x:c r="G466" s="174" t="str">
        <x:v>Title/abstract identify an explicit tactical/public-safety context and readiness domain; retain for full-text assessment.</x:v>
      </x:c>
      <x:c r="H466" s="174" t="str">
        <x:v>Obtain and review lawful full text; confirm human adjudication; then select a design-specific appraisal instrument.</x:v>
      </x:c>
      <x:c r="I466" s="174"/>
      <x:c r="J466" s="174" t="str">
        <x:v>A — Core</x:v>
      </x:c>
      <x:c r="K466" s="174" t="str">
        <x:v>IDENTIFIED</x:v>
      </x:c>
      <x:c r="L466" s="174" t="str">
        <x:v>Assessing the Use of Radiographs Alone to Determine Air Force Dental Readiness Classification.</x:v>
      </x:c>
      <x:c r="M466" s="174"/>
      <x:c r="N466" s="174" t="str">
        <x:v>Irwin, Scott P; Ryan, J Brett; Baluyot, Rondre F; Solivan-Ortiz, Aida M; Schindler, David K; Graver, Jay D; Vandewalle, Kraig S</x:v>
      </x:c>
      <x:c r="O466" s="176" t="n">
        <x:v>2025</x:v>
      </x:c>
      <x:c r="P466" s="174" t="str">
        <x:v>Military medicine</x:v>
      </x:c>
      <x:c r="Q466" s="174" t="str">
        <x:v>Journal Article</x:v>
      </x:c>
      <x:c r="R466" s="174" t="str">
        <x:v>Unclear</x:v>
      </x:c>
      <x:c r="S466" s="174" t="str">
        <x:v>Unknown</x:v>
      </x:c>
      <x:c r="T466" s="174" t="str">
        <x:v>eng</x:v>
      </x:c>
      <x:c r="U466" s="174" t="str">
        <x:v>https://pubmed.ncbi.nlm.nih.gov/38894664/</x:v>
      </x:c>
      <x:c r="V466" s="174" t="str">
        <x:v>10.1093/milmed/usae315</x:v>
      </x:c>
      <x:c r="W466" s="175" t="str">
        <x:f>IF(V466="","",LOWER(SUBSTITUTE(SUBSTITUTE(SUBSTITUTE(SUBSTITUTE(TRIM(V466),"https://doi.org/",""),"http://doi.org/",""),"https://dx.doi.org/",""),"doi:","")))</x:f>
        <x:v>10.1093/milmed/usae315</x:v>
      </x:c>
      <x:c r="X466" s="174" t="str">
        <x:v>38894664</x:v>
      </x:c>
      <x:c r="Y466" s="174" t="str"/>
      <x:c r="Z466" s="174"/>
      <x:c r="AA466" s="174" t="str">
        <x:v>PubMed/MEDLINE</x:v>
      </x:c>
      <x:c r="AB466" s="174" t="str">
        <x:v>PUBMED-A-v1.0-2026-08-28</x:v>
      </x:c>
      <x:c r="AC466" s="174" t="str">
        <x:v>SP-PUBMED-A-20260828</x:v>
      </x:c>
      <x:c r="AD466" s="177" t="n">
        <x:v>46262</x:v>
      </x:c>
      <x:c r="AE466" s="177" t="n">
        <x:v>46272</x:v>
      </x:c>
      <x:c r="AF466" s="174" t="str">
        <x:v>84IYLIMZ</x:v>
      </x:c>
      <x:c r="AG466" s="174"/>
      <x:c r="AH466" s="174" t="str">
        <x:v>Tactical Athlete → Operational Readiness Brazil</x:v>
      </x:c>
      <x:c r="AI466" s="174" t="str">
        <x:v>evidence-family:A</x:v>
      </x:c>
      <x:c r="AJ466" s="174"/>
      <x:c r="AK466" s="175" t="str">
        <x:f>IF(AJ466="","",IF(OR(LOWER(AJ466)="brazil",LOWER(AJ466)="brasil"),"Yes","No"))</x:f>
      </x:c>
      <x:c r="AL466" s="174"/>
      <x:c r="AM466" s="174"/>
      <x:c r="AN466" s="174"/>
      <x:c r="AO466" s="178"/>
      <x:c r="AP466" s="174"/>
      <x:c r="AQ466" s="174"/>
      <x:c r="AR466" s="174"/>
      <x:c r="AS466" s="174"/>
      <x:c r="AT466" s="174"/>
      <x:c r="AU466" s="174"/>
      <x:c r="AV466" s="174"/>
      <x:c r="AW466" s="174"/>
      <x:c r="AX466" s="174"/>
      <x:c r="AY466" s="174"/>
      <x:c r="AZ466" s="174"/>
      <x:c r="BA466" s="174"/>
      <x:c r="BB466" s="174"/>
      <x:c r="BC466" s="174"/>
      <x:c r="BD466" s="174"/>
      <x:c r="BE466" s="174"/>
      <x:c r="BF466" s="174"/>
      <x:c r="BG466" s="174"/>
      <x:c r="BH466" s="174"/>
      <x:c r="BI466" s="174"/>
      <x:c r="BJ466" s="174"/>
      <x:c r="BK466" s="174"/>
      <x:c r="BL466" s="174"/>
      <x:c r="BM466" s="174"/>
      <x:c r="BN466" s="174"/>
      <x:c r="BO466" s="174"/>
      <x:c r="BP466" s="174"/>
      <x:c r="BQ466" s="174"/>
      <x:c r="BR466" s="174"/>
      <x:c r="BS466" s="174"/>
      <x:c r="BT466" s="174"/>
      <x:c r="BU466" s="174"/>
      <x:c r="BV466" s="174"/>
      <x:c r="BW466" s="174"/>
      <x:c r="BX466" s="174"/>
      <x:c r="BY466" s="174"/>
      <x:c r="BZ466" s="174"/>
      <x:c r="CA466" s="174"/>
      <x:c r="CB466" s="174"/>
      <x:c r="CC466" s="174"/>
      <x:c r="CD466" s="174"/>
      <x:c r="CE466" s="174"/>
      <x:c r="CF466" s="174"/>
      <x:c r="CG466" s="174"/>
      <x:c r="CH466" s="174"/>
      <x:c r="CI466" s="179"/>
      <x:c r="CJ466" s="174" t="str">
        <x:v>Yes</x:v>
      </x:c>
      <x:c r="CK466" s="174" t="str">
        <x:v>Yes</x:v>
      </x:c>
      <x:c r="CL466" s="174" t="str">
        <x:v>Yes</x:v>
      </x:c>
      <x:c r="CM466" s="174" t="str">
        <x:v>Clear</x:v>
      </x:c>
      <x:c r="CN466" s="174" t="str">
        <x:v>Verified — clear</x:v>
      </x:c>
      <x:c r="CO466" s="177" t="n">
        <x:v>46272</x:v>
      </x:c>
      <x:c r="CP466" s="174" t="str">
        <x:v>https://pubmed.ncbi.nlm.nih.gov/38894664/</x:v>
      </x:c>
      <x:c r="CQ466" s="174"/>
      <x:c r="CR466" s="174"/>
      <x:c r="CS466" s="174"/>
      <x:c r="CT466" s="174"/>
      <x:c r="CU466" s="176"/>
      <x:c r="CV466" s="176"/>
      <x:c r="CW466" s="176"/>
      <x:c r="CX466" s="176"/>
      <x:c r="CY466" s="176"/>
      <x:c r="CZ466" s="176"/>
      <x:c r="DA466" s="176"/>
      <x:c r="DB466" s="175" t="str">
        <x:f>IF(L466="","",IF(AND(COUNT(CU466:DA466)=7,OR(CU466=0,CU466=1,CU466=2),OR(CV466=0,CV466=1,CV466=2),OR(CW466=0,CW466=1,CW466=2),OR(CX466=0,CX466=1,CX466=2),OR(CY466=0,CY466=1,CY466=2),OR(CZ466=0,CZ466=1,CZ466=2),OR(DA466=0,DA466=1,DA466=2)),SUM(CU466:DA466),""))</x:f>
      </x:c>
      <x:c r="DC466" s="180" t="str">
        <x:f>IF(DB466="","",ROUND(DB466/14*10,1))</x:f>
      </x:c>
      <x:c r="DD466" s="174" t="str">
        <x:v>Pending</x:v>
      </x:c>
      <x:c r="DE466" s="175" t="str">
        <x:f>IF(L466="","",IF(DC466="","Pending",IF(DD466="Yes","CONDITIONAL — safety override",IF(DC466&gt;=8,"HIGH",IF(DC466&gt;=5,"CONDITIONAL","LOW")))))</x:f>
        <x:v>Pending</x:v>
      </x:c>
      <x:c r="DF466" s="174" t="str">
        <x:v>Pending screening and full-text appraisal; no transferability judgment made at identification.</x:v>
      </x:c>
      <x:c r="DG466" s="174"/>
      <x:c r="DH466" s="174"/>
      <x:c r="DI466" s="174"/>
      <x:c r="DJ466" s="174"/>
      <x:c r="DK466" s="174"/>
      <x:c r="DL466" s="174"/>
      <x:c r="DM466" s="174"/>
      <x:c r="DN466" s="174"/>
      <x:c r="DO466" s="174"/>
      <x:c r="DP466" s="174"/>
      <x:c r="DQ466" s="174"/>
      <x:c r="DR466" s="174"/>
      <x:c r="DS466" s="174"/>
      <x:c r="DT466" s="174"/>
      <x:c r="DU466" s="174"/>
      <x:c r="DV466" s="174"/>
      <x:c r="DW466" s="174"/>
      <x:c r="DX466" s="174"/>
      <x:c r="DY466" s="174"/>
      <x:c r="DZ466" s="174" t="str">
        <x:v>Title/abstract screening alone does not establish effectiveness, causality, methodological quality, transferability to Brazilian public safety or an institutional recommendation.</x:v>
      </x:c>
      <x:c r="EA466" s="174" t="str">
        <x:v>Pending</x:v>
      </x:c>
      <x:c r="EB466" s="175" t="str">
        <x:f>IF(L466="","",IF(EC466="READY","Yes","No / Pending"))</x:f>
        <x:v>No / Pending</x:v>
      </x:c>
      <x:c r="EC466" s="174" t="str">
        <x:f>IF(L466="","",IF(OR(ISNUMBER(SEARCH("Retracted Publication",Q466)),CM466="Retracted",CN466="Retracted",CM466="Expression of Concern",CN466="Expression of Concern",F466="Not used",CG466="Critical",CH466="High",CH466="Critical"),"BLOCKED — integrity or use restriction",IF(AND(CJ466="Yes",CK466="Yes",CL466="Yes"),IF(AND(CM466="Clear",CN466="Verified — clear"),IF(AND(AND(LEN(TRIM(CF466))&gt;0,LEFT(LOWER(TRIM(CF466)),7)&lt;&gt;"pending"),OR(CG466="High",CG466="Moderate"),OR(CH466="Low",CH466="Some concerns",CH466="Not applicable")),IF(AND(DD466="No",OR(DE466="HIGH",DE466="CONDITIONAL"),AND(LEN(TRIM(DF466))&gt;0,LEFT(LOWER(TRIM(DF466)),7)&lt;&gt;"pending")),IF(AND(AND(LEN(TRIM(DT466))&gt;0,LEFT(LOWER(TRIM(DT466)),7)&lt;&gt;"pending"),AND(LEN(TRIM(DU466))&gt;0,LEFT(LOWER(TRIM(DU466)),7)&lt;&gt;"pending"),OR(AND(LEN(TRIM(DV466))&gt;0,LEFT(LOWER(TRIM(DV466)),7)&lt;&gt;"pending"),AND(LEN(TRIM(DW466))&gt;0,LEFT(LOWER(TRIM(DW466)),7)&lt;&gt;"pending")),AND(LEN(TRIM(DX466))&gt;0,LEFT(LOWER(TRIM(DX466)),7)&lt;&gt;"pending")),IF(AND(F466="Claim-ready",OR(EA466="Strong",EA466="Moderate"),AND(LEN(TRIM(G466))&gt;0,LEFT(LOWER(TRIM(G466)),7)&lt;&gt;"pending"),G466&lt;&gt;"No substantive use decision is permitted from identification metadata alone.",AND(LEN(TRIM(DZ466))&gt;0,LEFT(LOWER(TRIM(DZ466)),7)&lt;&gt;"pending"),DZ466&lt;&gt;"Identification metadata alone does not permit any substantive scientific, causal, operational, or institutional claim.",AND(LEN(TRIM(EI466))&gt;0,LEFT(LOWER(TRIM(EI466)),7)&lt;&gt;"pending"),ISNUMBER(EH466),EH466&gt;0),"READY","PENDING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6" s="174" t="str">
        <x:v>Pending</x:v>
      </x:c>
      <x:c r="EE466" s="174"/>
      <x:c r="EF466" s="174" t="str">
        <x:v>Pending</x:v>
      </x:c>
      <x:c r="EG466" s="174" t="str">
        <x:v>Pending</x:v>
      </x:c>
      <x:c r="EH466" s="177"/>
      <x:c r="EI466" s="500"/>
      <x:c r="EJ466" s="174"/>
      <x:c r="EK466" s="174" t="str">
        <x:v>Pending</x:v>
      </x:c>
      <x:c r="EL466" s="177" t="n">
        <x:v>46272</x:v>
      </x:c>
      <x:c r="EM466" s="174" t="str">
        <x:v>Production PubMed record imported and reconciled to Zotero item 84IYLIMZ;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6" s="181" t="n">
        <x:f>IF(L466="","",(IF(N466&lt;&gt;"",1,0)+IF(O466&lt;&gt;"",1,0)+IF(AJ466&lt;&gt;"",1,0)+IF(AU466&lt;&gt;"",1,0)+IF(BE466&lt;&gt;"",1,0)+IF(CF466&lt;&gt;"",1,0)+IF(CJ466="Yes",1,0)+IF(CL466="Yes",1,0)+IF(DE466&lt;&gt;"Pending",1,0)+IF(F466&lt;&gt;"",1,0)+IF(DZ466&lt;&gt;"",1,0)+IF(EI466&lt;&gt;"",1,0))/12)</x:f>
        <x:v>0.5</x:v>
      </x:c>
    </x:row>
    <x:row r="467">
      <x:c r="A467" s="175" t="str">
        <x:v>EV-0464</x:v>
      </x:c>
      <x:c r="B467" s="174" t="str">
        <x:v>Integrity check</x:v>
      </x:c>
      <x:c r="C467" s="175" t="str">
        <x:f>IF(L467="","",IF(LEFT(EC467,7)="BLOCKED","🔴 Do not use for conclusion",IF(EB467="Yes","🟢 Claim-ready","🟡 Caution / context")))</x:f>
        <x:v>🟡 Caution / context</x:v>
      </x:c>
      <x:c r="D467" s="174" t="str">
        <x:f>IF(L467="","",EC467)</x:f>
        <x:v>PENDING — appropriate appraisal</x:v>
      </x:c>
      <x:c r="E467" s="174" t="str">
        <x:v>P3 — Medium</x:v>
      </x:c>
      <x:c r="F467" s="174" t="str">
        <x:v>Pending</x:v>
      </x:c>
      <x:c r="G467" s="174" t="str">
        <x:v>A potentially relevant concept is present, but direct applicability is ambiguous at title/abstract level.</x:v>
      </x:c>
      <x:c r="H467" s="174" t="str">
        <x:v>Human title/abstract adjudication; retrieve full text if relevance remains plausible.</x:v>
      </x:c>
      <x:c r="I467" s="174"/>
      <x:c r="J467" s="174" t="str">
        <x:v>A — Core</x:v>
      </x:c>
      <x:c r="K467" s="174" t="str">
        <x:v>IDENTIFIED</x:v>
      </x:c>
      <x:c r="L467" s="174" t="str">
        <x:v>Exploring the protective experiences of those who "protect and serve": A psychometric evaluation of Protective and Compensatory Experiences Survey within a military sample.</x:v>
      </x:c>
      <x:c r="M467" s="174"/>
      <x:c r="N467" s="174" t="str">
        <x:v>Richardson, Natalie M; Lamson, Angela L; Schoemann, Alexander M; Cobb, Erin; Renze, Teresa</x:v>
      </x:c>
      <x:c r="O467" s="176" t="n">
        <x:v>2023</x:v>
      </x:c>
      <x:c r="P467" s="174" t="str">
        <x:v>Psychological trauma : theory, research, practice and policy</x:v>
      </x:c>
      <x:c r="Q467" s="174" t="str">
        <x:v>Journal Article</x:v>
      </x:c>
      <x:c r="R467" s="174" t="str">
        <x:v>Unclear</x:v>
      </x:c>
      <x:c r="S467" s="174" t="str">
        <x:v>Unknown</x:v>
      </x:c>
      <x:c r="T467" s="174" t="str">
        <x:v>eng</x:v>
      </x:c>
      <x:c r="U467" s="174" t="str">
        <x:v>https://pubmed.ncbi.nlm.nih.gov/38885426/</x:v>
      </x:c>
      <x:c r="V467" s="174" t="str">
        <x:v>10.1037/tra0001497</x:v>
      </x:c>
      <x:c r="W467" s="175" t="str">
        <x:f>IF(V467="","",LOWER(SUBSTITUTE(SUBSTITUTE(SUBSTITUTE(SUBSTITUTE(TRIM(V467),"https://doi.org/",""),"http://doi.org/",""),"https://dx.doi.org/",""),"doi:","")))</x:f>
        <x:v>10.1037/tra0001497</x:v>
      </x:c>
      <x:c r="X467" s="174" t="str">
        <x:v>38885426</x:v>
      </x:c>
      <x:c r="Y467" s="174" t="str"/>
      <x:c r="Z467" s="174"/>
      <x:c r="AA467" s="174" t="str">
        <x:v>PubMed/MEDLINE</x:v>
      </x:c>
      <x:c r="AB467" s="174" t="str">
        <x:v>PUBMED-A-v1.0-2026-08-28</x:v>
      </x:c>
      <x:c r="AC467" s="174" t="str">
        <x:v>SP-PUBMED-A-20260828</x:v>
      </x:c>
      <x:c r="AD467" s="177" t="n">
        <x:v>46262</x:v>
      </x:c>
      <x:c r="AE467" s="177" t="n">
        <x:v>46272</x:v>
      </x:c>
      <x:c r="AF467" s="174" t="str">
        <x:v>829EM4UP</x:v>
      </x:c>
      <x:c r="AG467" s="174"/>
      <x:c r="AH467" s="174" t="str">
        <x:v>Tactical Athlete → Operational Readiness Brazil</x:v>
      </x:c>
      <x:c r="AI467" s="174" t="str">
        <x:v>evidence-family:A</x:v>
      </x:c>
      <x:c r="AJ467" s="174"/>
      <x:c r="AK467" s="175" t="str">
        <x:f>IF(AJ467="","",IF(OR(LOWER(AJ467)="brazil",LOWER(AJ467)="brasil"),"Yes","No"))</x:f>
      </x:c>
      <x:c r="AL467" s="174"/>
      <x:c r="AM467" s="174"/>
      <x:c r="AN467" s="174"/>
      <x:c r="AO467" s="178"/>
      <x:c r="AP467" s="174"/>
      <x:c r="AQ467" s="174"/>
      <x:c r="AR467" s="174"/>
      <x:c r="AS467" s="174"/>
      <x:c r="AT467" s="174"/>
      <x:c r="AU467" s="174"/>
      <x:c r="AV467" s="174"/>
      <x:c r="AW467" s="174"/>
      <x:c r="AX467" s="174"/>
      <x:c r="AY467" s="174"/>
      <x:c r="AZ467" s="174"/>
      <x:c r="BA467" s="174"/>
      <x:c r="BB467" s="174"/>
      <x:c r="BC467" s="174"/>
      <x:c r="BD467" s="174"/>
      <x:c r="BE467" s="174"/>
      <x:c r="BF467" s="174"/>
      <x:c r="BG467" s="174"/>
      <x:c r="BH467" s="174"/>
      <x:c r="BI467" s="174"/>
      <x:c r="BJ467" s="174"/>
      <x:c r="BK467" s="174"/>
      <x:c r="BL467" s="174"/>
      <x:c r="BM467" s="174"/>
      <x:c r="BN467" s="174"/>
      <x:c r="BO467" s="174"/>
      <x:c r="BP467" s="174"/>
      <x:c r="BQ467" s="174"/>
      <x:c r="BR467" s="174"/>
      <x:c r="BS467" s="174"/>
      <x:c r="BT467" s="174"/>
      <x:c r="BU467" s="174"/>
      <x:c r="BV467" s="174"/>
      <x:c r="BW467" s="174"/>
      <x:c r="BX467" s="174"/>
      <x:c r="BY467" s="174"/>
      <x:c r="BZ467" s="174"/>
      <x:c r="CA467" s="174"/>
      <x:c r="CB467" s="174"/>
      <x:c r="CC467" s="174"/>
      <x:c r="CD467" s="174"/>
      <x:c r="CE467" s="174"/>
      <x:c r="CF467" s="174"/>
      <x:c r="CG467" s="174"/>
      <x:c r="CH467" s="174"/>
      <x:c r="CI467" s="179"/>
      <x:c r="CJ467" s="174" t="str">
        <x:v>Yes</x:v>
      </x:c>
      <x:c r="CK467" s="174" t="str">
        <x:v>Yes</x:v>
      </x:c>
      <x:c r="CL467" s="174" t="str">
        <x:v>Yes</x:v>
      </x:c>
      <x:c r="CM467" s="174" t="str">
        <x:v>Clear</x:v>
      </x:c>
      <x:c r="CN467" s="174" t="str">
        <x:v>Verified — clear</x:v>
      </x:c>
      <x:c r="CO467" s="177" t="n">
        <x:v>46272</x:v>
      </x:c>
      <x:c r="CP467" s="174" t="str">
        <x:v>https://pubmed.ncbi.nlm.nih.gov/38885426/</x:v>
      </x:c>
      <x:c r="CQ467" s="174"/>
      <x:c r="CR467" s="174"/>
      <x:c r="CS467" s="174"/>
      <x:c r="CT467" s="174"/>
      <x:c r="CU467" s="176"/>
      <x:c r="CV467" s="176"/>
      <x:c r="CW467" s="176"/>
      <x:c r="CX467" s="176"/>
      <x:c r="CY467" s="176"/>
      <x:c r="CZ467" s="176"/>
      <x:c r="DA467" s="176"/>
      <x:c r="DB467" s="175" t="str">
        <x:f>IF(L467="","",IF(AND(COUNT(CU467:DA467)=7,OR(CU467=0,CU467=1,CU467=2),OR(CV467=0,CV467=1,CV467=2),OR(CW467=0,CW467=1,CW467=2),OR(CX467=0,CX467=1,CX467=2),OR(CY467=0,CY467=1,CY467=2),OR(CZ467=0,CZ467=1,CZ467=2),OR(DA467=0,DA467=1,DA467=2)),SUM(CU467:DA467),""))</x:f>
      </x:c>
      <x:c r="DC467" s="180" t="str">
        <x:f>IF(DB467="","",ROUND(DB467/14*10,1))</x:f>
      </x:c>
      <x:c r="DD467" s="174" t="str">
        <x:v>Pending</x:v>
      </x:c>
      <x:c r="DE467" s="175" t="str">
        <x:f>IF(L467="","",IF(DC467="","Pending",IF(DD467="Yes","CONDITIONAL — safety override",IF(DC467&gt;=8,"HIGH",IF(DC467&gt;=5,"CONDITIONAL","LOW")))))</x:f>
        <x:v>Pending</x:v>
      </x:c>
      <x:c r="DF467" s="174" t="str">
        <x:v>Pending screening and full-text appraisal; no transferability judgment made at identification.</x:v>
      </x:c>
      <x:c r="DG467" s="174"/>
      <x:c r="DH467" s="174"/>
      <x:c r="DI467" s="174"/>
      <x:c r="DJ467" s="174"/>
      <x:c r="DK467" s="174"/>
      <x:c r="DL467" s="174"/>
      <x:c r="DM467" s="174"/>
      <x:c r="DN467" s="174"/>
      <x:c r="DO467" s="174"/>
      <x:c r="DP467" s="174"/>
      <x:c r="DQ467" s="174"/>
      <x:c r="DR467" s="174"/>
      <x:c r="DS467" s="174"/>
      <x:c r="DT467" s="174"/>
      <x:c r="DU467" s="174"/>
      <x:c r="DV467" s="174"/>
      <x:c r="DW467" s="174"/>
      <x:c r="DX467" s="174"/>
      <x:c r="DY467" s="174"/>
      <x:c r="DZ467" s="174" t="str">
        <x:v>Title/abstract information is insufficient for a substantive scientific, causal, transferability or institutional claim.</x:v>
      </x:c>
      <x:c r="EA467" s="174" t="str">
        <x:v>Pending</x:v>
      </x:c>
      <x:c r="EB467" s="175" t="str">
        <x:f>IF(L467="","",IF(EC467="READY","Yes","No / Pending"))</x:f>
        <x:v>No / Pending</x:v>
      </x:c>
      <x:c r="EC467" s="174" t="str">
        <x:f>IF(L467="","",IF(OR(ISNUMBER(SEARCH("Retracted Publication",Q467)),CM467="Retracted",CN467="Retracted",CM467="Expression of Concern",CN467="Expression of Concern",F467="Not used",CG467="Critical",CH467="High",CH467="Critical"),"BLOCKED — integrity or use restriction",IF(AND(CJ467="Yes",CK467="Yes",CL467="Yes"),IF(AND(CM467="Clear",CN467="Verified — clear"),IF(AND(AND(LEN(TRIM(CF467))&gt;0,LEFT(LOWER(TRIM(CF467)),7)&lt;&gt;"pending"),OR(CG467="High",CG467="Moderate"),OR(CH467="Low",CH467="Some concerns",CH467="Not applicable")),IF(AND(DD467="No",OR(DE467="HIGH",DE467="CONDITIONAL"),AND(LEN(TRIM(DF467))&gt;0,LEFT(LOWER(TRIM(DF467)),7)&lt;&gt;"pending")),IF(AND(AND(LEN(TRIM(DT467))&gt;0,LEFT(LOWER(TRIM(DT467)),7)&lt;&gt;"pending"),AND(LEN(TRIM(DU467))&gt;0,LEFT(LOWER(TRIM(DU467)),7)&lt;&gt;"pending"),OR(AND(LEN(TRIM(DV467))&gt;0,LEFT(LOWER(TRIM(DV467)),7)&lt;&gt;"pending"),AND(LEN(TRIM(DW467))&gt;0,LEFT(LOWER(TRIM(DW467)),7)&lt;&gt;"pending")),AND(LEN(TRIM(DX467))&gt;0,LEFT(LOWER(TRIM(DX467)),7)&lt;&gt;"pending")),IF(AND(F467="Claim-ready",OR(EA467="Strong",EA467="Moderate"),AND(LEN(TRIM(G467))&gt;0,LEFT(LOWER(TRIM(G467)),7)&lt;&gt;"pending"),G467&lt;&gt;"No substantive use decision is permitted from identification metadata alone.",AND(LEN(TRIM(DZ467))&gt;0,LEFT(LOWER(TRIM(DZ467)),7)&lt;&gt;"pending"),DZ467&lt;&gt;"Identification metadata alone does not permit any substantive scientific, causal, operational, or institutional claim.",AND(LEN(TRIM(EI467))&gt;0,LEFT(LOWER(TRIM(EI467)),7)&lt;&gt;"pending"),ISNUMBER(EH467),EH467&gt;0),"READY","PENDING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7" s="174" t="str">
        <x:v>Pending</x:v>
      </x:c>
      <x:c r="EE467" s="174"/>
      <x:c r="EF467" s="174" t="str">
        <x:v>Pending</x:v>
      </x:c>
      <x:c r="EG467" s="174" t="str">
        <x:v>Pending</x:v>
      </x:c>
      <x:c r="EH467" s="177"/>
      <x:c r="EI467" s="500"/>
      <x:c r="EJ467" s="174"/>
      <x:c r="EK467" s="174" t="str">
        <x:v>Pending</x:v>
      </x:c>
      <x:c r="EL467" s="177" t="n">
        <x:v>46272</x:v>
      </x:c>
      <x:c r="EM467" s="174" t="str">
        <x:v>Production PubMed record imported and reconciled to Zotero item 829EM4UP;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67" s="181" t="n">
        <x:f>IF(L467="","",(IF(N467&lt;&gt;"",1,0)+IF(O467&lt;&gt;"",1,0)+IF(AJ467&lt;&gt;"",1,0)+IF(AU467&lt;&gt;"",1,0)+IF(BE467&lt;&gt;"",1,0)+IF(CF467&lt;&gt;"",1,0)+IF(CJ467="Yes",1,0)+IF(CL467="Yes",1,0)+IF(DE467&lt;&gt;"Pending",1,0)+IF(F467&lt;&gt;"",1,0)+IF(DZ467&lt;&gt;"",1,0)+IF(EI467&lt;&gt;"",1,0))/12)</x:f>
        <x:v>0.5</x:v>
      </x:c>
    </x:row>
    <x:row r="468">
      <x:c r="A468" s="175" t="str">
        <x:v>EV-0465</x:v>
      </x:c>
      <x:c r="B468" s="174" t="str">
        <x:v>Integrity check</x:v>
      </x:c>
      <x:c r="C468" s="175" t="str">
        <x:f>IF(L468="","",IF(LEFT(EC468,7)="BLOCKED","🔴 Do not use for conclusion",IF(EB468="Yes","🟢 Claim-ready","🟡 Caution / context")))</x:f>
        <x:v>🟡 Caution / context</x:v>
      </x:c>
      <x:c r="D468" s="174" t="str">
        <x:f>IF(L468="","",EC468)</x:f>
        <x:v>PENDING — appropriate appraisal</x:v>
      </x:c>
      <x:c r="E468" s="174" t="str">
        <x:v>P3 — Medium</x:v>
      </x:c>
      <x:c r="F468" s="174" t="str">
        <x:v>Pending</x:v>
      </x:c>
      <x:c r="G468" s="174" t="str">
        <x:v>Title/abstract identify an explicit implementation-science construct; retain for full-text assessment.</x:v>
      </x:c>
      <x:c r="H468" s="174" t="str">
        <x:v>Obtain and review lawful full text; confirm human adjudication; then select a design-specific appraisal instrument.</x:v>
      </x:c>
      <x:c r="I468" s="174"/>
      <x:c r="J468" s="174" t="str">
        <x:v>C — Implementation Science</x:v>
      </x:c>
      <x:c r="K468" s="174" t="str">
        <x:v>IDENTIFIED</x:v>
      </x:c>
      <x:c r="L468" s="174" t="str">
        <x:v>Quality of Life, Physical Activity Participation, and Perceptions of Physical Rehabilitation Among Community-Reintegrated Veterans With Lower Limb Amputation in Sri Lanka: Convergent Parallel Mixed Methods Study.</x:v>
      </x:c>
      <x:c r="M468" s="174"/>
      <x:c r="N468" s="174" t="str">
        <x:v>Wijekoon, Ashan; Gamage Dona, Dilanthi; Jayawardana, Subashini; Beane, Abigail</x:v>
      </x:c>
      <x:c r="O468" s="176" t="n">
        <x:v>2024</x:v>
      </x:c>
      <x:c r="P468" s="174" t="str">
        <x:v>JMIR rehabilitation and assistive technologies</x:v>
      </x:c>
      <x:c r="Q468" s="174" t="str">
        <x:v>Journal Article</x:v>
      </x:c>
      <x:c r="R468" s="174" t="str">
        <x:v>Unclear</x:v>
      </x:c>
      <x:c r="S468" s="174" t="str">
        <x:v>Unknown</x:v>
      </x:c>
      <x:c r="T468" s="174" t="str">
        <x:v>eng</x:v>
      </x:c>
      <x:c r="U468" s="174" t="str">
        <x:v>https://pubmed.ncbi.nlm.nih.gov/38869933/</x:v>
      </x:c>
      <x:c r="V468" s="174" t="str">
        <x:v>10.2196/52811</x:v>
      </x:c>
      <x:c r="W468" s="175" t="str">
        <x:f>IF(V468="","",LOWER(SUBSTITUTE(SUBSTITUTE(SUBSTITUTE(SUBSTITUTE(TRIM(V468),"https://doi.org/",""),"http://doi.org/",""),"https://dx.doi.org/",""),"doi:","")))</x:f>
        <x:v>10.2196/52811</x:v>
      </x:c>
      <x:c r="X468" s="174" t="str">
        <x:v>38869933</x:v>
      </x:c>
      <x:c r="Y468" s="174" t="str">
        <x:v>PMC11211708</x:v>
      </x:c>
      <x:c r="Z468" s="174"/>
      <x:c r="AA468" s="174" t="str">
        <x:v>PubMed/MEDLINE</x:v>
      </x:c>
      <x:c r="AB468" s="174" t="str">
        <x:v>PUBMED-C-v1.0-2026-08-28</x:v>
      </x:c>
      <x:c r="AC468" s="174" t="str">
        <x:v>SP-PUBMED-C-20260828</x:v>
      </x:c>
      <x:c r="AD468" s="177" t="n">
        <x:v>46262</x:v>
      </x:c>
      <x:c r="AE468" s="177" t="n">
        <x:v>46272</x:v>
      </x:c>
      <x:c r="AF468" s="174" t="str">
        <x:v>NBCGXV82</x:v>
      </x:c>
      <x:c r="AG468" s="174"/>
      <x:c r="AH468" s="174" t="str">
        <x:v>Tactical Athlete → Operational Readiness Brazil</x:v>
      </x:c>
      <x:c r="AI468" s="174" t="str">
        <x:v>evidence-family:C</x:v>
      </x:c>
      <x:c r="AJ468" s="174"/>
      <x:c r="AK468" s="175" t="str">
        <x:f>IF(AJ468="","",IF(OR(LOWER(AJ468)="brazil",LOWER(AJ468)="brasil"),"Yes","No"))</x:f>
      </x:c>
      <x:c r="AL468" s="174"/>
      <x:c r="AM468" s="174"/>
      <x:c r="AN468" s="174"/>
      <x:c r="AO468" s="178"/>
      <x:c r="AP468" s="174"/>
      <x:c r="AQ468" s="174"/>
      <x:c r="AR468" s="174"/>
      <x:c r="AS468" s="174"/>
      <x:c r="AT468" s="174"/>
      <x:c r="AU468" s="174"/>
      <x:c r="AV468" s="174"/>
      <x:c r="AW468" s="174"/>
      <x:c r="AX468" s="174"/>
      <x:c r="AY468" s="174"/>
      <x:c r="AZ468" s="174"/>
      <x:c r="BA468" s="174"/>
      <x:c r="BB468" s="174"/>
      <x:c r="BC468" s="174"/>
      <x:c r="BD468" s="174"/>
      <x:c r="BE468" s="174"/>
      <x:c r="BF468" s="174"/>
      <x:c r="BG468" s="174"/>
      <x:c r="BH468" s="174"/>
      <x:c r="BI468" s="174"/>
      <x:c r="BJ468" s="174"/>
      <x:c r="BK468" s="174"/>
      <x:c r="BL468" s="174"/>
      <x:c r="BM468" s="174"/>
      <x:c r="BN468" s="174"/>
      <x:c r="BO468" s="174"/>
      <x:c r="BP468" s="174"/>
      <x:c r="BQ468" s="174"/>
      <x:c r="BR468" s="174"/>
      <x:c r="BS468" s="174"/>
      <x:c r="BT468" s="174"/>
      <x:c r="BU468" s="174"/>
      <x:c r="BV468" s="174"/>
      <x:c r="BW468" s="174"/>
      <x:c r="BX468" s="174"/>
      <x:c r="BY468" s="174"/>
      <x:c r="BZ468" s="174"/>
      <x:c r="CA468" s="174"/>
      <x:c r="CB468" s="174"/>
      <x:c r="CC468" s="174"/>
      <x:c r="CD468" s="174"/>
      <x:c r="CE468" s="174"/>
      <x:c r="CF468" s="174"/>
      <x:c r="CG468" s="174"/>
      <x:c r="CH468" s="174"/>
      <x:c r="CI468" s="179"/>
      <x:c r="CJ468" s="174" t="str">
        <x:v>Yes</x:v>
      </x:c>
      <x:c r="CK468" s="174" t="str">
        <x:v>Yes</x:v>
      </x:c>
      <x:c r="CL468" s="174" t="str">
        <x:v>Yes</x:v>
      </x:c>
      <x:c r="CM468" s="174" t="str">
        <x:v>Clear</x:v>
      </x:c>
      <x:c r="CN468" s="174" t="str">
        <x:v>Verified — clear</x:v>
      </x:c>
      <x:c r="CO468" s="177" t="n">
        <x:v>46272</x:v>
      </x:c>
      <x:c r="CP468" s="174" t="str">
        <x:v>https://pubmed.ncbi.nlm.nih.gov/38869933/</x:v>
      </x:c>
      <x:c r="CQ468" s="174"/>
      <x:c r="CR468" s="174"/>
      <x:c r="CS468" s="174"/>
      <x:c r="CT468" s="174"/>
      <x:c r="CU468" s="176"/>
      <x:c r="CV468" s="176"/>
      <x:c r="CW468" s="176"/>
      <x:c r="CX468" s="176"/>
      <x:c r="CY468" s="176"/>
      <x:c r="CZ468" s="176"/>
      <x:c r="DA468" s="176"/>
      <x:c r="DB468" s="175" t="str">
        <x:f>IF(L468="","",IF(AND(COUNT(CU468:DA468)=7,OR(CU468=0,CU468=1,CU468=2),OR(CV468=0,CV468=1,CV468=2),OR(CW468=0,CW468=1,CW468=2),OR(CX468=0,CX468=1,CX468=2),OR(CY468=0,CY468=1,CY468=2),OR(CZ468=0,CZ468=1,CZ468=2),OR(DA468=0,DA468=1,DA468=2)),SUM(CU468:DA468),""))</x:f>
      </x:c>
      <x:c r="DC468" s="180" t="str">
        <x:f>IF(DB468="","",ROUND(DB468/14*10,1))</x:f>
      </x:c>
      <x:c r="DD468" s="174" t="str">
        <x:v>Pending</x:v>
      </x:c>
      <x:c r="DE468" s="175" t="str">
        <x:f>IF(L468="","",IF(DC468="","Pending",IF(DD468="Yes","CONDITIONAL — safety override",IF(DC468&gt;=8,"HIGH",IF(DC468&gt;=5,"CONDITIONAL","LOW")))))</x:f>
        <x:v>Pending</x:v>
      </x:c>
      <x:c r="DF468" s="174" t="str">
        <x:v>Pending screening and full-text appraisal; no transferability judgment made at identification.</x:v>
      </x:c>
      <x:c r="DG468" s="174"/>
      <x:c r="DH468" s="174"/>
      <x:c r="DI468" s="174"/>
      <x:c r="DJ468" s="174"/>
      <x:c r="DK468" s="174"/>
      <x:c r="DL468" s="174"/>
      <x:c r="DM468" s="174"/>
      <x:c r="DN468" s="174"/>
      <x:c r="DO468" s="174"/>
      <x:c r="DP468" s="174"/>
      <x:c r="DQ468" s="174"/>
      <x:c r="DR468" s="174"/>
      <x:c r="DS468" s="174"/>
      <x:c r="DT468" s="174"/>
      <x:c r="DU468" s="174"/>
      <x:c r="DV468" s="174"/>
      <x:c r="DW468" s="174"/>
      <x:c r="DX468" s="174"/>
      <x:c r="DY468" s="174"/>
      <x:c r="DZ468" s="174" t="str">
        <x:v>Title/abstract screening alone does not establish effectiveness, causality, methodological quality, transferability to Brazilian public safety or an institutional recommendation.</x:v>
      </x:c>
      <x:c r="EA468" s="174" t="str">
        <x:v>Pending</x:v>
      </x:c>
      <x:c r="EB468" s="175" t="str">
        <x:f>IF(L468="","",IF(EC468="READY","Yes","No / Pending"))</x:f>
        <x:v>No / Pending</x:v>
      </x:c>
      <x:c r="EC468" s="174" t="str">
        <x:f>IF(L468="","",IF(OR(ISNUMBER(SEARCH("Retracted Publication",Q468)),CM468="Retracted",CN468="Retracted",CM468="Expression of Concern",CN468="Expression of Concern",F468="Not used",CG468="Critical",CH468="High",CH468="Critical"),"BLOCKED — integrity or use restriction",IF(AND(CJ468="Yes",CK468="Yes",CL468="Yes"),IF(AND(CM468="Clear",CN468="Verified — clear"),IF(AND(AND(LEN(TRIM(CF468))&gt;0,LEFT(LOWER(TRIM(CF468)),7)&lt;&gt;"pending"),OR(CG468="High",CG468="Moderate"),OR(CH468="Low",CH468="Some concerns",CH468="Not applicable")),IF(AND(DD468="No",OR(DE468="HIGH",DE468="CONDITIONAL"),AND(LEN(TRIM(DF468))&gt;0,LEFT(LOWER(TRIM(DF468)),7)&lt;&gt;"pending")),IF(AND(AND(LEN(TRIM(DT468))&gt;0,LEFT(LOWER(TRIM(DT468)),7)&lt;&gt;"pending"),AND(LEN(TRIM(DU468))&gt;0,LEFT(LOWER(TRIM(DU468)),7)&lt;&gt;"pending"),OR(AND(LEN(TRIM(DV468))&gt;0,LEFT(LOWER(TRIM(DV468)),7)&lt;&gt;"pending"),AND(LEN(TRIM(DW468))&gt;0,LEFT(LOWER(TRIM(DW468)),7)&lt;&gt;"pending")),AND(LEN(TRIM(DX468))&gt;0,LEFT(LOWER(TRIM(DX468)),7)&lt;&gt;"pending")),IF(AND(F468="Claim-ready",OR(EA468="Strong",EA468="Moderate"),AND(LEN(TRIM(G468))&gt;0,LEFT(LOWER(TRIM(G468)),7)&lt;&gt;"pending"),G468&lt;&gt;"No substantive use decision is permitted from identification metadata alone.",AND(LEN(TRIM(DZ468))&gt;0,LEFT(LOWER(TRIM(DZ468)),7)&lt;&gt;"pending"),DZ468&lt;&gt;"Identification metadata alone does not permit any substantive scientific, causal, operational, or institutional claim.",AND(LEN(TRIM(EI468))&gt;0,LEFT(LOWER(TRIM(EI468)),7)&lt;&gt;"pending"),ISNUMBER(EH468),EH468&gt;0),"READY","PENDING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8" s="174" t="str">
        <x:v>Pending</x:v>
      </x:c>
      <x:c r="EE468" s="174"/>
      <x:c r="EF468" s="174" t="str">
        <x:v>Pending</x:v>
      </x:c>
      <x:c r="EG468" s="174" t="str">
        <x:v>Pending</x:v>
      </x:c>
      <x:c r="EH468" s="177"/>
      <x:c r="EI468" s="500"/>
      <x:c r="EJ468" s="174"/>
      <x:c r="EK468" s="174" t="str">
        <x:v>Pending</x:v>
      </x:c>
      <x:c r="EL468" s="177" t="n">
        <x:v>46272</x:v>
      </x:c>
      <x:c r="EM468" s="174" t="str">
        <x:v>Production PubMed record imported and reconciled to Zotero item NBCGXV82;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8" s="181" t="n">
        <x:f>IF(L468="","",(IF(N468&lt;&gt;"",1,0)+IF(O468&lt;&gt;"",1,0)+IF(AJ468&lt;&gt;"",1,0)+IF(AU468&lt;&gt;"",1,0)+IF(BE468&lt;&gt;"",1,0)+IF(CF468&lt;&gt;"",1,0)+IF(CJ468="Yes",1,0)+IF(CL468="Yes",1,0)+IF(DE468&lt;&gt;"Pending",1,0)+IF(F468&lt;&gt;"",1,0)+IF(DZ468&lt;&gt;"",1,0)+IF(EI468&lt;&gt;"",1,0))/12)</x:f>
        <x:v>0.5</x:v>
      </x:c>
    </x:row>
    <x:row r="469">
      <x:c r="A469" s="175" t="str">
        <x:v>EV-0466</x:v>
      </x:c>
      <x:c r="B469" s="174" t="str">
        <x:v>Integrity check</x:v>
      </x:c>
      <x:c r="C469" s="175" t="str">
        <x:f>IF(L469="","",IF(LEFT(EC469,7)="BLOCKED","🔴 Do not use for conclusion",IF(EB469="Yes","🟢 Claim-ready","🟡 Caution / context")))</x:f>
        <x:v>🟡 Caution / context</x:v>
      </x:c>
      <x:c r="D469" s="174" t="str">
        <x:f>IF(L469="","",EC469)</x:f>
        <x:v>PENDING — appropriate appraisal</x:v>
      </x:c>
      <x:c r="E469" s="174" t="str">
        <x:v>P3 — Medium</x:v>
      </x:c>
      <x:c r="F469" s="174" t="str">
        <x:v>Pending</x:v>
      </x:c>
      <x:c r="G469" s="174" t="str">
        <x:v>Title/abstract identify an explicit tactical/public-safety context and readiness domain; retain for full-text assessment.</x:v>
      </x:c>
      <x:c r="H469" s="174" t="str">
        <x:v>Obtain and review lawful full text; confirm human adjudication; then select a design-specific appraisal instrument.</x:v>
      </x:c>
      <x:c r="I469" s="174"/>
      <x:c r="J469" s="174" t="str">
        <x:v>B — APHT / Medical Readiness</x:v>
      </x:c>
      <x:c r="K469" s="174" t="str">
        <x:v>IDENTIFIED</x:v>
      </x:c>
      <x:c r="L469" s="174" t="str">
        <x:v>Maritime Applications of Prolonged Casualty Care Sepsis on a Destroyer During Distributed Maritime Operations.</x:v>
      </x:c>
      <x:c r="M469" s="174"/>
      <x:c r="N469" s="174" t="str">
        <x:v>Tadlock, Matthew D; Maves, Ryan; Flieger, Dana M; Baldino, Tyler J; Adams, Donald; Riesberg, Jamie C; Kitchen, Levi K; Brower, Jermy J; Tripp, Michael S</x:v>
      </x:c>
      <x:c r="O469" s="176" t="n">
        <x:v>2024</x:v>
      </x:c>
      <x:c r="P469" s="174" t="str">
        <x:v>Journal of special operations medicine : a peer reviewed journal for SOF medical professionals</x:v>
      </x:c>
      <x:c r="Q469" s="174" t="str">
        <x:v>Journal Article</x:v>
      </x:c>
      <x:c r="R469" s="174" t="str">
        <x:v>Unclear</x:v>
      </x:c>
      <x:c r="S469" s="174" t="str">
        <x:v>Unknown</x:v>
      </x:c>
      <x:c r="T469" s="174" t="str">
        <x:v>eng</x:v>
      </x:c>
      <x:c r="U469" s="174" t="str">
        <x:v>https://pubmed.ncbi.nlm.nih.gov/38865657/</x:v>
      </x:c>
      <x:c r="V469" s="174" t="str">
        <x:v>10.55460/7xcz-3wir</x:v>
      </x:c>
      <x:c r="W469" s="175" t="str">
        <x:f>IF(V469="","",LOWER(SUBSTITUTE(SUBSTITUTE(SUBSTITUTE(SUBSTITUTE(TRIM(V469),"https://doi.org/",""),"http://doi.org/",""),"https://dx.doi.org/",""),"doi:","")))</x:f>
        <x:v>10.55460/7xcz-3wir</x:v>
      </x:c>
      <x:c r="X469" s="174" t="str">
        <x:v>38865657</x:v>
      </x:c>
      <x:c r="Y469" s="174" t="str"/>
      <x:c r="Z469" s="174"/>
      <x:c r="AA469" s="174" t="str">
        <x:v>PubMed/MEDLINE</x:v>
      </x:c>
      <x:c r="AB469" s="174" t="str">
        <x:v>PUBMED-B-v1.0-2026-08-28</x:v>
      </x:c>
      <x:c r="AC469" s="174" t="str">
        <x:v>SP-PUBMED-B-20260828</x:v>
      </x:c>
      <x:c r="AD469" s="177" t="n">
        <x:v>46262</x:v>
      </x:c>
      <x:c r="AE469" s="177" t="n">
        <x:v>46272</x:v>
      </x:c>
      <x:c r="AF469" s="174" t="str">
        <x:v>ZNWU8DP6</x:v>
      </x:c>
      <x:c r="AG469" s="174"/>
      <x:c r="AH469" s="174" t="str">
        <x:v>Tactical Athlete → Operational Readiness Brazil</x:v>
      </x:c>
      <x:c r="AI469" s="174" t="str">
        <x:v>evidence-family:B</x:v>
      </x:c>
      <x:c r="AJ469" s="174"/>
      <x:c r="AK469" s="175" t="str">
        <x:f>IF(AJ469="","",IF(OR(LOWER(AJ469)="brazil",LOWER(AJ469)="brasil"),"Yes","No"))</x:f>
      </x:c>
      <x:c r="AL469" s="174"/>
      <x:c r="AM469" s="174"/>
      <x:c r="AN469" s="174"/>
      <x:c r="AO469" s="178"/>
      <x:c r="AP469" s="174"/>
      <x:c r="AQ469" s="174"/>
      <x:c r="AR469" s="174"/>
      <x:c r="AS469" s="174"/>
      <x:c r="AT469" s="174"/>
      <x:c r="AU469" s="174"/>
      <x:c r="AV469" s="174"/>
      <x:c r="AW469" s="174"/>
      <x:c r="AX469" s="174"/>
      <x:c r="AY469" s="174"/>
      <x:c r="AZ469" s="174"/>
      <x:c r="BA469" s="174"/>
      <x:c r="BB469" s="174"/>
      <x:c r="BC469" s="174"/>
      <x:c r="BD469" s="174"/>
      <x:c r="BE469" s="174"/>
      <x:c r="BF469" s="174"/>
      <x:c r="BG469" s="174"/>
      <x:c r="BH469" s="174"/>
      <x:c r="BI469" s="174"/>
      <x:c r="BJ469" s="174"/>
      <x:c r="BK469" s="174"/>
      <x:c r="BL469" s="174"/>
      <x:c r="BM469" s="174"/>
      <x:c r="BN469" s="174"/>
      <x:c r="BO469" s="174"/>
      <x:c r="BP469" s="174"/>
      <x:c r="BQ469" s="174"/>
      <x:c r="BR469" s="174"/>
      <x:c r="BS469" s="174"/>
      <x:c r="BT469" s="174"/>
      <x:c r="BU469" s="174"/>
      <x:c r="BV469" s="174"/>
      <x:c r="BW469" s="174"/>
      <x:c r="BX469" s="174"/>
      <x:c r="BY469" s="174"/>
      <x:c r="BZ469" s="174"/>
      <x:c r="CA469" s="174"/>
      <x:c r="CB469" s="174"/>
      <x:c r="CC469" s="174"/>
      <x:c r="CD469" s="174"/>
      <x:c r="CE469" s="174"/>
      <x:c r="CF469" s="174"/>
      <x:c r="CG469" s="174"/>
      <x:c r="CH469" s="174"/>
      <x:c r="CI469" s="179"/>
      <x:c r="CJ469" s="174" t="str">
        <x:v>Yes</x:v>
      </x:c>
      <x:c r="CK469" s="174" t="str">
        <x:v>Yes</x:v>
      </x:c>
      <x:c r="CL469" s="174" t="str">
        <x:v>Yes</x:v>
      </x:c>
      <x:c r="CM469" s="174" t="str">
        <x:v>Clear</x:v>
      </x:c>
      <x:c r="CN469" s="174" t="str">
        <x:v>Verified — clear</x:v>
      </x:c>
      <x:c r="CO469" s="177" t="n">
        <x:v>46272</x:v>
      </x:c>
      <x:c r="CP469" s="174" t="str">
        <x:v>https://pubmed.ncbi.nlm.nih.gov/38865657/</x:v>
      </x:c>
      <x:c r="CQ469" s="174"/>
      <x:c r="CR469" s="174"/>
      <x:c r="CS469" s="174"/>
      <x:c r="CT469" s="174"/>
      <x:c r="CU469" s="176"/>
      <x:c r="CV469" s="176"/>
      <x:c r="CW469" s="176"/>
      <x:c r="CX469" s="176"/>
      <x:c r="CY469" s="176"/>
      <x:c r="CZ469" s="176"/>
      <x:c r="DA469" s="176"/>
      <x:c r="DB469" s="175" t="str">
        <x:f>IF(L469="","",IF(AND(COUNT(CU469:DA469)=7,OR(CU469=0,CU469=1,CU469=2),OR(CV469=0,CV469=1,CV469=2),OR(CW469=0,CW469=1,CW469=2),OR(CX469=0,CX469=1,CX469=2),OR(CY469=0,CY469=1,CY469=2),OR(CZ469=0,CZ469=1,CZ469=2),OR(DA469=0,DA469=1,DA469=2)),SUM(CU469:DA469),""))</x:f>
      </x:c>
      <x:c r="DC469" s="180" t="str">
        <x:f>IF(DB469="","",ROUND(DB469/14*10,1))</x:f>
      </x:c>
      <x:c r="DD469" s="174" t="str">
        <x:v>Pending</x:v>
      </x:c>
      <x:c r="DE469" s="175" t="str">
        <x:f>IF(L469="","",IF(DC469="","Pending",IF(DD469="Yes","CONDITIONAL — safety override",IF(DC469&gt;=8,"HIGH",IF(DC469&gt;=5,"CONDITIONAL","LOW")))))</x:f>
        <x:v>Pending</x:v>
      </x:c>
      <x:c r="DF469" s="174" t="str">
        <x:v>Pending screening and full-text appraisal; no transferability judgment made at identification.</x:v>
      </x:c>
      <x:c r="DG469" s="174"/>
      <x:c r="DH469" s="174"/>
      <x:c r="DI469" s="174"/>
      <x:c r="DJ469" s="174"/>
      <x:c r="DK469" s="174"/>
      <x:c r="DL469" s="174"/>
      <x:c r="DM469" s="174"/>
      <x:c r="DN469" s="174"/>
      <x:c r="DO469" s="174"/>
      <x:c r="DP469" s="174"/>
      <x:c r="DQ469" s="174"/>
      <x:c r="DR469" s="174"/>
      <x:c r="DS469" s="174"/>
      <x:c r="DT469" s="174"/>
      <x:c r="DU469" s="174"/>
      <x:c r="DV469" s="174"/>
      <x:c r="DW469" s="174"/>
      <x:c r="DX469" s="174"/>
      <x:c r="DY469" s="174"/>
      <x:c r="DZ469" s="174" t="str">
        <x:v>Title/abstract screening alone does not establish effectiveness, causality, methodological quality, transferability to Brazilian public safety or an institutional recommendation.</x:v>
      </x:c>
      <x:c r="EA469" s="174" t="str">
        <x:v>Pending</x:v>
      </x:c>
      <x:c r="EB469" s="175" t="str">
        <x:f>IF(L469="","",IF(EC469="READY","Yes","No / Pending"))</x:f>
        <x:v>No / Pending</x:v>
      </x:c>
      <x:c r="EC469" s="174" t="str">
        <x:f>IF(L469="","",IF(OR(ISNUMBER(SEARCH("Retracted Publication",Q469)),CM469="Retracted",CN469="Retracted",CM469="Expression of Concern",CN469="Expression of Concern",F469="Not used",CG469="Critical",CH469="High",CH469="Critical"),"BLOCKED — integrity or use restriction",IF(AND(CJ469="Yes",CK469="Yes",CL469="Yes"),IF(AND(CM469="Clear",CN469="Verified — clear"),IF(AND(AND(LEN(TRIM(CF469))&gt;0,LEFT(LOWER(TRIM(CF469)),7)&lt;&gt;"pending"),OR(CG469="High",CG469="Moderate"),OR(CH469="Low",CH469="Some concerns",CH469="Not applicable")),IF(AND(DD469="No",OR(DE469="HIGH",DE469="CONDITIONAL"),AND(LEN(TRIM(DF469))&gt;0,LEFT(LOWER(TRIM(DF469)),7)&lt;&gt;"pending")),IF(AND(AND(LEN(TRIM(DT469))&gt;0,LEFT(LOWER(TRIM(DT469)),7)&lt;&gt;"pending"),AND(LEN(TRIM(DU469))&gt;0,LEFT(LOWER(TRIM(DU469)),7)&lt;&gt;"pending"),OR(AND(LEN(TRIM(DV469))&gt;0,LEFT(LOWER(TRIM(DV469)),7)&lt;&gt;"pending"),AND(LEN(TRIM(DW469))&gt;0,LEFT(LOWER(TRIM(DW469)),7)&lt;&gt;"pending")),AND(LEN(TRIM(DX469))&gt;0,LEFT(LOWER(TRIM(DX469)),7)&lt;&gt;"pending")),IF(AND(F469="Claim-ready",OR(EA469="Strong",EA469="Moderate"),AND(LEN(TRIM(G469))&gt;0,LEFT(LOWER(TRIM(G469)),7)&lt;&gt;"pending"),G469&lt;&gt;"No substantive use decision is permitted from identification metadata alone.",AND(LEN(TRIM(DZ469))&gt;0,LEFT(LOWER(TRIM(DZ469)),7)&lt;&gt;"pending"),DZ469&lt;&gt;"Identification metadata alone does not permit any substantive scientific, causal, operational, or institutional claim.",AND(LEN(TRIM(EI469))&gt;0,LEFT(LOWER(TRIM(EI469)),7)&lt;&gt;"pending"),ISNUMBER(EH469),EH469&gt;0),"READY","PENDING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69" s="174" t="str">
        <x:v>Pending</x:v>
      </x:c>
      <x:c r="EE469" s="174"/>
      <x:c r="EF469" s="174" t="str">
        <x:v>Pending</x:v>
      </x:c>
      <x:c r="EG469" s="174" t="str">
        <x:v>Pending</x:v>
      </x:c>
      <x:c r="EH469" s="177"/>
      <x:c r="EI469" s="500"/>
      <x:c r="EJ469" s="174"/>
      <x:c r="EK469" s="174" t="str">
        <x:v>Pending</x:v>
      </x:c>
      <x:c r="EL469" s="177" t="n">
        <x:v>46272</x:v>
      </x:c>
      <x:c r="EM469" s="174" t="str">
        <x:v>Production PubMed record imported and reconciled to Zotero item ZNWU8DP6;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69" s="181" t="n">
        <x:f>IF(L469="","",(IF(N469&lt;&gt;"",1,0)+IF(O469&lt;&gt;"",1,0)+IF(AJ469&lt;&gt;"",1,0)+IF(AU469&lt;&gt;"",1,0)+IF(BE469&lt;&gt;"",1,0)+IF(CF469&lt;&gt;"",1,0)+IF(CJ469="Yes",1,0)+IF(CL469="Yes",1,0)+IF(DE469&lt;&gt;"Pending",1,0)+IF(F469&lt;&gt;"",1,0)+IF(DZ469&lt;&gt;"",1,0)+IF(EI469&lt;&gt;"",1,0))/12)</x:f>
        <x:v>0.5</x:v>
      </x:c>
    </x:row>
    <x:row r="470">
      <x:c r="A470" s="175" t="str">
        <x:v>EV-0467</x:v>
      </x:c>
      <x:c r="B470" s="174" t="str">
        <x:v>Integrity check</x:v>
      </x:c>
      <x:c r="C470" s="175" t="str">
        <x:f>IF(L470="","",IF(LEFT(EC470,7)="BLOCKED","🔴 Do not use for conclusion",IF(EB470="Yes","🟢 Claim-ready","🟡 Caution / context")))</x:f>
        <x:v>🟡 Caution / context</x:v>
      </x:c>
      <x:c r="D470" s="174" t="str">
        <x:f>IF(L470="","",EC470)</x:f>
        <x:v>PENDING — appropriate appraisal</x:v>
      </x:c>
      <x:c r="E470" s="174" t="str">
        <x:v>P3 — Medium</x:v>
      </x:c>
      <x:c r="F470" s="174" t="str">
        <x:v>Pending</x:v>
      </x:c>
      <x:c r="G470" s="174" t="str">
        <x:v>Title/abstract identify an explicit tactical/public-safety context and readiness domain; retain for full-text assessment.</x:v>
      </x:c>
      <x:c r="H470" s="174" t="str">
        <x:v>Obtain and review lawful full text; confirm human adjudication; then select a design-specific appraisal instrument.</x:v>
      </x:c>
      <x:c r="I470" s="174"/>
      <x:c r="J470" s="174" t="str">
        <x:v>A — Core</x:v>
      </x:c>
      <x:c r="K470" s="174" t="str">
        <x:v>IDENTIFIED</x:v>
      </x:c>
      <x:c r="L470" s="174" t="str">
        <x:v>The Effect of Critical Task Auto-failure Criteria on Medical Evaluation Methods in the Pararescue Schoolhouse.</x:v>
      </x:c>
      <x:c r="M470" s="174"/>
      <x:c r="N470" s="174" t="str">
        <x:v>Richardson, Ian; Lauria, Michael J; Gravano, Brian; Swenson, Jeffrey F; Rush, Stephen C</x:v>
      </x:c>
      <x:c r="O470" s="176" t="n">
        <x:v>2024</x:v>
      </x:c>
      <x:c r="P470" s="174" t="str">
        <x:v>Journal of special operations medicine : a peer reviewed journal for SOF medical professionals</x:v>
      </x:c>
      <x:c r="Q470" s="174" t="str">
        <x:v>Journal Article</x:v>
      </x:c>
      <x:c r="R470" s="174" t="str">
        <x:v>Unclear</x:v>
      </x:c>
      <x:c r="S470" s="174" t="str">
        <x:v>Unknown</x:v>
      </x:c>
      <x:c r="T470" s="174" t="str">
        <x:v>eng</x:v>
      </x:c>
      <x:c r="U470" s="174" t="str">
        <x:v>https://pubmed.ncbi.nlm.nih.gov/38865655/</x:v>
      </x:c>
      <x:c r="V470" s="174" t="str">
        <x:v>10.55460/vg7d-h3wa</x:v>
      </x:c>
      <x:c r="W470" s="175" t="str">
        <x:f>IF(V470="","",LOWER(SUBSTITUTE(SUBSTITUTE(SUBSTITUTE(SUBSTITUTE(TRIM(V470),"https://doi.org/",""),"http://doi.org/",""),"https://dx.doi.org/",""),"doi:","")))</x:f>
        <x:v>10.55460/vg7d-h3wa</x:v>
      </x:c>
      <x:c r="X470" s="174" t="str">
        <x:v>38865655</x:v>
      </x:c>
      <x:c r="Y470" s="174" t="str"/>
      <x:c r="Z470" s="174"/>
      <x:c r="AA470" s="174" t="str">
        <x:v>PubMed/MEDLINE</x:v>
      </x:c>
      <x:c r="AB470" s="174" t="str">
        <x:v>PUBMED-A-v1.0-2026-08-28</x:v>
      </x:c>
      <x:c r="AC470" s="174" t="str">
        <x:v>SP-PUBMED-A-20260828</x:v>
      </x:c>
      <x:c r="AD470" s="177" t="n">
        <x:v>46262</x:v>
      </x:c>
      <x:c r="AE470" s="177" t="n">
        <x:v>46272</x:v>
      </x:c>
      <x:c r="AF470" s="174" t="str">
        <x:v>P78KW2C2</x:v>
      </x:c>
      <x:c r="AG470" s="174"/>
      <x:c r="AH470" s="174" t="str">
        <x:v>Tactical Athlete → Operational Readiness Brazil</x:v>
      </x:c>
      <x:c r="AI470" s="174" t="str">
        <x:v>evidence-family:A</x:v>
      </x:c>
      <x:c r="AJ470" s="174"/>
      <x:c r="AK470" s="175" t="str">
        <x:f>IF(AJ470="","",IF(OR(LOWER(AJ470)="brazil",LOWER(AJ470)="brasil"),"Yes","No"))</x:f>
      </x:c>
      <x:c r="AL470" s="174"/>
      <x:c r="AM470" s="174"/>
      <x:c r="AN470" s="174"/>
      <x:c r="AO470" s="178"/>
      <x:c r="AP470" s="174"/>
      <x:c r="AQ470" s="174"/>
      <x:c r="AR470" s="174"/>
      <x:c r="AS470" s="174"/>
      <x:c r="AT470" s="174"/>
      <x:c r="AU470" s="174"/>
      <x:c r="AV470" s="174"/>
      <x:c r="AW470" s="174"/>
      <x:c r="AX470" s="174"/>
      <x:c r="AY470" s="174"/>
      <x:c r="AZ470" s="174"/>
      <x:c r="BA470" s="174"/>
      <x:c r="BB470" s="174"/>
      <x:c r="BC470" s="174"/>
      <x:c r="BD470" s="174"/>
      <x:c r="BE470" s="174"/>
      <x:c r="BF470" s="174"/>
      <x:c r="BG470" s="174"/>
      <x:c r="BH470" s="174"/>
      <x:c r="BI470" s="174"/>
      <x:c r="BJ470" s="174"/>
      <x:c r="BK470" s="174"/>
      <x:c r="BL470" s="174"/>
      <x:c r="BM470" s="174"/>
      <x:c r="BN470" s="174"/>
      <x:c r="BO470" s="174"/>
      <x:c r="BP470" s="174"/>
      <x:c r="BQ470" s="174"/>
      <x:c r="BR470" s="174"/>
      <x:c r="BS470" s="174"/>
      <x:c r="BT470" s="174"/>
      <x:c r="BU470" s="174"/>
      <x:c r="BV470" s="174"/>
      <x:c r="BW470" s="174"/>
      <x:c r="BX470" s="174"/>
      <x:c r="BY470" s="174"/>
      <x:c r="BZ470" s="174"/>
      <x:c r="CA470" s="174"/>
      <x:c r="CB470" s="174"/>
      <x:c r="CC470" s="174"/>
      <x:c r="CD470" s="174"/>
      <x:c r="CE470" s="174"/>
      <x:c r="CF470" s="174"/>
      <x:c r="CG470" s="174"/>
      <x:c r="CH470" s="174"/>
      <x:c r="CI470" s="179"/>
      <x:c r="CJ470" s="174" t="str">
        <x:v>Yes</x:v>
      </x:c>
      <x:c r="CK470" s="174" t="str">
        <x:v>Yes</x:v>
      </x:c>
      <x:c r="CL470" s="174" t="str">
        <x:v>Yes</x:v>
      </x:c>
      <x:c r="CM470" s="174" t="str">
        <x:v>Clear</x:v>
      </x:c>
      <x:c r="CN470" s="174" t="str">
        <x:v>Verified — clear</x:v>
      </x:c>
      <x:c r="CO470" s="177" t="n">
        <x:v>46272</x:v>
      </x:c>
      <x:c r="CP470" s="174" t="str">
        <x:v>https://pubmed.ncbi.nlm.nih.gov/38865655/</x:v>
      </x:c>
      <x:c r="CQ470" s="174"/>
      <x:c r="CR470" s="174"/>
      <x:c r="CS470" s="174"/>
      <x:c r="CT470" s="174"/>
      <x:c r="CU470" s="176"/>
      <x:c r="CV470" s="176"/>
      <x:c r="CW470" s="176"/>
      <x:c r="CX470" s="176"/>
      <x:c r="CY470" s="176"/>
      <x:c r="CZ470" s="176"/>
      <x:c r="DA470" s="176"/>
      <x:c r="DB470" s="175" t="str">
        <x:f>IF(L470="","",IF(AND(COUNT(CU470:DA470)=7,OR(CU470=0,CU470=1,CU470=2),OR(CV470=0,CV470=1,CV470=2),OR(CW470=0,CW470=1,CW470=2),OR(CX470=0,CX470=1,CX470=2),OR(CY470=0,CY470=1,CY470=2),OR(CZ470=0,CZ470=1,CZ470=2),OR(DA470=0,DA470=1,DA470=2)),SUM(CU470:DA470),""))</x:f>
      </x:c>
      <x:c r="DC470" s="180" t="str">
        <x:f>IF(DB470="","",ROUND(DB470/14*10,1))</x:f>
      </x:c>
      <x:c r="DD470" s="174" t="str">
        <x:v>Pending</x:v>
      </x:c>
      <x:c r="DE470" s="175" t="str">
        <x:f>IF(L470="","",IF(DC470="","Pending",IF(DD470="Yes","CONDITIONAL — safety override",IF(DC470&gt;=8,"HIGH",IF(DC470&gt;=5,"CONDITIONAL","LOW")))))</x:f>
        <x:v>Pending</x:v>
      </x:c>
      <x:c r="DF470" s="174" t="str">
        <x:v>Pending screening and full-text appraisal; no transferability judgment made at identification.</x:v>
      </x:c>
      <x:c r="DG470" s="174"/>
      <x:c r="DH470" s="174"/>
      <x:c r="DI470" s="174"/>
      <x:c r="DJ470" s="174"/>
      <x:c r="DK470" s="174"/>
      <x:c r="DL470" s="174"/>
      <x:c r="DM470" s="174"/>
      <x:c r="DN470" s="174"/>
      <x:c r="DO470" s="174"/>
      <x:c r="DP470" s="174"/>
      <x:c r="DQ470" s="174"/>
      <x:c r="DR470" s="174"/>
      <x:c r="DS470" s="174"/>
      <x:c r="DT470" s="174"/>
      <x:c r="DU470" s="174"/>
      <x:c r="DV470" s="174"/>
      <x:c r="DW470" s="174"/>
      <x:c r="DX470" s="174"/>
      <x:c r="DY470" s="174"/>
      <x:c r="DZ470" s="174" t="str">
        <x:v>Title/abstract screening alone does not establish effectiveness, causality, methodological quality, transferability to Brazilian public safety or an institutional recommendation.</x:v>
      </x:c>
      <x:c r="EA470" s="174" t="str">
        <x:v>Pending</x:v>
      </x:c>
      <x:c r="EB470" s="175" t="str">
        <x:f>IF(L470="","",IF(EC470="READY","Yes","No / Pending"))</x:f>
        <x:v>No / Pending</x:v>
      </x:c>
      <x:c r="EC470" s="174" t="str">
        <x:f>IF(L470="","",IF(OR(ISNUMBER(SEARCH("Retracted Publication",Q470)),CM470="Retracted",CN470="Retracted",CM470="Expression of Concern",CN470="Expression of Concern",F470="Not used",CG470="Critical",CH470="High",CH470="Critical"),"BLOCKED — integrity or use restriction",IF(AND(CJ470="Yes",CK470="Yes",CL470="Yes"),IF(AND(CM470="Clear",CN470="Verified — clear"),IF(AND(AND(LEN(TRIM(CF470))&gt;0,LEFT(LOWER(TRIM(CF470)),7)&lt;&gt;"pending"),OR(CG470="High",CG470="Moderate"),OR(CH470="Low",CH470="Some concerns",CH470="Not applicable")),IF(AND(DD470="No",OR(DE470="HIGH",DE470="CONDITIONAL"),AND(LEN(TRIM(DF470))&gt;0,LEFT(LOWER(TRIM(DF470)),7)&lt;&gt;"pending")),IF(AND(AND(LEN(TRIM(DT470))&gt;0,LEFT(LOWER(TRIM(DT470)),7)&lt;&gt;"pending"),AND(LEN(TRIM(DU470))&gt;0,LEFT(LOWER(TRIM(DU470)),7)&lt;&gt;"pending"),OR(AND(LEN(TRIM(DV470))&gt;0,LEFT(LOWER(TRIM(DV470)),7)&lt;&gt;"pending"),AND(LEN(TRIM(DW470))&gt;0,LEFT(LOWER(TRIM(DW470)),7)&lt;&gt;"pending")),AND(LEN(TRIM(DX470))&gt;0,LEFT(LOWER(TRIM(DX470)),7)&lt;&gt;"pending")),IF(AND(F470="Claim-ready",OR(EA470="Strong",EA470="Moderate"),AND(LEN(TRIM(G470))&gt;0,LEFT(LOWER(TRIM(G470)),7)&lt;&gt;"pending"),G470&lt;&gt;"No substantive use decision is permitted from identification metadata alone.",AND(LEN(TRIM(DZ470))&gt;0,LEFT(LOWER(TRIM(DZ470)),7)&lt;&gt;"pending"),DZ470&lt;&gt;"Identification metadata alone does not permit any substantive scientific, causal, operational, or institutional claim.",AND(LEN(TRIM(EI470))&gt;0,LEFT(LOWER(TRIM(EI470)),7)&lt;&gt;"pending"),ISNUMBER(EH470),EH470&gt;0),"READY","PENDING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0" s="174" t="str">
        <x:v>Pending</x:v>
      </x:c>
      <x:c r="EE470" s="174"/>
      <x:c r="EF470" s="174" t="str">
        <x:v>Pending</x:v>
      </x:c>
      <x:c r="EG470" s="174" t="str">
        <x:v>Pending</x:v>
      </x:c>
      <x:c r="EH470" s="177"/>
      <x:c r="EI470" s="500"/>
      <x:c r="EJ470" s="174"/>
      <x:c r="EK470" s="174" t="str">
        <x:v>Pending</x:v>
      </x:c>
      <x:c r="EL470" s="177" t="n">
        <x:v>46272</x:v>
      </x:c>
      <x:c r="EM470" s="174" t="str">
        <x:v>Production PubMed record imported and reconciled to Zotero item P78KW2C2;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0" s="181" t="n">
        <x:f>IF(L470="","",(IF(N470&lt;&gt;"",1,0)+IF(O470&lt;&gt;"",1,0)+IF(AJ470&lt;&gt;"",1,0)+IF(AU470&lt;&gt;"",1,0)+IF(BE470&lt;&gt;"",1,0)+IF(CF470&lt;&gt;"",1,0)+IF(CJ470="Yes",1,0)+IF(CL470="Yes",1,0)+IF(DE470&lt;&gt;"Pending",1,0)+IF(F470&lt;&gt;"",1,0)+IF(DZ470&lt;&gt;"",1,0)+IF(EI470&lt;&gt;"",1,0))/12)</x:f>
        <x:v>0.5</x:v>
      </x:c>
    </x:row>
    <x:row r="471">
      <x:c r="A471" s="175" t="str">
        <x:v>EV-0468</x:v>
      </x:c>
      <x:c r="B471" s="174" t="str">
        <x:v>Integrity check</x:v>
      </x:c>
      <x:c r="C471" s="175" t="str">
        <x:f>IF(L471="","",IF(LEFT(EC471,7)="BLOCKED","🔴 Do not use for conclusion",IF(EB471="Yes","🟢 Claim-ready","🟡 Caution / context")))</x:f>
        <x:v>🟡 Caution / context</x:v>
      </x:c>
      <x:c r="D471" s="174" t="str">
        <x:f>IF(L471="","",EC471)</x:f>
        <x:v>PENDING — appropriate appraisal</x:v>
      </x:c>
      <x:c r="E471" s="174" t="str">
        <x:v>P3 — Medium</x:v>
      </x:c>
      <x:c r="F471" s="174" t="str">
        <x:v>Pending</x:v>
      </x:c>
      <x:c r="G471" s="174" t="str">
        <x:v>Title/abstract identify an explicit tactical/public-safety context and readiness domain; retain for full-text assessment.</x:v>
      </x:c>
      <x:c r="H471" s="174" t="str">
        <x:v>Obtain and review lawful full text; confirm human adjudication; then select a design-specific appraisal instrument.</x:v>
      </x:c>
      <x:c r="I471" s="174"/>
      <x:c r="J471" s="174" t="str">
        <x:v>A — Core</x:v>
      </x:c>
      <x:c r="K471" s="174" t="str">
        <x:v>IDENTIFIED</x:v>
      </x:c>
      <x:c r="L471" s="174" t="str">
        <x:v>Management and prevention strategies for osteoarthritis in tactical athletes.</x:v>
      </x:c>
      <x:c r="M471" s="174"/>
      <x:c r="N471" s="174" t="str">
        <x:v>O'Sullivan, Oliver</x:v>
      </x:c>
      <x:c r="O471" s="176" t="n">
        <x:v>2026</x:v>
      </x:c>
      <x:c r="P471" s="174" t="str">
        <x:v>BMJ military health</x:v>
      </x:c>
      <x:c r="Q471" s="174" t="str">
        <x:v>Editorial</x:v>
      </x:c>
      <x:c r="R471" s="174" t="str">
        <x:v>Unclear</x:v>
      </x:c>
      <x:c r="S471" s="174" t="str">
        <x:v>Unknown</x:v>
      </x:c>
      <x:c r="T471" s="174" t="str">
        <x:v>eng</x:v>
      </x:c>
      <x:c r="U471" s="174" t="str">
        <x:v>https://pubmed.ncbi.nlm.nih.gov/38862245/</x:v>
      </x:c>
      <x:c r="V471" s="174" t="str">
        <x:v>10.1136/military-2024-002719</x:v>
      </x:c>
      <x:c r="W471" s="175" t="str">
        <x:f>IF(V471="","",LOWER(SUBSTITUTE(SUBSTITUTE(SUBSTITUTE(SUBSTITUTE(TRIM(V471),"https://doi.org/",""),"http://doi.org/",""),"https://dx.doi.org/",""),"doi:","")))</x:f>
        <x:v>10.1136/military-2024-002719</x:v>
      </x:c>
      <x:c r="X471" s="174" t="str">
        <x:v>38862245</x:v>
      </x:c>
      <x:c r="Y471" s="174" t="str"/>
      <x:c r="Z471" s="174"/>
      <x:c r="AA471" s="174" t="str">
        <x:v>PubMed/MEDLINE</x:v>
      </x:c>
      <x:c r="AB471" s="174" t="str">
        <x:v>PUBMED-A-v1.0-2026-08-28</x:v>
      </x:c>
      <x:c r="AC471" s="174" t="str">
        <x:v>SP-PUBMED-A-20260828</x:v>
      </x:c>
      <x:c r="AD471" s="177" t="n">
        <x:v>46262</x:v>
      </x:c>
      <x:c r="AE471" s="177" t="n">
        <x:v>46272</x:v>
      </x:c>
      <x:c r="AF471" s="174" t="str">
        <x:v>7WXY7PJK</x:v>
      </x:c>
      <x:c r="AG471" s="174"/>
      <x:c r="AH471" s="174" t="str">
        <x:v>Tactical Athlete → Operational Readiness Brazil</x:v>
      </x:c>
      <x:c r="AI471" s="174" t="str">
        <x:v>evidence-family:A</x:v>
      </x:c>
      <x:c r="AJ471" s="174"/>
      <x:c r="AK471" s="175" t="str">
        <x:f>IF(AJ471="","",IF(OR(LOWER(AJ471)="brazil",LOWER(AJ471)="brasil"),"Yes","No"))</x:f>
      </x:c>
      <x:c r="AL471" s="174"/>
      <x:c r="AM471" s="174"/>
      <x:c r="AN471" s="174"/>
      <x:c r="AO471" s="178"/>
      <x:c r="AP471" s="174"/>
      <x:c r="AQ471" s="174"/>
      <x:c r="AR471" s="174"/>
      <x:c r="AS471" s="174"/>
      <x:c r="AT471" s="174"/>
      <x:c r="AU471" s="174"/>
      <x:c r="AV471" s="174"/>
      <x:c r="AW471" s="174"/>
      <x:c r="AX471" s="174"/>
      <x:c r="AY471" s="174"/>
      <x:c r="AZ471" s="174"/>
      <x:c r="BA471" s="174"/>
      <x:c r="BB471" s="174"/>
      <x:c r="BC471" s="174"/>
      <x:c r="BD471" s="174"/>
      <x:c r="BE471" s="174"/>
      <x:c r="BF471" s="174"/>
      <x:c r="BG471" s="174"/>
      <x:c r="BH471" s="174"/>
      <x:c r="BI471" s="174"/>
      <x:c r="BJ471" s="174"/>
      <x:c r="BK471" s="174"/>
      <x:c r="BL471" s="174"/>
      <x:c r="BM471" s="174"/>
      <x:c r="BN471" s="174"/>
      <x:c r="BO471" s="174"/>
      <x:c r="BP471" s="174"/>
      <x:c r="BQ471" s="174"/>
      <x:c r="BR471" s="174"/>
      <x:c r="BS471" s="174"/>
      <x:c r="BT471" s="174"/>
      <x:c r="BU471" s="174"/>
      <x:c r="BV471" s="174"/>
      <x:c r="BW471" s="174"/>
      <x:c r="BX471" s="174"/>
      <x:c r="BY471" s="174"/>
      <x:c r="BZ471" s="174"/>
      <x:c r="CA471" s="174"/>
      <x:c r="CB471" s="174"/>
      <x:c r="CC471" s="174"/>
      <x:c r="CD471" s="174"/>
      <x:c r="CE471" s="174"/>
      <x:c r="CF471" s="174"/>
      <x:c r="CG471" s="174"/>
      <x:c r="CH471" s="174"/>
      <x:c r="CI471" s="179"/>
      <x:c r="CJ471" s="174" t="str">
        <x:v>Yes</x:v>
      </x:c>
      <x:c r="CK471" s="174" t="str">
        <x:v>Yes</x:v>
      </x:c>
      <x:c r="CL471" s="174" t="str">
        <x:v>Yes</x:v>
      </x:c>
      <x:c r="CM471" s="174" t="str">
        <x:v>Clear</x:v>
      </x:c>
      <x:c r="CN471" s="174" t="str">
        <x:v>Verified — clear</x:v>
      </x:c>
      <x:c r="CO471" s="177" t="n">
        <x:v>46272</x:v>
      </x:c>
      <x:c r="CP471" s="174" t="str">
        <x:v>https://pubmed.ncbi.nlm.nih.gov/38862245/</x:v>
      </x:c>
      <x:c r="CQ471" s="174"/>
      <x:c r="CR471" s="174"/>
      <x:c r="CS471" s="174"/>
      <x:c r="CT471" s="174"/>
      <x:c r="CU471" s="176"/>
      <x:c r="CV471" s="176"/>
      <x:c r="CW471" s="176"/>
      <x:c r="CX471" s="176"/>
      <x:c r="CY471" s="176"/>
      <x:c r="CZ471" s="176"/>
      <x:c r="DA471" s="176"/>
      <x:c r="DB471" s="175" t="str">
        <x:f>IF(L471="","",IF(AND(COUNT(CU471:DA471)=7,OR(CU471=0,CU471=1,CU471=2),OR(CV471=0,CV471=1,CV471=2),OR(CW471=0,CW471=1,CW471=2),OR(CX471=0,CX471=1,CX471=2),OR(CY471=0,CY471=1,CY471=2),OR(CZ471=0,CZ471=1,CZ471=2),OR(DA471=0,DA471=1,DA471=2)),SUM(CU471:DA471),""))</x:f>
      </x:c>
      <x:c r="DC471" s="180" t="str">
        <x:f>IF(DB471="","",ROUND(DB471/14*10,1))</x:f>
      </x:c>
      <x:c r="DD471" s="174" t="str">
        <x:v>Pending</x:v>
      </x:c>
      <x:c r="DE471" s="175" t="str">
        <x:f>IF(L471="","",IF(DC471="","Pending",IF(DD471="Yes","CONDITIONAL — safety override",IF(DC471&gt;=8,"HIGH",IF(DC471&gt;=5,"CONDITIONAL","LOW")))))</x:f>
        <x:v>Pending</x:v>
      </x:c>
      <x:c r="DF471" s="174" t="str">
        <x:v>Pending screening and full-text appraisal; no transferability judgment made at identification.</x:v>
      </x:c>
      <x:c r="DG471" s="174"/>
      <x:c r="DH471" s="174"/>
      <x:c r="DI471" s="174"/>
      <x:c r="DJ471" s="174"/>
      <x:c r="DK471" s="174"/>
      <x:c r="DL471" s="174"/>
      <x:c r="DM471" s="174"/>
      <x:c r="DN471" s="174"/>
      <x:c r="DO471" s="174"/>
      <x:c r="DP471" s="174"/>
      <x:c r="DQ471" s="174"/>
      <x:c r="DR471" s="174"/>
      <x:c r="DS471" s="174"/>
      <x:c r="DT471" s="174"/>
      <x:c r="DU471" s="174"/>
      <x:c r="DV471" s="174"/>
      <x:c r="DW471" s="174"/>
      <x:c r="DX471" s="174"/>
      <x:c r="DY471" s="174"/>
      <x:c r="DZ471" s="174" t="str">
        <x:v>Title/abstract screening alone does not establish effectiveness, causality, methodological quality, transferability to Brazilian public safety or an institutional recommendation.</x:v>
      </x:c>
      <x:c r="EA471" s="174" t="str">
        <x:v>Pending</x:v>
      </x:c>
      <x:c r="EB471" s="175" t="str">
        <x:f>IF(L471="","",IF(EC471="READY","Yes","No / Pending"))</x:f>
        <x:v>No / Pending</x:v>
      </x:c>
      <x:c r="EC471" s="174" t="str">
        <x:f>IF(L471="","",IF(OR(ISNUMBER(SEARCH("Retracted Publication",Q471)),CM471="Retracted",CN471="Retracted",CM471="Expression of Concern",CN471="Expression of Concern",F471="Not used",CG471="Critical",CH471="High",CH471="Critical"),"BLOCKED — integrity or use restriction",IF(AND(CJ471="Yes",CK471="Yes",CL471="Yes"),IF(AND(CM471="Clear",CN471="Verified — clear"),IF(AND(AND(LEN(TRIM(CF471))&gt;0,LEFT(LOWER(TRIM(CF471)),7)&lt;&gt;"pending"),OR(CG471="High",CG471="Moderate"),OR(CH471="Low",CH471="Some concerns",CH471="Not applicable")),IF(AND(DD471="No",OR(DE471="HIGH",DE471="CONDITIONAL"),AND(LEN(TRIM(DF471))&gt;0,LEFT(LOWER(TRIM(DF471)),7)&lt;&gt;"pending")),IF(AND(AND(LEN(TRIM(DT471))&gt;0,LEFT(LOWER(TRIM(DT471)),7)&lt;&gt;"pending"),AND(LEN(TRIM(DU471))&gt;0,LEFT(LOWER(TRIM(DU471)),7)&lt;&gt;"pending"),OR(AND(LEN(TRIM(DV471))&gt;0,LEFT(LOWER(TRIM(DV471)),7)&lt;&gt;"pending"),AND(LEN(TRIM(DW471))&gt;0,LEFT(LOWER(TRIM(DW471)),7)&lt;&gt;"pending")),AND(LEN(TRIM(DX471))&gt;0,LEFT(LOWER(TRIM(DX471)),7)&lt;&gt;"pending")),IF(AND(F471="Claim-ready",OR(EA471="Strong",EA471="Moderate"),AND(LEN(TRIM(G471))&gt;0,LEFT(LOWER(TRIM(G471)),7)&lt;&gt;"pending"),G471&lt;&gt;"No substantive use decision is permitted from identification metadata alone.",AND(LEN(TRIM(DZ471))&gt;0,LEFT(LOWER(TRIM(DZ471)),7)&lt;&gt;"pending"),DZ471&lt;&gt;"Identification metadata alone does not permit any substantive scientific, causal, operational, or institutional claim.",AND(LEN(TRIM(EI471))&gt;0,LEFT(LOWER(TRIM(EI471)),7)&lt;&gt;"pending"),ISNUMBER(EH471),EH471&gt;0),"READY","PENDING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1" s="174" t="str">
        <x:v>Pending</x:v>
      </x:c>
      <x:c r="EE471" s="174"/>
      <x:c r="EF471" s="174" t="str">
        <x:v>Pending</x:v>
      </x:c>
      <x:c r="EG471" s="174" t="str">
        <x:v>Pending</x:v>
      </x:c>
      <x:c r="EH471" s="177"/>
      <x:c r="EI471" s="500"/>
      <x:c r="EJ471" s="174"/>
      <x:c r="EK471" s="174" t="str">
        <x:v>Pending</x:v>
      </x:c>
      <x:c r="EL471" s="177" t="n">
        <x:v>46272</x:v>
      </x:c>
      <x:c r="EM471" s="174" t="str">
        <x:v>Production PubMed record imported and reconciled to Zotero item 7WXY7PJK;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1" s="181" t="n">
        <x:f>IF(L471="","",(IF(N471&lt;&gt;"",1,0)+IF(O471&lt;&gt;"",1,0)+IF(AJ471&lt;&gt;"",1,0)+IF(AU471&lt;&gt;"",1,0)+IF(BE471&lt;&gt;"",1,0)+IF(CF471&lt;&gt;"",1,0)+IF(CJ471="Yes",1,0)+IF(CL471="Yes",1,0)+IF(DE471&lt;&gt;"Pending",1,0)+IF(F471&lt;&gt;"",1,0)+IF(DZ471&lt;&gt;"",1,0)+IF(EI471&lt;&gt;"",1,0))/12)</x:f>
        <x:v>0.5</x:v>
      </x:c>
    </x:row>
    <x:row r="472">
      <x:c r="A472" s="175" t="str">
        <x:v>EV-0469</x:v>
      </x:c>
      <x:c r="B472" s="174" t="str">
        <x:v>Integrity check</x:v>
      </x:c>
      <x:c r="C472" s="175" t="str">
        <x:f>IF(L472="","",IF(LEFT(EC472,7)="BLOCKED","🔴 Do not use for conclusion",IF(EB472="Yes","🟢 Claim-ready","🟡 Caution / context")))</x:f>
        <x:v>🟡 Caution / context</x:v>
      </x:c>
      <x:c r="D472" s="174" t="str">
        <x:f>IF(L472="","",EC472)</x:f>
        <x:v>PENDING — appropriate appraisal</x:v>
      </x:c>
      <x:c r="E472" s="174" t="str">
        <x:v>P2 — High</x:v>
      </x:c>
      <x:c r="F472" s="174" t="str">
        <x:v>Pending</x:v>
      </x:c>
      <x:c r="G472" s="174" t="str">
        <x:v>Title/abstract identify an explicit tactical/public-safety context and readiness domain; retain for full-text assessment.</x:v>
      </x:c>
      <x:c r="H472" s="174" t="str">
        <x:v>Obtain and review lawful full text; confirm human adjudication; then select a design-specific appraisal instrument.</x:v>
      </x:c>
      <x:c r="I472" s="174"/>
      <x:c r="J472" s="174" t="str">
        <x:v>A — Core</x:v>
      </x:c>
      <x:c r="K472" s="174" t="str">
        <x:v>IDENTIFIED</x:v>
      </x:c>
      <x:c r="L472" s="174" t="str">
        <x:v>Improving Trauma and Critical Care Proficiency and Readiness for Air Force Personnel in Critical Medical Specialties: A Pacific Air Forces Perspective.</x:v>
      </x:c>
      <x:c r="M472" s="174"/>
      <x:c r="N472" s="174" t="str">
        <x:v>Harrington, Lisa M; Chan, Edward W; Berdahl, Carl; Walsh, Matthew; Mann, Sean; Kushner, Jonah; Bharadwaj, Shreyas; Toukan, Mark; Goughnour, Thomas</x:v>
      </x:c>
      <x:c r="O472" s="176" t="n">
        <x:v>2024</x:v>
      </x:c>
      <x:c r="P472" s="174" t="str">
        <x:v>Rand health quarterly</x:v>
      </x:c>
      <x:c r="Q472" s="174" t="str">
        <x:v>Journal Article</x:v>
      </x:c>
      <x:c r="R472" s="174" t="str">
        <x:v>Unclear</x:v>
      </x:c>
      <x:c r="S472" s="174" t="str">
        <x:v>Unknown</x:v>
      </x:c>
      <x:c r="T472" s="174" t="str">
        <x:v>eng</x:v>
      </x:c>
      <x:c r="U472" s="174" t="str">
        <x:v>https://pubmed.ncbi.nlm.nih.gov/38855391/</x:v>
      </x:c>
      <x:c r="V472" s="174" t="str"/>
      <x:c r="W472" s="175" t="str">
        <x:f>IF(V472="","",LOWER(SUBSTITUTE(SUBSTITUTE(SUBSTITUTE(SUBSTITUTE(TRIM(V472),"https://doi.org/",""),"http://doi.org/",""),"https://dx.doi.org/",""),"doi:","")))</x:f>
      </x:c>
      <x:c r="X472" s="174" t="str">
        <x:v>38855391</x:v>
      </x:c>
      <x:c r="Y472" s="174" t="str">
        <x:v>PMC11147639</x:v>
      </x:c>
      <x:c r="Z472" s="174"/>
      <x:c r="AA472" s="174" t="str">
        <x:v>PubMed/MEDLINE</x:v>
      </x:c>
      <x:c r="AB472" s="174" t="str">
        <x:v>PUBMED-A-v1.0-2026-08-28</x:v>
      </x:c>
      <x:c r="AC472" s="174" t="str">
        <x:v>SP-PUBMED-A-20260828</x:v>
      </x:c>
      <x:c r="AD472" s="177" t="n">
        <x:v>46262</x:v>
      </x:c>
      <x:c r="AE472" s="177" t="n">
        <x:v>46272</x:v>
      </x:c>
      <x:c r="AF472" s="174" t="str">
        <x:v>H5MKGKH3</x:v>
      </x:c>
      <x:c r="AG472" s="174"/>
      <x:c r="AH472" s="174" t="str">
        <x:v>Tactical Athlete → Operational Readiness Brazil</x:v>
      </x:c>
      <x:c r="AI472" s="174" t="str">
        <x:v>evidence-family:A</x:v>
      </x:c>
      <x:c r="AJ472" s="174"/>
      <x:c r="AK472" s="175" t="str">
        <x:f>IF(AJ472="","",IF(OR(LOWER(AJ472)="brazil",LOWER(AJ472)="brasil"),"Yes","No"))</x:f>
      </x:c>
      <x:c r="AL472" s="174"/>
      <x:c r="AM472" s="174"/>
      <x:c r="AN472" s="174"/>
      <x:c r="AO472" s="178"/>
      <x:c r="AP472" s="174"/>
      <x:c r="AQ472" s="174"/>
      <x:c r="AR472" s="174"/>
      <x:c r="AS472" s="174"/>
      <x:c r="AT472" s="174"/>
      <x:c r="AU472" s="174"/>
      <x:c r="AV472" s="174"/>
      <x:c r="AW472" s="174"/>
      <x:c r="AX472" s="174"/>
      <x:c r="AY472" s="174"/>
      <x:c r="AZ472" s="174"/>
      <x:c r="BA472" s="174"/>
      <x:c r="BB472" s="174"/>
      <x:c r="BC472" s="174"/>
      <x:c r="BD472" s="174"/>
      <x:c r="BE472" s="174"/>
      <x:c r="BF472" s="174"/>
      <x:c r="BG472" s="174"/>
      <x:c r="BH472" s="174"/>
      <x:c r="BI472" s="174"/>
      <x:c r="BJ472" s="174"/>
      <x:c r="BK472" s="174"/>
      <x:c r="BL472" s="174"/>
      <x:c r="BM472" s="174"/>
      <x:c r="BN472" s="174"/>
      <x:c r="BO472" s="174"/>
      <x:c r="BP472" s="174"/>
      <x:c r="BQ472" s="174"/>
      <x:c r="BR472" s="174"/>
      <x:c r="BS472" s="174"/>
      <x:c r="BT472" s="174"/>
      <x:c r="BU472" s="174"/>
      <x:c r="BV472" s="174"/>
      <x:c r="BW472" s="174"/>
      <x:c r="BX472" s="174"/>
      <x:c r="BY472" s="174"/>
      <x:c r="BZ472" s="174"/>
      <x:c r="CA472" s="174"/>
      <x:c r="CB472" s="174"/>
      <x:c r="CC472" s="174"/>
      <x:c r="CD472" s="174"/>
      <x:c r="CE472" s="174"/>
      <x:c r="CF472" s="174"/>
      <x:c r="CG472" s="174"/>
      <x:c r="CH472" s="174"/>
      <x:c r="CI472" s="179"/>
      <x:c r="CJ472" s="174" t="str">
        <x:v>Yes</x:v>
      </x:c>
      <x:c r="CK472" s="174" t="str">
        <x:v>Yes</x:v>
      </x:c>
      <x:c r="CL472" s="174" t="str">
        <x:v>Yes</x:v>
      </x:c>
      <x:c r="CM472" s="174" t="str">
        <x:v>Clear</x:v>
      </x:c>
      <x:c r="CN472" s="174" t="str">
        <x:v>Verified — clear</x:v>
      </x:c>
      <x:c r="CO472" s="177" t="n">
        <x:v>46272</x:v>
      </x:c>
      <x:c r="CP472" s="174" t="str">
        <x:v>https://pubmed.ncbi.nlm.nih.gov/38855391/</x:v>
      </x:c>
      <x:c r="CQ472" s="174"/>
      <x:c r="CR472" s="174"/>
      <x:c r="CS472" s="174"/>
      <x:c r="CT472" s="174"/>
      <x:c r="CU472" s="176"/>
      <x:c r="CV472" s="176"/>
      <x:c r="CW472" s="176"/>
      <x:c r="CX472" s="176"/>
      <x:c r="CY472" s="176"/>
      <x:c r="CZ472" s="176"/>
      <x:c r="DA472" s="176"/>
      <x:c r="DB472" s="175" t="str">
        <x:f>IF(L472="","",IF(AND(COUNT(CU472:DA472)=7,OR(CU472=0,CU472=1,CU472=2),OR(CV472=0,CV472=1,CV472=2),OR(CW472=0,CW472=1,CW472=2),OR(CX472=0,CX472=1,CX472=2),OR(CY472=0,CY472=1,CY472=2),OR(CZ472=0,CZ472=1,CZ472=2),OR(DA472=0,DA472=1,DA472=2)),SUM(CU472:DA472),""))</x:f>
      </x:c>
      <x:c r="DC472" s="180" t="str">
        <x:f>IF(DB472="","",ROUND(DB472/14*10,1))</x:f>
      </x:c>
      <x:c r="DD472" s="174" t="str">
        <x:v>Pending</x:v>
      </x:c>
      <x:c r="DE472" s="175" t="str">
        <x:f>IF(L472="","",IF(DC472="","Pending",IF(DD472="Yes","CONDITIONAL — safety override",IF(DC472&gt;=8,"HIGH",IF(DC472&gt;=5,"CONDITIONAL","LOW")))))</x:f>
        <x:v>Pending</x:v>
      </x:c>
      <x:c r="DF472" s="174" t="str">
        <x:v>Pending screening and full-text appraisal; no transferability judgment made at identification.</x:v>
      </x:c>
      <x:c r="DG472" s="174"/>
      <x:c r="DH472" s="174"/>
      <x:c r="DI472" s="174"/>
      <x:c r="DJ472" s="174"/>
      <x:c r="DK472" s="174"/>
      <x:c r="DL472" s="174"/>
      <x:c r="DM472" s="174"/>
      <x:c r="DN472" s="174"/>
      <x:c r="DO472" s="174"/>
      <x:c r="DP472" s="174"/>
      <x:c r="DQ472" s="174"/>
      <x:c r="DR472" s="174"/>
      <x:c r="DS472" s="174"/>
      <x:c r="DT472" s="174"/>
      <x:c r="DU472" s="174"/>
      <x:c r="DV472" s="174"/>
      <x:c r="DW472" s="174"/>
      <x:c r="DX472" s="174"/>
      <x:c r="DY472" s="174"/>
      <x:c r="DZ472" s="174" t="str">
        <x:v>Title/abstract screening alone does not establish effectiveness, causality, methodological quality, transferability to Brazilian public safety or an institutional recommendation.</x:v>
      </x:c>
      <x:c r="EA472" s="174" t="str">
        <x:v>Pending</x:v>
      </x:c>
      <x:c r="EB472" s="175" t="str">
        <x:f>IF(L472="","",IF(EC472="READY","Yes","No / Pending"))</x:f>
        <x:v>No / Pending</x:v>
      </x:c>
      <x:c r="EC472" s="174" t="str">
        <x:f>IF(L472="","",IF(OR(ISNUMBER(SEARCH("Retracted Publication",Q472)),CM472="Retracted",CN472="Retracted",CM472="Expression of Concern",CN472="Expression of Concern",F472="Not used",CG472="Critical",CH472="High",CH472="Critical"),"BLOCKED — integrity or use restriction",IF(AND(CJ472="Yes",CK472="Yes",CL472="Yes"),IF(AND(CM472="Clear",CN472="Verified — clear"),IF(AND(AND(LEN(TRIM(CF472))&gt;0,LEFT(LOWER(TRIM(CF472)),7)&lt;&gt;"pending"),OR(CG472="High",CG472="Moderate"),OR(CH472="Low",CH472="Some concerns",CH472="Not applicable")),IF(AND(DD472="No",OR(DE472="HIGH",DE472="CONDITIONAL"),AND(LEN(TRIM(DF472))&gt;0,LEFT(LOWER(TRIM(DF472)),7)&lt;&gt;"pending")),IF(AND(AND(LEN(TRIM(DT472))&gt;0,LEFT(LOWER(TRIM(DT472)),7)&lt;&gt;"pending"),AND(LEN(TRIM(DU472))&gt;0,LEFT(LOWER(TRIM(DU472)),7)&lt;&gt;"pending"),OR(AND(LEN(TRIM(DV472))&gt;0,LEFT(LOWER(TRIM(DV472)),7)&lt;&gt;"pending"),AND(LEN(TRIM(DW472))&gt;0,LEFT(LOWER(TRIM(DW472)),7)&lt;&gt;"pending")),AND(LEN(TRIM(DX472))&gt;0,LEFT(LOWER(TRIM(DX472)),7)&lt;&gt;"pending")),IF(AND(F472="Claim-ready",OR(EA472="Strong",EA472="Moderate"),AND(LEN(TRIM(G472))&gt;0,LEFT(LOWER(TRIM(G472)),7)&lt;&gt;"pending"),G472&lt;&gt;"No substantive use decision is permitted from identification metadata alone.",AND(LEN(TRIM(DZ472))&gt;0,LEFT(LOWER(TRIM(DZ472)),7)&lt;&gt;"pending"),DZ472&lt;&gt;"Identification metadata alone does not permit any substantive scientific, causal, operational, or institutional claim.",AND(LEN(TRIM(EI472))&gt;0,LEFT(LOWER(TRIM(EI472)),7)&lt;&gt;"pending"),ISNUMBER(EH472),EH472&gt;0),"READY","PENDING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2" s="174" t="str">
        <x:v>Pending</x:v>
      </x:c>
      <x:c r="EE472" s="174"/>
      <x:c r="EF472" s="174" t="str">
        <x:v>Pending</x:v>
      </x:c>
      <x:c r="EG472" s="174" t="str">
        <x:v>Pending</x:v>
      </x:c>
      <x:c r="EH472" s="177"/>
      <x:c r="EI472" s="500"/>
      <x:c r="EJ472" s="174"/>
      <x:c r="EK472" s="174" t="str">
        <x:v>Pending</x:v>
      </x:c>
      <x:c r="EL472" s="177" t="n">
        <x:v>46272</x:v>
      </x:c>
      <x:c r="EM472" s="174" t="str">
        <x:v>Production PubMed record imported and reconciled to Zotero item H5MKGKH3;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2" s="181" t="n">
        <x:f>IF(L472="","",(IF(N472&lt;&gt;"",1,0)+IF(O472&lt;&gt;"",1,0)+IF(AJ472&lt;&gt;"",1,0)+IF(AU472&lt;&gt;"",1,0)+IF(BE472&lt;&gt;"",1,0)+IF(CF472&lt;&gt;"",1,0)+IF(CJ472="Yes",1,0)+IF(CL472="Yes",1,0)+IF(DE472&lt;&gt;"Pending",1,0)+IF(F472&lt;&gt;"",1,0)+IF(DZ472&lt;&gt;"",1,0)+IF(EI472&lt;&gt;"",1,0))/12)</x:f>
        <x:v>0.5</x:v>
      </x:c>
    </x:row>
    <x:row r="473">
      <x:c r="A473" s="175" t="str">
        <x:v>EV-0470</x:v>
      </x:c>
      <x:c r="B473" s="174" t="str">
        <x:v>Integrity check</x:v>
      </x:c>
      <x:c r="C473" s="175" t="str">
        <x:f>IF(L473="","",IF(LEFT(EC473,7)="BLOCKED","🔴 Do not use for conclusion",IF(EB473="Yes","🟢 Claim-ready","🟡 Caution / context")))</x:f>
        <x:v>🟡 Caution / context</x:v>
      </x:c>
      <x:c r="D473" s="174" t="str">
        <x:f>IF(L473="","",EC473)</x:f>
        <x:v>PENDING — appropriate appraisal</x:v>
      </x:c>
      <x:c r="E473" s="174" t="str">
        <x:v>P3 — Medium</x:v>
      </x:c>
      <x:c r="F473" s="174" t="str">
        <x:v>Pending</x:v>
      </x:c>
      <x:c r="G473" s="174" t="str">
        <x:v>Title/abstract identify an explicit tactical/public-safety context and readiness domain; retain for full-text assessment.</x:v>
      </x:c>
      <x:c r="H473" s="174" t="str">
        <x:v>Obtain and review lawful full text; confirm human adjudication; then select a design-specific appraisal instrument.</x:v>
      </x:c>
      <x:c r="I473" s="174"/>
      <x:c r="J473" s="174" t="str">
        <x:v>A — Core</x:v>
      </x:c>
      <x:c r="K473" s="174" t="str">
        <x:v>IDENTIFIED</x:v>
      </x:c>
      <x:c r="L473" s="174" t="str">
        <x:v>Current Clinical Concepts: A Framework for Concussion Management Strategies in Law Enforcement Officers.</x:v>
      </x:c>
      <x:c r="M473" s="174"/>
      <x:c r="N473" s="174" t="str">
        <x:v>Caccese, Jaclyn B; Smith, Carly R; Edwards, Nathan A; Kolba, Chris; Hagen, Joshua A; Paur, Scott; Walters, Joshua; Onate, James A</x:v>
      </x:c>
      <x:c r="O473" s="176" t="n">
        <x:v>2024</x:v>
      </x:c>
      <x:c r="P473" s="174" t="str">
        <x:v>Journal of athletic training</x:v>
      </x:c>
      <x:c r="Q473" s="174" t="str">
        <x:v>Journal Article</x:v>
      </x:c>
      <x:c r="R473" s="174" t="str">
        <x:v>Unclear</x:v>
      </x:c>
      <x:c r="S473" s="174" t="str">
        <x:v>Unknown</x:v>
      </x:c>
      <x:c r="T473" s="174" t="str">
        <x:v>eng</x:v>
      </x:c>
      <x:c r="U473" s="174" t="str">
        <x:v>https://pubmed.ncbi.nlm.nih.gov/38835321/</x:v>
      </x:c>
      <x:c r="V473" s="174" t="str">
        <x:v>10.4085/1062-6050-0416.23</x:v>
      </x:c>
      <x:c r="W473" s="175" t="str">
        <x:f>IF(V473="","",LOWER(SUBSTITUTE(SUBSTITUTE(SUBSTITUTE(SUBSTITUTE(TRIM(V473),"https://doi.org/",""),"http://doi.org/",""),"https://dx.doi.org/",""),"doi:","")))</x:f>
        <x:v>10.4085/1062-6050-0416.23</x:v>
      </x:c>
      <x:c r="X473" s="174" t="str">
        <x:v>38835321</x:v>
      </x:c>
      <x:c r="Y473" s="174" t="str">
        <x:v>PMC11611366</x:v>
      </x:c>
      <x:c r="Z473" s="174"/>
      <x:c r="AA473" s="174" t="str">
        <x:v>PubMed/MEDLINE</x:v>
      </x:c>
      <x:c r="AB473" s="174" t="str">
        <x:v>PUBMED-A-v1.0-2026-08-28</x:v>
      </x:c>
      <x:c r="AC473" s="174" t="str">
        <x:v>SP-PUBMED-A-20260828</x:v>
      </x:c>
      <x:c r="AD473" s="177" t="n">
        <x:v>46262</x:v>
      </x:c>
      <x:c r="AE473" s="177" t="n">
        <x:v>46272</x:v>
      </x:c>
      <x:c r="AF473" s="174" t="str">
        <x:v>TP9BL9S2</x:v>
      </x:c>
      <x:c r="AG473" s="174"/>
      <x:c r="AH473" s="174" t="str">
        <x:v>Tactical Athlete → Operational Readiness Brazil</x:v>
      </x:c>
      <x:c r="AI473" s="174" t="str">
        <x:v>evidence-family:A</x:v>
      </x:c>
      <x:c r="AJ473" s="174"/>
      <x:c r="AK473" s="175" t="str">
        <x:f>IF(AJ473="","",IF(OR(LOWER(AJ473)="brazil",LOWER(AJ473)="brasil"),"Yes","No"))</x:f>
      </x:c>
      <x:c r="AL473" s="174"/>
      <x:c r="AM473" s="174"/>
      <x:c r="AN473" s="174"/>
      <x:c r="AO473" s="178"/>
      <x:c r="AP473" s="174"/>
      <x:c r="AQ473" s="174"/>
      <x:c r="AR473" s="174"/>
      <x:c r="AS473" s="174"/>
      <x:c r="AT473" s="174"/>
      <x:c r="AU473" s="174"/>
      <x:c r="AV473" s="174"/>
      <x:c r="AW473" s="174"/>
      <x:c r="AX473" s="174"/>
      <x:c r="AY473" s="174"/>
      <x:c r="AZ473" s="174"/>
      <x:c r="BA473" s="174"/>
      <x:c r="BB473" s="174"/>
      <x:c r="BC473" s="174"/>
      <x:c r="BD473" s="174"/>
      <x:c r="BE473" s="174"/>
      <x:c r="BF473" s="174"/>
      <x:c r="BG473" s="174"/>
      <x:c r="BH473" s="174"/>
      <x:c r="BI473" s="174"/>
      <x:c r="BJ473" s="174"/>
      <x:c r="BK473" s="174"/>
      <x:c r="BL473" s="174"/>
      <x:c r="BM473" s="174"/>
      <x:c r="BN473" s="174"/>
      <x:c r="BO473" s="174"/>
      <x:c r="BP473" s="174"/>
      <x:c r="BQ473" s="174"/>
      <x:c r="BR473" s="174"/>
      <x:c r="BS473" s="174"/>
      <x:c r="BT473" s="174"/>
      <x:c r="BU473" s="174"/>
      <x:c r="BV473" s="174"/>
      <x:c r="BW473" s="174"/>
      <x:c r="BX473" s="174"/>
      <x:c r="BY473" s="174"/>
      <x:c r="BZ473" s="174"/>
      <x:c r="CA473" s="174"/>
      <x:c r="CB473" s="174"/>
      <x:c r="CC473" s="174"/>
      <x:c r="CD473" s="174"/>
      <x:c r="CE473" s="174"/>
      <x:c r="CF473" s="174"/>
      <x:c r="CG473" s="174"/>
      <x:c r="CH473" s="174"/>
      <x:c r="CI473" s="179"/>
      <x:c r="CJ473" s="174" t="str">
        <x:v>Yes</x:v>
      </x:c>
      <x:c r="CK473" s="174" t="str">
        <x:v>Yes</x:v>
      </x:c>
      <x:c r="CL473" s="174" t="str">
        <x:v>Yes</x:v>
      </x:c>
      <x:c r="CM473" s="174" t="str">
        <x:v>Clear</x:v>
      </x:c>
      <x:c r="CN473" s="174" t="str">
        <x:v>Verified — clear</x:v>
      </x:c>
      <x:c r="CO473" s="177" t="n">
        <x:v>46272</x:v>
      </x:c>
      <x:c r="CP473" s="174" t="str">
        <x:v>https://pubmed.ncbi.nlm.nih.gov/38835321/</x:v>
      </x:c>
      <x:c r="CQ473" s="174"/>
      <x:c r="CR473" s="174"/>
      <x:c r="CS473" s="174"/>
      <x:c r="CT473" s="174"/>
      <x:c r="CU473" s="176"/>
      <x:c r="CV473" s="176"/>
      <x:c r="CW473" s="176"/>
      <x:c r="CX473" s="176"/>
      <x:c r="CY473" s="176"/>
      <x:c r="CZ473" s="176"/>
      <x:c r="DA473" s="176"/>
      <x:c r="DB473" s="175" t="str">
        <x:f>IF(L473="","",IF(AND(COUNT(CU473:DA473)=7,OR(CU473=0,CU473=1,CU473=2),OR(CV473=0,CV473=1,CV473=2),OR(CW473=0,CW473=1,CW473=2),OR(CX473=0,CX473=1,CX473=2),OR(CY473=0,CY473=1,CY473=2),OR(CZ473=0,CZ473=1,CZ473=2),OR(DA473=0,DA473=1,DA473=2)),SUM(CU473:DA473),""))</x:f>
      </x:c>
      <x:c r="DC473" s="180" t="str">
        <x:f>IF(DB473="","",ROUND(DB473/14*10,1))</x:f>
      </x:c>
      <x:c r="DD473" s="174" t="str">
        <x:v>Pending</x:v>
      </x:c>
      <x:c r="DE473" s="175" t="str">
        <x:f>IF(L473="","",IF(DC473="","Pending",IF(DD473="Yes","CONDITIONAL — safety override",IF(DC473&gt;=8,"HIGH",IF(DC473&gt;=5,"CONDITIONAL","LOW")))))</x:f>
        <x:v>Pending</x:v>
      </x:c>
      <x:c r="DF473" s="174" t="str">
        <x:v>Pending screening and full-text appraisal; no transferability judgment made at identification.</x:v>
      </x:c>
      <x:c r="DG473" s="174"/>
      <x:c r="DH473" s="174"/>
      <x:c r="DI473" s="174"/>
      <x:c r="DJ473" s="174"/>
      <x:c r="DK473" s="174"/>
      <x:c r="DL473" s="174"/>
      <x:c r="DM473" s="174"/>
      <x:c r="DN473" s="174"/>
      <x:c r="DO473" s="174"/>
      <x:c r="DP473" s="174"/>
      <x:c r="DQ473" s="174"/>
      <x:c r="DR473" s="174"/>
      <x:c r="DS473" s="174"/>
      <x:c r="DT473" s="174"/>
      <x:c r="DU473" s="174"/>
      <x:c r="DV473" s="174"/>
      <x:c r="DW473" s="174"/>
      <x:c r="DX473" s="174"/>
      <x:c r="DY473" s="174"/>
      <x:c r="DZ473" s="174" t="str">
        <x:v>Title/abstract screening alone does not establish effectiveness, causality, methodological quality, transferability to Brazilian public safety or an institutional recommendation.</x:v>
      </x:c>
      <x:c r="EA473" s="174" t="str">
        <x:v>Pending</x:v>
      </x:c>
      <x:c r="EB473" s="175" t="str">
        <x:f>IF(L473="","",IF(EC473="READY","Yes","No / Pending"))</x:f>
        <x:v>No / Pending</x:v>
      </x:c>
      <x:c r="EC473" s="174" t="str">
        <x:f>IF(L473="","",IF(OR(ISNUMBER(SEARCH("Retracted Publication",Q473)),CM473="Retracted",CN473="Retracted",CM473="Expression of Concern",CN473="Expression of Concern",F473="Not used",CG473="Critical",CH473="High",CH473="Critical"),"BLOCKED — integrity or use restriction",IF(AND(CJ473="Yes",CK473="Yes",CL473="Yes"),IF(AND(CM473="Clear",CN473="Verified — clear"),IF(AND(AND(LEN(TRIM(CF473))&gt;0,LEFT(LOWER(TRIM(CF473)),7)&lt;&gt;"pending"),OR(CG473="High",CG473="Moderate"),OR(CH473="Low",CH473="Some concerns",CH473="Not applicable")),IF(AND(DD473="No",OR(DE473="HIGH",DE473="CONDITIONAL"),AND(LEN(TRIM(DF473))&gt;0,LEFT(LOWER(TRIM(DF473)),7)&lt;&gt;"pending")),IF(AND(AND(LEN(TRIM(DT473))&gt;0,LEFT(LOWER(TRIM(DT473)),7)&lt;&gt;"pending"),AND(LEN(TRIM(DU473))&gt;0,LEFT(LOWER(TRIM(DU473)),7)&lt;&gt;"pending"),OR(AND(LEN(TRIM(DV473))&gt;0,LEFT(LOWER(TRIM(DV473)),7)&lt;&gt;"pending"),AND(LEN(TRIM(DW473))&gt;0,LEFT(LOWER(TRIM(DW473)),7)&lt;&gt;"pending")),AND(LEN(TRIM(DX473))&gt;0,LEFT(LOWER(TRIM(DX473)),7)&lt;&gt;"pending")),IF(AND(F473="Claim-ready",OR(EA473="Strong",EA473="Moderate"),AND(LEN(TRIM(G473))&gt;0,LEFT(LOWER(TRIM(G473)),7)&lt;&gt;"pending"),G473&lt;&gt;"No substantive use decision is permitted from identification metadata alone.",AND(LEN(TRIM(DZ473))&gt;0,LEFT(LOWER(TRIM(DZ473)),7)&lt;&gt;"pending"),DZ473&lt;&gt;"Identification metadata alone does not permit any substantive scientific, causal, operational, or institutional claim.",AND(LEN(TRIM(EI473))&gt;0,LEFT(LOWER(TRIM(EI473)),7)&lt;&gt;"pending"),ISNUMBER(EH473),EH473&gt;0),"READY","PENDING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3" s="174" t="str">
        <x:v>Pending</x:v>
      </x:c>
      <x:c r="EE473" s="174"/>
      <x:c r="EF473" s="174" t="str">
        <x:v>Pending</x:v>
      </x:c>
      <x:c r="EG473" s="174" t="str">
        <x:v>Pending</x:v>
      </x:c>
      <x:c r="EH473" s="177"/>
      <x:c r="EI473" s="500"/>
      <x:c r="EJ473" s="174"/>
      <x:c r="EK473" s="174" t="str">
        <x:v>Pending</x:v>
      </x:c>
      <x:c r="EL473" s="177" t="n">
        <x:v>46272</x:v>
      </x:c>
      <x:c r="EM473" s="174" t="str">
        <x:v>Production PubMed record imported and reconciled to Zotero item TP9BL9S2;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3" s="181" t="n">
        <x:f>IF(L473="","",(IF(N473&lt;&gt;"",1,0)+IF(O473&lt;&gt;"",1,0)+IF(AJ473&lt;&gt;"",1,0)+IF(AU473&lt;&gt;"",1,0)+IF(BE473&lt;&gt;"",1,0)+IF(CF473&lt;&gt;"",1,0)+IF(CJ473="Yes",1,0)+IF(CL473="Yes",1,0)+IF(DE473&lt;&gt;"Pending",1,0)+IF(F473&lt;&gt;"",1,0)+IF(DZ473&lt;&gt;"",1,0)+IF(EI473&lt;&gt;"",1,0))/12)</x:f>
        <x:v>0.5</x:v>
      </x:c>
    </x:row>
    <x:row r="474">
      <x:c r="A474" s="175" t="str">
        <x:v>EV-0471</x:v>
      </x:c>
      <x:c r="B474" s="174" t="str">
        <x:v>Integrity check</x:v>
      </x:c>
      <x:c r="C474" s="175" t="str">
        <x:f>IF(L474="","",IF(LEFT(EC474,7)="BLOCKED","🔴 Do not use for conclusion",IF(EB474="Yes","🟢 Claim-ready","🟡 Caution / context")))</x:f>
        <x:v>🟡 Caution / context</x:v>
      </x:c>
      <x:c r="D474" s="174" t="str">
        <x:f>IF(L474="","",EC474)</x:f>
        <x:v>PENDING — appropriate appraisal</x:v>
      </x:c>
      <x:c r="E474" s="174" t="str">
        <x:v>P3 — Medium</x:v>
      </x:c>
      <x:c r="F474" s="174" t="str">
        <x:v>Pending</x:v>
      </x:c>
      <x:c r="G474" s="174" t="str">
        <x:v>A potentially relevant concept is present, but direct applicability is ambiguous at title/abstract level.</x:v>
      </x:c>
      <x:c r="H474" s="174" t="str">
        <x:v>Human title/abstract adjudication; retrieve full text if relevance remains plausible.</x:v>
      </x:c>
      <x:c r="I474" s="174"/>
      <x:c r="J474" s="174" t="str">
        <x:v>A — Core</x:v>
      </x:c>
      <x:c r="K474" s="174" t="str">
        <x:v>IDENTIFIED</x:v>
      </x:c>
      <x:c r="L474" s="174" t="str">
        <x:v>Viability of Structured Gait Retraining for Improving Clinical Outcomes Following Running-related Injury in Active Duty Service Members.</x:v>
      </x:c>
      <x:c r="M474" s="174"/>
      <x:c r="N474" s="174" t="str">
        <x:v>Leugers, Kelly; Mathews, Sara; Anderson, Rhoda; Reilly, Nicholas; Haltiwanger, Henry; Gonnella, Maria; Goss, Don</x:v>
      </x:c>
      <x:c r="O474" s="176" t="n">
        <x:v>2024</x:v>
      </x:c>
      <x:c r="P474" s="174" t="str">
        <x:v>Military medicine</x:v>
      </x:c>
      <x:c r="Q474" s="174" t="str">
        <x:v>Journal Article</x:v>
      </x:c>
      <x:c r="R474" s="174" t="str">
        <x:v>Unclear</x:v>
      </x:c>
      <x:c r="S474" s="174" t="str">
        <x:v>Unknown</x:v>
      </x:c>
      <x:c r="T474" s="174" t="str">
        <x:v>eng</x:v>
      </x:c>
      <x:c r="U474" s="174" t="str">
        <x:v>https://pubmed.ncbi.nlm.nih.gov/38771705/</x:v>
      </x:c>
      <x:c r="V474" s="174" t="str">
        <x:v>10.1093/milmed/usae218</x:v>
      </x:c>
      <x:c r="W474" s="175" t="str">
        <x:f>IF(V474="","",LOWER(SUBSTITUTE(SUBSTITUTE(SUBSTITUTE(SUBSTITUTE(TRIM(V474),"https://doi.org/",""),"http://doi.org/",""),"https://dx.doi.org/",""),"doi:","")))</x:f>
        <x:v>10.1093/milmed/usae218</x:v>
      </x:c>
      <x:c r="X474" s="174" t="str">
        <x:v>38771705</x:v>
      </x:c>
      <x:c r="Y474" s="174" t="str"/>
      <x:c r="Z474" s="174"/>
      <x:c r="AA474" s="174" t="str">
        <x:v>PubMed/MEDLINE</x:v>
      </x:c>
      <x:c r="AB474" s="174" t="str">
        <x:v>PUBMED-A-v1.0-2026-08-28</x:v>
      </x:c>
      <x:c r="AC474" s="174" t="str">
        <x:v>SP-PUBMED-A-20260828</x:v>
      </x:c>
      <x:c r="AD474" s="177" t="n">
        <x:v>46262</x:v>
      </x:c>
      <x:c r="AE474" s="177" t="n">
        <x:v>46272</x:v>
      </x:c>
      <x:c r="AF474" s="174" t="str">
        <x:v>4F4SRT5R</x:v>
      </x:c>
      <x:c r="AG474" s="174"/>
      <x:c r="AH474" s="174" t="str">
        <x:v>Tactical Athlete → Operational Readiness Brazil</x:v>
      </x:c>
      <x:c r="AI474" s="174" t="str">
        <x:v>evidence-family:A</x:v>
      </x:c>
      <x:c r="AJ474" s="174"/>
      <x:c r="AK474" s="175" t="str">
        <x:f>IF(AJ474="","",IF(OR(LOWER(AJ474)="brazil",LOWER(AJ474)="brasil"),"Yes","No"))</x:f>
      </x:c>
      <x:c r="AL474" s="174"/>
      <x:c r="AM474" s="174"/>
      <x:c r="AN474" s="174"/>
      <x:c r="AO474" s="178"/>
      <x:c r="AP474" s="174"/>
      <x:c r="AQ474" s="174"/>
      <x:c r="AR474" s="174"/>
      <x:c r="AS474" s="174"/>
      <x:c r="AT474" s="174"/>
      <x:c r="AU474" s="174"/>
      <x:c r="AV474" s="174"/>
      <x:c r="AW474" s="174"/>
      <x:c r="AX474" s="174"/>
      <x:c r="AY474" s="174"/>
      <x:c r="AZ474" s="174"/>
      <x:c r="BA474" s="174"/>
      <x:c r="BB474" s="174"/>
      <x:c r="BC474" s="174"/>
      <x:c r="BD474" s="174"/>
      <x:c r="BE474" s="174"/>
      <x:c r="BF474" s="174"/>
      <x:c r="BG474" s="174"/>
      <x:c r="BH474" s="174"/>
      <x:c r="BI474" s="174"/>
      <x:c r="BJ474" s="174"/>
      <x:c r="BK474" s="174"/>
      <x:c r="BL474" s="174"/>
      <x:c r="BM474" s="174"/>
      <x:c r="BN474" s="174"/>
      <x:c r="BO474" s="174"/>
      <x:c r="BP474" s="174"/>
      <x:c r="BQ474" s="174"/>
      <x:c r="BR474" s="174"/>
      <x:c r="BS474" s="174"/>
      <x:c r="BT474" s="174"/>
      <x:c r="BU474" s="174"/>
      <x:c r="BV474" s="174"/>
      <x:c r="BW474" s="174"/>
      <x:c r="BX474" s="174"/>
      <x:c r="BY474" s="174"/>
      <x:c r="BZ474" s="174"/>
      <x:c r="CA474" s="174"/>
      <x:c r="CB474" s="174"/>
      <x:c r="CC474" s="174"/>
      <x:c r="CD474" s="174"/>
      <x:c r="CE474" s="174"/>
      <x:c r="CF474" s="174"/>
      <x:c r="CG474" s="174"/>
      <x:c r="CH474" s="174"/>
      <x:c r="CI474" s="179"/>
      <x:c r="CJ474" s="174" t="str">
        <x:v>Yes</x:v>
      </x:c>
      <x:c r="CK474" s="174" t="str">
        <x:v>Yes</x:v>
      </x:c>
      <x:c r="CL474" s="174" t="str">
        <x:v>Yes</x:v>
      </x:c>
      <x:c r="CM474" s="174" t="str">
        <x:v>Clear</x:v>
      </x:c>
      <x:c r="CN474" s="174" t="str">
        <x:v>Verified — clear</x:v>
      </x:c>
      <x:c r="CO474" s="177" t="n">
        <x:v>46272</x:v>
      </x:c>
      <x:c r="CP474" s="174" t="str">
        <x:v>https://pubmed.ncbi.nlm.nih.gov/38771705/</x:v>
      </x:c>
      <x:c r="CQ474" s="174"/>
      <x:c r="CR474" s="174"/>
      <x:c r="CS474" s="174"/>
      <x:c r="CT474" s="174"/>
      <x:c r="CU474" s="176"/>
      <x:c r="CV474" s="176"/>
      <x:c r="CW474" s="176"/>
      <x:c r="CX474" s="176"/>
      <x:c r="CY474" s="176"/>
      <x:c r="CZ474" s="176"/>
      <x:c r="DA474" s="176"/>
      <x:c r="DB474" s="175" t="str">
        <x:f>IF(L474="","",IF(AND(COUNT(CU474:DA474)=7,OR(CU474=0,CU474=1,CU474=2),OR(CV474=0,CV474=1,CV474=2),OR(CW474=0,CW474=1,CW474=2),OR(CX474=0,CX474=1,CX474=2),OR(CY474=0,CY474=1,CY474=2),OR(CZ474=0,CZ474=1,CZ474=2),OR(DA474=0,DA474=1,DA474=2)),SUM(CU474:DA474),""))</x:f>
      </x:c>
      <x:c r="DC474" s="180" t="str">
        <x:f>IF(DB474="","",ROUND(DB474/14*10,1))</x:f>
      </x:c>
      <x:c r="DD474" s="174" t="str">
        <x:v>Pending</x:v>
      </x:c>
      <x:c r="DE474" s="175" t="str">
        <x:f>IF(L474="","",IF(DC474="","Pending",IF(DD474="Yes","CONDITIONAL — safety override",IF(DC474&gt;=8,"HIGH",IF(DC474&gt;=5,"CONDITIONAL","LOW")))))</x:f>
        <x:v>Pending</x:v>
      </x:c>
      <x:c r="DF474" s="174" t="str">
        <x:v>Pending screening and full-text appraisal; no transferability judgment made at identification.</x:v>
      </x:c>
      <x:c r="DG474" s="174"/>
      <x:c r="DH474" s="174"/>
      <x:c r="DI474" s="174"/>
      <x:c r="DJ474" s="174"/>
      <x:c r="DK474" s="174"/>
      <x:c r="DL474" s="174"/>
      <x:c r="DM474" s="174"/>
      <x:c r="DN474" s="174"/>
      <x:c r="DO474" s="174"/>
      <x:c r="DP474" s="174"/>
      <x:c r="DQ474" s="174"/>
      <x:c r="DR474" s="174"/>
      <x:c r="DS474" s="174"/>
      <x:c r="DT474" s="174"/>
      <x:c r="DU474" s="174"/>
      <x:c r="DV474" s="174"/>
      <x:c r="DW474" s="174"/>
      <x:c r="DX474" s="174"/>
      <x:c r="DY474" s="174"/>
      <x:c r="DZ474" s="174" t="str">
        <x:v>Title/abstract information is insufficient for a substantive scientific, causal, transferability or institutional claim.</x:v>
      </x:c>
      <x:c r="EA474" s="174" t="str">
        <x:v>Pending</x:v>
      </x:c>
      <x:c r="EB474" s="175" t="str">
        <x:f>IF(L474="","",IF(EC474="READY","Yes","No / Pending"))</x:f>
        <x:v>No / Pending</x:v>
      </x:c>
      <x:c r="EC474" s="174" t="str">
        <x:f>IF(L474="","",IF(OR(ISNUMBER(SEARCH("Retracted Publication",Q474)),CM474="Retracted",CN474="Retracted",CM474="Expression of Concern",CN474="Expression of Concern",F474="Not used",CG474="Critical",CH474="High",CH474="Critical"),"BLOCKED — integrity or use restriction",IF(AND(CJ474="Yes",CK474="Yes",CL474="Yes"),IF(AND(CM474="Clear",CN474="Verified — clear"),IF(AND(AND(LEN(TRIM(CF474))&gt;0,LEFT(LOWER(TRIM(CF474)),7)&lt;&gt;"pending"),OR(CG474="High",CG474="Moderate"),OR(CH474="Low",CH474="Some concerns",CH474="Not applicable")),IF(AND(DD474="No",OR(DE474="HIGH",DE474="CONDITIONAL"),AND(LEN(TRIM(DF474))&gt;0,LEFT(LOWER(TRIM(DF474)),7)&lt;&gt;"pending")),IF(AND(AND(LEN(TRIM(DT474))&gt;0,LEFT(LOWER(TRIM(DT474)),7)&lt;&gt;"pending"),AND(LEN(TRIM(DU474))&gt;0,LEFT(LOWER(TRIM(DU474)),7)&lt;&gt;"pending"),OR(AND(LEN(TRIM(DV474))&gt;0,LEFT(LOWER(TRIM(DV474)),7)&lt;&gt;"pending"),AND(LEN(TRIM(DW474))&gt;0,LEFT(LOWER(TRIM(DW474)),7)&lt;&gt;"pending")),AND(LEN(TRIM(DX474))&gt;0,LEFT(LOWER(TRIM(DX474)),7)&lt;&gt;"pending")),IF(AND(F474="Claim-ready",OR(EA474="Strong",EA474="Moderate"),AND(LEN(TRIM(G474))&gt;0,LEFT(LOWER(TRIM(G474)),7)&lt;&gt;"pending"),G474&lt;&gt;"No substantive use decision is permitted from identification metadata alone.",AND(LEN(TRIM(DZ474))&gt;0,LEFT(LOWER(TRIM(DZ474)),7)&lt;&gt;"pending"),DZ474&lt;&gt;"Identification metadata alone does not permit any substantive scientific, causal, operational, or institutional claim.",AND(LEN(TRIM(EI474))&gt;0,LEFT(LOWER(TRIM(EI474)),7)&lt;&gt;"pending"),ISNUMBER(EH474),EH474&gt;0),"READY","PENDING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4" s="174" t="str">
        <x:v>Pending</x:v>
      </x:c>
      <x:c r="EE474" s="174"/>
      <x:c r="EF474" s="174" t="str">
        <x:v>Pending</x:v>
      </x:c>
      <x:c r="EG474" s="174" t="str">
        <x:v>Pending</x:v>
      </x:c>
      <x:c r="EH474" s="177"/>
      <x:c r="EI474" s="500"/>
      <x:c r="EJ474" s="174"/>
      <x:c r="EK474" s="174" t="str">
        <x:v>Pending</x:v>
      </x:c>
      <x:c r="EL474" s="177" t="n">
        <x:v>46272</x:v>
      </x:c>
      <x:c r="EM474" s="174" t="str">
        <x:v>Production PubMed record imported and reconciled to Zotero item 4F4SRT5R;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74" s="181" t="n">
        <x:f>IF(L474="","",(IF(N474&lt;&gt;"",1,0)+IF(O474&lt;&gt;"",1,0)+IF(AJ474&lt;&gt;"",1,0)+IF(AU474&lt;&gt;"",1,0)+IF(BE474&lt;&gt;"",1,0)+IF(CF474&lt;&gt;"",1,0)+IF(CJ474="Yes",1,0)+IF(CL474="Yes",1,0)+IF(DE474&lt;&gt;"Pending",1,0)+IF(F474&lt;&gt;"",1,0)+IF(DZ474&lt;&gt;"",1,0)+IF(EI474&lt;&gt;"",1,0))/12)</x:f>
        <x:v>0.5</x:v>
      </x:c>
    </x:row>
    <x:row r="475">
      <x:c r="A475" s="175" t="str">
        <x:v>EV-0472</x:v>
      </x:c>
      <x:c r="B475" s="174" t="str">
        <x:v>Integrity check</x:v>
      </x:c>
      <x:c r="C475" s="175" t="str">
        <x:f>IF(L475="","",IF(LEFT(EC475,7)="BLOCKED","🔴 Do not use for conclusion",IF(EB475="Yes","🟢 Claim-ready","🟡 Caution / context")))</x:f>
        <x:v>🟡 Caution / context</x:v>
      </x:c>
      <x:c r="D475" s="174" t="str">
        <x:f>IF(L475="","",EC475)</x:f>
        <x:v>PENDING — appropriate appraisal</x:v>
      </x:c>
      <x:c r="E475" s="174" t="str">
        <x:v>P3 — Medium</x:v>
      </x:c>
      <x:c r="F475" s="174" t="str">
        <x:v>Pending</x:v>
      </x:c>
      <x:c r="G475" s="174" t="str">
        <x:v>Title/abstract identify an explicit operational APHT/medical-readiness topic; retain for full-text assessment.</x:v>
      </x:c>
      <x:c r="H475" s="174" t="str">
        <x:v>Obtain and review lawful full text; confirm human adjudication; then select a design-specific appraisal instrument.</x:v>
      </x:c>
      <x:c r="I475" s="174"/>
      <x:c r="J475" s="174" t="str">
        <x:v>B — APHT / Medical Readiness</x:v>
      </x:c>
      <x:c r="K475" s="174" t="str">
        <x:v>IDENTIFIED</x:v>
      </x:c>
      <x:c r="L475" s="174" t="str">
        <x:v>Single particle cryo-electron microscopy with an enhanced 200 kV cryo-TEM configuration achieves near-atomic resolution.</x:v>
      </x:c>
      <x:c r="M475" s="174"/>
      <x:c r="N475" s="174" t="str">
        <x:v>Jia, Lijia; Ruben, Eliza A; Suarez, Humberto J; Olsen, Shaun K; Wasmuth, Elizabeth V</x:v>
      </x:c>
      <x:c r="O475" s="176" t="n">
        <x:v>2024</x:v>
      </x:c>
      <x:c r="P475" s="174" t="str">
        <x:v>bioRxiv : the preprint server for biology</x:v>
      </x:c>
      <x:c r="Q475" s="174" t="str">
        <x:v>Journal Article; Preprint</x:v>
      </x:c>
      <x:c r="R475" s="174" t="str">
        <x:v>Unclear</x:v>
      </x:c>
      <x:c r="S475" s="174" t="str">
        <x:v>Unknown</x:v>
      </x:c>
      <x:c r="T475" s="174" t="str">
        <x:v>eng</x:v>
      </x:c>
      <x:c r="U475" s="174" t="str">
        <x:v>https://pubmed.ncbi.nlm.nih.gov/38766263/</x:v>
      </x:c>
      <x:c r="V475" s="174" t="str">
        <x:v>10.1101/2024.05.07.593029</x:v>
      </x:c>
      <x:c r="W475" s="175" t="str">
        <x:f>IF(V475="","",LOWER(SUBSTITUTE(SUBSTITUTE(SUBSTITUTE(SUBSTITUTE(TRIM(V475),"https://doi.org/",""),"http://doi.org/",""),"https://dx.doi.org/",""),"doi:","")))</x:f>
        <x:v>10.1101/2024.05.07.593029</x:v>
      </x:c>
      <x:c r="X475" s="174" t="str">
        <x:v>38766263</x:v>
      </x:c>
      <x:c r="Y475" s="174" t="str">
        <x:v>PMC11100677</x:v>
      </x:c>
      <x:c r="Z475" s="174"/>
      <x:c r="AA475" s="174" t="str">
        <x:v>PubMed/MEDLINE</x:v>
      </x:c>
      <x:c r="AB475" s="174" t="str">
        <x:v>PUBMED-B-v1.0-2026-08-28</x:v>
      </x:c>
      <x:c r="AC475" s="174" t="str">
        <x:v>SP-PUBMED-B-20260828</x:v>
      </x:c>
      <x:c r="AD475" s="177" t="n">
        <x:v>46262</x:v>
      </x:c>
      <x:c r="AE475" s="177" t="n">
        <x:v>46272</x:v>
      </x:c>
      <x:c r="AF475" s="174" t="str">
        <x:v>INF6CH48</x:v>
      </x:c>
      <x:c r="AG475" s="174"/>
      <x:c r="AH475" s="174" t="str">
        <x:v>Tactical Athlete → Operational Readiness Brazil</x:v>
      </x:c>
      <x:c r="AI475" s="174" t="str">
        <x:v>evidence-family:B</x:v>
      </x:c>
      <x:c r="AJ475" s="174"/>
      <x:c r="AK475" s="175" t="str">
        <x:f>IF(AJ475="","",IF(OR(LOWER(AJ475)="brazil",LOWER(AJ475)="brasil"),"Yes","No"))</x:f>
      </x:c>
      <x:c r="AL475" s="174"/>
      <x:c r="AM475" s="174"/>
      <x:c r="AN475" s="174"/>
      <x:c r="AO475" s="178"/>
      <x:c r="AP475" s="174"/>
      <x:c r="AQ475" s="174"/>
      <x:c r="AR475" s="174"/>
      <x:c r="AS475" s="174"/>
      <x:c r="AT475" s="174"/>
      <x:c r="AU475" s="174"/>
      <x:c r="AV475" s="174"/>
      <x:c r="AW475" s="174"/>
      <x:c r="AX475" s="174"/>
      <x:c r="AY475" s="174"/>
      <x:c r="AZ475" s="174"/>
      <x:c r="BA475" s="174"/>
      <x:c r="BB475" s="174"/>
      <x:c r="BC475" s="174"/>
      <x:c r="BD475" s="174"/>
      <x:c r="BE475" s="174"/>
      <x:c r="BF475" s="174"/>
      <x:c r="BG475" s="174"/>
      <x:c r="BH475" s="174"/>
      <x:c r="BI475" s="174"/>
      <x:c r="BJ475" s="174"/>
      <x:c r="BK475" s="174"/>
      <x:c r="BL475" s="174"/>
      <x:c r="BM475" s="174"/>
      <x:c r="BN475" s="174"/>
      <x:c r="BO475" s="174"/>
      <x:c r="BP475" s="174"/>
      <x:c r="BQ475" s="174"/>
      <x:c r="BR475" s="174"/>
      <x:c r="BS475" s="174"/>
      <x:c r="BT475" s="174"/>
      <x:c r="BU475" s="174"/>
      <x:c r="BV475" s="174"/>
      <x:c r="BW475" s="174"/>
      <x:c r="BX475" s="174"/>
      <x:c r="BY475" s="174"/>
      <x:c r="BZ475" s="174"/>
      <x:c r="CA475" s="174"/>
      <x:c r="CB475" s="174"/>
      <x:c r="CC475" s="174"/>
      <x:c r="CD475" s="174"/>
      <x:c r="CE475" s="174"/>
      <x:c r="CF475" s="174"/>
      <x:c r="CG475" s="174"/>
      <x:c r="CH475" s="174"/>
      <x:c r="CI475" s="179"/>
      <x:c r="CJ475" s="174" t="str">
        <x:v>Yes</x:v>
      </x:c>
      <x:c r="CK475" s="174" t="str">
        <x:v>Yes</x:v>
      </x:c>
      <x:c r="CL475" s="174" t="str">
        <x:v>Yes</x:v>
      </x:c>
      <x:c r="CM475" s="174" t="str">
        <x:v>Clear</x:v>
      </x:c>
      <x:c r="CN475" s="174" t="str">
        <x:v>Verified — clear</x:v>
      </x:c>
      <x:c r="CO475" s="177" t="n">
        <x:v>46272</x:v>
      </x:c>
      <x:c r="CP475" s="174" t="str">
        <x:v>https://pubmed.ncbi.nlm.nih.gov/38766263/</x:v>
      </x:c>
      <x:c r="CQ475" s="174"/>
      <x:c r="CR475" s="174"/>
      <x:c r="CS475" s="174"/>
      <x:c r="CT475" s="174"/>
      <x:c r="CU475" s="176"/>
      <x:c r="CV475" s="176"/>
      <x:c r="CW475" s="176"/>
      <x:c r="CX475" s="176"/>
      <x:c r="CY475" s="176"/>
      <x:c r="CZ475" s="176"/>
      <x:c r="DA475" s="176"/>
      <x:c r="DB475" s="175" t="str">
        <x:f>IF(L475="","",IF(AND(COUNT(CU475:DA475)=7,OR(CU475=0,CU475=1,CU475=2),OR(CV475=0,CV475=1,CV475=2),OR(CW475=0,CW475=1,CW475=2),OR(CX475=0,CX475=1,CX475=2),OR(CY475=0,CY475=1,CY475=2),OR(CZ475=0,CZ475=1,CZ475=2),OR(DA475=0,DA475=1,DA475=2)),SUM(CU475:DA475),""))</x:f>
      </x:c>
      <x:c r="DC475" s="180" t="str">
        <x:f>IF(DB475="","",ROUND(DB475/14*10,1))</x:f>
      </x:c>
      <x:c r="DD475" s="174" t="str">
        <x:v>Pending</x:v>
      </x:c>
      <x:c r="DE475" s="175" t="str">
        <x:f>IF(L475="","",IF(DC475="","Pending",IF(DD475="Yes","CONDITIONAL — safety override",IF(DC475&gt;=8,"HIGH",IF(DC475&gt;=5,"CONDITIONAL","LOW")))))</x:f>
        <x:v>Pending</x:v>
      </x:c>
      <x:c r="DF475" s="174" t="str">
        <x:v>Pending screening and full-text appraisal; no transferability judgment made at identification.</x:v>
      </x:c>
      <x:c r="DG475" s="174"/>
      <x:c r="DH475" s="174"/>
      <x:c r="DI475" s="174"/>
      <x:c r="DJ475" s="174"/>
      <x:c r="DK475" s="174"/>
      <x:c r="DL475" s="174"/>
      <x:c r="DM475" s="174"/>
      <x:c r="DN475" s="174"/>
      <x:c r="DO475" s="174"/>
      <x:c r="DP475" s="174"/>
      <x:c r="DQ475" s="174"/>
      <x:c r="DR475" s="174"/>
      <x:c r="DS475" s="174"/>
      <x:c r="DT475" s="174"/>
      <x:c r="DU475" s="174"/>
      <x:c r="DV475" s="174"/>
      <x:c r="DW475" s="174"/>
      <x:c r="DX475" s="174"/>
      <x:c r="DY475" s="174"/>
      <x:c r="DZ475" s="174" t="str">
        <x:v>Title/abstract screening alone does not establish effectiveness, causality, methodological quality, transferability to Brazilian public safety or an institutional recommendation.</x:v>
      </x:c>
      <x:c r="EA475" s="174" t="str">
        <x:v>Pending</x:v>
      </x:c>
      <x:c r="EB475" s="175" t="str">
        <x:f>IF(L475="","",IF(EC475="READY","Yes","No / Pending"))</x:f>
        <x:v>No / Pending</x:v>
      </x:c>
      <x:c r="EC475" s="174" t="str">
        <x:f>IF(L475="","",IF(OR(ISNUMBER(SEARCH("Retracted Publication",Q475)),CM475="Retracted",CN475="Retracted",CM475="Expression of Concern",CN475="Expression of Concern",F475="Not used",CG475="Critical",CH475="High",CH475="Critical"),"BLOCKED — integrity or use restriction",IF(AND(CJ475="Yes",CK475="Yes",CL475="Yes"),IF(AND(CM475="Clear",CN475="Verified — clear"),IF(AND(AND(LEN(TRIM(CF475))&gt;0,LEFT(LOWER(TRIM(CF475)),7)&lt;&gt;"pending"),OR(CG475="High",CG475="Moderate"),OR(CH475="Low",CH475="Some concerns",CH475="Not applicable")),IF(AND(DD475="No",OR(DE475="HIGH",DE475="CONDITIONAL"),AND(LEN(TRIM(DF475))&gt;0,LEFT(LOWER(TRIM(DF475)),7)&lt;&gt;"pending")),IF(AND(AND(LEN(TRIM(DT475))&gt;0,LEFT(LOWER(TRIM(DT475)),7)&lt;&gt;"pending"),AND(LEN(TRIM(DU475))&gt;0,LEFT(LOWER(TRIM(DU475)),7)&lt;&gt;"pending"),OR(AND(LEN(TRIM(DV475))&gt;0,LEFT(LOWER(TRIM(DV475)),7)&lt;&gt;"pending"),AND(LEN(TRIM(DW475))&gt;0,LEFT(LOWER(TRIM(DW475)),7)&lt;&gt;"pending")),AND(LEN(TRIM(DX475))&gt;0,LEFT(LOWER(TRIM(DX475)),7)&lt;&gt;"pending")),IF(AND(F475="Claim-ready",OR(EA475="Strong",EA475="Moderate"),AND(LEN(TRIM(G475))&gt;0,LEFT(LOWER(TRIM(G475)),7)&lt;&gt;"pending"),G475&lt;&gt;"No substantive use decision is permitted from identification metadata alone.",AND(LEN(TRIM(DZ475))&gt;0,LEFT(LOWER(TRIM(DZ475)),7)&lt;&gt;"pending"),DZ475&lt;&gt;"Identification metadata alone does not permit any substantive scientific, causal, operational, or institutional claim.",AND(LEN(TRIM(EI475))&gt;0,LEFT(LOWER(TRIM(EI475)),7)&lt;&gt;"pending"),ISNUMBER(EH475),EH475&gt;0),"READY","PENDING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5" s="174" t="str">
        <x:v>Pending</x:v>
      </x:c>
      <x:c r="EE475" s="174"/>
      <x:c r="EF475" s="174" t="str">
        <x:v>Pending</x:v>
      </x:c>
      <x:c r="EG475" s="174" t="str">
        <x:v>Pending</x:v>
      </x:c>
      <x:c r="EH475" s="177"/>
      <x:c r="EI475" s="500"/>
      <x:c r="EJ475" s="174"/>
      <x:c r="EK475" s="174" t="str">
        <x:v>Pending</x:v>
      </x:c>
      <x:c r="EL475" s="177" t="n">
        <x:v>46272</x:v>
      </x:c>
      <x:c r="EM475" s="174" t="str">
        <x:v>Production PubMed record imported and reconciled to Zotero item INF6CH48;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5" s="181" t="n">
        <x:f>IF(L475="","",(IF(N475&lt;&gt;"",1,0)+IF(O475&lt;&gt;"",1,0)+IF(AJ475&lt;&gt;"",1,0)+IF(AU475&lt;&gt;"",1,0)+IF(BE475&lt;&gt;"",1,0)+IF(CF475&lt;&gt;"",1,0)+IF(CJ475="Yes",1,0)+IF(CL475="Yes",1,0)+IF(DE475&lt;&gt;"Pending",1,0)+IF(F475&lt;&gt;"",1,0)+IF(DZ475&lt;&gt;"",1,0)+IF(EI475&lt;&gt;"",1,0))/12)</x:f>
        <x:v>0.5</x:v>
      </x:c>
    </x:row>
    <x:row r="476">
      <x:c r="A476" s="175" t="str">
        <x:v>EV-0473</x:v>
      </x:c>
      <x:c r="B476" s="174" t="str">
        <x:v>Integrity check</x:v>
      </x:c>
      <x:c r="C476" s="175" t="str">
        <x:f>IF(L476="","",IF(LEFT(EC476,7)="BLOCKED","🔴 Do not use for conclusion",IF(EB476="Yes","🟢 Claim-ready","🟡 Caution / context")))</x:f>
        <x:v>🟡 Caution / context</x:v>
      </x:c>
      <x:c r="D476" s="174" t="str">
        <x:f>IF(L476="","",EC476)</x:f>
        <x:v>PENDING — appropriate appraisal</x:v>
      </x:c>
      <x:c r="E476" s="174" t="str">
        <x:v>P3 — Medium</x:v>
      </x:c>
      <x:c r="F476" s="174" t="str">
        <x:v>Pending</x:v>
      </x:c>
      <x:c r="G476" s="174" t="str">
        <x:v>Title/abstract identify an explicit tactical/public-safety context and readiness domain; retain for full-text assessment.</x:v>
      </x:c>
      <x:c r="H476" s="174" t="str">
        <x:v>Obtain and review lawful full text; confirm human adjudication; then select a design-specific appraisal instrument.</x:v>
      </x:c>
      <x:c r="I476" s="174"/>
      <x:c r="J476" s="174" t="str">
        <x:v>A — Core</x:v>
      </x:c>
      <x:c r="K476" s="174" t="str">
        <x:v>IDENTIFIED</x:v>
      </x:c>
      <x:c r="L476" s="174" t="str">
        <x:v>Comparison of different periodization models on isotonic and isokinetic muscle strength and lean mass in tactical athletes.</x:v>
      </x:c>
      <x:c r="M476" s="174"/>
      <x:c r="N476" s="174" t="str">
        <x:v>Goncalves, Michel Moraes; Altmann, Frederico Peter; Fortes, Marcos de Sa Rego; Willardson, Jeffrey M; Miranda, Humberto</x:v>
      </x:c>
      <x:c r="O476" s="176" t="n">
        <x:v>2024</x:v>
      </x:c>
      <x:c r="P476" s="174" t="str">
        <x:v>Journal of bodywork and movement therapies</x:v>
      </x:c>
      <x:c r="Q476" s="174" t="str">
        <x:v>Journal Article</x:v>
      </x:c>
      <x:c r="R476" s="174" t="str">
        <x:v>Unclear</x:v>
      </x:c>
      <x:c r="S476" s="174" t="str">
        <x:v>Unknown</x:v>
      </x:c>
      <x:c r="T476" s="174" t="str">
        <x:v>eng</x:v>
      </x:c>
      <x:c r="U476" s="174" t="str">
        <x:v>https://pubmed.ncbi.nlm.nih.gov/38763574/</x:v>
      </x:c>
      <x:c r="V476" s="174" t="str">
        <x:v>10.1016/j.jbmt.2024.01.021</x:v>
      </x:c>
      <x:c r="W476" s="175" t="str">
        <x:f>IF(V476="","",LOWER(SUBSTITUTE(SUBSTITUTE(SUBSTITUTE(SUBSTITUTE(TRIM(V476),"https://doi.org/",""),"http://doi.org/",""),"https://dx.doi.org/",""),"doi:","")))</x:f>
        <x:v>10.1016/j.jbmt.2024.01.021</x:v>
      </x:c>
      <x:c r="X476" s="174" t="str">
        <x:v>38763574</x:v>
      </x:c>
      <x:c r="Y476" s="174" t="str"/>
      <x:c r="Z476" s="174"/>
      <x:c r="AA476" s="174" t="str">
        <x:v>PubMed/MEDLINE</x:v>
      </x:c>
      <x:c r="AB476" s="174" t="str">
        <x:v>PUBMED-A-v1.0-2026-08-28</x:v>
      </x:c>
      <x:c r="AC476" s="174" t="str">
        <x:v>SP-PUBMED-A-20260828</x:v>
      </x:c>
      <x:c r="AD476" s="177" t="n">
        <x:v>46262</x:v>
      </x:c>
      <x:c r="AE476" s="177" t="n">
        <x:v>46272</x:v>
      </x:c>
      <x:c r="AF476" s="174" t="str">
        <x:v>6YI8S79N</x:v>
      </x:c>
      <x:c r="AG476" s="174"/>
      <x:c r="AH476" s="174" t="str">
        <x:v>Tactical Athlete → Operational Readiness Brazil</x:v>
      </x:c>
      <x:c r="AI476" s="174" t="str">
        <x:v>evidence-family:A</x:v>
      </x:c>
      <x:c r="AJ476" s="174"/>
      <x:c r="AK476" s="175" t="str">
        <x:f>IF(AJ476="","",IF(OR(LOWER(AJ476)="brazil",LOWER(AJ476)="brasil"),"Yes","No"))</x:f>
      </x:c>
      <x:c r="AL476" s="174"/>
      <x:c r="AM476" s="174"/>
      <x:c r="AN476" s="174"/>
      <x:c r="AO476" s="178"/>
      <x:c r="AP476" s="174"/>
      <x:c r="AQ476" s="174"/>
      <x:c r="AR476" s="174"/>
      <x:c r="AS476" s="174"/>
      <x:c r="AT476" s="174"/>
      <x:c r="AU476" s="174"/>
      <x:c r="AV476" s="174"/>
      <x:c r="AW476" s="174"/>
      <x:c r="AX476" s="174"/>
      <x:c r="AY476" s="174"/>
      <x:c r="AZ476" s="174"/>
      <x:c r="BA476" s="174"/>
      <x:c r="BB476" s="174"/>
      <x:c r="BC476" s="174"/>
      <x:c r="BD476" s="174"/>
      <x:c r="BE476" s="174"/>
      <x:c r="BF476" s="174"/>
      <x:c r="BG476" s="174"/>
      <x:c r="BH476" s="174"/>
      <x:c r="BI476" s="174"/>
      <x:c r="BJ476" s="174"/>
      <x:c r="BK476" s="174"/>
      <x:c r="BL476" s="174"/>
      <x:c r="BM476" s="174"/>
      <x:c r="BN476" s="174"/>
      <x:c r="BO476" s="174"/>
      <x:c r="BP476" s="174"/>
      <x:c r="BQ476" s="174"/>
      <x:c r="BR476" s="174"/>
      <x:c r="BS476" s="174"/>
      <x:c r="BT476" s="174"/>
      <x:c r="BU476" s="174"/>
      <x:c r="BV476" s="174"/>
      <x:c r="BW476" s="174"/>
      <x:c r="BX476" s="174"/>
      <x:c r="BY476" s="174"/>
      <x:c r="BZ476" s="174"/>
      <x:c r="CA476" s="174"/>
      <x:c r="CB476" s="174"/>
      <x:c r="CC476" s="174"/>
      <x:c r="CD476" s="174"/>
      <x:c r="CE476" s="174"/>
      <x:c r="CF476" s="174"/>
      <x:c r="CG476" s="174"/>
      <x:c r="CH476" s="174"/>
      <x:c r="CI476" s="179"/>
      <x:c r="CJ476" s="174" t="str">
        <x:v>Yes</x:v>
      </x:c>
      <x:c r="CK476" s="174" t="str">
        <x:v>Yes</x:v>
      </x:c>
      <x:c r="CL476" s="174" t="str">
        <x:v>Yes</x:v>
      </x:c>
      <x:c r="CM476" s="174" t="str">
        <x:v>Clear</x:v>
      </x:c>
      <x:c r="CN476" s="174" t="str">
        <x:v>Verified — clear</x:v>
      </x:c>
      <x:c r="CO476" s="177" t="n">
        <x:v>46272</x:v>
      </x:c>
      <x:c r="CP476" s="174" t="str">
        <x:v>https://pubmed.ncbi.nlm.nih.gov/38763574/</x:v>
      </x:c>
      <x:c r="CQ476" s="174"/>
      <x:c r="CR476" s="174"/>
      <x:c r="CS476" s="174"/>
      <x:c r="CT476" s="174"/>
      <x:c r="CU476" s="176"/>
      <x:c r="CV476" s="176"/>
      <x:c r="CW476" s="176"/>
      <x:c r="CX476" s="176"/>
      <x:c r="CY476" s="176"/>
      <x:c r="CZ476" s="176"/>
      <x:c r="DA476" s="176"/>
      <x:c r="DB476" s="175" t="str">
        <x:f>IF(L476="","",IF(AND(COUNT(CU476:DA476)=7,OR(CU476=0,CU476=1,CU476=2),OR(CV476=0,CV476=1,CV476=2),OR(CW476=0,CW476=1,CW476=2),OR(CX476=0,CX476=1,CX476=2),OR(CY476=0,CY476=1,CY476=2),OR(CZ476=0,CZ476=1,CZ476=2),OR(DA476=0,DA476=1,DA476=2)),SUM(CU476:DA476),""))</x:f>
      </x:c>
      <x:c r="DC476" s="180" t="str">
        <x:f>IF(DB476="","",ROUND(DB476/14*10,1))</x:f>
      </x:c>
      <x:c r="DD476" s="174" t="str">
        <x:v>Pending</x:v>
      </x:c>
      <x:c r="DE476" s="175" t="str">
        <x:f>IF(L476="","",IF(DC476="","Pending",IF(DD476="Yes","CONDITIONAL — safety override",IF(DC476&gt;=8,"HIGH",IF(DC476&gt;=5,"CONDITIONAL","LOW")))))</x:f>
        <x:v>Pending</x:v>
      </x:c>
      <x:c r="DF476" s="174" t="str">
        <x:v>Pending screening and full-text appraisal; no transferability judgment made at identification.</x:v>
      </x:c>
      <x:c r="DG476" s="174"/>
      <x:c r="DH476" s="174"/>
      <x:c r="DI476" s="174"/>
      <x:c r="DJ476" s="174"/>
      <x:c r="DK476" s="174"/>
      <x:c r="DL476" s="174"/>
      <x:c r="DM476" s="174"/>
      <x:c r="DN476" s="174"/>
      <x:c r="DO476" s="174"/>
      <x:c r="DP476" s="174"/>
      <x:c r="DQ476" s="174"/>
      <x:c r="DR476" s="174"/>
      <x:c r="DS476" s="174"/>
      <x:c r="DT476" s="174"/>
      <x:c r="DU476" s="174"/>
      <x:c r="DV476" s="174"/>
      <x:c r="DW476" s="174"/>
      <x:c r="DX476" s="174"/>
      <x:c r="DY476" s="174"/>
      <x:c r="DZ476" s="174" t="str">
        <x:v>Title/abstract screening alone does not establish effectiveness, causality, methodological quality, transferability to Brazilian public safety or an institutional recommendation.</x:v>
      </x:c>
      <x:c r="EA476" s="174" t="str">
        <x:v>Pending</x:v>
      </x:c>
      <x:c r="EB476" s="175" t="str">
        <x:f>IF(L476="","",IF(EC476="READY","Yes","No / Pending"))</x:f>
        <x:v>No / Pending</x:v>
      </x:c>
      <x:c r="EC476" s="174" t="str">
        <x:f>IF(L476="","",IF(OR(ISNUMBER(SEARCH("Retracted Publication",Q476)),CM476="Retracted",CN476="Retracted",CM476="Expression of Concern",CN476="Expression of Concern",F476="Not used",CG476="Critical",CH476="High",CH476="Critical"),"BLOCKED — integrity or use restriction",IF(AND(CJ476="Yes",CK476="Yes",CL476="Yes"),IF(AND(CM476="Clear",CN476="Verified — clear"),IF(AND(AND(LEN(TRIM(CF476))&gt;0,LEFT(LOWER(TRIM(CF476)),7)&lt;&gt;"pending"),OR(CG476="High",CG476="Moderate"),OR(CH476="Low",CH476="Some concerns",CH476="Not applicable")),IF(AND(DD476="No",OR(DE476="HIGH",DE476="CONDITIONAL"),AND(LEN(TRIM(DF476))&gt;0,LEFT(LOWER(TRIM(DF476)),7)&lt;&gt;"pending")),IF(AND(AND(LEN(TRIM(DT476))&gt;0,LEFT(LOWER(TRIM(DT476)),7)&lt;&gt;"pending"),AND(LEN(TRIM(DU476))&gt;0,LEFT(LOWER(TRIM(DU476)),7)&lt;&gt;"pending"),OR(AND(LEN(TRIM(DV476))&gt;0,LEFT(LOWER(TRIM(DV476)),7)&lt;&gt;"pending"),AND(LEN(TRIM(DW476))&gt;0,LEFT(LOWER(TRIM(DW476)),7)&lt;&gt;"pending")),AND(LEN(TRIM(DX476))&gt;0,LEFT(LOWER(TRIM(DX476)),7)&lt;&gt;"pending")),IF(AND(F476="Claim-ready",OR(EA476="Strong",EA476="Moderate"),AND(LEN(TRIM(G476))&gt;0,LEFT(LOWER(TRIM(G476)),7)&lt;&gt;"pending"),G476&lt;&gt;"No substantive use decision is permitted from identification metadata alone.",AND(LEN(TRIM(DZ476))&gt;0,LEFT(LOWER(TRIM(DZ476)),7)&lt;&gt;"pending"),DZ476&lt;&gt;"Identification metadata alone does not permit any substantive scientific, causal, operational, or institutional claim.",AND(LEN(TRIM(EI476))&gt;0,LEFT(LOWER(TRIM(EI476)),7)&lt;&gt;"pending"),ISNUMBER(EH476),EH476&gt;0),"READY","PENDING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6" s="174" t="str">
        <x:v>Pending</x:v>
      </x:c>
      <x:c r="EE476" s="174"/>
      <x:c r="EF476" s="174" t="str">
        <x:v>Pending</x:v>
      </x:c>
      <x:c r="EG476" s="174" t="str">
        <x:v>Pending</x:v>
      </x:c>
      <x:c r="EH476" s="177"/>
      <x:c r="EI476" s="500"/>
      <x:c r="EJ476" s="174"/>
      <x:c r="EK476" s="174" t="str">
        <x:v>Pending</x:v>
      </x:c>
      <x:c r="EL476" s="177" t="n">
        <x:v>46272</x:v>
      </x:c>
      <x:c r="EM476" s="174" t="str">
        <x:v>Production PubMed record imported and reconciled to Zotero item 6YI8S79N;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6" s="181" t="n">
        <x:f>IF(L476="","",(IF(N476&lt;&gt;"",1,0)+IF(O476&lt;&gt;"",1,0)+IF(AJ476&lt;&gt;"",1,0)+IF(AU476&lt;&gt;"",1,0)+IF(BE476&lt;&gt;"",1,0)+IF(CF476&lt;&gt;"",1,0)+IF(CJ476="Yes",1,0)+IF(CL476="Yes",1,0)+IF(DE476&lt;&gt;"Pending",1,0)+IF(F476&lt;&gt;"",1,0)+IF(DZ476&lt;&gt;"",1,0)+IF(EI476&lt;&gt;"",1,0))/12)</x:f>
        <x:v>0.5</x:v>
      </x:c>
    </x:row>
    <x:row r="477">
      <x:c r="A477" s="175" t="str">
        <x:v>EV-0474</x:v>
      </x:c>
      <x:c r="B477" s="174" t="str">
        <x:v>Integrity check</x:v>
      </x:c>
      <x:c r="C477" s="175" t="str">
        <x:f>IF(L477="","",IF(LEFT(EC477,7)="BLOCKED","🔴 Do not use for conclusion",IF(EB477="Yes","🟢 Claim-ready","🟡 Caution / context")))</x:f>
        <x:v>🟡 Caution / context</x:v>
      </x:c>
      <x:c r="D477" s="174" t="str">
        <x:f>IF(L477="","",EC477)</x:f>
        <x:v>PENDING — appropriate appraisal</x:v>
      </x:c>
      <x:c r="E477" s="174" t="str">
        <x:v>P2 — High</x:v>
      </x:c>
      <x:c r="F477" s="174" t="str">
        <x:v>Pending</x:v>
      </x:c>
      <x:c r="G477" s="174" t="str">
        <x:v>Title/abstract identify an explicit operational APHT/medical-readiness topic; retain for full-text assessment.</x:v>
      </x:c>
      <x:c r="H477" s="174" t="str">
        <x:v>Obtain and review lawful full text; confirm human adjudication; then select a design-specific appraisal instrument.</x:v>
      </x:c>
      <x:c r="I477" s="174"/>
      <x:c r="J477" s="174" t="str">
        <x:v>B — APHT / Medical Readiness</x:v>
      </x:c>
      <x:c r="K477" s="174" t="str">
        <x:v>IDENTIFIED</x:v>
      </x:c>
      <x:c r="L477" s="174" t="str">
        <x:v>EMS Federal and State Laws Affecting Tactical Medicine.</x:v>
      </x:c>
      <x:c r="M477" s="174"/>
      <x:c r="N477" s="174" t="str">
        <x:v>Snyder, Erin N; Less, Kennen</x:v>
      </x:c>
      <x:c r="O477" s="176" t="n">
        <x:v>2026</x:v>
      </x:c>
      <x:c r="P477" s="174" t="str">
        <x:v>StatPearls Publishing</x:v>
      </x:c>
      <x:c r="Q477" s="174" t="str">
        <x:v>Study Guide; Book Chapter</x:v>
      </x:c>
      <x:c r="R477" s="174" t="str">
        <x:v>Unclear</x:v>
      </x:c>
      <x:c r="S477" s="174" t="str">
        <x:v>Unknown</x:v>
      </x:c>
      <x:c r="T477" s="174" t="str">
        <x:v>eng</x:v>
      </x:c>
      <x:c r="U477" s="174" t="str">
        <x:v>https://pubmed.ncbi.nlm.nih.gov/38753928/</x:v>
      </x:c>
      <x:c r="V477" s="174" t="str"/>
      <x:c r="W477" s="175" t="str">
        <x:f>IF(V477="","",LOWER(SUBSTITUTE(SUBSTITUTE(SUBSTITUTE(SUBSTITUTE(TRIM(V477),"https://doi.org/",""),"http://doi.org/",""),"https://dx.doi.org/",""),"doi:","")))</x:f>
      </x:c>
      <x:c r="X477" s="174" t="str">
        <x:v>38753928</x:v>
      </x:c>
      <x:c r="Y477" s="174" t="str"/>
      <x:c r="Z477" s="174"/>
      <x:c r="AA477" s="174" t="str">
        <x:v>PubMed/MEDLINE</x:v>
      </x:c>
      <x:c r="AB477" s="174" t="str">
        <x:v>PUBMED-B-v1.0-2026-08-28</x:v>
      </x:c>
      <x:c r="AC477" s="174" t="str">
        <x:v>SP-PUBMED-B-20260828</x:v>
      </x:c>
      <x:c r="AD477" s="177" t="n">
        <x:v>46262</x:v>
      </x:c>
      <x:c r="AE477" s="177" t="n">
        <x:v>46272</x:v>
      </x:c>
      <x:c r="AF477" s="174" t="str">
        <x:v>8FJR22E7</x:v>
      </x:c>
      <x:c r="AG477" s="174"/>
      <x:c r="AH477" s="174" t="str">
        <x:v>Tactical Athlete → Operational Readiness Brazil</x:v>
      </x:c>
      <x:c r="AI477" s="174" t="str">
        <x:v>evidence-family:B</x:v>
      </x:c>
      <x:c r="AJ477" s="174"/>
      <x:c r="AK477" s="175" t="str">
        <x:f>IF(AJ477="","",IF(OR(LOWER(AJ477)="brazil",LOWER(AJ477)="brasil"),"Yes","No"))</x:f>
      </x:c>
      <x:c r="AL477" s="174"/>
      <x:c r="AM477" s="174"/>
      <x:c r="AN477" s="174"/>
      <x:c r="AO477" s="178"/>
      <x:c r="AP477" s="174"/>
      <x:c r="AQ477" s="174"/>
      <x:c r="AR477" s="174"/>
      <x:c r="AS477" s="174"/>
      <x:c r="AT477" s="174"/>
      <x:c r="AU477" s="174"/>
      <x:c r="AV477" s="174"/>
      <x:c r="AW477" s="174"/>
      <x:c r="AX477" s="174"/>
      <x:c r="AY477" s="174"/>
      <x:c r="AZ477" s="174"/>
      <x:c r="BA477" s="174"/>
      <x:c r="BB477" s="174"/>
      <x:c r="BC477" s="174"/>
      <x:c r="BD477" s="174"/>
      <x:c r="BE477" s="174"/>
      <x:c r="BF477" s="174"/>
      <x:c r="BG477" s="174"/>
      <x:c r="BH477" s="174"/>
      <x:c r="BI477" s="174"/>
      <x:c r="BJ477" s="174"/>
      <x:c r="BK477" s="174"/>
      <x:c r="BL477" s="174"/>
      <x:c r="BM477" s="174"/>
      <x:c r="BN477" s="174"/>
      <x:c r="BO477" s="174"/>
      <x:c r="BP477" s="174"/>
      <x:c r="BQ477" s="174"/>
      <x:c r="BR477" s="174"/>
      <x:c r="BS477" s="174"/>
      <x:c r="BT477" s="174"/>
      <x:c r="BU477" s="174"/>
      <x:c r="BV477" s="174"/>
      <x:c r="BW477" s="174"/>
      <x:c r="BX477" s="174"/>
      <x:c r="BY477" s="174"/>
      <x:c r="BZ477" s="174"/>
      <x:c r="CA477" s="174"/>
      <x:c r="CB477" s="174"/>
      <x:c r="CC477" s="174"/>
      <x:c r="CD477" s="174"/>
      <x:c r="CE477" s="174"/>
      <x:c r="CF477" s="174"/>
      <x:c r="CG477" s="174"/>
      <x:c r="CH477" s="174"/>
      <x:c r="CI477" s="179"/>
      <x:c r="CJ477" s="174" t="str">
        <x:v>Yes</x:v>
      </x:c>
      <x:c r="CK477" s="174" t="str">
        <x:v>Yes</x:v>
      </x:c>
      <x:c r="CL477" s="174" t="str">
        <x:v>Yes</x:v>
      </x:c>
      <x:c r="CM477" s="174" t="str">
        <x:v>Clear</x:v>
      </x:c>
      <x:c r="CN477" s="174" t="str">
        <x:v>Verified — clear</x:v>
      </x:c>
      <x:c r="CO477" s="177" t="n">
        <x:v>46272</x:v>
      </x:c>
      <x:c r="CP477" s="174" t="str">
        <x:v>https://pubmed.ncbi.nlm.nih.gov/38753928/</x:v>
      </x:c>
      <x:c r="CQ477" s="174"/>
      <x:c r="CR477" s="174"/>
      <x:c r="CS477" s="174"/>
      <x:c r="CT477" s="174"/>
      <x:c r="CU477" s="176"/>
      <x:c r="CV477" s="176"/>
      <x:c r="CW477" s="176"/>
      <x:c r="CX477" s="176"/>
      <x:c r="CY477" s="176"/>
      <x:c r="CZ477" s="176"/>
      <x:c r="DA477" s="176"/>
      <x:c r="DB477" s="175" t="str">
        <x:f>IF(L477="","",IF(AND(COUNT(CU477:DA477)=7,OR(CU477=0,CU477=1,CU477=2),OR(CV477=0,CV477=1,CV477=2),OR(CW477=0,CW477=1,CW477=2),OR(CX477=0,CX477=1,CX477=2),OR(CY477=0,CY477=1,CY477=2),OR(CZ477=0,CZ477=1,CZ477=2),OR(DA477=0,DA477=1,DA477=2)),SUM(CU477:DA477),""))</x:f>
      </x:c>
      <x:c r="DC477" s="180" t="str">
        <x:f>IF(DB477="","",ROUND(DB477/14*10,1))</x:f>
      </x:c>
      <x:c r="DD477" s="174" t="str">
        <x:v>Pending</x:v>
      </x:c>
      <x:c r="DE477" s="175" t="str">
        <x:f>IF(L477="","",IF(DC477="","Pending",IF(DD477="Yes","CONDITIONAL — safety override",IF(DC477&gt;=8,"HIGH",IF(DC477&gt;=5,"CONDITIONAL","LOW")))))</x:f>
        <x:v>Pending</x:v>
      </x:c>
      <x:c r="DF477" s="174" t="str">
        <x:v>Pending screening and full-text appraisal; no transferability judgment made at identification.</x:v>
      </x:c>
      <x:c r="DG477" s="174"/>
      <x:c r="DH477" s="174"/>
      <x:c r="DI477" s="174"/>
      <x:c r="DJ477" s="174"/>
      <x:c r="DK477" s="174"/>
      <x:c r="DL477" s="174"/>
      <x:c r="DM477" s="174"/>
      <x:c r="DN477" s="174"/>
      <x:c r="DO477" s="174"/>
      <x:c r="DP477" s="174"/>
      <x:c r="DQ477" s="174"/>
      <x:c r="DR477" s="174"/>
      <x:c r="DS477" s="174"/>
      <x:c r="DT477" s="174"/>
      <x:c r="DU477" s="174"/>
      <x:c r="DV477" s="174"/>
      <x:c r="DW477" s="174"/>
      <x:c r="DX477" s="174"/>
      <x:c r="DY477" s="174"/>
      <x:c r="DZ477" s="174" t="str">
        <x:v>Title/abstract screening alone does not establish effectiveness, causality, methodological quality, transferability to Brazilian public safety or an institutional recommendation.</x:v>
      </x:c>
      <x:c r="EA477" s="174" t="str">
        <x:v>Pending</x:v>
      </x:c>
      <x:c r="EB477" s="175" t="str">
        <x:f>IF(L477="","",IF(EC477="READY","Yes","No / Pending"))</x:f>
        <x:v>No / Pending</x:v>
      </x:c>
      <x:c r="EC477" s="174" t="str">
        <x:f>IF(L477="","",IF(OR(ISNUMBER(SEARCH("Retracted Publication",Q477)),CM477="Retracted",CN477="Retracted",CM477="Expression of Concern",CN477="Expression of Concern",F477="Not used",CG477="Critical",CH477="High",CH477="Critical"),"BLOCKED — integrity or use restriction",IF(AND(CJ477="Yes",CK477="Yes",CL477="Yes"),IF(AND(CM477="Clear",CN477="Verified — clear"),IF(AND(AND(LEN(TRIM(CF477))&gt;0,LEFT(LOWER(TRIM(CF477)),7)&lt;&gt;"pending"),OR(CG477="High",CG477="Moderate"),OR(CH477="Low",CH477="Some concerns",CH477="Not applicable")),IF(AND(DD477="No",OR(DE477="HIGH",DE477="CONDITIONAL"),AND(LEN(TRIM(DF477))&gt;0,LEFT(LOWER(TRIM(DF477)),7)&lt;&gt;"pending")),IF(AND(AND(LEN(TRIM(DT477))&gt;0,LEFT(LOWER(TRIM(DT477)),7)&lt;&gt;"pending"),AND(LEN(TRIM(DU477))&gt;0,LEFT(LOWER(TRIM(DU477)),7)&lt;&gt;"pending"),OR(AND(LEN(TRIM(DV477))&gt;0,LEFT(LOWER(TRIM(DV477)),7)&lt;&gt;"pending"),AND(LEN(TRIM(DW477))&gt;0,LEFT(LOWER(TRIM(DW477)),7)&lt;&gt;"pending")),AND(LEN(TRIM(DX477))&gt;0,LEFT(LOWER(TRIM(DX477)),7)&lt;&gt;"pending")),IF(AND(F477="Claim-ready",OR(EA477="Strong",EA477="Moderate"),AND(LEN(TRIM(G477))&gt;0,LEFT(LOWER(TRIM(G477)),7)&lt;&gt;"pending"),G477&lt;&gt;"No substantive use decision is permitted from identification metadata alone.",AND(LEN(TRIM(DZ477))&gt;0,LEFT(LOWER(TRIM(DZ477)),7)&lt;&gt;"pending"),DZ477&lt;&gt;"Identification metadata alone does not permit any substantive scientific, causal, operational, or institutional claim.",AND(LEN(TRIM(EI477))&gt;0,LEFT(LOWER(TRIM(EI477)),7)&lt;&gt;"pending"),ISNUMBER(EH477),EH477&gt;0),"READY","PENDING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7" s="174" t="str">
        <x:v>Pending</x:v>
      </x:c>
      <x:c r="EE477" s="174"/>
      <x:c r="EF477" s="174" t="str">
        <x:v>Pending</x:v>
      </x:c>
      <x:c r="EG477" s="174" t="str">
        <x:v>Pending</x:v>
      </x:c>
      <x:c r="EH477" s="177"/>
      <x:c r="EI477" s="500"/>
      <x:c r="EJ477" s="174"/>
      <x:c r="EK477" s="174" t="str">
        <x:v>Pending</x:v>
      </x:c>
      <x:c r="EL477" s="177" t="n">
        <x:v>46272</x:v>
      </x:c>
      <x:c r="EM477" s="174" t="str">
        <x:v>Production PubMed record imported and reconciled to Zotero item 8FJR22E7;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7" s="181" t="n">
        <x:f>IF(L477="","",(IF(N477&lt;&gt;"",1,0)+IF(O477&lt;&gt;"",1,0)+IF(AJ477&lt;&gt;"",1,0)+IF(AU477&lt;&gt;"",1,0)+IF(BE477&lt;&gt;"",1,0)+IF(CF477&lt;&gt;"",1,0)+IF(CJ477="Yes",1,0)+IF(CL477="Yes",1,0)+IF(DE477&lt;&gt;"Pending",1,0)+IF(F477&lt;&gt;"",1,0)+IF(DZ477&lt;&gt;"",1,0)+IF(EI477&lt;&gt;"",1,0))/12)</x:f>
        <x:v>0.5</x:v>
      </x:c>
    </x:row>
    <x:row r="478">
      <x:c r="A478" s="175" t="str">
        <x:v>EV-0475</x:v>
      </x:c>
      <x:c r="B478" s="174" t="str">
        <x:v>Integrity check</x:v>
      </x:c>
      <x:c r="C478" s="175" t="str">
        <x:f>IF(L478="","",IF(LEFT(EC478,7)="BLOCKED","🔴 Do not use for conclusion",IF(EB478="Yes","🟢 Claim-ready","🟡 Caution / context")))</x:f>
        <x:v>🟡 Caution / context</x:v>
      </x:c>
      <x:c r="D478" s="174" t="str">
        <x:f>IF(L478="","",EC478)</x:f>
        <x:v>PENDING — appropriate appraisal</x:v>
      </x:c>
      <x:c r="E478" s="174" t="str">
        <x:v>P3 — Medium</x:v>
      </x:c>
      <x:c r="F478" s="174" t="str">
        <x:v>Pending</x:v>
      </x:c>
      <x:c r="G478" s="174" t="str">
        <x:v>Title/abstract identify an explicit tactical/public-safety context and readiness domain; retain for full-text assessment.</x:v>
      </x:c>
      <x:c r="H478" s="174" t="str">
        <x:v>Obtain and review lawful full text; confirm human adjudication; then select a design-specific appraisal instrument.</x:v>
      </x:c>
      <x:c r="I478" s="174"/>
      <x:c r="J478" s="174" t="str">
        <x:v>A — Core</x:v>
      </x:c>
      <x:c r="K478" s="174" t="str">
        <x:v>IDENTIFIED</x:v>
      </x:c>
      <x:c r="L478" s="174" t="str">
        <x:v>The Association Between Grip Strength, Upper Body Power, and Limb Dominance in a Military Population.</x:v>
      </x:c>
      <x:c r="M478" s="174"/>
      <x:c r="N478" s="174" t="str">
        <x:v>Silder, Amy; Zifchock, Rebecca; Brown, Luke; Sessoms, Pinata; Jones, Douglas</x:v>
      </x:c>
      <x:c r="O478" s="176" t="n">
        <x:v>2024</x:v>
      </x:c>
      <x:c r="P478" s="174" t="str">
        <x:v>Military medicine</x:v>
      </x:c>
      <x:c r="Q478" s="174" t="str">
        <x:v>Journal Article; Research Support, U.S. Gov't, Non-P.H.S.</x:v>
      </x:c>
      <x:c r="R478" s="174" t="str">
        <x:v>Unclear</x:v>
      </x:c>
      <x:c r="S478" s="174" t="str">
        <x:v>Unknown</x:v>
      </x:c>
      <x:c r="T478" s="174" t="str">
        <x:v>eng</x:v>
      </x:c>
      <x:c r="U478" s="174" t="str">
        <x:v>https://pubmed.ncbi.nlm.nih.gov/38739492/</x:v>
      </x:c>
      <x:c r="V478" s="174" t="str">
        <x:v>10.1093/milmed/usae227</x:v>
      </x:c>
      <x:c r="W478" s="175" t="str">
        <x:f>IF(V478="","",LOWER(SUBSTITUTE(SUBSTITUTE(SUBSTITUTE(SUBSTITUTE(TRIM(V478),"https://doi.org/",""),"http://doi.org/",""),"https://dx.doi.org/",""),"doi:","")))</x:f>
        <x:v>10.1093/milmed/usae227</x:v>
      </x:c>
      <x:c r="X478" s="174" t="str">
        <x:v>38739492</x:v>
      </x:c>
      <x:c r="Y478" s="174" t="str"/>
      <x:c r="Z478" s="174"/>
      <x:c r="AA478" s="174" t="str">
        <x:v>PubMed/MEDLINE</x:v>
      </x:c>
      <x:c r="AB478" s="174" t="str">
        <x:v>PUBMED-A-v1.0-2026-08-28</x:v>
      </x:c>
      <x:c r="AC478" s="174" t="str">
        <x:v>SP-PUBMED-A-20260828</x:v>
      </x:c>
      <x:c r="AD478" s="177" t="n">
        <x:v>46262</x:v>
      </x:c>
      <x:c r="AE478" s="177" t="n">
        <x:v>46272</x:v>
      </x:c>
      <x:c r="AF478" s="174" t="str">
        <x:v>34HQ3AHU</x:v>
      </x:c>
      <x:c r="AG478" s="174"/>
      <x:c r="AH478" s="174" t="str">
        <x:v>Tactical Athlete → Operational Readiness Brazil</x:v>
      </x:c>
      <x:c r="AI478" s="174" t="str">
        <x:v>evidence-family:A</x:v>
      </x:c>
      <x:c r="AJ478" s="174"/>
      <x:c r="AK478" s="175" t="str">
        <x:f>IF(AJ478="","",IF(OR(LOWER(AJ478)="brazil",LOWER(AJ478)="brasil"),"Yes","No"))</x:f>
      </x:c>
      <x:c r="AL478" s="174"/>
      <x:c r="AM478" s="174"/>
      <x:c r="AN478" s="174"/>
      <x:c r="AO478" s="178"/>
      <x:c r="AP478" s="174"/>
      <x:c r="AQ478" s="174"/>
      <x:c r="AR478" s="174"/>
      <x:c r="AS478" s="174"/>
      <x:c r="AT478" s="174"/>
      <x:c r="AU478" s="174"/>
      <x:c r="AV478" s="174"/>
      <x:c r="AW478" s="174"/>
      <x:c r="AX478" s="174"/>
      <x:c r="AY478" s="174"/>
      <x:c r="AZ478" s="174"/>
      <x:c r="BA478" s="174"/>
      <x:c r="BB478" s="174"/>
      <x:c r="BC478" s="174"/>
      <x:c r="BD478" s="174"/>
      <x:c r="BE478" s="174"/>
      <x:c r="BF478" s="174"/>
      <x:c r="BG478" s="174"/>
      <x:c r="BH478" s="174"/>
      <x:c r="BI478" s="174"/>
      <x:c r="BJ478" s="174"/>
      <x:c r="BK478" s="174"/>
      <x:c r="BL478" s="174"/>
      <x:c r="BM478" s="174"/>
      <x:c r="BN478" s="174"/>
      <x:c r="BO478" s="174"/>
      <x:c r="BP478" s="174"/>
      <x:c r="BQ478" s="174"/>
      <x:c r="BR478" s="174"/>
      <x:c r="BS478" s="174"/>
      <x:c r="BT478" s="174"/>
      <x:c r="BU478" s="174"/>
      <x:c r="BV478" s="174"/>
      <x:c r="BW478" s="174"/>
      <x:c r="BX478" s="174"/>
      <x:c r="BY478" s="174"/>
      <x:c r="BZ478" s="174"/>
      <x:c r="CA478" s="174"/>
      <x:c r="CB478" s="174"/>
      <x:c r="CC478" s="174"/>
      <x:c r="CD478" s="174"/>
      <x:c r="CE478" s="174"/>
      <x:c r="CF478" s="174"/>
      <x:c r="CG478" s="174"/>
      <x:c r="CH478" s="174"/>
      <x:c r="CI478" s="179"/>
      <x:c r="CJ478" s="174" t="str">
        <x:v>Yes</x:v>
      </x:c>
      <x:c r="CK478" s="174" t="str">
        <x:v>Yes</x:v>
      </x:c>
      <x:c r="CL478" s="174" t="str">
        <x:v>Yes</x:v>
      </x:c>
      <x:c r="CM478" s="174" t="str">
        <x:v>Clear</x:v>
      </x:c>
      <x:c r="CN478" s="174" t="str">
        <x:v>Verified — clear</x:v>
      </x:c>
      <x:c r="CO478" s="177" t="n">
        <x:v>46272</x:v>
      </x:c>
      <x:c r="CP478" s="174" t="str">
        <x:v>https://pubmed.ncbi.nlm.nih.gov/38739492/</x:v>
      </x:c>
      <x:c r="CQ478" s="174"/>
      <x:c r="CR478" s="174"/>
      <x:c r="CS478" s="174"/>
      <x:c r="CT478" s="174"/>
      <x:c r="CU478" s="176"/>
      <x:c r="CV478" s="176"/>
      <x:c r="CW478" s="176"/>
      <x:c r="CX478" s="176"/>
      <x:c r="CY478" s="176"/>
      <x:c r="CZ478" s="176"/>
      <x:c r="DA478" s="176"/>
      <x:c r="DB478" s="175" t="str">
        <x:f>IF(L478="","",IF(AND(COUNT(CU478:DA478)=7,OR(CU478=0,CU478=1,CU478=2),OR(CV478=0,CV478=1,CV478=2),OR(CW478=0,CW478=1,CW478=2),OR(CX478=0,CX478=1,CX478=2),OR(CY478=0,CY478=1,CY478=2),OR(CZ478=0,CZ478=1,CZ478=2),OR(DA478=0,DA478=1,DA478=2)),SUM(CU478:DA478),""))</x:f>
      </x:c>
      <x:c r="DC478" s="180" t="str">
        <x:f>IF(DB478="","",ROUND(DB478/14*10,1))</x:f>
      </x:c>
      <x:c r="DD478" s="174" t="str">
        <x:v>Pending</x:v>
      </x:c>
      <x:c r="DE478" s="175" t="str">
        <x:f>IF(L478="","",IF(DC478="","Pending",IF(DD478="Yes","CONDITIONAL — safety override",IF(DC478&gt;=8,"HIGH",IF(DC478&gt;=5,"CONDITIONAL","LOW")))))</x:f>
        <x:v>Pending</x:v>
      </x:c>
      <x:c r="DF478" s="174" t="str">
        <x:v>Pending screening and full-text appraisal; no transferability judgment made at identification.</x:v>
      </x:c>
      <x:c r="DG478" s="174"/>
      <x:c r="DH478" s="174"/>
      <x:c r="DI478" s="174"/>
      <x:c r="DJ478" s="174"/>
      <x:c r="DK478" s="174"/>
      <x:c r="DL478" s="174"/>
      <x:c r="DM478" s="174"/>
      <x:c r="DN478" s="174"/>
      <x:c r="DO478" s="174"/>
      <x:c r="DP478" s="174"/>
      <x:c r="DQ478" s="174"/>
      <x:c r="DR478" s="174"/>
      <x:c r="DS478" s="174"/>
      <x:c r="DT478" s="174"/>
      <x:c r="DU478" s="174"/>
      <x:c r="DV478" s="174"/>
      <x:c r="DW478" s="174"/>
      <x:c r="DX478" s="174"/>
      <x:c r="DY478" s="174"/>
      <x:c r="DZ478" s="174" t="str">
        <x:v>Title/abstract screening alone does not establish effectiveness, causality, methodological quality, transferability to Brazilian public safety or an institutional recommendation.</x:v>
      </x:c>
      <x:c r="EA478" s="174" t="str">
        <x:v>Pending</x:v>
      </x:c>
      <x:c r="EB478" s="175" t="str">
        <x:f>IF(L478="","",IF(EC478="READY","Yes","No / Pending"))</x:f>
        <x:v>No / Pending</x:v>
      </x:c>
      <x:c r="EC478" s="174" t="str">
        <x:f>IF(L478="","",IF(OR(ISNUMBER(SEARCH("Retracted Publication",Q478)),CM478="Retracted",CN478="Retracted",CM478="Expression of Concern",CN478="Expression of Concern",F478="Not used",CG478="Critical",CH478="High",CH478="Critical"),"BLOCKED — integrity or use restriction",IF(AND(CJ478="Yes",CK478="Yes",CL478="Yes"),IF(AND(CM478="Clear",CN478="Verified — clear"),IF(AND(AND(LEN(TRIM(CF478))&gt;0,LEFT(LOWER(TRIM(CF478)),7)&lt;&gt;"pending"),OR(CG478="High",CG478="Moderate"),OR(CH478="Low",CH478="Some concerns",CH478="Not applicable")),IF(AND(DD478="No",OR(DE478="HIGH",DE478="CONDITIONAL"),AND(LEN(TRIM(DF478))&gt;0,LEFT(LOWER(TRIM(DF478)),7)&lt;&gt;"pending")),IF(AND(AND(LEN(TRIM(DT478))&gt;0,LEFT(LOWER(TRIM(DT478)),7)&lt;&gt;"pending"),AND(LEN(TRIM(DU478))&gt;0,LEFT(LOWER(TRIM(DU478)),7)&lt;&gt;"pending"),OR(AND(LEN(TRIM(DV478))&gt;0,LEFT(LOWER(TRIM(DV478)),7)&lt;&gt;"pending"),AND(LEN(TRIM(DW478))&gt;0,LEFT(LOWER(TRIM(DW478)),7)&lt;&gt;"pending")),AND(LEN(TRIM(DX478))&gt;0,LEFT(LOWER(TRIM(DX478)),7)&lt;&gt;"pending")),IF(AND(F478="Claim-ready",OR(EA478="Strong",EA478="Moderate"),AND(LEN(TRIM(G478))&gt;0,LEFT(LOWER(TRIM(G478)),7)&lt;&gt;"pending"),G478&lt;&gt;"No substantive use decision is permitted from identification metadata alone.",AND(LEN(TRIM(DZ478))&gt;0,LEFT(LOWER(TRIM(DZ478)),7)&lt;&gt;"pending"),DZ478&lt;&gt;"Identification metadata alone does not permit any substantive scientific, causal, operational, or institutional claim.",AND(LEN(TRIM(EI478))&gt;0,LEFT(LOWER(TRIM(EI478)),7)&lt;&gt;"pending"),ISNUMBER(EH478),EH478&gt;0),"READY","PENDING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8" s="174" t="str">
        <x:v>Pending</x:v>
      </x:c>
      <x:c r="EE478" s="174"/>
      <x:c r="EF478" s="174" t="str">
        <x:v>Pending</x:v>
      </x:c>
      <x:c r="EG478" s="174" t="str">
        <x:v>Pending</x:v>
      </x:c>
      <x:c r="EH478" s="177"/>
      <x:c r="EI478" s="500"/>
      <x:c r="EJ478" s="174"/>
      <x:c r="EK478" s="174" t="str">
        <x:v>Pending</x:v>
      </x:c>
      <x:c r="EL478" s="177" t="n">
        <x:v>46272</x:v>
      </x:c>
      <x:c r="EM478" s="174" t="str">
        <x:v>Production PubMed record imported and reconciled to Zotero item 34HQ3AHU;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8" s="181" t="n">
        <x:f>IF(L478="","",(IF(N478&lt;&gt;"",1,0)+IF(O478&lt;&gt;"",1,0)+IF(AJ478&lt;&gt;"",1,0)+IF(AU478&lt;&gt;"",1,0)+IF(BE478&lt;&gt;"",1,0)+IF(CF478&lt;&gt;"",1,0)+IF(CJ478="Yes",1,0)+IF(CL478="Yes",1,0)+IF(DE478&lt;&gt;"Pending",1,0)+IF(F478&lt;&gt;"",1,0)+IF(DZ478&lt;&gt;"",1,0)+IF(EI478&lt;&gt;"",1,0))/12)</x:f>
        <x:v>0.5</x:v>
      </x:c>
    </x:row>
    <x:row r="479">
      <x:c r="A479" s="175" t="str">
        <x:v>EV-0476</x:v>
      </x:c>
      <x:c r="B479" s="174" t="str">
        <x:v>Integrity check</x:v>
      </x:c>
      <x:c r="C479" s="175" t="str">
        <x:f>IF(L479="","",IF(LEFT(EC479,7)="BLOCKED","🔴 Do not use for conclusion",IF(EB479="Yes","🟢 Claim-ready","🟡 Caution / context")))</x:f>
        <x:v>🟡 Caution / context</x:v>
      </x:c>
      <x:c r="D479" s="174" t="str">
        <x:f>IF(L479="","",EC479)</x:f>
        <x:v>PENDING — appropriate appraisal</x:v>
      </x:c>
      <x:c r="E479" s="174" t="str">
        <x:v>P3 — Medium</x:v>
      </x:c>
      <x:c r="F479" s="174" t="str">
        <x:v>Pending</x:v>
      </x:c>
      <x:c r="G479" s="174" t="str">
        <x:v>Title/abstract identify an explicit operational APHT/medical-readiness topic; retain for full-text assessment.</x:v>
      </x:c>
      <x:c r="H479" s="174" t="str">
        <x:v>Obtain and review lawful full text; confirm human adjudication; then select a design-specific appraisal instrument.</x:v>
      </x:c>
      <x:c r="I479" s="174"/>
      <x:c r="J479" s="174" t="str">
        <x:v>B — APHT / Medical Readiness</x:v>
      </x:c>
      <x:c r="K479" s="174" t="str">
        <x:v>IDENTIFIED</x:v>
      </x:c>
      <x:c r="L479" s="174" t="str">
        <x:v>High-entropy materials for thermoelectric applications: towards performance and reliability.</x:v>
      </x:c>
      <x:c r="M479" s="174"/>
      <x:c r="N479" s="174" t="str">
        <x:v>Oueldna, Nouredine; Sabi, Noha; Aziam, Hasna; Trabadelo, Vera; Ben Youcef, Hicham</x:v>
      </x:c>
      <x:c r="O479" s="176" t="n">
        <x:v>2024</x:v>
      </x:c>
      <x:c r="P479" s="174" t="str">
        <x:v>Materials horizons</x:v>
      </x:c>
      <x:c r="Q479" s="174" t="str">
        <x:v>Journal Article; Review</x:v>
      </x:c>
      <x:c r="R479" s="174" t="str">
        <x:v>Unclear</x:v>
      </x:c>
      <x:c r="S479" s="174" t="str">
        <x:v>Unknown</x:v>
      </x:c>
      <x:c r="T479" s="174" t="str">
        <x:v>eng</x:v>
      </x:c>
      <x:c r="U479" s="174" t="str">
        <x:v>https://pubmed.ncbi.nlm.nih.gov/38700415/</x:v>
      </x:c>
      <x:c r="V479" s="174" t="str">
        <x:v>10.1039/d3mh02181e</x:v>
      </x:c>
      <x:c r="W479" s="175" t="str">
        <x:f>IF(V479="","",LOWER(SUBSTITUTE(SUBSTITUTE(SUBSTITUTE(SUBSTITUTE(TRIM(V479),"https://doi.org/",""),"http://doi.org/",""),"https://dx.doi.org/",""),"doi:","")))</x:f>
        <x:v>10.1039/d3mh02181e</x:v>
      </x:c>
      <x:c r="X479" s="174" t="str">
        <x:v>38700415</x:v>
      </x:c>
      <x:c r="Y479" s="174" t="str"/>
      <x:c r="Z479" s="174"/>
      <x:c r="AA479" s="174" t="str">
        <x:v>PubMed/MEDLINE</x:v>
      </x:c>
      <x:c r="AB479" s="174" t="str">
        <x:v>PUBMED-B-v1.0-2026-08-28</x:v>
      </x:c>
      <x:c r="AC479" s="174" t="str">
        <x:v>SP-PUBMED-B-20260828</x:v>
      </x:c>
      <x:c r="AD479" s="177" t="n">
        <x:v>46262</x:v>
      </x:c>
      <x:c r="AE479" s="177" t="n">
        <x:v>46272</x:v>
      </x:c>
      <x:c r="AF479" s="174" t="str">
        <x:v>MZFTKXFB</x:v>
      </x:c>
      <x:c r="AG479" s="174"/>
      <x:c r="AH479" s="174" t="str">
        <x:v>Tactical Athlete → Operational Readiness Brazil</x:v>
      </x:c>
      <x:c r="AI479" s="174" t="str">
        <x:v>evidence-family:B</x:v>
      </x:c>
      <x:c r="AJ479" s="174"/>
      <x:c r="AK479" s="175" t="str">
        <x:f>IF(AJ479="","",IF(OR(LOWER(AJ479)="brazil",LOWER(AJ479)="brasil"),"Yes","No"))</x:f>
      </x:c>
      <x:c r="AL479" s="174"/>
      <x:c r="AM479" s="174"/>
      <x:c r="AN479" s="174"/>
      <x:c r="AO479" s="178"/>
      <x:c r="AP479" s="174"/>
      <x:c r="AQ479" s="174"/>
      <x:c r="AR479" s="174"/>
      <x:c r="AS479" s="174"/>
      <x:c r="AT479" s="174"/>
      <x:c r="AU479" s="174"/>
      <x:c r="AV479" s="174"/>
      <x:c r="AW479" s="174"/>
      <x:c r="AX479" s="174"/>
      <x:c r="AY479" s="174"/>
      <x:c r="AZ479" s="174"/>
      <x:c r="BA479" s="174"/>
      <x:c r="BB479" s="174"/>
      <x:c r="BC479" s="174"/>
      <x:c r="BD479" s="174"/>
      <x:c r="BE479" s="174"/>
      <x:c r="BF479" s="174"/>
      <x:c r="BG479" s="174"/>
      <x:c r="BH479" s="174"/>
      <x:c r="BI479" s="174"/>
      <x:c r="BJ479" s="174"/>
      <x:c r="BK479" s="174"/>
      <x:c r="BL479" s="174"/>
      <x:c r="BM479" s="174"/>
      <x:c r="BN479" s="174"/>
      <x:c r="BO479" s="174"/>
      <x:c r="BP479" s="174"/>
      <x:c r="BQ479" s="174"/>
      <x:c r="BR479" s="174"/>
      <x:c r="BS479" s="174"/>
      <x:c r="BT479" s="174"/>
      <x:c r="BU479" s="174"/>
      <x:c r="BV479" s="174"/>
      <x:c r="BW479" s="174"/>
      <x:c r="BX479" s="174"/>
      <x:c r="BY479" s="174"/>
      <x:c r="BZ479" s="174"/>
      <x:c r="CA479" s="174"/>
      <x:c r="CB479" s="174"/>
      <x:c r="CC479" s="174"/>
      <x:c r="CD479" s="174"/>
      <x:c r="CE479" s="174"/>
      <x:c r="CF479" s="174"/>
      <x:c r="CG479" s="174"/>
      <x:c r="CH479" s="174"/>
      <x:c r="CI479" s="179"/>
      <x:c r="CJ479" s="174" t="str">
        <x:v>Yes</x:v>
      </x:c>
      <x:c r="CK479" s="174" t="str">
        <x:v>Yes</x:v>
      </x:c>
      <x:c r="CL479" s="174" t="str">
        <x:v>Yes</x:v>
      </x:c>
      <x:c r="CM479" s="174" t="str">
        <x:v>Clear</x:v>
      </x:c>
      <x:c r="CN479" s="174" t="str">
        <x:v>Verified — clear</x:v>
      </x:c>
      <x:c r="CO479" s="177" t="n">
        <x:v>46272</x:v>
      </x:c>
      <x:c r="CP479" s="174" t="str">
        <x:v>https://pubmed.ncbi.nlm.nih.gov/38700415/</x:v>
      </x:c>
      <x:c r="CQ479" s="174"/>
      <x:c r="CR479" s="174"/>
      <x:c r="CS479" s="174"/>
      <x:c r="CT479" s="174"/>
      <x:c r="CU479" s="176"/>
      <x:c r="CV479" s="176"/>
      <x:c r="CW479" s="176"/>
      <x:c r="CX479" s="176"/>
      <x:c r="CY479" s="176"/>
      <x:c r="CZ479" s="176"/>
      <x:c r="DA479" s="176"/>
      <x:c r="DB479" s="175" t="str">
        <x:f>IF(L479="","",IF(AND(COUNT(CU479:DA479)=7,OR(CU479=0,CU479=1,CU479=2),OR(CV479=0,CV479=1,CV479=2),OR(CW479=0,CW479=1,CW479=2),OR(CX479=0,CX479=1,CX479=2),OR(CY479=0,CY479=1,CY479=2),OR(CZ479=0,CZ479=1,CZ479=2),OR(DA479=0,DA479=1,DA479=2)),SUM(CU479:DA479),""))</x:f>
      </x:c>
      <x:c r="DC479" s="180" t="str">
        <x:f>IF(DB479="","",ROUND(DB479/14*10,1))</x:f>
      </x:c>
      <x:c r="DD479" s="174" t="str">
        <x:v>Pending</x:v>
      </x:c>
      <x:c r="DE479" s="175" t="str">
        <x:f>IF(L479="","",IF(DC479="","Pending",IF(DD479="Yes","CONDITIONAL — safety override",IF(DC479&gt;=8,"HIGH",IF(DC479&gt;=5,"CONDITIONAL","LOW")))))</x:f>
        <x:v>Pending</x:v>
      </x:c>
      <x:c r="DF479" s="174" t="str">
        <x:v>Pending screening and full-text appraisal; no transferability judgment made at identification.</x:v>
      </x:c>
      <x:c r="DG479" s="174"/>
      <x:c r="DH479" s="174"/>
      <x:c r="DI479" s="174"/>
      <x:c r="DJ479" s="174"/>
      <x:c r="DK479" s="174"/>
      <x:c r="DL479" s="174"/>
      <x:c r="DM479" s="174"/>
      <x:c r="DN479" s="174"/>
      <x:c r="DO479" s="174"/>
      <x:c r="DP479" s="174"/>
      <x:c r="DQ479" s="174"/>
      <x:c r="DR479" s="174"/>
      <x:c r="DS479" s="174"/>
      <x:c r="DT479" s="174"/>
      <x:c r="DU479" s="174"/>
      <x:c r="DV479" s="174"/>
      <x:c r="DW479" s="174"/>
      <x:c r="DX479" s="174"/>
      <x:c r="DY479" s="174"/>
      <x:c r="DZ479" s="174" t="str">
        <x:v>Title/abstract screening alone does not establish effectiveness, causality, methodological quality, transferability to Brazilian public safety or an institutional recommendation.</x:v>
      </x:c>
      <x:c r="EA479" s="174" t="str">
        <x:v>Pending</x:v>
      </x:c>
      <x:c r="EB479" s="175" t="str">
        <x:f>IF(L479="","",IF(EC479="READY","Yes","No / Pending"))</x:f>
        <x:v>No / Pending</x:v>
      </x:c>
      <x:c r="EC479" s="174" t="str">
        <x:f>IF(L479="","",IF(OR(ISNUMBER(SEARCH("Retracted Publication",Q479)),CM479="Retracted",CN479="Retracted",CM479="Expression of Concern",CN479="Expression of Concern",F479="Not used",CG479="Critical",CH479="High",CH479="Critical"),"BLOCKED — integrity or use restriction",IF(AND(CJ479="Yes",CK479="Yes",CL479="Yes"),IF(AND(CM479="Clear",CN479="Verified — clear"),IF(AND(AND(LEN(TRIM(CF479))&gt;0,LEFT(LOWER(TRIM(CF479)),7)&lt;&gt;"pending"),OR(CG479="High",CG479="Moderate"),OR(CH479="Low",CH479="Some concerns",CH479="Not applicable")),IF(AND(DD479="No",OR(DE479="HIGH",DE479="CONDITIONAL"),AND(LEN(TRIM(DF479))&gt;0,LEFT(LOWER(TRIM(DF479)),7)&lt;&gt;"pending")),IF(AND(AND(LEN(TRIM(DT479))&gt;0,LEFT(LOWER(TRIM(DT479)),7)&lt;&gt;"pending"),AND(LEN(TRIM(DU479))&gt;0,LEFT(LOWER(TRIM(DU479)),7)&lt;&gt;"pending"),OR(AND(LEN(TRIM(DV479))&gt;0,LEFT(LOWER(TRIM(DV479)),7)&lt;&gt;"pending"),AND(LEN(TRIM(DW479))&gt;0,LEFT(LOWER(TRIM(DW479)),7)&lt;&gt;"pending")),AND(LEN(TRIM(DX479))&gt;0,LEFT(LOWER(TRIM(DX479)),7)&lt;&gt;"pending")),IF(AND(F479="Claim-ready",OR(EA479="Strong",EA479="Moderate"),AND(LEN(TRIM(G479))&gt;0,LEFT(LOWER(TRIM(G479)),7)&lt;&gt;"pending"),G479&lt;&gt;"No substantive use decision is permitted from identification metadata alone.",AND(LEN(TRIM(DZ479))&gt;0,LEFT(LOWER(TRIM(DZ479)),7)&lt;&gt;"pending"),DZ479&lt;&gt;"Identification metadata alone does not permit any substantive scientific, causal, operational, or institutional claim.",AND(LEN(TRIM(EI479))&gt;0,LEFT(LOWER(TRIM(EI479)),7)&lt;&gt;"pending"),ISNUMBER(EH479),EH479&gt;0),"READY","PENDING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79" s="174" t="str">
        <x:v>Pending</x:v>
      </x:c>
      <x:c r="EE479" s="174"/>
      <x:c r="EF479" s="174" t="str">
        <x:v>Pending</x:v>
      </x:c>
      <x:c r="EG479" s="174" t="str">
        <x:v>Pending</x:v>
      </x:c>
      <x:c r="EH479" s="177"/>
      <x:c r="EI479" s="500"/>
      <x:c r="EJ479" s="174"/>
      <x:c r="EK479" s="174" t="str">
        <x:v>Pending</x:v>
      </x:c>
      <x:c r="EL479" s="177" t="n">
        <x:v>46272</x:v>
      </x:c>
      <x:c r="EM479" s="174" t="str">
        <x:v>Production PubMed record imported and reconciled to Zotero item MZFTKXFB;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79" s="181" t="n">
        <x:f>IF(L479="","",(IF(N479&lt;&gt;"",1,0)+IF(O479&lt;&gt;"",1,0)+IF(AJ479&lt;&gt;"",1,0)+IF(AU479&lt;&gt;"",1,0)+IF(BE479&lt;&gt;"",1,0)+IF(CF479&lt;&gt;"",1,0)+IF(CJ479="Yes",1,0)+IF(CL479="Yes",1,0)+IF(DE479&lt;&gt;"Pending",1,0)+IF(F479&lt;&gt;"",1,0)+IF(DZ479&lt;&gt;"",1,0)+IF(EI479&lt;&gt;"",1,0))/12)</x:f>
        <x:v>0.5</x:v>
      </x:c>
    </x:row>
    <x:row r="480">
      <x:c r="A480" s="175" t="str">
        <x:v>EV-0477</x:v>
      </x:c>
      <x:c r="B480" s="174" t="str">
        <x:v>Integrity check</x:v>
      </x:c>
      <x:c r="C480" s="175" t="str">
        <x:f>IF(L480="","",IF(LEFT(EC480,7)="BLOCKED","🔴 Do not use for conclusion",IF(EB480="Yes","🟢 Claim-ready","🟡 Caution / context")))</x:f>
        <x:v>🟡 Caution / context</x:v>
      </x:c>
      <x:c r="D480" s="174" t="str">
        <x:f>IF(L480="","",EC480)</x:f>
        <x:v>PENDING — appropriate appraisal</x:v>
      </x:c>
      <x:c r="E480" s="174" t="str">
        <x:v>P3 — Medium</x:v>
      </x:c>
      <x:c r="F480" s="174" t="str">
        <x:v>Pending</x:v>
      </x:c>
      <x:c r="G480" s="174" t="str">
        <x:v>Title/abstract identify an explicit operational APHT/medical-readiness topic; retain for full-text assessment.</x:v>
      </x:c>
      <x:c r="H480" s="174" t="str">
        <x:v>Obtain and review lawful full text; confirm human adjudication; then select a design-specific appraisal instrument.</x:v>
      </x:c>
      <x:c r="I480" s="174"/>
      <x:c r="J480" s="174" t="str">
        <x:v>B — APHT / Medical Readiness</x:v>
      </x:c>
      <x:c r="K480" s="174" t="str">
        <x:v>IDENTIFIED</x:v>
      </x:c>
      <x:c r="L480" s="174" t="str">
        <x:v>Preparation and application of stimuli-responsive PET TeMs: RAFT graft block copolymerisation of styrene and acrylic acid for the separation of water-oil emulsions.</x:v>
      </x:c>
      <x:c r="M480" s="174"/>
      <x:c r="N480" s="174" t="str">
        <x:v>Muslimova, Indira B; Zhumanazar, Nurdaulet; Melnikova, Galina B; Yeszhanov, Arman B; Zhatkanbayeva, Zhanna K; Chizhik, Sergei A; Zdorovets, Maxim V; Guven, Olgun; Korolkov, Ilya V</x:v>
      </x:c>
      <x:c r="O480" s="176" t="n">
        <x:v>2024</x:v>
      </x:c>
      <x:c r="P480" s="174" t="str">
        <x:v>RSC advances</x:v>
      </x:c>
      <x:c r="Q480" s="174" t="str">
        <x:v>Journal Article</x:v>
      </x:c>
      <x:c r="R480" s="174" t="str">
        <x:v>Unclear</x:v>
      </x:c>
      <x:c r="S480" s="174" t="str">
        <x:v>Unknown</x:v>
      </x:c>
      <x:c r="T480" s="174" t="str">
        <x:v>eng</x:v>
      </x:c>
      <x:c r="U480" s="174" t="str">
        <x:v>https://pubmed.ncbi.nlm.nih.gov/38694549/</x:v>
      </x:c>
      <x:c r="V480" s="174" t="str">
        <x:v>10.1039/d4ra02117g</x:v>
      </x:c>
      <x:c r="W480" s="175" t="str">
        <x:f>IF(V480="","",LOWER(SUBSTITUTE(SUBSTITUTE(SUBSTITUTE(SUBSTITUTE(TRIM(V480),"https://doi.org/",""),"http://doi.org/",""),"https://dx.doi.org/",""),"doi:","")))</x:f>
        <x:v>10.1039/d4ra02117g</x:v>
      </x:c>
      <x:c r="X480" s="174" t="str">
        <x:v>38694549</x:v>
      </x:c>
      <x:c r="Y480" s="174" t="str">
        <x:v>PMC11061781</x:v>
      </x:c>
      <x:c r="Z480" s="174"/>
      <x:c r="AA480" s="174" t="str">
        <x:v>PubMed/MEDLINE</x:v>
      </x:c>
      <x:c r="AB480" s="174" t="str">
        <x:v>PUBMED-B-v1.0-2026-08-28</x:v>
      </x:c>
      <x:c r="AC480" s="174" t="str">
        <x:v>SP-PUBMED-B-20260828</x:v>
      </x:c>
      <x:c r="AD480" s="177" t="n">
        <x:v>46262</x:v>
      </x:c>
      <x:c r="AE480" s="177" t="n">
        <x:v>46272</x:v>
      </x:c>
      <x:c r="AF480" s="174" t="str">
        <x:v>R5H6PQHZ</x:v>
      </x:c>
      <x:c r="AG480" s="174"/>
      <x:c r="AH480" s="174" t="str">
        <x:v>Tactical Athlete → Operational Readiness Brazil</x:v>
      </x:c>
      <x:c r="AI480" s="174" t="str">
        <x:v>evidence-family:B</x:v>
      </x:c>
      <x:c r="AJ480" s="174"/>
      <x:c r="AK480" s="175" t="str">
        <x:f>IF(AJ480="","",IF(OR(LOWER(AJ480)="brazil",LOWER(AJ480)="brasil"),"Yes","No"))</x:f>
      </x:c>
      <x:c r="AL480" s="174"/>
      <x:c r="AM480" s="174"/>
      <x:c r="AN480" s="174"/>
      <x:c r="AO480" s="178"/>
      <x:c r="AP480" s="174"/>
      <x:c r="AQ480" s="174"/>
      <x:c r="AR480" s="174"/>
      <x:c r="AS480" s="174"/>
      <x:c r="AT480" s="174"/>
      <x:c r="AU480" s="174"/>
      <x:c r="AV480" s="174"/>
      <x:c r="AW480" s="174"/>
      <x:c r="AX480" s="174"/>
      <x:c r="AY480" s="174"/>
      <x:c r="AZ480" s="174"/>
      <x:c r="BA480" s="174"/>
      <x:c r="BB480" s="174"/>
      <x:c r="BC480" s="174"/>
      <x:c r="BD480" s="174"/>
      <x:c r="BE480" s="174"/>
      <x:c r="BF480" s="174"/>
      <x:c r="BG480" s="174"/>
      <x:c r="BH480" s="174"/>
      <x:c r="BI480" s="174"/>
      <x:c r="BJ480" s="174"/>
      <x:c r="BK480" s="174"/>
      <x:c r="BL480" s="174"/>
      <x:c r="BM480" s="174"/>
      <x:c r="BN480" s="174"/>
      <x:c r="BO480" s="174"/>
      <x:c r="BP480" s="174"/>
      <x:c r="BQ480" s="174"/>
      <x:c r="BR480" s="174"/>
      <x:c r="BS480" s="174"/>
      <x:c r="BT480" s="174"/>
      <x:c r="BU480" s="174"/>
      <x:c r="BV480" s="174"/>
      <x:c r="BW480" s="174"/>
      <x:c r="BX480" s="174"/>
      <x:c r="BY480" s="174"/>
      <x:c r="BZ480" s="174"/>
      <x:c r="CA480" s="174"/>
      <x:c r="CB480" s="174"/>
      <x:c r="CC480" s="174"/>
      <x:c r="CD480" s="174"/>
      <x:c r="CE480" s="174"/>
      <x:c r="CF480" s="174"/>
      <x:c r="CG480" s="174"/>
      <x:c r="CH480" s="174"/>
      <x:c r="CI480" s="179"/>
      <x:c r="CJ480" s="174" t="str">
        <x:v>Yes</x:v>
      </x:c>
      <x:c r="CK480" s="174" t="str">
        <x:v>Yes</x:v>
      </x:c>
      <x:c r="CL480" s="174" t="str">
        <x:v>Yes</x:v>
      </x:c>
      <x:c r="CM480" s="174" t="str">
        <x:v>Clear</x:v>
      </x:c>
      <x:c r="CN480" s="174" t="str">
        <x:v>Verified — clear</x:v>
      </x:c>
      <x:c r="CO480" s="177" t="n">
        <x:v>46272</x:v>
      </x:c>
      <x:c r="CP480" s="174" t="str">
        <x:v>https://pubmed.ncbi.nlm.nih.gov/38694549/</x:v>
      </x:c>
      <x:c r="CQ480" s="174"/>
      <x:c r="CR480" s="174"/>
      <x:c r="CS480" s="174"/>
      <x:c r="CT480" s="174"/>
      <x:c r="CU480" s="176"/>
      <x:c r="CV480" s="176"/>
      <x:c r="CW480" s="176"/>
      <x:c r="CX480" s="176"/>
      <x:c r="CY480" s="176"/>
      <x:c r="CZ480" s="176"/>
      <x:c r="DA480" s="176"/>
      <x:c r="DB480" s="175" t="str">
        <x:f>IF(L480="","",IF(AND(COUNT(CU480:DA480)=7,OR(CU480=0,CU480=1,CU480=2),OR(CV480=0,CV480=1,CV480=2),OR(CW480=0,CW480=1,CW480=2),OR(CX480=0,CX480=1,CX480=2),OR(CY480=0,CY480=1,CY480=2),OR(CZ480=0,CZ480=1,CZ480=2),OR(DA480=0,DA480=1,DA480=2)),SUM(CU480:DA480),""))</x:f>
      </x:c>
      <x:c r="DC480" s="180" t="str">
        <x:f>IF(DB480="","",ROUND(DB480/14*10,1))</x:f>
      </x:c>
      <x:c r="DD480" s="174" t="str">
        <x:v>Pending</x:v>
      </x:c>
      <x:c r="DE480" s="175" t="str">
        <x:f>IF(L480="","",IF(DC480="","Pending",IF(DD480="Yes","CONDITIONAL — safety override",IF(DC480&gt;=8,"HIGH",IF(DC480&gt;=5,"CONDITIONAL","LOW")))))</x:f>
        <x:v>Pending</x:v>
      </x:c>
      <x:c r="DF480" s="174" t="str">
        <x:v>Pending screening and full-text appraisal; no transferability judgment made at identification.</x:v>
      </x:c>
      <x:c r="DG480" s="174"/>
      <x:c r="DH480" s="174"/>
      <x:c r="DI480" s="174"/>
      <x:c r="DJ480" s="174"/>
      <x:c r="DK480" s="174"/>
      <x:c r="DL480" s="174"/>
      <x:c r="DM480" s="174"/>
      <x:c r="DN480" s="174"/>
      <x:c r="DO480" s="174"/>
      <x:c r="DP480" s="174"/>
      <x:c r="DQ480" s="174"/>
      <x:c r="DR480" s="174"/>
      <x:c r="DS480" s="174"/>
      <x:c r="DT480" s="174"/>
      <x:c r="DU480" s="174"/>
      <x:c r="DV480" s="174"/>
      <x:c r="DW480" s="174"/>
      <x:c r="DX480" s="174"/>
      <x:c r="DY480" s="174"/>
      <x:c r="DZ480" s="174" t="str">
        <x:v>Title/abstract screening alone does not establish effectiveness, causality, methodological quality, transferability to Brazilian public safety or an institutional recommendation.</x:v>
      </x:c>
      <x:c r="EA480" s="174" t="str">
        <x:v>Pending</x:v>
      </x:c>
      <x:c r="EB480" s="175" t="str">
        <x:f>IF(L480="","",IF(EC480="READY","Yes","No / Pending"))</x:f>
        <x:v>No / Pending</x:v>
      </x:c>
      <x:c r="EC480" s="174" t="str">
        <x:f>IF(L480="","",IF(OR(ISNUMBER(SEARCH("Retracted Publication",Q480)),CM480="Retracted",CN480="Retracted",CM480="Expression of Concern",CN480="Expression of Concern",F480="Not used",CG480="Critical",CH480="High",CH480="Critical"),"BLOCKED — integrity or use restriction",IF(AND(CJ480="Yes",CK480="Yes",CL480="Yes"),IF(AND(CM480="Clear",CN480="Verified — clear"),IF(AND(AND(LEN(TRIM(CF480))&gt;0,LEFT(LOWER(TRIM(CF480)),7)&lt;&gt;"pending"),OR(CG480="High",CG480="Moderate"),OR(CH480="Low",CH480="Some concerns",CH480="Not applicable")),IF(AND(DD480="No",OR(DE480="HIGH",DE480="CONDITIONAL"),AND(LEN(TRIM(DF480))&gt;0,LEFT(LOWER(TRIM(DF480)),7)&lt;&gt;"pending")),IF(AND(AND(LEN(TRIM(DT480))&gt;0,LEFT(LOWER(TRIM(DT480)),7)&lt;&gt;"pending"),AND(LEN(TRIM(DU480))&gt;0,LEFT(LOWER(TRIM(DU480)),7)&lt;&gt;"pending"),OR(AND(LEN(TRIM(DV480))&gt;0,LEFT(LOWER(TRIM(DV480)),7)&lt;&gt;"pending"),AND(LEN(TRIM(DW480))&gt;0,LEFT(LOWER(TRIM(DW480)),7)&lt;&gt;"pending")),AND(LEN(TRIM(DX480))&gt;0,LEFT(LOWER(TRIM(DX480)),7)&lt;&gt;"pending")),IF(AND(F480="Claim-ready",OR(EA480="Strong",EA480="Moderate"),AND(LEN(TRIM(G480))&gt;0,LEFT(LOWER(TRIM(G480)),7)&lt;&gt;"pending"),G480&lt;&gt;"No substantive use decision is permitted from identification metadata alone.",AND(LEN(TRIM(DZ480))&gt;0,LEFT(LOWER(TRIM(DZ480)),7)&lt;&gt;"pending"),DZ480&lt;&gt;"Identification metadata alone does not permit any substantive scientific, causal, operational, or institutional claim.",AND(LEN(TRIM(EI480))&gt;0,LEFT(LOWER(TRIM(EI480)),7)&lt;&gt;"pending"),ISNUMBER(EH480),EH480&gt;0),"READY","PENDING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0" s="174" t="str">
        <x:v>Pending</x:v>
      </x:c>
      <x:c r="EE480" s="174"/>
      <x:c r="EF480" s="174" t="str">
        <x:v>Pending</x:v>
      </x:c>
      <x:c r="EG480" s="174" t="str">
        <x:v>Pending</x:v>
      </x:c>
      <x:c r="EH480" s="177"/>
      <x:c r="EI480" s="500"/>
      <x:c r="EJ480" s="174"/>
      <x:c r="EK480" s="174" t="str">
        <x:v>Pending</x:v>
      </x:c>
      <x:c r="EL480" s="177" t="n">
        <x:v>46272</x:v>
      </x:c>
      <x:c r="EM480" s="174" t="str">
        <x:v>Production PubMed record imported and reconciled to Zotero item R5H6PQHZ;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0" s="181" t="n">
        <x:f>IF(L480="","",(IF(N480&lt;&gt;"",1,0)+IF(O480&lt;&gt;"",1,0)+IF(AJ480&lt;&gt;"",1,0)+IF(AU480&lt;&gt;"",1,0)+IF(BE480&lt;&gt;"",1,0)+IF(CF480&lt;&gt;"",1,0)+IF(CJ480="Yes",1,0)+IF(CL480="Yes",1,0)+IF(DE480&lt;&gt;"Pending",1,0)+IF(F480&lt;&gt;"",1,0)+IF(DZ480&lt;&gt;"",1,0)+IF(EI480&lt;&gt;"",1,0))/12)</x:f>
        <x:v>0.5</x:v>
      </x:c>
    </x:row>
    <x:row r="481">
      <x:c r="A481" s="175" t="str">
        <x:v>EV-0478</x:v>
      </x:c>
      <x:c r="B481" s="174" t="str">
        <x:v>Integrity check</x:v>
      </x:c>
      <x:c r="C481" s="175" t="str">
        <x:f>IF(L481="","",IF(LEFT(EC481,7)="BLOCKED","🔴 Do not use for conclusion",IF(EB481="Yes","🟢 Claim-ready","🟡 Caution / context")))</x:f>
        <x:v>🟡 Caution / context</x:v>
      </x:c>
      <x:c r="D481" s="174" t="str">
        <x:f>IF(L481="","",EC481)</x:f>
        <x:v>PENDING — appropriate appraisal</x:v>
      </x:c>
      <x:c r="E481" s="174" t="str">
        <x:v>P3 — Medium</x:v>
      </x:c>
      <x:c r="F481" s="174" t="str">
        <x:v>Pending</x:v>
      </x:c>
      <x:c r="G481" s="174" t="str">
        <x:v>Title/abstract identify an explicit implementation-science construct; retain for full-text assessment.</x:v>
      </x:c>
      <x:c r="H481" s="174" t="str">
        <x:v>Obtain and review lawful full text; confirm human adjudication; then select a design-specific appraisal instrument.</x:v>
      </x:c>
      <x:c r="I481" s="174"/>
      <x:c r="J481" s="174" t="str">
        <x:v>C — Implementation Science</x:v>
      </x:c>
      <x:c r="K481" s="174" t="str">
        <x:v>IDENTIFIED</x:v>
      </x:c>
      <x:c r="L481" s="174" t="str">
        <x:v>Partnership building for scale-up in the Veteran Sponsorship Initiative: Strategies for harnessing collaboration to accelerate impact in suicide prevention.</x:v>
      </x:c>
      <x:c r="M481" s="174"/>
      <x:c r="N481" s="174" t="str">
        <x:v>Finley, Erin P; Frankfurt, Sheila B; Kamdar, Nipa; Goodrich, David E; Ganss, Elyse; Chen, Chien J; Eickhoff, Christine; Krauss, Alison; Connelly, Brigid; Seim, Richard W; Goodman, Marianne; Geraci, Joseph</x:v>
      </x:c>
      <x:c r="O481" s="176" t="n">
        <x:v>2024</x:v>
      </x:c>
      <x:c r="P481" s="174" t="str">
        <x:v>Health services research</x:v>
      </x:c>
      <x:c r="Q481" s="174" t="str">
        <x:v>Journal Article; Research Support, U.S. Gov't, Non-P.H.S.</x:v>
      </x:c>
      <x:c r="R481" s="174" t="str">
        <x:v>Unclear</x:v>
      </x:c>
      <x:c r="S481" s="174" t="str">
        <x:v>Unknown</x:v>
      </x:c>
      <x:c r="T481" s="174" t="str">
        <x:v>eng</x:v>
      </x:c>
      <x:c r="U481" s="174" t="str">
        <x:v>https://pubmed.ncbi.nlm.nih.gov/38689547/</x:v>
      </x:c>
      <x:c r="V481" s="174" t="str">
        <x:v>10.1111/1475-6773.14309</x:v>
      </x:c>
      <x:c r="W481" s="175" t="str">
        <x:f>IF(V481="","",LOWER(SUBSTITUTE(SUBSTITUTE(SUBSTITUTE(SUBSTITUTE(TRIM(V481),"https://doi.org/",""),"http://doi.org/",""),"https://dx.doi.org/",""),"doi:","")))</x:f>
        <x:v>10.1111/1475-6773.14309</x:v>
      </x:c>
      <x:c r="X481" s="174" t="str">
        <x:v>38689547</x:v>
      </x:c>
      <x:c r="Y481" s="174" t="str">
        <x:v>PMC11540573</x:v>
      </x:c>
      <x:c r="Z481" s="174"/>
      <x:c r="AA481" s="174" t="str">
        <x:v>PubMed/MEDLINE</x:v>
      </x:c>
      <x:c r="AB481" s="174" t="str">
        <x:v>PUBMED-C-v1.0-2026-08-28</x:v>
      </x:c>
      <x:c r="AC481" s="174" t="str">
        <x:v>SP-PUBMED-C-20260828</x:v>
      </x:c>
      <x:c r="AD481" s="177" t="n">
        <x:v>46262</x:v>
      </x:c>
      <x:c r="AE481" s="177" t="n">
        <x:v>46272</x:v>
      </x:c>
      <x:c r="AF481" s="174" t="str">
        <x:v>KFILU9KY</x:v>
      </x:c>
      <x:c r="AG481" s="174"/>
      <x:c r="AH481" s="174" t="str">
        <x:v>Tactical Athlete → Operational Readiness Brazil</x:v>
      </x:c>
      <x:c r="AI481" s="174" t="str">
        <x:v>evidence-family:C</x:v>
      </x:c>
      <x:c r="AJ481" s="174"/>
      <x:c r="AK481" s="175" t="str">
        <x:f>IF(AJ481="","",IF(OR(LOWER(AJ481)="brazil",LOWER(AJ481)="brasil"),"Yes","No"))</x:f>
      </x:c>
      <x:c r="AL481" s="174"/>
      <x:c r="AM481" s="174"/>
      <x:c r="AN481" s="174"/>
      <x:c r="AO481" s="178"/>
      <x:c r="AP481" s="174"/>
      <x:c r="AQ481" s="174"/>
      <x:c r="AR481" s="174"/>
      <x:c r="AS481" s="174"/>
      <x:c r="AT481" s="174"/>
      <x:c r="AU481" s="174"/>
      <x:c r="AV481" s="174"/>
      <x:c r="AW481" s="174"/>
      <x:c r="AX481" s="174"/>
      <x:c r="AY481" s="174"/>
      <x:c r="AZ481" s="174"/>
      <x:c r="BA481" s="174"/>
      <x:c r="BB481" s="174"/>
      <x:c r="BC481" s="174"/>
      <x:c r="BD481" s="174"/>
      <x:c r="BE481" s="174"/>
      <x:c r="BF481" s="174"/>
      <x:c r="BG481" s="174"/>
      <x:c r="BH481" s="174"/>
      <x:c r="BI481" s="174"/>
      <x:c r="BJ481" s="174"/>
      <x:c r="BK481" s="174"/>
      <x:c r="BL481" s="174"/>
      <x:c r="BM481" s="174"/>
      <x:c r="BN481" s="174"/>
      <x:c r="BO481" s="174"/>
      <x:c r="BP481" s="174"/>
      <x:c r="BQ481" s="174"/>
      <x:c r="BR481" s="174"/>
      <x:c r="BS481" s="174"/>
      <x:c r="BT481" s="174"/>
      <x:c r="BU481" s="174"/>
      <x:c r="BV481" s="174"/>
      <x:c r="BW481" s="174"/>
      <x:c r="BX481" s="174"/>
      <x:c r="BY481" s="174"/>
      <x:c r="BZ481" s="174"/>
      <x:c r="CA481" s="174"/>
      <x:c r="CB481" s="174"/>
      <x:c r="CC481" s="174"/>
      <x:c r="CD481" s="174"/>
      <x:c r="CE481" s="174"/>
      <x:c r="CF481" s="174"/>
      <x:c r="CG481" s="174"/>
      <x:c r="CH481" s="174"/>
      <x:c r="CI481" s="179"/>
      <x:c r="CJ481" s="174" t="str">
        <x:v>Yes</x:v>
      </x:c>
      <x:c r="CK481" s="174" t="str">
        <x:v>Yes</x:v>
      </x:c>
      <x:c r="CL481" s="174" t="str">
        <x:v>Yes</x:v>
      </x:c>
      <x:c r="CM481" s="174" t="str">
        <x:v>Clear</x:v>
      </x:c>
      <x:c r="CN481" s="174" t="str">
        <x:v>Verified — clear</x:v>
      </x:c>
      <x:c r="CO481" s="177" t="n">
        <x:v>46272</x:v>
      </x:c>
      <x:c r="CP481" s="174" t="str">
        <x:v>https://pubmed.ncbi.nlm.nih.gov/38689547/</x:v>
      </x:c>
      <x:c r="CQ481" s="174"/>
      <x:c r="CR481" s="174"/>
      <x:c r="CS481" s="174"/>
      <x:c r="CT481" s="174"/>
      <x:c r="CU481" s="176"/>
      <x:c r="CV481" s="176"/>
      <x:c r="CW481" s="176"/>
      <x:c r="CX481" s="176"/>
      <x:c r="CY481" s="176"/>
      <x:c r="CZ481" s="176"/>
      <x:c r="DA481" s="176"/>
      <x:c r="DB481" s="175" t="str">
        <x:f>IF(L481="","",IF(AND(COUNT(CU481:DA481)=7,OR(CU481=0,CU481=1,CU481=2),OR(CV481=0,CV481=1,CV481=2),OR(CW481=0,CW481=1,CW481=2),OR(CX481=0,CX481=1,CX481=2),OR(CY481=0,CY481=1,CY481=2),OR(CZ481=0,CZ481=1,CZ481=2),OR(DA481=0,DA481=1,DA481=2)),SUM(CU481:DA481),""))</x:f>
      </x:c>
      <x:c r="DC481" s="180" t="str">
        <x:f>IF(DB481="","",ROUND(DB481/14*10,1))</x:f>
      </x:c>
      <x:c r="DD481" s="174" t="str">
        <x:v>Pending</x:v>
      </x:c>
      <x:c r="DE481" s="175" t="str">
        <x:f>IF(L481="","",IF(DC481="","Pending",IF(DD481="Yes","CONDITIONAL — safety override",IF(DC481&gt;=8,"HIGH",IF(DC481&gt;=5,"CONDITIONAL","LOW")))))</x:f>
        <x:v>Pending</x:v>
      </x:c>
      <x:c r="DF481" s="174" t="str">
        <x:v>Pending screening and full-text appraisal; no transferability judgment made at identification.</x:v>
      </x:c>
      <x:c r="DG481" s="174"/>
      <x:c r="DH481" s="174"/>
      <x:c r="DI481" s="174"/>
      <x:c r="DJ481" s="174"/>
      <x:c r="DK481" s="174"/>
      <x:c r="DL481" s="174"/>
      <x:c r="DM481" s="174"/>
      <x:c r="DN481" s="174"/>
      <x:c r="DO481" s="174"/>
      <x:c r="DP481" s="174"/>
      <x:c r="DQ481" s="174"/>
      <x:c r="DR481" s="174"/>
      <x:c r="DS481" s="174"/>
      <x:c r="DT481" s="174"/>
      <x:c r="DU481" s="174"/>
      <x:c r="DV481" s="174"/>
      <x:c r="DW481" s="174"/>
      <x:c r="DX481" s="174"/>
      <x:c r="DY481" s="174"/>
      <x:c r="DZ481" s="174" t="str">
        <x:v>Title/abstract screening alone does not establish effectiveness, causality, methodological quality, transferability to Brazilian public safety or an institutional recommendation.</x:v>
      </x:c>
      <x:c r="EA481" s="174" t="str">
        <x:v>Pending</x:v>
      </x:c>
      <x:c r="EB481" s="175" t="str">
        <x:f>IF(L481="","",IF(EC481="READY","Yes","No / Pending"))</x:f>
        <x:v>No / Pending</x:v>
      </x:c>
      <x:c r="EC481" s="174" t="str">
        <x:f>IF(L481="","",IF(OR(ISNUMBER(SEARCH("Retracted Publication",Q481)),CM481="Retracted",CN481="Retracted",CM481="Expression of Concern",CN481="Expression of Concern",F481="Not used",CG481="Critical",CH481="High",CH481="Critical"),"BLOCKED — integrity or use restriction",IF(AND(CJ481="Yes",CK481="Yes",CL481="Yes"),IF(AND(CM481="Clear",CN481="Verified — clear"),IF(AND(AND(LEN(TRIM(CF481))&gt;0,LEFT(LOWER(TRIM(CF481)),7)&lt;&gt;"pending"),OR(CG481="High",CG481="Moderate"),OR(CH481="Low",CH481="Some concerns",CH481="Not applicable")),IF(AND(DD481="No",OR(DE481="HIGH",DE481="CONDITIONAL"),AND(LEN(TRIM(DF481))&gt;0,LEFT(LOWER(TRIM(DF481)),7)&lt;&gt;"pending")),IF(AND(AND(LEN(TRIM(DT481))&gt;0,LEFT(LOWER(TRIM(DT481)),7)&lt;&gt;"pending"),AND(LEN(TRIM(DU481))&gt;0,LEFT(LOWER(TRIM(DU481)),7)&lt;&gt;"pending"),OR(AND(LEN(TRIM(DV481))&gt;0,LEFT(LOWER(TRIM(DV481)),7)&lt;&gt;"pending"),AND(LEN(TRIM(DW481))&gt;0,LEFT(LOWER(TRIM(DW481)),7)&lt;&gt;"pending")),AND(LEN(TRIM(DX481))&gt;0,LEFT(LOWER(TRIM(DX481)),7)&lt;&gt;"pending")),IF(AND(F481="Claim-ready",OR(EA481="Strong",EA481="Moderate"),AND(LEN(TRIM(G481))&gt;0,LEFT(LOWER(TRIM(G481)),7)&lt;&gt;"pending"),G481&lt;&gt;"No substantive use decision is permitted from identification metadata alone.",AND(LEN(TRIM(DZ481))&gt;0,LEFT(LOWER(TRIM(DZ481)),7)&lt;&gt;"pending"),DZ481&lt;&gt;"Identification metadata alone does not permit any substantive scientific, causal, operational, or institutional claim.",AND(LEN(TRIM(EI481))&gt;0,LEFT(LOWER(TRIM(EI481)),7)&lt;&gt;"pending"),ISNUMBER(EH481),EH481&gt;0),"READY","PENDING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1" s="174" t="str">
        <x:v>Pending</x:v>
      </x:c>
      <x:c r="EE481" s="174"/>
      <x:c r="EF481" s="174" t="str">
        <x:v>Pending</x:v>
      </x:c>
      <x:c r="EG481" s="174" t="str">
        <x:v>Pending</x:v>
      </x:c>
      <x:c r="EH481" s="177"/>
      <x:c r="EI481" s="500"/>
      <x:c r="EJ481" s="174"/>
      <x:c r="EK481" s="174" t="str">
        <x:v>Pending</x:v>
      </x:c>
      <x:c r="EL481" s="177" t="n">
        <x:v>46272</x:v>
      </x:c>
      <x:c r="EM481" s="174" t="str">
        <x:v>Production PubMed record imported and reconciled to Zotero item KFILU9KY;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1" s="181" t="n">
        <x:f>IF(L481="","",(IF(N481&lt;&gt;"",1,0)+IF(O481&lt;&gt;"",1,0)+IF(AJ481&lt;&gt;"",1,0)+IF(AU481&lt;&gt;"",1,0)+IF(BE481&lt;&gt;"",1,0)+IF(CF481&lt;&gt;"",1,0)+IF(CJ481="Yes",1,0)+IF(CL481="Yes",1,0)+IF(DE481&lt;&gt;"Pending",1,0)+IF(F481&lt;&gt;"",1,0)+IF(DZ481&lt;&gt;"",1,0)+IF(EI481&lt;&gt;"",1,0))/12)</x:f>
        <x:v>0.5</x:v>
      </x:c>
    </x:row>
    <x:row r="482">
      <x:c r="A482" s="175" t="str">
        <x:v>EV-0479</x:v>
      </x:c>
      <x:c r="B482" s="174" t="str">
        <x:v>Integrity check</x:v>
      </x:c>
      <x:c r="C482" s="175" t="str">
        <x:f>IF(L482="","",IF(LEFT(EC482,7)="BLOCKED","🔴 Do not use for conclusion",IF(EB482="Yes","🟢 Claim-ready","🟡 Caution / context")))</x:f>
        <x:v>🟡 Caution / context</x:v>
      </x:c>
      <x:c r="D482" s="174" t="str">
        <x:f>IF(L482="","",EC482)</x:f>
        <x:v>PENDING — appropriate appraisal</x:v>
      </x:c>
      <x:c r="E482" s="174" t="str">
        <x:v>P3 — Medium</x:v>
      </x:c>
      <x:c r="F482" s="174" t="str">
        <x:v>Pending</x:v>
      </x:c>
      <x:c r="G482" s="174" t="str">
        <x:v>Title/abstract identify an explicit tactical/public-safety context and readiness domain; retain for full-text assessment.</x:v>
      </x:c>
      <x:c r="H482" s="174" t="str">
        <x:v>Obtain and review lawful full text; confirm human adjudication; then select a design-specific appraisal instrument.</x:v>
      </x:c>
      <x:c r="I482" s="174"/>
      <x:c r="J482" s="174" t="str">
        <x:v>A — Core</x:v>
      </x:c>
      <x:c r="K482" s="174" t="str">
        <x:v>IDENTIFIED</x:v>
      </x:c>
      <x:c r="L482" s="174" t="str">
        <x:v>Maximal Aerobic Capacity as a Predictor of Performance on ACFT Total Score of ROTC Cadets.</x:v>
      </x:c>
      <x:c r="M482" s="174"/>
      <x:c r="N482" s="174" t="str">
        <x:v>Acevedo, Anthony M; Zeigler, Zachary; Melton, Bridget</x:v>
      </x:c>
      <x:c r="O482" s="176" t="n">
        <x:v>2024</x:v>
      </x:c>
      <x:c r="P482" s="174" t="str">
        <x:v>International journal of exercise science</x:v>
      </x:c>
      <x:c r="Q482" s="174" t="str">
        <x:v>Journal Article</x:v>
      </x:c>
      <x:c r="R482" s="174" t="str">
        <x:v>Unclear</x:v>
      </x:c>
      <x:c r="S482" s="174" t="str">
        <x:v>Unknown</x:v>
      </x:c>
      <x:c r="T482" s="174" t="str">
        <x:v>eng</x:v>
      </x:c>
      <x:c r="U482" s="174" t="str">
        <x:v>https://pubmed.ncbi.nlm.nih.gov/38665860/</x:v>
      </x:c>
      <x:c r="V482" s="174" t="str">
        <x:v>10.70252/rjam3514</x:v>
      </x:c>
      <x:c r="W482" s="175" t="str">
        <x:f>IF(V482="","",LOWER(SUBSTITUTE(SUBSTITUTE(SUBSTITUTE(SUBSTITUTE(TRIM(V482),"https://doi.org/",""),"http://doi.org/",""),"https://dx.doi.org/",""),"doi:","")))</x:f>
        <x:v>10.70252/rjam3514</x:v>
      </x:c>
      <x:c r="X482" s="174" t="str">
        <x:v>38665860</x:v>
      </x:c>
      <x:c r="Y482" s="174" t="str">
        <x:v>PMC11042848</x:v>
      </x:c>
      <x:c r="Z482" s="174"/>
      <x:c r="AA482" s="174" t="str">
        <x:v>PubMed/MEDLINE</x:v>
      </x:c>
      <x:c r="AB482" s="174" t="str">
        <x:v>PUBMED-A-v1.0-2026-08-28</x:v>
      </x:c>
      <x:c r="AC482" s="174" t="str">
        <x:v>SP-PUBMED-A-20260828</x:v>
      </x:c>
      <x:c r="AD482" s="177" t="n">
        <x:v>46262</x:v>
      </x:c>
      <x:c r="AE482" s="177" t="n">
        <x:v>46272</x:v>
      </x:c>
      <x:c r="AF482" s="174" t="str">
        <x:v>INCDSGJL</x:v>
      </x:c>
      <x:c r="AG482" s="174"/>
      <x:c r="AH482" s="174" t="str">
        <x:v>Tactical Athlete → Operational Readiness Brazil</x:v>
      </x:c>
      <x:c r="AI482" s="174" t="str">
        <x:v>evidence-family:A</x:v>
      </x:c>
      <x:c r="AJ482" s="174"/>
      <x:c r="AK482" s="175" t="str">
        <x:f>IF(AJ482="","",IF(OR(LOWER(AJ482)="brazil",LOWER(AJ482)="brasil"),"Yes","No"))</x:f>
      </x:c>
      <x:c r="AL482" s="174"/>
      <x:c r="AM482" s="174"/>
      <x:c r="AN482" s="174"/>
      <x:c r="AO482" s="178"/>
      <x:c r="AP482" s="174"/>
      <x:c r="AQ482" s="174"/>
      <x:c r="AR482" s="174"/>
      <x:c r="AS482" s="174"/>
      <x:c r="AT482" s="174"/>
      <x:c r="AU482" s="174"/>
      <x:c r="AV482" s="174"/>
      <x:c r="AW482" s="174"/>
      <x:c r="AX482" s="174"/>
      <x:c r="AY482" s="174"/>
      <x:c r="AZ482" s="174"/>
      <x:c r="BA482" s="174"/>
      <x:c r="BB482" s="174"/>
      <x:c r="BC482" s="174"/>
      <x:c r="BD482" s="174"/>
      <x:c r="BE482" s="174"/>
      <x:c r="BF482" s="174"/>
      <x:c r="BG482" s="174"/>
      <x:c r="BH482" s="174"/>
      <x:c r="BI482" s="174"/>
      <x:c r="BJ482" s="174"/>
      <x:c r="BK482" s="174"/>
      <x:c r="BL482" s="174"/>
      <x:c r="BM482" s="174"/>
      <x:c r="BN482" s="174"/>
      <x:c r="BO482" s="174"/>
      <x:c r="BP482" s="174"/>
      <x:c r="BQ482" s="174"/>
      <x:c r="BR482" s="174"/>
      <x:c r="BS482" s="174"/>
      <x:c r="BT482" s="174"/>
      <x:c r="BU482" s="174"/>
      <x:c r="BV482" s="174"/>
      <x:c r="BW482" s="174"/>
      <x:c r="BX482" s="174"/>
      <x:c r="BY482" s="174"/>
      <x:c r="BZ482" s="174"/>
      <x:c r="CA482" s="174"/>
      <x:c r="CB482" s="174"/>
      <x:c r="CC482" s="174"/>
      <x:c r="CD482" s="174"/>
      <x:c r="CE482" s="174"/>
      <x:c r="CF482" s="174"/>
      <x:c r="CG482" s="174"/>
      <x:c r="CH482" s="174"/>
      <x:c r="CI482" s="179"/>
      <x:c r="CJ482" s="174" t="str">
        <x:v>Yes</x:v>
      </x:c>
      <x:c r="CK482" s="174" t="str">
        <x:v>Yes</x:v>
      </x:c>
      <x:c r="CL482" s="174" t="str">
        <x:v>Yes</x:v>
      </x:c>
      <x:c r="CM482" s="174" t="str">
        <x:v>Clear</x:v>
      </x:c>
      <x:c r="CN482" s="174" t="str">
        <x:v>Verified — clear</x:v>
      </x:c>
      <x:c r="CO482" s="177" t="n">
        <x:v>46272</x:v>
      </x:c>
      <x:c r="CP482" s="174" t="str">
        <x:v>https://pubmed.ncbi.nlm.nih.gov/38665860/</x:v>
      </x:c>
      <x:c r="CQ482" s="174"/>
      <x:c r="CR482" s="174"/>
      <x:c r="CS482" s="174"/>
      <x:c r="CT482" s="174"/>
      <x:c r="CU482" s="176"/>
      <x:c r="CV482" s="176"/>
      <x:c r="CW482" s="176"/>
      <x:c r="CX482" s="176"/>
      <x:c r="CY482" s="176"/>
      <x:c r="CZ482" s="176"/>
      <x:c r="DA482" s="176"/>
      <x:c r="DB482" s="175" t="str">
        <x:f>IF(L482="","",IF(AND(COUNT(CU482:DA482)=7,OR(CU482=0,CU482=1,CU482=2),OR(CV482=0,CV482=1,CV482=2),OR(CW482=0,CW482=1,CW482=2),OR(CX482=0,CX482=1,CX482=2),OR(CY482=0,CY482=1,CY482=2),OR(CZ482=0,CZ482=1,CZ482=2),OR(DA482=0,DA482=1,DA482=2)),SUM(CU482:DA482),""))</x:f>
      </x:c>
      <x:c r="DC482" s="180" t="str">
        <x:f>IF(DB482="","",ROUND(DB482/14*10,1))</x:f>
      </x:c>
      <x:c r="DD482" s="174" t="str">
        <x:v>Pending</x:v>
      </x:c>
      <x:c r="DE482" s="175" t="str">
        <x:f>IF(L482="","",IF(DC482="","Pending",IF(DD482="Yes","CONDITIONAL — safety override",IF(DC482&gt;=8,"HIGH",IF(DC482&gt;=5,"CONDITIONAL","LOW")))))</x:f>
        <x:v>Pending</x:v>
      </x:c>
      <x:c r="DF482" s="174" t="str">
        <x:v>Pending screening and full-text appraisal; no transferability judgment made at identification.</x:v>
      </x:c>
      <x:c r="DG482" s="174"/>
      <x:c r="DH482" s="174"/>
      <x:c r="DI482" s="174"/>
      <x:c r="DJ482" s="174"/>
      <x:c r="DK482" s="174"/>
      <x:c r="DL482" s="174"/>
      <x:c r="DM482" s="174"/>
      <x:c r="DN482" s="174"/>
      <x:c r="DO482" s="174"/>
      <x:c r="DP482" s="174"/>
      <x:c r="DQ482" s="174"/>
      <x:c r="DR482" s="174"/>
      <x:c r="DS482" s="174"/>
      <x:c r="DT482" s="174"/>
      <x:c r="DU482" s="174"/>
      <x:c r="DV482" s="174"/>
      <x:c r="DW482" s="174"/>
      <x:c r="DX482" s="174"/>
      <x:c r="DY482" s="174"/>
      <x:c r="DZ482" s="174" t="str">
        <x:v>Title/abstract screening alone does not establish effectiveness, causality, methodological quality, transferability to Brazilian public safety or an institutional recommendation.</x:v>
      </x:c>
      <x:c r="EA482" s="174" t="str">
        <x:v>Pending</x:v>
      </x:c>
      <x:c r="EB482" s="175" t="str">
        <x:f>IF(L482="","",IF(EC482="READY","Yes","No / Pending"))</x:f>
        <x:v>No / Pending</x:v>
      </x:c>
      <x:c r="EC482" s="174" t="str">
        <x:f>IF(L482="","",IF(OR(ISNUMBER(SEARCH("Retracted Publication",Q482)),CM482="Retracted",CN482="Retracted",CM482="Expression of Concern",CN482="Expression of Concern",F482="Not used",CG482="Critical",CH482="High",CH482="Critical"),"BLOCKED — integrity or use restriction",IF(AND(CJ482="Yes",CK482="Yes",CL482="Yes"),IF(AND(CM482="Clear",CN482="Verified — clear"),IF(AND(AND(LEN(TRIM(CF482))&gt;0,LEFT(LOWER(TRIM(CF482)),7)&lt;&gt;"pending"),OR(CG482="High",CG482="Moderate"),OR(CH482="Low",CH482="Some concerns",CH482="Not applicable")),IF(AND(DD482="No",OR(DE482="HIGH",DE482="CONDITIONAL"),AND(LEN(TRIM(DF482))&gt;0,LEFT(LOWER(TRIM(DF482)),7)&lt;&gt;"pending")),IF(AND(AND(LEN(TRIM(DT482))&gt;0,LEFT(LOWER(TRIM(DT482)),7)&lt;&gt;"pending"),AND(LEN(TRIM(DU482))&gt;0,LEFT(LOWER(TRIM(DU482)),7)&lt;&gt;"pending"),OR(AND(LEN(TRIM(DV482))&gt;0,LEFT(LOWER(TRIM(DV482)),7)&lt;&gt;"pending"),AND(LEN(TRIM(DW482))&gt;0,LEFT(LOWER(TRIM(DW482)),7)&lt;&gt;"pending")),AND(LEN(TRIM(DX482))&gt;0,LEFT(LOWER(TRIM(DX482)),7)&lt;&gt;"pending")),IF(AND(F482="Claim-ready",OR(EA482="Strong",EA482="Moderate"),AND(LEN(TRIM(G482))&gt;0,LEFT(LOWER(TRIM(G482)),7)&lt;&gt;"pending"),G482&lt;&gt;"No substantive use decision is permitted from identification metadata alone.",AND(LEN(TRIM(DZ482))&gt;0,LEFT(LOWER(TRIM(DZ482)),7)&lt;&gt;"pending"),DZ482&lt;&gt;"Identification metadata alone does not permit any substantive scientific, causal, operational, or institutional claim.",AND(LEN(TRIM(EI482))&gt;0,LEFT(LOWER(TRIM(EI482)),7)&lt;&gt;"pending"),ISNUMBER(EH482),EH482&gt;0),"READY","PENDING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2" s="174" t="str">
        <x:v>Pending</x:v>
      </x:c>
      <x:c r="EE482" s="174"/>
      <x:c r="EF482" s="174" t="str">
        <x:v>Pending</x:v>
      </x:c>
      <x:c r="EG482" s="174" t="str">
        <x:v>Pending</x:v>
      </x:c>
      <x:c r="EH482" s="177"/>
      <x:c r="EI482" s="500"/>
      <x:c r="EJ482" s="174"/>
      <x:c r="EK482" s="174" t="str">
        <x:v>Pending</x:v>
      </x:c>
      <x:c r="EL482" s="177" t="n">
        <x:v>46272</x:v>
      </x:c>
      <x:c r="EM482" s="174" t="str">
        <x:v>Production PubMed record imported and reconciled to Zotero item INCDSGJL;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2" s="181" t="n">
        <x:f>IF(L482="","",(IF(N482&lt;&gt;"",1,0)+IF(O482&lt;&gt;"",1,0)+IF(AJ482&lt;&gt;"",1,0)+IF(AU482&lt;&gt;"",1,0)+IF(BE482&lt;&gt;"",1,0)+IF(CF482&lt;&gt;"",1,0)+IF(CJ482="Yes",1,0)+IF(CL482="Yes",1,0)+IF(DE482&lt;&gt;"Pending",1,0)+IF(F482&lt;&gt;"",1,0)+IF(DZ482&lt;&gt;"",1,0)+IF(EI482&lt;&gt;"",1,0))/12)</x:f>
        <x:v>0.5</x:v>
      </x:c>
    </x:row>
    <x:row r="483">
      <x:c r="A483" s="175" t="str">
        <x:v>EV-0480</x:v>
      </x:c>
      <x:c r="B483" s="174" t="str">
        <x:v>Integrity check</x:v>
      </x:c>
      <x:c r="C483" s="175" t="str">
        <x:f>IF(L483="","",IF(LEFT(EC483,7)="BLOCKED","🔴 Do not use for conclusion",IF(EB483="Yes","🟢 Claim-ready","🟡 Caution / context")))</x:f>
        <x:v>🟡 Caution / context</x:v>
      </x:c>
      <x:c r="D483" s="174" t="str">
        <x:f>IF(L483="","",EC483)</x:f>
        <x:v>PENDING — appropriate appraisal</x:v>
      </x:c>
      <x:c r="E483" s="174" t="str">
        <x:v>P3 — Medium</x:v>
      </x:c>
      <x:c r="F483" s="174" t="str">
        <x:v>Pending</x:v>
      </x:c>
      <x:c r="G483" s="174" t="str">
        <x:v>Title/abstract identify an explicit tactical/public-safety context and readiness domain; retain for full-text assessment.</x:v>
      </x:c>
      <x:c r="H483" s="174" t="str">
        <x:v>Obtain and review lawful full text; confirm human adjudication; then select a design-specific appraisal instrument.</x:v>
      </x:c>
      <x:c r="I483" s="174"/>
      <x:c r="J483" s="174" t="str">
        <x:v>A — Core</x:v>
      </x:c>
      <x:c r="K483" s="174" t="str">
        <x:v>IDENTIFIED</x:v>
      </x:c>
      <x:c r="L483" s="174" t="str">
        <x:v>A social-ecological examination of sleep among Airmen in technical training.</x:v>
      </x:c>
      <x:c r="M483" s="174"/>
      <x:c r="N483" s="174" t="str">
        <x:v>Ellis, J M; Estevez Burns, R A; Blue Star, J A; Patience, M A; Brown, L N; Ruggieri, J; Joiner, A V; Little, M A; Talcott, W G</x:v>
      </x:c>
      <x:c r="O483" s="176" t="n">
        <x:v>2024</x:v>
      </x:c>
      <x:c r="P483" s="174" t="str">
        <x:v>Military psychology : the official journal of the Division of Military Psychology, American Psychological Association</x:v>
      </x:c>
      <x:c r="Q483" s="174" t="str">
        <x:v>Journal Article</x:v>
      </x:c>
      <x:c r="R483" s="174" t="str">
        <x:v>Unclear</x:v>
      </x:c>
      <x:c r="S483" s="174" t="str">
        <x:v>Unknown</x:v>
      </x:c>
      <x:c r="T483" s="174" t="str">
        <x:v>eng</x:v>
      </x:c>
      <x:c r="U483" s="174" t="str">
        <x:v>https://pubmed.ncbi.nlm.nih.gov/38661470/</x:v>
      </x:c>
      <x:c r="V483" s="174" t="str">
        <x:v>10.1080/08995605.2023.2177470</x:v>
      </x:c>
      <x:c r="W483" s="175" t="str">
        <x:f>IF(V483="","",LOWER(SUBSTITUTE(SUBSTITUTE(SUBSTITUTE(SUBSTITUTE(TRIM(V483),"https://doi.org/",""),"http://doi.org/",""),"https://dx.doi.org/",""),"doi:","")))</x:f>
        <x:v>10.1080/08995605.2023.2177470</x:v>
      </x:c>
      <x:c r="X483" s="174" t="str">
        <x:v>38661470</x:v>
      </x:c>
      <x:c r="Y483" s="174" t="str">
        <x:v>PMC11057661</x:v>
      </x:c>
      <x:c r="Z483" s="174"/>
      <x:c r="AA483" s="174" t="str">
        <x:v>PubMed/MEDLINE</x:v>
      </x:c>
      <x:c r="AB483" s="174" t="str">
        <x:v>PUBMED-A-v1.0-2026-08-28</x:v>
      </x:c>
      <x:c r="AC483" s="174" t="str">
        <x:v>SP-PUBMED-A-20260828</x:v>
      </x:c>
      <x:c r="AD483" s="177" t="n">
        <x:v>46262</x:v>
      </x:c>
      <x:c r="AE483" s="177" t="n">
        <x:v>46272</x:v>
      </x:c>
      <x:c r="AF483" s="174" t="str">
        <x:v>MXMDNZVL</x:v>
      </x:c>
      <x:c r="AG483" s="174"/>
      <x:c r="AH483" s="174" t="str">
        <x:v>Tactical Athlete → Operational Readiness Brazil</x:v>
      </x:c>
      <x:c r="AI483" s="174" t="str">
        <x:v>evidence-family:A</x:v>
      </x:c>
      <x:c r="AJ483" s="174"/>
      <x:c r="AK483" s="175" t="str">
        <x:f>IF(AJ483="","",IF(OR(LOWER(AJ483)="brazil",LOWER(AJ483)="brasil"),"Yes","No"))</x:f>
      </x:c>
      <x:c r="AL483" s="174"/>
      <x:c r="AM483" s="174"/>
      <x:c r="AN483" s="174"/>
      <x:c r="AO483" s="178"/>
      <x:c r="AP483" s="174"/>
      <x:c r="AQ483" s="174"/>
      <x:c r="AR483" s="174"/>
      <x:c r="AS483" s="174"/>
      <x:c r="AT483" s="174"/>
      <x:c r="AU483" s="174"/>
      <x:c r="AV483" s="174"/>
      <x:c r="AW483" s="174"/>
      <x:c r="AX483" s="174"/>
      <x:c r="AY483" s="174"/>
      <x:c r="AZ483" s="174"/>
      <x:c r="BA483" s="174"/>
      <x:c r="BB483" s="174"/>
      <x:c r="BC483" s="174"/>
      <x:c r="BD483" s="174"/>
      <x:c r="BE483" s="174"/>
      <x:c r="BF483" s="174"/>
      <x:c r="BG483" s="174"/>
      <x:c r="BH483" s="174"/>
      <x:c r="BI483" s="174"/>
      <x:c r="BJ483" s="174"/>
      <x:c r="BK483" s="174"/>
      <x:c r="BL483" s="174"/>
      <x:c r="BM483" s="174"/>
      <x:c r="BN483" s="174"/>
      <x:c r="BO483" s="174"/>
      <x:c r="BP483" s="174"/>
      <x:c r="BQ483" s="174"/>
      <x:c r="BR483" s="174"/>
      <x:c r="BS483" s="174"/>
      <x:c r="BT483" s="174"/>
      <x:c r="BU483" s="174"/>
      <x:c r="BV483" s="174"/>
      <x:c r="BW483" s="174"/>
      <x:c r="BX483" s="174"/>
      <x:c r="BY483" s="174"/>
      <x:c r="BZ483" s="174"/>
      <x:c r="CA483" s="174"/>
      <x:c r="CB483" s="174"/>
      <x:c r="CC483" s="174"/>
      <x:c r="CD483" s="174"/>
      <x:c r="CE483" s="174"/>
      <x:c r="CF483" s="174"/>
      <x:c r="CG483" s="174"/>
      <x:c r="CH483" s="174"/>
      <x:c r="CI483" s="179"/>
      <x:c r="CJ483" s="174" t="str">
        <x:v>Yes</x:v>
      </x:c>
      <x:c r="CK483" s="174" t="str">
        <x:v>Yes</x:v>
      </x:c>
      <x:c r="CL483" s="174" t="str">
        <x:v>Yes</x:v>
      </x:c>
      <x:c r="CM483" s="174" t="str">
        <x:v>Clear</x:v>
      </x:c>
      <x:c r="CN483" s="174" t="str">
        <x:v>Verified — clear</x:v>
      </x:c>
      <x:c r="CO483" s="177" t="n">
        <x:v>46272</x:v>
      </x:c>
      <x:c r="CP483" s="174" t="str">
        <x:v>https://pubmed.ncbi.nlm.nih.gov/38661470/</x:v>
      </x:c>
      <x:c r="CQ483" s="174"/>
      <x:c r="CR483" s="174"/>
      <x:c r="CS483" s="174"/>
      <x:c r="CT483" s="174"/>
      <x:c r="CU483" s="176"/>
      <x:c r="CV483" s="176"/>
      <x:c r="CW483" s="176"/>
      <x:c r="CX483" s="176"/>
      <x:c r="CY483" s="176"/>
      <x:c r="CZ483" s="176"/>
      <x:c r="DA483" s="176"/>
      <x:c r="DB483" s="175" t="str">
        <x:f>IF(L483="","",IF(AND(COUNT(CU483:DA483)=7,OR(CU483=0,CU483=1,CU483=2),OR(CV483=0,CV483=1,CV483=2),OR(CW483=0,CW483=1,CW483=2),OR(CX483=0,CX483=1,CX483=2),OR(CY483=0,CY483=1,CY483=2),OR(CZ483=0,CZ483=1,CZ483=2),OR(DA483=0,DA483=1,DA483=2)),SUM(CU483:DA483),""))</x:f>
      </x:c>
      <x:c r="DC483" s="180" t="str">
        <x:f>IF(DB483="","",ROUND(DB483/14*10,1))</x:f>
      </x:c>
      <x:c r="DD483" s="174" t="str">
        <x:v>Pending</x:v>
      </x:c>
      <x:c r="DE483" s="175" t="str">
        <x:f>IF(L483="","",IF(DC483="","Pending",IF(DD483="Yes","CONDITIONAL — safety override",IF(DC483&gt;=8,"HIGH",IF(DC483&gt;=5,"CONDITIONAL","LOW")))))</x:f>
        <x:v>Pending</x:v>
      </x:c>
      <x:c r="DF483" s="174" t="str">
        <x:v>Pending screening and full-text appraisal; no transferability judgment made at identification.</x:v>
      </x:c>
      <x:c r="DG483" s="174"/>
      <x:c r="DH483" s="174"/>
      <x:c r="DI483" s="174"/>
      <x:c r="DJ483" s="174"/>
      <x:c r="DK483" s="174"/>
      <x:c r="DL483" s="174"/>
      <x:c r="DM483" s="174"/>
      <x:c r="DN483" s="174"/>
      <x:c r="DO483" s="174"/>
      <x:c r="DP483" s="174"/>
      <x:c r="DQ483" s="174"/>
      <x:c r="DR483" s="174"/>
      <x:c r="DS483" s="174"/>
      <x:c r="DT483" s="174"/>
      <x:c r="DU483" s="174"/>
      <x:c r="DV483" s="174"/>
      <x:c r="DW483" s="174"/>
      <x:c r="DX483" s="174"/>
      <x:c r="DY483" s="174"/>
      <x:c r="DZ483" s="174" t="str">
        <x:v>Title/abstract screening alone does not establish effectiveness, causality, methodological quality, transferability to Brazilian public safety or an institutional recommendation.</x:v>
      </x:c>
      <x:c r="EA483" s="174" t="str">
        <x:v>Pending</x:v>
      </x:c>
      <x:c r="EB483" s="175" t="str">
        <x:f>IF(L483="","",IF(EC483="READY","Yes","No / Pending"))</x:f>
        <x:v>No / Pending</x:v>
      </x:c>
      <x:c r="EC483" s="174" t="str">
        <x:f>IF(L483="","",IF(OR(ISNUMBER(SEARCH("Retracted Publication",Q483)),CM483="Retracted",CN483="Retracted",CM483="Expression of Concern",CN483="Expression of Concern",F483="Not used",CG483="Critical",CH483="High",CH483="Critical"),"BLOCKED — integrity or use restriction",IF(AND(CJ483="Yes",CK483="Yes",CL483="Yes"),IF(AND(CM483="Clear",CN483="Verified — clear"),IF(AND(AND(LEN(TRIM(CF483))&gt;0,LEFT(LOWER(TRIM(CF483)),7)&lt;&gt;"pending"),OR(CG483="High",CG483="Moderate"),OR(CH483="Low",CH483="Some concerns",CH483="Not applicable")),IF(AND(DD483="No",OR(DE483="HIGH",DE483="CONDITIONAL"),AND(LEN(TRIM(DF483))&gt;0,LEFT(LOWER(TRIM(DF483)),7)&lt;&gt;"pending")),IF(AND(AND(LEN(TRIM(DT483))&gt;0,LEFT(LOWER(TRIM(DT483)),7)&lt;&gt;"pending"),AND(LEN(TRIM(DU483))&gt;0,LEFT(LOWER(TRIM(DU483)),7)&lt;&gt;"pending"),OR(AND(LEN(TRIM(DV483))&gt;0,LEFT(LOWER(TRIM(DV483)),7)&lt;&gt;"pending"),AND(LEN(TRIM(DW483))&gt;0,LEFT(LOWER(TRIM(DW483)),7)&lt;&gt;"pending")),AND(LEN(TRIM(DX483))&gt;0,LEFT(LOWER(TRIM(DX483)),7)&lt;&gt;"pending")),IF(AND(F483="Claim-ready",OR(EA483="Strong",EA483="Moderate"),AND(LEN(TRIM(G483))&gt;0,LEFT(LOWER(TRIM(G483)),7)&lt;&gt;"pending"),G483&lt;&gt;"No substantive use decision is permitted from identification metadata alone.",AND(LEN(TRIM(DZ483))&gt;0,LEFT(LOWER(TRIM(DZ483)),7)&lt;&gt;"pending"),DZ483&lt;&gt;"Identification metadata alone does not permit any substantive scientific, causal, operational, or institutional claim.",AND(LEN(TRIM(EI483))&gt;0,LEFT(LOWER(TRIM(EI483)),7)&lt;&gt;"pending"),ISNUMBER(EH483),EH483&gt;0),"READY","PENDING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3" s="174" t="str">
        <x:v>Pending</x:v>
      </x:c>
      <x:c r="EE483" s="174"/>
      <x:c r="EF483" s="174" t="str">
        <x:v>Pending</x:v>
      </x:c>
      <x:c r="EG483" s="174" t="str">
        <x:v>Pending</x:v>
      </x:c>
      <x:c r="EH483" s="177"/>
      <x:c r="EI483" s="500"/>
      <x:c r="EJ483" s="174"/>
      <x:c r="EK483" s="174" t="str">
        <x:v>Pending</x:v>
      </x:c>
      <x:c r="EL483" s="177" t="n">
        <x:v>46272</x:v>
      </x:c>
      <x:c r="EM483" s="174" t="str">
        <x:v>Production PubMed record imported and reconciled to Zotero item MXMDNZVL;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3" s="181" t="n">
        <x:f>IF(L483="","",(IF(N483&lt;&gt;"",1,0)+IF(O483&lt;&gt;"",1,0)+IF(AJ483&lt;&gt;"",1,0)+IF(AU483&lt;&gt;"",1,0)+IF(BE483&lt;&gt;"",1,0)+IF(CF483&lt;&gt;"",1,0)+IF(CJ483="Yes",1,0)+IF(CL483="Yes",1,0)+IF(DE483&lt;&gt;"Pending",1,0)+IF(F483&lt;&gt;"",1,0)+IF(DZ483&lt;&gt;"",1,0)+IF(EI483&lt;&gt;"",1,0))/12)</x:f>
        <x:v>0.5</x:v>
      </x:c>
    </x:row>
    <x:row r="484">
      <x:c r="A484" s="175" t="str">
        <x:v>EV-0481</x:v>
      </x:c>
      <x:c r="B484" s="174" t="str">
        <x:v>Integrity check</x:v>
      </x:c>
      <x:c r="C484" s="175" t="str">
        <x:f>IF(L484="","",IF(LEFT(EC484,7)="BLOCKED","🔴 Do not use for conclusion",IF(EB484="Yes","🟢 Claim-ready","🟡 Caution / context")))</x:f>
        <x:v>🟡 Caution / context</x:v>
      </x:c>
      <x:c r="D484" s="174" t="str">
        <x:f>IF(L484="","",EC484)</x:f>
        <x:v>PENDING — appropriate appraisal</x:v>
      </x:c>
      <x:c r="E484" s="174" t="str">
        <x:v>P3 — Medium</x:v>
      </x:c>
      <x:c r="F484" s="174" t="str">
        <x:v>Pending</x:v>
      </x:c>
      <x:c r="G484" s="174" t="str">
        <x:v>Title/abstract identify an explicit tactical/public-safety context and readiness domain; retain for full-text assessment.</x:v>
      </x:c>
      <x:c r="H484" s="174" t="str">
        <x:v>Obtain and review lawful full text; confirm human adjudication; then select a design-specific appraisal instrument.</x:v>
      </x:c>
      <x:c r="I484" s="174"/>
      <x:c r="J484" s="174" t="str">
        <x:v>A — Core</x:v>
      </x:c>
      <x:c r="K484" s="174" t="str">
        <x:v>IDENTIFIED</x:v>
      </x:c>
      <x:c r="L484" s="174" t="str">
        <x:v>Resilience enhancing programs in the U.S. military: An exploration of theory and applied practice.</x:v>
      </x:c>
      <x:c r="M484" s="174"/>
      <x:c r="N484" s="174" t="str">
        <x:v>McInerney, Sarah A; Waldrep, Edward; Benight, Charles C</x:v>
      </x:c>
      <x:c r="O484" s="176" t="n">
        <x:v>2024</x:v>
      </x:c>
      <x:c r="P484" s="174" t="str">
        <x:v>Military psychology : the official journal of the Division of Military Psychology, American Psychological Association</x:v>
      </x:c>
      <x:c r="Q484" s="174" t="str">
        <x:v>Journal Article; Review</x:v>
      </x:c>
      <x:c r="R484" s="174" t="str">
        <x:v>Unclear</x:v>
      </x:c>
      <x:c r="S484" s="174" t="str">
        <x:v>Unknown</x:v>
      </x:c>
      <x:c r="T484" s="174" t="str">
        <x:v>eng</x:v>
      </x:c>
      <x:c r="U484" s="174" t="str">
        <x:v>https://pubmed.ncbi.nlm.nih.gov/38661467/</x:v>
      </x:c>
      <x:c r="V484" s="174" t="str">
        <x:v>10.1080/08995605.2022.2086418</x:v>
      </x:c>
      <x:c r="W484" s="175" t="str">
        <x:f>IF(V484="","",LOWER(SUBSTITUTE(SUBSTITUTE(SUBSTITUTE(SUBSTITUTE(TRIM(V484),"https://doi.org/",""),"http://doi.org/",""),"https://dx.doi.org/",""),"doi:","")))</x:f>
        <x:v>10.1080/08995605.2022.2086418</x:v>
      </x:c>
      <x:c r="X484" s="174" t="str">
        <x:v>38661467</x:v>
      </x:c>
      <x:c r="Y484" s="174" t="str">
        <x:v>PMC11057578</x:v>
      </x:c>
      <x:c r="Z484" s="174"/>
      <x:c r="AA484" s="174" t="str">
        <x:v>PubMed/MEDLINE</x:v>
      </x:c>
      <x:c r="AB484" s="174" t="str">
        <x:v>PUBMED-A-v1.0-2026-08-28</x:v>
      </x:c>
      <x:c r="AC484" s="174" t="str">
        <x:v>SP-PUBMED-A-20260828</x:v>
      </x:c>
      <x:c r="AD484" s="177" t="n">
        <x:v>46262</x:v>
      </x:c>
      <x:c r="AE484" s="177" t="n">
        <x:v>46272</x:v>
      </x:c>
      <x:c r="AF484" s="174" t="str">
        <x:v>WGW8IEKT</x:v>
      </x:c>
      <x:c r="AG484" s="174"/>
      <x:c r="AH484" s="174" t="str">
        <x:v>Tactical Athlete → Operational Readiness Brazil</x:v>
      </x:c>
      <x:c r="AI484" s="174" t="str">
        <x:v>evidence-family:A</x:v>
      </x:c>
      <x:c r="AJ484" s="174"/>
      <x:c r="AK484" s="175" t="str">
        <x:f>IF(AJ484="","",IF(OR(LOWER(AJ484)="brazil",LOWER(AJ484)="brasil"),"Yes","No"))</x:f>
      </x:c>
      <x:c r="AL484" s="174"/>
      <x:c r="AM484" s="174"/>
      <x:c r="AN484" s="174"/>
      <x:c r="AO484" s="178"/>
      <x:c r="AP484" s="174"/>
      <x:c r="AQ484" s="174"/>
      <x:c r="AR484" s="174"/>
      <x:c r="AS484" s="174"/>
      <x:c r="AT484" s="174"/>
      <x:c r="AU484" s="174"/>
      <x:c r="AV484" s="174"/>
      <x:c r="AW484" s="174"/>
      <x:c r="AX484" s="174"/>
      <x:c r="AY484" s="174"/>
      <x:c r="AZ484" s="174"/>
      <x:c r="BA484" s="174"/>
      <x:c r="BB484" s="174"/>
      <x:c r="BC484" s="174"/>
      <x:c r="BD484" s="174"/>
      <x:c r="BE484" s="174"/>
      <x:c r="BF484" s="174"/>
      <x:c r="BG484" s="174"/>
      <x:c r="BH484" s="174"/>
      <x:c r="BI484" s="174"/>
      <x:c r="BJ484" s="174"/>
      <x:c r="BK484" s="174"/>
      <x:c r="BL484" s="174"/>
      <x:c r="BM484" s="174"/>
      <x:c r="BN484" s="174"/>
      <x:c r="BO484" s="174"/>
      <x:c r="BP484" s="174"/>
      <x:c r="BQ484" s="174"/>
      <x:c r="BR484" s="174"/>
      <x:c r="BS484" s="174"/>
      <x:c r="BT484" s="174"/>
      <x:c r="BU484" s="174"/>
      <x:c r="BV484" s="174"/>
      <x:c r="BW484" s="174"/>
      <x:c r="BX484" s="174"/>
      <x:c r="BY484" s="174"/>
      <x:c r="BZ484" s="174"/>
      <x:c r="CA484" s="174"/>
      <x:c r="CB484" s="174"/>
      <x:c r="CC484" s="174"/>
      <x:c r="CD484" s="174"/>
      <x:c r="CE484" s="174"/>
      <x:c r="CF484" s="174"/>
      <x:c r="CG484" s="174"/>
      <x:c r="CH484" s="174"/>
      <x:c r="CI484" s="179"/>
      <x:c r="CJ484" s="174" t="str">
        <x:v>Yes</x:v>
      </x:c>
      <x:c r="CK484" s="174" t="str">
        <x:v>Yes</x:v>
      </x:c>
      <x:c r="CL484" s="174" t="str">
        <x:v>Yes</x:v>
      </x:c>
      <x:c r="CM484" s="174" t="str">
        <x:v>Clear</x:v>
      </x:c>
      <x:c r="CN484" s="174" t="str">
        <x:v>Verified — clear</x:v>
      </x:c>
      <x:c r="CO484" s="177" t="n">
        <x:v>46272</x:v>
      </x:c>
      <x:c r="CP484" s="174" t="str">
        <x:v>https://pubmed.ncbi.nlm.nih.gov/38661467/</x:v>
      </x:c>
      <x:c r="CQ484" s="174"/>
      <x:c r="CR484" s="174"/>
      <x:c r="CS484" s="174"/>
      <x:c r="CT484" s="174"/>
      <x:c r="CU484" s="176"/>
      <x:c r="CV484" s="176"/>
      <x:c r="CW484" s="176"/>
      <x:c r="CX484" s="176"/>
      <x:c r="CY484" s="176"/>
      <x:c r="CZ484" s="176"/>
      <x:c r="DA484" s="176"/>
      <x:c r="DB484" s="175" t="str">
        <x:f>IF(L484="","",IF(AND(COUNT(CU484:DA484)=7,OR(CU484=0,CU484=1,CU484=2),OR(CV484=0,CV484=1,CV484=2),OR(CW484=0,CW484=1,CW484=2),OR(CX484=0,CX484=1,CX484=2),OR(CY484=0,CY484=1,CY484=2),OR(CZ484=0,CZ484=1,CZ484=2),OR(DA484=0,DA484=1,DA484=2)),SUM(CU484:DA484),""))</x:f>
      </x:c>
      <x:c r="DC484" s="180" t="str">
        <x:f>IF(DB484="","",ROUND(DB484/14*10,1))</x:f>
      </x:c>
      <x:c r="DD484" s="174" t="str">
        <x:v>Pending</x:v>
      </x:c>
      <x:c r="DE484" s="175" t="str">
        <x:f>IF(L484="","",IF(DC484="","Pending",IF(DD484="Yes","CONDITIONAL — safety override",IF(DC484&gt;=8,"HIGH",IF(DC484&gt;=5,"CONDITIONAL","LOW")))))</x:f>
        <x:v>Pending</x:v>
      </x:c>
      <x:c r="DF484" s="174" t="str">
        <x:v>Pending screening and full-text appraisal; no transferability judgment made at identification.</x:v>
      </x:c>
      <x:c r="DG484" s="174"/>
      <x:c r="DH484" s="174"/>
      <x:c r="DI484" s="174"/>
      <x:c r="DJ484" s="174"/>
      <x:c r="DK484" s="174"/>
      <x:c r="DL484" s="174"/>
      <x:c r="DM484" s="174"/>
      <x:c r="DN484" s="174"/>
      <x:c r="DO484" s="174"/>
      <x:c r="DP484" s="174"/>
      <x:c r="DQ484" s="174"/>
      <x:c r="DR484" s="174"/>
      <x:c r="DS484" s="174"/>
      <x:c r="DT484" s="174"/>
      <x:c r="DU484" s="174"/>
      <x:c r="DV484" s="174"/>
      <x:c r="DW484" s="174"/>
      <x:c r="DX484" s="174"/>
      <x:c r="DY484" s="174"/>
      <x:c r="DZ484" s="174" t="str">
        <x:v>Title/abstract screening alone does not establish effectiveness, causality, methodological quality, transferability to Brazilian public safety or an institutional recommendation.</x:v>
      </x:c>
      <x:c r="EA484" s="174" t="str">
        <x:v>Pending</x:v>
      </x:c>
      <x:c r="EB484" s="175" t="str">
        <x:f>IF(L484="","",IF(EC484="READY","Yes","No / Pending"))</x:f>
        <x:v>No / Pending</x:v>
      </x:c>
      <x:c r="EC484" s="174" t="str">
        <x:f>IF(L484="","",IF(OR(ISNUMBER(SEARCH("Retracted Publication",Q484)),CM484="Retracted",CN484="Retracted",CM484="Expression of Concern",CN484="Expression of Concern",F484="Not used",CG484="Critical",CH484="High",CH484="Critical"),"BLOCKED — integrity or use restriction",IF(AND(CJ484="Yes",CK484="Yes",CL484="Yes"),IF(AND(CM484="Clear",CN484="Verified — clear"),IF(AND(AND(LEN(TRIM(CF484))&gt;0,LEFT(LOWER(TRIM(CF484)),7)&lt;&gt;"pending"),OR(CG484="High",CG484="Moderate"),OR(CH484="Low",CH484="Some concerns",CH484="Not applicable")),IF(AND(DD484="No",OR(DE484="HIGH",DE484="CONDITIONAL"),AND(LEN(TRIM(DF484))&gt;0,LEFT(LOWER(TRIM(DF484)),7)&lt;&gt;"pending")),IF(AND(AND(LEN(TRIM(DT484))&gt;0,LEFT(LOWER(TRIM(DT484)),7)&lt;&gt;"pending"),AND(LEN(TRIM(DU484))&gt;0,LEFT(LOWER(TRIM(DU484)),7)&lt;&gt;"pending"),OR(AND(LEN(TRIM(DV484))&gt;0,LEFT(LOWER(TRIM(DV484)),7)&lt;&gt;"pending"),AND(LEN(TRIM(DW484))&gt;0,LEFT(LOWER(TRIM(DW484)),7)&lt;&gt;"pending")),AND(LEN(TRIM(DX484))&gt;0,LEFT(LOWER(TRIM(DX484)),7)&lt;&gt;"pending")),IF(AND(F484="Claim-ready",OR(EA484="Strong",EA484="Moderate"),AND(LEN(TRIM(G484))&gt;0,LEFT(LOWER(TRIM(G484)),7)&lt;&gt;"pending"),G484&lt;&gt;"No substantive use decision is permitted from identification metadata alone.",AND(LEN(TRIM(DZ484))&gt;0,LEFT(LOWER(TRIM(DZ484)),7)&lt;&gt;"pending"),DZ484&lt;&gt;"Identification metadata alone does not permit any substantive scientific, causal, operational, or institutional claim.",AND(LEN(TRIM(EI484))&gt;0,LEFT(LOWER(TRIM(EI484)),7)&lt;&gt;"pending"),ISNUMBER(EH484),EH484&gt;0),"READY","PENDING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4" s="174" t="str">
        <x:v>Pending</x:v>
      </x:c>
      <x:c r="EE484" s="174"/>
      <x:c r="EF484" s="174" t="str">
        <x:v>Pending</x:v>
      </x:c>
      <x:c r="EG484" s="174" t="str">
        <x:v>Pending</x:v>
      </x:c>
      <x:c r="EH484" s="177"/>
      <x:c r="EI484" s="500"/>
      <x:c r="EJ484" s="174"/>
      <x:c r="EK484" s="174" t="str">
        <x:v>Pending</x:v>
      </x:c>
      <x:c r="EL484" s="177" t="n">
        <x:v>46272</x:v>
      </x:c>
      <x:c r="EM484" s="174" t="str">
        <x:v>Production PubMed record imported and reconciled to Zotero item WGW8IEKT;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4" s="181" t="n">
        <x:f>IF(L484="","",(IF(N484&lt;&gt;"",1,0)+IF(O484&lt;&gt;"",1,0)+IF(AJ484&lt;&gt;"",1,0)+IF(AU484&lt;&gt;"",1,0)+IF(BE484&lt;&gt;"",1,0)+IF(CF484&lt;&gt;"",1,0)+IF(CJ484="Yes",1,0)+IF(CL484="Yes",1,0)+IF(DE484&lt;&gt;"Pending",1,0)+IF(F484&lt;&gt;"",1,0)+IF(DZ484&lt;&gt;"",1,0)+IF(EI484&lt;&gt;"",1,0))/12)</x:f>
        <x:v>0.5</x:v>
      </x:c>
    </x:row>
    <x:row r="485">
      <x:c r="A485" s="175" t="str">
        <x:v>EV-0482</x:v>
      </x:c>
      <x:c r="B485" s="174" t="str">
        <x:v>Integrity check</x:v>
      </x:c>
      <x:c r="C485" s="175" t="str">
        <x:f>IF(L485="","",IF(LEFT(EC485,7)="BLOCKED","🔴 Do not use for conclusion",IF(EB485="Yes","🟢 Claim-ready","🟡 Caution / context")))</x:f>
        <x:v>🟡 Caution / context</x:v>
      </x:c>
      <x:c r="D485" s="174" t="str">
        <x:f>IF(L485="","",EC485)</x:f>
        <x:v>PENDING — appropriate appraisal</x:v>
      </x:c>
      <x:c r="E485" s="174" t="str">
        <x:v>P3 — Medium</x:v>
      </x:c>
      <x:c r="F485" s="174" t="str">
        <x:v>Pending</x:v>
      </x:c>
      <x:c r="G485" s="174" t="str">
        <x:v>Title/abstract identify an explicit tactical/public-safety context and readiness domain; retain for full-text assessment.</x:v>
      </x:c>
      <x:c r="H485" s="174" t="str">
        <x:v>Obtain and review lawful full text; confirm human adjudication; then select a design-specific appraisal instrument.</x:v>
      </x:c>
      <x:c r="I485" s="174"/>
      <x:c r="J485" s="174" t="str">
        <x:v>A — Core</x:v>
      </x:c>
      <x:c r="K485" s="174" t="str">
        <x:v>IDENTIFIED</x:v>
      </x:c>
      <x:c r="L485" s="174" t="str">
        <x:v>Impact of a Special Operations Forces Basic Training on Body Composition and Energy Expenditure.</x:v>
      </x:c>
      <x:c r="M485" s="174"/>
      <x:c r="N485" s="174" t="str">
        <x:v>Mullie, Patrick</x:v>
      </x:c>
      <x:c r="O485" s="176" t="n">
        <x:v>2024</x:v>
      </x:c>
      <x:c r="P485" s="174" t="str">
        <x:v>Military medicine</x:v>
      </x:c>
      <x:c r="Q485" s="174" t="str">
        <x:v>Journal Article</x:v>
      </x:c>
      <x:c r="R485" s="174" t="str">
        <x:v>Unclear</x:v>
      </x:c>
      <x:c r="S485" s="174" t="str">
        <x:v>Unknown</x:v>
      </x:c>
      <x:c r="T485" s="174" t="str">
        <x:v>eng</x:v>
      </x:c>
      <x:c r="U485" s="174" t="str">
        <x:v>https://pubmed.ncbi.nlm.nih.gov/38602455/</x:v>
      </x:c>
      <x:c r="V485" s="174" t="str">
        <x:v>10.1093/milmed/usad494</x:v>
      </x:c>
      <x:c r="W485" s="175" t="str">
        <x:f>IF(V485="","",LOWER(SUBSTITUTE(SUBSTITUTE(SUBSTITUTE(SUBSTITUTE(TRIM(V485),"https://doi.org/",""),"http://doi.org/",""),"https://dx.doi.org/",""),"doi:","")))</x:f>
        <x:v>10.1093/milmed/usad494</x:v>
      </x:c>
      <x:c r="X485" s="174" t="str">
        <x:v>38602455</x:v>
      </x:c>
      <x:c r="Y485" s="174" t="str"/>
      <x:c r="Z485" s="174"/>
      <x:c r="AA485" s="174" t="str">
        <x:v>PubMed/MEDLINE</x:v>
      </x:c>
      <x:c r="AB485" s="174" t="str">
        <x:v>PUBMED-A-v1.0-2026-08-28</x:v>
      </x:c>
      <x:c r="AC485" s="174" t="str">
        <x:v>SP-PUBMED-A-20260828</x:v>
      </x:c>
      <x:c r="AD485" s="177" t="n">
        <x:v>46262</x:v>
      </x:c>
      <x:c r="AE485" s="177" t="n">
        <x:v>46272</x:v>
      </x:c>
      <x:c r="AF485" s="174" t="str">
        <x:v>KIUBPKP8</x:v>
      </x:c>
      <x:c r="AG485" s="174"/>
      <x:c r="AH485" s="174" t="str">
        <x:v>Tactical Athlete → Operational Readiness Brazil</x:v>
      </x:c>
      <x:c r="AI485" s="174" t="str">
        <x:v>evidence-family:A</x:v>
      </x:c>
      <x:c r="AJ485" s="174"/>
      <x:c r="AK485" s="175" t="str">
        <x:f>IF(AJ485="","",IF(OR(LOWER(AJ485)="brazil",LOWER(AJ485)="brasil"),"Yes","No"))</x:f>
      </x:c>
      <x:c r="AL485" s="174"/>
      <x:c r="AM485" s="174"/>
      <x:c r="AN485" s="174"/>
      <x:c r="AO485" s="178"/>
      <x:c r="AP485" s="174"/>
      <x:c r="AQ485" s="174"/>
      <x:c r="AR485" s="174"/>
      <x:c r="AS485" s="174"/>
      <x:c r="AT485" s="174"/>
      <x:c r="AU485" s="174"/>
      <x:c r="AV485" s="174"/>
      <x:c r="AW485" s="174"/>
      <x:c r="AX485" s="174"/>
      <x:c r="AY485" s="174"/>
      <x:c r="AZ485" s="174"/>
      <x:c r="BA485" s="174"/>
      <x:c r="BB485" s="174"/>
      <x:c r="BC485" s="174"/>
      <x:c r="BD485" s="174"/>
      <x:c r="BE485" s="174"/>
      <x:c r="BF485" s="174"/>
      <x:c r="BG485" s="174"/>
      <x:c r="BH485" s="174"/>
      <x:c r="BI485" s="174"/>
      <x:c r="BJ485" s="174"/>
      <x:c r="BK485" s="174"/>
      <x:c r="BL485" s="174"/>
      <x:c r="BM485" s="174"/>
      <x:c r="BN485" s="174"/>
      <x:c r="BO485" s="174"/>
      <x:c r="BP485" s="174"/>
      <x:c r="BQ485" s="174"/>
      <x:c r="BR485" s="174"/>
      <x:c r="BS485" s="174"/>
      <x:c r="BT485" s="174"/>
      <x:c r="BU485" s="174"/>
      <x:c r="BV485" s="174"/>
      <x:c r="BW485" s="174"/>
      <x:c r="BX485" s="174"/>
      <x:c r="BY485" s="174"/>
      <x:c r="BZ485" s="174"/>
      <x:c r="CA485" s="174"/>
      <x:c r="CB485" s="174"/>
      <x:c r="CC485" s="174"/>
      <x:c r="CD485" s="174"/>
      <x:c r="CE485" s="174"/>
      <x:c r="CF485" s="174"/>
      <x:c r="CG485" s="174"/>
      <x:c r="CH485" s="174"/>
      <x:c r="CI485" s="179"/>
      <x:c r="CJ485" s="174" t="str">
        <x:v>Yes</x:v>
      </x:c>
      <x:c r="CK485" s="174" t="str">
        <x:v>Yes</x:v>
      </x:c>
      <x:c r="CL485" s="174" t="str">
        <x:v>Yes</x:v>
      </x:c>
      <x:c r="CM485" s="174" t="str">
        <x:v>Clear</x:v>
      </x:c>
      <x:c r="CN485" s="174" t="str">
        <x:v>Verified — clear</x:v>
      </x:c>
      <x:c r="CO485" s="177" t="n">
        <x:v>46272</x:v>
      </x:c>
      <x:c r="CP485" s="174" t="str">
        <x:v>https://pubmed.ncbi.nlm.nih.gov/38602455/</x:v>
      </x:c>
      <x:c r="CQ485" s="174"/>
      <x:c r="CR485" s="174"/>
      <x:c r="CS485" s="174"/>
      <x:c r="CT485" s="174"/>
      <x:c r="CU485" s="176"/>
      <x:c r="CV485" s="176"/>
      <x:c r="CW485" s="176"/>
      <x:c r="CX485" s="176"/>
      <x:c r="CY485" s="176"/>
      <x:c r="CZ485" s="176"/>
      <x:c r="DA485" s="176"/>
      <x:c r="DB485" s="175" t="str">
        <x:f>IF(L485="","",IF(AND(COUNT(CU485:DA485)=7,OR(CU485=0,CU485=1,CU485=2),OR(CV485=0,CV485=1,CV485=2),OR(CW485=0,CW485=1,CW485=2),OR(CX485=0,CX485=1,CX485=2),OR(CY485=0,CY485=1,CY485=2),OR(CZ485=0,CZ485=1,CZ485=2),OR(DA485=0,DA485=1,DA485=2)),SUM(CU485:DA485),""))</x:f>
      </x:c>
      <x:c r="DC485" s="180" t="str">
        <x:f>IF(DB485="","",ROUND(DB485/14*10,1))</x:f>
      </x:c>
      <x:c r="DD485" s="174" t="str">
        <x:v>Pending</x:v>
      </x:c>
      <x:c r="DE485" s="175" t="str">
        <x:f>IF(L485="","",IF(DC485="","Pending",IF(DD485="Yes","CONDITIONAL — safety override",IF(DC485&gt;=8,"HIGH",IF(DC485&gt;=5,"CONDITIONAL","LOW")))))</x:f>
        <x:v>Pending</x:v>
      </x:c>
      <x:c r="DF485" s="174" t="str">
        <x:v>Pending screening and full-text appraisal; no transferability judgment made at identification.</x:v>
      </x:c>
      <x:c r="DG485" s="174"/>
      <x:c r="DH485" s="174"/>
      <x:c r="DI485" s="174"/>
      <x:c r="DJ485" s="174"/>
      <x:c r="DK485" s="174"/>
      <x:c r="DL485" s="174"/>
      <x:c r="DM485" s="174"/>
      <x:c r="DN485" s="174"/>
      <x:c r="DO485" s="174"/>
      <x:c r="DP485" s="174"/>
      <x:c r="DQ485" s="174"/>
      <x:c r="DR485" s="174"/>
      <x:c r="DS485" s="174"/>
      <x:c r="DT485" s="174"/>
      <x:c r="DU485" s="174"/>
      <x:c r="DV485" s="174"/>
      <x:c r="DW485" s="174"/>
      <x:c r="DX485" s="174"/>
      <x:c r="DY485" s="174"/>
      <x:c r="DZ485" s="174" t="str">
        <x:v>Title/abstract screening alone does not establish effectiveness, causality, methodological quality, transferability to Brazilian public safety or an institutional recommendation.</x:v>
      </x:c>
      <x:c r="EA485" s="174" t="str">
        <x:v>Pending</x:v>
      </x:c>
      <x:c r="EB485" s="175" t="str">
        <x:f>IF(L485="","",IF(EC485="READY","Yes","No / Pending"))</x:f>
        <x:v>No / Pending</x:v>
      </x:c>
      <x:c r="EC485" s="174" t="str">
        <x:f>IF(L485="","",IF(OR(ISNUMBER(SEARCH("Retracted Publication",Q485)),CM485="Retracted",CN485="Retracted",CM485="Expression of Concern",CN485="Expression of Concern",F485="Not used",CG485="Critical",CH485="High",CH485="Critical"),"BLOCKED — integrity or use restriction",IF(AND(CJ485="Yes",CK485="Yes",CL485="Yes"),IF(AND(CM485="Clear",CN485="Verified — clear"),IF(AND(AND(LEN(TRIM(CF485))&gt;0,LEFT(LOWER(TRIM(CF485)),7)&lt;&gt;"pending"),OR(CG485="High",CG485="Moderate"),OR(CH485="Low",CH485="Some concerns",CH485="Not applicable")),IF(AND(DD485="No",OR(DE485="HIGH",DE485="CONDITIONAL"),AND(LEN(TRIM(DF485))&gt;0,LEFT(LOWER(TRIM(DF485)),7)&lt;&gt;"pending")),IF(AND(AND(LEN(TRIM(DT485))&gt;0,LEFT(LOWER(TRIM(DT485)),7)&lt;&gt;"pending"),AND(LEN(TRIM(DU485))&gt;0,LEFT(LOWER(TRIM(DU485)),7)&lt;&gt;"pending"),OR(AND(LEN(TRIM(DV485))&gt;0,LEFT(LOWER(TRIM(DV485)),7)&lt;&gt;"pending"),AND(LEN(TRIM(DW485))&gt;0,LEFT(LOWER(TRIM(DW485)),7)&lt;&gt;"pending")),AND(LEN(TRIM(DX485))&gt;0,LEFT(LOWER(TRIM(DX485)),7)&lt;&gt;"pending")),IF(AND(F485="Claim-ready",OR(EA485="Strong",EA485="Moderate"),AND(LEN(TRIM(G485))&gt;0,LEFT(LOWER(TRIM(G485)),7)&lt;&gt;"pending"),G485&lt;&gt;"No substantive use decision is permitted from identification metadata alone.",AND(LEN(TRIM(DZ485))&gt;0,LEFT(LOWER(TRIM(DZ485)),7)&lt;&gt;"pending"),DZ485&lt;&gt;"Identification metadata alone does not permit any substantive scientific, causal, operational, or institutional claim.",AND(LEN(TRIM(EI485))&gt;0,LEFT(LOWER(TRIM(EI485)),7)&lt;&gt;"pending"),ISNUMBER(EH485),EH485&gt;0),"READY","PENDING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5" s="174" t="str">
        <x:v>Pending</x:v>
      </x:c>
      <x:c r="EE485" s="174"/>
      <x:c r="EF485" s="174" t="str">
        <x:v>Pending</x:v>
      </x:c>
      <x:c r="EG485" s="174" t="str">
        <x:v>Pending</x:v>
      </x:c>
      <x:c r="EH485" s="177"/>
      <x:c r="EI485" s="500"/>
      <x:c r="EJ485" s="174"/>
      <x:c r="EK485" s="174" t="str">
        <x:v>Pending</x:v>
      </x:c>
      <x:c r="EL485" s="177" t="n">
        <x:v>46272</x:v>
      </x:c>
      <x:c r="EM485" s="174" t="str">
        <x:v>Production PubMed record imported and reconciled to Zotero item KIUBPKP8;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5" s="181" t="n">
        <x:f>IF(L485="","",(IF(N485&lt;&gt;"",1,0)+IF(O485&lt;&gt;"",1,0)+IF(AJ485&lt;&gt;"",1,0)+IF(AU485&lt;&gt;"",1,0)+IF(BE485&lt;&gt;"",1,0)+IF(CF485&lt;&gt;"",1,0)+IF(CJ485="Yes",1,0)+IF(CL485="Yes",1,0)+IF(DE485&lt;&gt;"Pending",1,0)+IF(F485&lt;&gt;"",1,0)+IF(DZ485&lt;&gt;"",1,0)+IF(EI485&lt;&gt;"",1,0))/12)</x:f>
        <x:v>0.5</x:v>
      </x:c>
    </x:row>
    <x:row r="486">
      <x:c r="A486" s="175" t="str">
        <x:v>EV-0483</x:v>
      </x:c>
      <x:c r="B486" s="174" t="str">
        <x:v>Integrity check</x:v>
      </x:c>
      <x:c r="C486" s="175" t="str">
        <x:f>IF(L486="","",IF(LEFT(EC486,7)="BLOCKED","🔴 Do not use for conclusion",IF(EB486="Yes","🟢 Claim-ready","🟡 Caution / context")))</x:f>
        <x:v>🟡 Caution / context</x:v>
      </x:c>
      <x:c r="D486" s="174" t="str">
        <x:f>IF(L486="","",EC486)</x:f>
        <x:v>PENDING — appropriate appraisal</x:v>
      </x:c>
      <x:c r="E486" s="174" t="str">
        <x:v>P3 — Medium</x:v>
      </x:c>
      <x:c r="F486" s="174" t="str">
        <x:v>Pending</x:v>
      </x:c>
      <x:c r="G486" s="174" t="str">
        <x:v>A potentially relevant concept is present, but direct applicability is ambiguous at title/abstract level.</x:v>
      </x:c>
      <x:c r="H486" s="174" t="str">
        <x:v>Human title/abstract adjudication; retrieve full text if relevance remains plausible.</x:v>
      </x:c>
      <x:c r="I486" s="174"/>
      <x:c r="J486" s="174" t="str">
        <x:v>A — Core</x:v>
      </x:c>
      <x:c r="K486" s="174" t="str">
        <x:v>IDENTIFIED</x:v>
      </x:c>
      <x:c r="L486" s="174" t="str">
        <x:v>Laparoscopic-Assisted Transvaginal Cholecystectomy - the US Military Experience With Long-Term Follow Up.</x:v>
      </x:c>
      <x:c r="M486" s="174"/>
      <x:c r="N486" s="174" t="str">
        <x:v>Judge, Carolyn; Bandle, Jesse; Wang, Andrew; Gadbois, Kyle; Simsiman, Amanda; Wood, Robin; Wisbach, Gordon</x:v>
      </x:c>
      <x:c r="O486" s="176" t="n">
        <x:v>2024</x:v>
      </x:c>
      <x:c r="P486" s="174" t="str">
        <x:v>JSLS : Journal of the Society of Laparoendoscopic Surgeons</x:v>
      </x:c>
      <x:c r="Q486" s="174" t="str">
        <x:v>Case Reports; Journal Article</x:v>
      </x:c>
      <x:c r="R486" s="174" t="str">
        <x:v>Unclear</x:v>
      </x:c>
      <x:c r="S486" s="174" t="str">
        <x:v>Unknown</x:v>
      </x:c>
      <x:c r="T486" s="174" t="str">
        <x:v>eng</x:v>
      </x:c>
      <x:c r="U486" s="174" t="str">
        <x:v>https://pubmed.ncbi.nlm.nih.gov/38562949/</x:v>
      </x:c>
      <x:c r="V486" s="174" t="str">
        <x:v>10.4293/jsls.2023.00059</x:v>
      </x:c>
      <x:c r="W486" s="175" t="str">
        <x:f>IF(V486="","",LOWER(SUBSTITUTE(SUBSTITUTE(SUBSTITUTE(SUBSTITUTE(TRIM(V486),"https://doi.org/",""),"http://doi.org/",""),"https://dx.doi.org/",""),"doi:","")))</x:f>
        <x:v>10.4293/jsls.2023.00059</x:v>
      </x:c>
      <x:c r="X486" s="174" t="str">
        <x:v>38562949</x:v>
      </x:c>
      <x:c r="Y486" s="174" t="str">
        <x:v>PMC10984372</x:v>
      </x:c>
      <x:c r="Z486" s="174"/>
      <x:c r="AA486" s="174" t="str">
        <x:v>PubMed/MEDLINE</x:v>
      </x:c>
      <x:c r="AB486" s="174" t="str">
        <x:v>PUBMED-A-v1.0-2026-08-28</x:v>
      </x:c>
      <x:c r="AC486" s="174" t="str">
        <x:v>SP-PUBMED-A-20260828</x:v>
      </x:c>
      <x:c r="AD486" s="177" t="n">
        <x:v>46262</x:v>
      </x:c>
      <x:c r="AE486" s="177" t="n">
        <x:v>46272</x:v>
      </x:c>
      <x:c r="AF486" s="174" t="str">
        <x:v>IMI8JITL</x:v>
      </x:c>
      <x:c r="AG486" s="174"/>
      <x:c r="AH486" s="174" t="str">
        <x:v>Tactical Athlete → Operational Readiness Brazil</x:v>
      </x:c>
      <x:c r="AI486" s="174" t="str">
        <x:v>evidence-family:A</x:v>
      </x:c>
      <x:c r="AJ486" s="174"/>
      <x:c r="AK486" s="175" t="str">
        <x:f>IF(AJ486="","",IF(OR(LOWER(AJ486)="brazil",LOWER(AJ486)="brasil"),"Yes","No"))</x:f>
      </x:c>
      <x:c r="AL486" s="174"/>
      <x:c r="AM486" s="174"/>
      <x:c r="AN486" s="174"/>
      <x:c r="AO486" s="178"/>
      <x:c r="AP486" s="174"/>
      <x:c r="AQ486" s="174"/>
      <x:c r="AR486" s="174"/>
      <x:c r="AS486" s="174"/>
      <x:c r="AT486" s="174"/>
      <x:c r="AU486" s="174"/>
      <x:c r="AV486" s="174"/>
      <x:c r="AW486" s="174"/>
      <x:c r="AX486" s="174"/>
      <x:c r="AY486" s="174"/>
      <x:c r="AZ486" s="174"/>
      <x:c r="BA486" s="174"/>
      <x:c r="BB486" s="174"/>
      <x:c r="BC486" s="174"/>
      <x:c r="BD486" s="174"/>
      <x:c r="BE486" s="174"/>
      <x:c r="BF486" s="174"/>
      <x:c r="BG486" s="174"/>
      <x:c r="BH486" s="174"/>
      <x:c r="BI486" s="174"/>
      <x:c r="BJ486" s="174"/>
      <x:c r="BK486" s="174"/>
      <x:c r="BL486" s="174"/>
      <x:c r="BM486" s="174"/>
      <x:c r="BN486" s="174"/>
      <x:c r="BO486" s="174"/>
      <x:c r="BP486" s="174"/>
      <x:c r="BQ486" s="174"/>
      <x:c r="BR486" s="174"/>
      <x:c r="BS486" s="174"/>
      <x:c r="BT486" s="174"/>
      <x:c r="BU486" s="174"/>
      <x:c r="BV486" s="174"/>
      <x:c r="BW486" s="174"/>
      <x:c r="BX486" s="174"/>
      <x:c r="BY486" s="174"/>
      <x:c r="BZ486" s="174"/>
      <x:c r="CA486" s="174"/>
      <x:c r="CB486" s="174"/>
      <x:c r="CC486" s="174"/>
      <x:c r="CD486" s="174"/>
      <x:c r="CE486" s="174"/>
      <x:c r="CF486" s="174"/>
      <x:c r="CG486" s="174"/>
      <x:c r="CH486" s="174"/>
      <x:c r="CI486" s="179"/>
      <x:c r="CJ486" s="174" t="str">
        <x:v>Yes</x:v>
      </x:c>
      <x:c r="CK486" s="174" t="str">
        <x:v>Yes</x:v>
      </x:c>
      <x:c r="CL486" s="174" t="str">
        <x:v>Yes</x:v>
      </x:c>
      <x:c r="CM486" s="174" t="str">
        <x:v>Clear</x:v>
      </x:c>
      <x:c r="CN486" s="174" t="str">
        <x:v>Verified — clear</x:v>
      </x:c>
      <x:c r="CO486" s="177" t="n">
        <x:v>46272</x:v>
      </x:c>
      <x:c r="CP486" s="174" t="str">
        <x:v>https://pubmed.ncbi.nlm.nih.gov/38562949/</x:v>
      </x:c>
      <x:c r="CQ486" s="174"/>
      <x:c r="CR486" s="174"/>
      <x:c r="CS486" s="174"/>
      <x:c r="CT486" s="174"/>
      <x:c r="CU486" s="176"/>
      <x:c r="CV486" s="176"/>
      <x:c r="CW486" s="176"/>
      <x:c r="CX486" s="176"/>
      <x:c r="CY486" s="176"/>
      <x:c r="CZ486" s="176"/>
      <x:c r="DA486" s="176"/>
      <x:c r="DB486" s="175" t="str">
        <x:f>IF(L486="","",IF(AND(COUNT(CU486:DA486)=7,OR(CU486=0,CU486=1,CU486=2),OR(CV486=0,CV486=1,CV486=2),OR(CW486=0,CW486=1,CW486=2),OR(CX486=0,CX486=1,CX486=2),OR(CY486=0,CY486=1,CY486=2),OR(CZ486=0,CZ486=1,CZ486=2),OR(DA486=0,DA486=1,DA486=2)),SUM(CU486:DA486),""))</x:f>
      </x:c>
      <x:c r="DC486" s="180" t="str">
        <x:f>IF(DB486="","",ROUND(DB486/14*10,1))</x:f>
      </x:c>
      <x:c r="DD486" s="174" t="str">
        <x:v>Pending</x:v>
      </x:c>
      <x:c r="DE486" s="175" t="str">
        <x:f>IF(L486="","",IF(DC486="","Pending",IF(DD486="Yes","CONDITIONAL — safety override",IF(DC486&gt;=8,"HIGH",IF(DC486&gt;=5,"CONDITIONAL","LOW")))))</x:f>
        <x:v>Pending</x:v>
      </x:c>
      <x:c r="DF486" s="174" t="str">
        <x:v>Pending screening and full-text appraisal; no transferability judgment made at identification.</x:v>
      </x:c>
      <x:c r="DG486" s="174"/>
      <x:c r="DH486" s="174"/>
      <x:c r="DI486" s="174"/>
      <x:c r="DJ486" s="174"/>
      <x:c r="DK486" s="174"/>
      <x:c r="DL486" s="174"/>
      <x:c r="DM486" s="174"/>
      <x:c r="DN486" s="174"/>
      <x:c r="DO486" s="174"/>
      <x:c r="DP486" s="174"/>
      <x:c r="DQ486" s="174"/>
      <x:c r="DR486" s="174"/>
      <x:c r="DS486" s="174"/>
      <x:c r="DT486" s="174"/>
      <x:c r="DU486" s="174"/>
      <x:c r="DV486" s="174"/>
      <x:c r="DW486" s="174"/>
      <x:c r="DX486" s="174"/>
      <x:c r="DY486" s="174"/>
      <x:c r="DZ486" s="174" t="str">
        <x:v>Title/abstract information is insufficient for a substantive scientific, causal, transferability or institutional claim.</x:v>
      </x:c>
      <x:c r="EA486" s="174" t="str">
        <x:v>Pending</x:v>
      </x:c>
      <x:c r="EB486" s="175" t="str">
        <x:f>IF(L486="","",IF(EC486="READY","Yes","No / Pending"))</x:f>
        <x:v>No / Pending</x:v>
      </x:c>
      <x:c r="EC486" s="174" t="str">
        <x:f>IF(L486="","",IF(OR(ISNUMBER(SEARCH("Retracted Publication",Q486)),CM486="Retracted",CN486="Retracted",CM486="Expression of Concern",CN486="Expression of Concern",F486="Not used",CG486="Critical",CH486="High",CH486="Critical"),"BLOCKED — integrity or use restriction",IF(AND(CJ486="Yes",CK486="Yes",CL486="Yes"),IF(AND(CM486="Clear",CN486="Verified — clear"),IF(AND(AND(LEN(TRIM(CF486))&gt;0,LEFT(LOWER(TRIM(CF486)),7)&lt;&gt;"pending"),OR(CG486="High",CG486="Moderate"),OR(CH486="Low",CH486="Some concerns",CH486="Not applicable")),IF(AND(DD486="No",OR(DE486="HIGH",DE486="CONDITIONAL"),AND(LEN(TRIM(DF486))&gt;0,LEFT(LOWER(TRIM(DF486)),7)&lt;&gt;"pending")),IF(AND(AND(LEN(TRIM(DT486))&gt;0,LEFT(LOWER(TRIM(DT486)),7)&lt;&gt;"pending"),AND(LEN(TRIM(DU486))&gt;0,LEFT(LOWER(TRIM(DU486)),7)&lt;&gt;"pending"),OR(AND(LEN(TRIM(DV486))&gt;0,LEFT(LOWER(TRIM(DV486)),7)&lt;&gt;"pending"),AND(LEN(TRIM(DW486))&gt;0,LEFT(LOWER(TRIM(DW486)),7)&lt;&gt;"pending")),AND(LEN(TRIM(DX486))&gt;0,LEFT(LOWER(TRIM(DX486)),7)&lt;&gt;"pending")),IF(AND(F486="Claim-ready",OR(EA486="Strong",EA486="Moderate"),AND(LEN(TRIM(G486))&gt;0,LEFT(LOWER(TRIM(G486)),7)&lt;&gt;"pending"),G486&lt;&gt;"No substantive use decision is permitted from identification metadata alone.",AND(LEN(TRIM(DZ486))&gt;0,LEFT(LOWER(TRIM(DZ486)),7)&lt;&gt;"pending"),DZ486&lt;&gt;"Identification metadata alone does not permit any substantive scientific, causal, operational, or institutional claim.",AND(LEN(TRIM(EI486))&gt;0,LEFT(LOWER(TRIM(EI486)),7)&lt;&gt;"pending"),ISNUMBER(EH486),EH486&gt;0),"READY","PENDING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6" s="174" t="str">
        <x:v>Pending</x:v>
      </x:c>
      <x:c r="EE486" s="174"/>
      <x:c r="EF486" s="174" t="str">
        <x:v>Pending</x:v>
      </x:c>
      <x:c r="EG486" s="174" t="str">
        <x:v>Pending</x:v>
      </x:c>
      <x:c r="EH486" s="177"/>
      <x:c r="EI486" s="500"/>
      <x:c r="EJ486" s="174"/>
      <x:c r="EK486" s="174" t="str">
        <x:v>Pending</x:v>
      </x:c>
      <x:c r="EL486" s="177" t="n">
        <x:v>46272</x:v>
      </x:c>
      <x:c r="EM486" s="174" t="str">
        <x:v>Production PubMed record imported and reconciled to Zotero item IMI8JITL;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86" s="181" t="n">
        <x:f>IF(L486="","",(IF(N486&lt;&gt;"",1,0)+IF(O486&lt;&gt;"",1,0)+IF(AJ486&lt;&gt;"",1,0)+IF(AU486&lt;&gt;"",1,0)+IF(BE486&lt;&gt;"",1,0)+IF(CF486&lt;&gt;"",1,0)+IF(CJ486="Yes",1,0)+IF(CL486="Yes",1,0)+IF(DE486&lt;&gt;"Pending",1,0)+IF(F486&lt;&gt;"",1,0)+IF(DZ486&lt;&gt;"",1,0)+IF(EI486&lt;&gt;"",1,0))/12)</x:f>
        <x:v>0.5</x:v>
      </x:c>
    </x:row>
    <x:row r="487">
      <x:c r="A487" s="175" t="str">
        <x:v>EV-0484</x:v>
      </x:c>
      <x:c r="B487" s="174" t="str">
        <x:v>Integrity check</x:v>
      </x:c>
      <x:c r="C487" s="175" t="str">
        <x:f>IF(L487="","",IF(LEFT(EC487,7)="BLOCKED","🔴 Do not use for conclusion",IF(EB487="Yes","🟢 Claim-ready","🟡 Caution / context")))</x:f>
        <x:v>🟡 Caution / context</x:v>
      </x:c>
      <x:c r="D487" s="174" t="str">
        <x:f>IF(L487="","",EC487)</x:f>
        <x:v>PENDING — appropriate appraisal</x:v>
      </x:c>
      <x:c r="E487" s="174" t="str">
        <x:v>P3 — Medium</x:v>
      </x:c>
      <x:c r="F487" s="174" t="str">
        <x:v>Pending</x:v>
      </x:c>
      <x:c r="G487" s="174" t="str">
        <x:v>Title/abstract identify an explicit operational APHT/medical-readiness topic; retain for full-text assessment.</x:v>
      </x:c>
      <x:c r="H487" s="174" t="str">
        <x:v>Obtain and review lawful full text; confirm human adjudication; then select a design-specific appraisal instrument.</x:v>
      </x:c>
      <x:c r="I487" s="174"/>
      <x:c r="J487" s="174" t="str">
        <x:v>B — APHT / Medical Readiness</x:v>
      </x:c>
      <x:c r="K487" s="174" t="str">
        <x:v>IDENTIFIED</x:v>
      </x:c>
      <x:c r="L487" s="174" t="str">
        <x:v>Addressing Differences in Knowledge and Experience in Trauma Care Capabilities Among an International Team of Military Medical Care Providers in a Deployed Setting.</x:v>
      </x:c>
      <x:c r="M487" s="174"/>
      <x:c r="N487" s="174" t="str">
        <x:v>Holvelinsky, Sarah; Travers, Taylor; Stierwalt, Joshua B; Schunk, Paul; Murray, Brian Patrick</x:v>
      </x:c>
      <x:c r="O487" s="176" t="n">
        <x:v>2025</x:v>
      </x:c>
      <x:c r="P487" s="174" t="str">
        <x:v>Military medicine</x:v>
      </x:c>
      <x:c r="Q487" s="174" t="str">
        <x:v>Journal Article</x:v>
      </x:c>
      <x:c r="R487" s="174" t="str">
        <x:v>Unclear</x:v>
      </x:c>
      <x:c r="S487" s="174" t="str">
        <x:v>Unknown</x:v>
      </x:c>
      <x:c r="T487" s="174" t="str">
        <x:v>eng</x:v>
      </x:c>
      <x:c r="U487" s="174" t="str">
        <x:v>https://pubmed.ncbi.nlm.nih.gov/38554275/</x:v>
      </x:c>
      <x:c r="V487" s="174" t="str">
        <x:v>10.1093/milmed/usae123</x:v>
      </x:c>
      <x:c r="W487" s="175" t="str">
        <x:f>IF(V487="","",LOWER(SUBSTITUTE(SUBSTITUTE(SUBSTITUTE(SUBSTITUTE(TRIM(V487),"https://doi.org/",""),"http://doi.org/",""),"https://dx.doi.org/",""),"doi:","")))</x:f>
        <x:v>10.1093/milmed/usae123</x:v>
      </x:c>
      <x:c r="X487" s="174" t="str">
        <x:v>38554275</x:v>
      </x:c>
      <x:c r="Y487" s="174" t="str"/>
      <x:c r="Z487" s="174"/>
      <x:c r="AA487" s="174" t="str">
        <x:v>PubMed/MEDLINE</x:v>
      </x:c>
      <x:c r="AB487" s="174" t="str">
        <x:v>PUBMED-B-v1.0-2026-08-28</x:v>
      </x:c>
      <x:c r="AC487" s="174" t="str">
        <x:v>SP-PUBMED-B-20260828</x:v>
      </x:c>
      <x:c r="AD487" s="177" t="n">
        <x:v>46262</x:v>
      </x:c>
      <x:c r="AE487" s="177" t="n">
        <x:v>46272</x:v>
      </x:c>
      <x:c r="AF487" s="174" t="str">
        <x:v>J2ZKACXI</x:v>
      </x:c>
      <x:c r="AG487" s="174"/>
      <x:c r="AH487" s="174" t="str">
        <x:v>Tactical Athlete → Operational Readiness Brazil</x:v>
      </x:c>
      <x:c r="AI487" s="174" t="str">
        <x:v>evidence-family:B</x:v>
      </x:c>
      <x:c r="AJ487" s="174"/>
      <x:c r="AK487" s="175" t="str">
        <x:f>IF(AJ487="","",IF(OR(LOWER(AJ487)="brazil",LOWER(AJ487)="brasil"),"Yes","No"))</x:f>
      </x:c>
      <x:c r="AL487" s="174"/>
      <x:c r="AM487" s="174"/>
      <x:c r="AN487" s="174"/>
      <x:c r="AO487" s="178"/>
      <x:c r="AP487" s="174"/>
      <x:c r="AQ487" s="174"/>
      <x:c r="AR487" s="174"/>
      <x:c r="AS487" s="174"/>
      <x:c r="AT487" s="174"/>
      <x:c r="AU487" s="174"/>
      <x:c r="AV487" s="174"/>
      <x:c r="AW487" s="174"/>
      <x:c r="AX487" s="174"/>
      <x:c r="AY487" s="174"/>
      <x:c r="AZ487" s="174"/>
      <x:c r="BA487" s="174"/>
      <x:c r="BB487" s="174"/>
      <x:c r="BC487" s="174"/>
      <x:c r="BD487" s="174"/>
      <x:c r="BE487" s="174"/>
      <x:c r="BF487" s="174"/>
      <x:c r="BG487" s="174"/>
      <x:c r="BH487" s="174"/>
      <x:c r="BI487" s="174"/>
      <x:c r="BJ487" s="174"/>
      <x:c r="BK487" s="174"/>
      <x:c r="BL487" s="174"/>
      <x:c r="BM487" s="174"/>
      <x:c r="BN487" s="174"/>
      <x:c r="BO487" s="174"/>
      <x:c r="BP487" s="174"/>
      <x:c r="BQ487" s="174"/>
      <x:c r="BR487" s="174"/>
      <x:c r="BS487" s="174"/>
      <x:c r="BT487" s="174"/>
      <x:c r="BU487" s="174"/>
      <x:c r="BV487" s="174"/>
      <x:c r="BW487" s="174"/>
      <x:c r="BX487" s="174"/>
      <x:c r="BY487" s="174"/>
      <x:c r="BZ487" s="174"/>
      <x:c r="CA487" s="174"/>
      <x:c r="CB487" s="174"/>
      <x:c r="CC487" s="174"/>
      <x:c r="CD487" s="174"/>
      <x:c r="CE487" s="174"/>
      <x:c r="CF487" s="174"/>
      <x:c r="CG487" s="174"/>
      <x:c r="CH487" s="174"/>
      <x:c r="CI487" s="179"/>
      <x:c r="CJ487" s="174" t="str">
        <x:v>Yes</x:v>
      </x:c>
      <x:c r="CK487" s="174" t="str">
        <x:v>Yes</x:v>
      </x:c>
      <x:c r="CL487" s="174" t="str">
        <x:v>Yes</x:v>
      </x:c>
      <x:c r="CM487" s="174" t="str">
        <x:v>Clear</x:v>
      </x:c>
      <x:c r="CN487" s="174" t="str">
        <x:v>Verified — clear</x:v>
      </x:c>
      <x:c r="CO487" s="177" t="n">
        <x:v>46272</x:v>
      </x:c>
      <x:c r="CP487" s="174" t="str">
        <x:v>https://pubmed.ncbi.nlm.nih.gov/38554275/</x:v>
      </x:c>
      <x:c r="CQ487" s="174"/>
      <x:c r="CR487" s="174"/>
      <x:c r="CS487" s="174"/>
      <x:c r="CT487" s="174"/>
      <x:c r="CU487" s="176"/>
      <x:c r="CV487" s="176"/>
      <x:c r="CW487" s="176"/>
      <x:c r="CX487" s="176"/>
      <x:c r="CY487" s="176"/>
      <x:c r="CZ487" s="176"/>
      <x:c r="DA487" s="176"/>
      <x:c r="DB487" s="175" t="str">
        <x:f>IF(L487="","",IF(AND(COUNT(CU487:DA487)=7,OR(CU487=0,CU487=1,CU487=2),OR(CV487=0,CV487=1,CV487=2),OR(CW487=0,CW487=1,CW487=2),OR(CX487=0,CX487=1,CX487=2),OR(CY487=0,CY487=1,CY487=2),OR(CZ487=0,CZ487=1,CZ487=2),OR(DA487=0,DA487=1,DA487=2)),SUM(CU487:DA487),""))</x:f>
      </x:c>
      <x:c r="DC487" s="180" t="str">
        <x:f>IF(DB487="","",ROUND(DB487/14*10,1))</x:f>
      </x:c>
      <x:c r="DD487" s="174" t="str">
        <x:v>Pending</x:v>
      </x:c>
      <x:c r="DE487" s="175" t="str">
        <x:f>IF(L487="","",IF(DC487="","Pending",IF(DD487="Yes","CONDITIONAL — safety override",IF(DC487&gt;=8,"HIGH",IF(DC487&gt;=5,"CONDITIONAL","LOW")))))</x:f>
        <x:v>Pending</x:v>
      </x:c>
      <x:c r="DF487" s="174" t="str">
        <x:v>Pending screening and full-text appraisal; no transferability judgment made at identification.</x:v>
      </x:c>
      <x:c r="DG487" s="174"/>
      <x:c r="DH487" s="174"/>
      <x:c r="DI487" s="174"/>
      <x:c r="DJ487" s="174"/>
      <x:c r="DK487" s="174"/>
      <x:c r="DL487" s="174"/>
      <x:c r="DM487" s="174"/>
      <x:c r="DN487" s="174"/>
      <x:c r="DO487" s="174"/>
      <x:c r="DP487" s="174"/>
      <x:c r="DQ487" s="174"/>
      <x:c r="DR487" s="174"/>
      <x:c r="DS487" s="174"/>
      <x:c r="DT487" s="174"/>
      <x:c r="DU487" s="174"/>
      <x:c r="DV487" s="174"/>
      <x:c r="DW487" s="174"/>
      <x:c r="DX487" s="174"/>
      <x:c r="DY487" s="174"/>
      <x:c r="DZ487" s="174" t="str">
        <x:v>Title/abstract screening alone does not establish effectiveness, causality, methodological quality, transferability to Brazilian public safety or an institutional recommendation.</x:v>
      </x:c>
      <x:c r="EA487" s="174" t="str">
        <x:v>Pending</x:v>
      </x:c>
      <x:c r="EB487" s="175" t="str">
        <x:f>IF(L487="","",IF(EC487="READY","Yes","No / Pending"))</x:f>
        <x:v>No / Pending</x:v>
      </x:c>
      <x:c r="EC487" s="174" t="str">
        <x:f>IF(L487="","",IF(OR(ISNUMBER(SEARCH("Retracted Publication",Q487)),CM487="Retracted",CN487="Retracted",CM487="Expression of Concern",CN487="Expression of Concern",F487="Not used",CG487="Critical",CH487="High",CH487="Critical"),"BLOCKED — integrity or use restriction",IF(AND(CJ487="Yes",CK487="Yes",CL487="Yes"),IF(AND(CM487="Clear",CN487="Verified — clear"),IF(AND(AND(LEN(TRIM(CF487))&gt;0,LEFT(LOWER(TRIM(CF487)),7)&lt;&gt;"pending"),OR(CG487="High",CG487="Moderate"),OR(CH487="Low",CH487="Some concerns",CH487="Not applicable")),IF(AND(DD487="No",OR(DE487="HIGH",DE487="CONDITIONAL"),AND(LEN(TRIM(DF487))&gt;0,LEFT(LOWER(TRIM(DF487)),7)&lt;&gt;"pending")),IF(AND(AND(LEN(TRIM(DT487))&gt;0,LEFT(LOWER(TRIM(DT487)),7)&lt;&gt;"pending"),AND(LEN(TRIM(DU487))&gt;0,LEFT(LOWER(TRIM(DU487)),7)&lt;&gt;"pending"),OR(AND(LEN(TRIM(DV487))&gt;0,LEFT(LOWER(TRIM(DV487)),7)&lt;&gt;"pending"),AND(LEN(TRIM(DW487))&gt;0,LEFT(LOWER(TRIM(DW487)),7)&lt;&gt;"pending")),AND(LEN(TRIM(DX487))&gt;0,LEFT(LOWER(TRIM(DX487)),7)&lt;&gt;"pending")),IF(AND(F487="Claim-ready",OR(EA487="Strong",EA487="Moderate"),AND(LEN(TRIM(G487))&gt;0,LEFT(LOWER(TRIM(G487)),7)&lt;&gt;"pending"),G487&lt;&gt;"No substantive use decision is permitted from identification metadata alone.",AND(LEN(TRIM(DZ487))&gt;0,LEFT(LOWER(TRIM(DZ487)),7)&lt;&gt;"pending"),DZ487&lt;&gt;"Identification metadata alone does not permit any substantive scientific, causal, operational, or institutional claim.",AND(LEN(TRIM(EI487))&gt;0,LEFT(LOWER(TRIM(EI487)),7)&lt;&gt;"pending"),ISNUMBER(EH487),EH487&gt;0),"READY","PENDING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7" s="174" t="str">
        <x:v>Pending</x:v>
      </x:c>
      <x:c r="EE487" s="174"/>
      <x:c r="EF487" s="174" t="str">
        <x:v>Pending</x:v>
      </x:c>
      <x:c r="EG487" s="174" t="str">
        <x:v>Pending</x:v>
      </x:c>
      <x:c r="EH487" s="177"/>
      <x:c r="EI487" s="500"/>
      <x:c r="EJ487" s="174"/>
      <x:c r="EK487" s="174" t="str">
        <x:v>Pending</x:v>
      </x:c>
      <x:c r="EL487" s="177" t="n">
        <x:v>46272</x:v>
      </x:c>
      <x:c r="EM487" s="174" t="str">
        <x:v>Production PubMed record imported and reconciled to Zotero item J2ZKACXI;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7" s="181" t="n">
        <x:f>IF(L487="","",(IF(N487&lt;&gt;"",1,0)+IF(O487&lt;&gt;"",1,0)+IF(AJ487&lt;&gt;"",1,0)+IF(AU487&lt;&gt;"",1,0)+IF(BE487&lt;&gt;"",1,0)+IF(CF487&lt;&gt;"",1,0)+IF(CJ487="Yes",1,0)+IF(CL487="Yes",1,0)+IF(DE487&lt;&gt;"Pending",1,0)+IF(F487&lt;&gt;"",1,0)+IF(DZ487&lt;&gt;"",1,0)+IF(EI487&lt;&gt;"",1,0))/12)</x:f>
        <x:v>0.5</x:v>
      </x:c>
    </x:row>
    <x:row r="488">
      <x:c r="A488" s="175" t="str">
        <x:v>EV-0485</x:v>
      </x:c>
      <x:c r="B488" s="174" t="str">
        <x:v>Integrity check</x:v>
      </x:c>
      <x:c r="C488" s="175" t="str">
        <x:f>IF(L488="","",IF(LEFT(EC488,7)="BLOCKED","🔴 Do not use for conclusion",IF(EB488="Yes","🟢 Claim-ready","🟡 Caution / context")))</x:f>
        <x:v>🟡 Caution / context</x:v>
      </x:c>
      <x:c r="D488" s="174" t="str">
        <x:f>IF(L488="","",EC488)</x:f>
        <x:v>PENDING — appropriate appraisal</x:v>
      </x:c>
      <x:c r="E488" s="174" t="str">
        <x:v>P3 — Medium</x:v>
      </x:c>
      <x:c r="F488" s="174" t="str">
        <x:v>Pending</x:v>
      </x:c>
      <x:c r="G488" s="174" t="str">
        <x:v>Title/abstract identify an explicit operational APHT/medical-readiness topic; retain for full-text assessment.</x:v>
      </x:c>
      <x:c r="H488" s="174" t="str">
        <x:v>Obtain and review lawful full text; confirm human adjudication; then select a design-specific appraisal instrument.</x:v>
      </x:c>
      <x:c r="I488" s="174"/>
      <x:c r="J488" s="174" t="str">
        <x:v>B — APHT / Medical Readiness</x:v>
      </x:c>
      <x:c r="K488" s="174" t="str">
        <x:v>IDENTIFIED</x:v>
      </x:c>
      <x:c r="L488" s="174" t="str">
        <x:v>The Assessment of a Novel Endoscopic Ultrasound-Compatible Cryocatheter to Ablate Pancreatic Cancer.</x:v>
      </x:c>
      <x:c r="M488" s="174"/>
      <x:c r="N488" s="174" t="str">
        <x:v>Baust, John M; Robilotto, Anthony; Raijman, Isaac; Santucci, Kimberly L; Van Buskirk, Robert G; Baust, John G; Snyder, Kristi K</x:v>
      </x:c>
      <x:c r="O488" s="176" t="n">
        <x:v>2024</x:v>
      </x:c>
      <x:c r="P488" s="174" t="str">
        <x:v>Biomedicines</x:v>
      </x:c>
      <x:c r="Q488" s="174" t="str">
        <x:v>Journal Article</x:v>
      </x:c>
      <x:c r="R488" s="174" t="str">
        <x:v>Unclear</x:v>
      </x:c>
      <x:c r="S488" s="174" t="str">
        <x:v>Unknown</x:v>
      </x:c>
      <x:c r="T488" s="174" t="str">
        <x:v>eng</x:v>
      </x:c>
      <x:c r="U488" s="174" t="str">
        <x:v>https://pubmed.ncbi.nlm.nih.gov/38540120/</x:v>
      </x:c>
      <x:c r="V488" s="174" t="str">
        <x:v>10.3390/biomedicines12030507</x:v>
      </x:c>
      <x:c r="W488" s="175" t="str">
        <x:f>IF(V488="","",LOWER(SUBSTITUTE(SUBSTITUTE(SUBSTITUTE(SUBSTITUTE(TRIM(V488),"https://doi.org/",""),"http://doi.org/",""),"https://dx.doi.org/",""),"doi:","")))</x:f>
        <x:v>10.3390/biomedicines12030507</x:v>
      </x:c>
      <x:c r="X488" s="174" t="str">
        <x:v>38540120</x:v>
      </x:c>
      <x:c r="Y488" s="174" t="str">
        <x:v>PMC10968037</x:v>
      </x:c>
      <x:c r="Z488" s="174"/>
      <x:c r="AA488" s="174" t="str">
        <x:v>PubMed/MEDLINE</x:v>
      </x:c>
      <x:c r="AB488" s="174" t="str">
        <x:v>PUBMED-B-v1.0-2026-08-28</x:v>
      </x:c>
      <x:c r="AC488" s="174" t="str">
        <x:v>SP-PUBMED-B-20260828</x:v>
      </x:c>
      <x:c r="AD488" s="177" t="n">
        <x:v>46262</x:v>
      </x:c>
      <x:c r="AE488" s="177" t="n">
        <x:v>46272</x:v>
      </x:c>
      <x:c r="AF488" s="174" t="str">
        <x:v>48CJ3WMK</x:v>
      </x:c>
      <x:c r="AG488" s="174"/>
      <x:c r="AH488" s="174" t="str">
        <x:v>Tactical Athlete → Operational Readiness Brazil</x:v>
      </x:c>
      <x:c r="AI488" s="174" t="str">
        <x:v>evidence-family:B</x:v>
      </x:c>
      <x:c r="AJ488" s="174"/>
      <x:c r="AK488" s="175" t="str">
        <x:f>IF(AJ488="","",IF(OR(LOWER(AJ488)="brazil",LOWER(AJ488)="brasil"),"Yes","No"))</x:f>
      </x:c>
      <x:c r="AL488" s="174"/>
      <x:c r="AM488" s="174"/>
      <x:c r="AN488" s="174"/>
      <x:c r="AO488" s="178"/>
      <x:c r="AP488" s="174"/>
      <x:c r="AQ488" s="174"/>
      <x:c r="AR488" s="174"/>
      <x:c r="AS488" s="174"/>
      <x:c r="AT488" s="174"/>
      <x:c r="AU488" s="174"/>
      <x:c r="AV488" s="174"/>
      <x:c r="AW488" s="174"/>
      <x:c r="AX488" s="174"/>
      <x:c r="AY488" s="174"/>
      <x:c r="AZ488" s="174"/>
      <x:c r="BA488" s="174"/>
      <x:c r="BB488" s="174"/>
      <x:c r="BC488" s="174"/>
      <x:c r="BD488" s="174"/>
      <x:c r="BE488" s="174"/>
      <x:c r="BF488" s="174"/>
      <x:c r="BG488" s="174"/>
      <x:c r="BH488" s="174"/>
      <x:c r="BI488" s="174"/>
      <x:c r="BJ488" s="174"/>
      <x:c r="BK488" s="174"/>
      <x:c r="BL488" s="174"/>
      <x:c r="BM488" s="174"/>
      <x:c r="BN488" s="174"/>
      <x:c r="BO488" s="174"/>
      <x:c r="BP488" s="174"/>
      <x:c r="BQ488" s="174"/>
      <x:c r="BR488" s="174"/>
      <x:c r="BS488" s="174"/>
      <x:c r="BT488" s="174"/>
      <x:c r="BU488" s="174"/>
      <x:c r="BV488" s="174"/>
      <x:c r="BW488" s="174"/>
      <x:c r="BX488" s="174"/>
      <x:c r="BY488" s="174"/>
      <x:c r="BZ488" s="174"/>
      <x:c r="CA488" s="174"/>
      <x:c r="CB488" s="174"/>
      <x:c r="CC488" s="174"/>
      <x:c r="CD488" s="174"/>
      <x:c r="CE488" s="174"/>
      <x:c r="CF488" s="174"/>
      <x:c r="CG488" s="174"/>
      <x:c r="CH488" s="174"/>
      <x:c r="CI488" s="179"/>
      <x:c r="CJ488" s="174" t="str">
        <x:v>Yes</x:v>
      </x:c>
      <x:c r="CK488" s="174" t="str">
        <x:v>Yes</x:v>
      </x:c>
      <x:c r="CL488" s="174" t="str">
        <x:v>Yes</x:v>
      </x:c>
      <x:c r="CM488" s="174" t="str">
        <x:v>Clear</x:v>
      </x:c>
      <x:c r="CN488" s="174" t="str">
        <x:v>Verified — clear</x:v>
      </x:c>
      <x:c r="CO488" s="177" t="n">
        <x:v>46272</x:v>
      </x:c>
      <x:c r="CP488" s="174" t="str">
        <x:v>https://pubmed.ncbi.nlm.nih.gov/38540120/</x:v>
      </x:c>
      <x:c r="CQ488" s="174"/>
      <x:c r="CR488" s="174"/>
      <x:c r="CS488" s="174"/>
      <x:c r="CT488" s="174"/>
      <x:c r="CU488" s="176"/>
      <x:c r="CV488" s="176"/>
      <x:c r="CW488" s="176"/>
      <x:c r="CX488" s="176"/>
      <x:c r="CY488" s="176"/>
      <x:c r="CZ488" s="176"/>
      <x:c r="DA488" s="176"/>
      <x:c r="DB488" s="175" t="str">
        <x:f>IF(L488="","",IF(AND(COUNT(CU488:DA488)=7,OR(CU488=0,CU488=1,CU488=2),OR(CV488=0,CV488=1,CV488=2),OR(CW488=0,CW488=1,CW488=2),OR(CX488=0,CX488=1,CX488=2),OR(CY488=0,CY488=1,CY488=2),OR(CZ488=0,CZ488=1,CZ488=2),OR(DA488=0,DA488=1,DA488=2)),SUM(CU488:DA488),""))</x:f>
      </x:c>
      <x:c r="DC488" s="180" t="str">
        <x:f>IF(DB488="","",ROUND(DB488/14*10,1))</x:f>
      </x:c>
      <x:c r="DD488" s="174" t="str">
        <x:v>Pending</x:v>
      </x:c>
      <x:c r="DE488" s="175" t="str">
        <x:f>IF(L488="","",IF(DC488="","Pending",IF(DD488="Yes","CONDITIONAL — safety override",IF(DC488&gt;=8,"HIGH",IF(DC488&gt;=5,"CONDITIONAL","LOW")))))</x:f>
        <x:v>Pending</x:v>
      </x:c>
      <x:c r="DF488" s="174" t="str">
        <x:v>Pending screening and full-text appraisal; no transferability judgment made at identification.</x:v>
      </x:c>
      <x:c r="DG488" s="174"/>
      <x:c r="DH488" s="174"/>
      <x:c r="DI488" s="174"/>
      <x:c r="DJ488" s="174"/>
      <x:c r="DK488" s="174"/>
      <x:c r="DL488" s="174"/>
      <x:c r="DM488" s="174"/>
      <x:c r="DN488" s="174"/>
      <x:c r="DO488" s="174"/>
      <x:c r="DP488" s="174"/>
      <x:c r="DQ488" s="174"/>
      <x:c r="DR488" s="174"/>
      <x:c r="DS488" s="174"/>
      <x:c r="DT488" s="174"/>
      <x:c r="DU488" s="174"/>
      <x:c r="DV488" s="174"/>
      <x:c r="DW488" s="174"/>
      <x:c r="DX488" s="174"/>
      <x:c r="DY488" s="174"/>
      <x:c r="DZ488" s="174" t="str">
        <x:v>Title/abstract screening alone does not establish effectiveness, causality, methodological quality, transferability to Brazilian public safety or an institutional recommendation.</x:v>
      </x:c>
      <x:c r="EA488" s="174" t="str">
        <x:v>Pending</x:v>
      </x:c>
      <x:c r="EB488" s="175" t="str">
        <x:f>IF(L488="","",IF(EC488="READY","Yes","No / Pending"))</x:f>
        <x:v>No / Pending</x:v>
      </x:c>
      <x:c r="EC488" s="174" t="str">
        <x:f>IF(L488="","",IF(OR(ISNUMBER(SEARCH("Retracted Publication",Q488)),CM488="Retracted",CN488="Retracted",CM488="Expression of Concern",CN488="Expression of Concern",F488="Not used",CG488="Critical",CH488="High",CH488="Critical"),"BLOCKED — integrity or use restriction",IF(AND(CJ488="Yes",CK488="Yes",CL488="Yes"),IF(AND(CM488="Clear",CN488="Verified — clear"),IF(AND(AND(LEN(TRIM(CF488))&gt;0,LEFT(LOWER(TRIM(CF488)),7)&lt;&gt;"pending"),OR(CG488="High",CG488="Moderate"),OR(CH488="Low",CH488="Some concerns",CH488="Not applicable")),IF(AND(DD488="No",OR(DE488="HIGH",DE488="CONDITIONAL"),AND(LEN(TRIM(DF488))&gt;0,LEFT(LOWER(TRIM(DF488)),7)&lt;&gt;"pending")),IF(AND(AND(LEN(TRIM(DT488))&gt;0,LEFT(LOWER(TRIM(DT488)),7)&lt;&gt;"pending"),AND(LEN(TRIM(DU488))&gt;0,LEFT(LOWER(TRIM(DU488)),7)&lt;&gt;"pending"),OR(AND(LEN(TRIM(DV488))&gt;0,LEFT(LOWER(TRIM(DV488)),7)&lt;&gt;"pending"),AND(LEN(TRIM(DW488))&gt;0,LEFT(LOWER(TRIM(DW488)),7)&lt;&gt;"pending")),AND(LEN(TRIM(DX488))&gt;0,LEFT(LOWER(TRIM(DX488)),7)&lt;&gt;"pending")),IF(AND(F488="Claim-ready",OR(EA488="Strong",EA488="Moderate"),AND(LEN(TRIM(G488))&gt;0,LEFT(LOWER(TRIM(G488)),7)&lt;&gt;"pending"),G488&lt;&gt;"No substantive use decision is permitted from identification metadata alone.",AND(LEN(TRIM(DZ488))&gt;0,LEFT(LOWER(TRIM(DZ488)),7)&lt;&gt;"pending"),DZ488&lt;&gt;"Identification metadata alone does not permit any substantive scientific, causal, operational, or institutional claim.",AND(LEN(TRIM(EI488))&gt;0,LEFT(LOWER(TRIM(EI488)),7)&lt;&gt;"pending"),ISNUMBER(EH488),EH488&gt;0),"READY","PENDING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8" s="174" t="str">
        <x:v>Pending</x:v>
      </x:c>
      <x:c r="EE488" s="174"/>
      <x:c r="EF488" s="174" t="str">
        <x:v>Pending</x:v>
      </x:c>
      <x:c r="EG488" s="174" t="str">
        <x:v>Pending</x:v>
      </x:c>
      <x:c r="EH488" s="177"/>
      <x:c r="EI488" s="500"/>
      <x:c r="EJ488" s="174"/>
      <x:c r="EK488" s="174" t="str">
        <x:v>Pending</x:v>
      </x:c>
      <x:c r="EL488" s="177" t="n">
        <x:v>46272</x:v>
      </x:c>
      <x:c r="EM488" s="174" t="str">
        <x:v>Production PubMed record imported and reconciled to Zotero item 48CJ3WMK;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8" s="181" t="n">
        <x:f>IF(L488="","",(IF(N488&lt;&gt;"",1,0)+IF(O488&lt;&gt;"",1,0)+IF(AJ488&lt;&gt;"",1,0)+IF(AU488&lt;&gt;"",1,0)+IF(BE488&lt;&gt;"",1,0)+IF(CF488&lt;&gt;"",1,0)+IF(CJ488="Yes",1,0)+IF(CL488="Yes",1,0)+IF(DE488&lt;&gt;"Pending",1,0)+IF(F488&lt;&gt;"",1,0)+IF(DZ488&lt;&gt;"",1,0)+IF(EI488&lt;&gt;"",1,0))/12)</x:f>
        <x:v>0.5</x:v>
      </x:c>
    </x:row>
    <x:row r="489">
      <x:c r="A489" s="175" t="str">
        <x:v>EV-0486</x:v>
      </x:c>
      <x:c r="B489" s="174" t="str">
        <x:v>Integrity check</x:v>
      </x:c>
      <x:c r="C489" s="175" t="str">
        <x:f>IF(L489="","",IF(LEFT(EC489,7)="BLOCKED","🔴 Do not use for conclusion",IF(EB489="Yes","🟢 Claim-ready","🟡 Caution / context")))</x:f>
        <x:v>🟡 Caution / context</x:v>
      </x:c>
      <x:c r="D489" s="174" t="str">
        <x:f>IF(L489="","",EC489)</x:f>
        <x:v>PENDING — appropriate appraisal</x:v>
      </x:c>
      <x:c r="E489" s="174" t="str">
        <x:v>P3 — Medium</x:v>
      </x:c>
      <x:c r="F489" s="174" t="str">
        <x:v>Pending</x:v>
      </x:c>
      <x:c r="G489" s="174" t="str">
        <x:v>Title/abstract identify an explicit tactical/public-safety context and readiness domain; retain for full-text assessment.</x:v>
      </x:c>
      <x:c r="H489" s="174" t="str">
        <x:v>Obtain and review lawful full text; confirm human adjudication; then select a design-specific appraisal instrument.</x:v>
      </x:c>
      <x:c r="I489" s="174"/>
      <x:c r="J489" s="174" t="str">
        <x:v>A — Core</x:v>
      </x:c>
      <x:c r="K489" s="174" t="str">
        <x:v>IDENTIFIED</x:v>
      </x:c>
      <x:c r="L489" s="174" t="str">
        <x:v>The Nature of Combat Stress Development During Military Operations and Psychotherapy in Extreme Situations.</x:v>
      </x:c>
      <x:c r="M489" s="174"/>
      <x:c r="N489" s="174" t="str">
        <x:v>Ovsyannikova, Yanina; Pokhilko, Diana; Krasnokutskyi, Mykola; Kerdyvar, Valentyn; Kreshchuk, Kateryna</x:v>
      </x:c>
      <x:c r="O489" s="176" t="n">
        <x:v>2024</x:v>
      </x:c>
      <x:c r="P489" s="174" t="str">
        <x:v>The Journal of nervous and mental disease</x:v>
      </x:c>
      <x:c r="Q489" s="174" t="str">
        <x:v>Journal Article</x:v>
      </x:c>
      <x:c r="R489" s="174" t="str">
        <x:v>Unclear</x:v>
      </x:c>
      <x:c r="S489" s="174" t="str">
        <x:v>Unknown</x:v>
      </x:c>
      <x:c r="T489" s="174" t="str">
        <x:v>eng</x:v>
      </x:c>
      <x:c r="U489" s="174" t="str">
        <x:v>https://pubmed.ncbi.nlm.nih.gov/38536039/</x:v>
      </x:c>
      <x:c r="V489" s="174" t="str">
        <x:v>10.1097/nmd.0000000000001768</x:v>
      </x:c>
      <x:c r="W489" s="175" t="str">
        <x:f>IF(V489="","",LOWER(SUBSTITUTE(SUBSTITUTE(SUBSTITUTE(SUBSTITUTE(TRIM(V489),"https://doi.org/",""),"http://doi.org/",""),"https://dx.doi.org/",""),"doi:","")))</x:f>
        <x:v>10.1097/nmd.0000000000001768</x:v>
      </x:c>
      <x:c r="X489" s="174" t="str">
        <x:v>38536039</x:v>
      </x:c>
      <x:c r="Y489" s="174" t="str"/>
      <x:c r="Z489" s="174"/>
      <x:c r="AA489" s="174" t="str">
        <x:v>PubMed/MEDLINE</x:v>
      </x:c>
      <x:c r="AB489" s="174" t="str">
        <x:v>PUBMED-A-v1.0-2026-08-28</x:v>
      </x:c>
      <x:c r="AC489" s="174" t="str">
        <x:v>SP-PUBMED-A-20260828</x:v>
      </x:c>
      <x:c r="AD489" s="177" t="n">
        <x:v>46262</x:v>
      </x:c>
      <x:c r="AE489" s="177" t="n">
        <x:v>46272</x:v>
      </x:c>
      <x:c r="AF489" s="174" t="str">
        <x:v>IIJJUGYI</x:v>
      </x:c>
      <x:c r="AG489" s="174"/>
      <x:c r="AH489" s="174" t="str">
        <x:v>Tactical Athlete → Operational Readiness Brazil</x:v>
      </x:c>
      <x:c r="AI489" s="174" t="str">
        <x:v>evidence-family:A</x:v>
      </x:c>
      <x:c r="AJ489" s="174"/>
      <x:c r="AK489" s="175" t="str">
        <x:f>IF(AJ489="","",IF(OR(LOWER(AJ489)="brazil",LOWER(AJ489)="brasil"),"Yes","No"))</x:f>
      </x:c>
      <x:c r="AL489" s="174"/>
      <x:c r="AM489" s="174"/>
      <x:c r="AN489" s="174"/>
      <x:c r="AO489" s="178"/>
      <x:c r="AP489" s="174"/>
      <x:c r="AQ489" s="174"/>
      <x:c r="AR489" s="174"/>
      <x:c r="AS489" s="174"/>
      <x:c r="AT489" s="174"/>
      <x:c r="AU489" s="174"/>
      <x:c r="AV489" s="174"/>
      <x:c r="AW489" s="174"/>
      <x:c r="AX489" s="174"/>
      <x:c r="AY489" s="174"/>
      <x:c r="AZ489" s="174"/>
      <x:c r="BA489" s="174"/>
      <x:c r="BB489" s="174"/>
      <x:c r="BC489" s="174"/>
      <x:c r="BD489" s="174"/>
      <x:c r="BE489" s="174"/>
      <x:c r="BF489" s="174"/>
      <x:c r="BG489" s="174"/>
      <x:c r="BH489" s="174"/>
      <x:c r="BI489" s="174"/>
      <x:c r="BJ489" s="174"/>
      <x:c r="BK489" s="174"/>
      <x:c r="BL489" s="174"/>
      <x:c r="BM489" s="174"/>
      <x:c r="BN489" s="174"/>
      <x:c r="BO489" s="174"/>
      <x:c r="BP489" s="174"/>
      <x:c r="BQ489" s="174"/>
      <x:c r="BR489" s="174"/>
      <x:c r="BS489" s="174"/>
      <x:c r="BT489" s="174"/>
      <x:c r="BU489" s="174"/>
      <x:c r="BV489" s="174"/>
      <x:c r="BW489" s="174"/>
      <x:c r="BX489" s="174"/>
      <x:c r="BY489" s="174"/>
      <x:c r="BZ489" s="174"/>
      <x:c r="CA489" s="174"/>
      <x:c r="CB489" s="174"/>
      <x:c r="CC489" s="174"/>
      <x:c r="CD489" s="174"/>
      <x:c r="CE489" s="174"/>
      <x:c r="CF489" s="174"/>
      <x:c r="CG489" s="174"/>
      <x:c r="CH489" s="174"/>
      <x:c r="CI489" s="179"/>
      <x:c r="CJ489" s="174" t="str">
        <x:v>Yes</x:v>
      </x:c>
      <x:c r="CK489" s="174" t="str">
        <x:v>Yes</x:v>
      </x:c>
      <x:c r="CL489" s="174" t="str">
        <x:v>Yes</x:v>
      </x:c>
      <x:c r="CM489" s="174" t="str">
        <x:v>Clear</x:v>
      </x:c>
      <x:c r="CN489" s="174" t="str">
        <x:v>Verified — clear</x:v>
      </x:c>
      <x:c r="CO489" s="177" t="n">
        <x:v>46272</x:v>
      </x:c>
      <x:c r="CP489" s="174" t="str">
        <x:v>https://pubmed.ncbi.nlm.nih.gov/38536039/</x:v>
      </x:c>
      <x:c r="CQ489" s="174"/>
      <x:c r="CR489" s="174"/>
      <x:c r="CS489" s="174"/>
      <x:c r="CT489" s="174"/>
      <x:c r="CU489" s="176"/>
      <x:c r="CV489" s="176"/>
      <x:c r="CW489" s="176"/>
      <x:c r="CX489" s="176"/>
      <x:c r="CY489" s="176"/>
      <x:c r="CZ489" s="176"/>
      <x:c r="DA489" s="176"/>
      <x:c r="DB489" s="175" t="str">
        <x:f>IF(L489="","",IF(AND(COUNT(CU489:DA489)=7,OR(CU489=0,CU489=1,CU489=2),OR(CV489=0,CV489=1,CV489=2),OR(CW489=0,CW489=1,CW489=2),OR(CX489=0,CX489=1,CX489=2),OR(CY489=0,CY489=1,CY489=2),OR(CZ489=0,CZ489=1,CZ489=2),OR(DA489=0,DA489=1,DA489=2)),SUM(CU489:DA489),""))</x:f>
      </x:c>
      <x:c r="DC489" s="180" t="str">
        <x:f>IF(DB489="","",ROUND(DB489/14*10,1))</x:f>
      </x:c>
      <x:c r="DD489" s="174" t="str">
        <x:v>Pending</x:v>
      </x:c>
      <x:c r="DE489" s="175" t="str">
        <x:f>IF(L489="","",IF(DC489="","Pending",IF(DD489="Yes","CONDITIONAL — safety override",IF(DC489&gt;=8,"HIGH",IF(DC489&gt;=5,"CONDITIONAL","LOW")))))</x:f>
        <x:v>Pending</x:v>
      </x:c>
      <x:c r="DF489" s="174" t="str">
        <x:v>Pending screening and full-text appraisal; no transferability judgment made at identification.</x:v>
      </x:c>
      <x:c r="DG489" s="174"/>
      <x:c r="DH489" s="174"/>
      <x:c r="DI489" s="174"/>
      <x:c r="DJ489" s="174"/>
      <x:c r="DK489" s="174"/>
      <x:c r="DL489" s="174"/>
      <x:c r="DM489" s="174"/>
      <x:c r="DN489" s="174"/>
      <x:c r="DO489" s="174"/>
      <x:c r="DP489" s="174"/>
      <x:c r="DQ489" s="174"/>
      <x:c r="DR489" s="174"/>
      <x:c r="DS489" s="174"/>
      <x:c r="DT489" s="174"/>
      <x:c r="DU489" s="174"/>
      <x:c r="DV489" s="174"/>
      <x:c r="DW489" s="174"/>
      <x:c r="DX489" s="174"/>
      <x:c r="DY489" s="174"/>
      <x:c r="DZ489" s="174" t="str">
        <x:v>Title/abstract screening alone does not establish effectiveness, causality, methodological quality, transferability to Brazilian public safety or an institutional recommendation.</x:v>
      </x:c>
      <x:c r="EA489" s="174" t="str">
        <x:v>Pending</x:v>
      </x:c>
      <x:c r="EB489" s="175" t="str">
        <x:f>IF(L489="","",IF(EC489="READY","Yes","No / Pending"))</x:f>
        <x:v>No / Pending</x:v>
      </x:c>
      <x:c r="EC489" s="174" t="str">
        <x:f>IF(L489="","",IF(OR(ISNUMBER(SEARCH("Retracted Publication",Q489)),CM489="Retracted",CN489="Retracted",CM489="Expression of Concern",CN489="Expression of Concern",F489="Not used",CG489="Critical",CH489="High",CH489="Critical"),"BLOCKED — integrity or use restriction",IF(AND(CJ489="Yes",CK489="Yes",CL489="Yes"),IF(AND(CM489="Clear",CN489="Verified — clear"),IF(AND(AND(LEN(TRIM(CF489))&gt;0,LEFT(LOWER(TRIM(CF489)),7)&lt;&gt;"pending"),OR(CG489="High",CG489="Moderate"),OR(CH489="Low",CH489="Some concerns",CH489="Not applicable")),IF(AND(DD489="No",OR(DE489="HIGH",DE489="CONDITIONAL"),AND(LEN(TRIM(DF489))&gt;0,LEFT(LOWER(TRIM(DF489)),7)&lt;&gt;"pending")),IF(AND(AND(LEN(TRIM(DT489))&gt;0,LEFT(LOWER(TRIM(DT489)),7)&lt;&gt;"pending"),AND(LEN(TRIM(DU489))&gt;0,LEFT(LOWER(TRIM(DU489)),7)&lt;&gt;"pending"),OR(AND(LEN(TRIM(DV489))&gt;0,LEFT(LOWER(TRIM(DV489)),7)&lt;&gt;"pending"),AND(LEN(TRIM(DW489))&gt;0,LEFT(LOWER(TRIM(DW489)),7)&lt;&gt;"pending")),AND(LEN(TRIM(DX489))&gt;0,LEFT(LOWER(TRIM(DX489)),7)&lt;&gt;"pending")),IF(AND(F489="Claim-ready",OR(EA489="Strong",EA489="Moderate"),AND(LEN(TRIM(G489))&gt;0,LEFT(LOWER(TRIM(G489)),7)&lt;&gt;"pending"),G489&lt;&gt;"No substantive use decision is permitted from identification metadata alone.",AND(LEN(TRIM(DZ489))&gt;0,LEFT(LOWER(TRIM(DZ489)),7)&lt;&gt;"pending"),DZ489&lt;&gt;"Identification metadata alone does not permit any substantive scientific, causal, operational, or institutional claim.",AND(LEN(TRIM(EI489))&gt;0,LEFT(LOWER(TRIM(EI489)),7)&lt;&gt;"pending"),ISNUMBER(EH489),EH489&gt;0),"READY","PENDING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89" s="174" t="str">
        <x:v>Pending</x:v>
      </x:c>
      <x:c r="EE489" s="174"/>
      <x:c r="EF489" s="174" t="str">
        <x:v>Pending</x:v>
      </x:c>
      <x:c r="EG489" s="174" t="str">
        <x:v>Pending</x:v>
      </x:c>
      <x:c r="EH489" s="177"/>
      <x:c r="EI489" s="500"/>
      <x:c r="EJ489" s="174"/>
      <x:c r="EK489" s="174" t="str">
        <x:v>Pending</x:v>
      </x:c>
      <x:c r="EL489" s="177" t="n">
        <x:v>46272</x:v>
      </x:c>
      <x:c r="EM489" s="174" t="str">
        <x:v>Production PubMed record imported and reconciled to Zotero item IIJJUGYI;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89" s="181" t="n">
        <x:f>IF(L489="","",(IF(N489&lt;&gt;"",1,0)+IF(O489&lt;&gt;"",1,0)+IF(AJ489&lt;&gt;"",1,0)+IF(AU489&lt;&gt;"",1,0)+IF(BE489&lt;&gt;"",1,0)+IF(CF489&lt;&gt;"",1,0)+IF(CJ489="Yes",1,0)+IF(CL489="Yes",1,0)+IF(DE489&lt;&gt;"Pending",1,0)+IF(F489&lt;&gt;"",1,0)+IF(DZ489&lt;&gt;"",1,0)+IF(EI489&lt;&gt;"",1,0))/12)</x:f>
        <x:v>0.5</x:v>
      </x:c>
    </x:row>
    <x:row r="490">
      <x:c r="A490" s="175" t="str">
        <x:v>EV-0487</x:v>
      </x:c>
      <x:c r="B490" s="174" t="str">
        <x:v>Integrity check</x:v>
      </x:c>
      <x:c r="C490" s="175" t="str">
        <x:f>IF(L490="","",IF(LEFT(EC490,7)="BLOCKED","🔴 Do not use for conclusion",IF(EB490="Yes","🟢 Claim-ready","🟡 Caution / context")))</x:f>
        <x:v>🟡 Caution / context</x:v>
      </x:c>
      <x:c r="D490" s="174" t="str">
        <x:f>IF(L490="","",EC490)</x:f>
        <x:v>PENDING — appropriate appraisal</x:v>
      </x:c>
      <x:c r="E490" s="174" t="str">
        <x:v>P3 — Medium</x:v>
      </x:c>
      <x:c r="F490" s="174" t="str">
        <x:v>Pending</x:v>
      </x:c>
      <x:c r="G490" s="174" t="str">
        <x:v>Title/abstract identify an explicit tactical/public-safety context and readiness domain; retain for full-text assessment.</x:v>
      </x:c>
      <x:c r="H490" s="174" t="str">
        <x:v>Obtain and review lawful full text; confirm human adjudication; then select a design-specific appraisal instrument.</x:v>
      </x:c>
      <x:c r="I490" s="174"/>
      <x:c r="J490" s="174" t="str">
        <x:v>A — Core</x:v>
      </x:c>
      <x:c r="K490" s="174" t="str">
        <x:v>IDENTIFIED</x:v>
      </x:c>
      <x:c r="L490" s="174" t="str">
        <x:v>Knee Joint Preservation in Tactical Athletes: A Comprehensive Approach Based upon Lesion Location and Restoration of the Osteochondral Unit.</x:v>
      </x:c>
      <x:c r="M490" s="174"/>
      <x:c r="N490" s="174" t="str">
        <x:v>Cognetti, Daniel J; Defoor, Mikalyn T; Yuan, Tony T; Sheean, Andrew J</x:v>
      </x:c>
      <x:c r="O490" s="176" t="n">
        <x:v>2024</x:v>
      </x:c>
      <x:c r="P490" s="174" t="str">
        <x:v>Bioengineering (Basel, Switzerland)</x:v>
      </x:c>
      <x:c r="Q490" s="174" t="str">
        <x:v>Journal Article; Review</x:v>
      </x:c>
      <x:c r="R490" s="174" t="str">
        <x:v>Unclear</x:v>
      </x:c>
      <x:c r="S490" s="174" t="str">
        <x:v>Unknown</x:v>
      </x:c>
      <x:c r="T490" s="174" t="str">
        <x:v>eng</x:v>
      </x:c>
      <x:c r="U490" s="174" t="str">
        <x:v>https://pubmed.ncbi.nlm.nih.gov/38534520/</x:v>
      </x:c>
      <x:c r="V490" s="174" t="str">
        <x:v>10.3390/bioengineering11030246</x:v>
      </x:c>
      <x:c r="W490" s="175" t="str">
        <x:f>IF(V490="","",LOWER(SUBSTITUTE(SUBSTITUTE(SUBSTITUTE(SUBSTITUTE(TRIM(V490),"https://doi.org/",""),"http://doi.org/",""),"https://dx.doi.org/",""),"doi:","")))</x:f>
        <x:v>10.3390/bioengineering11030246</x:v>
      </x:c>
      <x:c r="X490" s="174" t="str">
        <x:v>38534520</x:v>
      </x:c>
      <x:c r="Y490" s="174" t="str">
        <x:v>PMC10967907</x:v>
      </x:c>
      <x:c r="Z490" s="174"/>
      <x:c r="AA490" s="174" t="str">
        <x:v>PubMed/MEDLINE</x:v>
      </x:c>
      <x:c r="AB490" s="174" t="str">
        <x:v>PUBMED-A-v1.0-2026-08-28</x:v>
      </x:c>
      <x:c r="AC490" s="174" t="str">
        <x:v>SP-PUBMED-A-20260828</x:v>
      </x:c>
      <x:c r="AD490" s="177" t="n">
        <x:v>46262</x:v>
      </x:c>
      <x:c r="AE490" s="177" t="n">
        <x:v>46272</x:v>
      </x:c>
      <x:c r="AF490" s="174" t="str">
        <x:v>FTDC42ZY</x:v>
      </x:c>
      <x:c r="AG490" s="174"/>
      <x:c r="AH490" s="174" t="str">
        <x:v>Tactical Athlete → Operational Readiness Brazil</x:v>
      </x:c>
      <x:c r="AI490" s="174" t="str">
        <x:v>evidence-family:A</x:v>
      </x:c>
      <x:c r="AJ490" s="174"/>
      <x:c r="AK490" s="175" t="str">
        <x:f>IF(AJ490="","",IF(OR(LOWER(AJ490)="brazil",LOWER(AJ490)="brasil"),"Yes","No"))</x:f>
      </x:c>
      <x:c r="AL490" s="174"/>
      <x:c r="AM490" s="174"/>
      <x:c r="AN490" s="174"/>
      <x:c r="AO490" s="178"/>
      <x:c r="AP490" s="174"/>
      <x:c r="AQ490" s="174"/>
      <x:c r="AR490" s="174"/>
      <x:c r="AS490" s="174"/>
      <x:c r="AT490" s="174"/>
      <x:c r="AU490" s="174"/>
      <x:c r="AV490" s="174"/>
      <x:c r="AW490" s="174"/>
      <x:c r="AX490" s="174"/>
      <x:c r="AY490" s="174"/>
      <x:c r="AZ490" s="174"/>
      <x:c r="BA490" s="174"/>
      <x:c r="BB490" s="174"/>
      <x:c r="BC490" s="174"/>
      <x:c r="BD490" s="174"/>
      <x:c r="BE490" s="174"/>
      <x:c r="BF490" s="174"/>
      <x:c r="BG490" s="174"/>
      <x:c r="BH490" s="174"/>
      <x:c r="BI490" s="174"/>
      <x:c r="BJ490" s="174"/>
      <x:c r="BK490" s="174"/>
      <x:c r="BL490" s="174"/>
      <x:c r="BM490" s="174"/>
      <x:c r="BN490" s="174"/>
      <x:c r="BO490" s="174"/>
      <x:c r="BP490" s="174"/>
      <x:c r="BQ490" s="174"/>
      <x:c r="BR490" s="174"/>
      <x:c r="BS490" s="174"/>
      <x:c r="BT490" s="174"/>
      <x:c r="BU490" s="174"/>
      <x:c r="BV490" s="174"/>
      <x:c r="BW490" s="174"/>
      <x:c r="BX490" s="174"/>
      <x:c r="BY490" s="174"/>
      <x:c r="BZ490" s="174"/>
      <x:c r="CA490" s="174"/>
      <x:c r="CB490" s="174"/>
      <x:c r="CC490" s="174"/>
      <x:c r="CD490" s="174"/>
      <x:c r="CE490" s="174"/>
      <x:c r="CF490" s="174"/>
      <x:c r="CG490" s="174"/>
      <x:c r="CH490" s="174"/>
      <x:c r="CI490" s="179"/>
      <x:c r="CJ490" s="174" t="str">
        <x:v>Yes</x:v>
      </x:c>
      <x:c r="CK490" s="174" t="str">
        <x:v>Yes</x:v>
      </x:c>
      <x:c r="CL490" s="174" t="str">
        <x:v>Yes</x:v>
      </x:c>
      <x:c r="CM490" s="174" t="str">
        <x:v>Clear</x:v>
      </x:c>
      <x:c r="CN490" s="174" t="str">
        <x:v>Verified — clear</x:v>
      </x:c>
      <x:c r="CO490" s="177" t="n">
        <x:v>46272</x:v>
      </x:c>
      <x:c r="CP490" s="174" t="str">
        <x:v>https://pubmed.ncbi.nlm.nih.gov/38534520/</x:v>
      </x:c>
      <x:c r="CQ490" s="174"/>
      <x:c r="CR490" s="174"/>
      <x:c r="CS490" s="174"/>
      <x:c r="CT490" s="174"/>
      <x:c r="CU490" s="176"/>
      <x:c r="CV490" s="176"/>
      <x:c r="CW490" s="176"/>
      <x:c r="CX490" s="176"/>
      <x:c r="CY490" s="176"/>
      <x:c r="CZ490" s="176"/>
      <x:c r="DA490" s="176"/>
      <x:c r="DB490" s="175" t="str">
        <x:f>IF(L490="","",IF(AND(COUNT(CU490:DA490)=7,OR(CU490=0,CU490=1,CU490=2),OR(CV490=0,CV490=1,CV490=2),OR(CW490=0,CW490=1,CW490=2),OR(CX490=0,CX490=1,CX490=2),OR(CY490=0,CY490=1,CY490=2),OR(CZ490=0,CZ490=1,CZ490=2),OR(DA490=0,DA490=1,DA490=2)),SUM(CU490:DA490),""))</x:f>
      </x:c>
      <x:c r="DC490" s="180" t="str">
        <x:f>IF(DB490="","",ROUND(DB490/14*10,1))</x:f>
      </x:c>
      <x:c r="DD490" s="174" t="str">
        <x:v>Pending</x:v>
      </x:c>
      <x:c r="DE490" s="175" t="str">
        <x:f>IF(L490="","",IF(DC490="","Pending",IF(DD490="Yes","CONDITIONAL — safety override",IF(DC490&gt;=8,"HIGH",IF(DC490&gt;=5,"CONDITIONAL","LOW")))))</x:f>
        <x:v>Pending</x:v>
      </x:c>
      <x:c r="DF490" s="174" t="str">
        <x:v>Pending screening and full-text appraisal; no transferability judgment made at identification.</x:v>
      </x:c>
      <x:c r="DG490" s="174"/>
      <x:c r="DH490" s="174"/>
      <x:c r="DI490" s="174"/>
      <x:c r="DJ490" s="174"/>
      <x:c r="DK490" s="174"/>
      <x:c r="DL490" s="174"/>
      <x:c r="DM490" s="174"/>
      <x:c r="DN490" s="174"/>
      <x:c r="DO490" s="174"/>
      <x:c r="DP490" s="174"/>
      <x:c r="DQ490" s="174"/>
      <x:c r="DR490" s="174"/>
      <x:c r="DS490" s="174"/>
      <x:c r="DT490" s="174"/>
      <x:c r="DU490" s="174"/>
      <x:c r="DV490" s="174"/>
      <x:c r="DW490" s="174"/>
      <x:c r="DX490" s="174"/>
      <x:c r="DY490" s="174"/>
      <x:c r="DZ490" s="174" t="str">
        <x:v>Title/abstract screening alone does not establish effectiveness, causality, methodological quality, transferability to Brazilian public safety or an institutional recommendation.</x:v>
      </x:c>
      <x:c r="EA490" s="174" t="str">
        <x:v>Pending</x:v>
      </x:c>
      <x:c r="EB490" s="175" t="str">
        <x:f>IF(L490="","",IF(EC490="READY","Yes","No / Pending"))</x:f>
        <x:v>No / Pending</x:v>
      </x:c>
      <x:c r="EC490" s="174" t="str">
        <x:f>IF(L490="","",IF(OR(ISNUMBER(SEARCH("Retracted Publication",Q490)),CM490="Retracted",CN490="Retracted",CM490="Expression of Concern",CN490="Expression of Concern",F490="Not used",CG490="Critical",CH490="High",CH490="Critical"),"BLOCKED — integrity or use restriction",IF(AND(CJ490="Yes",CK490="Yes",CL490="Yes"),IF(AND(CM490="Clear",CN490="Verified — clear"),IF(AND(AND(LEN(TRIM(CF490))&gt;0,LEFT(LOWER(TRIM(CF490)),7)&lt;&gt;"pending"),OR(CG490="High",CG490="Moderate"),OR(CH490="Low",CH490="Some concerns",CH490="Not applicable")),IF(AND(DD490="No",OR(DE490="HIGH",DE490="CONDITIONAL"),AND(LEN(TRIM(DF490))&gt;0,LEFT(LOWER(TRIM(DF490)),7)&lt;&gt;"pending")),IF(AND(AND(LEN(TRIM(DT490))&gt;0,LEFT(LOWER(TRIM(DT490)),7)&lt;&gt;"pending"),AND(LEN(TRIM(DU490))&gt;0,LEFT(LOWER(TRIM(DU490)),7)&lt;&gt;"pending"),OR(AND(LEN(TRIM(DV490))&gt;0,LEFT(LOWER(TRIM(DV490)),7)&lt;&gt;"pending"),AND(LEN(TRIM(DW490))&gt;0,LEFT(LOWER(TRIM(DW490)),7)&lt;&gt;"pending")),AND(LEN(TRIM(DX490))&gt;0,LEFT(LOWER(TRIM(DX490)),7)&lt;&gt;"pending")),IF(AND(F490="Claim-ready",OR(EA490="Strong",EA490="Moderate"),AND(LEN(TRIM(G490))&gt;0,LEFT(LOWER(TRIM(G490)),7)&lt;&gt;"pending"),G490&lt;&gt;"No substantive use decision is permitted from identification metadata alone.",AND(LEN(TRIM(DZ490))&gt;0,LEFT(LOWER(TRIM(DZ490)),7)&lt;&gt;"pending"),DZ490&lt;&gt;"Identification metadata alone does not permit any substantive scientific, causal, operational, or institutional claim.",AND(LEN(TRIM(EI490))&gt;0,LEFT(LOWER(TRIM(EI490)),7)&lt;&gt;"pending"),ISNUMBER(EH490),EH490&gt;0),"READY","PENDING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0" s="174" t="str">
        <x:v>Pending</x:v>
      </x:c>
      <x:c r="EE490" s="174"/>
      <x:c r="EF490" s="174" t="str">
        <x:v>Pending</x:v>
      </x:c>
      <x:c r="EG490" s="174" t="str">
        <x:v>Pending</x:v>
      </x:c>
      <x:c r="EH490" s="177"/>
      <x:c r="EI490" s="500"/>
      <x:c r="EJ490" s="174"/>
      <x:c r="EK490" s="174" t="str">
        <x:v>Pending</x:v>
      </x:c>
      <x:c r="EL490" s="177" t="n">
        <x:v>46272</x:v>
      </x:c>
      <x:c r="EM490" s="174" t="str">
        <x:v>Production PubMed record imported and reconciled to Zotero item FTDC42ZY;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0" s="181" t="n">
        <x:f>IF(L490="","",(IF(N490&lt;&gt;"",1,0)+IF(O490&lt;&gt;"",1,0)+IF(AJ490&lt;&gt;"",1,0)+IF(AU490&lt;&gt;"",1,0)+IF(BE490&lt;&gt;"",1,0)+IF(CF490&lt;&gt;"",1,0)+IF(CJ490="Yes",1,0)+IF(CL490="Yes",1,0)+IF(DE490&lt;&gt;"Pending",1,0)+IF(F490&lt;&gt;"",1,0)+IF(DZ490&lt;&gt;"",1,0)+IF(EI490&lt;&gt;"",1,0))/12)</x:f>
        <x:v>0.5</x:v>
      </x:c>
    </x:row>
    <x:row r="491">
      <x:c r="A491" s="175" t="str">
        <x:v>EV-0488</x:v>
      </x:c>
      <x:c r="B491" s="174" t="str">
        <x:v>Integrity check</x:v>
      </x:c>
      <x:c r="C491" s="175" t="str">
        <x:f>IF(L491="","",IF(LEFT(EC491,7)="BLOCKED","🔴 Do not use for conclusion",IF(EB491="Yes","🟢 Claim-ready","🟡 Caution / context")))</x:f>
        <x:v>🟡 Caution / context</x:v>
      </x:c>
      <x:c r="D491" s="174" t="str">
        <x:f>IF(L491="","",EC491)</x:f>
        <x:v>PENDING — appropriate appraisal</x:v>
      </x:c>
      <x:c r="E491" s="174" t="str">
        <x:v>P3 — Medium</x:v>
      </x:c>
      <x:c r="F491" s="174" t="str">
        <x:v>Pending</x:v>
      </x:c>
      <x:c r="G491" s="174" t="str">
        <x:v>Title/abstract identify an explicit tactical/public-safety context and readiness domain; retain for full-text assessment.</x:v>
      </x:c>
      <x:c r="H491" s="174" t="str">
        <x:v>Obtain and review lawful full text; confirm human adjudication; then select a design-specific appraisal instrument.</x:v>
      </x:c>
      <x:c r="I491" s="174"/>
      <x:c r="J491" s="174" t="str">
        <x:v>A — Core</x:v>
      </x:c>
      <x:c r="K491" s="174" t="str">
        <x:v>IDENTIFIED</x:v>
      </x:c>
      <x:c r="L491" s="174" t="str">
        <x:v>Prevalence of Pain With Movement in Active Duty US Army Soldiers.</x:v>
      </x:c>
      <x:c r="M491" s="174"/>
      <x:c r="N491" s="174" t="str">
        <x:v>Emberton, Jennifer S; Adams, Benjamin G; Hotaling, Brittany R; Zosel, Kristen L; Grist, Stephen M; Henderson, Nancy; Kardouni, Joseph; Westrick, Richard B</x:v>
      </x:c>
      <x:c r="O491" s="176" t="n">
        <x:v>2024</x:v>
      </x:c>
      <x:c r="P491" s="174" t="str">
        <x:v>Military medicine</x:v>
      </x:c>
      <x:c r="Q491" s="174" t="str">
        <x:v>Journal Article; Research Support, U.S. Gov't, Non-P.H.S.</x:v>
      </x:c>
      <x:c r="R491" s="174" t="str">
        <x:v>Unclear</x:v>
      </x:c>
      <x:c r="S491" s="174" t="str">
        <x:v>Unknown</x:v>
      </x:c>
      <x:c r="T491" s="174" t="str">
        <x:v>eng</x:v>
      </x:c>
      <x:c r="U491" s="174" t="str">
        <x:v>https://pubmed.ncbi.nlm.nih.gov/38531071/</x:v>
      </x:c>
      <x:c r="V491" s="174" t="str">
        <x:v>10.1093/milmed/usae048</x:v>
      </x:c>
      <x:c r="W491" s="175" t="str">
        <x:f>IF(V491="","",LOWER(SUBSTITUTE(SUBSTITUTE(SUBSTITUTE(SUBSTITUTE(TRIM(V491),"https://doi.org/",""),"http://doi.org/",""),"https://dx.doi.org/",""),"doi:","")))</x:f>
        <x:v>10.1093/milmed/usae048</x:v>
      </x:c>
      <x:c r="X491" s="174" t="str">
        <x:v>38531071</x:v>
      </x:c>
      <x:c r="Y491" s="174" t="str"/>
      <x:c r="Z491" s="174"/>
      <x:c r="AA491" s="174" t="str">
        <x:v>PubMed/MEDLINE</x:v>
      </x:c>
      <x:c r="AB491" s="174" t="str">
        <x:v>PUBMED-A-v1.0-2026-08-28</x:v>
      </x:c>
      <x:c r="AC491" s="174" t="str">
        <x:v>SP-PUBMED-A-20260828</x:v>
      </x:c>
      <x:c r="AD491" s="177" t="n">
        <x:v>46262</x:v>
      </x:c>
      <x:c r="AE491" s="177" t="n">
        <x:v>46272</x:v>
      </x:c>
      <x:c r="AF491" s="174" t="str">
        <x:v>W8Y3PEES</x:v>
      </x:c>
      <x:c r="AG491" s="174"/>
      <x:c r="AH491" s="174" t="str">
        <x:v>Tactical Athlete → Operational Readiness Brazil</x:v>
      </x:c>
      <x:c r="AI491" s="174" t="str">
        <x:v>evidence-family:A</x:v>
      </x:c>
      <x:c r="AJ491" s="174"/>
      <x:c r="AK491" s="175" t="str">
        <x:f>IF(AJ491="","",IF(OR(LOWER(AJ491)="brazil",LOWER(AJ491)="brasil"),"Yes","No"))</x:f>
      </x:c>
      <x:c r="AL491" s="174"/>
      <x:c r="AM491" s="174"/>
      <x:c r="AN491" s="174"/>
      <x:c r="AO491" s="178"/>
      <x:c r="AP491" s="174"/>
      <x:c r="AQ491" s="174"/>
      <x:c r="AR491" s="174"/>
      <x:c r="AS491" s="174"/>
      <x:c r="AT491" s="174"/>
      <x:c r="AU491" s="174"/>
      <x:c r="AV491" s="174"/>
      <x:c r="AW491" s="174"/>
      <x:c r="AX491" s="174"/>
      <x:c r="AY491" s="174"/>
      <x:c r="AZ491" s="174"/>
      <x:c r="BA491" s="174"/>
      <x:c r="BB491" s="174"/>
      <x:c r="BC491" s="174"/>
      <x:c r="BD491" s="174"/>
      <x:c r="BE491" s="174"/>
      <x:c r="BF491" s="174"/>
      <x:c r="BG491" s="174"/>
      <x:c r="BH491" s="174"/>
      <x:c r="BI491" s="174"/>
      <x:c r="BJ491" s="174"/>
      <x:c r="BK491" s="174"/>
      <x:c r="BL491" s="174"/>
      <x:c r="BM491" s="174"/>
      <x:c r="BN491" s="174"/>
      <x:c r="BO491" s="174"/>
      <x:c r="BP491" s="174"/>
      <x:c r="BQ491" s="174"/>
      <x:c r="BR491" s="174"/>
      <x:c r="BS491" s="174"/>
      <x:c r="BT491" s="174"/>
      <x:c r="BU491" s="174"/>
      <x:c r="BV491" s="174"/>
      <x:c r="BW491" s="174"/>
      <x:c r="BX491" s="174"/>
      <x:c r="BY491" s="174"/>
      <x:c r="BZ491" s="174"/>
      <x:c r="CA491" s="174"/>
      <x:c r="CB491" s="174"/>
      <x:c r="CC491" s="174"/>
      <x:c r="CD491" s="174"/>
      <x:c r="CE491" s="174"/>
      <x:c r="CF491" s="174"/>
      <x:c r="CG491" s="174"/>
      <x:c r="CH491" s="174"/>
      <x:c r="CI491" s="179"/>
      <x:c r="CJ491" s="174" t="str">
        <x:v>Yes</x:v>
      </x:c>
      <x:c r="CK491" s="174" t="str">
        <x:v>Yes</x:v>
      </x:c>
      <x:c r="CL491" s="174" t="str">
        <x:v>Yes</x:v>
      </x:c>
      <x:c r="CM491" s="174" t="str">
        <x:v>Clear</x:v>
      </x:c>
      <x:c r="CN491" s="174" t="str">
        <x:v>Verified — clear</x:v>
      </x:c>
      <x:c r="CO491" s="177" t="n">
        <x:v>46272</x:v>
      </x:c>
      <x:c r="CP491" s="174" t="str">
        <x:v>https://pubmed.ncbi.nlm.nih.gov/38531071/</x:v>
      </x:c>
      <x:c r="CQ491" s="174"/>
      <x:c r="CR491" s="174"/>
      <x:c r="CS491" s="174"/>
      <x:c r="CT491" s="174"/>
      <x:c r="CU491" s="176"/>
      <x:c r="CV491" s="176"/>
      <x:c r="CW491" s="176"/>
      <x:c r="CX491" s="176"/>
      <x:c r="CY491" s="176"/>
      <x:c r="CZ491" s="176"/>
      <x:c r="DA491" s="176"/>
      <x:c r="DB491" s="175" t="str">
        <x:f>IF(L491="","",IF(AND(COUNT(CU491:DA491)=7,OR(CU491=0,CU491=1,CU491=2),OR(CV491=0,CV491=1,CV491=2),OR(CW491=0,CW491=1,CW491=2),OR(CX491=0,CX491=1,CX491=2),OR(CY491=0,CY491=1,CY491=2),OR(CZ491=0,CZ491=1,CZ491=2),OR(DA491=0,DA491=1,DA491=2)),SUM(CU491:DA491),""))</x:f>
      </x:c>
      <x:c r="DC491" s="180" t="str">
        <x:f>IF(DB491="","",ROUND(DB491/14*10,1))</x:f>
      </x:c>
      <x:c r="DD491" s="174" t="str">
        <x:v>Pending</x:v>
      </x:c>
      <x:c r="DE491" s="175" t="str">
        <x:f>IF(L491="","",IF(DC491="","Pending",IF(DD491="Yes","CONDITIONAL — safety override",IF(DC491&gt;=8,"HIGH",IF(DC491&gt;=5,"CONDITIONAL","LOW")))))</x:f>
        <x:v>Pending</x:v>
      </x:c>
      <x:c r="DF491" s="174" t="str">
        <x:v>Pending screening and full-text appraisal; no transferability judgment made at identification.</x:v>
      </x:c>
      <x:c r="DG491" s="174"/>
      <x:c r="DH491" s="174"/>
      <x:c r="DI491" s="174"/>
      <x:c r="DJ491" s="174"/>
      <x:c r="DK491" s="174"/>
      <x:c r="DL491" s="174"/>
      <x:c r="DM491" s="174"/>
      <x:c r="DN491" s="174"/>
      <x:c r="DO491" s="174"/>
      <x:c r="DP491" s="174"/>
      <x:c r="DQ491" s="174"/>
      <x:c r="DR491" s="174"/>
      <x:c r="DS491" s="174"/>
      <x:c r="DT491" s="174"/>
      <x:c r="DU491" s="174"/>
      <x:c r="DV491" s="174"/>
      <x:c r="DW491" s="174"/>
      <x:c r="DX491" s="174"/>
      <x:c r="DY491" s="174"/>
      <x:c r="DZ491" s="174" t="str">
        <x:v>Title/abstract screening alone does not establish effectiveness, causality, methodological quality, transferability to Brazilian public safety or an institutional recommendation.</x:v>
      </x:c>
      <x:c r="EA491" s="174" t="str">
        <x:v>Pending</x:v>
      </x:c>
      <x:c r="EB491" s="175" t="str">
        <x:f>IF(L491="","",IF(EC491="READY","Yes","No / Pending"))</x:f>
        <x:v>No / Pending</x:v>
      </x:c>
      <x:c r="EC491" s="174" t="str">
        <x:f>IF(L491="","",IF(OR(ISNUMBER(SEARCH("Retracted Publication",Q491)),CM491="Retracted",CN491="Retracted",CM491="Expression of Concern",CN491="Expression of Concern",F491="Not used",CG491="Critical",CH491="High",CH491="Critical"),"BLOCKED — integrity or use restriction",IF(AND(CJ491="Yes",CK491="Yes",CL491="Yes"),IF(AND(CM491="Clear",CN491="Verified — clear"),IF(AND(AND(LEN(TRIM(CF491))&gt;0,LEFT(LOWER(TRIM(CF491)),7)&lt;&gt;"pending"),OR(CG491="High",CG491="Moderate"),OR(CH491="Low",CH491="Some concerns",CH491="Not applicable")),IF(AND(DD491="No",OR(DE491="HIGH",DE491="CONDITIONAL"),AND(LEN(TRIM(DF491))&gt;0,LEFT(LOWER(TRIM(DF491)),7)&lt;&gt;"pending")),IF(AND(AND(LEN(TRIM(DT491))&gt;0,LEFT(LOWER(TRIM(DT491)),7)&lt;&gt;"pending"),AND(LEN(TRIM(DU491))&gt;0,LEFT(LOWER(TRIM(DU491)),7)&lt;&gt;"pending"),OR(AND(LEN(TRIM(DV491))&gt;0,LEFT(LOWER(TRIM(DV491)),7)&lt;&gt;"pending"),AND(LEN(TRIM(DW491))&gt;0,LEFT(LOWER(TRIM(DW491)),7)&lt;&gt;"pending")),AND(LEN(TRIM(DX491))&gt;0,LEFT(LOWER(TRIM(DX491)),7)&lt;&gt;"pending")),IF(AND(F491="Claim-ready",OR(EA491="Strong",EA491="Moderate"),AND(LEN(TRIM(G491))&gt;0,LEFT(LOWER(TRIM(G491)),7)&lt;&gt;"pending"),G491&lt;&gt;"No substantive use decision is permitted from identification metadata alone.",AND(LEN(TRIM(DZ491))&gt;0,LEFT(LOWER(TRIM(DZ491)),7)&lt;&gt;"pending"),DZ491&lt;&gt;"Identification metadata alone does not permit any substantive scientific, causal, operational, or institutional claim.",AND(LEN(TRIM(EI491))&gt;0,LEFT(LOWER(TRIM(EI491)),7)&lt;&gt;"pending"),ISNUMBER(EH491),EH491&gt;0),"READY","PENDING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1" s="174" t="str">
        <x:v>Pending</x:v>
      </x:c>
      <x:c r="EE491" s="174"/>
      <x:c r="EF491" s="174" t="str">
        <x:v>Pending</x:v>
      </x:c>
      <x:c r="EG491" s="174" t="str">
        <x:v>Pending</x:v>
      </x:c>
      <x:c r="EH491" s="177"/>
      <x:c r="EI491" s="500"/>
      <x:c r="EJ491" s="174"/>
      <x:c r="EK491" s="174" t="str">
        <x:v>Pending</x:v>
      </x:c>
      <x:c r="EL491" s="177" t="n">
        <x:v>46272</x:v>
      </x:c>
      <x:c r="EM491" s="174" t="str">
        <x:v>Production PubMed record imported and reconciled to Zotero item W8Y3PEES;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1" s="181" t="n">
        <x:f>IF(L491="","",(IF(N491&lt;&gt;"",1,0)+IF(O491&lt;&gt;"",1,0)+IF(AJ491&lt;&gt;"",1,0)+IF(AU491&lt;&gt;"",1,0)+IF(BE491&lt;&gt;"",1,0)+IF(CF491&lt;&gt;"",1,0)+IF(CJ491="Yes",1,0)+IF(CL491="Yes",1,0)+IF(DE491&lt;&gt;"Pending",1,0)+IF(F491&lt;&gt;"",1,0)+IF(DZ491&lt;&gt;"",1,0)+IF(EI491&lt;&gt;"",1,0))/12)</x:f>
        <x:v>0.5</x:v>
      </x:c>
    </x:row>
    <x:row r="492">
      <x:c r="A492" s="175" t="str">
        <x:v>EV-0489</x:v>
      </x:c>
      <x:c r="B492" s="174" t="str">
        <x:v>Integrity check</x:v>
      </x:c>
      <x:c r="C492" s="175" t="str">
        <x:f>IF(L492="","",IF(LEFT(EC492,7)="BLOCKED","🔴 Do not use for conclusion",IF(EB492="Yes","🟢 Claim-ready","🟡 Caution / context")))</x:f>
        <x:v>🟡 Caution / context</x:v>
      </x:c>
      <x:c r="D492" s="174" t="str">
        <x:f>IF(L492="","",EC492)</x:f>
        <x:v>PENDING — appropriate appraisal</x:v>
      </x:c>
      <x:c r="E492" s="174" t="str">
        <x:v>P3 — Medium</x:v>
      </x:c>
      <x:c r="F492" s="174" t="str">
        <x:v>Pending</x:v>
      </x:c>
      <x:c r="G492" s="174" t="str">
        <x:v>Title/abstract identify an explicit tactical/public-safety context and readiness domain; retain for full-text assessment.</x:v>
      </x:c>
      <x:c r="H492" s="174" t="str">
        <x:v>Obtain and review lawful full text; confirm human adjudication; then select a design-specific appraisal instrument.</x:v>
      </x:c>
      <x:c r="I492" s="174"/>
      <x:c r="J492" s="174" t="str">
        <x:v>A — Core</x:v>
      </x:c>
      <x:c r="K492" s="174" t="str">
        <x:v>IDENTIFIED</x:v>
      </x:c>
      <x:c r="L492" s="174" t="str">
        <x:v>Changes in Dynamic Balance Ability Among Firefighter Recruits: A Longitudinal Cohort Study.</x:v>
      </x:c>
      <x:c r="M492" s="174"/>
      <x:c r="N492" s="174" t="str">
        <x:v>Cornell, David J; Gnacinski, Stacy L; Ebersole, Kyle T</x:v>
      </x:c>
      <x:c r="O492" s="176" t="n">
        <x:v>2024</x:v>
      </x:c>
      <x:c r="P492" s="174" t="str">
        <x:v>Journal of strength and conditioning research</x:v>
      </x:c>
      <x:c r="Q492" s="174" t="str">
        <x:v>Journal Article</x:v>
      </x:c>
      <x:c r="R492" s="174" t="str">
        <x:v>Unclear</x:v>
      </x:c>
      <x:c r="S492" s="174" t="str">
        <x:v>Unknown</x:v>
      </x:c>
      <x:c r="T492" s="174" t="str">
        <x:v>eng</x:v>
      </x:c>
      <x:c r="U492" s="174" t="str">
        <x:v>https://pubmed.ncbi.nlm.nih.gov/38513179/</x:v>
      </x:c>
      <x:c r="V492" s="174" t="str">
        <x:v>10.1519/jsc.0000000000004670</x:v>
      </x:c>
      <x:c r="W492" s="175" t="str">
        <x:f>IF(V492="","",LOWER(SUBSTITUTE(SUBSTITUTE(SUBSTITUTE(SUBSTITUTE(TRIM(V492),"https://doi.org/",""),"http://doi.org/",""),"https://dx.doi.org/",""),"doi:","")))</x:f>
        <x:v>10.1519/jsc.0000000000004670</x:v>
      </x:c>
      <x:c r="X492" s="174" t="str">
        <x:v>38513179</x:v>
      </x:c>
      <x:c r="Y492" s="174" t="str"/>
      <x:c r="Z492" s="174"/>
      <x:c r="AA492" s="174" t="str">
        <x:v>PubMed/MEDLINE</x:v>
      </x:c>
      <x:c r="AB492" s="174" t="str">
        <x:v>PUBMED-A-v1.0-2026-08-28</x:v>
      </x:c>
      <x:c r="AC492" s="174" t="str">
        <x:v>SP-PUBMED-A-20260828</x:v>
      </x:c>
      <x:c r="AD492" s="177" t="n">
        <x:v>46262</x:v>
      </x:c>
      <x:c r="AE492" s="177" t="n">
        <x:v>46272</x:v>
      </x:c>
      <x:c r="AF492" s="174" t="str">
        <x:v>3374P4PN</x:v>
      </x:c>
      <x:c r="AG492" s="174"/>
      <x:c r="AH492" s="174" t="str">
        <x:v>Tactical Athlete → Operational Readiness Brazil</x:v>
      </x:c>
      <x:c r="AI492" s="174" t="str">
        <x:v>evidence-family:A</x:v>
      </x:c>
      <x:c r="AJ492" s="174"/>
      <x:c r="AK492" s="175" t="str">
        <x:f>IF(AJ492="","",IF(OR(LOWER(AJ492)="brazil",LOWER(AJ492)="brasil"),"Yes","No"))</x:f>
      </x:c>
      <x:c r="AL492" s="174"/>
      <x:c r="AM492" s="174"/>
      <x:c r="AN492" s="174"/>
      <x:c r="AO492" s="178"/>
      <x:c r="AP492" s="174"/>
      <x:c r="AQ492" s="174"/>
      <x:c r="AR492" s="174"/>
      <x:c r="AS492" s="174"/>
      <x:c r="AT492" s="174"/>
      <x:c r="AU492" s="174"/>
      <x:c r="AV492" s="174"/>
      <x:c r="AW492" s="174"/>
      <x:c r="AX492" s="174"/>
      <x:c r="AY492" s="174"/>
      <x:c r="AZ492" s="174"/>
      <x:c r="BA492" s="174"/>
      <x:c r="BB492" s="174"/>
      <x:c r="BC492" s="174"/>
      <x:c r="BD492" s="174"/>
      <x:c r="BE492" s="174"/>
      <x:c r="BF492" s="174"/>
      <x:c r="BG492" s="174"/>
      <x:c r="BH492" s="174"/>
      <x:c r="BI492" s="174"/>
      <x:c r="BJ492" s="174"/>
      <x:c r="BK492" s="174"/>
      <x:c r="BL492" s="174"/>
      <x:c r="BM492" s="174"/>
      <x:c r="BN492" s="174"/>
      <x:c r="BO492" s="174"/>
      <x:c r="BP492" s="174"/>
      <x:c r="BQ492" s="174"/>
      <x:c r="BR492" s="174"/>
      <x:c r="BS492" s="174"/>
      <x:c r="BT492" s="174"/>
      <x:c r="BU492" s="174"/>
      <x:c r="BV492" s="174"/>
      <x:c r="BW492" s="174"/>
      <x:c r="BX492" s="174"/>
      <x:c r="BY492" s="174"/>
      <x:c r="BZ492" s="174"/>
      <x:c r="CA492" s="174"/>
      <x:c r="CB492" s="174"/>
      <x:c r="CC492" s="174"/>
      <x:c r="CD492" s="174"/>
      <x:c r="CE492" s="174"/>
      <x:c r="CF492" s="174"/>
      <x:c r="CG492" s="174"/>
      <x:c r="CH492" s="174"/>
      <x:c r="CI492" s="179"/>
      <x:c r="CJ492" s="174" t="str">
        <x:v>Yes</x:v>
      </x:c>
      <x:c r="CK492" s="174" t="str">
        <x:v>Yes</x:v>
      </x:c>
      <x:c r="CL492" s="174" t="str">
        <x:v>Yes</x:v>
      </x:c>
      <x:c r="CM492" s="174" t="str">
        <x:v>Clear</x:v>
      </x:c>
      <x:c r="CN492" s="174" t="str">
        <x:v>Verified — clear</x:v>
      </x:c>
      <x:c r="CO492" s="177" t="n">
        <x:v>46272</x:v>
      </x:c>
      <x:c r="CP492" s="174" t="str">
        <x:v>https://pubmed.ncbi.nlm.nih.gov/38513179/</x:v>
      </x:c>
      <x:c r="CQ492" s="174"/>
      <x:c r="CR492" s="174"/>
      <x:c r="CS492" s="174"/>
      <x:c r="CT492" s="174"/>
      <x:c r="CU492" s="176"/>
      <x:c r="CV492" s="176"/>
      <x:c r="CW492" s="176"/>
      <x:c r="CX492" s="176"/>
      <x:c r="CY492" s="176"/>
      <x:c r="CZ492" s="176"/>
      <x:c r="DA492" s="176"/>
      <x:c r="DB492" s="175" t="str">
        <x:f>IF(L492="","",IF(AND(COUNT(CU492:DA492)=7,OR(CU492=0,CU492=1,CU492=2),OR(CV492=0,CV492=1,CV492=2),OR(CW492=0,CW492=1,CW492=2),OR(CX492=0,CX492=1,CX492=2),OR(CY492=0,CY492=1,CY492=2),OR(CZ492=0,CZ492=1,CZ492=2),OR(DA492=0,DA492=1,DA492=2)),SUM(CU492:DA492),""))</x:f>
      </x:c>
      <x:c r="DC492" s="180" t="str">
        <x:f>IF(DB492="","",ROUND(DB492/14*10,1))</x:f>
      </x:c>
      <x:c r="DD492" s="174" t="str">
        <x:v>Pending</x:v>
      </x:c>
      <x:c r="DE492" s="175" t="str">
        <x:f>IF(L492="","",IF(DC492="","Pending",IF(DD492="Yes","CONDITIONAL — safety override",IF(DC492&gt;=8,"HIGH",IF(DC492&gt;=5,"CONDITIONAL","LOW")))))</x:f>
        <x:v>Pending</x:v>
      </x:c>
      <x:c r="DF492" s="174" t="str">
        <x:v>Pending screening and full-text appraisal; no transferability judgment made at identification.</x:v>
      </x:c>
      <x:c r="DG492" s="174"/>
      <x:c r="DH492" s="174"/>
      <x:c r="DI492" s="174"/>
      <x:c r="DJ492" s="174"/>
      <x:c r="DK492" s="174"/>
      <x:c r="DL492" s="174"/>
      <x:c r="DM492" s="174"/>
      <x:c r="DN492" s="174"/>
      <x:c r="DO492" s="174"/>
      <x:c r="DP492" s="174"/>
      <x:c r="DQ492" s="174"/>
      <x:c r="DR492" s="174"/>
      <x:c r="DS492" s="174"/>
      <x:c r="DT492" s="174"/>
      <x:c r="DU492" s="174"/>
      <x:c r="DV492" s="174"/>
      <x:c r="DW492" s="174"/>
      <x:c r="DX492" s="174"/>
      <x:c r="DY492" s="174"/>
      <x:c r="DZ492" s="174" t="str">
        <x:v>Title/abstract screening alone does not establish effectiveness, causality, methodological quality, transferability to Brazilian public safety or an institutional recommendation.</x:v>
      </x:c>
      <x:c r="EA492" s="174" t="str">
        <x:v>Pending</x:v>
      </x:c>
      <x:c r="EB492" s="175" t="str">
        <x:f>IF(L492="","",IF(EC492="READY","Yes","No / Pending"))</x:f>
        <x:v>No / Pending</x:v>
      </x:c>
      <x:c r="EC492" s="174" t="str">
        <x:f>IF(L492="","",IF(OR(ISNUMBER(SEARCH("Retracted Publication",Q492)),CM492="Retracted",CN492="Retracted",CM492="Expression of Concern",CN492="Expression of Concern",F492="Not used",CG492="Critical",CH492="High",CH492="Critical"),"BLOCKED — integrity or use restriction",IF(AND(CJ492="Yes",CK492="Yes",CL492="Yes"),IF(AND(CM492="Clear",CN492="Verified — clear"),IF(AND(AND(LEN(TRIM(CF492))&gt;0,LEFT(LOWER(TRIM(CF492)),7)&lt;&gt;"pending"),OR(CG492="High",CG492="Moderate"),OR(CH492="Low",CH492="Some concerns",CH492="Not applicable")),IF(AND(DD492="No",OR(DE492="HIGH",DE492="CONDITIONAL"),AND(LEN(TRIM(DF492))&gt;0,LEFT(LOWER(TRIM(DF492)),7)&lt;&gt;"pending")),IF(AND(AND(LEN(TRIM(DT492))&gt;0,LEFT(LOWER(TRIM(DT492)),7)&lt;&gt;"pending"),AND(LEN(TRIM(DU492))&gt;0,LEFT(LOWER(TRIM(DU492)),7)&lt;&gt;"pending"),OR(AND(LEN(TRIM(DV492))&gt;0,LEFT(LOWER(TRIM(DV492)),7)&lt;&gt;"pending"),AND(LEN(TRIM(DW492))&gt;0,LEFT(LOWER(TRIM(DW492)),7)&lt;&gt;"pending")),AND(LEN(TRIM(DX492))&gt;0,LEFT(LOWER(TRIM(DX492)),7)&lt;&gt;"pending")),IF(AND(F492="Claim-ready",OR(EA492="Strong",EA492="Moderate"),AND(LEN(TRIM(G492))&gt;0,LEFT(LOWER(TRIM(G492)),7)&lt;&gt;"pending"),G492&lt;&gt;"No substantive use decision is permitted from identification metadata alone.",AND(LEN(TRIM(DZ492))&gt;0,LEFT(LOWER(TRIM(DZ492)),7)&lt;&gt;"pending"),DZ492&lt;&gt;"Identification metadata alone does not permit any substantive scientific, causal, operational, or institutional claim.",AND(LEN(TRIM(EI492))&gt;0,LEFT(LOWER(TRIM(EI492)),7)&lt;&gt;"pending"),ISNUMBER(EH492),EH492&gt;0),"READY","PENDING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2" s="174" t="str">
        <x:v>Pending</x:v>
      </x:c>
      <x:c r="EE492" s="174"/>
      <x:c r="EF492" s="174" t="str">
        <x:v>Pending</x:v>
      </x:c>
      <x:c r="EG492" s="174" t="str">
        <x:v>Pending</x:v>
      </x:c>
      <x:c r="EH492" s="177"/>
      <x:c r="EI492" s="500"/>
      <x:c r="EJ492" s="174"/>
      <x:c r="EK492" s="174" t="str">
        <x:v>Pending</x:v>
      </x:c>
      <x:c r="EL492" s="177" t="n">
        <x:v>46272</x:v>
      </x:c>
      <x:c r="EM492" s="174" t="str">
        <x:v>Production PubMed record imported and reconciled to Zotero item 3374P4PN;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2" s="181" t="n">
        <x:f>IF(L492="","",(IF(N492&lt;&gt;"",1,0)+IF(O492&lt;&gt;"",1,0)+IF(AJ492&lt;&gt;"",1,0)+IF(AU492&lt;&gt;"",1,0)+IF(BE492&lt;&gt;"",1,0)+IF(CF492&lt;&gt;"",1,0)+IF(CJ492="Yes",1,0)+IF(CL492="Yes",1,0)+IF(DE492&lt;&gt;"Pending",1,0)+IF(F492&lt;&gt;"",1,0)+IF(DZ492&lt;&gt;"",1,0)+IF(EI492&lt;&gt;"",1,0))/12)</x:f>
        <x:v>0.5</x:v>
      </x:c>
    </x:row>
    <x:row r="493">
      <x:c r="A493" s="175" t="str">
        <x:v>EV-0490</x:v>
      </x:c>
      <x:c r="B493" s="174" t="str">
        <x:v>Metadata verification</x:v>
      </x:c>
      <x:c r="C493" s="175" t="str">
        <x:f>IF(L493="","",IF(LEFT(EC493,7)="BLOCKED","🔴 Do not use for conclusion",IF(EB493="Yes","🟢 Claim-ready","🟡 Caution / context")))</x:f>
        <x:v>🟡 Caution / context</x:v>
      </x:c>
      <x:c r="D493" s="174" t="str">
        <x:f>IF(L493="","",EC493)</x:f>
        <x:v>PENDING — verification</x:v>
      </x:c>
      <x:c r="E493" s="174" t="str">
        <x:v>P2 — High</x:v>
      </x:c>
      <x:c r="F493" s="174" t="str">
        <x:v>Pending</x:v>
      </x:c>
      <x:c r="G493" s="174" t="str">
        <x:v>Title/abstract identify an explicit operational APHT/medical-readiness topic; retain for full-text assessment.</x:v>
      </x:c>
      <x:c r="H493" s="174" t="str">
        <x:v>Obtain and review lawful full text; confirm human adjudication; then select a design-specific appraisal instrument.</x:v>
      </x:c>
      <x:c r="I493" s="174"/>
      <x:c r="J493" s="174" t="str">
        <x:v>B — APHT / Medical Readiness</x:v>
      </x:c>
      <x:c r="K493" s="174" t="str">
        <x:v>IDENTIFIED</x:v>
      </x:c>
      <x:c r="L493" s="174" t="str">
        <x:v>Implementing Tourniquet Conversion Guidelines for Civilian EMS and Prehospital Organizations : A Case Report and Review.</x:v>
      </x:c>
      <x:c r="M493" s="174"/>
      <x:c r="N493" s="174" t="str">
        <x:v>Standifird, Colin H; Kaisler, Sean; Triplett, Hunter; Lauria, Michael J; Fisher, Andrew D; Harrell, Andrew J 4th; White, Chelsea C 4th</x:v>
      </x:c>
      <x:c r="O493" s="176" t="n">
        <x:v>2024</x:v>
      </x:c>
      <x:c r="P493" s="174" t="str">
        <x:v>Wilderness &amp; environmental medicine</x:v>
      </x:c>
      <x:c r="Q493" s="174" t="str">
        <x:v>Case Reports; Journal Article; Review</x:v>
      </x:c>
      <x:c r="R493" s="174" t="str">
        <x:v>Unclear</x:v>
      </x:c>
      <x:c r="S493" s="174" t="str">
        <x:v>Unknown</x:v>
      </x:c>
      <x:c r="T493" s="174" t="str">
        <x:v>eng</x:v>
      </x:c>
      <x:c r="U493" s="174" t="str">
        <x:v>https://pubmed.ncbi.nlm.nih.gov/38509815/</x:v>
      </x:c>
      <x:c r="V493" s="174" t="str">
        <x:v>10.1177/10806032241234667</x:v>
      </x:c>
      <x:c r="W493" s="175" t="str">
        <x:f>IF(V493="","",LOWER(SUBSTITUTE(SUBSTITUTE(SUBSTITUTE(SUBSTITUTE(TRIM(V493),"https://doi.org/",""),"http://doi.org/",""),"https://dx.doi.org/",""),"doi:","")))</x:f>
        <x:v>10.1177/10806032241234667</x:v>
      </x:c>
      <x:c r="X493" s="174" t="str">
        <x:v>38509815</x:v>
      </x:c>
      <x:c r="Y493" s="174" t="str"/>
      <x:c r="Z493" s="174"/>
      <x:c r="AA493" s="174" t="str">
        <x:v>PubMed/MEDLINE</x:v>
      </x:c>
      <x:c r="AB493" s="174" t="str">
        <x:v>PUBMED-B-v1.0-2026-08-28</x:v>
      </x:c>
      <x:c r="AC493" s="174" t="str">
        <x:v>SP-PUBMED-B-20260828</x:v>
      </x:c>
      <x:c r="AD493" s="177" t="n">
        <x:v>46262</x:v>
      </x:c>
      <x:c r="AE493" s="177" t="n">
        <x:v>46272</x:v>
      </x:c>
      <x:c r="AF493" s="174" t="str">
        <x:v>NV3A9HPV</x:v>
      </x:c>
      <x:c r="AG493" s="174"/>
      <x:c r="AH493" s="174" t="str">
        <x:v>Tactical Athlete → Operational Readiness Brazil</x:v>
      </x:c>
      <x:c r="AI493" s="174" t="str">
        <x:v>evidence-family:B</x:v>
      </x:c>
      <x:c r="AJ493" s="174"/>
      <x:c r="AK493" s="175" t="str">
        <x:f>IF(AJ493="","",IF(OR(LOWER(AJ493)="brazil",LOWER(AJ493)="brasil"),"Yes","No"))</x:f>
      </x:c>
      <x:c r="AL493" s="174"/>
      <x:c r="AM493" s="174"/>
      <x:c r="AN493" s="174"/>
      <x:c r="AO493" s="178"/>
      <x:c r="AP493" s="174"/>
      <x:c r="AQ493" s="174"/>
      <x:c r="AR493" s="174"/>
      <x:c r="AS493" s="174"/>
      <x:c r="AT493" s="174"/>
      <x:c r="AU493" s="174"/>
      <x:c r="AV493" s="174"/>
      <x:c r="AW493" s="174"/>
      <x:c r="AX493" s="174"/>
      <x:c r="AY493" s="174"/>
      <x:c r="AZ493" s="174"/>
      <x:c r="BA493" s="174"/>
      <x:c r="BB493" s="174"/>
      <x:c r="BC493" s="174"/>
      <x:c r="BD493" s="174"/>
      <x:c r="BE493" s="174"/>
      <x:c r="BF493" s="174"/>
      <x:c r="BG493" s="174"/>
      <x:c r="BH493" s="174"/>
      <x:c r="BI493" s="174"/>
      <x:c r="BJ493" s="174"/>
      <x:c r="BK493" s="174"/>
      <x:c r="BL493" s="174"/>
      <x:c r="BM493" s="174"/>
      <x:c r="BN493" s="174"/>
      <x:c r="BO493" s="174"/>
      <x:c r="BP493" s="174"/>
      <x:c r="BQ493" s="174"/>
      <x:c r="BR493" s="174"/>
      <x:c r="BS493" s="174"/>
      <x:c r="BT493" s="174"/>
      <x:c r="BU493" s="174"/>
      <x:c r="BV493" s="174"/>
      <x:c r="BW493" s="174"/>
      <x:c r="BX493" s="174"/>
      <x:c r="BY493" s="174"/>
      <x:c r="BZ493" s="174"/>
      <x:c r="CA493" s="174"/>
      <x:c r="CB493" s="174"/>
      <x:c r="CC493" s="174"/>
      <x:c r="CD493" s="174"/>
      <x:c r="CE493" s="174"/>
      <x:c r="CF493" s="174"/>
      <x:c r="CG493" s="174"/>
      <x:c r="CH493" s="174"/>
      <x:c r="CI493" s="179"/>
      <x:c r="CJ493" s="174" t="str">
        <x:v>Pending</x:v>
      </x:c>
      <x:c r="CK493" s="174" t="str">
        <x:v>Yes</x:v>
      </x:c>
      <x:c r="CL493" s="174" t="str">
        <x:v>Yes</x:v>
      </x:c>
      <x:c r="CM493" s="174" t="str">
        <x:v>Clear</x:v>
      </x:c>
      <x:c r="CN493" s="174" t="str">
        <x:v>Verified — clear</x:v>
      </x:c>
      <x:c r="CO493" s="177" t="n">
        <x:v>46272</x:v>
      </x:c>
      <x:c r="CP493" s="174" t="str">
        <x:v>https://pubmed.ncbi.nlm.nih.gov/38509815/</x:v>
      </x:c>
      <x:c r="CQ493" s="174"/>
      <x:c r="CR493" s="174"/>
      <x:c r="CS493" s="174"/>
      <x:c r="CT493" s="174"/>
      <x:c r="CU493" s="176"/>
      <x:c r="CV493" s="176"/>
      <x:c r="CW493" s="176"/>
      <x:c r="CX493" s="176"/>
      <x:c r="CY493" s="176"/>
      <x:c r="CZ493" s="176"/>
      <x:c r="DA493" s="176"/>
      <x:c r="DB493" s="175" t="str">
        <x:f>IF(L493="","",IF(AND(COUNT(CU493:DA493)=7,OR(CU493=0,CU493=1,CU493=2),OR(CV493=0,CV493=1,CV493=2),OR(CW493=0,CW493=1,CW493=2),OR(CX493=0,CX493=1,CX493=2),OR(CY493=0,CY493=1,CY493=2),OR(CZ493=0,CZ493=1,CZ493=2),OR(DA493=0,DA493=1,DA493=2)),SUM(CU493:DA493),""))</x:f>
      </x:c>
      <x:c r="DC493" s="180" t="str">
        <x:f>IF(DB493="","",ROUND(DB493/14*10,1))</x:f>
      </x:c>
      <x:c r="DD493" s="174" t="str">
        <x:v>Pending</x:v>
      </x:c>
      <x:c r="DE493" s="175" t="str">
        <x:f>IF(L493="","",IF(DC493="","Pending",IF(DD493="Yes","CONDITIONAL — safety override",IF(DC493&gt;=8,"HIGH",IF(DC493&gt;=5,"CONDITIONAL","LOW")))))</x:f>
        <x:v>Pending</x:v>
      </x:c>
      <x:c r="DF493" s="174" t="str">
        <x:v>Pending screening and full-text appraisal; no transferability judgment made at identification.</x:v>
      </x:c>
      <x:c r="DG493" s="174"/>
      <x:c r="DH493" s="174"/>
      <x:c r="DI493" s="174"/>
      <x:c r="DJ493" s="174"/>
      <x:c r="DK493" s="174"/>
      <x:c r="DL493" s="174"/>
      <x:c r="DM493" s="174"/>
      <x:c r="DN493" s="174"/>
      <x:c r="DO493" s="174"/>
      <x:c r="DP493" s="174"/>
      <x:c r="DQ493" s="174"/>
      <x:c r="DR493" s="174"/>
      <x:c r="DS493" s="174"/>
      <x:c r="DT493" s="174"/>
      <x:c r="DU493" s="174"/>
      <x:c r="DV493" s="174"/>
      <x:c r="DW493" s="174"/>
      <x:c r="DX493" s="174"/>
      <x:c r="DY493" s="174"/>
      <x:c r="DZ493" s="174" t="str">
        <x:v>Title/abstract screening alone does not establish effectiveness, causality, methodological quality, transferability to Brazilian public safety or an institutional recommendation.</x:v>
      </x:c>
      <x:c r="EA493" s="174" t="str">
        <x:v>Pending</x:v>
      </x:c>
      <x:c r="EB493" s="175" t="str">
        <x:f>IF(L493="","",IF(EC493="READY","Yes","No / Pending"))</x:f>
        <x:v>No / Pending</x:v>
      </x:c>
      <x:c r="EC493" s="174" t="str">
        <x:f>IF(L493="","",IF(OR(ISNUMBER(SEARCH("Retracted Publication",Q493)),CM493="Retracted",CN493="Retracted",CM493="Expression of Concern",CN493="Expression of Concern",F493="Not used",CG493="Critical",CH493="High",CH493="Critical"),"BLOCKED — integrity or use restriction",IF(AND(CJ493="Yes",CK493="Yes",CL493="Yes"),IF(AND(CM493="Clear",CN493="Verified — clear"),IF(AND(AND(LEN(TRIM(CF493))&gt;0,LEFT(LOWER(TRIM(CF493)),7)&lt;&gt;"pending"),OR(CG493="High",CG493="Moderate"),OR(CH493="Low",CH493="Some concerns",CH493="Not applicable")),IF(AND(DD493="No",OR(DE493="HIGH",DE493="CONDITIONAL"),AND(LEN(TRIM(DF493))&gt;0,LEFT(LOWER(TRIM(DF493)),7)&lt;&gt;"pending")),IF(AND(AND(LEN(TRIM(DT493))&gt;0,LEFT(LOWER(TRIM(DT493)),7)&lt;&gt;"pending"),AND(LEN(TRIM(DU493))&gt;0,LEFT(LOWER(TRIM(DU493)),7)&lt;&gt;"pending"),OR(AND(LEN(TRIM(DV493))&gt;0,LEFT(LOWER(TRIM(DV493)),7)&lt;&gt;"pending"),AND(LEN(TRIM(DW493))&gt;0,LEFT(LOWER(TRIM(DW493)),7)&lt;&gt;"pending")),AND(LEN(TRIM(DX493))&gt;0,LEFT(LOWER(TRIM(DX493)),7)&lt;&gt;"pending")),IF(AND(F493="Claim-ready",OR(EA493="Strong",EA493="Moderate"),AND(LEN(TRIM(G493))&gt;0,LEFT(LOWER(TRIM(G493)),7)&lt;&gt;"pending"),G493&lt;&gt;"No substantive use decision is permitted from identification metadata alone.",AND(LEN(TRIM(DZ493))&gt;0,LEFT(LOWER(TRIM(DZ493)),7)&lt;&gt;"pending"),DZ493&lt;&gt;"Identification metadata alone does not permit any substantive scientific, causal, operational, or institutional claim.",AND(LEN(TRIM(EI493))&gt;0,LEFT(LOWER(TRIM(EI493)),7)&lt;&gt;"pending"),ISNUMBER(EH493),EH493&gt;0),"READY","PENDING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493" s="174" t="str">
        <x:v>Pending</x:v>
      </x:c>
      <x:c r="EE493" s="174"/>
      <x:c r="EF493" s="174" t="str">
        <x:v>Pending</x:v>
      </x:c>
      <x:c r="EG493" s="174" t="str">
        <x:v>Pending</x:v>
      </x:c>
      <x:c r="EH493" s="177"/>
      <x:c r="EI493" s="500"/>
      <x:c r="EJ493" s="174"/>
      <x:c r="EK493" s="174" t="str">
        <x:v>Pending</x:v>
      </x:c>
      <x:c r="EL493" s="177" t="n">
        <x:v>46272</x:v>
      </x:c>
      <x:c r="EM493" s="174" t="str">
        <x:v>Production PubMed record imported and reconciled to Zotero item NV3A9HPV;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493" s="181" t="n">
        <x:f>IF(L493="","",(IF(N493&lt;&gt;"",1,0)+IF(O493&lt;&gt;"",1,0)+IF(AJ493&lt;&gt;"",1,0)+IF(AU493&lt;&gt;"",1,0)+IF(BE493&lt;&gt;"",1,0)+IF(CF493&lt;&gt;"",1,0)+IF(CJ493="Yes",1,0)+IF(CL493="Yes",1,0)+IF(DE493&lt;&gt;"Pending",1,0)+IF(F493&lt;&gt;"",1,0)+IF(DZ493&lt;&gt;"",1,0)+IF(EI493&lt;&gt;"",1,0))/12)</x:f>
        <x:v>0.4166666666666667</x:v>
      </x:c>
    </x:row>
    <x:row r="494">
      <x:c r="A494" s="175" t="str">
        <x:v>EV-0491</x:v>
      </x:c>
      <x:c r="B494" s="174" t="str">
        <x:v>Integrity check</x:v>
      </x:c>
      <x:c r="C494" s="175" t="str">
        <x:f>IF(L494="","",IF(LEFT(EC494,7)="BLOCKED","🔴 Do not use for conclusion",IF(EB494="Yes","🟢 Claim-ready","🟡 Caution / context")))</x:f>
        <x:v>🟡 Caution / context</x:v>
      </x:c>
      <x:c r="D494" s="174" t="str">
        <x:f>IF(L494="","",EC494)</x:f>
        <x:v>PENDING — appropriate appraisal</x:v>
      </x:c>
      <x:c r="E494" s="174" t="str">
        <x:v>P3 — Medium</x:v>
      </x:c>
      <x:c r="F494" s="174" t="str">
        <x:v>Pending</x:v>
      </x:c>
      <x:c r="G494" s="174" t="str">
        <x:v>Title/abstract identify an explicit tactical/public-safety context and readiness domain; retain for full-text assessment.</x:v>
      </x:c>
      <x:c r="H494" s="174" t="str">
        <x:v>Obtain and review lawful full text; confirm human adjudication; then select a design-specific appraisal instrument.</x:v>
      </x:c>
      <x:c r="I494" s="174"/>
      <x:c r="J494" s="174" t="str">
        <x:v>A — Core</x:v>
      </x:c>
      <x:c r="K494" s="174" t="str">
        <x:v>IDENTIFIED</x:v>
      </x:c>
      <x:c r="L494" s="174" t="str">
        <x:v>Characterising the physical demands of critical tasks across the Royal Australian Air Force.</x:v>
      </x:c>
      <x:c r="M494" s="174"/>
      <x:c r="N494" s="174" t="str">
        <x:v>Carstairs, Greg L; Michael, Scott W; Groeller, Herbert; Drain, Jace R</x:v>
      </x:c>
      <x:c r="O494" s="176" t="n">
        <x:v>2024</x:v>
      </x:c>
      <x:c r="P494" s="174" t="str">
        <x:v>Work (Reading, Mass.)</x:v>
      </x:c>
      <x:c r="Q494" s="174" t="str">
        <x:v>Journal Article</x:v>
      </x:c>
      <x:c r="R494" s="174" t="str">
        <x:v>Unclear</x:v>
      </x:c>
      <x:c r="S494" s="174" t="str">
        <x:v>Unknown</x:v>
      </x:c>
      <x:c r="T494" s="174" t="str">
        <x:v>eng</x:v>
      </x:c>
      <x:c r="U494" s="174" t="str">
        <x:v>https://pubmed.ncbi.nlm.nih.gov/38457166/</x:v>
      </x:c>
      <x:c r="V494" s="174" t="str">
        <x:v>10.3233/wor-230274</x:v>
      </x:c>
      <x:c r="W494" s="175" t="str">
        <x:f>IF(V494="","",LOWER(SUBSTITUTE(SUBSTITUTE(SUBSTITUTE(SUBSTITUTE(TRIM(V494),"https://doi.org/",""),"http://doi.org/",""),"https://dx.doi.org/",""),"doi:","")))</x:f>
        <x:v>10.3233/wor-230274</x:v>
      </x:c>
      <x:c r="X494" s="174" t="str">
        <x:v>38457166</x:v>
      </x:c>
      <x:c r="Y494" s="174" t="str"/>
      <x:c r="Z494" s="174"/>
      <x:c r="AA494" s="174" t="str">
        <x:v>PubMed/MEDLINE</x:v>
      </x:c>
      <x:c r="AB494" s="174" t="str">
        <x:v>PUBMED-A-v1.0-2026-08-28</x:v>
      </x:c>
      <x:c r="AC494" s="174" t="str">
        <x:v>SP-PUBMED-A-20260828</x:v>
      </x:c>
      <x:c r="AD494" s="177" t="n">
        <x:v>46262</x:v>
      </x:c>
      <x:c r="AE494" s="177" t="n">
        <x:v>46272</x:v>
      </x:c>
      <x:c r="AF494" s="174" t="str">
        <x:v>7R658FHA</x:v>
      </x:c>
      <x:c r="AG494" s="174"/>
      <x:c r="AH494" s="174" t="str">
        <x:v>Tactical Athlete → Operational Readiness Brazil</x:v>
      </x:c>
      <x:c r="AI494" s="174" t="str">
        <x:v>evidence-family:A</x:v>
      </x:c>
      <x:c r="AJ494" s="174"/>
      <x:c r="AK494" s="175" t="str">
        <x:f>IF(AJ494="","",IF(OR(LOWER(AJ494)="brazil",LOWER(AJ494)="brasil"),"Yes","No"))</x:f>
      </x:c>
      <x:c r="AL494" s="174"/>
      <x:c r="AM494" s="174"/>
      <x:c r="AN494" s="174"/>
      <x:c r="AO494" s="178"/>
      <x:c r="AP494" s="174"/>
      <x:c r="AQ494" s="174"/>
      <x:c r="AR494" s="174"/>
      <x:c r="AS494" s="174"/>
      <x:c r="AT494" s="174"/>
      <x:c r="AU494" s="174"/>
      <x:c r="AV494" s="174"/>
      <x:c r="AW494" s="174"/>
      <x:c r="AX494" s="174"/>
      <x:c r="AY494" s="174"/>
      <x:c r="AZ494" s="174"/>
      <x:c r="BA494" s="174"/>
      <x:c r="BB494" s="174"/>
      <x:c r="BC494" s="174"/>
      <x:c r="BD494" s="174"/>
      <x:c r="BE494" s="174"/>
      <x:c r="BF494" s="174"/>
      <x:c r="BG494" s="174"/>
      <x:c r="BH494" s="174"/>
      <x:c r="BI494" s="174"/>
      <x:c r="BJ494" s="174"/>
      <x:c r="BK494" s="174"/>
      <x:c r="BL494" s="174"/>
      <x:c r="BM494" s="174"/>
      <x:c r="BN494" s="174"/>
      <x:c r="BO494" s="174"/>
      <x:c r="BP494" s="174"/>
      <x:c r="BQ494" s="174"/>
      <x:c r="BR494" s="174"/>
      <x:c r="BS494" s="174"/>
      <x:c r="BT494" s="174"/>
      <x:c r="BU494" s="174"/>
      <x:c r="BV494" s="174"/>
      <x:c r="BW494" s="174"/>
      <x:c r="BX494" s="174"/>
      <x:c r="BY494" s="174"/>
      <x:c r="BZ494" s="174"/>
      <x:c r="CA494" s="174"/>
      <x:c r="CB494" s="174"/>
      <x:c r="CC494" s="174"/>
      <x:c r="CD494" s="174"/>
      <x:c r="CE494" s="174"/>
      <x:c r="CF494" s="174"/>
      <x:c r="CG494" s="174"/>
      <x:c r="CH494" s="174"/>
      <x:c r="CI494" s="179"/>
      <x:c r="CJ494" s="174" t="str">
        <x:v>Yes</x:v>
      </x:c>
      <x:c r="CK494" s="174" t="str">
        <x:v>Yes</x:v>
      </x:c>
      <x:c r="CL494" s="174" t="str">
        <x:v>Yes</x:v>
      </x:c>
      <x:c r="CM494" s="174" t="str">
        <x:v>Clear</x:v>
      </x:c>
      <x:c r="CN494" s="174" t="str">
        <x:v>Verified — clear</x:v>
      </x:c>
      <x:c r="CO494" s="177" t="n">
        <x:v>46272</x:v>
      </x:c>
      <x:c r="CP494" s="174" t="str">
        <x:v>https://pubmed.ncbi.nlm.nih.gov/38457166/</x:v>
      </x:c>
      <x:c r="CQ494" s="174"/>
      <x:c r="CR494" s="174"/>
      <x:c r="CS494" s="174"/>
      <x:c r="CT494" s="174"/>
      <x:c r="CU494" s="176"/>
      <x:c r="CV494" s="176"/>
      <x:c r="CW494" s="176"/>
      <x:c r="CX494" s="176"/>
      <x:c r="CY494" s="176"/>
      <x:c r="CZ494" s="176"/>
      <x:c r="DA494" s="176"/>
      <x:c r="DB494" s="175" t="str">
        <x:f>IF(L494="","",IF(AND(COUNT(CU494:DA494)=7,OR(CU494=0,CU494=1,CU494=2),OR(CV494=0,CV494=1,CV494=2),OR(CW494=0,CW494=1,CW494=2),OR(CX494=0,CX494=1,CX494=2),OR(CY494=0,CY494=1,CY494=2),OR(CZ494=0,CZ494=1,CZ494=2),OR(DA494=0,DA494=1,DA494=2)),SUM(CU494:DA494),""))</x:f>
      </x:c>
      <x:c r="DC494" s="180" t="str">
        <x:f>IF(DB494="","",ROUND(DB494/14*10,1))</x:f>
      </x:c>
      <x:c r="DD494" s="174" t="str">
        <x:v>Pending</x:v>
      </x:c>
      <x:c r="DE494" s="175" t="str">
        <x:f>IF(L494="","",IF(DC494="","Pending",IF(DD494="Yes","CONDITIONAL — safety override",IF(DC494&gt;=8,"HIGH",IF(DC494&gt;=5,"CONDITIONAL","LOW")))))</x:f>
        <x:v>Pending</x:v>
      </x:c>
      <x:c r="DF494" s="174" t="str">
        <x:v>Pending screening and full-text appraisal; no transferability judgment made at identification.</x:v>
      </x:c>
      <x:c r="DG494" s="174"/>
      <x:c r="DH494" s="174"/>
      <x:c r="DI494" s="174"/>
      <x:c r="DJ494" s="174"/>
      <x:c r="DK494" s="174"/>
      <x:c r="DL494" s="174"/>
      <x:c r="DM494" s="174"/>
      <x:c r="DN494" s="174"/>
      <x:c r="DO494" s="174"/>
      <x:c r="DP494" s="174"/>
      <x:c r="DQ494" s="174"/>
      <x:c r="DR494" s="174"/>
      <x:c r="DS494" s="174"/>
      <x:c r="DT494" s="174"/>
      <x:c r="DU494" s="174"/>
      <x:c r="DV494" s="174"/>
      <x:c r="DW494" s="174"/>
      <x:c r="DX494" s="174"/>
      <x:c r="DY494" s="174"/>
      <x:c r="DZ494" s="174" t="str">
        <x:v>Title/abstract screening alone does not establish effectiveness, causality, methodological quality, transferability to Brazilian public safety or an institutional recommendation.</x:v>
      </x:c>
      <x:c r="EA494" s="174" t="str">
        <x:v>Pending</x:v>
      </x:c>
      <x:c r="EB494" s="175" t="str">
        <x:f>IF(L494="","",IF(EC494="READY","Yes","No / Pending"))</x:f>
        <x:v>No / Pending</x:v>
      </x:c>
      <x:c r="EC494" s="174" t="str">
        <x:f>IF(L494="","",IF(OR(ISNUMBER(SEARCH("Retracted Publication",Q494)),CM494="Retracted",CN494="Retracted",CM494="Expression of Concern",CN494="Expression of Concern",F494="Not used",CG494="Critical",CH494="High",CH494="Critical"),"BLOCKED — integrity or use restriction",IF(AND(CJ494="Yes",CK494="Yes",CL494="Yes"),IF(AND(CM494="Clear",CN494="Verified — clear"),IF(AND(AND(LEN(TRIM(CF494))&gt;0,LEFT(LOWER(TRIM(CF494)),7)&lt;&gt;"pending"),OR(CG494="High",CG494="Moderate"),OR(CH494="Low",CH494="Some concerns",CH494="Not applicable")),IF(AND(DD494="No",OR(DE494="HIGH",DE494="CONDITIONAL"),AND(LEN(TRIM(DF494))&gt;0,LEFT(LOWER(TRIM(DF494)),7)&lt;&gt;"pending")),IF(AND(AND(LEN(TRIM(DT494))&gt;0,LEFT(LOWER(TRIM(DT494)),7)&lt;&gt;"pending"),AND(LEN(TRIM(DU494))&gt;0,LEFT(LOWER(TRIM(DU494)),7)&lt;&gt;"pending"),OR(AND(LEN(TRIM(DV494))&gt;0,LEFT(LOWER(TRIM(DV494)),7)&lt;&gt;"pending"),AND(LEN(TRIM(DW494))&gt;0,LEFT(LOWER(TRIM(DW494)),7)&lt;&gt;"pending")),AND(LEN(TRIM(DX494))&gt;0,LEFT(LOWER(TRIM(DX494)),7)&lt;&gt;"pending")),IF(AND(F494="Claim-ready",OR(EA494="Strong",EA494="Moderate"),AND(LEN(TRIM(G494))&gt;0,LEFT(LOWER(TRIM(G494)),7)&lt;&gt;"pending"),G494&lt;&gt;"No substantive use decision is permitted from identification metadata alone.",AND(LEN(TRIM(DZ494))&gt;0,LEFT(LOWER(TRIM(DZ494)),7)&lt;&gt;"pending"),DZ494&lt;&gt;"Identification metadata alone does not permit any substantive scientific, causal, operational, or institutional claim.",AND(LEN(TRIM(EI494))&gt;0,LEFT(LOWER(TRIM(EI494)),7)&lt;&gt;"pending"),ISNUMBER(EH494),EH494&gt;0),"READY","PENDING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4" s="174" t="str">
        <x:v>Pending</x:v>
      </x:c>
      <x:c r="EE494" s="174"/>
      <x:c r="EF494" s="174" t="str">
        <x:v>Pending</x:v>
      </x:c>
      <x:c r="EG494" s="174" t="str">
        <x:v>Pending</x:v>
      </x:c>
      <x:c r="EH494" s="177"/>
      <x:c r="EI494" s="500"/>
      <x:c r="EJ494" s="174"/>
      <x:c r="EK494" s="174" t="str">
        <x:v>Pending</x:v>
      </x:c>
      <x:c r="EL494" s="177" t="n">
        <x:v>46272</x:v>
      </x:c>
      <x:c r="EM494" s="174" t="str">
        <x:v>Production PubMed record imported and reconciled to Zotero item 7R658FHA;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4" s="181" t="n">
        <x:f>IF(L494="","",(IF(N494&lt;&gt;"",1,0)+IF(O494&lt;&gt;"",1,0)+IF(AJ494&lt;&gt;"",1,0)+IF(AU494&lt;&gt;"",1,0)+IF(BE494&lt;&gt;"",1,0)+IF(CF494&lt;&gt;"",1,0)+IF(CJ494="Yes",1,0)+IF(CL494="Yes",1,0)+IF(DE494&lt;&gt;"Pending",1,0)+IF(F494&lt;&gt;"",1,0)+IF(DZ494&lt;&gt;"",1,0)+IF(EI494&lt;&gt;"",1,0))/12)</x:f>
        <x:v>0.5</x:v>
      </x:c>
    </x:row>
    <x:row r="495">
      <x:c r="A495" s="175" t="str">
        <x:v>EV-0492</x:v>
      </x:c>
      <x:c r="B495" s="174" t="str">
        <x:v>Integrity check</x:v>
      </x:c>
      <x:c r="C495" s="175" t="str">
        <x:f>IF(L495="","",IF(LEFT(EC495,7)="BLOCKED","🔴 Do not use for conclusion",IF(EB495="Yes","🟢 Claim-ready","🟡 Caution / context")))</x:f>
        <x:v>🟡 Caution / context</x:v>
      </x:c>
      <x:c r="D495" s="174" t="str">
        <x:f>IF(L495="","",EC495)</x:f>
        <x:v>PENDING — appropriate appraisal</x:v>
      </x:c>
      <x:c r="E495" s="174" t="str">
        <x:v>P3 — Medium</x:v>
      </x:c>
      <x:c r="F495" s="174" t="str">
        <x:v>Pending</x:v>
      </x:c>
      <x:c r="G495" s="174" t="str">
        <x:v>Title/abstract identify an explicit tactical/public-safety context and readiness domain; retain for full-text assessment.</x:v>
      </x:c>
      <x:c r="H495" s="174" t="str">
        <x:v>Obtain and review lawful full text; confirm human adjudication; then select a design-specific appraisal instrument.</x:v>
      </x:c>
      <x:c r="I495" s="174"/>
      <x:c r="J495" s="174" t="str">
        <x:v>B — APHT / Medical Readiness</x:v>
      </x:c>
      <x:c r="K495" s="174" t="str">
        <x:v>IDENTIFIED</x:v>
      </x:c>
      <x:c r="L495" s="174" t="str">
        <x:v>When Minutes Matter: A Comparison of Whole Blood Collection Techniques.</x:v>
      </x:c>
      <x:c r="M495" s="174"/>
      <x:c r="N495" s="174" t="str">
        <x:v>Wier, Russell; Walther, Samuel; Woodard, Catherine; Jordan, Cole S; Matthews, Kevin J; Deaton, Travis G; Drew, Brendon; Byrne, Terence; Zarow, Gregory J</x:v>
      </x:c>
      <x:c r="O495" s="176" t="n">
        <x:v>2024</x:v>
      </x:c>
      <x:c r="P495" s="174" t="str">
        <x:v>Journal of special operations medicine : a peer reviewed journal for SOF medical professionals</x:v>
      </x:c>
      <x:c r="Q495" s="174" t="str">
        <x:v>Comparative Study; Journal Article</x:v>
      </x:c>
      <x:c r="R495" s="174" t="str">
        <x:v>Unclear</x:v>
      </x:c>
      <x:c r="S495" s="174" t="str">
        <x:v>Unknown</x:v>
      </x:c>
      <x:c r="T495" s="174" t="str">
        <x:v>eng</x:v>
      </x:c>
      <x:c r="U495" s="174" t="str">
        <x:v>https://pubmed.ncbi.nlm.nih.gov/38446068/</x:v>
      </x:c>
      <x:c r="V495" s="174" t="str">
        <x:v>10.55460/n87k-w6bz</x:v>
      </x:c>
      <x:c r="W495" s="175" t="str">
        <x:f>IF(V495="","",LOWER(SUBSTITUTE(SUBSTITUTE(SUBSTITUTE(SUBSTITUTE(TRIM(V495),"https://doi.org/",""),"http://doi.org/",""),"https://dx.doi.org/",""),"doi:","")))</x:f>
        <x:v>10.55460/n87k-w6bz</x:v>
      </x:c>
      <x:c r="X495" s="174" t="str">
        <x:v>38446068</x:v>
      </x:c>
      <x:c r="Y495" s="174" t="str"/>
      <x:c r="Z495" s="174"/>
      <x:c r="AA495" s="174" t="str">
        <x:v>PubMed/MEDLINE</x:v>
      </x:c>
      <x:c r="AB495" s="174" t="str">
        <x:v>PUBMED-B-v1.0-2026-08-28</x:v>
      </x:c>
      <x:c r="AC495" s="174" t="str">
        <x:v>SP-PUBMED-B-20260828</x:v>
      </x:c>
      <x:c r="AD495" s="177" t="n">
        <x:v>46262</x:v>
      </x:c>
      <x:c r="AE495" s="177" t="n">
        <x:v>46272</x:v>
      </x:c>
      <x:c r="AF495" s="174" t="str">
        <x:v>4FMXYDLR</x:v>
      </x:c>
      <x:c r="AG495" s="174"/>
      <x:c r="AH495" s="174" t="str">
        <x:v>Tactical Athlete → Operational Readiness Brazil</x:v>
      </x:c>
      <x:c r="AI495" s="174" t="str">
        <x:v>evidence-family:B</x:v>
      </x:c>
      <x:c r="AJ495" s="174"/>
      <x:c r="AK495" s="175" t="str">
        <x:f>IF(AJ495="","",IF(OR(LOWER(AJ495)="brazil",LOWER(AJ495)="brasil"),"Yes","No"))</x:f>
      </x:c>
      <x:c r="AL495" s="174"/>
      <x:c r="AM495" s="174"/>
      <x:c r="AN495" s="174"/>
      <x:c r="AO495" s="178"/>
      <x:c r="AP495" s="174"/>
      <x:c r="AQ495" s="174"/>
      <x:c r="AR495" s="174"/>
      <x:c r="AS495" s="174"/>
      <x:c r="AT495" s="174"/>
      <x:c r="AU495" s="174"/>
      <x:c r="AV495" s="174"/>
      <x:c r="AW495" s="174"/>
      <x:c r="AX495" s="174"/>
      <x:c r="AY495" s="174"/>
      <x:c r="AZ495" s="174"/>
      <x:c r="BA495" s="174"/>
      <x:c r="BB495" s="174"/>
      <x:c r="BC495" s="174"/>
      <x:c r="BD495" s="174"/>
      <x:c r="BE495" s="174"/>
      <x:c r="BF495" s="174"/>
      <x:c r="BG495" s="174"/>
      <x:c r="BH495" s="174"/>
      <x:c r="BI495" s="174"/>
      <x:c r="BJ495" s="174"/>
      <x:c r="BK495" s="174"/>
      <x:c r="BL495" s="174"/>
      <x:c r="BM495" s="174"/>
      <x:c r="BN495" s="174"/>
      <x:c r="BO495" s="174"/>
      <x:c r="BP495" s="174"/>
      <x:c r="BQ495" s="174"/>
      <x:c r="BR495" s="174"/>
      <x:c r="BS495" s="174"/>
      <x:c r="BT495" s="174"/>
      <x:c r="BU495" s="174"/>
      <x:c r="BV495" s="174"/>
      <x:c r="BW495" s="174"/>
      <x:c r="BX495" s="174"/>
      <x:c r="BY495" s="174"/>
      <x:c r="BZ495" s="174"/>
      <x:c r="CA495" s="174"/>
      <x:c r="CB495" s="174"/>
      <x:c r="CC495" s="174"/>
      <x:c r="CD495" s="174"/>
      <x:c r="CE495" s="174"/>
      <x:c r="CF495" s="174"/>
      <x:c r="CG495" s="174"/>
      <x:c r="CH495" s="174"/>
      <x:c r="CI495" s="179"/>
      <x:c r="CJ495" s="174" t="str">
        <x:v>Yes</x:v>
      </x:c>
      <x:c r="CK495" s="174" t="str">
        <x:v>Yes</x:v>
      </x:c>
      <x:c r="CL495" s="174" t="str">
        <x:v>Yes</x:v>
      </x:c>
      <x:c r="CM495" s="174" t="str">
        <x:v>Clear</x:v>
      </x:c>
      <x:c r="CN495" s="174" t="str">
        <x:v>Verified — clear</x:v>
      </x:c>
      <x:c r="CO495" s="177" t="n">
        <x:v>46272</x:v>
      </x:c>
      <x:c r="CP495" s="174" t="str">
        <x:v>https://pubmed.ncbi.nlm.nih.gov/38446068/</x:v>
      </x:c>
      <x:c r="CQ495" s="174"/>
      <x:c r="CR495" s="174"/>
      <x:c r="CS495" s="174"/>
      <x:c r="CT495" s="174"/>
      <x:c r="CU495" s="176"/>
      <x:c r="CV495" s="176"/>
      <x:c r="CW495" s="176"/>
      <x:c r="CX495" s="176"/>
      <x:c r="CY495" s="176"/>
      <x:c r="CZ495" s="176"/>
      <x:c r="DA495" s="176"/>
      <x:c r="DB495" s="175" t="str">
        <x:f>IF(L495="","",IF(AND(COUNT(CU495:DA495)=7,OR(CU495=0,CU495=1,CU495=2),OR(CV495=0,CV495=1,CV495=2),OR(CW495=0,CW495=1,CW495=2),OR(CX495=0,CX495=1,CX495=2),OR(CY495=0,CY495=1,CY495=2),OR(CZ495=0,CZ495=1,CZ495=2),OR(DA495=0,DA495=1,DA495=2)),SUM(CU495:DA495),""))</x:f>
      </x:c>
      <x:c r="DC495" s="180" t="str">
        <x:f>IF(DB495="","",ROUND(DB495/14*10,1))</x:f>
      </x:c>
      <x:c r="DD495" s="174" t="str">
        <x:v>Pending</x:v>
      </x:c>
      <x:c r="DE495" s="175" t="str">
        <x:f>IF(L495="","",IF(DC495="","Pending",IF(DD495="Yes","CONDITIONAL — safety override",IF(DC495&gt;=8,"HIGH",IF(DC495&gt;=5,"CONDITIONAL","LOW")))))</x:f>
        <x:v>Pending</x:v>
      </x:c>
      <x:c r="DF495" s="174" t="str">
        <x:v>Pending screening and full-text appraisal; no transferability judgment made at identification.</x:v>
      </x:c>
      <x:c r="DG495" s="174"/>
      <x:c r="DH495" s="174"/>
      <x:c r="DI495" s="174"/>
      <x:c r="DJ495" s="174"/>
      <x:c r="DK495" s="174"/>
      <x:c r="DL495" s="174"/>
      <x:c r="DM495" s="174"/>
      <x:c r="DN495" s="174"/>
      <x:c r="DO495" s="174"/>
      <x:c r="DP495" s="174"/>
      <x:c r="DQ495" s="174"/>
      <x:c r="DR495" s="174"/>
      <x:c r="DS495" s="174"/>
      <x:c r="DT495" s="174"/>
      <x:c r="DU495" s="174"/>
      <x:c r="DV495" s="174"/>
      <x:c r="DW495" s="174"/>
      <x:c r="DX495" s="174"/>
      <x:c r="DY495" s="174"/>
      <x:c r="DZ495" s="174" t="str">
        <x:v>Title/abstract screening alone does not establish effectiveness, causality, methodological quality, transferability to Brazilian public safety or an institutional recommendation.</x:v>
      </x:c>
      <x:c r="EA495" s="174" t="str">
        <x:v>Pending</x:v>
      </x:c>
      <x:c r="EB495" s="175" t="str">
        <x:f>IF(L495="","",IF(EC495="READY","Yes","No / Pending"))</x:f>
        <x:v>No / Pending</x:v>
      </x:c>
      <x:c r="EC495" s="174" t="str">
        <x:f>IF(L495="","",IF(OR(ISNUMBER(SEARCH("Retracted Publication",Q495)),CM495="Retracted",CN495="Retracted",CM495="Expression of Concern",CN495="Expression of Concern",F495="Not used",CG495="Critical",CH495="High",CH495="Critical"),"BLOCKED — integrity or use restriction",IF(AND(CJ495="Yes",CK495="Yes",CL495="Yes"),IF(AND(CM495="Clear",CN495="Verified — clear"),IF(AND(AND(LEN(TRIM(CF495))&gt;0,LEFT(LOWER(TRIM(CF495)),7)&lt;&gt;"pending"),OR(CG495="High",CG495="Moderate"),OR(CH495="Low",CH495="Some concerns",CH495="Not applicable")),IF(AND(DD495="No",OR(DE495="HIGH",DE495="CONDITIONAL"),AND(LEN(TRIM(DF495))&gt;0,LEFT(LOWER(TRIM(DF495)),7)&lt;&gt;"pending")),IF(AND(AND(LEN(TRIM(DT495))&gt;0,LEFT(LOWER(TRIM(DT495)),7)&lt;&gt;"pending"),AND(LEN(TRIM(DU495))&gt;0,LEFT(LOWER(TRIM(DU495)),7)&lt;&gt;"pending"),OR(AND(LEN(TRIM(DV495))&gt;0,LEFT(LOWER(TRIM(DV495)),7)&lt;&gt;"pending"),AND(LEN(TRIM(DW495))&gt;0,LEFT(LOWER(TRIM(DW495)),7)&lt;&gt;"pending")),AND(LEN(TRIM(DX495))&gt;0,LEFT(LOWER(TRIM(DX495)),7)&lt;&gt;"pending")),IF(AND(F495="Claim-ready",OR(EA495="Strong",EA495="Moderate"),AND(LEN(TRIM(G495))&gt;0,LEFT(LOWER(TRIM(G495)),7)&lt;&gt;"pending"),G495&lt;&gt;"No substantive use decision is permitted from identification metadata alone.",AND(LEN(TRIM(DZ495))&gt;0,LEFT(LOWER(TRIM(DZ495)),7)&lt;&gt;"pending"),DZ495&lt;&gt;"Identification metadata alone does not permit any substantive scientific, causal, operational, or institutional claim.",AND(LEN(TRIM(EI495))&gt;0,LEFT(LOWER(TRIM(EI495)),7)&lt;&gt;"pending"),ISNUMBER(EH495),EH495&gt;0),"READY","PENDING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5" s="174" t="str">
        <x:v>Pending</x:v>
      </x:c>
      <x:c r="EE495" s="174"/>
      <x:c r="EF495" s="174" t="str">
        <x:v>Pending</x:v>
      </x:c>
      <x:c r="EG495" s="174" t="str">
        <x:v>Pending</x:v>
      </x:c>
      <x:c r="EH495" s="177"/>
      <x:c r="EI495" s="500"/>
      <x:c r="EJ495" s="174"/>
      <x:c r="EK495" s="174" t="str">
        <x:v>Pending</x:v>
      </x:c>
      <x:c r="EL495" s="177" t="n">
        <x:v>46272</x:v>
      </x:c>
      <x:c r="EM495" s="174" t="str">
        <x:v>Production PubMed record imported and reconciled to Zotero item 4FMXYDLR;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5" s="181" t="n">
        <x:f>IF(L495="","",(IF(N495&lt;&gt;"",1,0)+IF(O495&lt;&gt;"",1,0)+IF(AJ495&lt;&gt;"",1,0)+IF(AU495&lt;&gt;"",1,0)+IF(BE495&lt;&gt;"",1,0)+IF(CF495&lt;&gt;"",1,0)+IF(CJ495="Yes",1,0)+IF(CL495="Yes",1,0)+IF(DE495&lt;&gt;"Pending",1,0)+IF(F495&lt;&gt;"",1,0)+IF(DZ495&lt;&gt;"",1,0)+IF(EI495&lt;&gt;"",1,0))/12)</x:f>
        <x:v>0.5</x:v>
      </x:c>
    </x:row>
    <x:row r="496">
      <x:c r="A496" s="175" t="str">
        <x:v>EV-0493</x:v>
      </x:c>
      <x:c r="B496" s="174" t="str">
        <x:v>Integrity check</x:v>
      </x:c>
      <x:c r="C496" s="175" t="str">
        <x:f>IF(L496="","",IF(LEFT(EC496,7)="BLOCKED","🔴 Do not use for conclusion",IF(EB496="Yes","🟢 Claim-ready","🟡 Caution / context")))</x:f>
        <x:v>🟡 Caution / context</x:v>
      </x:c>
      <x:c r="D496" s="174" t="str">
        <x:f>IF(L496="","",EC496)</x:f>
        <x:v>PENDING — appropriate appraisal</x:v>
      </x:c>
      <x:c r="E496" s="174" t="str">
        <x:v>P3 — Medium</x:v>
      </x:c>
      <x:c r="F496" s="174" t="str">
        <x:v>Pending</x:v>
      </x:c>
      <x:c r="G496" s="174" t="str">
        <x:v>Title/abstract identify an explicit operational APHT/medical-readiness topic; retain for full-text assessment.</x:v>
      </x:c>
      <x:c r="H496" s="174" t="str">
        <x:v>Obtain and review lawful full text; confirm human adjudication; then select a design-specific appraisal instrument.</x:v>
      </x:c>
      <x:c r="I496" s="174"/>
      <x:c r="J496" s="174" t="str">
        <x:v>B — APHT / Medical Readiness</x:v>
      </x:c>
      <x:c r="K496" s="174" t="str">
        <x:v>IDENTIFIED</x:v>
      </x:c>
      <x:c r="L496" s="174" t="str">
        <x:v>The first two years of the use of low titer group O whole blood during French Military overseas operations: A retrospective study.</x:v>
      </x:c>
      <x:c r="M496" s="174"/>
      <x:c r="N496" s="174" t="str">
        <x:v>Riff, Jean-Clement; Duranteau, Olivier; Ausset, Sylvain; Pasquier, Pierre; Fleuriot, Estelle; Corominas, Vanina; Boutonnet, Mathieu</x:v>
      </x:c>
      <x:c r="O496" s="176" t="n">
        <x:v>2024</x:v>
      </x:c>
      <x:c r="P496" s="174" t="str">
        <x:v>Transfusion</x:v>
      </x:c>
      <x:c r="Q496" s="174" t="str">
        <x:v>Journal Article</x:v>
      </x:c>
      <x:c r="R496" s="174" t="str">
        <x:v>Unclear</x:v>
      </x:c>
      <x:c r="S496" s="174" t="str">
        <x:v>Unknown</x:v>
      </x:c>
      <x:c r="T496" s="174" t="str">
        <x:v>eng</x:v>
      </x:c>
      <x:c r="U496" s="174" t="str">
        <x:v>https://pubmed.ncbi.nlm.nih.gov/38441209/</x:v>
      </x:c>
      <x:c r="V496" s="174" t="str">
        <x:v>10.1111/trf.17776</x:v>
      </x:c>
      <x:c r="W496" s="175" t="str">
        <x:f>IF(V496="","",LOWER(SUBSTITUTE(SUBSTITUTE(SUBSTITUTE(SUBSTITUTE(TRIM(V496),"https://doi.org/",""),"http://doi.org/",""),"https://dx.doi.org/",""),"doi:","")))</x:f>
        <x:v>10.1111/trf.17776</x:v>
      </x:c>
      <x:c r="X496" s="174" t="str">
        <x:v>38441209</x:v>
      </x:c>
      <x:c r="Y496" s="174" t="str"/>
      <x:c r="Z496" s="174"/>
      <x:c r="AA496" s="174" t="str">
        <x:v>PubMed/MEDLINE</x:v>
      </x:c>
      <x:c r="AB496" s="174" t="str">
        <x:v>PUBMED-B-v1.0-2026-08-28</x:v>
      </x:c>
      <x:c r="AC496" s="174" t="str">
        <x:v>SP-PUBMED-B-20260828</x:v>
      </x:c>
      <x:c r="AD496" s="177" t="n">
        <x:v>46262</x:v>
      </x:c>
      <x:c r="AE496" s="177" t="n">
        <x:v>46272</x:v>
      </x:c>
      <x:c r="AF496" s="174" t="str">
        <x:v>Z3DDMGPS</x:v>
      </x:c>
      <x:c r="AG496" s="174"/>
      <x:c r="AH496" s="174" t="str">
        <x:v>Tactical Athlete → Operational Readiness Brazil</x:v>
      </x:c>
      <x:c r="AI496" s="174" t="str">
        <x:v>evidence-family:B</x:v>
      </x:c>
      <x:c r="AJ496" s="174"/>
      <x:c r="AK496" s="175" t="str">
        <x:f>IF(AJ496="","",IF(OR(LOWER(AJ496)="brazil",LOWER(AJ496)="brasil"),"Yes","No"))</x:f>
      </x:c>
      <x:c r="AL496" s="174"/>
      <x:c r="AM496" s="174"/>
      <x:c r="AN496" s="174"/>
      <x:c r="AO496" s="178"/>
      <x:c r="AP496" s="174"/>
      <x:c r="AQ496" s="174"/>
      <x:c r="AR496" s="174"/>
      <x:c r="AS496" s="174"/>
      <x:c r="AT496" s="174"/>
      <x:c r="AU496" s="174"/>
      <x:c r="AV496" s="174"/>
      <x:c r="AW496" s="174"/>
      <x:c r="AX496" s="174"/>
      <x:c r="AY496" s="174"/>
      <x:c r="AZ496" s="174"/>
      <x:c r="BA496" s="174"/>
      <x:c r="BB496" s="174"/>
      <x:c r="BC496" s="174"/>
      <x:c r="BD496" s="174"/>
      <x:c r="BE496" s="174"/>
      <x:c r="BF496" s="174"/>
      <x:c r="BG496" s="174"/>
      <x:c r="BH496" s="174"/>
      <x:c r="BI496" s="174"/>
      <x:c r="BJ496" s="174"/>
      <x:c r="BK496" s="174"/>
      <x:c r="BL496" s="174"/>
      <x:c r="BM496" s="174"/>
      <x:c r="BN496" s="174"/>
      <x:c r="BO496" s="174"/>
      <x:c r="BP496" s="174"/>
      <x:c r="BQ496" s="174"/>
      <x:c r="BR496" s="174"/>
      <x:c r="BS496" s="174"/>
      <x:c r="BT496" s="174"/>
      <x:c r="BU496" s="174"/>
      <x:c r="BV496" s="174"/>
      <x:c r="BW496" s="174"/>
      <x:c r="BX496" s="174"/>
      <x:c r="BY496" s="174"/>
      <x:c r="BZ496" s="174"/>
      <x:c r="CA496" s="174"/>
      <x:c r="CB496" s="174"/>
      <x:c r="CC496" s="174"/>
      <x:c r="CD496" s="174"/>
      <x:c r="CE496" s="174"/>
      <x:c r="CF496" s="174"/>
      <x:c r="CG496" s="174"/>
      <x:c r="CH496" s="174"/>
      <x:c r="CI496" s="179"/>
      <x:c r="CJ496" s="174" t="str">
        <x:v>Yes</x:v>
      </x:c>
      <x:c r="CK496" s="174" t="str">
        <x:v>Yes</x:v>
      </x:c>
      <x:c r="CL496" s="174" t="str">
        <x:v>Yes</x:v>
      </x:c>
      <x:c r="CM496" s="174" t="str">
        <x:v>Clear</x:v>
      </x:c>
      <x:c r="CN496" s="174" t="str">
        <x:v>Verified — clear</x:v>
      </x:c>
      <x:c r="CO496" s="177" t="n">
        <x:v>46272</x:v>
      </x:c>
      <x:c r="CP496" s="174" t="str">
        <x:v>https://pubmed.ncbi.nlm.nih.gov/38441209/</x:v>
      </x:c>
      <x:c r="CQ496" s="174"/>
      <x:c r="CR496" s="174"/>
      <x:c r="CS496" s="174"/>
      <x:c r="CT496" s="174"/>
      <x:c r="CU496" s="176"/>
      <x:c r="CV496" s="176"/>
      <x:c r="CW496" s="176"/>
      <x:c r="CX496" s="176"/>
      <x:c r="CY496" s="176"/>
      <x:c r="CZ496" s="176"/>
      <x:c r="DA496" s="176"/>
      <x:c r="DB496" s="175" t="str">
        <x:f>IF(L496="","",IF(AND(COUNT(CU496:DA496)=7,OR(CU496=0,CU496=1,CU496=2),OR(CV496=0,CV496=1,CV496=2),OR(CW496=0,CW496=1,CW496=2),OR(CX496=0,CX496=1,CX496=2),OR(CY496=0,CY496=1,CY496=2),OR(CZ496=0,CZ496=1,CZ496=2),OR(DA496=0,DA496=1,DA496=2)),SUM(CU496:DA496),""))</x:f>
      </x:c>
      <x:c r="DC496" s="180" t="str">
        <x:f>IF(DB496="","",ROUND(DB496/14*10,1))</x:f>
      </x:c>
      <x:c r="DD496" s="174" t="str">
        <x:v>Pending</x:v>
      </x:c>
      <x:c r="DE496" s="175" t="str">
        <x:f>IF(L496="","",IF(DC496="","Pending",IF(DD496="Yes","CONDITIONAL — safety override",IF(DC496&gt;=8,"HIGH",IF(DC496&gt;=5,"CONDITIONAL","LOW")))))</x:f>
        <x:v>Pending</x:v>
      </x:c>
      <x:c r="DF496" s="174" t="str">
        <x:v>Pending screening and full-text appraisal; no transferability judgment made at identification.</x:v>
      </x:c>
      <x:c r="DG496" s="174"/>
      <x:c r="DH496" s="174"/>
      <x:c r="DI496" s="174"/>
      <x:c r="DJ496" s="174"/>
      <x:c r="DK496" s="174"/>
      <x:c r="DL496" s="174"/>
      <x:c r="DM496" s="174"/>
      <x:c r="DN496" s="174"/>
      <x:c r="DO496" s="174"/>
      <x:c r="DP496" s="174"/>
      <x:c r="DQ496" s="174"/>
      <x:c r="DR496" s="174"/>
      <x:c r="DS496" s="174"/>
      <x:c r="DT496" s="174"/>
      <x:c r="DU496" s="174"/>
      <x:c r="DV496" s="174"/>
      <x:c r="DW496" s="174"/>
      <x:c r="DX496" s="174"/>
      <x:c r="DY496" s="174"/>
      <x:c r="DZ496" s="174" t="str">
        <x:v>Title/abstract screening alone does not establish effectiveness, causality, methodological quality, transferability to Brazilian public safety or an institutional recommendation.</x:v>
      </x:c>
      <x:c r="EA496" s="174" t="str">
        <x:v>Pending</x:v>
      </x:c>
      <x:c r="EB496" s="175" t="str">
        <x:f>IF(L496="","",IF(EC496="READY","Yes","No / Pending"))</x:f>
        <x:v>No / Pending</x:v>
      </x:c>
      <x:c r="EC496" s="174" t="str">
        <x:f>IF(L496="","",IF(OR(ISNUMBER(SEARCH("Retracted Publication",Q496)),CM496="Retracted",CN496="Retracted",CM496="Expression of Concern",CN496="Expression of Concern",F496="Not used",CG496="Critical",CH496="High",CH496="Critical"),"BLOCKED — integrity or use restriction",IF(AND(CJ496="Yes",CK496="Yes",CL496="Yes"),IF(AND(CM496="Clear",CN496="Verified — clear"),IF(AND(AND(LEN(TRIM(CF496))&gt;0,LEFT(LOWER(TRIM(CF496)),7)&lt;&gt;"pending"),OR(CG496="High",CG496="Moderate"),OR(CH496="Low",CH496="Some concerns",CH496="Not applicable")),IF(AND(DD496="No",OR(DE496="HIGH",DE496="CONDITIONAL"),AND(LEN(TRIM(DF496))&gt;0,LEFT(LOWER(TRIM(DF496)),7)&lt;&gt;"pending")),IF(AND(AND(LEN(TRIM(DT496))&gt;0,LEFT(LOWER(TRIM(DT496)),7)&lt;&gt;"pending"),AND(LEN(TRIM(DU496))&gt;0,LEFT(LOWER(TRIM(DU496)),7)&lt;&gt;"pending"),OR(AND(LEN(TRIM(DV496))&gt;0,LEFT(LOWER(TRIM(DV496)),7)&lt;&gt;"pending"),AND(LEN(TRIM(DW496))&gt;0,LEFT(LOWER(TRIM(DW496)),7)&lt;&gt;"pending")),AND(LEN(TRIM(DX496))&gt;0,LEFT(LOWER(TRIM(DX496)),7)&lt;&gt;"pending")),IF(AND(F496="Claim-ready",OR(EA496="Strong",EA496="Moderate"),AND(LEN(TRIM(G496))&gt;0,LEFT(LOWER(TRIM(G496)),7)&lt;&gt;"pending"),G496&lt;&gt;"No substantive use decision is permitted from identification metadata alone.",AND(LEN(TRIM(DZ496))&gt;0,LEFT(LOWER(TRIM(DZ496)),7)&lt;&gt;"pending"),DZ496&lt;&gt;"Identification metadata alone does not permit any substantive scientific, causal, operational, or institutional claim.",AND(LEN(TRIM(EI496))&gt;0,LEFT(LOWER(TRIM(EI496)),7)&lt;&gt;"pending"),ISNUMBER(EH496),EH496&gt;0),"READY","PENDING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6" s="174" t="str">
        <x:v>Pending</x:v>
      </x:c>
      <x:c r="EE496" s="174"/>
      <x:c r="EF496" s="174" t="str">
        <x:v>Pending</x:v>
      </x:c>
      <x:c r="EG496" s="174" t="str">
        <x:v>Pending</x:v>
      </x:c>
      <x:c r="EH496" s="177"/>
      <x:c r="EI496" s="500"/>
      <x:c r="EJ496" s="174"/>
      <x:c r="EK496" s="174" t="str">
        <x:v>Pending</x:v>
      </x:c>
      <x:c r="EL496" s="177" t="n">
        <x:v>46272</x:v>
      </x:c>
      <x:c r="EM496" s="174" t="str">
        <x:v>Production PubMed record imported and reconciled to Zotero item Z3DDMGPS;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6" s="181" t="n">
        <x:f>IF(L496="","",(IF(N496&lt;&gt;"",1,0)+IF(O496&lt;&gt;"",1,0)+IF(AJ496&lt;&gt;"",1,0)+IF(AU496&lt;&gt;"",1,0)+IF(BE496&lt;&gt;"",1,0)+IF(CF496&lt;&gt;"",1,0)+IF(CJ496="Yes",1,0)+IF(CL496="Yes",1,0)+IF(DE496&lt;&gt;"Pending",1,0)+IF(F496&lt;&gt;"",1,0)+IF(DZ496&lt;&gt;"",1,0)+IF(EI496&lt;&gt;"",1,0))/12)</x:f>
        <x:v>0.5</x:v>
      </x:c>
    </x:row>
    <x:row r="497">
      <x:c r="A497" s="175" t="str">
        <x:v>EV-0494</x:v>
      </x:c>
      <x:c r="B497" s="174" t="str">
        <x:v>Integrity check</x:v>
      </x:c>
      <x:c r="C497" s="175" t="str">
        <x:f>IF(L497="","",IF(LEFT(EC497,7)="BLOCKED","🔴 Do not use for conclusion",IF(EB497="Yes","🟢 Claim-ready","🟡 Caution / context")))</x:f>
        <x:v>🟡 Caution / context</x:v>
      </x:c>
      <x:c r="D497" s="174" t="str">
        <x:f>IF(L497="","",EC497)</x:f>
        <x:v>PENDING — appropriate appraisal</x:v>
      </x:c>
      <x:c r="E497" s="174" t="str">
        <x:v>P3 — Medium</x:v>
      </x:c>
      <x:c r="F497" s="174" t="str">
        <x:v>Pending</x:v>
      </x:c>
      <x:c r="G497" s="174" t="str">
        <x:v>A potentially relevant concept is present, but direct applicability is ambiguous at title/abstract level.</x:v>
      </x:c>
      <x:c r="H497" s="174" t="str">
        <x:v>Human title/abstract adjudication; retrieve full text if relevance remains plausible.</x:v>
      </x:c>
      <x:c r="I497" s="174"/>
      <x:c r="J497" s="174" t="str">
        <x:v>A — Core</x:v>
      </x:c>
      <x:c r="K497" s="174" t="str">
        <x:v>IDENTIFIED</x:v>
      </x:c>
      <x:c r="L497" s="174" t="str">
        <x:v>Sexual and reproductive health in military settings: A qualitative study.</x:v>
      </x:c>
      <x:c r="M497" s="174"/>
      <x:c r="N497" s="174" t="str">
        <x:v>Vargas, Sara E; Thornton, Kade; Norris, Colby; Gist, Galen; Clark, Madison F; Ramirez, Leslie; Guillen, Melissa; Guthrie, Kate M; Landoll, Ryan R</x:v>
      </x:c>
      <x:c r="O497" s="176" t="n">
        <x:v>2025</x:v>
      </x:c>
      <x:c r="P497" s="174" t="str">
        <x:v>Military psychology : the official journal of the Division of Military Psychology, American Psychological Association</x:v>
      </x:c>
      <x:c r="Q497" s="174" t="str">
        <x:v>Journal Article; Research Support, U.S. Gov't, P.H.S.</x:v>
      </x:c>
      <x:c r="R497" s="174" t="str">
        <x:v>Unclear</x:v>
      </x:c>
      <x:c r="S497" s="174" t="str">
        <x:v>Unknown</x:v>
      </x:c>
      <x:c r="T497" s="174" t="str">
        <x:v>eng</x:v>
      </x:c>
      <x:c r="U497" s="174" t="str">
        <x:v>https://pubmed.ncbi.nlm.nih.gov/38436987/</x:v>
      </x:c>
      <x:c r="V497" s="174" t="str">
        <x:v>10.1080/08995605.2024.2324644</x:v>
      </x:c>
      <x:c r="W497" s="175" t="str">
        <x:f>IF(V497="","",LOWER(SUBSTITUTE(SUBSTITUTE(SUBSTITUTE(SUBSTITUTE(TRIM(V497),"https://doi.org/",""),"http://doi.org/",""),"https://dx.doi.org/",""),"doi:","")))</x:f>
        <x:v>10.1080/08995605.2024.2324644</x:v>
      </x:c>
      <x:c r="X497" s="174" t="str">
        <x:v>38436987</x:v>
      </x:c>
      <x:c r="Y497" s="174" t="str">
        <x:v>PMC11849916</x:v>
      </x:c>
      <x:c r="Z497" s="174"/>
      <x:c r="AA497" s="174" t="str">
        <x:v>PubMed/MEDLINE</x:v>
      </x:c>
      <x:c r="AB497" s="174" t="str">
        <x:v>PUBMED-A-v1.0-2026-08-28</x:v>
      </x:c>
      <x:c r="AC497" s="174" t="str">
        <x:v>SP-PUBMED-A-20260828</x:v>
      </x:c>
      <x:c r="AD497" s="177" t="n">
        <x:v>46262</x:v>
      </x:c>
      <x:c r="AE497" s="177" t="n">
        <x:v>46272</x:v>
      </x:c>
      <x:c r="AF497" s="174" t="str">
        <x:v>ARJAKJ63</x:v>
      </x:c>
      <x:c r="AG497" s="174"/>
      <x:c r="AH497" s="174" t="str">
        <x:v>Tactical Athlete → Operational Readiness Brazil</x:v>
      </x:c>
      <x:c r="AI497" s="174" t="str">
        <x:v>evidence-family:A</x:v>
      </x:c>
      <x:c r="AJ497" s="174"/>
      <x:c r="AK497" s="175" t="str">
        <x:f>IF(AJ497="","",IF(OR(LOWER(AJ497)="brazil",LOWER(AJ497)="brasil"),"Yes","No"))</x:f>
      </x:c>
      <x:c r="AL497" s="174"/>
      <x:c r="AM497" s="174"/>
      <x:c r="AN497" s="174"/>
      <x:c r="AO497" s="178"/>
      <x:c r="AP497" s="174"/>
      <x:c r="AQ497" s="174"/>
      <x:c r="AR497" s="174"/>
      <x:c r="AS497" s="174"/>
      <x:c r="AT497" s="174"/>
      <x:c r="AU497" s="174"/>
      <x:c r="AV497" s="174"/>
      <x:c r="AW497" s="174"/>
      <x:c r="AX497" s="174"/>
      <x:c r="AY497" s="174"/>
      <x:c r="AZ497" s="174"/>
      <x:c r="BA497" s="174"/>
      <x:c r="BB497" s="174"/>
      <x:c r="BC497" s="174"/>
      <x:c r="BD497" s="174"/>
      <x:c r="BE497" s="174"/>
      <x:c r="BF497" s="174"/>
      <x:c r="BG497" s="174"/>
      <x:c r="BH497" s="174"/>
      <x:c r="BI497" s="174"/>
      <x:c r="BJ497" s="174"/>
      <x:c r="BK497" s="174"/>
      <x:c r="BL497" s="174"/>
      <x:c r="BM497" s="174"/>
      <x:c r="BN497" s="174"/>
      <x:c r="BO497" s="174"/>
      <x:c r="BP497" s="174"/>
      <x:c r="BQ497" s="174"/>
      <x:c r="BR497" s="174"/>
      <x:c r="BS497" s="174"/>
      <x:c r="BT497" s="174"/>
      <x:c r="BU497" s="174"/>
      <x:c r="BV497" s="174"/>
      <x:c r="BW497" s="174"/>
      <x:c r="BX497" s="174"/>
      <x:c r="BY497" s="174"/>
      <x:c r="BZ497" s="174"/>
      <x:c r="CA497" s="174"/>
      <x:c r="CB497" s="174"/>
      <x:c r="CC497" s="174"/>
      <x:c r="CD497" s="174"/>
      <x:c r="CE497" s="174"/>
      <x:c r="CF497" s="174"/>
      <x:c r="CG497" s="174"/>
      <x:c r="CH497" s="174"/>
      <x:c r="CI497" s="179"/>
      <x:c r="CJ497" s="174" t="str">
        <x:v>Yes</x:v>
      </x:c>
      <x:c r="CK497" s="174" t="str">
        <x:v>Yes</x:v>
      </x:c>
      <x:c r="CL497" s="174" t="str">
        <x:v>Yes</x:v>
      </x:c>
      <x:c r="CM497" s="174" t="str">
        <x:v>Clear</x:v>
      </x:c>
      <x:c r="CN497" s="174" t="str">
        <x:v>Verified — clear</x:v>
      </x:c>
      <x:c r="CO497" s="177" t="n">
        <x:v>46272</x:v>
      </x:c>
      <x:c r="CP497" s="174" t="str">
        <x:v>https://pubmed.ncbi.nlm.nih.gov/38436987/</x:v>
      </x:c>
      <x:c r="CQ497" s="174"/>
      <x:c r="CR497" s="174"/>
      <x:c r="CS497" s="174"/>
      <x:c r="CT497" s="174"/>
      <x:c r="CU497" s="176"/>
      <x:c r="CV497" s="176"/>
      <x:c r="CW497" s="176"/>
      <x:c r="CX497" s="176"/>
      <x:c r="CY497" s="176"/>
      <x:c r="CZ497" s="176"/>
      <x:c r="DA497" s="176"/>
      <x:c r="DB497" s="175" t="str">
        <x:f>IF(L497="","",IF(AND(COUNT(CU497:DA497)=7,OR(CU497=0,CU497=1,CU497=2),OR(CV497=0,CV497=1,CV497=2),OR(CW497=0,CW497=1,CW497=2),OR(CX497=0,CX497=1,CX497=2),OR(CY497=0,CY497=1,CY497=2),OR(CZ497=0,CZ497=1,CZ497=2),OR(DA497=0,DA497=1,DA497=2)),SUM(CU497:DA497),""))</x:f>
      </x:c>
      <x:c r="DC497" s="180" t="str">
        <x:f>IF(DB497="","",ROUND(DB497/14*10,1))</x:f>
      </x:c>
      <x:c r="DD497" s="174" t="str">
        <x:v>Pending</x:v>
      </x:c>
      <x:c r="DE497" s="175" t="str">
        <x:f>IF(L497="","",IF(DC497="","Pending",IF(DD497="Yes","CONDITIONAL — safety override",IF(DC497&gt;=8,"HIGH",IF(DC497&gt;=5,"CONDITIONAL","LOW")))))</x:f>
        <x:v>Pending</x:v>
      </x:c>
      <x:c r="DF497" s="174" t="str">
        <x:v>Pending screening and full-text appraisal; no transferability judgment made at identification.</x:v>
      </x:c>
      <x:c r="DG497" s="174"/>
      <x:c r="DH497" s="174"/>
      <x:c r="DI497" s="174"/>
      <x:c r="DJ497" s="174"/>
      <x:c r="DK497" s="174"/>
      <x:c r="DL497" s="174"/>
      <x:c r="DM497" s="174"/>
      <x:c r="DN497" s="174"/>
      <x:c r="DO497" s="174"/>
      <x:c r="DP497" s="174"/>
      <x:c r="DQ497" s="174"/>
      <x:c r="DR497" s="174"/>
      <x:c r="DS497" s="174"/>
      <x:c r="DT497" s="174"/>
      <x:c r="DU497" s="174"/>
      <x:c r="DV497" s="174"/>
      <x:c r="DW497" s="174"/>
      <x:c r="DX497" s="174"/>
      <x:c r="DY497" s="174"/>
      <x:c r="DZ497" s="174" t="str">
        <x:v>Title/abstract information is insufficient for a substantive scientific, causal, transferability or institutional claim.</x:v>
      </x:c>
      <x:c r="EA497" s="174" t="str">
        <x:v>Pending</x:v>
      </x:c>
      <x:c r="EB497" s="175" t="str">
        <x:f>IF(L497="","",IF(EC497="READY","Yes","No / Pending"))</x:f>
        <x:v>No / Pending</x:v>
      </x:c>
      <x:c r="EC497" s="174" t="str">
        <x:f>IF(L497="","",IF(OR(ISNUMBER(SEARCH("Retracted Publication",Q497)),CM497="Retracted",CN497="Retracted",CM497="Expression of Concern",CN497="Expression of Concern",F497="Not used",CG497="Critical",CH497="High",CH497="Critical"),"BLOCKED — integrity or use restriction",IF(AND(CJ497="Yes",CK497="Yes",CL497="Yes"),IF(AND(CM497="Clear",CN497="Verified — clear"),IF(AND(AND(LEN(TRIM(CF497))&gt;0,LEFT(LOWER(TRIM(CF497)),7)&lt;&gt;"pending"),OR(CG497="High",CG497="Moderate"),OR(CH497="Low",CH497="Some concerns",CH497="Not applicable")),IF(AND(DD497="No",OR(DE497="HIGH",DE497="CONDITIONAL"),AND(LEN(TRIM(DF497))&gt;0,LEFT(LOWER(TRIM(DF497)),7)&lt;&gt;"pending")),IF(AND(AND(LEN(TRIM(DT497))&gt;0,LEFT(LOWER(TRIM(DT497)),7)&lt;&gt;"pending"),AND(LEN(TRIM(DU497))&gt;0,LEFT(LOWER(TRIM(DU497)),7)&lt;&gt;"pending"),OR(AND(LEN(TRIM(DV497))&gt;0,LEFT(LOWER(TRIM(DV497)),7)&lt;&gt;"pending"),AND(LEN(TRIM(DW497))&gt;0,LEFT(LOWER(TRIM(DW497)),7)&lt;&gt;"pending")),AND(LEN(TRIM(DX497))&gt;0,LEFT(LOWER(TRIM(DX497)),7)&lt;&gt;"pending")),IF(AND(F497="Claim-ready",OR(EA497="Strong",EA497="Moderate"),AND(LEN(TRIM(G497))&gt;0,LEFT(LOWER(TRIM(G497)),7)&lt;&gt;"pending"),G497&lt;&gt;"No substantive use decision is permitted from identification metadata alone.",AND(LEN(TRIM(DZ497))&gt;0,LEFT(LOWER(TRIM(DZ497)),7)&lt;&gt;"pending"),DZ497&lt;&gt;"Identification metadata alone does not permit any substantive scientific, causal, operational, or institutional claim.",AND(LEN(TRIM(EI497))&gt;0,LEFT(LOWER(TRIM(EI497)),7)&lt;&gt;"pending"),ISNUMBER(EH497),EH497&gt;0),"READY","PENDING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7" s="174" t="str">
        <x:v>Pending</x:v>
      </x:c>
      <x:c r="EE497" s="174"/>
      <x:c r="EF497" s="174" t="str">
        <x:v>Pending</x:v>
      </x:c>
      <x:c r="EG497" s="174" t="str">
        <x:v>Pending</x:v>
      </x:c>
      <x:c r="EH497" s="177"/>
      <x:c r="EI497" s="500"/>
      <x:c r="EJ497" s="174"/>
      <x:c r="EK497" s="174" t="str">
        <x:v>Pending</x:v>
      </x:c>
      <x:c r="EL497" s="177" t="n">
        <x:v>46272</x:v>
      </x:c>
      <x:c r="EM497" s="174" t="str">
        <x:v>Production PubMed record imported and reconciled to Zotero item ARJAKJ63;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497" s="181" t="n">
        <x:f>IF(L497="","",(IF(N497&lt;&gt;"",1,0)+IF(O497&lt;&gt;"",1,0)+IF(AJ497&lt;&gt;"",1,0)+IF(AU497&lt;&gt;"",1,0)+IF(BE497&lt;&gt;"",1,0)+IF(CF497&lt;&gt;"",1,0)+IF(CJ497="Yes",1,0)+IF(CL497="Yes",1,0)+IF(DE497&lt;&gt;"Pending",1,0)+IF(F497&lt;&gt;"",1,0)+IF(DZ497&lt;&gt;"",1,0)+IF(EI497&lt;&gt;"",1,0))/12)</x:f>
        <x:v>0.5</x:v>
      </x:c>
    </x:row>
    <x:row r="498">
      <x:c r="A498" s="175" t="str">
        <x:v>EV-0495</x:v>
      </x:c>
      <x:c r="B498" s="174" t="str">
        <x:v>Integrity check</x:v>
      </x:c>
      <x:c r="C498" s="175" t="str">
        <x:f>IF(L498="","",IF(LEFT(EC498,7)="BLOCKED","🔴 Do not use for conclusion",IF(EB498="Yes","🟢 Claim-ready","🟡 Caution / context")))</x:f>
        <x:v>🟡 Caution / context</x:v>
      </x:c>
      <x:c r="D498" s="174" t="str">
        <x:f>IF(L498="","",EC498)</x:f>
        <x:v>PENDING — appropriate appraisal</x:v>
      </x:c>
      <x:c r="E498" s="174" t="str">
        <x:v>P3 — Medium</x:v>
      </x:c>
      <x:c r="F498" s="174" t="str">
        <x:v>Pending</x:v>
      </x:c>
      <x:c r="G498" s="174" t="str">
        <x:v>Title/abstract identify an explicit operational APHT/medical-readiness topic; retain for full-text assessment.</x:v>
      </x:c>
      <x:c r="H498" s="174" t="str">
        <x:v>Obtain and review lawful full text; confirm human adjudication; then select a design-specific appraisal instrument.</x:v>
      </x:c>
      <x:c r="I498" s="174"/>
      <x:c r="J498" s="174" t="str">
        <x:v>B — APHT / Medical Readiness</x:v>
      </x:c>
      <x:c r="K498" s="174" t="str">
        <x:v>IDENTIFIED</x:v>
      </x:c>
      <x:c r="L498" s="174" t="str">
        <x:v>Emergency Fresh Whole Blood Transfusion Training for Ukrainian Health Professionals in Austere Environments.</x:v>
      </x:c>
      <x:c r="M498" s="174"/>
      <x:c r="N498" s="174" t="str">
        <x:v>Brown, Zachery L; Cuestas, Joshua P; Matthews, Kevin J; Shumaker, Jonathan T; Moore, Durwood W; Cole, Rebekah</x:v>
      </x:c>
      <x:c r="O498" s="176" t="n">
        <x:v>2024</x:v>
      </x:c>
      <x:c r="P498" s="174" t="str">
        <x:v>Journal of special operations medicine : a peer reviewed journal for SOF medical professionals</x:v>
      </x:c>
      <x:c r="Q498" s="174" t="str">
        <x:v>Journal Article</x:v>
      </x:c>
      <x:c r="R498" s="174" t="str">
        <x:v>Unclear</x:v>
      </x:c>
      <x:c r="S498" s="174" t="str">
        <x:v>Unknown</x:v>
      </x:c>
      <x:c r="T498" s="174" t="str">
        <x:v>eng</x:v>
      </x:c>
      <x:c r="U498" s="174" t="str">
        <x:v>https://pubmed.ncbi.nlm.nih.gov/38408046/</x:v>
      </x:c>
      <x:c r="V498" s="174" t="str">
        <x:v>10.55460/zeds-yb8n</x:v>
      </x:c>
      <x:c r="W498" s="175" t="str">
        <x:f>IF(V498="","",LOWER(SUBSTITUTE(SUBSTITUTE(SUBSTITUTE(SUBSTITUTE(TRIM(V498),"https://doi.org/",""),"http://doi.org/",""),"https://dx.doi.org/",""),"doi:","")))</x:f>
        <x:v>10.55460/zeds-yb8n</x:v>
      </x:c>
      <x:c r="X498" s="174" t="str">
        <x:v>38408046</x:v>
      </x:c>
      <x:c r="Y498" s="174" t="str"/>
      <x:c r="Z498" s="174"/>
      <x:c r="AA498" s="174" t="str">
        <x:v>PubMed/MEDLINE</x:v>
      </x:c>
      <x:c r="AB498" s="174" t="str">
        <x:v>PUBMED-B-v1.0-2026-08-28</x:v>
      </x:c>
      <x:c r="AC498" s="174" t="str">
        <x:v>SP-PUBMED-B-20260828</x:v>
      </x:c>
      <x:c r="AD498" s="177" t="n">
        <x:v>46262</x:v>
      </x:c>
      <x:c r="AE498" s="177" t="n">
        <x:v>46272</x:v>
      </x:c>
      <x:c r="AF498" s="174" t="str">
        <x:v>7FHT5TV5</x:v>
      </x:c>
      <x:c r="AG498" s="174"/>
      <x:c r="AH498" s="174" t="str">
        <x:v>Tactical Athlete → Operational Readiness Brazil</x:v>
      </x:c>
      <x:c r="AI498" s="174" t="str">
        <x:v>evidence-family:B</x:v>
      </x:c>
      <x:c r="AJ498" s="174"/>
      <x:c r="AK498" s="175" t="str">
        <x:f>IF(AJ498="","",IF(OR(LOWER(AJ498)="brazil",LOWER(AJ498)="brasil"),"Yes","No"))</x:f>
      </x:c>
      <x:c r="AL498" s="174"/>
      <x:c r="AM498" s="174"/>
      <x:c r="AN498" s="174"/>
      <x:c r="AO498" s="178"/>
      <x:c r="AP498" s="174"/>
      <x:c r="AQ498" s="174"/>
      <x:c r="AR498" s="174"/>
      <x:c r="AS498" s="174"/>
      <x:c r="AT498" s="174"/>
      <x:c r="AU498" s="174"/>
      <x:c r="AV498" s="174"/>
      <x:c r="AW498" s="174"/>
      <x:c r="AX498" s="174"/>
      <x:c r="AY498" s="174"/>
      <x:c r="AZ498" s="174"/>
      <x:c r="BA498" s="174"/>
      <x:c r="BB498" s="174"/>
      <x:c r="BC498" s="174"/>
      <x:c r="BD498" s="174"/>
      <x:c r="BE498" s="174"/>
      <x:c r="BF498" s="174"/>
      <x:c r="BG498" s="174"/>
      <x:c r="BH498" s="174"/>
      <x:c r="BI498" s="174"/>
      <x:c r="BJ498" s="174"/>
      <x:c r="BK498" s="174"/>
      <x:c r="BL498" s="174"/>
      <x:c r="BM498" s="174"/>
      <x:c r="BN498" s="174"/>
      <x:c r="BO498" s="174"/>
      <x:c r="BP498" s="174"/>
      <x:c r="BQ498" s="174"/>
      <x:c r="BR498" s="174"/>
      <x:c r="BS498" s="174"/>
      <x:c r="BT498" s="174"/>
      <x:c r="BU498" s="174"/>
      <x:c r="BV498" s="174"/>
      <x:c r="BW498" s="174"/>
      <x:c r="BX498" s="174"/>
      <x:c r="BY498" s="174"/>
      <x:c r="BZ498" s="174"/>
      <x:c r="CA498" s="174"/>
      <x:c r="CB498" s="174"/>
      <x:c r="CC498" s="174"/>
      <x:c r="CD498" s="174"/>
      <x:c r="CE498" s="174"/>
      <x:c r="CF498" s="174"/>
      <x:c r="CG498" s="174"/>
      <x:c r="CH498" s="174"/>
      <x:c r="CI498" s="179"/>
      <x:c r="CJ498" s="174" t="str">
        <x:v>Yes</x:v>
      </x:c>
      <x:c r="CK498" s="174" t="str">
        <x:v>Yes</x:v>
      </x:c>
      <x:c r="CL498" s="174" t="str">
        <x:v>Yes</x:v>
      </x:c>
      <x:c r="CM498" s="174" t="str">
        <x:v>Clear</x:v>
      </x:c>
      <x:c r="CN498" s="174" t="str">
        <x:v>Verified — clear</x:v>
      </x:c>
      <x:c r="CO498" s="177" t="n">
        <x:v>46272</x:v>
      </x:c>
      <x:c r="CP498" s="174" t="str">
        <x:v>https://pubmed.ncbi.nlm.nih.gov/38408046/</x:v>
      </x:c>
      <x:c r="CQ498" s="174"/>
      <x:c r="CR498" s="174"/>
      <x:c r="CS498" s="174"/>
      <x:c r="CT498" s="174"/>
      <x:c r="CU498" s="176"/>
      <x:c r="CV498" s="176"/>
      <x:c r="CW498" s="176"/>
      <x:c r="CX498" s="176"/>
      <x:c r="CY498" s="176"/>
      <x:c r="CZ498" s="176"/>
      <x:c r="DA498" s="176"/>
      <x:c r="DB498" s="175" t="str">
        <x:f>IF(L498="","",IF(AND(COUNT(CU498:DA498)=7,OR(CU498=0,CU498=1,CU498=2),OR(CV498=0,CV498=1,CV498=2),OR(CW498=0,CW498=1,CW498=2),OR(CX498=0,CX498=1,CX498=2),OR(CY498=0,CY498=1,CY498=2),OR(CZ498=0,CZ498=1,CZ498=2),OR(DA498=0,DA498=1,DA498=2)),SUM(CU498:DA498),""))</x:f>
      </x:c>
      <x:c r="DC498" s="180" t="str">
        <x:f>IF(DB498="","",ROUND(DB498/14*10,1))</x:f>
      </x:c>
      <x:c r="DD498" s="174" t="str">
        <x:v>Pending</x:v>
      </x:c>
      <x:c r="DE498" s="175" t="str">
        <x:f>IF(L498="","",IF(DC498="","Pending",IF(DD498="Yes","CONDITIONAL — safety override",IF(DC498&gt;=8,"HIGH",IF(DC498&gt;=5,"CONDITIONAL","LOW")))))</x:f>
        <x:v>Pending</x:v>
      </x:c>
      <x:c r="DF498" s="174" t="str">
        <x:v>Pending screening and full-text appraisal; no transferability judgment made at identification.</x:v>
      </x:c>
      <x:c r="DG498" s="174"/>
      <x:c r="DH498" s="174"/>
      <x:c r="DI498" s="174"/>
      <x:c r="DJ498" s="174"/>
      <x:c r="DK498" s="174"/>
      <x:c r="DL498" s="174"/>
      <x:c r="DM498" s="174"/>
      <x:c r="DN498" s="174"/>
      <x:c r="DO498" s="174"/>
      <x:c r="DP498" s="174"/>
      <x:c r="DQ498" s="174"/>
      <x:c r="DR498" s="174"/>
      <x:c r="DS498" s="174"/>
      <x:c r="DT498" s="174"/>
      <x:c r="DU498" s="174"/>
      <x:c r="DV498" s="174"/>
      <x:c r="DW498" s="174"/>
      <x:c r="DX498" s="174"/>
      <x:c r="DY498" s="174"/>
      <x:c r="DZ498" s="174" t="str">
        <x:v>Title/abstract screening alone does not establish effectiveness, causality, methodological quality, transferability to Brazilian public safety or an institutional recommendation.</x:v>
      </x:c>
      <x:c r="EA498" s="174" t="str">
        <x:v>Pending</x:v>
      </x:c>
      <x:c r="EB498" s="175" t="str">
        <x:f>IF(L498="","",IF(EC498="READY","Yes","No / Pending"))</x:f>
        <x:v>No / Pending</x:v>
      </x:c>
      <x:c r="EC498" s="174" t="str">
        <x:f>IF(L498="","",IF(OR(ISNUMBER(SEARCH("Retracted Publication",Q498)),CM498="Retracted",CN498="Retracted",CM498="Expression of Concern",CN498="Expression of Concern",F498="Not used",CG498="Critical",CH498="High",CH498="Critical"),"BLOCKED — integrity or use restriction",IF(AND(CJ498="Yes",CK498="Yes",CL498="Yes"),IF(AND(CM498="Clear",CN498="Verified — clear"),IF(AND(AND(LEN(TRIM(CF498))&gt;0,LEFT(LOWER(TRIM(CF498)),7)&lt;&gt;"pending"),OR(CG498="High",CG498="Moderate"),OR(CH498="Low",CH498="Some concerns",CH498="Not applicable")),IF(AND(DD498="No",OR(DE498="HIGH",DE498="CONDITIONAL"),AND(LEN(TRIM(DF498))&gt;0,LEFT(LOWER(TRIM(DF498)),7)&lt;&gt;"pending")),IF(AND(AND(LEN(TRIM(DT498))&gt;0,LEFT(LOWER(TRIM(DT498)),7)&lt;&gt;"pending"),AND(LEN(TRIM(DU498))&gt;0,LEFT(LOWER(TRIM(DU498)),7)&lt;&gt;"pending"),OR(AND(LEN(TRIM(DV498))&gt;0,LEFT(LOWER(TRIM(DV498)),7)&lt;&gt;"pending"),AND(LEN(TRIM(DW498))&gt;0,LEFT(LOWER(TRIM(DW498)),7)&lt;&gt;"pending")),AND(LEN(TRIM(DX498))&gt;0,LEFT(LOWER(TRIM(DX498)),7)&lt;&gt;"pending")),IF(AND(F498="Claim-ready",OR(EA498="Strong",EA498="Moderate"),AND(LEN(TRIM(G498))&gt;0,LEFT(LOWER(TRIM(G498)),7)&lt;&gt;"pending"),G498&lt;&gt;"No substantive use decision is permitted from identification metadata alone.",AND(LEN(TRIM(DZ498))&gt;0,LEFT(LOWER(TRIM(DZ498)),7)&lt;&gt;"pending"),DZ498&lt;&gt;"Identification metadata alone does not permit any substantive scientific, causal, operational, or institutional claim.",AND(LEN(TRIM(EI498))&gt;0,LEFT(LOWER(TRIM(EI498)),7)&lt;&gt;"pending"),ISNUMBER(EH498),EH498&gt;0),"READY","PENDING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8" s="174" t="str">
        <x:v>Pending</x:v>
      </x:c>
      <x:c r="EE498" s="174"/>
      <x:c r="EF498" s="174" t="str">
        <x:v>Pending</x:v>
      </x:c>
      <x:c r="EG498" s="174" t="str">
        <x:v>Pending</x:v>
      </x:c>
      <x:c r="EH498" s="177"/>
      <x:c r="EI498" s="500"/>
      <x:c r="EJ498" s="174"/>
      <x:c r="EK498" s="174" t="str">
        <x:v>Pending</x:v>
      </x:c>
      <x:c r="EL498" s="177" t="n">
        <x:v>46272</x:v>
      </x:c>
      <x:c r="EM498" s="174" t="str">
        <x:v>Production PubMed record imported and reconciled to Zotero item 7FHT5TV5;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8" s="181" t="n">
        <x:f>IF(L498="","",(IF(N498&lt;&gt;"",1,0)+IF(O498&lt;&gt;"",1,0)+IF(AJ498&lt;&gt;"",1,0)+IF(AU498&lt;&gt;"",1,0)+IF(BE498&lt;&gt;"",1,0)+IF(CF498&lt;&gt;"",1,0)+IF(CJ498="Yes",1,0)+IF(CL498="Yes",1,0)+IF(DE498&lt;&gt;"Pending",1,0)+IF(F498&lt;&gt;"",1,0)+IF(DZ498&lt;&gt;"",1,0)+IF(EI498&lt;&gt;"",1,0))/12)</x:f>
        <x:v>0.5</x:v>
      </x:c>
    </x:row>
    <x:row r="499">
      <x:c r="A499" s="175" t="str">
        <x:v>EV-0496</x:v>
      </x:c>
      <x:c r="B499" s="174" t="str">
        <x:v>Integrity check</x:v>
      </x:c>
      <x:c r="C499" s="175" t="str">
        <x:f>IF(L499="","",IF(LEFT(EC499,7)="BLOCKED","🔴 Do not use for conclusion",IF(EB499="Yes","🟢 Claim-ready","🟡 Caution / context")))</x:f>
        <x:v>🟡 Caution / context</x:v>
      </x:c>
      <x:c r="D499" s="174" t="str">
        <x:f>IF(L499="","",EC499)</x:f>
        <x:v>PENDING — appropriate appraisal</x:v>
      </x:c>
      <x:c r="E499" s="174" t="str">
        <x:v>P3 — Medium</x:v>
      </x:c>
      <x:c r="F499" s="174" t="str">
        <x:v>Pending</x:v>
      </x:c>
      <x:c r="G499" s="174" t="str">
        <x:v>Title/abstract identify an explicit operational APHT/medical-readiness topic; retain for full-text assessment.</x:v>
      </x:c>
      <x:c r="H499" s="174" t="str">
        <x:v>Obtain and review lawful full text; confirm human adjudication; then select a design-specific appraisal instrument.</x:v>
      </x:c>
      <x:c r="I499" s="174"/>
      <x:c r="J499" s="174" t="str">
        <x:v>B — APHT / Medical Readiness</x:v>
      </x:c>
      <x:c r="K499" s="174" t="str">
        <x:v>IDENTIFIED</x:v>
      </x:c>
      <x:c r="L499" s="174" t="str">
        <x:v>Prescreened Whole O Blood Group Walking Blood Bank Capabilities for Nontraditional Maritime Medical Receiving Platforms: A Case Series.</x:v>
      </x:c>
      <x:c r="M499" s="174"/>
      <x:c r="N499" s="174" t="str">
        <x:v>Chang, Raymond K; Boyle, Burke P; Udoh, Mike O; Maestas, Joshua M; Gehrz, Joseph A; Ruano, Eddy; Banker, Leticia; Cap, Andrew P; Bitterman, Jeffrey W; Deaton, Travis G; Auten, Jonathan D</x:v>
      </x:c>
      <x:c r="O499" s="176" t="n">
        <x:v>2024</x:v>
      </x:c>
      <x:c r="P499" s="174" t="str">
        <x:v>Journal of special operations medicine : a peer reviewed journal for SOF medical professionals</x:v>
      </x:c>
      <x:c r="Q499" s="174" t="str">
        <x:v>Journal Article</x:v>
      </x:c>
      <x:c r="R499" s="174" t="str">
        <x:v>Unclear</x:v>
      </x:c>
      <x:c r="S499" s="174" t="str">
        <x:v>Unknown</x:v>
      </x:c>
      <x:c r="T499" s="174" t="str">
        <x:v>eng</x:v>
      </x:c>
      <x:c r="U499" s="174" t="str">
        <x:v>https://pubmed.ncbi.nlm.nih.gov/38408045/</x:v>
      </x:c>
      <x:c r="V499" s="174" t="str">
        <x:v>10.55460/pc7t-lml9</x:v>
      </x:c>
      <x:c r="W499" s="175" t="str">
        <x:f>IF(V499="","",LOWER(SUBSTITUTE(SUBSTITUTE(SUBSTITUTE(SUBSTITUTE(TRIM(V499),"https://doi.org/",""),"http://doi.org/",""),"https://dx.doi.org/",""),"doi:","")))</x:f>
        <x:v>10.55460/pc7t-lml9</x:v>
      </x:c>
      <x:c r="X499" s="174" t="str">
        <x:v>38408045</x:v>
      </x:c>
      <x:c r="Y499" s="174" t="str"/>
      <x:c r="Z499" s="174"/>
      <x:c r="AA499" s="174" t="str">
        <x:v>PubMed/MEDLINE</x:v>
      </x:c>
      <x:c r="AB499" s="174" t="str">
        <x:v>PUBMED-B-v1.0-2026-08-28</x:v>
      </x:c>
      <x:c r="AC499" s="174" t="str">
        <x:v>SP-PUBMED-B-20260828</x:v>
      </x:c>
      <x:c r="AD499" s="177" t="n">
        <x:v>46262</x:v>
      </x:c>
      <x:c r="AE499" s="177" t="n">
        <x:v>46272</x:v>
      </x:c>
      <x:c r="AF499" s="174" t="str">
        <x:v>PMUTWV5U</x:v>
      </x:c>
      <x:c r="AG499" s="174"/>
      <x:c r="AH499" s="174" t="str">
        <x:v>Tactical Athlete → Operational Readiness Brazil</x:v>
      </x:c>
      <x:c r="AI499" s="174" t="str">
        <x:v>evidence-family:B</x:v>
      </x:c>
      <x:c r="AJ499" s="174"/>
      <x:c r="AK499" s="175" t="str">
        <x:f>IF(AJ499="","",IF(OR(LOWER(AJ499)="brazil",LOWER(AJ499)="brasil"),"Yes","No"))</x:f>
      </x:c>
      <x:c r="AL499" s="174"/>
      <x:c r="AM499" s="174"/>
      <x:c r="AN499" s="174"/>
      <x:c r="AO499" s="178"/>
      <x:c r="AP499" s="174"/>
      <x:c r="AQ499" s="174"/>
      <x:c r="AR499" s="174"/>
      <x:c r="AS499" s="174"/>
      <x:c r="AT499" s="174"/>
      <x:c r="AU499" s="174"/>
      <x:c r="AV499" s="174"/>
      <x:c r="AW499" s="174"/>
      <x:c r="AX499" s="174"/>
      <x:c r="AY499" s="174"/>
      <x:c r="AZ499" s="174"/>
      <x:c r="BA499" s="174"/>
      <x:c r="BB499" s="174"/>
      <x:c r="BC499" s="174"/>
      <x:c r="BD499" s="174"/>
      <x:c r="BE499" s="174"/>
      <x:c r="BF499" s="174"/>
      <x:c r="BG499" s="174"/>
      <x:c r="BH499" s="174"/>
      <x:c r="BI499" s="174"/>
      <x:c r="BJ499" s="174"/>
      <x:c r="BK499" s="174"/>
      <x:c r="BL499" s="174"/>
      <x:c r="BM499" s="174"/>
      <x:c r="BN499" s="174"/>
      <x:c r="BO499" s="174"/>
      <x:c r="BP499" s="174"/>
      <x:c r="BQ499" s="174"/>
      <x:c r="BR499" s="174"/>
      <x:c r="BS499" s="174"/>
      <x:c r="BT499" s="174"/>
      <x:c r="BU499" s="174"/>
      <x:c r="BV499" s="174"/>
      <x:c r="BW499" s="174"/>
      <x:c r="BX499" s="174"/>
      <x:c r="BY499" s="174"/>
      <x:c r="BZ499" s="174"/>
      <x:c r="CA499" s="174"/>
      <x:c r="CB499" s="174"/>
      <x:c r="CC499" s="174"/>
      <x:c r="CD499" s="174"/>
      <x:c r="CE499" s="174"/>
      <x:c r="CF499" s="174"/>
      <x:c r="CG499" s="174"/>
      <x:c r="CH499" s="174"/>
      <x:c r="CI499" s="179"/>
      <x:c r="CJ499" s="174" t="str">
        <x:v>Yes</x:v>
      </x:c>
      <x:c r="CK499" s="174" t="str">
        <x:v>Yes</x:v>
      </x:c>
      <x:c r="CL499" s="174" t="str">
        <x:v>Yes</x:v>
      </x:c>
      <x:c r="CM499" s="174" t="str">
        <x:v>Clear</x:v>
      </x:c>
      <x:c r="CN499" s="174" t="str">
        <x:v>Verified — clear</x:v>
      </x:c>
      <x:c r="CO499" s="177" t="n">
        <x:v>46272</x:v>
      </x:c>
      <x:c r="CP499" s="174" t="str">
        <x:v>https://pubmed.ncbi.nlm.nih.gov/38408045/</x:v>
      </x:c>
      <x:c r="CQ499" s="174"/>
      <x:c r="CR499" s="174"/>
      <x:c r="CS499" s="174"/>
      <x:c r="CT499" s="174"/>
      <x:c r="CU499" s="176"/>
      <x:c r="CV499" s="176"/>
      <x:c r="CW499" s="176"/>
      <x:c r="CX499" s="176"/>
      <x:c r="CY499" s="176"/>
      <x:c r="CZ499" s="176"/>
      <x:c r="DA499" s="176"/>
      <x:c r="DB499" s="175" t="str">
        <x:f>IF(L499="","",IF(AND(COUNT(CU499:DA499)=7,OR(CU499=0,CU499=1,CU499=2),OR(CV499=0,CV499=1,CV499=2),OR(CW499=0,CW499=1,CW499=2),OR(CX499=0,CX499=1,CX499=2),OR(CY499=0,CY499=1,CY499=2),OR(CZ499=0,CZ499=1,CZ499=2),OR(DA499=0,DA499=1,DA499=2)),SUM(CU499:DA499),""))</x:f>
      </x:c>
      <x:c r="DC499" s="180" t="str">
        <x:f>IF(DB499="","",ROUND(DB499/14*10,1))</x:f>
      </x:c>
      <x:c r="DD499" s="174" t="str">
        <x:v>Pending</x:v>
      </x:c>
      <x:c r="DE499" s="175" t="str">
        <x:f>IF(L499="","",IF(DC499="","Pending",IF(DD499="Yes","CONDITIONAL — safety override",IF(DC499&gt;=8,"HIGH",IF(DC499&gt;=5,"CONDITIONAL","LOW")))))</x:f>
        <x:v>Pending</x:v>
      </x:c>
      <x:c r="DF499" s="174" t="str">
        <x:v>Pending screening and full-text appraisal; no transferability judgment made at identification.</x:v>
      </x:c>
      <x:c r="DG499" s="174"/>
      <x:c r="DH499" s="174"/>
      <x:c r="DI499" s="174"/>
      <x:c r="DJ499" s="174"/>
      <x:c r="DK499" s="174"/>
      <x:c r="DL499" s="174"/>
      <x:c r="DM499" s="174"/>
      <x:c r="DN499" s="174"/>
      <x:c r="DO499" s="174"/>
      <x:c r="DP499" s="174"/>
      <x:c r="DQ499" s="174"/>
      <x:c r="DR499" s="174"/>
      <x:c r="DS499" s="174"/>
      <x:c r="DT499" s="174"/>
      <x:c r="DU499" s="174"/>
      <x:c r="DV499" s="174"/>
      <x:c r="DW499" s="174"/>
      <x:c r="DX499" s="174"/>
      <x:c r="DY499" s="174"/>
      <x:c r="DZ499" s="174" t="str">
        <x:v>Title/abstract screening alone does not establish effectiveness, causality, methodological quality, transferability to Brazilian public safety or an institutional recommendation.</x:v>
      </x:c>
      <x:c r="EA499" s="174" t="str">
        <x:v>Pending</x:v>
      </x:c>
      <x:c r="EB499" s="175" t="str">
        <x:f>IF(L499="","",IF(EC499="READY","Yes","No / Pending"))</x:f>
        <x:v>No / Pending</x:v>
      </x:c>
      <x:c r="EC499" s="174" t="str">
        <x:f>IF(L499="","",IF(OR(ISNUMBER(SEARCH("Retracted Publication",Q499)),CM499="Retracted",CN499="Retracted",CM499="Expression of Concern",CN499="Expression of Concern",F499="Not used",CG499="Critical",CH499="High",CH499="Critical"),"BLOCKED — integrity or use restriction",IF(AND(CJ499="Yes",CK499="Yes",CL499="Yes"),IF(AND(CM499="Clear",CN499="Verified — clear"),IF(AND(AND(LEN(TRIM(CF499))&gt;0,LEFT(LOWER(TRIM(CF499)),7)&lt;&gt;"pending"),OR(CG499="High",CG499="Moderate"),OR(CH499="Low",CH499="Some concerns",CH499="Not applicable")),IF(AND(DD499="No",OR(DE499="HIGH",DE499="CONDITIONAL"),AND(LEN(TRIM(DF499))&gt;0,LEFT(LOWER(TRIM(DF499)),7)&lt;&gt;"pending")),IF(AND(AND(LEN(TRIM(DT499))&gt;0,LEFT(LOWER(TRIM(DT499)),7)&lt;&gt;"pending"),AND(LEN(TRIM(DU499))&gt;0,LEFT(LOWER(TRIM(DU499)),7)&lt;&gt;"pending"),OR(AND(LEN(TRIM(DV499))&gt;0,LEFT(LOWER(TRIM(DV499)),7)&lt;&gt;"pending"),AND(LEN(TRIM(DW499))&gt;0,LEFT(LOWER(TRIM(DW499)),7)&lt;&gt;"pending")),AND(LEN(TRIM(DX499))&gt;0,LEFT(LOWER(TRIM(DX499)),7)&lt;&gt;"pending")),IF(AND(F499="Claim-ready",OR(EA499="Strong",EA499="Moderate"),AND(LEN(TRIM(G499))&gt;0,LEFT(LOWER(TRIM(G499)),7)&lt;&gt;"pending"),G499&lt;&gt;"No substantive use decision is permitted from identification metadata alone.",AND(LEN(TRIM(DZ499))&gt;0,LEFT(LOWER(TRIM(DZ499)),7)&lt;&gt;"pending"),DZ499&lt;&gt;"Identification metadata alone does not permit any substantive scientific, causal, operational, or institutional claim.",AND(LEN(TRIM(EI499))&gt;0,LEFT(LOWER(TRIM(EI499)),7)&lt;&gt;"pending"),ISNUMBER(EH499),EH499&gt;0),"READY","PENDING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499" s="174" t="str">
        <x:v>Pending</x:v>
      </x:c>
      <x:c r="EE499" s="174"/>
      <x:c r="EF499" s="174" t="str">
        <x:v>Pending</x:v>
      </x:c>
      <x:c r="EG499" s="174" t="str">
        <x:v>Pending</x:v>
      </x:c>
      <x:c r="EH499" s="177"/>
      <x:c r="EI499" s="500"/>
      <x:c r="EJ499" s="174"/>
      <x:c r="EK499" s="174" t="str">
        <x:v>Pending</x:v>
      </x:c>
      <x:c r="EL499" s="177" t="n">
        <x:v>46272</x:v>
      </x:c>
      <x:c r="EM499" s="174" t="str">
        <x:v>Production PubMed record imported and reconciled to Zotero item PMUTWV5U;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499" s="181" t="n">
        <x:f>IF(L499="","",(IF(N499&lt;&gt;"",1,0)+IF(O499&lt;&gt;"",1,0)+IF(AJ499&lt;&gt;"",1,0)+IF(AU499&lt;&gt;"",1,0)+IF(BE499&lt;&gt;"",1,0)+IF(CF499&lt;&gt;"",1,0)+IF(CJ499="Yes",1,0)+IF(CL499="Yes",1,0)+IF(DE499&lt;&gt;"Pending",1,0)+IF(F499&lt;&gt;"",1,0)+IF(DZ499&lt;&gt;"",1,0)+IF(EI499&lt;&gt;"",1,0))/12)</x:f>
        <x:v>0.5</x:v>
      </x:c>
    </x:row>
    <x:row r="500">
      <x:c r="A500" s="175" t="str">
        <x:v>EV-0497</x:v>
      </x:c>
      <x:c r="B500" s="174" t="str">
        <x:v>Integrity check</x:v>
      </x:c>
      <x:c r="C500" s="175" t="str">
        <x:f>IF(L500="","",IF(LEFT(EC500,7)="BLOCKED","🔴 Do not use for conclusion",IF(EB500="Yes","🟢 Claim-ready","🟡 Caution / context")))</x:f>
        <x:v>🟡 Caution / context</x:v>
      </x:c>
      <x:c r="D500" s="174" t="str">
        <x:f>IF(L500="","",EC500)</x:f>
        <x:v>PENDING — appropriate appraisal</x:v>
      </x:c>
      <x:c r="E500" s="174" t="str">
        <x:v>P3 — Medium</x:v>
      </x:c>
      <x:c r="F500" s="174" t="str">
        <x:v>Pending</x:v>
      </x:c>
      <x:c r="G500" s="174" t="str">
        <x:v>Title/abstract identify an explicit implementation-science construct; retain for full-text assessment.</x:v>
      </x:c>
      <x:c r="H500" s="174" t="str">
        <x:v>Obtain and review lawful full text; confirm human adjudication; then select a design-specific appraisal instrument.</x:v>
      </x:c>
      <x:c r="I500" s="174"/>
      <x:c r="J500" s="174" t="str">
        <x:v>C — Implementation Science</x:v>
      </x:c>
      <x:c r="K500" s="174" t="str">
        <x:v>IDENTIFIED</x:v>
      </x:c>
      <x:c r="L500" s="174" t="str">
        <x:v>Improving care for veterans' environmental exposure concerns: applications of the consolidated framework for implementation research in program evaluation.</x:v>
      </x:c>
      <x:c r="M500" s="174"/>
      <x:c r="N500" s="174" t="str">
        <x:v>Bloeser, Katharine; Kimber, Justin M; Santos, Susan L; Krupka, Chana B; McAndrew, Lisa M</x:v>
      </x:c>
      <x:c r="O500" s="176" t="n">
        <x:v>2024</x:v>
      </x:c>
      <x:c r="P500" s="174" t="str">
        <x:v>BMC health services research</x:v>
      </x:c>
      <x:c r="Q500" s="174" t="str">
        <x:v>Journal Article</x:v>
      </x:c>
      <x:c r="R500" s="174" t="str">
        <x:v>Unclear</x:v>
      </x:c>
      <x:c r="S500" s="174" t="str">
        <x:v>Unknown</x:v>
      </x:c>
      <x:c r="T500" s="174" t="str">
        <x:v>eng</x:v>
      </x:c>
      <x:c r="U500" s="174" t="str">
        <x:v>https://pubmed.ncbi.nlm.nih.gov/38395810/</x:v>
      </x:c>
      <x:c r="V500" s="174" t="str">
        <x:v>10.1186/s12913-024-10614-y</x:v>
      </x:c>
      <x:c r="W500" s="175" t="str">
        <x:f>IF(V500="","",LOWER(SUBSTITUTE(SUBSTITUTE(SUBSTITUTE(SUBSTITUTE(TRIM(V500),"https://doi.org/",""),"http://doi.org/",""),"https://dx.doi.org/",""),"doi:","")))</x:f>
        <x:v>10.1186/s12913-024-10614-y</x:v>
      </x:c>
      <x:c r="X500" s="174" t="str">
        <x:v>38395810</x:v>
      </x:c>
      <x:c r="Y500" s="174" t="str">
        <x:v>PMC10893731</x:v>
      </x:c>
      <x:c r="Z500" s="174"/>
      <x:c r="AA500" s="174" t="str">
        <x:v>PubMed/MEDLINE</x:v>
      </x:c>
      <x:c r="AB500" s="174" t="str">
        <x:v>PUBMED-C-v1.0-2026-08-28</x:v>
      </x:c>
      <x:c r="AC500" s="174" t="str">
        <x:v>SP-PUBMED-C-20260828</x:v>
      </x:c>
      <x:c r="AD500" s="177" t="n">
        <x:v>46262</x:v>
      </x:c>
      <x:c r="AE500" s="177" t="n">
        <x:v>46272</x:v>
      </x:c>
      <x:c r="AF500" s="174" t="str">
        <x:v>FE4GFS8I</x:v>
      </x:c>
      <x:c r="AG500" s="174"/>
      <x:c r="AH500" s="174" t="str">
        <x:v>Tactical Athlete → Operational Readiness Brazil</x:v>
      </x:c>
      <x:c r="AI500" s="174" t="str">
        <x:v>evidence-family:C</x:v>
      </x:c>
      <x:c r="AJ500" s="174"/>
      <x:c r="AK500" s="175" t="str">
        <x:f>IF(AJ500="","",IF(OR(LOWER(AJ500)="brazil",LOWER(AJ500)="brasil"),"Yes","No"))</x:f>
      </x:c>
      <x:c r="AL500" s="174"/>
      <x:c r="AM500" s="174"/>
      <x:c r="AN500" s="174"/>
      <x:c r="AO500" s="178"/>
      <x:c r="AP500" s="174"/>
      <x:c r="AQ500" s="174"/>
      <x:c r="AR500" s="174"/>
      <x:c r="AS500" s="174"/>
      <x:c r="AT500" s="174"/>
      <x:c r="AU500" s="174"/>
      <x:c r="AV500" s="174"/>
      <x:c r="AW500" s="174"/>
      <x:c r="AX500" s="174"/>
      <x:c r="AY500" s="174"/>
      <x:c r="AZ500" s="174"/>
      <x:c r="BA500" s="174"/>
      <x:c r="BB500" s="174"/>
      <x:c r="BC500" s="174"/>
      <x:c r="BD500" s="174"/>
      <x:c r="BE500" s="174"/>
      <x:c r="BF500" s="174"/>
      <x:c r="BG500" s="174"/>
      <x:c r="BH500" s="174"/>
      <x:c r="BI500" s="174"/>
      <x:c r="BJ500" s="174"/>
      <x:c r="BK500" s="174"/>
      <x:c r="BL500" s="174"/>
      <x:c r="BM500" s="174"/>
      <x:c r="BN500" s="174"/>
      <x:c r="BO500" s="174"/>
      <x:c r="BP500" s="174"/>
      <x:c r="BQ500" s="174"/>
      <x:c r="BR500" s="174"/>
      <x:c r="BS500" s="174"/>
      <x:c r="BT500" s="174"/>
      <x:c r="BU500" s="174"/>
      <x:c r="BV500" s="174"/>
      <x:c r="BW500" s="174"/>
      <x:c r="BX500" s="174"/>
      <x:c r="BY500" s="174"/>
      <x:c r="BZ500" s="174"/>
      <x:c r="CA500" s="174"/>
      <x:c r="CB500" s="174"/>
      <x:c r="CC500" s="174"/>
      <x:c r="CD500" s="174"/>
      <x:c r="CE500" s="174"/>
      <x:c r="CF500" s="174"/>
      <x:c r="CG500" s="174"/>
      <x:c r="CH500" s="174"/>
      <x:c r="CI500" s="179"/>
      <x:c r="CJ500" s="174" t="str">
        <x:v>Yes</x:v>
      </x:c>
      <x:c r="CK500" s="174" t="str">
        <x:v>Yes</x:v>
      </x:c>
      <x:c r="CL500" s="174" t="str">
        <x:v>Yes</x:v>
      </x:c>
      <x:c r="CM500" s="174" t="str">
        <x:v>Clear</x:v>
      </x:c>
      <x:c r="CN500" s="174" t="str">
        <x:v>Verified — clear</x:v>
      </x:c>
      <x:c r="CO500" s="177" t="n">
        <x:v>46272</x:v>
      </x:c>
      <x:c r="CP500" s="174" t="str">
        <x:v>https://pubmed.ncbi.nlm.nih.gov/38395810/</x:v>
      </x:c>
      <x:c r="CQ500" s="174"/>
      <x:c r="CR500" s="174"/>
      <x:c r="CS500" s="174"/>
      <x:c r="CT500" s="174"/>
      <x:c r="CU500" s="176"/>
      <x:c r="CV500" s="176"/>
      <x:c r="CW500" s="176"/>
      <x:c r="CX500" s="176"/>
      <x:c r="CY500" s="176"/>
      <x:c r="CZ500" s="176"/>
      <x:c r="DA500" s="176"/>
      <x:c r="DB500" s="175" t="str">
        <x:f>IF(L500="","",IF(AND(COUNT(CU500:DA500)=7,OR(CU500=0,CU500=1,CU500=2),OR(CV500=0,CV500=1,CV500=2),OR(CW500=0,CW500=1,CW500=2),OR(CX500=0,CX500=1,CX500=2),OR(CY500=0,CY500=1,CY500=2),OR(CZ500=0,CZ500=1,CZ500=2),OR(DA500=0,DA500=1,DA500=2)),SUM(CU500:DA500),""))</x:f>
      </x:c>
      <x:c r="DC500" s="180" t="str">
        <x:f>IF(DB500="","",ROUND(DB500/14*10,1))</x:f>
      </x:c>
      <x:c r="DD500" s="174" t="str">
        <x:v>Pending</x:v>
      </x:c>
      <x:c r="DE500" s="175" t="str">
        <x:f>IF(L500="","",IF(DC500="","Pending",IF(DD500="Yes","CONDITIONAL — safety override",IF(DC500&gt;=8,"HIGH",IF(DC500&gt;=5,"CONDITIONAL","LOW")))))</x:f>
        <x:v>Pending</x:v>
      </x:c>
      <x:c r="DF500" s="174" t="str">
        <x:v>Pending screening and full-text appraisal; no transferability judgment made at identification.</x:v>
      </x:c>
      <x:c r="DG500" s="174"/>
      <x:c r="DH500" s="174"/>
      <x:c r="DI500" s="174"/>
      <x:c r="DJ500" s="174"/>
      <x:c r="DK500" s="174"/>
      <x:c r="DL500" s="174"/>
      <x:c r="DM500" s="174"/>
      <x:c r="DN500" s="174"/>
      <x:c r="DO500" s="174"/>
      <x:c r="DP500" s="174"/>
      <x:c r="DQ500" s="174"/>
      <x:c r="DR500" s="174"/>
      <x:c r="DS500" s="174"/>
      <x:c r="DT500" s="174"/>
      <x:c r="DU500" s="174"/>
      <x:c r="DV500" s="174"/>
      <x:c r="DW500" s="174"/>
      <x:c r="DX500" s="174"/>
      <x:c r="DY500" s="174"/>
      <x:c r="DZ500" s="174" t="str">
        <x:v>Title/abstract screening alone does not establish effectiveness, causality, methodological quality, transferability to Brazilian public safety or an institutional recommendation.</x:v>
      </x:c>
      <x:c r="EA500" s="174" t="str">
        <x:v>Pending</x:v>
      </x:c>
      <x:c r="EB500" s="175" t="str">
        <x:f>IF(L500="","",IF(EC500="READY","Yes","No / Pending"))</x:f>
        <x:v>No / Pending</x:v>
      </x:c>
      <x:c r="EC500" s="174" t="str">
        <x:f>IF(L500="","",IF(OR(ISNUMBER(SEARCH("Retracted Publication",Q500)),CM500="Retracted",CN500="Retracted",CM500="Expression of Concern",CN500="Expression of Concern",F500="Not used",CG500="Critical",CH500="High",CH500="Critical"),"BLOCKED — integrity or use restriction",IF(AND(CJ500="Yes",CK500="Yes",CL500="Yes"),IF(AND(CM500="Clear",CN500="Verified — clear"),IF(AND(AND(LEN(TRIM(CF500))&gt;0,LEFT(LOWER(TRIM(CF500)),7)&lt;&gt;"pending"),OR(CG500="High",CG500="Moderate"),OR(CH500="Low",CH500="Some concerns",CH500="Not applicable")),IF(AND(DD500="No",OR(DE500="HIGH",DE500="CONDITIONAL"),AND(LEN(TRIM(DF500))&gt;0,LEFT(LOWER(TRIM(DF500)),7)&lt;&gt;"pending")),IF(AND(AND(LEN(TRIM(DT500))&gt;0,LEFT(LOWER(TRIM(DT500)),7)&lt;&gt;"pending"),AND(LEN(TRIM(DU500))&gt;0,LEFT(LOWER(TRIM(DU500)),7)&lt;&gt;"pending"),OR(AND(LEN(TRIM(DV500))&gt;0,LEFT(LOWER(TRIM(DV500)),7)&lt;&gt;"pending"),AND(LEN(TRIM(DW500))&gt;0,LEFT(LOWER(TRIM(DW500)),7)&lt;&gt;"pending")),AND(LEN(TRIM(DX500))&gt;0,LEFT(LOWER(TRIM(DX500)),7)&lt;&gt;"pending")),IF(AND(F500="Claim-ready",OR(EA500="Strong",EA500="Moderate"),AND(LEN(TRIM(G500))&gt;0,LEFT(LOWER(TRIM(G500)),7)&lt;&gt;"pending"),G500&lt;&gt;"No substantive use decision is permitted from identification metadata alone.",AND(LEN(TRIM(DZ500))&gt;0,LEFT(LOWER(TRIM(DZ500)),7)&lt;&gt;"pending"),DZ500&lt;&gt;"Identification metadata alone does not permit any substantive scientific, causal, operational, or institutional claim.",AND(LEN(TRIM(EI500))&gt;0,LEFT(LOWER(TRIM(EI500)),7)&lt;&gt;"pending"),ISNUMBER(EH500),EH500&gt;0),"READY","PENDING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0" s="174" t="str">
        <x:v>Pending</x:v>
      </x:c>
      <x:c r="EE500" s="174"/>
      <x:c r="EF500" s="174" t="str">
        <x:v>Pending</x:v>
      </x:c>
      <x:c r="EG500" s="174" t="str">
        <x:v>Pending</x:v>
      </x:c>
      <x:c r="EH500" s="177"/>
      <x:c r="EI500" s="500"/>
      <x:c r="EJ500" s="174"/>
      <x:c r="EK500" s="174" t="str">
        <x:v>Pending</x:v>
      </x:c>
      <x:c r="EL500" s="177" t="n">
        <x:v>46272</x:v>
      </x:c>
      <x:c r="EM500" s="174" t="str">
        <x:v>Production PubMed record imported and reconciled to Zotero item FE4GFS8I;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0" s="181" t="n">
        <x:f>IF(L500="","",(IF(N500&lt;&gt;"",1,0)+IF(O500&lt;&gt;"",1,0)+IF(AJ500&lt;&gt;"",1,0)+IF(AU500&lt;&gt;"",1,0)+IF(BE500&lt;&gt;"",1,0)+IF(CF500&lt;&gt;"",1,0)+IF(CJ500="Yes",1,0)+IF(CL500="Yes",1,0)+IF(DE500&lt;&gt;"Pending",1,0)+IF(F500&lt;&gt;"",1,0)+IF(DZ500&lt;&gt;"",1,0)+IF(EI500&lt;&gt;"",1,0))/12)</x:f>
        <x:v>0.5</x:v>
      </x:c>
    </x:row>
    <x:row r="501">
      <x:c r="A501" s="175" t="str">
        <x:v>EV-0498</x:v>
      </x:c>
      <x:c r="B501" s="174" t="str">
        <x:v>Integrity check</x:v>
      </x:c>
      <x:c r="C501" s="175" t="str">
        <x:f>IF(L501="","",IF(LEFT(EC501,7)="BLOCKED","🔴 Do not use for conclusion",IF(EB501="Yes","🟢 Claim-ready","🟡 Caution / context")))</x:f>
        <x:v>🟡 Caution / context</x:v>
      </x:c>
      <x:c r="D501" s="174" t="str">
        <x:f>IF(L501="","",EC501)</x:f>
        <x:v>PENDING — appropriate appraisal</x:v>
      </x:c>
      <x:c r="E501" s="174" t="str">
        <x:v>P3 — Medium</x:v>
      </x:c>
      <x:c r="F501" s="174" t="str">
        <x:v>Pending</x:v>
      </x:c>
      <x:c r="G501" s="174" t="str">
        <x:v>Title/abstract identify an explicit tactical/public-safety context and readiness domain; retain for full-text assessment.</x:v>
      </x:c>
      <x:c r="H501" s="174" t="str">
        <x:v>Obtain and review lawful full text; confirm human adjudication; then select a design-specific appraisal instrument.</x:v>
      </x:c>
      <x:c r="I501" s="174"/>
      <x:c r="J501" s="174" t="str">
        <x:v>A — Core</x:v>
      </x:c>
      <x:c r="K501" s="174" t="str">
        <x:v>IDENTIFIED</x:v>
      </x:c>
      <x:c r="L501" s="174" t="str">
        <x:v>Treatment of Tendon Injuries in the Servicemember Population across the Spectrum of Pathology: From Exosomes to Bioinductive Scaffolds.</x:v>
      </x:c>
      <x:c r="M501" s="174"/>
      <x:c r="N501" s="174" t="str">
        <x:v>DeFoor, Mikalyn T; Cognetti, Daniel J; Yuan, Tony T; Sheean, Andrew J</x:v>
      </x:c>
      <x:c r="O501" s="176" t="n">
        <x:v>2024</x:v>
      </x:c>
      <x:c r="P501" s="174" t="str">
        <x:v>Bioengineering (Basel, Switzerland)</x:v>
      </x:c>
      <x:c r="Q501" s="174" t="str">
        <x:v>Journal Article; Review</x:v>
      </x:c>
      <x:c r="R501" s="174" t="str">
        <x:v>Unclear</x:v>
      </x:c>
      <x:c r="S501" s="174" t="str">
        <x:v>Unknown</x:v>
      </x:c>
      <x:c r="T501" s="174" t="str">
        <x:v>eng</x:v>
      </x:c>
      <x:c r="U501" s="174" t="str">
        <x:v>https://pubmed.ncbi.nlm.nih.gov/38391644/</x:v>
      </x:c>
      <x:c r="V501" s="174" t="str">
        <x:v>10.3390/bioengineering11020158</x:v>
      </x:c>
      <x:c r="W501" s="175" t="str">
        <x:f>IF(V501="","",LOWER(SUBSTITUTE(SUBSTITUTE(SUBSTITUTE(SUBSTITUTE(TRIM(V501),"https://doi.org/",""),"http://doi.org/",""),"https://dx.doi.org/",""),"doi:","")))</x:f>
        <x:v>10.3390/bioengineering11020158</x:v>
      </x:c>
      <x:c r="X501" s="174" t="str">
        <x:v>38391644</x:v>
      </x:c>
      <x:c r="Y501" s="174" t="str">
        <x:v>PMC10886250</x:v>
      </x:c>
      <x:c r="Z501" s="174"/>
      <x:c r="AA501" s="174" t="str">
        <x:v>PubMed/MEDLINE</x:v>
      </x:c>
      <x:c r="AB501" s="174" t="str">
        <x:v>PUBMED-A-v1.0-2026-08-28</x:v>
      </x:c>
      <x:c r="AC501" s="174" t="str">
        <x:v>SP-PUBMED-A-20260828</x:v>
      </x:c>
      <x:c r="AD501" s="177" t="n">
        <x:v>46262</x:v>
      </x:c>
      <x:c r="AE501" s="177" t="n">
        <x:v>46272</x:v>
      </x:c>
      <x:c r="AF501" s="174" t="str">
        <x:v>QP25VDMC</x:v>
      </x:c>
      <x:c r="AG501" s="174"/>
      <x:c r="AH501" s="174" t="str">
        <x:v>Tactical Athlete → Operational Readiness Brazil</x:v>
      </x:c>
      <x:c r="AI501" s="174" t="str">
        <x:v>evidence-family:A</x:v>
      </x:c>
      <x:c r="AJ501" s="174"/>
      <x:c r="AK501" s="175" t="str">
        <x:f>IF(AJ501="","",IF(OR(LOWER(AJ501)="brazil",LOWER(AJ501)="brasil"),"Yes","No"))</x:f>
      </x:c>
      <x:c r="AL501" s="174"/>
      <x:c r="AM501" s="174"/>
      <x:c r="AN501" s="174"/>
      <x:c r="AO501" s="178"/>
      <x:c r="AP501" s="174"/>
      <x:c r="AQ501" s="174"/>
      <x:c r="AR501" s="174"/>
      <x:c r="AS501" s="174"/>
      <x:c r="AT501" s="174"/>
      <x:c r="AU501" s="174"/>
      <x:c r="AV501" s="174"/>
      <x:c r="AW501" s="174"/>
      <x:c r="AX501" s="174"/>
      <x:c r="AY501" s="174"/>
      <x:c r="AZ501" s="174"/>
      <x:c r="BA501" s="174"/>
      <x:c r="BB501" s="174"/>
      <x:c r="BC501" s="174"/>
      <x:c r="BD501" s="174"/>
      <x:c r="BE501" s="174"/>
      <x:c r="BF501" s="174"/>
      <x:c r="BG501" s="174"/>
      <x:c r="BH501" s="174"/>
      <x:c r="BI501" s="174"/>
      <x:c r="BJ501" s="174"/>
      <x:c r="BK501" s="174"/>
      <x:c r="BL501" s="174"/>
      <x:c r="BM501" s="174"/>
      <x:c r="BN501" s="174"/>
      <x:c r="BO501" s="174"/>
      <x:c r="BP501" s="174"/>
      <x:c r="BQ501" s="174"/>
      <x:c r="BR501" s="174"/>
      <x:c r="BS501" s="174"/>
      <x:c r="BT501" s="174"/>
      <x:c r="BU501" s="174"/>
      <x:c r="BV501" s="174"/>
      <x:c r="BW501" s="174"/>
      <x:c r="BX501" s="174"/>
      <x:c r="BY501" s="174"/>
      <x:c r="BZ501" s="174"/>
      <x:c r="CA501" s="174"/>
      <x:c r="CB501" s="174"/>
      <x:c r="CC501" s="174"/>
      <x:c r="CD501" s="174"/>
      <x:c r="CE501" s="174"/>
      <x:c r="CF501" s="174"/>
      <x:c r="CG501" s="174"/>
      <x:c r="CH501" s="174"/>
      <x:c r="CI501" s="179"/>
      <x:c r="CJ501" s="174" t="str">
        <x:v>Yes</x:v>
      </x:c>
      <x:c r="CK501" s="174" t="str">
        <x:v>Yes</x:v>
      </x:c>
      <x:c r="CL501" s="174" t="str">
        <x:v>Yes</x:v>
      </x:c>
      <x:c r="CM501" s="174" t="str">
        <x:v>Clear</x:v>
      </x:c>
      <x:c r="CN501" s="174" t="str">
        <x:v>Verified — clear</x:v>
      </x:c>
      <x:c r="CO501" s="177" t="n">
        <x:v>46272</x:v>
      </x:c>
      <x:c r="CP501" s="174" t="str">
        <x:v>https://pubmed.ncbi.nlm.nih.gov/38391644/</x:v>
      </x:c>
      <x:c r="CQ501" s="174"/>
      <x:c r="CR501" s="174"/>
      <x:c r="CS501" s="174"/>
      <x:c r="CT501" s="174"/>
      <x:c r="CU501" s="176"/>
      <x:c r="CV501" s="176"/>
      <x:c r="CW501" s="176"/>
      <x:c r="CX501" s="176"/>
      <x:c r="CY501" s="176"/>
      <x:c r="CZ501" s="176"/>
      <x:c r="DA501" s="176"/>
      <x:c r="DB501" s="175" t="str">
        <x:f>IF(L501="","",IF(AND(COUNT(CU501:DA501)=7,OR(CU501=0,CU501=1,CU501=2),OR(CV501=0,CV501=1,CV501=2),OR(CW501=0,CW501=1,CW501=2),OR(CX501=0,CX501=1,CX501=2),OR(CY501=0,CY501=1,CY501=2),OR(CZ501=0,CZ501=1,CZ501=2),OR(DA501=0,DA501=1,DA501=2)),SUM(CU501:DA501),""))</x:f>
      </x:c>
      <x:c r="DC501" s="180" t="str">
        <x:f>IF(DB501="","",ROUND(DB501/14*10,1))</x:f>
      </x:c>
      <x:c r="DD501" s="174" t="str">
        <x:v>Pending</x:v>
      </x:c>
      <x:c r="DE501" s="175" t="str">
        <x:f>IF(L501="","",IF(DC501="","Pending",IF(DD501="Yes","CONDITIONAL — safety override",IF(DC501&gt;=8,"HIGH",IF(DC501&gt;=5,"CONDITIONAL","LOW")))))</x:f>
        <x:v>Pending</x:v>
      </x:c>
      <x:c r="DF501" s="174" t="str">
        <x:v>Pending screening and full-text appraisal; no transferability judgment made at identification.</x:v>
      </x:c>
      <x:c r="DG501" s="174"/>
      <x:c r="DH501" s="174"/>
      <x:c r="DI501" s="174"/>
      <x:c r="DJ501" s="174"/>
      <x:c r="DK501" s="174"/>
      <x:c r="DL501" s="174"/>
      <x:c r="DM501" s="174"/>
      <x:c r="DN501" s="174"/>
      <x:c r="DO501" s="174"/>
      <x:c r="DP501" s="174"/>
      <x:c r="DQ501" s="174"/>
      <x:c r="DR501" s="174"/>
      <x:c r="DS501" s="174"/>
      <x:c r="DT501" s="174"/>
      <x:c r="DU501" s="174"/>
      <x:c r="DV501" s="174"/>
      <x:c r="DW501" s="174"/>
      <x:c r="DX501" s="174"/>
      <x:c r="DY501" s="174"/>
      <x:c r="DZ501" s="174" t="str">
        <x:v>Title/abstract screening alone does not establish effectiveness, causality, methodological quality, transferability to Brazilian public safety or an institutional recommendation.</x:v>
      </x:c>
      <x:c r="EA501" s="174" t="str">
        <x:v>Pending</x:v>
      </x:c>
      <x:c r="EB501" s="175" t="str">
        <x:f>IF(L501="","",IF(EC501="READY","Yes","No / Pending"))</x:f>
        <x:v>No / Pending</x:v>
      </x:c>
      <x:c r="EC501" s="174" t="str">
        <x:f>IF(L501="","",IF(OR(ISNUMBER(SEARCH("Retracted Publication",Q501)),CM501="Retracted",CN501="Retracted",CM501="Expression of Concern",CN501="Expression of Concern",F501="Not used",CG501="Critical",CH501="High",CH501="Critical"),"BLOCKED — integrity or use restriction",IF(AND(CJ501="Yes",CK501="Yes",CL501="Yes"),IF(AND(CM501="Clear",CN501="Verified — clear"),IF(AND(AND(LEN(TRIM(CF501))&gt;0,LEFT(LOWER(TRIM(CF501)),7)&lt;&gt;"pending"),OR(CG501="High",CG501="Moderate"),OR(CH501="Low",CH501="Some concerns",CH501="Not applicable")),IF(AND(DD501="No",OR(DE501="HIGH",DE501="CONDITIONAL"),AND(LEN(TRIM(DF501))&gt;0,LEFT(LOWER(TRIM(DF501)),7)&lt;&gt;"pending")),IF(AND(AND(LEN(TRIM(DT501))&gt;0,LEFT(LOWER(TRIM(DT501)),7)&lt;&gt;"pending"),AND(LEN(TRIM(DU501))&gt;0,LEFT(LOWER(TRIM(DU501)),7)&lt;&gt;"pending"),OR(AND(LEN(TRIM(DV501))&gt;0,LEFT(LOWER(TRIM(DV501)),7)&lt;&gt;"pending"),AND(LEN(TRIM(DW501))&gt;0,LEFT(LOWER(TRIM(DW501)),7)&lt;&gt;"pending")),AND(LEN(TRIM(DX501))&gt;0,LEFT(LOWER(TRIM(DX501)),7)&lt;&gt;"pending")),IF(AND(F501="Claim-ready",OR(EA501="Strong",EA501="Moderate"),AND(LEN(TRIM(G501))&gt;0,LEFT(LOWER(TRIM(G501)),7)&lt;&gt;"pending"),G501&lt;&gt;"No substantive use decision is permitted from identification metadata alone.",AND(LEN(TRIM(DZ501))&gt;0,LEFT(LOWER(TRIM(DZ501)),7)&lt;&gt;"pending"),DZ501&lt;&gt;"Identification metadata alone does not permit any substantive scientific, causal, operational, or institutional claim.",AND(LEN(TRIM(EI501))&gt;0,LEFT(LOWER(TRIM(EI501)),7)&lt;&gt;"pending"),ISNUMBER(EH501),EH501&gt;0),"READY","PENDING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1" s="174" t="str">
        <x:v>Pending</x:v>
      </x:c>
      <x:c r="EE501" s="174"/>
      <x:c r="EF501" s="174" t="str">
        <x:v>Pending</x:v>
      </x:c>
      <x:c r="EG501" s="174" t="str">
        <x:v>Pending</x:v>
      </x:c>
      <x:c r="EH501" s="177"/>
      <x:c r="EI501" s="500"/>
      <x:c r="EJ501" s="174"/>
      <x:c r="EK501" s="174" t="str">
        <x:v>Pending</x:v>
      </x:c>
      <x:c r="EL501" s="177" t="n">
        <x:v>46272</x:v>
      </x:c>
      <x:c r="EM501" s="174" t="str">
        <x:v>Production PubMed record imported and reconciled to Zotero item QP25VDMC;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1" s="181" t="n">
        <x:f>IF(L501="","",(IF(N501&lt;&gt;"",1,0)+IF(O501&lt;&gt;"",1,0)+IF(AJ501&lt;&gt;"",1,0)+IF(AU501&lt;&gt;"",1,0)+IF(BE501&lt;&gt;"",1,0)+IF(CF501&lt;&gt;"",1,0)+IF(CJ501="Yes",1,0)+IF(CL501="Yes",1,0)+IF(DE501&lt;&gt;"Pending",1,0)+IF(F501&lt;&gt;"",1,0)+IF(DZ501&lt;&gt;"",1,0)+IF(EI501&lt;&gt;"",1,0))/12)</x:f>
        <x:v>0.5</x:v>
      </x:c>
    </x:row>
    <x:row r="502">
      <x:c r="A502" s="175" t="str">
        <x:v>EV-0499</x:v>
      </x:c>
      <x:c r="B502" s="174" t="str">
        <x:v>Integrity check</x:v>
      </x:c>
      <x:c r="C502" s="175" t="str">
        <x:f>IF(L502="","",IF(LEFT(EC502,7)="BLOCKED","🔴 Do not use for conclusion",IF(EB502="Yes","🟢 Claim-ready","🟡 Caution / context")))</x:f>
        <x:v>🟡 Caution / context</x:v>
      </x:c>
      <x:c r="D502" s="174" t="str">
        <x:f>IF(L502="","",EC502)</x:f>
        <x:v>PENDING — appropriate appraisal</x:v>
      </x:c>
      <x:c r="E502" s="174" t="str">
        <x:v>P3 — Medium</x:v>
      </x:c>
      <x:c r="F502" s="174" t="str">
        <x:v>Pending</x:v>
      </x:c>
      <x:c r="G502" s="174" t="str">
        <x:v>A potentially relevant concept is present, but direct applicability is ambiguous at title/abstract level.</x:v>
      </x:c>
      <x:c r="H502" s="174" t="str">
        <x:v>Human title/abstract adjudication; retrieve full text if relevance remains plausible.</x:v>
      </x:c>
      <x:c r="I502" s="174"/>
      <x:c r="J502" s="174" t="str">
        <x:v>C — Implementation Science</x:v>
      </x:c>
      <x:c r="K502" s="174" t="str">
        <x:v>IDENTIFIED</x:v>
      </x:c>
      <x:c r="L502" s="174" t="str">
        <x:v>The Virtual Hope Box mobile application: A systematic review of the literature.</x:v>
      </x:c>
      <x:c r="M502" s="174"/>
      <x:c r="N502" s="174" t="str">
        <x:v>Gerner, Jessica L; Tucker, Raymond P; Moscardini, Emma H; Bagge, Courtney L; Reger, Mark A</x:v>
      </x:c>
      <x:c r="O502" s="176" t="n">
        <x:v>2024</x:v>
      </x:c>
      <x:c r="P502" s="174" t="str">
        <x:v>Suicide &amp; life-threatening behavior</x:v>
      </x:c>
      <x:c r="Q502" s="174" t="str">
        <x:v>Journal Article; Systematic Review</x:v>
      </x:c>
      <x:c r="R502" s="174" t="str">
        <x:v>Unclear</x:v>
      </x:c>
      <x:c r="S502" s="174" t="str">
        <x:v>Unknown</x:v>
      </x:c>
      <x:c r="T502" s="174" t="str">
        <x:v>eng</x:v>
      </x:c>
      <x:c r="U502" s="174" t="str">
        <x:v>https://pubmed.ncbi.nlm.nih.gov/38380558/</x:v>
      </x:c>
      <x:c r="V502" s="174" t="str">
        <x:v>10.1111/sltb.13061</x:v>
      </x:c>
      <x:c r="W502" s="175" t="str">
        <x:f>IF(V502="","",LOWER(SUBSTITUTE(SUBSTITUTE(SUBSTITUTE(SUBSTITUTE(TRIM(V502),"https://doi.org/",""),"http://doi.org/",""),"https://dx.doi.org/",""),"doi:","")))</x:f>
        <x:v>10.1111/sltb.13061</x:v>
      </x:c>
      <x:c r="X502" s="174" t="str">
        <x:v>38380558</x:v>
      </x:c>
      <x:c r="Y502" s="174" t="str"/>
      <x:c r="Z502" s="174"/>
      <x:c r="AA502" s="174" t="str">
        <x:v>PubMed/MEDLINE</x:v>
      </x:c>
      <x:c r="AB502" s="174" t="str">
        <x:v>PUBMED-C-v1.0-2026-08-28</x:v>
      </x:c>
      <x:c r="AC502" s="174" t="str">
        <x:v>SP-PUBMED-C-20260828</x:v>
      </x:c>
      <x:c r="AD502" s="177" t="n">
        <x:v>46262</x:v>
      </x:c>
      <x:c r="AE502" s="177" t="n">
        <x:v>46272</x:v>
      </x:c>
      <x:c r="AF502" s="174" t="str">
        <x:v>PACX8IDA</x:v>
      </x:c>
      <x:c r="AG502" s="174"/>
      <x:c r="AH502" s="174" t="str">
        <x:v>Tactical Athlete → Operational Readiness Brazil</x:v>
      </x:c>
      <x:c r="AI502" s="174" t="str">
        <x:v>evidence-family:C</x:v>
      </x:c>
      <x:c r="AJ502" s="174"/>
      <x:c r="AK502" s="175" t="str">
        <x:f>IF(AJ502="","",IF(OR(LOWER(AJ502)="brazil",LOWER(AJ502)="brasil"),"Yes","No"))</x:f>
      </x:c>
      <x:c r="AL502" s="174"/>
      <x:c r="AM502" s="174"/>
      <x:c r="AN502" s="174"/>
      <x:c r="AO502" s="178"/>
      <x:c r="AP502" s="174"/>
      <x:c r="AQ502" s="174"/>
      <x:c r="AR502" s="174"/>
      <x:c r="AS502" s="174"/>
      <x:c r="AT502" s="174"/>
      <x:c r="AU502" s="174"/>
      <x:c r="AV502" s="174"/>
      <x:c r="AW502" s="174"/>
      <x:c r="AX502" s="174"/>
      <x:c r="AY502" s="174"/>
      <x:c r="AZ502" s="174"/>
      <x:c r="BA502" s="174"/>
      <x:c r="BB502" s="174"/>
      <x:c r="BC502" s="174"/>
      <x:c r="BD502" s="174"/>
      <x:c r="BE502" s="174"/>
      <x:c r="BF502" s="174"/>
      <x:c r="BG502" s="174"/>
      <x:c r="BH502" s="174"/>
      <x:c r="BI502" s="174"/>
      <x:c r="BJ502" s="174"/>
      <x:c r="BK502" s="174"/>
      <x:c r="BL502" s="174"/>
      <x:c r="BM502" s="174"/>
      <x:c r="BN502" s="174"/>
      <x:c r="BO502" s="174"/>
      <x:c r="BP502" s="174"/>
      <x:c r="BQ502" s="174"/>
      <x:c r="BR502" s="174"/>
      <x:c r="BS502" s="174"/>
      <x:c r="BT502" s="174"/>
      <x:c r="BU502" s="174"/>
      <x:c r="BV502" s="174"/>
      <x:c r="BW502" s="174"/>
      <x:c r="BX502" s="174"/>
      <x:c r="BY502" s="174"/>
      <x:c r="BZ502" s="174"/>
      <x:c r="CA502" s="174"/>
      <x:c r="CB502" s="174"/>
      <x:c r="CC502" s="174"/>
      <x:c r="CD502" s="174"/>
      <x:c r="CE502" s="174"/>
      <x:c r="CF502" s="174"/>
      <x:c r="CG502" s="174"/>
      <x:c r="CH502" s="174"/>
      <x:c r="CI502" s="179"/>
      <x:c r="CJ502" s="174" t="str">
        <x:v>Yes</x:v>
      </x:c>
      <x:c r="CK502" s="174" t="str">
        <x:v>Yes</x:v>
      </x:c>
      <x:c r="CL502" s="174" t="str">
        <x:v>Yes</x:v>
      </x:c>
      <x:c r="CM502" s="174" t="str">
        <x:v>Clear</x:v>
      </x:c>
      <x:c r="CN502" s="174" t="str">
        <x:v>Verified — clear</x:v>
      </x:c>
      <x:c r="CO502" s="177" t="n">
        <x:v>46272</x:v>
      </x:c>
      <x:c r="CP502" s="174" t="str">
        <x:v>https://pubmed.ncbi.nlm.nih.gov/38380558/</x:v>
      </x:c>
      <x:c r="CQ502" s="174"/>
      <x:c r="CR502" s="174"/>
      <x:c r="CS502" s="174"/>
      <x:c r="CT502" s="174"/>
      <x:c r="CU502" s="176"/>
      <x:c r="CV502" s="176"/>
      <x:c r="CW502" s="176"/>
      <x:c r="CX502" s="176"/>
      <x:c r="CY502" s="176"/>
      <x:c r="CZ502" s="176"/>
      <x:c r="DA502" s="176"/>
      <x:c r="DB502" s="175" t="str">
        <x:f>IF(L502="","",IF(AND(COUNT(CU502:DA502)=7,OR(CU502=0,CU502=1,CU502=2),OR(CV502=0,CV502=1,CV502=2),OR(CW502=0,CW502=1,CW502=2),OR(CX502=0,CX502=1,CX502=2),OR(CY502=0,CY502=1,CY502=2),OR(CZ502=0,CZ502=1,CZ502=2),OR(DA502=0,DA502=1,DA502=2)),SUM(CU502:DA502),""))</x:f>
      </x:c>
      <x:c r="DC502" s="180" t="str">
        <x:f>IF(DB502="","",ROUND(DB502/14*10,1))</x:f>
      </x:c>
      <x:c r="DD502" s="174" t="str">
        <x:v>Pending</x:v>
      </x:c>
      <x:c r="DE502" s="175" t="str">
        <x:f>IF(L502="","",IF(DC502="","Pending",IF(DD502="Yes","CONDITIONAL — safety override",IF(DC502&gt;=8,"HIGH",IF(DC502&gt;=5,"CONDITIONAL","LOW")))))</x:f>
        <x:v>Pending</x:v>
      </x:c>
      <x:c r="DF502" s="174" t="str">
        <x:v>Pending screening and full-text appraisal; no transferability judgment made at identification.</x:v>
      </x:c>
      <x:c r="DG502" s="174"/>
      <x:c r="DH502" s="174"/>
      <x:c r="DI502" s="174"/>
      <x:c r="DJ502" s="174"/>
      <x:c r="DK502" s="174"/>
      <x:c r="DL502" s="174"/>
      <x:c r="DM502" s="174"/>
      <x:c r="DN502" s="174"/>
      <x:c r="DO502" s="174"/>
      <x:c r="DP502" s="174"/>
      <x:c r="DQ502" s="174"/>
      <x:c r="DR502" s="174"/>
      <x:c r="DS502" s="174"/>
      <x:c r="DT502" s="174"/>
      <x:c r="DU502" s="174"/>
      <x:c r="DV502" s="174"/>
      <x:c r="DW502" s="174"/>
      <x:c r="DX502" s="174"/>
      <x:c r="DY502" s="174"/>
      <x:c r="DZ502" s="174" t="str">
        <x:v>Title/abstract information is insufficient for a substantive scientific, causal, transferability or institutional claim.</x:v>
      </x:c>
      <x:c r="EA502" s="174" t="str">
        <x:v>Pending</x:v>
      </x:c>
      <x:c r="EB502" s="175" t="str">
        <x:f>IF(L502="","",IF(EC502="READY","Yes","No / Pending"))</x:f>
        <x:v>No / Pending</x:v>
      </x:c>
      <x:c r="EC502" s="174" t="str">
        <x:f>IF(L502="","",IF(OR(ISNUMBER(SEARCH("Retracted Publication",Q502)),CM502="Retracted",CN502="Retracted",CM502="Expression of Concern",CN502="Expression of Concern",F502="Not used",CG502="Critical",CH502="High",CH502="Critical"),"BLOCKED — integrity or use restriction",IF(AND(CJ502="Yes",CK502="Yes",CL502="Yes"),IF(AND(CM502="Clear",CN502="Verified — clear"),IF(AND(AND(LEN(TRIM(CF502))&gt;0,LEFT(LOWER(TRIM(CF502)),7)&lt;&gt;"pending"),OR(CG502="High",CG502="Moderate"),OR(CH502="Low",CH502="Some concerns",CH502="Not applicable")),IF(AND(DD502="No",OR(DE502="HIGH",DE502="CONDITIONAL"),AND(LEN(TRIM(DF502))&gt;0,LEFT(LOWER(TRIM(DF502)),7)&lt;&gt;"pending")),IF(AND(AND(LEN(TRIM(DT502))&gt;0,LEFT(LOWER(TRIM(DT502)),7)&lt;&gt;"pending"),AND(LEN(TRIM(DU502))&gt;0,LEFT(LOWER(TRIM(DU502)),7)&lt;&gt;"pending"),OR(AND(LEN(TRIM(DV502))&gt;0,LEFT(LOWER(TRIM(DV502)),7)&lt;&gt;"pending"),AND(LEN(TRIM(DW502))&gt;0,LEFT(LOWER(TRIM(DW502)),7)&lt;&gt;"pending")),AND(LEN(TRIM(DX502))&gt;0,LEFT(LOWER(TRIM(DX502)),7)&lt;&gt;"pending")),IF(AND(F502="Claim-ready",OR(EA502="Strong",EA502="Moderate"),AND(LEN(TRIM(G502))&gt;0,LEFT(LOWER(TRIM(G502)),7)&lt;&gt;"pending"),G502&lt;&gt;"No substantive use decision is permitted from identification metadata alone.",AND(LEN(TRIM(DZ502))&gt;0,LEFT(LOWER(TRIM(DZ502)),7)&lt;&gt;"pending"),DZ502&lt;&gt;"Identification metadata alone does not permit any substantive scientific, causal, operational, or institutional claim.",AND(LEN(TRIM(EI502))&gt;0,LEFT(LOWER(TRIM(EI502)),7)&lt;&gt;"pending"),ISNUMBER(EH502),EH502&gt;0),"READY","PENDING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2" s="174" t="str">
        <x:v>Pending</x:v>
      </x:c>
      <x:c r="EE502" s="174"/>
      <x:c r="EF502" s="174" t="str">
        <x:v>Pending</x:v>
      </x:c>
      <x:c r="EG502" s="174" t="str">
        <x:v>Pending</x:v>
      </x:c>
      <x:c r="EH502" s="177"/>
      <x:c r="EI502" s="500"/>
      <x:c r="EJ502" s="174"/>
      <x:c r="EK502" s="174" t="str">
        <x:v>Pending</x:v>
      </x:c>
      <x:c r="EL502" s="177" t="n">
        <x:v>46272</x:v>
      </x:c>
      <x:c r="EM502" s="174" t="str">
        <x:v>Production PubMed record imported and reconciled to Zotero item PACX8IDA;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02" s="181" t="n">
        <x:f>IF(L502="","",(IF(N502&lt;&gt;"",1,0)+IF(O502&lt;&gt;"",1,0)+IF(AJ502&lt;&gt;"",1,0)+IF(AU502&lt;&gt;"",1,0)+IF(BE502&lt;&gt;"",1,0)+IF(CF502&lt;&gt;"",1,0)+IF(CJ502="Yes",1,0)+IF(CL502="Yes",1,0)+IF(DE502&lt;&gt;"Pending",1,0)+IF(F502&lt;&gt;"",1,0)+IF(DZ502&lt;&gt;"",1,0)+IF(EI502&lt;&gt;"",1,0))/12)</x:f>
        <x:v>0.5</x:v>
      </x:c>
    </x:row>
    <x:row r="503">
      <x:c r="A503" s="175" t="str">
        <x:v>EV-0500</x:v>
      </x:c>
      <x:c r="B503" s="174" t="str">
        <x:v>Integrity check</x:v>
      </x:c>
      <x:c r="C503" s="175" t="str">
        <x:f>IF(L503="","",IF(LEFT(EC503,7)="BLOCKED","🔴 Do not use for conclusion",IF(EB503="Yes","🟢 Claim-ready","🟡 Caution / context")))</x:f>
        <x:v>🟡 Caution / context</x:v>
      </x:c>
      <x:c r="D503" s="174" t="str">
        <x:f>IF(L503="","",EC503)</x:f>
        <x:v>PENDING — appropriate appraisal</x:v>
      </x:c>
      <x:c r="E503" s="174" t="str">
        <x:v>P3 — Medium</x:v>
      </x:c>
      <x:c r="F503" s="174" t="str">
        <x:v>Pending</x:v>
      </x:c>
      <x:c r="G503" s="174" t="str">
        <x:v>Title/abstract identify an explicit tactical/public-safety context and readiness domain; retain for full-text assessment.</x:v>
      </x:c>
      <x:c r="H503" s="174" t="str">
        <x:v>Obtain and review lawful full text; confirm human adjudication; then select a design-specific appraisal instrument.</x:v>
      </x:c>
      <x:c r="I503" s="174"/>
      <x:c r="J503" s="174" t="str">
        <x:v>A — Core</x:v>
      </x:c>
      <x:c r="K503" s="174" t="str">
        <x:v>IDENTIFIED</x:v>
      </x:c>
      <x:c r="L503" s="174" t="str">
        <x:v>Academic adjustments and concussion recoveries in NCAA student-athletes: a LIMBIC MATARS investigation.</x:v>
      </x:c>
      <x:c r="M503" s="174"/>
      <x:c r="N503" s="174" t="str">
        <x:v>Helm, Tenesha C; Bowman, Thomas G; Kelshaw, Patricia M; Beidler, Erica; Cifu, David X; Resch, Jacob E</x:v>
      </x:c>
      <x:c r="O503" s="176" t="n">
        <x:v>2024</x:v>
      </x:c>
      <x:c r="P503" s="174" t="str">
        <x:v>Brain injury</x:v>
      </x:c>
      <x:c r="Q503" s="174" t="str">
        <x:v>Journal Article; Research Support, U.S. Gov't, Non-P.H.S.</x:v>
      </x:c>
      <x:c r="R503" s="174" t="str">
        <x:v>Unclear</x:v>
      </x:c>
      <x:c r="S503" s="174" t="str">
        <x:v>Unknown</x:v>
      </x:c>
      <x:c r="T503" s="174" t="str">
        <x:v>eng</x:v>
      </x:c>
      <x:c r="U503" s="174" t="str">
        <x:v>https://pubmed.ncbi.nlm.nih.gov/38345018/</x:v>
      </x:c>
      <x:c r="V503" s="174" t="str">
        <x:v>10.1080/02699052.2024.2310786</x:v>
      </x:c>
      <x:c r="W503" s="175" t="str">
        <x:f>IF(V503="","",LOWER(SUBSTITUTE(SUBSTITUTE(SUBSTITUTE(SUBSTITUTE(TRIM(V503),"https://doi.org/",""),"http://doi.org/",""),"https://dx.doi.org/",""),"doi:","")))</x:f>
        <x:v>10.1080/02699052.2024.2310786</x:v>
      </x:c>
      <x:c r="X503" s="174" t="str">
        <x:v>38345018</x:v>
      </x:c>
      <x:c r="Y503" s="174" t="str"/>
      <x:c r="Z503" s="174"/>
      <x:c r="AA503" s="174" t="str">
        <x:v>PubMed/MEDLINE</x:v>
      </x:c>
      <x:c r="AB503" s="174" t="str">
        <x:v>PUBMED-A-v1.0-2026-08-28</x:v>
      </x:c>
      <x:c r="AC503" s="174" t="str">
        <x:v>SP-PUBMED-A-20260828</x:v>
      </x:c>
      <x:c r="AD503" s="177" t="n">
        <x:v>46262</x:v>
      </x:c>
      <x:c r="AE503" s="177" t="n">
        <x:v>46272</x:v>
      </x:c>
      <x:c r="AF503" s="174" t="str">
        <x:v>QC9VWMPV</x:v>
      </x:c>
      <x:c r="AG503" s="174"/>
      <x:c r="AH503" s="174" t="str">
        <x:v>Tactical Athlete → Operational Readiness Brazil</x:v>
      </x:c>
      <x:c r="AI503" s="174" t="str">
        <x:v>evidence-family:A</x:v>
      </x:c>
      <x:c r="AJ503" s="174"/>
      <x:c r="AK503" s="175" t="str">
        <x:f>IF(AJ503="","",IF(OR(LOWER(AJ503)="brazil",LOWER(AJ503)="brasil"),"Yes","No"))</x:f>
      </x:c>
      <x:c r="AL503" s="174"/>
      <x:c r="AM503" s="174"/>
      <x:c r="AN503" s="174"/>
      <x:c r="AO503" s="178"/>
      <x:c r="AP503" s="174"/>
      <x:c r="AQ503" s="174"/>
      <x:c r="AR503" s="174"/>
      <x:c r="AS503" s="174"/>
      <x:c r="AT503" s="174"/>
      <x:c r="AU503" s="174"/>
      <x:c r="AV503" s="174"/>
      <x:c r="AW503" s="174"/>
      <x:c r="AX503" s="174"/>
      <x:c r="AY503" s="174"/>
      <x:c r="AZ503" s="174"/>
      <x:c r="BA503" s="174"/>
      <x:c r="BB503" s="174"/>
      <x:c r="BC503" s="174"/>
      <x:c r="BD503" s="174"/>
      <x:c r="BE503" s="174"/>
      <x:c r="BF503" s="174"/>
      <x:c r="BG503" s="174"/>
      <x:c r="BH503" s="174"/>
      <x:c r="BI503" s="174"/>
      <x:c r="BJ503" s="174"/>
      <x:c r="BK503" s="174"/>
      <x:c r="BL503" s="174"/>
      <x:c r="BM503" s="174"/>
      <x:c r="BN503" s="174"/>
      <x:c r="BO503" s="174"/>
      <x:c r="BP503" s="174"/>
      <x:c r="BQ503" s="174"/>
      <x:c r="BR503" s="174"/>
      <x:c r="BS503" s="174"/>
      <x:c r="BT503" s="174"/>
      <x:c r="BU503" s="174"/>
      <x:c r="BV503" s="174"/>
      <x:c r="BW503" s="174"/>
      <x:c r="BX503" s="174"/>
      <x:c r="BY503" s="174"/>
      <x:c r="BZ503" s="174"/>
      <x:c r="CA503" s="174"/>
      <x:c r="CB503" s="174"/>
      <x:c r="CC503" s="174"/>
      <x:c r="CD503" s="174"/>
      <x:c r="CE503" s="174"/>
      <x:c r="CF503" s="174"/>
      <x:c r="CG503" s="174"/>
      <x:c r="CH503" s="174"/>
      <x:c r="CI503" s="179"/>
      <x:c r="CJ503" s="174" t="str">
        <x:v>Yes</x:v>
      </x:c>
      <x:c r="CK503" s="174" t="str">
        <x:v>Yes</x:v>
      </x:c>
      <x:c r="CL503" s="174" t="str">
        <x:v>Yes</x:v>
      </x:c>
      <x:c r="CM503" s="174" t="str">
        <x:v>Clear</x:v>
      </x:c>
      <x:c r="CN503" s="174" t="str">
        <x:v>Verified — clear</x:v>
      </x:c>
      <x:c r="CO503" s="177" t="n">
        <x:v>46272</x:v>
      </x:c>
      <x:c r="CP503" s="174" t="str">
        <x:v>https://pubmed.ncbi.nlm.nih.gov/38345018/</x:v>
      </x:c>
      <x:c r="CQ503" s="174"/>
      <x:c r="CR503" s="174"/>
      <x:c r="CS503" s="174"/>
      <x:c r="CT503" s="174"/>
      <x:c r="CU503" s="176"/>
      <x:c r="CV503" s="176"/>
      <x:c r="CW503" s="176"/>
      <x:c r="CX503" s="176"/>
      <x:c r="CY503" s="176"/>
      <x:c r="CZ503" s="176"/>
      <x:c r="DA503" s="176"/>
      <x:c r="DB503" s="175" t="str">
        <x:f>IF(L503="","",IF(AND(COUNT(CU503:DA503)=7,OR(CU503=0,CU503=1,CU503=2),OR(CV503=0,CV503=1,CV503=2),OR(CW503=0,CW503=1,CW503=2),OR(CX503=0,CX503=1,CX503=2),OR(CY503=0,CY503=1,CY503=2),OR(CZ503=0,CZ503=1,CZ503=2),OR(DA503=0,DA503=1,DA503=2)),SUM(CU503:DA503),""))</x:f>
      </x:c>
      <x:c r="DC503" s="180" t="str">
        <x:f>IF(DB503="","",ROUND(DB503/14*10,1))</x:f>
      </x:c>
      <x:c r="DD503" s="174" t="str">
        <x:v>Pending</x:v>
      </x:c>
      <x:c r="DE503" s="175" t="str">
        <x:f>IF(L503="","",IF(DC503="","Pending",IF(DD503="Yes","CONDITIONAL — safety override",IF(DC503&gt;=8,"HIGH",IF(DC503&gt;=5,"CONDITIONAL","LOW")))))</x:f>
        <x:v>Pending</x:v>
      </x:c>
      <x:c r="DF503" s="174" t="str">
        <x:v>Pending screening and full-text appraisal; no transferability judgment made at identification.</x:v>
      </x:c>
      <x:c r="DG503" s="174"/>
      <x:c r="DH503" s="174"/>
      <x:c r="DI503" s="174"/>
      <x:c r="DJ503" s="174"/>
      <x:c r="DK503" s="174"/>
      <x:c r="DL503" s="174"/>
      <x:c r="DM503" s="174"/>
      <x:c r="DN503" s="174"/>
      <x:c r="DO503" s="174"/>
      <x:c r="DP503" s="174"/>
      <x:c r="DQ503" s="174"/>
      <x:c r="DR503" s="174"/>
      <x:c r="DS503" s="174"/>
      <x:c r="DT503" s="174"/>
      <x:c r="DU503" s="174"/>
      <x:c r="DV503" s="174"/>
      <x:c r="DW503" s="174"/>
      <x:c r="DX503" s="174"/>
      <x:c r="DY503" s="174"/>
      <x:c r="DZ503" s="174" t="str">
        <x:v>Title/abstract screening alone does not establish effectiveness, causality, methodological quality, transferability to Brazilian public safety or an institutional recommendation.</x:v>
      </x:c>
      <x:c r="EA503" s="174" t="str">
        <x:v>Pending</x:v>
      </x:c>
      <x:c r="EB503" s="175" t="str">
        <x:f>IF(L503="","",IF(EC503="READY","Yes","No / Pending"))</x:f>
        <x:v>No / Pending</x:v>
      </x:c>
      <x:c r="EC503" s="174" t="str">
        <x:f>IF(L503="","",IF(OR(ISNUMBER(SEARCH("Retracted Publication",Q503)),CM503="Retracted",CN503="Retracted",CM503="Expression of Concern",CN503="Expression of Concern",F503="Not used",CG503="Critical",CH503="High",CH503="Critical"),"BLOCKED — integrity or use restriction",IF(AND(CJ503="Yes",CK503="Yes",CL503="Yes"),IF(AND(CM503="Clear",CN503="Verified — clear"),IF(AND(AND(LEN(TRIM(CF503))&gt;0,LEFT(LOWER(TRIM(CF503)),7)&lt;&gt;"pending"),OR(CG503="High",CG503="Moderate"),OR(CH503="Low",CH503="Some concerns",CH503="Not applicable")),IF(AND(DD503="No",OR(DE503="HIGH",DE503="CONDITIONAL"),AND(LEN(TRIM(DF503))&gt;0,LEFT(LOWER(TRIM(DF503)),7)&lt;&gt;"pending")),IF(AND(AND(LEN(TRIM(DT503))&gt;0,LEFT(LOWER(TRIM(DT503)),7)&lt;&gt;"pending"),AND(LEN(TRIM(DU503))&gt;0,LEFT(LOWER(TRIM(DU503)),7)&lt;&gt;"pending"),OR(AND(LEN(TRIM(DV503))&gt;0,LEFT(LOWER(TRIM(DV503)),7)&lt;&gt;"pending"),AND(LEN(TRIM(DW503))&gt;0,LEFT(LOWER(TRIM(DW503)),7)&lt;&gt;"pending")),AND(LEN(TRIM(DX503))&gt;0,LEFT(LOWER(TRIM(DX503)),7)&lt;&gt;"pending")),IF(AND(F503="Claim-ready",OR(EA503="Strong",EA503="Moderate"),AND(LEN(TRIM(G503))&gt;0,LEFT(LOWER(TRIM(G503)),7)&lt;&gt;"pending"),G503&lt;&gt;"No substantive use decision is permitted from identification metadata alone.",AND(LEN(TRIM(DZ503))&gt;0,LEFT(LOWER(TRIM(DZ503)),7)&lt;&gt;"pending"),DZ503&lt;&gt;"Identification metadata alone does not permit any substantive scientific, causal, operational, or institutional claim.",AND(LEN(TRIM(EI503))&gt;0,LEFT(LOWER(TRIM(EI503)),7)&lt;&gt;"pending"),ISNUMBER(EH503),EH503&gt;0),"READY","PENDING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3" s="174" t="str">
        <x:v>Pending</x:v>
      </x:c>
      <x:c r="EE503" s="174"/>
      <x:c r="EF503" s="174" t="str">
        <x:v>Pending</x:v>
      </x:c>
      <x:c r="EG503" s="174" t="str">
        <x:v>Pending</x:v>
      </x:c>
      <x:c r="EH503" s="177"/>
      <x:c r="EI503" s="500"/>
      <x:c r="EJ503" s="174"/>
      <x:c r="EK503" s="174" t="str">
        <x:v>Pending</x:v>
      </x:c>
      <x:c r="EL503" s="177" t="n">
        <x:v>46272</x:v>
      </x:c>
      <x:c r="EM503" s="174" t="str">
        <x:v>Production PubMed record imported and reconciled to Zotero item QC9VWMPV;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3" s="181" t="n">
        <x:f>IF(L503="","",(IF(N503&lt;&gt;"",1,0)+IF(O503&lt;&gt;"",1,0)+IF(AJ503&lt;&gt;"",1,0)+IF(AU503&lt;&gt;"",1,0)+IF(BE503&lt;&gt;"",1,0)+IF(CF503&lt;&gt;"",1,0)+IF(CJ503="Yes",1,0)+IF(CL503="Yes",1,0)+IF(DE503&lt;&gt;"Pending",1,0)+IF(F503&lt;&gt;"",1,0)+IF(DZ503&lt;&gt;"",1,0)+IF(EI503&lt;&gt;"",1,0))/12)</x:f>
        <x:v>0.5</x:v>
      </x:c>
    </x:row>
    <x:row r="504">
      <x:c r="A504" t="str">
        <x:v>EV-0501</x:v>
      </x:c>
      <x:c r="B504" t="str">
        <x:v>Integrity check</x:v>
      </x:c>
      <x:c r="C504" t="str">
        <x:f>IF(L504="","",IF(LEFT(EC504,7)="BLOCKED","🔴 Do not use for conclusion",IF(EB504="Yes","🟢 Claim-ready","🟡 Caution / context")))</x:f>
        <x:v>🟡 Caution / context</x:v>
      </x:c>
      <x:c r="D504" t="str">
        <x:f>IF(L504="","",EC504)</x:f>
        <x:v>PENDING — appropriate appraisal</x:v>
      </x:c>
      <x:c r="E504" t="str">
        <x:v>P3 — Medium</x:v>
      </x:c>
      <x:c r="F504" t="str">
        <x:v>Pending</x:v>
      </x:c>
      <x:c r="G504" t="str">
        <x:v>Title/abstract identify an explicit tactical/public-safety context and readiness domain; retain for full-text assessment.</x:v>
      </x:c>
      <x:c r="H504" t="str">
        <x:v>Obtain and review lawful full text; confirm human adjudication; then select a design-specific appraisal instrument.</x:v>
      </x:c>
      <x:c r="I504"/>
      <x:c r="J504" t="str">
        <x:v>A — Core</x:v>
      </x:c>
      <x:c r="K504" t="str">
        <x:v>IDENTIFIED</x:v>
      </x:c>
      <x:c r="L504" t="str">
        <x:v>The Value of Strength as a Predictor of Musculoskeletal Injury in Canadian Armed Forces Basic Infantry Candidates.</x:v>
      </x:c>
      <x:c r="M504"/>
      <x:c r="N504" t="str">
        <x:v>Robitaille, Eric; Reilly, Tara; Heipel, Scott; Buttici, Hollie; Chasse, Etienne; Tingelstad, Hans Christian</x:v>
      </x:c>
      <x:c r="O504" t="n">
        <x:v>2024</x:v>
      </x:c>
      <x:c r="P504" t="str">
        <x:v>Military medicine</x:v>
      </x:c>
      <x:c r="Q504" t="str">
        <x:v>Journal Article; Research Support, U.S. Gov't, Non-P.H.S.</x:v>
      </x:c>
      <x:c r="R504" t="str">
        <x:v>Unclear</x:v>
      </x:c>
      <x:c r="S504" t="str">
        <x:v>Unknown</x:v>
      </x:c>
      <x:c r="T504" t="str">
        <x:v>eng</x:v>
      </x:c>
      <x:c r="U504" t="str">
        <x:v>https://pubmed.ncbi.nlm.nih.gov/38330154/</x:v>
      </x:c>
      <x:c r="V504" t="str">
        <x:v>10.1093/milmed/usae015</x:v>
      </x:c>
      <x:c r="W504" t="str">
        <x:f>IF(V504="","",LOWER(SUBSTITUTE(SUBSTITUTE(SUBSTITUTE(SUBSTITUTE(TRIM(V504),"https://doi.org/",""),"http://doi.org/",""),"https://dx.doi.org/",""),"doi:","")))</x:f>
        <x:v>10.1093/milmed/usae015</x:v>
      </x:c>
      <x:c r="X504" t="str">
        <x:v>38330154</x:v>
      </x:c>
      <x:c r="Y504" t="str"/>
      <x:c r="Z504"/>
      <x:c r="AA504" t="str">
        <x:v>PubMed/MEDLINE</x:v>
      </x:c>
      <x:c r="AB504" t="str">
        <x:v>PUBMED-A-v1.0-2026-08-28</x:v>
      </x:c>
      <x:c r="AC504" t="str">
        <x:v>SP-PUBMED-A-20260828</x:v>
      </x:c>
      <x:c r="AD504" s="499" t="n">
        <x:v>46262</x:v>
      </x:c>
      <x:c r="AE504" s="499" t="n">
        <x:v>46272</x:v>
      </x:c>
      <x:c r="AF504" t="str">
        <x:v>MJE286UY</x:v>
      </x:c>
      <x:c r="AG504"/>
      <x:c r="AH504" t="str">
        <x:v>Tactical Athlete → Operational Readiness Brazil</x:v>
      </x:c>
      <x:c r="AI504" t="str">
        <x:v>evidence-family:A</x:v>
      </x:c>
      <x:c r="AJ504"/>
      <x:c r="AK504" t="str">
        <x:f>IF(AJ504="","",IF(OR(LOWER(AJ504)="brazil",LOWER(AJ504)="brasil"),"Yes","No"))</x:f>
      </x:c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/>
      <x:c r="CH504"/>
      <x:c r="CI504"/>
      <x:c r="CJ504" t="str">
        <x:v>Yes</x:v>
      </x:c>
      <x:c r="CK504" t="str">
        <x:v>Yes</x:v>
      </x:c>
      <x:c r="CL504" t="str">
        <x:v>Yes</x:v>
      </x:c>
      <x:c r="CM504" t="str">
        <x:v>Clear</x:v>
      </x:c>
      <x:c r="CN504" t="str">
        <x:v>Verified — clear</x:v>
      </x:c>
      <x:c r="CO504" t="n">
        <x:v>46272</x:v>
      </x:c>
      <x:c r="CP504" t="str">
        <x:v>https://pubmed.ncbi.nlm.nih.gov/38330154/</x:v>
      </x:c>
      <x:c r="CQ504"/>
      <x:c r="CR504"/>
      <x:c r="CS504"/>
      <x:c r="CT504"/>
      <x:c r="CU504"/>
      <x:c r="CV504"/>
      <x:c r="CW504"/>
      <x:c r="CX504"/>
      <x:c r="CY504"/>
      <x:c r="CZ504"/>
      <x:c r="DA504"/>
      <x:c r="DB504" t="str">
        <x:f>IF(L504="","",IF(AND(COUNT(CU504:DA504)=7,OR(CU504=0,CU504=1,CU504=2),OR(CV504=0,CV504=1,CV504=2),OR(CW504=0,CW504=1,CW504=2),OR(CX504=0,CX504=1,CX504=2),OR(CY504=0,CY504=1,CY504=2),OR(CZ504=0,CZ504=1,CZ504=2),OR(DA504=0,DA504=1,DA504=2)),SUM(CU504:DA504),""))</x:f>
      </x:c>
      <x:c r="DC504" t="str">
        <x:f>IF(DB504="","",ROUND(DB504/14*10,1))</x:f>
      </x:c>
      <x:c r="DD504" t="str">
        <x:v>Pending</x:v>
      </x:c>
      <x:c r="DE504" t="str">
        <x:f>IF(L504="","",IF(DC504="","Pending",IF(DD504="Yes","CONDITIONAL — safety override",IF(DC504&gt;=8,"HIGH",IF(DC504&gt;=5,"CONDITIONAL","LOW")))))</x:f>
        <x:v>Pending</x:v>
      </x:c>
      <x:c r="DF504" t="str">
        <x:v>Pending screening and full-text appraisal; no transferability judgment made at identification.</x:v>
      </x:c>
      <x:c r="DG504"/>
      <x:c r="DH504"/>
      <x:c r="DI504"/>
      <x:c r="DJ504"/>
      <x:c r="DK504"/>
      <x:c r="DL504"/>
      <x:c r="DM504"/>
      <x:c r="DN504"/>
      <x:c r="DO504"/>
      <x:c r="DP504"/>
      <x:c r="DQ504"/>
      <x:c r="DR504"/>
      <x:c r="DS504"/>
      <x:c r="DT504"/>
      <x:c r="DU504"/>
      <x:c r="DV504"/>
      <x:c r="DW504"/>
      <x:c r="DX504"/>
      <x:c r="DY504"/>
      <x:c r="DZ504" t="str">
        <x:v>Title/abstract screening alone does not establish effectiveness, causality, methodological quality, transferability to Brazilian public safety or an institutional recommendation.</x:v>
      </x:c>
      <x:c r="EA504" t="str">
        <x:v>Pending</x:v>
      </x:c>
      <x:c r="EB504" t="str">
        <x:f>IF(L504="","",IF(EC504="READY","Yes","No / Pending"))</x:f>
        <x:v>No / Pending</x:v>
      </x:c>
      <x:c r="EC504" t="str">
        <x:f>IF(L504="","",IF(OR(ISNUMBER(SEARCH("Retracted Publication",Q504)),CM504="Retracted",CN504="Retracted",CM504="Expression of Concern",CN504="Expression of Concern",F504="Not used",CG504="Critical",CH504="High",CH504="Critical"),"BLOCKED — integrity or use restriction",IF(AND(CJ504="Yes",CK504="Yes",CL504="Yes"),IF(AND(CM504="Clear",CN504="Verified — clear"),IF(AND(AND(LEN(TRIM(CF504))&gt;0,LEFT(LOWER(TRIM(CF504)),7)&lt;&gt;"pending"),OR(CG504="High",CG504="Moderate"),OR(CH504="Low",CH504="Some concerns",CH504="Not applicable")),IF(AND(DD504="No",OR(DE504="HIGH",DE504="CONDITIONAL"),AND(LEN(TRIM(DF504))&gt;0,LEFT(LOWER(TRIM(DF504)),7)&lt;&gt;"pending")),IF(AND(AND(LEN(TRIM(DT504))&gt;0,LEFT(LOWER(TRIM(DT504)),7)&lt;&gt;"pending"),AND(LEN(TRIM(DU504))&gt;0,LEFT(LOWER(TRIM(DU504)),7)&lt;&gt;"pending"),OR(AND(LEN(TRIM(DV504))&gt;0,LEFT(LOWER(TRIM(DV504)),7)&lt;&gt;"pending"),AND(LEN(TRIM(DW504))&gt;0,LEFT(LOWER(TRIM(DW504)),7)&lt;&gt;"pending")),AND(LEN(TRIM(DX504))&gt;0,LEFT(LOWER(TRIM(DX504)),7)&lt;&gt;"pending")),IF(AND(F504="Claim-ready",OR(EA504="Strong",EA504="Moderate"),AND(LEN(TRIM(G504))&gt;0,LEFT(LOWER(TRIM(G504)),7)&lt;&gt;"pending"),G504&lt;&gt;"No substantive use decision is permitted from identification metadata alone.",AND(LEN(TRIM(DZ504))&gt;0,LEFT(LOWER(TRIM(DZ504)),7)&lt;&gt;"pending"),DZ504&lt;&gt;"Identification metadata alone does not permit any substantive scientific, causal, operational, or institutional claim.",AND(LEN(TRIM(EI504))&gt;0,LEFT(LOWER(TRIM(EI504)),7)&lt;&gt;"pending"),ISNUMBER(EH504),EH504&gt;0),"READY","PENDING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4" t="str">
        <x:v>Pending</x:v>
      </x:c>
      <x:c r="EE504"/>
      <x:c r="EF504" t="str">
        <x:v>Pending</x:v>
      </x:c>
      <x:c r="EG504" t="str">
        <x:v>Pending</x:v>
      </x:c>
      <x:c r="EH504"/>
      <x:c r="EI504" s="501"/>
      <x:c r="EJ504"/>
      <x:c r="EK504" t="str">
        <x:v>Pending</x:v>
      </x:c>
      <x:c r="EL504" t="n">
        <x:v>46272</x:v>
      </x:c>
      <x:c r="EM504" t="str">
        <x:v>Production PubMed record imported and reconciled to Zotero item MJE286UY;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4" t="n">
        <x:f>IF(L504="","",(IF(N504&lt;&gt;"",1,0)+IF(O504&lt;&gt;"",1,0)+IF(AJ504&lt;&gt;"",1,0)+IF(AU504&lt;&gt;"",1,0)+IF(BE504&lt;&gt;"",1,0)+IF(CF504&lt;&gt;"",1,0)+IF(CJ504="Yes",1,0)+IF(CL504="Yes",1,0)+IF(DE504&lt;&gt;"Pending",1,0)+IF(F504&lt;&gt;"",1,0)+IF(DZ504&lt;&gt;"",1,0)+IF(EI504&lt;&gt;"",1,0))/12)</x:f>
        <x:v>0.5</x:v>
      </x:c>
    </x:row>
    <x:row r="505">
      <x:c r="A505" t="str">
        <x:v>EV-0502</x:v>
      </x:c>
      <x:c r="B505" t="str">
        <x:v>Integrity check</x:v>
      </x:c>
      <x:c r="C505" t="str">
        <x:f>IF(L505="","",IF(LEFT(EC505,7)="BLOCKED","🔴 Do not use for conclusion",IF(EB505="Yes","🟢 Claim-ready","🟡 Caution / context")))</x:f>
        <x:v>🟡 Caution / context</x:v>
      </x:c>
      <x:c r="D505" t="str">
        <x:f>IF(L505="","",EC505)</x:f>
        <x:v>PENDING — appropriate appraisal</x:v>
      </x:c>
      <x:c r="E505" t="str">
        <x:v>P3 — Medium</x:v>
      </x:c>
      <x:c r="F505" t="str">
        <x:v>Pending</x:v>
      </x:c>
      <x:c r="G505" t="str">
        <x:v>A potentially relevant concept is present, but direct applicability is ambiguous at title/abstract level.</x:v>
      </x:c>
      <x:c r="H505" t="str">
        <x:v>Human title/abstract adjudication; retrieve full text if relevance remains plausible.</x:v>
      </x:c>
      <x:c r="I505"/>
      <x:c r="J505" t="str">
        <x:v>A — Core</x:v>
      </x:c>
      <x:c r="K505" t="str">
        <x:v>IDENTIFIED</x:v>
      </x:c>
      <x:c r="L505" t="str">
        <x:v>Placing the keystone: the LIMBIC Military and Tactical Athlete Research Study.</x:v>
      </x:c>
      <x:c r="M505"/>
      <x:c r="N505" t="str">
        <x:v>Resch, J E; Beidler, E; Bowman, T J; Kelshaw, T; Larson, M J; Munce, T A; Oldham, J; Walton, S R; Cifu, D X</x:v>
      </x:c>
      <x:c r="O505" t="n">
        <x:v>2024</x:v>
      </x:c>
      <x:c r="P505" t="str">
        <x:v>Brain injury</x:v>
      </x:c>
      <x:c r="Q505" t="str">
        <x:v>Journal Article</x:v>
      </x:c>
      <x:c r="R505" t="str">
        <x:v>Unclear</x:v>
      </x:c>
      <x:c r="S505" t="str">
        <x:v>Unknown</x:v>
      </x:c>
      <x:c r="T505" t="str">
        <x:v>eng</x:v>
      </x:c>
      <x:c r="U505" t="str">
        <x:v>https://pubmed.ncbi.nlm.nih.gov/38328943/</x:v>
      </x:c>
      <x:c r="V505" t="str">
        <x:v>10.1080/02699052.2024.2304861</x:v>
      </x:c>
      <x:c r="W505" t="str">
        <x:f>IF(V505="","",LOWER(SUBSTITUTE(SUBSTITUTE(SUBSTITUTE(SUBSTITUTE(TRIM(V505),"https://doi.org/",""),"http://doi.org/",""),"https://dx.doi.org/",""),"doi:","")))</x:f>
        <x:v>10.1080/02699052.2024.2304861</x:v>
      </x:c>
      <x:c r="X505" t="str">
        <x:v>38328943</x:v>
      </x:c>
      <x:c r="Y505" t="str"/>
      <x:c r="Z505"/>
      <x:c r="AA505" t="str">
        <x:v>PubMed/MEDLINE</x:v>
      </x:c>
      <x:c r="AB505" t="str">
        <x:v>PUBMED-A-v1.0-2026-08-28</x:v>
      </x:c>
      <x:c r="AC505" t="str">
        <x:v>SP-PUBMED-A-20260828</x:v>
      </x:c>
      <x:c r="AD505" s="499" t="n">
        <x:v>46262</x:v>
      </x:c>
      <x:c r="AE505" s="499" t="n">
        <x:v>46272</x:v>
      </x:c>
      <x:c r="AF505" t="str">
        <x:v>Z6UHYYG4</x:v>
      </x:c>
      <x:c r="AG505"/>
      <x:c r="AH505" t="str">
        <x:v>Tactical Athlete → Operational Readiness Brazil</x:v>
      </x:c>
      <x:c r="AI505" t="str">
        <x:v>evidence-family:A</x:v>
      </x:c>
      <x:c r="AJ505"/>
      <x:c r="AK505" t="str">
        <x:f>IF(AJ505="","",IF(OR(LOWER(AJ505)="brazil",LOWER(AJ505)="brasil"),"Yes","No"))</x:f>
      </x:c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 t="str">
        <x:v>Yes</x:v>
      </x:c>
      <x:c r="CK505" t="str">
        <x:v>Yes</x:v>
      </x:c>
      <x:c r="CL505" t="str">
        <x:v>Yes</x:v>
      </x:c>
      <x:c r="CM505" t="str">
        <x:v>Clear</x:v>
      </x:c>
      <x:c r="CN505" t="str">
        <x:v>Verified — clear</x:v>
      </x:c>
      <x:c r="CO505" t="n">
        <x:v>46272</x:v>
      </x:c>
      <x:c r="CP505" t="str">
        <x:v>https://pubmed.ncbi.nlm.nih.gov/38328943/</x:v>
      </x:c>
      <x:c r="CQ505"/>
      <x:c r="CR505"/>
      <x:c r="CS505"/>
      <x:c r="CT505"/>
      <x:c r="CU505"/>
      <x:c r="CV505"/>
      <x:c r="CW505"/>
      <x:c r="CX505"/>
      <x:c r="CY505"/>
      <x:c r="CZ505"/>
      <x:c r="DA505"/>
      <x:c r="DB505" t="str">
        <x:f>IF(L505="","",IF(AND(COUNT(CU505:DA505)=7,OR(CU505=0,CU505=1,CU505=2),OR(CV505=0,CV505=1,CV505=2),OR(CW505=0,CW505=1,CW505=2),OR(CX505=0,CX505=1,CX505=2),OR(CY505=0,CY505=1,CY505=2),OR(CZ505=0,CZ505=1,CZ505=2),OR(DA505=0,DA505=1,DA505=2)),SUM(CU505:DA505),""))</x:f>
      </x:c>
      <x:c r="DC505" t="str">
        <x:f>IF(DB505="","",ROUND(DB505/14*10,1))</x:f>
      </x:c>
      <x:c r="DD505" t="str">
        <x:v>Pending</x:v>
      </x:c>
      <x:c r="DE505" t="str">
        <x:f>IF(L505="","",IF(DC505="","Pending",IF(DD505="Yes","CONDITIONAL — safety override",IF(DC505&gt;=8,"HIGH",IF(DC505&gt;=5,"CONDITIONAL","LOW")))))</x:f>
        <x:v>Pending</x:v>
      </x:c>
      <x:c r="DF505" t="str">
        <x:v>Pending screening and full-text appraisal; no transferability judgment made at identification.</x:v>
      </x:c>
      <x:c r="DG505"/>
      <x:c r="DH505"/>
      <x:c r="DI505"/>
      <x:c r="DJ505"/>
      <x:c r="DK505"/>
      <x:c r="DL505"/>
      <x:c r="DM505"/>
      <x:c r="DN505"/>
      <x:c r="DO505"/>
      <x:c r="DP505"/>
      <x:c r="DQ505"/>
      <x:c r="DR505"/>
      <x:c r="DS505"/>
      <x:c r="DT505"/>
      <x:c r="DU505"/>
      <x:c r="DV505"/>
      <x:c r="DW505"/>
      <x:c r="DX505"/>
      <x:c r="DY505"/>
      <x:c r="DZ505" t="str">
        <x:v>Title/abstract information is insufficient for a substantive scientific, causal, transferability or institutional claim.</x:v>
      </x:c>
      <x:c r="EA505" t="str">
        <x:v>Pending</x:v>
      </x:c>
      <x:c r="EB505" t="str">
        <x:f>IF(L505="","",IF(EC505="READY","Yes","No / Pending"))</x:f>
        <x:v>No / Pending</x:v>
      </x:c>
      <x:c r="EC505" t="str">
        <x:f>IF(L505="","",IF(OR(ISNUMBER(SEARCH("Retracted Publication",Q505)),CM505="Retracted",CN505="Retracted",CM505="Expression of Concern",CN505="Expression of Concern",F505="Not used",CG505="Critical",CH505="High",CH505="Critical"),"BLOCKED — integrity or use restriction",IF(AND(CJ505="Yes",CK505="Yes",CL505="Yes"),IF(AND(CM505="Clear",CN505="Verified — clear"),IF(AND(AND(LEN(TRIM(CF505))&gt;0,LEFT(LOWER(TRIM(CF505)),7)&lt;&gt;"pending"),OR(CG505="High",CG505="Moderate"),OR(CH505="Low",CH505="Some concerns",CH505="Not applicable")),IF(AND(DD505="No",OR(DE505="HIGH",DE505="CONDITIONAL"),AND(LEN(TRIM(DF505))&gt;0,LEFT(LOWER(TRIM(DF505)),7)&lt;&gt;"pending")),IF(AND(AND(LEN(TRIM(DT505))&gt;0,LEFT(LOWER(TRIM(DT505)),7)&lt;&gt;"pending"),AND(LEN(TRIM(DU505))&gt;0,LEFT(LOWER(TRIM(DU505)),7)&lt;&gt;"pending"),OR(AND(LEN(TRIM(DV505))&gt;0,LEFT(LOWER(TRIM(DV505)),7)&lt;&gt;"pending"),AND(LEN(TRIM(DW505))&gt;0,LEFT(LOWER(TRIM(DW505)),7)&lt;&gt;"pending")),AND(LEN(TRIM(DX505))&gt;0,LEFT(LOWER(TRIM(DX505)),7)&lt;&gt;"pending")),IF(AND(F505="Claim-ready",OR(EA505="Strong",EA505="Moderate"),AND(LEN(TRIM(G505))&gt;0,LEFT(LOWER(TRIM(G505)),7)&lt;&gt;"pending"),G505&lt;&gt;"No substantive use decision is permitted from identification metadata alone.",AND(LEN(TRIM(DZ505))&gt;0,LEFT(LOWER(TRIM(DZ505)),7)&lt;&gt;"pending"),DZ505&lt;&gt;"Identification metadata alone does not permit any substantive scientific, causal, operational, or institutional claim.",AND(LEN(TRIM(EI505))&gt;0,LEFT(LOWER(TRIM(EI505)),7)&lt;&gt;"pending"),ISNUMBER(EH505),EH505&gt;0),"READY","PENDING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5" t="str">
        <x:v>Pending</x:v>
      </x:c>
      <x:c r="EE505"/>
      <x:c r="EF505" t="str">
        <x:v>Pending</x:v>
      </x:c>
      <x:c r="EG505" t="str">
        <x:v>Pending</x:v>
      </x:c>
      <x:c r="EH505"/>
      <x:c r="EI505" s="501"/>
      <x:c r="EJ505"/>
      <x:c r="EK505" t="str">
        <x:v>Pending</x:v>
      </x:c>
      <x:c r="EL505" t="n">
        <x:v>46272</x:v>
      </x:c>
      <x:c r="EM505" t="str">
        <x:v>Production PubMed record imported and reconciled to Zotero item Z6UHYYG4;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05" t="n">
        <x:f>IF(L505="","",(IF(N505&lt;&gt;"",1,0)+IF(O505&lt;&gt;"",1,0)+IF(AJ505&lt;&gt;"",1,0)+IF(AU505&lt;&gt;"",1,0)+IF(BE505&lt;&gt;"",1,0)+IF(CF505&lt;&gt;"",1,0)+IF(CJ505="Yes",1,0)+IF(CL505="Yes",1,0)+IF(DE505&lt;&gt;"Pending",1,0)+IF(F505&lt;&gt;"",1,0)+IF(DZ505&lt;&gt;"",1,0)+IF(EI505&lt;&gt;"",1,0))/12)</x:f>
        <x:v>0.5</x:v>
      </x:c>
    </x:row>
    <x:row r="506">
      <x:c r="A506" t="str">
        <x:v>EV-0503</x:v>
      </x:c>
      <x:c r="B506" t="str">
        <x:v>Integrity check</x:v>
      </x:c>
      <x:c r="C506" t="str">
        <x:f>IF(L506="","",IF(LEFT(EC506,7)="BLOCKED","🔴 Do not use for conclusion",IF(EB506="Yes","🟢 Claim-ready","🟡 Caution / context")))</x:f>
        <x:v>🟡 Caution / context</x:v>
      </x:c>
      <x:c r="D506" t="str">
        <x:f>IF(L506="","",EC506)</x:f>
        <x:v>PENDING — appropriate appraisal</x:v>
      </x:c>
      <x:c r="E506" t="str">
        <x:v>P3 — Medium</x:v>
      </x:c>
      <x:c r="F506" t="str">
        <x:v>Pending</x:v>
      </x:c>
      <x:c r="G506" t="str">
        <x:v>Title/abstract identify an explicit implementation-science construct; retain for full-text assessment.</x:v>
      </x:c>
      <x:c r="H506" t="str">
        <x:v>Obtain and review lawful full text; confirm human adjudication; then select a design-specific appraisal instrument.</x:v>
      </x:c>
      <x:c r="I506"/>
      <x:c r="J506" t="str">
        <x:v>C — Implementation Science</x:v>
      </x:c>
      <x:c r="K506" t="str">
        <x:v>IDENTIFIED</x:v>
      </x:c>
      <x:c r="L506" t="str">
        <x:v>Barriers and enablers to implementing police mental health co-responder programs: A qualitative study using the consolidated framework for implementation research.</x:v>
      </x:c>
      <x:c r="M506"/>
      <x:c r="N506" t="str">
        <x:v>Fisher, O J; Donahoo, C; Bosley, E; du Cloux, R; Garner, S; Powell, S; Pickard, J; Grevis-James, N; Wyder, M</x:v>
      </x:c>
      <x:c r="O506" t="n">
        <x:v>2024</x:v>
      </x:c>
      <x:c r="P506" t="str">
        <x:v>Implementation research and practice</x:v>
      </x:c>
      <x:c r="Q506" t="str">
        <x:v>Journal Article</x:v>
      </x:c>
      <x:c r="R506" t="str">
        <x:v>Unclear</x:v>
      </x:c>
      <x:c r="S506" t="str">
        <x:v>Unknown</x:v>
      </x:c>
      <x:c r="T506" t="str">
        <x:v>eng</x:v>
      </x:c>
      <x:c r="U506" t="str">
        <x:v>https://pubmed.ncbi.nlm.nih.gov/38322801/</x:v>
      </x:c>
      <x:c r="V506" t="str">
        <x:v>10.1177/26334895231220259</x:v>
      </x:c>
      <x:c r="W506" t="str">
        <x:f>IF(V506="","",LOWER(SUBSTITUTE(SUBSTITUTE(SUBSTITUTE(SUBSTITUTE(TRIM(V506),"https://doi.org/",""),"http://doi.org/",""),"https://dx.doi.org/",""),"doi:","")))</x:f>
        <x:v>10.1177/26334895231220259</x:v>
      </x:c>
      <x:c r="X506" t="str">
        <x:v>38322801</x:v>
      </x:c>
      <x:c r="Y506" t="str">
        <x:v>PMC10775732</x:v>
      </x:c>
      <x:c r="Z506"/>
      <x:c r="AA506" t="str">
        <x:v>PubMed/MEDLINE</x:v>
      </x:c>
      <x:c r="AB506" t="str">
        <x:v>PUBMED-C-v1.0-2026-08-28</x:v>
      </x:c>
      <x:c r="AC506" t="str">
        <x:v>SP-PUBMED-C-20260828</x:v>
      </x:c>
      <x:c r="AD506" s="499" t="n">
        <x:v>46262</x:v>
      </x:c>
      <x:c r="AE506" s="499" t="n">
        <x:v>46272</x:v>
      </x:c>
      <x:c r="AF506" t="str">
        <x:v>7Q3Z785H</x:v>
      </x:c>
      <x:c r="AG506"/>
      <x:c r="AH506" t="str">
        <x:v>Tactical Athlete → Operational Readiness Brazil</x:v>
      </x:c>
      <x:c r="AI506" t="str">
        <x:v>evidence-family:C</x:v>
      </x:c>
      <x:c r="AJ506"/>
      <x:c r="AK506" t="str">
        <x:f>IF(AJ506="","",IF(OR(LOWER(AJ506)="brazil",LOWER(AJ506)="brasil"),"Yes","No"))</x:f>
      </x:c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/>
      <x:c r="CH506"/>
      <x:c r="CI506"/>
      <x:c r="CJ506" t="str">
        <x:v>Yes</x:v>
      </x:c>
      <x:c r="CK506" t="str">
        <x:v>Yes</x:v>
      </x:c>
      <x:c r="CL506" t="str">
        <x:v>Yes</x:v>
      </x:c>
      <x:c r="CM506" t="str">
        <x:v>Clear</x:v>
      </x:c>
      <x:c r="CN506" t="str">
        <x:v>Verified — clear</x:v>
      </x:c>
      <x:c r="CO506" t="n">
        <x:v>46272</x:v>
      </x:c>
      <x:c r="CP506" t="str">
        <x:v>https://pubmed.ncbi.nlm.nih.gov/38322801/</x:v>
      </x:c>
      <x:c r="CQ506"/>
      <x:c r="CR506"/>
      <x:c r="CS506"/>
      <x:c r="CT506"/>
      <x:c r="CU506"/>
      <x:c r="CV506"/>
      <x:c r="CW506"/>
      <x:c r="CX506"/>
      <x:c r="CY506"/>
      <x:c r="CZ506"/>
      <x:c r="DA506"/>
      <x:c r="DB506" t="str">
        <x:f>IF(L506="","",IF(AND(COUNT(CU506:DA506)=7,OR(CU506=0,CU506=1,CU506=2),OR(CV506=0,CV506=1,CV506=2),OR(CW506=0,CW506=1,CW506=2),OR(CX506=0,CX506=1,CX506=2),OR(CY506=0,CY506=1,CY506=2),OR(CZ506=0,CZ506=1,CZ506=2),OR(DA506=0,DA506=1,DA506=2)),SUM(CU506:DA506),""))</x:f>
      </x:c>
      <x:c r="DC506" t="str">
        <x:f>IF(DB506="","",ROUND(DB506/14*10,1))</x:f>
      </x:c>
      <x:c r="DD506" t="str">
        <x:v>Pending</x:v>
      </x:c>
      <x:c r="DE506" t="str">
        <x:f>IF(L506="","",IF(DC506="","Pending",IF(DD506="Yes","CONDITIONAL — safety override",IF(DC506&gt;=8,"HIGH",IF(DC506&gt;=5,"CONDITIONAL","LOW")))))</x:f>
        <x:v>Pending</x:v>
      </x:c>
      <x:c r="DF506" t="str">
        <x:v>Pending screening and full-text appraisal; no transferability judgment made at identification.</x:v>
      </x:c>
      <x:c r="DG506"/>
      <x:c r="DH506"/>
      <x:c r="DI506"/>
      <x:c r="DJ506"/>
      <x:c r="DK506"/>
      <x:c r="DL506"/>
      <x:c r="DM506"/>
      <x:c r="DN506"/>
      <x:c r="DO506"/>
      <x:c r="DP506"/>
      <x:c r="DQ506"/>
      <x:c r="DR506"/>
      <x:c r="DS506"/>
      <x:c r="DT506"/>
      <x:c r="DU506"/>
      <x:c r="DV506"/>
      <x:c r="DW506"/>
      <x:c r="DX506"/>
      <x:c r="DY506"/>
      <x:c r="DZ506" t="str">
        <x:v>Title/abstract screening alone does not establish effectiveness, causality, methodological quality, transferability to Brazilian public safety or an institutional recommendation.</x:v>
      </x:c>
      <x:c r="EA506" t="str">
        <x:v>Pending</x:v>
      </x:c>
      <x:c r="EB506" t="str">
        <x:f>IF(L506="","",IF(EC506="READY","Yes","No / Pending"))</x:f>
        <x:v>No / Pending</x:v>
      </x:c>
      <x:c r="EC506" t="str">
        <x:f>IF(L506="","",IF(OR(ISNUMBER(SEARCH("Retracted Publication",Q506)),CM506="Retracted",CN506="Retracted",CM506="Expression of Concern",CN506="Expression of Concern",F506="Not used",CG506="Critical",CH506="High",CH506="Critical"),"BLOCKED — integrity or use restriction",IF(AND(CJ506="Yes",CK506="Yes",CL506="Yes"),IF(AND(CM506="Clear",CN506="Verified — clear"),IF(AND(AND(LEN(TRIM(CF506))&gt;0,LEFT(LOWER(TRIM(CF506)),7)&lt;&gt;"pending"),OR(CG506="High",CG506="Moderate"),OR(CH506="Low",CH506="Some concerns",CH506="Not applicable")),IF(AND(DD506="No",OR(DE506="HIGH",DE506="CONDITIONAL"),AND(LEN(TRIM(DF506))&gt;0,LEFT(LOWER(TRIM(DF506)),7)&lt;&gt;"pending")),IF(AND(AND(LEN(TRIM(DT506))&gt;0,LEFT(LOWER(TRIM(DT506)),7)&lt;&gt;"pending"),AND(LEN(TRIM(DU506))&gt;0,LEFT(LOWER(TRIM(DU506)),7)&lt;&gt;"pending"),OR(AND(LEN(TRIM(DV506))&gt;0,LEFT(LOWER(TRIM(DV506)),7)&lt;&gt;"pending"),AND(LEN(TRIM(DW506))&gt;0,LEFT(LOWER(TRIM(DW506)),7)&lt;&gt;"pending")),AND(LEN(TRIM(DX506))&gt;0,LEFT(LOWER(TRIM(DX506)),7)&lt;&gt;"pending")),IF(AND(F506="Claim-ready",OR(EA506="Strong",EA506="Moderate"),AND(LEN(TRIM(G506))&gt;0,LEFT(LOWER(TRIM(G506)),7)&lt;&gt;"pending"),G506&lt;&gt;"No substantive use decision is permitted from identification metadata alone.",AND(LEN(TRIM(DZ506))&gt;0,LEFT(LOWER(TRIM(DZ506)),7)&lt;&gt;"pending"),DZ506&lt;&gt;"Identification metadata alone does not permit any substantive scientific, causal, operational, or institutional claim.",AND(LEN(TRIM(EI506))&gt;0,LEFT(LOWER(TRIM(EI506)),7)&lt;&gt;"pending"),ISNUMBER(EH506),EH506&gt;0),"READY","PENDING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6" t="str">
        <x:v>Pending</x:v>
      </x:c>
      <x:c r="EE506"/>
      <x:c r="EF506" t="str">
        <x:v>Pending</x:v>
      </x:c>
      <x:c r="EG506" t="str">
        <x:v>Pending</x:v>
      </x:c>
      <x:c r="EH506"/>
      <x:c r="EI506" s="501"/>
      <x:c r="EJ506"/>
      <x:c r="EK506" t="str">
        <x:v>Pending</x:v>
      </x:c>
      <x:c r="EL506" t="n">
        <x:v>46272</x:v>
      </x:c>
      <x:c r="EM506" t="str">
        <x:v>Production PubMed record imported and reconciled to Zotero item 7Q3Z785H;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6" t="n">
        <x:f>IF(L506="","",(IF(N506&lt;&gt;"",1,0)+IF(O506&lt;&gt;"",1,0)+IF(AJ506&lt;&gt;"",1,0)+IF(AU506&lt;&gt;"",1,0)+IF(BE506&lt;&gt;"",1,0)+IF(CF506&lt;&gt;"",1,0)+IF(CJ506="Yes",1,0)+IF(CL506="Yes",1,0)+IF(DE506&lt;&gt;"Pending",1,0)+IF(F506&lt;&gt;"",1,0)+IF(DZ506&lt;&gt;"",1,0)+IF(EI506&lt;&gt;"",1,0))/12)</x:f>
        <x:v>0.5</x:v>
      </x:c>
    </x:row>
    <x:row r="507">
      <x:c r="A507" t="str">
        <x:v>EV-0504</x:v>
      </x:c>
      <x:c r="B507" t="str">
        <x:v>Integrity check</x:v>
      </x:c>
      <x:c r="C507" t="str">
        <x:f>IF(L507="","",IF(LEFT(EC507,7)="BLOCKED","🔴 Do not use for conclusion",IF(EB507="Yes","🟢 Claim-ready","🟡 Caution / context")))</x:f>
        <x:v>🟡 Caution / context</x:v>
      </x:c>
      <x:c r="D507" t="str">
        <x:f>IF(L507="","",EC507)</x:f>
        <x:v>PENDING — appropriate appraisal</x:v>
      </x:c>
      <x:c r="E507" t="str">
        <x:v>P3 — Medium</x:v>
      </x:c>
      <x:c r="F507" t="str">
        <x:v>Pending</x:v>
      </x:c>
      <x:c r="G507" t="str">
        <x:v>Title/abstract identify an explicit tactical/public-safety context and readiness domain; retain for full-text assessment.</x:v>
      </x:c>
      <x:c r="H507" t="str">
        <x:v>Obtain and review lawful full text; confirm human adjudication; then select a design-specific appraisal instrument.</x:v>
      </x:c>
      <x:c r="I507"/>
      <x:c r="J507" t="str">
        <x:v>C — Implementation Science</x:v>
      </x:c>
      <x:c r="K507" t="str">
        <x:v>IDENTIFIED</x:v>
      </x:c>
      <x:c r="L507" t="str">
        <x:v>Examining how organizational leaders perceive internet-delivered cognitive behavioural therapy for public safety personnel using the RE-AIM implementation framework.</x:v>
      </x:c>
      <x:c r="M507"/>
      <x:c r="N507" t="str">
        <x:v>Beahm, Janine D; McCall, Hugh C; Carleton, R Nicholas; Jones, Nicholas; Hadjistavropoulos, Heather D</x:v>
      </x:c>
      <x:c r="O507" t="n">
        <x:v>2024</x:v>
      </x:c>
      <x:c r="P507" t="str">
        <x:v>Internet interventions</x:v>
      </x:c>
      <x:c r="Q507" t="str">
        <x:v>Journal Article</x:v>
      </x:c>
      <x:c r="R507" t="str">
        <x:v>Unclear</x:v>
      </x:c>
      <x:c r="S507" t="str">
        <x:v>Unknown</x:v>
      </x:c>
      <x:c r="T507" t="str">
        <x:v>eng</x:v>
      </x:c>
      <x:c r="U507" t="str">
        <x:v>https://pubmed.ncbi.nlm.nih.gov/38318086/</x:v>
      </x:c>
      <x:c r="V507" t="str">
        <x:v>10.1016/j.invent.2024.100718</x:v>
      </x:c>
      <x:c r="W507" t="str">
        <x:f>IF(V507="","",LOWER(SUBSTITUTE(SUBSTITUTE(SUBSTITUTE(SUBSTITUTE(TRIM(V507),"https://doi.org/",""),"http://doi.org/",""),"https://dx.doi.org/",""),"doi:","")))</x:f>
        <x:v>10.1016/j.invent.2024.100718</x:v>
      </x:c>
      <x:c r="X507" t="str">
        <x:v>38318086</x:v>
      </x:c>
      <x:c r="Y507" t="str">
        <x:v>PMC10840103</x:v>
      </x:c>
      <x:c r="Z507"/>
      <x:c r="AA507" t="str">
        <x:v>PubMed/MEDLINE</x:v>
      </x:c>
      <x:c r="AB507" t="str">
        <x:v>PUBMED-C-v1.0-2026-08-28</x:v>
      </x:c>
      <x:c r="AC507" t="str">
        <x:v>SP-PUBMED-C-20260828</x:v>
      </x:c>
      <x:c r="AD507" s="499" t="n">
        <x:v>46262</x:v>
      </x:c>
      <x:c r="AE507" s="499" t="n">
        <x:v>46272</x:v>
      </x:c>
      <x:c r="AF507" t="str">
        <x:v>LM64PKBH</x:v>
      </x:c>
      <x:c r="AG507"/>
      <x:c r="AH507" t="str">
        <x:v>Tactical Athlete → Operational Readiness Brazil</x:v>
      </x:c>
      <x:c r="AI507" t="str">
        <x:v>evidence-family:C</x:v>
      </x:c>
      <x:c r="AJ507"/>
      <x:c r="AK507" t="str">
        <x:f>IF(AJ507="","",IF(OR(LOWER(AJ507)="brazil",LOWER(AJ507)="brasil"),"Yes","No"))</x:f>
      </x:c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/>
      <x:c r="CH507"/>
      <x:c r="CI507"/>
      <x:c r="CJ507" t="str">
        <x:v>Yes</x:v>
      </x:c>
      <x:c r="CK507" t="str">
        <x:v>Yes</x:v>
      </x:c>
      <x:c r="CL507" t="str">
        <x:v>Yes</x:v>
      </x:c>
      <x:c r="CM507" t="str">
        <x:v>Clear</x:v>
      </x:c>
      <x:c r="CN507" t="str">
        <x:v>Verified — clear</x:v>
      </x:c>
      <x:c r="CO507" t="n">
        <x:v>46272</x:v>
      </x:c>
      <x:c r="CP507" t="str">
        <x:v>https://pubmed.ncbi.nlm.nih.gov/38318086/</x:v>
      </x:c>
      <x:c r="CQ507"/>
      <x:c r="CR507"/>
      <x:c r="CS507"/>
      <x:c r="CT507"/>
      <x:c r="CU507"/>
      <x:c r="CV507"/>
      <x:c r="CW507"/>
      <x:c r="CX507"/>
      <x:c r="CY507"/>
      <x:c r="CZ507"/>
      <x:c r="DA507"/>
      <x:c r="DB507" t="str">
        <x:f>IF(L507="","",IF(AND(COUNT(CU507:DA507)=7,OR(CU507=0,CU507=1,CU507=2),OR(CV507=0,CV507=1,CV507=2),OR(CW507=0,CW507=1,CW507=2),OR(CX507=0,CX507=1,CX507=2),OR(CY507=0,CY507=1,CY507=2),OR(CZ507=0,CZ507=1,CZ507=2),OR(DA507=0,DA507=1,DA507=2)),SUM(CU507:DA507),""))</x:f>
      </x:c>
      <x:c r="DC507" t="str">
        <x:f>IF(DB507="","",ROUND(DB507/14*10,1))</x:f>
      </x:c>
      <x:c r="DD507" t="str">
        <x:v>Pending</x:v>
      </x:c>
      <x:c r="DE507" t="str">
        <x:f>IF(L507="","",IF(DC507="","Pending",IF(DD507="Yes","CONDITIONAL — safety override",IF(DC507&gt;=8,"HIGH",IF(DC507&gt;=5,"CONDITIONAL","LOW")))))</x:f>
        <x:v>Pending</x:v>
      </x:c>
      <x:c r="DF507" t="str">
        <x:v>Pending screening and full-text appraisal; no transferability judgment made at identification.</x:v>
      </x:c>
      <x:c r="DG507"/>
      <x:c r="DH507"/>
      <x:c r="DI507"/>
      <x:c r="DJ507"/>
      <x:c r="DK507"/>
      <x:c r="DL507"/>
      <x:c r="DM507"/>
      <x:c r="DN507"/>
      <x:c r="DO507"/>
      <x:c r="DP507"/>
      <x:c r="DQ507"/>
      <x:c r="DR507"/>
      <x:c r="DS507"/>
      <x:c r="DT507"/>
      <x:c r="DU507"/>
      <x:c r="DV507"/>
      <x:c r="DW507"/>
      <x:c r="DX507"/>
      <x:c r="DY507"/>
      <x:c r="DZ507" t="str">
        <x:v>Title/abstract screening alone does not establish effectiveness, causality, methodological quality, transferability to Brazilian public safety or an institutional recommendation.</x:v>
      </x:c>
      <x:c r="EA507" t="str">
        <x:v>Pending</x:v>
      </x:c>
      <x:c r="EB507" t="str">
        <x:f>IF(L507="","",IF(EC507="READY","Yes","No / Pending"))</x:f>
        <x:v>No / Pending</x:v>
      </x:c>
      <x:c r="EC507" t="str">
        <x:f>IF(L507="","",IF(OR(ISNUMBER(SEARCH("Retracted Publication",Q507)),CM507="Retracted",CN507="Retracted",CM507="Expression of Concern",CN507="Expression of Concern",F507="Not used",CG507="Critical",CH507="High",CH507="Critical"),"BLOCKED — integrity or use restriction",IF(AND(CJ507="Yes",CK507="Yes",CL507="Yes"),IF(AND(CM507="Clear",CN507="Verified — clear"),IF(AND(AND(LEN(TRIM(CF507))&gt;0,LEFT(LOWER(TRIM(CF507)),7)&lt;&gt;"pending"),OR(CG507="High",CG507="Moderate"),OR(CH507="Low",CH507="Some concerns",CH507="Not applicable")),IF(AND(DD507="No",OR(DE507="HIGH",DE507="CONDITIONAL"),AND(LEN(TRIM(DF507))&gt;0,LEFT(LOWER(TRIM(DF507)),7)&lt;&gt;"pending")),IF(AND(AND(LEN(TRIM(DT507))&gt;0,LEFT(LOWER(TRIM(DT507)),7)&lt;&gt;"pending"),AND(LEN(TRIM(DU507))&gt;0,LEFT(LOWER(TRIM(DU507)),7)&lt;&gt;"pending"),OR(AND(LEN(TRIM(DV507))&gt;0,LEFT(LOWER(TRIM(DV507)),7)&lt;&gt;"pending"),AND(LEN(TRIM(DW507))&gt;0,LEFT(LOWER(TRIM(DW507)),7)&lt;&gt;"pending")),AND(LEN(TRIM(DX507))&gt;0,LEFT(LOWER(TRIM(DX507)),7)&lt;&gt;"pending")),IF(AND(F507="Claim-ready",OR(EA507="Strong",EA507="Moderate"),AND(LEN(TRIM(G507))&gt;0,LEFT(LOWER(TRIM(G507)),7)&lt;&gt;"pending"),G507&lt;&gt;"No substantive use decision is permitted from identification metadata alone.",AND(LEN(TRIM(DZ507))&gt;0,LEFT(LOWER(TRIM(DZ507)),7)&lt;&gt;"pending"),DZ507&lt;&gt;"Identification metadata alone does not permit any substantive scientific, causal, operational, or institutional claim.",AND(LEN(TRIM(EI507))&gt;0,LEFT(LOWER(TRIM(EI507)),7)&lt;&gt;"pending"),ISNUMBER(EH507),EH507&gt;0),"READY","PENDING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7" t="str">
        <x:v>Pending</x:v>
      </x:c>
      <x:c r="EE507"/>
      <x:c r="EF507" t="str">
        <x:v>Pending</x:v>
      </x:c>
      <x:c r="EG507" t="str">
        <x:v>Pending</x:v>
      </x:c>
      <x:c r="EH507"/>
      <x:c r="EI507" s="501"/>
      <x:c r="EJ507"/>
      <x:c r="EK507" t="str">
        <x:v>Pending</x:v>
      </x:c>
      <x:c r="EL507" t="n">
        <x:v>46272</x:v>
      </x:c>
      <x:c r="EM507" t="str">
        <x:v>Production PubMed record imported and reconciled to Zotero item LM64PKBH;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7" t="n">
        <x:f>IF(L507="","",(IF(N507&lt;&gt;"",1,0)+IF(O507&lt;&gt;"",1,0)+IF(AJ507&lt;&gt;"",1,0)+IF(AU507&lt;&gt;"",1,0)+IF(BE507&lt;&gt;"",1,0)+IF(CF507&lt;&gt;"",1,0)+IF(CJ507="Yes",1,0)+IF(CL507="Yes",1,0)+IF(DE507&lt;&gt;"Pending",1,0)+IF(F507&lt;&gt;"",1,0)+IF(DZ507&lt;&gt;"",1,0)+IF(EI507&lt;&gt;"",1,0))/12)</x:f>
        <x:v>0.5</x:v>
      </x:c>
    </x:row>
    <x:row r="508">
      <x:c r="A508" t="str">
        <x:v>EV-0505</x:v>
      </x:c>
      <x:c r="B508" t="str">
        <x:v>Integrity check</x:v>
      </x:c>
      <x:c r="C508" t="str">
        <x:f>IF(L508="","",IF(LEFT(EC508,7)="BLOCKED","🔴 Do not use for conclusion",IF(EB508="Yes","🟢 Claim-ready","🟡 Caution / context")))</x:f>
        <x:v>🟡 Caution / context</x:v>
      </x:c>
      <x:c r="D508" t="str">
        <x:f>IF(L508="","",EC508)</x:f>
        <x:v>PENDING — appropriate appraisal</x:v>
      </x:c>
      <x:c r="E508" t="str">
        <x:v>P3 — Medium</x:v>
      </x:c>
      <x:c r="F508" t="str">
        <x:v>Pending</x:v>
      </x:c>
      <x:c r="G508" t="str">
        <x:v>Title/abstract identify an explicit operational APHT/medical-readiness topic; retain for full-text assessment.</x:v>
      </x:c>
      <x:c r="H508" t="str">
        <x:v>Obtain and review lawful full text; confirm human adjudication; then select a design-specific appraisal instrument.</x:v>
      </x:c>
      <x:c r="I508"/>
      <x:c r="J508" t="str">
        <x:v>B — APHT / Medical Readiness</x:v>
      </x:c>
      <x:c r="K508" t="str">
        <x:v>IDENTIFIED</x:v>
      </x:c>
      <x:c r="L508" t="str">
        <x:v>Effect of copper doping on the photocatalytic performance of Ni(2)O(3)@PC membrane composites in norfloxacin degradation.</x:v>
      </x:c>
      <x:c r="M508"/>
      <x:c r="N508" t="str">
        <x:v>Mashentseva, Anastassiya A; Nurpeisova, Dinara T; Barsbay, Murat</x:v>
      </x:c>
      <x:c r="O508" t="n">
        <x:v>2024</x:v>
      </x:c>
      <x:c r="P508" t="str">
        <x:v>RSC advances</x:v>
      </x:c>
      <x:c r="Q508" t="str">
        <x:v>Journal Article</x:v>
      </x:c>
      <x:c r="R508" t="str">
        <x:v>Unclear</x:v>
      </x:c>
      <x:c r="S508" t="str">
        <x:v>Unknown</x:v>
      </x:c>
      <x:c r="T508" t="str">
        <x:v>eng</x:v>
      </x:c>
      <x:c r="U508" t="str">
        <x:v>https://pubmed.ncbi.nlm.nih.gov/38312730/</x:v>
      </x:c>
      <x:c r="V508" t="str">
        <x:v>10.1039/d3ra07471d</x:v>
      </x:c>
      <x:c r="W508" t="str">
        <x:f>IF(V508="","",LOWER(SUBSTITUTE(SUBSTITUTE(SUBSTITUTE(SUBSTITUTE(TRIM(V508),"https://doi.org/",""),"http://doi.org/",""),"https://dx.doi.org/",""),"doi:","")))</x:f>
        <x:v>10.1039/d3ra07471d</x:v>
      </x:c>
      <x:c r="X508" t="str">
        <x:v>38312730</x:v>
      </x:c>
      <x:c r="Y508" t="str">
        <x:v>PMC10835572</x:v>
      </x:c>
      <x:c r="Z508"/>
      <x:c r="AA508" t="str">
        <x:v>PubMed/MEDLINE</x:v>
      </x:c>
      <x:c r="AB508" t="str">
        <x:v>PUBMED-B-v1.0-2026-08-28</x:v>
      </x:c>
      <x:c r="AC508" t="str">
        <x:v>SP-PUBMED-B-20260828</x:v>
      </x:c>
      <x:c r="AD508" s="499" t="n">
        <x:v>46262</x:v>
      </x:c>
      <x:c r="AE508" s="499" t="n">
        <x:v>46272</x:v>
      </x:c>
      <x:c r="AF508" t="str">
        <x:v>RDUU5RDQ</x:v>
      </x:c>
      <x:c r="AG508"/>
      <x:c r="AH508" t="str">
        <x:v>Tactical Athlete → Operational Readiness Brazil</x:v>
      </x:c>
      <x:c r="AI508" t="str">
        <x:v>evidence-family:B</x:v>
      </x:c>
      <x:c r="AJ508"/>
      <x:c r="AK508" t="str">
        <x:f>IF(AJ508="","",IF(OR(LOWER(AJ508)="brazil",LOWER(AJ508)="brasil"),"Yes","No"))</x:f>
      </x:c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/>
      <x:c r="CH508"/>
      <x:c r="CI508"/>
      <x:c r="CJ508" t="str">
        <x:v>Yes</x:v>
      </x:c>
      <x:c r="CK508" t="str">
        <x:v>Yes</x:v>
      </x:c>
      <x:c r="CL508" t="str">
        <x:v>Yes</x:v>
      </x:c>
      <x:c r="CM508" t="str">
        <x:v>Clear</x:v>
      </x:c>
      <x:c r="CN508" t="str">
        <x:v>Verified — clear</x:v>
      </x:c>
      <x:c r="CO508" t="n">
        <x:v>46272</x:v>
      </x:c>
      <x:c r="CP508" t="str">
        <x:v>https://pubmed.ncbi.nlm.nih.gov/38312730/</x:v>
      </x:c>
      <x:c r="CQ508"/>
      <x:c r="CR508"/>
      <x:c r="CS508"/>
      <x:c r="CT508"/>
      <x:c r="CU508"/>
      <x:c r="CV508"/>
      <x:c r="CW508"/>
      <x:c r="CX508"/>
      <x:c r="CY508"/>
      <x:c r="CZ508"/>
      <x:c r="DA508"/>
      <x:c r="DB508" t="str">
        <x:f>IF(L508="","",IF(AND(COUNT(CU508:DA508)=7,OR(CU508=0,CU508=1,CU508=2),OR(CV508=0,CV508=1,CV508=2),OR(CW508=0,CW508=1,CW508=2),OR(CX508=0,CX508=1,CX508=2),OR(CY508=0,CY508=1,CY508=2),OR(CZ508=0,CZ508=1,CZ508=2),OR(DA508=0,DA508=1,DA508=2)),SUM(CU508:DA508),""))</x:f>
      </x:c>
      <x:c r="DC508" t="str">
        <x:f>IF(DB508="","",ROUND(DB508/14*10,1))</x:f>
      </x:c>
      <x:c r="DD508" t="str">
        <x:v>Pending</x:v>
      </x:c>
      <x:c r="DE508" t="str">
        <x:f>IF(L508="","",IF(DC508="","Pending",IF(DD508="Yes","CONDITIONAL — safety override",IF(DC508&gt;=8,"HIGH",IF(DC508&gt;=5,"CONDITIONAL","LOW")))))</x:f>
        <x:v>Pending</x:v>
      </x:c>
      <x:c r="DF508" t="str">
        <x:v>Pending screening and full-text appraisal; no transferability judgment made at identification.</x:v>
      </x:c>
      <x:c r="DG508"/>
      <x:c r="DH508"/>
      <x:c r="DI508"/>
      <x:c r="DJ508"/>
      <x:c r="DK508"/>
      <x:c r="DL508"/>
      <x:c r="DM508"/>
      <x:c r="DN508"/>
      <x:c r="DO508"/>
      <x:c r="DP508"/>
      <x:c r="DQ508"/>
      <x:c r="DR508"/>
      <x:c r="DS508"/>
      <x:c r="DT508"/>
      <x:c r="DU508"/>
      <x:c r="DV508"/>
      <x:c r="DW508"/>
      <x:c r="DX508"/>
      <x:c r="DY508"/>
      <x:c r="DZ508" t="str">
        <x:v>Title/abstract screening alone does not establish effectiveness, causality, methodological quality, transferability to Brazilian public safety or an institutional recommendation.</x:v>
      </x:c>
      <x:c r="EA508" t="str">
        <x:v>Pending</x:v>
      </x:c>
      <x:c r="EB508" t="str">
        <x:f>IF(L508="","",IF(EC508="READY","Yes","No / Pending"))</x:f>
        <x:v>No / Pending</x:v>
      </x:c>
      <x:c r="EC508" t="str">
        <x:f>IF(L508="","",IF(OR(ISNUMBER(SEARCH("Retracted Publication",Q508)),CM508="Retracted",CN508="Retracted",CM508="Expression of Concern",CN508="Expression of Concern",F508="Not used",CG508="Critical",CH508="High",CH508="Critical"),"BLOCKED — integrity or use restriction",IF(AND(CJ508="Yes",CK508="Yes",CL508="Yes"),IF(AND(CM508="Clear",CN508="Verified — clear"),IF(AND(AND(LEN(TRIM(CF508))&gt;0,LEFT(LOWER(TRIM(CF508)),7)&lt;&gt;"pending"),OR(CG508="High",CG508="Moderate"),OR(CH508="Low",CH508="Some concerns",CH508="Not applicable")),IF(AND(DD508="No",OR(DE508="HIGH",DE508="CONDITIONAL"),AND(LEN(TRIM(DF508))&gt;0,LEFT(LOWER(TRIM(DF508)),7)&lt;&gt;"pending")),IF(AND(AND(LEN(TRIM(DT508))&gt;0,LEFT(LOWER(TRIM(DT508)),7)&lt;&gt;"pending"),AND(LEN(TRIM(DU508))&gt;0,LEFT(LOWER(TRIM(DU508)),7)&lt;&gt;"pending"),OR(AND(LEN(TRIM(DV508))&gt;0,LEFT(LOWER(TRIM(DV508)),7)&lt;&gt;"pending"),AND(LEN(TRIM(DW508))&gt;0,LEFT(LOWER(TRIM(DW508)),7)&lt;&gt;"pending")),AND(LEN(TRIM(DX508))&gt;0,LEFT(LOWER(TRIM(DX508)),7)&lt;&gt;"pending")),IF(AND(F508="Claim-ready",OR(EA508="Strong",EA508="Moderate"),AND(LEN(TRIM(G508))&gt;0,LEFT(LOWER(TRIM(G508)),7)&lt;&gt;"pending"),G508&lt;&gt;"No substantive use decision is permitted from identification metadata alone.",AND(LEN(TRIM(DZ508))&gt;0,LEFT(LOWER(TRIM(DZ508)),7)&lt;&gt;"pending"),DZ508&lt;&gt;"Identification metadata alone does not permit any substantive scientific, causal, operational, or institutional claim.",AND(LEN(TRIM(EI508))&gt;0,LEFT(LOWER(TRIM(EI508)),7)&lt;&gt;"pending"),ISNUMBER(EH508),EH508&gt;0),"READY","PENDING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8" t="str">
        <x:v>Pending</x:v>
      </x:c>
      <x:c r="EE508"/>
      <x:c r="EF508" t="str">
        <x:v>Pending</x:v>
      </x:c>
      <x:c r="EG508" t="str">
        <x:v>Pending</x:v>
      </x:c>
      <x:c r="EH508"/>
      <x:c r="EI508" s="501"/>
      <x:c r="EJ508"/>
      <x:c r="EK508" t="str">
        <x:v>Pending</x:v>
      </x:c>
      <x:c r="EL508" t="n">
        <x:v>46272</x:v>
      </x:c>
      <x:c r="EM508" t="str">
        <x:v>Production PubMed record imported and reconciled to Zotero item RDUU5RDQ;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08" t="n">
        <x:f>IF(L508="","",(IF(N508&lt;&gt;"",1,0)+IF(O508&lt;&gt;"",1,0)+IF(AJ508&lt;&gt;"",1,0)+IF(AU508&lt;&gt;"",1,0)+IF(BE508&lt;&gt;"",1,0)+IF(CF508&lt;&gt;"",1,0)+IF(CJ508="Yes",1,0)+IF(CL508="Yes",1,0)+IF(DE508&lt;&gt;"Pending",1,0)+IF(F508&lt;&gt;"",1,0)+IF(DZ508&lt;&gt;"",1,0)+IF(EI508&lt;&gt;"",1,0))/12)</x:f>
        <x:v>0.5</x:v>
      </x:c>
    </x:row>
    <x:row r="509">
      <x:c r="A509" t="str">
        <x:v>EV-0506</x:v>
      </x:c>
      <x:c r="B509" t="str">
        <x:v>Integrity check</x:v>
      </x:c>
      <x:c r="C509" t="str">
        <x:f>IF(L509="","",IF(LEFT(EC509,7)="BLOCKED","🔴 Do not use for conclusion",IF(EB509="Yes","🟢 Claim-ready","🟡 Caution / context")))</x:f>
        <x:v>🟡 Caution / context</x:v>
      </x:c>
      <x:c r="D509" t="str">
        <x:f>IF(L509="","",EC509)</x:f>
        <x:v>PENDING — appropriate appraisal</x:v>
      </x:c>
      <x:c r="E509" t="str">
        <x:v>P3 — Medium</x:v>
      </x:c>
      <x:c r="F509" t="str">
        <x:v>Pending</x:v>
      </x:c>
      <x:c r="G509" t="str">
        <x:v>A potentially relevant concept is present, but direct applicability is ambiguous at title/abstract level.</x:v>
      </x:c>
      <x:c r="H509" t="str">
        <x:v>Human title/abstract adjudication; retrieve full text if relevance remains plausible.</x:v>
      </x:c>
      <x:c r="I509"/>
      <x:c r="J509" t="str">
        <x:v>C — Implementation Science</x:v>
      </x:c>
      <x:c r="K509" t="str">
        <x:v>IDENTIFIED</x:v>
      </x:c>
      <x:c r="L509" t="str">
        <x:v>Factors influencing support for the implementation of community-based out-of-hospital cardiac arrest interventions in high- and low-performing counties.</x:v>
      </x:c>
      <x:c r="M509"/>
      <x:c r="N509" t="str">
        <x:v>Ezem, Natalie; Lewinski, Allison A; Miller, Julie; King, Heather A; Oakes, Megan; Monk, Lisa; Starks, Monique A; Granger, Christopher B; Bosworth, Hayden B; Blewer, Audrey L</x:v>
      </x:c>
      <x:c r="O509" t="n">
        <x:v>2024</x:v>
      </x:c>
      <x:c r="P509" t="str">
        <x:v>Resuscitation plus</x:v>
      </x:c>
      <x:c r="Q509" t="str">
        <x:v>Journal Article</x:v>
      </x:c>
      <x:c r="R509" t="str">
        <x:v>Unclear</x:v>
      </x:c>
      <x:c r="S509" t="str">
        <x:v>Unknown</x:v>
      </x:c>
      <x:c r="T509" t="str">
        <x:v>eng</x:v>
      </x:c>
      <x:c r="U509" t="str">
        <x:v>https://pubmed.ncbi.nlm.nih.gov/38304635/</x:v>
      </x:c>
      <x:c r="V509" t="str">
        <x:v>10.1016/j.resplu.2024.100550</x:v>
      </x:c>
      <x:c r="W509" t="str">
        <x:f>IF(V509="","",LOWER(SUBSTITUTE(SUBSTITUTE(SUBSTITUTE(SUBSTITUTE(TRIM(V509),"https://doi.org/",""),"http://doi.org/",""),"https://dx.doi.org/",""),"doi:","")))</x:f>
        <x:v>10.1016/j.resplu.2024.100550</x:v>
      </x:c>
      <x:c r="X509" t="str">
        <x:v>38304635</x:v>
      </x:c>
      <x:c r="Y509" t="str">
        <x:v>PMC10831164</x:v>
      </x:c>
      <x:c r="Z509"/>
      <x:c r="AA509" t="str">
        <x:v>PubMed/MEDLINE</x:v>
      </x:c>
      <x:c r="AB509" t="str">
        <x:v>PUBMED-C-v1.0-2026-08-28</x:v>
      </x:c>
      <x:c r="AC509" t="str">
        <x:v>SP-PUBMED-C-20260828</x:v>
      </x:c>
      <x:c r="AD509" s="499" t="n">
        <x:v>46262</x:v>
      </x:c>
      <x:c r="AE509" s="499" t="n">
        <x:v>46272</x:v>
      </x:c>
      <x:c r="AF509" t="str">
        <x:v>D3JZATDD</x:v>
      </x:c>
      <x:c r="AG509"/>
      <x:c r="AH509" t="str">
        <x:v>Tactical Athlete → Operational Readiness Brazil</x:v>
      </x:c>
      <x:c r="AI509" t="str">
        <x:v>evidence-family:C</x:v>
      </x:c>
      <x:c r="AJ509"/>
      <x:c r="AK509" t="str">
        <x:f>IF(AJ509="","",IF(OR(LOWER(AJ509)="brazil",LOWER(AJ509)="brasil"),"Yes","No"))</x:f>
      </x:c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/>
      <x:c r="CH509"/>
      <x:c r="CI509"/>
      <x:c r="CJ509" t="str">
        <x:v>Yes</x:v>
      </x:c>
      <x:c r="CK509" t="str">
        <x:v>Yes</x:v>
      </x:c>
      <x:c r="CL509" t="str">
        <x:v>Yes</x:v>
      </x:c>
      <x:c r="CM509" t="str">
        <x:v>Clear</x:v>
      </x:c>
      <x:c r="CN509" t="str">
        <x:v>Verified — clear</x:v>
      </x:c>
      <x:c r="CO509" t="n">
        <x:v>46272</x:v>
      </x:c>
      <x:c r="CP509" t="str">
        <x:v>https://pubmed.ncbi.nlm.nih.gov/38304635/</x:v>
      </x:c>
      <x:c r="CQ509"/>
      <x:c r="CR509"/>
      <x:c r="CS509"/>
      <x:c r="CT509"/>
      <x:c r="CU509"/>
      <x:c r="CV509"/>
      <x:c r="CW509"/>
      <x:c r="CX509"/>
      <x:c r="CY509"/>
      <x:c r="CZ509"/>
      <x:c r="DA509"/>
      <x:c r="DB509" t="str">
        <x:f>IF(L509="","",IF(AND(COUNT(CU509:DA509)=7,OR(CU509=0,CU509=1,CU509=2),OR(CV509=0,CV509=1,CV509=2),OR(CW509=0,CW509=1,CW509=2),OR(CX509=0,CX509=1,CX509=2),OR(CY509=0,CY509=1,CY509=2),OR(CZ509=0,CZ509=1,CZ509=2),OR(DA509=0,DA509=1,DA509=2)),SUM(CU509:DA509),""))</x:f>
      </x:c>
      <x:c r="DC509" t="str">
        <x:f>IF(DB509="","",ROUND(DB509/14*10,1))</x:f>
      </x:c>
      <x:c r="DD509" t="str">
        <x:v>Pending</x:v>
      </x:c>
      <x:c r="DE509" t="str">
        <x:f>IF(L509="","",IF(DC509="","Pending",IF(DD509="Yes","CONDITIONAL — safety override",IF(DC509&gt;=8,"HIGH",IF(DC509&gt;=5,"CONDITIONAL","LOW")))))</x:f>
        <x:v>Pending</x:v>
      </x:c>
      <x:c r="DF509" t="str">
        <x:v>Pending screening and full-text appraisal; no transferability judgment made at identification.</x:v>
      </x:c>
      <x:c r="DG509"/>
      <x:c r="DH509"/>
      <x:c r="DI509"/>
      <x:c r="DJ509"/>
      <x:c r="DK509"/>
      <x:c r="DL509"/>
      <x:c r="DM509"/>
      <x:c r="DN509"/>
      <x:c r="DO509"/>
      <x:c r="DP509"/>
      <x:c r="DQ509"/>
      <x:c r="DR509"/>
      <x:c r="DS509"/>
      <x:c r="DT509"/>
      <x:c r="DU509"/>
      <x:c r="DV509"/>
      <x:c r="DW509"/>
      <x:c r="DX509"/>
      <x:c r="DY509"/>
      <x:c r="DZ509" t="str">
        <x:v>Title/abstract information is insufficient for a substantive scientific, causal, transferability or institutional claim.</x:v>
      </x:c>
      <x:c r="EA509" t="str">
        <x:v>Pending</x:v>
      </x:c>
      <x:c r="EB509" t="str">
        <x:f>IF(L509="","",IF(EC509="READY","Yes","No / Pending"))</x:f>
        <x:v>No / Pending</x:v>
      </x:c>
      <x:c r="EC509" t="str">
        <x:f>IF(L509="","",IF(OR(ISNUMBER(SEARCH("Retracted Publication",Q509)),CM509="Retracted",CN509="Retracted",CM509="Expression of Concern",CN509="Expression of Concern",F509="Not used",CG509="Critical",CH509="High",CH509="Critical"),"BLOCKED — integrity or use restriction",IF(AND(CJ509="Yes",CK509="Yes",CL509="Yes"),IF(AND(CM509="Clear",CN509="Verified — clear"),IF(AND(AND(LEN(TRIM(CF509))&gt;0,LEFT(LOWER(TRIM(CF509)),7)&lt;&gt;"pending"),OR(CG509="High",CG509="Moderate"),OR(CH509="Low",CH509="Some concerns",CH509="Not applicable")),IF(AND(DD509="No",OR(DE509="HIGH",DE509="CONDITIONAL"),AND(LEN(TRIM(DF509))&gt;0,LEFT(LOWER(TRIM(DF509)),7)&lt;&gt;"pending")),IF(AND(AND(LEN(TRIM(DT509))&gt;0,LEFT(LOWER(TRIM(DT509)),7)&lt;&gt;"pending"),AND(LEN(TRIM(DU509))&gt;0,LEFT(LOWER(TRIM(DU509)),7)&lt;&gt;"pending"),OR(AND(LEN(TRIM(DV509))&gt;0,LEFT(LOWER(TRIM(DV509)),7)&lt;&gt;"pending"),AND(LEN(TRIM(DW509))&gt;0,LEFT(LOWER(TRIM(DW509)),7)&lt;&gt;"pending")),AND(LEN(TRIM(DX509))&gt;0,LEFT(LOWER(TRIM(DX509)),7)&lt;&gt;"pending")),IF(AND(F509="Claim-ready",OR(EA509="Strong",EA509="Moderate"),AND(LEN(TRIM(G509))&gt;0,LEFT(LOWER(TRIM(G509)),7)&lt;&gt;"pending"),G509&lt;&gt;"No substantive use decision is permitted from identification metadata alone.",AND(LEN(TRIM(DZ509))&gt;0,LEFT(LOWER(TRIM(DZ509)),7)&lt;&gt;"pending"),DZ509&lt;&gt;"Identification metadata alone does not permit any substantive scientific, causal, operational, or institutional claim.",AND(LEN(TRIM(EI509))&gt;0,LEFT(LOWER(TRIM(EI509)),7)&lt;&gt;"pending"),ISNUMBER(EH509),EH509&gt;0),"READY","PENDING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09" t="str">
        <x:v>Pending</x:v>
      </x:c>
      <x:c r="EE509"/>
      <x:c r="EF509" t="str">
        <x:v>Pending</x:v>
      </x:c>
      <x:c r="EG509" t="str">
        <x:v>Pending</x:v>
      </x:c>
      <x:c r="EH509"/>
      <x:c r="EI509" s="501"/>
      <x:c r="EJ509"/>
      <x:c r="EK509" t="str">
        <x:v>Pending</x:v>
      </x:c>
      <x:c r="EL509" t="n">
        <x:v>46272</x:v>
      </x:c>
      <x:c r="EM509" t="str">
        <x:v>Production PubMed record imported and reconciled to Zotero item D3JZATDD;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09" t="n">
        <x:f>IF(L509="","",(IF(N509&lt;&gt;"",1,0)+IF(O509&lt;&gt;"",1,0)+IF(AJ509&lt;&gt;"",1,0)+IF(AU509&lt;&gt;"",1,0)+IF(BE509&lt;&gt;"",1,0)+IF(CF509&lt;&gt;"",1,0)+IF(CJ509="Yes",1,0)+IF(CL509="Yes",1,0)+IF(DE509&lt;&gt;"Pending",1,0)+IF(F509&lt;&gt;"",1,0)+IF(DZ509&lt;&gt;"",1,0)+IF(EI509&lt;&gt;"",1,0))/12)</x:f>
        <x:v>0.5</x:v>
      </x:c>
    </x:row>
    <x:row r="510">
      <x:c r="A510" t="str">
        <x:v>EV-0507</x:v>
      </x:c>
      <x:c r="B510" t="str">
        <x:v>Integrity check</x:v>
      </x:c>
      <x:c r="C510" t="str">
        <x:f>IF(L510="","",IF(LEFT(EC510,7)="BLOCKED","🔴 Do not use for conclusion",IF(EB510="Yes","🟢 Claim-ready","🟡 Caution / context")))</x:f>
        <x:v>🟡 Caution / context</x:v>
      </x:c>
      <x:c r="D510" t="str">
        <x:f>IF(L510="","",EC510)</x:f>
        <x:v>PENDING — appropriate appraisal</x:v>
      </x:c>
      <x:c r="E510" t="str">
        <x:v>P3 — Medium</x:v>
      </x:c>
      <x:c r="F510" t="str">
        <x:v>Pending</x:v>
      </x:c>
      <x:c r="G510" t="str">
        <x:v>Title/abstract identify an explicit tactical/public-safety context and readiness domain; retain for full-text assessment.</x:v>
      </x:c>
      <x:c r="H510" t="str">
        <x:v>Obtain and review lawful full text; confirm human adjudication; then select a design-specific appraisal instrument.</x:v>
      </x:c>
      <x:c r="I510"/>
      <x:c r="J510" t="str">
        <x:v>A — Core</x:v>
      </x:c>
      <x:c r="K510" t="str">
        <x:v>IDENTIFIED</x:v>
      </x:c>
      <x:c r="L510" t="str">
        <x:v>Feeling the Strain: Understanding the Relationship between Stress and Physical Activity in Members of the Royal Canadian Navy.</x:v>
      </x:c>
      <x:c r="M510"/>
      <x:c r="N510" t="str">
        <x:v>Guerin, Eva; Gottschall, Shannon</x:v>
      </x:c>
      <x:c r="O510" t="n">
        <x:v>2024</x:v>
      </x:c>
      <x:c r="P510" t="str">
        <x:v>Military medicine</x:v>
      </x:c>
      <x:c r="Q510" t="str">
        <x:v>Journal Article</x:v>
      </x:c>
      <x:c r="R510" t="str">
        <x:v>Unclear</x:v>
      </x:c>
      <x:c r="S510" t="str">
        <x:v>Unknown</x:v>
      </x:c>
      <x:c r="T510" t="str">
        <x:v>eng</x:v>
      </x:c>
      <x:c r="U510" t="str">
        <x:v>https://pubmed.ncbi.nlm.nih.gov/38302089/</x:v>
      </x:c>
      <x:c r="V510" t="str">
        <x:v>10.1093/milmed/usae006</x:v>
      </x:c>
      <x:c r="W510" t="str">
        <x:f>IF(V510="","",LOWER(SUBSTITUTE(SUBSTITUTE(SUBSTITUTE(SUBSTITUTE(TRIM(V510),"https://doi.org/",""),"http://doi.org/",""),"https://dx.doi.org/",""),"doi:","")))</x:f>
        <x:v>10.1093/milmed/usae006</x:v>
      </x:c>
      <x:c r="X510" t="str">
        <x:v>38302089</x:v>
      </x:c>
      <x:c r="Y510" t="str"/>
      <x:c r="Z510"/>
      <x:c r="AA510" t="str">
        <x:v>PubMed/MEDLINE</x:v>
      </x:c>
      <x:c r="AB510" t="str">
        <x:v>PUBMED-A-v1.0-2026-08-28</x:v>
      </x:c>
      <x:c r="AC510" t="str">
        <x:v>SP-PUBMED-A-20260828</x:v>
      </x:c>
      <x:c r="AD510" s="499" t="n">
        <x:v>46262</x:v>
      </x:c>
      <x:c r="AE510" s="499" t="n">
        <x:v>46272</x:v>
      </x:c>
      <x:c r="AF510" t="str">
        <x:v>MJ5TWXA7</x:v>
      </x:c>
      <x:c r="AG510"/>
      <x:c r="AH510" t="str">
        <x:v>Tactical Athlete → Operational Readiness Brazil</x:v>
      </x:c>
      <x:c r="AI510" t="str">
        <x:v>evidence-family:A</x:v>
      </x:c>
      <x:c r="AJ510"/>
      <x:c r="AK510" t="str">
        <x:f>IF(AJ510="","",IF(OR(LOWER(AJ510)="brazil",LOWER(AJ510)="brasil"),"Yes","No"))</x:f>
      </x:c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/>
      <x:c r="CH510"/>
      <x:c r="CI510"/>
      <x:c r="CJ510" t="str">
        <x:v>Yes</x:v>
      </x:c>
      <x:c r="CK510" t="str">
        <x:v>Yes</x:v>
      </x:c>
      <x:c r="CL510" t="str">
        <x:v>Yes</x:v>
      </x:c>
      <x:c r="CM510" t="str">
        <x:v>Clear</x:v>
      </x:c>
      <x:c r="CN510" t="str">
        <x:v>Verified — clear</x:v>
      </x:c>
      <x:c r="CO510" t="n">
        <x:v>46272</x:v>
      </x:c>
      <x:c r="CP510" t="str">
        <x:v>https://pubmed.ncbi.nlm.nih.gov/38302089/</x:v>
      </x:c>
      <x:c r="CQ510"/>
      <x:c r="CR510"/>
      <x:c r="CS510"/>
      <x:c r="CT510"/>
      <x:c r="CU510"/>
      <x:c r="CV510"/>
      <x:c r="CW510"/>
      <x:c r="CX510"/>
      <x:c r="CY510"/>
      <x:c r="CZ510"/>
      <x:c r="DA510"/>
      <x:c r="DB510" t="str">
        <x:f>IF(L510="","",IF(AND(COUNT(CU510:DA510)=7,OR(CU510=0,CU510=1,CU510=2),OR(CV510=0,CV510=1,CV510=2),OR(CW510=0,CW510=1,CW510=2),OR(CX510=0,CX510=1,CX510=2),OR(CY510=0,CY510=1,CY510=2),OR(CZ510=0,CZ510=1,CZ510=2),OR(DA510=0,DA510=1,DA510=2)),SUM(CU510:DA510),""))</x:f>
      </x:c>
      <x:c r="DC510" t="str">
        <x:f>IF(DB510="","",ROUND(DB510/14*10,1))</x:f>
      </x:c>
      <x:c r="DD510" t="str">
        <x:v>Pending</x:v>
      </x:c>
      <x:c r="DE510" t="str">
        <x:f>IF(L510="","",IF(DC510="","Pending",IF(DD510="Yes","CONDITIONAL — safety override",IF(DC510&gt;=8,"HIGH",IF(DC510&gt;=5,"CONDITIONAL","LOW")))))</x:f>
        <x:v>Pending</x:v>
      </x:c>
      <x:c r="DF510" t="str">
        <x:v>Pending screening and full-text appraisal; no transferability judgment made at identification.</x:v>
      </x:c>
      <x:c r="DG510"/>
      <x:c r="DH510"/>
      <x:c r="DI510"/>
      <x:c r="DJ510"/>
      <x:c r="DK510"/>
      <x:c r="DL510"/>
      <x:c r="DM510"/>
      <x:c r="DN510"/>
      <x:c r="DO510"/>
      <x:c r="DP510"/>
      <x:c r="DQ510"/>
      <x:c r="DR510"/>
      <x:c r="DS510"/>
      <x:c r="DT510"/>
      <x:c r="DU510"/>
      <x:c r="DV510"/>
      <x:c r="DW510"/>
      <x:c r="DX510"/>
      <x:c r="DY510"/>
      <x:c r="DZ510" t="str">
        <x:v>Title/abstract screening alone does not establish effectiveness, causality, methodological quality, transferability to Brazilian public safety or an institutional recommendation.</x:v>
      </x:c>
      <x:c r="EA510" t="str">
        <x:v>Pending</x:v>
      </x:c>
      <x:c r="EB510" t="str">
        <x:f>IF(L510="","",IF(EC510="READY","Yes","No / Pending"))</x:f>
        <x:v>No / Pending</x:v>
      </x:c>
      <x:c r="EC510" t="str">
        <x:f>IF(L510="","",IF(OR(ISNUMBER(SEARCH("Retracted Publication",Q510)),CM510="Retracted",CN510="Retracted",CM510="Expression of Concern",CN510="Expression of Concern",F510="Not used",CG510="Critical",CH510="High",CH510="Critical"),"BLOCKED — integrity or use restriction",IF(AND(CJ510="Yes",CK510="Yes",CL510="Yes"),IF(AND(CM510="Clear",CN510="Verified — clear"),IF(AND(AND(LEN(TRIM(CF510))&gt;0,LEFT(LOWER(TRIM(CF510)),7)&lt;&gt;"pending"),OR(CG510="High",CG510="Moderate"),OR(CH510="Low",CH510="Some concerns",CH510="Not applicable")),IF(AND(DD510="No",OR(DE510="HIGH",DE510="CONDITIONAL"),AND(LEN(TRIM(DF510))&gt;0,LEFT(LOWER(TRIM(DF510)),7)&lt;&gt;"pending")),IF(AND(AND(LEN(TRIM(DT510))&gt;0,LEFT(LOWER(TRIM(DT510)),7)&lt;&gt;"pending"),AND(LEN(TRIM(DU510))&gt;0,LEFT(LOWER(TRIM(DU510)),7)&lt;&gt;"pending"),OR(AND(LEN(TRIM(DV510))&gt;0,LEFT(LOWER(TRIM(DV510)),7)&lt;&gt;"pending"),AND(LEN(TRIM(DW510))&gt;0,LEFT(LOWER(TRIM(DW510)),7)&lt;&gt;"pending")),AND(LEN(TRIM(DX510))&gt;0,LEFT(LOWER(TRIM(DX510)),7)&lt;&gt;"pending")),IF(AND(F510="Claim-ready",OR(EA510="Strong",EA510="Moderate"),AND(LEN(TRIM(G510))&gt;0,LEFT(LOWER(TRIM(G510)),7)&lt;&gt;"pending"),G510&lt;&gt;"No substantive use decision is permitted from identification metadata alone.",AND(LEN(TRIM(DZ510))&gt;0,LEFT(LOWER(TRIM(DZ510)),7)&lt;&gt;"pending"),DZ510&lt;&gt;"Identification metadata alone does not permit any substantive scientific, causal, operational, or institutional claim.",AND(LEN(TRIM(EI510))&gt;0,LEFT(LOWER(TRIM(EI510)),7)&lt;&gt;"pending"),ISNUMBER(EH510),EH510&gt;0),"READY","PENDING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0" t="str">
        <x:v>Pending</x:v>
      </x:c>
      <x:c r="EE510"/>
      <x:c r="EF510" t="str">
        <x:v>Pending</x:v>
      </x:c>
      <x:c r="EG510" t="str">
        <x:v>Pending</x:v>
      </x:c>
      <x:c r="EH510"/>
      <x:c r="EI510" s="501"/>
      <x:c r="EJ510"/>
      <x:c r="EK510" t="str">
        <x:v>Pending</x:v>
      </x:c>
      <x:c r="EL510" t="n">
        <x:v>46272</x:v>
      </x:c>
      <x:c r="EM510" t="str">
        <x:v>Production PubMed record imported and reconciled to Zotero item MJ5TWXA7;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0" t="n">
        <x:f>IF(L510="","",(IF(N510&lt;&gt;"",1,0)+IF(O510&lt;&gt;"",1,0)+IF(AJ510&lt;&gt;"",1,0)+IF(AU510&lt;&gt;"",1,0)+IF(BE510&lt;&gt;"",1,0)+IF(CF510&lt;&gt;"",1,0)+IF(CJ510="Yes",1,0)+IF(CL510="Yes",1,0)+IF(DE510&lt;&gt;"Pending",1,0)+IF(F510&lt;&gt;"",1,0)+IF(DZ510&lt;&gt;"",1,0)+IF(EI510&lt;&gt;"",1,0))/12)</x:f>
        <x:v>0.5</x:v>
      </x:c>
    </x:row>
    <x:row r="511">
      <x:c r="A511" t="str">
        <x:v>EV-0508</x:v>
      </x:c>
      <x:c r="B511" t="str">
        <x:v>Integrity check</x:v>
      </x:c>
      <x:c r="C511" t="str">
        <x:f>IF(L511="","",IF(LEFT(EC511,7)="BLOCKED","🔴 Do not use for conclusion",IF(EB511="Yes","🟢 Claim-ready","🟡 Caution / context")))</x:f>
        <x:v>🟡 Caution / context</x:v>
      </x:c>
      <x:c r="D511" t="str">
        <x:f>IF(L511="","",EC511)</x:f>
        <x:v>PENDING — appropriate appraisal</x:v>
      </x:c>
      <x:c r="E511" t="str">
        <x:v>P3 — Medium</x:v>
      </x:c>
      <x:c r="F511" t="str">
        <x:v>Pending</x:v>
      </x:c>
      <x:c r="G511" t="str">
        <x:v>Title/abstract identify an explicit operational APHT/medical-readiness topic; retain for full-text assessment.</x:v>
      </x:c>
      <x:c r="H511" t="str">
        <x:v>Obtain and review lawful full text; confirm human adjudication; then select a design-specific appraisal instrument.</x:v>
      </x:c>
      <x:c r="I511"/>
      <x:c r="J511" t="str">
        <x:v>B — APHT / Medical Readiness</x:v>
      </x:c>
      <x:c r="K511" t="str">
        <x:v>IDENTIFIED</x:v>
      </x:c>
      <x:c r="L511" t="str">
        <x:v>Life Over Limb: Why Not Both? Revisiting Tourniquet Practices Based on Lessons Learned From the War in Ukraine.</x:v>
      </x:c>
      <x:c r="M511"/>
      <x:c r="N511" t="str">
        <x:v>Patterson, Jessica L; Bryan, Robert T; Turconi, Michael; Leiner, Andrea; Plackett, Timothy P; Rhodes, Lori L; Sciulli, Luke; Donnelly, Stephen; Reynolds, Christopher W; Leanza, Joseph; Fisher, Andrew D; Kushnir, Taras; Artemenko, Valerii; Ward, Kevin R; Holcomb, John B; Schmitzberger, Florian F</x:v>
      </x:c>
      <x:c r="O511" t="n">
        <x:v>2024</x:v>
      </x:c>
      <x:c r="P511" t="str">
        <x:v>Journal of special operations medicine : a peer reviewed journal for SOF medical professionals</x:v>
      </x:c>
      <x:c r="Q511" t="str">
        <x:v>Case Reports; Journal Article</x:v>
      </x:c>
      <x:c r="R511" t="str">
        <x:v>Unclear</x:v>
      </x:c>
      <x:c r="S511" t="str">
        <x:v>Unknown</x:v>
      </x:c>
      <x:c r="T511" t="str">
        <x:v>eng</x:v>
      </x:c>
      <x:c r="U511" t="str">
        <x:v>https://pubmed.ncbi.nlm.nih.gov/38300880/</x:v>
      </x:c>
      <x:c r="V511" t="str">
        <x:v>10.55460/v057-2pch</x:v>
      </x:c>
      <x:c r="W511" t="str">
        <x:f>IF(V511="","",LOWER(SUBSTITUTE(SUBSTITUTE(SUBSTITUTE(SUBSTITUTE(TRIM(V511),"https://doi.org/",""),"http://doi.org/",""),"https://dx.doi.org/",""),"doi:","")))</x:f>
        <x:v>10.55460/v057-2pch</x:v>
      </x:c>
      <x:c r="X511" t="str">
        <x:v>38300880</x:v>
      </x:c>
      <x:c r="Y511" t="str"/>
      <x:c r="Z511"/>
      <x:c r="AA511" t="str">
        <x:v>PubMed/MEDLINE</x:v>
      </x:c>
      <x:c r="AB511" t="str">
        <x:v>PUBMED-B-v1.0-2026-08-28</x:v>
      </x:c>
      <x:c r="AC511" t="str">
        <x:v>SP-PUBMED-B-20260828</x:v>
      </x:c>
      <x:c r="AD511" s="499" t="n">
        <x:v>46262</x:v>
      </x:c>
      <x:c r="AE511" s="499" t="n">
        <x:v>46272</x:v>
      </x:c>
      <x:c r="AF511" t="str">
        <x:v>LVS3HTUN</x:v>
      </x:c>
      <x:c r="AG511"/>
      <x:c r="AH511" t="str">
        <x:v>Tactical Athlete → Operational Readiness Brazil</x:v>
      </x:c>
      <x:c r="AI511" t="str">
        <x:v>evidence-family:B</x:v>
      </x:c>
      <x:c r="AJ511"/>
      <x:c r="AK511" t="str">
        <x:f>IF(AJ511="","",IF(OR(LOWER(AJ511)="brazil",LOWER(AJ511)="brasil"),"Yes","No"))</x:f>
      </x:c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 t="str">
        <x:v>Yes</x:v>
      </x:c>
      <x:c r="CK511" t="str">
        <x:v>Yes</x:v>
      </x:c>
      <x:c r="CL511" t="str">
        <x:v>Yes</x:v>
      </x:c>
      <x:c r="CM511" t="str">
        <x:v>Clear</x:v>
      </x:c>
      <x:c r="CN511" t="str">
        <x:v>Verified — clear</x:v>
      </x:c>
      <x:c r="CO511" t="n">
        <x:v>46272</x:v>
      </x:c>
      <x:c r="CP511" t="str">
        <x:v>https://pubmed.ncbi.nlm.nih.gov/38300880/</x:v>
      </x:c>
      <x:c r="CQ511"/>
      <x:c r="CR511"/>
      <x:c r="CS511"/>
      <x:c r="CT511"/>
      <x:c r="CU511"/>
      <x:c r="CV511"/>
      <x:c r="CW511"/>
      <x:c r="CX511"/>
      <x:c r="CY511"/>
      <x:c r="CZ511"/>
      <x:c r="DA511"/>
      <x:c r="DB511" t="str">
        <x:f>IF(L511="","",IF(AND(COUNT(CU511:DA511)=7,OR(CU511=0,CU511=1,CU511=2),OR(CV511=0,CV511=1,CV511=2),OR(CW511=0,CW511=1,CW511=2),OR(CX511=0,CX511=1,CX511=2),OR(CY511=0,CY511=1,CY511=2),OR(CZ511=0,CZ511=1,CZ511=2),OR(DA511=0,DA511=1,DA511=2)),SUM(CU511:DA511),""))</x:f>
      </x:c>
      <x:c r="DC511" t="str">
        <x:f>IF(DB511="","",ROUND(DB511/14*10,1))</x:f>
      </x:c>
      <x:c r="DD511" t="str">
        <x:v>Pending</x:v>
      </x:c>
      <x:c r="DE511" t="str">
        <x:f>IF(L511="","",IF(DC511="","Pending",IF(DD511="Yes","CONDITIONAL — safety override",IF(DC511&gt;=8,"HIGH",IF(DC511&gt;=5,"CONDITIONAL","LOW")))))</x:f>
        <x:v>Pending</x:v>
      </x:c>
      <x:c r="DF511" t="str">
        <x:v>Pending screening and full-text appraisal; no transferability judgment made at identification.</x:v>
      </x:c>
      <x:c r="DG511"/>
      <x:c r="DH511"/>
      <x:c r="DI511"/>
      <x:c r="DJ511"/>
      <x:c r="DK511"/>
      <x:c r="DL511"/>
      <x:c r="DM511"/>
      <x:c r="DN511"/>
      <x:c r="DO511"/>
      <x:c r="DP511"/>
      <x:c r="DQ511"/>
      <x:c r="DR511"/>
      <x:c r="DS511"/>
      <x:c r="DT511"/>
      <x:c r="DU511"/>
      <x:c r="DV511"/>
      <x:c r="DW511"/>
      <x:c r="DX511"/>
      <x:c r="DY511"/>
      <x:c r="DZ511" t="str">
        <x:v>Title/abstract screening alone does not establish effectiveness, causality, methodological quality, transferability to Brazilian public safety or an institutional recommendation.</x:v>
      </x:c>
      <x:c r="EA511" t="str">
        <x:v>Pending</x:v>
      </x:c>
      <x:c r="EB511" t="str">
        <x:f>IF(L511="","",IF(EC511="READY","Yes","No / Pending"))</x:f>
        <x:v>No / Pending</x:v>
      </x:c>
      <x:c r="EC511" t="str">
        <x:f>IF(L511="","",IF(OR(ISNUMBER(SEARCH("Retracted Publication",Q511)),CM511="Retracted",CN511="Retracted",CM511="Expression of Concern",CN511="Expression of Concern",F511="Not used",CG511="Critical",CH511="High",CH511="Critical"),"BLOCKED — integrity or use restriction",IF(AND(CJ511="Yes",CK511="Yes",CL511="Yes"),IF(AND(CM511="Clear",CN511="Verified — clear"),IF(AND(AND(LEN(TRIM(CF511))&gt;0,LEFT(LOWER(TRIM(CF511)),7)&lt;&gt;"pending"),OR(CG511="High",CG511="Moderate"),OR(CH511="Low",CH511="Some concerns",CH511="Not applicable")),IF(AND(DD511="No",OR(DE511="HIGH",DE511="CONDITIONAL"),AND(LEN(TRIM(DF511))&gt;0,LEFT(LOWER(TRIM(DF511)),7)&lt;&gt;"pending")),IF(AND(AND(LEN(TRIM(DT511))&gt;0,LEFT(LOWER(TRIM(DT511)),7)&lt;&gt;"pending"),AND(LEN(TRIM(DU511))&gt;0,LEFT(LOWER(TRIM(DU511)),7)&lt;&gt;"pending"),OR(AND(LEN(TRIM(DV511))&gt;0,LEFT(LOWER(TRIM(DV511)),7)&lt;&gt;"pending"),AND(LEN(TRIM(DW511))&gt;0,LEFT(LOWER(TRIM(DW511)),7)&lt;&gt;"pending")),AND(LEN(TRIM(DX511))&gt;0,LEFT(LOWER(TRIM(DX511)),7)&lt;&gt;"pending")),IF(AND(F511="Claim-ready",OR(EA511="Strong",EA511="Moderate"),AND(LEN(TRIM(G511))&gt;0,LEFT(LOWER(TRIM(G511)),7)&lt;&gt;"pending"),G511&lt;&gt;"No substantive use decision is permitted from identification metadata alone.",AND(LEN(TRIM(DZ511))&gt;0,LEFT(LOWER(TRIM(DZ511)),7)&lt;&gt;"pending"),DZ511&lt;&gt;"Identification metadata alone does not permit any substantive scientific, causal, operational, or institutional claim.",AND(LEN(TRIM(EI511))&gt;0,LEFT(LOWER(TRIM(EI511)),7)&lt;&gt;"pending"),ISNUMBER(EH511),EH511&gt;0),"READY","PENDING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1" t="str">
        <x:v>Pending</x:v>
      </x:c>
      <x:c r="EE511"/>
      <x:c r="EF511" t="str">
        <x:v>Pending</x:v>
      </x:c>
      <x:c r="EG511" t="str">
        <x:v>Pending</x:v>
      </x:c>
      <x:c r="EH511"/>
      <x:c r="EI511" s="501"/>
      <x:c r="EJ511"/>
      <x:c r="EK511" t="str">
        <x:v>Pending</x:v>
      </x:c>
      <x:c r="EL511" t="n">
        <x:v>46272</x:v>
      </x:c>
      <x:c r="EM511" t="str">
        <x:v>Production PubMed record imported and reconciled to Zotero item LVS3HTUN;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1" t="n">
        <x:f>IF(L511="","",(IF(N511&lt;&gt;"",1,0)+IF(O511&lt;&gt;"",1,0)+IF(AJ511&lt;&gt;"",1,0)+IF(AU511&lt;&gt;"",1,0)+IF(BE511&lt;&gt;"",1,0)+IF(CF511&lt;&gt;"",1,0)+IF(CJ511="Yes",1,0)+IF(CL511="Yes",1,0)+IF(DE511&lt;&gt;"Pending",1,0)+IF(F511&lt;&gt;"",1,0)+IF(DZ511&lt;&gt;"",1,0)+IF(EI511&lt;&gt;"",1,0))/12)</x:f>
        <x:v>0.5</x:v>
      </x:c>
    </x:row>
    <x:row r="512">
      <x:c r="A512" t="str">
        <x:v>EV-0509</x:v>
      </x:c>
      <x:c r="B512" t="str">
        <x:v>Integrity check</x:v>
      </x:c>
      <x:c r="C512" t="str">
        <x:f>IF(L512="","",IF(LEFT(EC512,7)="BLOCKED","🔴 Do not use for conclusion",IF(EB512="Yes","🟢 Claim-ready","🟡 Caution / context")))</x:f>
        <x:v>🟡 Caution / context</x:v>
      </x:c>
      <x:c r="D512" t="str">
        <x:f>IF(L512="","",EC512)</x:f>
        <x:v>PENDING — appropriate appraisal</x:v>
      </x:c>
      <x:c r="E512" t="str">
        <x:v>P3 — Medium</x:v>
      </x:c>
      <x:c r="F512" t="str">
        <x:v>Pending</x:v>
      </x:c>
      <x:c r="G512" t="str">
        <x:v>Title/abstract identify an explicit operational APHT/medical-readiness topic; retain for full-text assessment.</x:v>
      </x:c>
      <x:c r="H512" t="str">
        <x:v>Obtain and review lawful full text; confirm human adjudication; then select a design-specific appraisal instrument.</x:v>
      </x:c>
      <x:c r="I512"/>
      <x:c r="J512" t="str">
        <x:v>B — APHT / Medical Readiness</x:v>
      </x:c>
      <x:c r="K512" t="str">
        <x:v>IDENTIFIED</x:v>
      </x:c>
      <x:c r="L512" t="str">
        <x:v>Disguised Among the Sea: The Implications of Artificial Islands on Casualty Care in the Indo-Pacific.</x:v>
      </x:c>
      <x:c r="M512"/>
      <x:c r="N512" t="str">
        <x:v>Leone, Ryan M; Remondelli, Mason H; Brill, Jason B; Baker, Jay B</x:v>
      </x:c>
      <x:c r="O512" t="n">
        <x:v>2024</x:v>
      </x:c>
      <x:c r="P512" t="str">
        <x:v>Military medicine</x:v>
      </x:c>
      <x:c r="Q512" t="str">
        <x:v>Journal Article</x:v>
      </x:c>
      <x:c r="R512" t="str">
        <x:v>Unclear</x:v>
      </x:c>
      <x:c r="S512" t="str">
        <x:v>Unknown</x:v>
      </x:c>
      <x:c r="T512" t="str">
        <x:v>eng</x:v>
      </x:c>
      <x:c r="U512" t="str">
        <x:v>https://pubmed.ncbi.nlm.nih.gov/38294088/</x:v>
      </x:c>
      <x:c r="V512" t="str">
        <x:v>10.1093/milmed/usae002</x:v>
      </x:c>
      <x:c r="W512" t="str">
        <x:f>IF(V512="","",LOWER(SUBSTITUTE(SUBSTITUTE(SUBSTITUTE(SUBSTITUTE(TRIM(V512),"https://doi.org/",""),"http://doi.org/",""),"https://dx.doi.org/",""),"doi:","")))</x:f>
        <x:v>10.1093/milmed/usae002</x:v>
      </x:c>
      <x:c r="X512" t="str">
        <x:v>38294088</x:v>
      </x:c>
      <x:c r="Y512" t="str"/>
      <x:c r="Z512"/>
      <x:c r="AA512" t="str">
        <x:v>PubMed/MEDLINE</x:v>
      </x:c>
      <x:c r="AB512" t="str">
        <x:v>PUBMED-B-v1.0-2026-08-28</x:v>
      </x:c>
      <x:c r="AC512" t="str">
        <x:v>SP-PUBMED-B-20260828</x:v>
      </x:c>
      <x:c r="AD512" s="499" t="n">
        <x:v>46262</x:v>
      </x:c>
      <x:c r="AE512" s="499" t="n">
        <x:v>46272</x:v>
      </x:c>
      <x:c r="AF512" t="str">
        <x:v>XU8QPBKG</x:v>
      </x:c>
      <x:c r="AG512"/>
      <x:c r="AH512" t="str">
        <x:v>Tactical Athlete → Operational Readiness Brazil</x:v>
      </x:c>
      <x:c r="AI512" t="str">
        <x:v>evidence-family:B</x:v>
      </x:c>
      <x:c r="AJ512"/>
      <x:c r="AK512" t="str">
        <x:f>IF(AJ512="","",IF(OR(LOWER(AJ512)="brazil",LOWER(AJ512)="brasil"),"Yes","No"))</x:f>
      </x:c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/>
      <x:c r="CH512"/>
      <x:c r="CI512"/>
      <x:c r="CJ512" t="str">
        <x:v>Yes</x:v>
      </x:c>
      <x:c r="CK512" t="str">
        <x:v>Yes</x:v>
      </x:c>
      <x:c r="CL512" t="str">
        <x:v>Yes</x:v>
      </x:c>
      <x:c r="CM512" t="str">
        <x:v>Clear</x:v>
      </x:c>
      <x:c r="CN512" t="str">
        <x:v>Verified — clear</x:v>
      </x:c>
      <x:c r="CO512" t="n">
        <x:v>46272</x:v>
      </x:c>
      <x:c r="CP512" t="str">
        <x:v>https://pubmed.ncbi.nlm.nih.gov/38294088/</x:v>
      </x:c>
      <x:c r="CQ512"/>
      <x:c r="CR512"/>
      <x:c r="CS512"/>
      <x:c r="CT512"/>
      <x:c r="CU512"/>
      <x:c r="CV512"/>
      <x:c r="CW512"/>
      <x:c r="CX512"/>
      <x:c r="CY512"/>
      <x:c r="CZ512"/>
      <x:c r="DA512"/>
      <x:c r="DB512" t="str">
        <x:f>IF(L512="","",IF(AND(COUNT(CU512:DA512)=7,OR(CU512=0,CU512=1,CU512=2),OR(CV512=0,CV512=1,CV512=2),OR(CW512=0,CW512=1,CW512=2),OR(CX512=0,CX512=1,CX512=2),OR(CY512=0,CY512=1,CY512=2),OR(CZ512=0,CZ512=1,CZ512=2),OR(DA512=0,DA512=1,DA512=2)),SUM(CU512:DA512),""))</x:f>
      </x:c>
      <x:c r="DC512" t="str">
        <x:f>IF(DB512="","",ROUND(DB512/14*10,1))</x:f>
      </x:c>
      <x:c r="DD512" t="str">
        <x:v>Pending</x:v>
      </x:c>
      <x:c r="DE512" t="str">
        <x:f>IF(L512="","",IF(DC512="","Pending",IF(DD512="Yes","CONDITIONAL — safety override",IF(DC512&gt;=8,"HIGH",IF(DC512&gt;=5,"CONDITIONAL","LOW")))))</x:f>
        <x:v>Pending</x:v>
      </x:c>
      <x:c r="DF512" t="str">
        <x:v>Pending screening and full-text appraisal; no transferability judgment made at identification.</x:v>
      </x:c>
      <x:c r="DG512"/>
      <x:c r="DH512"/>
      <x:c r="DI512"/>
      <x:c r="DJ512"/>
      <x:c r="DK512"/>
      <x:c r="DL512"/>
      <x:c r="DM512"/>
      <x:c r="DN512"/>
      <x:c r="DO512"/>
      <x:c r="DP512"/>
      <x:c r="DQ512"/>
      <x:c r="DR512"/>
      <x:c r="DS512"/>
      <x:c r="DT512"/>
      <x:c r="DU512"/>
      <x:c r="DV512"/>
      <x:c r="DW512"/>
      <x:c r="DX512"/>
      <x:c r="DY512"/>
      <x:c r="DZ512" t="str">
        <x:v>Title/abstract screening alone does not establish effectiveness, causality, methodological quality, transferability to Brazilian public safety or an institutional recommendation.</x:v>
      </x:c>
      <x:c r="EA512" t="str">
        <x:v>Pending</x:v>
      </x:c>
      <x:c r="EB512" t="str">
        <x:f>IF(L512="","",IF(EC512="READY","Yes","No / Pending"))</x:f>
        <x:v>No / Pending</x:v>
      </x:c>
      <x:c r="EC512" t="str">
        <x:f>IF(L512="","",IF(OR(ISNUMBER(SEARCH("Retracted Publication",Q512)),CM512="Retracted",CN512="Retracted",CM512="Expression of Concern",CN512="Expression of Concern",F512="Not used",CG512="Critical",CH512="High",CH512="Critical"),"BLOCKED — integrity or use restriction",IF(AND(CJ512="Yes",CK512="Yes",CL512="Yes"),IF(AND(CM512="Clear",CN512="Verified — clear"),IF(AND(AND(LEN(TRIM(CF512))&gt;0,LEFT(LOWER(TRIM(CF512)),7)&lt;&gt;"pending"),OR(CG512="High",CG512="Moderate"),OR(CH512="Low",CH512="Some concerns",CH512="Not applicable")),IF(AND(DD512="No",OR(DE512="HIGH",DE512="CONDITIONAL"),AND(LEN(TRIM(DF512))&gt;0,LEFT(LOWER(TRIM(DF512)),7)&lt;&gt;"pending")),IF(AND(AND(LEN(TRIM(DT512))&gt;0,LEFT(LOWER(TRIM(DT512)),7)&lt;&gt;"pending"),AND(LEN(TRIM(DU512))&gt;0,LEFT(LOWER(TRIM(DU512)),7)&lt;&gt;"pending"),OR(AND(LEN(TRIM(DV512))&gt;0,LEFT(LOWER(TRIM(DV512)),7)&lt;&gt;"pending"),AND(LEN(TRIM(DW512))&gt;0,LEFT(LOWER(TRIM(DW512)),7)&lt;&gt;"pending")),AND(LEN(TRIM(DX512))&gt;0,LEFT(LOWER(TRIM(DX512)),7)&lt;&gt;"pending")),IF(AND(F512="Claim-ready",OR(EA512="Strong",EA512="Moderate"),AND(LEN(TRIM(G512))&gt;0,LEFT(LOWER(TRIM(G512)),7)&lt;&gt;"pending"),G512&lt;&gt;"No substantive use decision is permitted from identification metadata alone.",AND(LEN(TRIM(DZ512))&gt;0,LEFT(LOWER(TRIM(DZ512)),7)&lt;&gt;"pending"),DZ512&lt;&gt;"Identification metadata alone does not permit any substantive scientific, causal, operational, or institutional claim.",AND(LEN(TRIM(EI512))&gt;0,LEFT(LOWER(TRIM(EI512)),7)&lt;&gt;"pending"),ISNUMBER(EH512),EH512&gt;0),"READY","PENDING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2" t="str">
        <x:v>Pending</x:v>
      </x:c>
      <x:c r="EE512"/>
      <x:c r="EF512" t="str">
        <x:v>Pending</x:v>
      </x:c>
      <x:c r="EG512" t="str">
        <x:v>Pending</x:v>
      </x:c>
      <x:c r="EH512"/>
      <x:c r="EI512" s="501"/>
      <x:c r="EJ512"/>
      <x:c r="EK512" t="str">
        <x:v>Pending</x:v>
      </x:c>
      <x:c r="EL512" t="n">
        <x:v>46272</x:v>
      </x:c>
      <x:c r="EM512" t="str">
        <x:v>Production PubMed record imported and reconciled to Zotero item XU8QPBKG;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2" t="n">
        <x:f>IF(L512="","",(IF(N512&lt;&gt;"",1,0)+IF(O512&lt;&gt;"",1,0)+IF(AJ512&lt;&gt;"",1,0)+IF(AU512&lt;&gt;"",1,0)+IF(BE512&lt;&gt;"",1,0)+IF(CF512&lt;&gt;"",1,0)+IF(CJ512="Yes",1,0)+IF(CL512="Yes",1,0)+IF(DE512&lt;&gt;"Pending",1,0)+IF(F512&lt;&gt;"",1,0)+IF(DZ512&lt;&gt;"",1,0)+IF(EI512&lt;&gt;"",1,0))/12)</x:f>
        <x:v>0.5</x:v>
      </x:c>
    </x:row>
    <x:row r="513">
      <x:c r="A513" t="str">
        <x:v>EV-0510</x:v>
      </x:c>
      <x:c r="B513" t="str">
        <x:v>Integrity check</x:v>
      </x:c>
      <x:c r="C513" t="str">
        <x:f>IF(L513="","",IF(LEFT(EC513,7)="BLOCKED","🔴 Do not use for conclusion",IF(EB513="Yes","🟢 Claim-ready","🟡 Caution / context")))</x:f>
        <x:v>🟡 Caution / context</x:v>
      </x:c>
      <x:c r="D513" t="str">
        <x:f>IF(L513="","",EC513)</x:f>
        <x:v>PENDING — appropriate appraisal</x:v>
      </x:c>
      <x:c r="E513" t="str">
        <x:v>P3 — Medium</x:v>
      </x:c>
      <x:c r="F513" t="str">
        <x:v>Pending</x:v>
      </x:c>
      <x:c r="G513" t="str">
        <x:v>Title/abstract identify an explicit tactical/public-safety context and readiness domain; retain for full-text assessment.</x:v>
      </x:c>
      <x:c r="H513" t="str">
        <x:v>Obtain and review lawful full text; confirm human adjudication; then select a design-specific appraisal instrument.</x:v>
      </x:c>
      <x:c r="I513"/>
      <x:c r="J513" t="str">
        <x:v>A — Core</x:v>
      </x:c>
      <x:c r="K513" t="str">
        <x:v>IDENTIFIED</x:v>
      </x:c>
      <x:c r="L513" t="str">
        <x:v>The Relationship Between Physical Mobility and Firefighter Occupational Task Performance.</x:v>
      </x:c>
      <x:c r="M513"/>
      <x:c r="N513" t="str">
        <x:v>Harbison, Shelby; Melton, Bridget F; Hunt, Nicholas; Henderson, Nancy; Adams, Benjamin; Westrick, Richard</x:v>
      </x:c>
      <x:c r="O513" t="n">
        <x:v>2023</x:v>
      </x:c>
      <x:c r="P513" t="str">
        <x:v>International journal of exercise science</x:v>
      </x:c>
      <x:c r="Q513" t="str">
        <x:v>Journal Article</x:v>
      </x:c>
      <x:c r="R513" t="str">
        <x:v>Unclear</x:v>
      </x:c>
      <x:c r="S513" t="str">
        <x:v>Unknown</x:v>
      </x:c>
      <x:c r="T513" t="str">
        <x:v>eng</x:v>
      </x:c>
      <x:c r="U513" t="str">
        <x:v>https://pubmed.ncbi.nlm.nih.gov/38287970/</x:v>
      </x:c>
      <x:c r="V513" t="str">
        <x:v>10.70252/nuyz9300</x:v>
      </x:c>
      <x:c r="W513" t="str">
        <x:f>IF(V513="","",LOWER(SUBSTITUTE(SUBSTITUTE(SUBSTITUTE(SUBSTITUTE(TRIM(V513),"https://doi.org/",""),"http://doi.org/",""),"https://dx.doi.org/",""),"doi:","")))</x:f>
        <x:v>10.70252/nuyz9300</x:v>
      </x:c>
      <x:c r="X513" t="str">
        <x:v>38287970</x:v>
      </x:c>
      <x:c r="Y513" t="str">
        <x:v>PMC10824302</x:v>
      </x:c>
      <x:c r="Z513"/>
      <x:c r="AA513" t="str">
        <x:v>PubMed/MEDLINE</x:v>
      </x:c>
      <x:c r="AB513" t="str">
        <x:v>PUBMED-A-v1.0-2026-08-28</x:v>
      </x:c>
      <x:c r="AC513" t="str">
        <x:v>SP-PUBMED-A-20260828</x:v>
      </x:c>
      <x:c r="AD513" s="499" t="n">
        <x:v>46262</x:v>
      </x:c>
      <x:c r="AE513" s="499" t="n">
        <x:v>46272</x:v>
      </x:c>
      <x:c r="AF513" t="str">
        <x:v>HIXG7Z3H</x:v>
      </x:c>
      <x:c r="AG513"/>
      <x:c r="AH513" t="str">
        <x:v>Tactical Athlete → Operational Readiness Brazil</x:v>
      </x:c>
      <x:c r="AI513" t="str">
        <x:v>evidence-family:A</x:v>
      </x:c>
      <x:c r="AJ513"/>
      <x:c r="AK513" t="str">
        <x:f>IF(AJ513="","",IF(OR(LOWER(AJ513)="brazil",LOWER(AJ513)="brasil"),"Yes","No"))</x:f>
      </x:c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  <x:c r="CI513"/>
      <x:c r="CJ513" t="str">
        <x:v>Yes</x:v>
      </x:c>
      <x:c r="CK513" t="str">
        <x:v>Yes</x:v>
      </x:c>
      <x:c r="CL513" t="str">
        <x:v>Yes</x:v>
      </x:c>
      <x:c r="CM513" t="str">
        <x:v>Clear</x:v>
      </x:c>
      <x:c r="CN513" t="str">
        <x:v>Verified — clear</x:v>
      </x:c>
      <x:c r="CO513" t="n">
        <x:v>46272</x:v>
      </x:c>
      <x:c r="CP513" t="str">
        <x:v>https://pubmed.ncbi.nlm.nih.gov/38287970/</x:v>
      </x:c>
      <x:c r="CQ513"/>
      <x:c r="CR513"/>
      <x:c r="CS513"/>
      <x:c r="CT513"/>
      <x:c r="CU513"/>
      <x:c r="CV513"/>
      <x:c r="CW513"/>
      <x:c r="CX513"/>
      <x:c r="CY513"/>
      <x:c r="CZ513"/>
      <x:c r="DA513"/>
      <x:c r="DB513" t="str">
        <x:f>IF(L513="","",IF(AND(COUNT(CU513:DA513)=7,OR(CU513=0,CU513=1,CU513=2),OR(CV513=0,CV513=1,CV513=2),OR(CW513=0,CW513=1,CW513=2),OR(CX513=0,CX513=1,CX513=2),OR(CY513=0,CY513=1,CY513=2),OR(CZ513=0,CZ513=1,CZ513=2),OR(DA513=0,DA513=1,DA513=2)),SUM(CU513:DA513),""))</x:f>
      </x:c>
      <x:c r="DC513" t="str">
        <x:f>IF(DB513="","",ROUND(DB513/14*10,1))</x:f>
      </x:c>
      <x:c r="DD513" t="str">
        <x:v>Pending</x:v>
      </x:c>
      <x:c r="DE513" t="str">
        <x:f>IF(L513="","",IF(DC513="","Pending",IF(DD513="Yes","CONDITIONAL — safety override",IF(DC513&gt;=8,"HIGH",IF(DC513&gt;=5,"CONDITIONAL","LOW")))))</x:f>
        <x:v>Pending</x:v>
      </x:c>
      <x:c r="DF513" t="str">
        <x:v>Pending screening and full-text appraisal; no transferability judgment made at identification.</x:v>
      </x:c>
      <x:c r="DG513"/>
      <x:c r="DH513"/>
      <x:c r="DI513"/>
      <x:c r="DJ513"/>
      <x:c r="DK513"/>
      <x:c r="DL513"/>
      <x:c r="DM513"/>
      <x:c r="DN513"/>
      <x:c r="DO513"/>
      <x:c r="DP513"/>
      <x:c r="DQ513"/>
      <x:c r="DR513"/>
      <x:c r="DS513"/>
      <x:c r="DT513"/>
      <x:c r="DU513"/>
      <x:c r="DV513"/>
      <x:c r="DW513"/>
      <x:c r="DX513"/>
      <x:c r="DY513"/>
      <x:c r="DZ513" t="str">
        <x:v>Title/abstract screening alone does not establish effectiveness, causality, methodological quality, transferability to Brazilian public safety or an institutional recommendation.</x:v>
      </x:c>
      <x:c r="EA513" t="str">
        <x:v>Pending</x:v>
      </x:c>
      <x:c r="EB513" t="str">
        <x:f>IF(L513="","",IF(EC513="READY","Yes","No / Pending"))</x:f>
        <x:v>No / Pending</x:v>
      </x:c>
      <x:c r="EC513" t="str">
        <x:f>IF(L513="","",IF(OR(ISNUMBER(SEARCH("Retracted Publication",Q513)),CM513="Retracted",CN513="Retracted",CM513="Expression of Concern",CN513="Expression of Concern",F513="Not used",CG513="Critical",CH513="High",CH513="Critical"),"BLOCKED — integrity or use restriction",IF(AND(CJ513="Yes",CK513="Yes",CL513="Yes"),IF(AND(CM513="Clear",CN513="Verified — clear"),IF(AND(AND(LEN(TRIM(CF513))&gt;0,LEFT(LOWER(TRIM(CF513)),7)&lt;&gt;"pending"),OR(CG513="High",CG513="Moderate"),OR(CH513="Low",CH513="Some concerns",CH513="Not applicable")),IF(AND(DD513="No",OR(DE513="HIGH",DE513="CONDITIONAL"),AND(LEN(TRIM(DF513))&gt;0,LEFT(LOWER(TRIM(DF513)),7)&lt;&gt;"pending")),IF(AND(AND(LEN(TRIM(DT513))&gt;0,LEFT(LOWER(TRIM(DT513)),7)&lt;&gt;"pending"),AND(LEN(TRIM(DU513))&gt;0,LEFT(LOWER(TRIM(DU513)),7)&lt;&gt;"pending"),OR(AND(LEN(TRIM(DV513))&gt;0,LEFT(LOWER(TRIM(DV513)),7)&lt;&gt;"pending"),AND(LEN(TRIM(DW513))&gt;0,LEFT(LOWER(TRIM(DW513)),7)&lt;&gt;"pending")),AND(LEN(TRIM(DX513))&gt;0,LEFT(LOWER(TRIM(DX513)),7)&lt;&gt;"pending")),IF(AND(F513="Claim-ready",OR(EA513="Strong",EA513="Moderate"),AND(LEN(TRIM(G513))&gt;0,LEFT(LOWER(TRIM(G513)),7)&lt;&gt;"pending"),G513&lt;&gt;"No substantive use decision is permitted from identification metadata alone.",AND(LEN(TRIM(DZ513))&gt;0,LEFT(LOWER(TRIM(DZ513)),7)&lt;&gt;"pending"),DZ513&lt;&gt;"Identification metadata alone does not permit any substantive scientific, causal, operational, or institutional claim.",AND(LEN(TRIM(EI513))&gt;0,LEFT(LOWER(TRIM(EI513)),7)&lt;&gt;"pending"),ISNUMBER(EH513),EH513&gt;0),"READY","PENDING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3" t="str">
        <x:v>Pending</x:v>
      </x:c>
      <x:c r="EE513"/>
      <x:c r="EF513" t="str">
        <x:v>Pending</x:v>
      </x:c>
      <x:c r="EG513" t="str">
        <x:v>Pending</x:v>
      </x:c>
      <x:c r="EH513"/>
      <x:c r="EI513" s="501"/>
      <x:c r="EJ513"/>
      <x:c r="EK513" t="str">
        <x:v>Pending</x:v>
      </x:c>
      <x:c r="EL513" t="n">
        <x:v>46272</x:v>
      </x:c>
      <x:c r="EM513" t="str">
        <x:v>Production PubMed record imported and reconciled to Zotero item HIXG7Z3H;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3" t="n">
        <x:f>IF(L513="","",(IF(N513&lt;&gt;"",1,0)+IF(O513&lt;&gt;"",1,0)+IF(AJ513&lt;&gt;"",1,0)+IF(AU513&lt;&gt;"",1,0)+IF(BE513&lt;&gt;"",1,0)+IF(CF513&lt;&gt;"",1,0)+IF(CJ513="Yes",1,0)+IF(CL513="Yes",1,0)+IF(DE513&lt;&gt;"Pending",1,0)+IF(F513&lt;&gt;"",1,0)+IF(DZ513&lt;&gt;"",1,0)+IF(EI513&lt;&gt;"",1,0))/12)</x:f>
        <x:v>0.5</x:v>
      </x:c>
    </x:row>
    <x:row r="514">
      <x:c r="A514" t="str">
        <x:v>EV-0511</x:v>
      </x:c>
      <x:c r="B514" t="str">
        <x:v>Integrity check</x:v>
      </x:c>
      <x:c r="C514" t="str">
        <x:f>IF(L514="","",IF(LEFT(EC514,7)="BLOCKED","🔴 Do not use for conclusion",IF(EB514="Yes","🟢 Claim-ready","🟡 Caution / context")))</x:f>
        <x:v>🟡 Caution / context</x:v>
      </x:c>
      <x:c r="D514" t="str">
        <x:f>IF(L514="","",EC514)</x:f>
        <x:v>PENDING — appropriate appraisal</x:v>
      </x:c>
      <x:c r="E514" t="str">
        <x:v>P2 — High</x:v>
      </x:c>
      <x:c r="F514" t="str">
        <x:v>Pending</x:v>
      </x:c>
      <x:c r="G514" t="str">
        <x:v>Title/abstract identify an explicit tactical/public-safety context and readiness domain; retain for full-text assessment.</x:v>
      </x:c>
      <x:c r="H514" t="str">
        <x:v>Obtain and review lawful full text; confirm human adjudication; then select a design-specific appraisal instrument.</x:v>
      </x:c>
      <x:c r="I514"/>
      <x:c r="J514" t="str">
        <x:v>A — Core</x:v>
      </x:c>
      <x:c r="K514" t="str">
        <x:v>IDENTIFIED</x:v>
      </x:c>
      <x:c r="L514" t="str">
        <x:v>The Tactical Athlete: Definitions, Cardiovascular Assessment, and Management, and "Fit for Duty" Standards.</x:v>
      </x:c>
      <x:c r="M514"/>
      <x:c r="N514" t="str">
        <x:v>Xu, Jennifer; Haigney, Mark C; Levine, Benjamin D; Dineen, Elizabeth H</x:v>
      </x:c>
      <x:c r="O514" t="n">
        <x:v>2024</x:v>
      </x:c>
      <x:c r="P514" t="str">
        <x:v>Cardiac electrophysiology clinics</x:v>
      </x:c>
      <x:c r="Q514" t="str">
        <x:v>Journal Article; Review</x:v>
      </x:c>
      <x:c r="R514" t="str">
        <x:v>Unclear</x:v>
      </x:c>
      <x:c r="S514" t="str">
        <x:v>Unknown</x:v>
      </x:c>
      <x:c r="T514" t="str">
        <x:v>eng</x:v>
      </x:c>
      <x:c r="U514" t="str">
        <x:v>https://pubmed.ncbi.nlm.nih.gov/38280817/</x:v>
      </x:c>
      <x:c r="V514" t="str">
        <x:v>10.1016/j.ccep.2023.09.010</x:v>
      </x:c>
      <x:c r="W514" t="str">
        <x:f>IF(V514="","",LOWER(SUBSTITUTE(SUBSTITUTE(SUBSTITUTE(SUBSTITUTE(TRIM(V514),"https://doi.org/",""),"http://doi.org/",""),"https://dx.doi.org/",""),"doi:","")))</x:f>
        <x:v>10.1016/j.ccep.2023.09.010</x:v>
      </x:c>
      <x:c r="X514" t="str">
        <x:v>38280817</x:v>
      </x:c>
      <x:c r="Y514" t="str"/>
      <x:c r="Z514"/>
      <x:c r="AA514" t="str">
        <x:v>PubMed/MEDLINE</x:v>
      </x:c>
      <x:c r="AB514" t="str">
        <x:v>PUBMED-A-v1.0-2026-08-28</x:v>
      </x:c>
      <x:c r="AC514" t="str">
        <x:v>SP-PUBMED-A-20260828</x:v>
      </x:c>
      <x:c r="AD514" s="499" t="n">
        <x:v>46262</x:v>
      </x:c>
      <x:c r="AE514" s="499" t="n">
        <x:v>46272</x:v>
      </x:c>
      <x:c r="AF514" t="str">
        <x:v>U73PZJSZ</x:v>
      </x:c>
      <x:c r="AG514"/>
      <x:c r="AH514" t="str">
        <x:v>Tactical Athlete → Operational Readiness Brazil</x:v>
      </x:c>
      <x:c r="AI514" t="str">
        <x:v>evidence-family:A</x:v>
      </x:c>
      <x:c r="AJ514"/>
      <x:c r="AK514" t="str">
        <x:f>IF(AJ514="","",IF(OR(LOWER(AJ514)="brazil",LOWER(AJ514)="brasil"),"Yes","No"))</x:f>
      </x:c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/>
      <x:c r="CH514"/>
      <x:c r="CI514"/>
      <x:c r="CJ514" t="str">
        <x:v>Yes</x:v>
      </x:c>
      <x:c r="CK514" t="str">
        <x:v>Yes</x:v>
      </x:c>
      <x:c r="CL514" t="str">
        <x:v>Yes</x:v>
      </x:c>
      <x:c r="CM514" t="str">
        <x:v>Clear</x:v>
      </x:c>
      <x:c r="CN514" t="str">
        <x:v>Verified — clear</x:v>
      </x:c>
      <x:c r="CO514" t="n">
        <x:v>46272</x:v>
      </x:c>
      <x:c r="CP514" t="str">
        <x:v>https://pubmed.ncbi.nlm.nih.gov/38280817/</x:v>
      </x:c>
      <x:c r="CQ514"/>
      <x:c r="CR514"/>
      <x:c r="CS514"/>
      <x:c r="CT514"/>
      <x:c r="CU514"/>
      <x:c r="CV514"/>
      <x:c r="CW514"/>
      <x:c r="CX514"/>
      <x:c r="CY514"/>
      <x:c r="CZ514"/>
      <x:c r="DA514"/>
      <x:c r="DB514" t="str">
        <x:f>IF(L514="","",IF(AND(COUNT(CU514:DA514)=7,OR(CU514=0,CU514=1,CU514=2),OR(CV514=0,CV514=1,CV514=2),OR(CW514=0,CW514=1,CW514=2),OR(CX514=0,CX514=1,CX514=2),OR(CY514=0,CY514=1,CY514=2),OR(CZ514=0,CZ514=1,CZ514=2),OR(DA514=0,DA514=1,DA514=2)),SUM(CU514:DA514),""))</x:f>
      </x:c>
      <x:c r="DC514" t="str">
        <x:f>IF(DB514="","",ROUND(DB514/14*10,1))</x:f>
      </x:c>
      <x:c r="DD514" t="str">
        <x:v>Pending</x:v>
      </x:c>
      <x:c r="DE514" t="str">
        <x:f>IF(L514="","",IF(DC514="","Pending",IF(DD514="Yes","CONDITIONAL — safety override",IF(DC514&gt;=8,"HIGH",IF(DC514&gt;=5,"CONDITIONAL","LOW")))))</x:f>
        <x:v>Pending</x:v>
      </x:c>
      <x:c r="DF514" t="str">
        <x:v>Pending screening and full-text appraisal; no transferability judgment made at identification.</x:v>
      </x:c>
      <x:c r="DG514"/>
      <x:c r="DH514"/>
      <x:c r="DI514"/>
      <x:c r="DJ514"/>
      <x:c r="DK514"/>
      <x:c r="DL514"/>
      <x:c r="DM514"/>
      <x:c r="DN514"/>
      <x:c r="DO514"/>
      <x:c r="DP514"/>
      <x:c r="DQ514"/>
      <x:c r="DR514"/>
      <x:c r="DS514"/>
      <x:c r="DT514"/>
      <x:c r="DU514"/>
      <x:c r="DV514"/>
      <x:c r="DW514"/>
      <x:c r="DX514"/>
      <x:c r="DY514"/>
      <x:c r="DZ514" t="str">
        <x:v>Title/abstract screening alone does not establish effectiveness, causality, methodological quality, transferability to Brazilian public safety or an institutional recommendation.</x:v>
      </x:c>
      <x:c r="EA514" t="str">
        <x:v>Pending</x:v>
      </x:c>
      <x:c r="EB514" t="str">
        <x:f>IF(L514="","",IF(EC514="READY","Yes","No / Pending"))</x:f>
        <x:v>No / Pending</x:v>
      </x:c>
      <x:c r="EC514" t="str">
        <x:f>IF(L514="","",IF(OR(ISNUMBER(SEARCH("Retracted Publication",Q514)),CM514="Retracted",CN514="Retracted",CM514="Expression of Concern",CN514="Expression of Concern",F514="Not used",CG514="Critical",CH514="High",CH514="Critical"),"BLOCKED — integrity or use restriction",IF(AND(CJ514="Yes",CK514="Yes",CL514="Yes"),IF(AND(CM514="Clear",CN514="Verified — clear"),IF(AND(AND(LEN(TRIM(CF514))&gt;0,LEFT(LOWER(TRIM(CF514)),7)&lt;&gt;"pending"),OR(CG514="High",CG514="Moderate"),OR(CH514="Low",CH514="Some concerns",CH514="Not applicable")),IF(AND(DD514="No",OR(DE514="HIGH",DE514="CONDITIONAL"),AND(LEN(TRIM(DF514))&gt;0,LEFT(LOWER(TRIM(DF514)),7)&lt;&gt;"pending")),IF(AND(AND(LEN(TRIM(DT514))&gt;0,LEFT(LOWER(TRIM(DT514)),7)&lt;&gt;"pending"),AND(LEN(TRIM(DU514))&gt;0,LEFT(LOWER(TRIM(DU514)),7)&lt;&gt;"pending"),OR(AND(LEN(TRIM(DV514))&gt;0,LEFT(LOWER(TRIM(DV514)),7)&lt;&gt;"pending"),AND(LEN(TRIM(DW514))&gt;0,LEFT(LOWER(TRIM(DW514)),7)&lt;&gt;"pending")),AND(LEN(TRIM(DX514))&gt;0,LEFT(LOWER(TRIM(DX514)),7)&lt;&gt;"pending")),IF(AND(F514="Claim-ready",OR(EA514="Strong",EA514="Moderate"),AND(LEN(TRIM(G514))&gt;0,LEFT(LOWER(TRIM(G514)),7)&lt;&gt;"pending"),G514&lt;&gt;"No substantive use decision is permitted from identification metadata alone.",AND(LEN(TRIM(DZ514))&gt;0,LEFT(LOWER(TRIM(DZ514)),7)&lt;&gt;"pending"),DZ514&lt;&gt;"Identification metadata alone does not permit any substantive scientific, causal, operational, or institutional claim.",AND(LEN(TRIM(EI514))&gt;0,LEFT(LOWER(TRIM(EI514)),7)&lt;&gt;"pending"),ISNUMBER(EH514),EH514&gt;0),"READY","PENDING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4" t="str">
        <x:v>Pending</x:v>
      </x:c>
      <x:c r="EE514"/>
      <x:c r="EF514" t="str">
        <x:v>Pending</x:v>
      </x:c>
      <x:c r="EG514" t="str">
        <x:v>Pending</x:v>
      </x:c>
      <x:c r="EH514"/>
      <x:c r="EI514" s="501"/>
      <x:c r="EJ514"/>
      <x:c r="EK514" t="str">
        <x:v>Pending</x:v>
      </x:c>
      <x:c r="EL514" t="n">
        <x:v>46272</x:v>
      </x:c>
      <x:c r="EM514" t="str">
        <x:v>Production PubMed record imported and reconciled to Zotero item U73PZJSZ;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4" t="n">
        <x:f>IF(L514="","",(IF(N514&lt;&gt;"",1,0)+IF(O514&lt;&gt;"",1,0)+IF(AJ514&lt;&gt;"",1,0)+IF(AU514&lt;&gt;"",1,0)+IF(BE514&lt;&gt;"",1,0)+IF(CF514&lt;&gt;"",1,0)+IF(CJ514="Yes",1,0)+IF(CL514="Yes",1,0)+IF(DE514&lt;&gt;"Pending",1,0)+IF(F514&lt;&gt;"",1,0)+IF(DZ514&lt;&gt;"",1,0)+IF(EI514&lt;&gt;"",1,0))/12)</x:f>
        <x:v>0.5</x:v>
      </x:c>
    </x:row>
    <x:row r="515">
      <x:c r="A515" t="str">
        <x:v>EV-0512</x:v>
      </x:c>
      <x:c r="B515" t="str">
        <x:v>Integrity check</x:v>
      </x:c>
      <x:c r="C515" t="str">
        <x:f>IF(L515="","",IF(LEFT(EC515,7)="BLOCKED","🔴 Do not use for conclusion",IF(EB515="Yes","🟢 Claim-ready","🟡 Caution / context")))</x:f>
        <x:v>🟡 Caution / context</x:v>
      </x:c>
      <x:c r="D515" t="str">
        <x:f>IF(L515="","",EC515)</x:f>
        <x:v>PENDING — appropriate appraisal</x:v>
      </x:c>
      <x:c r="E515" t="str">
        <x:v>P3 — Medium</x:v>
      </x:c>
      <x:c r="F515" t="str">
        <x:v>Pending</x:v>
      </x:c>
      <x:c r="G515" t="str">
        <x:v>Title/abstract identify an explicit tactical/public-safety context and readiness domain; retain for full-text assessment.</x:v>
      </x:c>
      <x:c r="H515" t="str">
        <x:v>Obtain and review lawful full text; confirm human adjudication; then select a design-specific appraisal instrument.</x:v>
      </x:c>
      <x:c r="I515"/>
      <x:c r="J515" t="str">
        <x:v>A — Core</x:v>
      </x:c>
      <x:c r="K515" t="str">
        <x:v>IDENTIFIED</x:v>
      </x:c>
      <x:c r="L515" t="str">
        <x:v>MCC950 Attenuates Microglial NLRP3-Mediated Chronic Neuroinflammation and Memory Impairment in a Rat Model of Repeated Low-Level Blast Exposure.</x:v>
      </x:c>
      <x:c r="M515"/>
      <x:c r="N515" t="str">
        <x:v>Ravula, Arun Reddy; Murray, Kathleen E; Rao, Kakulavarapu V Rama; Pfister, Bryan J; Citron, Bruce A; Chandra, Namas</x:v>
      </x:c>
      <x:c r="O515" t="n">
        <x:v>2024</x:v>
      </x:c>
      <x:c r="P515" t="str">
        <x:v>Journal of neurotrauma</x:v>
      </x:c>
      <x:c r="Q515" t="str">
        <x:v>Journal Article; Research Support, Non-U.S. Gov't; Research Support, U.S. Gov't, Non-P.H.S.</x:v>
      </x:c>
      <x:c r="R515" t="str">
        <x:v>Unclear</x:v>
      </x:c>
      <x:c r="S515" t="str">
        <x:v>Unknown</x:v>
      </x:c>
      <x:c r="T515" t="str">
        <x:v>eng</x:v>
      </x:c>
      <x:c r="U515" t="str">
        <x:v>https://pubmed.ncbi.nlm.nih.gov/38269433/</x:v>
      </x:c>
      <x:c r="V515" t="str">
        <x:v>10.1089/neu.2023.0444</x:v>
      </x:c>
      <x:c r="W515" t="str">
        <x:f>IF(V515="","",LOWER(SUBSTITUTE(SUBSTITUTE(SUBSTITUTE(SUBSTITUTE(TRIM(V515),"https://doi.org/",""),"http://doi.org/",""),"https://dx.doi.org/",""),"doi:","")))</x:f>
        <x:v>10.1089/neu.2023.0444</x:v>
      </x:c>
      <x:c r="X515" t="str">
        <x:v>38269433</x:v>
      </x:c>
      <x:c r="Y515" t="str"/>
      <x:c r="Z515"/>
      <x:c r="AA515" t="str">
        <x:v>PubMed/MEDLINE</x:v>
      </x:c>
      <x:c r="AB515" t="str">
        <x:v>PUBMED-A-v1.0-2026-08-28</x:v>
      </x:c>
      <x:c r="AC515" t="str">
        <x:v>SP-PUBMED-A-20260828</x:v>
      </x:c>
      <x:c r="AD515" s="499" t="n">
        <x:v>46262</x:v>
      </x:c>
      <x:c r="AE515" s="499" t="n">
        <x:v>46272</x:v>
      </x:c>
      <x:c r="AF515" t="str">
        <x:v>3K7RLXV3</x:v>
      </x:c>
      <x:c r="AG515"/>
      <x:c r="AH515" t="str">
        <x:v>Tactical Athlete → Operational Readiness Brazil</x:v>
      </x:c>
      <x:c r="AI515" t="str">
        <x:v>evidence-family:A</x:v>
      </x:c>
      <x:c r="AJ515"/>
      <x:c r="AK515" t="str">
        <x:f>IF(AJ515="","",IF(OR(LOWER(AJ515)="brazil",LOWER(AJ515)="brasil"),"Yes","No"))</x:f>
      </x:c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/>
      <x:c r="CH515"/>
      <x:c r="CI515"/>
      <x:c r="CJ515" t="str">
        <x:v>Yes</x:v>
      </x:c>
      <x:c r="CK515" t="str">
        <x:v>Yes</x:v>
      </x:c>
      <x:c r="CL515" t="str">
        <x:v>Yes</x:v>
      </x:c>
      <x:c r="CM515" t="str">
        <x:v>Clear</x:v>
      </x:c>
      <x:c r="CN515" t="str">
        <x:v>Verified — clear</x:v>
      </x:c>
      <x:c r="CO515" t="n">
        <x:v>46272</x:v>
      </x:c>
      <x:c r="CP515" t="str">
        <x:v>https://pubmed.ncbi.nlm.nih.gov/38269433/</x:v>
      </x:c>
      <x:c r="CQ515"/>
      <x:c r="CR515"/>
      <x:c r="CS515"/>
      <x:c r="CT515"/>
      <x:c r="CU515"/>
      <x:c r="CV515"/>
      <x:c r="CW515"/>
      <x:c r="CX515"/>
      <x:c r="CY515"/>
      <x:c r="CZ515"/>
      <x:c r="DA515"/>
      <x:c r="DB515" t="str">
        <x:f>IF(L515="","",IF(AND(COUNT(CU515:DA515)=7,OR(CU515=0,CU515=1,CU515=2),OR(CV515=0,CV515=1,CV515=2),OR(CW515=0,CW515=1,CW515=2),OR(CX515=0,CX515=1,CX515=2),OR(CY515=0,CY515=1,CY515=2),OR(CZ515=0,CZ515=1,CZ515=2),OR(DA515=0,DA515=1,DA515=2)),SUM(CU515:DA515),""))</x:f>
      </x:c>
      <x:c r="DC515" t="str">
        <x:f>IF(DB515="","",ROUND(DB515/14*10,1))</x:f>
      </x:c>
      <x:c r="DD515" t="str">
        <x:v>Pending</x:v>
      </x:c>
      <x:c r="DE515" t="str">
        <x:f>IF(L515="","",IF(DC515="","Pending",IF(DD515="Yes","CONDITIONAL — safety override",IF(DC515&gt;=8,"HIGH",IF(DC515&gt;=5,"CONDITIONAL","LOW")))))</x:f>
        <x:v>Pending</x:v>
      </x:c>
      <x:c r="DF515" t="str">
        <x:v>Pending screening and full-text appraisal; no transferability judgment made at identification.</x:v>
      </x:c>
      <x:c r="DG515"/>
      <x:c r="DH515"/>
      <x:c r="DI515"/>
      <x:c r="DJ515"/>
      <x:c r="DK515"/>
      <x:c r="DL515"/>
      <x:c r="DM515"/>
      <x:c r="DN515"/>
      <x:c r="DO515"/>
      <x:c r="DP515"/>
      <x:c r="DQ515"/>
      <x:c r="DR515"/>
      <x:c r="DS515"/>
      <x:c r="DT515"/>
      <x:c r="DU515"/>
      <x:c r="DV515"/>
      <x:c r="DW515"/>
      <x:c r="DX515"/>
      <x:c r="DY515"/>
      <x:c r="DZ515" t="str">
        <x:v>Title/abstract screening alone does not establish effectiveness, causality, methodological quality, transferability to Brazilian public safety or an institutional recommendation.</x:v>
      </x:c>
      <x:c r="EA515" t="str">
        <x:v>Pending</x:v>
      </x:c>
      <x:c r="EB515" t="str">
        <x:f>IF(L515="","",IF(EC515="READY","Yes","No / Pending"))</x:f>
        <x:v>No / Pending</x:v>
      </x:c>
      <x:c r="EC515" t="str">
        <x:f>IF(L515="","",IF(OR(ISNUMBER(SEARCH("Retracted Publication",Q515)),CM515="Retracted",CN515="Retracted",CM515="Expression of Concern",CN515="Expression of Concern",F515="Not used",CG515="Critical",CH515="High",CH515="Critical"),"BLOCKED — integrity or use restriction",IF(AND(CJ515="Yes",CK515="Yes",CL515="Yes"),IF(AND(CM515="Clear",CN515="Verified — clear"),IF(AND(AND(LEN(TRIM(CF515))&gt;0,LEFT(LOWER(TRIM(CF515)),7)&lt;&gt;"pending"),OR(CG515="High",CG515="Moderate"),OR(CH515="Low",CH515="Some concerns",CH515="Not applicable")),IF(AND(DD515="No",OR(DE515="HIGH",DE515="CONDITIONAL"),AND(LEN(TRIM(DF515))&gt;0,LEFT(LOWER(TRIM(DF515)),7)&lt;&gt;"pending")),IF(AND(AND(LEN(TRIM(DT515))&gt;0,LEFT(LOWER(TRIM(DT515)),7)&lt;&gt;"pending"),AND(LEN(TRIM(DU515))&gt;0,LEFT(LOWER(TRIM(DU515)),7)&lt;&gt;"pending"),OR(AND(LEN(TRIM(DV515))&gt;0,LEFT(LOWER(TRIM(DV515)),7)&lt;&gt;"pending"),AND(LEN(TRIM(DW515))&gt;0,LEFT(LOWER(TRIM(DW515)),7)&lt;&gt;"pending")),AND(LEN(TRIM(DX515))&gt;0,LEFT(LOWER(TRIM(DX515)),7)&lt;&gt;"pending")),IF(AND(F515="Claim-ready",OR(EA515="Strong",EA515="Moderate"),AND(LEN(TRIM(G515))&gt;0,LEFT(LOWER(TRIM(G515)),7)&lt;&gt;"pending"),G515&lt;&gt;"No substantive use decision is permitted from identification metadata alone.",AND(LEN(TRIM(DZ515))&gt;0,LEFT(LOWER(TRIM(DZ515)),7)&lt;&gt;"pending"),DZ515&lt;&gt;"Identification metadata alone does not permit any substantive scientific, causal, operational, or institutional claim.",AND(LEN(TRIM(EI515))&gt;0,LEFT(LOWER(TRIM(EI515)),7)&lt;&gt;"pending"),ISNUMBER(EH515),EH515&gt;0),"READY","PENDING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5" t="str">
        <x:v>Pending</x:v>
      </x:c>
      <x:c r="EE515"/>
      <x:c r="EF515" t="str">
        <x:v>Pending</x:v>
      </x:c>
      <x:c r="EG515" t="str">
        <x:v>Pending</x:v>
      </x:c>
      <x:c r="EH515"/>
      <x:c r="EI515" s="501"/>
      <x:c r="EJ515"/>
      <x:c r="EK515" t="str">
        <x:v>Pending</x:v>
      </x:c>
      <x:c r="EL515" t="n">
        <x:v>46272</x:v>
      </x:c>
      <x:c r="EM515" t="str">
        <x:v>Production PubMed record imported and reconciled to Zotero item 3K7RLXV3;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5" t="n">
        <x:f>IF(L515="","",(IF(N515&lt;&gt;"",1,0)+IF(O515&lt;&gt;"",1,0)+IF(AJ515&lt;&gt;"",1,0)+IF(AU515&lt;&gt;"",1,0)+IF(BE515&lt;&gt;"",1,0)+IF(CF515&lt;&gt;"",1,0)+IF(CJ515="Yes",1,0)+IF(CL515="Yes",1,0)+IF(DE515&lt;&gt;"Pending",1,0)+IF(F515&lt;&gt;"",1,0)+IF(DZ515&lt;&gt;"",1,0)+IF(EI515&lt;&gt;"",1,0))/12)</x:f>
        <x:v>0.5</x:v>
      </x:c>
    </x:row>
    <x:row r="516">
      <x:c r="A516" t="str">
        <x:v>EV-0513</x:v>
      </x:c>
      <x:c r="B516" t="str">
        <x:v>Integrity check</x:v>
      </x:c>
      <x:c r="C516" t="str">
        <x:f>IF(L516="","",IF(LEFT(EC516,7)="BLOCKED","🔴 Do not use for conclusion",IF(EB516="Yes","🟢 Claim-ready","🟡 Caution / context")))</x:f>
        <x:v>🟡 Caution / context</x:v>
      </x:c>
      <x:c r="D516" t="str">
        <x:f>IF(L516="","",EC516)</x:f>
        <x:v>PENDING — appropriate appraisal</x:v>
      </x:c>
      <x:c r="E516" t="str">
        <x:v>P2 — High</x:v>
      </x:c>
      <x:c r="F516" t="str">
        <x:v>Pending</x:v>
      </x:c>
      <x:c r="G516" t="str">
        <x:v>Title/abstract identify an explicit operational APHT/medical-readiness topic; retain for full-text assessment.</x:v>
      </x:c>
      <x:c r="H516" t="str">
        <x:v>Obtain and review lawful full text; confirm human adjudication; then select a design-specific appraisal instrument.</x:v>
      </x:c>
      <x:c r="I516"/>
      <x:c r="J516" t="str">
        <x:v>B — APHT / Medical Readiness</x:v>
      </x:c>
      <x:c r="K516" t="str">
        <x:v>IDENTIFIED</x:v>
      </x:c>
      <x:c r="L516" t="str">
        <x:v>EMS Tactical Damage Control Resuscitation Protocol.</x:v>
      </x:c>
      <x:c r="M516"/>
      <x:c r="N516" t="str">
        <x:v>Fulton II, Matthew R; Schwartfeger, Stephen</x:v>
      </x:c>
      <x:c r="O516" t="n">
        <x:v>2026</x:v>
      </x:c>
      <x:c r="P516" t="str">
        <x:v>StatPearls Publishing</x:v>
      </x:c>
      <x:c r="Q516" t="str">
        <x:v>Study Guide; Book Chapter</x:v>
      </x:c>
      <x:c r="R516" t="str">
        <x:v>Unclear</x:v>
      </x:c>
      <x:c r="S516" t="str">
        <x:v>Unknown</x:v>
      </x:c>
      <x:c r="T516" t="str">
        <x:v>eng</x:v>
      </x:c>
      <x:c r="U516" t="str">
        <x:v>https://pubmed.ncbi.nlm.nih.gov/38261675/</x:v>
      </x:c>
      <x:c r="V516" t="str"/>
      <x:c r="W516" t="str">
        <x:f>IF(V516="","",LOWER(SUBSTITUTE(SUBSTITUTE(SUBSTITUTE(SUBSTITUTE(TRIM(V516),"https://doi.org/",""),"http://doi.org/",""),"https://dx.doi.org/",""),"doi:","")))</x:f>
      </x:c>
      <x:c r="X516" t="str">
        <x:v>38261675</x:v>
      </x:c>
      <x:c r="Y516" t="str"/>
      <x:c r="Z516"/>
      <x:c r="AA516" t="str">
        <x:v>PubMed/MEDLINE</x:v>
      </x:c>
      <x:c r="AB516" t="str">
        <x:v>PUBMED-B-v1.0-2026-08-28</x:v>
      </x:c>
      <x:c r="AC516" t="str">
        <x:v>SP-PUBMED-B-20260828</x:v>
      </x:c>
      <x:c r="AD516" s="499" t="n">
        <x:v>46262</x:v>
      </x:c>
      <x:c r="AE516" s="499" t="n">
        <x:v>46272</x:v>
      </x:c>
      <x:c r="AF516" t="str">
        <x:v>YBW9KEYH</x:v>
      </x:c>
      <x:c r="AG516"/>
      <x:c r="AH516" t="str">
        <x:v>Tactical Athlete → Operational Readiness Brazil</x:v>
      </x:c>
      <x:c r="AI516" t="str">
        <x:v>evidence-family:B</x:v>
      </x:c>
      <x:c r="AJ516"/>
      <x:c r="AK516" t="str">
        <x:f>IF(AJ516="","",IF(OR(LOWER(AJ516)="brazil",LOWER(AJ516)="brasil"),"Yes","No"))</x:f>
      </x:c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/>
      <x:c r="CH516"/>
      <x:c r="CI516"/>
      <x:c r="CJ516" t="str">
        <x:v>Yes</x:v>
      </x:c>
      <x:c r="CK516" t="str">
        <x:v>Yes</x:v>
      </x:c>
      <x:c r="CL516" t="str">
        <x:v>Yes</x:v>
      </x:c>
      <x:c r="CM516" t="str">
        <x:v>Clear</x:v>
      </x:c>
      <x:c r="CN516" t="str">
        <x:v>Verified — clear</x:v>
      </x:c>
      <x:c r="CO516" t="n">
        <x:v>46272</x:v>
      </x:c>
      <x:c r="CP516" t="str">
        <x:v>https://pubmed.ncbi.nlm.nih.gov/38261675/</x:v>
      </x:c>
      <x:c r="CQ516"/>
      <x:c r="CR516"/>
      <x:c r="CS516"/>
      <x:c r="CT516"/>
      <x:c r="CU516"/>
      <x:c r="CV516"/>
      <x:c r="CW516"/>
      <x:c r="CX516"/>
      <x:c r="CY516"/>
      <x:c r="CZ516"/>
      <x:c r="DA516"/>
      <x:c r="DB516" t="str">
        <x:f>IF(L516="","",IF(AND(COUNT(CU516:DA516)=7,OR(CU516=0,CU516=1,CU516=2),OR(CV516=0,CV516=1,CV516=2),OR(CW516=0,CW516=1,CW516=2),OR(CX516=0,CX516=1,CX516=2),OR(CY516=0,CY516=1,CY516=2),OR(CZ516=0,CZ516=1,CZ516=2),OR(DA516=0,DA516=1,DA516=2)),SUM(CU516:DA516),""))</x:f>
      </x:c>
      <x:c r="DC516" t="str">
        <x:f>IF(DB516="","",ROUND(DB516/14*10,1))</x:f>
      </x:c>
      <x:c r="DD516" t="str">
        <x:v>Pending</x:v>
      </x:c>
      <x:c r="DE516" t="str">
        <x:f>IF(L516="","",IF(DC516="","Pending",IF(DD516="Yes","CONDITIONAL — safety override",IF(DC516&gt;=8,"HIGH",IF(DC516&gt;=5,"CONDITIONAL","LOW")))))</x:f>
        <x:v>Pending</x:v>
      </x:c>
      <x:c r="DF516" t="str">
        <x:v>Pending screening and full-text appraisal; no transferability judgment made at identification.</x:v>
      </x:c>
      <x:c r="DG516"/>
      <x:c r="DH516"/>
      <x:c r="DI516"/>
      <x:c r="DJ516"/>
      <x:c r="DK516"/>
      <x:c r="DL516"/>
      <x:c r="DM516"/>
      <x:c r="DN516"/>
      <x:c r="DO516"/>
      <x:c r="DP516"/>
      <x:c r="DQ516"/>
      <x:c r="DR516"/>
      <x:c r="DS516"/>
      <x:c r="DT516"/>
      <x:c r="DU516"/>
      <x:c r="DV516"/>
      <x:c r="DW516"/>
      <x:c r="DX516"/>
      <x:c r="DY516"/>
      <x:c r="DZ516" t="str">
        <x:v>Title/abstract screening alone does not establish effectiveness, causality, methodological quality, transferability to Brazilian public safety or an institutional recommendation.</x:v>
      </x:c>
      <x:c r="EA516" t="str">
        <x:v>Pending</x:v>
      </x:c>
      <x:c r="EB516" t="str">
        <x:f>IF(L516="","",IF(EC516="READY","Yes","No / Pending"))</x:f>
        <x:v>No / Pending</x:v>
      </x:c>
      <x:c r="EC516" t="str">
        <x:f>IF(L516="","",IF(OR(ISNUMBER(SEARCH("Retracted Publication",Q516)),CM516="Retracted",CN516="Retracted",CM516="Expression of Concern",CN516="Expression of Concern",F516="Not used",CG516="Critical",CH516="High",CH516="Critical"),"BLOCKED — integrity or use restriction",IF(AND(CJ516="Yes",CK516="Yes",CL516="Yes"),IF(AND(CM516="Clear",CN516="Verified — clear"),IF(AND(AND(LEN(TRIM(CF516))&gt;0,LEFT(LOWER(TRIM(CF516)),7)&lt;&gt;"pending"),OR(CG516="High",CG516="Moderate"),OR(CH516="Low",CH516="Some concerns",CH516="Not applicable")),IF(AND(DD516="No",OR(DE516="HIGH",DE516="CONDITIONAL"),AND(LEN(TRIM(DF516))&gt;0,LEFT(LOWER(TRIM(DF516)),7)&lt;&gt;"pending")),IF(AND(AND(LEN(TRIM(DT516))&gt;0,LEFT(LOWER(TRIM(DT516)),7)&lt;&gt;"pending"),AND(LEN(TRIM(DU516))&gt;0,LEFT(LOWER(TRIM(DU516)),7)&lt;&gt;"pending"),OR(AND(LEN(TRIM(DV516))&gt;0,LEFT(LOWER(TRIM(DV516)),7)&lt;&gt;"pending"),AND(LEN(TRIM(DW516))&gt;0,LEFT(LOWER(TRIM(DW516)),7)&lt;&gt;"pending")),AND(LEN(TRIM(DX516))&gt;0,LEFT(LOWER(TRIM(DX516)),7)&lt;&gt;"pending")),IF(AND(F516="Claim-ready",OR(EA516="Strong",EA516="Moderate"),AND(LEN(TRIM(G516))&gt;0,LEFT(LOWER(TRIM(G516)),7)&lt;&gt;"pending"),G516&lt;&gt;"No substantive use decision is permitted from identification metadata alone.",AND(LEN(TRIM(DZ516))&gt;0,LEFT(LOWER(TRIM(DZ516)),7)&lt;&gt;"pending"),DZ516&lt;&gt;"Identification metadata alone does not permit any substantive scientific, causal, operational, or institutional claim.",AND(LEN(TRIM(EI516))&gt;0,LEFT(LOWER(TRIM(EI516)),7)&lt;&gt;"pending"),ISNUMBER(EH516),EH516&gt;0),"READY","PENDING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6" t="str">
        <x:v>Pending</x:v>
      </x:c>
      <x:c r="EE516"/>
      <x:c r="EF516" t="str">
        <x:v>Pending</x:v>
      </x:c>
      <x:c r="EG516" t="str">
        <x:v>Pending</x:v>
      </x:c>
      <x:c r="EH516"/>
      <x:c r="EI516" s="501"/>
      <x:c r="EJ516"/>
      <x:c r="EK516" t="str">
        <x:v>Pending</x:v>
      </x:c>
      <x:c r="EL516" t="n">
        <x:v>46272</x:v>
      </x:c>
      <x:c r="EM516" t="str">
        <x:v>Production PubMed record imported and reconciled to Zotero item YBW9KEYH;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6" t="n">
        <x:f>IF(L516="","",(IF(N516&lt;&gt;"",1,0)+IF(O516&lt;&gt;"",1,0)+IF(AJ516&lt;&gt;"",1,0)+IF(AU516&lt;&gt;"",1,0)+IF(BE516&lt;&gt;"",1,0)+IF(CF516&lt;&gt;"",1,0)+IF(CJ516="Yes",1,0)+IF(CL516="Yes",1,0)+IF(DE516&lt;&gt;"Pending",1,0)+IF(F516&lt;&gt;"",1,0)+IF(DZ516&lt;&gt;"",1,0)+IF(EI516&lt;&gt;"",1,0))/12)</x:f>
        <x:v>0.5</x:v>
      </x:c>
    </x:row>
    <x:row r="517">
      <x:c r="A517" t="str">
        <x:v>EV-0514</x:v>
      </x:c>
      <x:c r="B517" t="str">
        <x:v>Integrity check</x:v>
      </x:c>
      <x:c r="C517" t="str">
        <x:f>IF(L517="","",IF(LEFT(EC517,7)="BLOCKED","🔴 Do not use for conclusion",IF(EB517="Yes","🟢 Claim-ready","🟡 Caution / context")))</x:f>
        <x:v>🟡 Caution / context</x:v>
      </x:c>
      <x:c r="D517" t="str">
        <x:f>IF(L517="","",EC517)</x:f>
        <x:v>PENDING — appropriate appraisal</x:v>
      </x:c>
      <x:c r="E517" t="str">
        <x:v>P3 — Medium</x:v>
      </x:c>
      <x:c r="F517" t="str">
        <x:v>Pending</x:v>
      </x:c>
      <x:c r="G517" t="str">
        <x:v>Title/abstract identify an explicit operational APHT/medical-readiness topic; retain for full-text assessment.</x:v>
      </x:c>
      <x:c r="H517" t="str">
        <x:v>Obtain and review lawful full text; confirm human adjudication; then select a design-specific appraisal instrument.</x:v>
      </x:c>
      <x:c r="I517"/>
      <x:c r="J517" t="str">
        <x:v>B — APHT / Medical Readiness</x:v>
      </x:c>
      <x:c r="K517" t="str">
        <x:v>IDENTIFIED</x:v>
      </x:c>
      <x:c r="L517" t="str">
        <x:v>Evaluation of Gender Disparity in Tactical Combat Casualty Care.</x:v>
      </x:c>
      <x:c r="M517"/>
      <x:c r="N517" t="str">
        <x:v>Vaughan, Shanna R; Ballard, Timothy; Ward-Demo, Pamela; Vojta, Leslie; Ahmed, Anwar E; Costello, Amy</x:v>
      </x:c>
      <x:c r="O517" t="n">
        <x:v>2024</x:v>
      </x:c>
      <x:c r="P517" t="str">
        <x:v>Military medicine</x:v>
      </x:c>
      <x:c r="Q517" t="str">
        <x:v>Journal Article; Observational Study; Research Support, U.S. Gov't, Non-P.H.S.</x:v>
      </x:c>
      <x:c r="R517" t="str">
        <x:v>Unclear</x:v>
      </x:c>
      <x:c r="S517" t="str">
        <x:v>Unknown</x:v>
      </x:c>
      <x:c r="T517" t="str">
        <x:v>eng</x:v>
      </x:c>
      <x:c r="U517" t="str">
        <x:v>https://pubmed.ncbi.nlm.nih.gov/38252890/</x:v>
      </x:c>
      <x:c r="V517" t="str">
        <x:v>10.1093/milmed/usad455</x:v>
      </x:c>
      <x:c r="W517" t="str">
        <x:f>IF(V517="","",LOWER(SUBSTITUTE(SUBSTITUTE(SUBSTITUTE(SUBSTITUTE(TRIM(V517),"https://doi.org/",""),"http://doi.org/",""),"https://dx.doi.org/",""),"doi:","")))</x:f>
        <x:v>10.1093/milmed/usad455</x:v>
      </x:c>
      <x:c r="X517" t="str">
        <x:v>38252890</x:v>
      </x:c>
      <x:c r="Y517" t="str"/>
      <x:c r="Z517"/>
      <x:c r="AA517" t="str">
        <x:v>PubMed/MEDLINE</x:v>
      </x:c>
      <x:c r="AB517" t="str">
        <x:v>PUBMED-B-v1.0-2026-08-28</x:v>
      </x:c>
      <x:c r="AC517" t="str">
        <x:v>SP-PUBMED-B-20260828</x:v>
      </x:c>
      <x:c r="AD517" s="499" t="n">
        <x:v>46262</x:v>
      </x:c>
      <x:c r="AE517" s="499" t="n">
        <x:v>46272</x:v>
      </x:c>
      <x:c r="AF517" t="str">
        <x:v>8AUZUVZS</x:v>
      </x:c>
      <x:c r="AG517"/>
      <x:c r="AH517" t="str">
        <x:v>Tactical Athlete → Operational Readiness Brazil</x:v>
      </x:c>
      <x:c r="AI517" t="str">
        <x:v>evidence-family:B</x:v>
      </x:c>
      <x:c r="AJ517"/>
      <x:c r="AK517" t="str">
        <x:f>IF(AJ517="","",IF(OR(LOWER(AJ517)="brazil",LOWER(AJ517)="brasil"),"Yes","No"))</x:f>
      </x:c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/>
      <x:c r="CH517"/>
      <x:c r="CI517"/>
      <x:c r="CJ517" t="str">
        <x:v>Yes</x:v>
      </x:c>
      <x:c r="CK517" t="str">
        <x:v>Yes</x:v>
      </x:c>
      <x:c r="CL517" t="str">
        <x:v>Yes</x:v>
      </x:c>
      <x:c r="CM517" t="str">
        <x:v>Clear</x:v>
      </x:c>
      <x:c r="CN517" t="str">
        <x:v>Verified — clear</x:v>
      </x:c>
      <x:c r="CO517" t="n">
        <x:v>46272</x:v>
      </x:c>
      <x:c r="CP517" t="str">
        <x:v>https://pubmed.ncbi.nlm.nih.gov/38252890/</x:v>
      </x:c>
      <x:c r="CQ517"/>
      <x:c r="CR517"/>
      <x:c r="CS517"/>
      <x:c r="CT517"/>
      <x:c r="CU517"/>
      <x:c r="CV517"/>
      <x:c r="CW517"/>
      <x:c r="CX517"/>
      <x:c r="CY517"/>
      <x:c r="CZ517"/>
      <x:c r="DA517"/>
      <x:c r="DB517" t="str">
        <x:f>IF(L517="","",IF(AND(COUNT(CU517:DA517)=7,OR(CU517=0,CU517=1,CU517=2),OR(CV517=0,CV517=1,CV517=2),OR(CW517=0,CW517=1,CW517=2),OR(CX517=0,CX517=1,CX517=2),OR(CY517=0,CY517=1,CY517=2),OR(CZ517=0,CZ517=1,CZ517=2),OR(DA517=0,DA517=1,DA517=2)),SUM(CU517:DA517),""))</x:f>
      </x:c>
      <x:c r="DC517" t="str">
        <x:f>IF(DB517="","",ROUND(DB517/14*10,1))</x:f>
      </x:c>
      <x:c r="DD517" t="str">
        <x:v>Pending</x:v>
      </x:c>
      <x:c r="DE517" t="str">
        <x:f>IF(L517="","",IF(DC517="","Pending",IF(DD517="Yes","CONDITIONAL — safety override",IF(DC517&gt;=8,"HIGH",IF(DC517&gt;=5,"CONDITIONAL","LOW")))))</x:f>
        <x:v>Pending</x:v>
      </x:c>
      <x:c r="DF517" t="str">
        <x:v>Pending screening and full-text appraisal; no transferability judgment made at identification.</x:v>
      </x:c>
      <x:c r="DG517"/>
      <x:c r="DH517"/>
      <x:c r="DI517"/>
      <x:c r="DJ517"/>
      <x:c r="DK517"/>
      <x:c r="DL517"/>
      <x:c r="DM517"/>
      <x:c r="DN517"/>
      <x:c r="DO517"/>
      <x:c r="DP517"/>
      <x:c r="DQ517"/>
      <x:c r="DR517"/>
      <x:c r="DS517"/>
      <x:c r="DT517"/>
      <x:c r="DU517"/>
      <x:c r="DV517"/>
      <x:c r="DW517"/>
      <x:c r="DX517"/>
      <x:c r="DY517"/>
      <x:c r="DZ517" t="str">
        <x:v>Title/abstract screening alone does not establish effectiveness, causality, methodological quality, transferability to Brazilian public safety or an institutional recommendation.</x:v>
      </x:c>
      <x:c r="EA517" t="str">
        <x:v>Pending</x:v>
      </x:c>
      <x:c r="EB517" t="str">
        <x:f>IF(L517="","",IF(EC517="READY","Yes","No / Pending"))</x:f>
        <x:v>No / Pending</x:v>
      </x:c>
      <x:c r="EC517" t="str">
        <x:f>IF(L517="","",IF(OR(ISNUMBER(SEARCH("Retracted Publication",Q517)),CM517="Retracted",CN517="Retracted",CM517="Expression of Concern",CN517="Expression of Concern",F517="Not used",CG517="Critical",CH517="High",CH517="Critical"),"BLOCKED — integrity or use restriction",IF(AND(CJ517="Yes",CK517="Yes",CL517="Yes"),IF(AND(CM517="Clear",CN517="Verified — clear"),IF(AND(AND(LEN(TRIM(CF517))&gt;0,LEFT(LOWER(TRIM(CF517)),7)&lt;&gt;"pending"),OR(CG517="High",CG517="Moderate"),OR(CH517="Low",CH517="Some concerns",CH517="Not applicable")),IF(AND(DD517="No",OR(DE517="HIGH",DE517="CONDITIONAL"),AND(LEN(TRIM(DF517))&gt;0,LEFT(LOWER(TRIM(DF517)),7)&lt;&gt;"pending")),IF(AND(AND(LEN(TRIM(DT517))&gt;0,LEFT(LOWER(TRIM(DT517)),7)&lt;&gt;"pending"),AND(LEN(TRIM(DU517))&gt;0,LEFT(LOWER(TRIM(DU517)),7)&lt;&gt;"pending"),OR(AND(LEN(TRIM(DV517))&gt;0,LEFT(LOWER(TRIM(DV517)),7)&lt;&gt;"pending"),AND(LEN(TRIM(DW517))&gt;0,LEFT(LOWER(TRIM(DW517)),7)&lt;&gt;"pending")),AND(LEN(TRIM(DX517))&gt;0,LEFT(LOWER(TRIM(DX517)),7)&lt;&gt;"pending")),IF(AND(F517="Claim-ready",OR(EA517="Strong",EA517="Moderate"),AND(LEN(TRIM(G517))&gt;0,LEFT(LOWER(TRIM(G517)),7)&lt;&gt;"pending"),G517&lt;&gt;"No substantive use decision is permitted from identification metadata alone.",AND(LEN(TRIM(DZ517))&gt;0,LEFT(LOWER(TRIM(DZ517)),7)&lt;&gt;"pending"),DZ517&lt;&gt;"Identification metadata alone does not permit any substantive scientific, causal, operational, or institutional claim.",AND(LEN(TRIM(EI517))&gt;0,LEFT(LOWER(TRIM(EI517)),7)&lt;&gt;"pending"),ISNUMBER(EH517),EH517&gt;0),"READY","PENDING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7" t="str">
        <x:v>Pending</x:v>
      </x:c>
      <x:c r="EE517"/>
      <x:c r="EF517" t="str">
        <x:v>Pending</x:v>
      </x:c>
      <x:c r="EG517" t="str">
        <x:v>Pending</x:v>
      </x:c>
      <x:c r="EH517"/>
      <x:c r="EI517" s="501"/>
      <x:c r="EJ517"/>
      <x:c r="EK517" t="str">
        <x:v>Pending</x:v>
      </x:c>
      <x:c r="EL517" t="n">
        <x:v>46272</x:v>
      </x:c>
      <x:c r="EM517" t="str">
        <x:v>Production PubMed record imported and reconciled to Zotero item 8AUZUVZS;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7" t="n">
        <x:f>IF(L517="","",(IF(N517&lt;&gt;"",1,0)+IF(O517&lt;&gt;"",1,0)+IF(AJ517&lt;&gt;"",1,0)+IF(AU517&lt;&gt;"",1,0)+IF(BE517&lt;&gt;"",1,0)+IF(CF517&lt;&gt;"",1,0)+IF(CJ517="Yes",1,0)+IF(CL517="Yes",1,0)+IF(DE517&lt;&gt;"Pending",1,0)+IF(F517&lt;&gt;"",1,0)+IF(DZ517&lt;&gt;"",1,0)+IF(EI517&lt;&gt;"",1,0))/12)</x:f>
        <x:v>0.5</x:v>
      </x:c>
    </x:row>
    <x:row r="518">
      <x:c r="A518" t="str">
        <x:v>EV-0515</x:v>
      </x:c>
      <x:c r="B518" t="str">
        <x:v>Integrity check</x:v>
      </x:c>
      <x:c r="C518" t="str">
        <x:f>IF(L518="","",IF(LEFT(EC518,7)="BLOCKED","🔴 Do not use for conclusion",IF(EB518="Yes","🟢 Claim-ready","🟡 Caution / context")))</x:f>
        <x:v>🟡 Caution / context</x:v>
      </x:c>
      <x:c r="D518" t="str">
        <x:f>IF(L518="","",EC518)</x:f>
        <x:v>PENDING — appropriate appraisal</x:v>
      </x:c>
      <x:c r="E518" t="str">
        <x:v>P3 — Medium</x:v>
      </x:c>
      <x:c r="F518" t="str">
        <x:v>Pending</x:v>
      </x:c>
      <x:c r="G518" t="str">
        <x:v>Title/abstract identify an explicit implementation-science construct; retain for full-text assessment.</x:v>
      </x:c>
      <x:c r="H518" t="str">
        <x:v>Obtain and review lawful full text; confirm human adjudication; then select a design-specific appraisal instrument.</x:v>
      </x:c>
      <x:c r="I518"/>
      <x:c r="J518" t="str">
        <x:v>C — Implementation Science</x:v>
      </x:c>
      <x:c r="K518" t="str">
        <x:v>IDENTIFIED</x:v>
      </x:c>
      <x:c r="L518" t="str">
        <x:v>Planning and implementing community-based drug checking services in Scotland: a qualitative exploration using the consolidated framework for implementation research.</x:v>
      </x:c>
      <x:c r="M518"/>
      <x:c r="N518" t="str">
        <x:v>Falzon, Danilo; Carver, Hannah; Masterton, Wendy; Wallace, Bruce; Sumnall, Harry; Measham, Fiona; Craik, Vicki; Gittins, Rosalind; Aston, Elizabeth V; Watson, Kira; Hunter, Carole; Priyadarshi, Saket; Parkes, Tessa</x:v>
      </x:c>
      <x:c r="O518" t="n">
        <x:v>2024</x:v>
      </x:c>
      <x:c r="P518" t="str">
        <x:v>Substance abuse treatment, prevention, and policy</x:v>
      </x:c>
      <x:c r="Q518" t="str">
        <x:v>Journal Article</x:v>
      </x:c>
      <x:c r="R518" t="str">
        <x:v>Unclear</x:v>
      </x:c>
      <x:c r="S518" t="str">
        <x:v>Unknown</x:v>
      </x:c>
      <x:c r="T518" t="str">
        <x:v>eng</x:v>
      </x:c>
      <x:c r="U518" t="str">
        <x:v>https://pubmed.ncbi.nlm.nih.gov/38233933/</x:v>
      </x:c>
      <x:c r="V518" t="str">
        <x:v>10.1186/s13011-023-00590-7</x:v>
      </x:c>
      <x:c r="W518" t="str">
        <x:f>IF(V518="","",LOWER(SUBSTITUTE(SUBSTITUTE(SUBSTITUTE(SUBSTITUTE(TRIM(V518),"https://doi.org/",""),"http://doi.org/",""),"https://dx.doi.org/",""),"doi:","")))</x:f>
        <x:v>10.1186/s13011-023-00590-7</x:v>
      </x:c>
      <x:c r="X518" t="str">
        <x:v>38233933</x:v>
      </x:c>
      <x:c r="Y518" t="str">
        <x:v>PMC10795311</x:v>
      </x:c>
      <x:c r="Z518"/>
      <x:c r="AA518" t="str">
        <x:v>PubMed/MEDLINE</x:v>
      </x:c>
      <x:c r="AB518" t="str">
        <x:v>PUBMED-C-v1.0-2026-08-28</x:v>
      </x:c>
      <x:c r="AC518" t="str">
        <x:v>SP-PUBMED-C-20260828</x:v>
      </x:c>
      <x:c r="AD518" s="499" t="n">
        <x:v>46262</x:v>
      </x:c>
      <x:c r="AE518" s="499" t="n">
        <x:v>46272</x:v>
      </x:c>
      <x:c r="AF518" t="str">
        <x:v>FV2SE2HG</x:v>
      </x:c>
      <x:c r="AG518"/>
      <x:c r="AH518" t="str">
        <x:v>Tactical Athlete → Operational Readiness Brazil</x:v>
      </x:c>
      <x:c r="AI518" t="str">
        <x:v>evidence-family:C</x:v>
      </x:c>
      <x:c r="AJ518"/>
      <x:c r="AK518" t="str">
        <x:f>IF(AJ518="","",IF(OR(LOWER(AJ518)="brazil",LOWER(AJ518)="brasil"),"Yes","No"))</x:f>
      </x:c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/>
      <x:c r="CH518"/>
      <x:c r="CI518"/>
      <x:c r="CJ518" t="str">
        <x:v>Yes</x:v>
      </x:c>
      <x:c r="CK518" t="str">
        <x:v>Yes</x:v>
      </x:c>
      <x:c r="CL518" t="str">
        <x:v>Yes</x:v>
      </x:c>
      <x:c r="CM518" t="str">
        <x:v>Clear</x:v>
      </x:c>
      <x:c r="CN518" t="str">
        <x:v>Verified — clear</x:v>
      </x:c>
      <x:c r="CO518" t="n">
        <x:v>46272</x:v>
      </x:c>
      <x:c r="CP518" t="str">
        <x:v>https://pubmed.ncbi.nlm.nih.gov/38233933/</x:v>
      </x:c>
      <x:c r="CQ518"/>
      <x:c r="CR518"/>
      <x:c r="CS518"/>
      <x:c r="CT518"/>
      <x:c r="CU518"/>
      <x:c r="CV518"/>
      <x:c r="CW518"/>
      <x:c r="CX518"/>
      <x:c r="CY518"/>
      <x:c r="CZ518"/>
      <x:c r="DA518"/>
      <x:c r="DB518" t="str">
        <x:f>IF(L518="","",IF(AND(COUNT(CU518:DA518)=7,OR(CU518=0,CU518=1,CU518=2),OR(CV518=0,CV518=1,CV518=2),OR(CW518=0,CW518=1,CW518=2),OR(CX518=0,CX518=1,CX518=2),OR(CY518=0,CY518=1,CY518=2),OR(CZ518=0,CZ518=1,CZ518=2),OR(DA518=0,DA518=1,DA518=2)),SUM(CU518:DA518),""))</x:f>
      </x:c>
      <x:c r="DC518" t="str">
        <x:f>IF(DB518="","",ROUND(DB518/14*10,1))</x:f>
      </x:c>
      <x:c r="DD518" t="str">
        <x:v>Pending</x:v>
      </x:c>
      <x:c r="DE518" t="str">
        <x:f>IF(L518="","",IF(DC518="","Pending",IF(DD518="Yes","CONDITIONAL — safety override",IF(DC518&gt;=8,"HIGH",IF(DC518&gt;=5,"CONDITIONAL","LOW")))))</x:f>
        <x:v>Pending</x:v>
      </x:c>
      <x:c r="DF518" t="str">
        <x:v>Pending screening and full-text appraisal; no transferability judgment made at identification.</x:v>
      </x:c>
      <x:c r="DG518"/>
      <x:c r="DH518"/>
      <x:c r="DI518"/>
      <x:c r="DJ518"/>
      <x:c r="DK518"/>
      <x:c r="DL518"/>
      <x:c r="DM518"/>
      <x:c r="DN518"/>
      <x:c r="DO518"/>
      <x:c r="DP518"/>
      <x:c r="DQ518"/>
      <x:c r="DR518"/>
      <x:c r="DS518"/>
      <x:c r="DT518"/>
      <x:c r="DU518"/>
      <x:c r="DV518"/>
      <x:c r="DW518"/>
      <x:c r="DX518"/>
      <x:c r="DY518"/>
      <x:c r="DZ518" t="str">
        <x:v>Title/abstract screening alone does not establish effectiveness, causality, methodological quality, transferability to Brazilian public safety or an institutional recommendation.</x:v>
      </x:c>
      <x:c r="EA518" t="str">
        <x:v>Pending</x:v>
      </x:c>
      <x:c r="EB518" t="str">
        <x:f>IF(L518="","",IF(EC518="READY","Yes","No / Pending"))</x:f>
        <x:v>No / Pending</x:v>
      </x:c>
      <x:c r="EC518" t="str">
        <x:f>IF(L518="","",IF(OR(ISNUMBER(SEARCH("Retracted Publication",Q518)),CM518="Retracted",CN518="Retracted",CM518="Expression of Concern",CN518="Expression of Concern",F518="Not used",CG518="Critical",CH518="High",CH518="Critical"),"BLOCKED — integrity or use restriction",IF(AND(CJ518="Yes",CK518="Yes",CL518="Yes"),IF(AND(CM518="Clear",CN518="Verified — clear"),IF(AND(AND(LEN(TRIM(CF518))&gt;0,LEFT(LOWER(TRIM(CF518)),7)&lt;&gt;"pending"),OR(CG518="High",CG518="Moderate"),OR(CH518="Low",CH518="Some concerns",CH518="Not applicable")),IF(AND(DD518="No",OR(DE518="HIGH",DE518="CONDITIONAL"),AND(LEN(TRIM(DF518))&gt;0,LEFT(LOWER(TRIM(DF518)),7)&lt;&gt;"pending")),IF(AND(AND(LEN(TRIM(DT518))&gt;0,LEFT(LOWER(TRIM(DT518)),7)&lt;&gt;"pending"),AND(LEN(TRIM(DU518))&gt;0,LEFT(LOWER(TRIM(DU518)),7)&lt;&gt;"pending"),OR(AND(LEN(TRIM(DV518))&gt;0,LEFT(LOWER(TRIM(DV518)),7)&lt;&gt;"pending"),AND(LEN(TRIM(DW518))&gt;0,LEFT(LOWER(TRIM(DW518)),7)&lt;&gt;"pending")),AND(LEN(TRIM(DX518))&gt;0,LEFT(LOWER(TRIM(DX518)),7)&lt;&gt;"pending")),IF(AND(F518="Claim-ready",OR(EA518="Strong",EA518="Moderate"),AND(LEN(TRIM(G518))&gt;0,LEFT(LOWER(TRIM(G518)),7)&lt;&gt;"pending"),G518&lt;&gt;"No substantive use decision is permitted from identification metadata alone.",AND(LEN(TRIM(DZ518))&gt;0,LEFT(LOWER(TRIM(DZ518)),7)&lt;&gt;"pending"),DZ518&lt;&gt;"Identification metadata alone does not permit any substantive scientific, causal, operational, or institutional claim.",AND(LEN(TRIM(EI518))&gt;0,LEFT(LOWER(TRIM(EI518)),7)&lt;&gt;"pending"),ISNUMBER(EH518),EH518&gt;0),"READY","PENDING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8" t="str">
        <x:v>Pending</x:v>
      </x:c>
      <x:c r="EE518"/>
      <x:c r="EF518" t="str">
        <x:v>Pending</x:v>
      </x:c>
      <x:c r="EG518" t="str">
        <x:v>Pending</x:v>
      </x:c>
      <x:c r="EH518"/>
      <x:c r="EI518" s="501"/>
      <x:c r="EJ518"/>
      <x:c r="EK518" t="str">
        <x:v>Pending</x:v>
      </x:c>
      <x:c r="EL518" t="n">
        <x:v>46272</x:v>
      </x:c>
      <x:c r="EM518" t="str">
        <x:v>Production PubMed record imported and reconciled to Zotero item FV2SE2HG;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8" t="n">
        <x:f>IF(L518="","",(IF(N518&lt;&gt;"",1,0)+IF(O518&lt;&gt;"",1,0)+IF(AJ518&lt;&gt;"",1,0)+IF(AU518&lt;&gt;"",1,0)+IF(BE518&lt;&gt;"",1,0)+IF(CF518&lt;&gt;"",1,0)+IF(CJ518="Yes",1,0)+IF(CL518="Yes",1,0)+IF(DE518&lt;&gt;"Pending",1,0)+IF(F518&lt;&gt;"",1,0)+IF(DZ518&lt;&gt;"",1,0)+IF(EI518&lt;&gt;"",1,0))/12)</x:f>
        <x:v>0.5</x:v>
      </x:c>
    </x:row>
    <x:row r="519">
      <x:c r="A519" t="str">
        <x:v>EV-0516</x:v>
      </x:c>
      <x:c r="B519" t="str">
        <x:v>Integrity check</x:v>
      </x:c>
      <x:c r="C519" t="str">
        <x:f>IF(L519="","",IF(LEFT(EC519,7)="BLOCKED","🔴 Do not use for conclusion",IF(EB519="Yes","🟢 Claim-ready","🟡 Caution / context")))</x:f>
        <x:v>🟡 Caution / context</x:v>
      </x:c>
      <x:c r="D519" t="str">
        <x:f>IF(L519="","",EC519)</x:f>
        <x:v>PENDING — appropriate appraisal</x:v>
      </x:c>
      <x:c r="E519" t="str">
        <x:v>P3 — Medium</x:v>
      </x:c>
      <x:c r="F519" t="str">
        <x:v>Pending</x:v>
      </x:c>
      <x:c r="G519" t="str">
        <x:v>Title/abstract identify an explicit operational APHT/medical-readiness topic; retain for full-text assessment.</x:v>
      </x:c>
      <x:c r="H519" t="str">
        <x:v>Obtain and review lawful full text; confirm human adjudication; then select a design-specific appraisal instrument.</x:v>
      </x:c>
      <x:c r="I519"/>
      <x:c r="J519" t="str">
        <x:v>B — APHT / Medical Readiness</x:v>
      </x:c>
      <x:c r="K519" t="str">
        <x:v>IDENTIFIED</x:v>
      </x:c>
      <x:c r="L519" t="str">
        <x:v>Maximizing micro-grid energy output with modified chaos grasshopper algorithms.</x:v>
      </x:c>
      <x:c r="M519"/>
      <x:c r="N519" t="str">
        <x:v>Yan, Zhiyu; Li, Yimeng; Eslami, Mahdiyeh</x:v>
      </x:c>
      <x:c r="O519" t="n">
        <x:v>2024</x:v>
      </x:c>
      <x:c r="P519" t="str">
        <x:v>Heliyon</x:v>
      </x:c>
      <x:c r="Q519" t="str">
        <x:v>Journal Article</x:v>
      </x:c>
      <x:c r="R519" t="str">
        <x:v>Unclear</x:v>
      </x:c>
      <x:c r="S519" t="str">
        <x:v>Unknown</x:v>
      </x:c>
      <x:c r="T519" t="str">
        <x:v>eng</x:v>
      </x:c>
      <x:c r="U519" t="str">
        <x:v>https://pubmed.ncbi.nlm.nih.gov/38226268/</x:v>
      </x:c>
      <x:c r="V519" t="str">
        <x:v>10.1016/j.heliyon.2024.e23980</x:v>
      </x:c>
      <x:c r="W519" t="str">
        <x:f>IF(V519="","",LOWER(SUBSTITUTE(SUBSTITUTE(SUBSTITUTE(SUBSTITUTE(TRIM(V519),"https://doi.org/",""),"http://doi.org/",""),"https://dx.doi.org/",""),"doi:","")))</x:f>
        <x:v>10.1016/j.heliyon.2024.e23980</x:v>
      </x:c>
      <x:c r="X519" t="str">
        <x:v>38226268</x:v>
      </x:c>
      <x:c r="Y519" t="str">
        <x:v>PMC10788810</x:v>
      </x:c>
      <x:c r="Z519"/>
      <x:c r="AA519" t="str">
        <x:v>PubMed/MEDLINE</x:v>
      </x:c>
      <x:c r="AB519" t="str">
        <x:v>PUBMED-B-v1.0-2026-08-28</x:v>
      </x:c>
      <x:c r="AC519" t="str">
        <x:v>SP-PUBMED-B-20260828</x:v>
      </x:c>
      <x:c r="AD519" s="499" t="n">
        <x:v>46262</x:v>
      </x:c>
      <x:c r="AE519" s="499" t="n">
        <x:v>46272</x:v>
      </x:c>
      <x:c r="AF519" t="str">
        <x:v>3TL8223R</x:v>
      </x:c>
      <x:c r="AG519"/>
      <x:c r="AH519" t="str">
        <x:v>Tactical Athlete → Operational Readiness Brazil</x:v>
      </x:c>
      <x:c r="AI519" t="str">
        <x:v>evidence-family:B</x:v>
      </x:c>
      <x:c r="AJ519"/>
      <x:c r="AK519" t="str">
        <x:f>IF(AJ519="","",IF(OR(LOWER(AJ519)="brazil",LOWER(AJ519)="brasil"),"Yes","No"))</x:f>
      </x:c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/>
      <x:c r="CH519"/>
      <x:c r="CI519"/>
      <x:c r="CJ519" t="str">
        <x:v>Yes</x:v>
      </x:c>
      <x:c r="CK519" t="str">
        <x:v>Yes</x:v>
      </x:c>
      <x:c r="CL519" t="str">
        <x:v>Yes</x:v>
      </x:c>
      <x:c r="CM519" t="str">
        <x:v>Clear</x:v>
      </x:c>
      <x:c r="CN519" t="str">
        <x:v>Verified — clear</x:v>
      </x:c>
      <x:c r="CO519" t="n">
        <x:v>46272</x:v>
      </x:c>
      <x:c r="CP519" t="str">
        <x:v>https://pubmed.ncbi.nlm.nih.gov/38226268/</x:v>
      </x:c>
      <x:c r="CQ519"/>
      <x:c r="CR519"/>
      <x:c r="CS519"/>
      <x:c r="CT519"/>
      <x:c r="CU519"/>
      <x:c r="CV519"/>
      <x:c r="CW519"/>
      <x:c r="CX519"/>
      <x:c r="CY519"/>
      <x:c r="CZ519"/>
      <x:c r="DA519"/>
      <x:c r="DB519" t="str">
        <x:f>IF(L519="","",IF(AND(COUNT(CU519:DA519)=7,OR(CU519=0,CU519=1,CU519=2),OR(CV519=0,CV519=1,CV519=2),OR(CW519=0,CW519=1,CW519=2),OR(CX519=0,CX519=1,CX519=2),OR(CY519=0,CY519=1,CY519=2),OR(CZ519=0,CZ519=1,CZ519=2),OR(DA519=0,DA519=1,DA519=2)),SUM(CU519:DA519),""))</x:f>
      </x:c>
      <x:c r="DC519" t="str">
        <x:f>IF(DB519="","",ROUND(DB519/14*10,1))</x:f>
      </x:c>
      <x:c r="DD519" t="str">
        <x:v>Pending</x:v>
      </x:c>
      <x:c r="DE519" t="str">
        <x:f>IF(L519="","",IF(DC519="","Pending",IF(DD519="Yes","CONDITIONAL — safety override",IF(DC519&gt;=8,"HIGH",IF(DC519&gt;=5,"CONDITIONAL","LOW")))))</x:f>
        <x:v>Pending</x:v>
      </x:c>
      <x:c r="DF519" t="str">
        <x:v>Pending screening and full-text appraisal; no transferability judgment made at identification.</x:v>
      </x:c>
      <x:c r="DG519"/>
      <x:c r="DH519"/>
      <x:c r="DI519"/>
      <x:c r="DJ519"/>
      <x:c r="DK519"/>
      <x:c r="DL519"/>
      <x:c r="DM519"/>
      <x:c r="DN519"/>
      <x:c r="DO519"/>
      <x:c r="DP519"/>
      <x:c r="DQ519"/>
      <x:c r="DR519"/>
      <x:c r="DS519"/>
      <x:c r="DT519"/>
      <x:c r="DU519"/>
      <x:c r="DV519"/>
      <x:c r="DW519"/>
      <x:c r="DX519"/>
      <x:c r="DY519"/>
      <x:c r="DZ519" t="str">
        <x:v>Title/abstract screening alone does not establish effectiveness, causality, methodological quality, transferability to Brazilian public safety or an institutional recommendation.</x:v>
      </x:c>
      <x:c r="EA519" t="str">
        <x:v>Pending</x:v>
      </x:c>
      <x:c r="EB519" t="str">
        <x:f>IF(L519="","",IF(EC519="READY","Yes","No / Pending"))</x:f>
        <x:v>No / Pending</x:v>
      </x:c>
      <x:c r="EC519" t="str">
        <x:f>IF(L519="","",IF(OR(ISNUMBER(SEARCH("Retracted Publication",Q519)),CM519="Retracted",CN519="Retracted",CM519="Expression of Concern",CN519="Expression of Concern",F519="Not used",CG519="Critical",CH519="High",CH519="Critical"),"BLOCKED — integrity or use restriction",IF(AND(CJ519="Yes",CK519="Yes",CL519="Yes"),IF(AND(CM519="Clear",CN519="Verified — clear"),IF(AND(AND(LEN(TRIM(CF519))&gt;0,LEFT(LOWER(TRIM(CF519)),7)&lt;&gt;"pending"),OR(CG519="High",CG519="Moderate"),OR(CH519="Low",CH519="Some concerns",CH519="Not applicable")),IF(AND(DD519="No",OR(DE519="HIGH",DE519="CONDITIONAL"),AND(LEN(TRIM(DF519))&gt;0,LEFT(LOWER(TRIM(DF519)),7)&lt;&gt;"pending")),IF(AND(AND(LEN(TRIM(DT519))&gt;0,LEFT(LOWER(TRIM(DT519)),7)&lt;&gt;"pending"),AND(LEN(TRIM(DU519))&gt;0,LEFT(LOWER(TRIM(DU519)),7)&lt;&gt;"pending"),OR(AND(LEN(TRIM(DV519))&gt;0,LEFT(LOWER(TRIM(DV519)),7)&lt;&gt;"pending"),AND(LEN(TRIM(DW519))&gt;0,LEFT(LOWER(TRIM(DW519)),7)&lt;&gt;"pending")),AND(LEN(TRIM(DX519))&gt;0,LEFT(LOWER(TRIM(DX519)),7)&lt;&gt;"pending")),IF(AND(F519="Claim-ready",OR(EA519="Strong",EA519="Moderate"),AND(LEN(TRIM(G519))&gt;0,LEFT(LOWER(TRIM(G519)),7)&lt;&gt;"pending"),G519&lt;&gt;"No substantive use decision is permitted from identification metadata alone.",AND(LEN(TRIM(DZ519))&gt;0,LEFT(LOWER(TRIM(DZ519)),7)&lt;&gt;"pending"),DZ519&lt;&gt;"Identification metadata alone does not permit any substantive scientific, causal, operational, or institutional claim.",AND(LEN(TRIM(EI519))&gt;0,LEFT(LOWER(TRIM(EI519)),7)&lt;&gt;"pending"),ISNUMBER(EH519),EH519&gt;0),"READY","PENDING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19" t="str">
        <x:v>Pending</x:v>
      </x:c>
      <x:c r="EE519"/>
      <x:c r="EF519" t="str">
        <x:v>Pending</x:v>
      </x:c>
      <x:c r="EG519" t="str">
        <x:v>Pending</x:v>
      </x:c>
      <x:c r="EH519"/>
      <x:c r="EI519" s="501"/>
      <x:c r="EJ519"/>
      <x:c r="EK519" t="str">
        <x:v>Pending</x:v>
      </x:c>
      <x:c r="EL519" t="n">
        <x:v>46272</x:v>
      </x:c>
      <x:c r="EM519" t="str">
        <x:v>Production PubMed record imported and reconciled to Zotero item 3TL8223R;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19" t="n">
        <x:f>IF(L519="","",(IF(N519&lt;&gt;"",1,0)+IF(O519&lt;&gt;"",1,0)+IF(AJ519&lt;&gt;"",1,0)+IF(AU519&lt;&gt;"",1,0)+IF(BE519&lt;&gt;"",1,0)+IF(CF519&lt;&gt;"",1,0)+IF(CJ519="Yes",1,0)+IF(CL519="Yes",1,0)+IF(DE519&lt;&gt;"Pending",1,0)+IF(F519&lt;&gt;"",1,0)+IF(DZ519&lt;&gt;"",1,0)+IF(EI519&lt;&gt;"",1,0))/12)</x:f>
        <x:v>0.5</x:v>
      </x:c>
    </x:row>
    <x:row r="520">
      <x:c r="A520" t="str">
        <x:v>EV-0517</x:v>
      </x:c>
      <x:c r="B520" t="str">
        <x:v>Integrity check</x:v>
      </x:c>
      <x:c r="C520" t="str">
        <x:f>IF(L520="","",IF(LEFT(EC520,7)="BLOCKED","🔴 Do not use for conclusion",IF(EB520="Yes","🟢 Claim-ready","🟡 Caution / context")))</x:f>
        <x:v>🟡 Caution / context</x:v>
      </x:c>
      <x:c r="D520" t="str">
        <x:f>IF(L520="","",EC520)</x:f>
        <x:v>PENDING — appropriate appraisal</x:v>
      </x:c>
      <x:c r="E520" t="str">
        <x:v>P3 — Medium</x:v>
      </x:c>
      <x:c r="F520" t="str">
        <x:v>Pending</x:v>
      </x:c>
      <x:c r="G520" t="str">
        <x:v>Title/abstract identify an explicit tactical/public-safety context and readiness domain; retain for full-text assessment.</x:v>
      </x:c>
      <x:c r="H520" t="str">
        <x:v>Obtain and review lawful full text; confirm human adjudication; then select a design-specific appraisal instrument.</x:v>
      </x:c>
      <x:c r="I520"/>
      <x:c r="J520" t="str">
        <x:v>A — Core</x:v>
      </x:c>
      <x:c r="K520" t="str">
        <x:v>IDENTIFIED</x:v>
      </x:c>
      <x:c r="L520" t="str">
        <x:v>Psychophysiological Responses in Soldiers during Close Combat: Implications for Occupational Health and Fitness in Tactical Populations.</x:v>
      </x:c>
      <x:c r="M520"/>
      <x:c r="N520" t="str">
        <x:v>Stergiou, Maria; Robles-Perez, Jose Juan; Rey-Mota, Jorge; Tornero-Aguilera, Jose Francisco; Clemente-Suarez, Vicente Javier</x:v>
      </x:c>
      <x:c r="O520" t="n">
        <x:v>2023</x:v>
      </x:c>
      <x:c r="P520" t="str">
        <x:v>Healthcare (Basel, Switzerland)</x:v>
      </x:c>
      <x:c r="Q520" t="str">
        <x:v>Journal Article</x:v>
      </x:c>
      <x:c r="R520" t="str">
        <x:v>Unclear</x:v>
      </x:c>
      <x:c r="S520" t="str">
        <x:v>Unknown</x:v>
      </x:c>
      <x:c r="T520" t="str">
        <x:v>eng</x:v>
      </x:c>
      <x:c r="U520" t="str">
        <x:v>https://pubmed.ncbi.nlm.nih.gov/38200988/</x:v>
      </x:c>
      <x:c r="V520" t="str">
        <x:v>10.3390/healthcare12010082</x:v>
      </x:c>
      <x:c r="W520" t="str">
        <x:f>IF(V520="","",LOWER(SUBSTITUTE(SUBSTITUTE(SUBSTITUTE(SUBSTITUTE(TRIM(V520),"https://doi.org/",""),"http://doi.org/",""),"https://dx.doi.org/",""),"doi:","")))</x:f>
        <x:v>10.3390/healthcare12010082</x:v>
      </x:c>
      <x:c r="X520" t="str">
        <x:v>38200988</x:v>
      </x:c>
      <x:c r="Y520" t="str">
        <x:v>PMC10779181</x:v>
      </x:c>
      <x:c r="Z520"/>
      <x:c r="AA520" t="str">
        <x:v>PubMed/MEDLINE</x:v>
      </x:c>
      <x:c r="AB520" t="str">
        <x:v>PUBMED-A-v1.0-2026-08-28</x:v>
      </x:c>
      <x:c r="AC520" t="str">
        <x:v>SP-PUBMED-A-20260828</x:v>
      </x:c>
      <x:c r="AD520" s="499" t="n">
        <x:v>46262</x:v>
      </x:c>
      <x:c r="AE520" s="499" t="n">
        <x:v>46272</x:v>
      </x:c>
      <x:c r="AF520" t="str">
        <x:v>AV7RS8ZS</x:v>
      </x:c>
      <x:c r="AG520"/>
      <x:c r="AH520" t="str">
        <x:v>Tactical Athlete → Operational Readiness Brazil</x:v>
      </x:c>
      <x:c r="AI520" t="str">
        <x:v>evidence-family:A</x:v>
      </x:c>
      <x:c r="AJ520"/>
      <x:c r="AK520" t="str">
        <x:f>IF(AJ520="","",IF(OR(LOWER(AJ520)="brazil",LOWER(AJ520)="brasil"),"Yes","No"))</x:f>
      </x:c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/>
      <x:c r="CH520"/>
      <x:c r="CI520"/>
      <x:c r="CJ520" t="str">
        <x:v>Yes</x:v>
      </x:c>
      <x:c r="CK520" t="str">
        <x:v>Yes</x:v>
      </x:c>
      <x:c r="CL520" t="str">
        <x:v>Yes</x:v>
      </x:c>
      <x:c r="CM520" t="str">
        <x:v>Clear</x:v>
      </x:c>
      <x:c r="CN520" t="str">
        <x:v>Verified — clear</x:v>
      </x:c>
      <x:c r="CO520" t="n">
        <x:v>46272</x:v>
      </x:c>
      <x:c r="CP520" t="str">
        <x:v>https://pubmed.ncbi.nlm.nih.gov/38200988/</x:v>
      </x:c>
      <x:c r="CQ520"/>
      <x:c r="CR520"/>
      <x:c r="CS520"/>
      <x:c r="CT520"/>
      <x:c r="CU520"/>
      <x:c r="CV520"/>
      <x:c r="CW520"/>
      <x:c r="CX520"/>
      <x:c r="CY520"/>
      <x:c r="CZ520"/>
      <x:c r="DA520"/>
      <x:c r="DB520" t="str">
        <x:f>IF(L520="","",IF(AND(COUNT(CU520:DA520)=7,OR(CU520=0,CU520=1,CU520=2),OR(CV520=0,CV520=1,CV520=2),OR(CW520=0,CW520=1,CW520=2),OR(CX520=0,CX520=1,CX520=2),OR(CY520=0,CY520=1,CY520=2),OR(CZ520=0,CZ520=1,CZ520=2),OR(DA520=0,DA520=1,DA520=2)),SUM(CU520:DA520),""))</x:f>
      </x:c>
      <x:c r="DC520" t="str">
        <x:f>IF(DB520="","",ROUND(DB520/14*10,1))</x:f>
      </x:c>
      <x:c r="DD520" t="str">
        <x:v>Pending</x:v>
      </x:c>
      <x:c r="DE520" t="str">
        <x:f>IF(L520="","",IF(DC520="","Pending",IF(DD520="Yes","CONDITIONAL — safety override",IF(DC520&gt;=8,"HIGH",IF(DC520&gt;=5,"CONDITIONAL","LOW")))))</x:f>
        <x:v>Pending</x:v>
      </x:c>
      <x:c r="DF520" t="str">
        <x:v>Pending screening and full-text appraisal; no transferability judgment made at identification.</x:v>
      </x:c>
      <x:c r="DG520"/>
      <x:c r="DH520"/>
      <x:c r="DI520"/>
      <x:c r="DJ520"/>
      <x:c r="DK520"/>
      <x:c r="DL520"/>
      <x:c r="DM520"/>
      <x:c r="DN520"/>
      <x:c r="DO520"/>
      <x:c r="DP520"/>
      <x:c r="DQ520"/>
      <x:c r="DR520"/>
      <x:c r="DS520"/>
      <x:c r="DT520"/>
      <x:c r="DU520"/>
      <x:c r="DV520"/>
      <x:c r="DW520"/>
      <x:c r="DX520"/>
      <x:c r="DY520"/>
      <x:c r="DZ520" t="str">
        <x:v>Title/abstract screening alone does not establish effectiveness, causality, methodological quality, transferability to Brazilian public safety or an institutional recommendation.</x:v>
      </x:c>
      <x:c r="EA520" t="str">
        <x:v>Pending</x:v>
      </x:c>
      <x:c r="EB520" t="str">
        <x:f>IF(L520="","",IF(EC520="READY","Yes","No / Pending"))</x:f>
        <x:v>No / Pending</x:v>
      </x:c>
      <x:c r="EC520" t="str">
        <x:f>IF(L520="","",IF(OR(ISNUMBER(SEARCH("Retracted Publication",Q520)),CM520="Retracted",CN520="Retracted",CM520="Expression of Concern",CN520="Expression of Concern",F520="Not used",CG520="Critical",CH520="High",CH520="Critical"),"BLOCKED — integrity or use restriction",IF(AND(CJ520="Yes",CK520="Yes",CL520="Yes"),IF(AND(CM520="Clear",CN520="Verified — clear"),IF(AND(AND(LEN(TRIM(CF520))&gt;0,LEFT(LOWER(TRIM(CF520)),7)&lt;&gt;"pending"),OR(CG520="High",CG520="Moderate"),OR(CH520="Low",CH520="Some concerns",CH520="Not applicable")),IF(AND(DD520="No",OR(DE520="HIGH",DE520="CONDITIONAL"),AND(LEN(TRIM(DF520))&gt;0,LEFT(LOWER(TRIM(DF520)),7)&lt;&gt;"pending")),IF(AND(AND(LEN(TRIM(DT520))&gt;0,LEFT(LOWER(TRIM(DT520)),7)&lt;&gt;"pending"),AND(LEN(TRIM(DU520))&gt;0,LEFT(LOWER(TRIM(DU520)),7)&lt;&gt;"pending"),OR(AND(LEN(TRIM(DV520))&gt;0,LEFT(LOWER(TRIM(DV520)),7)&lt;&gt;"pending"),AND(LEN(TRIM(DW520))&gt;0,LEFT(LOWER(TRIM(DW520)),7)&lt;&gt;"pending")),AND(LEN(TRIM(DX520))&gt;0,LEFT(LOWER(TRIM(DX520)),7)&lt;&gt;"pending")),IF(AND(F520="Claim-ready",OR(EA520="Strong",EA520="Moderate"),AND(LEN(TRIM(G520))&gt;0,LEFT(LOWER(TRIM(G520)),7)&lt;&gt;"pending"),G520&lt;&gt;"No substantive use decision is permitted from identification metadata alone.",AND(LEN(TRIM(DZ520))&gt;0,LEFT(LOWER(TRIM(DZ520)),7)&lt;&gt;"pending"),DZ520&lt;&gt;"Identification metadata alone does not permit any substantive scientific, causal, operational, or institutional claim.",AND(LEN(TRIM(EI520))&gt;0,LEFT(LOWER(TRIM(EI520)),7)&lt;&gt;"pending"),ISNUMBER(EH520),EH520&gt;0),"READY","PENDING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0" t="str">
        <x:v>Pending</x:v>
      </x:c>
      <x:c r="EE520"/>
      <x:c r="EF520" t="str">
        <x:v>Pending</x:v>
      </x:c>
      <x:c r="EG520" t="str">
        <x:v>Pending</x:v>
      </x:c>
      <x:c r="EH520"/>
      <x:c r="EI520" s="501"/>
      <x:c r="EJ520"/>
      <x:c r="EK520" t="str">
        <x:v>Pending</x:v>
      </x:c>
      <x:c r="EL520" t="n">
        <x:v>46272</x:v>
      </x:c>
      <x:c r="EM520" t="str">
        <x:v>Production PubMed record imported and reconciled to Zotero item AV7RS8ZS;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0" t="n">
        <x:f>IF(L520="","",(IF(N520&lt;&gt;"",1,0)+IF(O520&lt;&gt;"",1,0)+IF(AJ520&lt;&gt;"",1,0)+IF(AU520&lt;&gt;"",1,0)+IF(BE520&lt;&gt;"",1,0)+IF(CF520&lt;&gt;"",1,0)+IF(CJ520="Yes",1,0)+IF(CL520="Yes",1,0)+IF(DE520&lt;&gt;"Pending",1,0)+IF(F520&lt;&gt;"",1,0)+IF(DZ520&lt;&gt;"",1,0)+IF(EI520&lt;&gt;"",1,0))/12)</x:f>
        <x:v>0.5</x:v>
      </x:c>
    </x:row>
    <x:row r="521">
      <x:c r="A521" t="str">
        <x:v>EV-0518</x:v>
      </x:c>
      <x:c r="B521" t="str">
        <x:v>Integrity check</x:v>
      </x:c>
      <x:c r="C521" t="str">
        <x:f>IF(L521="","",IF(LEFT(EC521,7)="BLOCKED","🔴 Do not use for conclusion",IF(EB521="Yes","🟢 Claim-ready","🟡 Caution / context")))</x:f>
        <x:v>🟡 Caution / context</x:v>
      </x:c>
      <x:c r="D521" t="str">
        <x:f>IF(L521="","",EC521)</x:f>
        <x:v>PENDING — appropriate appraisal</x:v>
      </x:c>
      <x:c r="E521" t="str">
        <x:v>P3 — Medium</x:v>
      </x:c>
      <x:c r="F521" t="str">
        <x:v>Pending</x:v>
      </x:c>
      <x:c r="G521" t="str">
        <x:v>Title/abstract identify an explicit tactical/public-safety context and readiness domain; retain for full-text assessment.</x:v>
      </x:c>
      <x:c r="H521" t="str">
        <x:v>Obtain and review lawful full text; confirm human adjudication; then select a design-specific appraisal instrument.</x:v>
      </x:c>
      <x:c r="I521"/>
      <x:c r="J521" t="str">
        <x:v>A — Core</x:v>
      </x:c>
      <x:c r="K521" t="str">
        <x:v>IDENTIFIED</x:v>
      </x:c>
      <x:c r="L521" t="str">
        <x:v>Macrotraumatic Fractures of the Multisegmented Ankle-Foot Complex in Military Tactical Athletes: A Cohort Study.</x:v>
      </x:c>
      <x:c r="M521"/>
      <x:c r="N521" t="str">
        <x:v>Fraser, John J; Ryans, Camille P; MacGregor, Andrew J; Janney, Cory F</x:v>
      </x:c>
      <x:c r="O521" t="n">
        <x:v>2023</x:v>
      </x:c>
      <x:c r="P521" t="str">
        <x:v>Journal of the American Podiatric Medical Association</x:v>
      </x:c>
      <x:c r="Q521" t="str">
        <x:v>Journal Article</x:v>
      </x:c>
      <x:c r="R521" t="str">
        <x:v>Unclear</x:v>
      </x:c>
      <x:c r="S521" t="str">
        <x:v>Unknown</x:v>
      </x:c>
      <x:c r="T521" t="str">
        <x:v>eng</x:v>
      </x:c>
      <x:c r="U521" t="str">
        <x:v>https://pubmed.ncbi.nlm.nih.gov/38175726/</x:v>
      </x:c>
      <x:c r="V521" t="str">
        <x:v>10.7547/22-114</x:v>
      </x:c>
      <x:c r="W521" t="str">
        <x:f>IF(V521="","",LOWER(SUBSTITUTE(SUBSTITUTE(SUBSTITUTE(SUBSTITUTE(TRIM(V521),"https://doi.org/",""),"http://doi.org/",""),"https://dx.doi.org/",""),"doi:","")))</x:f>
        <x:v>10.7547/22-114</x:v>
      </x:c>
      <x:c r="X521" t="str">
        <x:v>38175726</x:v>
      </x:c>
      <x:c r="Y521" t="str"/>
      <x:c r="Z521"/>
      <x:c r="AA521" t="str">
        <x:v>PubMed/MEDLINE</x:v>
      </x:c>
      <x:c r="AB521" t="str">
        <x:v>PUBMED-A-v1.0-2026-08-28</x:v>
      </x:c>
      <x:c r="AC521" t="str">
        <x:v>SP-PUBMED-A-20260828</x:v>
      </x:c>
      <x:c r="AD521" s="499" t="n">
        <x:v>46262</x:v>
      </x:c>
      <x:c r="AE521" s="499" t="n">
        <x:v>46272</x:v>
      </x:c>
      <x:c r="AF521" t="str">
        <x:v>6GHDSV2R</x:v>
      </x:c>
      <x:c r="AG521"/>
      <x:c r="AH521" t="str">
        <x:v>Tactical Athlete → Operational Readiness Brazil</x:v>
      </x:c>
      <x:c r="AI521" t="str">
        <x:v>evidence-family:A</x:v>
      </x:c>
      <x:c r="AJ521"/>
      <x:c r="AK521" t="str">
        <x:f>IF(AJ521="","",IF(OR(LOWER(AJ521)="brazil",LOWER(AJ521)="brasil"),"Yes","No"))</x:f>
      </x:c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/>
      <x:c r="CH521"/>
      <x:c r="CI521"/>
      <x:c r="CJ521" t="str">
        <x:v>Yes</x:v>
      </x:c>
      <x:c r="CK521" t="str">
        <x:v>Yes</x:v>
      </x:c>
      <x:c r="CL521" t="str">
        <x:v>Yes</x:v>
      </x:c>
      <x:c r="CM521" t="str">
        <x:v>Clear</x:v>
      </x:c>
      <x:c r="CN521" t="str">
        <x:v>Verified — clear</x:v>
      </x:c>
      <x:c r="CO521" t="n">
        <x:v>46272</x:v>
      </x:c>
      <x:c r="CP521" t="str">
        <x:v>https://pubmed.ncbi.nlm.nih.gov/38175726/</x:v>
      </x:c>
      <x:c r="CQ521"/>
      <x:c r="CR521"/>
      <x:c r="CS521"/>
      <x:c r="CT521"/>
      <x:c r="CU521"/>
      <x:c r="CV521"/>
      <x:c r="CW521"/>
      <x:c r="CX521"/>
      <x:c r="CY521"/>
      <x:c r="CZ521"/>
      <x:c r="DA521"/>
      <x:c r="DB521" t="str">
        <x:f>IF(L521="","",IF(AND(COUNT(CU521:DA521)=7,OR(CU521=0,CU521=1,CU521=2),OR(CV521=0,CV521=1,CV521=2),OR(CW521=0,CW521=1,CW521=2),OR(CX521=0,CX521=1,CX521=2),OR(CY521=0,CY521=1,CY521=2),OR(CZ521=0,CZ521=1,CZ521=2),OR(DA521=0,DA521=1,DA521=2)),SUM(CU521:DA521),""))</x:f>
      </x:c>
      <x:c r="DC521" t="str">
        <x:f>IF(DB521="","",ROUND(DB521/14*10,1))</x:f>
      </x:c>
      <x:c r="DD521" t="str">
        <x:v>Pending</x:v>
      </x:c>
      <x:c r="DE521" t="str">
        <x:f>IF(L521="","",IF(DC521="","Pending",IF(DD521="Yes","CONDITIONAL — safety override",IF(DC521&gt;=8,"HIGH",IF(DC521&gt;=5,"CONDITIONAL","LOW")))))</x:f>
        <x:v>Pending</x:v>
      </x:c>
      <x:c r="DF521" t="str">
        <x:v>Pending screening and full-text appraisal; no transferability judgment made at identification.</x:v>
      </x:c>
      <x:c r="DG521"/>
      <x:c r="DH521"/>
      <x:c r="DI521"/>
      <x:c r="DJ521"/>
      <x:c r="DK521"/>
      <x:c r="DL521"/>
      <x:c r="DM521"/>
      <x:c r="DN521"/>
      <x:c r="DO521"/>
      <x:c r="DP521"/>
      <x:c r="DQ521"/>
      <x:c r="DR521"/>
      <x:c r="DS521"/>
      <x:c r="DT521"/>
      <x:c r="DU521"/>
      <x:c r="DV521"/>
      <x:c r="DW521"/>
      <x:c r="DX521"/>
      <x:c r="DY521"/>
      <x:c r="DZ521" t="str">
        <x:v>Title/abstract screening alone does not establish effectiveness, causality, methodological quality, transferability to Brazilian public safety or an institutional recommendation.</x:v>
      </x:c>
      <x:c r="EA521" t="str">
        <x:v>Pending</x:v>
      </x:c>
      <x:c r="EB521" t="str">
        <x:f>IF(L521="","",IF(EC521="READY","Yes","No / Pending"))</x:f>
        <x:v>No / Pending</x:v>
      </x:c>
      <x:c r="EC521" t="str">
        <x:f>IF(L521="","",IF(OR(ISNUMBER(SEARCH("Retracted Publication",Q521)),CM521="Retracted",CN521="Retracted",CM521="Expression of Concern",CN521="Expression of Concern",F521="Not used",CG521="Critical",CH521="High",CH521="Critical"),"BLOCKED — integrity or use restriction",IF(AND(CJ521="Yes",CK521="Yes",CL521="Yes"),IF(AND(CM521="Clear",CN521="Verified — clear"),IF(AND(AND(LEN(TRIM(CF521))&gt;0,LEFT(LOWER(TRIM(CF521)),7)&lt;&gt;"pending"),OR(CG521="High",CG521="Moderate"),OR(CH521="Low",CH521="Some concerns",CH521="Not applicable")),IF(AND(DD521="No",OR(DE521="HIGH",DE521="CONDITIONAL"),AND(LEN(TRIM(DF521))&gt;0,LEFT(LOWER(TRIM(DF521)),7)&lt;&gt;"pending")),IF(AND(AND(LEN(TRIM(DT521))&gt;0,LEFT(LOWER(TRIM(DT521)),7)&lt;&gt;"pending"),AND(LEN(TRIM(DU521))&gt;0,LEFT(LOWER(TRIM(DU521)),7)&lt;&gt;"pending"),OR(AND(LEN(TRIM(DV521))&gt;0,LEFT(LOWER(TRIM(DV521)),7)&lt;&gt;"pending"),AND(LEN(TRIM(DW521))&gt;0,LEFT(LOWER(TRIM(DW521)),7)&lt;&gt;"pending")),AND(LEN(TRIM(DX521))&gt;0,LEFT(LOWER(TRIM(DX521)),7)&lt;&gt;"pending")),IF(AND(F521="Claim-ready",OR(EA521="Strong",EA521="Moderate"),AND(LEN(TRIM(G521))&gt;0,LEFT(LOWER(TRIM(G521)),7)&lt;&gt;"pending"),G521&lt;&gt;"No substantive use decision is permitted from identification metadata alone.",AND(LEN(TRIM(DZ521))&gt;0,LEFT(LOWER(TRIM(DZ521)),7)&lt;&gt;"pending"),DZ521&lt;&gt;"Identification metadata alone does not permit any substantive scientific, causal, operational, or institutional claim.",AND(LEN(TRIM(EI521))&gt;0,LEFT(LOWER(TRIM(EI521)),7)&lt;&gt;"pending"),ISNUMBER(EH521),EH521&gt;0),"READY","PENDING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1" t="str">
        <x:v>Pending</x:v>
      </x:c>
      <x:c r="EE521"/>
      <x:c r="EF521" t="str">
        <x:v>Pending</x:v>
      </x:c>
      <x:c r="EG521" t="str">
        <x:v>Pending</x:v>
      </x:c>
      <x:c r="EH521"/>
      <x:c r="EI521" s="501"/>
      <x:c r="EJ521"/>
      <x:c r="EK521" t="str">
        <x:v>Pending</x:v>
      </x:c>
      <x:c r="EL521" t="n">
        <x:v>46272</x:v>
      </x:c>
      <x:c r="EM521" t="str">
        <x:v>Production PubMed record imported and reconciled to Zotero item 6GHDSV2R;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1" t="n">
        <x:f>IF(L521="","",(IF(N521&lt;&gt;"",1,0)+IF(O521&lt;&gt;"",1,0)+IF(AJ521&lt;&gt;"",1,0)+IF(AU521&lt;&gt;"",1,0)+IF(BE521&lt;&gt;"",1,0)+IF(CF521&lt;&gt;"",1,0)+IF(CJ521="Yes",1,0)+IF(CL521="Yes",1,0)+IF(DE521&lt;&gt;"Pending",1,0)+IF(F521&lt;&gt;"",1,0)+IF(DZ521&lt;&gt;"",1,0)+IF(EI521&lt;&gt;"",1,0))/12)</x:f>
        <x:v>0.5</x:v>
      </x:c>
    </x:row>
    <x:row r="522">
      <x:c r="A522" t="str">
        <x:v>EV-0519</x:v>
      </x:c>
      <x:c r="B522" t="str">
        <x:v>Integrity check</x:v>
      </x:c>
      <x:c r="C522" t="str">
        <x:f>IF(L522="","",IF(LEFT(EC522,7)="BLOCKED","🔴 Do not use for conclusion",IF(EB522="Yes","🟢 Claim-ready","🟡 Caution / context")))</x:f>
        <x:v>🟡 Caution / context</x:v>
      </x:c>
      <x:c r="D522" t="str">
        <x:f>IF(L522="","",EC522)</x:f>
        <x:v>PENDING — appropriate appraisal</x:v>
      </x:c>
      <x:c r="E522" t="str">
        <x:v>P3 — Medium</x:v>
      </x:c>
      <x:c r="F522" t="str">
        <x:v>Pending</x:v>
      </x:c>
      <x:c r="G522" t="str">
        <x:v>Title/abstract identify an explicit tactical/public-safety context and readiness domain; retain for full-text assessment.</x:v>
      </x:c>
      <x:c r="H522" t="str">
        <x:v>Obtain and review lawful full text; confirm human adjudication; then select a design-specific appraisal instrument.</x:v>
      </x:c>
      <x:c r="I522"/>
      <x:c r="J522" t="str">
        <x:v>A — Core</x:v>
      </x:c>
      <x:c r="K522" t="str">
        <x:v>IDENTIFIED</x:v>
      </x:c>
      <x:c r="L522" t="str">
        <x:v>Body composition as a marker of performance and health in military personnel.</x:v>
      </x:c>
      <x:c r="M522"/>
      <x:c r="N522" t="str">
        <x:v>Cialdella-Kam, Lynn; Bloedon, Taylor K; Stone, Michael S</x:v>
      </x:c>
      <x:c r="O522" t="n">
        <x:v>2023</x:v>
      </x:c>
      <x:c r="P522" t="str">
        <x:v>Frontiers in sports and active living</x:v>
      </x:c>
      <x:c r="Q522" t="str">
        <x:v>Journal Article; Review</x:v>
      </x:c>
      <x:c r="R522" t="str">
        <x:v>Unclear</x:v>
      </x:c>
      <x:c r="S522" t="str">
        <x:v>Unknown</x:v>
      </x:c>
      <x:c r="T522" t="str">
        <x:v>eng</x:v>
      </x:c>
      <x:c r="U522" t="str">
        <x:v>https://pubmed.ncbi.nlm.nih.gov/38169866/</x:v>
      </x:c>
      <x:c r="V522" t="str">
        <x:v>10.3389/fspor.2023.1223254</x:v>
      </x:c>
      <x:c r="W522" t="str">
        <x:f>IF(V522="","",LOWER(SUBSTITUTE(SUBSTITUTE(SUBSTITUTE(SUBSTITUTE(TRIM(V522),"https://doi.org/",""),"http://doi.org/",""),"https://dx.doi.org/",""),"doi:","")))</x:f>
        <x:v>10.3389/fspor.2023.1223254</x:v>
      </x:c>
      <x:c r="X522" t="str">
        <x:v>38169866</x:v>
      </x:c>
      <x:c r="Y522" t="str">
        <x:v>PMC10759214</x:v>
      </x:c>
      <x:c r="Z522"/>
      <x:c r="AA522" t="str">
        <x:v>PubMed/MEDLINE</x:v>
      </x:c>
      <x:c r="AB522" t="str">
        <x:v>PUBMED-A-v1.0-2026-08-28</x:v>
      </x:c>
      <x:c r="AC522" t="str">
        <x:v>SP-PUBMED-A-20260828</x:v>
      </x:c>
      <x:c r="AD522" s="499" t="n">
        <x:v>46262</x:v>
      </x:c>
      <x:c r="AE522" s="499" t="n">
        <x:v>46272</x:v>
      </x:c>
      <x:c r="AF522" t="str">
        <x:v>GK4YDBQM</x:v>
      </x:c>
      <x:c r="AG522"/>
      <x:c r="AH522" t="str">
        <x:v>Tactical Athlete → Operational Readiness Brazil</x:v>
      </x:c>
      <x:c r="AI522" t="str">
        <x:v>evidence-family:A</x:v>
      </x:c>
      <x:c r="AJ522"/>
      <x:c r="AK522" t="str">
        <x:f>IF(AJ522="","",IF(OR(LOWER(AJ522)="brazil",LOWER(AJ522)="brasil"),"Yes","No"))</x:f>
      </x:c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/>
      <x:c r="CH522"/>
      <x:c r="CI522"/>
      <x:c r="CJ522" t="str">
        <x:v>Yes</x:v>
      </x:c>
      <x:c r="CK522" t="str">
        <x:v>Yes</x:v>
      </x:c>
      <x:c r="CL522" t="str">
        <x:v>Yes</x:v>
      </x:c>
      <x:c r="CM522" t="str">
        <x:v>Clear</x:v>
      </x:c>
      <x:c r="CN522" t="str">
        <x:v>Verified — clear</x:v>
      </x:c>
      <x:c r="CO522" t="n">
        <x:v>46272</x:v>
      </x:c>
      <x:c r="CP522" t="str">
        <x:v>https://pubmed.ncbi.nlm.nih.gov/38169866/</x:v>
      </x:c>
      <x:c r="CQ522"/>
      <x:c r="CR522"/>
      <x:c r="CS522"/>
      <x:c r="CT522"/>
      <x:c r="CU522"/>
      <x:c r="CV522"/>
      <x:c r="CW522"/>
      <x:c r="CX522"/>
      <x:c r="CY522"/>
      <x:c r="CZ522"/>
      <x:c r="DA522"/>
      <x:c r="DB522" t="str">
        <x:f>IF(L522="","",IF(AND(COUNT(CU522:DA522)=7,OR(CU522=0,CU522=1,CU522=2),OR(CV522=0,CV522=1,CV522=2),OR(CW522=0,CW522=1,CW522=2),OR(CX522=0,CX522=1,CX522=2),OR(CY522=0,CY522=1,CY522=2),OR(CZ522=0,CZ522=1,CZ522=2),OR(DA522=0,DA522=1,DA522=2)),SUM(CU522:DA522),""))</x:f>
      </x:c>
      <x:c r="DC522" t="str">
        <x:f>IF(DB522="","",ROUND(DB522/14*10,1))</x:f>
      </x:c>
      <x:c r="DD522" t="str">
        <x:v>Pending</x:v>
      </x:c>
      <x:c r="DE522" t="str">
        <x:f>IF(L522="","",IF(DC522="","Pending",IF(DD522="Yes","CONDITIONAL — safety override",IF(DC522&gt;=8,"HIGH",IF(DC522&gt;=5,"CONDITIONAL","LOW")))))</x:f>
        <x:v>Pending</x:v>
      </x:c>
      <x:c r="DF522" t="str">
        <x:v>Pending screening and full-text appraisal; no transferability judgment made at identification.</x:v>
      </x:c>
      <x:c r="DG522"/>
      <x:c r="DH522"/>
      <x:c r="DI522"/>
      <x:c r="DJ522"/>
      <x:c r="DK522"/>
      <x:c r="DL522"/>
      <x:c r="DM522"/>
      <x:c r="DN522"/>
      <x:c r="DO522"/>
      <x:c r="DP522"/>
      <x:c r="DQ522"/>
      <x:c r="DR522"/>
      <x:c r="DS522"/>
      <x:c r="DT522"/>
      <x:c r="DU522"/>
      <x:c r="DV522"/>
      <x:c r="DW522"/>
      <x:c r="DX522"/>
      <x:c r="DY522"/>
      <x:c r="DZ522" t="str">
        <x:v>Title/abstract screening alone does not establish effectiveness, causality, methodological quality, transferability to Brazilian public safety or an institutional recommendation.</x:v>
      </x:c>
      <x:c r="EA522" t="str">
        <x:v>Pending</x:v>
      </x:c>
      <x:c r="EB522" t="str">
        <x:f>IF(L522="","",IF(EC522="READY","Yes","No / Pending"))</x:f>
        <x:v>No / Pending</x:v>
      </x:c>
      <x:c r="EC522" t="str">
        <x:f>IF(L522="","",IF(OR(ISNUMBER(SEARCH("Retracted Publication",Q522)),CM522="Retracted",CN522="Retracted",CM522="Expression of Concern",CN522="Expression of Concern",F522="Not used",CG522="Critical",CH522="High",CH522="Critical"),"BLOCKED — integrity or use restriction",IF(AND(CJ522="Yes",CK522="Yes",CL522="Yes"),IF(AND(CM522="Clear",CN522="Verified — clear"),IF(AND(AND(LEN(TRIM(CF522))&gt;0,LEFT(LOWER(TRIM(CF522)),7)&lt;&gt;"pending"),OR(CG522="High",CG522="Moderate"),OR(CH522="Low",CH522="Some concerns",CH522="Not applicable")),IF(AND(DD522="No",OR(DE522="HIGH",DE522="CONDITIONAL"),AND(LEN(TRIM(DF522))&gt;0,LEFT(LOWER(TRIM(DF522)),7)&lt;&gt;"pending")),IF(AND(AND(LEN(TRIM(DT522))&gt;0,LEFT(LOWER(TRIM(DT522)),7)&lt;&gt;"pending"),AND(LEN(TRIM(DU522))&gt;0,LEFT(LOWER(TRIM(DU522)),7)&lt;&gt;"pending"),OR(AND(LEN(TRIM(DV522))&gt;0,LEFT(LOWER(TRIM(DV522)),7)&lt;&gt;"pending"),AND(LEN(TRIM(DW522))&gt;0,LEFT(LOWER(TRIM(DW522)),7)&lt;&gt;"pending")),AND(LEN(TRIM(DX522))&gt;0,LEFT(LOWER(TRIM(DX522)),7)&lt;&gt;"pending")),IF(AND(F522="Claim-ready",OR(EA522="Strong",EA522="Moderate"),AND(LEN(TRIM(G522))&gt;0,LEFT(LOWER(TRIM(G522)),7)&lt;&gt;"pending"),G522&lt;&gt;"No substantive use decision is permitted from identification metadata alone.",AND(LEN(TRIM(DZ522))&gt;0,LEFT(LOWER(TRIM(DZ522)),7)&lt;&gt;"pending"),DZ522&lt;&gt;"Identification metadata alone does not permit any substantive scientific, causal, operational, or institutional claim.",AND(LEN(TRIM(EI522))&gt;0,LEFT(LOWER(TRIM(EI522)),7)&lt;&gt;"pending"),ISNUMBER(EH522),EH522&gt;0),"READY","PENDING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2" t="str">
        <x:v>Pending</x:v>
      </x:c>
      <x:c r="EE522"/>
      <x:c r="EF522" t="str">
        <x:v>Pending</x:v>
      </x:c>
      <x:c r="EG522" t="str">
        <x:v>Pending</x:v>
      </x:c>
      <x:c r="EH522"/>
      <x:c r="EI522" s="501"/>
      <x:c r="EJ522"/>
      <x:c r="EK522" t="str">
        <x:v>Pending</x:v>
      </x:c>
      <x:c r="EL522" t="n">
        <x:v>46272</x:v>
      </x:c>
      <x:c r="EM522" t="str">
        <x:v>Production PubMed record imported and reconciled to Zotero item GK4YDBQM;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2" t="n">
        <x:f>IF(L522="","",(IF(N522&lt;&gt;"",1,0)+IF(O522&lt;&gt;"",1,0)+IF(AJ522&lt;&gt;"",1,0)+IF(AU522&lt;&gt;"",1,0)+IF(BE522&lt;&gt;"",1,0)+IF(CF522&lt;&gt;"",1,0)+IF(CJ522="Yes",1,0)+IF(CL522="Yes",1,0)+IF(DE522&lt;&gt;"Pending",1,0)+IF(F522&lt;&gt;"",1,0)+IF(DZ522&lt;&gt;"",1,0)+IF(EI522&lt;&gt;"",1,0))/12)</x:f>
        <x:v>0.5</x:v>
      </x:c>
    </x:row>
    <x:row r="523">
      <x:c r="A523" t="str">
        <x:v>EV-0520</x:v>
      </x:c>
      <x:c r="B523" t="str">
        <x:v>Integrity check</x:v>
      </x:c>
      <x:c r="C523" t="str">
        <x:f>IF(L523="","",IF(LEFT(EC523,7)="BLOCKED","🔴 Do not use for conclusion",IF(EB523="Yes","🟢 Claim-ready","🟡 Caution / context")))</x:f>
        <x:v>🟡 Caution / context</x:v>
      </x:c>
      <x:c r="D523" t="str">
        <x:f>IF(L523="","",EC523)</x:f>
        <x:v>PENDING — appropriate appraisal</x:v>
      </x:c>
      <x:c r="E523" t="str">
        <x:v>P3 — Medium</x:v>
      </x:c>
      <x:c r="F523" t="str">
        <x:v>Pending</x:v>
      </x:c>
      <x:c r="G523" t="str">
        <x:v>Title/abstract identify an explicit tactical/public-safety context and readiness domain; retain for full-text assessment.</x:v>
      </x:c>
      <x:c r="H523" t="str">
        <x:v>Obtain and review lawful full text; confirm human adjudication; then select a design-specific appraisal instrument.</x:v>
      </x:c>
      <x:c r="I523"/>
      <x:c r="J523" t="str">
        <x:v>A — Core</x:v>
      </x:c>
      <x:c r="K523" t="str">
        <x:v>IDENTIFIED</x:v>
      </x:c>
      <x:c r="L523" t="str">
        <x:v>Sugar-Sweetened Beverage Consumption and Implications for Aviation Preflight Indoctrination Students.</x:v>
      </x:c>
      <x:c r="M523"/>
      <x:c r="N523" t="str">
        <x:v>Sather, Thomas E</x:v>
      </x:c>
      <x:c r="O523" t="n">
        <x:v>2024</x:v>
      </x:c>
      <x:c r="P523" t="str">
        <x:v>Aerospace medicine and human performance</x:v>
      </x:c>
      <x:c r="Q523" t="str">
        <x:v>Journal Article</x:v>
      </x:c>
      <x:c r="R523" t="str">
        <x:v>Unclear</x:v>
      </x:c>
      <x:c r="S523" t="str">
        <x:v>Unknown</x:v>
      </x:c>
      <x:c r="T523" t="str">
        <x:v>eng</x:v>
      </x:c>
      <x:c r="U523" t="str">
        <x:v>https://pubmed.ncbi.nlm.nih.gov/38158571/</x:v>
      </x:c>
      <x:c r="V523" t="str">
        <x:v>10.3357/amhp.6277.2024</x:v>
      </x:c>
      <x:c r="W523" t="str">
        <x:f>IF(V523="","",LOWER(SUBSTITUTE(SUBSTITUTE(SUBSTITUTE(SUBSTITUTE(TRIM(V523),"https://doi.org/",""),"http://doi.org/",""),"https://dx.doi.org/",""),"doi:","")))</x:f>
        <x:v>10.3357/amhp.6277.2024</x:v>
      </x:c>
      <x:c r="X523" t="str">
        <x:v>38158571</x:v>
      </x:c>
      <x:c r="Y523" t="str"/>
      <x:c r="Z523"/>
      <x:c r="AA523" t="str">
        <x:v>PubMed/MEDLINE</x:v>
      </x:c>
      <x:c r="AB523" t="str">
        <x:v>PUBMED-A-v1.0-2026-08-28</x:v>
      </x:c>
      <x:c r="AC523" t="str">
        <x:v>SP-PUBMED-A-20260828</x:v>
      </x:c>
      <x:c r="AD523" s="499" t="n">
        <x:v>46262</x:v>
      </x:c>
      <x:c r="AE523" s="499" t="n">
        <x:v>46272</x:v>
      </x:c>
      <x:c r="AF523" t="str">
        <x:v>JN7HB73L</x:v>
      </x:c>
      <x:c r="AG523"/>
      <x:c r="AH523" t="str">
        <x:v>Tactical Athlete → Operational Readiness Brazil</x:v>
      </x:c>
      <x:c r="AI523" t="str">
        <x:v>evidence-family:A</x:v>
      </x:c>
      <x:c r="AJ523"/>
      <x:c r="AK523" t="str">
        <x:f>IF(AJ523="","",IF(OR(LOWER(AJ523)="brazil",LOWER(AJ523)="brasil"),"Yes","No"))</x:f>
      </x:c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/>
      <x:c r="CH523"/>
      <x:c r="CI523"/>
      <x:c r="CJ523" t="str">
        <x:v>Yes</x:v>
      </x:c>
      <x:c r="CK523" t="str">
        <x:v>Yes</x:v>
      </x:c>
      <x:c r="CL523" t="str">
        <x:v>Yes</x:v>
      </x:c>
      <x:c r="CM523" t="str">
        <x:v>Clear</x:v>
      </x:c>
      <x:c r="CN523" t="str">
        <x:v>Verified — clear</x:v>
      </x:c>
      <x:c r="CO523" t="n">
        <x:v>46272</x:v>
      </x:c>
      <x:c r="CP523" t="str">
        <x:v>https://pubmed.ncbi.nlm.nih.gov/38158571/</x:v>
      </x:c>
      <x:c r="CQ523"/>
      <x:c r="CR523"/>
      <x:c r="CS523"/>
      <x:c r="CT523"/>
      <x:c r="CU523"/>
      <x:c r="CV523"/>
      <x:c r="CW523"/>
      <x:c r="CX523"/>
      <x:c r="CY523"/>
      <x:c r="CZ523"/>
      <x:c r="DA523"/>
      <x:c r="DB523" t="str">
        <x:f>IF(L523="","",IF(AND(COUNT(CU523:DA523)=7,OR(CU523=0,CU523=1,CU523=2),OR(CV523=0,CV523=1,CV523=2),OR(CW523=0,CW523=1,CW523=2),OR(CX523=0,CX523=1,CX523=2),OR(CY523=0,CY523=1,CY523=2),OR(CZ523=0,CZ523=1,CZ523=2),OR(DA523=0,DA523=1,DA523=2)),SUM(CU523:DA523),""))</x:f>
      </x:c>
      <x:c r="DC523" t="str">
        <x:f>IF(DB523="","",ROUND(DB523/14*10,1))</x:f>
      </x:c>
      <x:c r="DD523" t="str">
        <x:v>Pending</x:v>
      </x:c>
      <x:c r="DE523" t="str">
        <x:f>IF(L523="","",IF(DC523="","Pending",IF(DD523="Yes","CONDITIONAL — safety override",IF(DC523&gt;=8,"HIGH",IF(DC523&gt;=5,"CONDITIONAL","LOW")))))</x:f>
        <x:v>Pending</x:v>
      </x:c>
      <x:c r="DF523" t="str">
        <x:v>Pending screening and full-text appraisal; no transferability judgment made at identification.</x:v>
      </x:c>
      <x:c r="DG523"/>
      <x:c r="DH523"/>
      <x:c r="DI523"/>
      <x:c r="DJ523"/>
      <x:c r="DK523"/>
      <x:c r="DL523"/>
      <x:c r="DM523"/>
      <x:c r="DN523"/>
      <x:c r="DO523"/>
      <x:c r="DP523"/>
      <x:c r="DQ523"/>
      <x:c r="DR523"/>
      <x:c r="DS523"/>
      <x:c r="DT523"/>
      <x:c r="DU523"/>
      <x:c r="DV523"/>
      <x:c r="DW523"/>
      <x:c r="DX523"/>
      <x:c r="DY523"/>
      <x:c r="DZ523" t="str">
        <x:v>Title/abstract screening alone does not establish effectiveness, causality, methodological quality, transferability to Brazilian public safety or an institutional recommendation.</x:v>
      </x:c>
      <x:c r="EA523" t="str">
        <x:v>Pending</x:v>
      </x:c>
      <x:c r="EB523" t="str">
        <x:f>IF(L523="","",IF(EC523="READY","Yes","No / Pending"))</x:f>
        <x:v>No / Pending</x:v>
      </x:c>
      <x:c r="EC523" t="str">
        <x:f>IF(L523="","",IF(OR(ISNUMBER(SEARCH("Retracted Publication",Q523)),CM523="Retracted",CN523="Retracted",CM523="Expression of Concern",CN523="Expression of Concern",F523="Not used",CG523="Critical",CH523="High",CH523="Critical"),"BLOCKED — integrity or use restriction",IF(AND(CJ523="Yes",CK523="Yes",CL523="Yes"),IF(AND(CM523="Clear",CN523="Verified — clear"),IF(AND(AND(LEN(TRIM(CF523))&gt;0,LEFT(LOWER(TRIM(CF523)),7)&lt;&gt;"pending"),OR(CG523="High",CG523="Moderate"),OR(CH523="Low",CH523="Some concerns",CH523="Not applicable")),IF(AND(DD523="No",OR(DE523="HIGH",DE523="CONDITIONAL"),AND(LEN(TRIM(DF523))&gt;0,LEFT(LOWER(TRIM(DF523)),7)&lt;&gt;"pending")),IF(AND(AND(LEN(TRIM(DT523))&gt;0,LEFT(LOWER(TRIM(DT523)),7)&lt;&gt;"pending"),AND(LEN(TRIM(DU523))&gt;0,LEFT(LOWER(TRIM(DU523)),7)&lt;&gt;"pending"),OR(AND(LEN(TRIM(DV523))&gt;0,LEFT(LOWER(TRIM(DV523)),7)&lt;&gt;"pending"),AND(LEN(TRIM(DW523))&gt;0,LEFT(LOWER(TRIM(DW523)),7)&lt;&gt;"pending")),AND(LEN(TRIM(DX523))&gt;0,LEFT(LOWER(TRIM(DX523)),7)&lt;&gt;"pending")),IF(AND(F523="Claim-ready",OR(EA523="Strong",EA523="Moderate"),AND(LEN(TRIM(G523))&gt;0,LEFT(LOWER(TRIM(G523)),7)&lt;&gt;"pending"),G523&lt;&gt;"No substantive use decision is permitted from identification metadata alone.",AND(LEN(TRIM(DZ523))&gt;0,LEFT(LOWER(TRIM(DZ523)),7)&lt;&gt;"pending"),DZ523&lt;&gt;"Identification metadata alone does not permit any substantive scientific, causal, operational, or institutional claim.",AND(LEN(TRIM(EI523))&gt;0,LEFT(LOWER(TRIM(EI523)),7)&lt;&gt;"pending"),ISNUMBER(EH523),EH523&gt;0),"READY","PENDING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3" t="str">
        <x:v>Pending</x:v>
      </x:c>
      <x:c r="EE523"/>
      <x:c r="EF523" t="str">
        <x:v>Pending</x:v>
      </x:c>
      <x:c r="EG523" t="str">
        <x:v>Pending</x:v>
      </x:c>
      <x:c r="EH523"/>
      <x:c r="EI523" s="501"/>
      <x:c r="EJ523"/>
      <x:c r="EK523" t="str">
        <x:v>Pending</x:v>
      </x:c>
      <x:c r="EL523" t="n">
        <x:v>46272</x:v>
      </x:c>
      <x:c r="EM523" t="str">
        <x:v>Production PubMed record imported and reconciled to Zotero item JN7HB73L;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3" t="n">
        <x:f>IF(L523="","",(IF(N523&lt;&gt;"",1,0)+IF(O523&lt;&gt;"",1,0)+IF(AJ523&lt;&gt;"",1,0)+IF(AU523&lt;&gt;"",1,0)+IF(BE523&lt;&gt;"",1,0)+IF(CF523&lt;&gt;"",1,0)+IF(CJ523="Yes",1,0)+IF(CL523="Yes",1,0)+IF(DE523&lt;&gt;"Pending",1,0)+IF(F523&lt;&gt;"",1,0)+IF(DZ523&lt;&gt;"",1,0)+IF(EI523&lt;&gt;"",1,0))/12)</x:f>
        <x:v>0.5</x:v>
      </x:c>
    </x:row>
    <x:row r="524">
      <x:c r="A524" t="str">
        <x:v>EV-0521</x:v>
      </x:c>
      <x:c r="B524" t="str">
        <x:v>Integrity check</x:v>
      </x:c>
      <x:c r="C524" t="str">
        <x:f>IF(L524="","",IF(LEFT(EC524,7)="BLOCKED","🔴 Do not use for conclusion",IF(EB524="Yes","🟢 Claim-ready","🟡 Caution / context")))</x:f>
        <x:v>🟡 Caution / context</x:v>
      </x:c>
      <x:c r="D524" t="str">
        <x:f>IF(L524="","",EC524)</x:f>
        <x:v>PENDING — appropriate appraisal</x:v>
      </x:c>
      <x:c r="E524" t="str">
        <x:v>P3 — Medium</x:v>
      </x:c>
      <x:c r="F524" t="str">
        <x:v>Pending</x:v>
      </x:c>
      <x:c r="G524" t="str">
        <x:v>Title/abstract identify an explicit tactical/public-safety context and readiness domain; retain for full-text assessment.</x:v>
      </x:c>
      <x:c r="H524" t="str">
        <x:v>Obtain and review lawful full text; confirm human adjudication; then select a design-specific appraisal instrument.</x:v>
      </x:c>
      <x:c r="I524"/>
      <x:c r="J524" t="str">
        <x:v>A — Core</x:v>
      </x:c>
      <x:c r="K524" t="str">
        <x:v>IDENTIFIED</x:v>
      </x:c>
      <x:c r="L524" t="str">
        <x:v>The Effects of Protein and Carbohydrate Supplementation, with and without Creatine, on Occupational Performance in Firefighters.</x:v>
      </x:c>
      <x:c r="M524"/>
      <x:c r="N524" t="str">
        <x:v>Elstad, Kaia; Malone, Conley; Luedke, Joel; Jaime, Salvador J; Dobbs, Ward C; Almonroeder, Thomas; Kerksick, Chad M; Markert, Adam; Jagim, Andrew R</x:v>
      </x:c>
      <x:c r="O524" t="n">
        <x:v>2023</x:v>
      </x:c>
      <x:c r="P524" t="str">
        <x:v>Nutrients</x:v>
      </x:c>
      <x:c r="Q524" t="str">
        <x:v>Journal Article; Randomized Controlled Trial</x:v>
      </x:c>
      <x:c r="R524" t="str">
        <x:v>Unclear</x:v>
      </x:c>
      <x:c r="S524" t="str">
        <x:v>Unknown</x:v>
      </x:c>
      <x:c r="T524" t="str">
        <x:v>eng</x:v>
      </x:c>
      <x:c r="U524" t="str">
        <x:v>https://pubmed.ncbi.nlm.nih.gov/38140393/</x:v>
      </x:c>
      <x:c r="V524" t="str">
        <x:v>10.3390/nu15245134</x:v>
      </x:c>
      <x:c r="W524" t="str">
        <x:f>IF(V524="","",LOWER(SUBSTITUTE(SUBSTITUTE(SUBSTITUTE(SUBSTITUTE(TRIM(V524),"https://doi.org/",""),"http://doi.org/",""),"https://dx.doi.org/",""),"doi:","")))</x:f>
        <x:v>10.3390/nu15245134</x:v>
      </x:c>
      <x:c r="X524" t="str">
        <x:v>38140393</x:v>
      </x:c>
      <x:c r="Y524" t="str">
        <x:v>PMC10745745</x:v>
      </x:c>
      <x:c r="Z524"/>
      <x:c r="AA524" t="str">
        <x:v>PubMed/MEDLINE</x:v>
      </x:c>
      <x:c r="AB524" t="str">
        <x:v>PUBMED-A-v1.0-2026-08-28</x:v>
      </x:c>
      <x:c r="AC524" t="str">
        <x:v>SP-PUBMED-A-20260828</x:v>
      </x:c>
      <x:c r="AD524" s="499" t="n">
        <x:v>46262</x:v>
      </x:c>
      <x:c r="AE524" s="499" t="n">
        <x:v>46272</x:v>
      </x:c>
      <x:c r="AF524" t="str">
        <x:v>J9NBDJW7</x:v>
      </x:c>
      <x:c r="AG524"/>
      <x:c r="AH524" t="str">
        <x:v>Tactical Athlete → Operational Readiness Brazil</x:v>
      </x:c>
      <x:c r="AI524" t="str">
        <x:v>evidence-family:A</x:v>
      </x:c>
      <x:c r="AJ524"/>
      <x:c r="AK524" t="str">
        <x:f>IF(AJ524="","",IF(OR(LOWER(AJ524)="brazil",LOWER(AJ524)="brasil"),"Yes","No"))</x:f>
      </x:c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/>
      <x:c r="CH524"/>
      <x:c r="CI524"/>
      <x:c r="CJ524" t="str">
        <x:v>Yes</x:v>
      </x:c>
      <x:c r="CK524" t="str">
        <x:v>Yes</x:v>
      </x:c>
      <x:c r="CL524" t="str">
        <x:v>Yes</x:v>
      </x:c>
      <x:c r="CM524" t="str">
        <x:v>Clear</x:v>
      </x:c>
      <x:c r="CN524" t="str">
        <x:v>Verified — clear</x:v>
      </x:c>
      <x:c r="CO524" t="n">
        <x:v>46272</x:v>
      </x:c>
      <x:c r="CP524" t="str">
        <x:v>https://pubmed.ncbi.nlm.nih.gov/38140393/</x:v>
      </x:c>
      <x:c r="CQ524"/>
      <x:c r="CR524"/>
      <x:c r="CS524"/>
      <x:c r="CT524"/>
      <x:c r="CU524"/>
      <x:c r="CV524"/>
      <x:c r="CW524"/>
      <x:c r="CX524"/>
      <x:c r="CY524"/>
      <x:c r="CZ524"/>
      <x:c r="DA524"/>
      <x:c r="DB524" t="str">
        <x:f>IF(L524="","",IF(AND(COUNT(CU524:DA524)=7,OR(CU524=0,CU524=1,CU524=2),OR(CV524=0,CV524=1,CV524=2),OR(CW524=0,CW524=1,CW524=2),OR(CX524=0,CX524=1,CX524=2),OR(CY524=0,CY524=1,CY524=2),OR(CZ524=0,CZ524=1,CZ524=2),OR(DA524=0,DA524=1,DA524=2)),SUM(CU524:DA524),""))</x:f>
      </x:c>
      <x:c r="DC524" t="str">
        <x:f>IF(DB524="","",ROUND(DB524/14*10,1))</x:f>
      </x:c>
      <x:c r="DD524" t="str">
        <x:v>Pending</x:v>
      </x:c>
      <x:c r="DE524" t="str">
        <x:f>IF(L524="","",IF(DC524="","Pending",IF(DD524="Yes","CONDITIONAL — safety override",IF(DC524&gt;=8,"HIGH",IF(DC524&gt;=5,"CONDITIONAL","LOW")))))</x:f>
        <x:v>Pending</x:v>
      </x:c>
      <x:c r="DF524" t="str">
        <x:v>Pending screening and full-text appraisal; no transferability judgment made at identification.</x:v>
      </x:c>
      <x:c r="DG524"/>
      <x:c r="DH524"/>
      <x:c r="DI524"/>
      <x:c r="DJ524"/>
      <x:c r="DK524"/>
      <x:c r="DL524"/>
      <x:c r="DM524"/>
      <x:c r="DN524"/>
      <x:c r="DO524"/>
      <x:c r="DP524"/>
      <x:c r="DQ524"/>
      <x:c r="DR524"/>
      <x:c r="DS524"/>
      <x:c r="DT524"/>
      <x:c r="DU524"/>
      <x:c r="DV524"/>
      <x:c r="DW524"/>
      <x:c r="DX524"/>
      <x:c r="DY524"/>
      <x:c r="DZ524" t="str">
        <x:v>Title/abstract screening alone does not establish effectiveness, causality, methodological quality, transferability to Brazilian public safety or an institutional recommendation.</x:v>
      </x:c>
      <x:c r="EA524" t="str">
        <x:v>Pending</x:v>
      </x:c>
      <x:c r="EB524" t="str">
        <x:f>IF(L524="","",IF(EC524="READY","Yes","No / Pending"))</x:f>
        <x:v>No / Pending</x:v>
      </x:c>
      <x:c r="EC524" t="str">
        <x:f>IF(L524="","",IF(OR(ISNUMBER(SEARCH("Retracted Publication",Q524)),CM524="Retracted",CN524="Retracted",CM524="Expression of Concern",CN524="Expression of Concern",F524="Not used",CG524="Critical",CH524="High",CH524="Critical"),"BLOCKED — integrity or use restriction",IF(AND(CJ524="Yes",CK524="Yes",CL524="Yes"),IF(AND(CM524="Clear",CN524="Verified — clear"),IF(AND(AND(LEN(TRIM(CF524))&gt;0,LEFT(LOWER(TRIM(CF524)),7)&lt;&gt;"pending"),OR(CG524="High",CG524="Moderate"),OR(CH524="Low",CH524="Some concerns",CH524="Not applicable")),IF(AND(DD524="No",OR(DE524="HIGH",DE524="CONDITIONAL"),AND(LEN(TRIM(DF524))&gt;0,LEFT(LOWER(TRIM(DF524)),7)&lt;&gt;"pending")),IF(AND(AND(LEN(TRIM(DT524))&gt;0,LEFT(LOWER(TRIM(DT524)),7)&lt;&gt;"pending"),AND(LEN(TRIM(DU524))&gt;0,LEFT(LOWER(TRIM(DU524)),7)&lt;&gt;"pending"),OR(AND(LEN(TRIM(DV524))&gt;0,LEFT(LOWER(TRIM(DV524)),7)&lt;&gt;"pending"),AND(LEN(TRIM(DW524))&gt;0,LEFT(LOWER(TRIM(DW524)),7)&lt;&gt;"pending")),AND(LEN(TRIM(DX524))&gt;0,LEFT(LOWER(TRIM(DX524)),7)&lt;&gt;"pending")),IF(AND(F524="Claim-ready",OR(EA524="Strong",EA524="Moderate"),AND(LEN(TRIM(G524))&gt;0,LEFT(LOWER(TRIM(G524)),7)&lt;&gt;"pending"),G524&lt;&gt;"No substantive use decision is permitted from identification metadata alone.",AND(LEN(TRIM(DZ524))&gt;0,LEFT(LOWER(TRIM(DZ524)),7)&lt;&gt;"pending"),DZ524&lt;&gt;"Identification metadata alone does not permit any substantive scientific, causal, operational, or institutional claim.",AND(LEN(TRIM(EI524))&gt;0,LEFT(LOWER(TRIM(EI524)),7)&lt;&gt;"pending"),ISNUMBER(EH524),EH524&gt;0),"READY","PENDING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4" t="str">
        <x:v>Pending</x:v>
      </x:c>
      <x:c r="EE524"/>
      <x:c r="EF524" t="str">
        <x:v>Pending</x:v>
      </x:c>
      <x:c r="EG524" t="str">
        <x:v>Pending</x:v>
      </x:c>
      <x:c r="EH524"/>
      <x:c r="EI524" s="501"/>
      <x:c r="EJ524"/>
      <x:c r="EK524" t="str">
        <x:v>Pending</x:v>
      </x:c>
      <x:c r="EL524" t="n">
        <x:v>46272</x:v>
      </x:c>
      <x:c r="EM524" t="str">
        <x:v>Production PubMed record imported and reconciled to Zotero item J9NBDJW7;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4" t="n">
        <x:f>IF(L524="","",(IF(N524&lt;&gt;"",1,0)+IF(O524&lt;&gt;"",1,0)+IF(AJ524&lt;&gt;"",1,0)+IF(AU524&lt;&gt;"",1,0)+IF(BE524&lt;&gt;"",1,0)+IF(CF524&lt;&gt;"",1,0)+IF(CJ524="Yes",1,0)+IF(CL524="Yes",1,0)+IF(DE524&lt;&gt;"Pending",1,0)+IF(F524&lt;&gt;"",1,0)+IF(DZ524&lt;&gt;"",1,0)+IF(EI524&lt;&gt;"",1,0))/12)</x:f>
        <x:v>0.5</x:v>
      </x:c>
    </x:row>
    <x:row r="525">
      <x:c r="A525" t="str">
        <x:v>EV-0522</x:v>
      </x:c>
      <x:c r="B525" t="str">
        <x:v>Integrity check</x:v>
      </x:c>
      <x:c r="C525" t="str">
        <x:f>IF(L525="","",IF(LEFT(EC525,7)="BLOCKED","🔴 Do not use for conclusion",IF(EB525="Yes","🟢 Claim-ready","🟡 Caution / context")))</x:f>
        <x:v>🟡 Caution / context</x:v>
      </x:c>
      <x:c r="D525" t="str">
        <x:f>IF(L525="","",EC525)</x:f>
        <x:v>PENDING — appropriate appraisal</x:v>
      </x:c>
      <x:c r="E525" t="str">
        <x:v>P3 — Medium</x:v>
      </x:c>
      <x:c r="F525" t="str">
        <x:v>Pending</x:v>
      </x:c>
      <x:c r="G525" t="str">
        <x:v>Title/abstract identify an explicit operational APHT/medical-readiness topic; retain for full-text assessment.</x:v>
      </x:c>
      <x:c r="H525" t="str">
        <x:v>Obtain and review lawful full text; confirm human adjudication; then select a design-specific appraisal instrument.</x:v>
      </x:c>
      <x:c r="I525"/>
      <x:c r="J525" t="str">
        <x:v>B — APHT / Medical Readiness</x:v>
      </x:c>
      <x:c r="K525" t="str">
        <x:v>IDENTIFIED</x:v>
      </x:c>
      <x:c r="L525" t="str">
        <x:v>3D-Printed Tourniquets Used at the Battlefront in Ukraine: A Pilot Study.</x:v>
      </x:c>
      <x:c r="M525"/>
      <x:c r="N525" t="str">
        <x:v>Melau, Jorgen; Bergan-Skar, Pal; Callender, Nigel; Rognhaug, Martin; Bekkestad, Erling</x:v>
      </x:c>
      <x:c r="O525" t="n">
        <x:v>2023</x:v>
      </x:c>
      <x:c r="P525" t="str">
        <x:v>Journal of special operations medicine : a peer reviewed journal for SOF medical professionals</x:v>
      </x:c>
      <x:c r="Q525" t="str">
        <x:v>Journal Article</x:v>
      </x:c>
      <x:c r="R525" t="str">
        <x:v>Unclear</x:v>
      </x:c>
      <x:c r="S525" t="str">
        <x:v>Unknown</x:v>
      </x:c>
      <x:c r="T525" t="str">
        <x:v>eng</x:v>
      </x:c>
      <x:c r="U525" t="str">
        <x:v>https://pubmed.ncbi.nlm.nih.gov/38133635/</x:v>
      </x:c>
      <x:c r="V525" t="str">
        <x:v>10.55460/7nii-vt7t</x:v>
      </x:c>
      <x:c r="W525" t="str">
        <x:f>IF(V525="","",LOWER(SUBSTITUTE(SUBSTITUTE(SUBSTITUTE(SUBSTITUTE(TRIM(V525),"https://doi.org/",""),"http://doi.org/",""),"https://dx.doi.org/",""),"doi:","")))</x:f>
        <x:v>10.55460/7nii-vt7t</x:v>
      </x:c>
      <x:c r="X525" t="str">
        <x:v>38133635</x:v>
      </x:c>
      <x:c r="Y525" t="str"/>
      <x:c r="Z525"/>
      <x:c r="AA525" t="str">
        <x:v>PubMed/MEDLINE</x:v>
      </x:c>
      <x:c r="AB525" t="str">
        <x:v>PUBMED-B-v1.0-2026-08-28</x:v>
      </x:c>
      <x:c r="AC525" t="str">
        <x:v>SP-PUBMED-B-20260828</x:v>
      </x:c>
      <x:c r="AD525" s="499" t="n">
        <x:v>46262</x:v>
      </x:c>
      <x:c r="AE525" s="499" t="n">
        <x:v>46272</x:v>
      </x:c>
      <x:c r="AF525" t="str">
        <x:v>JRASFMLQ</x:v>
      </x:c>
      <x:c r="AG525"/>
      <x:c r="AH525" t="str">
        <x:v>Tactical Athlete → Operational Readiness Brazil</x:v>
      </x:c>
      <x:c r="AI525" t="str">
        <x:v>evidence-family:B</x:v>
      </x:c>
      <x:c r="AJ525"/>
      <x:c r="AK525" t="str">
        <x:f>IF(AJ525="","",IF(OR(LOWER(AJ525)="brazil",LOWER(AJ525)="brasil"),"Yes","No"))</x:f>
      </x:c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/>
      <x:c r="CH525"/>
      <x:c r="CI525"/>
      <x:c r="CJ525" t="str">
        <x:v>Yes</x:v>
      </x:c>
      <x:c r="CK525" t="str">
        <x:v>Yes</x:v>
      </x:c>
      <x:c r="CL525" t="str">
        <x:v>Yes</x:v>
      </x:c>
      <x:c r="CM525" t="str">
        <x:v>Clear</x:v>
      </x:c>
      <x:c r="CN525" t="str">
        <x:v>Verified — clear</x:v>
      </x:c>
      <x:c r="CO525" t="n">
        <x:v>46272</x:v>
      </x:c>
      <x:c r="CP525" t="str">
        <x:v>https://pubmed.ncbi.nlm.nih.gov/38133635/</x:v>
      </x:c>
      <x:c r="CQ525"/>
      <x:c r="CR525"/>
      <x:c r="CS525"/>
      <x:c r="CT525"/>
      <x:c r="CU525"/>
      <x:c r="CV525"/>
      <x:c r="CW525"/>
      <x:c r="CX525"/>
      <x:c r="CY525"/>
      <x:c r="CZ525"/>
      <x:c r="DA525"/>
      <x:c r="DB525" t="str">
        <x:f>IF(L525="","",IF(AND(COUNT(CU525:DA525)=7,OR(CU525=0,CU525=1,CU525=2),OR(CV525=0,CV525=1,CV525=2),OR(CW525=0,CW525=1,CW525=2),OR(CX525=0,CX525=1,CX525=2),OR(CY525=0,CY525=1,CY525=2),OR(CZ525=0,CZ525=1,CZ525=2),OR(DA525=0,DA525=1,DA525=2)),SUM(CU525:DA525),""))</x:f>
      </x:c>
      <x:c r="DC525" t="str">
        <x:f>IF(DB525="","",ROUND(DB525/14*10,1))</x:f>
      </x:c>
      <x:c r="DD525" t="str">
        <x:v>Pending</x:v>
      </x:c>
      <x:c r="DE525" t="str">
        <x:f>IF(L525="","",IF(DC525="","Pending",IF(DD525="Yes","CONDITIONAL — safety override",IF(DC525&gt;=8,"HIGH",IF(DC525&gt;=5,"CONDITIONAL","LOW")))))</x:f>
        <x:v>Pending</x:v>
      </x:c>
      <x:c r="DF525" t="str">
        <x:v>Pending screening and full-text appraisal; no transferability judgment made at identification.</x:v>
      </x:c>
      <x:c r="DG525"/>
      <x:c r="DH525"/>
      <x:c r="DI525"/>
      <x:c r="DJ525"/>
      <x:c r="DK525"/>
      <x:c r="DL525"/>
      <x:c r="DM525"/>
      <x:c r="DN525"/>
      <x:c r="DO525"/>
      <x:c r="DP525"/>
      <x:c r="DQ525"/>
      <x:c r="DR525"/>
      <x:c r="DS525"/>
      <x:c r="DT525"/>
      <x:c r="DU525"/>
      <x:c r="DV525"/>
      <x:c r="DW525"/>
      <x:c r="DX525"/>
      <x:c r="DY525"/>
      <x:c r="DZ525" t="str">
        <x:v>Title/abstract screening alone does not establish effectiveness, causality, methodological quality, transferability to Brazilian public safety or an institutional recommendation.</x:v>
      </x:c>
      <x:c r="EA525" t="str">
        <x:v>Pending</x:v>
      </x:c>
      <x:c r="EB525" t="str">
        <x:f>IF(L525="","",IF(EC525="READY","Yes","No / Pending"))</x:f>
        <x:v>No / Pending</x:v>
      </x:c>
      <x:c r="EC525" t="str">
        <x:f>IF(L525="","",IF(OR(ISNUMBER(SEARCH("Retracted Publication",Q525)),CM525="Retracted",CN525="Retracted",CM525="Expression of Concern",CN525="Expression of Concern",F525="Not used",CG525="Critical",CH525="High",CH525="Critical"),"BLOCKED — integrity or use restriction",IF(AND(CJ525="Yes",CK525="Yes",CL525="Yes"),IF(AND(CM525="Clear",CN525="Verified — clear"),IF(AND(AND(LEN(TRIM(CF525))&gt;0,LEFT(LOWER(TRIM(CF525)),7)&lt;&gt;"pending"),OR(CG525="High",CG525="Moderate"),OR(CH525="Low",CH525="Some concerns",CH525="Not applicable")),IF(AND(DD525="No",OR(DE525="HIGH",DE525="CONDITIONAL"),AND(LEN(TRIM(DF525))&gt;0,LEFT(LOWER(TRIM(DF525)),7)&lt;&gt;"pending")),IF(AND(AND(LEN(TRIM(DT525))&gt;0,LEFT(LOWER(TRIM(DT525)),7)&lt;&gt;"pending"),AND(LEN(TRIM(DU525))&gt;0,LEFT(LOWER(TRIM(DU525)),7)&lt;&gt;"pending"),OR(AND(LEN(TRIM(DV525))&gt;0,LEFT(LOWER(TRIM(DV525)),7)&lt;&gt;"pending"),AND(LEN(TRIM(DW525))&gt;0,LEFT(LOWER(TRIM(DW525)),7)&lt;&gt;"pending")),AND(LEN(TRIM(DX525))&gt;0,LEFT(LOWER(TRIM(DX525)),7)&lt;&gt;"pending")),IF(AND(F525="Claim-ready",OR(EA525="Strong",EA525="Moderate"),AND(LEN(TRIM(G525))&gt;0,LEFT(LOWER(TRIM(G525)),7)&lt;&gt;"pending"),G525&lt;&gt;"No substantive use decision is permitted from identification metadata alone.",AND(LEN(TRIM(DZ525))&gt;0,LEFT(LOWER(TRIM(DZ525)),7)&lt;&gt;"pending"),DZ525&lt;&gt;"Identification metadata alone does not permit any substantive scientific, causal, operational, or institutional claim.",AND(LEN(TRIM(EI525))&gt;0,LEFT(LOWER(TRIM(EI525)),7)&lt;&gt;"pending"),ISNUMBER(EH525),EH525&gt;0),"READY","PENDING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5" t="str">
        <x:v>Pending</x:v>
      </x:c>
      <x:c r="EE525"/>
      <x:c r="EF525" t="str">
        <x:v>Pending</x:v>
      </x:c>
      <x:c r="EG525" t="str">
        <x:v>Pending</x:v>
      </x:c>
      <x:c r="EH525"/>
      <x:c r="EI525" s="501"/>
      <x:c r="EJ525"/>
      <x:c r="EK525" t="str">
        <x:v>Pending</x:v>
      </x:c>
      <x:c r="EL525" t="n">
        <x:v>46272</x:v>
      </x:c>
      <x:c r="EM525" t="str">
        <x:v>Production PubMed record imported and reconciled to Zotero item JRASFMLQ;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5" t="n">
        <x:f>IF(L525="","",(IF(N525&lt;&gt;"",1,0)+IF(O525&lt;&gt;"",1,0)+IF(AJ525&lt;&gt;"",1,0)+IF(AU525&lt;&gt;"",1,0)+IF(BE525&lt;&gt;"",1,0)+IF(CF525&lt;&gt;"",1,0)+IF(CJ525="Yes",1,0)+IF(CL525="Yes",1,0)+IF(DE525&lt;&gt;"Pending",1,0)+IF(F525&lt;&gt;"",1,0)+IF(DZ525&lt;&gt;"",1,0)+IF(EI525&lt;&gt;"",1,0))/12)</x:f>
        <x:v>0.5</x:v>
      </x:c>
    </x:row>
    <x:row r="526">
      <x:c r="A526" t="str">
        <x:v>EV-0523</x:v>
      </x:c>
      <x:c r="B526" t="str">
        <x:v>Integrity check</x:v>
      </x:c>
      <x:c r="C526" t="str">
        <x:f>IF(L526="","",IF(LEFT(EC526,7)="BLOCKED","🔴 Do not use for conclusion",IF(EB526="Yes","🟢 Claim-ready","🟡 Caution / context")))</x:f>
        <x:v>🟡 Caution / context</x:v>
      </x:c>
      <x:c r="D526" t="str">
        <x:f>IF(L526="","",EC526)</x:f>
        <x:v>PENDING — appropriate appraisal</x:v>
      </x:c>
      <x:c r="E526" t="str">
        <x:v>P3 — Medium</x:v>
      </x:c>
      <x:c r="F526" t="str">
        <x:v>Pending</x:v>
      </x:c>
      <x:c r="G526" t="str">
        <x:v>Title/abstract identify an explicit implementation-science construct; retain for full-text assessment.</x:v>
      </x:c>
      <x:c r="H526" t="str">
        <x:v>Obtain and review lawful full text; confirm human adjudication; then select a design-specific appraisal instrument.</x:v>
      </x:c>
      <x:c r="I526"/>
      <x:c r="J526" t="str">
        <x:v>C — Implementation Science</x:v>
      </x:c>
      <x:c r="K526" t="str">
        <x:v>IDENTIFIED</x:v>
      </x:c>
      <x:c r="L526" t="str">
        <x:v>Implementation science in action: national organization of an ambitious first responder training program.</x:v>
      </x:c>
      <x:c r="M526"/>
      <x:c r="N526" t="str">
        <x:v>LaGrone, Lacey</x:v>
      </x:c>
      <x:c r="O526" t="n">
        <x:v>2023</x:v>
      </x:c>
      <x:c r="P526" t="str">
        <x:v>Trauma surgery &amp; acute care open</x:v>
      </x:c>
      <x:c r="Q526" t="str">
        <x:v>Comment; Journal Article</x:v>
      </x:c>
      <x:c r="R526" t="str">
        <x:v>Unclear</x:v>
      </x:c>
      <x:c r="S526" t="str">
        <x:v>Unknown</x:v>
      </x:c>
      <x:c r="T526" t="str">
        <x:v>eng</x:v>
      </x:c>
      <x:c r="U526" t="str">
        <x:v>https://pubmed.ncbi.nlm.nih.gov/38115970/</x:v>
      </x:c>
      <x:c r="V526" t="str">
        <x:v>10.1136/tsaco-2023-001292</x:v>
      </x:c>
      <x:c r="W526" t="str">
        <x:f>IF(V526="","",LOWER(SUBSTITUTE(SUBSTITUTE(SUBSTITUTE(SUBSTITUTE(TRIM(V526),"https://doi.org/",""),"http://doi.org/",""),"https://dx.doi.org/",""),"doi:","")))</x:f>
        <x:v>10.1136/tsaco-2023-001292</x:v>
      </x:c>
      <x:c r="X526" t="str">
        <x:v>38115970</x:v>
      </x:c>
      <x:c r="Y526" t="str">
        <x:v>PMC10729156</x:v>
      </x:c>
      <x:c r="Z526"/>
      <x:c r="AA526" t="str">
        <x:v>PubMed/MEDLINE</x:v>
      </x:c>
      <x:c r="AB526" t="str">
        <x:v>PUBMED-C-v1.0-2026-08-28</x:v>
      </x:c>
      <x:c r="AC526" t="str">
        <x:v>SP-PUBMED-C-20260828</x:v>
      </x:c>
      <x:c r="AD526" s="499" t="n">
        <x:v>46262</x:v>
      </x:c>
      <x:c r="AE526" s="499" t="n">
        <x:v>46272</x:v>
      </x:c>
      <x:c r="AF526" t="str">
        <x:v>45XR289H</x:v>
      </x:c>
      <x:c r="AG526"/>
      <x:c r="AH526" t="str">
        <x:v>Tactical Athlete → Operational Readiness Brazil</x:v>
      </x:c>
      <x:c r="AI526" t="str">
        <x:v>evidence-family:C</x:v>
      </x:c>
      <x:c r="AJ526"/>
      <x:c r="AK526" t="str">
        <x:f>IF(AJ526="","",IF(OR(LOWER(AJ526)="brazil",LOWER(AJ526)="brasil"),"Yes","No"))</x:f>
      </x:c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/>
      <x:c r="CH526"/>
      <x:c r="CI526"/>
      <x:c r="CJ526" t="str">
        <x:v>Yes</x:v>
      </x:c>
      <x:c r="CK526" t="str">
        <x:v>Yes</x:v>
      </x:c>
      <x:c r="CL526" t="str">
        <x:v>Yes</x:v>
      </x:c>
      <x:c r="CM526" t="str">
        <x:v>Clear</x:v>
      </x:c>
      <x:c r="CN526" t="str">
        <x:v>Verified — clear</x:v>
      </x:c>
      <x:c r="CO526" t="n">
        <x:v>46272</x:v>
      </x:c>
      <x:c r="CP526" t="str">
        <x:v>https://pubmed.ncbi.nlm.nih.gov/38020852/</x:v>
      </x:c>
      <x:c r="CQ526"/>
      <x:c r="CR526"/>
      <x:c r="CS526"/>
      <x:c r="CT526"/>
      <x:c r="CU526"/>
      <x:c r="CV526"/>
      <x:c r="CW526"/>
      <x:c r="CX526"/>
      <x:c r="CY526"/>
      <x:c r="CZ526"/>
      <x:c r="DA526"/>
      <x:c r="DB526" t="str">
        <x:f>IF(L526="","",IF(AND(COUNT(CU526:DA526)=7,OR(CU526=0,CU526=1,CU526=2),OR(CV526=0,CV526=1,CV526=2),OR(CW526=0,CW526=1,CW526=2),OR(CX526=0,CX526=1,CX526=2),OR(CY526=0,CY526=1,CY526=2),OR(CZ526=0,CZ526=1,CZ526=2),OR(DA526=0,DA526=1,DA526=2)),SUM(CU526:DA526),""))</x:f>
      </x:c>
      <x:c r="DC526" t="str">
        <x:f>IF(DB526="","",ROUND(DB526/14*10,1))</x:f>
      </x:c>
      <x:c r="DD526" t="str">
        <x:v>Pending</x:v>
      </x:c>
      <x:c r="DE526" t="str">
        <x:f>IF(L526="","",IF(DC526="","Pending",IF(DD526="Yes","CONDITIONAL — safety override",IF(DC526&gt;=8,"HIGH",IF(DC526&gt;=5,"CONDITIONAL","LOW")))))</x:f>
        <x:v>Pending</x:v>
      </x:c>
      <x:c r="DF526" t="str">
        <x:v>Pending screening and full-text appraisal; no transferability judgment made at identification.</x:v>
      </x:c>
      <x:c r="DG526"/>
      <x:c r="DH526"/>
      <x:c r="DI526"/>
      <x:c r="DJ526"/>
      <x:c r="DK526"/>
      <x:c r="DL526"/>
      <x:c r="DM526"/>
      <x:c r="DN526"/>
      <x:c r="DO526"/>
      <x:c r="DP526"/>
      <x:c r="DQ526"/>
      <x:c r="DR526"/>
      <x:c r="DS526"/>
      <x:c r="DT526"/>
      <x:c r="DU526"/>
      <x:c r="DV526"/>
      <x:c r="DW526"/>
      <x:c r="DX526"/>
      <x:c r="DY526"/>
      <x:c r="DZ526" t="str">
        <x:v>Title/abstract screening alone does not establish effectiveness, causality, methodological quality, transferability to Brazilian public safety or an institutional recommendation.</x:v>
      </x:c>
      <x:c r="EA526" t="str">
        <x:v>Pending</x:v>
      </x:c>
      <x:c r="EB526" t="str">
        <x:f>IF(L526="","",IF(EC526="READY","Yes","No / Pending"))</x:f>
        <x:v>No / Pending</x:v>
      </x:c>
      <x:c r="EC526" t="str">
        <x:f>IF(L526="","",IF(OR(ISNUMBER(SEARCH("Retracted Publication",Q526)),CM526="Retracted",CN526="Retracted",CM526="Expression of Concern",CN526="Expression of Concern",F526="Not used",CG526="Critical",CH526="High",CH526="Critical"),"BLOCKED — integrity or use restriction",IF(AND(CJ526="Yes",CK526="Yes",CL526="Yes"),IF(AND(CM526="Clear",CN526="Verified — clear"),IF(AND(AND(LEN(TRIM(CF526))&gt;0,LEFT(LOWER(TRIM(CF526)),7)&lt;&gt;"pending"),OR(CG526="High",CG526="Moderate"),OR(CH526="Low",CH526="Some concerns",CH526="Not applicable")),IF(AND(DD526="No",OR(DE526="HIGH",DE526="CONDITIONAL"),AND(LEN(TRIM(DF526))&gt;0,LEFT(LOWER(TRIM(DF526)),7)&lt;&gt;"pending")),IF(AND(AND(LEN(TRIM(DT526))&gt;0,LEFT(LOWER(TRIM(DT526)),7)&lt;&gt;"pending"),AND(LEN(TRIM(DU526))&gt;0,LEFT(LOWER(TRIM(DU526)),7)&lt;&gt;"pending"),OR(AND(LEN(TRIM(DV526))&gt;0,LEFT(LOWER(TRIM(DV526)),7)&lt;&gt;"pending"),AND(LEN(TRIM(DW526))&gt;0,LEFT(LOWER(TRIM(DW526)),7)&lt;&gt;"pending")),AND(LEN(TRIM(DX526))&gt;0,LEFT(LOWER(TRIM(DX526)),7)&lt;&gt;"pending")),IF(AND(F526="Claim-ready",OR(EA526="Strong",EA526="Moderate"),AND(LEN(TRIM(G526))&gt;0,LEFT(LOWER(TRIM(G526)),7)&lt;&gt;"pending"),G526&lt;&gt;"No substantive use decision is permitted from identification metadata alone.",AND(LEN(TRIM(DZ526))&gt;0,LEFT(LOWER(TRIM(DZ526)),7)&lt;&gt;"pending"),DZ526&lt;&gt;"Identification metadata alone does not permit any substantive scientific, causal, operational, or institutional claim.",AND(LEN(TRIM(EI526))&gt;0,LEFT(LOWER(TRIM(EI526)),7)&lt;&gt;"pending"),ISNUMBER(EH526),EH526&gt;0),"READY","PENDING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6" t="str">
        <x:v>Pending</x:v>
      </x:c>
      <x:c r="EE526"/>
      <x:c r="EF526" t="str">
        <x:v>Pending</x:v>
      </x:c>
      <x:c r="EG526" t="str">
        <x:v>Pending</x:v>
      </x:c>
      <x:c r="EH526"/>
      <x:c r="EI526" s="501"/>
      <x:c r="EJ526"/>
      <x:c r="EK526" t="str">
        <x:v>Pending</x:v>
      </x:c>
      <x:c r="EL526" t="n">
        <x:v>46272</x:v>
      </x:c>
      <x:c r="EM526" t="str">
        <x:v>Production PubMed record imported and reconciled to Zotero item 45XR289H;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526" t="n">
        <x:f>IF(L526="","",(IF(N526&lt;&gt;"",1,0)+IF(O526&lt;&gt;"",1,0)+IF(AJ526&lt;&gt;"",1,0)+IF(AU526&lt;&gt;"",1,0)+IF(BE526&lt;&gt;"",1,0)+IF(CF526&lt;&gt;"",1,0)+IF(CJ526="Yes",1,0)+IF(CL526="Yes",1,0)+IF(DE526&lt;&gt;"Pending",1,0)+IF(F526&lt;&gt;"",1,0)+IF(DZ526&lt;&gt;"",1,0)+IF(EI526&lt;&gt;"",1,0))/12)</x:f>
        <x:v>0.5</x:v>
      </x:c>
    </x:row>
    <x:row r="527">
      <x:c r="A527" t="str">
        <x:v>EV-0524</x:v>
      </x:c>
      <x:c r="B527" t="str">
        <x:v>Integrity check</x:v>
      </x:c>
      <x:c r="C527" t="str">
        <x:f>IF(L527="","",IF(LEFT(EC527,7)="BLOCKED","🔴 Do not use for conclusion",IF(EB527="Yes","🟢 Claim-ready","🟡 Caution / context")))</x:f>
        <x:v>🟡 Caution / context</x:v>
      </x:c>
      <x:c r="D527" t="str">
        <x:f>IF(L527="","",EC527)</x:f>
        <x:v>PENDING — appropriate appraisal</x:v>
      </x:c>
      <x:c r="E527" t="str">
        <x:v>P3 — Medium</x:v>
      </x:c>
      <x:c r="F527" t="str">
        <x:v>Pending</x:v>
      </x:c>
      <x:c r="G527" t="str">
        <x:v>Title/abstract identify an explicit tactical/public-safety context and readiness domain; retain for full-text assessment.</x:v>
      </x:c>
      <x:c r="H527" t="str">
        <x:v>Obtain and review lawful full text; confirm human adjudication; then select a design-specific appraisal instrument.</x:v>
      </x:c>
      <x:c r="I527"/>
      <x:c r="J527" t="str">
        <x:v>A — Core</x:v>
      </x:c>
      <x:c r="K527" t="str">
        <x:v>IDENTIFIED</x:v>
      </x:c>
      <x:c r="L527" t="str">
        <x:v>The effect of mild to moderate COVID-19 infection on the cardiorespiratory fitness of firefighters.</x:v>
      </x:c>
      <x:c r="M527"/>
      <x:c r="N527" t="str">
        <x:v>D'Isabel, Susanne; Berny, Lauren M; Frost, Alex; Thongphok, Chanhtel; Jack, Kepra; Chaudhry, Sundeep; Arena, Ross; Smith, Denise L</x:v>
      </x:c>
      <x:c r="O527" t="n">
        <x:v>2023</x:v>
      </x:c>
      <x:c r="P527" t="str">
        <x:v>Frontiers in public health</x:v>
      </x:c>
      <x:c r="Q527" t="str">
        <x:v>Journal Article; Research Support, U.S. Gov't, Non-P.H.S.</x:v>
      </x:c>
      <x:c r="R527" t="str">
        <x:v>Unclear</x:v>
      </x:c>
      <x:c r="S527" t="str">
        <x:v>Unknown</x:v>
      </x:c>
      <x:c r="T527" t="str">
        <x:v>eng</x:v>
      </x:c>
      <x:c r="U527" t="str">
        <x:v>https://pubmed.ncbi.nlm.nih.gov/38106889/</x:v>
      </x:c>
      <x:c r="V527" t="str">
        <x:v>10.3389/fpubh.2023.1308605</x:v>
      </x:c>
      <x:c r="W527" t="str">
        <x:f>IF(V527="","",LOWER(SUBSTITUTE(SUBSTITUTE(SUBSTITUTE(SUBSTITUTE(TRIM(V527),"https://doi.org/",""),"http://doi.org/",""),"https://dx.doi.org/",""),"doi:","")))</x:f>
        <x:v>10.3389/fpubh.2023.1308605</x:v>
      </x:c>
      <x:c r="X527" t="str">
        <x:v>38106889</x:v>
      </x:c>
      <x:c r="Y527" t="str">
        <x:v>PMC10724018</x:v>
      </x:c>
      <x:c r="Z527"/>
      <x:c r="AA527" t="str">
        <x:v>PubMed/MEDLINE</x:v>
      </x:c>
      <x:c r="AB527" t="str">
        <x:v>PUBMED-A-v1.0-2026-08-28</x:v>
      </x:c>
      <x:c r="AC527" t="str">
        <x:v>SP-PUBMED-A-20260828</x:v>
      </x:c>
      <x:c r="AD527" s="499" t="n">
        <x:v>46262</x:v>
      </x:c>
      <x:c r="AE527" s="499" t="n">
        <x:v>46272</x:v>
      </x:c>
      <x:c r="AF527" t="str">
        <x:v>H88KUXKE</x:v>
      </x:c>
      <x:c r="AG527"/>
      <x:c r="AH527" t="str">
        <x:v>Tactical Athlete → Operational Readiness Brazil</x:v>
      </x:c>
      <x:c r="AI527" t="str">
        <x:v>evidence-family:A</x:v>
      </x:c>
      <x:c r="AJ527"/>
      <x:c r="AK527" t="str">
        <x:f>IF(AJ527="","",IF(OR(LOWER(AJ527)="brazil",LOWER(AJ527)="brasil"),"Yes","No"))</x:f>
      </x:c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/>
      <x:c r="CH527"/>
      <x:c r="CI527"/>
      <x:c r="CJ527" t="str">
        <x:v>Yes</x:v>
      </x:c>
      <x:c r="CK527" t="str">
        <x:v>Yes</x:v>
      </x:c>
      <x:c r="CL527" t="str">
        <x:v>Yes</x:v>
      </x:c>
      <x:c r="CM527" t="str">
        <x:v>Clear</x:v>
      </x:c>
      <x:c r="CN527" t="str">
        <x:v>Verified — clear</x:v>
      </x:c>
      <x:c r="CO527" t="n">
        <x:v>46272</x:v>
      </x:c>
      <x:c r="CP527" t="str">
        <x:v>https://pubmed.ncbi.nlm.nih.gov/38106889/</x:v>
      </x:c>
      <x:c r="CQ527"/>
      <x:c r="CR527"/>
      <x:c r="CS527"/>
      <x:c r="CT527"/>
      <x:c r="CU527"/>
      <x:c r="CV527"/>
      <x:c r="CW527"/>
      <x:c r="CX527"/>
      <x:c r="CY527"/>
      <x:c r="CZ527"/>
      <x:c r="DA527"/>
      <x:c r="DB527" t="str">
        <x:f>IF(L527="","",IF(AND(COUNT(CU527:DA527)=7,OR(CU527=0,CU527=1,CU527=2),OR(CV527=0,CV527=1,CV527=2),OR(CW527=0,CW527=1,CW527=2),OR(CX527=0,CX527=1,CX527=2),OR(CY527=0,CY527=1,CY527=2),OR(CZ527=0,CZ527=1,CZ527=2),OR(DA527=0,DA527=1,DA527=2)),SUM(CU527:DA527),""))</x:f>
      </x:c>
      <x:c r="DC527" t="str">
        <x:f>IF(DB527="","",ROUND(DB527/14*10,1))</x:f>
      </x:c>
      <x:c r="DD527" t="str">
        <x:v>Pending</x:v>
      </x:c>
      <x:c r="DE527" t="str">
        <x:f>IF(L527="","",IF(DC527="","Pending",IF(DD527="Yes","CONDITIONAL — safety override",IF(DC527&gt;=8,"HIGH",IF(DC527&gt;=5,"CONDITIONAL","LOW")))))</x:f>
        <x:v>Pending</x:v>
      </x:c>
      <x:c r="DF527" t="str">
        <x:v>Pending screening and full-text appraisal; no transferability judgment made at identification.</x:v>
      </x:c>
      <x:c r="DG527"/>
      <x:c r="DH527"/>
      <x:c r="DI527"/>
      <x:c r="DJ527"/>
      <x:c r="DK527"/>
      <x:c r="DL527"/>
      <x:c r="DM527"/>
      <x:c r="DN527"/>
      <x:c r="DO527"/>
      <x:c r="DP527"/>
      <x:c r="DQ527"/>
      <x:c r="DR527"/>
      <x:c r="DS527"/>
      <x:c r="DT527"/>
      <x:c r="DU527"/>
      <x:c r="DV527"/>
      <x:c r="DW527"/>
      <x:c r="DX527"/>
      <x:c r="DY527"/>
      <x:c r="DZ527" t="str">
        <x:v>Title/abstract screening alone does not establish effectiveness, causality, methodological quality, transferability to Brazilian public safety or an institutional recommendation.</x:v>
      </x:c>
      <x:c r="EA527" t="str">
        <x:v>Pending</x:v>
      </x:c>
      <x:c r="EB527" t="str">
        <x:f>IF(L527="","",IF(EC527="READY","Yes","No / Pending"))</x:f>
        <x:v>No / Pending</x:v>
      </x:c>
      <x:c r="EC527" t="str">
        <x:f>IF(L527="","",IF(OR(ISNUMBER(SEARCH("Retracted Publication",Q527)),CM527="Retracted",CN527="Retracted",CM527="Expression of Concern",CN527="Expression of Concern",F527="Not used",CG527="Critical",CH527="High",CH527="Critical"),"BLOCKED — integrity or use restriction",IF(AND(CJ527="Yes",CK527="Yes",CL527="Yes"),IF(AND(CM527="Clear",CN527="Verified — clear"),IF(AND(AND(LEN(TRIM(CF527))&gt;0,LEFT(LOWER(TRIM(CF527)),7)&lt;&gt;"pending"),OR(CG527="High",CG527="Moderate"),OR(CH527="Low",CH527="Some concerns",CH527="Not applicable")),IF(AND(DD527="No",OR(DE527="HIGH",DE527="CONDITIONAL"),AND(LEN(TRIM(DF527))&gt;0,LEFT(LOWER(TRIM(DF527)),7)&lt;&gt;"pending")),IF(AND(AND(LEN(TRIM(DT527))&gt;0,LEFT(LOWER(TRIM(DT527)),7)&lt;&gt;"pending"),AND(LEN(TRIM(DU527))&gt;0,LEFT(LOWER(TRIM(DU527)),7)&lt;&gt;"pending"),OR(AND(LEN(TRIM(DV527))&gt;0,LEFT(LOWER(TRIM(DV527)),7)&lt;&gt;"pending"),AND(LEN(TRIM(DW527))&gt;0,LEFT(LOWER(TRIM(DW527)),7)&lt;&gt;"pending")),AND(LEN(TRIM(DX527))&gt;0,LEFT(LOWER(TRIM(DX527)),7)&lt;&gt;"pending")),IF(AND(F527="Claim-ready",OR(EA527="Strong",EA527="Moderate"),AND(LEN(TRIM(G527))&gt;0,LEFT(LOWER(TRIM(G527)),7)&lt;&gt;"pending"),G527&lt;&gt;"No substantive use decision is permitted from identification metadata alone.",AND(LEN(TRIM(DZ527))&gt;0,LEFT(LOWER(TRIM(DZ527)),7)&lt;&gt;"pending"),DZ527&lt;&gt;"Identification metadata alone does not permit any substantive scientific, causal, operational, or institutional claim.",AND(LEN(TRIM(EI527))&gt;0,LEFT(LOWER(TRIM(EI527)),7)&lt;&gt;"pending"),ISNUMBER(EH527),EH527&gt;0),"READY","PENDING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7" t="str">
        <x:v>Pending</x:v>
      </x:c>
      <x:c r="EE527"/>
      <x:c r="EF527" t="str">
        <x:v>Pending</x:v>
      </x:c>
      <x:c r="EG527" t="str">
        <x:v>Pending</x:v>
      </x:c>
      <x:c r="EH527"/>
      <x:c r="EI527" s="501"/>
      <x:c r="EJ527"/>
      <x:c r="EK527" t="str">
        <x:v>Pending</x:v>
      </x:c>
      <x:c r="EL527" t="n">
        <x:v>46272</x:v>
      </x:c>
      <x:c r="EM527" t="str">
        <x:v>Production PubMed record imported and reconciled to Zotero item H88KUXKE;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7" t="n">
        <x:f>IF(L527="","",(IF(N527&lt;&gt;"",1,0)+IF(O527&lt;&gt;"",1,0)+IF(AJ527&lt;&gt;"",1,0)+IF(AU527&lt;&gt;"",1,0)+IF(BE527&lt;&gt;"",1,0)+IF(CF527&lt;&gt;"",1,0)+IF(CJ527="Yes",1,0)+IF(CL527="Yes",1,0)+IF(DE527&lt;&gt;"Pending",1,0)+IF(F527&lt;&gt;"",1,0)+IF(DZ527&lt;&gt;"",1,0)+IF(EI527&lt;&gt;"",1,0))/12)</x:f>
        <x:v>0.5</x:v>
      </x:c>
    </x:row>
    <x:row r="528">
      <x:c r="A528" t="str">
        <x:v>EV-0525</x:v>
      </x:c>
      <x:c r="B528" t="str">
        <x:v>Integrity check</x:v>
      </x:c>
      <x:c r="C528" t="str">
        <x:f>IF(L528="","",IF(LEFT(EC528,7)="BLOCKED","🔴 Do not use for conclusion",IF(EB528="Yes","🟢 Claim-ready","🟡 Caution / context")))</x:f>
        <x:v>🟡 Caution / context</x:v>
      </x:c>
      <x:c r="D528" t="str">
        <x:f>IF(L528="","",EC528)</x:f>
        <x:v>PENDING — appropriate appraisal</x:v>
      </x:c>
      <x:c r="E528" t="str">
        <x:v>P3 — Medium</x:v>
      </x:c>
      <x:c r="F528" t="str">
        <x:v>Pending</x:v>
      </x:c>
      <x:c r="G528" t="str">
        <x:v>Title/abstract identify an explicit tactical/public-safety context and readiness domain; retain for full-text assessment.</x:v>
      </x:c>
      <x:c r="H528" t="str">
        <x:v>Obtain and review lawful full text; confirm human adjudication; then select a design-specific appraisal instrument.</x:v>
      </x:c>
      <x:c r="I528"/>
      <x:c r="J528" t="str">
        <x:v>A — Core</x:v>
      </x:c>
      <x:c r="K528" t="str">
        <x:v>IDENTIFIED</x:v>
      </x:c>
      <x:c r="L528" t="str">
        <x:v>Extending Air Force Physical Fitness Postpartum Dwell Time Improves Maternal Physical Readiness.</x:v>
      </x:c>
      <x:c r="M528"/>
      <x:c r="N528" t="str">
        <x:v>Herrick, Minette S R; Chai, Weiwen</x:v>
      </x:c>
      <x:c r="O528" t="n">
        <x:v>2024</x:v>
      </x:c>
      <x:c r="P528" t="str">
        <x:v>Military medicine</x:v>
      </x:c>
      <x:c r="Q528" t="str">
        <x:v>Journal Article</x:v>
      </x:c>
      <x:c r="R528" t="str">
        <x:v>Unclear</x:v>
      </x:c>
      <x:c r="S528" t="str">
        <x:v>Unknown</x:v>
      </x:c>
      <x:c r="T528" t="str">
        <x:v>eng</x:v>
      </x:c>
      <x:c r="U528" t="str">
        <x:v>https://pubmed.ncbi.nlm.nih.gov/38079464/</x:v>
      </x:c>
      <x:c r="V528" t="str">
        <x:v>10.1093/milmed/usad456</x:v>
      </x:c>
      <x:c r="W528" t="str">
        <x:f>IF(V528="","",LOWER(SUBSTITUTE(SUBSTITUTE(SUBSTITUTE(SUBSTITUTE(TRIM(V528),"https://doi.org/",""),"http://doi.org/",""),"https://dx.doi.org/",""),"doi:","")))</x:f>
        <x:v>10.1093/milmed/usad456</x:v>
      </x:c>
      <x:c r="X528" t="str">
        <x:v>38079464</x:v>
      </x:c>
      <x:c r="Y528" t="str"/>
      <x:c r="Z528"/>
      <x:c r="AA528" t="str">
        <x:v>PubMed/MEDLINE</x:v>
      </x:c>
      <x:c r="AB528" t="str">
        <x:v>PUBMED-A-v1.0-2026-08-28</x:v>
      </x:c>
      <x:c r="AC528" t="str">
        <x:v>SP-PUBMED-A-20260828</x:v>
      </x:c>
      <x:c r="AD528" s="499" t="n">
        <x:v>46262</x:v>
      </x:c>
      <x:c r="AE528" s="499" t="n">
        <x:v>46272</x:v>
      </x:c>
      <x:c r="AF528" t="str">
        <x:v>7F5RPJ66</x:v>
      </x:c>
      <x:c r="AG528"/>
      <x:c r="AH528" t="str">
        <x:v>Tactical Athlete → Operational Readiness Brazil</x:v>
      </x:c>
      <x:c r="AI528" t="str">
        <x:v>evidence-family:A</x:v>
      </x:c>
      <x:c r="AJ528"/>
      <x:c r="AK528" t="str">
        <x:f>IF(AJ528="","",IF(OR(LOWER(AJ528)="brazil",LOWER(AJ528)="brasil"),"Yes","No"))</x:f>
      </x:c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/>
      <x:c r="CH528"/>
      <x:c r="CI528"/>
      <x:c r="CJ528" t="str">
        <x:v>Yes</x:v>
      </x:c>
      <x:c r="CK528" t="str">
        <x:v>Yes</x:v>
      </x:c>
      <x:c r="CL528" t="str">
        <x:v>Yes</x:v>
      </x:c>
      <x:c r="CM528" t="str">
        <x:v>Clear</x:v>
      </x:c>
      <x:c r="CN528" t="str">
        <x:v>Verified — clear</x:v>
      </x:c>
      <x:c r="CO528" t="n">
        <x:v>46272</x:v>
      </x:c>
      <x:c r="CP528" t="str">
        <x:v>https://pubmed.ncbi.nlm.nih.gov/38079464/</x:v>
      </x:c>
      <x:c r="CQ528"/>
      <x:c r="CR528"/>
      <x:c r="CS528"/>
      <x:c r="CT528"/>
      <x:c r="CU528"/>
      <x:c r="CV528"/>
      <x:c r="CW528"/>
      <x:c r="CX528"/>
      <x:c r="CY528"/>
      <x:c r="CZ528"/>
      <x:c r="DA528"/>
      <x:c r="DB528" t="str">
        <x:f>IF(L528="","",IF(AND(COUNT(CU528:DA528)=7,OR(CU528=0,CU528=1,CU528=2),OR(CV528=0,CV528=1,CV528=2),OR(CW528=0,CW528=1,CW528=2),OR(CX528=0,CX528=1,CX528=2),OR(CY528=0,CY528=1,CY528=2),OR(CZ528=0,CZ528=1,CZ528=2),OR(DA528=0,DA528=1,DA528=2)),SUM(CU528:DA528),""))</x:f>
      </x:c>
      <x:c r="DC528" t="str">
        <x:f>IF(DB528="","",ROUND(DB528/14*10,1))</x:f>
      </x:c>
      <x:c r="DD528" t="str">
        <x:v>Pending</x:v>
      </x:c>
      <x:c r="DE528" t="str">
        <x:f>IF(L528="","",IF(DC528="","Pending",IF(DD528="Yes","CONDITIONAL — safety override",IF(DC528&gt;=8,"HIGH",IF(DC528&gt;=5,"CONDITIONAL","LOW")))))</x:f>
        <x:v>Pending</x:v>
      </x:c>
      <x:c r="DF528" t="str">
        <x:v>Pending screening and full-text appraisal; no transferability judgment made at identification.</x:v>
      </x:c>
      <x:c r="DG528"/>
      <x:c r="DH528"/>
      <x:c r="DI528"/>
      <x:c r="DJ528"/>
      <x:c r="DK528"/>
      <x:c r="DL528"/>
      <x:c r="DM528"/>
      <x:c r="DN528"/>
      <x:c r="DO528"/>
      <x:c r="DP528"/>
      <x:c r="DQ528"/>
      <x:c r="DR528"/>
      <x:c r="DS528"/>
      <x:c r="DT528"/>
      <x:c r="DU528"/>
      <x:c r="DV528"/>
      <x:c r="DW528"/>
      <x:c r="DX528"/>
      <x:c r="DY528"/>
      <x:c r="DZ528" t="str">
        <x:v>Title/abstract screening alone does not establish effectiveness, causality, methodological quality, transferability to Brazilian public safety or an institutional recommendation.</x:v>
      </x:c>
      <x:c r="EA528" t="str">
        <x:v>Pending</x:v>
      </x:c>
      <x:c r="EB528" t="str">
        <x:f>IF(L528="","",IF(EC528="READY","Yes","No / Pending"))</x:f>
        <x:v>No / Pending</x:v>
      </x:c>
      <x:c r="EC528" t="str">
        <x:f>IF(L528="","",IF(OR(ISNUMBER(SEARCH("Retracted Publication",Q528)),CM528="Retracted",CN528="Retracted",CM528="Expression of Concern",CN528="Expression of Concern",F528="Not used",CG528="Critical",CH528="High",CH528="Critical"),"BLOCKED — integrity or use restriction",IF(AND(CJ528="Yes",CK528="Yes",CL528="Yes"),IF(AND(CM528="Clear",CN528="Verified — clear"),IF(AND(AND(LEN(TRIM(CF528))&gt;0,LEFT(LOWER(TRIM(CF528)),7)&lt;&gt;"pending"),OR(CG528="High",CG528="Moderate"),OR(CH528="Low",CH528="Some concerns",CH528="Not applicable")),IF(AND(DD528="No",OR(DE528="HIGH",DE528="CONDITIONAL"),AND(LEN(TRIM(DF528))&gt;0,LEFT(LOWER(TRIM(DF528)),7)&lt;&gt;"pending")),IF(AND(AND(LEN(TRIM(DT528))&gt;0,LEFT(LOWER(TRIM(DT528)),7)&lt;&gt;"pending"),AND(LEN(TRIM(DU528))&gt;0,LEFT(LOWER(TRIM(DU528)),7)&lt;&gt;"pending"),OR(AND(LEN(TRIM(DV528))&gt;0,LEFT(LOWER(TRIM(DV528)),7)&lt;&gt;"pending"),AND(LEN(TRIM(DW528))&gt;0,LEFT(LOWER(TRIM(DW528)),7)&lt;&gt;"pending")),AND(LEN(TRIM(DX528))&gt;0,LEFT(LOWER(TRIM(DX528)),7)&lt;&gt;"pending")),IF(AND(F528="Claim-ready",OR(EA528="Strong",EA528="Moderate"),AND(LEN(TRIM(G528))&gt;0,LEFT(LOWER(TRIM(G528)),7)&lt;&gt;"pending"),G528&lt;&gt;"No substantive use decision is permitted from identification metadata alone.",AND(LEN(TRIM(DZ528))&gt;0,LEFT(LOWER(TRIM(DZ528)),7)&lt;&gt;"pending"),DZ528&lt;&gt;"Identification metadata alone does not permit any substantive scientific, causal, operational, or institutional claim.",AND(LEN(TRIM(EI528))&gt;0,LEFT(LOWER(TRIM(EI528)),7)&lt;&gt;"pending"),ISNUMBER(EH528),EH528&gt;0),"READY","PENDING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8" t="str">
        <x:v>Pending</x:v>
      </x:c>
      <x:c r="EE528"/>
      <x:c r="EF528" t="str">
        <x:v>Pending</x:v>
      </x:c>
      <x:c r="EG528" t="str">
        <x:v>Pending</x:v>
      </x:c>
      <x:c r="EH528"/>
      <x:c r="EI528" s="501"/>
      <x:c r="EJ528"/>
      <x:c r="EK528" t="str">
        <x:v>Pending</x:v>
      </x:c>
      <x:c r="EL528" t="n">
        <x:v>46272</x:v>
      </x:c>
      <x:c r="EM528" t="str">
        <x:v>Production PubMed record imported and reconciled to Zotero item 7F5RPJ66;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8" t="n">
        <x:f>IF(L528="","",(IF(N528&lt;&gt;"",1,0)+IF(O528&lt;&gt;"",1,0)+IF(AJ528&lt;&gt;"",1,0)+IF(AU528&lt;&gt;"",1,0)+IF(BE528&lt;&gt;"",1,0)+IF(CF528&lt;&gt;"",1,0)+IF(CJ528="Yes",1,0)+IF(CL528="Yes",1,0)+IF(DE528&lt;&gt;"Pending",1,0)+IF(F528&lt;&gt;"",1,0)+IF(DZ528&lt;&gt;"",1,0)+IF(EI528&lt;&gt;"",1,0))/12)</x:f>
        <x:v>0.5</x:v>
      </x:c>
    </x:row>
    <x:row r="529">
      <x:c r="A529" t="str">
        <x:v>EV-0526</x:v>
      </x:c>
      <x:c r="B529" t="str">
        <x:v>Integrity check</x:v>
      </x:c>
      <x:c r="C529" t="str">
        <x:f>IF(L529="","",IF(LEFT(EC529,7)="BLOCKED","🔴 Do not use for conclusion",IF(EB529="Yes","🟢 Claim-ready","🟡 Caution / context")))</x:f>
        <x:v>🟡 Caution / context</x:v>
      </x:c>
      <x:c r="D529" t="str">
        <x:f>IF(L529="","",EC529)</x:f>
        <x:v>PENDING — appropriate appraisal</x:v>
      </x:c>
      <x:c r="E529" t="str">
        <x:v>P3 — Medium</x:v>
      </x:c>
      <x:c r="F529" t="str">
        <x:v>Pending</x:v>
      </x:c>
      <x:c r="G529" t="str">
        <x:v>Title/abstract identify an explicit operational APHT/medical-readiness topic; retain for full-text assessment.</x:v>
      </x:c>
      <x:c r="H529" t="str">
        <x:v>Obtain and review lawful full text; confirm human adjudication; then select a design-specific appraisal instrument.</x:v>
      </x:c>
      <x:c r="I529"/>
      <x:c r="J529" t="str">
        <x:v>B — APHT / Medical Readiness</x:v>
      </x:c>
      <x:c r="K529" t="str">
        <x:v>IDENTIFIED</x:v>
      </x:c>
      <x:c r="L529" t="str">
        <x:v>Assessing the presence and motivations of orthorexia nervosa among athletes and adults with eating disorders: a cross-sectional study.</x:v>
      </x:c>
      <x:c r="M529"/>
      <x:c r="N529" t="str">
        <x:v>Foyster, Mandy; Sultan, Nessmah; Tonkovic, Matilda; Govus, Andrew; Burton-Murray, Helen; Tuck, Caroline J; Biesiekierski, Jessica R</x:v>
      </x:c>
      <x:c r="O529" t="n">
        <x:v>2023</x:v>
      </x:c>
      <x:c r="P529" t="str">
        <x:v>Eating and weight disorders : EWD</x:v>
      </x:c>
      <x:c r="Q529" t="str">
        <x:v>Journal Article</x:v>
      </x:c>
      <x:c r="R529" t="str">
        <x:v>Unclear</x:v>
      </x:c>
      <x:c r="S529" t="str">
        <x:v>Unknown</x:v>
      </x:c>
      <x:c r="T529" t="str">
        <x:v>eng</x:v>
      </x:c>
      <x:c r="U529" t="str">
        <x:v>https://pubmed.ncbi.nlm.nih.gov/38070009/</x:v>
      </x:c>
      <x:c r="V529" t="str">
        <x:v>10.1007/s40519-023-01631-7</x:v>
      </x:c>
      <x:c r="W529" t="str">
        <x:f>IF(V529="","",LOWER(SUBSTITUTE(SUBSTITUTE(SUBSTITUTE(SUBSTITUTE(TRIM(V529),"https://doi.org/",""),"http://doi.org/",""),"https://dx.doi.org/",""),"doi:","")))</x:f>
        <x:v>10.1007/s40519-023-01631-7</x:v>
      </x:c>
      <x:c r="X529" t="str">
        <x:v>38070009</x:v>
      </x:c>
      <x:c r="Y529" t="str">
        <x:v>PMC10710386</x:v>
      </x:c>
      <x:c r="Z529"/>
      <x:c r="AA529" t="str">
        <x:v>PubMed/MEDLINE</x:v>
      </x:c>
      <x:c r="AB529" t="str">
        <x:v>PUBMED-B-v1.0-2026-08-28</x:v>
      </x:c>
      <x:c r="AC529" t="str">
        <x:v>SP-PUBMED-B-20260828</x:v>
      </x:c>
      <x:c r="AD529" s="499" t="n">
        <x:v>46262</x:v>
      </x:c>
      <x:c r="AE529" s="499" t="n">
        <x:v>46272</x:v>
      </x:c>
      <x:c r="AF529" t="str">
        <x:v>X9WBQEJZ</x:v>
      </x:c>
      <x:c r="AG529"/>
      <x:c r="AH529" t="str">
        <x:v>Tactical Athlete → Operational Readiness Brazil</x:v>
      </x:c>
      <x:c r="AI529" t="str">
        <x:v>evidence-family:B</x:v>
      </x:c>
      <x:c r="AJ529"/>
      <x:c r="AK529" t="str">
        <x:f>IF(AJ529="","",IF(OR(LOWER(AJ529)="brazil",LOWER(AJ529)="brasil"),"Yes","No"))</x:f>
      </x:c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/>
      <x:c r="CH529"/>
      <x:c r="CI529"/>
      <x:c r="CJ529" t="str">
        <x:v>Yes</x:v>
      </x:c>
      <x:c r="CK529" t="str">
        <x:v>Yes</x:v>
      </x:c>
      <x:c r="CL529" t="str">
        <x:v>Yes</x:v>
      </x:c>
      <x:c r="CM529" t="str">
        <x:v>Clear</x:v>
      </x:c>
      <x:c r="CN529" t="str">
        <x:v>Verified — clear</x:v>
      </x:c>
      <x:c r="CO529" t="n">
        <x:v>46272</x:v>
      </x:c>
      <x:c r="CP529" t="str">
        <x:v>https://pubmed.ncbi.nlm.nih.gov/38070009/</x:v>
      </x:c>
      <x:c r="CQ529"/>
      <x:c r="CR529"/>
      <x:c r="CS529"/>
      <x:c r="CT529"/>
      <x:c r="CU529"/>
      <x:c r="CV529"/>
      <x:c r="CW529"/>
      <x:c r="CX529"/>
      <x:c r="CY529"/>
      <x:c r="CZ529"/>
      <x:c r="DA529"/>
      <x:c r="DB529" t="str">
        <x:f>IF(L529="","",IF(AND(COUNT(CU529:DA529)=7,OR(CU529=0,CU529=1,CU529=2),OR(CV529=0,CV529=1,CV529=2),OR(CW529=0,CW529=1,CW529=2),OR(CX529=0,CX529=1,CX529=2),OR(CY529=0,CY529=1,CY529=2),OR(CZ529=0,CZ529=1,CZ529=2),OR(DA529=0,DA529=1,DA529=2)),SUM(CU529:DA529),""))</x:f>
      </x:c>
      <x:c r="DC529" t="str">
        <x:f>IF(DB529="","",ROUND(DB529/14*10,1))</x:f>
      </x:c>
      <x:c r="DD529" t="str">
        <x:v>Pending</x:v>
      </x:c>
      <x:c r="DE529" t="str">
        <x:f>IF(L529="","",IF(DC529="","Pending",IF(DD529="Yes","CONDITIONAL — safety override",IF(DC529&gt;=8,"HIGH",IF(DC529&gt;=5,"CONDITIONAL","LOW")))))</x:f>
        <x:v>Pending</x:v>
      </x:c>
      <x:c r="DF529" t="str">
        <x:v>Pending screening and full-text appraisal; no transferability judgment made at identification.</x:v>
      </x:c>
      <x:c r="DG529"/>
      <x:c r="DH529"/>
      <x:c r="DI529"/>
      <x:c r="DJ529"/>
      <x:c r="DK529"/>
      <x:c r="DL529"/>
      <x:c r="DM529"/>
      <x:c r="DN529"/>
      <x:c r="DO529"/>
      <x:c r="DP529"/>
      <x:c r="DQ529"/>
      <x:c r="DR529"/>
      <x:c r="DS529"/>
      <x:c r="DT529"/>
      <x:c r="DU529"/>
      <x:c r="DV529"/>
      <x:c r="DW529"/>
      <x:c r="DX529"/>
      <x:c r="DY529"/>
      <x:c r="DZ529" t="str">
        <x:v>Title/abstract screening alone does not establish effectiveness, causality, methodological quality, transferability to Brazilian public safety or an institutional recommendation.</x:v>
      </x:c>
      <x:c r="EA529" t="str">
        <x:v>Pending</x:v>
      </x:c>
      <x:c r="EB529" t="str">
        <x:f>IF(L529="","",IF(EC529="READY","Yes","No / Pending"))</x:f>
        <x:v>No / Pending</x:v>
      </x:c>
      <x:c r="EC529" t="str">
        <x:f>IF(L529="","",IF(OR(ISNUMBER(SEARCH("Retracted Publication",Q529)),CM529="Retracted",CN529="Retracted",CM529="Expression of Concern",CN529="Expression of Concern",F529="Not used",CG529="Critical",CH529="High",CH529="Critical"),"BLOCKED — integrity or use restriction",IF(AND(CJ529="Yes",CK529="Yes",CL529="Yes"),IF(AND(CM529="Clear",CN529="Verified — clear"),IF(AND(AND(LEN(TRIM(CF529))&gt;0,LEFT(LOWER(TRIM(CF529)),7)&lt;&gt;"pending"),OR(CG529="High",CG529="Moderate"),OR(CH529="Low",CH529="Some concerns",CH529="Not applicable")),IF(AND(DD529="No",OR(DE529="HIGH",DE529="CONDITIONAL"),AND(LEN(TRIM(DF529))&gt;0,LEFT(LOWER(TRIM(DF529)),7)&lt;&gt;"pending")),IF(AND(AND(LEN(TRIM(DT529))&gt;0,LEFT(LOWER(TRIM(DT529)),7)&lt;&gt;"pending"),AND(LEN(TRIM(DU529))&gt;0,LEFT(LOWER(TRIM(DU529)),7)&lt;&gt;"pending"),OR(AND(LEN(TRIM(DV529))&gt;0,LEFT(LOWER(TRIM(DV529)),7)&lt;&gt;"pending"),AND(LEN(TRIM(DW529))&gt;0,LEFT(LOWER(TRIM(DW529)),7)&lt;&gt;"pending")),AND(LEN(TRIM(DX529))&gt;0,LEFT(LOWER(TRIM(DX529)),7)&lt;&gt;"pending")),IF(AND(F529="Claim-ready",OR(EA529="Strong",EA529="Moderate"),AND(LEN(TRIM(G529))&gt;0,LEFT(LOWER(TRIM(G529)),7)&lt;&gt;"pending"),G529&lt;&gt;"No substantive use decision is permitted from identification metadata alone.",AND(LEN(TRIM(DZ529))&gt;0,LEFT(LOWER(TRIM(DZ529)),7)&lt;&gt;"pending"),DZ529&lt;&gt;"Identification metadata alone does not permit any substantive scientific, causal, operational, or institutional claim.",AND(LEN(TRIM(EI529))&gt;0,LEFT(LOWER(TRIM(EI529)),7)&lt;&gt;"pending"),ISNUMBER(EH529),EH529&gt;0),"READY","PENDING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29" t="str">
        <x:v>Pending</x:v>
      </x:c>
      <x:c r="EE529"/>
      <x:c r="EF529" t="str">
        <x:v>Pending</x:v>
      </x:c>
      <x:c r="EG529" t="str">
        <x:v>Pending</x:v>
      </x:c>
      <x:c r="EH529"/>
      <x:c r="EI529" s="501"/>
      <x:c r="EJ529"/>
      <x:c r="EK529" t="str">
        <x:v>Pending</x:v>
      </x:c>
      <x:c r="EL529" t="n">
        <x:v>46272</x:v>
      </x:c>
      <x:c r="EM529" t="str">
        <x:v>Production PubMed record imported and reconciled to Zotero item X9WBQEJZ;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29" t="n">
        <x:f>IF(L529="","",(IF(N529&lt;&gt;"",1,0)+IF(O529&lt;&gt;"",1,0)+IF(AJ529&lt;&gt;"",1,0)+IF(AU529&lt;&gt;"",1,0)+IF(BE529&lt;&gt;"",1,0)+IF(CF529&lt;&gt;"",1,0)+IF(CJ529="Yes",1,0)+IF(CL529="Yes",1,0)+IF(DE529&lt;&gt;"Pending",1,0)+IF(F529&lt;&gt;"",1,0)+IF(DZ529&lt;&gt;"",1,0)+IF(EI529&lt;&gt;"",1,0))/12)</x:f>
        <x:v>0.5</x:v>
      </x:c>
    </x:row>
    <x:row r="530">
      <x:c r="A530" t="str">
        <x:v>EV-0527</x:v>
      </x:c>
      <x:c r="B530" t="str">
        <x:v>Integrity check</x:v>
      </x:c>
      <x:c r="C530" t="str">
        <x:f>IF(L530="","",IF(LEFT(EC530,7)="BLOCKED","🔴 Do not use for conclusion",IF(EB530="Yes","🟢 Claim-ready","🟡 Caution / context")))</x:f>
        <x:v>🟡 Caution / context</x:v>
      </x:c>
      <x:c r="D530" t="str">
        <x:f>IF(L530="","",EC530)</x:f>
        <x:v>PENDING — appropriate appraisal</x:v>
      </x:c>
      <x:c r="E530" t="str">
        <x:v>P3 — Medium</x:v>
      </x:c>
      <x:c r="F530" t="str">
        <x:v>Pending</x:v>
      </x:c>
      <x:c r="G530" t="str">
        <x:v>Title/abstract identify an explicit operational APHT/medical-readiness topic; retain for full-text assessment.</x:v>
      </x:c>
      <x:c r="H530" t="str">
        <x:v>Obtain and review lawful full text; confirm human adjudication; then select a design-specific appraisal instrument.</x:v>
      </x:c>
      <x:c r="I530"/>
      <x:c r="J530" t="str">
        <x:v>B — APHT / Medical Readiness</x:v>
      </x:c>
      <x:c r="K530" t="str">
        <x:v>IDENTIFIED</x:v>
      </x:c>
      <x:c r="L530" t="str">
        <x:v>Effectiveness of Sternal Intraosseous Device in Patients Presenting with Circulatory Shock: A Retrospective Observational Study.</x:v>
      </x:c>
      <x:c r="M530"/>
      <x:c r="N530" t="str">
        <x:v>Hynes, Allyson M; Murali, Shyam; Bass, Gary A; Kheirbek, Tareq; Qasim, Zaffer; George, Naomi; Yelon, Jay A; Chreiman, Kristen C; Martin, Niels D; Cannon, Jeremy W</x:v>
      </x:c>
      <x:c r="O530" t="n">
        <x:v>2023</x:v>
      </x:c>
      <x:c r="P530" t="str">
        <x:v>Journal of special operations medicine : a peer reviewed journal for SOF medical professionals</x:v>
      </x:c>
      <x:c r="Q530" t="str">
        <x:v>Journal Article; Observational Study</x:v>
      </x:c>
      <x:c r="R530" t="str">
        <x:v>Unclear</x:v>
      </x:c>
      <x:c r="S530" t="str">
        <x:v>Unknown</x:v>
      </x:c>
      <x:c r="T530" t="str">
        <x:v>eng</x:v>
      </x:c>
      <x:c r="U530" t="str">
        <x:v>https://pubmed.ncbi.nlm.nih.gov/38064650/</x:v>
      </x:c>
      <x:c r="V530" t="str">
        <x:v>10.55460/aazw-r052</x:v>
      </x:c>
      <x:c r="W530" t="str">
        <x:f>IF(V530="","",LOWER(SUBSTITUTE(SUBSTITUTE(SUBSTITUTE(SUBSTITUTE(TRIM(V530),"https://doi.org/",""),"http://doi.org/",""),"https://dx.doi.org/",""),"doi:","")))</x:f>
        <x:v>10.55460/aazw-r052</x:v>
      </x:c>
      <x:c r="X530" t="str">
        <x:v>38064650</x:v>
      </x:c>
      <x:c r="Y530" t="str"/>
      <x:c r="Z530"/>
      <x:c r="AA530" t="str">
        <x:v>PubMed/MEDLINE</x:v>
      </x:c>
      <x:c r="AB530" t="str">
        <x:v>PUBMED-B-v1.0-2026-08-28</x:v>
      </x:c>
      <x:c r="AC530" t="str">
        <x:v>SP-PUBMED-B-20260828</x:v>
      </x:c>
      <x:c r="AD530" s="499" t="n">
        <x:v>46262</x:v>
      </x:c>
      <x:c r="AE530" s="499" t="n">
        <x:v>46272</x:v>
      </x:c>
      <x:c r="AF530" t="str">
        <x:v>6NP9NY3F</x:v>
      </x:c>
      <x:c r="AG530"/>
      <x:c r="AH530" t="str">
        <x:v>Tactical Athlete → Operational Readiness Brazil</x:v>
      </x:c>
      <x:c r="AI530" t="str">
        <x:v>evidence-family:B</x:v>
      </x:c>
      <x:c r="AJ530"/>
      <x:c r="AK530" t="str">
        <x:f>IF(AJ530="","",IF(OR(LOWER(AJ530)="brazil",LOWER(AJ530)="brasil"),"Yes","No"))</x:f>
      </x:c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/>
      <x:c r="CH530"/>
      <x:c r="CI530"/>
      <x:c r="CJ530" t="str">
        <x:v>Yes</x:v>
      </x:c>
      <x:c r="CK530" t="str">
        <x:v>Yes</x:v>
      </x:c>
      <x:c r="CL530" t="str">
        <x:v>Yes</x:v>
      </x:c>
      <x:c r="CM530" t="str">
        <x:v>Clear</x:v>
      </x:c>
      <x:c r="CN530" t="str">
        <x:v>Verified — clear</x:v>
      </x:c>
      <x:c r="CO530" t="n">
        <x:v>46272</x:v>
      </x:c>
      <x:c r="CP530" t="str">
        <x:v>https://pubmed.ncbi.nlm.nih.gov/38064650/</x:v>
      </x:c>
      <x:c r="CQ530"/>
      <x:c r="CR530"/>
      <x:c r="CS530"/>
      <x:c r="CT530"/>
      <x:c r="CU530"/>
      <x:c r="CV530"/>
      <x:c r="CW530"/>
      <x:c r="CX530"/>
      <x:c r="CY530"/>
      <x:c r="CZ530"/>
      <x:c r="DA530"/>
      <x:c r="DB530" t="str">
        <x:f>IF(L530="","",IF(AND(COUNT(CU530:DA530)=7,OR(CU530=0,CU530=1,CU530=2),OR(CV530=0,CV530=1,CV530=2),OR(CW530=0,CW530=1,CW530=2),OR(CX530=0,CX530=1,CX530=2),OR(CY530=0,CY530=1,CY530=2),OR(CZ530=0,CZ530=1,CZ530=2),OR(DA530=0,DA530=1,DA530=2)),SUM(CU530:DA530),""))</x:f>
      </x:c>
      <x:c r="DC530" t="str">
        <x:f>IF(DB530="","",ROUND(DB530/14*10,1))</x:f>
      </x:c>
      <x:c r="DD530" t="str">
        <x:v>Pending</x:v>
      </x:c>
      <x:c r="DE530" t="str">
        <x:f>IF(L530="","",IF(DC530="","Pending",IF(DD530="Yes","CONDITIONAL — safety override",IF(DC530&gt;=8,"HIGH",IF(DC530&gt;=5,"CONDITIONAL","LOW")))))</x:f>
        <x:v>Pending</x:v>
      </x:c>
      <x:c r="DF530" t="str">
        <x:v>Pending screening and full-text appraisal; no transferability judgment made at identification.</x:v>
      </x:c>
      <x:c r="DG530"/>
      <x:c r="DH530"/>
      <x:c r="DI530"/>
      <x:c r="DJ530"/>
      <x:c r="DK530"/>
      <x:c r="DL530"/>
      <x:c r="DM530"/>
      <x:c r="DN530"/>
      <x:c r="DO530"/>
      <x:c r="DP530"/>
      <x:c r="DQ530"/>
      <x:c r="DR530"/>
      <x:c r="DS530"/>
      <x:c r="DT530"/>
      <x:c r="DU530"/>
      <x:c r="DV530"/>
      <x:c r="DW530"/>
      <x:c r="DX530"/>
      <x:c r="DY530"/>
      <x:c r="DZ530" t="str">
        <x:v>Title/abstract screening alone does not establish effectiveness, causality, methodological quality, transferability to Brazilian public safety or an institutional recommendation.</x:v>
      </x:c>
      <x:c r="EA530" t="str">
        <x:v>Pending</x:v>
      </x:c>
      <x:c r="EB530" t="str">
        <x:f>IF(L530="","",IF(EC530="READY","Yes","No / Pending"))</x:f>
        <x:v>No / Pending</x:v>
      </x:c>
      <x:c r="EC530" t="str">
        <x:f>IF(L530="","",IF(OR(ISNUMBER(SEARCH("Retracted Publication",Q530)),CM530="Retracted",CN530="Retracted",CM530="Expression of Concern",CN530="Expression of Concern",F530="Not used",CG530="Critical",CH530="High",CH530="Critical"),"BLOCKED — integrity or use restriction",IF(AND(CJ530="Yes",CK530="Yes",CL530="Yes"),IF(AND(CM530="Clear",CN530="Verified — clear"),IF(AND(AND(LEN(TRIM(CF530))&gt;0,LEFT(LOWER(TRIM(CF530)),7)&lt;&gt;"pending"),OR(CG530="High",CG530="Moderate"),OR(CH530="Low",CH530="Some concerns",CH530="Not applicable")),IF(AND(DD530="No",OR(DE530="HIGH",DE530="CONDITIONAL"),AND(LEN(TRIM(DF530))&gt;0,LEFT(LOWER(TRIM(DF530)),7)&lt;&gt;"pending")),IF(AND(AND(LEN(TRIM(DT530))&gt;0,LEFT(LOWER(TRIM(DT530)),7)&lt;&gt;"pending"),AND(LEN(TRIM(DU530))&gt;0,LEFT(LOWER(TRIM(DU530)),7)&lt;&gt;"pending"),OR(AND(LEN(TRIM(DV530))&gt;0,LEFT(LOWER(TRIM(DV530)),7)&lt;&gt;"pending"),AND(LEN(TRIM(DW530))&gt;0,LEFT(LOWER(TRIM(DW530)),7)&lt;&gt;"pending")),AND(LEN(TRIM(DX530))&gt;0,LEFT(LOWER(TRIM(DX530)),7)&lt;&gt;"pending")),IF(AND(F530="Claim-ready",OR(EA530="Strong",EA530="Moderate"),AND(LEN(TRIM(G530))&gt;0,LEFT(LOWER(TRIM(G530)),7)&lt;&gt;"pending"),G530&lt;&gt;"No substantive use decision is permitted from identification metadata alone.",AND(LEN(TRIM(DZ530))&gt;0,LEFT(LOWER(TRIM(DZ530)),7)&lt;&gt;"pending"),DZ530&lt;&gt;"Identification metadata alone does not permit any substantive scientific, causal, operational, or institutional claim.",AND(LEN(TRIM(EI530))&gt;0,LEFT(LOWER(TRIM(EI530)),7)&lt;&gt;"pending"),ISNUMBER(EH530),EH530&gt;0),"READY","PENDING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0" t="str">
        <x:v>Pending</x:v>
      </x:c>
      <x:c r="EE530"/>
      <x:c r="EF530" t="str">
        <x:v>Pending</x:v>
      </x:c>
      <x:c r="EG530" t="str">
        <x:v>Pending</x:v>
      </x:c>
      <x:c r="EH530"/>
      <x:c r="EI530" s="501"/>
      <x:c r="EJ530"/>
      <x:c r="EK530" t="str">
        <x:v>Pending</x:v>
      </x:c>
      <x:c r="EL530" t="n">
        <x:v>46272</x:v>
      </x:c>
      <x:c r="EM530" t="str">
        <x:v>Production PubMed record imported and reconciled to Zotero item 6NP9NY3F;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0" t="n">
        <x:f>IF(L530="","",(IF(N530&lt;&gt;"",1,0)+IF(O530&lt;&gt;"",1,0)+IF(AJ530&lt;&gt;"",1,0)+IF(AU530&lt;&gt;"",1,0)+IF(BE530&lt;&gt;"",1,0)+IF(CF530&lt;&gt;"",1,0)+IF(CJ530="Yes",1,0)+IF(CL530="Yes",1,0)+IF(DE530&lt;&gt;"Pending",1,0)+IF(F530&lt;&gt;"",1,0)+IF(DZ530&lt;&gt;"",1,0)+IF(EI530&lt;&gt;"",1,0))/12)</x:f>
        <x:v>0.5</x:v>
      </x:c>
    </x:row>
    <x:row r="531">
      <x:c r="A531" t="str">
        <x:v>EV-0528</x:v>
      </x:c>
      <x:c r="B531" t="str">
        <x:v>Integrity check</x:v>
      </x:c>
      <x:c r="C531" t="str">
        <x:f>IF(L531="","",IF(LEFT(EC531,7)="BLOCKED","🔴 Do not use for conclusion",IF(EB531="Yes","🟢 Claim-ready","🟡 Caution / context")))</x:f>
        <x:v>🟡 Caution / context</x:v>
      </x:c>
      <x:c r="D531" t="str">
        <x:f>IF(L531="","",EC531)</x:f>
        <x:v>PENDING — appropriate appraisal</x:v>
      </x:c>
      <x:c r="E531" t="str">
        <x:v>P3 — Medium</x:v>
      </x:c>
      <x:c r="F531" t="str">
        <x:v>Pending</x:v>
      </x:c>
      <x:c r="G531" t="str">
        <x:v>Title/abstract identify an explicit tactical/public-safety context and readiness domain; retain for full-text assessment.</x:v>
      </x:c>
      <x:c r="H531" t="str">
        <x:v>Obtain and review lawful full text; confirm human adjudication; then select a design-specific appraisal instrument.</x:v>
      </x:c>
      <x:c r="I531"/>
      <x:c r="J531" t="str">
        <x:v>A — Core</x:v>
      </x:c>
      <x:c r="K531" t="str">
        <x:v>IDENTIFIED</x:v>
      </x:c>
      <x:c r="L531" t="str">
        <x:v>Accuracy of heart rate measured by military-grade wearable ECG monitor compared with reference and commercial monitors.</x:v>
      </x:c>
      <x:c r="M531"/>
      <x:c r="N531" t="str">
        <x:v>Lindsey, Bryndan; Hanley, C; Reider, L; Snyder, S; Zhou, Y; Bell, E; Shim, J; Hahn, J-O; Vignos, M; Bar-Kochba, E</x:v>
      </x:c>
      <x:c r="O531" t="n">
        <x:v>2025</x:v>
      </x:c>
      <x:c r="P531" t="str">
        <x:v>BMJ military health</x:v>
      </x:c>
      <x:c r="Q531" t="str">
        <x:v>Journal Article</x:v>
      </x:c>
      <x:c r="R531" t="str">
        <x:v>Unclear</x:v>
      </x:c>
      <x:c r="S531" t="str">
        <x:v>Unknown</x:v>
      </x:c>
      <x:c r="T531" t="str">
        <x:v>eng</x:v>
      </x:c>
      <x:c r="U531" t="str">
        <x:v>https://pubmed.ncbi.nlm.nih.gov/38053265/</x:v>
      </x:c>
      <x:c r="V531" t="str">
        <x:v>10.1136/military-2023-002541</x:v>
      </x:c>
      <x:c r="W531" t="str">
        <x:f>IF(V531="","",LOWER(SUBSTITUTE(SUBSTITUTE(SUBSTITUTE(SUBSTITUTE(TRIM(V531),"https://doi.org/",""),"http://doi.org/",""),"https://dx.doi.org/",""),"doi:","")))</x:f>
        <x:v>10.1136/military-2023-002541</x:v>
      </x:c>
      <x:c r="X531" t="str">
        <x:v>38053265</x:v>
      </x:c>
      <x:c r="Y531" t="str"/>
      <x:c r="Z531"/>
      <x:c r="AA531" t="str">
        <x:v>PubMed/MEDLINE</x:v>
      </x:c>
      <x:c r="AB531" t="str">
        <x:v>PUBMED-A-v1.0-2026-08-28</x:v>
      </x:c>
      <x:c r="AC531" t="str">
        <x:v>SP-PUBMED-A-20260828</x:v>
      </x:c>
      <x:c r="AD531" s="499" t="n">
        <x:v>46262</x:v>
      </x:c>
      <x:c r="AE531" s="499" t="n">
        <x:v>46272</x:v>
      </x:c>
      <x:c r="AF531" t="str">
        <x:v>JZ35N8Z3</x:v>
      </x:c>
      <x:c r="AG531"/>
      <x:c r="AH531" t="str">
        <x:v>Tactical Athlete → Operational Readiness Brazil</x:v>
      </x:c>
      <x:c r="AI531" t="str">
        <x:v>evidence-family:A</x:v>
      </x:c>
      <x:c r="AJ531"/>
      <x:c r="AK531" t="str">
        <x:f>IF(AJ531="","",IF(OR(LOWER(AJ531)="brazil",LOWER(AJ531)="brasil"),"Yes","No"))</x:f>
      </x:c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/>
      <x:c r="CH531"/>
      <x:c r="CI531"/>
      <x:c r="CJ531" t="str">
        <x:v>Yes</x:v>
      </x:c>
      <x:c r="CK531" t="str">
        <x:v>Yes</x:v>
      </x:c>
      <x:c r="CL531" t="str">
        <x:v>Yes</x:v>
      </x:c>
      <x:c r="CM531" t="str">
        <x:v>Clear</x:v>
      </x:c>
      <x:c r="CN531" t="str">
        <x:v>Verified — clear</x:v>
      </x:c>
      <x:c r="CO531" t="n">
        <x:v>46272</x:v>
      </x:c>
      <x:c r="CP531" t="str">
        <x:v>https://pubmed.ncbi.nlm.nih.gov/38053265/</x:v>
      </x:c>
      <x:c r="CQ531"/>
      <x:c r="CR531"/>
      <x:c r="CS531"/>
      <x:c r="CT531"/>
      <x:c r="CU531"/>
      <x:c r="CV531"/>
      <x:c r="CW531"/>
      <x:c r="CX531"/>
      <x:c r="CY531"/>
      <x:c r="CZ531"/>
      <x:c r="DA531"/>
      <x:c r="DB531" t="str">
        <x:f>IF(L531="","",IF(AND(COUNT(CU531:DA531)=7,OR(CU531=0,CU531=1,CU531=2),OR(CV531=0,CV531=1,CV531=2),OR(CW531=0,CW531=1,CW531=2),OR(CX531=0,CX531=1,CX531=2),OR(CY531=0,CY531=1,CY531=2),OR(CZ531=0,CZ531=1,CZ531=2),OR(DA531=0,DA531=1,DA531=2)),SUM(CU531:DA531),""))</x:f>
      </x:c>
      <x:c r="DC531" t="str">
        <x:f>IF(DB531="","",ROUND(DB531/14*10,1))</x:f>
      </x:c>
      <x:c r="DD531" t="str">
        <x:v>Pending</x:v>
      </x:c>
      <x:c r="DE531" t="str">
        <x:f>IF(L531="","",IF(DC531="","Pending",IF(DD531="Yes","CONDITIONAL — safety override",IF(DC531&gt;=8,"HIGH",IF(DC531&gt;=5,"CONDITIONAL","LOW")))))</x:f>
        <x:v>Pending</x:v>
      </x:c>
      <x:c r="DF531" t="str">
        <x:v>Pending screening and full-text appraisal; no transferability judgment made at identification.</x:v>
      </x:c>
      <x:c r="DG531"/>
      <x:c r="DH531"/>
      <x:c r="DI531"/>
      <x:c r="DJ531"/>
      <x:c r="DK531"/>
      <x:c r="DL531"/>
      <x:c r="DM531"/>
      <x:c r="DN531"/>
      <x:c r="DO531"/>
      <x:c r="DP531"/>
      <x:c r="DQ531"/>
      <x:c r="DR531"/>
      <x:c r="DS531"/>
      <x:c r="DT531"/>
      <x:c r="DU531"/>
      <x:c r="DV531"/>
      <x:c r="DW531"/>
      <x:c r="DX531"/>
      <x:c r="DY531"/>
      <x:c r="DZ531" t="str">
        <x:v>Title/abstract screening alone does not establish effectiveness, causality, methodological quality, transferability to Brazilian public safety or an institutional recommendation.</x:v>
      </x:c>
      <x:c r="EA531" t="str">
        <x:v>Pending</x:v>
      </x:c>
      <x:c r="EB531" t="str">
        <x:f>IF(L531="","",IF(EC531="READY","Yes","No / Pending"))</x:f>
        <x:v>No / Pending</x:v>
      </x:c>
      <x:c r="EC531" t="str">
        <x:f>IF(L531="","",IF(OR(ISNUMBER(SEARCH("Retracted Publication",Q531)),CM531="Retracted",CN531="Retracted",CM531="Expression of Concern",CN531="Expression of Concern",F531="Not used",CG531="Critical",CH531="High",CH531="Critical"),"BLOCKED — integrity or use restriction",IF(AND(CJ531="Yes",CK531="Yes",CL531="Yes"),IF(AND(CM531="Clear",CN531="Verified — clear"),IF(AND(AND(LEN(TRIM(CF531))&gt;0,LEFT(LOWER(TRIM(CF531)),7)&lt;&gt;"pending"),OR(CG531="High",CG531="Moderate"),OR(CH531="Low",CH531="Some concerns",CH531="Not applicable")),IF(AND(DD531="No",OR(DE531="HIGH",DE531="CONDITIONAL"),AND(LEN(TRIM(DF531))&gt;0,LEFT(LOWER(TRIM(DF531)),7)&lt;&gt;"pending")),IF(AND(AND(LEN(TRIM(DT531))&gt;0,LEFT(LOWER(TRIM(DT531)),7)&lt;&gt;"pending"),AND(LEN(TRIM(DU531))&gt;0,LEFT(LOWER(TRIM(DU531)),7)&lt;&gt;"pending"),OR(AND(LEN(TRIM(DV531))&gt;0,LEFT(LOWER(TRIM(DV531)),7)&lt;&gt;"pending"),AND(LEN(TRIM(DW531))&gt;0,LEFT(LOWER(TRIM(DW531)),7)&lt;&gt;"pending")),AND(LEN(TRIM(DX531))&gt;0,LEFT(LOWER(TRIM(DX531)),7)&lt;&gt;"pending")),IF(AND(F531="Claim-ready",OR(EA531="Strong",EA531="Moderate"),AND(LEN(TRIM(G531))&gt;0,LEFT(LOWER(TRIM(G531)),7)&lt;&gt;"pending"),G531&lt;&gt;"No substantive use decision is permitted from identification metadata alone.",AND(LEN(TRIM(DZ531))&gt;0,LEFT(LOWER(TRIM(DZ531)),7)&lt;&gt;"pending"),DZ531&lt;&gt;"Identification metadata alone does not permit any substantive scientific, causal, operational, or institutional claim.",AND(LEN(TRIM(EI531))&gt;0,LEFT(LOWER(TRIM(EI531)),7)&lt;&gt;"pending"),ISNUMBER(EH531),EH531&gt;0),"READY","PENDING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1" t="str">
        <x:v>Pending</x:v>
      </x:c>
      <x:c r="EE531"/>
      <x:c r="EF531" t="str">
        <x:v>Pending</x:v>
      </x:c>
      <x:c r="EG531" t="str">
        <x:v>Pending</x:v>
      </x:c>
      <x:c r="EH531"/>
      <x:c r="EI531" s="501"/>
      <x:c r="EJ531"/>
      <x:c r="EK531" t="str">
        <x:v>Pending</x:v>
      </x:c>
      <x:c r="EL531" t="n">
        <x:v>46272</x:v>
      </x:c>
      <x:c r="EM531" t="str">
        <x:v>Production PubMed record imported and reconciled to Zotero item JZ35N8Z3;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1" t="n">
        <x:f>IF(L531="","",(IF(N531&lt;&gt;"",1,0)+IF(O531&lt;&gt;"",1,0)+IF(AJ531&lt;&gt;"",1,0)+IF(AU531&lt;&gt;"",1,0)+IF(BE531&lt;&gt;"",1,0)+IF(CF531&lt;&gt;"",1,0)+IF(CJ531="Yes",1,0)+IF(CL531="Yes",1,0)+IF(DE531&lt;&gt;"Pending",1,0)+IF(F531&lt;&gt;"",1,0)+IF(DZ531&lt;&gt;"",1,0)+IF(EI531&lt;&gt;"",1,0))/12)</x:f>
        <x:v>0.5</x:v>
      </x:c>
    </x:row>
    <x:row r="532">
      <x:c r="A532" t="str">
        <x:v>EV-0529</x:v>
      </x:c>
      <x:c r="B532" t="str">
        <x:v>Integrity check</x:v>
      </x:c>
      <x:c r="C532" t="str">
        <x:f>IF(L532="","",IF(LEFT(EC532,7)="BLOCKED","🔴 Do not use for conclusion",IF(EB532="Yes","🟢 Claim-ready","🟡 Caution / context")))</x:f>
        <x:v>🟡 Caution / context</x:v>
      </x:c>
      <x:c r="D532" t="str">
        <x:f>IF(L532="","",EC532)</x:f>
        <x:v>PENDING — appropriate appraisal</x:v>
      </x:c>
      <x:c r="E532" t="str">
        <x:v>P3 — Medium</x:v>
      </x:c>
      <x:c r="F532" t="str">
        <x:v>Pending</x:v>
      </x:c>
      <x:c r="G532" t="str">
        <x:v>A potentially relevant concept is present, but direct applicability is ambiguous at title/abstract level.</x:v>
      </x:c>
      <x:c r="H532" t="str">
        <x:v>Human title/abstract adjudication; retrieve full text if relevance remains plausible.</x:v>
      </x:c>
      <x:c r="I532"/>
      <x:c r="J532" t="str">
        <x:v>A — Core</x:v>
      </x:c>
      <x:c r="K532" t="str">
        <x:v>IDENTIFIED</x:v>
      </x:c>
      <x:c r="L532" t="str">
        <x:v>Group brief cognitive behavioral therapy for suicide prevention compared to dialectal behavior therapy skills group for military service members: a study protocol of a randomized controlled trial.</x:v>
      </x:c>
      <x:c r="M532"/>
      <x:c r="N532" t="str">
        <x:v>Baker, Justin C; Grover, Shawna; Gunn, Laura H; Charles, Cindy; Rikli, Heather; Franks, Michael J; Khazem, Lauren R; Williams, Sean; Ammendola, Ennio; Washington, Cherita; Bennette, Marquita; Starkey, Austin; Schnecke, Kelly; Cain, Shannon; Bryan, Craig J; Cramer, Robert J</x:v>
      </x:c>
      <x:c r="O532" t="n">
        <x:v>2023</x:v>
      </x:c>
      <x:c r="P532" t="str">
        <x:v>BMC psychiatry</x:v>
      </x:c>
      <x:c r="Q532" t="str">
        <x:v>Clinical Trial Protocol; Journal Article; Research Support, Non-U.S. Gov't</x:v>
      </x:c>
      <x:c r="R532" t="str">
        <x:v>Unclear</x:v>
      </x:c>
      <x:c r="S532" t="str">
        <x:v>Unknown</x:v>
      </x:c>
      <x:c r="T532" t="str">
        <x:v>eng</x:v>
      </x:c>
      <x:c r="U532" t="str">
        <x:v>https://pubmed.ncbi.nlm.nih.gov/38053122/</x:v>
      </x:c>
      <x:c r="V532" t="str">
        <x:v>10.1186/s12888-023-05282-x</x:v>
      </x:c>
      <x:c r="W532" t="str">
        <x:f>IF(V532="","",LOWER(SUBSTITUTE(SUBSTITUTE(SUBSTITUTE(SUBSTITUTE(TRIM(V532),"https://doi.org/",""),"http://doi.org/",""),"https://dx.doi.org/",""),"doi:","")))</x:f>
        <x:v>10.1186/s12888-023-05282-x</x:v>
      </x:c>
      <x:c r="X532" t="str">
        <x:v>38053122</x:v>
      </x:c>
      <x:c r="Y532" t="str">
        <x:v>PMC10696749</x:v>
      </x:c>
      <x:c r="Z532"/>
      <x:c r="AA532" t="str">
        <x:v>PubMed/MEDLINE</x:v>
      </x:c>
      <x:c r="AB532" t="str">
        <x:v>PUBMED-A-v1.0-2026-08-28</x:v>
      </x:c>
      <x:c r="AC532" t="str">
        <x:v>SP-PUBMED-A-20260828</x:v>
      </x:c>
      <x:c r="AD532" s="499" t="n">
        <x:v>46262</x:v>
      </x:c>
      <x:c r="AE532" s="499" t="n">
        <x:v>46272</x:v>
      </x:c>
      <x:c r="AF532" t="str">
        <x:v>E6NT8NXM</x:v>
      </x:c>
      <x:c r="AG532"/>
      <x:c r="AH532" t="str">
        <x:v>Tactical Athlete → Operational Readiness Brazil</x:v>
      </x:c>
      <x:c r="AI532" t="str">
        <x:v>evidence-family:A</x:v>
      </x:c>
      <x:c r="AJ532"/>
      <x:c r="AK532" t="str">
        <x:f>IF(AJ532="","",IF(OR(LOWER(AJ532)="brazil",LOWER(AJ532)="brasil"),"Yes","No"))</x:f>
      </x:c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/>
      <x:c r="CH532"/>
      <x:c r="CI532"/>
      <x:c r="CJ532" t="str">
        <x:v>Yes</x:v>
      </x:c>
      <x:c r="CK532" t="str">
        <x:v>Yes</x:v>
      </x:c>
      <x:c r="CL532" t="str">
        <x:v>Yes</x:v>
      </x:c>
      <x:c r="CM532" t="str">
        <x:v>Clear</x:v>
      </x:c>
      <x:c r="CN532" t="str">
        <x:v>Verified — clear</x:v>
      </x:c>
      <x:c r="CO532" t="n">
        <x:v>46272</x:v>
      </x:c>
      <x:c r="CP532" t="str">
        <x:v>https://pubmed.ncbi.nlm.nih.gov/38053122/</x:v>
      </x:c>
      <x:c r="CQ532"/>
      <x:c r="CR532"/>
      <x:c r="CS532"/>
      <x:c r="CT532"/>
      <x:c r="CU532"/>
      <x:c r="CV532"/>
      <x:c r="CW532"/>
      <x:c r="CX532"/>
      <x:c r="CY532"/>
      <x:c r="CZ532"/>
      <x:c r="DA532"/>
      <x:c r="DB532" t="str">
        <x:f>IF(L532="","",IF(AND(COUNT(CU532:DA532)=7,OR(CU532=0,CU532=1,CU532=2),OR(CV532=0,CV532=1,CV532=2),OR(CW532=0,CW532=1,CW532=2),OR(CX532=0,CX532=1,CX532=2),OR(CY532=0,CY532=1,CY532=2),OR(CZ532=0,CZ532=1,CZ532=2),OR(DA532=0,DA532=1,DA532=2)),SUM(CU532:DA532),""))</x:f>
      </x:c>
      <x:c r="DC532" t="str">
        <x:f>IF(DB532="","",ROUND(DB532/14*10,1))</x:f>
      </x:c>
      <x:c r="DD532" t="str">
        <x:v>Pending</x:v>
      </x:c>
      <x:c r="DE532" t="str">
        <x:f>IF(L532="","",IF(DC532="","Pending",IF(DD532="Yes","CONDITIONAL — safety override",IF(DC532&gt;=8,"HIGH",IF(DC532&gt;=5,"CONDITIONAL","LOW")))))</x:f>
        <x:v>Pending</x:v>
      </x:c>
      <x:c r="DF532" t="str">
        <x:v>Pending screening and full-text appraisal; no transferability judgment made at identification.</x:v>
      </x:c>
      <x:c r="DG532"/>
      <x:c r="DH532"/>
      <x:c r="DI532"/>
      <x:c r="DJ532"/>
      <x:c r="DK532"/>
      <x:c r="DL532"/>
      <x:c r="DM532"/>
      <x:c r="DN532"/>
      <x:c r="DO532"/>
      <x:c r="DP532"/>
      <x:c r="DQ532"/>
      <x:c r="DR532"/>
      <x:c r="DS532"/>
      <x:c r="DT532"/>
      <x:c r="DU532"/>
      <x:c r="DV532"/>
      <x:c r="DW532"/>
      <x:c r="DX532"/>
      <x:c r="DY532"/>
      <x:c r="DZ532" t="str">
        <x:v>Title/abstract information is insufficient for a substantive scientific, causal, transferability or institutional claim.</x:v>
      </x:c>
      <x:c r="EA532" t="str">
        <x:v>Pending</x:v>
      </x:c>
      <x:c r="EB532" t="str">
        <x:f>IF(L532="","",IF(EC532="READY","Yes","No / Pending"))</x:f>
        <x:v>No / Pending</x:v>
      </x:c>
      <x:c r="EC532" t="str">
        <x:f>IF(L532="","",IF(OR(ISNUMBER(SEARCH("Retracted Publication",Q532)),CM532="Retracted",CN532="Retracted",CM532="Expression of Concern",CN532="Expression of Concern",F532="Not used",CG532="Critical",CH532="High",CH532="Critical"),"BLOCKED — integrity or use restriction",IF(AND(CJ532="Yes",CK532="Yes",CL532="Yes"),IF(AND(CM532="Clear",CN532="Verified — clear"),IF(AND(AND(LEN(TRIM(CF532))&gt;0,LEFT(LOWER(TRIM(CF532)),7)&lt;&gt;"pending"),OR(CG532="High",CG532="Moderate"),OR(CH532="Low",CH532="Some concerns",CH532="Not applicable")),IF(AND(DD532="No",OR(DE532="HIGH",DE532="CONDITIONAL"),AND(LEN(TRIM(DF532))&gt;0,LEFT(LOWER(TRIM(DF532)),7)&lt;&gt;"pending")),IF(AND(AND(LEN(TRIM(DT532))&gt;0,LEFT(LOWER(TRIM(DT532)),7)&lt;&gt;"pending"),AND(LEN(TRIM(DU532))&gt;0,LEFT(LOWER(TRIM(DU532)),7)&lt;&gt;"pending"),OR(AND(LEN(TRIM(DV532))&gt;0,LEFT(LOWER(TRIM(DV532)),7)&lt;&gt;"pending"),AND(LEN(TRIM(DW532))&gt;0,LEFT(LOWER(TRIM(DW532)),7)&lt;&gt;"pending")),AND(LEN(TRIM(DX532))&gt;0,LEFT(LOWER(TRIM(DX532)),7)&lt;&gt;"pending")),IF(AND(F532="Claim-ready",OR(EA532="Strong",EA532="Moderate"),AND(LEN(TRIM(G532))&gt;0,LEFT(LOWER(TRIM(G532)),7)&lt;&gt;"pending"),G532&lt;&gt;"No substantive use decision is permitted from identification metadata alone.",AND(LEN(TRIM(DZ532))&gt;0,LEFT(LOWER(TRIM(DZ532)),7)&lt;&gt;"pending"),DZ532&lt;&gt;"Identification metadata alone does not permit any substantive scientific, causal, operational, or institutional claim.",AND(LEN(TRIM(EI532))&gt;0,LEFT(LOWER(TRIM(EI532)),7)&lt;&gt;"pending"),ISNUMBER(EH532),EH532&gt;0),"READY","PENDING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2" t="str">
        <x:v>Pending</x:v>
      </x:c>
      <x:c r="EE532"/>
      <x:c r="EF532" t="str">
        <x:v>Pending</x:v>
      </x:c>
      <x:c r="EG532" t="str">
        <x:v>Pending</x:v>
      </x:c>
      <x:c r="EH532"/>
      <x:c r="EI532" s="501"/>
      <x:c r="EJ532"/>
      <x:c r="EK532" t="str">
        <x:v>Pending</x:v>
      </x:c>
      <x:c r="EL532" t="n">
        <x:v>46272</x:v>
      </x:c>
      <x:c r="EM532" t="str">
        <x:v>Production PubMed record imported and reconciled to Zotero item E6NT8NXM;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32" t="n">
        <x:f>IF(L532="","",(IF(N532&lt;&gt;"",1,0)+IF(O532&lt;&gt;"",1,0)+IF(AJ532&lt;&gt;"",1,0)+IF(AU532&lt;&gt;"",1,0)+IF(BE532&lt;&gt;"",1,0)+IF(CF532&lt;&gt;"",1,0)+IF(CJ532="Yes",1,0)+IF(CL532="Yes",1,0)+IF(DE532&lt;&gt;"Pending",1,0)+IF(F532&lt;&gt;"",1,0)+IF(DZ532&lt;&gt;"",1,0)+IF(EI532&lt;&gt;"",1,0))/12)</x:f>
        <x:v>0.5</x:v>
      </x:c>
    </x:row>
    <x:row r="533">
      <x:c r="A533" t="str">
        <x:v>EV-0530</x:v>
      </x:c>
      <x:c r="B533" t="str">
        <x:v>Integrity check</x:v>
      </x:c>
      <x:c r="C533" t="str">
        <x:f>IF(L533="","",IF(LEFT(EC533,7)="BLOCKED","🔴 Do not use for conclusion",IF(EB533="Yes","🟢 Claim-ready","🟡 Caution / context")))</x:f>
        <x:v>🟡 Caution / context</x:v>
      </x:c>
      <x:c r="D533" t="str">
        <x:f>IF(L533="","",EC533)</x:f>
        <x:v>PENDING — appropriate appraisal</x:v>
      </x:c>
      <x:c r="E533" t="str">
        <x:v>P3 — Medium</x:v>
      </x:c>
      <x:c r="F533" t="str">
        <x:v>Pending</x:v>
      </x:c>
      <x:c r="G533" t="str">
        <x:v>Title/abstract identify an explicit tactical/public-safety context and readiness domain; retain for full-text assessment.</x:v>
      </x:c>
      <x:c r="H533" t="str">
        <x:v>Obtain and review lawful full text; confirm human adjudication; then select a design-specific appraisal instrument.</x:v>
      </x:c>
      <x:c r="I533"/>
      <x:c r="J533" t="str">
        <x:v>A — Core</x:v>
      </x:c>
      <x:c r="K533" t="str">
        <x:v>IDENTIFIED</x:v>
      </x:c>
      <x:c r="L533" t="str">
        <x:v>Components of Health Surveillance System in Natural Disasters that Affect Military Health Services: A Systematic Review.</x:v>
      </x:c>
      <x:c r="M533"/>
      <x:c r="N533" t="str">
        <x:v>Naderi, Maryam; Khoshdel, Ali Reza; Sharififar, Simintaj; Moghaddam, Arasb Dabbagh; Zareiyan, Armin</x:v>
      </x:c>
      <x:c r="O533" t="n">
        <x:v>2023</x:v>
      </x:c>
      <x:c r="P533" t="str">
        <x:v>Iranian journal of public health</x:v>
      </x:c>
      <x:c r="Q533" t="str">
        <x:v>Journal Article; Review</x:v>
      </x:c>
      <x:c r="R533" t="str">
        <x:v>Unclear</x:v>
      </x:c>
      <x:c r="S533" t="str">
        <x:v>Unknown</x:v>
      </x:c>
      <x:c r="T533" t="str">
        <x:v>eng</x:v>
      </x:c>
      <x:c r="U533" t="str">
        <x:v>https://pubmed.ncbi.nlm.nih.gov/38033837/</x:v>
      </x:c>
      <x:c r="V533" t="str">
        <x:v>10.18502/ijph.v52i9.13562</x:v>
      </x:c>
      <x:c r="W533" t="str">
        <x:f>IF(V533="","",LOWER(SUBSTITUTE(SUBSTITUTE(SUBSTITUTE(SUBSTITUTE(TRIM(V533),"https://doi.org/",""),"http://doi.org/",""),"https://dx.doi.org/",""),"doi:","")))</x:f>
        <x:v>10.18502/ijph.v52i9.13562</x:v>
      </x:c>
      <x:c r="X533" t="str">
        <x:v>38033837</x:v>
      </x:c>
      <x:c r="Y533" t="str">
        <x:v>PMC10682594</x:v>
      </x:c>
      <x:c r="Z533"/>
      <x:c r="AA533" t="str">
        <x:v>PubMed/MEDLINE</x:v>
      </x:c>
      <x:c r="AB533" t="str">
        <x:v>PUBMED-A-v1.0-2026-08-28</x:v>
      </x:c>
      <x:c r="AC533" t="str">
        <x:v>SP-PUBMED-A-20260828</x:v>
      </x:c>
      <x:c r="AD533" s="499" t="n">
        <x:v>46262</x:v>
      </x:c>
      <x:c r="AE533" s="499" t="n">
        <x:v>46272</x:v>
      </x:c>
      <x:c r="AF533" t="str">
        <x:v>TZM53DRE</x:v>
      </x:c>
      <x:c r="AG533"/>
      <x:c r="AH533" t="str">
        <x:v>Tactical Athlete → Operational Readiness Brazil</x:v>
      </x:c>
      <x:c r="AI533" t="str">
        <x:v>evidence-family:A</x:v>
      </x:c>
      <x:c r="AJ533"/>
      <x:c r="AK533" t="str">
        <x:f>IF(AJ533="","",IF(OR(LOWER(AJ533)="brazil",LOWER(AJ533)="brasil"),"Yes","No"))</x:f>
      </x:c>
      <x:c r="AL533"/>
      <x:c r="AM533"/>
      <x:c r="AN533"/>
      <x:c r="AO533"/>
      <x:c r="AP533"/>
      <x:c r="AQ533"/>
      <x:c r="AR533"/>
      <x:c r="AS533"/>
      <x:c r="AT533"/>
      <x:c r="AU533"/>
      <x:c r="AV533"/>
      <x:c r="AW533"/>
      <x:c r="AX533"/>
      <x:c r="AY533"/>
      <x:c r="AZ533"/>
      <x:c r="BA533"/>
      <x:c r="BB533"/>
      <x:c r="BC533"/>
      <x:c r="BD533"/>
      <x:c r="BE533"/>
      <x:c r="BF533"/>
      <x:c r="BG533"/>
      <x:c r="BH533"/>
      <x:c r="BI533"/>
      <x:c r="BJ533"/>
      <x:c r="BK533"/>
      <x:c r="BL533"/>
      <x:c r="BM533"/>
      <x:c r="BN533"/>
      <x:c r="BO533"/>
      <x:c r="BP533"/>
      <x:c r="BQ533"/>
      <x:c r="BR533"/>
      <x:c r="BS533"/>
      <x:c r="BT533"/>
      <x:c r="BU533"/>
      <x:c r="BV533"/>
      <x:c r="BW533"/>
      <x:c r="BX533"/>
      <x:c r="BY533"/>
      <x:c r="BZ533"/>
      <x:c r="CA533"/>
      <x:c r="CB533"/>
      <x:c r="CC533"/>
      <x:c r="CD533"/>
      <x:c r="CE533"/>
      <x:c r="CF533"/>
      <x:c r="CG533"/>
      <x:c r="CH533"/>
      <x:c r="CI533"/>
      <x:c r="CJ533" t="str">
        <x:v>Yes</x:v>
      </x:c>
      <x:c r="CK533" t="str">
        <x:v>Yes</x:v>
      </x:c>
      <x:c r="CL533" t="str">
        <x:v>Yes</x:v>
      </x:c>
      <x:c r="CM533" t="str">
        <x:v>Clear</x:v>
      </x:c>
      <x:c r="CN533" t="str">
        <x:v>Verified — clear</x:v>
      </x:c>
      <x:c r="CO533" t="n">
        <x:v>46272</x:v>
      </x:c>
      <x:c r="CP533" t="str">
        <x:v>https://pubmed.ncbi.nlm.nih.gov/38033837/</x:v>
      </x:c>
      <x:c r="CQ533"/>
      <x:c r="CR533"/>
      <x:c r="CS533"/>
      <x:c r="CT533"/>
      <x:c r="CU533"/>
      <x:c r="CV533"/>
      <x:c r="CW533"/>
      <x:c r="CX533"/>
      <x:c r="CY533"/>
      <x:c r="CZ533"/>
      <x:c r="DA533"/>
      <x:c r="DB533" t="str">
        <x:f>IF(L533="","",IF(AND(COUNT(CU533:DA533)=7,OR(CU533=0,CU533=1,CU533=2),OR(CV533=0,CV533=1,CV533=2),OR(CW533=0,CW533=1,CW533=2),OR(CX533=0,CX533=1,CX533=2),OR(CY533=0,CY533=1,CY533=2),OR(CZ533=0,CZ533=1,CZ533=2),OR(DA533=0,DA533=1,DA533=2)),SUM(CU533:DA533),""))</x:f>
      </x:c>
      <x:c r="DC533" t="str">
        <x:f>IF(DB533="","",ROUND(DB533/14*10,1))</x:f>
      </x:c>
      <x:c r="DD533" t="str">
        <x:v>Pending</x:v>
      </x:c>
      <x:c r="DE533" t="str">
        <x:f>IF(L533="","",IF(DC533="","Pending",IF(DD533="Yes","CONDITIONAL — safety override",IF(DC533&gt;=8,"HIGH",IF(DC533&gt;=5,"CONDITIONAL","LOW")))))</x:f>
        <x:v>Pending</x:v>
      </x:c>
      <x:c r="DF533" t="str">
        <x:v>Pending screening and full-text appraisal; no transferability judgment made at identification.</x:v>
      </x:c>
      <x:c r="DG533"/>
      <x:c r="DH533"/>
      <x:c r="DI533"/>
      <x:c r="DJ533"/>
      <x:c r="DK533"/>
      <x:c r="DL533"/>
      <x:c r="DM533"/>
      <x:c r="DN533"/>
      <x:c r="DO533"/>
      <x:c r="DP533"/>
      <x:c r="DQ533"/>
      <x:c r="DR533"/>
      <x:c r="DS533"/>
      <x:c r="DT533"/>
      <x:c r="DU533"/>
      <x:c r="DV533"/>
      <x:c r="DW533"/>
      <x:c r="DX533"/>
      <x:c r="DY533"/>
      <x:c r="DZ533" t="str">
        <x:v>Title/abstract screening alone does not establish effectiveness, causality, methodological quality, transferability to Brazilian public safety or an institutional recommendation.</x:v>
      </x:c>
      <x:c r="EA533" t="str">
        <x:v>Pending</x:v>
      </x:c>
      <x:c r="EB533" t="str">
        <x:f>IF(L533="","",IF(EC533="READY","Yes","No / Pending"))</x:f>
        <x:v>No / Pending</x:v>
      </x:c>
      <x:c r="EC533" t="str">
        <x:f>IF(L533="","",IF(OR(ISNUMBER(SEARCH("Retracted Publication",Q533)),CM533="Retracted",CN533="Retracted",CM533="Expression of Concern",CN533="Expression of Concern",F533="Not used",CG533="Critical",CH533="High",CH533="Critical"),"BLOCKED — integrity or use restriction",IF(AND(CJ533="Yes",CK533="Yes",CL533="Yes"),IF(AND(CM533="Clear",CN533="Verified — clear"),IF(AND(AND(LEN(TRIM(CF533))&gt;0,LEFT(LOWER(TRIM(CF533)),7)&lt;&gt;"pending"),OR(CG533="High",CG533="Moderate"),OR(CH533="Low",CH533="Some concerns",CH533="Not applicable")),IF(AND(DD533="No",OR(DE533="HIGH",DE533="CONDITIONAL"),AND(LEN(TRIM(DF533))&gt;0,LEFT(LOWER(TRIM(DF533)),7)&lt;&gt;"pending")),IF(AND(AND(LEN(TRIM(DT533))&gt;0,LEFT(LOWER(TRIM(DT533)),7)&lt;&gt;"pending"),AND(LEN(TRIM(DU533))&gt;0,LEFT(LOWER(TRIM(DU533)),7)&lt;&gt;"pending"),OR(AND(LEN(TRIM(DV533))&gt;0,LEFT(LOWER(TRIM(DV533)),7)&lt;&gt;"pending"),AND(LEN(TRIM(DW533))&gt;0,LEFT(LOWER(TRIM(DW533)),7)&lt;&gt;"pending")),AND(LEN(TRIM(DX533))&gt;0,LEFT(LOWER(TRIM(DX533)),7)&lt;&gt;"pending")),IF(AND(F533="Claim-ready",OR(EA533="Strong",EA533="Moderate"),AND(LEN(TRIM(G533))&gt;0,LEFT(LOWER(TRIM(G533)),7)&lt;&gt;"pending"),G533&lt;&gt;"No substantive use decision is permitted from identification metadata alone.",AND(LEN(TRIM(DZ533))&gt;0,LEFT(LOWER(TRIM(DZ533)),7)&lt;&gt;"pending"),DZ533&lt;&gt;"Identification metadata alone does not permit any substantive scientific, causal, operational, or institutional claim.",AND(LEN(TRIM(EI533))&gt;0,LEFT(LOWER(TRIM(EI533)),7)&lt;&gt;"pending"),ISNUMBER(EH533),EH533&gt;0),"READY","PENDING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3" t="str">
        <x:v>Pending</x:v>
      </x:c>
      <x:c r="EE533"/>
      <x:c r="EF533" t="str">
        <x:v>Pending</x:v>
      </x:c>
      <x:c r="EG533" t="str">
        <x:v>Pending</x:v>
      </x:c>
      <x:c r="EH533"/>
      <x:c r="EI533" s="501"/>
      <x:c r="EJ533"/>
      <x:c r="EK533" t="str">
        <x:v>Pending</x:v>
      </x:c>
      <x:c r="EL533" t="n">
        <x:v>46272</x:v>
      </x:c>
      <x:c r="EM533" t="str">
        <x:v>Production PubMed record imported and reconciled to Zotero item TZM53DRE;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3" t="n">
        <x:f>IF(L533="","",(IF(N533&lt;&gt;"",1,0)+IF(O533&lt;&gt;"",1,0)+IF(AJ533&lt;&gt;"",1,0)+IF(AU533&lt;&gt;"",1,0)+IF(BE533&lt;&gt;"",1,0)+IF(CF533&lt;&gt;"",1,0)+IF(CJ533="Yes",1,0)+IF(CL533="Yes",1,0)+IF(DE533&lt;&gt;"Pending",1,0)+IF(F533&lt;&gt;"",1,0)+IF(DZ533&lt;&gt;"",1,0)+IF(EI533&lt;&gt;"",1,0))/12)</x:f>
        <x:v>0.5</x:v>
      </x:c>
    </x:row>
    <x:row r="534">
      <x:c r="A534" t="str">
        <x:v>EV-0531</x:v>
      </x:c>
      <x:c r="B534" t="str">
        <x:v>Integrity check</x:v>
      </x:c>
      <x:c r="C534" t="str">
        <x:f>IF(L534="","",IF(LEFT(EC534,7)="BLOCKED","🔴 Do not use for conclusion",IF(EB534="Yes","🟢 Claim-ready","🟡 Caution / context")))</x:f>
        <x:v>🟡 Caution / context</x:v>
      </x:c>
      <x:c r="D534" t="str">
        <x:f>IF(L534="","",EC534)</x:f>
        <x:v>PENDING — appropriate appraisal</x:v>
      </x:c>
      <x:c r="E534" t="str">
        <x:v>P3 — Medium</x:v>
      </x:c>
      <x:c r="F534" t="str">
        <x:v>Pending</x:v>
      </x:c>
      <x:c r="G534" t="str">
        <x:v>Title/abstract identify an explicit tactical/public-safety context and readiness domain; retain for full-text assessment.</x:v>
      </x:c>
      <x:c r="H534" t="str">
        <x:v>Obtain and review lawful full text; confirm human adjudication; then select a design-specific appraisal instrument.</x:v>
      </x:c>
      <x:c r="I534"/>
      <x:c r="J534" t="str">
        <x:v>A — Core</x:v>
      </x:c>
      <x:c r="K534" t="str">
        <x:v>IDENTIFIED</x:v>
      </x:c>
      <x:c r="L534" t="str">
        <x:v>COVID-19 and British Columbia's volunteer search and rescue workers: risk recognition and risk mitigation.</x:v>
      </x:c>
      <x:c r="M534"/>
      <x:c r="N534" t="str">
        <x:v>Birnbaum, David; Lam, Vienna C; Havaei, Farinaz; Anderson, Gail S</x:v>
      </x:c>
      <x:c r="O534" t="n">
        <x:v>2023</x:v>
      </x:c>
      <x:c r="P534" t="str">
        <x:v>Antimicrobial stewardship &amp; healthcare epidemiology : ASHE</x:v>
      </x:c>
      <x:c r="Q534" t="str">
        <x:v>Journal Article</x:v>
      </x:c>
      <x:c r="R534" t="str">
        <x:v>Unclear</x:v>
      </x:c>
      <x:c r="S534" t="str">
        <x:v>Unknown</x:v>
      </x:c>
      <x:c r="T534" t="str">
        <x:v>eng</x:v>
      </x:c>
      <x:c r="U534" t="str">
        <x:v>https://pubmed.ncbi.nlm.nih.gov/38028901/</x:v>
      </x:c>
      <x:c r="V534" t="str">
        <x:v>10.1017/ash.2023.463</x:v>
      </x:c>
      <x:c r="W534" t="str">
        <x:f>IF(V534="","",LOWER(SUBSTITUTE(SUBSTITUTE(SUBSTITUTE(SUBSTITUTE(TRIM(V534),"https://doi.org/",""),"http://doi.org/",""),"https://dx.doi.org/",""),"doi:","")))</x:f>
        <x:v>10.1017/ash.2023.463</x:v>
      </x:c>
      <x:c r="X534" t="str">
        <x:v>38028901</x:v>
      </x:c>
      <x:c r="Y534" t="str">
        <x:v>PMC10654942</x:v>
      </x:c>
      <x:c r="Z534"/>
      <x:c r="AA534" t="str">
        <x:v>PubMed/MEDLINE</x:v>
      </x:c>
      <x:c r="AB534" t="str">
        <x:v>PUBMED-A-v1.0-2026-08-28</x:v>
      </x:c>
      <x:c r="AC534" t="str">
        <x:v>SP-PUBMED-A-20260828</x:v>
      </x:c>
      <x:c r="AD534" s="499" t="n">
        <x:v>46262</x:v>
      </x:c>
      <x:c r="AE534" s="499" t="n">
        <x:v>46272</x:v>
      </x:c>
      <x:c r="AF534" t="str">
        <x:v>UQR9RYAP</x:v>
      </x:c>
      <x:c r="AG534"/>
      <x:c r="AH534" t="str">
        <x:v>Tactical Athlete → Operational Readiness Brazil</x:v>
      </x:c>
      <x:c r="AI534" t="str">
        <x:v>evidence-family:A</x:v>
      </x:c>
      <x:c r="AJ534"/>
      <x:c r="AK534" t="str">
        <x:f>IF(AJ534="","",IF(OR(LOWER(AJ534)="brazil",LOWER(AJ534)="brasil"),"Yes","No"))</x:f>
      </x:c>
      <x:c r="AL534"/>
      <x:c r="AM534"/>
      <x:c r="AN534"/>
      <x:c r="AO534"/>
      <x:c r="AP534"/>
      <x:c r="AQ534"/>
      <x:c r="AR534"/>
      <x:c r="AS534"/>
      <x:c r="AT534"/>
      <x:c r="AU534"/>
      <x:c r="AV534"/>
      <x:c r="AW534"/>
      <x:c r="AX534"/>
      <x:c r="AY534"/>
      <x:c r="AZ534"/>
      <x:c r="BA534"/>
      <x:c r="BB534"/>
      <x:c r="BC534"/>
      <x:c r="BD534"/>
      <x:c r="BE534"/>
      <x:c r="BF534"/>
      <x:c r="BG534"/>
      <x:c r="BH534"/>
      <x:c r="BI534"/>
      <x:c r="BJ534"/>
      <x:c r="BK534"/>
      <x:c r="BL534"/>
      <x:c r="BM534"/>
      <x:c r="BN534"/>
      <x:c r="BO534"/>
      <x:c r="BP534"/>
      <x:c r="BQ534"/>
      <x:c r="BR534"/>
      <x:c r="BS534"/>
      <x:c r="BT534"/>
      <x:c r="BU534"/>
      <x:c r="BV534"/>
      <x:c r="BW534"/>
      <x:c r="BX534"/>
      <x:c r="BY534"/>
      <x:c r="BZ534"/>
      <x:c r="CA534"/>
      <x:c r="CB534"/>
      <x:c r="CC534"/>
      <x:c r="CD534"/>
      <x:c r="CE534"/>
      <x:c r="CF534"/>
      <x:c r="CG534"/>
      <x:c r="CH534"/>
      <x:c r="CI534"/>
      <x:c r="CJ534" t="str">
        <x:v>Yes</x:v>
      </x:c>
      <x:c r="CK534" t="str">
        <x:v>Yes</x:v>
      </x:c>
      <x:c r="CL534" t="str">
        <x:v>Yes</x:v>
      </x:c>
      <x:c r="CM534" t="str">
        <x:v>Clear</x:v>
      </x:c>
      <x:c r="CN534" t="str">
        <x:v>Verified — clear</x:v>
      </x:c>
      <x:c r="CO534" t="n">
        <x:v>46272</x:v>
      </x:c>
      <x:c r="CP534" t="str">
        <x:v>https://pubmed.ncbi.nlm.nih.gov/38028901/</x:v>
      </x:c>
      <x:c r="CQ534"/>
      <x:c r="CR534"/>
      <x:c r="CS534"/>
      <x:c r="CT534"/>
      <x:c r="CU534"/>
      <x:c r="CV534"/>
      <x:c r="CW534"/>
      <x:c r="CX534"/>
      <x:c r="CY534"/>
      <x:c r="CZ534"/>
      <x:c r="DA534"/>
      <x:c r="DB534" t="str">
        <x:f>IF(L534="","",IF(AND(COUNT(CU534:DA534)=7,OR(CU534=0,CU534=1,CU534=2),OR(CV534=0,CV534=1,CV534=2),OR(CW534=0,CW534=1,CW534=2),OR(CX534=0,CX534=1,CX534=2),OR(CY534=0,CY534=1,CY534=2),OR(CZ534=0,CZ534=1,CZ534=2),OR(DA534=0,DA534=1,DA534=2)),SUM(CU534:DA534),""))</x:f>
      </x:c>
      <x:c r="DC534" t="str">
        <x:f>IF(DB534="","",ROUND(DB534/14*10,1))</x:f>
      </x:c>
      <x:c r="DD534" t="str">
        <x:v>Pending</x:v>
      </x:c>
      <x:c r="DE534" t="str">
        <x:f>IF(L534="","",IF(DC534="","Pending",IF(DD534="Yes","CONDITIONAL — safety override",IF(DC534&gt;=8,"HIGH",IF(DC534&gt;=5,"CONDITIONAL","LOW")))))</x:f>
        <x:v>Pending</x:v>
      </x:c>
      <x:c r="DF534" t="str">
        <x:v>Pending screening and full-text appraisal; no transferability judgment made at identification.</x:v>
      </x:c>
      <x:c r="DG534"/>
      <x:c r="DH534"/>
      <x:c r="DI534"/>
      <x:c r="DJ534"/>
      <x:c r="DK534"/>
      <x:c r="DL534"/>
      <x:c r="DM534"/>
      <x:c r="DN534"/>
      <x:c r="DO534"/>
      <x:c r="DP534"/>
      <x:c r="DQ534"/>
      <x:c r="DR534"/>
      <x:c r="DS534"/>
      <x:c r="DT534"/>
      <x:c r="DU534"/>
      <x:c r="DV534"/>
      <x:c r="DW534"/>
      <x:c r="DX534"/>
      <x:c r="DY534"/>
      <x:c r="DZ534" t="str">
        <x:v>Title/abstract screening alone does not establish effectiveness, causality, methodological quality, transferability to Brazilian public safety or an institutional recommendation.</x:v>
      </x:c>
      <x:c r="EA534" t="str">
        <x:v>Pending</x:v>
      </x:c>
      <x:c r="EB534" t="str">
        <x:f>IF(L534="","",IF(EC534="READY","Yes","No / Pending"))</x:f>
        <x:v>No / Pending</x:v>
      </x:c>
      <x:c r="EC534" t="str">
        <x:f>IF(L534="","",IF(OR(ISNUMBER(SEARCH("Retracted Publication",Q534)),CM534="Retracted",CN534="Retracted",CM534="Expression of Concern",CN534="Expression of Concern",F534="Not used",CG534="Critical",CH534="High",CH534="Critical"),"BLOCKED — integrity or use restriction",IF(AND(CJ534="Yes",CK534="Yes",CL534="Yes"),IF(AND(CM534="Clear",CN534="Verified — clear"),IF(AND(AND(LEN(TRIM(CF534))&gt;0,LEFT(LOWER(TRIM(CF534)),7)&lt;&gt;"pending"),OR(CG534="High",CG534="Moderate"),OR(CH534="Low",CH534="Some concerns",CH534="Not applicable")),IF(AND(DD534="No",OR(DE534="HIGH",DE534="CONDITIONAL"),AND(LEN(TRIM(DF534))&gt;0,LEFT(LOWER(TRIM(DF534)),7)&lt;&gt;"pending")),IF(AND(AND(LEN(TRIM(DT534))&gt;0,LEFT(LOWER(TRIM(DT534)),7)&lt;&gt;"pending"),AND(LEN(TRIM(DU534))&gt;0,LEFT(LOWER(TRIM(DU534)),7)&lt;&gt;"pending"),OR(AND(LEN(TRIM(DV534))&gt;0,LEFT(LOWER(TRIM(DV534)),7)&lt;&gt;"pending"),AND(LEN(TRIM(DW534))&gt;0,LEFT(LOWER(TRIM(DW534)),7)&lt;&gt;"pending")),AND(LEN(TRIM(DX534))&gt;0,LEFT(LOWER(TRIM(DX534)),7)&lt;&gt;"pending")),IF(AND(F534="Claim-ready",OR(EA534="Strong",EA534="Moderate"),AND(LEN(TRIM(G534))&gt;0,LEFT(LOWER(TRIM(G534)),7)&lt;&gt;"pending"),G534&lt;&gt;"No substantive use decision is permitted from identification metadata alone.",AND(LEN(TRIM(DZ534))&gt;0,LEFT(LOWER(TRIM(DZ534)),7)&lt;&gt;"pending"),DZ534&lt;&gt;"Identification metadata alone does not permit any substantive scientific, causal, operational, or institutional claim.",AND(LEN(TRIM(EI534))&gt;0,LEFT(LOWER(TRIM(EI534)),7)&lt;&gt;"pending"),ISNUMBER(EH534),EH534&gt;0),"READY","PENDING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4" t="str">
        <x:v>Pending</x:v>
      </x:c>
      <x:c r="EE534"/>
      <x:c r="EF534" t="str">
        <x:v>Pending</x:v>
      </x:c>
      <x:c r="EG534" t="str">
        <x:v>Pending</x:v>
      </x:c>
      <x:c r="EH534"/>
      <x:c r="EI534" s="501"/>
      <x:c r="EJ534"/>
      <x:c r="EK534" t="str">
        <x:v>Pending</x:v>
      </x:c>
      <x:c r="EL534" t="n">
        <x:v>46272</x:v>
      </x:c>
      <x:c r="EM534" t="str">
        <x:v>Production PubMed record imported and reconciled to Zotero item UQR9RYAP;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4" t="n">
        <x:f>IF(L534="","",(IF(N534&lt;&gt;"",1,0)+IF(O534&lt;&gt;"",1,0)+IF(AJ534&lt;&gt;"",1,0)+IF(AU534&lt;&gt;"",1,0)+IF(BE534&lt;&gt;"",1,0)+IF(CF534&lt;&gt;"",1,0)+IF(CJ534="Yes",1,0)+IF(CL534="Yes",1,0)+IF(DE534&lt;&gt;"Pending",1,0)+IF(F534&lt;&gt;"",1,0)+IF(DZ534&lt;&gt;"",1,0)+IF(EI534&lt;&gt;"",1,0))/12)</x:f>
        <x:v>0.5</x:v>
      </x:c>
    </x:row>
    <x:row r="535">
      <x:c r="A535" t="str">
        <x:v>EV-0532</x:v>
      </x:c>
      <x:c r="B535" t="str">
        <x:v>Integrity check</x:v>
      </x:c>
      <x:c r="C535" t="str">
        <x:f>IF(L535="","",IF(LEFT(EC535,7)="BLOCKED","🔴 Do not use for conclusion",IF(EB535="Yes","🟢 Claim-ready","🟡 Caution / context")))</x:f>
        <x:v>🟡 Caution / context</x:v>
      </x:c>
      <x:c r="D535" t="str">
        <x:f>IF(L535="","",EC535)</x:f>
        <x:v>PENDING — appropriate appraisal</x:v>
      </x:c>
      <x:c r="E535" t="str">
        <x:v>P3 — Medium</x:v>
      </x:c>
      <x:c r="F535" t="str">
        <x:v>Pending</x:v>
      </x:c>
      <x:c r="G535" t="str">
        <x:v>Title/abstract identify an explicit tactical/public-safety context and readiness domain; retain for full-text assessment.</x:v>
      </x:c>
      <x:c r="H535" t="str">
        <x:v>Obtain and review lawful full text; confirm human adjudication; then select a design-specific appraisal instrument.</x:v>
      </x:c>
      <x:c r="I535"/>
      <x:c r="J535" t="str">
        <x:v>A — Core</x:v>
      </x:c>
      <x:c r="K535" t="str">
        <x:v>IDENTIFIED</x:v>
      </x:c>
      <x:c r="L535" t="str">
        <x:v>Psychophysiology, Cognitive Function, and Musculoskeletal Status Holistically Explain Tactical Performance Readiness and Resilience.</x:v>
      </x:c>
      <x:c r="M535"/>
      <x:c r="N535" t="str">
        <x:v>Thompson, Andrew G; Ramadan, Jad H; Alexander, Jacob S; Galster, Scott M</x:v>
      </x:c>
      <x:c r="O535" t="n">
        <x:v>2023</x:v>
      </x:c>
      <x:c r="P535" t="str">
        <x:v>Journal of strength and conditioning research</x:v>
      </x:c>
      <x:c r="Q535" t="str">
        <x:v>Journal Article</x:v>
      </x:c>
      <x:c r="R535" t="str">
        <x:v>Unclear</x:v>
      </x:c>
      <x:c r="S535" t="str">
        <x:v>Unknown</x:v>
      </x:c>
      <x:c r="T535" t="str">
        <x:v>eng</x:v>
      </x:c>
      <x:c r="U535" t="str">
        <x:v>https://pubmed.ncbi.nlm.nih.gov/38015734/</x:v>
      </x:c>
      <x:c r="V535" t="str">
        <x:v>10.1519/jsc.0000000000004580</x:v>
      </x:c>
      <x:c r="W535" t="str">
        <x:f>IF(V535="","",LOWER(SUBSTITUTE(SUBSTITUTE(SUBSTITUTE(SUBSTITUTE(TRIM(V535),"https://doi.org/",""),"http://doi.org/",""),"https://dx.doi.org/",""),"doi:","")))</x:f>
        <x:v>10.1519/jsc.0000000000004580</x:v>
      </x:c>
      <x:c r="X535" t="str">
        <x:v>38015734</x:v>
      </x:c>
      <x:c r="Y535" t="str"/>
      <x:c r="Z535"/>
      <x:c r="AA535" t="str">
        <x:v>PubMed/MEDLINE</x:v>
      </x:c>
      <x:c r="AB535" t="str">
        <x:v>PUBMED-A-v1.0-2026-08-28</x:v>
      </x:c>
      <x:c r="AC535" t="str">
        <x:v>SP-PUBMED-A-20260828</x:v>
      </x:c>
      <x:c r="AD535" s="499" t="n">
        <x:v>46262</x:v>
      </x:c>
      <x:c r="AE535" s="499" t="n">
        <x:v>46272</x:v>
      </x:c>
      <x:c r="AF535" t="str">
        <x:v>BMSIYEIH</x:v>
      </x:c>
      <x:c r="AG535"/>
      <x:c r="AH535" t="str">
        <x:v>Tactical Athlete → Operational Readiness Brazil</x:v>
      </x:c>
      <x:c r="AI535" t="str">
        <x:v>evidence-family:A</x:v>
      </x:c>
      <x:c r="AJ535"/>
      <x:c r="AK535" t="str">
        <x:f>IF(AJ535="","",IF(OR(LOWER(AJ535)="brazil",LOWER(AJ535)="brasil"),"Yes","No"))</x:f>
      </x:c>
      <x:c r="AL535"/>
      <x:c r="AM535"/>
      <x:c r="AN535"/>
      <x:c r="AO535"/>
      <x:c r="AP535"/>
      <x:c r="AQ535"/>
      <x:c r="AR535"/>
      <x:c r="AS535"/>
      <x:c r="AT535"/>
      <x:c r="AU535"/>
      <x:c r="AV535"/>
      <x:c r="AW535"/>
      <x:c r="AX535"/>
      <x:c r="AY535"/>
      <x:c r="AZ535"/>
      <x:c r="BA535"/>
      <x:c r="BB535"/>
      <x:c r="BC535"/>
      <x:c r="BD535"/>
      <x:c r="BE535"/>
      <x:c r="BF535"/>
      <x:c r="BG535"/>
      <x:c r="BH535"/>
      <x:c r="BI535"/>
      <x:c r="BJ535"/>
      <x:c r="BK535"/>
      <x:c r="BL535"/>
      <x:c r="BM535"/>
      <x:c r="BN535"/>
      <x:c r="BO535"/>
      <x:c r="BP535"/>
      <x:c r="BQ535"/>
      <x:c r="BR535"/>
      <x:c r="BS535"/>
      <x:c r="BT535"/>
      <x:c r="BU535"/>
      <x:c r="BV535"/>
      <x:c r="BW535"/>
      <x:c r="BX535"/>
      <x:c r="BY535"/>
      <x:c r="BZ535"/>
      <x:c r="CA535"/>
      <x:c r="CB535"/>
      <x:c r="CC535"/>
      <x:c r="CD535"/>
      <x:c r="CE535"/>
      <x:c r="CF535"/>
      <x:c r="CG535"/>
      <x:c r="CH535"/>
      <x:c r="CI535"/>
      <x:c r="CJ535" t="str">
        <x:v>Yes</x:v>
      </x:c>
      <x:c r="CK535" t="str">
        <x:v>Yes</x:v>
      </x:c>
      <x:c r="CL535" t="str">
        <x:v>Yes</x:v>
      </x:c>
      <x:c r="CM535" t="str">
        <x:v>Clear</x:v>
      </x:c>
      <x:c r="CN535" t="str">
        <x:v>Verified — clear</x:v>
      </x:c>
      <x:c r="CO535" t="n">
        <x:v>46272</x:v>
      </x:c>
      <x:c r="CP535" t="str">
        <x:v>https://pubmed.ncbi.nlm.nih.gov/38015734/</x:v>
      </x:c>
      <x:c r="CQ535"/>
      <x:c r="CR535"/>
      <x:c r="CS535"/>
      <x:c r="CT535"/>
      <x:c r="CU535"/>
      <x:c r="CV535"/>
      <x:c r="CW535"/>
      <x:c r="CX535"/>
      <x:c r="CY535"/>
      <x:c r="CZ535"/>
      <x:c r="DA535"/>
      <x:c r="DB535" t="str">
        <x:f>IF(L535="","",IF(AND(COUNT(CU535:DA535)=7,OR(CU535=0,CU535=1,CU535=2),OR(CV535=0,CV535=1,CV535=2),OR(CW535=0,CW535=1,CW535=2),OR(CX535=0,CX535=1,CX535=2),OR(CY535=0,CY535=1,CY535=2),OR(CZ535=0,CZ535=1,CZ535=2),OR(DA535=0,DA535=1,DA535=2)),SUM(CU535:DA535),""))</x:f>
      </x:c>
      <x:c r="DC535" t="str">
        <x:f>IF(DB535="","",ROUND(DB535/14*10,1))</x:f>
      </x:c>
      <x:c r="DD535" t="str">
        <x:v>Pending</x:v>
      </x:c>
      <x:c r="DE535" t="str">
        <x:f>IF(L535="","",IF(DC535="","Pending",IF(DD535="Yes","CONDITIONAL — safety override",IF(DC535&gt;=8,"HIGH",IF(DC535&gt;=5,"CONDITIONAL","LOW")))))</x:f>
        <x:v>Pending</x:v>
      </x:c>
      <x:c r="DF535" t="str">
        <x:v>Pending screening and full-text appraisal; no transferability judgment made at identification.</x:v>
      </x:c>
      <x:c r="DG535"/>
      <x:c r="DH535"/>
      <x:c r="DI535"/>
      <x:c r="DJ535"/>
      <x:c r="DK535"/>
      <x:c r="DL535"/>
      <x:c r="DM535"/>
      <x:c r="DN535"/>
      <x:c r="DO535"/>
      <x:c r="DP535"/>
      <x:c r="DQ535"/>
      <x:c r="DR535"/>
      <x:c r="DS535"/>
      <x:c r="DT535"/>
      <x:c r="DU535"/>
      <x:c r="DV535"/>
      <x:c r="DW535"/>
      <x:c r="DX535"/>
      <x:c r="DY535"/>
      <x:c r="DZ535" t="str">
        <x:v>Title/abstract screening alone does not establish effectiveness, causality, methodological quality, transferability to Brazilian public safety or an institutional recommendation.</x:v>
      </x:c>
      <x:c r="EA535" t="str">
        <x:v>Pending</x:v>
      </x:c>
      <x:c r="EB535" t="str">
        <x:f>IF(L535="","",IF(EC535="READY","Yes","No / Pending"))</x:f>
        <x:v>No / Pending</x:v>
      </x:c>
      <x:c r="EC535" t="str">
        <x:f>IF(L535="","",IF(OR(ISNUMBER(SEARCH("Retracted Publication",Q535)),CM535="Retracted",CN535="Retracted",CM535="Expression of Concern",CN535="Expression of Concern",F535="Not used",CG535="Critical",CH535="High",CH535="Critical"),"BLOCKED — integrity or use restriction",IF(AND(CJ535="Yes",CK535="Yes",CL535="Yes"),IF(AND(CM535="Clear",CN535="Verified — clear"),IF(AND(AND(LEN(TRIM(CF535))&gt;0,LEFT(LOWER(TRIM(CF535)),7)&lt;&gt;"pending"),OR(CG535="High",CG535="Moderate"),OR(CH535="Low",CH535="Some concerns",CH535="Not applicable")),IF(AND(DD535="No",OR(DE535="HIGH",DE535="CONDITIONAL"),AND(LEN(TRIM(DF535))&gt;0,LEFT(LOWER(TRIM(DF535)),7)&lt;&gt;"pending")),IF(AND(AND(LEN(TRIM(DT535))&gt;0,LEFT(LOWER(TRIM(DT535)),7)&lt;&gt;"pending"),AND(LEN(TRIM(DU535))&gt;0,LEFT(LOWER(TRIM(DU535)),7)&lt;&gt;"pending"),OR(AND(LEN(TRIM(DV535))&gt;0,LEFT(LOWER(TRIM(DV535)),7)&lt;&gt;"pending"),AND(LEN(TRIM(DW535))&gt;0,LEFT(LOWER(TRIM(DW535)),7)&lt;&gt;"pending")),AND(LEN(TRIM(DX535))&gt;0,LEFT(LOWER(TRIM(DX535)),7)&lt;&gt;"pending")),IF(AND(F535="Claim-ready",OR(EA535="Strong",EA535="Moderate"),AND(LEN(TRIM(G535))&gt;0,LEFT(LOWER(TRIM(G535)),7)&lt;&gt;"pending"),G535&lt;&gt;"No substantive use decision is permitted from identification metadata alone.",AND(LEN(TRIM(DZ535))&gt;0,LEFT(LOWER(TRIM(DZ535)),7)&lt;&gt;"pending"),DZ535&lt;&gt;"Identification metadata alone does not permit any substantive scientific, causal, operational, or institutional claim.",AND(LEN(TRIM(EI535))&gt;0,LEFT(LOWER(TRIM(EI535)),7)&lt;&gt;"pending"),ISNUMBER(EH535),EH535&gt;0),"READY","PENDING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5" t="str">
        <x:v>Pending</x:v>
      </x:c>
      <x:c r="EE535"/>
      <x:c r="EF535" t="str">
        <x:v>Pending</x:v>
      </x:c>
      <x:c r="EG535" t="str">
        <x:v>Pending</x:v>
      </x:c>
      <x:c r="EH535"/>
      <x:c r="EI535" s="501"/>
      <x:c r="EJ535"/>
      <x:c r="EK535" t="str">
        <x:v>Pending</x:v>
      </x:c>
      <x:c r="EL535" t="n">
        <x:v>46272</x:v>
      </x:c>
      <x:c r="EM535" t="str">
        <x:v>Production PubMed record imported and reconciled to Zotero item BMSIYEIH;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5" t="n">
        <x:f>IF(L535="","",(IF(N535&lt;&gt;"",1,0)+IF(O535&lt;&gt;"",1,0)+IF(AJ535&lt;&gt;"",1,0)+IF(AU535&lt;&gt;"",1,0)+IF(BE535&lt;&gt;"",1,0)+IF(CF535&lt;&gt;"",1,0)+IF(CJ535="Yes",1,0)+IF(CL535="Yes",1,0)+IF(DE535&lt;&gt;"Pending",1,0)+IF(F535&lt;&gt;"",1,0)+IF(DZ535&lt;&gt;"",1,0)+IF(EI535&lt;&gt;"",1,0))/12)</x:f>
        <x:v>0.5</x:v>
      </x:c>
    </x:row>
    <x:row r="536">
      <x:c r="A536" t="str">
        <x:v>EV-0533</x:v>
      </x:c>
      <x:c r="B536" t="str">
        <x:v>Integrity check</x:v>
      </x:c>
      <x:c r="C536" t="str">
        <x:f>IF(L536="","",IF(LEFT(EC536,7)="BLOCKED","🔴 Do not use for conclusion",IF(EB536="Yes","🟢 Claim-ready","🟡 Caution / context")))</x:f>
        <x:v>🟡 Caution / context</x:v>
      </x:c>
      <x:c r="D536" t="str">
        <x:f>IF(L536="","",EC536)</x:f>
        <x:v>PENDING — appropriate appraisal</x:v>
      </x:c>
      <x:c r="E536" t="str">
        <x:v>P3 — Medium</x:v>
      </x:c>
      <x:c r="F536" t="str">
        <x:v>Pending</x:v>
      </x:c>
      <x:c r="G536" t="str">
        <x:v>Title/abstract identify an explicit tactical/public-safety context and readiness domain; retain for full-text assessment.</x:v>
      </x:c>
      <x:c r="H536" t="str">
        <x:v>Obtain and review lawful full text; confirm human adjudication; then select a design-specific appraisal instrument.</x:v>
      </x:c>
      <x:c r="I536"/>
      <x:c r="J536" t="str">
        <x:v>A — Core</x:v>
      </x:c>
      <x:c r="K536" t="str">
        <x:v>IDENTIFIED</x:v>
      </x:c>
      <x:c r="L536" t="str">
        <x:v>The model of psychological safety of a soldier's personality.</x:v>
      </x:c>
      <x:c r="M536"/>
      <x:c r="N536" t="str">
        <x:v>Prykhodko, Ihor</x:v>
      </x:c>
      <x:c r="O536" t="n">
        <x:v>2022</x:v>
      </x:c>
      <x:c r="P536" t="str">
        <x:v>Current issues in personality psychology</x:v>
      </x:c>
      <x:c r="Q536" t="str">
        <x:v>Journal Article</x:v>
      </x:c>
      <x:c r="R536" t="str">
        <x:v>Unclear</x:v>
      </x:c>
      <x:c r="S536" t="str">
        <x:v>Unknown</x:v>
      </x:c>
      <x:c r="T536" t="str">
        <x:v>eng</x:v>
      </x:c>
      <x:c r="U536" t="str">
        <x:v>https://pubmed.ncbi.nlm.nih.gov/38013921/</x:v>
      </x:c>
      <x:c r="V536" t="str">
        <x:v>10.5114/cipp.2021.108684</x:v>
      </x:c>
      <x:c r="W536" t="str">
        <x:f>IF(V536="","",LOWER(SUBSTITUTE(SUBSTITUTE(SUBSTITUTE(SUBSTITUTE(TRIM(V536),"https://doi.org/",""),"http://doi.org/",""),"https://dx.doi.org/",""),"doi:","")))</x:f>
        <x:v>10.5114/cipp.2021.108684</x:v>
      </x:c>
      <x:c r="X536" t="str">
        <x:v>38013921</x:v>
      </x:c>
      <x:c r="Y536" t="str">
        <x:v>PMC10653560</x:v>
      </x:c>
      <x:c r="Z536"/>
      <x:c r="AA536" t="str">
        <x:v>PubMed/MEDLINE</x:v>
      </x:c>
      <x:c r="AB536" t="str">
        <x:v>PUBMED-A-v1.0-2026-08-28</x:v>
      </x:c>
      <x:c r="AC536" t="str">
        <x:v>SP-PUBMED-A-20260828</x:v>
      </x:c>
      <x:c r="AD536" s="499" t="n">
        <x:v>46262</x:v>
      </x:c>
      <x:c r="AE536" s="499" t="n">
        <x:v>46272</x:v>
      </x:c>
      <x:c r="AF536" t="str">
        <x:v>PDBJTBU5</x:v>
      </x:c>
      <x:c r="AG536"/>
      <x:c r="AH536" t="str">
        <x:v>Tactical Athlete → Operational Readiness Brazil</x:v>
      </x:c>
      <x:c r="AI536" t="str">
        <x:v>evidence-family:A</x:v>
      </x:c>
      <x:c r="AJ536"/>
      <x:c r="AK536" t="str">
        <x:f>IF(AJ536="","",IF(OR(LOWER(AJ536)="brazil",LOWER(AJ536)="brasil"),"Yes","No"))</x:f>
      </x:c>
      <x:c r="AL536"/>
      <x:c r="AM536"/>
      <x:c r="AN536"/>
      <x:c r="AO536"/>
      <x:c r="AP536"/>
      <x:c r="AQ536"/>
      <x:c r="AR536"/>
      <x:c r="AS536"/>
      <x:c r="AT536"/>
      <x:c r="AU536"/>
      <x:c r="AV536"/>
      <x:c r="AW536"/>
      <x:c r="AX536"/>
      <x:c r="AY536"/>
      <x:c r="AZ536"/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/>
      <x:c r="BO536"/>
      <x:c r="BP536"/>
      <x:c r="BQ536"/>
      <x:c r="BR536"/>
      <x:c r="BS536"/>
      <x:c r="BT536"/>
      <x:c r="BU536"/>
      <x:c r="BV536"/>
      <x:c r="BW536"/>
      <x:c r="BX536"/>
      <x:c r="BY536"/>
      <x:c r="BZ536"/>
      <x:c r="CA536"/>
      <x:c r="CB536"/>
      <x:c r="CC536"/>
      <x:c r="CD536"/>
      <x:c r="CE536"/>
      <x:c r="CF536"/>
      <x:c r="CG536"/>
      <x:c r="CH536"/>
      <x:c r="CI536"/>
      <x:c r="CJ536" t="str">
        <x:v>Yes</x:v>
      </x:c>
      <x:c r="CK536" t="str">
        <x:v>Yes</x:v>
      </x:c>
      <x:c r="CL536" t="str">
        <x:v>Yes</x:v>
      </x:c>
      <x:c r="CM536" t="str">
        <x:v>Clear</x:v>
      </x:c>
      <x:c r="CN536" t="str">
        <x:v>Verified — clear</x:v>
      </x:c>
      <x:c r="CO536" t="n">
        <x:v>46272</x:v>
      </x:c>
      <x:c r="CP536" t="str">
        <x:v>https://pubmed.ncbi.nlm.nih.gov/38013921/</x:v>
      </x:c>
      <x:c r="CQ536"/>
      <x:c r="CR536"/>
      <x:c r="CS536"/>
      <x:c r="CT536"/>
      <x:c r="CU536"/>
      <x:c r="CV536"/>
      <x:c r="CW536"/>
      <x:c r="CX536"/>
      <x:c r="CY536"/>
      <x:c r="CZ536"/>
      <x:c r="DA536"/>
      <x:c r="DB536" t="str">
        <x:f>IF(L536="","",IF(AND(COUNT(CU536:DA536)=7,OR(CU536=0,CU536=1,CU536=2),OR(CV536=0,CV536=1,CV536=2),OR(CW536=0,CW536=1,CW536=2),OR(CX536=0,CX536=1,CX536=2),OR(CY536=0,CY536=1,CY536=2),OR(CZ536=0,CZ536=1,CZ536=2),OR(DA536=0,DA536=1,DA536=2)),SUM(CU536:DA536),""))</x:f>
      </x:c>
      <x:c r="DC536" t="str">
        <x:f>IF(DB536="","",ROUND(DB536/14*10,1))</x:f>
      </x:c>
      <x:c r="DD536" t="str">
        <x:v>Pending</x:v>
      </x:c>
      <x:c r="DE536" t="str">
        <x:f>IF(L536="","",IF(DC536="","Pending",IF(DD536="Yes","CONDITIONAL — safety override",IF(DC536&gt;=8,"HIGH",IF(DC536&gt;=5,"CONDITIONAL","LOW")))))</x:f>
        <x:v>Pending</x:v>
      </x:c>
      <x:c r="DF536" t="str">
        <x:v>Pending screening and full-text appraisal; no transferability judgment made at identification.</x:v>
      </x:c>
      <x:c r="DG536"/>
      <x:c r="DH536"/>
      <x:c r="DI536"/>
      <x:c r="DJ536"/>
      <x:c r="DK536"/>
      <x:c r="DL536"/>
      <x:c r="DM536"/>
      <x:c r="DN536"/>
      <x:c r="DO536"/>
      <x:c r="DP536"/>
      <x:c r="DQ536"/>
      <x:c r="DR536"/>
      <x:c r="DS536"/>
      <x:c r="DT536"/>
      <x:c r="DU536"/>
      <x:c r="DV536"/>
      <x:c r="DW536"/>
      <x:c r="DX536"/>
      <x:c r="DY536"/>
      <x:c r="DZ536" t="str">
        <x:v>Title/abstract screening alone does not establish effectiveness, causality, methodological quality, transferability to Brazilian public safety or an institutional recommendation.</x:v>
      </x:c>
      <x:c r="EA536" t="str">
        <x:v>Pending</x:v>
      </x:c>
      <x:c r="EB536" t="str">
        <x:f>IF(L536="","",IF(EC536="READY","Yes","No / Pending"))</x:f>
        <x:v>No / Pending</x:v>
      </x:c>
      <x:c r="EC536" t="str">
        <x:f>IF(L536="","",IF(OR(ISNUMBER(SEARCH("Retracted Publication",Q536)),CM536="Retracted",CN536="Retracted",CM536="Expression of Concern",CN536="Expression of Concern",F536="Not used",CG536="Critical",CH536="High",CH536="Critical"),"BLOCKED — integrity or use restriction",IF(AND(CJ536="Yes",CK536="Yes",CL536="Yes"),IF(AND(CM536="Clear",CN536="Verified — clear"),IF(AND(AND(LEN(TRIM(CF536))&gt;0,LEFT(LOWER(TRIM(CF536)),7)&lt;&gt;"pending"),OR(CG536="High",CG536="Moderate"),OR(CH536="Low",CH536="Some concerns",CH536="Not applicable")),IF(AND(DD536="No",OR(DE536="HIGH",DE536="CONDITIONAL"),AND(LEN(TRIM(DF536))&gt;0,LEFT(LOWER(TRIM(DF536)),7)&lt;&gt;"pending")),IF(AND(AND(LEN(TRIM(DT536))&gt;0,LEFT(LOWER(TRIM(DT536)),7)&lt;&gt;"pending"),AND(LEN(TRIM(DU536))&gt;0,LEFT(LOWER(TRIM(DU536)),7)&lt;&gt;"pending"),OR(AND(LEN(TRIM(DV536))&gt;0,LEFT(LOWER(TRIM(DV536)),7)&lt;&gt;"pending"),AND(LEN(TRIM(DW536))&gt;0,LEFT(LOWER(TRIM(DW536)),7)&lt;&gt;"pending")),AND(LEN(TRIM(DX536))&gt;0,LEFT(LOWER(TRIM(DX536)),7)&lt;&gt;"pending")),IF(AND(F536="Claim-ready",OR(EA536="Strong",EA536="Moderate"),AND(LEN(TRIM(G536))&gt;0,LEFT(LOWER(TRIM(G536)),7)&lt;&gt;"pending"),G536&lt;&gt;"No substantive use decision is permitted from identification metadata alone.",AND(LEN(TRIM(DZ536))&gt;0,LEFT(LOWER(TRIM(DZ536)),7)&lt;&gt;"pending"),DZ536&lt;&gt;"Identification metadata alone does not permit any substantive scientific, causal, operational, or institutional claim.",AND(LEN(TRIM(EI536))&gt;0,LEFT(LOWER(TRIM(EI536)),7)&lt;&gt;"pending"),ISNUMBER(EH536),EH536&gt;0),"READY","PENDING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6" t="str">
        <x:v>Pending</x:v>
      </x:c>
      <x:c r="EE536"/>
      <x:c r="EF536" t="str">
        <x:v>Pending</x:v>
      </x:c>
      <x:c r="EG536" t="str">
        <x:v>Pending</x:v>
      </x:c>
      <x:c r="EH536"/>
      <x:c r="EI536" s="501"/>
      <x:c r="EJ536"/>
      <x:c r="EK536" t="str">
        <x:v>Pending</x:v>
      </x:c>
      <x:c r="EL536" t="n">
        <x:v>46272</x:v>
      </x:c>
      <x:c r="EM536" t="str">
        <x:v>Production PubMed record imported and reconciled to Zotero item PDBJTBU5;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6" t="n">
        <x:f>IF(L536="","",(IF(N536&lt;&gt;"",1,0)+IF(O536&lt;&gt;"",1,0)+IF(AJ536&lt;&gt;"",1,0)+IF(AU536&lt;&gt;"",1,0)+IF(BE536&lt;&gt;"",1,0)+IF(CF536&lt;&gt;"",1,0)+IF(CJ536="Yes",1,0)+IF(CL536="Yes",1,0)+IF(DE536&lt;&gt;"Pending",1,0)+IF(F536&lt;&gt;"",1,0)+IF(DZ536&lt;&gt;"",1,0)+IF(EI536&lt;&gt;"",1,0))/12)</x:f>
        <x:v>0.5</x:v>
      </x:c>
    </x:row>
    <x:row r="537">
      <x:c r="A537" t="str">
        <x:v>EV-0534</x:v>
      </x:c>
      <x:c r="B537" t="str">
        <x:v>Integrity check</x:v>
      </x:c>
      <x:c r="C537" t="str">
        <x:f>IF(L537="","",IF(LEFT(EC537,7)="BLOCKED","🔴 Do not use for conclusion",IF(EB537="Yes","🟢 Claim-ready","🟡 Caution / context")))</x:f>
        <x:v>🟡 Caution / context</x:v>
      </x:c>
      <x:c r="D537" t="str">
        <x:f>IF(L537="","",EC537)</x:f>
        <x:v>PENDING — appropriate appraisal</x:v>
      </x:c>
      <x:c r="E537" t="str">
        <x:v>P3 — Medium</x:v>
      </x:c>
      <x:c r="F537" t="str">
        <x:v>Pending</x:v>
      </x:c>
      <x:c r="G537" t="str">
        <x:v>Title/abstract identify an explicit tactical/public-safety context and readiness domain; retain for full-text assessment.</x:v>
      </x:c>
      <x:c r="H537" t="str">
        <x:v>Obtain and review lawful full text; confirm human adjudication; then select a design-specific appraisal instrument.</x:v>
      </x:c>
      <x:c r="I537"/>
      <x:c r="J537" t="str">
        <x:v>C — Implementation Science</x:v>
      </x:c>
      <x:c r="K537" t="str">
        <x:v>IDENTIFIED</x:v>
      </x:c>
      <x:c r="L537" t="str">
        <x:v>Applying the Theoretical Domains Framework to identify police, fire, and paramedic preferences for accessing mental health care in a First Responder Operational Stress Injury Clinic: a qualitative study.</x:v>
      </x:c>
      <x:c r="M537"/>
      <x:c r="N537" t="str">
        <x:v>Testa, Valerie; Bennett, Alexandria; Jutai, Jeffrey; Cantor, Zachary; Burke, Peter; McMahon, James; Carleton, R Nicholas; Colman, Ian; Fikretoglu, Deniz; Heber, Alexandra; Leduc, Shannon; Heisel, Marnin J; Thavorn, Kednapa; Corsi, Daniel J; Hatcher, Simon</x:v>
      </x:c>
      <x:c r="O537" t="n">
        <x:v>2023</x:v>
      </x:c>
      <x:c r="P537" t="str">
        <x:v>Health promotion and chronic disease prevention in Canada : research, policy and practice</x:v>
      </x:c>
      <x:c r="Q537" t="str">
        <x:v>Journal Article</x:v>
      </x:c>
      <x:c r="R537" t="str">
        <x:v>Unclear</x:v>
      </x:c>
      <x:c r="S537" t="str">
        <x:v>Unknown</x:v>
      </x:c>
      <x:c r="T537" t="str">
        <x:v>eng; fre</x:v>
      </x:c>
      <x:c r="U537" t="str">
        <x:v>https://pubmed.ncbi.nlm.nih.gov/37991887/</x:v>
      </x:c>
      <x:c r="V537" t="str">
        <x:v>10.24095/hpcdp.43.10/11.02</x:v>
      </x:c>
      <x:c r="W537" t="str">
        <x:f>IF(V537="","",LOWER(SUBSTITUTE(SUBSTITUTE(SUBSTITUTE(SUBSTITUTE(TRIM(V537),"https://doi.org/",""),"http://doi.org/",""),"https://dx.doi.org/",""),"doi:","")))</x:f>
        <x:v>10.24095/hpcdp.43.10/11.02</x:v>
      </x:c>
      <x:c r="X537" t="str">
        <x:v>37991887</x:v>
      </x:c>
      <x:c r="Y537" t="str">
        <x:v>PMC10753900</x:v>
      </x:c>
      <x:c r="Z537"/>
      <x:c r="AA537" t="str">
        <x:v>PubMed/MEDLINE</x:v>
      </x:c>
      <x:c r="AB537" t="str">
        <x:v>PUBMED-C-v1.0-2026-08-28</x:v>
      </x:c>
      <x:c r="AC537" t="str">
        <x:v>SP-PUBMED-C-20260828</x:v>
      </x:c>
      <x:c r="AD537" s="499" t="n">
        <x:v>46262</x:v>
      </x:c>
      <x:c r="AE537" s="499" t="n">
        <x:v>46272</x:v>
      </x:c>
      <x:c r="AF537" t="str">
        <x:v>5JH2RNA7</x:v>
      </x:c>
      <x:c r="AG537"/>
      <x:c r="AH537" t="str">
        <x:v>Tactical Athlete → Operational Readiness Brazil</x:v>
      </x:c>
      <x:c r="AI537" t="str">
        <x:v>evidence-family:C</x:v>
      </x:c>
      <x:c r="AJ537"/>
      <x:c r="AK537" t="str">
        <x:f>IF(AJ537="","",IF(OR(LOWER(AJ537)="brazil",LOWER(AJ537)="brasil"),"Yes","No"))</x:f>
      </x:c>
      <x:c r="AL537"/>
      <x:c r="AM537"/>
      <x:c r="AN537"/>
      <x:c r="AO537"/>
      <x:c r="AP537"/>
      <x:c r="AQ537"/>
      <x:c r="AR537"/>
      <x:c r="AS537"/>
      <x:c r="AT537"/>
      <x:c r="AU537"/>
      <x:c r="AV537"/>
      <x:c r="AW537"/>
      <x:c r="AX537"/>
      <x:c r="AY537"/>
      <x:c r="AZ537"/>
      <x:c r="BA537"/>
      <x:c r="BB537"/>
      <x:c r="BC537"/>
      <x:c r="BD537"/>
      <x:c r="BE537"/>
      <x:c r="BF537"/>
      <x:c r="BG537"/>
      <x:c r="BH537"/>
      <x:c r="BI537"/>
      <x:c r="BJ537"/>
      <x:c r="BK537"/>
      <x:c r="BL537"/>
      <x:c r="BM537"/>
      <x:c r="BN537"/>
      <x:c r="BO537"/>
      <x:c r="BP537"/>
      <x:c r="BQ537"/>
      <x:c r="BR537"/>
      <x:c r="BS537"/>
      <x:c r="BT537"/>
      <x:c r="BU537"/>
      <x:c r="BV537"/>
      <x:c r="BW537"/>
      <x:c r="BX537"/>
      <x:c r="BY537"/>
      <x:c r="BZ537"/>
      <x:c r="CA537"/>
      <x:c r="CB537"/>
      <x:c r="CC537"/>
      <x:c r="CD537"/>
      <x:c r="CE537"/>
      <x:c r="CF537"/>
      <x:c r="CG537"/>
      <x:c r="CH537"/>
      <x:c r="CI537"/>
      <x:c r="CJ537" t="str">
        <x:v>Yes</x:v>
      </x:c>
      <x:c r="CK537" t="str">
        <x:v>Yes</x:v>
      </x:c>
      <x:c r="CL537" t="str">
        <x:v>Yes</x:v>
      </x:c>
      <x:c r="CM537" t="str">
        <x:v>Clear</x:v>
      </x:c>
      <x:c r="CN537" t="str">
        <x:v>Verified — clear</x:v>
      </x:c>
      <x:c r="CO537" t="n">
        <x:v>46272</x:v>
      </x:c>
      <x:c r="CP537" t="str">
        <x:v>https://pubmed.ncbi.nlm.nih.gov/37991887/</x:v>
      </x:c>
      <x:c r="CQ537"/>
      <x:c r="CR537"/>
      <x:c r="CS537"/>
      <x:c r="CT537"/>
      <x:c r="CU537"/>
      <x:c r="CV537"/>
      <x:c r="CW537"/>
      <x:c r="CX537"/>
      <x:c r="CY537"/>
      <x:c r="CZ537"/>
      <x:c r="DA537"/>
      <x:c r="DB537" t="str">
        <x:f>IF(L537="","",IF(AND(COUNT(CU537:DA537)=7,OR(CU537=0,CU537=1,CU537=2),OR(CV537=0,CV537=1,CV537=2),OR(CW537=0,CW537=1,CW537=2),OR(CX537=0,CX537=1,CX537=2),OR(CY537=0,CY537=1,CY537=2),OR(CZ537=0,CZ537=1,CZ537=2),OR(DA537=0,DA537=1,DA537=2)),SUM(CU537:DA537),""))</x:f>
      </x:c>
      <x:c r="DC537" t="str">
        <x:f>IF(DB537="","",ROUND(DB537/14*10,1))</x:f>
      </x:c>
      <x:c r="DD537" t="str">
        <x:v>Pending</x:v>
      </x:c>
      <x:c r="DE537" t="str">
        <x:f>IF(L537="","",IF(DC537="","Pending",IF(DD537="Yes","CONDITIONAL — safety override",IF(DC537&gt;=8,"HIGH",IF(DC537&gt;=5,"CONDITIONAL","LOW")))))</x:f>
        <x:v>Pending</x:v>
      </x:c>
      <x:c r="DF537" t="str">
        <x:v>Pending screening and full-text appraisal; no transferability judgment made at identification.</x:v>
      </x:c>
      <x:c r="DG537"/>
      <x:c r="DH537"/>
      <x:c r="DI537"/>
      <x:c r="DJ537"/>
      <x:c r="DK537"/>
      <x:c r="DL537"/>
      <x:c r="DM537"/>
      <x:c r="DN537"/>
      <x:c r="DO537"/>
      <x:c r="DP537"/>
      <x:c r="DQ537"/>
      <x:c r="DR537"/>
      <x:c r="DS537"/>
      <x:c r="DT537"/>
      <x:c r="DU537"/>
      <x:c r="DV537"/>
      <x:c r="DW537"/>
      <x:c r="DX537"/>
      <x:c r="DY537"/>
      <x:c r="DZ537" t="str">
        <x:v>Title/abstract screening alone does not establish effectiveness, causality, methodological quality, transferability to Brazilian public safety or an institutional recommendation.</x:v>
      </x:c>
      <x:c r="EA537" t="str">
        <x:v>Pending</x:v>
      </x:c>
      <x:c r="EB537" t="str">
        <x:f>IF(L537="","",IF(EC537="READY","Yes","No / Pending"))</x:f>
        <x:v>No / Pending</x:v>
      </x:c>
      <x:c r="EC537" t="str">
        <x:f>IF(L537="","",IF(OR(ISNUMBER(SEARCH("Retracted Publication",Q537)),CM537="Retracted",CN537="Retracted",CM537="Expression of Concern",CN537="Expression of Concern",F537="Not used",CG537="Critical",CH537="High",CH537="Critical"),"BLOCKED — integrity or use restriction",IF(AND(CJ537="Yes",CK537="Yes",CL537="Yes"),IF(AND(CM537="Clear",CN537="Verified — clear"),IF(AND(AND(LEN(TRIM(CF537))&gt;0,LEFT(LOWER(TRIM(CF537)),7)&lt;&gt;"pending"),OR(CG537="High",CG537="Moderate"),OR(CH537="Low",CH537="Some concerns",CH537="Not applicable")),IF(AND(DD537="No",OR(DE537="HIGH",DE537="CONDITIONAL"),AND(LEN(TRIM(DF537))&gt;0,LEFT(LOWER(TRIM(DF537)),7)&lt;&gt;"pending")),IF(AND(AND(LEN(TRIM(DT537))&gt;0,LEFT(LOWER(TRIM(DT537)),7)&lt;&gt;"pending"),AND(LEN(TRIM(DU537))&gt;0,LEFT(LOWER(TRIM(DU537)),7)&lt;&gt;"pending"),OR(AND(LEN(TRIM(DV537))&gt;0,LEFT(LOWER(TRIM(DV537)),7)&lt;&gt;"pending"),AND(LEN(TRIM(DW537))&gt;0,LEFT(LOWER(TRIM(DW537)),7)&lt;&gt;"pending")),AND(LEN(TRIM(DX537))&gt;0,LEFT(LOWER(TRIM(DX537)),7)&lt;&gt;"pending")),IF(AND(F537="Claim-ready",OR(EA537="Strong",EA537="Moderate"),AND(LEN(TRIM(G537))&gt;0,LEFT(LOWER(TRIM(G537)),7)&lt;&gt;"pending"),G537&lt;&gt;"No substantive use decision is permitted from identification metadata alone.",AND(LEN(TRIM(DZ537))&gt;0,LEFT(LOWER(TRIM(DZ537)),7)&lt;&gt;"pending"),DZ537&lt;&gt;"Identification metadata alone does not permit any substantive scientific, causal, operational, or institutional claim.",AND(LEN(TRIM(EI537))&gt;0,LEFT(LOWER(TRIM(EI537)),7)&lt;&gt;"pending"),ISNUMBER(EH537),EH537&gt;0),"READY","PENDING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7" t="str">
        <x:v>Pending</x:v>
      </x:c>
      <x:c r="EE537"/>
      <x:c r="EF537" t="str">
        <x:v>Pending</x:v>
      </x:c>
      <x:c r="EG537" t="str">
        <x:v>Pending</x:v>
      </x:c>
      <x:c r="EH537"/>
      <x:c r="EI537" s="501"/>
      <x:c r="EJ537"/>
      <x:c r="EK537" t="str">
        <x:v>Pending</x:v>
      </x:c>
      <x:c r="EL537" t="n">
        <x:v>46272</x:v>
      </x:c>
      <x:c r="EM537" t="str">
        <x:v>Production PubMed record imported and reconciled to Zotero item 5JH2RNA7;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7" t="n">
        <x:f>IF(L537="","",(IF(N537&lt;&gt;"",1,0)+IF(O537&lt;&gt;"",1,0)+IF(AJ537&lt;&gt;"",1,0)+IF(AU537&lt;&gt;"",1,0)+IF(BE537&lt;&gt;"",1,0)+IF(CF537&lt;&gt;"",1,0)+IF(CJ537="Yes",1,0)+IF(CL537="Yes",1,0)+IF(DE537&lt;&gt;"Pending",1,0)+IF(F537&lt;&gt;"",1,0)+IF(DZ537&lt;&gt;"",1,0)+IF(EI537&lt;&gt;"",1,0))/12)</x:f>
        <x:v>0.5</x:v>
      </x:c>
    </x:row>
    <x:row r="538">
      <x:c r="A538" t="str">
        <x:v>EV-0535</x:v>
      </x:c>
      <x:c r="B538" t="str">
        <x:v>Integrity check</x:v>
      </x:c>
      <x:c r="C538" t="str">
        <x:f>IF(L538="","",IF(LEFT(EC538,7)="BLOCKED","🔴 Do not use for conclusion",IF(EB538="Yes","🟢 Claim-ready","🟡 Caution / context")))</x:f>
        <x:v>🟡 Caution / context</x:v>
      </x:c>
      <x:c r="D538" t="str">
        <x:f>IF(L538="","",EC538)</x:f>
        <x:v>PENDING — appropriate appraisal</x:v>
      </x:c>
      <x:c r="E538" t="str">
        <x:v>P3 — Medium</x:v>
      </x:c>
      <x:c r="F538" t="str">
        <x:v>Pending</x:v>
      </x:c>
      <x:c r="G538" t="str">
        <x:v>Title/abstract identify an explicit tactical/public-safety context and readiness domain; retain for full-text assessment.</x:v>
      </x:c>
      <x:c r="H538" t="str">
        <x:v>Obtain and review lawful full text; confirm human adjudication; then select a design-specific appraisal instrument.</x:v>
      </x:c>
      <x:c r="I538"/>
      <x:c r="J538" t="str">
        <x:v>A — Core</x:v>
      </x:c>
      <x:c r="K538" t="str">
        <x:v>IDENTIFIED</x:v>
      </x:c>
      <x:c r="L538" t="str">
        <x:v>The Hidden Enemy: Mal de Debarquement Syndrome and Its Impact on Military Operations.</x:v>
      </x:c>
      <x:c r="M538"/>
      <x:c r="N538" t="str">
        <x:v>Hughes, Charlotte K; Eliason, Michael J; Matsuoka, Akihiro J</x:v>
      </x:c>
      <x:c r="O538" t="n">
        <x:v>2024</x:v>
      </x:c>
      <x:c r="P538" t="str">
        <x:v>Military medicine</x:v>
      </x:c>
      <x:c r="Q538" t="str">
        <x:v>Journal Article; Research Support, Non-U.S. Gov't</x:v>
      </x:c>
      <x:c r="R538" t="str">
        <x:v>Unclear</x:v>
      </x:c>
      <x:c r="S538" t="str">
        <x:v>Unknown</x:v>
      </x:c>
      <x:c r="T538" t="str">
        <x:v>eng</x:v>
      </x:c>
      <x:c r="U538" t="str">
        <x:v>https://pubmed.ncbi.nlm.nih.gov/37987715/</x:v>
      </x:c>
      <x:c r="V538" t="str">
        <x:v>10.1093/milmed/usad449</x:v>
      </x:c>
      <x:c r="W538" t="str">
        <x:f>IF(V538="","",LOWER(SUBSTITUTE(SUBSTITUTE(SUBSTITUTE(SUBSTITUTE(TRIM(V538),"https://doi.org/",""),"http://doi.org/",""),"https://dx.doi.org/",""),"doi:","")))</x:f>
        <x:v>10.1093/milmed/usad449</x:v>
      </x:c>
      <x:c r="X538" t="str">
        <x:v>37987715</x:v>
      </x:c>
      <x:c r="Y538" t="str"/>
      <x:c r="Z538"/>
      <x:c r="AA538" t="str">
        <x:v>PubMed/MEDLINE</x:v>
      </x:c>
      <x:c r="AB538" t="str">
        <x:v>PUBMED-A-v1.0-2026-08-28</x:v>
      </x:c>
      <x:c r="AC538" t="str">
        <x:v>SP-PUBMED-A-20260828</x:v>
      </x:c>
      <x:c r="AD538" s="499" t="n">
        <x:v>46262</x:v>
      </x:c>
      <x:c r="AE538" s="499" t="n">
        <x:v>46272</x:v>
      </x:c>
      <x:c r="AF538" t="str">
        <x:v>TUSTH7GU</x:v>
      </x:c>
      <x:c r="AG538"/>
      <x:c r="AH538" t="str">
        <x:v>Tactical Athlete → Operational Readiness Brazil</x:v>
      </x:c>
      <x:c r="AI538" t="str">
        <x:v>evidence-family:A</x:v>
      </x:c>
      <x:c r="AJ538"/>
      <x:c r="AK538" t="str">
        <x:f>IF(AJ538="","",IF(OR(LOWER(AJ538)="brazil",LOWER(AJ538)="brasil"),"Yes","No"))</x:f>
      </x:c>
      <x:c r="AL538"/>
      <x:c r="AM538"/>
      <x:c r="AN538"/>
      <x:c r="AO538"/>
      <x:c r="AP538"/>
      <x:c r="AQ538"/>
      <x:c r="AR538"/>
      <x:c r="AS538"/>
      <x:c r="AT538"/>
      <x:c r="AU538"/>
      <x:c r="AV538"/>
      <x:c r="AW538"/>
      <x:c r="AX538"/>
      <x:c r="AY538"/>
      <x:c r="AZ538"/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/>
      <x:c r="BO538"/>
      <x:c r="BP538"/>
      <x:c r="BQ538"/>
      <x:c r="BR538"/>
      <x:c r="BS538"/>
      <x:c r="BT538"/>
      <x:c r="BU538"/>
      <x:c r="BV538"/>
      <x:c r="BW538"/>
      <x:c r="BX538"/>
      <x:c r="BY538"/>
      <x:c r="BZ538"/>
      <x:c r="CA538"/>
      <x:c r="CB538"/>
      <x:c r="CC538"/>
      <x:c r="CD538"/>
      <x:c r="CE538"/>
      <x:c r="CF538"/>
      <x:c r="CG538"/>
      <x:c r="CH538"/>
      <x:c r="CI538"/>
      <x:c r="CJ538" t="str">
        <x:v>Yes</x:v>
      </x:c>
      <x:c r="CK538" t="str">
        <x:v>Yes</x:v>
      </x:c>
      <x:c r="CL538" t="str">
        <x:v>Yes</x:v>
      </x:c>
      <x:c r="CM538" t="str">
        <x:v>Clear</x:v>
      </x:c>
      <x:c r="CN538" t="str">
        <x:v>Verified — clear</x:v>
      </x:c>
      <x:c r="CO538" t="n">
        <x:v>46272</x:v>
      </x:c>
      <x:c r="CP538" t="str">
        <x:v>https://pubmed.ncbi.nlm.nih.gov/37987715/</x:v>
      </x:c>
      <x:c r="CQ538"/>
      <x:c r="CR538"/>
      <x:c r="CS538"/>
      <x:c r="CT538"/>
      <x:c r="CU538"/>
      <x:c r="CV538"/>
      <x:c r="CW538"/>
      <x:c r="CX538"/>
      <x:c r="CY538"/>
      <x:c r="CZ538"/>
      <x:c r="DA538"/>
      <x:c r="DB538" t="str">
        <x:f>IF(L538="","",IF(AND(COUNT(CU538:DA538)=7,OR(CU538=0,CU538=1,CU538=2),OR(CV538=0,CV538=1,CV538=2),OR(CW538=0,CW538=1,CW538=2),OR(CX538=0,CX538=1,CX538=2),OR(CY538=0,CY538=1,CY538=2),OR(CZ538=0,CZ538=1,CZ538=2),OR(DA538=0,DA538=1,DA538=2)),SUM(CU538:DA538),""))</x:f>
      </x:c>
      <x:c r="DC538" t="str">
        <x:f>IF(DB538="","",ROUND(DB538/14*10,1))</x:f>
      </x:c>
      <x:c r="DD538" t="str">
        <x:v>Pending</x:v>
      </x:c>
      <x:c r="DE538" t="str">
        <x:f>IF(L538="","",IF(DC538="","Pending",IF(DD538="Yes","CONDITIONAL — safety override",IF(DC538&gt;=8,"HIGH",IF(DC538&gt;=5,"CONDITIONAL","LOW")))))</x:f>
        <x:v>Pending</x:v>
      </x:c>
      <x:c r="DF538" t="str">
        <x:v>Pending screening and full-text appraisal; no transferability judgment made at identification.</x:v>
      </x:c>
      <x:c r="DG538"/>
      <x:c r="DH538"/>
      <x:c r="DI538"/>
      <x:c r="DJ538"/>
      <x:c r="DK538"/>
      <x:c r="DL538"/>
      <x:c r="DM538"/>
      <x:c r="DN538"/>
      <x:c r="DO538"/>
      <x:c r="DP538"/>
      <x:c r="DQ538"/>
      <x:c r="DR538"/>
      <x:c r="DS538"/>
      <x:c r="DT538"/>
      <x:c r="DU538"/>
      <x:c r="DV538"/>
      <x:c r="DW538"/>
      <x:c r="DX538"/>
      <x:c r="DY538"/>
      <x:c r="DZ538" t="str">
        <x:v>Title/abstract screening alone does not establish effectiveness, causality, methodological quality, transferability to Brazilian public safety or an institutional recommendation.</x:v>
      </x:c>
      <x:c r="EA538" t="str">
        <x:v>Pending</x:v>
      </x:c>
      <x:c r="EB538" t="str">
        <x:f>IF(L538="","",IF(EC538="READY","Yes","No / Pending"))</x:f>
        <x:v>No / Pending</x:v>
      </x:c>
      <x:c r="EC538" t="str">
        <x:f>IF(L538="","",IF(OR(ISNUMBER(SEARCH("Retracted Publication",Q538)),CM538="Retracted",CN538="Retracted",CM538="Expression of Concern",CN538="Expression of Concern",F538="Not used",CG538="Critical",CH538="High",CH538="Critical"),"BLOCKED — integrity or use restriction",IF(AND(CJ538="Yes",CK538="Yes",CL538="Yes"),IF(AND(CM538="Clear",CN538="Verified — clear"),IF(AND(AND(LEN(TRIM(CF538))&gt;0,LEFT(LOWER(TRIM(CF538)),7)&lt;&gt;"pending"),OR(CG538="High",CG538="Moderate"),OR(CH538="Low",CH538="Some concerns",CH538="Not applicable")),IF(AND(DD538="No",OR(DE538="HIGH",DE538="CONDITIONAL"),AND(LEN(TRIM(DF538))&gt;0,LEFT(LOWER(TRIM(DF538)),7)&lt;&gt;"pending")),IF(AND(AND(LEN(TRIM(DT538))&gt;0,LEFT(LOWER(TRIM(DT538)),7)&lt;&gt;"pending"),AND(LEN(TRIM(DU538))&gt;0,LEFT(LOWER(TRIM(DU538)),7)&lt;&gt;"pending"),OR(AND(LEN(TRIM(DV538))&gt;0,LEFT(LOWER(TRIM(DV538)),7)&lt;&gt;"pending"),AND(LEN(TRIM(DW538))&gt;0,LEFT(LOWER(TRIM(DW538)),7)&lt;&gt;"pending")),AND(LEN(TRIM(DX538))&gt;0,LEFT(LOWER(TRIM(DX538)),7)&lt;&gt;"pending")),IF(AND(F538="Claim-ready",OR(EA538="Strong",EA538="Moderate"),AND(LEN(TRIM(G538))&gt;0,LEFT(LOWER(TRIM(G538)),7)&lt;&gt;"pending"),G538&lt;&gt;"No substantive use decision is permitted from identification metadata alone.",AND(LEN(TRIM(DZ538))&gt;0,LEFT(LOWER(TRIM(DZ538)),7)&lt;&gt;"pending"),DZ538&lt;&gt;"Identification metadata alone does not permit any substantive scientific, causal, operational, or institutional claim.",AND(LEN(TRIM(EI538))&gt;0,LEFT(LOWER(TRIM(EI538)),7)&lt;&gt;"pending"),ISNUMBER(EH538),EH538&gt;0),"READY","PENDING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8" t="str">
        <x:v>Pending</x:v>
      </x:c>
      <x:c r="EE538"/>
      <x:c r="EF538" t="str">
        <x:v>Pending</x:v>
      </x:c>
      <x:c r="EG538" t="str">
        <x:v>Pending</x:v>
      </x:c>
      <x:c r="EH538"/>
      <x:c r="EI538" s="501"/>
      <x:c r="EJ538"/>
      <x:c r="EK538" t="str">
        <x:v>Pending</x:v>
      </x:c>
      <x:c r="EL538" t="n">
        <x:v>46272</x:v>
      </x:c>
      <x:c r="EM538" t="str">
        <x:v>Production PubMed record imported and reconciled to Zotero item TUSTH7GU;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8" t="n">
        <x:f>IF(L538="","",(IF(N538&lt;&gt;"",1,0)+IF(O538&lt;&gt;"",1,0)+IF(AJ538&lt;&gt;"",1,0)+IF(AU538&lt;&gt;"",1,0)+IF(BE538&lt;&gt;"",1,0)+IF(CF538&lt;&gt;"",1,0)+IF(CJ538="Yes",1,0)+IF(CL538="Yes",1,0)+IF(DE538&lt;&gt;"Pending",1,0)+IF(F538&lt;&gt;"",1,0)+IF(DZ538&lt;&gt;"",1,0)+IF(EI538&lt;&gt;"",1,0))/12)</x:f>
        <x:v>0.5</x:v>
      </x:c>
    </x:row>
    <x:row r="539">
      <x:c r="A539" t="str">
        <x:v>EV-0536</x:v>
      </x:c>
      <x:c r="B539" t="str">
        <x:v>Integrity check</x:v>
      </x:c>
      <x:c r="C539" t="str">
        <x:f>IF(L539="","",IF(LEFT(EC539,7)="BLOCKED","🔴 Do not use for conclusion",IF(EB539="Yes","🟢 Claim-ready","🟡 Caution / context")))</x:f>
        <x:v>🟡 Caution / context</x:v>
      </x:c>
      <x:c r="D539" t="str">
        <x:f>IF(L539="","",EC539)</x:f>
        <x:v>PENDING — appropriate appraisal</x:v>
      </x:c>
      <x:c r="E539" t="str">
        <x:v>P3 — Medium</x:v>
      </x:c>
      <x:c r="F539" t="str">
        <x:v>Pending</x:v>
      </x:c>
      <x:c r="G539" t="str">
        <x:v>Title/abstract identify an explicit tactical/public-safety context and readiness domain; retain for full-text assessment.</x:v>
      </x:c>
      <x:c r="H539" t="str">
        <x:v>Obtain and review lawful full text; confirm human adjudication; then select a design-specific appraisal instrument.</x:v>
      </x:c>
      <x:c r="I539"/>
      <x:c r="J539" t="str">
        <x:v>A — Core</x:v>
      </x:c>
      <x:c r="K539" t="str">
        <x:v>IDENTIFIED</x:v>
      </x:c>
      <x:c r="L539" t="str">
        <x:v>A Single, Multimodal Exercise Tolerance Test Can Assess Combat Readiness in Army-ROTC Cadets: A Brief Report.</x:v>
      </x:c>
      <x:c r="M539"/>
      <x:c r="N539" t="str">
        <x:v>Crawford, Derek A; Heinrich, Katie M; Haddock, Christopher K; Poston, W S Carlos; Day, R Sue; Kaipust, Christopher; Skola, Blake; Wakeman, Amanda J; Kunkel, Eric; Bell, Addison; Wilhite, Emily; Young, Nathanial; Whitley, Allison; Fritts, Madelyn</x:v>
      </x:c>
      <x:c r="O539" t="n">
        <x:v>2023</x:v>
      </x:c>
      <x:c r="P539" t="str">
        <x:v>Journal of functional morphology and kinesiology</x:v>
      </x:c>
      <x:c r="Q539" t="str">
        <x:v>Journal Article</x:v>
      </x:c>
      <x:c r="R539" t="str">
        <x:v>Unclear</x:v>
      </x:c>
      <x:c r="S539" t="str">
        <x:v>Unknown</x:v>
      </x:c>
      <x:c r="T539" t="str">
        <x:v>eng</x:v>
      </x:c>
      <x:c r="U539" t="str">
        <x:v>https://pubmed.ncbi.nlm.nih.gov/37987488/</x:v>
      </x:c>
      <x:c r="V539" t="str">
        <x:v>10.3390/jfmk8040152</x:v>
      </x:c>
      <x:c r="W539" t="str">
        <x:f>IF(V539="","",LOWER(SUBSTITUTE(SUBSTITUTE(SUBSTITUTE(SUBSTITUTE(TRIM(V539),"https://doi.org/",""),"http://doi.org/",""),"https://dx.doi.org/",""),"doi:","")))</x:f>
        <x:v>10.3390/jfmk8040152</x:v>
      </x:c>
      <x:c r="X539" t="str">
        <x:v>37987488</x:v>
      </x:c>
      <x:c r="Y539" t="str">
        <x:v>PMC10660721</x:v>
      </x:c>
      <x:c r="Z539"/>
      <x:c r="AA539" t="str">
        <x:v>PubMed/MEDLINE</x:v>
      </x:c>
      <x:c r="AB539" t="str">
        <x:v>PUBMED-A-v1.0-2026-08-28</x:v>
      </x:c>
      <x:c r="AC539" t="str">
        <x:v>SP-PUBMED-A-20260828</x:v>
      </x:c>
      <x:c r="AD539" s="499" t="n">
        <x:v>46262</x:v>
      </x:c>
      <x:c r="AE539" s="499" t="n">
        <x:v>46272</x:v>
      </x:c>
      <x:c r="AF539" t="str">
        <x:v>Y8MAG4RT</x:v>
      </x:c>
      <x:c r="AG539"/>
      <x:c r="AH539" t="str">
        <x:v>Tactical Athlete → Operational Readiness Brazil</x:v>
      </x:c>
      <x:c r="AI539" t="str">
        <x:v>evidence-family:A</x:v>
      </x:c>
      <x:c r="AJ539"/>
      <x:c r="AK539" t="str">
        <x:f>IF(AJ539="","",IF(OR(LOWER(AJ539)="brazil",LOWER(AJ539)="brasil"),"Yes","No"))</x:f>
      </x:c>
      <x:c r="AL539"/>
      <x:c r="AM539"/>
      <x:c r="AN539"/>
      <x:c r="AO539"/>
      <x:c r="AP539"/>
      <x:c r="AQ539"/>
      <x:c r="AR539"/>
      <x:c r="AS539"/>
      <x:c r="AT539"/>
      <x:c r="AU539"/>
      <x:c r="AV539"/>
      <x:c r="AW539"/>
      <x:c r="AX539"/>
      <x:c r="AY539"/>
      <x:c r="AZ539"/>
      <x:c r="BA539"/>
      <x:c r="BB539"/>
      <x:c r="BC539"/>
      <x:c r="BD539"/>
      <x:c r="BE539"/>
      <x:c r="BF539"/>
      <x:c r="BG539"/>
      <x:c r="BH539"/>
      <x:c r="BI539"/>
      <x:c r="BJ539"/>
      <x:c r="BK539"/>
      <x:c r="BL539"/>
      <x:c r="BM539"/>
      <x:c r="BN539"/>
      <x:c r="BO539"/>
      <x:c r="BP539"/>
      <x:c r="BQ539"/>
      <x:c r="BR539"/>
      <x:c r="BS539"/>
      <x:c r="BT539"/>
      <x:c r="BU539"/>
      <x:c r="BV539"/>
      <x:c r="BW539"/>
      <x:c r="BX539"/>
      <x:c r="BY539"/>
      <x:c r="BZ539"/>
      <x:c r="CA539"/>
      <x:c r="CB539"/>
      <x:c r="CC539"/>
      <x:c r="CD539"/>
      <x:c r="CE539"/>
      <x:c r="CF539"/>
      <x:c r="CG539"/>
      <x:c r="CH539"/>
      <x:c r="CI539"/>
      <x:c r="CJ539" t="str">
        <x:v>Yes</x:v>
      </x:c>
      <x:c r="CK539" t="str">
        <x:v>Yes</x:v>
      </x:c>
      <x:c r="CL539" t="str">
        <x:v>Yes</x:v>
      </x:c>
      <x:c r="CM539" t="str">
        <x:v>Clear</x:v>
      </x:c>
      <x:c r="CN539" t="str">
        <x:v>Verified — clear</x:v>
      </x:c>
      <x:c r="CO539" t="n">
        <x:v>46272</x:v>
      </x:c>
      <x:c r="CP539" t="str">
        <x:v>https://pubmed.ncbi.nlm.nih.gov/37987488/</x:v>
      </x:c>
      <x:c r="CQ539"/>
      <x:c r="CR539"/>
      <x:c r="CS539"/>
      <x:c r="CT539"/>
      <x:c r="CU539"/>
      <x:c r="CV539"/>
      <x:c r="CW539"/>
      <x:c r="CX539"/>
      <x:c r="CY539"/>
      <x:c r="CZ539"/>
      <x:c r="DA539"/>
      <x:c r="DB539" t="str">
        <x:f>IF(L539="","",IF(AND(COUNT(CU539:DA539)=7,OR(CU539=0,CU539=1,CU539=2),OR(CV539=0,CV539=1,CV539=2),OR(CW539=0,CW539=1,CW539=2),OR(CX539=0,CX539=1,CX539=2),OR(CY539=0,CY539=1,CY539=2),OR(CZ539=0,CZ539=1,CZ539=2),OR(DA539=0,DA539=1,DA539=2)),SUM(CU539:DA539),""))</x:f>
      </x:c>
      <x:c r="DC539" t="str">
        <x:f>IF(DB539="","",ROUND(DB539/14*10,1))</x:f>
      </x:c>
      <x:c r="DD539" t="str">
        <x:v>Pending</x:v>
      </x:c>
      <x:c r="DE539" t="str">
        <x:f>IF(L539="","",IF(DC539="","Pending",IF(DD539="Yes","CONDITIONAL — safety override",IF(DC539&gt;=8,"HIGH",IF(DC539&gt;=5,"CONDITIONAL","LOW")))))</x:f>
        <x:v>Pending</x:v>
      </x:c>
      <x:c r="DF539" t="str">
        <x:v>Pending screening and full-text appraisal; no transferability judgment made at identification.</x:v>
      </x:c>
      <x:c r="DG539"/>
      <x:c r="DH539"/>
      <x:c r="DI539"/>
      <x:c r="DJ539"/>
      <x:c r="DK539"/>
      <x:c r="DL539"/>
      <x:c r="DM539"/>
      <x:c r="DN539"/>
      <x:c r="DO539"/>
      <x:c r="DP539"/>
      <x:c r="DQ539"/>
      <x:c r="DR539"/>
      <x:c r="DS539"/>
      <x:c r="DT539"/>
      <x:c r="DU539"/>
      <x:c r="DV539"/>
      <x:c r="DW539"/>
      <x:c r="DX539"/>
      <x:c r="DY539"/>
      <x:c r="DZ539" t="str">
        <x:v>Title/abstract screening alone does not establish effectiveness, causality, methodological quality, transferability to Brazilian public safety or an institutional recommendation.</x:v>
      </x:c>
      <x:c r="EA539" t="str">
        <x:v>Pending</x:v>
      </x:c>
      <x:c r="EB539" t="str">
        <x:f>IF(L539="","",IF(EC539="READY","Yes","No / Pending"))</x:f>
        <x:v>No / Pending</x:v>
      </x:c>
      <x:c r="EC539" t="str">
        <x:f>IF(L539="","",IF(OR(ISNUMBER(SEARCH("Retracted Publication",Q539)),CM539="Retracted",CN539="Retracted",CM539="Expression of Concern",CN539="Expression of Concern",F539="Not used",CG539="Critical",CH539="High",CH539="Critical"),"BLOCKED — integrity or use restriction",IF(AND(CJ539="Yes",CK539="Yes",CL539="Yes"),IF(AND(CM539="Clear",CN539="Verified — clear"),IF(AND(AND(LEN(TRIM(CF539))&gt;0,LEFT(LOWER(TRIM(CF539)),7)&lt;&gt;"pending"),OR(CG539="High",CG539="Moderate"),OR(CH539="Low",CH539="Some concerns",CH539="Not applicable")),IF(AND(DD539="No",OR(DE539="HIGH",DE539="CONDITIONAL"),AND(LEN(TRIM(DF539))&gt;0,LEFT(LOWER(TRIM(DF539)),7)&lt;&gt;"pending")),IF(AND(AND(LEN(TRIM(DT539))&gt;0,LEFT(LOWER(TRIM(DT539)),7)&lt;&gt;"pending"),AND(LEN(TRIM(DU539))&gt;0,LEFT(LOWER(TRIM(DU539)),7)&lt;&gt;"pending"),OR(AND(LEN(TRIM(DV539))&gt;0,LEFT(LOWER(TRIM(DV539)),7)&lt;&gt;"pending"),AND(LEN(TRIM(DW539))&gt;0,LEFT(LOWER(TRIM(DW539)),7)&lt;&gt;"pending")),AND(LEN(TRIM(DX539))&gt;0,LEFT(LOWER(TRIM(DX539)),7)&lt;&gt;"pending")),IF(AND(F539="Claim-ready",OR(EA539="Strong",EA539="Moderate"),AND(LEN(TRIM(G539))&gt;0,LEFT(LOWER(TRIM(G539)),7)&lt;&gt;"pending"),G539&lt;&gt;"No substantive use decision is permitted from identification metadata alone.",AND(LEN(TRIM(DZ539))&gt;0,LEFT(LOWER(TRIM(DZ539)),7)&lt;&gt;"pending"),DZ539&lt;&gt;"Identification metadata alone does not permit any substantive scientific, causal, operational, or institutional claim.",AND(LEN(TRIM(EI539))&gt;0,LEFT(LOWER(TRIM(EI539)),7)&lt;&gt;"pending"),ISNUMBER(EH539),EH539&gt;0),"READY","PENDING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39" t="str">
        <x:v>Pending</x:v>
      </x:c>
      <x:c r="EE539"/>
      <x:c r="EF539" t="str">
        <x:v>Pending</x:v>
      </x:c>
      <x:c r="EG539" t="str">
        <x:v>Pending</x:v>
      </x:c>
      <x:c r="EH539"/>
      <x:c r="EI539" s="501"/>
      <x:c r="EJ539"/>
      <x:c r="EK539" t="str">
        <x:v>Pending</x:v>
      </x:c>
      <x:c r="EL539" t="n">
        <x:v>46272</x:v>
      </x:c>
      <x:c r="EM539" t="str">
        <x:v>Production PubMed record imported and reconciled to Zotero item Y8MAG4RT;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39" t="n">
        <x:f>IF(L539="","",(IF(N539&lt;&gt;"",1,0)+IF(O539&lt;&gt;"",1,0)+IF(AJ539&lt;&gt;"",1,0)+IF(AU539&lt;&gt;"",1,0)+IF(BE539&lt;&gt;"",1,0)+IF(CF539&lt;&gt;"",1,0)+IF(CJ539="Yes",1,0)+IF(CL539="Yes",1,0)+IF(DE539&lt;&gt;"Pending",1,0)+IF(F539&lt;&gt;"",1,0)+IF(DZ539&lt;&gt;"",1,0)+IF(EI539&lt;&gt;"",1,0))/12)</x:f>
        <x:v>0.5</x:v>
      </x:c>
    </x:row>
    <x:row r="540">
      <x:c r="A540" t="str">
        <x:v>EV-0537</x:v>
      </x:c>
      <x:c r="B540" t="str">
        <x:v>Integrity check</x:v>
      </x:c>
      <x:c r="C540" t="str">
        <x:f>IF(L540="","",IF(LEFT(EC540,7)="BLOCKED","🔴 Do not use for conclusion",IF(EB540="Yes","🟢 Claim-ready","🟡 Caution / context")))</x:f>
        <x:v>🟡 Caution / context</x:v>
      </x:c>
      <x:c r="D540" t="str">
        <x:f>IF(L540="","",EC540)</x:f>
        <x:v>PENDING — appropriate appraisal</x:v>
      </x:c>
      <x:c r="E540" t="str">
        <x:v>P2 — High</x:v>
      </x:c>
      <x:c r="F540" t="str">
        <x:v>Pending</x:v>
      </x:c>
      <x:c r="G540" t="str">
        <x:v>Title/abstract identify an explicit operational APHT/medical-readiness topic; retain for full-text assessment.</x:v>
      </x:c>
      <x:c r="H540" t="str">
        <x:v>Obtain and review lawful full text; confirm human adjudication; then select a design-specific appraisal instrument.</x:v>
      </x:c>
      <x:c r="I540"/>
      <x:c r="J540" t="str">
        <x:v>B — APHT / Medical Readiness</x:v>
      </x:c>
      <x:c r="K540" t="str">
        <x:v>IDENTIFIED</x:v>
      </x:c>
      <x:c r="L540" t="str">
        <x:v>EMS Canine Tactical Medicine Trauma Survey and Treatment.</x:v>
      </x:c>
      <x:c r="M540"/>
      <x:c r="N540" t="str">
        <x:v>Kuhl, Evan A; Huecker, Martin R</x:v>
      </x:c>
      <x:c r="O540" t="n">
        <x:v>2026</x:v>
      </x:c>
      <x:c r="P540" t="str">
        <x:v>StatPearls Publishing</x:v>
      </x:c>
      <x:c r="Q540" t="str">
        <x:v>Study Guide; Book Chapter</x:v>
      </x:c>
      <x:c r="R540" t="str">
        <x:v>Unclear</x:v>
      </x:c>
      <x:c r="S540" t="str">
        <x:v>Unknown</x:v>
      </x:c>
      <x:c r="T540" t="str">
        <x:v>eng</x:v>
      </x:c>
      <x:c r="U540" t="str">
        <x:v>https://pubmed.ncbi.nlm.nih.gov/37983341/</x:v>
      </x:c>
      <x:c r="V540" t="str"/>
      <x:c r="W540" t="str">
        <x:f>IF(V540="","",LOWER(SUBSTITUTE(SUBSTITUTE(SUBSTITUTE(SUBSTITUTE(TRIM(V540),"https://doi.org/",""),"http://doi.org/",""),"https://dx.doi.org/",""),"doi:","")))</x:f>
      </x:c>
      <x:c r="X540" t="str">
        <x:v>37983341</x:v>
      </x:c>
      <x:c r="Y540" t="str"/>
      <x:c r="Z540"/>
      <x:c r="AA540" t="str">
        <x:v>PubMed/MEDLINE</x:v>
      </x:c>
      <x:c r="AB540" t="str">
        <x:v>PUBMED-B-v1.0-2026-08-28</x:v>
      </x:c>
      <x:c r="AC540" t="str">
        <x:v>SP-PUBMED-B-20260828</x:v>
      </x:c>
      <x:c r="AD540" s="499" t="n">
        <x:v>46262</x:v>
      </x:c>
      <x:c r="AE540" s="499" t="n">
        <x:v>46272</x:v>
      </x:c>
      <x:c r="AF540" t="str">
        <x:v>XAM7AHIQ</x:v>
      </x:c>
      <x:c r="AG540"/>
      <x:c r="AH540" t="str">
        <x:v>Tactical Athlete → Operational Readiness Brazil</x:v>
      </x:c>
      <x:c r="AI540" t="str">
        <x:v>evidence-family:B</x:v>
      </x:c>
      <x:c r="AJ540"/>
      <x:c r="AK540" t="str">
        <x:f>IF(AJ540="","",IF(OR(LOWER(AJ540)="brazil",LOWER(AJ540)="brasil"),"Yes","No"))</x:f>
      </x:c>
      <x:c r="AL540"/>
      <x:c r="AM540"/>
      <x:c r="AN540"/>
      <x:c r="AO540"/>
      <x:c r="AP540"/>
      <x:c r="AQ540"/>
      <x:c r="AR540"/>
      <x:c r="AS540"/>
      <x:c r="AT540"/>
      <x:c r="AU540"/>
      <x:c r="AV540"/>
      <x:c r="AW540"/>
      <x:c r="AX540"/>
      <x:c r="AY540"/>
      <x:c r="AZ540"/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/>
      <x:c r="BO540"/>
      <x:c r="BP540"/>
      <x:c r="BQ540"/>
      <x:c r="BR540"/>
      <x:c r="BS540"/>
      <x:c r="BT540"/>
      <x:c r="BU540"/>
      <x:c r="BV540"/>
      <x:c r="BW540"/>
      <x:c r="BX540"/>
      <x:c r="BY540"/>
      <x:c r="BZ540"/>
      <x:c r="CA540"/>
      <x:c r="CB540"/>
      <x:c r="CC540"/>
      <x:c r="CD540"/>
      <x:c r="CE540"/>
      <x:c r="CF540"/>
      <x:c r="CG540"/>
      <x:c r="CH540"/>
      <x:c r="CI540"/>
      <x:c r="CJ540" t="str">
        <x:v>Yes</x:v>
      </x:c>
      <x:c r="CK540" t="str">
        <x:v>Yes</x:v>
      </x:c>
      <x:c r="CL540" t="str">
        <x:v>Yes</x:v>
      </x:c>
      <x:c r="CM540" t="str">
        <x:v>Clear</x:v>
      </x:c>
      <x:c r="CN540" t="str">
        <x:v>Verified — clear</x:v>
      </x:c>
      <x:c r="CO540" t="n">
        <x:v>46272</x:v>
      </x:c>
      <x:c r="CP540" t="str">
        <x:v>https://pubmed.ncbi.nlm.nih.gov/37983341/</x:v>
      </x:c>
      <x:c r="CQ540"/>
      <x:c r="CR540"/>
      <x:c r="CS540"/>
      <x:c r="CT540"/>
      <x:c r="CU540"/>
      <x:c r="CV540"/>
      <x:c r="CW540"/>
      <x:c r="CX540"/>
      <x:c r="CY540"/>
      <x:c r="CZ540"/>
      <x:c r="DA540"/>
      <x:c r="DB540" t="str">
        <x:f>IF(L540="","",IF(AND(COUNT(CU540:DA540)=7,OR(CU540=0,CU540=1,CU540=2),OR(CV540=0,CV540=1,CV540=2),OR(CW540=0,CW540=1,CW540=2),OR(CX540=0,CX540=1,CX540=2),OR(CY540=0,CY540=1,CY540=2),OR(CZ540=0,CZ540=1,CZ540=2),OR(DA540=0,DA540=1,DA540=2)),SUM(CU540:DA540),""))</x:f>
      </x:c>
      <x:c r="DC540" t="str">
        <x:f>IF(DB540="","",ROUND(DB540/14*10,1))</x:f>
      </x:c>
      <x:c r="DD540" t="str">
        <x:v>Pending</x:v>
      </x:c>
      <x:c r="DE540" t="str">
        <x:f>IF(L540="","",IF(DC540="","Pending",IF(DD540="Yes","CONDITIONAL — safety override",IF(DC540&gt;=8,"HIGH",IF(DC540&gt;=5,"CONDITIONAL","LOW")))))</x:f>
        <x:v>Pending</x:v>
      </x:c>
      <x:c r="DF540" t="str">
        <x:v>Pending screening and full-text appraisal; no transferability judgment made at identification.</x:v>
      </x:c>
      <x:c r="DG540"/>
      <x:c r="DH540"/>
      <x:c r="DI540"/>
      <x:c r="DJ540"/>
      <x:c r="DK540"/>
      <x:c r="DL540"/>
      <x:c r="DM540"/>
      <x:c r="DN540"/>
      <x:c r="DO540"/>
      <x:c r="DP540"/>
      <x:c r="DQ540"/>
      <x:c r="DR540"/>
      <x:c r="DS540"/>
      <x:c r="DT540"/>
      <x:c r="DU540"/>
      <x:c r="DV540"/>
      <x:c r="DW540"/>
      <x:c r="DX540"/>
      <x:c r="DY540"/>
      <x:c r="DZ540" t="str">
        <x:v>Title/abstract screening alone does not establish effectiveness, causality, methodological quality, transferability to Brazilian public safety or an institutional recommendation.</x:v>
      </x:c>
      <x:c r="EA540" t="str">
        <x:v>Pending</x:v>
      </x:c>
      <x:c r="EB540" t="str">
        <x:f>IF(L540="","",IF(EC540="READY","Yes","No / Pending"))</x:f>
        <x:v>No / Pending</x:v>
      </x:c>
      <x:c r="EC540" t="str">
        <x:f>IF(L540="","",IF(OR(ISNUMBER(SEARCH("Retracted Publication",Q540)),CM540="Retracted",CN540="Retracted",CM540="Expression of Concern",CN540="Expression of Concern",F540="Not used",CG540="Critical",CH540="High",CH540="Critical"),"BLOCKED — integrity or use restriction",IF(AND(CJ540="Yes",CK540="Yes",CL540="Yes"),IF(AND(CM540="Clear",CN540="Verified — clear"),IF(AND(AND(LEN(TRIM(CF540))&gt;0,LEFT(LOWER(TRIM(CF540)),7)&lt;&gt;"pending"),OR(CG540="High",CG540="Moderate"),OR(CH540="Low",CH540="Some concerns",CH540="Not applicable")),IF(AND(DD540="No",OR(DE540="HIGH",DE540="CONDITIONAL"),AND(LEN(TRIM(DF540))&gt;0,LEFT(LOWER(TRIM(DF540)),7)&lt;&gt;"pending")),IF(AND(AND(LEN(TRIM(DT540))&gt;0,LEFT(LOWER(TRIM(DT540)),7)&lt;&gt;"pending"),AND(LEN(TRIM(DU540))&gt;0,LEFT(LOWER(TRIM(DU540)),7)&lt;&gt;"pending"),OR(AND(LEN(TRIM(DV540))&gt;0,LEFT(LOWER(TRIM(DV540)),7)&lt;&gt;"pending"),AND(LEN(TRIM(DW540))&gt;0,LEFT(LOWER(TRIM(DW540)),7)&lt;&gt;"pending")),AND(LEN(TRIM(DX540))&gt;0,LEFT(LOWER(TRIM(DX540)),7)&lt;&gt;"pending")),IF(AND(F540="Claim-ready",OR(EA540="Strong",EA540="Moderate"),AND(LEN(TRIM(G540))&gt;0,LEFT(LOWER(TRIM(G540)),7)&lt;&gt;"pending"),G540&lt;&gt;"No substantive use decision is permitted from identification metadata alone.",AND(LEN(TRIM(DZ540))&gt;0,LEFT(LOWER(TRIM(DZ540)),7)&lt;&gt;"pending"),DZ540&lt;&gt;"Identification metadata alone does not permit any substantive scientific, causal, operational, or institutional claim.",AND(LEN(TRIM(EI540))&gt;0,LEFT(LOWER(TRIM(EI540)),7)&lt;&gt;"pending"),ISNUMBER(EH540),EH540&gt;0),"READY","PENDING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0" t="str">
        <x:v>Pending</x:v>
      </x:c>
      <x:c r="EE540"/>
      <x:c r="EF540" t="str">
        <x:v>Pending</x:v>
      </x:c>
      <x:c r="EG540" t="str">
        <x:v>Pending</x:v>
      </x:c>
      <x:c r="EH540"/>
      <x:c r="EI540" s="501"/>
      <x:c r="EJ540"/>
      <x:c r="EK540" t="str">
        <x:v>Pending</x:v>
      </x:c>
      <x:c r="EL540" t="n">
        <x:v>46272</x:v>
      </x:c>
      <x:c r="EM540" t="str">
        <x:v>Production PubMed record imported and reconciled to Zotero item XAM7AHIQ;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0" t="n">
        <x:f>IF(L540="","",(IF(N540&lt;&gt;"",1,0)+IF(O540&lt;&gt;"",1,0)+IF(AJ540&lt;&gt;"",1,0)+IF(AU540&lt;&gt;"",1,0)+IF(BE540&lt;&gt;"",1,0)+IF(CF540&lt;&gt;"",1,0)+IF(CJ540="Yes",1,0)+IF(CL540="Yes",1,0)+IF(DE540&lt;&gt;"Pending",1,0)+IF(F540&lt;&gt;"",1,0)+IF(DZ540&lt;&gt;"",1,0)+IF(EI540&lt;&gt;"",1,0))/12)</x:f>
        <x:v>0.5</x:v>
      </x:c>
    </x:row>
    <x:row r="541">
      <x:c r="A541" t="str">
        <x:v>EV-0538</x:v>
      </x:c>
      <x:c r="B541" t="str">
        <x:v>Integrity check</x:v>
      </x:c>
      <x:c r="C541" t="str">
        <x:f>IF(L541="","",IF(LEFT(EC541,7)="BLOCKED","🔴 Do not use for conclusion",IF(EB541="Yes","🟢 Claim-ready","🟡 Caution / context")))</x:f>
        <x:v>🟡 Caution / context</x:v>
      </x:c>
      <x:c r="D541" t="str">
        <x:f>IF(L541="","",EC541)</x:f>
        <x:v>PENDING — appropriate appraisal</x:v>
      </x:c>
      <x:c r="E541" t="str">
        <x:v>P3 — Medium</x:v>
      </x:c>
      <x:c r="F541" t="str">
        <x:v>Pending</x:v>
      </x:c>
      <x:c r="G541" t="str">
        <x:v>Title/abstract identify an explicit operational APHT/medical-readiness topic; retain for full-text assessment.</x:v>
      </x:c>
      <x:c r="H541" t="str">
        <x:v>Obtain and review lawful full text; confirm human adjudication; then select a design-specific appraisal instrument.</x:v>
      </x:c>
      <x:c r="I541"/>
      <x:c r="J541" t="str">
        <x:v>B — APHT / Medical Readiness</x:v>
      </x:c>
      <x:c r="K541" t="str">
        <x:v>IDENTIFIED</x:v>
      </x:c>
      <x:c r="L541" t="str">
        <x:v>Effects of Airway Localization Device Use During Surgical Cricothyrotomy on Procedural Times and Confidence Levels of Pre-Hospital Personnel.</x:v>
      </x:c>
      <x:c r="M541"/>
      <x:c r="N541" t="str">
        <x:v>Schlocker, Caroline; Grosser, Steve; Spaulding, Carmen; Beltrech, Bryan; Brady, Rebecca</x:v>
      </x:c>
      <x:c r="O541" t="n">
        <x:v>2023</x:v>
      </x:c>
      <x:c r="P541" t="str">
        <x:v>Journal of special operations medicine : a peer reviewed journal for SOF medical professionals</x:v>
      </x:c>
      <x:c r="Q541" t="str">
        <x:v>Journal Article</x:v>
      </x:c>
      <x:c r="R541" t="str">
        <x:v>Unclear</x:v>
      </x:c>
      <x:c r="S541" t="str">
        <x:v>Unknown</x:v>
      </x:c>
      <x:c r="T541" t="str">
        <x:v>eng</x:v>
      </x:c>
      <x:c r="U541" t="str">
        <x:v>https://pubmed.ncbi.nlm.nih.gov/37976434/</x:v>
      </x:c>
      <x:c r="V541" t="str">
        <x:v>10.55460/5tnr-b19b</x:v>
      </x:c>
      <x:c r="W541" t="str">
        <x:f>IF(V541="","",LOWER(SUBSTITUTE(SUBSTITUTE(SUBSTITUTE(SUBSTITUTE(TRIM(V541),"https://doi.org/",""),"http://doi.org/",""),"https://dx.doi.org/",""),"doi:","")))</x:f>
        <x:v>10.55460/5tnr-b19b</x:v>
      </x:c>
      <x:c r="X541" t="str">
        <x:v>37976434</x:v>
      </x:c>
      <x:c r="Y541" t="str"/>
      <x:c r="Z541"/>
      <x:c r="AA541" t="str">
        <x:v>PubMed/MEDLINE</x:v>
      </x:c>
      <x:c r="AB541" t="str">
        <x:v>PUBMED-B-v1.0-2026-08-28</x:v>
      </x:c>
      <x:c r="AC541" t="str">
        <x:v>SP-PUBMED-B-20260828</x:v>
      </x:c>
      <x:c r="AD541" s="499" t="n">
        <x:v>46262</x:v>
      </x:c>
      <x:c r="AE541" s="499" t="n">
        <x:v>46272</x:v>
      </x:c>
      <x:c r="AF541" t="str">
        <x:v>KLGRQQ37</x:v>
      </x:c>
      <x:c r="AG541"/>
      <x:c r="AH541" t="str">
        <x:v>Tactical Athlete → Operational Readiness Brazil</x:v>
      </x:c>
      <x:c r="AI541" t="str">
        <x:v>evidence-family:B</x:v>
      </x:c>
      <x:c r="AJ541"/>
      <x:c r="AK541" t="str">
        <x:f>IF(AJ541="","",IF(OR(LOWER(AJ541)="brazil",LOWER(AJ541)="brasil"),"Yes","No"))</x:f>
      </x:c>
      <x:c r="AL541"/>
      <x:c r="AM541"/>
      <x:c r="AN541"/>
      <x:c r="AO541"/>
      <x:c r="AP541"/>
      <x:c r="AQ541"/>
      <x:c r="AR541"/>
      <x:c r="AS541"/>
      <x:c r="AT541"/>
      <x:c r="AU541"/>
      <x:c r="AV541"/>
      <x:c r="AW541"/>
      <x:c r="AX541"/>
      <x:c r="AY541"/>
      <x:c r="AZ541"/>
      <x:c r="BA541"/>
      <x:c r="BB541"/>
      <x:c r="BC541"/>
      <x:c r="BD541"/>
      <x:c r="BE541"/>
      <x:c r="BF541"/>
      <x:c r="BG541"/>
      <x:c r="BH541"/>
      <x:c r="BI541"/>
      <x:c r="BJ541"/>
      <x:c r="BK541"/>
      <x:c r="BL541"/>
      <x:c r="BM541"/>
      <x:c r="BN541"/>
      <x:c r="BO541"/>
      <x:c r="BP541"/>
      <x:c r="BQ541"/>
      <x:c r="BR541"/>
      <x:c r="BS541"/>
      <x:c r="BT541"/>
      <x:c r="BU541"/>
      <x:c r="BV541"/>
      <x:c r="BW541"/>
      <x:c r="BX541"/>
      <x:c r="BY541"/>
      <x:c r="BZ541"/>
      <x:c r="CA541"/>
      <x:c r="CB541"/>
      <x:c r="CC541"/>
      <x:c r="CD541"/>
      <x:c r="CE541"/>
      <x:c r="CF541"/>
      <x:c r="CG541"/>
      <x:c r="CH541"/>
      <x:c r="CI541"/>
      <x:c r="CJ541" t="str">
        <x:v>Yes</x:v>
      </x:c>
      <x:c r="CK541" t="str">
        <x:v>Yes</x:v>
      </x:c>
      <x:c r="CL541" t="str">
        <x:v>Yes</x:v>
      </x:c>
      <x:c r="CM541" t="str">
        <x:v>Clear</x:v>
      </x:c>
      <x:c r="CN541" t="str">
        <x:v>Verified — clear</x:v>
      </x:c>
      <x:c r="CO541" t="n">
        <x:v>46272</x:v>
      </x:c>
      <x:c r="CP541" t="str">
        <x:v>https://pubmed.ncbi.nlm.nih.gov/37976434/</x:v>
      </x:c>
      <x:c r="CQ541"/>
      <x:c r="CR541"/>
      <x:c r="CS541"/>
      <x:c r="CT541"/>
      <x:c r="CU541"/>
      <x:c r="CV541"/>
      <x:c r="CW541"/>
      <x:c r="CX541"/>
      <x:c r="CY541"/>
      <x:c r="CZ541"/>
      <x:c r="DA541"/>
      <x:c r="DB541" t="str">
        <x:f>IF(L541="","",IF(AND(COUNT(CU541:DA541)=7,OR(CU541=0,CU541=1,CU541=2),OR(CV541=0,CV541=1,CV541=2),OR(CW541=0,CW541=1,CW541=2),OR(CX541=0,CX541=1,CX541=2),OR(CY541=0,CY541=1,CY541=2),OR(CZ541=0,CZ541=1,CZ541=2),OR(DA541=0,DA541=1,DA541=2)),SUM(CU541:DA541),""))</x:f>
      </x:c>
      <x:c r="DC541" t="str">
        <x:f>IF(DB541="","",ROUND(DB541/14*10,1))</x:f>
      </x:c>
      <x:c r="DD541" t="str">
        <x:v>Pending</x:v>
      </x:c>
      <x:c r="DE541" t="str">
        <x:f>IF(L541="","",IF(DC541="","Pending",IF(DD541="Yes","CONDITIONAL — safety override",IF(DC541&gt;=8,"HIGH",IF(DC541&gt;=5,"CONDITIONAL","LOW")))))</x:f>
        <x:v>Pending</x:v>
      </x:c>
      <x:c r="DF541" t="str">
        <x:v>Pending screening and full-text appraisal; no transferability judgment made at identification.</x:v>
      </x:c>
      <x:c r="DG541"/>
      <x:c r="DH541"/>
      <x:c r="DI541"/>
      <x:c r="DJ541"/>
      <x:c r="DK541"/>
      <x:c r="DL541"/>
      <x:c r="DM541"/>
      <x:c r="DN541"/>
      <x:c r="DO541"/>
      <x:c r="DP541"/>
      <x:c r="DQ541"/>
      <x:c r="DR541"/>
      <x:c r="DS541"/>
      <x:c r="DT541"/>
      <x:c r="DU541"/>
      <x:c r="DV541"/>
      <x:c r="DW541"/>
      <x:c r="DX541"/>
      <x:c r="DY541"/>
      <x:c r="DZ541" t="str">
        <x:v>Title/abstract screening alone does not establish effectiveness, causality, methodological quality, transferability to Brazilian public safety or an institutional recommendation.</x:v>
      </x:c>
      <x:c r="EA541" t="str">
        <x:v>Pending</x:v>
      </x:c>
      <x:c r="EB541" t="str">
        <x:f>IF(L541="","",IF(EC541="READY","Yes","No / Pending"))</x:f>
        <x:v>No / Pending</x:v>
      </x:c>
      <x:c r="EC541" t="str">
        <x:f>IF(L541="","",IF(OR(ISNUMBER(SEARCH("Retracted Publication",Q541)),CM541="Retracted",CN541="Retracted",CM541="Expression of Concern",CN541="Expression of Concern",F541="Not used",CG541="Critical",CH541="High",CH541="Critical"),"BLOCKED — integrity or use restriction",IF(AND(CJ541="Yes",CK541="Yes",CL541="Yes"),IF(AND(CM541="Clear",CN541="Verified — clear"),IF(AND(AND(LEN(TRIM(CF541))&gt;0,LEFT(LOWER(TRIM(CF541)),7)&lt;&gt;"pending"),OR(CG541="High",CG541="Moderate"),OR(CH541="Low",CH541="Some concerns",CH541="Not applicable")),IF(AND(DD541="No",OR(DE541="HIGH",DE541="CONDITIONAL"),AND(LEN(TRIM(DF541))&gt;0,LEFT(LOWER(TRIM(DF541)),7)&lt;&gt;"pending")),IF(AND(AND(LEN(TRIM(DT541))&gt;0,LEFT(LOWER(TRIM(DT541)),7)&lt;&gt;"pending"),AND(LEN(TRIM(DU541))&gt;0,LEFT(LOWER(TRIM(DU541)),7)&lt;&gt;"pending"),OR(AND(LEN(TRIM(DV541))&gt;0,LEFT(LOWER(TRIM(DV541)),7)&lt;&gt;"pending"),AND(LEN(TRIM(DW541))&gt;0,LEFT(LOWER(TRIM(DW541)),7)&lt;&gt;"pending")),AND(LEN(TRIM(DX541))&gt;0,LEFT(LOWER(TRIM(DX541)),7)&lt;&gt;"pending")),IF(AND(F541="Claim-ready",OR(EA541="Strong",EA541="Moderate"),AND(LEN(TRIM(G541))&gt;0,LEFT(LOWER(TRIM(G541)),7)&lt;&gt;"pending"),G541&lt;&gt;"No substantive use decision is permitted from identification metadata alone.",AND(LEN(TRIM(DZ541))&gt;0,LEFT(LOWER(TRIM(DZ541)),7)&lt;&gt;"pending"),DZ541&lt;&gt;"Identification metadata alone does not permit any substantive scientific, causal, operational, or institutional claim.",AND(LEN(TRIM(EI541))&gt;0,LEFT(LOWER(TRIM(EI541)),7)&lt;&gt;"pending"),ISNUMBER(EH541),EH541&gt;0),"READY","PENDING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1" t="str">
        <x:v>Pending</x:v>
      </x:c>
      <x:c r="EE541"/>
      <x:c r="EF541" t="str">
        <x:v>Pending</x:v>
      </x:c>
      <x:c r="EG541" t="str">
        <x:v>Pending</x:v>
      </x:c>
      <x:c r="EH541"/>
      <x:c r="EI541" s="501"/>
      <x:c r="EJ541"/>
      <x:c r="EK541" t="str">
        <x:v>Pending</x:v>
      </x:c>
      <x:c r="EL541" t="n">
        <x:v>46272</x:v>
      </x:c>
      <x:c r="EM541" t="str">
        <x:v>Production PubMed record imported and reconciled to Zotero item KLGRQQ37;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1" t="n">
        <x:f>IF(L541="","",(IF(N541&lt;&gt;"",1,0)+IF(O541&lt;&gt;"",1,0)+IF(AJ541&lt;&gt;"",1,0)+IF(AU541&lt;&gt;"",1,0)+IF(BE541&lt;&gt;"",1,0)+IF(CF541&lt;&gt;"",1,0)+IF(CJ541="Yes",1,0)+IF(CL541="Yes",1,0)+IF(DE541&lt;&gt;"Pending",1,0)+IF(F541&lt;&gt;"",1,0)+IF(DZ541&lt;&gt;"",1,0)+IF(EI541&lt;&gt;"",1,0))/12)</x:f>
        <x:v>0.5</x:v>
      </x:c>
    </x:row>
    <x:row r="542">
      <x:c r="A542" t="str">
        <x:v>EV-0539</x:v>
      </x:c>
      <x:c r="B542" t="str">
        <x:v>Integrity check</x:v>
      </x:c>
      <x:c r="C542" t="str">
        <x:f>IF(L542="","",IF(LEFT(EC542,7)="BLOCKED","🔴 Do not use for conclusion",IF(EB542="Yes","🟢 Claim-ready","🟡 Caution / context")))</x:f>
        <x:v>🟡 Caution / context</x:v>
      </x:c>
      <x:c r="D542" t="str">
        <x:f>IF(L542="","",EC542)</x:f>
        <x:v>PENDING — appropriate appraisal</x:v>
      </x:c>
      <x:c r="E542" t="str">
        <x:v>P3 — Medium</x:v>
      </x:c>
      <x:c r="F542" t="str">
        <x:v>Pending</x:v>
      </x:c>
      <x:c r="G542" t="str">
        <x:v>Title/abstract identify an explicit tactical/public-safety context and readiness domain; retain for full-text assessment.</x:v>
      </x:c>
      <x:c r="H542" t="str">
        <x:v>Obtain and review lawful full text; confirm human adjudication; then select a design-specific appraisal instrument.</x:v>
      </x:c>
      <x:c r="I542"/>
      <x:c r="J542" t="str">
        <x:v>C — Implementation Science</x:v>
      </x:c>
      <x:c r="K542" t="str">
        <x:v>IDENTIFIED</x:v>
      </x:c>
      <x:c r="L542" t="str">
        <x:v>Addressing Burnout in the Primary Care Setting: The Impact of an Evidence-Based Mindfulness Toolkit.</x:v>
      </x:c>
      <x:c r="M542"/>
      <x:c r="N542" t="str">
        <x:v>Christensen, Andrew J; Virnig, Jonathan P; Case, Nicole L; Hayes, Stephanie S; Heyne, Rebecca; Taylor, Laura A; Allen, Micheal P</x:v>
      </x:c>
      <x:c r="O542" t="n">
        <x:v>2023</x:v>
      </x:c>
      <x:c r="P542" t="str">
        <x:v>Military medicine</x:v>
      </x:c>
      <x:c r="Q542" t="str">
        <x:v>Journal Article; Research Support, Non-U.S. Gov't</x:v>
      </x:c>
      <x:c r="R542" t="str">
        <x:v>Unclear</x:v>
      </x:c>
      <x:c r="S542" t="str">
        <x:v>Unknown</x:v>
      </x:c>
      <x:c r="T542" t="str">
        <x:v>eng</x:v>
      </x:c>
      <x:c r="U542" t="str">
        <x:v>https://pubmed.ncbi.nlm.nih.gov/37956332/</x:v>
      </x:c>
      <x:c r="V542" t="str">
        <x:v>10.1093/milmed/usad277</x:v>
      </x:c>
      <x:c r="W542" t="str">
        <x:f>IF(V542="","",LOWER(SUBSTITUTE(SUBSTITUTE(SUBSTITUTE(SUBSTITUTE(TRIM(V542),"https://doi.org/",""),"http://doi.org/",""),"https://dx.doi.org/",""),"doi:","")))</x:f>
        <x:v>10.1093/milmed/usad277</x:v>
      </x:c>
      <x:c r="X542" t="str">
        <x:v>37956332</x:v>
      </x:c>
      <x:c r="Y542" t="str"/>
      <x:c r="Z542"/>
      <x:c r="AA542" t="str">
        <x:v>PubMed/MEDLINE</x:v>
      </x:c>
      <x:c r="AB542" t="str">
        <x:v>PUBMED-C-v1.0-2026-08-28</x:v>
      </x:c>
      <x:c r="AC542" t="str">
        <x:v>SP-PUBMED-C-20260828</x:v>
      </x:c>
      <x:c r="AD542" s="499" t="n">
        <x:v>46262</x:v>
      </x:c>
      <x:c r="AE542" s="499" t="n">
        <x:v>46272</x:v>
      </x:c>
      <x:c r="AF542" t="str">
        <x:v>M8JII68Q</x:v>
      </x:c>
      <x:c r="AG542"/>
      <x:c r="AH542" t="str">
        <x:v>Tactical Athlete → Operational Readiness Brazil</x:v>
      </x:c>
      <x:c r="AI542" t="str">
        <x:v>evidence-family:C</x:v>
      </x:c>
      <x:c r="AJ542"/>
      <x:c r="AK542" t="str">
        <x:f>IF(AJ542="","",IF(OR(LOWER(AJ542)="brazil",LOWER(AJ542)="brasil"),"Yes","No"))</x:f>
      </x:c>
      <x:c r="AL542"/>
      <x:c r="AM542"/>
      <x:c r="AN542"/>
      <x:c r="AO542"/>
      <x:c r="AP542"/>
      <x:c r="AQ542"/>
      <x:c r="AR542"/>
      <x:c r="AS542"/>
      <x:c r="AT542"/>
      <x:c r="AU542"/>
      <x:c r="AV542"/>
      <x:c r="AW542"/>
      <x:c r="AX542"/>
      <x:c r="AY542"/>
      <x:c r="AZ542"/>
      <x:c r="BA542"/>
      <x:c r="BB542"/>
      <x:c r="BC542"/>
      <x:c r="BD542"/>
      <x:c r="BE542"/>
      <x:c r="BF542"/>
      <x:c r="BG542"/>
      <x:c r="BH542"/>
      <x:c r="BI542"/>
      <x:c r="BJ542"/>
      <x:c r="BK542"/>
      <x:c r="BL542"/>
      <x:c r="BM542"/>
      <x:c r="BN542"/>
      <x:c r="BO542"/>
      <x:c r="BP542"/>
      <x:c r="BQ542"/>
      <x:c r="BR542"/>
      <x:c r="BS542"/>
      <x:c r="BT542"/>
      <x:c r="BU542"/>
      <x:c r="BV542"/>
      <x:c r="BW542"/>
      <x:c r="BX542"/>
      <x:c r="BY542"/>
      <x:c r="BZ542"/>
      <x:c r="CA542"/>
      <x:c r="CB542"/>
      <x:c r="CC542"/>
      <x:c r="CD542"/>
      <x:c r="CE542"/>
      <x:c r="CF542"/>
      <x:c r="CG542"/>
      <x:c r="CH542"/>
      <x:c r="CI542"/>
      <x:c r="CJ542" t="str">
        <x:v>Yes</x:v>
      </x:c>
      <x:c r="CK542" t="str">
        <x:v>Yes</x:v>
      </x:c>
      <x:c r="CL542" t="str">
        <x:v>Yes</x:v>
      </x:c>
      <x:c r="CM542" t="str">
        <x:v>Clear</x:v>
      </x:c>
      <x:c r="CN542" t="str">
        <x:v>Verified — clear</x:v>
      </x:c>
      <x:c r="CO542" t="n">
        <x:v>46272</x:v>
      </x:c>
      <x:c r="CP542" t="str">
        <x:v>https://pubmed.ncbi.nlm.nih.gov/37956332/</x:v>
      </x:c>
      <x:c r="CQ542"/>
      <x:c r="CR542"/>
      <x:c r="CS542"/>
      <x:c r="CT542"/>
      <x:c r="CU542"/>
      <x:c r="CV542"/>
      <x:c r="CW542"/>
      <x:c r="CX542"/>
      <x:c r="CY542"/>
      <x:c r="CZ542"/>
      <x:c r="DA542"/>
      <x:c r="DB542" t="str">
        <x:f>IF(L542="","",IF(AND(COUNT(CU542:DA542)=7,OR(CU542=0,CU542=1,CU542=2),OR(CV542=0,CV542=1,CV542=2),OR(CW542=0,CW542=1,CW542=2),OR(CX542=0,CX542=1,CX542=2),OR(CY542=0,CY542=1,CY542=2),OR(CZ542=0,CZ542=1,CZ542=2),OR(DA542=0,DA542=1,DA542=2)),SUM(CU542:DA542),""))</x:f>
      </x:c>
      <x:c r="DC542" t="str">
        <x:f>IF(DB542="","",ROUND(DB542/14*10,1))</x:f>
      </x:c>
      <x:c r="DD542" t="str">
        <x:v>Pending</x:v>
      </x:c>
      <x:c r="DE542" t="str">
        <x:f>IF(L542="","",IF(DC542="","Pending",IF(DD542="Yes","CONDITIONAL — safety override",IF(DC542&gt;=8,"HIGH",IF(DC542&gt;=5,"CONDITIONAL","LOW")))))</x:f>
        <x:v>Pending</x:v>
      </x:c>
      <x:c r="DF542" t="str">
        <x:v>Pending screening and full-text appraisal; no transferability judgment made at identification.</x:v>
      </x:c>
      <x:c r="DG542"/>
      <x:c r="DH542"/>
      <x:c r="DI542"/>
      <x:c r="DJ542"/>
      <x:c r="DK542"/>
      <x:c r="DL542"/>
      <x:c r="DM542"/>
      <x:c r="DN542"/>
      <x:c r="DO542"/>
      <x:c r="DP542"/>
      <x:c r="DQ542"/>
      <x:c r="DR542"/>
      <x:c r="DS542"/>
      <x:c r="DT542"/>
      <x:c r="DU542"/>
      <x:c r="DV542"/>
      <x:c r="DW542"/>
      <x:c r="DX542"/>
      <x:c r="DY542"/>
      <x:c r="DZ542" t="str">
        <x:v>Title/abstract screening alone does not establish effectiveness, causality, methodological quality, transferability to Brazilian public safety or an institutional recommendation.</x:v>
      </x:c>
      <x:c r="EA542" t="str">
        <x:v>Pending</x:v>
      </x:c>
      <x:c r="EB542" t="str">
        <x:f>IF(L542="","",IF(EC542="READY","Yes","No / Pending"))</x:f>
        <x:v>No / Pending</x:v>
      </x:c>
      <x:c r="EC542" t="str">
        <x:f>IF(L542="","",IF(OR(ISNUMBER(SEARCH("Retracted Publication",Q542)),CM542="Retracted",CN542="Retracted",CM542="Expression of Concern",CN542="Expression of Concern",F542="Not used",CG542="Critical",CH542="High",CH542="Critical"),"BLOCKED — integrity or use restriction",IF(AND(CJ542="Yes",CK542="Yes",CL542="Yes"),IF(AND(CM542="Clear",CN542="Verified — clear"),IF(AND(AND(LEN(TRIM(CF542))&gt;0,LEFT(LOWER(TRIM(CF542)),7)&lt;&gt;"pending"),OR(CG542="High",CG542="Moderate"),OR(CH542="Low",CH542="Some concerns",CH542="Not applicable")),IF(AND(DD542="No",OR(DE542="HIGH",DE542="CONDITIONAL"),AND(LEN(TRIM(DF542))&gt;0,LEFT(LOWER(TRIM(DF542)),7)&lt;&gt;"pending")),IF(AND(AND(LEN(TRIM(DT542))&gt;0,LEFT(LOWER(TRIM(DT542)),7)&lt;&gt;"pending"),AND(LEN(TRIM(DU542))&gt;0,LEFT(LOWER(TRIM(DU542)),7)&lt;&gt;"pending"),OR(AND(LEN(TRIM(DV542))&gt;0,LEFT(LOWER(TRIM(DV542)),7)&lt;&gt;"pending"),AND(LEN(TRIM(DW542))&gt;0,LEFT(LOWER(TRIM(DW542)),7)&lt;&gt;"pending")),AND(LEN(TRIM(DX542))&gt;0,LEFT(LOWER(TRIM(DX542)),7)&lt;&gt;"pending")),IF(AND(F542="Claim-ready",OR(EA542="Strong",EA542="Moderate"),AND(LEN(TRIM(G542))&gt;0,LEFT(LOWER(TRIM(G542)),7)&lt;&gt;"pending"),G542&lt;&gt;"No substantive use decision is permitted from identification metadata alone.",AND(LEN(TRIM(DZ542))&gt;0,LEFT(LOWER(TRIM(DZ542)),7)&lt;&gt;"pending"),DZ542&lt;&gt;"Identification metadata alone does not permit any substantive scientific, causal, operational, or institutional claim.",AND(LEN(TRIM(EI542))&gt;0,LEFT(LOWER(TRIM(EI542)),7)&lt;&gt;"pending"),ISNUMBER(EH542),EH542&gt;0),"READY","PENDING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2" t="str">
        <x:v>Pending</x:v>
      </x:c>
      <x:c r="EE542"/>
      <x:c r="EF542" t="str">
        <x:v>Pending</x:v>
      </x:c>
      <x:c r="EG542" t="str">
        <x:v>Pending</x:v>
      </x:c>
      <x:c r="EH542"/>
      <x:c r="EI542" s="501"/>
      <x:c r="EJ542"/>
      <x:c r="EK542" t="str">
        <x:v>Pending</x:v>
      </x:c>
      <x:c r="EL542" t="n">
        <x:v>46272</x:v>
      </x:c>
      <x:c r="EM542" t="str">
        <x:v>Production PubMed record imported and reconciled to Zotero item M8JII68Q;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2" t="n">
        <x:f>IF(L542="","",(IF(N542&lt;&gt;"",1,0)+IF(O542&lt;&gt;"",1,0)+IF(AJ542&lt;&gt;"",1,0)+IF(AU542&lt;&gt;"",1,0)+IF(BE542&lt;&gt;"",1,0)+IF(CF542&lt;&gt;"",1,0)+IF(CJ542="Yes",1,0)+IF(CL542="Yes",1,0)+IF(DE542&lt;&gt;"Pending",1,0)+IF(F542&lt;&gt;"",1,0)+IF(DZ542&lt;&gt;"",1,0)+IF(EI542&lt;&gt;"",1,0))/12)</x:f>
        <x:v>0.5</x:v>
      </x:c>
    </x:row>
    <x:row r="543">
      <x:c r="A543" t="str">
        <x:v>EV-0540</x:v>
      </x:c>
      <x:c r="B543" t="str">
        <x:v>Integrity check</x:v>
      </x:c>
      <x:c r="C543" t="str">
        <x:f>IF(L543="","",IF(LEFT(EC543,7)="BLOCKED","🔴 Do not use for conclusion",IF(EB543="Yes","🟢 Claim-ready","🟡 Caution / context")))</x:f>
        <x:v>🟡 Caution / context</x:v>
      </x:c>
      <x:c r="D543" t="str">
        <x:f>IF(L543="","",EC543)</x:f>
        <x:v>PENDING — integrity resolution</x:v>
      </x:c>
      <x:c r="E543" t="str">
        <x:v>P2 — High</x:v>
      </x:c>
      <x:c r="F543" t="str">
        <x:v>Pending</x:v>
      </x:c>
      <x:c r="G543" t="str">
        <x:v>Title/abstract identify an explicit tactical/public-safety context and readiness domain; retain for full-text assessment.</x:v>
      </x:c>
      <x:c r="H543" t="str">
        <x:v>Obtain and review lawful full text; confirm human adjudication; then select a design-specific appraisal instrument.</x:v>
      </x:c>
      <x:c r="I543"/>
      <x:c r="J543" t="str">
        <x:v>A — Core</x:v>
      </x:c>
      <x:c r="K543" t="str">
        <x:v>IDENTIFIED</x:v>
      </x:c>
      <x:c r="L543" t="str">
        <x:v>Nasal Decolonization in Congregant Settings: Reducing Infection Spread, Cutting Costs, and Improving Operational Readiness.</x:v>
      </x:c>
      <x:c r="M543"/>
      <x:c r="N543" t="str">
        <x:v>Pollock, Gale S</x:v>
      </x:c>
      <x:c r="O543" t="n">
        <x:v>2024</x:v>
      </x:c>
      <x:c r="P543" t="str">
        <x:v>Military medicine</x:v>
      </x:c>
      <x:c r="Q543" t="str">
        <x:v>Journal Article</x:v>
      </x:c>
      <x:c r="R543" t="str">
        <x:v>Unclear</x:v>
      </x:c>
      <x:c r="S543" t="str">
        <x:v>Unknown</x:v>
      </x:c>
      <x:c r="T543" t="str">
        <x:v>eng</x:v>
      </x:c>
      <x:c r="U543" t="str">
        <x:v>https://pubmed.ncbi.nlm.nih.gov/37952191/</x:v>
      </x:c>
      <x:c r="V543" t="str">
        <x:v>10.1093/milmed/usad431</x:v>
      </x:c>
      <x:c r="W543" t="str">
        <x:f>IF(V543="","",LOWER(SUBSTITUTE(SUBSTITUTE(SUBSTITUTE(SUBSTITUTE(TRIM(V543),"https://doi.org/",""),"http://doi.org/",""),"https://dx.doi.org/",""),"doi:","")))</x:f>
        <x:v>10.1093/milmed/usad431</x:v>
      </x:c>
      <x:c r="X543" t="str">
        <x:v>37952191</x:v>
      </x:c>
      <x:c r="Y543" t="str"/>
      <x:c r="Z543"/>
      <x:c r="AA543" t="str">
        <x:v>PubMed/MEDLINE</x:v>
      </x:c>
      <x:c r="AB543" t="str">
        <x:v>PUBMED-A-v1.0-2026-08-28</x:v>
      </x:c>
      <x:c r="AC543" t="str">
        <x:v>SP-PUBMED-A-20260828</x:v>
      </x:c>
      <x:c r="AD543" s="499" t="n">
        <x:v>46262</x:v>
      </x:c>
      <x:c r="AE543" s="499" t="n">
        <x:v>46272</x:v>
      </x:c>
      <x:c r="AF543" t="str">
        <x:v>KXHMGT9N</x:v>
      </x:c>
      <x:c r="AG543"/>
      <x:c r="AH543" t="str">
        <x:v>Tactical Athlete → Operational Readiness Brazil</x:v>
      </x:c>
      <x:c r="AI543" t="str">
        <x:v>evidence-family:A</x:v>
      </x:c>
      <x:c r="AJ543"/>
      <x:c r="AK543" t="str">
        <x:f>IF(AJ543="","",IF(OR(LOWER(AJ543)="brazil",LOWER(AJ543)="brasil"),"Yes","No"))</x:f>
      </x:c>
      <x:c r="AL543"/>
      <x:c r="AM543"/>
      <x:c r="AN543"/>
      <x:c r="AO543"/>
      <x:c r="AP543"/>
      <x:c r="AQ543"/>
      <x:c r="AR543"/>
      <x:c r="AS543"/>
      <x:c r="AT543"/>
      <x:c r="AU543"/>
      <x:c r="AV543"/>
      <x:c r="AW543"/>
      <x:c r="AX543"/>
      <x:c r="AY543"/>
      <x:c r="AZ543"/>
      <x:c r="BA543"/>
      <x:c r="BB543"/>
      <x:c r="BC543"/>
      <x:c r="BD543"/>
      <x:c r="BE543"/>
      <x:c r="BF543"/>
      <x:c r="BG543"/>
      <x:c r="BH543"/>
      <x:c r="BI543"/>
      <x:c r="BJ543"/>
      <x:c r="BK543"/>
      <x:c r="BL543"/>
      <x:c r="BM543"/>
      <x:c r="BN543"/>
      <x:c r="BO543"/>
      <x:c r="BP543"/>
      <x:c r="BQ543"/>
      <x:c r="BR543"/>
      <x:c r="BS543"/>
      <x:c r="BT543"/>
      <x:c r="BU543"/>
      <x:c r="BV543"/>
      <x:c r="BW543"/>
      <x:c r="BX543"/>
      <x:c r="BY543"/>
      <x:c r="BZ543"/>
      <x:c r="CA543"/>
      <x:c r="CB543"/>
      <x:c r="CC543"/>
      <x:c r="CD543"/>
      <x:c r="CE543"/>
      <x:c r="CF543"/>
      <x:c r="CG543"/>
      <x:c r="CH543"/>
      <x:c r="CI543"/>
      <x:c r="CJ543" t="str">
        <x:v>Yes</x:v>
      </x:c>
      <x:c r="CK543" t="str">
        <x:v>Yes</x:v>
      </x:c>
      <x:c r="CL543" t="str">
        <x:v>Yes</x:v>
      </x:c>
      <x:c r="CM543" t="str">
        <x:v>Correction</x:v>
      </x:c>
      <x:c r="CN543" t="str">
        <x:v>Pending</x:v>
      </x:c>
      <x:c r="CO543" t="n">
        <x:v>46272</x:v>
      </x:c>
      <x:c r="CP543" t="str">
        <x:v>https://pubmed.ncbi.nlm.nih.gov/39846215/</x:v>
      </x:c>
      <x:c r="CQ543"/>
      <x:c r="CR543"/>
      <x:c r="CS543"/>
      <x:c r="CT543"/>
      <x:c r="CU543"/>
      <x:c r="CV543"/>
      <x:c r="CW543"/>
      <x:c r="CX543"/>
      <x:c r="CY543"/>
      <x:c r="CZ543"/>
      <x:c r="DA543"/>
      <x:c r="DB543" t="str">
        <x:f>IF(L543="","",IF(AND(COUNT(CU543:DA543)=7,OR(CU543=0,CU543=1,CU543=2),OR(CV543=0,CV543=1,CV543=2),OR(CW543=0,CW543=1,CW543=2),OR(CX543=0,CX543=1,CX543=2),OR(CY543=0,CY543=1,CY543=2),OR(CZ543=0,CZ543=1,CZ543=2),OR(DA543=0,DA543=1,DA543=2)),SUM(CU543:DA543),""))</x:f>
      </x:c>
      <x:c r="DC543" t="str">
        <x:f>IF(DB543="","",ROUND(DB543/14*10,1))</x:f>
      </x:c>
      <x:c r="DD543" t="str">
        <x:v>Pending</x:v>
      </x:c>
      <x:c r="DE543" t="str">
        <x:f>IF(L543="","",IF(DC543="","Pending",IF(DD543="Yes","CONDITIONAL — safety override",IF(DC543&gt;=8,"HIGH",IF(DC543&gt;=5,"CONDITIONAL","LOW")))))</x:f>
        <x:v>Pending</x:v>
      </x:c>
      <x:c r="DF543" t="str">
        <x:v>Pending screening and full-text appraisal; no transferability judgment made at identification.</x:v>
      </x:c>
      <x:c r="DG543"/>
      <x:c r="DH543"/>
      <x:c r="DI543"/>
      <x:c r="DJ543"/>
      <x:c r="DK543"/>
      <x:c r="DL543"/>
      <x:c r="DM543"/>
      <x:c r="DN543"/>
      <x:c r="DO543"/>
      <x:c r="DP543"/>
      <x:c r="DQ543"/>
      <x:c r="DR543"/>
      <x:c r="DS543"/>
      <x:c r="DT543"/>
      <x:c r="DU543"/>
      <x:c r="DV543"/>
      <x:c r="DW543"/>
      <x:c r="DX543"/>
      <x:c r="DY543"/>
      <x:c r="DZ543" t="str">
        <x:v>Title/abstract screening alone does not establish effectiveness, causality, methodological quality, transferability to Brazilian public safety or an institutional recommendation.</x:v>
      </x:c>
      <x:c r="EA543" t="str">
        <x:v>Pending</x:v>
      </x:c>
      <x:c r="EB543" t="str">
        <x:f>IF(L543="","",IF(EC543="READY","Yes","No / Pending"))</x:f>
        <x:v>No / Pending</x:v>
      </x:c>
      <x:c r="EC543" t="str">
        <x:f>IF(L543="","",IF(OR(ISNUMBER(SEARCH("Retracted Publication",Q543)),CM543="Retracted",CN543="Retracted",CM543="Expression of Concern",CN543="Expression of Concern",F543="Not used",CG543="Critical",CH543="High",CH543="Critical"),"BLOCKED — integrity or use restriction",IF(AND(CJ543="Yes",CK543="Yes",CL543="Yes"),IF(AND(CM543="Clear",CN543="Verified — clear"),IF(AND(AND(LEN(TRIM(CF543))&gt;0,LEFT(LOWER(TRIM(CF543)),7)&lt;&gt;"pending"),OR(CG543="High",CG543="Moderate"),OR(CH543="Low",CH543="Some concerns",CH543="Not applicable")),IF(AND(DD543="No",OR(DE543="HIGH",DE543="CONDITIONAL"),AND(LEN(TRIM(DF543))&gt;0,LEFT(LOWER(TRIM(DF543)),7)&lt;&gt;"pending")),IF(AND(AND(LEN(TRIM(DT543))&gt;0,LEFT(LOWER(TRIM(DT543)),7)&lt;&gt;"pending"),AND(LEN(TRIM(DU543))&gt;0,LEFT(LOWER(TRIM(DU543)),7)&lt;&gt;"pending"),OR(AND(LEN(TRIM(DV543))&gt;0,LEFT(LOWER(TRIM(DV543)),7)&lt;&gt;"pending"),AND(LEN(TRIM(DW543))&gt;0,LEFT(LOWER(TRIM(DW543)),7)&lt;&gt;"pending")),AND(LEN(TRIM(DX543))&gt;0,LEFT(LOWER(TRIM(DX543)),7)&lt;&gt;"pending")),IF(AND(F543="Claim-ready",OR(EA543="Strong",EA543="Moderate"),AND(LEN(TRIM(G543))&gt;0,LEFT(LOWER(TRIM(G543)),7)&lt;&gt;"pending"),G543&lt;&gt;"No substantive use decision is permitted from identification metadata alone.",AND(LEN(TRIM(DZ543))&gt;0,LEFT(LOWER(TRIM(DZ543)),7)&lt;&gt;"pending"),DZ543&lt;&gt;"Identification metadata alone does not permit any substantive scientific, causal, operational, or institutional claim.",AND(LEN(TRIM(EI543))&gt;0,LEFT(LOWER(TRIM(EI543)),7)&lt;&gt;"pending"),ISNUMBER(EH543),EH543&gt;0),"READY","PENDING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543" t="str">
        <x:v>Pending</x:v>
      </x:c>
      <x:c r="EE543"/>
      <x:c r="EF543" t="str">
        <x:v>Pending</x:v>
      </x:c>
      <x:c r="EG543" t="str">
        <x:v>Pending</x:v>
      </x:c>
      <x:c r="EH543"/>
      <x:c r="EI543" s="501"/>
      <x:c r="EJ543"/>
      <x:c r="EK543" t="str">
        <x:v>Pending</x:v>
      </x:c>
      <x:c r="EL543" t="n">
        <x:v>46272</x:v>
      </x:c>
      <x:c r="EM543" t="str">
        <x:v>Production PubMed record imported and reconciled to Zotero item KXHMGT9N;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543" t="n">
        <x:f>IF(L543="","",(IF(N543&lt;&gt;"",1,0)+IF(O543&lt;&gt;"",1,0)+IF(AJ543&lt;&gt;"",1,0)+IF(AU543&lt;&gt;"",1,0)+IF(BE543&lt;&gt;"",1,0)+IF(CF543&lt;&gt;"",1,0)+IF(CJ543="Yes",1,0)+IF(CL543="Yes",1,0)+IF(DE543&lt;&gt;"Pending",1,0)+IF(F543&lt;&gt;"",1,0)+IF(DZ543&lt;&gt;"",1,0)+IF(EI543&lt;&gt;"",1,0))/12)</x:f>
        <x:v>0.5</x:v>
      </x:c>
    </x:row>
    <x:row r="544">
      <x:c r="A544" t="str">
        <x:v>EV-0541</x:v>
      </x:c>
      <x:c r="B544" t="str">
        <x:v>Integrity check</x:v>
      </x:c>
      <x:c r="C544" t="str">
        <x:f>IF(L544="","",IF(LEFT(EC544,7)="BLOCKED","🔴 Do not use for conclusion",IF(EB544="Yes","🟢 Claim-ready","🟡 Caution / context")))</x:f>
        <x:v>🟡 Caution / context</x:v>
      </x:c>
      <x:c r="D544" t="str">
        <x:f>IF(L544="","",EC544)</x:f>
        <x:v>PENDING — appropriate appraisal</x:v>
      </x:c>
      <x:c r="E544" t="str">
        <x:v>P3 — Medium</x:v>
      </x:c>
      <x:c r="F544" t="str">
        <x:v>Pending</x:v>
      </x:c>
      <x:c r="G544" t="str">
        <x:v>Title/abstract identify an explicit operational APHT/medical-readiness topic; retain for full-text assessment.</x:v>
      </x:c>
      <x:c r="H544" t="str">
        <x:v>Obtain and review lawful full text; confirm human adjudication; then select a design-specific appraisal instrument.</x:v>
      </x:c>
      <x:c r="I544"/>
      <x:c r="J544" t="str">
        <x:v>B — APHT / Medical Readiness</x:v>
      </x:c>
      <x:c r="K544" t="str">
        <x:v>IDENTIFIED</x:v>
      </x:c>
      <x:c r="L544" t="str">
        <x:v>TCCC Decision Support With Machine Learning Prediction of Hemorrhage Risk, Shock Probability.</x:v>
      </x:c>
      <x:c r="M544"/>
      <x:c r="N544" t="str">
        <x:v>Nemeth, Christopher; Amos-Binks, Adam; Rule, Gregory; Laufersweiler, Dawn; Keeney, Natalie; Flint, Isaac; Pinevich, Yuliya; Herasevich, Vitaly</x:v>
      </x:c>
      <x:c r="O544" t="n">
        <x:v>2023</x:v>
      </x:c>
      <x:c r="P544" t="str">
        <x:v>Military medicine</x:v>
      </x:c>
      <x:c r="Q544" t="str">
        <x:v>Journal Article; Research Support, U.S. Gov't, Non-P.H.S.</x:v>
      </x:c>
      <x:c r="R544" t="str">
        <x:v>Unclear</x:v>
      </x:c>
      <x:c r="S544" t="str">
        <x:v>Unknown</x:v>
      </x:c>
      <x:c r="T544" t="str">
        <x:v>eng</x:v>
      </x:c>
      <x:c r="U544" t="str">
        <x:v>https://pubmed.ncbi.nlm.nih.gov/37948287/</x:v>
      </x:c>
      <x:c r="V544" t="str">
        <x:v>10.1093/milmed/usad298</x:v>
      </x:c>
      <x:c r="W544" t="str">
        <x:f>IF(V544="","",LOWER(SUBSTITUTE(SUBSTITUTE(SUBSTITUTE(SUBSTITUTE(TRIM(V544),"https://doi.org/",""),"http://doi.org/",""),"https://dx.doi.org/",""),"doi:","")))</x:f>
        <x:v>10.1093/milmed/usad298</x:v>
      </x:c>
      <x:c r="X544" t="str">
        <x:v>37948287</x:v>
      </x:c>
      <x:c r="Y544" t="str"/>
      <x:c r="Z544"/>
      <x:c r="AA544" t="str">
        <x:v>PubMed/MEDLINE</x:v>
      </x:c>
      <x:c r="AB544" t="str">
        <x:v>PUBMED-B-v1.0-2026-08-28</x:v>
      </x:c>
      <x:c r="AC544" t="str">
        <x:v>SP-PUBMED-B-20260828</x:v>
      </x:c>
      <x:c r="AD544" s="499" t="n">
        <x:v>46262</x:v>
      </x:c>
      <x:c r="AE544" s="499" t="n">
        <x:v>46272</x:v>
      </x:c>
      <x:c r="AF544" t="str">
        <x:v>DMKGVRLA</x:v>
      </x:c>
      <x:c r="AG544"/>
      <x:c r="AH544" t="str">
        <x:v>Tactical Athlete → Operational Readiness Brazil</x:v>
      </x:c>
      <x:c r="AI544" t="str">
        <x:v>evidence-family:B</x:v>
      </x:c>
      <x:c r="AJ544"/>
      <x:c r="AK544" t="str">
        <x:f>IF(AJ544="","",IF(OR(LOWER(AJ544)="brazil",LOWER(AJ544)="brasil"),"Yes","No"))</x:f>
      </x:c>
      <x:c r="AL544"/>
      <x:c r="AM544"/>
      <x:c r="AN544"/>
      <x:c r="AO544"/>
      <x:c r="AP544"/>
      <x:c r="AQ544"/>
      <x:c r="AR544"/>
      <x:c r="AS544"/>
      <x:c r="AT544"/>
      <x:c r="AU544"/>
      <x:c r="AV544"/>
      <x:c r="AW544"/>
      <x:c r="AX544"/>
      <x:c r="AY544"/>
      <x:c r="AZ544"/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/>
      <x:c r="BO544"/>
      <x:c r="BP544"/>
      <x:c r="BQ544"/>
      <x:c r="BR544"/>
      <x:c r="BS544"/>
      <x:c r="BT544"/>
      <x:c r="BU544"/>
      <x:c r="BV544"/>
      <x:c r="BW544"/>
      <x:c r="BX544"/>
      <x:c r="BY544"/>
      <x:c r="BZ544"/>
      <x:c r="CA544"/>
      <x:c r="CB544"/>
      <x:c r="CC544"/>
      <x:c r="CD544"/>
      <x:c r="CE544"/>
      <x:c r="CF544"/>
      <x:c r="CG544"/>
      <x:c r="CH544"/>
      <x:c r="CI544"/>
      <x:c r="CJ544" t="str">
        <x:v>Yes</x:v>
      </x:c>
      <x:c r="CK544" t="str">
        <x:v>Yes</x:v>
      </x:c>
      <x:c r="CL544" t="str">
        <x:v>Yes</x:v>
      </x:c>
      <x:c r="CM544" t="str">
        <x:v>Clear</x:v>
      </x:c>
      <x:c r="CN544" t="str">
        <x:v>Verified — clear</x:v>
      </x:c>
      <x:c r="CO544" t="n">
        <x:v>46272</x:v>
      </x:c>
      <x:c r="CP544" t="str">
        <x:v>https://pubmed.ncbi.nlm.nih.gov/37948287/</x:v>
      </x:c>
      <x:c r="CQ544"/>
      <x:c r="CR544"/>
      <x:c r="CS544"/>
      <x:c r="CT544"/>
      <x:c r="CU544"/>
      <x:c r="CV544"/>
      <x:c r="CW544"/>
      <x:c r="CX544"/>
      <x:c r="CY544"/>
      <x:c r="CZ544"/>
      <x:c r="DA544"/>
      <x:c r="DB544" t="str">
        <x:f>IF(L544="","",IF(AND(COUNT(CU544:DA544)=7,OR(CU544=0,CU544=1,CU544=2),OR(CV544=0,CV544=1,CV544=2),OR(CW544=0,CW544=1,CW544=2),OR(CX544=0,CX544=1,CX544=2),OR(CY544=0,CY544=1,CY544=2),OR(CZ544=0,CZ544=1,CZ544=2),OR(DA544=0,DA544=1,DA544=2)),SUM(CU544:DA544),""))</x:f>
      </x:c>
      <x:c r="DC544" t="str">
        <x:f>IF(DB544="","",ROUND(DB544/14*10,1))</x:f>
      </x:c>
      <x:c r="DD544" t="str">
        <x:v>Pending</x:v>
      </x:c>
      <x:c r="DE544" t="str">
        <x:f>IF(L544="","",IF(DC544="","Pending",IF(DD544="Yes","CONDITIONAL — safety override",IF(DC544&gt;=8,"HIGH",IF(DC544&gt;=5,"CONDITIONAL","LOW")))))</x:f>
        <x:v>Pending</x:v>
      </x:c>
      <x:c r="DF544" t="str">
        <x:v>Pending screening and full-text appraisal; no transferability judgment made at identification.</x:v>
      </x:c>
      <x:c r="DG544"/>
      <x:c r="DH544"/>
      <x:c r="DI544"/>
      <x:c r="DJ544"/>
      <x:c r="DK544"/>
      <x:c r="DL544"/>
      <x:c r="DM544"/>
      <x:c r="DN544"/>
      <x:c r="DO544"/>
      <x:c r="DP544"/>
      <x:c r="DQ544"/>
      <x:c r="DR544"/>
      <x:c r="DS544"/>
      <x:c r="DT544"/>
      <x:c r="DU544"/>
      <x:c r="DV544"/>
      <x:c r="DW544"/>
      <x:c r="DX544"/>
      <x:c r="DY544"/>
      <x:c r="DZ544" t="str">
        <x:v>Title/abstract screening alone does not establish effectiveness, causality, methodological quality, transferability to Brazilian public safety or an institutional recommendation.</x:v>
      </x:c>
      <x:c r="EA544" t="str">
        <x:v>Pending</x:v>
      </x:c>
      <x:c r="EB544" t="str">
        <x:f>IF(L544="","",IF(EC544="READY","Yes","No / Pending"))</x:f>
        <x:v>No / Pending</x:v>
      </x:c>
      <x:c r="EC544" t="str">
        <x:f>IF(L544="","",IF(OR(ISNUMBER(SEARCH("Retracted Publication",Q544)),CM544="Retracted",CN544="Retracted",CM544="Expression of Concern",CN544="Expression of Concern",F544="Not used",CG544="Critical",CH544="High",CH544="Critical"),"BLOCKED — integrity or use restriction",IF(AND(CJ544="Yes",CK544="Yes",CL544="Yes"),IF(AND(CM544="Clear",CN544="Verified — clear"),IF(AND(AND(LEN(TRIM(CF544))&gt;0,LEFT(LOWER(TRIM(CF544)),7)&lt;&gt;"pending"),OR(CG544="High",CG544="Moderate"),OR(CH544="Low",CH544="Some concerns",CH544="Not applicable")),IF(AND(DD544="No",OR(DE544="HIGH",DE544="CONDITIONAL"),AND(LEN(TRIM(DF544))&gt;0,LEFT(LOWER(TRIM(DF544)),7)&lt;&gt;"pending")),IF(AND(AND(LEN(TRIM(DT544))&gt;0,LEFT(LOWER(TRIM(DT544)),7)&lt;&gt;"pending"),AND(LEN(TRIM(DU544))&gt;0,LEFT(LOWER(TRIM(DU544)),7)&lt;&gt;"pending"),OR(AND(LEN(TRIM(DV544))&gt;0,LEFT(LOWER(TRIM(DV544)),7)&lt;&gt;"pending"),AND(LEN(TRIM(DW544))&gt;0,LEFT(LOWER(TRIM(DW544)),7)&lt;&gt;"pending")),AND(LEN(TRIM(DX544))&gt;0,LEFT(LOWER(TRIM(DX544)),7)&lt;&gt;"pending")),IF(AND(F544="Claim-ready",OR(EA544="Strong",EA544="Moderate"),AND(LEN(TRIM(G544))&gt;0,LEFT(LOWER(TRIM(G544)),7)&lt;&gt;"pending"),G544&lt;&gt;"No substantive use decision is permitted from identification metadata alone.",AND(LEN(TRIM(DZ544))&gt;0,LEFT(LOWER(TRIM(DZ544)),7)&lt;&gt;"pending"),DZ544&lt;&gt;"Identification metadata alone does not permit any substantive scientific, causal, operational, or institutional claim.",AND(LEN(TRIM(EI544))&gt;0,LEFT(LOWER(TRIM(EI544)),7)&lt;&gt;"pending"),ISNUMBER(EH544),EH544&gt;0),"READY","PENDING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4" t="str">
        <x:v>Pending</x:v>
      </x:c>
      <x:c r="EE544"/>
      <x:c r="EF544" t="str">
        <x:v>Pending</x:v>
      </x:c>
      <x:c r="EG544" t="str">
        <x:v>Pending</x:v>
      </x:c>
      <x:c r="EH544"/>
      <x:c r="EI544" s="501"/>
      <x:c r="EJ544"/>
      <x:c r="EK544" t="str">
        <x:v>Pending</x:v>
      </x:c>
      <x:c r="EL544" t="n">
        <x:v>46272</x:v>
      </x:c>
      <x:c r="EM544" t="str">
        <x:v>Production PubMed record imported and reconciled to Zotero item DMKGVRLA;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4" t="n">
        <x:f>IF(L544="","",(IF(N544&lt;&gt;"",1,0)+IF(O544&lt;&gt;"",1,0)+IF(AJ544&lt;&gt;"",1,0)+IF(AU544&lt;&gt;"",1,0)+IF(BE544&lt;&gt;"",1,0)+IF(CF544&lt;&gt;"",1,0)+IF(CJ544="Yes",1,0)+IF(CL544="Yes",1,0)+IF(DE544&lt;&gt;"Pending",1,0)+IF(F544&lt;&gt;"",1,0)+IF(DZ544&lt;&gt;"",1,0)+IF(EI544&lt;&gt;"",1,0))/12)</x:f>
        <x:v>0.5</x:v>
      </x:c>
    </x:row>
    <x:row r="545">
      <x:c r="A545" t="str">
        <x:v>EV-0542</x:v>
      </x:c>
      <x:c r="B545" t="str">
        <x:v>Integrity check</x:v>
      </x:c>
      <x:c r="C545" t="str">
        <x:f>IF(L545="","",IF(LEFT(EC545,7)="BLOCKED","🔴 Do not use for conclusion",IF(EB545="Yes","🟢 Claim-ready","🟡 Caution / context")))</x:f>
        <x:v>🟡 Caution / context</x:v>
      </x:c>
      <x:c r="D545" t="str">
        <x:f>IF(L545="","",EC545)</x:f>
        <x:v>PENDING — appropriate appraisal</x:v>
      </x:c>
      <x:c r="E545" t="str">
        <x:v>P3 — Medium</x:v>
      </x:c>
      <x:c r="F545" t="str">
        <x:v>Pending</x:v>
      </x:c>
      <x:c r="G545" t="str">
        <x:v>Title/abstract identify an explicit tactical/public-safety context and readiness domain; retain for full-text assessment.</x:v>
      </x:c>
      <x:c r="H545" t="str">
        <x:v>Obtain and review lawful full text; confirm human adjudication; then select a design-specific appraisal instrument.</x:v>
      </x:c>
      <x:c r="I545"/>
      <x:c r="J545" t="str">
        <x:v>A — Core</x:v>
      </x:c>
      <x:c r="K545" t="str">
        <x:v>IDENTIFIED</x:v>
      </x:c>
      <x:c r="L545" t="str">
        <x:v>Neuropathological Examination of Mice Chronically Exposed to Secondhand Smoke.</x:v>
      </x:c>
      <x:c r="M545"/>
      <x:c r="N545" t="str">
        <x:v>Lopes, Leilani A; Davenport, Conor; Ramos Torres, Estefania; Chlebowski, Anna; Mikami, Anna; Raber, Jacob; Ruth Torres, Eileen; Kisby, Glen</x:v>
      </x:c>
      <x:c r="O545" t="n">
        <x:v>2023</x:v>
      </x:c>
      <x:c r="P545" t="str">
        <x:v>Military medicine</x:v>
      </x:c>
      <x:c r="Q545" t="str">
        <x:v>Journal Article; Research Support, N.I.H., Extramural; Research Support, Non-U.S. Gov't</x:v>
      </x:c>
      <x:c r="R545" t="str">
        <x:v>Unclear</x:v>
      </x:c>
      <x:c r="S545" t="str">
        <x:v>Unknown</x:v>
      </x:c>
      <x:c r="T545" t="str">
        <x:v>eng</x:v>
      </x:c>
      <x:c r="U545" t="str">
        <x:v>https://pubmed.ncbi.nlm.nih.gov/37948264/</x:v>
      </x:c>
      <x:c r="V545" t="str">
        <x:v>10.1093/milmed/usad247</x:v>
      </x:c>
      <x:c r="W545" t="str">
        <x:f>IF(V545="","",LOWER(SUBSTITUTE(SUBSTITUTE(SUBSTITUTE(SUBSTITUTE(TRIM(V545),"https://doi.org/",""),"http://doi.org/",""),"https://dx.doi.org/",""),"doi:","")))</x:f>
        <x:v>10.1093/milmed/usad247</x:v>
      </x:c>
      <x:c r="X545" t="str">
        <x:v>37948264</x:v>
      </x:c>
      <x:c r="Y545" t="str">
        <x:v>PMC10637311</x:v>
      </x:c>
      <x:c r="Z545"/>
      <x:c r="AA545" t="str">
        <x:v>PubMed/MEDLINE</x:v>
      </x:c>
      <x:c r="AB545" t="str">
        <x:v>PUBMED-A-v1.0-2026-08-28</x:v>
      </x:c>
      <x:c r="AC545" t="str">
        <x:v>SP-PUBMED-A-20260828</x:v>
      </x:c>
      <x:c r="AD545" s="499" t="n">
        <x:v>46262</x:v>
      </x:c>
      <x:c r="AE545" s="499" t="n">
        <x:v>46272</x:v>
      </x:c>
      <x:c r="AF545" t="str">
        <x:v>VW9M3RZA</x:v>
      </x:c>
      <x:c r="AG545"/>
      <x:c r="AH545" t="str">
        <x:v>Tactical Athlete → Operational Readiness Brazil</x:v>
      </x:c>
      <x:c r="AI545" t="str">
        <x:v>evidence-family:A</x:v>
      </x:c>
      <x:c r="AJ545"/>
      <x:c r="AK545" t="str">
        <x:f>IF(AJ545="","",IF(OR(LOWER(AJ545)="brazil",LOWER(AJ545)="brasil"),"Yes","No"))</x:f>
      </x:c>
      <x:c r="AL545"/>
      <x:c r="AM545"/>
      <x:c r="AN545"/>
      <x:c r="AO545"/>
      <x:c r="AP545"/>
      <x:c r="AQ545"/>
      <x:c r="AR545"/>
      <x:c r="AS545"/>
      <x:c r="AT545"/>
      <x:c r="AU545"/>
      <x:c r="AV545"/>
      <x:c r="AW545"/>
      <x:c r="AX545"/>
      <x:c r="AY545"/>
      <x:c r="AZ545"/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/>
      <x:c r="BO545"/>
      <x:c r="BP545"/>
      <x:c r="BQ545"/>
      <x:c r="BR545"/>
      <x:c r="BS545"/>
      <x:c r="BT545"/>
      <x:c r="BU545"/>
      <x:c r="BV545"/>
      <x:c r="BW545"/>
      <x:c r="BX545"/>
      <x:c r="BY545"/>
      <x:c r="BZ545"/>
      <x:c r="CA545"/>
      <x:c r="CB545"/>
      <x:c r="CC545"/>
      <x:c r="CD545"/>
      <x:c r="CE545"/>
      <x:c r="CF545"/>
      <x:c r="CG545"/>
      <x:c r="CH545"/>
      <x:c r="CI545"/>
      <x:c r="CJ545" t="str">
        <x:v>Yes</x:v>
      </x:c>
      <x:c r="CK545" t="str">
        <x:v>Yes</x:v>
      </x:c>
      <x:c r="CL545" t="str">
        <x:v>Yes</x:v>
      </x:c>
      <x:c r="CM545" t="str">
        <x:v>Clear</x:v>
      </x:c>
      <x:c r="CN545" t="str">
        <x:v>Verified — clear</x:v>
      </x:c>
      <x:c r="CO545" t="n">
        <x:v>46272</x:v>
      </x:c>
      <x:c r="CP545" t="str">
        <x:v>https://pubmed.ncbi.nlm.nih.gov/37948264/</x:v>
      </x:c>
      <x:c r="CQ545"/>
      <x:c r="CR545"/>
      <x:c r="CS545"/>
      <x:c r="CT545"/>
      <x:c r="CU545"/>
      <x:c r="CV545"/>
      <x:c r="CW545"/>
      <x:c r="CX545"/>
      <x:c r="CY545"/>
      <x:c r="CZ545"/>
      <x:c r="DA545"/>
      <x:c r="DB545" t="str">
        <x:f>IF(L545="","",IF(AND(COUNT(CU545:DA545)=7,OR(CU545=0,CU545=1,CU545=2),OR(CV545=0,CV545=1,CV545=2),OR(CW545=0,CW545=1,CW545=2),OR(CX545=0,CX545=1,CX545=2),OR(CY545=0,CY545=1,CY545=2),OR(CZ545=0,CZ545=1,CZ545=2),OR(DA545=0,DA545=1,DA545=2)),SUM(CU545:DA545),""))</x:f>
      </x:c>
      <x:c r="DC545" t="str">
        <x:f>IF(DB545="","",ROUND(DB545/14*10,1))</x:f>
      </x:c>
      <x:c r="DD545" t="str">
        <x:v>Pending</x:v>
      </x:c>
      <x:c r="DE545" t="str">
        <x:f>IF(L545="","",IF(DC545="","Pending",IF(DD545="Yes","CONDITIONAL — safety override",IF(DC545&gt;=8,"HIGH",IF(DC545&gt;=5,"CONDITIONAL","LOW")))))</x:f>
        <x:v>Pending</x:v>
      </x:c>
      <x:c r="DF545" t="str">
        <x:v>Pending screening and full-text appraisal; no transferability judgment made at identification.</x:v>
      </x:c>
      <x:c r="DG545"/>
      <x:c r="DH545"/>
      <x:c r="DI545"/>
      <x:c r="DJ545"/>
      <x:c r="DK545"/>
      <x:c r="DL545"/>
      <x:c r="DM545"/>
      <x:c r="DN545"/>
      <x:c r="DO545"/>
      <x:c r="DP545"/>
      <x:c r="DQ545"/>
      <x:c r="DR545"/>
      <x:c r="DS545"/>
      <x:c r="DT545"/>
      <x:c r="DU545"/>
      <x:c r="DV545"/>
      <x:c r="DW545"/>
      <x:c r="DX545"/>
      <x:c r="DY545"/>
      <x:c r="DZ545" t="str">
        <x:v>Title/abstract screening alone does not establish effectiveness, causality, methodological quality, transferability to Brazilian public safety or an institutional recommendation.</x:v>
      </x:c>
      <x:c r="EA545" t="str">
        <x:v>Pending</x:v>
      </x:c>
      <x:c r="EB545" t="str">
        <x:f>IF(L545="","",IF(EC545="READY","Yes","No / Pending"))</x:f>
        <x:v>No / Pending</x:v>
      </x:c>
      <x:c r="EC545" t="str">
        <x:f>IF(L545="","",IF(OR(ISNUMBER(SEARCH("Retracted Publication",Q545)),CM545="Retracted",CN545="Retracted",CM545="Expression of Concern",CN545="Expression of Concern",F545="Not used",CG545="Critical",CH545="High",CH545="Critical"),"BLOCKED — integrity or use restriction",IF(AND(CJ545="Yes",CK545="Yes",CL545="Yes"),IF(AND(CM545="Clear",CN545="Verified — clear"),IF(AND(AND(LEN(TRIM(CF545))&gt;0,LEFT(LOWER(TRIM(CF545)),7)&lt;&gt;"pending"),OR(CG545="High",CG545="Moderate"),OR(CH545="Low",CH545="Some concerns",CH545="Not applicable")),IF(AND(DD545="No",OR(DE545="HIGH",DE545="CONDITIONAL"),AND(LEN(TRIM(DF545))&gt;0,LEFT(LOWER(TRIM(DF545)),7)&lt;&gt;"pending")),IF(AND(AND(LEN(TRIM(DT545))&gt;0,LEFT(LOWER(TRIM(DT545)),7)&lt;&gt;"pending"),AND(LEN(TRIM(DU545))&gt;0,LEFT(LOWER(TRIM(DU545)),7)&lt;&gt;"pending"),OR(AND(LEN(TRIM(DV545))&gt;0,LEFT(LOWER(TRIM(DV545)),7)&lt;&gt;"pending"),AND(LEN(TRIM(DW545))&gt;0,LEFT(LOWER(TRIM(DW545)),7)&lt;&gt;"pending")),AND(LEN(TRIM(DX545))&gt;0,LEFT(LOWER(TRIM(DX545)),7)&lt;&gt;"pending")),IF(AND(F545="Claim-ready",OR(EA545="Strong",EA545="Moderate"),AND(LEN(TRIM(G545))&gt;0,LEFT(LOWER(TRIM(G545)),7)&lt;&gt;"pending"),G545&lt;&gt;"No substantive use decision is permitted from identification metadata alone.",AND(LEN(TRIM(DZ545))&gt;0,LEFT(LOWER(TRIM(DZ545)),7)&lt;&gt;"pending"),DZ545&lt;&gt;"Identification metadata alone does not permit any substantive scientific, causal, operational, or institutional claim.",AND(LEN(TRIM(EI545))&gt;0,LEFT(LOWER(TRIM(EI545)),7)&lt;&gt;"pending"),ISNUMBER(EH545),EH545&gt;0),"READY","PENDING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5" t="str">
        <x:v>Pending</x:v>
      </x:c>
      <x:c r="EE545"/>
      <x:c r="EF545" t="str">
        <x:v>Pending</x:v>
      </x:c>
      <x:c r="EG545" t="str">
        <x:v>Pending</x:v>
      </x:c>
      <x:c r="EH545"/>
      <x:c r="EI545" s="501"/>
      <x:c r="EJ545"/>
      <x:c r="EK545" t="str">
        <x:v>Pending</x:v>
      </x:c>
      <x:c r="EL545" t="n">
        <x:v>46272</x:v>
      </x:c>
      <x:c r="EM545" t="str">
        <x:v>Production PubMed record imported and reconciled to Zotero item VW9M3RZA;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5" t="n">
        <x:f>IF(L545="","",(IF(N545&lt;&gt;"",1,0)+IF(O545&lt;&gt;"",1,0)+IF(AJ545&lt;&gt;"",1,0)+IF(AU545&lt;&gt;"",1,0)+IF(BE545&lt;&gt;"",1,0)+IF(CF545&lt;&gt;"",1,0)+IF(CJ545="Yes",1,0)+IF(CL545="Yes",1,0)+IF(DE545&lt;&gt;"Pending",1,0)+IF(F545&lt;&gt;"",1,0)+IF(DZ545&lt;&gt;"",1,0)+IF(EI545&lt;&gt;"",1,0))/12)</x:f>
        <x:v>0.5</x:v>
      </x:c>
    </x:row>
    <x:row r="546">
      <x:c r="A546" t="str">
        <x:v>EV-0543</x:v>
      </x:c>
      <x:c r="B546" t="str">
        <x:v>Integrity check</x:v>
      </x:c>
      <x:c r="C546" t="str">
        <x:f>IF(L546="","",IF(LEFT(EC546,7)="BLOCKED","🔴 Do not use for conclusion",IF(EB546="Yes","🟢 Claim-ready","🟡 Caution / context")))</x:f>
        <x:v>🟡 Caution / context</x:v>
      </x:c>
      <x:c r="D546" t="str">
        <x:f>IF(L546="","",EC546)</x:f>
        <x:v>PENDING — appropriate appraisal</x:v>
      </x:c>
      <x:c r="E546" t="str">
        <x:v>P3 — Medium</x:v>
      </x:c>
      <x:c r="F546" t="str">
        <x:v>Pending</x:v>
      </x:c>
      <x:c r="G546" t="str">
        <x:v>A potentially relevant concept is present, but direct applicability is ambiguous at title/abstract level.</x:v>
      </x:c>
      <x:c r="H546" t="str">
        <x:v>Human title/abstract adjudication; retrieve full text if relevance remains plausible.</x:v>
      </x:c>
      <x:c r="I546"/>
      <x:c r="J546" t="str">
        <x:v>A — Core</x:v>
      </x:c>
      <x:c r="K546" t="str">
        <x:v>IDENTIFIED</x:v>
      </x:c>
      <x:c r="L546" t="str">
        <x:v>Mental Health Predictors of Response to Standard Medical Intervention at a Military Pain Specialty Clinic.</x:v>
      </x:c>
      <x:c r="M546"/>
      <x:c r="N546" t="str">
        <x:v>Espejo, Emmanuel P; Sheridan, Tara M; Pino, Carlos A; Phillips, Christopher R</x:v>
      </x:c>
      <x:c r="O546" t="n">
        <x:v>2023</x:v>
      </x:c>
      <x:c r="P546" t="str">
        <x:v>Military medicine</x:v>
      </x:c>
      <x:c r="Q546" t="str">
        <x:v>Journal Article; Observational Study</x:v>
      </x:c>
      <x:c r="R546" t="str">
        <x:v>Unclear</x:v>
      </x:c>
      <x:c r="S546" t="str">
        <x:v>Unknown</x:v>
      </x:c>
      <x:c r="T546" t="str">
        <x:v>eng</x:v>
      </x:c>
      <x:c r="U546" t="str">
        <x:v>https://pubmed.ncbi.nlm.nih.gov/37948258/</x:v>
      </x:c>
      <x:c r="V546" t="str">
        <x:v>10.1093/milmed/usad060</x:v>
      </x:c>
      <x:c r="W546" t="str">
        <x:f>IF(V546="","",LOWER(SUBSTITUTE(SUBSTITUTE(SUBSTITUTE(SUBSTITUTE(TRIM(V546),"https://doi.org/",""),"http://doi.org/",""),"https://dx.doi.org/",""),"doi:","")))</x:f>
        <x:v>10.1093/milmed/usad060</x:v>
      </x:c>
      <x:c r="X546" t="str">
        <x:v>37948258</x:v>
      </x:c>
      <x:c r="Y546" t="str"/>
      <x:c r="Z546"/>
      <x:c r="AA546" t="str">
        <x:v>PubMed/MEDLINE</x:v>
      </x:c>
      <x:c r="AB546" t="str">
        <x:v>PUBMED-A-v1.0-2026-08-28</x:v>
      </x:c>
      <x:c r="AC546" t="str">
        <x:v>SP-PUBMED-A-20260828</x:v>
      </x:c>
      <x:c r="AD546" s="499" t="n">
        <x:v>46262</x:v>
      </x:c>
      <x:c r="AE546" s="499" t="n">
        <x:v>46272</x:v>
      </x:c>
      <x:c r="AF546" t="str">
        <x:v>6Y6656D5</x:v>
      </x:c>
      <x:c r="AG546"/>
      <x:c r="AH546" t="str">
        <x:v>Tactical Athlete → Operational Readiness Brazil</x:v>
      </x:c>
      <x:c r="AI546" t="str">
        <x:v>evidence-family:A</x:v>
      </x:c>
      <x:c r="AJ546"/>
      <x:c r="AK546" t="str">
        <x:f>IF(AJ546="","",IF(OR(LOWER(AJ546)="brazil",LOWER(AJ546)="brasil"),"Yes","No"))</x:f>
      </x:c>
      <x:c r="AL546"/>
      <x:c r="AM546"/>
      <x:c r="AN546"/>
      <x:c r="AO546"/>
      <x:c r="AP546"/>
      <x:c r="AQ546"/>
      <x:c r="AR546"/>
      <x:c r="AS546"/>
      <x:c r="AT546"/>
      <x:c r="AU546"/>
      <x:c r="AV546"/>
      <x:c r="AW546"/>
      <x:c r="AX546"/>
      <x:c r="AY546"/>
      <x:c r="AZ546"/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/>
      <x:c r="BO546"/>
      <x:c r="BP546"/>
      <x:c r="BQ546"/>
      <x:c r="BR546"/>
      <x:c r="BS546"/>
      <x:c r="BT546"/>
      <x:c r="BU546"/>
      <x:c r="BV546"/>
      <x:c r="BW546"/>
      <x:c r="BX546"/>
      <x:c r="BY546"/>
      <x:c r="BZ546"/>
      <x:c r="CA546"/>
      <x:c r="CB546"/>
      <x:c r="CC546"/>
      <x:c r="CD546"/>
      <x:c r="CE546"/>
      <x:c r="CF546"/>
      <x:c r="CG546"/>
      <x:c r="CH546"/>
      <x:c r="CI546"/>
      <x:c r="CJ546" t="str">
        <x:v>Yes</x:v>
      </x:c>
      <x:c r="CK546" t="str">
        <x:v>Yes</x:v>
      </x:c>
      <x:c r="CL546" t="str">
        <x:v>Yes</x:v>
      </x:c>
      <x:c r="CM546" t="str">
        <x:v>Clear</x:v>
      </x:c>
      <x:c r="CN546" t="str">
        <x:v>Verified — clear</x:v>
      </x:c>
      <x:c r="CO546" t="n">
        <x:v>46272</x:v>
      </x:c>
      <x:c r="CP546" t="str">
        <x:v>https://pubmed.ncbi.nlm.nih.gov/37948258/</x:v>
      </x:c>
      <x:c r="CQ546"/>
      <x:c r="CR546"/>
      <x:c r="CS546"/>
      <x:c r="CT546"/>
      <x:c r="CU546"/>
      <x:c r="CV546"/>
      <x:c r="CW546"/>
      <x:c r="CX546"/>
      <x:c r="CY546"/>
      <x:c r="CZ546"/>
      <x:c r="DA546"/>
      <x:c r="DB546" t="str">
        <x:f>IF(L546="","",IF(AND(COUNT(CU546:DA546)=7,OR(CU546=0,CU546=1,CU546=2),OR(CV546=0,CV546=1,CV546=2),OR(CW546=0,CW546=1,CW546=2),OR(CX546=0,CX546=1,CX546=2),OR(CY546=0,CY546=1,CY546=2),OR(CZ546=0,CZ546=1,CZ546=2),OR(DA546=0,DA546=1,DA546=2)),SUM(CU546:DA546),""))</x:f>
      </x:c>
      <x:c r="DC546" t="str">
        <x:f>IF(DB546="","",ROUND(DB546/14*10,1))</x:f>
      </x:c>
      <x:c r="DD546" t="str">
        <x:v>Pending</x:v>
      </x:c>
      <x:c r="DE546" t="str">
        <x:f>IF(L546="","",IF(DC546="","Pending",IF(DD546="Yes","CONDITIONAL — safety override",IF(DC546&gt;=8,"HIGH",IF(DC546&gt;=5,"CONDITIONAL","LOW")))))</x:f>
        <x:v>Pending</x:v>
      </x:c>
      <x:c r="DF546" t="str">
        <x:v>Pending screening and full-text appraisal; no transferability judgment made at identification.</x:v>
      </x:c>
      <x:c r="DG546"/>
      <x:c r="DH546"/>
      <x:c r="DI546"/>
      <x:c r="DJ546"/>
      <x:c r="DK546"/>
      <x:c r="DL546"/>
      <x:c r="DM546"/>
      <x:c r="DN546"/>
      <x:c r="DO546"/>
      <x:c r="DP546"/>
      <x:c r="DQ546"/>
      <x:c r="DR546"/>
      <x:c r="DS546"/>
      <x:c r="DT546"/>
      <x:c r="DU546"/>
      <x:c r="DV546"/>
      <x:c r="DW546"/>
      <x:c r="DX546"/>
      <x:c r="DY546"/>
      <x:c r="DZ546" t="str">
        <x:v>Title/abstract information is insufficient for a substantive scientific, causal, transferability or institutional claim.</x:v>
      </x:c>
      <x:c r="EA546" t="str">
        <x:v>Pending</x:v>
      </x:c>
      <x:c r="EB546" t="str">
        <x:f>IF(L546="","",IF(EC546="READY","Yes","No / Pending"))</x:f>
        <x:v>No / Pending</x:v>
      </x:c>
      <x:c r="EC546" t="str">
        <x:f>IF(L546="","",IF(OR(ISNUMBER(SEARCH("Retracted Publication",Q546)),CM546="Retracted",CN546="Retracted",CM546="Expression of Concern",CN546="Expression of Concern",F546="Not used",CG546="Critical",CH546="High",CH546="Critical"),"BLOCKED — integrity or use restriction",IF(AND(CJ546="Yes",CK546="Yes",CL546="Yes"),IF(AND(CM546="Clear",CN546="Verified — clear"),IF(AND(AND(LEN(TRIM(CF546))&gt;0,LEFT(LOWER(TRIM(CF546)),7)&lt;&gt;"pending"),OR(CG546="High",CG546="Moderate"),OR(CH546="Low",CH546="Some concerns",CH546="Not applicable")),IF(AND(DD546="No",OR(DE546="HIGH",DE546="CONDITIONAL"),AND(LEN(TRIM(DF546))&gt;0,LEFT(LOWER(TRIM(DF546)),7)&lt;&gt;"pending")),IF(AND(AND(LEN(TRIM(DT546))&gt;0,LEFT(LOWER(TRIM(DT546)),7)&lt;&gt;"pending"),AND(LEN(TRIM(DU546))&gt;0,LEFT(LOWER(TRIM(DU546)),7)&lt;&gt;"pending"),OR(AND(LEN(TRIM(DV546))&gt;0,LEFT(LOWER(TRIM(DV546)),7)&lt;&gt;"pending"),AND(LEN(TRIM(DW546))&gt;0,LEFT(LOWER(TRIM(DW546)),7)&lt;&gt;"pending")),AND(LEN(TRIM(DX546))&gt;0,LEFT(LOWER(TRIM(DX546)),7)&lt;&gt;"pending")),IF(AND(F546="Claim-ready",OR(EA546="Strong",EA546="Moderate"),AND(LEN(TRIM(G546))&gt;0,LEFT(LOWER(TRIM(G546)),7)&lt;&gt;"pending"),G546&lt;&gt;"No substantive use decision is permitted from identification metadata alone.",AND(LEN(TRIM(DZ546))&gt;0,LEFT(LOWER(TRIM(DZ546)),7)&lt;&gt;"pending"),DZ546&lt;&gt;"Identification metadata alone does not permit any substantive scientific, causal, operational, or institutional claim.",AND(LEN(TRIM(EI546))&gt;0,LEFT(LOWER(TRIM(EI546)),7)&lt;&gt;"pending"),ISNUMBER(EH546),EH546&gt;0),"READY","PENDING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6" t="str">
        <x:v>Pending</x:v>
      </x:c>
      <x:c r="EE546"/>
      <x:c r="EF546" t="str">
        <x:v>Pending</x:v>
      </x:c>
      <x:c r="EG546" t="str">
        <x:v>Pending</x:v>
      </x:c>
      <x:c r="EH546"/>
      <x:c r="EI546" s="501"/>
      <x:c r="EJ546"/>
      <x:c r="EK546" t="str">
        <x:v>Pending</x:v>
      </x:c>
      <x:c r="EL546" t="n">
        <x:v>46272</x:v>
      </x:c>
      <x:c r="EM546" t="str">
        <x:v>Production PubMed record imported and reconciled to Zotero item 6Y6656D5;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46" t="n">
        <x:f>IF(L546="","",(IF(N546&lt;&gt;"",1,0)+IF(O546&lt;&gt;"",1,0)+IF(AJ546&lt;&gt;"",1,0)+IF(AU546&lt;&gt;"",1,0)+IF(BE546&lt;&gt;"",1,0)+IF(CF546&lt;&gt;"",1,0)+IF(CJ546="Yes",1,0)+IF(CL546="Yes",1,0)+IF(DE546&lt;&gt;"Pending",1,0)+IF(F546&lt;&gt;"",1,0)+IF(DZ546&lt;&gt;"",1,0)+IF(EI546&lt;&gt;"",1,0))/12)</x:f>
        <x:v>0.5</x:v>
      </x:c>
    </x:row>
    <x:row r="547">
      <x:c r="A547" t="str">
        <x:v>EV-0544</x:v>
      </x:c>
      <x:c r="B547" t="str">
        <x:v>Integrity check</x:v>
      </x:c>
      <x:c r="C547" t="str">
        <x:f>IF(L547="","",IF(LEFT(EC547,7)="BLOCKED","🔴 Do not use for conclusion",IF(EB547="Yes","🟢 Claim-ready","🟡 Caution / context")))</x:f>
        <x:v>🟡 Caution / context</x:v>
      </x:c>
      <x:c r="D547" t="str">
        <x:f>IF(L547="","",EC547)</x:f>
        <x:v>PENDING — appropriate appraisal</x:v>
      </x:c>
      <x:c r="E547" t="str">
        <x:v>P3 — Medium</x:v>
      </x:c>
      <x:c r="F547" t="str">
        <x:v>Pending</x:v>
      </x:c>
      <x:c r="G547" t="str">
        <x:v>Title/abstract identify an explicit operational APHT/medical-readiness topic; retain for full-text assessment.</x:v>
      </x:c>
      <x:c r="H547" t="str">
        <x:v>Obtain and review lawful full text; confirm human adjudication; then select a design-specific appraisal instrument.</x:v>
      </x:c>
      <x:c r="I547"/>
      <x:c r="J547" t="str">
        <x:v>B — APHT / Medical Readiness</x:v>
      </x:c>
      <x:c r="K547" t="str">
        <x:v>IDENTIFIED</x:v>
      </x:c>
      <x:c r="L547" t="str">
        <x:v>Ruggedized Self-Propelling Hemostatic Gauze Delivers Low Dose of Thrombin and Systemic Tranexamic Acid and Achieves High Survival in Swine With Junctional Hemorrhage.</x:v>
      </x:c>
      <x:c r="M547"/>
      <x:c r="N547" t="str">
        <x:v>Ali-Mohamad, Nabil; Cau, Massimo F; Wang, Xu; Khavari, Adele; Ringgold, Kristyn; Naveed, Asad; Sherwood, Christopher; Peng, Nuoya; Zhang Gao, Han; Zhang, Youjie; Semple, Hugh; Peng, Henry; Tenn, Catherine; Baylis, James R; Beckett, Andrew; White, Nathan J; Kastrup, Christian J</x:v>
      </x:c>
      <x:c r="O547" t="n">
        <x:v>2023</x:v>
      </x:c>
      <x:c r="P547" t="str">
        <x:v>Military medicine</x:v>
      </x:c>
      <x:c r="Q547" t="str">
        <x:v>Journal Article; Research Support, Non-U.S. Gov't; Research Support, U.S. Gov't, Non-P.H.S.</x:v>
      </x:c>
      <x:c r="R547" t="str">
        <x:v>Unclear</x:v>
      </x:c>
      <x:c r="S547" t="str">
        <x:v>Unknown</x:v>
      </x:c>
      <x:c r="T547" t="str">
        <x:v>eng</x:v>
      </x:c>
      <x:c r="U547" t="str">
        <x:v>https://pubmed.ncbi.nlm.nih.gov/37948225/</x:v>
      </x:c>
      <x:c r="V547" t="str">
        <x:v>10.1093/milmed/usad110</x:v>
      </x:c>
      <x:c r="W547" t="str">
        <x:f>IF(V547="","",LOWER(SUBSTITUTE(SUBSTITUTE(SUBSTITUTE(SUBSTITUTE(TRIM(V547),"https://doi.org/",""),"http://doi.org/",""),"https://dx.doi.org/",""),"doi:","")))</x:f>
        <x:v>10.1093/milmed/usad110</x:v>
      </x:c>
      <x:c r="X547" t="str">
        <x:v>37948225</x:v>
      </x:c>
      <x:c r="Y547" t="str"/>
      <x:c r="Z547"/>
      <x:c r="AA547" t="str">
        <x:v>PubMed/MEDLINE</x:v>
      </x:c>
      <x:c r="AB547" t="str">
        <x:v>PUBMED-B-v1.0-2026-08-28</x:v>
      </x:c>
      <x:c r="AC547" t="str">
        <x:v>SP-PUBMED-B-20260828</x:v>
      </x:c>
      <x:c r="AD547" s="499" t="n">
        <x:v>46262</x:v>
      </x:c>
      <x:c r="AE547" s="499" t="n">
        <x:v>46272</x:v>
      </x:c>
      <x:c r="AF547" t="str">
        <x:v>CLIX94H4</x:v>
      </x:c>
      <x:c r="AG547"/>
      <x:c r="AH547" t="str">
        <x:v>Tactical Athlete → Operational Readiness Brazil</x:v>
      </x:c>
      <x:c r="AI547" t="str">
        <x:v>evidence-family:B</x:v>
      </x:c>
      <x:c r="AJ547"/>
      <x:c r="AK547" t="str">
        <x:f>IF(AJ547="","",IF(OR(LOWER(AJ547)="brazil",LOWER(AJ547)="brasil"),"Yes","No"))</x:f>
      </x:c>
      <x:c r="AL547"/>
      <x:c r="AM547"/>
      <x:c r="AN547"/>
      <x:c r="AO547"/>
      <x:c r="AP547"/>
      <x:c r="AQ547"/>
      <x:c r="AR547"/>
      <x:c r="AS547"/>
      <x:c r="AT547"/>
      <x:c r="AU547"/>
      <x:c r="AV547"/>
      <x:c r="AW547"/>
      <x:c r="AX547"/>
      <x:c r="AY547"/>
      <x:c r="AZ547"/>
      <x:c r="BA547"/>
      <x:c r="BB547"/>
      <x:c r="BC547"/>
      <x:c r="BD547"/>
      <x:c r="BE547"/>
      <x:c r="BF547"/>
      <x:c r="BG547"/>
      <x:c r="BH547"/>
      <x:c r="BI547"/>
      <x:c r="BJ547"/>
      <x:c r="BK547"/>
      <x:c r="BL547"/>
      <x:c r="BM547"/>
      <x:c r="BN547"/>
      <x:c r="BO547"/>
      <x:c r="BP547"/>
      <x:c r="BQ547"/>
      <x:c r="BR547"/>
      <x:c r="BS547"/>
      <x:c r="BT547"/>
      <x:c r="BU547"/>
      <x:c r="BV547"/>
      <x:c r="BW547"/>
      <x:c r="BX547"/>
      <x:c r="BY547"/>
      <x:c r="BZ547"/>
      <x:c r="CA547"/>
      <x:c r="CB547"/>
      <x:c r="CC547"/>
      <x:c r="CD547"/>
      <x:c r="CE547"/>
      <x:c r="CF547"/>
      <x:c r="CG547"/>
      <x:c r="CH547"/>
      <x:c r="CI547"/>
      <x:c r="CJ547" t="str">
        <x:v>Yes</x:v>
      </x:c>
      <x:c r="CK547" t="str">
        <x:v>Yes</x:v>
      </x:c>
      <x:c r="CL547" t="str">
        <x:v>Yes</x:v>
      </x:c>
      <x:c r="CM547" t="str">
        <x:v>Clear</x:v>
      </x:c>
      <x:c r="CN547" t="str">
        <x:v>Verified — clear</x:v>
      </x:c>
      <x:c r="CO547" t="n">
        <x:v>46272</x:v>
      </x:c>
      <x:c r="CP547" t="str">
        <x:v>https://pubmed.ncbi.nlm.nih.gov/37948225/</x:v>
      </x:c>
      <x:c r="CQ547"/>
      <x:c r="CR547"/>
      <x:c r="CS547"/>
      <x:c r="CT547"/>
      <x:c r="CU547"/>
      <x:c r="CV547"/>
      <x:c r="CW547"/>
      <x:c r="CX547"/>
      <x:c r="CY547"/>
      <x:c r="CZ547"/>
      <x:c r="DA547"/>
      <x:c r="DB547" t="str">
        <x:f>IF(L547="","",IF(AND(COUNT(CU547:DA547)=7,OR(CU547=0,CU547=1,CU547=2),OR(CV547=0,CV547=1,CV547=2),OR(CW547=0,CW547=1,CW547=2),OR(CX547=0,CX547=1,CX547=2),OR(CY547=0,CY547=1,CY547=2),OR(CZ547=0,CZ547=1,CZ547=2),OR(DA547=0,DA547=1,DA547=2)),SUM(CU547:DA547),""))</x:f>
      </x:c>
      <x:c r="DC547" t="str">
        <x:f>IF(DB547="","",ROUND(DB547/14*10,1))</x:f>
      </x:c>
      <x:c r="DD547" t="str">
        <x:v>Pending</x:v>
      </x:c>
      <x:c r="DE547" t="str">
        <x:f>IF(L547="","",IF(DC547="","Pending",IF(DD547="Yes","CONDITIONAL — safety override",IF(DC547&gt;=8,"HIGH",IF(DC547&gt;=5,"CONDITIONAL","LOW")))))</x:f>
        <x:v>Pending</x:v>
      </x:c>
      <x:c r="DF547" t="str">
        <x:v>Pending screening and full-text appraisal; no transferability judgment made at identification.</x:v>
      </x:c>
      <x:c r="DG547"/>
      <x:c r="DH547"/>
      <x:c r="DI547"/>
      <x:c r="DJ547"/>
      <x:c r="DK547"/>
      <x:c r="DL547"/>
      <x:c r="DM547"/>
      <x:c r="DN547"/>
      <x:c r="DO547"/>
      <x:c r="DP547"/>
      <x:c r="DQ547"/>
      <x:c r="DR547"/>
      <x:c r="DS547"/>
      <x:c r="DT547"/>
      <x:c r="DU547"/>
      <x:c r="DV547"/>
      <x:c r="DW547"/>
      <x:c r="DX547"/>
      <x:c r="DY547"/>
      <x:c r="DZ547" t="str">
        <x:v>Title/abstract screening alone does not establish effectiveness, causality, methodological quality, transferability to Brazilian public safety or an institutional recommendation.</x:v>
      </x:c>
      <x:c r="EA547" t="str">
        <x:v>Pending</x:v>
      </x:c>
      <x:c r="EB547" t="str">
        <x:f>IF(L547="","",IF(EC547="READY","Yes","No / Pending"))</x:f>
        <x:v>No / Pending</x:v>
      </x:c>
      <x:c r="EC547" t="str">
        <x:f>IF(L547="","",IF(OR(ISNUMBER(SEARCH("Retracted Publication",Q547)),CM547="Retracted",CN547="Retracted",CM547="Expression of Concern",CN547="Expression of Concern",F547="Not used",CG547="Critical",CH547="High",CH547="Critical"),"BLOCKED — integrity or use restriction",IF(AND(CJ547="Yes",CK547="Yes",CL547="Yes"),IF(AND(CM547="Clear",CN547="Verified — clear"),IF(AND(AND(LEN(TRIM(CF547))&gt;0,LEFT(LOWER(TRIM(CF547)),7)&lt;&gt;"pending"),OR(CG547="High",CG547="Moderate"),OR(CH547="Low",CH547="Some concerns",CH547="Not applicable")),IF(AND(DD547="No",OR(DE547="HIGH",DE547="CONDITIONAL"),AND(LEN(TRIM(DF547))&gt;0,LEFT(LOWER(TRIM(DF547)),7)&lt;&gt;"pending")),IF(AND(AND(LEN(TRIM(DT547))&gt;0,LEFT(LOWER(TRIM(DT547)),7)&lt;&gt;"pending"),AND(LEN(TRIM(DU547))&gt;0,LEFT(LOWER(TRIM(DU547)),7)&lt;&gt;"pending"),OR(AND(LEN(TRIM(DV547))&gt;0,LEFT(LOWER(TRIM(DV547)),7)&lt;&gt;"pending"),AND(LEN(TRIM(DW547))&gt;0,LEFT(LOWER(TRIM(DW547)),7)&lt;&gt;"pending")),AND(LEN(TRIM(DX547))&gt;0,LEFT(LOWER(TRIM(DX547)),7)&lt;&gt;"pending")),IF(AND(F547="Claim-ready",OR(EA547="Strong",EA547="Moderate"),AND(LEN(TRIM(G547))&gt;0,LEFT(LOWER(TRIM(G547)),7)&lt;&gt;"pending"),G547&lt;&gt;"No substantive use decision is permitted from identification metadata alone.",AND(LEN(TRIM(DZ547))&gt;0,LEFT(LOWER(TRIM(DZ547)),7)&lt;&gt;"pending"),DZ547&lt;&gt;"Identification metadata alone does not permit any substantive scientific, causal, operational, or institutional claim.",AND(LEN(TRIM(EI547))&gt;0,LEFT(LOWER(TRIM(EI547)),7)&lt;&gt;"pending"),ISNUMBER(EH547),EH547&gt;0),"READY","PENDING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7" t="str">
        <x:v>Pending</x:v>
      </x:c>
      <x:c r="EE547"/>
      <x:c r="EF547" t="str">
        <x:v>Pending</x:v>
      </x:c>
      <x:c r="EG547" t="str">
        <x:v>Pending</x:v>
      </x:c>
      <x:c r="EH547"/>
      <x:c r="EI547" s="501"/>
      <x:c r="EJ547"/>
      <x:c r="EK547" t="str">
        <x:v>Pending</x:v>
      </x:c>
      <x:c r="EL547" t="n">
        <x:v>46272</x:v>
      </x:c>
      <x:c r="EM547" t="str">
        <x:v>Production PubMed record imported and reconciled to Zotero item CLIX94H4;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7" t="n">
        <x:f>IF(L547="","",(IF(N547&lt;&gt;"",1,0)+IF(O547&lt;&gt;"",1,0)+IF(AJ547&lt;&gt;"",1,0)+IF(AU547&lt;&gt;"",1,0)+IF(BE547&lt;&gt;"",1,0)+IF(CF547&lt;&gt;"",1,0)+IF(CJ547="Yes",1,0)+IF(CL547="Yes",1,0)+IF(DE547&lt;&gt;"Pending",1,0)+IF(F547&lt;&gt;"",1,0)+IF(DZ547&lt;&gt;"",1,0)+IF(EI547&lt;&gt;"",1,0))/12)</x:f>
        <x:v>0.5</x:v>
      </x:c>
    </x:row>
    <x:row r="548">
      <x:c r="A548" t="str">
        <x:v>EV-0545</x:v>
      </x:c>
      <x:c r="B548" t="str">
        <x:v>Integrity check</x:v>
      </x:c>
      <x:c r="C548" t="str">
        <x:f>IF(L548="","",IF(LEFT(EC548,7)="BLOCKED","🔴 Do not use for conclusion",IF(EB548="Yes","🟢 Claim-ready","🟡 Caution / context")))</x:f>
        <x:v>🟡 Caution / context</x:v>
      </x:c>
      <x:c r="D548" t="str">
        <x:f>IF(L548="","",EC548)</x:f>
        <x:v>PENDING — appropriate appraisal</x:v>
      </x:c>
      <x:c r="E548" t="str">
        <x:v>P3 — Medium</x:v>
      </x:c>
      <x:c r="F548" t="str">
        <x:v>Pending</x:v>
      </x:c>
      <x:c r="G548" t="str">
        <x:v>Title/abstract identify an explicit tactical/public-safety context and readiness domain; retain for full-text assessment.</x:v>
      </x:c>
      <x:c r="H548" t="str">
        <x:v>Obtain and review lawful full text; confirm human adjudication; then select a design-specific appraisal instrument.</x:v>
      </x:c>
      <x:c r="I548"/>
      <x:c r="J548" t="str">
        <x:v>A — Core</x:v>
      </x:c>
      <x:c r="K548" t="str">
        <x:v>IDENTIFIED</x:v>
      </x:c>
      <x:c r="L548" t="str">
        <x:v>Behavioral Health-related Reasons for Permanent Duty Limitation Profiles in the U.S. Army: Population-Based Data from 2017 to 2019.</x:v>
      </x:c>
      <x:c r="M548"/>
      <x:c r="N548" t="str">
        <x:v>Carreno-Davidson, Jamie T; Faller, Theresa N; Richardson, Melissa D; Roy, Tanja C</x:v>
      </x:c>
      <x:c r="O548" t="n">
        <x:v>2023</x:v>
      </x:c>
      <x:c r="P548" t="str">
        <x:v>Military medicine</x:v>
      </x:c>
      <x:c r="Q548" t="str">
        <x:v>Journal Article</x:v>
      </x:c>
      <x:c r="R548" t="str">
        <x:v>Unclear</x:v>
      </x:c>
      <x:c r="S548" t="str">
        <x:v>Unknown</x:v>
      </x:c>
      <x:c r="T548" t="str">
        <x:v>eng</x:v>
      </x:c>
      <x:c r="U548" t="str">
        <x:v>https://pubmed.ncbi.nlm.nih.gov/37948224/</x:v>
      </x:c>
      <x:c r="V548" t="str">
        <x:v>10.1093/milmed/usad183</x:v>
      </x:c>
      <x:c r="W548" t="str">
        <x:f>IF(V548="","",LOWER(SUBSTITUTE(SUBSTITUTE(SUBSTITUTE(SUBSTITUTE(TRIM(V548),"https://doi.org/",""),"http://doi.org/",""),"https://dx.doi.org/",""),"doi:","")))</x:f>
        <x:v>10.1093/milmed/usad183</x:v>
      </x:c>
      <x:c r="X548" t="str">
        <x:v>37948224</x:v>
      </x:c>
      <x:c r="Y548" t="str"/>
      <x:c r="Z548"/>
      <x:c r="AA548" t="str">
        <x:v>PubMed/MEDLINE</x:v>
      </x:c>
      <x:c r="AB548" t="str">
        <x:v>PUBMED-A-v1.0-2026-08-28</x:v>
      </x:c>
      <x:c r="AC548" t="str">
        <x:v>SP-PUBMED-A-20260828</x:v>
      </x:c>
      <x:c r="AD548" s="499" t="n">
        <x:v>46262</x:v>
      </x:c>
      <x:c r="AE548" s="499" t="n">
        <x:v>46272</x:v>
      </x:c>
      <x:c r="AF548" t="str">
        <x:v>QH2V8MEU</x:v>
      </x:c>
      <x:c r="AG548"/>
      <x:c r="AH548" t="str">
        <x:v>Tactical Athlete → Operational Readiness Brazil</x:v>
      </x:c>
      <x:c r="AI548" t="str">
        <x:v>evidence-family:A</x:v>
      </x:c>
      <x:c r="AJ548"/>
      <x:c r="AK548" t="str">
        <x:f>IF(AJ548="","",IF(OR(LOWER(AJ548)="brazil",LOWER(AJ548)="brasil"),"Yes","No"))</x:f>
      </x:c>
      <x:c r="AL548"/>
      <x:c r="AM548"/>
      <x:c r="AN548"/>
      <x:c r="AO548"/>
      <x:c r="AP548"/>
      <x:c r="AQ548"/>
      <x:c r="AR548"/>
      <x:c r="AS548"/>
      <x:c r="AT548"/>
      <x:c r="AU548"/>
      <x:c r="AV548"/>
      <x:c r="AW548"/>
      <x:c r="AX548"/>
      <x:c r="AY548"/>
      <x:c r="AZ548"/>
      <x:c r="BA548"/>
      <x:c r="BB548"/>
      <x:c r="BC548"/>
      <x:c r="BD548"/>
      <x:c r="BE548"/>
      <x:c r="BF548"/>
      <x:c r="BG548"/>
      <x:c r="BH548"/>
      <x:c r="BI548"/>
      <x:c r="BJ548"/>
      <x:c r="BK548"/>
      <x:c r="BL548"/>
      <x:c r="BM548"/>
      <x:c r="BN548"/>
      <x:c r="BO548"/>
      <x:c r="BP548"/>
      <x:c r="BQ548"/>
      <x:c r="BR548"/>
      <x:c r="BS548"/>
      <x:c r="BT548"/>
      <x:c r="BU548"/>
      <x:c r="BV548"/>
      <x:c r="BW548"/>
      <x:c r="BX548"/>
      <x:c r="BY548"/>
      <x:c r="BZ548"/>
      <x:c r="CA548"/>
      <x:c r="CB548"/>
      <x:c r="CC548"/>
      <x:c r="CD548"/>
      <x:c r="CE548"/>
      <x:c r="CF548"/>
      <x:c r="CG548"/>
      <x:c r="CH548"/>
      <x:c r="CI548"/>
      <x:c r="CJ548" t="str">
        <x:v>Yes</x:v>
      </x:c>
      <x:c r="CK548" t="str">
        <x:v>Yes</x:v>
      </x:c>
      <x:c r="CL548" t="str">
        <x:v>Yes</x:v>
      </x:c>
      <x:c r="CM548" t="str">
        <x:v>Clear</x:v>
      </x:c>
      <x:c r="CN548" t="str">
        <x:v>Verified — clear</x:v>
      </x:c>
      <x:c r="CO548" t="n">
        <x:v>46272</x:v>
      </x:c>
      <x:c r="CP548" t="str">
        <x:v>https://pubmed.ncbi.nlm.nih.gov/37948224/</x:v>
      </x:c>
      <x:c r="CQ548"/>
      <x:c r="CR548"/>
      <x:c r="CS548"/>
      <x:c r="CT548"/>
      <x:c r="CU548"/>
      <x:c r="CV548"/>
      <x:c r="CW548"/>
      <x:c r="CX548"/>
      <x:c r="CY548"/>
      <x:c r="CZ548"/>
      <x:c r="DA548"/>
      <x:c r="DB548" t="str">
        <x:f>IF(L548="","",IF(AND(COUNT(CU548:DA548)=7,OR(CU548=0,CU548=1,CU548=2),OR(CV548=0,CV548=1,CV548=2),OR(CW548=0,CW548=1,CW548=2),OR(CX548=0,CX548=1,CX548=2),OR(CY548=0,CY548=1,CY548=2),OR(CZ548=0,CZ548=1,CZ548=2),OR(DA548=0,DA548=1,DA548=2)),SUM(CU548:DA548),""))</x:f>
      </x:c>
      <x:c r="DC548" t="str">
        <x:f>IF(DB548="","",ROUND(DB548/14*10,1))</x:f>
      </x:c>
      <x:c r="DD548" t="str">
        <x:v>Pending</x:v>
      </x:c>
      <x:c r="DE548" t="str">
        <x:f>IF(L548="","",IF(DC548="","Pending",IF(DD548="Yes","CONDITIONAL — safety override",IF(DC548&gt;=8,"HIGH",IF(DC548&gt;=5,"CONDITIONAL","LOW")))))</x:f>
        <x:v>Pending</x:v>
      </x:c>
      <x:c r="DF548" t="str">
        <x:v>Pending screening and full-text appraisal; no transferability judgment made at identification.</x:v>
      </x:c>
      <x:c r="DG548"/>
      <x:c r="DH548"/>
      <x:c r="DI548"/>
      <x:c r="DJ548"/>
      <x:c r="DK548"/>
      <x:c r="DL548"/>
      <x:c r="DM548"/>
      <x:c r="DN548"/>
      <x:c r="DO548"/>
      <x:c r="DP548"/>
      <x:c r="DQ548"/>
      <x:c r="DR548"/>
      <x:c r="DS548"/>
      <x:c r="DT548"/>
      <x:c r="DU548"/>
      <x:c r="DV548"/>
      <x:c r="DW548"/>
      <x:c r="DX548"/>
      <x:c r="DY548"/>
      <x:c r="DZ548" t="str">
        <x:v>Title/abstract screening alone does not establish effectiveness, causality, methodological quality, transferability to Brazilian public safety or an institutional recommendation.</x:v>
      </x:c>
      <x:c r="EA548" t="str">
        <x:v>Pending</x:v>
      </x:c>
      <x:c r="EB548" t="str">
        <x:f>IF(L548="","",IF(EC548="READY","Yes","No / Pending"))</x:f>
        <x:v>No / Pending</x:v>
      </x:c>
      <x:c r="EC548" t="str">
        <x:f>IF(L548="","",IF(OR(ISNUMBER(SEARCH("Retracted Publication",Q548)),CM548="Retracted",CN548="Retracted",CM548="Expression of Concern",CN548="Expression of Concern",F548="Not used",CG548="Critical",CH548="High",CH548="Critical"),"BLOCKED — integrity or use restriction",IF(AND(CJ548="Yes",CK548="Yes",CL548="Yes"),IF(AND(CM548="Clear",CN548="Verified — clear"),IF(AND(AND(LEN(TRIM(CF548))&gt;0,LEFT(LOWER(TRIM(CF548)),7)&lt;&gt;"pending"),OR(CG548="High",CG548="Moderate"),OR(CH548="Low",CH548="Some concerns",CH548="Not applicable")),IF(AND(DD548="No",OR(DE548="HIGH",DE548="CONDITIONAL"),AND(LEN(TRIM(DF548))&gt;0,LEFT(LOWER(TRIM(DF548)),7)&lt;&gt;"pending")),IF(AND(AND(LEN(TRIM(DT548))&gt;0,LEFT(LOWER(TRIM(DT548)),7)&lt;&gt;"pending"),AND(LEN(TRIM(DU548))&gt;0,LEFT(LOWER(TRIM(DU548)),7)&lt;&gt;"pending"),OR(AND(LEN(TRIM(DV548))&gt;0,LEFT(LOWER(TRIM(DV548)),7)&lt;&gt;"pending"),AND(LEN(TRIM(DW548))&gt;0,LEFT(LOWER(TRIM(DW548)),7)&lt;&gt;"pending")),AND(LEN(TRIM(DX548))&gt;0,LEFT(LOWER(TRIM(DX548)),7)&lt;&gt;"pending")),IF(AND(F548="Claim-ready",OR(EA548="Strong",EA548="Moderate"),AND(LEN(TRIM(G548))&gt;0,LEFT(LOWER(TRIM(G548)),7)&lt;&gt;"pending"),G548&lt;&gt;"No substantive use decision is permitted from identification metadata alone.",AND(LEN(TRIM(DZ548))&gt;0,LEFT(LOWER(TRIM(DZ548)),7)&lt;&gt;"pending"),DZ548&lt;&gt;"Identification metadata alone does not permit any substantive scientific, causal, operational, or institutional claim.",AND(LEN(TRIM(EI548))&gt;0,LEFT(LOWER(TRIM(EI548)),7)&lt;&gt;"pending"),ISNUMBER(EH548),EH548&gt;0),"READY","PENDING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8" t="str">
        <x:v>Pending</x:v>
      </x:c>
      <x:c r="EE548"/>
      <x:c r="EF548" t="str">
        <x:v>Pending</x:v>
      </x:c>
      <x:c r="EG548" t="str">
        <x:v>Pending</x:v>
      </x:c>
      <x:c r="EH548"/>
      <x:c r="EI548" s="501"/>
      <x:c r="EJ548"/>
      <x:c r="EK548" t="str">
        <x:v>Pending</x:v>
      </x:c>
      <x:c r="EL548" t="n">
        <x:v>46272</x:v>
      </x:c>
      <x:c r="EM548" t="str">
        <x:v>Production PubMed record imported and reconciled to Zotero item QH2V8MEU;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8" t="n">
        <x:f>IF(L548="","",(IF(N548&lt;&gt;"",1,0)+IF(O548&lt;&gt;"",1,0)+IF(AJ548&lt;&gt;"",1,0)+IF(AU548&lt;&gt;"",1,0)+IF(BE548&lt;&gt;"",1,0)+IF(CF548&lt;&gt;"",1,0)+IF(CJ548="Yes",1,0)+IF(CL548="Yes",1,0)+IF(DE548&lt;&gt;"Pending",1,0)+IF(F548&lt;&gt;"",1,0)+IF(DZ548&lt;&gt;"",1,0)+IF(EI548&lt;&gt;"",1,0))/12)</x:f>
        <x:v>0.5</x:v>
      </x:c>
    </x:row>
    <x:row r="549">
      <x:c r="A549" t="str">
        <x:v>EV-0546</x:v>
      </x:c>
      <x:c r="B549" t="str">
        <x:v>Integrity check</x:v>
      </x:c>
      <x:c r="C549" t="str">
        <x:f>IF(L549="","",IF(LEFT(EC549,7)="BLOCKED","🔴 Do not use for conclusion",IF(EB549="Yes","🟢 Claim-ready","🟡 Caution / context")))</x:f>
        <x:v>🟡 Caution / context</x:v>
      </x:c>
      <x:c r="D549" t="str">
        <x:f>IF(L549="","",EC549)</x:f>
        <x:v>PENDING — appropriate appraisal</x:v>
      </x:c>
      <x:c r="E549" t="str">
        <x:v>P3 — Medium</x:v>
      </x:c>
      <x:c r="F549" t="str">
        <x:v>Pending</x:v>
      </x:c>
      <x:c r="G549" t="str">
        <x:v>Title/abstract identify an explicit operational APHT/medical-readiness topic; retain for full-text assessment.</x:v>
      </x:c>
      <x:c r="H549" t="str">
        <x:v>Obtain and review lawful full text; confirm human adjudication; then select a design-specific appraisal instrument.</x:v>
      </x:c>
      <x:c r="I549"/>
      <x:c r="J549" t="str">
        <x:v>B — APHT / Medical Readiness</x:v>
      </x:c>
      <x:c r="K549" t="str">
        <x:v>IDENTIFIED</x:v>
      </x:c>
      <x:c r="L549" t="str">
        <x:v>A modified chain-based sponge dressing controls junctional hemorrhage in the tactical combat casualty care simulation of pigs.</x:v>
      </x:c>
      <x:c r="M549"/>
      <x:c r="N549" t="str">
        <x:v>Wu, Weihang; Liu, Wangwu; Lin, Nan; Zhao, Hu; Yang, Jin; Ye, Zhi; Yang, Weijin; Wang, Yu; Fang, Yongchao</x:v>
      </x:c>
      <x:c r="O549" t="n">
        <x:v>2023</x:v>
      </x:c>
      <x:c r="P549" t="str">
        <x:v>Scandinavian journal of trauma, resuscitation and emergency medicine</x:v>
      </x:c>
      <x:c r="Q549" t="str">
        <x:v>Journal Article</x:v>
      </x:c>
      <x:c r="R549" t="str">
        <x:v>Unclear</x:v>
      </x:c>
      <x:c r="S549" t="str">
        <x:v>Unknown</x:v>
      </x:c>
      <x:c r="T549" t="str">
        <x:v>eng</x:v>
      </x:c>
      <x:c r="U549" t="str">
        <x:v>https://pubmed.ncbi.nlm.nih.gov/37946246/</x:v>
      </x:c>
      <x:c r="V549" t="str">
        <x:v>10.1186/s13049-023-01133-6</x:v>
      </x:c>
      <x:c r="W549" t="str">
        <x:f>IF(V549="","",LOWER(SUBSTITUTE(SUBSTITUTE(SUBSTITUTE(SUBSTITUTE(TRIM(V549),"https://doi.org/",""),"http://doi.org/",""),"https://dx.doi.org/",""),"doi:","")))</x:f>
        <x:v>10.1186/s13049-023-01133-6</x:v>
      </x:c>
      <x:c r="X549" t="str">
        <x:v>37946246</x:v>
      </x:c>
      <x:c r="Y549" t="str">
        <x:v>PMC10636963</x:v>
      </x:c>
      <x:c r="Z549"/>
      <x:c r="AA549" t="str">
        <x:v>PubMed/MEDLINE</x:v>
      </x:c>
      <x:c r="AB549" t="str">
        <x:v>PUBMED-B-v1.0-2026-08-28</x:v>
      </x:c>
      <x:c r="AC549" t="str">
        <x:v>SP-PUBMED-B-20260828</x:v>
      </x:c>
      <x:c r="AD549" s="499" t="n">
        <x:v>46262</x:v>
      </x:c>
      <x:c r="AE549" s="499" t="n">
        <x:v>46272</x:v>
      </x:c>
      <x:c r="AF549" t="str">
        <x:v>3X5864FN</x:v>
      </x:c>
      <x:c r="AG549"/>
      <x:c r="AH549" t="str">
        <x:v>Tactical Athlete → Operational Readiness Brazil</x:v>
      </x:c>
      <x:c r="AI549" t="str">
        <x:v>evidence-family:B</x:v>
      </x:c>
      <x:c r="AJ549"/>
      <x:c r="AK549" t="str">
        <x:f>IF(AJ549="","",IF(OR(LOWER(AJ549)="brazil",LOWER(AJ549)="brasil"),"Yes","No"))</x:f>
      </x:c>
      <x:c r="AL549"/>
      <x:c r="AM549"/>
      <x:c r="AN549"/>
      <x:c r="AO549"/>
      <x:c r="AP549"/>
      <x:c r="AQ549"/>
      <x:c r="AR549"/>
      <x:c r="AS549"/>
      <x:c r="AT549"/>
      <x:c r="AU549"/>
      <x:c r="AV549"/>
      <x:c r="AW549"/>
      <x:c r="AX549"/>
      <x:c r="AY549"/>
      <x:c r="AZ549"/>
      <x:c r="BA549"/>
      <x:c r="BB549"/>
      <x:c r="BC549"/>
      <x:c r="BD549"/>
      <x:c r="BE549"/>
      <x:c r="BF549"/>
      <x:c r="BG549"/>
      <x:c r="BH549"/>
      <x:c r="BI549"/>
      <x:c r="BJ549"/>
      <x:c r="BK549"/>
      <x:c r="BL549"/>
      <x:c r="BM549"/>
      <x:c r="BN549"/>
      <x:c r="BO549"/>
      <x:c r="BP549"/>
      <x:c r="BQ549"/>
      <x:c r="BR549"/>
      <x:c r="BS549"/>
      <x:c r="BT549"/>
      <x:c r="BU549"/>
      <x:c r="BV549"/>
      <x:c r="BW549"/>
      <x:c r="BX549"/>
      <x:c r="BY549"/>
      <x:c r="BZ549"/>
      <x:c r="CA549"/>
      <x:c r="CB549"/>
      <x:c r="CC549"/>
      <x:c r="CD549"/>
      <x:c r="CE549"/>
      <x:c r="CF549"/>
      <x:c r="CG549"/>
      <x:c r="CH549"/>
      <x:c r="CI549"/>
      <x:c r="CJ549" t="str">
        <x:v>Yes</x:v>
      </x:c>
      <x:c r="CK549" t="str">
        <x:v>Yes</x:v>
      </x:c>
      <x:c r="CL549" t="str">
        <x:v>Yes</x:v>
      </x:c>
      <x:c r="CM549" t="str">
        <x:v>Clear</x:v>
      </x:c>
      <x:c r="CN549" t="str">
        <x:v>Verified — clear</x:v>
      </x:c>
      <x:c r="CO549" t="n">
        <x:v>46272</x:v>
      </x:c>
      <x:c r="CP549" t="str">
        <x:v>https://pubmed.ncbi.nlm.nih.gov/37946246/</x:v>
      </x:c>
      <x:c r="CQ549"/>
      <x:c r="CR549"/>
      <x:c r="CS549"/>
      <x:c r="CT549"/>
      <x:c r="CU549"/>
      <x:c r="CV549"/>
      <x:c r="CW549"/>
      <x:c r="CX549"/>
      <x:c r="CY549"/>
      <x:c r="CZ549"/>
      <x:c r="DA549"/>
      <x:c r="DB549" t="str">
        <x:f>IF(L549="","",IF(AND(COUNT(CU549:DA549)=7,OR(CU549=0,CU549=1,CU549=2),OR(CV549=0,CV549=1,CV549=2),OR(CW549=0,CW549=1,CW549=2),OR(CX549=0,CX549=1,CX549=2),OR(CY549=0,CY549=1,CY549=2),OR(CZ549=0,CZ549=1,CZ549=2),OR(DA549=0,DA549=1,DA549=2)),SUM(CU549:DA549),""))</x:f>
      </x:c>
      <x:c r="DC549" t="str">
        <x:f>IF(DB549="","",ROUND(DB549/14*10,1))</x:f>
      </x:c>
      <x:c r="DD549" t="str">
        <x:v>Pending</x:v>
      </x:c>
      <x:c r="DE549" t="str">
        <x:f>IF(L549="","",IF(DC549="","Pending",IF(DD549="Yes","CONDITIONAL — safety override",IF(DC549&gt;=8,"HIGH",IF(DC549&gt;=5,"CONDITIONAL","LOW")))))</x:f>
        <x:v>Pending</x:v>
      </x:c>
      <x:c r="DF549" t="str">
        <x:v>Pending screening and full-text appraisal; no transferability judgment made at identification.</x:v>
      </x:c>
      <x:c r="DG549"/>
      <x:c r="DH549"/>
      <x:c r="DI549"/>
      <x:c r="DJ549"/>
      <x:c r="DK549"/>
      <x:c r="DL549"/>
      <x:c r="DM549"/>
      <x:c r="DN549"/>
      <x:c r="DO549"/>
      <x:c r="DP549"/>
      <x:c r="DQ549"/>
      <x:c r="DR549"/>
      <x:c r="DS549"/>
      <x:c r="DT549"/>
      <x:c r="DU549"/>
      <x:c r="DV549"/>
      <x:c r="DW549"/>
      <x:c r="DX549"/>
      <x:c r="DY549"/>
      <x:c r="DZ549" t="str">
        <x:v>Title/abstract screening alone does not establish effectiveness, causality, methodological quality, transferability to Brazilian public safety or an institutional recommendation.</x:v>
      </x:c>
      <x:c r="EA549" t="str">
        <x:v>Pending</x:v>
      </x:c>
      <x:c r="EB549" t="str">
        <x:f>IF(L549="","",IF(EC549="READY","Yes","No / Pending"))</x:f>
        <x:v>No / Pending</x:v>
      </x:c>
      <x:c r="EC549" t="str">
        <x:f>IF(L549="","",IF(OR(ISNUMBER(SEARCH("Retracted Publication",Q549)),CM549="Retracted",CN549="Retracted",CM549="Expression of Concern",CN549="Expression of Concern",F549="Not used",CG549="Critical",CH549="High",CH549="Critical"),"BLOCKED — integrity or use restriction",IF(AND(CJ549="Yes",CK549="Yes",CL549="Yes"),IF(AND(CM549="Clear",CN549="Verified — clear"),IF(AND(AND(LEN(TRIM(CF549))&gt;0,LEFT(LOWER(TRIM(CF549)),7)&lt;&gt;"pending"),OR(CG549="High",CG549="Moderate"),OR(CH549="Low",CH549="Some concerns",CH549="Not applicable")),IF(AND(DD549="No",OR(DE549="HIGH",DE549="CONDITIONAL"),AND(LEN(TRIM(DF549))&gt;0,LEFT(LOWER(TRIM(DF549)),7)&lt;&gt;"pending")),IF(AND(AND(LEN(TRIM(DT549))&gt;0,LEFT(LOWER(TRIM(DT549)),7)&lt;&gt;"pending"),AND(LEN(TRIM(DU549))&gt;0,LEFT(LOWER(TRIM(DU549)),7)&lt;&gt;"pending"),OR(AND(LEN(TRIM(DV549))&gt;0,LEFT(LOWER(TRIM(DV549)),7)&lt;&gt;"pending"),AND(LEN(TRIM(DW549))&gt;0,LEFT(LOWER(TRIM(DW549)),7)&lt;&gt;"pending")),AND(LEN(TRIM(DX549))&gt;0,LEFT(LOWER(TRIM(DX549)),7)&lt;&gt;"pending")),IF(AND(F549="Claim-ready",OR(EA549="Strong",EA549="Moderate"),AND(LEN(TRIM(G549))&gt;0,LEFT(LOWER(TRIM(G549)),7)&lt;&gt;"pending"),G549&lt;&gt;"No substantive use decision is permitted from identification metadata alone.",AND(LEN(TRIM(DZ549))&gt;0,LEFT(LOWER(TRIM(DZ549)),7)&lt;&gt;"pending"),DZ549&lt;&gt;"Identification metadata alone does not permit any substantive scientific, causal, operational, or institutional claim.",AND(LEN(TRIM(EI549))&gt;0,LEFT(LOWER(TRIM(EI549)),7)&lt;&gt;"pending"),ISNUMBER(EH549),EH549&gt;0),"READY","PENDING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49" t="str">
        <x:v>Pending</x:v>
      </x:c>
      <x:c r="EE549"/>
      <x:c r="EF549" t="str">
        <x:v>Pending</x:v>
      </x:c>
      <x:c r="EG549" t="str">
        <x:v>Pending</x:v>
      </x:c>
      <x:c r="EH549"/>
      <x:c r="EI549" s="501"/>
      <x:c r="EJ549"/>
      <x:c r="EK549" t="str">
        <x:v>Pending</x:v>
      </x:c>
      <x:c r="EL549" t="n">
        <x:v>46272</x:v>
      </x:c>
      <x:c r="EM549" t="str">
        <x:v>Production PubMed record imported and reconciled to Zotero item 3X5864FN;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49" t="n">
        <x:f>IF(L549="","",(IF(N549&lt;&gt;"",1,0)+IF(O549&lt;&gt;"",1,0)+IF(AJ549&lt;&gt;"",1,0)+IF(AU549&lt;&gt;"",1,0)+IF(BE549&lt;&gt;"",1,0)+IF(CF549&lt;&gt;"",1,0)+IF(CJ549="Yes",1,0)+IF(CL549="Yes",1,0)+IF(DE549&lt;&gt;"Pending",1,0)+IF(F549&lt;&gt;"",1,0)+IF(DZ549&lt;&gt;"",1,0)+IF(EI549&lt;&gt;"",1,0))/12)</x:f>
        <x:v>0.5</x:v>
      </x:c>
    </x:row>
    <x:row r="550">
      <x:c r="A550" t="str">
        <x:v>EV-0547</x:v>
      </x:c>
      <x:c r="B550" t="str">
        <x:v>Integrity check</x:v>
      </x:c>
      <x:c r="C550" t="str">
        <x:f>IF(L550="","",IF(LEFT(EC550,7)="BLOCKED","🔴 Do not use for conclusion",IF(EB550="Yes","🟢 Claim-ready","🟡 Caution / context")))</x:f>
        <x:v>🟡 Caution / context</x:v>
      </x:c>
      <x:c r="D550" t="str">
        <x:f>IF(L550="","",EC550)</x:f>
        <x:v>PENDING — appropriate appraisal</x:v>
      </x:c>
      <x:c r="E550" t="str">
        <x:v>P3 — Medium</x:v>
      </x:c>
      <x:c r="F550" t="str">
        <x:v>Pending</x:v>
      </x:c>
      <x:c r="G550" t="str">
        <x:v>A potentially relevant concept is present, but direct applicability is ambiguous at title/abstract level.</x:v>
      </x:c>
      <x:c r="H550" t="str">
        <x:v>Human title/abstract adjudication; retrieve full text if relevance remains plausible.</x:v>
      </x:c>
      <x:c r="I550"/>
      <x:c r="J550" t="str">
        <x:v>A — Core</x:v>
      </x:c>
      <x:c r="K550" t="str">
        <x:v>IDENTIFIED</x:v>
      </x:c>
      <x:c r="L550" t="str">
        <x:v>Reliability of simulated combat tasks performed by Brazilian Air Force cadets.</x:v>
      </x:c>
      <x:c r="M550"/>
      <x:c r="N550" t="str">
        <x:v>Botta, Willian C; Dos Santos, Jose M M P; Stein, Jesse A; Padovani, Carlos R; Borin, Joao P</x:v>
      </x:c>
      <x:c r="O550" t="n">
        <x:v>2024</x:v>
      </x:c>
      <x:c r="P550" t="str">
        <x:v>Ergonomics</x:v>
      </x:c>
      <x:c r="Q550" t="str">
        <x:v>Journal Article</x:v>
      </x:c>
      <x:c r="R550" t="str">
        <x:v>Unclear</x:v>
      </x:c>
      <x:c r="S550" t="str">
        <x:v>Unknown</x:v>
      </x:c>
      <x:c r="T550" t="str">
        <x:v>eng</x:v>
      </x:c>
      <x:c r="U550" t="str">
        <x:v>https://pubmed.ncbi.nlm.nih.gov/37909262/</x:v>
      </x:c>
      <x:c r="V550" t="str">
        <x:v>10.1080/00140139.2023.2278393</x:v>
      </x:c>
      <x:c r="W550" t="str">
        <x:f>IF(V550="","",LOWER(SUBSTITUTE(SUBSTITUTE(SUBSTITUTE(SUBSTITUTE(TRIM(V550),"https://doi.org/",""),"http://doi.org/",""),"https://dx.doi.org/",""),"doi:","")))</x:f>
        <x:v>10.1080/00140139.2023.2278393</x:v>
      </x:c>
      <x:c r="X550" t="str">
        <x:v>37909262</x:v>
      </x:c>
      <x:c r="Y550" t="str"/>
      <x:c r="Z550"/>
      <x:c r="AA550" t="str">
        <x:v>PubMed/MEDLINE</x:v>
      </x:c>
      <x:c r="AB550" t="str">
        <x:v>PUBMED-A-v1.0-2026-08-28</x:v>
      </x:c>
      <x:c r="AC550" t="str">
        <x:v>SP-PUBMED-A-20260828</x:v>
      </x:c>
      <x:c r="AD550" s="499" t="n">
        <x:v>46262</x:v>
      </x:c>
      <x:c r="AE550" s="499" t="n">
        <x:v>46272</x:v>
      </x:c>
      <x:c r="AF550" t="str">
        <x:v>SX92L3LQ</x:v>
      </x:c>
      <x:c r="AG550"/>
      <x:c r="AH550" t="str">
        <x:v>Tactical Athlete → Operational Readiness Brazil</x:v>
      </x:c>
      <x:c r="AI550" t="str">
        <x:v>evidence-family:A</x:v>
      </x:c>
      <x:c r="AJ550"/>
      <x:c r="AK550" t="str">
        <x:f>IF(AJ550="","",IF(OR(LOWER(AJ550)="brazil",LOWER(AJ550)="brasil"),"Yes","No"))</x:f>
      </x:c>
      <x:c r="AL550"/>
      <x:c r="AM550"/>
      <x:c r="AN550"/>
      <x:c r="AO550"/>
      <x:c r="AP550"/>
      <x:c r="AQ550"/>
      <x:c r="AR550"/>
      <x:c r="AS550"/>
      <x:c r="AT550"/>
      <x:c r="AU550"/>
      <x:c r="AV550"/>
      <x:c r="AW550"/>
      <x:c r="AX550"/>
      <x:c r="AY550"/>
      <x:c r="AZ550"/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/>
      <x:c r="BO550"/>
      <x:c r="BP550"/>
      <x:c r="BQ550"/>
      <x:c r="BR550"/>
      <x:c r="BS550"/>
      <x:c r="BT550"/>
      <x:c r="BU550"/>
      <x:c r="BV550"/>
      <x:c r="BW550"/>
      <x:c r="BX550"/>
      <x:c r="BY550"/>
      <x:c r="BZ550"/>
      <x:c r="CA550"/>
      <x:c r="CB550"/>
      <x:c r="CC550"/>
      <x:c r="CD550"/>
      <x:c r="CE550"/>
      <x:c r="CF550"/>
      <x:c r="CG550"/>
      <x:c r="CH550"/>
      <x:c r="CI550"/>
      <x:c r="CJ550" t="str">
        <x:v>Yes</x:v>
      </x:c>
      <x:c r="CK550" t="str">
        <x:v>Yes</x:v>
      </x:c>
      <x:c r="CL550" t="str">
        <x:v>Yes</x:v>
      </x:c>
      <x:c r="CM550" t="str">
        <x:v>Clear</x:v>
      </x:c>
      <x:c r="CN550" t="str">
        <x:v>Verified — clear</x:v>
      </x:c>
      <x:c r="CO550" t="n">
        <x:v>46272</x:v>
      </x:c>
      <x:c r="CP550" t="str">
        <x:v>https://pubmed.ncbi.nlm.nih.gov/37909262/</x:v>
      </x:c>
      <x:c r="CQ550"/>
      <x:c r="CR550"/>
      <x:c r="CS550"/>
      <x:c r="CT550"/>
      <x:c r="CU550"/>
      <x:c r="CV550"/>
      <x:c r="CW550"/>
      <x:c r="CX550"/>
      <x:c r="CY550"/>
      <x:c r="CZ550"/>
      <x:c r="DA550"/>
      <x:c r="DB550" t="str">
        <x:f>IF(L550="","",IF(AND(COUNT(CU550:DA550)=7,OR(CU550=0,CU550=1,CU550=2),OR(CV550=0,CV550=1,CV550=2),OR(CW550=0,CW550=1,CW550=2),OR(CX550=0,CX550=1,CX550=2),OR(CY550=0,CY550=1,CY550=2),OR(CZ550=0,CZ550=1,CZ550=2),OR(DA550=0,DA550=1,DA550=2)),SUM(CU550:DA550),""))</x:f>
      </x:c>
      <x:c r="DC550" t="str">
        <x:f>IF(DB550="","",ROUND(DB550/14*10,1))</x:f>
      </x:c>
      <x:c r="DD550" t="str">
        <x:v>Pending</x:v>
      </x:c>
      <x:c r="DE550" t="str">
        <x:f>IF(L550="","",IF(DC550="","Pending",IF(DD550="Yes","CONDITIONAL — safety override",IF(DC550&gt;=8,"HIGH",IF(DC550&gt;=5,"CONDITIONAL","LOW")))))</x:f>
        <x:v>Pending</x:v>
      </x:c>
      <x:c r="DF550" t="str">
        <x:v>Pending screening and full-text appraisal; no transferability judgment made at identification.</x:v>
      </x:c>
      <x:c r="DG550"/>
      <x:c r="DH550"/>
      <x:c r="DI550"/>
      <x:c r="DJ550"/>
      <x:c r="DK550"/>
      <x:c r="DL550"/>
      <x:c r="DM550"/>
      <x:c r="DN550"/>
      <x:c r="DO550"/>
      <x:c r="DP550"/>
      <x:c r="DQ550"/>
      <x:c r="DR550"/>
      <x:c r="DS550"/>
      <x:c r="DT550"/>
      <x:c r="DU550"/>
      <x:c r="DV550"/>
      <x:c r="DW550"/>
      <x:c r="DX550"/>
      <x:c r="DY550"/>
      <x:c r="DZ550" t="str">
        <x:v>Title/abstract information is insufficient for a substantive scientific, causal, transferability or institutional claim.</x:v>
      </x:c>
      <x:c r="EA550" t="str">
        <x:v>Pending</x:v>
      </x:c>
      <x:c r="EB550" t="str">
        <x:f>IF(L550="","",IF(EC550="READY","Yes","No / Pending"))</x:f>
        <x:v>No / Pending</x:v>
      </x:c>
      <x:c r="EC550" t="str">
        <x:f>IF(L550="","",IF(OR(ISNUMBER(SEARCH("Retracted Publication",Q550)),CM550="Retracted",CN550="Retracted",CM550="Expression of Concern",CN550="Expression of Concern",F550="Not used",CG550="Critical",CH550="High",CH550="Critical"),"BLOCKED — integrity or use restriction",IF(AND(CJ550="Yes",CK550="Yes",CL550="Yes"),IF(AND(CM550="Clear",CN550="Verified — clear"),IF(AND(AND(LEN(TRIM(CF550))&gt;0,LEFT(LOWER(TRIM(CF550)),7)&lt;&gt;"pending"),OR(CG550="High",CG550="Moderate"),OR(CH550="Low",CH550="Some concerns",CH550="Not applicable")),IF(AND(DD550="No",OR(DE550="HIGH",DE550="CONDITIONAL"),AND(LEN(TRIM(DF550))&gt;0,LEFT(LOWER(TRIM(DF550)),7)&lt;&gt;"pending")),IF(AND(AND(LEN(TRIM(DT550))&gt;0,LEFT(LOWER(TRIM(DT550)),7)&lt;&gt;"pending"),AND(LEN(TRIM(DU550))&gt;0,LEFT(LOWER(TRIM(DU550)),7)&lt;&gt;"pending"),OR(AND(LEN(TRIM(DV550))&gt;0,LEFT(LOWER(TRIM(DV550)),7)&lt;&gt;"pending"),AND(LEN(TRIM(DW550))&gt;0,LEFT(LOWER(TRIM(DW550)),7)&lt;&gt;"pending")),AND(LEN(TRIM(DX550))&gt;0,LEFT(LOWER(TRIM(DX550)),7)&lt;&gt;"pending")),IF(AND(F550="Claim-ready",OR(EA550="Strong",EA550="Moderate"),AND(LEN(TRIM(G550))&gt;0,LEFT(LOWER(TRIM(G550)),7)&lt;&gt;"pending"),G550&lt;&gt;"No substantive use decision is permitted from identification metadata alone.",AND(LEN(TRIM(DZ550))&gt;0,LEFT(LOWER(TRIM(DZ550)),7)&lt;&gt;"pending"),DZ550&lt;&gt;"Identification metadata alone does not permit any substantive scientific, causal, operational, or institutional claim.",AND(LEN(TRIM(EI550))&gt;0,LEFT(LOWER(TRIM(EI550)),7)&lt;&gt;"pending"),ISNUMBER(EH550),EH550&gt;0),"READY","PENDING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0" t="str">
        <x:v>Pending</x:v>
      </x:c>
      <x:c r="EE550"/>
      <x:c r="EF550" t="str">
        <x:v>Pending</x:v>
      </x:c>
      <x:c r="EG550" t="str">
        <x:v>Pending</x:v>
      </x:c>
      <x:c r="EH550"/>
      <x:c r="EI550" s="501"/>
      <x:c r="EJ550"/>
      <x:c r="EK550" t="str">
        <x:v>Pending</x:v>
      </x:c>
      <x:c r="EL550" t="n">
        <x:v>46272</x:v>
      </x:c>
      <x:c r="EM550" t="str">
        <x:v>Production PubMed record imported and reconciled to Zotero item SX92L3LQ;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50" t="n">
        <x:f>IF(L550="","",(IF(N550&lt;&gt;"",1,0)+IF(O550&lt;&gt;"",1,0)+IF(AJ550&lt;&gt;"",1,0)+IF(AU550&lt;&gt;"",1,0)+IF(BE550&lt;&gt;"",1,0)+IF(CF550&lt;&gt;"",1,0)+IF(CJ550="Yes",1,0)+IF(CL550="Yes",1,0)+IF(DE550&lt;&gt;"Pending",1,0)+IF(F550&lt;&gt;"",1,0)+IF(DZ550&lt;&gt;"",1,0)+IF(EI550&lt;&gt;"",1,0))/12)</x:f>
        <x:v>0.5</x:v>
      </x:c>
    </x:row>
    <x:row r="551">
      <x:c r="A551" t="str">
        <x:v>EV-0548</x:v>
      </x:c>
      <x:c r="B551" t="str">
        <x:v>Integrity check</x:v>
      </x:c>
      <x:c r="C551" t="str">
        <x:f>IF(L551="","",IF(LEFT(EC551,7)="BLOCKED","🔴 Do not use for conclusion",IF(EB551="Yes","🟢 Claim-ready","🟡 Caution / context")))</x:f>
        <x:v>🟡 Caution / context</x:v>
      </x:c>
      <x:c r="D551" t="str">
        <x:f>IF(L551="","",EC551)</x:f>
        <x:v>PENDING — appropriate appraisal</x:v>
      </x:c>
      <x:c r="E551" t="str">
        <x:v>P3 — Medium</x:v>
      </x:c>
      <x:c r="F551" t="str">
        <x:v>Pending</x:v>
      </x:c>
      <x:c r="G551" t="str">
        <x:v>A potentially relevant concept is present, but direct applicability is ambiguous at title/abstract level.</x:v>
      </x:c>
      <x:c r="H551" t="str">
        <x:v>Human title/abstract adjudication; retrieve full text if relevance remains plausible.</x:v>
      </x:c>
      <x:c r="I551"/>
      <x:c r="J551" t="str">
        <x:v>A — Core</x:v>
      </x:c>
      <x:c r="K551" t="str">
        <x:v>IDENTIFIED</x:v>
      </x:c>
      <x:c r="L551" t="str">
        <x:v>Diversity, equity, and inclusion correlates of racial/ethnic harassment and discrimination in the U.S. military.</x:v>
      </x:c>
      <x:c r="M551"/>
      <x:c r="N551" t="str">
        <x:v>Daniel, Samantha; McKeever, Brice; Breslin, Rachel; Clare, Rachel; Klahr, Ashlea; Brown, Stephanie E V</x:v>
      </x:c>
      <x:c r="O551" t="n">
        <x:v>2023</x:v>
      </x:c>
      <x:c r="P551" t="str">
        <x:v>Military psychology : the official journal of the Division of Military Psychology, American Psychological Association</x:v>
      </x:c>
      <x:c r="Q551" t="str">
        <x:v>Journal Article</x:v>
      </x:c>
      <x:c r="R551" t="str">
        <x:v>Unclear</x:v>
      </x:c>
      <x:c r="S551" t="str">
        <x:v>Unknown</x:v>
      </x:c>
      <x:c r="T551" t="str">
        <x:v>eng</x:v>
      </x:c>
      <x:c r="U551" t="str">
        <x:v>https://pubmed.ncbi.nlm.nih.gov/37903170/</x:v>
      </x:c>
      <x:c r="V551" t="str">
        <x:v>10.1080/08995605.2022.2139122</x:v>
      </x:c>
      <x:c r="W551" t="str">
        <x:f>IF(V551="","",LOWER(SUBSTITUTE(SUBSTITUTE(SUBSTITUTE(SUBSTITUTE(TRIM(V551),"https://doi.org/",""),"http://doi.org/",""),"https://dx.doi.org/",""),"doi:","")))</x:f>
        <x:v>10.1080/08995605.2022.2139122</x:v>
      </x:c>
      <x:c r="X551" t="str">
        <x:v>37903170</x:v>
      </x:c>
      <x:c r="Y551" t="str">
        <x:v>PMC10617373</x:v>
      </x:c>
      <x:c r="Z551"/>
      <x:c r="AA551" t="str">
        <x:v>PubMed/MEDLINE</x:v>
      </x:c>
      <x:c r="AB551" t="str">
        <x:v>PUBMED-A-v1.0-2026-08-28</x:v>
      </x:c>
      <x:c r="AC551" t="str">
        <x:v>SP-PUBMED-A-20260828</x:v>
      </x:c>
      <x:c r="AD551" s="499" t="n">
        <x:v>46262</x:v>
      </x:c>
      <x:c r="AE551" s="499" t="n">
        <x:v>46272</x:v>
      </x:c>
      <x:c r="AF551" t="str">
        <x:v>EDGVZ2HI</x:v>
      </x:c>
      <x:c r="AG551"/>
      <x:c r="AH551" t="str">
        <x:v>Tactical Athlete → Operational Readiness Brazil</x:v>
      </x:c>
      <x:c r="AI551" t="str">
        <x:v>evidence-family:A</x:v>
      </x:c>
      <x:c r="AJ551"/>
      <x:c r="AK551" t="str">
        <x:f>IF(AJ551="","",IF(OR(LOWER(AJ551)="brazil",LOWER(AJ551)="brasil"),"Yes","No"))</x:f>
      </x:c>
      <x:c r="AL551"/>
      <x:c r="AM551"/>
      <x:c r="AN551"/>
      <x:c r="AO551"/>
      <x:c r="AP551"/>
      <x:c r="AQ551"/>
      <x:c r="AR551"/>
      <x:c r="AS551"/>
      <x:c r="AT551"/>
      <x:c r="AU551"/>
      <x:c r="AV551"/>
      <x:c r="AW551"/>
      <x:c r="AX551"/>
      <x:c r="AY551"/>
      <x:c r="AZ551"/>
      <x:c r="BA551"/>
      <x:c r="BB551"/>
      <x:c r="BC551"/>
      <x:c r="BD551"/>
      <x:c r="BE551"/>
      <x:c r="BF551"/>
      <x:c r="BG551"/>
      <x:c r="BH551"/>
      <x:c r="BI551"/>
      <x:c r="BJ551"/>
      <x:c r="BK551"/>
      <x:c r="BL551"/>
      <x:c r="BM551"/>
      <x:c r="BN551"/>
      <x:c r="BO551"/>
      <x:c r="BP551"/>
      <x:c r="BQ551"/>
      <x:c r="BR551"/>
      <x:c r="BS551"/>
      <x:c r="BT551"/>
      <x:c r="BU551"/>
      <x:c r="BV551"/>
      <x:c r="BW551"/>
      <x:c r="BX551"/>
      <x:c r="BY551"/>
      <x:c r="BZ551"/>
      <x:c r="CA551"/>
      <x:c r="CB551"/>
      <x:c r="CC551"/>
      <x:c r="CD551"/>
      <x:c r="CE551"/>
      <x:c r="CF551"/>
      <x:c r="CG551"/>
      <x:c r="CH551"/>
      <x:c r="CI551"/>
      <x:c r="CJ551" t="str">
        <x:v>Yes</x:v>
      </x:c>
      <x:c r="CK551" t="str">
        <x:v>Yes</x:v>
      </x:c>
      <x:c r="CL551" t="str">
        <x:v>Yes</x:v>
      </x:c>
      <x:c r="CM551" t="str">
        <x:v>Clear</x:v>
      </x:c>
      <x:c r="CN551" t="str">
        <x:v>Verified — clear</x:v>
      </x:c>
      <x:c r="CO551" t="n">
        <x:v>46272</x:v>
      </x:c>
      <x:c r="CP551" t="str">
        <x:v>https://pubmed.ncbi.nlm.nih.gov/37903170/</x:v>
      </x:c>
      <x:c r="CQ551"/>
      <x:c r="CR551"/>
      <x:c r="CS551"/>
      <x:c r="CT551"/>
      <x:c r="CU551"/>
      <x:c r="CV551"/>
      <x:c r="CW551"/>
      <x:c r="CX551"/>
      <x:c r="CY551"/>
      <x:c r="CZ551"/>
      <x:c r="DA551"/>
      <x:c r="DB551" t="str">
        <x:f>IF(L551="","",IF(AND(COUNT(CU551:DA551)=7,OR(CU551=0,CU551=1,CU551=2),OR(CV551=0,CV551=1,CV551=2),OR(CW551=0,CW551=1,CW551=2),OR(CX551=0,CX551=1,CX551=2),OR(CY551=0,CY551=1,CY551=2),OR(CZ551=0,CZ551=1,CZ551=2),OR(DA551=0,DA551=1,DA551=2)),SUM(CU551:DA551),""))</x:f>
      </x:c>
      <x:c r="DC551" t="str">
        <x:f>IF(DB551="","",ROUND(DB551/14*10,1))</x:f>
      </x:c>
      <x:c r="DD551" t="str">
        <x:v>Pending</x:v>
      </x:c>
      <x:c r="DE551" t="str">
        <x:f>IF(L551="","",IF(DC551="","Pending",IF(DD551="Yes","CONDITIONAL — safety override",IF(DC551&gt;=8,"HIGH",IF(DC551&gt;=5,"CONDITIONAL","LOW")))))</x:f>
        <x:v>Pending</x:v>
      </x:c>
      <x:c r="DF551" t="str">
        <x:v>Pending screening and full-text appraisal; no transferability judgment made at identification.</x:v>
      </x:c>
      <x:c r="DG551"/>
      <x:c r="DH551"/>
      <x:c r="DI551"/>
      <x:c r="DJ551"/>
      <x:c r="DK551"/>
      <x:c r="DL551"/>
      <x:c r="DM551"/>
      <x:c r="DN551"/>
      <x:c r="DO551"/>
      <x:c r="DP551"/>
      <x:c r="DQ551"/>
      <x:c r="DR551"/>
      <x:c r="DS551"/>
      <x:c r="DT551"/>
      <x:c r="DU551"/>
      <x:c r="DV551"/>
      <x:c r="DW551"/>
      <x:c r="DX551"/>
      <x:c r="DY551"/>
      <x:c r="DZ551" t="str">
        <x:v>Title/abstract information is insufficient for a substantive scientific, causal, transferability or institutional claim.</x:v>
      </x:c>
      <x:c r="EA551" t="str">
        <x:v>Pending</x:v>
      </x:c>
      <x:c r="EB551" t="str">
        <x:f>IF(L551="","",IF(EC551="READY","Yes","No / Pending"))</x:f>
        <x:v>No / Pending</x:v>
      </x:c>
      <x:c r="EC551" t="str">
        <x:f>IF(L551="","",IF(OR(ISNUMBER(SEARCH("Retracted Publication",Q551)),CM551="Retracted",CN551="Retracted",CM551="Expression of Concern",CN551="Expression of Concern",F551="Not used",CG551="Critical",CH551="High",CH551="Critical"),"BLOCKED — integrity or use restriction",IF(AND(CJ551="Yes",CK551="Yes",CL551="Yes"),IF(AND(CM551="Clear",CN551="Verified — clear"),IF(AND(AND(LEN(TRIM(CF551))&gt;0,LEFT(LOWER(TRIM(CF551)),7)&lt;&gt;"pending"),OR(CG551="High",CG551="Moderate"),OR(CH551="Low",CH551="Some concerns",CH551="Not applicable")),IF(AND(DD551="No",OR(DE551="HIGH",DE551="CONDITIONAL"),AND(LEN(TRIM(DF551))&gt;0,LEFT(LOWER(TRIM(DF551)),7)&lt;&gt;"pending")),IF(AND(AND(LEN(TRIM(DT551))&gt;0,LEFT(LOWER(TRIM(DT551)),7)&lt;&gt;"pending"),AND(LEN(TRIM(DU551))&gt;0,LEFT(LOWER(TRIM(DU551)),7)&lt;&gt;"pending"),OR(AND(LEN(TRIM(DV551))&gt;0,LEFT(LOWER(TRIM(DV551)),7)&lt;&gt;"pending"),AND(LEN(TRIM(DW551))&gt;0,LEFT(LOWER(TRIM(DW551)),7)&lt;&gt;"pending")),AND(LEN(TRIM(DX551))&gt;0,LEFT(LOWER(TRIM(DX551)),7)&lt;&gt;"pending")),IF(AND(F551="Claim-ready",OR(EA551="Strong",EA551="Moderate"),AND(LEN(TRIM(G551))&gt;0,LEFT(LOWER(TRIM(G551)),7)&lt;&gt;"pending"),G551&lt;&gt;"No substantive use decision is permitted from identification metadata alone.",AND(LEN(TRIM(DZ551))&gt;0,LEFT(LOWER(TRIM(DZ551)),7)&lt;&gt;"pending"),DZ551&lt;&gt;"Identification metadata alone does not permit any substantive scientific, causal, operational, or institutional claim.",AND(LEN(TRIM(EI551))&gt;0,LEFT(LOWER(TRIM(EI551)),7)&lt;&gt;"pending"),ISNUMBER(EH551),EH551&gt;0),"READY","PENDING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1" t="str">
        <x:v>Pending</x:v>
      </x:c>
      <x:c r="EE551"/>
      <x:c r="EF551" t="str">
        <x:v>Pending</x:v>
      </x:c>
      <x:c r="EG551" t="str">
        <x:v>Pending</x:v>
      </x:c>
      <x:c r="EH551"/>
      <x:c r="EI551" s="501"/>
      <x:c r="EJ551"/>
      <x:c r="EK551" t="str">
        <x:v>Pending</x:v>
      </x:c>
      <x:c r="EL551" t="n">
        <x:v>46272</x:v>
      </x:c>
      <x:c r="EM551" t="str">
        <x:v>Production PubMed record imported and reconciled to Zotero item EDGVZ2HI;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51" t="n">
        <x:f>IF(L551="","",(IF(N551&lt;&gt;"",1,0)+IF(O551&lt;&gt;"",1,0)+IF(AJ551&lt;&gt;"",1,0)+IF(AU551&lt;&gt;"",1,0)+IF(BE551&lt;&gt;"",1,0)+IF(CF551&lt;&gt;"",1,0)+IF(CJ551="Yes",1,0)+IF(CL551="Yes",1,0)+IF(DE551&lt;&gt;"Pending",1,0)+IF(F551&lt;&gt;"",1,0)+IF(DZ551&lt;&gt;"",1,0)+IF(EI551&lt;&gt;"",1,0))/12)</x:f>
        <x:v>0.5</x:v>
      </x:c>
    </x:row>
    <x:row r="552">
      <x:c r="A552" t="str">
        <x:v>EV-0549</x:v>
      </x:c>
      <x:c r="B552" t="str">
        <x:v>Integrity check</x:v>
      </x:c>
      <x:c r="C552" t="str">
        <x:f>IF(L552="","",IF(LEFT(EC552,7)="BLOCKED","🔴 Do not use for conclusion",IF(EB552="Yes","🟢 Claim-ready","🟡 Caution / context")))</x:f>
        <x:v>🟡 Caution / context</x:v>
      </x:c>
      <x:c r="D552" t="str">
        <x:f>IF(L552="","",EC552)</x:f>
        <x:v>PENDING — appropriate appraisal</x:v>
      </x:c>
      <x:c r="E552" t="str">
        <x:v>P3 — Medium</x:v>
      </x:c>
      <x:c r="F552" t="str">
        <x:v>Pending</x:v>
      </x:c>
      <x:c r="G552" t="str">
        <x:v>A potentially relevant concept is present, but direct applicability is ambiguous at title/abstract level.</x:v>
      </x:c>
      <x:c r="H552" t="str">
        <x:v>Human title/abstract adjudication; retrieve full text if relevance remains plausible.</x:v>
      </x:c>
      <x:c r="I552"/>
      <x:c r="J552" t="str">
        <x:v>C — Implementation Science</x:v>
      </x:c>
      <x:c r="K552" t="str">
        <x:v>IDENTIFIED</x:v>
      </x:c>
      <x:c r="L552" t="str">
        <x:v>Lessons Learned from Implementation of a Post-opioid Overdose Outreach Program in a Rural Massachusetts Community.</x:v>
      </x:c>
      <x:c r="M552"/>
      <x:c r="N552" t="str">
        <x:v>Senthilkumar, Rithika; Bailey, Amelia; Moner, Emily; Parduhn, Taylor; Evans, Elizabeth A</x:v>
      </x:c>
      <x:c r="O552" t="n">
        <x:v>2024</x:v>
      </x:c>
      <x:c r="P552" t="str">
        <x:v>Community mental health journal</x:v>
      </x:c>
      <x:c r="Q552" t="str">
        <x:v>Journal Article; Research Support, Non-U.S. Gov't</x:v>
      </x:c>
      <x:c r="R552" t="str">
        <x:v>Unclear</x:v>
      </x:c>
      <x:c r="S552" t="str">
        <x:v>Unknown</x:v>
      </x:c>
      <x:c r="T552" t="str">
        <x:v>eng</x:v>
      </x:c>
      <x:c r="U552" t="str">
        <x:v>https://pubmed.ncbi.nlm.nih.gov/37902945/</x:v>
      </x:c>
      <x:c r="V552" t="str">
        <x:v>10.1007/s10597-023-01198-8</x:v>
      </x:c>
      <x:c r="W552" t="str">
        <x:f>IF(V552="","",LOWER(SUBSTITUTE(SUBSTITUTE(SUBSTITUTE(SUBSTITUTE(TRIM(V552),"https://doi.org/",""),"http://doi.org/",""),"https://dx.doi.org/",""),"doi:","")))</x:f>
        <x:v>10.1007/s10597-023-01198-8</x:v>
      </x:c>
      <x:c r="X552" t="str">
        <x:v>37902945</x:v>
      </x:c>
      <x:c r="Y552" t="str"/>
      <x:c r="Z552"/>
      <x:c r="AA552" t="str">
        <x:v>PubMed/MEDLINE</x:v>
      </x:c>
      <x:c r="AB552" t="str">
        <x:v>PUBMED-C-v1.0-2026-08-28</x:v>
      </x:c>
      <x:c r="AC552" t="str">
        <x:v>SP-PUBMED-C-20260828</x:v>
      </x:c>
      <x:c r="AD552" s="499" t="n">
        <x:v>46262</x:v>
      </x:c>
      <x:c r="AE552" s="499" t="n">
        <x:v>46272</x:v>
      </x:c>
      <x:c r="AF552" t="str">
        <x:v>8GHMUDRJ</x:v>
      </x:c>
      <x:c r="AG552"/>
      <x:c r="AH552" t="str">
        <x:v>Tactical Athlete → Operational Readiness Brazil</x:v>
      </x:c>
      <x:c r="AI552" t="str">
        <x:v>evidence-family:C</x:v>
      </x:c>
      <x:c r="AJ552"/>
      <x:c r="AK552" t="str">
        <x:f>IF(AJ552="","",IF(OR(LOWER(AJ552)="brazil",LOWER(AJ552)="brasil"),"Yes","No"))</x:f>
      </x:c>
      <x:c r="AL552"/>
      <x:c r="AM552"/>
      <x:c r="AN552"/>
      <x:c r="AO552"/>
      <x:c r="AP552"/>
      <x:c r="AQ552"/>
      <x:c r="AR552"/>
      <x:c r="AS552"/>
      <x:c r="AT552"/>
      <x:c r="AU552"/>
      <x:c r="AV552"/>
      <x:c r="AW552"/>
      <x:c r="AX552"/>
      <x:c r="AY552"/>
      <x:c r="AZ552"/>
      <x:c r="BA552"/>
      <x:c r="BB552"/>
      <x:c r="BC552"/>
      <x:c r="BD552"/>
      <x:c r="BE552"/>
      <x:c r="BF552"/>
      <x:c r="BG552"/>
      <x:c r="BH552"/>
      <x:c r="BI552"/>
      <x:c r="BJ552"/>
      <x:c r="BK552"/>
      <x:c r="BL552"/>
      <x:c r="BM552"/>
      <x:c r="BN552"/>
      <x:c r="BO552"/>
      <x:c r="BP552"/>
      <x:c r="BQ552"/>
      <x:c r="BR552"/>
      <x:c r="BS552"/>
      <x:c r="BT552"/>
      <x:c r="BU552"/>
      <x:c r="BV552"/>
      <x:c r="BW552"/>
      <x:c r="BX552"/>
      <x:c r="BY552"/>
      <x:c r="BZ552"/>
      <x:c r="CA552"/>
      <x:c r="CB552"/>
      <x:c r="CC552"/>
      <x:c r="CD552"/>
      <x:c r="CE552"/>
      <x:c r="CF552"/>
      <x:c r="CG552"/>
      <x:c r="CH552"/>
      <x:c r="CI552"/>
      <x:c r="CJ552" t="str">
        <x:v>Yes</x:v>
      </x:c>
      <x:c r="CK552" t="str">
        <x:v>Yes</x:v>
      </x:c>
      <x:c r="CL552" t="str">
        <x:v>Yes</x:v>
      </x:c>
      <x:c r="CM552" t="str">
        <x:v>Clear</x:v>
      </x:c>
      <x:c r="CN552" t="str">
        <x:v>Verified — clear</x:v>
      </x:c>
      <x:c r="CO552" t="n">
        <x:v>46272</x:v>
      </x:c>
      <x:c r="CP552" t="str">
        <x:v>https://pubmed.ncbi.nlm.nih.gov/37902945/</x:v>
      </x:c>
      <x:c r="CQ552"/>
      <x:c r="CR552"/>
      <x:c r="CS552"/>
      <x:c r="CT552"/>
      <x:c r="CU552"/>
      <x:c r="CV552"/>
      <x:c r="CW552"/>
      <x:c r="CX552"/>
      <x:c r="CY552"/>
      <x:c r="CZ552"/>
      <x:c r="DA552"/>
      <x:c r="DB552" t="str">
        <x:f>IF(L552="","",IF(AND(COUNT(CU552:DA552)=7,OR(CU552=0,CU552=1,CU552=2),OR(CV552=0,CV552=1,CV552=2),OR(CW552=0,CW552=1,CW552=2),OR(CX552=0,CX552=1,CX552=2),OR(CY552=0,CY552=1,CY552=2),OR(CZ552=0,CZ552=1,CZ552=2),OR(DA552=0,DA552=1,DA552=2)),SUM(CU552:DA552),""))</x:f>
      </x:c>
      <x:c r="DC552" t="str">
        <x:f>IF(DB552="","",ROUND(DB552/14*10,1))</x:f>
      </x:c>
      <x:c r="DD552" t="str">
        <x:v>Pending</x:v>
      </x:c>
      <x:c r="DE552" t="str">
        <x:f>IF(L552="","",IF(DC552="","Pending",IF(DD552="Yes","CONDITIONAL — safety override",IF(DC552&gt;=8,"HIGH",IF(DC552&gt;=5,"CONDITIONAL","LOW")))))</x:f>
        <x:v>Pending</x:v>
      </x:c>
      <x:c r="DF552" t="str">
        <x:v>Pending screening and full-text appraisal; no transferability judgment made at identification.</x:v>
      </x:c>
      <x:c r="DG552"/>
      <x:c r="DH552"/>
      <x:c r="DI552"/>
      <x:c r="DJ552"/>
      <x:c r="DK552"/>
      <x:c r="DL552"/>
      <x:c r="DM552"/>
      <x:c r="DN552"/>
      <x:c r="DO552"/>
      <x:c r="DP552"/>
      <x:c r="DQ552"/>
      <x:c r="DR552"/>
      <x:c r="DS552"/>
      <x:c r="DT552"/>
      <x:c r="DU552"/>
      <x:c r="DV552"/>
      <x:c r="DW552"/>
      <x:c r="DX552"/>
      <x:c r="DY552"/>
      <x:c r="DZ552" t="str">
        <x:v>Title/abstract information is insufficient for a substantive scientific, causal, transferability or institutional claim.</x:v>
      </x:c>
      <x:c r="EA552" t="str">
        <x:v>Pending</x:v>
      </x:c>
      <x:c r="EB552" t="str">
        <x:f>IF(L552="","",IF(EC552="READY","Yes","No / Pending"))</x:f>
        <x:v>No / Pending</x:v>
      </x:c>
      <x:c r="EC552" t="str">
        <x:f>IF(L552="","",IF(OR(ISNUMBER(SEARCH("Retracted Publication",Q552)),CM552="Retracted",CN552="Retracted",CM552="Expression of Concern",CN552="Expression of Concern",F552="Not used",CG552="Critical",CH552="High",CH552="Critical"),"BLOCKED — integrity or use restriction",IF(AND(CJ552="Yes",CK552="Yes",CL552="Yes"),IF(AND(CM552="Clear",CN552="Verified — clear"),IF(AND(AND(LEN(TRIM(CF552))&gt;0,LEFT(LOWER(TRIM(CF552)),7)&lt;&gt;"pending"),OR(CG552="High",CG552="Moderate"),OR(CH552="Low",CH552="Some concerns",CH552="Not applicable")),IF(AND(DD552="No",OR(DE552="HIGH",DE552="CONDITIONAL"),AND(LEN(TRIM(DF552))&gt;0,LEFT(LOWER(TRIM(DF552)),7)&lt;&gt;"pending")),IF(AND(AND(LEN(TRIM(DT552))&gt;0,LEFT(LOWER(TRIM(DT552)),7)&lt;&gt;"pending"),AND(LEN(TRIM(DU552))&gt;0,LEFT(LOWER(TRIM(DU552)),7)&lt;&gt;"pending"),OR(AND(LEN(TRIM(DV552))&gt;0,LEFT(LOWER(TRIM(DV552)),7)&lt;&gt;"pending"),AND(LEN(TRIM(DW552))&gt;0,LEFT(LOWER(TRIM(DW552)),7)&lt;&gt;"pending")),AND(LEN(TRIM(DX552))&gt;0,LEFT(LOWER(TRIM(DX552)),7)&lt;&gt;"pending")),IF(AND(F552="Claim-ready",OR(EA552="Strong",EA552="Moderate"),AND(LEN(TRIM(G552))&gt;0,LEFT(LOWER(TRIM(G552)),7)&lt;&gt;"pending"),G552&lt;&gt;"No substantive use decision is permitted from identification metadata alone.",AND(LEN(TRIM(DZ552))&gt;0,LEFT(LOWER(TRIM(DZ552)),7)&lt;&gt;"pending"),DZ552&lt;&gt;"Identification metadata alone does not permit any substantive scientific, causal, operational, or institutional claim.",AND(LEN(TRIM(EI552))&gt;0,LEFT(LOWER(TRIM(EI552)),7)&lt;&gt;"pending"),ISNUMBER(EH552),EH552&gt;0),"READY","PENDING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2" t="str">
        <x:v>Pending</x:v>
      </x:c>
      <x:c r="EE552"/>
      <x:c r="EF552" t="str">
        <x:v>Pending</x:v>
      </x:c>
      <x:c r="EG552" t="str">
        <x:v>Pending</x:v>
      </x:c>
      <x:c r="EH552"/>
      <x:c r="EI552" s="501"/>
      <x:c r="EJ552"/>
      <x:c r="EK552" t="str">
        <x:v>Pending</x:v>
      </x:c>
      <x:c r="EL552" t="n">
        <x:v>46272</x:v>
      </x:c>
      <x:c r="EM552" t="str">
        <x:v>Production PubMed record imported and reconciled to Zotero item 8GHMUDRJ;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52" t="n">
        <x:f>IF(L552="","",(IF(N552&lt;&gt;"",1,0)+IF(O552&lt;&gt;"",1,0)+IF(AJ552&lt;&gt;"",1,0)+IF(AU552&lt;&gt;"",1,0)+IF(BE552&lt;&gt;"",1,0)+IF(CF552&lt;&gt;"",1,0)+IF(CJ552="Yes",1,0)+IF(CL552="Yes",1,0)+IF(DE552&lt;&gt;"Pending",1,0)+IF(F552&lt;&gt;"",1,0)+IF(DZ552&lt;&gt;"",1,0)+IF(EI552&lt;&gt;"",1,0))/12)</x:f>
        <x:v>0.5</x:v>
      </x:c>
    </x:row>
    <x:row r="553">
      <x:c r="A553" t="str">
        <x:v>EV-0550</x:v>
      </x:c>
      <x:c r="B553" t="str">
        <x:v>Integrity check</x:v>
      </x:c>
      <x:c r="C553" t="str">
        <x:f>IF(L553="","",IF(LEFT(EC553,7)="BLOCKED","🔴 Do not use for conclusion",IF(EB553="Yes","🟢 Claim-ready","🟡 Caution / context")))</x:f>
        <x:v>🟡 Caution / context</x:v>
      </x:c>
      <x:c r="D553" t="str">
        <x:f>IF(L553="","",EC553)</x:f>
        <x:v>PENDING — appropriate appraisal</x:v>
      </x:c>
      <x:c r="E553" t="str">
        <x:v>P3 — Medium</x:v>
      </x:c>
      <x:c r="F553" t="str">
        <x:v>Pending</x:v>
      </x:c>
      <x:c r="G553" t="str">
        <x:v>Title/abstract identify an explicit tactical/public-safety context and readiness domain; retain for full-text assessment.</x:v>
      </x:c>
      <x:c r="H553" t="str">
        <x:v>Obtain and review lawful full text; confirm human adjudication; then select a design-specific appraisal instrument.</x:v>
      </x:c>
      <x:c r="I553"/>
      <x:c r="J553" t="str">
        <x:v>A — Core</x:v>
      </x:c>
      <x:c r="K553" t="str">
        <x:v>IDENTIFIED</x:v>
      </x:c>
      <x:c r="L553" t="str">
        <x:v>Assessment of the activities physiological cost of the defense forces officers in Ukraine using miniature ECG device.</x:v>
      </x:c>
      <x:c r="M553"/>
      <x:c r="N553" t="str">
        <x:v>Bocharov, Mykhailo; Stasiuk, Vasyl; Osyodlo, Vasyl; Ryzhenko, Tetyana; Malanin, Vlad; Chumachenko, Dmytro; Chaikovsky, Illya</x:v>
      </x:c>
      <x:c r="O553" t="n">
        <x:v>2023</x:v>
      </x:c>
      <x:c r="P553" t="str">
        <x:v>Frontiers in cardiovascular medicine</x:v>
      </x:c>
      <x:c r="Q553" t="str">
        <x:v>Journal Article</x:v>
      </x:c>
      <x:c r="R553" t="str">
        <x:v>Unclear</x:v>
      </x:c>
      <x:c r="S553" t="str">
        <x:v>Unknown</x:v>
      </x:c>
      <x:c r="T553" t="str">
        <x:v>eng</x:v>
      </x:c>
      <x:c r="U553" t="str">
        <x:v>https://pubmed.ncbi.nlm.nih.gov/37868775/</x:v>
      </x:c>
      <x:c r="V553" t="str">
        <x:v>10.3389/fcvm.2023.1239128</x:v>
      </x:c>
      <x:c r="W553" t="str">
        <x:f>IF(V553="","",LOWER(SUBSTITUTE(SUBSTITUTE(SUBSTITUTE(SUBSTITUTE(TRIM(V553),"https://doi.org/",""),"http://doi.org/",""),"https://dx.doi.org/",""),"doi:","")))</x:f>
        <x:v>10.3389/fcvm.2023.1239128</x:v>
      </x:c>
      <x:c r="X553" t="str">
        <x:v>37868775</x:v>
      </x:c>
      <x:c r="Y553" t="str">
        <x:v>PMC10587465</x:v>
      </x:c>
      <x:c r="Z553"/>
      <x:c r="AA553" t="str">
        <x:v>PubMed/MEDLINE</x:v>
      </x:c>
      <x:c r="AB553" t="str">
        <x:v>PUBMED-A-v1.0-2026-08-28</x:v>
      </x:c>
      <x:c r="AC553" t="str">
        <x:v>SP-PUBMED-A-20260828</x:v>
      </x:c>
      <x:c r="AD553" s="499" t="n">
        <x:v>46262</x:v>
      </x:c>
      <x:c r="AE553" s="499" t="n">
        <x:v>46272</x:v>
      </x:c>
      <x:c r="AF553" t="str">
        <x:v>QTJJRPPH</x:v>
      </x:c>
      <x:c r="AG553"/>
      <x:c r="AH553" t="str">
        <x:v>Tactical Athlete → Operational Readiness Brazil</x:v>
      </x:c>
      <x:c r="AI553" t="str">
        <x:v>evidence-family:A</x:v>
      </x:c>
      <x:c r="AJ553"/>
      <x:c r="AK553" t="str">
        <x:f>IF(AJ553="","",IF(OR(LOWER(AJ553)="brazil",LOWER(AJ553)="brasil"),"Yes","No"))</x:f>
      </x:c>
      <x:c r="AL553"/>
      <x:c r="AM553"/>
      <x:c r="AN553"/>
      <x:c r="AO553"/>
      <x:c r="AP553"/>
      <x:c r="AQ553"/>
      <x:c r="AR553"/>
      <x:c r="AS553"/>
      <x:c r="AT553"/>
      <x:c r="AU553"/>
      <x:c r="AV553"/>
      <x:c r="AW553"/>
      <x:c r="AX553"/>
      <x:c r="AY553"/>
      <x:c r="AZ553"/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/>
      <x:c r="BO553"/>
      <x:c r="BP553"/>
      <x:c r="BQ553"/>
      <x:c r="BR553"/>
      <x:c r="BS553"/>
      <x:c r="BT553"/>
      <x:c r="BU553"/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 t="str">
        <x:v>Yes</x:v>
      </x:c>
      <x:c r="CK553" t="str">
        <x:v>Yes</x:v>
      </x:c>
      <x:c r="CL553" t="str">
        <x:v>Yes</x:v>
      </x:c>
      <x:c r="CM553" t="str">
        <x:v>Clear</x:v>
      </x:c>
      <x:c r="CN553" t="str">
        <x:v>Verified — clear</x:v>
      </x:c>
      <x:c r="CO553" t="n">
        <x:v>46272</x:v>
      </x:c>
      <x:c r="CP553" t="str">
        <x:v>https://pubmed.ncbi.nlm.nih.gov/37868775/</x:v>
      </x:c>
      <x:c r="CQ553"/>
      <x:c r="CR553"/>
      <x:c r="CS553"/>
      <x:c r="CT553"/>
      <x:c r="CU553"/>
      <x:c r="CV553"/>
      <x:c r="CW553"/>
      <x:c r="CX553"/>
      <x:c r="CY553"/>
      <x:c r="CZ553"/>
      <x:c r="DA553"/>
      <x:c r="DB553" t="str">
        <x:f>IF(L553="","",IF(AND(COUNT(CU553:DA553)=7,OR(CU553=0,CU553=1,CU553=2),OR(CV553=0,CV553=1,CV553=2),OR(CW553=0,CW553=1,CW553=2),OR(CX553=0,CX553=1,CX553=2),OR(CY553=0,CY553=1,CY553=2),OR(CZ553=0,CZ553=1,CZ553=2),OR(DA553=0,DA553=1,DA553=2)),SUM(CU553:DA553),""))</x:f>
      </x:c>
      <x:c r="DC553" t="str">
        <x:f>IF(DB553="","",ROUND(DB553/14*10,1))</x:f>
      </x:c>
      <x:c r="DD553" t="str">
        <x:v>Pending</x:v>
      </x:c>
      <x:c r="DE553" t="str">
        <x:f>IF(L553="","",IF(DC553="","Pending",IF(DD553="Yes","CONDITIONAL — safety override",IF(DC553&gt;=8,"HIGH",IF(DC553&gt;=5,"CONDITIONAL","LOW")))))</x:f>
        <x:v>Pending</x:v>
      </x:c>
      <x:c r="DF553" t="str">
        <x:v>Pending screening and full-text appraisal; no transferability judgment made at identification.</x:v>
      </x:c>
      <x:c r="DG553"/>
      <x:c r="DH553"/>
      <x:c r="DI553"/>
      <x:c r="DJ553"/>
      <x:c r="DK553"/>
      <x:c r="DL553"/>
      <x:c r="DM553"/>
      <x:c r="DN553"/>
      <x:c r="DO553"/>
      <x:c r="DP553"/>
      <x:c r="DQ553"/>
      <x:c r="DR553"/>
      <x:c r="DS553"/>
      <x:c r="DT553"/>
      <x:c r="DU553"/>
      <x:c r="DV553"/>
      <x:c r="DW553"/>
      <x:c r="DX553"/>
      <x:c r="DY553"/>
      <x:c r="DZ553" t="str">
        <x:v>Title/abstract screening alone does not establish effectiveness, causality, methodological quality, transferability to Brazilian public safety or an institutional recommendation.</x:v>
      </x:c>
      <x:c r="EA553" t="str">
        <x:v>Pending</x:v>
      </x:c>
      <x:c r="EB553" t="str">
        <x:f>IF(L553="","",IF(EC553="READY","Yes","No / Pending"))</x:f>
        <x:v>No / Pending</x:v>
      </x:c>
      <x:c r="EC553" t="str">
        <x:f>IF(L553="","",IF(OR(ISNUMBER(SEARCH("Retracted Publication",Q553)),CM553="Retracted",CN553="Retracted",CM553="Expression of Concern",CN553="Expression of Concern",F553="Not used",CG553="Critical",CH553="High",CH553="Critical"),"BLOCKED — integrity or use restriction",IF(AND(CJ553="Yes",CK553="Yes",CL553="Yes"),IF(AND(CM553="Clear",CN553="Verified — clear"),IF(AND(AND(LEN(TRIM(CF553))&gt;0,LEFT(LOWER(TRIM(CF553)),7)&lt;&gt;"pending"),OR(CG553="High",CG553="Moderate"),OR(CH553="Low",CH553="Some concerns",CH553="Not applicable")),IF(AND(DD553="No",OR(DE553="HIGH",DE553="CONDITIONAL"),AND(LEN(TRIM(DF553))&gt;0,LEFT(LOWER(TRIM(DF553)),7)&lt;&gt;"pending")),IF(AND(AND(LEN(TRIM(DT553))&gt;0,LEFT(LOWER(TRIM(DT553)),7)&lt;&gt;"pending"),AND(LEN(TRIM(DU553))&gt;0,LEFT(LOWER(TRIM(DU553)),7)&lt;&gt;"pending"),OR(AND(LEN(TRIM(DV553))&gt;0,LEFT(LOWER(TRIM(DV553)),7)&lt;&gt;"pending"),AND(LEN(TRIM(DW553))&gt;0,LEFT(LOWER(TRIM(DW553)),7)&lt;&gt;"pending")),AND(LEN(TRIM(DX553))&gt;0,LEFT(LOWER(TRIM(DX553)),7)&lt;&gt;"pending")),IF(AND(F553="Claim-ready",OR(EA553="Strong",EA553="Moderate"),AND(LEN(TRIM(G553))&gt;0,LEFT(LOWER(TRIM(G553)),7)&lt;&gt;"pending"),G553&lt;&gt;"No substantive use decision is permitted from identification metadata alone.",AND(LEN(TRIM(DZ553))&gt;0,LEFT(LOWER(TRIM(DZ553)),7)&lt;&gt;"pending"),DZ553&lt;&gt;"Identification metadata alone does not permit any substantive scientific, causal, operational, or institutional claim.",AND(LEN(TRIM(EI553))&gt;0,LEFT(LOWER(TRIM(EI553)),7)&lt;&gt;"pending"),ISNUMBER(EH553),EH553&gt;0),"READY","PENDING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3" t="str">
        <x:v>Pending</x:v>
      </x:c>
      <x:c r="EE553"/>
      <x:c r="EF553" t="str">
        <x:v>Pending</x:v>
      </x:c>
      <x:c r="EG553" t="str">
        <x:v>Pending</x:v>
      </x:c>
      <x:c r="EH553"/>
      <x:c r="EI553" s="501"/>
      <x:c r="EJ553"/>
      <x:c r="EK553" t="str">
        <x:v>Pending</x:v>
      </x:c>
      <x:c r="EL553" t="n">
        <x:v>46272</x:v>
      </x:c>
      <x:c r="EM553" t="str">
        <x:v>Production PubMed record imported and reconciled to Zotero item QTJJRPPH;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3" t="n">
        <x:f>IF(L553="","",(IF(N553&lt;&gt;"",1,0)+IF(O553&lt;&gt;"",1,0)+IF(AJ553&lt;&gt;"",1,0)+IF(AU553&lt;&gt;"",1,0)+IF(BE553&lt;&gt;"",1,0)+IF(CF553&lt;&gt;"",1,0)+IF(CJ553="Yes",1,0)+IF(CL553="Yes",1,0)+IF(DE553&lt;&gt;"Pending",1,0)+IF(F553&lt;&gt;"",1,0)+IF(DZ553&lt;&gt;"",1,0)+IF(EI553&lt;&gt;"",1,0))/12)</x:f>
        <x:v>0.5</x:v>
      </x:c>
    </x:row>
    <x:row r="554">
      <x:c r="A554" t="str">
        <x:v>EV-0551</x:v>
      </x:c>
      <x:c r="B554" t="str">
        <x:v>Integrity check</x:v>
      </x:c>
      <x:c r="C554" t="str">
        <x:f>IF(L554="","",IF(LEFT(EC554,7)="BLOCKED","🔴 Do not use for conclusion",IF(EB554="Yes","🟢 Claim-ready","🟡 Caution / context")))</x:f>
        <x:v>🟡 Caution / context</x:v>
      </x:c>
      <x:c r="D554" t="str">
        <x:f>IF(L554="","",EC554)</x:f>
        <x:v>PENDING — appropriate appraisal</x:v>
      </x:c>
      <x:c r="E554" t="str">
        <x:v>P3 — Medium</x:v>
      </x:c>
      <x:c r="F554" t="str">
        <x:v>Pending</x:v>
      </x:c>
      <x:c r="G554" t="str">
        <x:v>Title/abstract identify an explicit implementation-science construct; retain for full-text assessment.</x:v>
      </x:c>
      <x:c r="H554" t="str">
        <x:v>Obtain and review lawful full text; confirm human adjudication; then select a design-specific appraisal instrument.</x:v>
      </x:c>
      <x:c r="I554"/>
      <x:c r="J554" t="str">
        <x:v>C — Implementation Science</x:v>
      </x:c>
      <x:c r="K554" t="str">
        <x:v>IDENTIFIED</x:v>
      </x:c>
      <x:c r="L554" t="str">
        <x:v>The Health Disparities Research Industrial Complex.</x:v>
      </x:c>
      <x:c r="M554"/>
      <x:c r="N554" t="str">
        <x:v>Ezell, Jerel M</x:v>
      </x:c>
      <x:c r="O554" t="n">
        <x:v>2024</x:v>
      </x:c>
      <x:c r="P554" t="str">
        <x:v>Social science &amp; medicine (1982)</x:v>
      </x:c>
      <x:c r="Q554" t="str">
        <x:v>Journal Article</x:v>
      </x:c>
      <x:c r="R554" t="str">
        <x:v>Unclear</x:v>
      </x:c>
      <x:c r="S554" t="str">
        <x:v>Unknown</x:v>
      </x:c>
      <x:c r="T554" t="str">
        <x:v>eng</x:v>
      </x:c>
      <x:c r="U554" t="str">
        <x:v>https://pubmed.ncbi.nlm.nih.gov/37865583/</x:v>
      </x:c>
      <x:c r="V554" t="str">
        <x:v>10.1016/j.socscimed.2023.116251</x:v>
      </x:c>
      <x:c r="W554" t="str">
        <x:f>IF(V554="","",LOWER(SUBSTITUTE(SUBSTITUTE(SUBSTITUTE(SUBSTITUTE(TRIM(V554),"https://doi.org/",""),"http://doi.org/",""),"https://dx.doi.org/",""),"doi:","")))</x:f>
        <x:v>10.1016/j.socscimed.2023.116251</x:v>
      </x:c>
      <x:c r="X554" t="str">
        <x:v>37865583</x:v>
      </x:c>
      <x:c r="Y554" t="str"/>
      <x:c r="Z554"/>
      <x:c r="AA554" t="str">
        <x:v>PubMed/MEDLINE</x:v>
      </x:c>
      <x:c r="AB554" t="str">
        <x:v>PUBMED-C-v1.0-2026-08-28</x:v>
      </x:c>
      <x:c r="AC554" t="str">
        <x:v>SP-PUBMED-C-20260828</x:v>
      </x:c>
      <x:c r="AD554" s="499" t="n">
        <x:v>46262</x:v>
      </x:c>
      <x:c r="AE554" s="499" t="n">
        <x:v>46272</x:v>
      </x:c>
      <x:c r="AF554" t="str">
        <x:v>FC3JWNF3</x:v>
      </x:c>
      <x:c r="AG554"/>
      <x:c r="AH554" t="str">
        <x:v>Tactical Athlete → Operational Readiness Brazil</x:v>
      </x:c>
      <x:c r="AI554" t="str">
        <x:v>evidence-family:C</x:v>
      </x:c>
      <x:c r="AJ554"/>
      <x:c r="AK554" t="str">
        <x:f>IF(AJ554="","",IF(OR(LOWER(AJ554)="brazil",LOWER(AJ554)="brasil"),"Yes","No"))</x:f>
      </x:c>
      <x:c r="AL554"/>
      <x:c r="AM554"/>
      <x:c r="AN554"/>
      <x:c r="AO554"/>
      <x:c r="AP554"/>
      <x:c r="AQ554"/>
      <x:c r="AR554"/>
      <x:c r="AS554"/>
      <x:c r="AT554"/>
      <x:c r="AU554"/>
      <x:c r="AV554"/>
      <x:c r="AW554"/>
      <x:c r="AX554"/>
      <x:c r="AY554"/>
      <x:c r="AZ554"/>
      <x:c r="BA554"/>
      <x:c r="BB554"/>
      <x:c r="BC554"/>
      <x:c r="BD554"/>
      <x:c r="BE554"/>
      <x:c r="BF554"/>
      <x:c r="BG554"/>
      <x:c r="BH554"/>
      <x:c r="BI554"/>
      <x:c r="BJ554"/>
      <x:c r="BK554"/>
      <x:c r="BL554"/>
      <x:c r="BM554"/>
      <x:c r="BN554"/>
      <x:c r="BO554"/>
      <x:c r="BP554"/>
      <x:c r="BQ554"/>
      <x:c r="BR554"/>
      <x:c r="BS554"/>
      <x:c r="BT554"/>
      <x:c r="BU554"/>
      <x:c r="BV554"/>
      <x:c r="BW554"/>
      <x:c r="BX554"/>
      <x:c r="BY554"/>
      <x:c r="BZ554"/>
      <x:c r="CA554"/>
      <x:c r="CB554"/>
      <x:c r="CC554"/>
      <x:c r="CD554"/>
      <x:c r="CE554"/>
      <x:c r="CF554"/>
      <x:c r="CG554"/>
      <x:c r="CH554"/>
      <x:c r="CI554"/>
      <x:c r="CJ554" t="str">
        <x:v>Yes</x:v>
      </x:c>
      <x:c r="CK554" t="str">
        <x:v>Yes</x:v>
      </x:c>
      <x:c r="CL554" t="str">
        <x:v>Yes</x:v>
      </x:c>
      <x:c r="CM554" t="str">
        <x:v>Clear</x:v>
      </x:c>
      <x:c r="CN554" t="str">
        <x:v>Verified — clear</x:v>
      </x:c>
      <x:c r="CO554" t="n">
        <x:v>46272</x:v>
      </x:c>
      <x:c r="CP554" t="str">
        <x:v>https://pubmed.ncbi.nlm.nih.gov/38879346/</x:v>
      </x:c>
      <x:c r="CQ554"/>
      <x:c r="CR554"/>
      <x:c r="CS554"/>
      <x:c r="CT554"/>
      <x:c r="CU554"/>
      <x:c r="CV554"/>
      <x:c r="CW554"/>
      <x:c r="CX554"/>
      <x:c r="CY554"/>
      <x:c r="CZ554"/>
      <x:c r="DA554"/>
      <x:c r="DB554" t="str">
        <x:f>IF(L554="","",IF(AND(COUNT(CU554:DA554)=7,OR(CU554=0,CU554=1,CU554=2),OR(CV554=0,CV554=1,CV554=2),OR(CW554=0,CW554=1,CW554=2),OR(CX554=0,CX554=1,CX554=2),OR(CY554=0,CY554=1,CY554=2),OR(CZ554=0,CZ554=1,CZ554=2),OR(DA554=0,DA554=1,DA554=2)),SUM(CU554:DA554),""))</x:f>
      </x:c>
      <x:c r="DC554" t="str">
        <x:f>IF(DB554="","",ROUND(DB554/14*10,1))</x:f>
      </x:c>
      <x:c r="DD554" t="str">
        <x:v>Pending</x:v>
      </x:c>
      <x:c r="DE554" t="str">
        <x:f>IF(L554="","",IF(DC554="","Pending",IF(DD554="Yes","CONDITIONAL — safety override",IF(DC554&gt;=8,"HIGH",IF(DC554&gt;=5,"CONDITIONAL","LOW")))))</x:f>
        <x:v>Pending</x:v>
      </x:c>
      <x:c r="DF554" t="str">
        <x:v>Pending screening and full-text appraisal; no transferability judgment made at identification.</x:v>
      </x:c>
      <x:c r="DG554"/>
      <x:c r="DH554"/>
      <x:c r="DI554"/>
      <x:c r="DJ554"/>
      <x:c r="DK554"/>
      <x:c r="DL554"/>
      <x:c r="DM554"/>
      <x:c r="DN554"/>
      <x:c r="DO554"/>
      <x:c r="DP554"/>
      <x:c r="DQ554"/>
      <x:c r="DR554"/>
      <x:c r="DS554"/>
      <x:c r="DT554"/>
      <x:c r="DU554"/>
      <x:c r="DV554"/>
      <x:c r="DW554"/>
      <x:c r="DX554"/>
      <x:c r="DY554"/>
      <x:c r="DZ554" t="str">
        <x:v>Title/abstract screening alone does not establish effectiveness, causality, methodological quality, transferability to Brazilian public safety or an institutional recommendation.</x:v>
      </x:c>
      <x:c r="EA554" t="str">
        <x:v>Pending</x:v>
      </x:c>
      <x:c r="EB554" t="str">
        <x:f>IF(L554="","",IF(EC554="READY","Yes","No / Pending"))</x:f>
        <x:v>No / Pending</x:v>
      </x:c>
      <x:c r="EC554" t="str">
        <x:f>IF(L554="","",IF(OR(ISNUMBER(SEARCH("Retracted Publication",Q554)),CM554="Retracted",CN554="Retracted",CM554="Expression of Concern",CN554="Expression of Concern",F554="Not used",CG554="Critical",CH554="High",CH554="Critical"),"BLOCKED — integrity or use restriction",IF(AND(CJ554="Yes",CK554="Yes",CL554="Yes"),IF(AND(CM554="Clear",CN554="Verified — clear"),IF(AND(AND(LEN(TRIM(CF554))&gt;0,LEFT(LOWER(TRIM(CF554)),7)&lt;&gt;"pending"),OR(CG554="High",CG554="Moderate"),OR(CH554="Low",CH554="Some concerns",CH554="Not applicable")),IF(AND(DD554="No",OR(DE554="HIGH",DE554="CONDITIONAL"),AND(LEN(TRIM(DF554))&gt;0,LEFT(LOWER(TRIM(DF554)),7)&lt;&gt;"pending")),IF(AND(AND(LEN(TRIM(DT554))&gt;0,LEFT(LOWER(TRIM(DT554)),7)&lt;&gt;"pending"),AND(LEN(TRIM(DU554))&gt;0,LEFT(LOWER(TRIM(DU554)),7)&lt;&gt;"pending"),OR(AND(LEN(TRIM(DV554))&gt;0,LEFT(LOWER(TRIM(DV554)),7)&lt;&gt;"pending"),AND(LEN(TRIM(DW554))&gt;0,LEFT(LOWER(TRIM(DW554)),7)&lt;&gt;"pending")),AND(LEN(TRIM(DX554))&gt;0,LEFT(LOWER(TRIM(DX554)),7)&lt;&gt;"pending")),IF(AND(F554="Claim-ready",OR(EA554="Strong",EA554="Moderate"),AND(LEN(TRIM(G554))&gt;0,LEFT(LOWER(TRIM(G554)),7)&lt;&gt;"pending"),G554&lt;&gt;"No substantive use decision is permitted from identification metadata alone.",AND(LEN(TRIM(DZ554))&gt;0,LEFT(LOWER(TRIM(DZ554)),7)&lt;&gt;"pending"),DZ554&lt;&gt;"Identification metadata alone does not permit any substantive scientific, causal, operational, or institutional claim.",AND(LEN(TRIM(EI554))&gt;0,LEFT(LOWER(TRIM(EI554)),7)&lt;&gt;"pending"),ISNUMBER(EH554),EH554&gt;0),"READY","PENDING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4" t="str">
        <x:v>Pending</x:v>
      </x:c>
      <x:c r="EE554"/>
      <x:c r="EF554" t="str">
        <x:v>Pending</x:v>
      </x:c>
      <x:c r="EG554" t="str">
        <x:v>Pending</x:v>
      </x:c>
      <x:c r="EH554"/>
      <x:c r="EI554" s="501"/>
      <x:c r="EJ554"/>
      <x:c r="EK554" t="str">
        <x:v>Pending</x:v>
      </x:c>
      <x:c r="EL554" t="n">
        <x:v>46272</x:v>
      </x:c>
      <x:c r="EM554" t="str">
        <x:v>Production PubMed record imported and reconciled to Zotero item FC3JWNF3;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4" t="n">
        <x:f>IF(L554="","",(IF(N554&lt;&gt;"",1,0)+IF(O554&lt;&gt;"",1,0)+IF(AJ554&lt;&gt;"",1,0)+IF(AU554&lt;&gt;"",1,0)+IF(BE554&lt;&gt;"",1,0)+IF(CF554&lt;&gt;"",1,0)+IF(CJ554="Yes",1,0)+IF(CL554="Yes",1,0)+IF(DE554&lt;&gt;"Pending",1,0)+IF(F554&lt;&gt;"",1,0)+IF(DZ554&lt;&gt;"",1,0)+IF(EI554&lt;&gt;"",1,0))/12)</x:f>
        <x:v>0.5</x:v>
      </x:c>
    </x:row>
    <x:row r="555">
      <x:c r="A555" t="str">
        <x:v>EV-0552</x:v>
      </x:c>
      <x:c r="B555" t="str">
        <x:v>Integrity check</x:v>
      </x:c>
      <x:c r="C555" t="str">
        <x:f>IF(L555="","",IF(LEFT(EC555,7)="BLOCKED","🔴 Do not use for conclusion",IF(EB555="Yes","🟢 Claim-ready","🟡 Caution / context")))</x:f>
        <x:v>🟡 Caution / context</x:v>
      </x:c>
      <x:c r="D555" t="str">
        <x:f>IF(L555="","",EC555)</x:f>
        <x:v>PENDING — appropriate appraisal</x:v>
      </x:c>
      <x:c r="E555" t="str">
        <x:v>P3 — Medium</x:v>
      </x:c>
      <x:c r="F555" t="str">
        <x:v>Pending</x:v>
      </x:c>
      <x:c r="G555" t="str">
        <x:v>Title/abstract identify an explicit tactical/public-safety context and readiness domain; retain for full-text assessment.</x:v>
      </x:c>
      <x:c r="H555" t="str">
        <x:v>Obtain and review lawful full text; confirm human adjudication; then select a design-specific appraisal instrument.</x:v>
      </x:c>
      <x:c r="I555"/>
      <x:c r="J555" t="str">
        <x:v>A — Core</x:v>
      </x:c>
      <x:c r="K555" t="str">
        <x:v>IDENTIFIED</x:v>
      </x:c>
      <x:c r="L555" t="str">
        <x:v>Optimizing Brain Health of United States Special Operations Forces.</x:v>
      </x:c>
      <x:c r="M555"/>
      <x:c r="N555" t="str">
        <x:v>Edlow, Brian L; Gilmore, Natalie; Tromly, Samantha L; Deary, Katryna B; McKinney, Isabella R; Hu, Collin G; Kelemen, Jessica N; Maffei, Chiara; Tseng, Chieh-En J; Llorden, Gabriel Ramos; Healy, Brian C; Masood, Maryam; Cali, Ryan J; Baxter, Timothy; Yao, Eveline F; Belanger, Heather G; Benjamini, Dan; Basser, Peter J; Priemer, David S; Kimberly, W Taylor; Polimeni, Jonathan R; Rosen, Bruce R; Fischl, Bruce; Zurcher, Nicole R; Greve, Douglas N; Hooker, Jacob M; Huang, Susie Y; Caruso, Adam; Smith, Gregory A; Szymanski, Timothy G; Perl, Daniel P; Dams-O'Connor, Kristen; Mac Donald, Christine L; Bodien, Yelena G</x:v>
      </x:c>
      <x:c r="O555" t="n">
        <x:v>2023</x:v>
      </x:c>
      <x:c r="P555" t="str">
        <x:v>Journal of special operations medicine : a peer reviewed journal for SOF medical professionals</x:v>
      </x:c>
      <x:c r="Q555" t="str">
        <x:v>Journal Article</x:v>
      </x:c>
      <x:c r="R555" t="str">
        <x:v>Unclear</x:v>
      </x:c>
      <x:c r="S555" t="str">
        <x:v>Unknown</x:v>
      </x:c>
      <x:c r="T555" t="str">
        <x:v>eng</x:v>
      </x:c>
      <x:c r="U555" t="str">
        <x:v>https://pubmed.ncbi.nlm.nih.gov/37851859/</x:v>
      </x:c>
      <x:c r="V555" t="str">
        <x:v>10.55460/99qw-k0hg</x:v>
      </x:c>
      <x:c r="W555" t="str">
        <x:f>IF(V555="","",LOWER(SUBSTITUTE(SUBSTITUTE(SUBSTITUTE(SUBSTITUTE(TRIM(V555),"https://doi.org/",""),"http://doi.org/",""),"https://dx.doi.org/",""),"doi:","")))</x:f>
        <x:v>10.55460/99qw-k0hg</x:v>
      </x:c>
      <x:c r="X555" t="str">
        <x:v>37851859</x:v>
      </x:c>
      <x:c r="Y555" t="str"/>
      <x:c r="Z555"/>
      <x:c r="AA555" t="str">
        <x:v>PubMed/MEDLINE</x:v>
      </x:c>
      <x:c r="AB555" t="str">
        <x:v>PUBMED-A-v1.0-2026-08-28</x:v>
      </x:c>
      <x:c r="AC555" t="str">
        <x:v>SP-PUBMED-A-20260828</x:v>
      </x:c>
      <x:c r="AD555" s="499" t="n">
        <x:v>46262</x:v>
      </x:c>
      <x:c r="AE555" s="499" t="n">
        <x:v>46272</x:v>
      </x:c>
      <x:c r="AF555" t="str">
        <x:v>6DIZX862</x:v>
      </x:c>
      <x:c r="AG555"/>
      <x:c r="AH555" t="str">
        <x:v>Tactical Athlete → Operational Readiness Brazil</x:v>
      </x:c>
      <x:c r="AI555" t="str">
        <x:v>evidence-family:A</x:v>
      </x:c>
      <x:c r="AJ555"/>
      <x:c r="AK555" t="str">
        <x:f>IF(AJ555="","",IF(OR(LOWER(AJ555)="brazil",LOWER(AJ555)="brasil"),"Yes","No"))</x:f>
      </x:c>
      <x:c r="AL555"/>
      <x:c r="AM555"/>
      <x:c r="AN555"/>
      <x:c r="AO555"/>
      <x:c r="AP555"/>
      <x:c r="AQ555"/>
      <x:c r="AR555"/>
      <x:c r="AS555"/>
      <x:c r="AT555"/>
      <x:c r="AU555"/>
      <x:c r="AV555"/>
      <x:c r="AW555"/>
      <x:c r="AX555"/>
      <x:c r="AY555"/>
      <x:c r="AZ555"/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/>
      <x:c r="BO555"/>
      <x:c r="BP555"/>
      <x:c r="BQ555"/>
      <x:c r="BR555"/>
      <x:c r="BS555"/>
      <x:c r="BT555"/>
      <x:c r="BU555"/>
      <x:c r="BV555"/>
      <x:c r="BW555"/>
      <x:c r="BX555"/>
      <x:c r="BY555"/>
      <x:c r="BZ555"/>
      <x:c r="CA555"/>
      <x:c r="CB555"/>
      <x:c r="CC555"/>
      <x:c r="CD555"/>
      <x:c r="CE555"/>
      <x:c r="CF555"/>
      <x:c r="CG555"/>
      <x:c r="CH555"/>
      <x:c r="CI555"/>
      <x:c r="CJ555" t="str">
        <x:v>Yes</x:v>
      </x:c>
      <x:c r="CK555" t="str">
        <x:v>Yes</x:v>
      </x:c>
      <x:c r="CL555" t="str">
        <x:v>Yes</x:v>
      </x:c>
      <x:c r="CM555" t="str">
        <x:v>Clear</x:v>
      </x:c>
      <x:c r="CN555" t="str">
        <x:v>Verified — clear</x:v>
      </x:c>
      <x:c r="CO555" t="n">
        <x:v>46272</x:v>
      </x:c>
      <x:c r="CP555" t="str">
        <x:v>https://pubmed.ncbi.nlm.nih.gov/37851859/</x:v>
      </x:c>
      <x:c r="CQ555"/>
      <x:c r="CR555"/>
      <x:c r="CS555"/>
      <x:c r="CT555"/>
      <x:c r="CU555"/>
      <x:c r="CV555"/>
      <x:c r="CW555"/>
      <x:c r="CX555"/>
      <x:c r="CY555"/>
      <x:c r="CZ555"/>
      <x:c r="DA555"/>
      <x:c r="DB555" t="str">
        <x:f>IF(L555="","",IF(AND(COUNT(CU555:DA555)=7,OR(CU555=0,CU555=1,CU555=2),OR(CV555=0,CV555=1,CV555=2),OR(CW555=0,CW555=1,CW555=2),OR(CX555=0,CX555=1,CX555=2),OR(CY555=0,CY555=1,CY555=2),OR(CZ555=0,CZ555=1,CZ555=2),OR(DA555=0,DA555=1,DA555=2)),SUM(CU555:DA555),""))</x:f>
      </x:c>
      <x:c r="DC555" t="str">
        <x:f>IF(DB555="","",ROUND(DB555/14*10,1))</x:f>
      </x:c>
      <x:c r="DD555" t="str">
        <x:v>Pending</x:v>
      </x:c>
      <x:c r="DE555" t="str">
        <x:f>IF(L555="","",IF(DC555="","Pending",IF(DD555="Yes","CONDITIONAL — safety override",IF(DC555&gt;=8,"HIGH",IF(DC555&gt;=5,"CONDITIONAL","LOW")))))</x:f>
        <x:v>Pending</x:v>
      </x:c>
      <x:c r="DF555" t="str">
        <x:v>Pending screening and full-text appraisal; no transferability judgment made at identification.</x:v>
      </x:c>
      <x:c r="DG555"/>
      <x:c r="DH555"/>
      <x:c r="DI555"/>
      <x:c r="DJ555"/>
      <x:c r="DK555"/>
      <x:c r="DL555"/>
      <x:c r="DM555"/>
      <x:c r="DN555"/>
      <x:c r="DO555"/>
      <x:c r="DP555"/>
      <x:c r="DQ555"/>
      <x:c r="DR555"/>
      <x:c r="DS555"/>
      <x:c r="DT555"/>
      <x:c r="DU555"/>
      <x:c r="DV555"/>
      <x:c r="DW555"/>
      <x:c r="DX555"/>
      <x:c r="DY555"/>
      <x:c r="DZ555" t="str">
        <x:v>Title/abstract screening alone does not establish effectiveness, causality, methodological quality, transferability to Brazilian public safety or an institutional recommendation.</x:v>
      </x:c>
      <x:c r="EA555" t="str">
        <x:v>Pending</x:v>
      </x:c>
      <x:c r="EB555" t="str">
        <x:f>IF(L555="","",IF(EC555="READY","Yes","No / Pending"))</x:f>
        <x:v>No / Pending</x:v>
      </x:c>
      <x:c r="EC555" t="str">
        <x:f>IF(L555="","",IF(OR(ISNUMBER(SEARCH("Retracted Publication",Q555)),CM555="Retracted",CN555="Retracted",CM555="Expression of Concern",CN555="Expression of Concern",F555="Not used",CG555="Critical",CH555="High",CH555="Critical"),"BLOCKED — integrity or use restriction",IF(AND(CJ555="Yes",CK555="Yes",CL555="Yes"),IF(AND(CM555="Clear",CN555="Verified — clear"),IF(AND(AND(LEN(TRIM(CF555))&gt;0,LEFT(LOWER(TRIM(CF555)),7)&lt;&gt;"pending"),OR(CG555="High",CG555="Moderate"),OR(CH555="Low",CH555="Some concerns",CH555="Not applicable")),IF(AND(DD555="No",OR(DE555="HIGH",DE555="CONDITIONAL"),AND(LEN(TRIM(DF555))&gt;0,LEFT(LOWER(TRIM(DF555)),7)&lt;&gt;"pending")),IF(AND(AND(LEN(TRIM(DT555))&gt;0,LEFT(LOWER(TRIM(DT555)),7)&lt;&gt;"pending"),AND(LEN(TRIM(DU555))&gt;0,LEFT(LOWER(TRIM(DU555)),7)&lt;&gt;"pending"),OR(AND(LEN(TRIM(DV555))&gt;0,LEFT(LOWER(TRIM(DV555)),7)&lt;&gt;"pending"),AND(LEN(TRIM(DW555))&gt;0,LEFT(LOWER(TRIM(DW555)),7)&lt;&gt;"pending")),AND(LEN(TRIM(DX555))&gt;0,LEFT(LOWER(TRIM(DX555)),7)&lt;&gt;"pending")),IF(AND(F555="Claim-ready",OR(EA555="Strong",EA555="Moderate"),AND(LEN(TRIM(G555))&gt;0,LEFT(LOWER(TRIM(G555)),7)&lt;&gt;"pending"),G555&lt;&gt;"No substantive use decision is permitted from identification metadata alone.",AND(LEN(TRIM(DZ555))&gt;0,LEFT(LOWER(TRIM(DZ555)),7)&lt;&gt;"pending"),DZ555&lt;&gt;"Identification metadata alone does not permit any substantive scientific, causal, operational, or institutional claim.",AND(LEN(TRIM(EI555))&gt;0,LEFT(LOWER(TRIM(EI555)),7)&lt;&gt;"pending"),ISNUMBER(EH555),EH555&gt;0),"READY","PENDING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5" t="str">
        <x:v>Pending</x:v>
      </x:c>
      <x:c r="EE555"/>
      <x:c r="EF555" t="str">
        <x:v>Pending</x:v>
      </x:c>
      <x:c r="EG555" t="str">
        <x:v>Pending</x:v>
      </x:c>
      <x:c r="EH555"/>
      <x:c r="EI555" s="501"/>
      <x:c r="EJ555"/>
      <x:c r="EK555" t="str">
        <x:v>Pending</x:v>
      </x:c>
      <x:c r="EL555" t="n">
        <x:v>46272</x:v>
      </x:c>
      <x:c r="EM555" t="str">
        <x:v>Production PubMed record imported and reconciled to Zotero item 6DIZX862;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5" t="n">
        <x:f>IF(L555="","",(IF(N555&lt;&gt;"",1,0)+IF(O555&lt;&gt;"",1,0)+IF(AJ555&lt;&gt;"",1,0)+IF(AU555&lt;&gt;"",1,0)+IF(BE555&lt;&gt;"",1,0)+IF(CF555&lt;&gt;"",1,0)+IF(CJ555="Yes",1,0)+IF(CL555="Yes",1,0)+IF(DE555&lt;&gt;"Pending",1,0)+IF(F555&lt;&gt;"",1,0)+IF(DZ555&lt;&gt;"",1,0)+IF(EI555&lt;&gt;"",1,0))/12)</x:f>
        <x:v>0.5</x:v>
      </x:c>
    </x:row>
    <x:row r="556">
      <x:c r="A556" t="str">
        <x:v>EV-0553</x:v>
      </x:c>
      <x:c r="B556" t="str">
        <x:v>Integrity check</x:v>
      </x:c>
      <x:c r="C556" t="str">
        <x:f>IF(L556="","",IF(LEFT(EC556,7)="BLOCKED","🔴 Do not use for conclusion",IF(EB556="Yes","🟢 Claim-ready","🟡 Caution / context")))</x:f>
        <x:v>🟡 Caution / context</x:v>
      </x:c>
      <x:c r="D556" t="str">
        <x:f>IF(L556="","",EC556)</x:f>
        <x:v>PENDING — appropriate appraisal</x:v>
      </x:c>
      <x:c r="E556" t="str">
        <x:v>P3 — Medium</x:v>
      </x:c>
      <x:c r="F556" t="str">
        <x:v>Pending</x:v>
      </x:c>
      <x:c r="G556" t="str">
        <x:v>Title/abstract identify an explicit operational APHT/medical-readiness topic; retain for full-text assessment.</x:v>
      </x:c>
      <x:c r="H556" t="str">
        <x:v>Obtain and review lawful full text; confirm human adjudication; then select a design-specific appraisal instrument.</x:v>
      </x:c>
      <x:c r="I556"/>
      <x:c r="J556" t="str">
        <x:v>B — APHT / Medical Readiness</x:v>
      </x:c>
      <x:c r="K556" t="str">
        <x:v>IDENTIFIED</x:v>
      </x:c>
      <x:c r="L556" t="str">
        <x:v>The Impact of Progressive Simulation-Based Training on Tourniquet Application.</x:v>
      </x:c>
      <x:c r="M556"/>
      <x:c r="N556" t="str">
        <x:v>Cole, Rebekah; Steffens, Karly; Flash, Zachary; Conley, Sean; Givens, Melissa L</x:v>
      </x:c>
      <x:c r="O556" t="n">
        <x:v>2023</x:v>
      </x:c>
      <x:c r="P556" t="str">
        <x:v>Journal of special operations medicine : a peer reviewed journal for SOF medical professionals</x:v>
      </x:c>
      <x:c r="Q556" t="str">
        <x:v>Journal Article</x:v>
      </x:c>
      <x:c r="R556" t="str">
        <x:v>Unclear</x:v>
      </x:c>
      <x:c r="S556" t="str">
        <x:v>Unknown</x:v>
      </x:c>
      <x:c r="T556" t="str">
        <x:v>eng</x:v>
      </x:c>
      <x:c r="U556" t="str">
        <x:v>https://pubmed.ncbi.nlm.nih.gov/37851858/</x:v>
      </x:c>
      <x:c r="V556" t="str">
        <x:v>10.55460/x6xo-rvxc</x:v>
      </x:c>
      <x:c r="W556" t="str">
        <x:f>IF(V556="","",LOWER(SUBSTITUTE(SUBSTITUTE(SUBSTITUTE(SUBSTITUTE(TRIM(V556),"https://doi.org/",""),"http://doi.org/",""),"https://dx.doi.org/",""),"doi:","")))</x:f>
        <x:v>10.55460/x6xo-rvxc</x:v>
      </x:c>
      <x:c r="X556" t="str">
        <x:v>37851858</x:v>
      </x:c>
      <x:c r="Y556" t="str"/>
      <x:c r="Z556"/>
      <x:c r="AA556" t="str">
        <x:v>PubMed/MEDLINE</x:v>
      </x:c>
      <x:c r="AB556" t="str">
        <x:v>PUBMED-B-v1.0-2026-08-28</x:v>
      </x:c>
      <x:c r="AC556" t="str">
        <x:v>SP-PUBMED-B-20260828</x:v>
      </x:c>
      <x:c r="AD556" s="499" t="n">
        <x:v>46262</x:v>
      </x:c>
      <x:c r="AE556" s="499" t="n">
        <x:v>46272</x:v>
      </x:c>
      <x:c r="AF556" t="str">
        <x:v>NEU4MHXD</x:v>
      </x:c>
      <x:c r="AG556"/>
      <x:c r="AH556" t="str">
        <x:v>Tactical Athlete → Operational Readiness Brazil</x:v>
      </x:c>
      <x:c r="AI556" t="str">
        <x:v>evidence-family:B</x:v>
      </x:c>
      <x:c r="AJ556"/>
      <x:c r="AK556" t="str">
        <x:f>IF(AJ556="","",IF(OR(LOWER(AJ556)="brazil",LOWER(AJ556)="brasil"),"Yes","No"))</x:f>
      </x:c>
      <x:c r="AL556"/>
      <x:c r="AM556"/>
      <x:c r="AN556"/>
      <x:c r="AO556"/>
      <x:c r="AP556"/>
      <x:c r="AQ556"/>
      <x:c r="AR556"/>
      <x:c r="AS556"/>
      <x:c r="AT556"/>
      <x:c r="AU556"/>
      <x:c r="AV556"/>
      <x:c r="AW556"/>
      <x:c r="AX556"/>
      <x:c r="AY556"/>
      <x:c r="AZ556"/>
      <x:c r="BA556"/>
      <x:c r="BB556"/>
      <x:c r="BC556"/>
      <x:c r="BD556"/>
      <x:c r="BE556"/>
      <x:c r="BF556"/>
      <x:c r="BG556"/>
      <x:c r="BH556"/>
      <x:c r="BI556"/>
      <x:c r="BJ556"/>
      <x:c r="BK556"/>
      <x:c r="BL556"/>
      <x:c r="BM556"/>
      <x:c r="BN556"/>
      <x:c r="BO556"/>
      <x:c r="BP556"/>
      <x:c r="BQ556"/>
      <x:c r="BR556"/>
      <x:c r="BS556"/>
      <x:c r="BT556"/>
      <x:c r="BU556"/>
      <x:c r="BV556"/>
      <x:c r="BW556"/>
      <x:c r="BX556"/>
      <x:c r="BY556"/>
      <x:c r="BZ556"/>
      <x:c r="CA556"/>
      <x:c r="CB556"/>
      <x:c r="CC556"/>
      <x:c r="CD556"/>
      <x:c r="CE556"/>
      <x:c r="CF556"/>
      <x:c r="CG556"/>
      <x:c r="CH556"/>
      <x:c r="CI556"/>
      <x:c r="CJ556" t="str">
        <x:v>Yes</x:v>
      </x:c>
      <x:c r="CK556" t="str">
        <x:v>Yes</x:v>
      </x:c>
      <x:c r="CL556" t="str">
        <x:v>Yes</x:v>
      </x:c>
      <x:c r="CM556" t="str">
        <x:v>Clear</x:v>
      </x:c>
      <x:c r="CN556" t="str">
        <x:v>Verified — clear</x:v>
      </x:c>
      <x:c r="CO556" t="n">
        <x:v>46272</x:v>
      </x:c>
      <x:c r="CP556" t="str">
        <x:v>https://pubmed.ncbi.nlm.nih.gov/37851858/</x:v>
      </x:c>
      <x:c r="CQ556"/>
      <x:c r="CR556"/>
      <x:c r="CS556"/>
      <x:c r="CT556"/>
      <x:c r="CU556"/>
      <x:c r="CV556"/>
      <x:c r="CW556"/>
      <x:c r="CX556"/>
      <x:c r="CY556"/>
      <x:c r="CZ556"/>
      <x:c r="DA556"/>
      <x:c r="DB556" t="str">
        <x:f>IF(L556="","",IF(AND(COUNT(CU556:DA556)=7,OR(CU556=0,CU556=1,CU556=2),OR(CV556=0,CV556=1,CV556=2),OR(CW556=0,CW556=1,CW556=2),OR(CX556=0,CX556=1,CX556=2),OR(CY556=0,CY556=1,CY556=2),OR(CZ556=0,CZ556=1,CZ556=2),OR(DA556=0,DA556=1,DA556=2)),SUM(CU556:DA556),""))</x:f>
      </x:c>
      <x:c r="DC556" t="str">
        <x:f>IF(DB556="","",ROUND(DB556/14*10,1))</x:f>
      </x:c>
      <x:c r="DD556" t="str">
        <x:v>Pending</x:v>
      </x:c>
      <x:c r="DE556" t="str">
        <x:f>IF(L556="","",IF(DC556="","Pending",IF(DD556="Yes","CONDITIONAL — safety override",IF(DC556&gt;=8,"HIGH",IF(DC556&gt;=5,"CONDITIONAL","LOW")))))</x:f>
        <x:v>Pending</x:v>
      </x:c>
      <x:c r="DF556" t="str">
        <x:v>Pending screening and full-text appraisal; no transferability judgment made at identification.</x:v>
      </x:c>
      <x:c r="DG556"/>
      <x:c r="DH556"/>
      <x:c r="DI556"/>
      <x:c r="DJ556"/>
      <x:c r="DK556"/>
      <x:c r="DL556"/>
      <x:c r="DM556"/>
      <x:c r="DN556"/>
      <x:c r="DO556"/>
      <x:c r="DP556"/>
      <x:c r="DQ556"/>
      <x:c r="DR556"/>
      <x:c r="DS556"/>
      <x:c r="DT556"/>
      <x:c r="DU556"/>
      <x:c r="DV556"/>
      <x:c r="DW556"/>
      <x:c r="DX556"/>
      <x:c r="DY556"/>
      <x:c r="DZ556" t="str">
        <x:v>Title/abstract screening alone does not establish effectiveness, causality, methodological quality, transferability to Brazilian public safety or an institutional recommendation.</x:v>
      </x:c>
      <x:c r="EA556" t="str">
        <x:v>Pending</x:v>
      </x:c>
      <x:c r="EB556" t="str">
        <x:f>IF(L556="","",IF(EC556="READY","Yes","No / Pending"))</x:f>
        <x:v>No / Pending</x:v>
      </x:c>
      <x:c r="EC556" t="str">
        <x:f>IF(L556="","",IF(OR(ISNUMBER(SEARCH("Retracted Publication",Q556)),CM556="Retracted",CN556="Retracted",CM556="Expression of Concern",CN556="Expression of Concern",F556="Not used",CG556="Critical",CH556="High",CH556="Critical"),"BLOCKED — integrity or use restriction",IF(AND(CJ556="Yes",CK556="Yes",CL556="Yes"),IF(AND(CM556="Clear",CN556="Verified — clear"),IF(AND(AND(LEN(TRIM(CF556))&gt;0,LEFT(LOWER(TRIM(CF556)),7)&lt;&gt;"pending"),OR(CG556="High",CG556="Moderate"),OR(CH556="Low",CH556="Some concerns",CH556="Not applicable")),IF(AND(DD556="No",OR(DE556="HIGH",DE556="CONDITIONAL"),AND(LEN(TRIM(DF556))&gt;0,LEFT(LOWER(TRIM(DF556)),7)&lt;&gt;"pending")),IF(AND(AND(LEN(TRIM(DT556))&gt;0,LEFT(LOWER(TRIM(DT556)),7)&lt;&gt;"pending"),AND(LEN(TRIM(DU556))&gt;0,LEFT(LOWER(TRIM(DU556)),7)&lt;&gt;"pending"),OR(AND(LEN(TRIM(DV556))&gt;0,LEFT(LOWER(TRIM(DV556)),7)&lt;&gt;"pending"),AND(LEN(TRIM(DW556))&gt;0,LEFT(LOWER(TRIM(DW556)),7)&lt;&gt;"pending")),AND(LEN(TRIM(DX556))&gt;0,LEFT(LOWER(TRIM(DX556)),7)&lt;&gt;"pending")),IF(AND(F556="Claim-ready",OR(EA556="Strong",EA556="Moderate"),AND(LEN(TRIM(G556))&gt;0,LEFT(LOWER(TRIM(G556)),7)&lt;&gt;"pending"),G556&lt;&gt;"No substantive use decision is permitted from identification metadata alone.",AND(LEN(TRIM(DZ556))&gt;0,LEFT(LOWER(TRIM(DZ556)),7)&lt;&gt;"pending"),DZ556&lt;&gt;"Identification metadata alone does not permit any substantive scientific, causal, operational, or institutional claim.",AND(LEN(TRIM(EI556))&gt;0,LEFT(LOWER(TRIM(EI556)),7)&lt;&gt;"pending"),ISNUMBER(EH556),EH556&gt;0),"READY","PENDING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6" t="str">
        <x:v>Pending</x:v>
      </x:c>
      <x:c r="EE556"/>
      <x:c r="EF556" t="str">
        <x:v>Pending</x:v>
      </x:c>
      <x:c r="EG556" t="str">
        <x:v>Pending</x:v>
      </x:c>
      <x:c r="EH556"/>
      <x:c r="EI556" s="501"/>
      <x:c r="EJ556"/>
      <x:c r="EK556" t="str">
        <x:v>Pending</x:v>
      </x:c>
      <x:c r="EL556" t="n">
        <x:v>46272</x:v>
      </x:c>
      <x:c r="EM556" t="str">
        <x:v>Production PubMed record imported and reconciled to Zotero item NEU4MHXD;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6" t="n">
        <x:f>IF(L556="","",(IF(N556&lt;&gt;"",1,0)+IF(O556&lt;&gt;"",1,0)+IF(AJ556&lt;&gt;"",1,0)+IF(AU556&lt;&gt;"",1,0)+IF(BE556&lt;&gt;"",1,0)+IF(CF556&lt;&gt;"",1,0)+IF(CJ556="Yes",1,0)+IF(CL556="Yes",1,0)+IF(DE556&lt;&gt;"Pending",1,0)+IF(F556&lt;&gt;"",1,0)+IF(DZ556&lt;&gt;"",1,0)+IF(EI556&lt;&gt;"",1,0))/12)</x:f>
        <x:v>0.5</x:v>
      </x:c>
    </x:row>
    <x:row r="557">
      <x:c r="A557" t="str">
        <x:v>EV-0554</x:v>
      </x:c>
      <x:c r="B557" t="str">
        <x:v>Integrity check</x:v>
      </x:c>
      <x:c r="C557" t="str">
        <x:f>IF(L557="","",IF(LEFT(EC557,7)="BLOCKED","🔴 Do not use for conclusion",IF(EB557="Yes","🟢 Claim-ready","🟡 Caution / context")))</x:f>
        <x:v>🟡 Caution / context</x:v>
      </x:c>
      <x:c r="D557" t="str">
        <x:f>IF(L557="","",EC557)</x:f>
        <x:v>PENDING — appropriate appraisal</x:v>
      </x:c>
      <x:c r="E557" t="str">
        <x:v>P3 — Medium</x:v>
      </x:c>
      <x:c r="F557" t="str">
        <x:v>Pending</x:v>
      </x:c>
      <x:c r="G557" t="str">
        <x:v>Title/abstract identify an explicit operational APHT/medical-readiness topic; retain for full-text assessment.</x:v>
      </x:c>
      <x:c r="H557" t="str">
        <x:v>Obtain and review lawful full text; confirm human adjudication; then select a design-specific appraisal instrument.</x:v>
      </x:c>
      <x:c r="I557"/>
      <x:c r="J557" t="str">
        <x:v>B — APHT / Medical Readiness</x:v>
      </x:c>
      <x:c r="K557" t="str">
        <x:v>IDENTIFIED</x:v>
      </x:c>
      <x:c r="L557" t="str">
        <x:v>Evaluating Stage Motion for Automated Electron Microscopy.</x:v>
      </x:c>
      <x:c r="M557"/>
      <x:c r="N557" t="str">
        <x:v>Fiedler, Kevin R; Olszta, Matthew J; Yano, Kayla H; Doty, Christina; Hopkins, Derek; Akers, Sarah; Spurgeon, Steven R</x:v>
      </x:c>
      <x:c r="O557" t="n">
        <x:v>2023</x:v>
      </x:c>
      <x:c r="P557" t="str">
        <x:v>Microscopy and microanalysis : the official journal of Microscopy Society of America, Microbeam Analysis Society, Microscopical Society of Canada</x:v>
      </x:c>
      <x:c r="Q557" t="str">
        <x:v>Journal Article</x:v>
      </x:c>
      <x:c r="R557" t="str">
        <x:v>Unclear</x:v>
      </x:c>
      <x:c r="S557" t="str">
        <x:v>Unknown</x:v>
      </x:c>
      <x:c r="T557" t="str">
        <x:v>eng</x:v>
      </x:c>
      <x:c r="U557" t="str">
        <x:v>https://pubmed.ncbi.nlm.nih.gov/37832144/</x:v>
      </x:c>
      <x:c r="V557" t="str">
        <x:v>10.1093/micmic/ozad108</x:v>
      </x:c>
      <x:c r="W557" t="str">
        <x:f>IF(V557="","",LOWER(SUBSTITUTE(SUBSTITUTE(SUBSTITUTE(SUBSTITUTE(TRIM(V557),"https://doi.org/",""),"http://doi.org/",""),"https://dx.doi.org/",""),"doi:","")))</x:f>
        <x:v>10.1093/micmic/ozad108</x:v>
      </x:c>
      <x:c r="X557" t="str">
        <x:v>37832144</x:v>
      </x:c>
      <x:c r="Y557" t="str"/>
      <x:c r="Z557"/>
      <x:c r="AA557" t="str">
        <x:v>PubMed/MEDLINE</x:v>
      </x:c>
      <x:c r="AB557" t="str">
        <x:v>PUBMED-B-v1.0-2026-08-28</x:v>
      </x:c>
      <x:c r="AC557" t="str">
        <x:v>SP-PUBMED-B-20260828</x:v>
      </x:c>
      <x:c r="AD557" s="499" t="n">
        <x:v>46262</x:v>
      </x:c>
      <x:c r="AE557" s="499" t="n">
        <x:v>46272</x:v>
      </x:c>
      <x:c r="AF557" t="str">
        <x:v>ZYG29V9Z</x:v>
      </x:c>
      <x:c r="AG557"/>
      <x:c r="AH557" t="str">
        <x:v>Tactical Athlete → Operational Readiness Brazil</x:v>
      </x:c>
      <x:c r="AI557" t="str">
        <x:v>evidence-family:B</x:v>
      </x:c>
      <x:c r="AJ557"/>
      <x:c r="AK557" t="str">
        <x:f>IF(AJ557="","",IF(OR(LOWER(AJ557)="brazil",LOWER(AJ557)="brasil"),"Yes","No"))</x:f>
      </x:c>
      <x:c r="AL557"/>
      <x:c r="AM557"/>
      <x:c r="AN557"/>
      <x:c r="AO557"/>
      <x:c r="AP557"/>
      <x:c r="AQ557"/>
      <x:c r="AR557"/>
      <x:c r="AS557"/>
      <x:c r="AT557"/>
      <x:c r="AU557"/>
      <x:c r="AV557"/>
      <x:c r="AW557"/>
      <x:c r="AX557"/>
      <x:c r="AY557"/>
      <x:c r="AZ557"/>
      <x:c r="BA557"/>
      <x:c r="BB557"/>
      <x:c r="BC557"/>
      <x:c r="BD557"/>
      <x:c r="BE557"/>
      <x:c r="BF557"/>
      <x:c r="BG557"/>
      <x:c r="BH557"/>
      <x:c r="BI557"/>
      <x:c r="BJ557"/>
      <x:c r="BK557"/>
      <x:c r="BL557"/>
      <x:c r="BM557"/>
      <x:c r="BN557"/>
      <x:c r="BO557"/>
      <x:c r="BP557"/>
      <x:c r="BQ557"/>
      <x:c r="BR557"/>
      <x:c r="BS557"/>
      <x:c r="BT557"/>
      <x:c r="BU557"/>
      <x:c r="BV557"/>
      <x:c r="BW557"/>
      <x:c r="BX557"/>
      <x:c r="BY557"/>
      <x:c r="BZ557"/>
      <x:c r="CA557"/>
      <x:c r="CB557"/>
      <x:c r="CC557"/>
      <x:c r="CD557"/>
      <x:c r="CE557"/>
      <x:c r="CF557"/>
      <x:c r="CG557"/>
      <x:c r="CH557"/>
      <x:c r="CI557"/>
      <x:c r="CJ557" t="str">
        <x:v>Yes</x:v>
      </x:c>
      <x:c r="CK557" t="str">
        <x:v>Yes</x:v>
      </x:c>
      <x:c r="CL557" t="str">
        <x:v>Yes</x:v>
      </x:c>
      <x:c r="CM557" t="str">
        <x:v>Clear</x:v>
      </x:c>
      <x:c r="CN557" t="str">
        <x:v>Verified — clear</x:v>
      </x:c>
      <x:c r="CO557" t="n">
        <x:v>46272</x:v>
      </x:c>
      <x:c r="CP557" t="str">
        <x:v>https://pubmed.ncbi.nlm.nih.gov/37832144/</x:v>
      </x:c>
      <x:c r="CQ557"/>
      <x:c r="CR557"/>
      <x:c r="CS557"/>
      <x:c r="CT557"/>
      <x:c r="CU557"/>
      <x:c r="CV557"/>
      <x:c r="CW557"/>
      <x:c r="CX557"/>
      <x:c r="CY557"/>
      <x:c r="CZ557"/>
      <x:c r="DA557"/>
      <x:c r="DB557" t="str">
        <x:f>IF(L557="","",IF(AND(COUNT(CU557:DA557)=7,OR(CU557=0,CU557=1,CU557=2),OR(CV557=0,CV557=1,CV557=2),OR(CW557=0,CW557=1,CW557=2),OR(CX557=0,CX557=1,CX557=2),OR(CY557=0,CY557=1,CY557=2),OR(CZ557=0,CZ557=1,CZ557=2),OR(DA557=0,DA557=1,DA557=2)),SUM(CU557:DA557),""))</x:f>
      </x:c>
      <x:c r="DC557" t="str">
        <x:f>IF(DB557="","",ROUND(DB557/14*10,1))</x:f>
      </x:c>
      <x:c r="DD557" t="str">
        <x:v>Pending</x:v>
      </x:c>
      <x:c r="DE557" t="str">
        <x:f>IF(L557="","",IF(DC557="","Pending",IF(DD557="Yes","CONDITIONAL — safety override",IF(DC557&gt;=8,"HIGH",IF(DC557&gt;=5,"CONDITIONAL","LOW")))))</x:f>
        <x:v>Pending</x:v>
      </x:c>
      <x:c r="DF557" t="str">
        <x:v>Pending screening and full-text appraisal; no transferability judgment made at identification.</x:v>
      </x:c>
      <x:c r="DG557"/>
      <x:c r="DH557"/>
      <x:c r="DI557"/>
      <x:c r="DJ557"/>
      <x:c r="DK557"/>
      <x:c r="DL557"/>
      <x:c r="DM557"/>
      <x:c r="DN557"/>
      <x:c r="DO557"/>
      <x:c r="DP557"/>
      <x:c r="DQ557"/>
      <x:c r="DR557"/>
      <x:c r="DS557"/>
      <x:c r="DT557"/>
      <x:c r="DU557"/>
      <x:c r="DV557"/>
      <x:c r="DW557"/>
      <x:c r="DX557"/>
      <x:c r="DY557"/>
      <x:c r="DZ557" t="str">
        <x:v>Title/abstract screening alone does not establish effectiveness, causality, methodological quality, transferability to Brazilian public safety or an institutional recommendation.</x:v>
      </x:c>
      <x:c r="EA557" t="str">
        <x:v>Pending</x:v>
      </x:c>
      <x:c r="EB557" t="str">
        <x:f>IF(L557="","",IF(EC557="READY","Yes","No / Pending"))</x:f>
        <x:v>No / Pending</x:v>
      </x:c>
      <x:c r="EC557" t="str">
        <x:f>IF(L557="","",IF(OR(ISNUMBER(SEARCH("Retracted Publication",Q557)),CM557="Retracted",CN557="Retracted",CM557="Expression of Concern",CN557="Expression of Concern",F557="Not used",CG557="Critical",CH557="High",CH557="Critical"),"BLOCKED — integrity or use restriction",IF(AND(CJ557="Yes",CK557="Yes",CL557="Yes"),IF(AND(CM557="Clear",CN557="Verified — clear"),IF(AND(AND(LEN(TRIM(CF557))&gt;0,LEFT(LOWER(TRIM(CF557)),7)&lt;&gt;"pending"),OR(CG557="High",CG557="Moderate"),OR(CH557="Low",CH557="Some concerns",CH557="Not applicable")),IF(AND(DD557="No",OR(DE557="HIGH",DE557="CONDITIONAL"),AND(LEN(TRIM(DF557))&gt;0,LEFT(LOWER(TRIM(DF557)),7)&lt;&gt;"pending")),IF(AND(AND(LEN(TRIM(DT557))&gt;0,LEFT(LOWER(TRIM(DT557)),7)&lt;&gt;"pending"),AND(LEN(TRIM(DU557))&gt;0,LEFT(LOWER(TRIM(DU557)),7)&lt;&gt;"pending"),OR(AND(LEN(TRIM(DV557))&gt;0,LEFT(LOWER(TRIM(DV557)),7)&lt;&gt;"pending"),AND(LEN(TRIM(DW557))&gt;0,LEFT(LOWER(TRIM(DW557)),7)&lt;&gt;"pending")),AND(LEN(TRIM(DX557))&gt;0,LEFT(LOWER(TRIM(DX557)),7)&lt;&gt;"pending")),IF(AND(F557="Claim-ready",OR(EA557="Strong",EA557="Moderate"),AND(LEN(TRIM(G557))&gt;0,LEFT(LOWER(TRIM(G557)),7)&lt;&gt;"pending"),G557&lt;&gt;"No substantive use decision is permitted from identification metadata alone.",AND(LEN(TRIM(DZ557))&gt;0,LEFT(LOWER(TRIM(DZ557)),7)&lt;&gt;"pending"),DZ557&lt;&gt;"Identification metadata alone does not permit any substantive scientific, causal, operational, or institutional claim.",AND(LEN(TRIM(EI557))&gt;0,LEFT(LOWER(TRIM(EI557)),7)&lt;&gt;"pending"),ISNUMBER(EH557),EH557&gt;0),"READY","PENDING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7" t="str">
        <x:v>Pending</x:v>
      </x:c>
      <x:c r="EE557"/>
      <x:c r="EF557" t="str">
        <x:v>Pending</x:v>
      </x:c>
      <x:c r="EG557" t="str">
        <x:v>Pending</x:v>
      </x:c>
      <x:c r="EH557"/>
      <x:c r="EI557" s="501"/>
      <x:c r="EJ557"/>
      <x:c r="EK557" t="str">
        <x:v>Pending</x:v>
      </x:c>
      <x:c r="EL557" t="n">
        <x:v>46272</x:v>
      </x:c>
      <x:c r="EM557" t="str">
        <x:v>Production PubMed record imported and reconciled to Zotero item ZYG29V9Z;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7" t="n">
        <x:f>IF(L557="","",(IF(N557&lt;&gt;"",1,0)+IF(O557&lt;&gt;"",1,0)+IF(AJ557&lt;&gt;"",1,0)+IF(AU557&lt;&gt;"",1,0)+IF(BE557&lt;&gt;"",1,0)+IF(CF557&lt;&gt;"",1,0)+IF(CJ557="Yes",1,0)+IF(CL557="Yes",1,0)+IF(DE557&lt;&gt;"Pending",1,0)+IF(F557&lt;&gt;"",1,0)+IF(DZ557&lt;&gt;"",1,0)+IF(EI557&lt;&gt;"",1,0))/12)</x:f>
        <x:v>0.5</x:v>
      </x:c>
    </x:row>
    <x:row r="558">
      <x:c r="A558" t="str">
        <x:v>EV-0555</x:v>
      </x:c>
      <x:c r="B558" t="str">
        <x:v>Integrity check</x:v>
      </x:c>
      <x:c r="C558" t="str">
        <x:f>IF(L558="","",IF(LEFT(EC558,7)="BLOCKED","🔴 Do not use for conclusion",IF(EB558="Yes","🟢 Claim-ready","🟡 Caution / context")))</x:f>
        <x:v>🟡 Caution / context</x:v>
      </x:c>
      <x:c r="D558" t="str">
        <x:f>IF(L558="","",EC558)</x:f>
        <x:v>PENDING — appropriate appraisal</x:v>
      </x:c>
      <x:c r="E558" t="str">
        <x:v>P3 — Medium</x:v>
      </x:c>
      <x:c r="F558" t="str">
        <x:v>Pending</x:v>
      </x:c>
      <x:c r="G558" t="str">
        <x:v>Title/abstract identify an explicit tactical/public-safety context and readiness domain; retain for full-text assessment.</x:v>
      </x:c>
      <x:c r="H558" t="str">
        <x:v>Obtain and review lawful full text; confirm human adjudication; then select a design-specific appraisal instrument.</x:v>
      </x:c>
      <x:c r="I558"/>
      <x:c r="J558" t="str">
        <x:v>A — Core</x:v>
      </x:c>
      <x:c r="K558" t="str">
        <x:v>IDENTIFIED</x:v>
      </x:c>
      <x:c r="L558" t="str">
        <x:v>Heart Rate Variability Assessment of Land Navigation and Load Carriage Activities in Specialist Police Selection.</x:v>
      </x:c>
      <x:c r="M558"/>
      <x:c r="N558" t="str">
        <x:v>Tomes, Colin D; Canetti, Elisa F D; Schram, Ben; Orr, Robin</x:v>
      </x:c>
      <x:c r="O558" t="n">
        <x:v>2023</x:v>
      </x:c>
      <x:c r="P558" t="str">
        <x:v>Healthcare (Basel, Switzerland)</x:v>
      </x:c>
      <x:c r="Q558" t="str">
        <x:v>Journal Article</x:v>
      </x:c>
      <x:c r="R558" t="str">
        <x:v>Unclear</x:v>
      </x:c>
      <x:c r="S558" t="str">
        <x:v>Unknown</x:v>
      </x:c>
      <x:c r="T558" t="str">
        <x:v>eng</x:v>
      </x:c>
      <x:c r="U558" t="str">
        <x:v>https://pubmed.ncbi.nlm.nih.gov/37830716/</x:v>
      </x:c>
      <x:c r="V558" t="str">
        <x:v>10.3390/healthcare11192677</x:v>
      </x:c>
      <x:c r="W558" t="str">
        <x:f>IF(V558="","",LOWER(SUBSTITUTE(SUBSTITUTE(SUBSTITUTE(SUBSTITUTE(TRIM(V558),"https://doi.org/",""),"http://doi.org/",""),"https://dx.doi.org/",""),"doi:","")))</x:f>
        <x:v>10.3390/healthcare11192677</x:v>
      </x:c>
      <x:c r="X558" t="str">
        <x:v>37830716</x:v>
      </x:c>
      <x:c r="Y558" t="str">
        <x:v>PMC10572114</x:v>
      </x:c>
      <x:c r="Z558"/>
      <x:c r="AA558" t="str">
        <x:v>PubMed/MEDLINE</x:v>
      </x:c>
      <x:c r="AB558" t="str">
        <x:v>PUBMED-A-v1.0-2026-08-28</x:v>
      </x:c>
      <x:c r="AC558" t="str">
        <x:v>SP-PUBMED-A-20260828</x:v>
      </x:c>
      <x:c r="AD558" s="499" t="n">
        <x:v>46262</x:v>
      </x:c>
      <x:c r="AE558" s="499" t="n">
        <x:v>46272</x:v>
      </x:c>
      <x:c r="AF558" t="str">
        <x:v>IUJQGYGJ</x:v>
      </x:c>
      <x:c r="AG558"/>
      <x:c r="AH558" t="str">
        <x:v>Tactical Athlete → Operational Readiness Brazil</x:v>
      </x:c>
      <x:c r="AI558" t="str">
        <x:v>evidence-family:A</x:v>
      </x:c>
      <x:c r="AJ558"/>
      <x:c r="AK558" t="str">
        <x:f>IF(AJ558="","",IF(OR(LOWER(AJ558)="brazil",LOWER(AJ558)="brasil"),"Yes","No"))</x:f>
      </x:c>
      <x:c r="AL558"/>
      <x:c r="AM558"/>
      <x:c r="AN558"/>
      <x:c r="AO558"/>
      <x:c r="AP558"/>
      <x:c r="AQ558"/>
      <x:c r="AR558"/>
      <x:c r="AS558"/>
      <x:c r="AT558"/>
      <x:c r="AU558"/>
      <x:c r="AV558"/>
      <x:c r="AW558"/>
      <x:c r="AX558"/>
      <x:c r="AY558"/>
      <x:c r="AZ558"/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/>
      <x:c r="BO558"/>
      <x:c r="BP558"/>
      <x:c r="BQ558"/>
      <x:c r="BR558"/>
      <x:c r="BS558"/>
      <x:c r="BT558"/>
      <x:c r="BU558"/>
      <x:c r="BV558"/>
      <x:c r="BW558"/>
      <x:c r="BX558"/>
      <x:c r="BY558"/>
      <x:c r="BZ558"/>
      <x:c r="CA558"/>
      <x:c r="CB558"/>
      <x:c r="CC558"/>
      <x:c r="CD558"/>
      <x:c r="CE558"/>
      <x:c r="CF558"/>
      <x:c r="CG558"/>
      <x:c r="CH558"/>
      <x:c r="CI558"/>
      <x:c r="CJ558" t="str">
        <x:v>Yes</x:v>
      </x:c>
      <x:c r="CK558" t="str">
        <x:v>Yes</x:v>
      </x:c>
      <x:c r="CL558" t="str">
        <x:v>Yes</x:v>
      </x:c>
      <x:c r="CM558" t="str">
        <x:v>Clear</x:v>
      </x:c>
      <x:c r="CN558" t="str">
        <x:v>Verified — clear</x:v>
      </x:c>
      <x:c r="CO558" t="n">
        <x:v>46272</x:v>
      </x:c>
      <x:c r="CP558" t="str">
        <x:v>https://pubmed.ncbi.nlm.nih.gov/37830716/</x:v>
      </x:c>
      <x:c r="CQ558"/>
      <x:c r="CR558"/>
      <x:c r="CS558"/>
      <x:c r="CT558"/>
      <x:c r="CU558"/>
      <x:c r="CV558"/>
      <x:c r="CW558"/>
      <x:c r="CX558"/>
      <x:c r="CY558"/>
      <x:c r="CZ558"/>
      <x:c r="DA558"/>
      <x:c r="DB558" t="str">
        <x:f>IF(L558="","",IF(AND(COUNT(CU558:DA558)=7,OR(CU558=0,CU558=1,CU558=2),OR(CV558=0,CV558=1,CV558=2),OR(CW558=0,CW558=1,CW558=2),OR(CX558=0,CX558=1,CX558=2),OR(CY558=0,CY558=1,CY558=2),OR(CZ558=0,CZ558=1,CZ558=2),OR(DA558=0,DA558=1,DA558=2)),SUM(CU558:DA558),""))</x:f>
      </x:c>
      <x:c r="DC558" t="str">
        <x:f>IF(DB558="","",ROUND(DB558/14*10,1))</x:f>
      </x:c>
      <x:c r="DD558" t="str">
        <x:v>Pending</x:v>
      </x:c>
      <x:c r="DE558" t="str">
        <x:f>IF(L558="","",IF(DC558="","Pending",IF(DD558="Yes","CONDITIONAL — safety override",IF(DC558&gt;=8,"HIGH",IF(DC558&gt;=5,"CONDITIONAL","LOW")))))</x:f>
        <x:v>Pending</x:v>
      </x:c>
      <x:c r="DF558" t="str">
        <x:v>Pending screening and full-text appraisal; no transferability judgment made at identification.</x:v>
      </x:c>
      <x:c r="DG558"/>
      <x:c r="DH558"/>
      <x:c r="DI558"/>
      <x:c r="DJ558"/>
      <x:c r="DK558"/>
      <x:c r="DL558"/>
      <x:c r="DM558"/>
      <x:c r="DN558"/>
      <x:c r="DO558"/>
      <x:c r="DP558"/>
      <x:c r="DQ558"/>
      <x:c r="DR558"/>
      <x:c r="DS558"/>
      <x:c r="DT558"/>
      <x:c r="DU558"/>
      <x:c r="DV558"/>
      <x:c r="DW558"/>
      <x:c r="DX558"/>
      <x:c r="DY558"/>
      <x:c r="DZ558" t="str">
        <x:v>Title/abstract screening alone does not establish effectiveness, causality, methodological quality, transferability to Brazilian public safety or an institutional recommendation.</x:v>
      </x:c>
      <x:c r="EA558" t="str">
        <x:v>Pending</x:v>
      </x:c>
      <x:c r="EB558" t="str">
        <x:f>IF(L558="","",IF(EC558="READY","Yes","No / Pending"))</x:f>
        <x:v>No / Pending</x:v>
      </x:c>
      <x:c r="EC558" t="str">
        <x:f>IF(L558="","",IF(OR(ISNUMBER(SEARCH("Retracted Publication",Q558)),CM558="Retracted",CN558="Retracted",CM558="Expression of Concern",CN558="Expression of Concern",F558="Not used",CG558="Critical",CH558="High",CH558="Critical"),"BLOCKED — integrity or use restriction",IF(AND(CJ558="Yes",CK558="Yes",CL558="Yes"),IF(AND(CM558="Clear",CN558="Verified — clear"),IF(AND(AND(LEN(TRIM(CF558))&gt;0,LEFT(LOWER(TRIM(CF558)),7)&lt;&gt;"pending"),OR(CG558="High",CG558="Moderate"),OR(CH558="Low",CH558="Some concerns",CH558="Not applicable")),IF(AND(DD558="No",OR(DE558="HIGH",DE558="CONDITIONAL"),AND(LEN(TRIM(DF558))&gt;0,LEFT(LOWER(TRIM(DF558)),7)&lt;&gt;"pending")),IF(AND(AND(LEN(TRIM(DT558))&gt;0,LEFT(LOWER(TRIM(DT558)),7)&lt;&gt;"pending"),AND(LEN(TRIM(DU558))&gt;0,LEFT(LOWER(TRIM(DU558)),7)&lt;&gt;"pending"),OR(AND(LEN(TRIM(DV558))&gt;0,LEFT(LOWER(TRIM(DV558)),7)&lt;&gt;"pending"),AND(LEN(TRIM(DW558))&gt;0,LEFT(LOWER(TRIM(DW558)),7)&lt;&gt;"pending")),AND(LEN(TRIM(DX558))&gt;0,LEFT(LOWER(TRIM(DX558)),7)&lt;&gt;"pending")),IF(AND(F558="Claim-ready",OR(EA558="Strong",EA558="Moderate"),AND(LEN(TRIM(G558))&gt;0,LEFT(LOWER(TRIM(G558)),7)&lt;&gt;"pending"),G558&lt;&gt;"No substantive use decision is permitted from identification metadata alone.",AND(LEN(TRIM(DZ558))&gt;0,LEFT(LOWER(TRIM(DZ558)),7)&lt;&gt;"pending"),DZ558&lt;&gt;"Identification metadata alone does not permit any substantive scientific, causal, operational, or institutional claim.",AND(LEN(TRIM(EI558))&gt;0,LEFT(LOWER(TRIM(EI558)),7)&lt;&gt;"pending"),ISNUMBER(EH558),EH558&gt;0),"READY","PENDING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8" t="str">
        <x:v>Pending</x:v>
      </x:c>
      <x:c r="EE558"/>
      <x:c r="EF558" t="str">
        <x:v>Pending</x:v>
      </x:c>
      <x:c r="EG558" t="str">
        <x:v>Pending</x:v>
      </x:c>
      <x:c r="EH558"/>
      <x:c r="EI558" s="501"/>
      <x:c r="EJ558"/>
      <x:c r="EK558" t="str">
        <x:v>Pending</x:v>
      </x:c>
      <x:c r="EL558" t="n">
        <x:v>46272</x:v>
      </x:c>
      <x:c r="EM558" t="str">
        <x:v>Production PubMed record imported and reconciled to Zotero item IUJQGYGJ;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8" t="n">
        <x:f>IF(L558="","",(IF(N558&lt;&gt;"",1,0)+IF(O558&lt;&gt;"",1,0)+IF(AJ558&lt;&gt;"",1,0)+IF(AU558&lt;&gt;"",1,0)+IF(BE558&lt;&gt;"",1,0)+IF(CF558&lt;&gt;"",1,0)+IF(CJ558="Yes",1,0)+IF(CL558="Yes",1,0)+IF(DE558&lt;&gt;"Pending",1,0)+IF(F558&lt;&gt;"",1,0)+IF(DZ558&lt;&gt;"",1,0)+IF(EI558&lt;&gt;"",1,0))/12)</x:f>
        <x:v>0.5</x:v>
      </x:c>
    </x:row>
    <x:row r="559">
      <x:c r="A559" t="str">
        <x:v>EV-0556</x:v>
      </x:c>
      <x:c r="B559" t="str">
        <x:v>Integrity check</x:v>
      </x:c>
      <x:c r="C559" t="str">
        <x:f>IF(L559="","",IF(LEFT(EC559,7)="BLOCKED","🔴 Do not use for conclusion",IF(EB559="Yes","🟢 Claim-ready","🟡 Caution / context")))</x:f>
        <x:v>🟡 Caution / context</x:v>
      </x:c>
      <x:c r="D559" t="str">
        <x:f>IF(L559="","",EC559)</x:f>
        <x:v>PENDING — appropriate appraisal</x:v>
      </x:c>
      <x:c r="E559" t="str">
        <x:v>P3 — Medium</x:v>
      </x:c>
      <x:c r="F559" t="str">
        <x:v>Pending</x:v>
      </x:c>
      <x:c r="G559" t="str">
        <x:v>Title/abstract identify an explicit tactical/public-safety context and readiness domain; retain for full-text assessment.</x:v>
      </x:c>
      <x:c r="H559" t="str">
        <x:v>Obtain and review lawful full text; confirm human adjudication; then select a design-specific appraisal instrument.</x:v>
      </x:c>
      <x:c r="I559"/>
      <x:c r="J559" t="str">
        <x:v>C — Implementation Science</x:v>
      </x:c>
      <x:c r="K559" t="str">
        <x:v>IDENTIFIED</x:v>
      </x:c>
      <x:c r="L559" t="str">
        <x:v>Unlocking deflection: The role of supervisor support in police officer willingness to refer people who inject drugs to harm reduction services.</x:v>
      </x:c>
      <x:c r="M559"/>
      <x:c r="N559" t="str">
        <x:v>Marotta, Phillip L; Del Pozo, Brandon; Baker, Pieter; Abramovitz, Daniela; Artamonova, Irina; Arredondo, Jaime; McCreedy, Katie; Strathdee, Steffanie A; Cepeda, Javier; Beletsky, Leo</x:v>
      </x:c>
      <x:c r="O559" t="n">
        <x:v>2023</x:v>
      </x:c>
      <x:c r="P559" t="str">
        <x:v>The International journal on drug policy</x:v>
      </x:c>
      <x:c r="Q559" t="str">
        <x:v>Journal Article; Research Support, N.I.H., Extramural</x:v>
      </x:c>
      <x:c r="R559" t="str">
        <x:v>Unclear</x:v>
      </x:c>
      <x:c r="S559" t="str">
        <x:v>Unknown</x:v>
      </x:c>
      <x:c r="T559" t="str">
        <x:v>eng</x:v>
      </x:c>
      <x:c r="U559" t="str">
        <x:v>https://pubmed.ncbi.nlm.nih.gov/37826987/</x:v>
      </x:c>
      <x:c r="V559" t="str">
        <x:v>10.1016/j.drugpo.2023.104188</x:v>
      </x:c>
      <x:c r="W559" t="str">
        <x:f>IF(V559="","",LOWER(SUBSTITUTE(SUBSTITUTE(SUBSTITUTE(SUBSTITUTE(TRIM(V559),"https://doi.org/",""),"http://doi.org/",""),"https://dx.doi.org/",""),"doi:","")))</x:f>
        <x:v>10.1016/j.drugpo.2023.104188</x:v>
      </x:c>
      <x:c r="X559" t="str">
        <x:v>37826987</x:v>
      </x:c>
      <x:c r="Y559" t="str">
        <x:v>PMC10842016</x:v>
      </x:c>
      <x:c r="Z559"/>
      <x:c r="AA559" t="str">
        <x:v>PubMed/MEDLINE</x:v>
      </x:c>
      <x:c r="AB559" t="str">
        <x:v>PUBMED-C-v1.0-2026-08-28</x:v>
      </x:c>
      <x:c r="AC559" t="str">
        <x:v>SP-PUBMED-C-20260828</x:v>
      </x:c>
      <x:c r="AD559" s="499" t="n">
        <x:v>46262</x:v>
      </x:c>
      <x:c r="AE559" s="499" t="n">
        <x:v>46272</x:v>
      </x:c>
      <x:c r="AF559" t="str">
        <x:v>Z6HD29XP</x:v>
      </x:c>
      <x:c r="AG559"/>
      <x:c r="AH559" t="str">
        <x:v>Tactical Athlete → Operational Readiness Brazil</x:v>
      </x:c>
      <x:c r="AI559" t="str">
        <x:v>evidence-family:C</x:v>
      </x:c>
      <x:c r="AJ559"/>
      <x:c r="AK559" t="str">
        <x:f>IF(AJ559="","",IF(OR(LOWER(AJ559)="brazil",LOWER(AJ559)="brasil"),"Yes","No"))</x:f>
      </x:c>
      <x:c r="AL559"/>
      <x:c r="AM559"/>
      <x:c r="AN559"/>
      <x:c r="AO559"/>
      <x:c r="AP559"/>
      <x:c r="AQ559"/>
      <x:c r="AR559"/>
      <x:c r="AS559"/>
      <x:c r="AT559"/>
      <x:c r="AU559"/>
      <x:c r="AV559"/>
      <x:c r="AW559"/>
      <x:c r="AX559"/>
      <x:c r="AY559"/>
      <x:c r="AZ559"/>
      <x:c r="BA559"/>
      <x:c r="BB559"/>
      <x:c r="BC559"/>
      <x:c r="BD559"/>
      <x:c r="BE559"/>
      <x:c r="BF559"/>
      <x:c r="BG559"/>
      <x:c r="BH559"/>
      <x:c r="BI559"/>
      <x:c r="BJ559"/>
      <x:c r="BK559"/>
      <x:c r="BL559"/>
      <x:c r="BM559"/>
      <x:c r="BN559"/>
      <x:c r="BO559"/>
      <x:c r="BP559"/>
      <x:c r="BQ559"/>
      <x:c r="BR559"/>
      <x:c r="BS559"/>
      <x:c r="BT559"/>
      <x:c r="BU559"/>
      <x:c r="BV559"/>
      <x:c r="BW559"/>
      <x:c r="BX559"/>
      <x:c r="BY559"/>
      <x:c r="BZ559"/>
      <x:c r="CA559"/>
      <x:c r="CB559"/>
      <x:c r="CC559"/>
      <x:c r="CD559"/>
      <x:c r="CE559"/>
      <x:c r="CF559"/>
      <x:c r="CG559"/>
      <x:c r="CH559"/>
      <x:c r="CI559"/>
      <x:c r="CJ559" t="str">
        <x:v>Yes</x:v>
      </x:c>
      <x:c r="CK559" t="str">
        <x:v>Yes</x:v>
      </x:c>
      <x:c r="CL559" t="str">
        <x:v>Yes</x:v>
      </x:c>
      <x:c r="CM559" t="str">
        <x:v>Clear</x:v>
      </x:c>
      <x:c r="CN559" t="str">
        <x:v>Verified — clear</x:v>
      </x:c>
      <x:c r="CO559" t="n">
        <x:v>46272</x:v>
      </x:c>
      <x:c r="CP559" t="str">
        <x:v>https://pubmed.ncbi.nlm.nih.gov/37826987/</x:v>
      </x:c>
      <x:c r="CQ559"/>
      <x:c r="CR559"/>
      <x:c r="CS559"/>
      <x:c r="CT559"/>
      <x:c r="CU559"/>
      <x:c r="CV559"/>
      <x:c r="CW559"/>
      <x:c r="CX559"/>
      <x:c r="CY559"/>
      <x:c r="CZ559"/>
      <x:c r="DA559"/>
      <x:c r="DB559" t="str">
        <x:f>IF(L559="","",IF(AND(COUNT(CU559:DA559)=7,OR(CU559=0,CU559=1,CU559=2),OR(CV559=0,CV559=1,CV559=2),OR(CW559=0,CW559=1,CW559=2),OR(CX559=0,CX559=1,CX559=2),OR(CY559=0,CY559=1,CY559=2),OR(CZ559=0,CZ559=1,CZ559=2),OR(DA559=0,DA559=1,DA559=2)),SUM(CU559:DA559),""))</x:f>
      </x:c>
      <x:c r="DC559" t="str">
        <x:f>IF(DB559="","",ROUND(DB559/14*10,1))</x:f>
      </x:c>
      <x:c r="DD559" t="str">
        <x:v>Pending</x:v>
      </x:c>
      <x:c r="DE559" t="str">
        <x:f>IF(L559="","",IF(DC559="","Pending",IF(DD559="Yes","CONDITIONAL — safety override",IF(DC559&gt;=8,"HIGH",IF(DC559&gt;=5,"CONDITIONAL","LOW")))))</x:f>
        <x:v>Pending</x:v>
      </x:c>
      <x:c r="DF559" t="str">
        <x:v>Pending screening and full-text appraisal; no transferability judgment made at identification.</x:v>
      </x:c>
      <x:c r="DG559"/>
      <x:c r="DH559"/>
      <x:c r="DI559"/>
      <x:c r="DJ559"/>
      <x:c r="DK559"/>
      <x:c r="DL559"/>
      <x:c r="DM559"/>
      <x:c r="DN559"/>
      <x:c r="DO559"/>
      <x:c r="DP559"/>
      <x:c r="DQ559"/>
      <x:c r="DR559"/>
      <x:c r="DS559"/>
      <x:c r="DT559"/>
      <x:c r="DU559"/>
      <x:c r="DV559"/>
      <x:c r="DW559"/>
      <x:c r="DX559"/>
      <x:c r="DY559"/>
      <x:c r="DZ559" t="str">
        <x:v>Title/abstract screening alone does not establish effectiveness, causality, methodological quality, transferability to Brazilian public safety or an institutional recommendation.</x:v>
      </x:c>
      <x:c r="EA559" t="str">
        <x:v>Pending</x:v>
      </x:c>
      <x:c r="EB559" t="str">
        <x:f>IF(L559="","",IF(EC559="READY","Yes","No / Pending"))</x:f>
        <x:v>No / Pending</x:v>
      </x:c>
      <x:c r="EC559" t="str">
        <x:f>IF(L559="","",IF(OR(ISNUMBER(SEARCH("Retracted Publication",Q559)),CM559="Retracted",CN559="Retracted",CM559="Expression of Concern",CN559="Expression of Concern",F559="Not used",CG559="Critical",CH559="High",CH559="Critical"),"BLOCKED — integrity or use restriction",IF(AND(CJ559="Yes",CK559="Yes",CL559="Yes"),IF(AND(CM559="Clear",CN559="Verified — clear"),IF(AND(AND(LEN(TRIM(CF559))&gt;0,LEFT(LOWER(TRIM(CF559)),7)&lt;&gt;"pending"),OR(CG559="High",CG559="Moderate"),OR(CH559="Low",CH559="Some concerns",CH559="Not applicable")),IF(AND(DD559="No",OR(DE559="HIGH",DE559="CONDITIONAL"),AND(LEN(TRIM(DF559))&gt;0,LEFT(LOWER(TRIM(DF559)),7)&lt;&gt;"pending")),IF(AND(AND(LEN(TRIM(DT559))&gt;0,LEFT(LOWER(TRIM(DT559)),7)&lt;&gt;"pending"),AND(LEN(TRIM(DU559))&gt;0,LEFT(LOWER(TRIM(DU559)),7)&lt;&gt;"pending"),OR(AND(LEN(TRIM(DV559))&gt;0,LEFT(LOWER(TRIM(DV559)),7)&lt;&gt;"pending"),AND(LEN(TRIM(DW559))&gt;0,LEFT(LOWER(TRIM(DW559)),7)&lt;&gt;"pending")),AND(LEN(TRIM(DX559))&gt;0,LEFT(LOWER(TRIM(DX559)),7)&lt;&gt;"pending")),IF(AND(F559="Claim-ready",OR(EA559="Strong",EA559="Moderate"),AND(LEN(TRIM(G559))&gt;0,LEFT(LOWER(TRIM(G559)),7)&lt;&gt;"pending"),G559&lt;&gt;"No substantive use decision is permitted from identification metadata alone.",AND(LEN(TRIM(DZ559))&gt;0,LEFT(LOWER(TRIM(DZ559)),7)&lt;&gt;"pending"),DZ559&lt;&gt;"Identification metadata alone does not permit any substantive scientific, causal, operational, or institutional claim.",AND(LEN(TRIM(EI559))&gt;0,LEFT(LOWER(TRIM(EI559)),7)&lt;&gt;"pending"),ISNUMBER(EH559),EH559&gt;0),"READY","PENDING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59" t="str">
        <x:v>Pending</x:v>
      </x:c>
      <x:c r="EE559"/>
      <x:c r="EF559" t="str">
        <x:v>Pending</x:v>
      </x:c>
      <x:c r="EG559" t="str">
        <x:v>Pending</x:v>
      </x:c>
      <x:c r="EH559"/>
      <x:c r="EI559" s="501"/>
      <x:c r="EJ559"/>
      <x:c r="EK559" t="str">
        <x:v>Pending</x:v>
      </x:c>
      <x:c r="EL559" t="n">
        <x:v>46272</x:v>
      </x:c>
      <x:c r="EM559" t="str">
        <x:v>Production PubMed record imported and reconciled to Zotero item Z6HD29XP;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59" t="n">
        <x:f>IF(L559="","",(IF(N559&lt;&gt;"",1,0)+IF(O559&lt;&gt;"",1,0)+IF(AJ559&lt;&gt;"",1,0)+IF(AU559&lt;&gt;"",1,0)+IF(BE559&lt;&gt;"",1,0)+IF(CF559&lt;&gt;"",1,0)+IF(CJ559="Yes",1,0)+IF(CL559="Yes",1,0)+IF(DE559&lt;&gt;"Pending",1,0)+IF(F559&lt;&gt;"",1,0)+IF(DZ559&lt;&gt;"",1,0)+IF(EI559&lt;&gt;"",1,0))/12)</x:f>
        <x:v>0.5</x:v>
      </x:c>
    </x:row>
    <x:row r="560">
      <x:c r="A560" t="str">
        <x:v>EV-0557</x:v>
      </x:c>
      <x:c r="B560" t="str">
        <x:v>Integrity check</x:v>
      </x:c>
      <x:c r="C560" t="str">
        <x:f>IF(L560="","",IF(LEFT(EC560,7)="BLOCKED","🔴 Do not use for conclusion",IF(EB560="Yes","🟢 Claim-ready","🟡 Caution / context")))</x:f>
        <x:v>🟡 Caution / context</x:v>
      </x:c>
      <x:c r="D560" t="str">
        <x:f>IF(L560="","",EC560)</x:f>
        <x:v>PENDING — appropriate appraisal</x:v>
      </x:c>
      <x:c r="E560" t="str">
        <x:v>P3 — Medium</x:v>
      </x:c>
      <x:c r="F560" t="str">
        <x:v>Pending</x:v>
      </x:c>
      <x:c r="G560" t="str">
        <x:v>Title/abstract identify an explicit tactical/public-safety context and readiness domain; retain for full-text assessment.</x:v>
      </x:c>
      <x:c r="H560" t="str">
        <x:v>Obtain and review lawful full text; confirm human adjudication; then select a design-specific appraisal instrument.</x:v>
      </x:c>
      <x:c r="I560"/>
      <x:c r="J560" t="str">
        <x:v>A — Core</x:v>
      </x:c>
      <x:c r="K560" t="str">
        <x:v>IDENTIFIED</x:v>
      </x:c>
      <x:c r="L560" t="str">
        <x:v>Frequency of Medical Claims for Diastasis Recti Abdominis Among U.S. Active Duty Service Women, 2016 to 2019.</x:v>
      </x:c>
      <x:c r="M560"/>
      <x:c r="N560" t="str">
        <x:v>Korona-Bailey, Jessica; Banaag, Amanda; Jones, Penelope; Nguyen, Dana R; Koehlmoos, Tracey Perez</x:v>
      </x:c>
      <x:c r="O560" t="n">
        <x:v>2023</x:v>
      </x:c>
      <x:c r="P560" t="str">
        <x:v>Women's health reports (New Rochelle, N.Y.)</x:v>
      </x:c>
      <x:c r="Q560" t="str">
        <x:v>Journal Article</x:v>
      </x:c>
      <x:c r="R560" t="str">
        <x:v>Unclear</x:v>
      </x:c>
      <x:c r="S560" t="str">
        <x:v>Unknown</x:v>
      </x:c>
      <x:c r="T560" t="str">
        <x:v>eng</x:v>
      </x:c>
      <x:c r="U560" t="str">
        <x:v>https://pubmed.ncbi.nlm.nih.gov/37818180/</x:v>
      </x:c>
      <x:c r="V560" t="str">
        <x:v>10.1089/whr.2023.0012</x:v>
      </x:c>
      <x:c r="W560" t="str">
        <x:f>IF(V560="","",LOWER(SUBSTITUTE(SUBSTITUTE(SUBSTITUTE(SUBSTITUTE(TRIM(V560),"https://doi.org/",""),"http://doi.org/",""),"https://dx.doi.org/",""),"doi:","")))</x:f>
        <x:v>10.1089/whr.2023.0012</x:v>
      </x:c>
      <x:c r="X560" t="str">
        <x:v>37818180</x:v>
      </x:c>
      <x:c r="Y560" t="str">
        <x:v>PMC10561740</x:v>
      </x:c>
      <x:c r="Z560"/>
      <x:c r="AA560" t="str">
        <x:v>PubMed/MEDLINE</x:v>
      </x:c>
      <x:c r="AB560" t="str">
        <x:v>PUBMED-A-v1.0-2026-08-28</x:v>
      </x:c>
      <x:c r="AC560" t="str">
        <x:v>SP-PUBMED-A-20260828</x:v>
      </x:c>
      <x:c r="AD560" s="499" t="n">
        <x:v>46262</x:v>
      </x:c>
      <x:c r="AE560" s="499" t="n">
        <x:v>46272</x:v>
      </x:c>
      <x:c r="AF560" t="str">
        <x:v>JQTZNUER</x:v>
      </x:c>
      <x:c r="AG560"/>
      <x:c r="AH560" t="str">
        <x:v>Tactical Athlete → Operational Readiness Brazil</x:v>
      </x:c>
      <x:c r="AI560" t="str">
        <x:v>evidence-family:A</x:v>
      </x:c>
      <x:c r="AJ560"/>
      <x:c r="AK560" t="str">
        <x:f>IF(AJ560="","",IF(OR(LOWER(AJ560)="brazil",LOWER(AJ560)="brasil"),"Yes","No"))</x:f>
      </x:c>
      <x:c r="AL560"/>
      <x:c r="AM560"/>
      <x:c r="AN560"/>
      <x:c r="AO560"/>
      <x:c r="AP560"/>
      <x:c r="AQ560"/>
      <x:c r="AR560"/>
      <x:c r="AS560"/>
      <x:c r="AT560"/>
      <x:c r="AU560"/>
      <x:c r="AV560"/>
      <x:c r="AW560"/>
      <x:c r="AX560"/>
      <x:c r="AY560"/>
      <x:c r="AZ560"/>
      <x:c r="BA560"/>
      <x:c r="BB560"/>
      <x:c r="BC560"/>
      <x:c r="BD560"/>
      <x:c r="BE560"/>
      <x:c r="BF560"/>
      <x:c r="BG560"/>
      <x:c r="BH560"/>
      <x:c r="BI560"/>
      <x:c r="BJ560"/>
      <x:c r="BK560"/>
      <x:c r="BL560"/>
      <x:c r="BM560"/>
      <x:c r="BN560"/>
      <x:c r="BO560"/>
      <x:c r="BP560"/>
      <x:c r="BQ560"/>
      <x:c r="BR560"/>
      <x:c r="BS560"/>
      <x:c r="BT560"/>
      <x:c r="BU560"/>
      <x:c r="BV560"/>
      <x:c r="BW560"/>
      <x:c r="BX560"/>
      <x:c r="BY560"/>
      <x:c r="BZ560"/>
      <x:c r="CA560"/>
      <x:c r="CB560"/>
      <x:c r="CC560"/>
      <x:c r="CD560"/>
      <x:c r="CE560"/>
      <x:c r="CF560"/>
      <x:c r="CG560"/>
      <x:c r="CH560"/>
      <x:c r="CI560"/>
      <x:c r="CJ560" t="str">
        <x:v>Yes</x:v>
      </x:c>
      <x:c r="CK560" t="str">
        <x:v>Yes</x:v>
      </x:c>
      <x:c r="CL560" t="str">
        <x:v>Yes</x:v>
      </x:c>
      <x:c r="CM560" t="str">
        <x:v>Clear</x:v>
      </x:c>
      <x:c r="CN560" t="str">
        <x:v>Verified — clear</x:v>
      </x:c>
      <x:c r="CO560" t="n">
        <x:v>46272</x:v>
      </x:c>
      <x:c r="CP560" t="str">
        <x:v>https://pubmed.ncbi.nlm.nih.gov/37818180/</x:v>
      </x:c>
      <x:c r="CQ560"/>
      <x:c r="CR560"/>
      <x:c r="CS560"/>
      <x:c r="CT560"/>
      <x:c r="CU560"/>
      <x:c r="CV560"/>
      <x:c r="CW560"/>
      <x:c r="CX560"/>
      <x:c r="CY560"/>
      <x:c r="CZ560"/>
      <x:c r="DA560"/>
      <x:c r="DB560" t="str">
        <x:f>IF(L560="","",IF(AND(COUNT(CU560:DA560)=7,OR(CU560=0,CU560=1,CU560=2),OR(CV560=0,CV560=1,CV560=2),OR(CW560=0,CW560=1,CW560=2),OR(CX560=0,CX560=1,CX560=2),OR(CY560=0,CY560=1,CY560=2),OR(CZ560=0,CZ560=1,CZ560=2),OR(DA560=0,DA560=1,DA560=2)),SUM(CU560:DA560),""))</x:f>
      </x:c>
      <x:c r="DC560" t="str">
        <x:f>IF(DB560="","",ROUND(DB560/14*10,1))</x:f>
      </x:c>
      <x:c r="DD560" t="str">
        <x:v>Pending</x:v>
      </x:c>
      <x:c r="DE560" t="str">
        <x:f>IF(L560="","",IF(DC560="","Pending",IF(DD560="Yes","CONDITIONAL — safety override",IF(DC560&gt;=8,"HIGH",IF(DC560&gt;=5,"CONDITIONAL","LOW")))))</x:f>
        <x:v>Pending</x:v>
      </x:c>
      <x:c r="DF560" t="str">
        <x:v>Pending screening and full-text appraisal; no transferability judgment made at identification.</x:v>
      </x:c>
      <x:c r="DG560"/>
      <x:c r="DH560"/>
      <x:c r="DI560"/>
      <x:c r="DJ560"/>
      <x:c r="DK560"/>
      <x:c r="DL560"/>
      <x:c r="DM560"/>
      <x:c r="DN560"/>
      <x:c r="DO560"/>
      <x:c r="DP560"/>
      <x:c r="DQ560"/>
      <x:c r="DR560"/>
      <x:c r="DS560"/>
      <x:c r="DT560"/>
      <x:c r="DU560"/>
      <x:c r="DV560"/>
      <x:c r="DW560"/>
      <x:c r="DX560"/>
      <x:c r="DY560"/>
      <x:c r="DZ560" t="str">
        <x:v>Title/abstract screening alone does not establish effectiveness, causality, methodological quality, transferability to Brazilian public safety or an institutional recommendation.</x:v>
      </x:c>
      <x:c r="EA560" t="str">
        <x:v>Pending</x:v>
      </x:c>
      <x:c r="EB560" t="str">
        <x:f>IF(L560="","",IF(EC560="READY","Yes","No / Pending"))</x:f>
        <x:v>No / Pending</x:v>
      </x:c>
      <x:c r="EC560" t="str">
        <x:f>IF(L560="","",IF(OR(ISNUMBER(SEARCH("Retracted Publication",Q560)),CM560="Retracted",CN560="Retracted",CM560="Expression of Concern",CN560="Expression of Concern",F560="Not used",CG560="Critical",CH560="High",CH560="Critical"),"BLOCKED — integrity or use restriction",IF(AND(CJ560="Yes",CK560="Yes",CL560="Yes"),IF(AND(CM560="Clear",CN560="Verified — clear"),IF(AND(AND(LEN(TRIM(CF560))&gt;0,LEFT(LOWER(TRIM(CF560)),7)&lt;&gt;"pending"),OR(CG560="High",CG560="Moderate"),OR(CH560="Low",CH560="Some concerns",CH560="Not applicable")),IF(AND(DD560="No",OR(DE560="HIGH",DE560="CONDITIONAL"),AND(LEN(TRIM(DF560))&gt;0,LEFT(LOWER(TRIM(DF560)),7)&lt;&gt;"pending")),IF(AND(AND(LEN(TRIM(DT560))&gt;0,LEFT(LOWER(TRIM(DT560)),7)&lt;&gt;"pending"),AND(LEN(TRIM(DU560))&gt;0,LEFT(LOWER(TRIM(DU560)),7)&lt;&gt;"pending"),OR(AND(LEN(TRIM(DV560))&gt;0,LEFT(LOWER(TRIM(DV560)),7)&lt;&gt;"pending"),AND(LEN(TRIM(DW560))&gt;0,LEFT(LOWER(TRIM(DW560)),7)&lt;&gt;"pending")),AND(LEN(TRIM(DX560))&gt;0,LEFT(LOWER(TRIM(DX560)),7)&lt;&gt;"pending")),IF(AND(F560="Claim-ready",OR(EA560="Strong",EA560="Moderate"),AND(LEN(TRIM(G560))&gt;0,LEFT(LOWER(TRIM(G560)),7)&lt;&gt;"pending"),G560&lt;&gt;"No substantive use decision is permitted from identification metadata alone.",AND(LEN(TRIM(DZ560))&gt;0,LEFT(LOWER(TRIM(DZ560)),7)&lt;&gt;"pending"),DZ560&lt;&gt;"Identification metadata alone does not permit any substantive scientific, causal, operational, or institutional claim.",AND(LEN(TRIM(EI560))&gt;0,LEFT(LOWER(TRIM(EI560)),7)&lt;&gt;"pending"),ISNUMBER(EH560),EH560&gt;0),"READY","PENDING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0" t="str">
        <x:v>Pending</x:v>
      </x:c>
      <x:c r="EE560"/>
      <x:c r="EF560" t="str">
        <x:v>Pending</x:v>
      </x:c>
      <x:c r="EG560" t="str">
        <x:v>Pending</x:v>
      </x:c>
      <x:c r="EH560"/>
      <x:c r="EI560" s="501"/>
      <x:c r="EJ560"/>
      <x:c r="EK560" t="str">
        <x:v>Pending</x:v>
      </x:c>
      <x:c r="EL560" t="n">
        <x:v>46272</x:v>
      </x:c>
      <x:c r="EM560" t="str">
        <x:v>Production PubMed record imported and reconciled to Zotero item JQTZNUER;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0" t="n">
        <x:f>IF(L560="","",(IF(N560&lt;&gt;"",1,0)+IF(O560&lt;&gt;"",1,0)+IF(AJ560&lt;&gt;"",1,0)+IF(AU560&lt;&gt;"",1,0)+IF(BE560&lt;&gt;"",1,0)+IF(CF560&lt;&gt;"",1,0)+IF(CJ560="Yes",1,0)+IF(CL560="Yes",1,0)+IF(DE560&lt;&gt;"Pending",1,0)+IF(F560&lt;&gt;"",1,0)+IF(DZ560&lt;&gt;"",1,0)+IF(EI560&lt;&gt;"",1,0))/12)</x:f>
        <x:v>0.5</x:v>
      </x:c>
    </x:row>
    <x:row r="561">
      <x:c r="A561" t="str">
        <x:v>EV-0558</x:v>
      </x:c>
      <x:c r="B561" t="str">
        <x:v>Integrity check</x:v>
      </x:c>
      <x:c r="C561" t="str">
        <x:f>IF(L561="","",IF(LEFT(EC561,7)="BLOCKED","🔴 Do not use for conclusion",IF(EB561="Yes","🟢 Claim-ready","🟡 Caution / context")))</x:f>
        <x:v>🟡 Caution / context</x:v>
      </x:c>
      <x:c r="D561" t="str">
        <x:f>IF(L561="","",EC561)</x:f>
        <x:v>PENDING — appropriate appraisal</x:v>
      </x:c>
      <x:c r="E561" t="str">
        <x:v>P3 — Medium</x:v>
      </x:c>
      <x:c r="F561" t="str">
        <x:v>Pending</x:v>
      </x:c>
      <x:c r="G561" t="str">
        <x:v>Title/abstract identify an explicit tactical/public-safety context and readiness domain; retain for full-text assessment.</x:v>
      </x:c>
      <x:c r="H561" t="str">
        <x:v>Obtain and review lawful full text; confirm human adjudication; then select a design-specific appraisal instrument.</x:v>
      </x:c>
      <x:c r="I561"/>
      <x:c r="J561" t="str">
        <x:v>A — Core</x:v>
      </x:c>
      <x:c r="K561" t="str">
        <x:v>IDENTIFIED</x:v>
      </x:c>
      <x:c r="L561" t="str">
        <x:v>Validity of combined hydration self-assessment measurements to estimate a low vs. high urine concentration in a small sample of (tactical) athletes.</x:v>
      </x:c>
      <x:c r="M561"/>
      <x:c r="N561" t="str">
        <x:v>Wardenaar, Floris C; Whitenack, Lauren; Vento, Kaila A; Seltzer, Ryan G N; Siegler, Jason; Kavouras, Stavros A</x:v>
      </x:c>
      <x:c r="O561" t="n">
        <x:v>2024</x:v>
      </x:c>
      <x:c r="P561" t="str">
        <x:v>European journal of nutrition</x:v>
      </x:c>
      <x:c r="Q561" t="str">
        <x:v>Journal Article</x:v>
      </x:c>
      <x:c r="R561" t="str">
        <x:v>Unclear</x:v>
      </x:c>
      <x:c r="S561" t="str">
        <x:v>Unknown</x:v>
      </x:c>
      <x:c r="T561" t="str">
        <x:v>eng</x:v>
      </x:c>
      <x:c r="U561" t="str">
        <x:v>https://pubmed.ncbi.nlm.nih.gov/37794214/</x:v>
      </x:c>
      <x:c r="V561" t="str">
        <x:v>10.1007/s00394-023-03254-1</x:v>
      </x:c>
      <x:c r="W561" t="str">
        <x:f>IF(V561="","",LOWER(SUBSTITUTE(SUBSTITUTE(SUBSTITUTE(SUBSTITUTE(TRIM(V561),"https://doi.org/",""),"http://doi.org/",""),"https://dx.doi.org/",""),"doi:","")))</x:f>
        <x:v>10.1007/s00394-023-03254-1</x:v>
      </x:c>
      <x:c r="X561" t="str">
        <x:v>37794214</x:v>
      </x:c>
      <x:c r="Y561" t="str"/>
      <x:c r="Z561"/>
      <x:c r="AA561" t="str">
        <x:v>PubMed/MEDLINE</x:v>
      </x:c>
      <x:c r="AB561" t="str">
        <x:v>PUBMED-A-v1.0-2026-08-28</x:v>
      </x:c>
      <x:c r="AC561" t="str">
        <x:v>SP-PUBMED-A-20260828</x:v>
      </x:c>
      <x:c r="AD561" s="499" t="n">
        <x:v>46262</x:v>
      </x:c>
      <x:c r="AE561" s="499" t="n">
        <x:v>46272</x:v>
      </x:c>
      <x:c r="AF561" t="str">
        <x:v>C6RW6V3G</x:v>
      </x:c>
      <x:c r="AG561"/>
      <x:c r="AH561" t="str">
        <x:v>Tactical Athlete → Operational Readiness Brazil</x:v>
      </x:c>
      <x:c r="AI561" t="str">
        <x:v>evidence-family:A</x:v>
      </x:c>
      <x:c r="AJ561"/>
      <x:c r="AK561" t="str">
        <x:f>IF(AJ561="","",IF(OR(LOWER(AJ561)="brazil",LOWER(AJ561)="brasil"),"Yes","No"))</x:f>
      </x:c>
      <x:c r="AL561"/>
      <x:c r="AM561"/>
      <x:c r="AN561"/>
      <x:c r="AO561"/>
      <x:c r="AP561"/>
      <x:c r="AQ561"/>
      <x:c r="AR561"/>
      <x:c r="AS561"/>
      <x:c r="AT561"/>
      <x:c r="AU561"/>
      <x:c r="AV561"/>
      <x:c r="AW561"/>
      <x:c r="AX561"/>
      <x:c r="AY561"/>
      <x:c r="AZ561"/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/>
      <x:c r="BO561"/>
      <x:c r="BP561"/>
      <x:c r="BQ561"/>
      <x:c r="BR561"/>
      <x:c r="BS561"/>
      <x:c r="BT561"/>
      <x:c r="BU561"/>
      <x:c r="BV561"/>
      <x:c r="BW561"/>
      <x:c r="BX561"/>
      <x:c r="BY561"/>
      <x:c r="BZ561"/>
      <x:c r="CA561"/>
      <x:c r="CB561"/>
      <x:c r="CC561"/>
      <x:c r="CD561"/>
      <x:c r="CE561"/>
      <x:c r="CF561"/>
      <x:c r="CG561"/>
      <x:c r="CH561"/>
      <x:c r="CI561"/>
      <x:c r="CJ561" t="str">
        <x:v>Yes</x:v>
      </x:c>
      <x:c r="CK561" t="str">
        <x:v>Yes</x:v>
      </x:c>
      <x:c r="CL561" t="str">
        <x:v>Yes</x:v>
      </x:c>
      <x:c r="CM561" t="str">
        <x:v>Clear</x:v>
      </x:c>
      <x:c r="CN561" t="str">
        <x:v>Verified — clear</x:v>
      </x:c>
      <x:c r="CO561" t="n">
        <x:v>46272</x:v>
      </x:c>
      <x:c r="CP561" t="str">
        <x:v>https://pubmed.ncbi.nlm.nih.gov/37794214/</x:v>
      </x:c>
      <x:c r="CQ561"/>
      <x:c r="CR561"/>
      <x:c r="CS561"/>
      <x:c r="CT561"/>
      <x:c r="CU561"/>
      <x:c r="CV561"/>
      <x:c r="CW561"/>
      <x:c r="CX561"/>
      <x:c r="CY561"/>
      <x:c r="CZ561"/>
      <x:c r="DA561"/>
      <x:c r="DB561" t="str">
        <x:f>IF(L561="","",IF(AND(COUNT(CU561:DA561)=7,OR(CU561=0,CU561=1,CU561=2),OR(CV561=0,CV561=1,CV561=2),OR(CW561=0,CW561=1,CW561=2),OR(CX561=0,CX561=1,CX561=2),OR(CY561=0,CY561=1,CY561=2),OR(CZ561=0,CZ561=1,CZ561=2),OR(DA561=0,DA561=1,DA561=2)),SUM(CU561:DA561),""))</x:f>
      </x:c>
      <x:c r="DC561" t="str">
        <x:f>IF(DB561="","",ROUND(DB561/14*10,1))</x:f>
      </x:c>
      <x:c r="DD561" t="str">
        <x:v>Pending</x:v>
      </x:c>
      <x:c r="DE561" t="str">
        <x:f>IF(L561="","",IF(DC561="","Pending",IF(DD561="Yes","CONDITIONAL — safety override",IF(DC561&gt;=8,"HIGH",IF(DC561&gt;=5,"CONDITIONAL","LOW")))))</x:f>
        <x:v>Pending</x:v>
      </x:c>
      <x:c r="DF561" t="str">
        <x:v>Pending screening and full-text appraisal; no transferability judgment made at identification.</x:v>
      </x:c>
      <x:c r="DG561"/>
      <x:c r="DH561"/>
      <x:c r="DI561"/>
      <x:c r="DJ561"/>
      <x:c r="DK561"/>
      <x:c r="DL561"/>
      <x:c r="DM561"/>
      <x:c r="DN561"/>
      <x:c r="DO561"/>
      <x:c r="DP561"/>
      <x:c r="DQ561"/>
      <x:c r="DR561"/>
      <x:c r="DS561"/>
      <x:c r="DT561"/>
      <x:c r="DU561"/>
      <x:c r="DV561"/>
      <x:c r="DW561"/>
      <x:c r="DX561"/>
      <x:c r="DY561"/>
      <x:c r="DZ561" t="str">
        <x:v>Title/abstract screening alone does not establish effectiveness, causality, methodological quality, transferability to Brazilian public safety or an institutional recommendation.</x:v>
      </x:c>
      <x:c r="EA561" t="str">
        <x:v>Pending</x:v>
      </x:c>
      <x:c r="EB561" t="str">
        <x:f>IF(L561="","",IF(EC561="READY","Yes","No / Pending"))</x:f>
        <x:v>No / Pending</x:v>
      </x:c>
      <x:c r="EC561" t="str">
        <x:f>IF(L561="","",IF(OR(ISNUMBER(SEARCH("Retracted Publication",Q561)),CM561="Retracted",CN561="Retracted",CM561="Expression of Concern",CN561="Expression of Concern",F561="Not used",CG561="Critical",CH561="High",CH561="Critical"),"BLOCKED — integrity or use restriction",IF(AND(CJ561="Yes",CK561="Yes",CL561="Yes"),IF(AND(CM561="Clear",CN561="Verified — clear"),IF(AND(AND(LEN(TRIM(CF561))&gt;0,LEFT(LOWER(TRIM(CF561)),7)&lt;&gt;"pending"),OR(CG561="High",CG561="Moderate"),OR(CH561="Low",CH561="Some concerns",CH561="Not applicable")),IF(AND(DD561="No",OR(DE561="HIGH",DE561="CONDITIONAL"),AND(LEN(TRIM(DF561))&gt;0,LEFT(LOWER(TRIM(DF561)),7)&lt;&gt;"pending")),IF(AND(AND(LEN(TRIM(DT561))&gt;0,LEFT(LOWER(TRIM(DT561)),7)&lt;&gt;"pending"),AND(LEN(TRIM(DU561))&gt;0,LEFT(LOWER(TRIM(DU561)),7)&lt;&gt;"pending"),OR(AND(LEN(TRIM(DV561))&gt;0,LEFT(LOWER(TRIM(DV561)),7)&lt;&gt;"pending"),AND(LEN(TRIM(DW561))&gt;0,LEFT(LOWER(TRIM(DW561)),7)&lt;&gt;"pending")),AND(LEN(TRIM(DX561))&gt;0,LEFT(LOWER(TRIM(DX561)),7)&lt;&gt;"pending")),IF(AND(F561="Claim-ready",OR(EA561="Strong",EA561="Moderate"),AND(LEN(TRIM(G561))&gt;0,LEFT(LOWER(TRIM(G561)),7)&lt;&gt;"pending"),G561&lt;&gt;"No substantive use decision is permitted from identification metadata alone.",AND(LEN(TRIM(DZ561))&gt;0,LEFT(LOWER(TRIM(DZ561)),7)&lt;&gt;"pending"),DZ561&lt;&gt;"Identification metadata alone does not permit any substantive scientific, causal, operational, or institutional claim.",AND(LEN(TRIM(EI561))&gt;0,LEFT(LOWER(TRIM(EI561)),7)&lt;&gt;"pending"),ISNUMBER(EH561),EH561&gt;0),"READY","PENDING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1" t="str">
        <x:v>Pending</x:v>
      </x:c>
      <x:c r="EE561"/>
      <x:c r="EF561" t="str">
        <x:v>Pending</x:v>
      </x:c>
      <x:c r="EG561" t="str">
        <x:v>Pending</x:v>
      </x:c>
      <x:c r="EH561"/>
      <x:c r="EI561" s="501"/>
      <x:c r="EJ561"/>
      <x:c r="EK561" t="str">
        <x:v>Pending</x:v>
      </x:c>
      <x:c r="EL561" t="n">
        <x:v>46272</x:v>
      </x:c>
      <x:c r="EM561" t="str">
        <x:v>Production PubMed record imported and reconciled to Zotero item C6RW6V3G;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1" t="n">
        <x:f>IF(L561="","",(IF(N561&lt;&gt;"",1,0)+IF(O561&lt;&gt;"",1,0)+IF(AJ561&lt;&gt;"",1,0)+IF(AU561&lt;&gt;"",1,0)+IF(BE561&lt;&gt;"",1,0)+IF(CF561&lt;&gt;"",1,0)+IF(CJ561="Yes",1,0)+IF(CL561="Yes",1,0)+IF(DE561&lt;&gt;"Pending",1,0)+IF(F561&lt;&gt;"",1,0)+IF(DZ561&lt;&gt;"",1,0)+IF(EI561&lt;&gt;"",1,0))/12)</x:f>
        <x:v>0.5</x:v>
      </x:c>
    </x:row>
    <x:row r="562">
      <x:c r="A562" t="str">
        <x:v>EV-0559</x:v>
      </x:c>
      <x:c r="B562" t="str">
        <x:v>Integrity check</x:v>
      </x:c>
      <x:c r="C562" t="str">
        <x:f>IF(L562="","",IF(LEFT(EC562,7)="BLOCKED","🔴 Do not use for conclusion",IF(EB562="Yes","🟢 Claim-ready","🟡 Caution / context")))</x:f>
        <x:v>🟡 Caution / context</x:v>
      </x:c>
      <x:c r="D562" t="str">
        <x:f>IF(L562="","",EC562)</x:f>
        <x:v>PENDING — appropriate appraisal</x:v>
      </x:c>
      <x:c r="E562" t="str">
        <x:v>P3 — Medium</x:v>
      </x:c>
      <x:c r="F562" t="str">
        <x:v>Pending</x:v>
      </x:c>
      <x:c r="G562" t="str">
        <x:v>No abstract is available in the current PubMed record; title alone is insufficient for exclusion.</x:v>
      </x:c>
      <x:c r="H562" t="str">
        <x:v>Human title/abstract adjudication; retrieve full text if relevance remains plausible.</x:v>
      </x:c>
      <x:c r="I562"/>
      <x:c r="J562" t="str">
        <x:v>A — Core</x:v>
      </x:c>
      <x:c r="K562" t="str">
        <x:v>IDENTIFIED</x:v>
      </x:c>
      <x:c r="L562" t="str">
        <x:v>Long QT Syndrome: A Preventable Cause of Exercise-Induced Sudden Cardiac Death.</x:v>
      </x:c>
      <x:c r="M562"/>
      <x:c r="N562" t="str">
        <x:v>Corrado, Domenico; Trovato, Domenico; Zorzi, Alessandro</x:v>
      </x:c>
      <x:c r="O562" t="n">
        <x:v>2023</x:v>
      </x:c>
      <x:c r="P562" t="str">
        <x:v>JACC. Case reports</x:v>
      </x:c>
      <x:c r="Q562" t="str">
        <x:v>Editorial</x:v>
      </x:c>
      <x:c r="R562" t="str">
        <x:v>Unclear</x:v>
      </x:c>
      <x:c r="S562" t="str">
        <x:v>Unknown</x:v>
      </x:c>
      <x:c r="T562" t="str">
        <x:v>eng</x:v>
      </x:c>
      <x:c r="U562" t="str">
        <x:v>https://pubmed.ncbi.nlm.nih.gov/37790770/</x:v>
      </x:c>
      <x:c r="V562" t="str">
        <x:v>10.1016/j.jaccas.2023.101991</x:v>
      </x:c>
      <x:c r="W562" t="str">
        <x:f>IF(V562="","",LOWER(SUBSTITUTE(SUBSTITUTE(SUBSTITUTE(SUBSTITUTE(TRIM(V562),"https://doi.org/",""),"http://doi.org/",""),"https://dx.doi.org/",""),"doi:","")))</x:f>
        <x:v>10.1016/j.jaccas.2023.101991</x:v>
      </x:c>
      <x:c r="X562" t="str">
        <x:v>37790770</x:v>
      </x:c>
      <x:c r="Y562" t="str">
        <x:v>PMC10544427</x:v>
      </x:c>
      <x:c r="Z562"/>
      <x:c r="AA562" t="str">
        <x:v>PubMed/MEDLINE</x:v>
      </x:c>
      <x:c r="AB562" t="str">
        <x:v>PUBMED-A-v1.0-2026-08-28</x:v>
      </x:c>
      <x:c r="AC562" t="str">
        <x:v>SP-PUBMED-A-20260828</x:v>
      </x:c>
      <x:c r="AD562" s="499" t="n">
        <x:v>46262</x:v>
      </x:c>
      <x:c r="AE562" s="499" t="n">
        <x:v>46272</x:v>
      </x:c>
      <x:c r="AF562" t="str">
        <x:v>WCFK8L8P</x:v>
      </x:c>
      <x:c r="AG562"/>
      <x:c r="AH562" t="str">
        <x:v>Tactical Athlete → Operational Readiness Brazil</x:v>
      </x:c>
      <x:c r="AI562" t="str">
        <x:v>evidence-family:A</x:v>
      </x:c>
      <x:c r="AJ562"/>
      <x:c r="AK562" t="str">
        <x:f>IF(AJ562="","",IF(OR(LOWER(AJ562)="brazil",LOWER(AJ562)="brasil"),"Yes","No"))</x:f>
      </x:c>
      <x:c r="AL562"/>
      <x:c r="AM562"/>
      <x:c r="AN562"/>
      <x:c r="AO562"/>
      <x:c r="AP562"/>
      <x:c r="AQ562"/>
      <x:c r="AR562"/>
      <x:c r="AS562"/>
      <x:c r="AT562"/>
      <x:c r="AU562"/>
      <x:c r="AV562"/>
      <x:c r="AW562"/>
      <x:c r="AX562"/>
      <x:c r="AY562"/>
      <x:c r="AZ562"/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/>
      <x:c r="BO562"/>
      <x:c r="BP562"/>
      <x:c r="BQ562"/>
      <x:c r="BR562"/>
      <x:c r="BS562"/>
      <x:c r="BT562"/>
      <x:c r="BU562"/>
      <x:c r="BV562"/>
      <x:c r="BW562"/>
      <x:c r="BX562"/>
      <x:c r="BY562"/>
      <x:c r="BZ562"/>
      <x:c r="CA562"/>
      <x:c r="CB562"/>
      <x:c r="CC562"/>
      <x:c r="CD562"/>
      <x:c r="CE562"/>
      <x:c r="CF562"/>
      <x:c r="CG562"/>
      <x:c r="CH562"/>
      <x:c r="CI562"/>
      <x:c r="CJ562" t="str">
        <x:v>Yes</x:v>
      </x:c>
      <x:c r="CK562" t="str">
        <x:v>Yes</x:v>
      </x:c>
      <x:c r="CL562" t="str">
        <x:v>Yes</x:v>
      </x:c>
      <x:c r="CM562" t="str">
        <x:v>Clear</x:v>
      </x:c>
      <x:c r="CN562" t="str">
        <x:v>Verified — clear</x:v>
      </x:c>
      <x:c r="CO562" t="n">
        <x:v>46272</x:v>
      </x:c>
      <x:c r="CP562" t="str">
        <x:v>https://pubmed.ncbi.nlm.nih.gov/37790770/</x:v>
      </x:c>
      <x:c r="CQ562"/>
      <x:c r="CR562"/>
      <x:c r="CS562"/>
      <x:c r="CT562"/>
      <x:c r="CU562"/>
      <x:c r="CV562"/>
      <x:c r="CW562"/>
      <x:c r="CX562"/>
      <x:c r="CY562"/>
      <x:c r="CZ562"/>
      <x:c r="DA562"/>
      <x:c r="DB562" t="str">
        <x:f>IF(L562="","",IF(AND(COUNT(CU562:DA562)=7,OR(CU562=0,CU562=1,CU562=2),OR(CV562=0,CV562=1,CV562=2),OR(CW562=0,CW562=1,CW562=2),OR(CX562=0,CX562=1,CX562=2),OR(CY562=0,CY562=1,CY562=2),OR(CZ562=0,CZ562=1,CZ562=2),OR(DA562=0,DA562=1,DA562=2)),SUM(CU562:DA562),""))</x:f>
      </x:c>
      <x:c r="DC562" t="str">
        <x:f>IF(DB562="","",ROUND(DB562/14*10,1))</x:f>
      </x:c>
      <x:c r="DD562" t="str">
        <x:v>Pending</x:v>
      </x:c>
      <x:c r="DE562" t="str">
        <x:f>IF(L562="","",IF(DC562="","Pending",IF(DD562="Yes","CONDITIONAL — safety override",IF(DC562&gt;=8,"HIGH",IF(DC562&gt;=5,"CONDITIONAL","LOW")))))</x:f>
        <x:v>Pending</x:v>
      </x:c>
      <x:c r="DF562" t="str">
        <x:v>Pending screening and full-text appraisal; no transferability judgment made at identification.</x:v>
      </x:c>
      <x:c r="DG562"/>
      <x:c r="DH562"/>
      <x:c r="DI562"/>
      <x:c r="DJ562"/>
      <x:c r="DK562"/>
      <x:c r="DL562"/>
      <x:c r="DM562"/>
      <x:c r="DN562"/>
      <x:c r="DO562"/>
      <x:c r="DP562"/>
      <x:c r="DQ562"/>
      <x:c r="DR562"/>
      <x:c r="DS562"/>
      <x:c r="DT562"/>
      <x:c r="DU562"/>
      <x:c r="DV562"/>
      <x:c r="DW562"/>
      <x:c r="DX562"/>
      <x:c r="DY562"/>
      <x:c r="DZ562" t="str">
        <x:v>Title/abstract information is insufficient for a substantive scientific, causal, transferability or institutional claim.</x:v>
      </x:c>
      <x:c r="EA562" t="str">
        <x:v>Pending</x:v>
      </x:c>
      <x:c r="EB562" t="str">
        <x:f>IF(L562="","",IF(EC562="READY","Yes","No / Pending"))</x:f>
        <x:v>No / Pending</x:v>
      </x:c>
      <x:c r="EC562" t="str">
        <x:f>IF(L562="","",IF(OR(ISNUMBER(SEARCH("Retracted Publication",Q562)),CM562="Retracted",CN562="Retracted",CM562="Expression of Concern",CN562="Expression of Concern",F562="Not used",CG562="Critical",CH562="High",CH562="Critical"),"BLOCKED — integrity or use restriction",IF(AND(CJ562="Yes",CK562="Yes",CL562="Yes"),IF(AND(CM562="Clear",CN562="Verified — clear"),IF(AND(AND(LEN(TRIM(CF562))&gt;0,LEFT(LOWER(TRIM(CF562)),7)&lt;&gt;"pending"),OR(CG562="High",CG562="Moderate"),OR(CH562="Low",CH562="Some concerns",CH562="Not applicable")),IF(AND(DD562="No",OR(DE562="HIGH",DE562="CONDITIONAL"),AND(LEN(TRIM(DF562))&gt;0,LEFT(LOWER(TRIM(DF562)),7)&lt;&gt;"pending")),IF(AND(AND(LEN(TRIM(DT562))&gt;0,LEFT(LOWER(TRIM(DT562)),7)&lt;&gt;"pending"),AND(LEN(TRIM(DU562))&gt;0,LEFT(LOWER(TRIM(DU562)),7)&lt;&gt;"pending"),OR(AND(LEN(TRIM(DV562))&gt;0,LEFT(LOWER(TRIM(DV562)),7)&lt;&gt;"pending"),AND(LEN(TRIM(DW562))&gt;0,LEFT(LOWER(TRIM(DW562)),7)&lt;&gt;"pending")),AND(LEN(TRIM(DX562))&gt;0,LEFT(LOWER(TRIM(DX562)),7)&lt;&gt;"pending")),IF(AND(F562="Claim-ready",OR(EA562="Strong",EA562="Moderate"),AND(LEN(TRIM(G562))&gt;0,LEFT(LOWER(TRIM(G562)),7)&lt;&gt;"pending"),G562&lt;&gt;"No substantive use decision is permitted from identification metadata alone.",AND(LEN(TRIM(DZ562))&gt;0,LEFT(LOWER(TRIM(DZ562)),7)&lt;&gt;"pending"),DZ562&lt;&gt;"Identification metadata alone does not permit any substantive scientific, causal, operational, or institutional claim.",AND(LEN(TRIM(EI562))&gt;0,LEFT(LOWER(TRIM(EI562)),7)&lt;&gt;"pending"),ISNUMBER(EH562),EH562&gt;0),"READY","PENDING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2" t="str">
        <x:v>Pending</x:v>
      </x:c>
      <x:c r="EE562"/>
      <x:c r="EF562" t="str">
        <x:v>Pending</x:v>
      </x:c>
      <x:c r="EG562" t="str">
        <x:v>Pending</x:v>
      </x:c>
      <x:c r="EH562"/>
      <x:c r="EI562" s="501"/>
      <x:c r="EJ562"/>
      <x:c r="EK562" t="str">
        <x:v>Pending</x:v>
      </x:c>
      <x:c r="EL562" t="n">
        <x:v>46272</x:v>
      </x:c>
      <x:c r="EM562" t="str">
        <x:v>Production PubMed record imported and reconciled to Zotero item WCFK8L8P;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562" t="n">
        <x:f>IF(L562="","",(IF(N562&lt;&gt;"",1,0)+IF(O562&lt;&gt;"",1,0)+IF(AJ562&lt;&gt;"",1,0)+IF(AU562&lt;&gt;"",1,0)+IF(BE562&lt;&gt;"",1,0)+IF(CF562&lt;&gt;"",1,0)+IF(CJ562="Yes",1,0)+IF(CL562="Yes",1,0)+IF(DE562&lt;&gt;"Pending",1,0)+IF(F562&lt;&gt;"",1,0)+IF(DZ562&lt;&gt;"",1,0)+IF(EI562&lt;&gt;"",1,0))/12)</x:f>
        <x:v>0.5</x:v>
      </x:c>
    </x:row>
    <x:row r="563">
      <x:c r="A563" t="str">
        <x:v>EV-0560</x:v>
      </x:c>
      <x:c r="B563" t="str">
        <x:v>Integrity check</x:v>
      </x:c>
      <x:c r="C563" t="str">
        <x:f>IF(L563="","",IF(LEFT(EC563,7)="BLOCKED","🔴 Do not use for conclusion",IF(EB563="Yes","🟢 Claim-ready","🟡 Caution / context")))</x:f>
        <x:v>🟡 Caution / context</x:v>
      </x:c>
      <x:c r="D563" t="str">
        <x:f>IF(L563="","",EC563)</x:f>
        <x:v>PENDING — appropriate appraisal</x:v>
      </x:c>
      <x:c r="E563" t="str">
        <x:v>P3 — Medium</x:v>
      </x:c>
      <x:c r="F563" t="str">
        <x:v>Pending</x:v>
      </x:c>
      <x:c r="G563" t="str">
        <x:v>Title/abstract identify an explicit tactical/public-safety context and readiness domain; retain for full-text assessment.</x:v>
      </x:c>
      <x:c r="H563" t="str">
        <x:v>Obtain and review lawful full text; confirm human adjudication; then select a design-specific appraisal instrument.</x:v>
      </x:c>
      <x:c r="I563"/>
      <x:c r="J563" t="str">
        <x:v>A — Core</x:v>
      </x:c>
      <x:c r="K563" t="str">
        <x:v>IDENTIFIED</x:v>
      </x:c>
      <x:c r="L563" t="str">
        <x:v>Congenital Long QT Syndrome and Cardiac Arrest in a Military Tactical Athlete.</x:v>
      </x:c>
      <x:c r="M563"/>
      <x:c r="N563" t="str">
        <x:v>Chung, Theodore F; Keithler, Andrea N; Smith, Alexandra J; Bush, Kelvin N V</x:v>
      </x:c>
      <x:c r="O563" t="n">
        <x:v>2023</x:v>
      </x:c>
      <x:c r="P563" t="str">
        <x:v>JACC. Case reports</x:v>
      </x:c>
      <x:c r="Q563" t="str">
        <x:v>Case Reports; Journal Article</x:v>
      </x:c>
      <x:c r="R563" t="str">
        <x:v>Unclear</x:v>
      </x:c>
      <x:c r="S563" t="str">
        <x:v>Unknown</x:v>
      </x:c>
      <x:c r="T563" t="str">
        <x:v>eng</x:v>
      </x:c>
      <x:c r="U563" t="str">
        <x:v>https://pubmed.ncbi.nlm.nih.gov/37790762/</x:v>
      </x:c>
      <x:c r="V563" t="str">
        <x:v>10.1016/j.jaccas.2023.101990</x:v>
      </x:c>
      <x:c r="W563" t="str">
        <x:f>IF(V563="","",LOWER(SUBSTITUTE(SUBSTITUTE(SUBSTITUTE(SUBSTITUTE(TRIM(V563),"https://doi.org/",""),"http://doi.org/",""),"https://dx.doi.org/",""),"doi:","")))</x:f>
        <x:v>10.1016/j.jaccas.2023.101990</x:v>
      </x:c>
      <x:c r="X563" t="str">
        <x:v>37790762</x:v>
      </x:c>
      <x:c r="Y563" t="str">
        <x:v>PMC10544298</x:v>
      </x:c>
      <x:c r="Z563"/>
      <x:c r="AA563" t="str">
        <x:v>PubMed/MEDLINE</x:v>
      </x:c>
      <x:c r="AB563" t="str">
        <x:v>PUBMED-A-v1.0-2026-08-28</x:v>
      </x:c>
      <x:c r="AC563" t="str">
        <x:v>SP-PUBMED-A-20260828</x:v>
      </x:c>
      <x:c r="AD563" s="499" t="n">
        <x:v>46262</x:v>
      </x:c>
      <x:c r="AE563" s="499" t="n">
        <x:v>46272</x:v>
      </x:c>
      <x:c r="AF563" t="str">
        <x:v>AYYCR25S</x:v>
      </x:c>
      <x:c r="AG563"/>
      <x:c r="AH563" t="str">
        <x:v>Tactical Athlete → Operational Readiness Brazil</x:v>
      </x:c>
      <x:c r="AI563" t="str">
        <x:v>evidence-family:A</x:v>
      </x:c>
      <x:c r="AJ563"/>
      <x:c r="AK563" t="str">
        <x:f>IF(AJ563="","",IF(OR(LOWER(AJ563)="brazil",LOWER(AJ563)="brasil"),"Yes","No"))</x:f>
      </x:c>
      <x:c r="AL563"/>
      <x:c r="AM563"/>
      <x:c r="AN563"/>
      <x:c r="AO563"/>
      <x:c r="AP563"/>
      <x:c r="AQ563"/>
      <x:c r="AR563"/>
      <x:c r="AS563"/>
      <x:c r="AT563"/>
      <x:c r="AU563"/>
      <x:c r="AV563"/>
      <x:c r="AW563"/>
      <x:c r="AX563"/>
      <x:c r="AY563"/>
      <x:c r="AZ563"/>
      <x:c r="BA563"/>
      <x:c r="BB563"/>
      <x:c r="BC563"/>
      <x:c r="BD563"/>
      <x:c r="BE563"/>
      <x:c r="BF563"/>
      <x:c r="BG563"/>
      <x:c r="BH563"/>
      <x:c r="BI563"/>
      <x:c r="BJ563"/>
      <x:c r="BK563"/>
      <x:c r="BL563"/>
      <x:c r="BM563"/>
      <x:c r="BN563"/>
      <x:c r="BO563"/>
      <x:c r="BP563"/>
      <x:c r="BQ563"/>
      <x:c r="BR563"/>
      <x:c r="BS563"/>
      <x:c r="BT563"/>
      <x:c r="BU563"/>
      <x:c r="BV563"/>
      <x:c r="BW563"/>
      <x:c r="BX563"/>
      <x:c r="BY563"/>
      <x:c r="BZ563"/>
      <x:c r="CA563"/>
      <x:c r="CB563"/>
      <x:c r="CC563"/>
      <x:c r="CD563"/>
      <x:c r="CE563"/>
      <x:c r="CF563"/>
      <x:c r="CG563"/>
      <x:c r="CH563"/>
      <x:c r="CI563"/>
      <x:c r="CJ563" t="str">
        <x:v>Yes</x:v>
      </x:c>
      <x:c r="CK563" t="str">
        <x:v>Yes</x:v>
      </x:c>
      <x:c r="CL563" t="str">
        <x:v>Yes</x:v>
      </x:c>
      <x:c r="CM563" t="str">
        <x:v>Clear</x:v>
      </x:c>
      <x:c r="CN563" t="str">
        <x:v>Verified — clear</x:v>
      </x:c>
      <x:c r="CO563" t="n">
        <x:v>46272</x:v>
      </x:c>
      <x:c r="CP563" t="str">
        <x:v>https://pubmed.ncbi.nlm.nih.gov/37790762/</x:v>
      </x:c>
      <x:c r="CQ563"/>
      <x:c r="CR563"/>
      <x:c r="CS563"/>
      <x:c r="CT563"/>
      <x:c r="CU563"/>
      <x:c r="CV563"/>
      <x:c r="CW563"/>
      <x:c r="CX563"/>
      <x:c r="CY563"/>
      <x:c r="CZ563"/>
      <x:c r="DA563"/>
      <x:c r="DB563" t="str">
        <x:f>IF(L563="","",IF(AND(COUNT(CU563:DA563)=7,OR(CU563=0,CU563=1,CU563=2),OR(CV563=0,CV563=1,CV563=2),OR(CW563=0,CW563=1,CW563=2),OR(CX563=0,CX563=1,CX563=2),OR(CY563=0,CY563=1,CY563=2),OR(CZ563=0,CZ563=1,CZ563=2),OR(DA563=0,DA563=1,DA563=2)),SUM(CU563:DA563),""))</x:f>
      </x:c>
      <x:c r="DC563" t="str">
        <x:f>IF(DB563="","",ROUND(DB563/14*10,1))</x:f>
      </x:c>
      <x:c r="DD563" t="str">
        <x:v>Pending</x:v>
      </x:c>
      <x:c r="DE563" t="str">
        <x:f>IF(L563="","",IF(DC563="","Pending",IF(DD563="Yes","CONDITIONAL — safety override",IF(DC563&gt;=8,"HIGH",IF(DC563&gt;=5,"CONDITIONAL","LOW")))))</x:f>
        <x:v>Pending</x:v>
      </x:c>
      <x:c r="DF563" t="str">
        <x:v>Pending screening and full-text appraisal; no transferability judgment made at identification.</x:v>
      </x:c>
      <x:c r="DG563"/>
      <x:c r="DH563"/>
      <x:c r="DI563"/>
      <x:c r="DJ563"/>
      <x:c r="DK563"/>
      <x:c r="DL563"/>
      <x:c r="DM563"/>
      <x:c r="DN563"/>
      <x:c r="DO563"/>
      <x:c r="DP563"/>
      <x:c r="DQ563"/>
      <x:c r="DR563"/>
      <x:c r="DS563"/>
      <x:c r="DT563"/>
      <x:c r="DU563"/>
      <x:c r="DV563"/>
      <x:c r="DW563"/>
      <x:c r="DX563"/>
      <x:c r="DY563"/>
      <x:c r="DZ563" t="str">
        <x:v>Title/abstract screening alone does not establish effectiveness, causality, methodological quality, transferability to Brazilian public safety or an institutional recommendation.</x:v>
      </x:c>
      <x:c r="EA563" t="str">
        <x:v>Pending</x:v>
      </x:c>
      <x:c r="EB563" t="str">
        <x:f>IF(L563="","",IF(EC563="READY","Yes","No / Pending"))</x:f>
        <x:v>No / Pending</x:v>
      </x:c>
      <x:c r="EC563" t="str">
        <x:f>IF(L563="","",IF(OR(ISNUMBER(SEARCH("Retracted Publication",Q563)),CM563="Retracted",CN563="Retracted",CM563="Expression of Concern",CN563="Expression of Concern",F563="Not used",CG563="Critical",CH563="High",CH563="Critical"),"BLOCKED — integrity or use restriction",IF(AND(CJ563="Yes",CK563="Yes",CL563="Yes"),IF(AND(CM563="Clear",CN563="Verified — clear"),IF(AND(AND(LEN(TRIM(CF563))&gt;0,LEFT(LOWER(TRIM(CF563)),7)&lt;&gt;"pending"),OR(CG563="High",CG563="Moderate"),OR(CH563="Low",CH563="Some concerns",CH563="Not applicable")),IF(AND(DD563="No",OR(DE563="HIGH",DE563="CONDITIONAL"),AND(LEN(TRIM(DF563))&gt;0,LEFT(LOWER(TRIM(DF563)),7)&lt;&gt;"pending")),IF(AND(AND(LEN(TRIM(DT563))&gt;0,LEFT(LOWER(TRIM(DT563)),7)&lt;&gt;"pending"),AND(LEN(TRIM(DU563))&gt;0,LEFT(LOWER(TRIM(DU563)),7)&lt;&gt;"pending"),OR(AND(LEN(TRIM(DV563))&gt;0,LEFT(LOWER(TRIM(DV563)),7)&lt;&gt;"pending"),AND(LEN(TRIM(DW563))&gt;0,LEFT(LOWER(TRIM(DW563)),7)&lt;&gt;"pending")),AND(LEN(TRIM(DX563))&gt;0,LEFT(LOWER(TRIM(DX563)),7)&lt;&gt;"pending")),IF(AND(F563="Claim-ready",OR(EA563="Strong",EA563="Moderate"),AND(LEN(TRIM(G563))&gt;0,LEFT(LOWER(TRIM(G563)),7)&lt;&gt;"pending"),G563&lt;&gt;"No substantive use decision is permitted from identification metadata alone.",AND(LEN(TRIM(DZ563))&gt;0,LEFT(LOWER(TRIM(DZ563)),7)&lt;&gt;"pending"),DZ563&lt;&gt;"Identification metadata alone does not permit any substantive scientific, causal, operational, or institutional claim.",AND(LEN(TRIM(EI563))&gt;0,LEFT(LOWER(TRIM(EI563)),7)&lt;&gt;"pending"),ISNUMBER(EH563),EH563&gt;0),"READY","PENDING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3" t="str">
        <x:v>Pending</x:v>
      </x:c>
      <x:c r="EE563"/>
      <x:c r="EF563" t="str">
        <x:v>Pending</x:v>
      </x:c>
      <x:c r="EG563" t="str">
        <x:v>Pending</x:v>
      </x:c>
      <x:c r="EH563"/>
      <x:c r="EI563" s="501"/>
      <x:c r="EJ563"/>
      <x:c r="EK563" t="str">
        <x:v>Pending</x:v>
      </x:c>
      <x:c r="EL563" t="n">
        <x:v>46272</x:v>
      </x:c>
      <x:c r="EM563" t="str">
        <x:v>Production PubMed record imported and reconciled to Zotero item AYYCR25S;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3" t="n">
        <x:f>IF(L563="","",(IF(N563&lt;&gt;"",1,0)+IF(O563&lt;&gt;"",1,0)+IF(AJ563&lt;&gt;"",1,0)+IF(AU563&lt;&gt;"",1,0)+IF(BE563&lt;&gt;"",1,0)+IF(CF563&lt;&gt;"",1,0)+IF(CJ563="Yes",1,0)+IF(CL563="Yes",1,0)+IF(DE563&lt;&gt;"Pending",1,0)+IF(F563&lt;&gt;"",1,0)+IF(DZ563&lt;&gt;"",1,0)+IF(EI563&lt;&gt;"",1,0))/12)</x:f>
        <x:v>0.5</x:v>
      </x:c>
    </x:row>
    <x:row r="564">
      <x:c r="A564" t="str">
        <x:v>EV-0561</x:v>
      </x:c>
      <x:c r="B564" t="str">
        <x:v>Integrity check</x:v>
      </x:c>
      <x:c r="C564" t="str">
        <x:f>IF(L564="","",IF(LEFT(EC564,7)="BLOCKED","🔴 Do not use for conclusion",IF(EB564="Yes","🟢 Claim-ready","🟡 Caution / context")))</x:f>
        <x:v>🟡 Caution / context</x:v>
      </x:c>
      <x:c r="D564" t="str">
        <x:f>IF(L564="","",EC564)</x:f>
        <x:v>PENDING — appropriate appraisal</x:v>
      </x:c>
      <x:c r="E564" t="str">
        <x:v>P3 — Medium</x:v>
      </x:c>
      <x:c r="F564" t="str">
        <x:v>Pending</x:v>
      </x:c>
      <x:c r="G564" t="str">
        <x:v>Title/abstract identify an explicit operational APHT/medical-readiness topic; retain for full-text assessment.</x:v>
      </x:c>
      <x:c r="H564" t="str">
        <x:v>Obtain and review lawful full text; confirm human adjudication; then select a design-specific appraisal instrument.</x:v>
      </x:c>
      <x:c r="I564"/>
      <x:c r="J564" t="str">
        <x:v>B — APHT / Medical Readiness</x:v>
      </x:c>
      <x:c r="K564" t="str">
        <x:v>IDENTIFIED</x:v>
      </x:c>
      <x:c r="L564" t="str">
        <x:v>Impact of anthropometry training and feasibility of 3D imaging on anthropometry data quality among children under five years in a postmortem setting.</x:v>
      </x:c>
      <x:c r="M564"/>
      <x:c r="N564" t="str">
        <x:v>Gupta, Priya M; Sivalogan, Kasthuri; Oliech, Richard; Alexander, Eugene; Klein, Jamie; Addo, O Yaw; Gethi, Dickson; Akelo, Victor; Blau, Dianna M; Suchdev, Parminder S</x:v>
      </x:c>
      <x:c r="O564" t="n">
        <x:v>2023</x:v>
      </x:c>
      <x:c r="P564" t="str">
        <x:v>PloS one</x:v>
      </x:c>
      <x:c r="Q564" t="str">
        <x:v>Journal Article; Research Support, Non-U.S. Gov't</x:v>
      </x:c>
      <x:c r="R564" t="str">
        <x:v>Unclear</x:v>
      </x:c>
      <x:c r="S564" t="str">
        <x:v>Unknown</x:v>
      </x:c>
      <x:c r="T564" t="str">
        <x:v>eng</x:v>
      </x:c>
      <x:c r="U564" t="str">
        <x:v>https://pubmed.ncbi.nlm.nih.gov/37768936/</x:v>
      </x:c>
      <x:c r="V564" t="str">
        <x:v>10.1371/journal.pone.0292046</x:v>
      </x:c>
      <x:c r="W564" t="str">
        <x:f>IF(V564="","",LOWER(SUBSTITUTE(SUBSTITUTE(SUBSTITUTE(SUBSTITUTE(TRIM(V564),"https://doi.org/",""),"http://doi.org/",""),"https://dx.doi.org/",""),"doi:","")))</x:f>
        <x:v>10.1371/journal.pone.0292046</x:v>
      </x:c>
      <x:c r="X564" t="str">
        <x:v>37768936</x:v>
      </x:c>
      <x:c r="Y564" t="str">
        <x:v>PMC10538800</x:v>
      </x:c>
      <x:c r="Z564"/>
      <x:c r="AA564" t="str">
        <x:v>PubMed/MEDLINE</x:v>
      </x:c>
      <x:c r="AB564" t="str">
        <x:v>PUBMED-B-v1.0-2026-08-28</x:v>
      </x:c>
      <x:c r="AC564" t="str">
        <x:v>SP-PUBMED-B-20260828</x:v>
      </x:c>
      <x:c r="AD564" s="499" t="n">
        <x:v>46262</x:v>
      </x:c>
      <x:c r="AE564" s="499" t="n">
        <x:v>46272</x:v>
      </x:c>
      <x:c r="AF564" t="str">
        <x:v>CVJ2J6BY</x:v>
      </x:c>
      <x:c r="AG564"/>
      <x:c r="AH564" t="str">
        <x:v>Tactical Athlete → Operational Readiness Brazil</x:v>
      </x:c>
      <x:c r="AI564" t="str">
        <x:v>evidence-family:B</x:v>
      </x:c>
      <x:c r="AJ564"/>
      <x:c r="AK564" t="str">
        <x:f>IF(AJ564="","",IF(OR(LOWER(AJ564)="brazil",LOWER(AJ564)="brasil"),"Yes","No"))</x:f>
      </x:c>
      <x:c r="AL564"/>
      <x:c r="AM564"/>
      <x:c r="AN564"/>
      <x:c r="AO564"/>
      <x:c r="AP564"/>
      <x:c r="AQ564"/>
      <x:c r="AR564"/>
      <x:c r="AS564"/>
      <x:c r="AT564"/>
      <x:c r="AU564"/>
      <x:c r="AV564"/>
      <x:c r="AW564"/>
      <x:c r="AX564"/>
      <x:c r="AY564"/>
      <x:c r="AZ564"/>
      <x:c r="BA564"/>
      <x:c r="BB564"/>
      <x:c r="BC564"/>
      <x:c r="BD564"/>
      <x:c r="BE564"/>
      <x:c r="BF564"/>
      <x:c r="BG564"/>
      <x:c r="BH564"/>
      <x:c r="BI564"/>
      <x:c r="BJ564"/>
      <x:c r="BK564"/>
      <x:c r="BL564"/>
      <x:c r="BM564"/>
      <x:c r="BN564"/>
      <x:c r="BO564"/>
      <x:c r="BP564"/>
      <x:c r="BQ564"/>
      <x:c r="BR564"/>
      <x:c r="BS564"/>
      <x:c r="BT564"/>
      <x:c r="BU564"/>
      <x:c r="BV564"/>
      <x:c r="BW564"/>
      <x:c r="BX564"/>
      <x:c r="BY564"/>
      <x:c r="BZ564"/>
      <x:c r="CA564"/>
      <x:c r="CB564"/>
      <x:c r="CC564"/>
      <x:c r="CD564"/>
      <x:c r="CE564"/>
      <x:c r="CF564"/>
      <x:c r="CG564"/>
      <x:c r="CH564"/>
      <x:c r="CI564"/>
      <x:c r="CJ564" t="str">
        <x:v>Yes</x:v>
      </x:c>
      <x:c r="CK564" t="str">
        <x:v>Yes</x:v>
      </x:c>
      <x:c r="CL564" t="str">
        <x:v>Yes</x:v>
      </x:c>
      <x:c r="CM564" t="str">
        <x:v>Clear</x:v>
      </x:c>
      <x:c r="CN564" t="str">
        <x:v>Verified — clear</x:v>
      </x:c>
      <x:c r="CO564" t="n">
        <x:v>46272</x:v>
      </x:c>
      <x:c r="CP564" t="str">
        <x:v>https://pubmed.ncbi.nlm.nih.gov/37768936/</x:v>
      </x:c>
      <x:c r="CQ564"/>
      <x:c r="CR564"/>
      <x:c r="CS564"/>
      <x:c r="CT564"/>
      <x:c r="CU564"/>
      <x:c r="CV564"/>
      <x:c r="CW564"/>
      <x:c r="CX564"/>
      <x:c r="CY564"/>
      <x:c r="CZ564"/>
      <x:c r="DA564"/>
      <x:c r="DB564" t="str">
        <x:f>IF(L564="","",IF(AND(COUNT(CU564:DA564)=7,OR(CU564=0,CU564=1,CU564=2),OR(CV564=0,CV564=1,CV564=2),OR(CW564=0,CW564=1,CW564=2),OR(CX564=0,CX564=1,CX564=2),OR(CY564=0,CY564=1,CY564=2),OR(CZ564=0,CZ564=1,CZ564=2),OR(DA564=0,DA564=1,DA564=2)),SUM(CU564:DA564),""))</x:f>
      </x:c>
      <x:c r="DC564" t="str">
        <x:f>IF(DB564="","",ROUND(DB564/14*10,1))</x:f>
      </x:c>
      <x:c r="DD564" t="str">
        <x:v>Pending</x:v>
      </x:c>
      <x:c r="DE564" t="str">
        <x:f>IF(L564="","",IF(DC564="","Pending",IF(DD564="Yes","CONDITIONAL — safety override",IF(DC564&gt;=8,"HIGH",IF(DC564&gt;=5,"CONDITIONAL","LOW")))))</x:f>
        <x:v>Pending</x:v>
      </x:c>
      <x:c r="DF564" t="str">
        <x:v>Pending screening and full-text appraisal; no transferability judgment made at identification.</x:v>
      </x:c>
      <x:c r="DG564"/>
      <x:c r="DH564"/>
      <x:c r="DI564"/>
      <x:c r="DJ564"/>
      <x:c r="DK564"/>
      <x:c r="DL564"/>
      <x:c r="DM564"/>
      <x:c r="DN564"/>
      <x:c r="DO564"/>
      <x:c r="DP564"/>
      <x:c r="DQ564"/>
      <x:c r="DR564"/>
      <x:c r="DS564"/>
      <x:c r="DT564"/>
      <x:c r="DU564"/>
      <x:c r="DV564"/>
      <x:c r="DW564"/>
      <x:c r="DX564"/>
      <x:c r="DY564"/>
      <x:c r="DZ564" t="str">
        <x:v>Title/abstract screening alone does not establish effectiveness, causality, methodological quality, transferability to Brazilian public safety or an institutional recommendation.</x:v>
      </x:c>
      <x:c r="EA564" t="str">
        <x:v>Pending</x:v>
      </x:c>
      <x:c r="EB564" t="str">
        <x:f>IF(L564="","",IF(EC564="READY","Yes","No / Pending"))</x:f>
        <x:v>No / Pending</x:v>
      </x:c>
      <x:c r="EC564" t="str">
        <x:f>IF(L564="","",IF(OR(ISNUMBER(SEARCH("Retracted Publication",Q564)),CM564="Retracted",CN564="Retracted",CM564="Expression of Concern",CN564="Expression of Concern",F564="Not used",CG564="Critical",CH564="High",CH564="Critical"),"BLOCKED — integrity or use restriction",IF(AND(CJ564="Yes",CK564="Yes",CL564="Yes"),IF(AND(CM564="Clear",CN564="Verified — clear"),IF(AND(AND(LEN(TRIM(CF564))&gt;0,LEFT(LOWER(TRIM(CF564)),7)&lt;&gt;"pending"),OR(CG564="High",CG564="Moderate"),OR(CH564="Low",CH564="Some concerns",CH564="Not applicable")),IF(AND(DD564="No",OR(DE564="HIGH",DE564="CONDITIONAL"),AND(LEN(TRIM(DF564))&gt;0,LEFT(LOWER(TRIM(DF564)),7)&lt;&gt;"pending")),IF(AND(AND(LEN(TRIM(DT564))&gt;0,LEFT(LOWER(TRIM(DT564)),7)&lt;&gt;"pending"),AND(LEN(TRIM(DU564))&gt;0,LEFT(LOWER(TRIM(DU564)),7)&lt;&gt;"pending"),OR(AND(LEN(TRIM(DV564))&gt;0,LEFT(LOWER(TRIM(DV564)),7)&lt;&gt;"pending"),AND(LEN(TRIM(DW564))&gt;0,LEFT(LOWER(TRIM(DW564)),7)&lt;&gt;"pending")),AND(LEN(TRIM(DX564))&gt;0,LEFT(LOWER(TRIM(DX564)),7)&lt;&gt;"pending")),IF(AND(F564="Claim-ready",OR(EA564="Strong",EA564="Moderate"),AND(LEN(TRIM(G564))&gt;0,LEFT(LOWER(TRIM(G564)),7)&lt;&gt;"pending"),G564&lt;&gt;"No substantive use decision is permitted from identification metadata alone.",AND(LEN(TRIM(DZ564))&gt;0,LEFT(LOWER(TRIM(DZ564)),7)&lt;&gt;"pending"),DZ564&lt;&gt;"Identification metadata alone does not permit any substantive scientific, causal, operational, or institutional claim.",AND(LEN(TRIM(EI564))&gt;0,LEFT(LOWER(TRIM(EI564)),7)&lt;&gt;"pending"),ISNUMBER(EH564),EH564&gt;0),"READY","PENDING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4" t="str">
        <x:v>Pending</x:v>
      </x:c>
      <x:c r="EE564"/>
      <x:c r="EF564" t="str">
        <x:v>Pending</x:v>
      </x:c>
      <x:c r="EG564" t="str">
        <x:v>Pending</x:v>
      </x:c>
      <x:c r="EH564"/>
      <x:c r="EI564" s="501"/>
      <x:c r="EJ564"/>
      <x:c r="EK564" t="str">
        <x:v>Pending</x:v>
      </x:c>
      <x:c r="EL564" t="n">
        <x:v>46272</x:v>
      </x:c>
      <x:c r="EM564" t="str">
        <x:v>Production PubMed record imported and reconciled to Zotero item CVJ2J6BY;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4" t="n">
        <x:f>IF(L564="","",(IF(N564&lt;&gt;"",1,0)+IF(O564&lt;&gt;"",1,0)+IF(AJ564&lt;&gt;"",1,0)+IF(AU564&lt;&gt;"",1,0)+IF(BE564&lt;&gt;"",1,0)+IF(CF564&lt;&gt;"",1,0)+IF(CJ564="Yes",1,0)+IF(CL564="Yes",1,0)+IF(DE564&lt;&gt;"Pending",1,0)+IF(F564&lt;&gt;"",1,0)+IF(DZ564&lt;&gt;"",1,0)+IF(EI564&lt;&gt;"",1,0))/12)</x:f>
        <x:v>0.5</x:v>
      </x:c>
    </x:row>
    <x:row r="565">
      <x:c r="A565" t="str">
        <x:v>EV-0562</x:v>
      </x:c>
      <x:c r="B565" t="str">
        <x:v>Integrity check</x:v>
      </x:c>
      <x:c r="C565" t="str">
        <x:f>IF(L565="","",IF(LEFT(EC565,7)="BLOCKED","🔴 Do not use for conclusion",IF(EB565="Yes","🟢 Claim-ready","🟡 Caution / context")))</x:f>
        <x:v>🟡 Caution / context</x:v>
      </x:c>
      <x:c r="D565" t="str">
        <x:f>IF(L565="","",EC565)</x:f>
        <x:v>PENDING — appropriate appraisal</x:v>
      </x:c>
      <x:c r="E565" t="str">
        <x:v>P3 — Medium</x:v>
      </x:c>
      <x:c r="F565" t="str">
        <x:v>Pending</x:v>
      </x:c>
      <x:c r="G565" t="str">
        <x:v>Title/abstract identify an explicit tactical/public-safety context and readiness domain; retain for full-text assessment.</x:v>
      </x:c>
      <x:c r="H565" t="str">
        <x:v>Obtain and review lawful full text; confirm human adjudication; then select a design-specific appraisal instrument.</x:v>
      </x:c>
      <x:c r="I565"/>
      <x:c r="J565" t="str">
        <x:v>A — Core</x:v>
      </x:c>
      <x:c r="K565" t="str">
        <x:v>IDENTIFIED</x:v>
      </x:c>
      <x:c r="L565" t="str">
        <x:v>Changes in Surgical Volume in Military Medical Treatment Facilities and Military Surgeon Clinical Combat Readiness During the COVID-19 Pandemic.</x:v>
      </x:c>
      <x:c r="M565"/>
      <x:c r="N565" t="str">
        <x:v>Schoenfeld, Andrew J; Ho, Hoa T; Schoenfeld, Roman J; Coles, Christian; Koehlmoos, Tracey P</x:v>
      </x:c>
      <x:c r="O565" t="n">
        <x:v>2023</x:v>
      </x:c>
      <x:c r="P565" t="str">
        <x:v>Annals of surgery open : perspectives of surgical history, education, and clinical approaches</x:v>
      </x:c>
      <x:c r="Q565" t="str">
        <x:v>Journal Article</x:v>
      </x:c>
      <x:c r="R565" t="str">
        <x:v>Unclear</x:v>
      </x:c>
      <x:c r="S565" t="str">
        <x:v>Unknown</x:v>
      </x:c>
      <x:c r="T565" t="str">
        <x:v>eng</x:v>
      </x:c>
      <x:c r="U565" t="str">
        <x:v>https://pubmed.ncbi.nlm.nih.gov/37746605/</x:v>
      </x:c>
      <x:c r="V565" t="str">
        <x:v>10.1097/as9.0000000000000308</x:v>
      </x:c>
      <x:c r="W565" t="str">
        <x:f>IF(V565="","",LOWER(SUBSTITUTE(SUBSTITUTE(SUBSTITUTE(SUBSTITUTE(TRIM(V565),"https://doi.org/",""),"http://doi.org/",""),"https://dx.doi.org/",""),"doi:","")))</x:f>
        <x:v>10.1097/as9.0000000000000308</x:v>
      </x:c>
      <x:c r="X565" t="str">
        <x:v>37746605</x:v>
      </x:c>
      <x:c r="Y565" t="str">
        <x:v>PMC10513262</x:v>
      </x:c>
      <x:c r="Z565"/>
      <x:c r="AA565" t="str">
        <x:v>PubMed/MEDLINE</x:v>
      </x:c>
      <x:c r="AB565" t="str">
        <x:v>PUBMED-A-v1.0-2026-08-28</x:v>
      </x:c>
      <x:c r="AC565" t="str">
        <x:v>SP-PUBMED-A-20260828</x:v>
      </x:c>
      <x:c r="AD565" s="499" t="n">
        <x:v>46262</x:v>
      </x:c>
      <x:c r="AE565" s="499" t="n">
        <x:v>46272</x:v>
      </x:c>
      <x:c r="AF565" t="str">
        <x:v>BP7XZWBN</x:v>
      </x:c>
      <x:c r="AG565"/>
      <x:c r="AH565" t="str">
        <x:v>Tactical Athlete → Operational Readiness Brazil</x:v>
      </x:c>
      <x:c r="AI565" t="str">
        <x:v>evidence-family:A</x:v>
      </x:c>
      <x:c r="AJ565"/>
      <x:c r="AK565" t="str">
        <x:f>IF(AJ565="","",IF(OR(LOWER(AJ565)="brazil",LOWER(AJ565)="brasil"),"Yes","No"))</x:f>
      </x:c>
      <x:c r="AL565"/>
      <x:c r="AM565"/>
      <x:c r="AN565"/>
      <x:c r="AO565"/>
      <x:c r="AP565"/>
      <x:c r="AQ565"/>
      <x:c r="AR565"/>
      <x:c r="AS565"/>
      <x:c r="AT565"/>
      <x:c r="AU565"/>
      <x:c r="AV565"/>
      <x:c r="AW565"/>
      <x:c r="AX565"/>
      <x:c r="AY565"/>
      <x:c r="AZ565"/>
      <x:c r="BA565"/>
      <x:c r="BB565"/>
      <x:c r="BC565"/>
      <x:c r="BD565"/>
      <x:c r="BE565"/>
      <x:c r="BF565"/>
      <x:c r="BG565"/>
      <x:c r="BH565"/>
      <x:c r="BI565"/>
      <x:c r="BJ565"/>
      <x:c r="BK565"/>
      <x:c r="BL565"/>
      <x:c r="BM565"/>
      <x:c r="BN565"/>
      <x:c r="BO565"/>
      <x:c r="BP565"/>
      <x:c r="BQ565"/>
      <x:c r="BR565"/>
      <x:c r="BS565"/>
      <x:c r="BT565"/>
      <x:c r="BU565"/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 t="str">
        <x:v>Yes</x:v>
      </x:c>
      <x:c r="CK565" t="str">
        <x:v>Yes</x:v>
      </x:c>
      <x:c r="CL565" t="str">
        <x:v>Yes</x:v>
      </x:c>
      <x:c r="CM565" t="str">
        <x:v>Clear</x:v>
      </x:c>
      <x:c r="CN565" t="str">
        <x:v>Verified — clear</x:v>
      </x:c>
      <x:c r="CO565" t="n">
        <x:v>46272</x:v>
      </x:c>
      <x:c r="CP565" t="str">
        <x:v>https://pubmed.ncbi.nlm.nih.gov/37746605/</x:v>
      </x:c>
      <x:c r="CQ565"/>
      <x:c r="CR565"/>
      <x:c r="CS565"/>
      <x:c r="CT565"/>
      <x:c r="CU565"/>
      <x:c r="CV565"/>
      <x:c r="CW565"/>
      <x:c r="CX565"/>
      <x:c r="CY565"/>
      <x:c r="CZ565"/>
      <x:c r="DA565"/>
      <x:c r="DB565" t="str">
        <x:f>IF(L565="","",IF(AND(COUNT(CU565:DA565)=7,OR(CU565=0,CU565=1,CU565=2),OR(CV565=0,CV565=1,CV565=2),OR(CW565=0,CW565=1,CW565=2),OR(CX565=0,CX565=1,CX565=2),OR(CY565=0,CY565=1,CY565=2),OR(CZ565=0,CZ565=1,CZ565=2),OR(DA565=0,DA565=1,DA565=2)),SUM(CU565:DA565),""))</x:f>
      </x:c>
      <x:c r="DC565" t="str">
        <x:f>IF(DB565="","",ROUND(DB565/14*10,1))</x:f>
      </x:c>
      <x:c r="DD565" t="str">
        <x:v>Pending</x:v>
      </x:c>
      <x:c r="DE565" t="str">
        <x:f>IF(L565="","",IF(DC565="","Pending",IF(DD565="Yes","CONDITIONAL — safety override",IF(DC565&gt;=8,"HIGH",IF(DC565&gt;=5,"CONDITIONAL","LOW")))))</x:f>
        <x:v>Pending</x:v>
      </x:c>
      <x:c r="DF565" t="str">
        <x:v>Pending screening and full-text appraisal; no transferability judgment made at identification.</x:v>
      </x:c>
      <x:c r="DG565"/>
      <x:c r="DH565"/>
      <x:c r="DI565"/>
      <x:c r="DJ565"/>
      <x:c r="DK565"/>
      <x:c r="DL565"/>
      <x:c r="DM565"/>
      <x:c r="DN565"/>
      <x:c r="DO565"/>
      <x:c r="DP565"/>
      <x:c r="DQ565"/>
      <x:c r="DR565"/>
      <x:c r="DS565"/>
      <x:c r="DT565"/>
      <x:c r="DU565"/>
      <x:c r="DV565"/>
      <x:c r="DW565"/>
      <x:c r="DX565"/>
      <x:c r="DY565"/>
      <x:c r="DZ565" t="str">
        <x:v>Title/abstract screening alone does not establish effectiveness, causality, methodological quality, transferability to Brazilian public safety or an institutional recommendation.</x:v>
      </x:c>
      <x:c r="EA565" t="str">
        <x:v>Pending</x:v>
      </x:c>
      <x:c r="EB565" t="str">
        <x:f>IF(L565="","",IF(EC565="READY","Yes","No / Pending"))</x:f>
        <x:v>No / Pending</x:v>
      </x:c>
      <x:c r="EC565" t="str">
        <x:f>IF(L565="","",IF(OR(ISNUMBER(SEARCH("Retracted Publication",Q565)),CM565="Retracted",CN565="Retracted",CM565="Expression of Concern",CN565="Expression of Concern",F565="Not used",CG565="Critical",CH565="High",CH565="Critical"),"BLOCKED — integrity or use restriction",IF(AND(CJ565="Yes",CK565="Yes",CL565="Yes"),IF(AND(CM565="Clear",CN565="Verified — clear"),IF(AND(AND(LEN(TRIM(CF565))&gt;0,LEFT(LOWER(TRIM(CF565)),7)&lt;&gt;"pending"),OR(CG565="High",CG565="Moderate"),OR(CH565="Low",CH565="Some concerns",CH565="Not applicable")),IF(AND(DD565="No",OR(DE565="HIGH",DE565="CONDITIONAL"),AND(LEN(TRIM(DF565))&gt;0,LEFT(LOWER(TRIM(DF565)),7)&lt;&gt;"pending")),IF(AND(AND(LEN(TRIM(DT565))&gt;0,LEFT(LOWER(TRIM(DT565)),7)&lt;&gt;"pending"),AND(LEN(TRIM(DU565))&gt;0,LEFT(LOWER(TRIM(DU565)),7)&lt;&gt;"pending"),OR(AND(LEN(TRIM(DV565))&gt;0,LEFT(LOWER(TRIM(DV565)),7)&lt;&gt;"pending"),AND(LEN(TRIM(DW565))&gt;0,LEFT(LOWER(TRIM(DW565)),7)&lt;&gt;"pending")),AND(LEN(TRIM(DX565))&gt;0,LEFT(LOWER(TRIM(DX565)),7)&lt;&gt;"pending")),IF(AND(F565="Claim-ready",OR(EA565="Strong",EA565="Moderate"),AND(LEN(TRIM(G565))&gt;0,LEFT(LOWER(TRIM(G565)),7)&lt;&gt;"pending"),G565&lt;&gt;"No substantive use decision is permitted from identification metadata alone.",AND(LEN(TRIM(DZ565))&gt;0,LEFT(LOWER(TRIM(DZ565)),7)&lt;&gt;"pending"),DZ565&lt;&gt;"Identification metadata alone does not permit any substantive scientific, causal, operational, or institutional claim.",AND(LEN(TRIM(EI565))&gt;0,LEFT(LOWER(TRIM(EI565)),7)&lt;&gt;"pending"),ISNUMBER(EH565),EH565&gt;0),"READY","PENDING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5" t="str">
        <x:v>Pending</x:v>
      </x:c>
      <x:c r="EE565"/>
      <x:c r="EF565" t="str">
        <x:v>Pending</x:v>
      </x:c>
      <x:c r="EG565" t="str">
        <x:v>Pending</x:v>
      </x:c>
      <x:c r="EH565"/>
      <x:c r="EI565" s="501"/>
      <x:c r="EJ565"/>
      <x:c r="EK565" t="str">
        <x:v>Pending</x:v>
      </x:c>
      <x:c r="EL565" t="n">
        <x:v>46272</x:v>
      </x:c>
      <x:c r="EM565" t="str">
        <x:v>Production PubMed record imported and reconciled to Zotero item BP7XZWBN;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5" t="n">
        <x:f>IF(L565="","",(IF(N565&lt;&gt;"",1,0)+IF(O565&lt;&gt;"",1,0)+IF(AJ565&lt;&gt;"",1,0)+IF(AU565&lt;&gt;"",1,0)+IF(BE565&lt;&gt;"",1,0)+IF(CF565&lt;&gt;"",1,0)+IF(CJ565="Yes",1,0)+IF(CL565="Yes",1,0)+IF(DE565&lt;&gt;"Pending",1,0)+IF(F565&lt;&gt;"",1,0)+IF(DZ565&lt;&gt;"",1,0)+IF(EI565&lt;&gt;"",1,0))/12)</x:f>
        <x:v>0.5</x:v>
      </x:c>
    </x:row>
    <x:row r="566">
      <x:c r="A566" t="str">
        <x:v>EV-0563</x:v>
      </x:c>
      <x:c r="B566" t="str">
        <x:v>Integrity check</x:v>
      </x:c>
      <x:c r="C566" t="str">
        <x:f>IF(L566="","",IF(LEFT(EC566,7)="BLOCKED","🔴 Do not use for conclusion",IF(EB566="Yes","🟢 Claim-ready","🟡 Caution / context")))</x:f>
        <x:v>🟡 Caution / context</x:v>
      </x:c>
      <x:c r="D566" t="str">
        <x:f>IF(L566="","",EC566)</x:f>
        <x:v>PENDING — appropriate appraisal</x:v>
      </x:c>
      <x:c r="E566" t="str">
        <x:v>P3 — Medium</x:v>
      </x:c>
      <x:c r="F566" t="str">
        <x:v>Pending</x:v>
      </x:c>
      <x:c r="G566" t="str">
        <x:v>A potentially relevant concept is present, but direct applicability is ambiguous at title/abstract level.</x:v>
      </x:c>
      <x:c r="H566" t="str">
        <x:v>Human title/abstract adjudication; retrieve full text if relevance remains plausible.</x:v>
      </x:c>
      <x:c r="I566"/>
      <x:c r="J566" t="str">
        <x:v>A — Core</x:v>
      </x:c>
      <x:c r="K566" t="str">
        <x:v>IDENTIFIED</x:v>
      </x:c>
      <x:c r="L566" t="str">
        <x:v>Chronic Spontaneous Urticaria Following mRNA COVID-19 Booster Vaccination at a Military Academy.</x:v>
      </x:c>
      <x:c r="M566"/>
      <x:c r="N566" t="str">
        <x:v>Miller, Mechelle A; Raffetto, Emily R; Lee, Rachel U</x:v>
      </x:c>
      <x:c r="O566" t="n">
        <x:v>2024</x:v>
      </x:c>
      <x:c r="P566" t="str">
        <x:v>Military medicine</x:v>
      </x:c>
      <x:c r="Q566" t="str">
        <x:v>Journal Article</x:v>
      </x:c>
      <x:c r="R566" t="str">
        <x:v>Unclear</x:v>
      </x:c>
      <x:c r="S566" t="str">
        <x:v>Unknown</x:v>
      </x:c>
      <x:c r="T566" t="str">
        <x:v>eng</x:v>
      </x:c>
      <x:c r="U566" t="str">
        <x:v>https://pubmed.ncbi.nlm.nih.gov/37725042/</x:v>
      </x:c>
      <x:c r="V566" t="str">
        <x:v>10.1093/milmed/usad361</x:v>
      </x:c>
      <x:c r="W566" t="str">
        <x:f>IF(V566="","",LOWER(SUBSTITUTE(SUBSTITUTE(SUBSTITUTE(SUBSTITUTE(TRIM(V566),"https://doi.org/",""),"http://doi.org/",""),"https://dx.doi.org/",""),"doi:","")))</x:f>
        <x:v>10.1093/milmed/usad361</x:v>
      </x:c>
      <x:c r="X566" t="str">
        <x:v>37725042</x:v>
      </x:c>
      <x:c r="Y566" t="str"/>
      <x:c r="Z566"/>
      <x:c r="AA566" t="str">
        <x:v>PubMed/MEDLINE</x:v>
      </x:c>
      <x:c r="AB566" t="str">
        <x:v>PUBMED-A-v1.0-2026-08-28</x:v>
      </x:c>
      <x:c r="AC566" t="str">
        <x:v>SP-PUBMED-A-20260828</x:v>
      </x:c>
      <x:c r="AD566" s="499" t="n">
        <x:v>46262</x:v>
      </x:c>
      <x:c r="AE566" s="499" t="n">
        <x:v>46272</x:v>
      </x:c>
      <x:c r="AF566" t="str">
        <x:v>M3PHUN9X</x:v>
      </x:c>
      <x:c r="AG566"/>
      <x:c r="AH566" t="str">
        <x:v>Tactical Athlete → Operational Readiness Brazil</x:v>
      </x:c>
      <x:c r="AI566" t="str">
        <x:v>evidence-family:A</x:v>
      </x:c>
      <x:c r="AJ566"/>
      <x:c r="AK566" t="str">
        <x:f>IF(AJ566="","",IF(OR(LOWER(AJ566)="brazil",LOWER(AJ566)="brasil"),"Yes","No"))</x:f>
      </x:c>
      <x:c r="AL566"/>
      <x:c r="AM566"/>
      <x:c r="AN566"/>
      <x:c r="AO566"/>
      <x:c r="AP566"/>
      <x:c r="AQ566"/>
      <x:c r="AR566"/>
      <x:c r="AS566"/>
      <x:c r="AT566"/>
      <x:c r="AU566"/>
      <x:c r="AV566"/>
      <x:c r="AW566"/>
      <x:c r="AX566"/>
      <x:c r="AY566"/>
      <x:c r="AZ566"/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/>
      <x:c r="BO566"/>
      <x:c r="BP566"/>
      <x:c r="BQ566"/>
      <x:c r="BR566"/>
      <x:c r="BS566"/>
      <x:c r="BT566"/>
      <x:c r="BU566"/>
      <x:c r="BV566"/>
      <x:c r="BW566"/>
      <x:c r="BX566"/>
      <x:c r="BY566"/>
      <x:c r="BZ566"/>
      <x:c r="CA566"/>
      <x:c r="CB566"/>
      <x:c r="CC566"/>
      <x:c r="CD566"/>
      <x:c r="CE566"/>
      <x:c r="CF566"/>
      <x:c r="CG566"/>
      <x:c r="CH566"/>
      <x:c r="CI566"/>
      <x:c r="CJ566" t="str">
        <x:v>Yes</x:v>
      </x:c>
      <x:c r="CK566" t="str">
        <x:v>Yes</x:v>
      </x:c>
      <x:c r="CL566" t="str">
        <x:v>Yes</x:v>
      </x:c>
      <x:c r="CM566" t="str">
        <x:v>Clear</x:v>
      </x:c>
      <x:c r="CN566" t="str">
        <x:v>Verified — clear</x:v>
      </x:c>
      <x:c r="CO566" t="n">
        <x:v>46272</x:v>
      </x:c>
      <x:c r="CP566" t="str">
        <x:v>https://pubmed.ncbi.nlm.nih.gov/37725042/</x:v>
      </x:c>
      <x:c r="CQ566"/>
      <x:c r="CR566"/>
      <x:c r="CS566"/>
      <x:c r="CT566"/>
      <x:c r="CU566"/>
      <x:c r="CV566"/>
      <x:c r="CW566"/>
      <x:c r="CX566"/>
      <x:c r="CY566"/>
      <x:c r="CZ566"/>
      <x:c r="DA566"/>
      <x:c r="DB566" t="str">
        <x:f>IF(L566="","",IF(AND(COUNT(CU566:DA566)=7,OR(CU566=0,CU566=1,CU566=2),OR(CV566=0,CV566=1,CV566=2),OR(CW566=0,CW566=1,CW566=2),OR(CX566=0,CX566=1,CX566=2),OR(CY566=0,CY566=1,CY566=2),OR(CZ566=0,CZ566=1,CZ566=2),OR(DA566=0,DA566=1,DA566=2)),SUM(CU566:DA566),""))</x:f>
      </x:c>
      <x:c r="DC566" t="str">
        <x:f>IF(DB566="","",ROUND(DB566/14*10,1))</x:f>
      </x:c>
      <x:c r="DD566" t="str">
        <x:v>Pending</x:v>
      </x:c>
      <x:c r="DE566" t="str">
        <x:f>IF(L566="","",IF(DC566="","Pending",IF(DD566="Yes","CONDITIONAL — safety override",IF(DC566&gt;=8,"HIGH",IF(DC566&gt;=5,"CONDITIONAL","LOW")))))</x:f>
        <x:v>Pending</x:v>
      </x:c>
      <x:c r="DF566" t="str">
        <x:v>Pending screening and full-text appraisal; no transferability judgment made at identification.</x:v>
      </x:c>
      <x:c r="DG566"/>
      <x:c r="DH566"/>
      <x:c r="DI566"/>
      <x:c r="DJ566"/>
      <x:c r="DK566"/>
      <x:c r="DL566"/>
      <x:c r="DM566"/>
      <x:c r="DN566"/>
      <x:c r="DO566"/>
      <x:c r="DP566"/>
      <x:c r="DQ566"/>
      <x:c r="DR566"/>
      <x:c r="DS566"/>
      <x:c r="DT566"/>
      <x:c r="DU566"/>
      <x:c r="DV566"/>
      <x:c r="DW566"/>
      <x:c r="DX566"/>
      <x:c r="DY566"/>
      <x:c r="DZ566" t="str">
        <x:v>Title/abstract information is insufficient for a substantive scientific, causal, transferability or institutional claim.</x:v>
      </x:c>
      <x:c r="EA566" t="str">
        <x:v>Pending</x:v>
      </x:c>
      <x:c r="EB566" t="str">
        <x:f>IF(L566="","",IF(EC566="READY","Yes","No / Pending"))</x:f>
        <x:v>No / Pending</x:v>
      </x:c>
      <x:c r="EC566" t="str">
        <x:f>IF(L566="","",IF(OR(ISNUMBER(SEARCH("Retracted Publication",Q566)),CM566="Retracted",CN566="Retracted",CM566="Expression of Concern",CN566="Expression of Concern",F566="Not used",CG566="Critical",CH566="High",CH566="Critical"),"BLOCKED — integrity or use restriction",IF(AND(CJ566="Yes",CK566="Yes",CL566="Yes"),IF(AND(CM566="Clear",CN566="Verified — clear"),IF(AND(AND(LEN(TRIM(CF566))&gt;0,LEFT(LOWER(TRIM(CF566)),7)&lt;&gt;"pending"),OR(CG566="High",CG566="Moderate"),OR(CH566="Low",CH566="Some concerns",CH566="Not applicable")),IF(AND(DD566="No",OR(DE566="HIGH",DE566="CONDITIONAL"),AND(LEN(TRIM(DF566))&gt;0,LEFT(LOWER(TRIM(DF566)),7)&lt;&gt;"pending")),IF(AND(AND(LEN(TRIM(DT566))&gt;0,LEFT(LOWER(TRIM(DT566)),7)&lt;&gt;"pending"),AND(LEN(TRIM(DU566))&gt;0,LEFT(LOWER(TRIM(DU566)),7)&lt;&gt;"pending"),OR(AND(LEN(TRIM(DV566))&gt;0,LEFT(LOWER(TRIM(DV566)),7)&lt;&gt;"pending"),AND(LEN(TRIM(DW566))&gt;0,LEFT(LOWER(TRIM(DW566)),7)&lt;&gt;"pending")),AND(LEN(TRIM(DX566))&gt;0,LEFT(LOWER(TRIM(DX566)),7)&lt;&gt;"pending")),IF(AND(F566="Claim-ready",OR(EA566="Strong",EA566="Moderate"),AND(LEN(TRIM(G566))&gt;0,LEFT(LOWER(TRIM(G566)),7)&lt;&gt;"pending"),G566&lt;&gt;"No substantive use decision is permitted from identification metadata alone.",AND(LEN(TRIM(DZ566))&gt;0,LEFT(LOWER(TRIM(DZ566)),7)&lt;&gt;"pending"),DZ566&lt;&gt;"Identification metadata alone does not permit any substantive scientific, causal, operational, or institutional claim.",AND(LEN(TRIM(EI566))&gt;0,LEFT(LOWER(TRIM(EI566)),7)&lt;&gt;"pending"),ISNUMBER(EH566),EH566&gt;0),"READY","PENDING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6" t="str">
        <x:v>Pending</x:v>
      </x:c>
      <x:c r="EE566"/>
      <x:c r="EF566" t="str">
        <x:v>Pending</x:v>
      </x:c>
      <x:c r="EG566" t="str">
        <x:v>Pending</x:v>
      </x:c>
      <x:c r="EH566"/>
      <x:c r="EI566" s="501"/>
      <x:c r="EJ566"/>
      <x:c r="EK566" t="str">
        <x:v>Pending</x:v>
      </x:c>
      <x:c r="EL566" t="n">
        <x:v>46272</x:v>
      </x:c>
      <x:c r="EM566" t="str">
        <x:v>Production PubMed record imported and reconciled to Zotero item M3PHUN9X;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66" t="n">
        <x:f>IF(L566="","",(IF(N566&lt;&gt;"",1,0)+IF(O566&lt;&gt;"",1,0)+IF(AJ566&lt;&gt;"",1,0)+IF(AU566&lt;&gt;"",1,0)+IF(BE566&lt;&gt;"",1,0)+IF(CF566&lt;&gt;"",1,0)+IF(CJ566="Yes",1,0)+IF(CL566="Yes",1,0)+IF(DE566&lt;&gt;"Pending",1,0)+IF(F566&lt;&gt;"",1,0)+IF(DZ566&lt;&gt;"",1,0)+IF(EI566&lt;&gt;"",1,0))/12)</x:f>
        <x:v>0.5</x:v>
      </x:c>
    </x:row>
    <x:row r="567">
      <x:c r="A567" t="str">
        <x:v>EV-0564</x:v>
      </x:c>
      <x:c r="B567" t="str">
        <x:v>Integrity check</x:v>
      </x:c>
      <x:c r="C567" t="str">
        <x:f>IF(L567="","",IF(LEFT(EC567,7)="BLOCKED","🔴 Do not use for conclusion",IF(EB567="Yes","🟢 Claim-ready","🟡 Caution / context")))</x:f>
        <x:v>🟡 Caution / context</x:v>
      </x:c>
      <x:c r="D567" t="str">
        <x:f>IF(L567="","",EC567)</x:f>
        <x:v>PENDING — appropriate appraisal</x:v>
      </x:c>
      <x:c r="E567" t="str">
        <x:v>P3 — Medium</x:v>
      </x:c>
      <x:c r="F567" t="str">
        <x:v>Pending</x:v>
      </x:c>
      <x:c r="G567" t="str">
        <x:v>Title/abstract identify an explicit tactical/public-safety context and readiness domain; retain for full-text assessment.</x:v>
      </x:c>
      <x:c r="H567" t="str">
        <x:v>Obtain and review lawful full text; confirm human adjudication; then select a design-specific appraisal instrument.</x:v>
      </x:c>
      <x:c r="I567"/>
      <x:c r="J567" t="str">
        <x:v>A — Core</x:v>
      </x:c>
      <x:c r="K567" t="str">
        <x:v>IDENTIFIED</x:v>
      </x:c>
      <x:c r="L567" t="str">
        <x:v>COVID-19 Concerns, Information Needs, and Adverse Mental Health Outcomes among U.S. Soldiers.</x:v>
      </x:c>
      <x:c r="M567"/>
      <x:c r="N567" t="str">
        <x:v>Quartana, Phillip J; Beymer, Matthew R; Gomez, Stephanie A Q; Adler, Amy B; Santo, Theresa Jackson; Thomas, Jeffrey L; Bell, Amy Millikan</x:v>
      </x:c>
      <x:c r="O567" t="n">
        <x:v>2024</x:v>
      </x:c>
      <x:c r="P567" t="str">
        <x:v>Military medicine</x:v>
      </x:c>
      <x:c r="Q567" t="str">
        <x:v>Journal Article; Research Support, U.S. Gov't, Non-P.H.S.</x:v>
      </x:c>
      <x:c r="R567" t="str">
        <x:v>Unclear</x:v>
      </x:c>
      <x:c r="S567" t="str">
        <x:v>Unknown</x:v>
      </x:c>
      <x:c r="T567" t="str">
        <x:v>eng</x:v>
      </x:c>
      <x:c r="U567" t="str">
        <x:v>https://pubmed.ncbi.nlm.nih.gov/37715687/</x:v>
      </x:c>
      <x:c r="V567" t="str">
        <x:v>10.1093/milmed/usad350</x:v>
      </x:c>
      <x:c r="W567" t="str">
        <x:f>IF(V567="","",LOWER(SUBSTITUTE(SUBSTITUTE(SUBSTITUTE(SUBSTITUTE(TRIM(V567),"https://doi.org/",""),"http://doi.org/",""),"https://dx.doi.org/",""),"doi:","")))</x:f>
        <x:v>10.1093/milmed/usad350</x:v>
      </x:c>
      <x:c r="X567" t="str">
        <x:v>37715687</x:v>
      </x:c>
      <x:c r="Y567" t="str"/>
      <x:c r="Z567"/>
      <x:c r="AA567" t="str">
        <x:v>PubMed/MEDLINE</x:v>
      </x:c>
      <x:c r="AB567" t="str">
        <x:v>PUBMED-A-v1.0-2026-08-28</x:v>
      </x:c>
      <x:c r="AC567" t="str">
        <x:v>SP-PUBMED-A-20260828</x:v>
      </x:c>
      <x:c r="AD567" s="499" t="n">
        <x:v>46262</x:v>
      </x:c>
      <x:c r="AE567" s="499" t="n">
        <x:v>46272</x:v>
      </x:c>
      <x:c r="AF567" t="str">
        <x:v>J8NG4UGK</x:v>
      </x:c>
      <x:c r="AG567"/>
      <x:c r="AH567" t="str">
        <x:v>Tactical Athlete → Operational Readiness Brazil</x:v>
      </x:c>
      <x:c r="AI567" t="str">
        <x:v>evidence-family:A</x:v>
      </x:c>
      <x:c r="AJ567"/>
      <x:c r="AK567" t="str">
        <x:f>IF(AJ567="","",IF(OR(LOWER(AJ567)="brazil",LOWER(AJ567)="brasil"),"Yes","No"))</x:f>
      </x:c>
      <x:c r="AL567"/>
      <x:c r="AM567"/>
      <x:c r="AN567"/>
      <x:c r="AO567"/>
      <x:c r="AP567"/>
      <x:c r="AQ567"/>
      <x:c r="AR567"/>
      <x:c r="AS567"/>
      <x:c r="AT567"/>
      <x:c r="AU567"/>
      <x:c r="AV567"/>
      <x:c r="AW567"/>
      <x:c r="AX567"/>
      <x:c r="AY567"/>
      <x:c r="AZ567"/>
      <x:c r="BA567"/>
      <x:c r="BB567"/>
      <x:c r="BC567"/>
      <x:c r="BD567"/>
      <x:c r="BE567"/>
      <x:c r="BF567"/>
      <x:c r="BG567"/>
      <x:c r="BH567"/>
      <x:c r="BI567"/>
      <x:c r="BJ567"/>
      <x:c r="BK567"/>
      <x:c r="BL567"/>
      <x:c r="BM567"/>
      <x:c r="BN567"/>
      <x:c r="BO567"/>
      <x:c r="BP567"/>
      <x:c r="BQ567"/>
      <x:c r="BR567"/>
      <x:c r="BS567"/>
      <x:c r="BT567"/>
      <x:c r="BU567"/>
      <x:c r="BV567"/>
      <x:c r="BW567"/>
      <x:c r="BX567"/>
      <x:c r="BY567"/>
      <x:c r="BZ567"/>
      <x:c r="CA567"/>
      <x:c r="CB567"/>
      <x:c r="CC567"/>
      <x:c r="CD567"/>
      <x:c r="CE567"/>
      <x:c r="CF567"/>
      <x:c r="CG567"/>
      <x:c r="CH567"/>
      <x:c r="CI567"/>
      <x:c r="CJ567" t="str">
        <x:v>Yes</x:v>
      </x:c>
      <x:c r="CK567" t="str">
        <x:v>Yes</x:v>
      </x:c>
      <x:c r="CL567" t="str">
        <x:v>Yes</x:v>
      </x:c>
      <x:c r="CM567" t="str">
        <x:v>Clear</x:v>
      </x:c>
      <x:c r="CN567" t="str">
        <x:v>Verified — clear</x:v>
      </x:c>
      <x:c r="CO567" t="n">
        <x:v>46272</x:v>
      </x:c>
      <x:c r="CP567" t="str">
        <x:v>https://pubmed.ncbi.nlm.nih.gov/37715687/</x:v>
      </x:c>
      <x:c r="CQ567"/>
      <x:c r="CR567"/>
      <x:c r="CS567"/>
      <x:c r="CT567"/>
      <x:c r="CU567"/>
      <x:c r="CV567"/>
      <x:c r="CW567"/>
      <x:c r="CX567"/>
      <x:c r="CY567"/>
      <x:c r="CZ567"/>
      <x:c r="DA567"/>
      <x:c r="DB567" t="str">
        <x:f>IF(L567="","",IF(AND(COUNT(CU567:DA567)=7,OR(CU567=0,CU567=1,CU567=2),OR(CV567=0,CV567=1,CV567=2),OR(CW567=0,CW567=1,CW567=2),OR(CX567=0,CX567=1,CX567=2),OR(CY567=0,CY567=1,CY567=2),OR(CZ567=0,CZ567=1,CZ567=2),OR(DA567=0,DA567=1,DA567=2)),SUM(CU567:DA567),""))</x:f>
      </x:c>
      <x:c r="DC567" t="str">
        <x:f>IF(DB567="","",ROUND(DB567/14*10,1))</x:f>
      </x:c>
      <x:c r="DD567" t="str">
        <x:v>Pending</x:v>
      </x:c>
      <x:c r="DE567" t="str">
        <x:f>IF(L567="","",IF(DC567="","Pending",IF(DD567="Yes","CONDITIONAL — safety override",IF(DC567&gt;=8,"HIGH",IF(DC567&gt;=5,"CONDITIONAL","LOW")))))</x:f>
        <x:v>Pending</x:v>
      </x:c>
      <x:c r="DF567" t="str">
        <x:v>Pending screening and full-text appraisal; no transferability judgment made at identification.</x:v>
      </x:c>
      <x:c r="DG567"/>
      <x:c r="DH567"/>
      <x:c r="DI567"/>
      <x:c r="DJ567"/>
      <x:c r="DK567"/>
      <x:c r="DL567"/>
      <x:c r="DM567"/>
      <x:c r="DN567"/>
      <x:c r="DO567"/>
      <x:c r="DP567"/>
      <x:c r="DQ567"/>
      <x:c r="DR567"/>
      <x:c r="DS567"/>
      <x:c r="DT567"/>
      <x:c r="DU567"/>
      <x:c r="DV567"/>
      <x:c r="DW567"/>
      <x:c r="DX567"/>
      <x:c r="DY567"/>
      <x:c r="DZ567" t="str">
        <x:v>Title/abstract screening alone does not establish effectiveness, causality, methodological quality, transferability to Brazilian public safety or an institutional recommendation.</x:v>
      </x:c>
      <x:c r="EA567" t="str">
        <x:v>Pending</x:v>
      </x:c>
      <x:c r="EB567" t="str">
        <x:f>IF(L567="","",IF(EC567="READY","Yes","No / Pending"))</x:f>
        <x:v>No / Pending</x:v>
      </x:c>
      <x:c r="EC567" t="str">
        <x:f>IF(L567="","",IF(OR(ISNUMBER(SEARCH("Retracted Publication",Q567)),CM567="Retracted",CN567="Retracted",CM567="Expression of Concern",CN567="Expression of Concern",F567="Not used",CG567="Critical",CH567="High",CH567="Critical"),"BLOCKED — integrity or use restriction",IF(AND(CJ567="Yes",CK567="Yes",CL567="Yes"),IF(AND(CM567="Clear",CN567="Verified — clear"),IF(AND(AND(LEN(TRIM(CF567))&gt;0,LEFT(LOWER(TRIM(CF567)),7)&lt;&gt;"pending"),OR(CG567="High",CG567="Moderate"),OR(CH567="Low",CH567="Some concerns",CH567="Not applicable")),IF(AND(DD567="No",OR(DE567="HIGH",DE567="CONDITIONAL"),AND(LEN(TRIM(DF567))&gt;0,LEFT(LOWER(TRIM(DF567)),7)&lt;&gt;"pending")),IF(AND(AND(LEN(TRIM(DT567))&gt;0,LEFT(LOWER(TRIM(DT567)),7)&lt;&gt;"pending"),AND(LEN(TRIM(DU567))&gt;0,LEFT(LOWER(TRIM(DU567)),7)&lt;&gt;"pending"),OR(AND(LEN(TRIM(DV567))&gt;0,LEFT(LOWER(TRIM(DV567)),7)&lt;&gt;"pending"),AND(LEN(TRIM(DW567))&gt;0,LEFT(LOWER(TRIM(DW567)),7)&lt;&gt;"pending")),AND(LEN(TRIM(DX567))&gt;0,LEFT(LOWER(TRIM(DX567)),7)&lt;&gt;"pending")),IF(AND(F567="Claim-ready",OR(EA567="Strong",EA567="Moderate"),AND(LEN(TRIM(G567))&gt;0,LEFT(LOWER(TRIM(G567)),7)&lt;&gt;"pending"),G567&lt;&gt;"No substantive use decision is permitted from identification metadata alone.",AND(LEN(TRIM(DZ567))&gt;0,LEFT(LOWER(TRIM(DZ567)),7)&lt;&gt;"pending"),DZ567&lt;&gt;"Identification metadata alone does not permit any substantive scientific, causal, operational, or institutional claim.",AND(LEN(TRIM(EI567))&gt;0,LEFT(LOWER(TRIM(EI567)),7)&lt;&gt;"pending"),ISNUMBER(EH567),EH567&gt;0),"READY","PENDING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7" t="str">
        <x:v>Pending</x:v>
      </x:c>
      <x:c r="EE567"/>
      <x:c r="EF567" t="str">
        <x:v>Pending</x:v>
      </x:c>
      <x:c r="EG567" t="str">
        <x:v>Pending</x:v>
      </x:c>
      <x:c r="EH567"/>
      <x:c r="EI567" s="501"/>
      <x:c r="EJ567"/>
      <x:c r="EK567" t="str">
        <x:v>Pending</x:v>
      </x:c>
      <x:c r="EL567" t="n">
        <x:v>46272</x:v>
      </x:c>
      <x:c r="EM567" t="str">
        <x:v>Production PubMed record imported and reconciled to Zotero item J8NG4UGK;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7" t="n">
        <x:f>IF(L567="","",(IF(N567&lt;&gt;"",1,0)+IF(O567&lt;&gt;"",1,0)+IF(AJ567&lt;&gt;"",1,0)+IF(AU567&lt;&gt;"",1,0)+IF(BE567&lt;&gt;"",1,0)+IF(CF567&lt;&gt;"",1,0)+IF(CJ567="Yes",1,0)+IF(CL567="Yes",1,0)+IF(DE567&lt;&gt;"Pending",1,0)+IF(F567&lt;&gt;"",1,0)+IF(DZ567&lt;&gt;"",1,0)+IF(EI567&lt;&gt;"",1,0))/12)</x:f>
        <x:v>0.5</x:v>
      </x:c>
    </x:row>
    <x:row r="568">
      <x:c r="A568" t="str">
        <x:v>EV-0565</x:v>
      </x:c>
      <x:c r="B568" t="str">
        <x:v>Integrity check</x:v>
      </x:c>
      <x:c r="C568" t="str">
        <x:f>IF(L568="","",IF(LEFT(EC568,7)="BLOCKED","🔴 Do not use for conclusion",IF(EB568="Yes","🟢 Claim-ready","🟡 Caution / context")))</x:f>
        <x:v>🟡 Caution / context</x:v>
      </x:c>
      <x:c r="D568" t="str">
        <x:f>IF(L568="","",EC568)</x:f>
        <x:v>PENDING — appropriate appraisal</x:v>
      </x:c>
      <x:c r="E568" t="str">
        <x:v>P3 — Medium</x:v>
      </x:c>
      <x:c r="F568" t="str">
        <x:v>Pending</x:v>
      </x:c>
      <x:c r="G568" t="str">
        <x:v>A potentially relevant concept is present, but direct applicability is ambiguous at title/abstract level.</x:v>
      </x:c>
      <x:c r="H568" t="str">
        <x:v>Human title/abstract adjudication; retrieve full text if relevance remains plausible.</x:v>
      </x:c>
      <x:c r="I568"/>
      <x:c r="J568" t="str">
        <x:v>C — Implementation Science</x:v>
      </x:c>
      <x:c r="K568" t="str">
        <x:v>IDENTIFIED</x:v>
      </x:c>
      <x:c r="L568" t="str">
        <x:v>Equitable implementation of lung cancer screening: avoiding its potential to mirror existing inequities among people who use tobacco.</x:v>
      </x:c>
      <x:c r="M568"/>
      <x:c r="N568" t="str">
        <x:v>Bilenduke, Emily; Anderson, Shacoria; Brenner, Alison; Currier, Jessica; Eberth, Jan M; King, Jaron; Land, Stephanie R; Risendal, Betsy C; Shannon, Jackilen; Siegel, Leeann N; Wangen, Mary; Waters, Austin R; Zahnd, Whitney E; Studts, Jamie L</x:v>
      </x:c>
      <x:c r="O568" t="n">
        <x:v>2023</x:v>
      </x:c>
      <x:c r="P568" t="str">
        <x:v>Cancer causes &amp; control : CCC</x:v>
      </x:c>
      <x:c r="Q568" t="str">
        <x:v>Letter</x:v>
      </x:c>
      <x:c r="R568" t="str">
        <x:v>Unclear</x:v>
      </x:c>
      <x:c r="S568" t="str">
        <x:v>Unknown</x:v>
      </x:c>
      <x:c r="T568" t="str">
        <x:v>eng</x:v>
      </x:c>
      <x:c r="U568" t="str">
        <x:v>https://pubmed.ncbi.nlm.nih.gov/37713024/</x:v>
      </x:c>
      <x:c r="V568" t="str">
        <x:v>10.1007/s10552-023-01790-z</x:v>
      </x:c>
      <x:c r="W568" t="str">
        <x:f>IF(V568="","",LOWER(SUBSTITUTE(SUBSTITUTE(SUBSTITUTE(SUBSTITUTE(TRIM(V568),"https://doi.org/",""),"http://doi.org/",""),"https://dx.doi.org/",""),"doi:","")))</x:f>
        <x:v>10.1007/s10552-023-01790-z</x:v>
      </x:c>
      <x:c r="X568" t="str">
        <x:v>37713024</x:v>
      </x:c>
      <x:c r="Y568" t="str">
        <x:v>PMC10689540</x:v>
      </x:c>
      <x:c r="Z568"/>
      <x:c r="AA568" t="str">
        <x:v>PubMed/MEDLINE</x:v>
      </x:c>
      <x:c r="AB568" t="str">
        <x:v>PUBMED-C-v1.0-2026-08-28</x:v>
      </x:c>
      <x:c r="AC568" t="str">
        <x:v>SP-PUBMED-C-20260828</x:v>
      </x:c>
      <x:c r="AD568" s="499" t="n">
        <x:v>46262</x:v>
      </x:c>
      <x:c r="AE568" s="499" t="n">
        <x:v>46272</x:v>
      </x:c>
      <x:c r="AF568" t="str">
        <x:v>8QJJK2Y8</x:v>
      </x:c>
      <x:c r="AG568"/>
      <x:c r="AH568" t="str">
        <x:v>Tactical Athlete → Operational Readiness Brazil</x:v>
      </x:c>
      <x:c r="AI568" t="str">
        <x:v>evidence-family:C</x:v>
      </x:c>
      <x:c r="AJ568"/>
      <x:c r="AK568" t="str">
        <x:f>IF(AJ568="","",IF(OR(LOWER(AJ568)="brazil",LOWER(AJ568)="brasil"),"Yes","No"))</x:f>
      </x:c>
      <x:c r="AL568"/>
      <x:c r="AM568"/>
      <x:c r="AN568"/>
      <x:c r="AO568"/>
      <x:c r="AP568"/>
      <x:c r="AQ568"/>
      <x:c r="AR568"/>
      <x:c r="AS568"/>
      <x:c r="AT568"/>
      <x:c r="AU568"/>
      <x:c r="AV568"/>
      <x:c r="AW568"/>
      <x:c r="AX568"/>
      <x:c r="AY568"/>
      <x:c r="AZ568"/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/>
      <x:c r="BO568"/>
      <x:c r="BP568"/>
      <x:c r="BQ568"/>
      <x:c r="BR568"/>
      <x:c r="BS568"/>
      <x:c r="BT568"/>
      <x:c r="BU568"/>
      <x:c r="BV568"/>
      <x:c r="BW568"/>
      <x:c r="BX568"/>
      <x:c r="BY568"/>
      <x:c r="BZ568"/>
      <x:c r="CA568"/>
      <x:c r="CB568"/>
      <x:c r="CC568"/>
      <x:c r="CD568"/>
      <x:c r="CE568"/>
      <x:c r="CF568"/>
      <x:c r="CG568"/>
      <x:c r="CH568"/>
      <x:c r="CI568"/>
      <x:c r="CJ568" t="str">
        <x:v>Yes</x:v>
      </x:c>
      <x:c r="CK568" t="str">
        <x:v>Yes</x:v>
      </x:c>
      <x:c r="CL568" t="str">
        <x:v>Yes</x:v>
      </x:c>
      <x:c r="CM568" t="str">
        <x:v>Clear</x:v>
      </x:c>
      <x:c r="CN568" t="str">
        <x:v>Verified — clear</x:v>
      </x:c>
      <x:c r="CO568" t="n">
        <x:v>46272</x:v>
      </x:c>
      <x:c r="CP568" t="str">
        <x:v>https://pubmed.ncbi.nlm.nih.gov/37713024/</x:v>
      </x:c>
      <x:c r="CQ568"/>
      <x:c r="CR568"/>
      <x:c r="CS568"/>
      <x:c r="CT568"/>
      <x:c r="CU568"/>
      <x:c r="CV568"/>
      <x:c r="CW568"/>
      <x:c r="CX568"/>
      <x:c r="CY568"/>
      <x:c r="CZ568"/>
      <x:c r="DA568"/>
      <x:c r="DB568" t="str">
        <x:f>IF(L568="","",IF(AND(COUNT(CU568:DA568)=7,OR(CU568=0,CU568=1,CU568=2),OR(CV568=0,CV568=1,CV568=2),OR(CW568=0,CW568=1,CW568=2),OR(CX568=0,CX568=1,CX568=2),OR(CY568=0,CY568=1,CY568=2),OR(CZ568=0,CZ568=1,CZ568=2),OR(DA568=0,DA568=1,DA568=2)),SUM(CU568:DA568),""))</x:f>
      </x:c>
      <x:c r="DC568" t="str">
        <x:f>IF(DB568="","",ROUND(DB568/14*10,1))</x:f>
      </x:c>
      <x:c r="DD568" t="str">
        <x:v>Pending</x:v>
      </x:c>
      <x:c r="DE568" t="str">
        <x:f>IF(L568="","",IF(DC568="","Pending",IF(DD568="Yes","CONDITIONAL — safety override",IF(DC568&gt;=8,"HIGH",IF(DC568&gt;=5,"CONDITIONAL","LOW")))))</x:f>
        <x:v>Pending</x:v>
      </x:c>
      <x:c r="DF568" t="str">
        <x:v>Pending screening and full-text appraisal; no transferability judgment made at identification.</x:v>
      </x:c>
      <x:c r="DG568"/>
      <x:c r="DH568"/>
      <x:c r="DI568"/>
      <x:c r="DJ568"/>
      <x:c r="DK568"/>
      <x:c r="DL568"/>
      <x:c r="DM568"/>
      <x:c r="DN568"/>
      <x:c r="DO568"/>
      <x:c r="DP568"/>
      <x:c r="DQ568"/>
      <x:c r="DR568"/>
      <x:c r="DS568"/>
      <x:c r="DT568"/>
      <x:c r="DU568"/>
      <x:c r="DV568"/>
      <x:c r="DW568"/>
      <x:c r="DX568"/>
      <x:c r="DY568"/>
      <x:c r="DZ568" t="str">
        <x:v>Title/abstract information is insufficient for a substantive scientific, causal, transferability or institutional claim.</x:v>
      </x:c>
      <x:c r="EA568" t="str">
        <x:v>Pending</x:v>
      </x:c>
      <x:c r="EB568" t="str">
        <x:f>IF(L568="","",IF(EC568="READY","Yes","No / Pending"))</x:f>
        <x:v>No / Pending</x:v>
      </x:c>
      <x:c r="EC568" t="str">
        <x:f>IF(L568="","",IF(OR(ISNUMBER(SEARCH("Retracted Publication",Q568)),CM568="Retracted",CN568="Retracted",CM568="Expression of Concern",CN568="Expression of Concern",F568="Not used",CG568="Critical",CH568="High",CH568="Critical"),"BLOCKED — integrity or use restriction",IF(AND(CJ568="Yes",CK568="Yes",CL568="Yes"),IF(AND(CM568="Clear",CN568="Verified — clear"),IF(AND(AND(LEN(TRIM(CF568))&gt;0,LEFT(LOWER(TRIM(CF568)),7)&lt;&gt;"pending"),OR(CG568="High",CG568="Moderate"),OR(CH568="Low",CH568="Some concerns",CH568="Not applicable")),IF(AND(DD568="No",OR(DE568="HIGH",DE568="CONDITIONAL"),AND(LEN(TRIM(DF568))&gt;0,LEFT(LOWER(TRIM(DF568)),7)&lt;&gt;"pending")),IF(AND(AND(LEN(TRIM(DT568))&gt;0,LEFT(LOWER(TRIM(DT568)),7)&lt;&gt;"pending"),AND(LEN(TRIM(DU568))&gt;0,LEFT(LOWER(TRIM(DU568)),7)&lt;&gt;"pending"),OR(AND(LEN(TRIM(DV568))&gt;0,LEFT(LOWER(TRIM(DV568)),7)&lt;&gt;"pending"),AND(LEN(TRIM(DW568))&gt;0,LEFT(LOWER(TRIM(DW568)),7)&lt;&gt;"pending")),AND(LEN(TRIM(DX568))&gt;0,LEFT(LOWER(TRIM(DX568)),7)&lt;&gt;"pending")),IF(AND(F568="Claim-ready",OR(EA568="Strong",EA568="Moderate"),AND(LEN(TRIM(G568))&gt;0,LEFT(LOWER(TRIM(G568)),7)&lt;&gt;"pending"),G568&lt;&gt;"No substantive use decision is permitted from identification metadata alone.",AND(LEN(TRIM(DZ568))&gt;0,LEFT(LOWER(TRIM(DZ568)),7)&lt;&gt;"pending"),DZ568&lt;&gt;"Identification metadata alone does not permit any substantive scientific, causal, operational, or institutional claim.",AND(LEN(TRIM(EI568))&gt;0,LEFT(LOWER(TRIM(EI568)),7)&lt;&gt;"pending"),ISNUMBER(EH568),EH568&gt;0),"READY","PENDING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8" t="str">
        <x:v>Pending</x:v>
      </x:c>
      <x:c r="EE568"/>
      <x:c r="EF568" t="str">
        <x:v>Pending</x:v>
      </x:c>
      <x:c r="EG568" t="str">
        <x:v>Pending</x:v>
      </x:c>
      <x:c r="EH568"/>
      <x:c r="EI568" s="501"/>
      <x:c r="EJ568"/>
      <x:c r="EK568" t="str">
        <x:v>Pending</x:v>
      </x:c>
      <x:c r="EL568" t="n">
        <x:v>46272</x:v>
      </x:c>
      <x:c r="EM568" t="str">
        <x:v>Production PubMed record imported and reconciled to Zotero item 8QJJK2Y8;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68" t="n">
        <x:f>IF(L568="","",(IF(N568&lt;&gt;"",1,0)+IF(O568&lt;&gt;"",1,0)+IF(AJ568&lt;&gt;"",1,0)+IF(AU568&lt;&gt;"",1,0)+IF(BE568&lt;&gt;"",1,0)+IF(CF568&lt;&gt;"",1,0)+IF(CJ568="Yes",1,0)+IF(CL568="Yes",1,0)+IF(DE568&lt;&gt;"Pending",1,0)+IF(F568&lt;&gt;"",1,0)+IF(DZ568&lt;&gt;"",1,0)+IF(EI568&lt;&gt;"",1,0))/12)</x:f>
        <x:v>0.5</x:v>
      </x:c>
    </x:row>
    <x:row r="569">
      <x:c r="A569" t="str">
        <x:v>EV-0566</x:v>
      </x:c>
      <x:c r="B569" t="str">
        <x:v>Integrity check</x:v>
      </x:c>
      <x:c r="C569" t="str">
        <x:f>IF(L569="","",IF(LEFT(EC569,7)="BLOCKED","🔴 Do not use for conclusion",IF(EB569="Yes","🟢 Claim-ready","🟡 Caution / context")))</x:f>
        <x:v>🟡 Caution / context</x:v>
      </x:c>
      <x:c r="D569" t="str">
        <x:f>IF(L569="","",EC569)</x:f>
        <x:v>PENDING — appropriate appraisal</x:v>
      </x:c>
      <x:c r="E569" t="str">
        <x:v>P3 — Medium</x:v>
      </x:c>
      <x:c r="F569" t="str">
        <x:v>Pending</x:v>
      </x:c>
      <x:c r="G569" t="str">
        <x:v>Title/abstract identify an explicit operational APHT/medical-readiness topic; retain for full-text assessment.</x:v>
      </x:c>
      <x:c r="H569" t="str">
        <x:v>Obtain and review lawful full text; confirm human adjudication; then select a design-specific appraisal instrument.</x:v>
      </x:c>
      <x:c r="I569"/>
      <x:c r="J569" t="str">
        <x:v>B — APHT / Medical Readiness</x:v>
      </x:c>
      <x:c r="K569" t="str">
        <x:v>IDENTIFIED</x:v>
      </x:c>
      <x:c r="L569" t="str">
        <x:v>Telemedicine-Guided Two-Incision Lower Leg Fasciotomy Performed by Combat Medics During Tactical Combat Casualty Care: A Feasibility Study.</x:v>
      </x:c>
      <x:c r="M569"/>
      <x:c r="N569" t="str">
        <x:v>Stark, P W; Borger van der Burg, B L S; van Waes, O J F; van Dongen, T T C F; Wouter; Casper, Marnalg; Hoencamp, R</x:v>
      </x:c>
      <x:c r="O569" t="n">
        <x:v>2024</x:v>
      </x:c>
      <x:c r="P569" t="str">
        <x:v>Military medicine</x:v>
      </x:c>
      <x:c r="Q569" t="str">
        <x:v>Journal Article; Randomized Controlled Trial; Research Support, Non-U.S. Gov't</x:v>
      </x:c>
      <x:c r="R569" t="str">
        <x:v>Unclear</x:v>
      </x:c>
      <x:c r="S569" t="str">
        <x:v>Unknown</x:v>
      </x:c>
      <x:c r="T569" t="str">
        <x:v>eng</x:v>
      </x:c>
      <x:c r="U569" t="str">
        <x:v>https://pubmed.ncbi.nlm.nih.gov/37703048/</x:v>
      </x:c>
      <x:c r="V569" t="str">
        <x:v>10.1093/milmed/usad364</x:v>
      </x:c>
      <x:c r="W569" t="str">
        <x:f>IF(V569="","",LOWER(SUBSTITUTE(SUBSTITUTE(SUBSTITUTE(SUBSTITUTE(TRIM(V569),"https://doi.org/",""),"http://doi.org/",""),"https://dx.doi.org/",""),"doi:","")))</x:f>
        <x:v>10.1093/milmed/usad364</x:v>
      </x:c>
      <x:c r="X569" t="str">
        <x:v>37703048</x:v>
      </x:c>
      <x:c r="Y569" t="str">
        <x:v>PMC10898936</x:v>
      </x:c>
      <x:c r="Z569"/>
      <x:c r="AA569" t="str">
        <x:v>PubMed/MEDLINE</x:v>
      </x:c>
      <x:c r="AB569" t="str">
        <x:v>PUBMED-B-v1.0-2026-08-28</x:v>
      </x:c>
      <x:c r="AC569" t="str">
        <x:v>SP-PUBMED-B-20260828</x:v>
      </x:c>
      <x:c r="AD569" s="499" t="n">
        <x:v>46262</x:v>
      </x:c>
      <x:c r="AE569" s="499" t="n">
        <x:v>46272</x:v>
      </x:c>
      <x:c r="AF569" t="str">
        <x:v>PUR4LS8W</x:v>
      </x:c>
      <x:c r="AG569"/>
      <x:c r="AH569" t="str">
        <x:v>Tactical Athlete → Operational Readiness Brazil</x:v>
      </x:c>
      <x:c r="AI569" t="str">
        <x:v>evidence-family:B</x:v>
      </x:c>
      <x:c r="AJ569"/>
      <x:c r="AK569" t="str">
        <x:f>IF(AJ569="","",IF(OR(LOWER(AJ569)="brazil",LOWER(AJ569)="brasil"),"Yes","No"))</x:f>
      </x:c>
      <x:c r="AL569"/>
      <x:c r="AM569"/>
      <x:c r="AN569"/>
      <x:c r="AO569"/>
      <x:c r="AP569"/>
      <x:c r="AQ569"/>
      <x:c r="AR569"/>
      <x:c r="AS569"/>
      <x:c r="AT569"/>
      <x:c r="AU569"/>
      <x:c r="AV569"/>
      <x:c r="AW569"/>
      <x:c r="AX569"/>
      <x:c r="AY569"/>
      <x:c r="AZ569"/>
      <x:c r="BA569"/>
      <x:c r="BB569"/>
      <x:c r="BC569"/>
      <x:c r="BD569"/>
      <x:c r="BE569"/>
      <x:c r="BF569"/>
      <x:c r="BG569"/>
      <x:c r="BH569"/>
      <x:c r="BI569"/>
      <x:c r="BJ569"/>
      <x:c r="BK569"/>
      <x:c r="BL569"/>
      <x:c r="BM569"/>
      <x:c r="BN569"/>
      <x:c r="BO569"/>
      <x:c r="BP569"/>
      <x:c r="BQ569"/>
      <x:c r="BR569"/>
      <x:c r="BS569"/>
      <x:c r="BT569"/>
      <x:c r="BU569"/>
      <x:c r="BV569"/>
      <x:c r="BW569"/>
      <x:c r="BX569"/>
      <x:c r="BY569"/>
      <x:c r="BZ569"/>
      <x:c r="CA569"/>
      <x:c r="CB569"/>
      <x:c r="CC569"/>
      <x:c r="CD569"/>
      <x:c r="CE569"/>
      <x:c r="CF569"/>
      <x:c r="CG569"/>
      <x:c r="CH569"/>
      <x:c r="CI569"/>
      <x:c r="CJ569" t="str">
        <x:v>Yes</x:v>
      </x:c>
      <x:c r="CK569" t="str">
        <x:v>Yes</x:v>
      </x:c>
      <x:c r="CL569" t="str">
        <x:v>Yes</x:v>
      </x:c>
      <x:c r="CM569" t="str">
        <x:v>Clear</x:v>
      </x:c>
      <x:c r="CN569" t="str">
        <x:v>Verified — clear</x:v>
      </x:c>
      <x:c r="CO569" t="n">
        <x:v>46272</x:v>
      </x:c>
      <x:c r="CP569" t="str">
        <x:v>https://pubmed.ncbi.nlm.nih.gov/37703048/</x:v>
      </x:c>
      <x:c r="CQ569"/>
      <x:c r="CR569"/>
      <x:c r="CS569"/>
      <x:c r="CT569"/>
      <x:c r="CU569"/>
      <x:c r="CV569"/>
      <x:c r="CW569"/>
      <x:c r="CX569"/>
      <x:c r="CY569"/>
      <x:c r="CZ569"/>
      <x:c r="DA569"/>
      <x:c r="DB569" t="str">
        <x:f>IF(L569="","",IF(AND(COUNT(CU569:DA569)=7,OR(CU569=0,CU569=1,CU569=2),OR(CV569=0,CV569=1,CV569=2),OR(CW569=0,CW569=1,CW569=2),OR(CX569=0,CX569=1,CX569=2),OR(CY569=0,CY569=1,CY569=2),OR(CZ569=0,CZ569=1,CZ569=2),OR(DA569=0,DA569=1,DA569=2)),SUM(CU569:DA569),""))</x:f>
      </x:c>
      <x:c r="DC569" t="str">
        <x:f>IF(DB569="","",ROUND(DB569/14*10,1))</x:f>
      </x:c>
      <x:c r="DD569" t="str">
        <x:v>Pending</x:v>
      </x:c>
      <x:c r="DE569" t="str">
        <x:f>IF(L569="","",IF(DC569="","Pending",IF(DD569="Yes","CONDITIONAL — safety override",IF(DC569&gt;=8,"HIGH",IF(DC569&gt;=5,"CONDITIONAL","LOW")))))</x:f>
        <x:v>Pending</x:v>
      </x:c>
      <x:c r="DF569" t="str">
        <x:v>Pending screening and full-text appraisal; no transferability judgment made at identification.</x:v>
      </x:c>
      <x:c r="DG569"/>
      <x:c r="DH569"/>
      <x:c r="DI569"/>
      <x:c r="DJ569"/>
      <x:c r="DK569"/>
      <x:c r="DL569"/>
      <x:c r="DM569"/>
      <x:c r="DN569"/>
      <x:c r="DO569"/>
      <x:c r="DP569"/>
      <x:c r="DQ569"/>
      <x:c r="DR569"/>
      <x:c r="DS569"/>
      <x:c r="DT569"/>
      <x:c r="DU569"/>
      <x:c r="DV569"/>
      <x:c r="DW569"/>
      <x:c r="DX569"/>
      <x:c r="DY569"/>
      <x:c r="DZ569" t="str">
        <x:v>Title/abstract screening alone does not establish effectiveness, causality, methodological quality, transferability to Brazilian public safety or an institutional recommendation.</x:v>
      </x:c>
      <x:c r="EA569" t="str">
        <x:v>Pending</x:v>
      </x:c>
      <x:c r="EB569" t="str">
        <x:f>IF(L569="","",IF(EC569="READY","Yes","No / Pending"))</x:f>
        <x:v>No / Pending</x:v>
      </x:c>
      <x:c r="EC569" t="str">
        <x:f>IF(L569="","",IF(OR(ISNUMBER(SEARCH("Retracted Publication",Q569)),CM569="Retracted",CN569="Retracted",CM569="Expression of Concern",CN569="Expression of Concern",F569="Not used",CG569="Critical",CH569="High",CH569="Critical"),"BLOCKED — integrity or use restriction",IF(AND(CJ569="Yes",CK569="Yes",CL569="Yes"),IF(AND(CM569="Clear",CN569="Verified — clear"),IF(AND(AND(LEN(TRIM(CF569))&gt;0,LEFT(LOWER(TRIM(CF569)),7)&lt;&gt;"pending"),OR(CG569="High",CG569="Moderate"),OR(CH569="Low",CH569="Some concerns",CH569="Not applicable")),IF(AND(DD569="No",OR(DE569="HIGH",DE569="CONDITIONAL"),AND(LEN(TRIM(DF569))&gt;0,LEFT(LOWER(TRIM(DF569)),7)&lt;&gt;"pending")),IF(AND(AND(LEN(TRIM(DT569))&gt;0,LEFT(LOWER(TRIM(DT569)),7)&lt;&gt;"pending"),AND(LEN(TRIM(DU569))&gt;0,LEFT(LOWER(TRIM(DU569)),7)&lt;&gt;"pending"),OR(AND(LEN(TRIM(DV569))&gt;0,LEFT(LOWER(TRIM(DV569)),7)&lt;&gt;"pending"),AND(LEN(TRIM(DW569))&gt;0,LEFT(LOWER(TRIM(DW569)),7)&lt;&gt;"pending")),AND(LEN(TRIM(DX569))&gt;0,LEFT(LOWER(TRIM(DX569)),7)&lt;&gt;"pending")),IF(AND(F569="Claim-ready",OR(EA569="Strong",EA569="Moderate"),AND(LEN(TRIM(G569))&gt;0,LEFT(LOWER(TRIM(G569)),7)&lt;&gt;"pending"),G569&lt;&gt;"No substantive use decision is permitted from identification metadata alone.",AND(LEN(TRIM(DZ569))&gt;0,LEFT(LOWER(TRIM(DZ569)),7)&lt;&gt;"pending"),DZ569&lt;&gt;"Identification metadata alone does not permit any substantive scientific, causal, operational, or institutional claim.",AND(LEN(TRIM(EI569))&gt;0,LEFT(LOWER(TRIM(EI569)),7)&lt;&gt;"pending"),ISNUMBER(EH569),EH569&gt;0),"READY","PENDING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69" t="str">
        <x:v>Pending</x:v>
      </x:c>
      <x:c r="EE569"/>
      <x:c r="EF569" t="str">
        <x:v>Pending</x:v>
      </x:c>
      <x:c r="EG569" t="str">
        <x:v>Pending</x:v>
      </x:c>
      <x:c r="EH569"/>
      <x:c r="EI569" s="501"/>
      <x:c r="EJ569"/>
      <x:c r="EK569" t="str">
        <x:v>Pending</x:v>
      </x:c>
      <x:c r="EL569" t="n">
        <x:v>46272</x:v>
      </x:c>
      <x:c r="EM569" t="str">
        <x:v>Production PubMed record imported and reconciled to Zotero item PUR4LS8W;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69" t="n">
        <x:f>IF(L569="","",(IF(N569&lt;&gt;"",1,0)+IF(O569&lt;&gt;"",1,0)+IF(AJ569&lt;&gt;"",1,0)+IF(AU569&lt;&gt;"",1,0)+IF(BE569&lt;&gt;"",1,0)+IF(CF569&lt;&gt;"",1,0)+IF(CJ569="Yes",1,0)+IF(CL569="Yes",1,0)+IF(DE569&lt;&gt;"Pending",1,0)+IF(F569&lt;&gt;"",1,0)+IF(DZ569&lt;&gt;"",1,0)+IF(EI569&lt;&gt;"",1,0))/12)</x:f>
        <x:v>0.5</x:v>
      </x:c>
    </x:row>
    <x:row r="570">
      <x:c r="A570" t="str">
        <x:v>EV-0567</x:v>
      </x:c>
      <x:c r="B570" t="str">
        <x:v>Integrity check</x:v>
      </x:c>
      <x:c r="C570" t="str">
        <x:f>IF(L570="","",IF(LEFT(EC570,7)="BLOCKED","🔴 Do not use for conclusion",IF(EB570="Yes","🟢 Claim-ready","🟡 Caution / context")))</x:f>
        <x:v>🟡 Caution / context</x:v>
      </x:c>
      <x:c r="D570" t="str">
        <x:f>IF(L570="","",EC570)</x:f>
        <x:v>PENDING — appropriate appraisal</x:v>
      </x:c>
      <x:c r="E570" t="str">
        <x:v>P3 — Medium</x:v>
      </x:c>
      <x:c r="F570" t="str">
        <x:v>Pending</x:v>
      </x:c>
      <x:c r="G570" t="str">
        <x:v>Title/abstract identify an explicit tactical/public-safety context and readiness domain; retain for full-text assessment.</x:v>
      </x:c>
      <x:c r="H570" t="str">
        <x:v>Obtain and review lawful full text; confirm human adjudication; then select a design-specific appraisal instrument.</x:v>
      </x:c>
      <x:c r="I570"/>
      <x:c r="J570" t="str">
        <x:v>C — Implementation Science</x:v>
      </x:c>
      <x:c r="K570" t="str">
        <x:v>IDENTIFIED</x:v>
      </x:c>
      <x:c r="L570" t="str">
        <x:v>Using Focus Groups to Identify Nutrition Education Needs and Implementation Strategies for the Wildland Firefighter.</x:v>
      </x:c>
      <x:c r="M570"/>
      <x:c r="N570" t="str">
        <x:v>Holubetz, Heidi; Brown, Ann F; Domitrovich, Joseph W; Roe, Annie J</x:v>
      </x:c>
      <x:c r="O570" t="n">
        <x:v>2024</x:v>
      </x:c>
      <x:c r="P570" t="str">
        <x:v>Journal of occupational and environmental medicine</x:v>
      </x:c>
      <x:c r="Q570" t="str">
        <x:v>Journal Article; Research Support, Non-U.S. Gov't; Research Support, U.S. Gov't, Non-P.H.S.</x:v>
      </x:c>
      <x:c r="R570" t="str">
        <x:v>Unclear</x:v>
      </x:c>
      <x:c r="S570" t="str">
        <x:v>Unknown</x:v>
      </x:c>
      <x:c r="T570" t="str">
        <x:v>eng</x:v>
      </x:c>
      <x:c r="U570" t="str">
        <x:v>https://pubmed.ncbi.nlm.nih.gov/37696801/</x:v>
      </x:c>
      <x:c r="V570" t="str">
        <x:v>10.1097/jom.0000000000002959</x:v>
      </x:c>
      <x:c r="W570" t="str">
        <x:f>IF(V570="","",LOWER(SUBSTITUTE(SUBSTITUTE(SUBSTITUTE(SUBSTITUTE(TRIM(V570),"https://doi.org/",""),"http://doi.org/",""),"https://dx.doi.org/",""),"doi:","")))</x:f>
        <x:v>10.1097/jom.0000000000002959</x:v>
      </x:c>
      <x:c r="X570" t="str">
        <x:v>37696801</x:v>
      </x:c>
      <x:c r="Y570" t="str"/>
      <x:c r="Z570"/>
      <x:c r="AA570" t="str">
        <x:v>PubMed/MEDLINE</x:v>
      </x:c>
      <x:c r="AB570" t="str">
        <x:v>PUBMED-C-v1.0-2026-08-28</x:v>
      </x:c>
      <x:c r="AC570" t="str">
        <x:v>SP-PUBMED-C-20260828</x:v>
      </x:c>
      <x:c r="AD570" s="499" t="n">
        <x:v>46262</x:v>
      </x:c>
      <x:c r="AE570" s="499" t="n">
        <x:v>46272</x:v>
      </x:c>
      <x:c r="AF570" t="str">
        <x:v>AJL5B28L</x:v>
      </x:c>
      <x:c r="AG570"/>
      <x:c r="AH570" t="str">
        <x:v>Tactical Athlete → Operational Readiness Brazil</x:v>
      </x:c>
      <x:c r="AI570" t="str">
        <x:v>evidence-family:C</x:v>
      </x:c>
      <x:c r="AJ570"/>
      <x:c r="AK570" t="str">
        <x:f>IF(AJ570="","",IF(OR(LOWER(AJ570)="brazil",LOWER(AJ570)="brasil"),"Yes","No"))</x:f>
      </x:c>
      <x:c r="AL570"/>
      <x:c r="AM570"/>
      <x:c r="AN570"/>
      <x:c r="AO570"/>
      <x:c r="AP570"/>
      <x:c r="AQ570"/>
      <x:c r="AR570"/>
      <x:c r="AS570"/>
      <x:c r="AT570"/>
      <x:c r="AU570"/>
      <x:c r="AV570"/>
      <x:c r="AW570"/>
      <x:c r="AX570"/>
      <x:c r="AY570"/>
      <x:c r="AZ570"/>
      <x:c r="BA570"/>
      <x:c r="BB570"/>
      <x:c r="BC570"/>
      <x:c r="BD570"/>
      <x:c r="BE570"/>
      <x:c r="BF570"/>
      <x:c r="BG570"/>
      <x:c r="BH570"/>
      <x:c r="BI570"/>
      <x:c r="BJ570"/>
      <x:c r="BK570"/>
      <x:c r="BL570"/>
      <x:c r="BM570"/>
      <x:c r="BN570"/>
      <x:c r="BO570"/>
      <x:c r="BP570"/>
      <x:c r="BQ570"/>
      <x:c r="BR570"/>
      <x:c r="BS570"/>
      <x:c r="BT570"/>
      <x:c r="BU570"/>
      <x:c r="BV570"/>
      <x:c r="BW570"/>
      <x:c r="BX570"/>
      <x:c r="BY570"/>
      <x:c r="BZ570"/>
      <x:c r="CA570"/>
      <x:c r="CB570"/>
      <x:c r="CC570"/>
      <x:c r="CD570"/>
      <x:c r="CE570"/>
      <x:c r="CF570"/>
      <x:c r="CG570"/>
      <x:c r="CH570"/>
      <x:c r="CI570"/>
      <x:c r="CJ570" t="str">
        <x:v>Yes</x:v>
      </x:c>
      <x:c r="CK570" t="str">
        <x:v>Yes</x:v>
      </x:c>
      <x:c r="CL570" t="str">
        <x:v>Yes</x:v>
      </x:c>
      <x:c r="CM570" t="str">
        <x:v>Clear</x:v>
      </x:c>
      <x:c r="CN570" t="str">
        <x:v>Verified — clear</x:v>
      </x:c>
      <x:c r="CO570" t="n">
        <x:v>46272</x:v>
      </x:c>
      <x:c r="CP570" t="str">
        <x:v>https://pubmed.ncbi.nlm.nih.gov/37696801/</x:v>
      </x:c>
      <x:c r="CQ570"/>
      <x:c r="CR570"/>
      <x:c r="CS570"/>
      <x:c r="CT570"/>
      <x:c r="CU570"/>
      <x:c r="CV570"/>
      <x:c r="CW570"/>
      <x:c r="CX570"/>
      <x:c r="CY570"/>
      <x:c r="CZ570"/>
      <x:c r="DA570"/>
      <x:c r="DB570" t="str">
        <x:f>IF(L570="","",IF(AND(COUNT(CU570:DA570)=7,OR(CU570=0,CU570=1,CU570=2),OR(CV570=0,CV570=1,CV570=2),OR(CW570=0,CW570=1,CW570=2),OR(CX570=0,CX570=1,CX570=2),OR(CY570=0,CY570=1,CY570=2),OR(CZ570=0,CZ570=1,CZ570=2),OR(DA570=0,DA570=1,DA570=2)),SUM(CU570:DA570),""))</x:f>
      </x:c>
      <x:c r="DC570" t="str">
        <x:f>IF(DB570="","",ROUND(DB570/14*10,1))</x:f>
      </x:c>
      <x:c r="DD570" t="str">
        <x:v>Pending</x:v>
      </x:c>
      <x:c r="DE570" t="str">
        <x:f>IF(L570="","",IF(DC570="","Pending",IF(DD570="Yes","CONDITIONAL — safety override",IF(DC570&gt;=8,"HIGH",IF(DC570&gt;=5,"CONDITIONAL","LOW")))))</x:f>
        <x:v>Pending</x:v>
      </x:c>
      <x:c r="DF570" t="str">
        <x:v>Pending screening and full-text appraisal; no transferability judgment made at identification.</x:v>
      </x:c>
      <x:c r="DG570"/>
      <x:c r="DH570"/>
      <x:c r="DI570"/>
      <x:c r="DJ570"/>
      <x:c r="DK570"/>
      <x:c r="DL570"/>
      <x:c r="DM570"/>
      <x:c r="DN570"/>
      <x:c r="DO570"/>
      <x:c r="DP570"/>
      <x:c r="DQ570"/>
      <x:c r="DR570"/>
      <x:c r="DS570"/>
      <x:c r="DT570"/>
      <x:c r="DU570"/>
      <x:c r="DV570"/>
      <x:c r="DW570"/>
      <x:c r="DX570"/>
      <x:c r="DY570"/>
      <x:c r="DZ570" t="str">
        <x:v>Title/abstract screening alone does not establish effectiveness, causality, methodological quality, transferability to Brazilian public safety or an institutional recommendation.</x:v>
      </x:c>
      <x:c r="EA570" t="str">
        <x:v>Pending</x:v>
      </x:c>
      <x:c r="EB570" t="str">
        <x:f>IF(L570="","",IF(EC570="READY","Yes","No / Pending"))</x:f>
        <x:v>No / Pending</x:v>
      </x:c>
      <x:c r="EC570" t="str">
        <x:f>IF(L570="","",IF(OR(ISNUMBER(SEARCH("Retracted Publication",Q570)),CM570="Retracted",CN570="Retracted",CM570="Expression of Concern",CN570="Expression of Concern",F570="Not used",CG570="Critical",CH570="High",CH570="Critical"),"BLOCKED — integrity or use restriction",IF(AND(CJ570="Yes",CK570="Yes",CL570="Yes"),IF(AND(CM570="Clear",CN570="Verified — clear"),IF(AND(AND(LEN(TRIM(CF570))&gt;0,LEFT(LOWER(TRIM(CF570)),7)&lt;&gt;"pending"),OR(CG570="High",CG570="Moderate"),OR(CH570="Low",CH570="Some concerns",CH570="Not applicable")),IF(AND(DD570="No",OR(DE570="HIGH",DE570="CONDITIONAL"),AND(LEN(TRIM(DF570))&gt;0,LEFT(LOWER(TRIM(DF570)),7)&lt;&gt;"pending")),IF(AND(AND(LEN(TRIM(DT570))&gt;0,LEFT(LOWER(TRIM(DT570)),7)&lt;&gt;"pending"),AND(LEN(TRIM(DU570))&gt;0,LEFT(LOWER(TRIM(DU570)),7)&lt;&gt;"pending"),OR(AND(LEN(TRIM(DV570))&gt;0,LEFT(LOWER(TRIM(DV570)),7)&lt;&gt;"pending"),AND(LEN(TRIM(DW570))&gt;0,LEFT(LOWER(TRIM(DW570)),7)&lt;&gt;"pending")),AND(LEN(TRIM(DX570))&gt;0,LEFT(LOWER(TRIM(DX570)),7)&lt;&gt;"pending")),IF(AND(F570="Claim-ready",OR(EA570="Strong",EA570="Moderate"),AND(LEN(TRIM(G570))&gt;0,LEFT(LOWER(TRIM(G570)),7)&lt;&gt;"pending"),G570&lt;&gt;"No substantive use decision is permitted from identification metadata alone.",AND(LEN(TRIM(DZ570))&gt;0,LEFT(LOWER(TRIM(DZ570)),7)&lt;&gt;"pending"),DZ570&lt;&gt;"Identification metadata alone does not permit any substantive scientific, causal, operational, or institutional claim.",AND(LEN(TRIM(EI570))&gt;0,LEFT(LOWER(TRIM(EI570)),7)&lt;&gt;"pending"),ISNUMBER(EH570),EH570&gt;0),"READY","PENDING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0" t="str">
        <x:v>Pending</x:v>
      </x:c>
      <x:c r="EE570"/>
      <x:c r="EF570" t="str">
        <x:v>Pending</x:v>
      </x:c>
      <x:c r="EG570" t="str">
        <x:v>Pending</x:v>
      </x:c>
      <x:c r="EH570"/>
      <x:c r="EI570" s="501"/>
      <x:c r="EJ570"/>
      <x:c r="EK570" t="str">
        <x:v>Pending</x:v>
      </x:c>
      <x:c r="EL570" t="n">
        <x:v>46272</x:v>
      </x:c>
      <x:c r="EM570" t="str">
        <x:v>Production PubMed record imported and reconciled to Zotero item AJL5B28L;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0" t="n">
        <x:f>IF(L570="","",(IF(N570&lt;&gt;"",1,0)+IF(O570&lt;&gt;"",1,0)+IF(AJ570&lt;&gt;"",1,0)+IF(AU570&lt;&gt;"",1,0)+IF(BE570&lt;&gt;"",1,0)+IF(CF570&lt;&gt;"",1,0)+IF(CJ570="Yes",1,0)+IF(CL570="Yes",1,0)+IF(DE570&lt;&gt;"Pending",1,0)+IF(F570&lt;&gt;"",1,0)+IF(DZ570&lt;&gt;"",1,0)+IF(EI570&lt;&gt;"",1,0))/12)</x:f>
        <x:v>0.5</x:v>
      </x:c>
    </x:row>
    <x:row r="571">
      <x:c r="A571" t="str">
        <x:v>EV-0568</x:v>
      </x:c>
      <x:c r="B571" t="str">
        <x:v>Integrity check</x:v>
      </x:c>
      <x:c r="C571" t="str">
        <x:f>IF(L571="","",IF(LEFT(EC571,7)="BLOCKED","🔴 Do not use for conclusion",IF(EB571="Yes","🟢 Claim-ready","🟡 Caution / context")))</x:f>
        <x:v>🟡 Caution / context</x:v>
      </x:c>
      <x:c r="D571" t="str">
        <x:f>IF(L571="","",EC571)</x:f>
        <x:v>PENDING — appropriate appraisal</x:v>
      </x:c>
      <x:c r="E571" t="str">
        <x:v>P3 — Medium</x:v>
      </x:c>
      <x:c r="F571" t="str">
        <x:v>Pending</x:v>
      </x:c>
      <x:c r="G571" t="str">
        <x:v>A potentially relevant concept is present, but direct applicability is ambiguous at title/abstract level.</x:v>
      </x:c>
      <x:c r="H571" t="str">
        <x:v>Human title/abstract adjudication; retrieve full text if relevance remains plausible.</x:v>
      </x:c>
      <x:c r="I571"/>
      <x:c r="J571" t="str">
        <x:v>A — Core</x:v>
      </x:c>
      <x:c r="K571" t="str">
        <x:v>IDENTIFIED</x:v>
      </x:c>
      <x:c r="L571" t="str">
        <x:v>Total Force Fitness Summit 2021: Maximizing the Health and Well-being of Service Members and Their Families.</x:v>
      </x:c>
      <x:c r="M571"/>
      <x:c r="N571" t="str">
        <x:v>Givens, Melissa; O'Connor, Francis G; Deuster, Patricia A</x:v>
      </x:c>
      <x:c r="O571" t="n">
        <x:v>2023</x:v>
      </x:c>
      <x:c r="P571" t="str">
        <x:v>Military medicine</x:v>
      </x:c>
      <x:c r="Q571" t="str">
        <x:v>Journal Article; Research Support, U.S. Gov't, Non-P.H.S.</x:v>
      </x:c>
      <x:c r="R571" t="str">
        <x:v>Unclear</x:v>
      </x:c>
      <x:c r="S571" t="str">
        <x:v>Unknown</x:v>
      </x:c>
      <x:c r="T571" t="str">
        <x:v>eng</x:v>
      </x:c>
      <x:c r="U571" t="str">
        <x:v>https://pubmed.ncbi.nlm.nih.gov/37665586/</x:v>
      </x:c>
      <x:c r="V571" t="str">
        <x:v>10.1093/milmed/usac440</x:v>
      </x:c>
      <x:c r="W571" t="str">
        <x:f>IF(V571="","",LOWER(SUBSTITUTE(SUBSTITUTE(SUBSTITUTE(SUBSTITUTE(TRIM(V571),"https://doi.org/",""),"http://doi.org/",""),"https://dx.doi.org/",""),"doi:","")))</x:f>
        <x:v>10.1093/milmed/usac440</x:v>
      </x:c>
      <x:c r="X571" t="str">
        <x:v>37665586</x:v>
      </x:c>
      <x:c r="Y571" t="str"/>
      <x:c r="Z571"/>
      <x:c r="AA571" t="str">
        <x:v>PubMed/MEDLINE</x:v>
      </x:c>
      <x:c r="AB571" t="str">
        <x:v>PUBMED-A-v1.0-2026-08-28</x:v>
      </x:c>
      <x:c r="AC571" t="str">
        <x:v>SP-PUBMED-A-20260828</x:v>
      </x:c>
      <x:c r="AD571" s="499" t="n">
        <x:v>46262</x:v>
      </x:c>
      <x:c r="AE571" s="499" t="n">
        <x:v>46272</x:v>
      </x:c>
      <x:c r="AF571" t="str">
        <x:v>8WXNHW6V</x:v>
      </x:c>
      <x:c r="AG571"/>
      <x:c r="AH571" t="str">
        <x:v>Tactical Athlete → Operational Readiness Brazil</x:v>
      </x:c>
      <x:c r="AI571" t="str">
        <x:v>evidence-family:A</x:v>
      </x:c>
      <x:c r="AJ571"/>
      <x:c r="AK571" t="str">
        <x:f>IF(AJ571="","",IF(OR(LOWER(AJ571)="brazil",LOWER(AJ571)="brasil"),"Yes","No"))</x:f>
      </x:c>
      <x:c r="AL571"/>
      <x:c r="AM571"/>
      <x:c r="AN571"/>
      <x:c r="AO571"/>
      <x:c r="AP571"/>
      <x:c r="AQ571"/>
      <x:c r="AR571"/>
      <x:c r="AS571"/>
      <x:c r="AT571"/>
      <x:c r="AU571"/>
      <x:c r="AV571"/>
      <x:c r="AW571"/>
      <x:c r="AX571"/>
      <x:c r="AY571"/>
      <x:c r="AZ571"/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/>
      <x:c r="BO571"/>
      <x:c r="BP571"/>
      <x:c r="BQ571"/>
      <x:c r="BR571"/>
      <x:c r="BS571"/>
      <x:c r="BT571"/>
      <x:c r="BU571"/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 t="str">
        <x:v>Yes</x:v>
      </x:c>
      <x:c r="CK571" t="str">
        <x:v>Yes</x:v>
      </x:c>
      <x:c r="CL571" t="str">
        <x:v>Yes</x:v>
      </x:c>
      <x:c r="CM571" t="str">
        <x:v>Clear</x:v>
      </x:c>
      <x:c r="CN571" t="str">
        <x:v>Verified — clear</x:v>
      </x:c>
      <x:c r="CO571" t="n">
        <x:v>46272</x:v>
      </x:c>
      <x:c r="CP571" t="str">
        <x:v>https://pubmed.ncbi.nlm.nih.gov/37665586/</x:v>
      </x:c>
      <x:c r="CQ571"/>
      <x:c r="CR571"/>
      <x:c r="CS571"/>
      <x:c r="CT571"/>
      <x:c r="CU571"/>
      <x:c r="CV571"/>
      <x:c r="CW571"/>
      <x:c r="CX571"/>
      <x:c r="CY571"/>
      <x:c r="CZ571"/>
      <x:c r="DA571"/>
      <x:c r="DB571" t="str">
        <x:f>IF(L571="","",IF(AND(COUNT(CU571:DA571)=7,OR(CU571=0,CU571=1,CU571=2),OR(CV571=0,CV571=1,CV571=2),OR(CW571=0,CW571=1,CW571=2),OR(CX571=0,CX571=1,CX571=2),OR(CY571=0,CY571=1,CY571=2),OR(CZ571=0,CZ571=1,CZ571=2),OR(DA571=0,DA571=1,DA571=2)),SUM(CU571:DA571),""))</x:f>
      </x:c>
      <x:c r="DC571" t="str">
        <x:f>IF(DB571="","",ROUND(DB571/14*10,1))</x:f>
      </x:c>
      <x:c r="DD571" t="str">
        <x:v>Pending</x:v>
      </x:c>
      <x:c r="DE571" t="str">
        <x:f>IF(L571="","",IF(DC571="","Pending",IF(DD571="Yes","CONDITIONAL — safety override",IF(DC571&gt;=8,"HIGH",IF(DC571&gt;=5,"CONDITIONAL","LOW")))))</x:f>
        <x:v>Pending</x:v>
      </x:c>
      <x:c r="DF571" t="str">
        <x:v>Pending screening and full-text appraisal; no transferability judgment made at identification.</x:v>
      </x:c>
      <x:c r="DG571"/>
      <x:c r="DH571"/>
      <x:c r="DI571"/>
      <x:c r="DJ571"/>
      <x:c r="DK571"/>
      <x:c r="DL571"/>
      <x:c r="DM571"/>
      <x:c r="DN571"/>
      <x:c r="DO571"/>
      <x:c r="DP571"/>
      <x:c r="DQ571"/>
      <x:c r="DR571"/>
      <x:c r="DS571"/>
      <x:c r="DT571"/>
      <x:c r="DU571"/>
      <x:c r="DV571"/>
      <x:c r="DW571"/>
      <x:c r="DX571"/>
      <x:c r="DY571"/>
      <x:c r="DZ571" t="str">
        <x:v>Title/abstract information is insufficient for a substantive scientific, causal, transferability or institutional claim.</x:v>
      </x:c>
      <x:c r="EA571" t="str">
        <x:v>Pending</x:v>
      </x:c>
      <x:c r="EB571" t="str">
        <x:f>IF(L571="","",IF(EC571="READY","Yes","No / Pending"))</x:f>
        <x:v>No / Pending</x:v>
      </x:c>
      <x:c r="EC571" t="str">
        <x:f>IF(L571="","",IF(OR(ISNUMBER(SEARCH("Retracted Publication",Q571)),CM571="Retracted",CN571="Retracted",CM571="Expression of Concern",CN571="Expression of Concern",F571="Not used",CG571="Critical",CH571="High",CH571="Critical"),"BLOCKED — integrity or use restriction",IF(AND(CJ571="Yes",CK571="Yes",CL571="Yes"),IF(AND(CM571="Clear",CN571="Verified — clear"),IF(AND(AND(LEN(TRIM(CF571))&gt;0,LEFT(LOWER(TRIM(CF571)),7)&lt;&gt;"pending"),OR(CG571="High",CG571="Moderate"),OR(CH571="Low",CH571="Some concerns",CH571="Not applicable")),IF(AND(DD571="No",OR(DE571="HIGH",DE571="CONDITIONAL"),AND(LEN(TRIM(DF571))&gt;0,LEFT(LOWER(TRIM(DF571)),7)&lt;&gt;"pending")),IF(AND(AND(LEN(TRIM(DT571))&gt;0,LEFT(LOWER(TRIM(DT571)),7)&lt;&gt;"pending"),AND(LEN(TRIM(DU571))&gt;0,LEFT(LOWER(TRIM(DU571)),7)&lt;&gt;"pending"),OR(AND(LEN(TRIM(DV571))&gt;0,LEFT(LOWER(TRIM(DV571)),7)&lt;&gt;"pending"),AND(LEN(TRIM(DW571))&gt;0,LEFT(LOWER(TRIM(DW571)),7)&lt;&gt;"pending")),AND(LEN(TRIM(DX571))&gt;0,LEFT(LOWER(TRIM(DX571)),7)&lt;&gt;"pending")),IF(AND(F571="Claim-ready",OR(EA571="Strong",EA571="Moderate"),AND(LEN(TRIM(G571))&gt;0,LEFT(LOWER(TRIM(G571)),7)&lt;&gt;"pending"),G571&lt;&gt;"No substantive use decision is permitted from identification metadata alone.",AND(LEN(TRIM(DZ571))&gt;0,LEFT(LOWER(TRIM(DZ571)),7)&lt;&gt;"pending"),DZ571&lt;&gt;"Identification metadata alone does not permit any substantive scientific, causal, operational, or institutional claim.",AND(LEN(TRIM(EI571))&gt;0,LEFT(LOWER(TRIM(EI571)),7)&lt;&gt;"pending"),ISNUMBER(EH571),EH571&gt;0),"READY","PENDING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1" t="str">
        <x:v>Pending</x:v>
      </x:c>
      <x:c r="EE571"/>
      <x:c r="EF571" t="str">
        <x:v>Pending</x:v>
      </x:c>
      <x:c r="EG571" t="str">
        <x:v>Pending</x:v>
      </x:c>
      <x:c r="EH571"/>
      <x:c r="EI571" s="501"/>
      <x:c r="EJ571"/>
      <x:c r="EK571" t="str">
        <x:v>Pending</x:v>
      </x:c>
      <x:c r="EL571" t="n">
        <x:v>46272</x:v>
      </x:c>
      <x:c r="EM571" t="str">
        <x:v>Production PubMed record imported and reconciled to Zotero item 8WXNHW6V;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71" t="n">
        <x:f>IF(L571="","",(IF(N571&lt;&gt;"",1,0)+IF(O571&lt;&gt;"",1,0)+IF(AJ571&lt;&gt;"",1,0)+IF(AU571&lt;&gt;"",1,0)+IF(BE571&lt;&gt;"",1,0)+IF(CF571&lt;&gt;"",1,0)+IF(CJ571="Yes",1,0)+IF(CL571="Yes",1,0)+IF(DE571&lt;&gt;"Pending",1,0)+IF(F571&lt;&gt;"",1,0)+IF(DZ571&lt;&gt;"",1,0)+IF(EI571&lt;&gt;"",1,0))/12)</x:f>
        <x:v>0.5</x:v>
      </x:c>
    </x:row>
    <x:row r="572">
      <x:c r="A572" t="str">
        <x:v>EV-0569</x:v>
      </x:c>
      <x:c r="B572" t="str">
        <x:v>Integrity check</x:v>
      </x:c>
      <x:c r="C572" t="str">
        <x:f>IF(L572="","",IF(LEFT(EC572,7)="BLOCKED","🔴 Do not use for conclusion",IF(EB572="Yes","🟢 Claim-ready","🟡 Caution / context")))</x:f>
        <x:v>🟡 Caution / context</x:v>
      </x:c>
      <x:c r="D572" t="str">
        <x:f>IF(L572="","",EC572)</x:f>
        <x:v>PENDING — appropriate appraisal</x:v>
      </x:c>
      <x:c r="E572" t="str">
        <x:v>P3 — Medium</x:v>
      </x:c>
      <x:c r="F572" t="str">
        <x:v>Pending</x:v>
      </x:c>
      <x:c r="G572" t="str">
        <x:v>Title/abstract identify an explicit operational APHT/medical-readiness topic; retain for full-text assessment.</x:v>
      </x:c>
      <x:c r="H572" t="str">
        <x:v>Obtain and review lawful full text; confirm human adjudication; then select a design-specific appraisal instrument.</x:v>
      </x:c>
      <x:c r="I572"/>
      <x:c r="J572" t="str">
        <x:v>B — APHT / Medical Readiness</x:v>
      </x:c>
      <x:c r="K572" t="str">
        <x:v>IDENTIFIED</x:v>
      </x:c>
      <x:c r="L572" t="str">
        <x:v>Sustainable Tactical Combat Casualty Care Implementation in Ghana: A Model for Future Development.</x:v>
      </x:c>
      <x:c r="M572"/>
      <x:c r="N572" t="str">
        <x:v>Polley, Catherine C; Adu-Gyamfi, Rossi; Mahama-Toure, Tawfik; Okpoti Konney, Fattal; Oti-Boateng, Emmanuel; Nsohlebna Nsoh, Lawrence; Ballard, Timothy</x:v>
      </x:c>
      <x:c r="O572" t="n">
        <x:v>2024</x:v>
      </x:c>
      <x:c r="P572" t="str">
        <x:v>Military medicine</x:v>
      </x:c>
      <x:c r="Q572" t="str">
        <x:v>Journal Article</x:v>
      </x:c>
      <x:c r="R572" t="str">
        <x:v>Unclear</x:v>
      </x:c>
      <x:c r="S572" t="str">
        <x:v>Unknown</x:v>
      </x:c>
      <x:c r="T572" t="str">
        <x:v>eng</x:v>
      </x:c>
      <x:c r="U572" t="str">
        <x:v>https://pubmed.ncbi.nlm.nih.gov/37651582/</x:v>
      </x:c>
      <x:c r="V572" t="str">
        <x:v>10.1093/milmed/usad333</x:v>
      </x:c>
      <x:c r="W572" t="str">
        <x:f>IF(V572="","",LOWER(SUBSTITUTE(SUBSTITUTE(SUBSTITUTE(SUBSTITUTE(TRIM(V572),"https://doi.org/",""),"http://doi.org/",""),"https://dx.doi.org/",""),"doi:","")))</x:f>
        <x:v>10.1093/milmed/usad333</x:v>
      </x:c>
      <x:c r="X572" t="str">
        <x:v>37651582</x:v>
      </x:c>
      <x:c r="Y572" t="str"/>
      <x:c r="Z572"/>
      <x:c r="AA572" t="str">
        <x:v>PubMed/MEDLINE</x:v>
      </x:c>
      <x:c r="AB572" t="str">
        <x:v>PUBMED-B-v1.0-2026-08-28</x:v>
      </x:c>
      <x:c r="AC572" t="str">
        <x:v>SP-PUBMED-B-20260828</x:v>
      </x:c>
      <x:c r="AD572" s="499" t="n">
        <x:v>46262</x:v>
      </x:c>
      <x:c r="AE572" s="499" t="n">
        <x:v>46272</x:v>
      </x:c>
      <x:c r="AF572" t="str">
        <x:v>7QQ2R6BX</x:v>
      </x:c>
      <x:c r="AG572"/>
      <x:c r="AH572" t="str">
        <x:v>Tactical Athlete → Operational Readiness Brazil</x:v>
      </x:c>
      <x:c r="AI572" t="str">
        <x:v>evidence-family:B</x:v>
      </x:c>
      <x:c r="AJ572"/>
      <x:c r="AK572" t="str">
        <x:f>IF(AJ572="","",IF(OR(LOWER(AJ572)="brazil",LOWER(AJ572)="brasil"),"Yes","No"))</x:f>
      </x:c>
      <x:c r="AL572"/>
      <x:c r="AM572"/>
      <x:c r="AN572"/>
      <x:c r="AO572"/>
      <x:c r="AP572"/>
      <x:c r="AQ572"/>
      <x:c r="AR572"/>
      <x:c r="AS572"/>
      <x:c r="AT572"/>
      <x:c r="AU572"/>
      <x:c r="AV572"/>
      <x:c r="AW572"/>
      <x:c r="AX572"/>
      <x:c r="AY572"/>
      <x:c r="AZ572"/>
      <x:c r="BA572"/>
      <x:c r="BB572"/>
      <x:c r="BC572"/>
      <x:c r="BD572"/>
      <x:c r="BE572"/>
      <x:c r="BF572"/>
      <x:c r="BG572"/>
      <x:c r="BH572"/>
      <x:c r="BI572"/>
      <x:c r="BJ572"/>
      <x:c r="BK572"/>
      <x:c r="BL572"/>
      <x:c r="BM572"/>
      <x:c r="BN572"/>
      <x:c r="BO572"/>
      <x:c r="BP572"/>
      <x:c r="BQ572"/>
      <x:c r="BR572"/>
      <x:c r="BS572"/>
      <x:c r="BT572"/>
      <x:c r="BU572"/>
      <x:c r="BV572"/>
      <x:c r="BW572"/>
      <x:c r="BX572"/>
      <x:c r="BY572"/>
      <x:c r="BZ572"/>
      <x:c r="CA572"/>
      <x:c r="CB572"/>
      <x:c r="CC572"/>
      <x:c r="CD572"/>
      <x:c r="CE572"/>
      <x:c r="CF572"/>
      <x:c r="CG572"/>
      <x:c r="CH572"/>
      <x:c r="CI572"/>
      <x:c r="CJ572" t="str">
        <x:v>Yes</x:v>
      </x:c>
      <x:c r="CK572" t="str">
        <x:v>Yes</x:v>
      </x:c>
      <x:c r="CL572" t="str">
        <x:v>Yes</x:v>
      </x:c>
      <x:c r="CM572" t="str">
        <x:v>Clear</x:v>
      </x:c>
      <x:c r="CN572" t="str">
        <x:v>Verified — clear</x:v>
      </x:c>
      <x:c r="CO572" t="n">
        <x:v>46272</x:v>
      </x:c>
      <x:c r="CP572" t="str">
        <x:v>https://pubmed.ncbi.nlm.nih.gov/37651582/</x:v>
      </x:c>
      <x:c r="CQ572"/>
      <x:c r="CR572"/>
      <x:c r="CS572"/>
      <x:c r="CT572"/>
      <x:c r="CU572"/>
      <x:c r="CV572"/>
      <x:c r="CW572"/>
      <x:c r="CX572"/>
      <x:c r="CY572"/>
      <x:c r="CZ572"/>
      <x:c r="DA572"/>
      <x:c r="DB572" t="str">
        <x:f>IF(L572="","",IF(AND(COUNT(CU572:DA572)=7,OR(CU572=0,CU572=1,CU572=2),OR(CV572=0,CV572=1,CV572=2),OR(CW572=0,CW572=1,CW572=2),OR(CX572=0,CX572=1,CX572=2),OR(CY572=0,CY572=1,CY572=2),OR(CZ572=0,CZ572=1,CZ572=2),OR(DA572=0,DA572=1,DA572=2)),SUM(CU572:DA572),""))</x:f>
      </x:c>
      <x:c r="DC572" t="str">
        <x:f>IF(DB572="","",ROUND(DB572/14*10,1))</x:f>
      </x:c>
      <x:c r="DD572" t="str">
        <x:v>Pending</x:v>
      </x:c>
      <x:c r="DE572" t="str">
        <x:f>IF(L572="","",IF(DC572="","Pending",IF(DD572="Yes","CONDITIONAL — safety override",IF(DC572&gt;=8,"HIGH",IF(DC572&gt;=5,"CONDITIONAL","LOW")))))</x:f>
        <x:v>Pending</x:v>
      </x:c>
      <x:c r="DF572" t="str">
        <x:v>Pending screening and full-text appraisal; no transferability judgment made at identification.</x:v>
      </x:c>
      <x:c r="DG572"/>
      <x:c r="DH572"/>
      <x:c r="DI572"/>
      <x:c r="DJ572"/>
      <x:c r="DK572"/>
      <x:c r="DL572"/>
      <x:c r="DM572"/>
      <x:c r="DN572"/>
      <x:c r="DO572"/>
      <x:c r="DP572"/>
      <x:c r="DQ572"/>
      <x:c r="DR572"/>
      <x:c r="DS572"/>
      <x:c r="DT572"/>
      <x:c r="DU572"/>
      <x:c r="DV572"/>
      <x:c r="DW572"/>
      <x:c r="DX572"/>
      <x:c r="DY572"/>
      <x:c r="DZ572" t="str">
        <x:v>Title/abstract screening alone does not establish effectiveness, causality, methodological quality, transferability to Brazilian public safety or an institutional recommendation.</x:v>
      </x:c>
      <x:c r="EA572" t="str">
        <x:v>Pending</x:v>
      </x:c>
      <x:c r="EB572" t="str">
        <x:f>IF(L572="","",IF(EC572="READY","Yes","No / Pending"))</x:f>
        <x:v>No / Pending</x:v>
      </x:c>
      <x:c r="EC572" t="str">
        <x:f>IF(L572="","",IF(OR(ISNUMBER(SEARCH("Retracted Publication",Q572)),CM572="Retracted",CN572="Retracted",CM572="Expression of Concern",CN572="Expression of Concern",F572="Not used",CG572="Critical",CH572="High",CH572="Critical"),"BLOCKED — integrity or use restriction",IF(AND(CJ572="Yes",CK572="Yes",CL572="Yes"),IF(AND(CM572="Clear",CN572="Verified — clear"),IF(AND(AND(LEN(TRIM(CF572))&gt;0,LEFT(LOWER(TRIM(CF572)),7)&lt;&gt;"pending"),OR(CG572="High",CG572="Moderate"),OR(CH572="Low",CH572="Some concerns",CH572="Not applicable")),IF(AND(DD572="No",OR(DE572="HIGH",DE572="CONDITIONAL"),AND(LEN(TRIM(DF572))&gt;0,LEFT(LOWER(TRIM(DF572)),7)&lt;&gt;"pending")),IF(AND(AND(LEN(TRIM(DT572))&gt;0,LEFT(LOWER(TRIM(DT572)),7)&lt;&gt;"pending"),AND(LEN(TRIM(DU572))&gt;0,LEFT(LOWER(TRIM(DU572)),7)&lt;&gt;"pending"),OR(AND(LEN(TRIM(DV572))&gt;0,LEFT(LOWER(TRIM(DV572)),7)&lt;&gt;"pending"),AND(LEN(TRIM(DW572))&gt;0,LEFT(LOWER(TRIM(DW572)),7)&lt;&gt;"pending")),AND(LEN(TRIM(DX572))&gt;0,LEFT(LOWER(TRIM(DX572)),7)&lt;&gt;"pending")),IF(AND(F572="Claim-ready",OR(EA572="Strong",EA572="Moderate"),AND(LEN(TRIM(G572))&gt;0,LEFT(LOWER(TRIM(G572)),7)&lt;&gt;"pending"),G572&lt;&gt;"No substantive use decision is permitted from identification metadata alone.",AND(LEN(TRIM(DZ572))&gt;0,LEFT(LOWER(TRIM(DZ572)),7)&lt;&gt;"pending"),DZ572&lt;&gt;"Identification metadata alone does not permit any substantive scientific, causal, operational, or institutional claim.",AND(LEN(TRIM(EI572))&gt;0,LEFT(LOWER(TRIM(EI572)),7)&lt;&gt;"pending"),ISNUMBER(EH572),EH572&gt;0),"READY","PENDING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2" t="str">
        <x:v>Pending</x:v>
      </x:c>
      <x:c r="EE572"/>
      <x:c r="EF572" t="str">
        <x:v>Pending</x:v>
      </x:c>
      <x:c r="EG572" t="str">
        <x:v>Pending</x:v>
      </x:c>
      <x:c r="EH572"/>
      <x:c r="EI572" s="501"/>
      <x:c r="EJ572"/>
      <x:c r="EK572" t="str">
        <x:v>Pending</x:v>
      </x:c>
      <x:c r="EL572" t="n">
        <x:v>46272</x:v>
      </x:c>
      <x:c r="EM572" t="str">
        <x:v>Production PubMed record imported and reconciled to Zotero item 7QQ2R6BX;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2" t="n">
        <x:f>IF(L572="","",(IF(N572&lt;&gt;"",1,0)+IF(O572&lt;&gt;"",1,0)+IF(AJ572&lt;&gt;"",1,0)+IF(AU572&lt;&gt;"",1,0)+IF(BE572&lt;&gt;"",1,0)+IF(CF572&lt;&gt;"",1,0)+IF(CJ572="Yes",1,0)+IF(CL572="Yes",1,0)+IF(DE572&lt;&gt;"Pending",1,0)+IF(F572&lt;&gt;"",1,0)+IF(DZ572&lt;&gt;"",1,0)+IF(EI572&lt;&gt;"",1,0))/12)</x:f>
        <x:v>0.5</x:v>
      </x:c>
    </x:row>
    <x:row r="573">
      <x:c r="A573" t="str">
        <x:v>EV-0570</x:v>
      </x:c>
      <x:c r="B573" t="str">
        <x:v>Integrity check</x:v>
      </x:c>
      <x:c r="C573" t="str">
        <x:f>IF(L573="","",IF(LEFT(EC573,7)="BLOCKED","🔴 Do not use for conclusion",IF(EB573="Yes","🟢 Claim-ready","🟡 Caution / context")))</x:f>
        <x:v>🟡 Caution / context</x:v>
      </x:c>
      <x:c r="D573" t="str">
        <x:f>IF(L573="","",EC573)</x:f>
        <x:v>PENDING — appropriate appraisal</x:v>
      </x:c>
      <x:c r="E573" t="str">
        <x:v>P3 — Medium</x:v>
      </x:c>
      <x:c r="F573" t="str">
        <x:v>Pending</x:v>
      </x:c>
      <x:c r="G573" t="str">
        <x:v>Title/abstract identify an explicit operational APHT/medical-readiness topic; retain for full-text assessment.</x:v>
      </x:c>
      <x:c r="H573" t="str">
        <x:v>Obtain and review lawful full text; confirm human adjudication; then select a design-specific appraisal instrument.</x:v>
      </x:c>
      <x:c r="I573"/>
      <x:c r="J573" t="str">
        <x:v>B — APHT / Medical Readiness</x:v>
      </x:c>
      <x:c r="K573" t="str">
        <x:v>IDENTIFIED</x:v>
      </x:c>
      <x:c r="L573" t="str">
        <x:v>Associations with Prehospital Antibiotic Receipt among Combat Casualties with Open Wounds: A Department of Defense Trauma Registry Study.</x:v>
      </x:c>
      <x:c r="M573"/>
      <x:c r="N573" t="str">
        <x:v>Karp, Marissa C; April, Michael D; Newberry, Ryan K; Schauer, Steven G</x:v>
      </x:c>
      <x:c r="O573" t="n">
        <x:v>2024</x:v>
      </x:c>
      <x:c r="P573" t="str">
        <x:v>Military medicine</x:v>
      </x:c>
      <x:c r="Q573" t="str">
        <x:v>Journal Article</x:v>
      </x:c>
      <x:c r="R573" t="str">
        <x:v>Unclear</x:v>
      </x:c>
      <x:c r="S573" t="str">
        <x:v>Unknown</x:v>
      </x:c>
      <x:c r="T573" t="str">
        <x:v>eng</x:v>
      </x:c>
      <x:c r="U573" t="str">
        <x:v>https://pubmed.ncbi.nlm.nih.gov/37647617/</x:v>
      </x:c>
      <x:c r="V573" t="str">
        <x:v>10.1093/milmed/usad323</x:v>
      </x:c>
      <x:c r="W573" t="str">
        <x:f>IF(V573="","",LOWER(SUBSTITUTE(SUBSTITUTE(SUBSTITUTE(SUBSTITUTE(TRIM(V573),"https://doi.org/",""),"http://doi.org/",""),"https://dx.doi.org/",""),"doi:","")))</x:f>
        <x:v>10.1093/milmed/usad323</x:v>
      </x:c>
      <x:c r="X573" t="str">
        <x:v>37647617</x:v>
      </x:c>
      <x:c r="Y573" t="str"/>
      <x:c r="Z573"/>
      <x:c r="AA573" t="str">
        <x:v>PubMed/MEDLINE</x:v>
      </x:c>
      <x:c r="AB573" t="str">
        <x:v>PUBMED-B-v1.0-2026-08-28</x:v>
      </x:c>
      <x:c r="AC573" t="str">
        <x:v>SP-PUBMED-B-20260828</x:v>
      </x:c>
      <x:c r="AD573" s="499" t="n">
        <x:v>46262</x:v>
      </x:c>
      <x:c r="AE573" s="499" t="n">
        <x:v>46272</x:v>
      </x:c>
      <x:c r="AF573" t="str">
        <x:v>9FCXNRF5</x:v>
      </x:c>
      <x:c r="AG573"/>
      <x:c r="AH573" t="str">
        <x:v>Tactical Athlete → Operational Readiness Brazil</x:v>
      </x:c>
      <x:c r="AI573" t="str">
        <x:v>evidence-family:B</x:v>
      </x:c>
      <x:c r="AJ573"/>
      <x:c r="AK573" t="str">
        <x:f>IF(AJ573="","",IF(OR(LOWER(AJ573)="brazil",LOWER(AJ573)="brasil"),"Yes","No"))</x:f>
      </x:c>
      <x:c r="AL573"/>
      <x:c r="AM573"/>
      <x:c r="AN573"/>
      <x:c r="AO573"/>
      <x:c r="AP573"/>
      <x:c r="AQ573"/>
      <x:c r="AR573"/>
      <x:c r="AS573"/>
      <x:c r="AT573"/>
      <x:c r="AU573"/>
      <x:c r="AV573"/>
      <x:c r="AW573"/>
      <x:c r="AX573"/>
      <x:c r="AY573"/>
      <x:c r="AZ573"/>
      <x:c r="BA573"/>
      <x:c r="BB573"/>
      <x:c r="BC573"/>
      <x:c r="BD573"/>
      <x:c r="BE573"/>
      <x:c r="BF573"/>
      <x:c r="BG573"/>
      <x:c r="BH573"/>
      <x:c r="BI573"/>
      <x:c r="BJ573"/>
      <x:c r="BK573"/>
      <x:c r="BL573"/>
      <x:c r="BM573"/>
      <x:c r="BN573"/>
      <x:c r="BO573"/>
      <x:c r="BP573"/>
      <x:c r="BQ573"/>
      <x:c r="BR573"/>
      <x:c r="BS573"/>
      <x:c r="BT573"/>
      <x:c r="BU573"/>
      <x:c r="BV573"/>
      <x:c r="BW573"/>
      <x:c r="BX573"/>
      <x:c r="BY573"/>
      <x:c r="BZ573"/>
      <x:c r="CA573"/>
      <x:c r="CB573"/>
      <x:c r="CC573"/>
      <x:c r="CD573"/>
      <x:c r="CE573"/>
      <x:c r="CF573"/>
      <x:c r="CG573"/>
      <x:c r="CH573"/>
      <x:c r="CI573"/>
      <x:c r="CJ573" t="str">
        <x:v>Yes</x:v>
      </x:c>
      <x:c r="CK573" t="str">
        <x:v>Yes</x:v>
      </x:c>
      <x:c r="CL573" t="str">
        <x:v>Yes</x:v>
      </x:c>
      <x:c r="CM573" t="str">
        <x:v>Clear</x:v>
      </x:c>
      <x:c r="CN573" t="str">
        <x:v>Verified — clear</x:v>
      </x:c>
      <x:c r="CO573" t="n">
        <x:v>46272</x:v>
      </x:c>
      <x:c r="CP573" t="str">
        <x:v>https://pubmed.ncbi.nlm.nih.gov/37647617/</x:v>
      </x:c>
      <x:c r="CQ573"/>
      <x:c r="CR573"/>
      <x:c r="CS573"/>
      <x:c r="CT573"/>
      <x:c r="CU573"/>
      <x:c r="CV573"/>
      <x:c r="CW573"/>
      <x:c r="CX573"/>
      <x:c r="CY573"/>
      <x:c r="CZ573"/>
      <x:c r="DA573"/>
      <x:c r="DB573" t="str">
        <x:f>IF(L573="","",IF(AND(COUNT(CU573:DA573)=7,OR(CU573=0,CU573=1,CU573=2),OR(CV573=0,CV573=1,CV573=2),OR(CW573=0,CW573=1,CW573=2),OR(CX573=0,CX573=1,CX573=2),OR(CY573=0,CY573=1,CY573=2),OR(CZ573=0,CZ573=1,CZ573=2),OR(DA573=0,DA573=1,DA573=2)),SUM(CU573:DA573),""))</x:f>
      </x:c>
      <x:c r="DC573" t="str">
        <x:f>IF(DB573="","",ROUND(DB573/14*10,1))</x:f>
      </x:c>
      <x:c r="DD573" t="str">
        <x:v>Pending</x:v>
      </x:c>
      <x:c r="DE573" t="str">
        <x:f>IF(L573="","",IF(DC573="","Pending",IF(DD573="Yes","CONDITIONAL — safety override",IF(DC573&gt;=8,"HIGH",IF(DC573&gt;=5,"CONDITIONAL","LOW")))))</x:f>
        <x:v>Pending</x:v>
      </x:c>
      <x:c r="DF573" t="str">
        <x:v>Pending screening and full-text appraisal; no transferability judgment made at identification.</x:v>
      </x:c>
      <x:c r="DG573"/>
      <x:c r="DH573"/>
      <x:c r="DI573"/>
      <x:c r="DJ573"/>
      <x:c r="DK573"/>
      <x:c r="DL573"/>
      <x:c r="DM573"/>
      <x:c r="DN573"/>
      <x:c r="DO573"/>
      <x:c r="DP573"/>
      <x:c r="DQ573"/>
      <x:c r="DR573"/>
      <x:c r="DS573"/>
      <x:c r="DT573"/>
      <x:c r="DU573"/>
      <x:c r="DV573"/>
      <x:c r="DW573"/>
      <x:c r="DX573"/>
      <x:c r="DY573"/>
      <x:c r="DZ573" t="str">
        <x:v>Title/abstract screening alone does not establish effectiveness, causality, methodological quality, transferability to Brazilian public safety or an institutional recommendation.</x:v>
      </x:c>
      <x:c r="EA573" t="str">
        <x:v>Pending</x:v>
      </x:c>
      <x:c r="EB573" t="str">
        <x:f>IF(L573="","",IF(EC573="READY","Yes","No / Pending"))</x:f>
        <x:v>No / Pending</x:v>
      </x:c>
      <x:c r="EC573" t="str">
        <x:f>IF(L573="","",IF(OR(ISNUMBER(SEARCH("Retracted Publication",Q573)),CM573="Retracted",CN573="Retracted",CM573="Expression of Concern",CN573="Expression of Concern",F573="Not used",CG573="Critical",CH573="High",CH573="Critical"),"BLOCKED — integrity or use restriction",IF(AND(CJ573="Yes",CK573="Yes",CL573="Yes"),IF(AND(CM573="Clear",CN573="Verified — clear"),IF(AND(AND(LEN(TRIM(CF573))&gt;0,LEFT(LOWER(TRIM(CF573)),7)&lt;&gt;"pending"),OR(CG573="High",CG573="Moderate"),OR(CH573="Low",CH573="Some concerns",CH573="Not applicable")),IF(AND(DD573="No",OR(DE573="HIGH",DE573="CONDITIONAL"),AND(LEN(TRIM(DF573))&gt;0,LEFT(LOWER(TRIM(DF573)),7)&lt;&gt;"pending")),IF(AND(AND(LEN(TRIM(DT573))&gt;0,LEFT(LOWER(TRIM(DT573)),7)&lt;&gt;"pending"),AND(LEN(TRIM(DU573))&gt;0,LEFT(LOWER(TRIM(DU573)),7)&lt;&gt;"pending"),OR(AND(LEN(TRIM(DV573))&gt;0,LEFT(LOWER(TRIM(DV573)),7)&lt;&gt;"pending"),AND(LEN(TRIM(DW573))&gt;0,LEFT(LOWER(TRIM(DW573)),7)&lt;&gt;"pending")),AND(LEN(TRIM(DX573))&gt;0,LEFT(LOWER(TRIM(DX573)),7)&lt;&gt;"pending")),IF(AND(F573="Claim-ready",OR(EA573="Strong",EA573="Moderate"),AND(LEN(TRIM(G573))&gt;0,LEFT(LOWER(TRIM(G573)),7)&lt;&gt;"pending"),G573&lt;&gt;"No substantive use decision is permitted from identification metadata alone.",AND(LEN(TRIM(DZ573))&gt;0,LEFT(LOWER(TRIM(DZ573)),7)&lt;&gt;"pending"),DZ573&lt;&gt;"Identification metadata alone does not permit any substantive scientific, causal, operational, or institutional claim.",AND(LEN(TRIM(EI573))&gt;0,LEFT(LOWER(TRIM(EI573)),7)&lt;&gt;"pending"),ISNUMBER(EH573),EH573&gt;0),"READY","PENDING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3" t="str">
        <x:v>Pending</x:v>
      </x:c>
      <x:c r="EE573"/>
      <x:c r="EF573" t="str">
        <x:v>Pending</x:v>
      </x:c>
      <x:c r="EG573" t="str">
        <x:v>Pending</x:v>
      </x:c>
      <x:c r="EH573"/>
      <x:c r="EI573" s="501"/>
      <x:c r="EJ573"/>
      <x:c r="EK573" t="str">
        <x:v>Pending</x:v>
      </x:c>
      <x:c r="EL573" t="n">
        <x:v>46272</x:v>
      </x:c>
      <x:c r="EM573" t="str">
        <x:v>Production PubMed record imported and reconciled to Zotero item 9FCXNRF5;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3" t="n">
        <x:f>IF(L573="","",(IF(N573&lt;&gt;"",1,0)+IF(O573&lt;&gt;"",1,0)+IF(AJ573&lt;&gt;"",1,0)+IF(AU573&lt;&gt;"",1,0)+IF(BE573&lt;&gt;"",1,0)+IF(CF573&lt;&gt;"",1,0)+IF(CJ573="Yes",1,0)+IF(CL573="Yes",1,0)+IF(DE573&lt;&gt;"Pending",1,0)+IF(F573&lt;&gt;"",1,0)+IF(DZ573&lt;&gt;"",1,0)+IF(EI573&lt;&gt;"",1,0))/12)</x:f>
        <x:v>0.5</x:v>
      </x:c>
    </x:row>
    <x:row r="574">
      <x:c r="A574" t="str">
        <x:v>EV-0571</x:v>
      </x:c>
      <x:c r="B574" t="str">
        <x:v>Integrity check</x:v>
      </x:c>
      <x:c r="C574" t="str">
        <x:f>IF(L574="","",IF(LEFT(EC574,7)="BLOCKED","🔴 Do not use for conclusion",IF(EB574="Yes","🟢 Claim-ready","🟡 Caution / context")))</x:f>
        <x:v>🟡 Caution / context</x:v>
      </x:c>
      <x:c r="D574" t="str">
        <x:f>IF(L574="","",EC574)</x:f>
        <x:v>PENDING — appropriate appraisal</x:v>
      </x:c>
      <x:c r="E574" t="str">
        <x:v>P3 — Medium</x:v>
      </x:c>
      <x:c r="F574" t="str">
        <x:v>Pending</x:v>
      </x:c>
      <x:c r="G574" t="str">
        <x:v>Title/abstract identify an explicit tactical/public-safety context and readiness domain; retain for full-text assessment.</x:v>
      </x:c>
      <x:c r="H574" t="str">
        <x:v>Obtain and review lawful full text; confirm human adjudication; then select a design-specific appraisal instrument.</x:v>
      </x:c>
      <x:c r="I574"/>
      <x:c r="J574" t="str">
        <x:v>B — APHT / Medical Readiness</x:v>
      </x:c>
      <x:c r="K574" t="str">
        <x:v>IDENTIFIED</x:v>
      </x:c>
      <x:c r="L574" t="str">
        <x:v>Physicians in police tactical teams - ethical considerations.</x:v>
      </x:c>
      <x:c r="M574"/>
      <x:c r="N574" t="str">
        <x:v>de Valence, Timothee; Suppan, Laurent</x:v>
      </x:c>
      <x:c r="O574" t="n">
        <x:v>2023</x:v>
      </x:c>
      <x:c r="P574" t="str">
        <x:v>Scandinavian journal of trauma, resuscitation and emergency medicine</x:v>
      </x:c>
      <x:c r="Q574" t="str">
        <x:v>Letter</x:v>
      </x:c>
      <x:c r="R574" t="str">
        <x:v>Unclear</x:v>
      </x:c>
      <x:c r="S574" t="str">
        <x:v>Unknown</x:v>
      </x:c>
      <x:c r="T574" t="str">
        <x:v>eng</x:v>
      </x:c>
      <x:c r="U574" t="str">
        <x:v>https://pubmed.ncbi.nlm.nih.gov/37644598/</x:v>
      </x:c>
      <x:c r="V574" t="str">
        <x:v>10.1186/s13049-023-01110-z</x:v>
      </x:c>
      <x:c r="W574" t="str">
        <x:f>IF(V574="","",LOWER(SUBSTITUTE(SUBSTITUTE(SUBSTITUTE(SUBSTITUTE(TRIM(V574),"https://doi.org/",""),"http://doi.org/",""),"https://dx.doi.org/",""),"doi:","")))</x:f>
        <x:v>10.1186/s13049-023-01110-z</x:v>
      </x:c>
      <x:c r="X574" t="str">
        <x:v>37644598</x:v>
      </x:c>
      <x:c r="Y574" t="str">
        <x:v>PMC10466767</x:v>
      </x:c>
      <x:c r="Z574"/>
      <x:c r="AA574" t="str">
        <x:v>PubMed/MEDLINE</x:v>
      </x:c>
      <x:c r="AB574" t="str">
        <x:v>PUBMED-B-v1.0-2026-08-28</x:v>
      </x:c>
      <x:c r="AC574" t="str">
        <x:v>SP-PUBMED-B-20260828</x:v>
      </x:c>
      <x:c r="AD574" s="499" t="n">
        <x:v>46262</x:v>
      </x:c>
      <x:c r="AE574" s="499" t="n">
        <x:v>46272</x:v>
      </x:c>
      <x:c r="AF574" t="str">
        <x:v>MNECKJ67</x:v>
      </x:c>
      <x:c r="AG574"/>
      <x:c r="AH574" t="str">
        <x:v>Tactical Athlete → Operational Readiness Brazil</x:v>
      </x:c>
      <x:c r="AI574" t="str">
        <x:v>evidence-family:B</x:v>
      </x:c>
      <x:c r="AJ574"/>
      <x:c r="AK574" t="str">
        <x:f>IF(AJ574="","",IF(OR(LOWER(AJ574)="brazil",LOWER(AJ574)="brasil"),"Yes","No"))</x:f>
      </x:c>
      <x:c r="AL574"/>
      <x:c r="AM574"/>
      <x:c r="AN574"/>
      <x:c r="AO574"/>
      <x:c r="AP574"/>
      <x:c r="AQ574"/>
      <x:c r="AR574"/>
      <x:c r="AS574"/>
      <x:c r="AT574"/>
      <x:c r="AU574"/>
      <x:c r="AV574"/>
      <x:c r="AW574"/>
      <x:c r="AX574"/>
      <x:c r="AY574"/>
      <x:c r="AZ574"/>
      <x:c r="BA574"/>
      <x:c r="BB574"/>
      <x:c r="BC574"/>
      <x:c r="BD574"/>
      <x:c r="BE574"/>
      <x:c r="BF574"/>
      <x:c r="BG574"/>
      <x:c r="BH574"/>
      <x:c r="BI574"/>
      <x:c r="BJ574"/>
      <x:c r="BK574"/>
      <x:c r="BL574"/>
      <x:c r="BM574"/>
      <x:c r="BN574"/>
      <x:c r="BO574"/>
      <x:c r="BP574"/>
      <x:c r="BQ574"/>
      <x:c r="BR574"/>
      <x:c r="BS574"/>
      <x:c r="BT574"/>
      <x:c r="BU574"/>
      <x:c r="BV574"/>
      <x:c r="BW574"/>
      <x:c r="BX574"/>
      <x:c r="BY574"/>
      <x:c r="BZ574"/>
      <x:c r="CA574"/>
      <x:c r="CB574"/>
      <x:c r="CC574"/>
      <x:c r="CD574"/>
      <x:c r="CE574"/>
      <x:c r="CF574"/>
      <x:c r="CG574"/>
      <x:c r="CH574"/>
      <x:c r="CI574"/>
      <x:c r="CJ574" t="str">
        <x:v>Yes</x:v>
      </x:c>
      <x:c r="CK574" t="str">
        <x:v>Yes</x:v>
      </x:c>
      <x:c r="CL574" t="str">
        <x:v>Yes</x:v>
      </x:c>
      <x:c r="CM574" t="str">
        <x:v>Clear</x:v>
      </x:c>
      <x:c r="CN574" t="str">
        <x:v>Verified — clear</x:v>
      </x:c>
      <x:c r="CO574" t="n">
        <x:v>46272</x:v>
      </x:c>
      <x:c r="CP574" t="str">
        <x:v>https://pubmed.ncbi.nlm.nih.gov/37644598/</x:v>
      </x:c>
      <x:c r="CQ574"/>
      <x:c r="CR574"/>
      <x:c r="CS574"/>
      <x:c r="CT574"/>
      <x:c r="CU574"/>
      <x:c r="CV574"/>
      <x:c r="CW574"/>
      <x:c r="CX574"/>
      <x:c r="CY574"/>
      <x:c r="CZ574"/>
      <x:c r="DA574"/>
      <x:c r="DB574" t="str">
        <x:f>IF(L574="","",IF(AND(COUNT(CU574:DA574)=7,OR(CU574=0,CU574=1,CU574=2),OR(CV574=0,CV574=1,CV574=2),OR(CW574=0,CW574=1,CW574=2),OR(CX574=0,CX574=1,CX574=2),OR(CY574=0,CY574=1,CY574=2),OR(CZ574=0,CZ574=1,CZ574=2),OR(DA574=0,DA574=1,DA574=2)),SUM(CU574:DA574),""))</x:f>
      </x:c>
      <x:c r="DC574" t="str">
        <x:f>IF(DB574="","",ROUND(DB574/14*10,1))</x:f>
      </x:c>
      <x:c r="DD574" t="str">
        <x:v>Pending</x:v>
      </x:c>
      <x:c r="DE574" t="str">
        <x:f>IF(L574="","",IF(DC574="","Pending",IF(DD574="Yes","CONDITIONAL — safety override",IF(DC574&gt;=8,"HIGH",IF(DC574&gt;=5,"CONDITIONAL","LOW")))))</x:f>
        <x:v>Pending</x:v>
      </x:c>
      <x:c r="DF574" t="str">
        <x:v>Pending screening and full-text appraisal; no transferability judgment made at identification.</x:v>
      </x:c>
      <x:c r="DG574"/>
      <x:c r="DH574"/>
      <x:c r="DI574"/>
      <x:c r="DJ574"/>
      <x:c r="DK574"/>
      <x:c r="DL574"/>
      <x:c r="DM574"/>
      <x:c r="DN574"/>
      <x:c r="DO574"/>
      <x:c r="DP574"/>
      <x:c r="DQ574"/>
      <x:c r="DR574"/>
      <x:c r="DS574"/>
      <x:c r="DT574"/>
      <x:c r="DU574"/>
      <x:c r="DV574"/>
      <x:c r="DW574"/>
      <x:c r="DX574"/>
      <x:c r="DY574"/>
      <x:c r="DZ574" t="str">
        <x:v>Title/abstract screening alone does not establish effectiveness, causality, methodological quality, transferability to Brazilian public safety or an institutional recommendation.</x:v>
      </x:c>
      <x:c r="EA574" t="str">
        <x:v>Pending</x:v>
      </x:c>
      <x:c r="EB574" t="str">
        <x:f>IF(L574="","",IF(EC574="READY","Yes","No / Pending"))</x:f>
        <x:v>No / Pending</x:v>
      </x:c>
      <x:c r="EC574" t="str">
        <x:f>IF(L574="","",IF(OR(ISNUMBER(SEARCH("Retracted Publication",Q574)),CM574="Retracted",CN574="Retracted",CM574="Expression of Concern",CN574="Expression of Concern",F574="Not used",CG574="Critical",CH574="High",CH574="Critical"),"BLOCKED — integrity or use restriction",IF(AND(CJ574="Yes",CK574="Yes",CL574="Yes"),IF(AND(CM574="Clear",CN574="Verified — clear"),IF(AND(AND(LEN(TRIM(CF574))&gt;0,LEFT(LOWER(TRIM(CF574)),7)&lt;&gt;"pending"),OR(CG574="High",CG574="Moderate"),OR(CH574="Low",CH574="Some concerns",CH574="Not applicable")),IF(AND(DD574="No",OR(DE574="HIGH",DE574="CONDITIONAL"),AND(LEN(TRIM(DF574))&gt;0,LEFT(LOWER(TRIM(DF574)),7)&lt;&gt;"pending")),IF(AND(AND(LEN(TRIM(DT574))&gt;0,LEFT(LOWER(TRIM(DT574)),7)&lt;&gt;"pending"),AND(LEN(TRIM(DU574))&gt;0,LEFT(LOWER(TRIM(DU574)),7)&lt;&gt;"pending"),OR(AND(LEN(TRIM(DV574))&gt;0,LEFT(LOWER(TRIM(DV574)),7)&lt;&gt;"pending"),AND(LEN(TRIM(DW574))&gt;0,LEFT(LOWER(TRIM(DW574)),7)&lt;&gt;"pending")),AND(LEN(TRIM(DX574))&gt;0,LEFT(LOWER(TRIM(DX574)),7)&lt;&gt;"pending")),IF(AND(F574="Claim-ready",OR(EA574="Strong",EA574="Moderate"),AND(LEN(TRIM(G574))&gt;0,LEFT(LOWER(TRIM(G574)),7)&lt;&gt;"pending"),G574&lt;&gt;"No substantive use decision is permitted from identification metadata alone.",AND(LEN(TRIM(DZ574))&gt;0,LEFT(LOWER(TRIM(DZ574)),7)&lt;&gt;"pending"),DZ574&lt;&gt;"Identification metadata alone does not permit any substantive scientific, causal, operational, or institutional claim.",AND(LEN(TRIM(EI574))&gt;0,LEFT(LOWER(TRIM(EI574)),7)&lt;&gt;"pending"),ISNUMBER(EH574),EH574&gt;0),"READY","PENDING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4" t="str">
        <x:v>Pending</x:v>
      </x:c>
      <x:c r="EE574"/>
      <x:c r="EF574" t="str">
        <x:v>Pending</x:v>
      </x:c>
      <x:c r="EG574" t="str">
        <x:v>Pending</x:v>
      </x:c>
      <x:c r="EH574"/>
      <x:c r="EI574" s="501"/>
      <x:c r="EJ574"/>
      <x:c r="EK574" t="str">
        <x:v>Pending</x:v>
      </x:c>
      <x:c r="EL574" t="n">
        <x:v>46272</x:v>
      </x:c>
      <x:c r="EM574" t="str">
        <x:v>Production PubMed record imported and reconciled to Zotero item MNECKJ67;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4" t="n">
        <x:f>IF(L574="","",(IF(N574&lt;&gt;"",1,0)+IF(O574&lt;&gt;"",1,0)+IF(AJ574&lt;&gt;"",1,0)+IF(AU574&lt;&gt;"",1,0)+IF(BE574&lt;&gt;"",1,0)+IF(CF574&lt;&gt;"",1,0)+IF(CJ574="Yes",1,0)+IF(CL574="Yes",1,0)+IF(DE574&lt;&gt;"Pending",1,0)+IF(F574&lt;&gt;"",1,0)+IF(DZ574&lt;&gt;"",1,0)+IF(EI574&lt;&gt;"",1,0))/12)</x:f>
        <x:v>0.5</x:v>
      </x:c>
    </x:row>
    <x:row r="575">
      <x:c r="A575" t="str">
        <x:v>EV-0572</x:v>
      </x:c>
      <x:c r="B575" t="str">
        <x:v>Integrity check</x:v>
      </x:c>
      <x:c r="C575" t="str">
        <x:f>IF(L575="","",IF(LEFT(EC575,7)="BLOCKED","🔴 Do not use for conclusion",IF(EB575="Yes","🟢 Claim-ready","🟡 Caution / context")))</x:f>
        <x:v>🟡 Caution / context</x:v>
      </x:c>
      <x:c r="D575" t="str">
        <x:f>IF(L575="","",EC575)</x:f>
        <x:v>PENDING — appropriate appraisal</x:v>
      </x:c>
      <x:c r="E575" t="str">
        <x:v>P3 — Medium</x:v>
      </x:c>
      <x:c r="F575" t="str">
        <x:v>Pending</x:v>
      </x:c>
      <x:c r="G575" t="str">
        <x:v>Title/abstract identify an explicit implementation-science construct; retain for full-text assessment.</x:v>
      </x:c>
      <x:c r="H575" t="str">
        <x:v>Obtain and review lawful full text; confirm human adjudication; then select a design-specific appraisal instrument.</x:v>
      </x:c>
      <x:c r="I575"/>
      <x:c r="J575" t="str">
        <x:v>C — Implementation Science</x:v>
      </x:c>
      <x:c r="K575" t="str">
        <x:v>IDENTIFIED</x:v>
      </x:c>
      <x:c r="L575" t="str">
        <x:v>Nurses' preparedness, opinions, barriers, and facilitators in responding to intimate partner violence: A mixed-methods study.</x:v>
      </x:c>
      <x:c r="M575"/>
      <x:c r="N575" t="str">
        <x:v>Li, Quanlei; Zeng, Jing; Zhao, Bing; Perrin, Nancy; Wenzel, Jennifer; Liu, Fuqin; Pang, Dong; Liu, Huaping; Hu, Xiuying; Li, Xianhong; Wang, Yanyan; Davidson, Patricia M; Shi, Leiyu; Campbell, Jacquelyn C</x:v>
      </x:c>
      <x:c r="O575" t="n">
        <x:v>2024</x:v>
      </x:c>
      <x:c r="P575" t="str">
        <x:v>Journal of nursing scholarship : an official publication of Sigma Theta Tau International Honor Society of Nursing</x:v>
      </x:c>
      <x:c r="Q575" t="str">
        <x:v>Journal Article; Review</x:v>
      </x:c>
      <x:c r="R575" t="str">
        <x:v>Unclear</x:v>
      </x:c>
      <x:c r="S575" t="str">
        <x:v>Unknown</x:v>
      </x:c>
      <x:c r="T575" t="str">
        <x:v>eng</x:v>
      </x:c>
      <x:c r="U575" t="str">
        <x:v>https://pubmed.ncbi.nlm.nih.gov/37565409/</x:v>
      </x:c>
      <x:c r="V575" t="str">
        <x:v>10.1111/jnu.12929</x:v>
      </x:c>
      <x:c r="W575" t="str">
        <x:f>IF(V575="","",LOWER(SUBSTITUTE(SUBSTITUTE(SUBSTITUTE(SUBSTITUTE(TRIM(V575),"https://doi.org/",""),"http://doi.org/",""),"https://dx.doi.org/",""),"doi:","")))</x:f>
        <x:v>10.1111/jnu.12929</x:v>
      </x:c>
      <x:c r="X575" t="str">
        <x:v>37565409</x:v>
      </x:c>
      <x:c r="Y575" t="str"/>
      <x:c r="Z575"/>
      <x:c r="AA575" t="str">
        <x:v>PubMed/MEDLINE</x:v>
      </x:c>
      <x:c r="AB575" t="str">
        <x:v>PUBMED-C-v1.0-2026-08-28</x:v>
      </x:c>
      <x:c r="AC575" t="str">
        <x:v>SP-PUBMED-C-20260828</x:v>
      </x:c>
      <x:c r="AD575" s="499" t="n">
        <x:v>46262</x:v>
      </x:c>
      <x:c r="AE575" s="499" t="n">
        <x:v>46272</x:v>
      </x:c>
      <x:c r="AF575" t="str">
        <x:v>5QBL9A95</x:v>
      </x:c>
      <x:c r="AG575"/>
      <x:c r="AH575" t="str">
        <x:v>Tactical Athlete → Operational Readiness Brazil</x:v>
      </x:c>
      <x:c r="AI575" t="str">
        <x:v>evidence-family:C</x:v>
      </x:c>
      <x:c r="AJ575"/>
      <x:c r="AK575" t="str">
        <x:f>IF(AJ575="","",IF(OR(LOWER(AJ575)="brazil",LOWER(AJ575)="brasil"),"Yes","No"))</x:f>
      </x:c>
      <x:c r="AL575"/>
      <x:c r="AM575"/>
      <x:c r="AN575"/>
      <x:c r="AO575"/>
      <x:c r="AP575"/>
      <x:c r="AQ575"/>
      <x:c r="AR575"/>
      <x:c r="AS575"/>
      <x:c r="AT575"/>
      <x:c r="AU575"/>
      <x:c r="AV575"/>
      <x:c r="AW575"/>
      <x:c r="AX575"/>
      <x:c r="AY575"/>
      <x:c r="AZ575"/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/>
      <x:c r="BO575"/>
      <x:c r="BP575"/>
      <x:c r="BQ575"/>
      <x:c r="BR575"/>
      <x:c r="BS575"/>
      <x:c r="BT575"/>
      <x:c r="BU575"/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 t="str">
        <x:v>Yes</x:v>
      </x:c>
      <x:c r="CK575" t="str">
        <x:v>Yes</x:v>
      </x:c>
      <x:c r="CL575" t="str">
        <x:v>Yes</x:v>
      </x:c>
      <x:c r="CM575" t="str">
        <x:v>Clear</x:v>
      </x:c>
      <x:c r="CN575" t="str">
        <x:v>Verified — clear</x:v>
      </x:c>
      <x:c r="CO575" t="n">
        <x:v>46272</x:v>
      </x:c>
      <x:c r="CP575" t="str">
        <x:v>https://pubmed.ncbi.nlm.nih.gov/37565409/</x:v>
      </x:c>
      <x:c r="CQ575"/>
      <x:c r="CR575"/>
      <x:c r="CS575"/>
      <x:c r="CT575"/>
      <x:c r="CU575"/>
      <x:c r="CV575"/>
      <x:c r="CW575"/>
      <x:c r="CX575"/>
      <x:c r="CY575"/>
      <x:c r="CZ575"/>
      <x:c r="DA575"/>
      <x:c r="DB575" t="str">
        <x:f>IF(L575="","",IF(AND(COUNT(CU575:DA575)=7,OR(CU575=0,CU575=1,CU575=2),OR(CV575=0,CV575=1,CV575=2),OR(CW575=0,CW575=1,CW575=2),OR(CX575=0,CX575=1,CX575=2),OR(CY575=0,CY575=1,CY575=2),OR(CZ575=0,CZ575=1,CZ575=2),OR(DA575=0,DA575=1,DA575=2)),SUM(CU575:DA575),""))</x:f>
      </x:c>
      <x:c r="DC575" t="str">
        <x:f>IF(DB575="","",ROUND(DB575/14*10,1))</x:f>
      </x:c>
      <x:c r="DD575" t="str">
        <x:v>Pending</x:v>
      </x:c>
      <x:c r="DE575" t="str">
        <x:f>IF(L575="","",IF(DC575="","Pending",IF(DD575="Yes","CONDITIONAL — safety override",IF(DC575&gt;=8,"HIGH",IF(DC575&gt;=5,"CONDITIONAL","LOW")))))</x:f>
        <x:v>Pending</x:v>
      </x:c>
      <x:c r="DF575" t="str">
        <x:v>Pending screening and full-text appraisal; no transferability judgment made at identification.</x:v>
      </x:c>
      <x:c r="DG575"/>
      <x:c r="DH575"/>
      <x:c r="DI575"/>
      <x:c r="DJ575"/>
      <x:c r="DK575"/>
      <x:c r="DL575"/>
      <x:c r="DM575"/>
      <x:c r="DN575"/>
      <x:c r="DO575"/>
      <x:c r="DP575"/>
      <x:c r="DQ575"/>
      <x:c r="DR575"/>
      <x:c r="DS575"/>
      <x:c r="DT575"/>
      <x:c r="DU575"/>
      <x:c r="DV575"/>
      <x:c r="DW575"/>
      <x:c r="DX575"/>
      <x:c r="DY575"/>
      <x:c r="DZ575" t="str">
        <x:v>Title/abstract screening alone does not establish effectiveness, causality, methodological quality, transferability to Brazilian public safety or an institutional recommendation.</x:v>
      </x:c>
      <x:c r="EA575" t="str">
        <x:v>Pending</x:v>
      </x:c>
      <x:c r="EB575" t="str">
        <x:f>IF(L575="","",IF(EC575="READY","Yes","No / Pending"))</x:f>
        <x:v>No / Pending</x:v>
      </x:c>
      <x:c r="EC575" t="str">
        <x:f>IF(L575="","",IF(OR(ISNUMBER(SEARCH("Retracted Publication",Q575)),CM575="Retracted",CN575="Retracted",CM575="Expression of Concern",CN575="Expression of Concern",F575="Not used",CG575="Critical",CH575="High",CH575="Critical"),"BLOCKED — integrity or use restriction",IF(AND(CJ575="Yes",CK575="Yes",CL575="Yes"),IF(AND(CM575="Clear",CN575="Verified — clear"),IF(AND(AND(LEN(TRIM(CF575))&gt;0,LEFT(LOWER(TRIM(CF575)),7)&lt;&gt;"pending"),OR(CG575="High",CG575="Moderate"),OR(CH575="Low",CH575="Some concerns",CH575="Not applicable")),IF(AND(DD575="No",OR(DE575="HIGH",DE575="CONDITIONAL"),AND(LEN(TRIM(DF575))&gt;0,LEFT(LOWER(TRIM(DF575)),7)&lt;&gt;"pending")),IF(AND(AND(LEN(TRIM(DT575))&gt;0,LEFT(LOWER(TRIM(DT575)),7)&lt;&gt;"pending"),AND(LEN(TRIM(DU575))&gt;0,LEFT(LOWER(TRIM(DU575)),7)&lt;&gt;"pending"),OR(AND(LEN(TRIM(DV575))&gt;0,LEFT(LOWER(TRIM(DV575)),7)&lt;&gt;"pending"),AND(LEN(TRIM(DW575))&gt;0,LEFT(LOWER(TRIM(DW575)),7)&lt;&gt;"pending")),AND(LEN(TRIM(DX575))&gt;0,LEFT(LOWER(TRIM(DX575)),7)&lt;&gt;"pending")),IF(AND(F575="Claim-ready",OR(EA575="Strong",EA575="Moderate"),AND(LEN(TRIM(G575))&gt;0,LEFT(LOWER(TRIM(G575)),7)&lt;&gt;"pending"),G575&lt;&gt;"No substantive use decision is permitted from identification metadata alone.",AND(LEN(TRIM(DZ575))&gt;0,LEFT(LOWER(TRIM(DZ575)),7)&lt;&gt;"pending"),DZ575&lt;&gt;"Identification metadata alone does not permit any substantive scientific, causal, operational, or institutional claim.",AND(LEN(TRIM(EI575))&gt;0,LEFT(LOWER(TRIM(EI575)),7)&lt;&gt;"pending"),ISNUMBER(EH575),EH575&gt;0),"READY","PENDING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5" t="str">
        <x:v>Pending</x:v>
      </x:c>
      <x:c r="EE575"/>
      <x:c r="EF575" t="str">
        <x:v>Pending</x:v>
      </x:c>
      <x:c r="EG575" t="str">
        <x:v>Pending</x:v>
      </x:c>
      <x:c r="EH575"/>
      <x:c r="EI575" s="501"/>
      <x:c r="EJ575"/>
      <x:c r="EK575" t="str">
        <x:v>Pending</x:v>
      </x:c>
      <x:c r="EL575" t="n">
        <x:v>46272</x:v>
      </x:c>
      <x:c r="EM575" t="str">
        <x:v>Production PubMed record imported and reconciled to Zotero item 5QBL9A95;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5" t="n">
        <x:f>IF(L575="","",(IF(N575&lt;&gt;"",1,0)+IF(O575&lt;&gt;"",1,0)+IF(AJ575&lt;&gt;"",1,0)+IF(AU575&lt;&gt;"",1,0)+IF(BE575&lt;&gt;"",1,0)+IF(CF575&lt;&gt;"",1,0)+IF(CJ575="Yes",1,0)+IF(CL575="Yes",1,0)+IF(DE575&lt;&gt;"Pending",1,0)+IF(F575&lt;&gt;"",1,0)+IF(DZ575&lt;&gt;"",1,0)+IF(EI575&lt;&gt;"",1,0))/12)</x:f>
        <x:v>0.5</x:v>
      </x:c>
    </x:row>
    <x:row r="576">
      <x:c r="A576" t="str">
        <x:v>EV-0573</x:v>
      </x:c>
      <x:c r="B576" t="str">
        <x:v>Integrity check</x:v>
      </x:c>
      <x:c r="C576" t="str">
        <x:f>IF(L576="","",IF(LEFT(EC576,7)="BLOCKED","🔴 Do not use for conclusion",IF(EB576="Yes","🟢 Claim-ready","🟡 Caution / context")))</x:f>
        <x:v>🟡 Caution / context</x:v>
      </x:c>
      <x:c r="D576" t="str">
        <x:f>IF(L576="","",EC576)</x:f>
        <x:v>PENDING — appropriate appraisal</x:v>
      </x:c>
      <x:c r="E576" t="str">
        <x:v>P3 — Medium</x:v>
      </x:c>
      <x:c r="F576" t="str">
        <x:v>Pending</x:v>
      </x:c>
      <x:c r="G576" t="str">
        <x:v>Title/abstract identify an explicit tactical/public-safety context and readiness domain; retain for full-text assessment.</x:v>
      </x:c>
      <x:c r="H576" t="str">
        <x:v>Obtain and review lawful full text; confirm human adjudication; then select a design-specific appraisal instrument.</x:v>
      </x:c>
      <x:c r="I576"/>
      <x:c r="J576" t="str">
        <x:v>A — Core</x:v>
      </x:c>
      <x:c r="K576" t="str">
        <x:v>IDENTIFIED</x:v>
      </x:c>
      <x:c r="L576" t="str">
        <x:v>Validation of the eHEALTH Literacy Scale (Eheals) With Military Service Members.</x:v>
      </x:c>
      <x:c r="M576"/>
      <x:c r="N576" t="str">
        <x:v>Foote, Douglas; Giger, Jarod T; Murray, Teresa D; Engelhardt, Ethan; Flaherty, Christopher</x:v>
      </x:c>
      <x:c r="O576" t="n">
        <x:v>2023</x:v>
      </x:c>
      <x:c r="P576" t="str">
        <x:v>Military medicine</x:v>
      </x:c>
      <x:c r="Q576" t="str">
        <x:v>Journal Article</x:v>
      </x:c>
      <x:c r="R576" t="str">
        <x:v>Unclear</x:v>
      </x:c>
      <x:c r="S576" t="str">
        <x:v>Unknown</x:v>
      </x:c>
      <x:c r="T576" t="str">
        <x:v>eng</x:v>
      </x:c>
      <x:c r="U576" t="str">
        <x:v>https://pubmed.ncbi.nlm.nih.gov/37561975/</x:v>
      </x:c>
      <x:c r="V576" t="str">
        <x:v>10.1093/milmed/usad315</x:v>
      </x:c>
      <x:c r="W576" t="str">
        <x:f>IF(V576="","",LOWER(SUBSTITUTE(SUBSTITUTE(SUBSTITUTE(SUBSTITUTE(TRIM(V576),"https://doi.org/",""),"http://doi.org/",""),"https://dx.doi.org/",""),"doi:","")))</x:f>
        <x:v>10.1093/milmed/usad315</x:v>
      </x:c>
      <x:c r="X576" t="str">
        <x:v>37561975</x:v>
      </x:c>
      <x:c r="Y576" t="str"/>
      <x:c r="Z576"/>
      <x:c r="AA576" t="str">
        <x:v>PubMed/MEDLINE</x:v>
      </x:c>
      <x:c r="AB576" t="str">
        <x:v>PUBMED-A-v1.0-2026-08-28</x:v>
      </x:c>
      <x:c r="AC576" t="str">
        <x:v>SP-PUBMED-A-20260828</x:v>
      </x:c>
      <x:c r="AD576" s="499" t="n">
        <x:v>46262</x:v>
      </x:c>
      <x:c r="AE576" s="499" t="n">
        <x:v>46272</x:v>
      </x:c>
      <x:c r="AF576" t="str">
        <x:v>H8TUIY3M</x:v>
      </x:c>
      <x:c r="AG576"/>
      <x:c r="AH576" t="str">
        <x:v>Tactical Athlete → Operational Readiness Brazil</x:v>
      </x:c>
      <x:c r="AI576" t="str">
        <x:v>evidence-family:A</x:v>
      </x:c>
      <x:c r="AJ576"/>
      <x:c r="AK576" t="str">
        <x:f>IF(AJ576="","",IF(OR(LOWER(AJ576)="brazil",LOWER(AJ576)="brasil"),"Yes","No"))</x:f>
      </x:c>
      <x:c r="AL576"/>
      <x:c r="AM576"/>
      <x:c r="AN576"/>
      <x:c r="AO576"/>
      <x:c r="AP576"/>
      <x:c r="AQ576"/>
      <x:c r="AR576"/>
      <x:c r="AS576"/>
      <x:c r="AT576"/>
      <x:c r="AU576"/>
      <x:c r="AV576"/>
      <x:c r="AW576"/>
      <x:c r="AX576"/>
      <x:c r="AY576"/>
      <x:c r="AZ576"/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/>
      <x:c r="BO576"/>
      <x:c r="BP576"/>
      <x:c r="BQ576"/>
      <x:c r="BR576"/>
      <x:c r="BS576"/>
      <x:c r="BT576"/>
      <x:c r="BU576"/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 t="str">
        <x:v>Yes</x:v>
      </x:c>
      <x:c r="CK576" t="str">
        <x:v>Yes</x:v>
      </x:c>
      <x:c r="CL576" t="str">
        <x:v>Yes</x:v>
      </x:c>
      <x:c r="CM576" t="str">
        <x:v>Clear</x:v>
      </x:c>
      <x:c r="CN576" t="str">
        <x:v>Verified — clear</x:v>
      </x:c>
      <x:c r="CO576" t="n">
        <x:v>46272</x:v>
      </x:c>
      <x:c r="CP576" t="str">
        <x:v>https://pubmed.ncbi.nlm.nih.gov/37561975/</x:v>
      </x:c>
      <x:c r="CQ576"/>
      <x:c r="CR576"/>
      <x:c r="CS576"/>
      <x:c r="CT576"/>
      <x:c r="CU576"/>
      <x:c r="CV576"/>
      <x:c r="CW576"/>
      <x:c r="CX576"/>
      <x:c r="CY576"/>
      <x:c r="CZ576"/>
      <x:c r="DA576"/>
      <x:c r="DB576" t="str">
        <x:f>IF(L576="","",IF(AND(COUNT(CU576:DA576)=7,OR(CU576=0,CU576=1,CU576=2),OR(CV576=0,CV576=1,CV576=2),OR(CW576=0,CW576=1,CW576=2),OR(CX576=0,CX576=1,CX576=2),OR(CY576=0,CY576=1,CY576=2),OR(CZ576=0,CZ576=1,CZ576=2),OR(DA576=0,DA576=1,DA576=2)),SUM(CU576:DA576),""))</x:f>
      </x:c>
      <x:c r="DC576" t="str">
        <x:f>IF(DB576="","",ROUND(DB576/14*10,1))</x:f>
      </x:c>
      <x:c r="DD576" t="str">
        <x:v>Pending</x:v>
      </x:c>
      <x:c r="DE576" t="str">
        <x:f>IF(L576="","",IF(DC576="","Pending",IF(DD576="Yes","CONDITIONAL — safety override",IF(DC576&gt;=8,"HIGH",IF(DC576&gt;=5,"CONDITIONAL","LOW")))))</x:f>
        <x:v>Pending</x:v>
      </x:c>
      <x:c r="DF576" t="str">
        <x:v>Pending screening and full-text appraisal; no transferability judgment made at identification.</x:v>
      </x:c>
      <x:c r="DG576"/>
      <x:c r="DH576"/>
      <x:c r="DI576"/>
      <x:c r="DJ576"/>
      <x:c r="DK576"/>
      <x:c r="DL576"/>
      <x:c r="DM576"/>
      <x:c r="DN576"/>
      <x:c r="DO576"/>
      <x:c r="DP576"/>
      <x:c r="DQ576"/>
      <x:c r="DR576"/>
      <x:c r="DS576"/>
      <x:c r="DT576"/>
      <x:c r="DU576"/>
      <x:c r="DV576"/>
      <x:c r="DW576"/>
      <x:c r="DX576"/>
      <x:c r="DY576"/>
      <x:c r="DZ576" t="str">
        <x:v>Title/abstract screening alone does not establish effectiveness, causality, methodological quality, transferability to Brazilian public safety or an institutional recommendation.</x:v>
      </x:c>
      <x:c r="EA576" t="str">
        <x:v>Pending</x:v>
      </x:c>
      <x:c r="EB576" t="str">
        <x:f>IF(L576="","",IF(EC576="READY","Yes","No / Pending"))</x:f>
        <x:v>No / Pending</x:v>
      </x:c>
      <x:c r="EC576" t="str">
        <x:f>IF(L576="","",IF(OR(ISNUMBER(SEARCH("Retracted Publication",Q576)),CM576="Retracted",CN576="Retracted",CM576="Expression of Concern",CN576="Expression of Concern",F576="Not used",CG576="Critical",CH576="High",CH576="Critical"),"BLOCKED — integrity or use restriction",IF(AND(CJ576="Yes",CK576="Yes",CL576="Yes"),IF(AND(CM576="Clear",CN576="Verified — clear"),IF(AND(AND(LEN(TRIM(CF576))&gt;0,LEFT(LOWER(TRIM(CF576)),7)&lt;&gt;"pending"),OR(CG576="High",CG576="Moderate"),OR(CH576="Low",CH576="Some concerns",CH576="Not applicable")),IF(AND(DD576="No",OR(DE576="HIGH",DE576="CONDITIONAL"),AND(LEN(TRIM(DF576))&gt;0,LEFT(LOWER(TRIM(DF576)),7)&lt;&gt;"pending")),IF(AND(AND(LEN(TRIM(DT576))&gt;0,LEFT(LOWER(TRIM(DT576)),7)&lt;&gt;"pending"),AND(LEN(TRIM(DU576))&gt;0,LEFT(LOWER(TRIM(DU576)),7)&lt;&gt;"pending"),OR(AND(LEN(TRIM(DV576))&gt;0,LEFT(LOWER(TRIM(DV576)),7)&lt;&gt;"pending"),AND(LEN(TRIM(DW576))&gt;0,LEFT(LOWER(TRIM(DW576)),7)&lt;&gt;"pending")),AND(LEN(TRIM(DX576))&gt;0,LEFT(LOWER(TRIM(DX576)),7)&lt;&gt;"pending")),IF(AND(F576="Claim-ready",OR(EA576="Strong",EA576="Moderate"),AND(LEN(TRIM(G576))&gt;0,LEFT(LOWER(TRIM(G576)),7)&lt;&gt;"pending"),G576&lt;&gt;"No substantive use decision is permitted from identification metadata alone.",AND(LEN(TRIM(DZ576))&gt;0,LEFT(LOWER(TRIM(DZ576)),7)&lt;&gt;"pending"),DZ576&lt;&gt;"Identification metadata alone does not permit any substantive scientific, causal, operational, or institutional claim.",AND(LEN(TRIM(EI576))&gt;0,LEFT(LOWER(TRIM(EI576)),7)&lt;&gt;"pending"),ISNUMBER(EH576),EH576&gt;0),"READY","PENDING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6" t="str">
        <x:v>Pending</x:v>
      </x:c>
      <x:c r="EE576"/>
      <x:c r="EF576" t="str">
        <x:v>Pending</x:v>
      </x:c>
      <x:c r="EG576" t="str">
        <x:v>Pending</x:v>
      </x:c>
      <x:c r="EH576"/>
      <x:c r="EI576" s="501"/>
      <x:c r="EJ576"/>
      <x:c r="EK576" t="str">
        <x:v>Pending</x:v>
      </x:c>
      <x:c r="EL576" t="n">
        <x:v>46272</x:v>
      </x:c>
      <x:c r="EM576" t="str">
        <x:v>Production PubMed record imported and reconciled to Zotero item H8TUIY3M;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6" t="n">
        <x:f>IF(L576="","",(IF(N576&lt;&gt;"",1,0)+IF(O576&lt;&gt;"",1,0)+IF(AJ576&lt;&gt;"",1,0)+IF(AU576&lt;&gt;"",1,0)+IF(BE576&lt;&gt;"",1,0)+IF(CF576&lt;&gt;"",1,0)+IF(CJ576="Yes",1,0)+IF(CL576="Yes",1,0)+IF(DE576&lt;&gt;"Pending",1,0)+IF(F576&lt;&gt;"",1,0)+IF(DZ576&lt;&gt;"",1,0)+IF(EI576&lt;&gt;"",1,0))/12)</x:f>
        <x:v>0.5</x:v>
      </x:c>
    </x:row>
    <x:row r="577">
      <x:c r="A577" t="str">
        <x:v>EV-0574</x:v>
      </x:c>
      <x:c r="B577" t="str">
        <x:v>Integrity check</x:v>
      </x:c>
      <x:c r="C577" t="str">
        <x:f>IF(L577="","",IF(LEFT(EC577,7)="BLOCKED","🔴 Do not use for conclusion",IF(EB577="Yes","🟢 Claim-ready","🟡 Caution / context")))</x:f>
        <x:v>🟡 Caution / context</x:v>
      </x:c>
      <x:c r="D577" t="str">
        <x:f>IF(L577="","",EC577)</x:f>
        <x:v>PENDING — appropriate appraisal</x:v>
      </x:c>
      <x:c r="E577" t="str">
        <x:v>P3 — Medium</x:v>
      </x:c>
      <x:c r="F577" t="str">
        <x:v>Pending</x:v>
      </x:c>
      <x:c r="G577" t="str">
        <x:v>Title/abstract identify an explicit implementation-science construct; retain for full-text assessment.</x:v>
      </x:c>
      <x:c r="H577" t="str">
        <x:v>Obtain and review lawful full text; confirm human adjudication; then select a design-specific appraisal instrument.</x:v>
      </x:c>
      <x:c r="I577"/>
      <x:c r="J577" t="str">
        <x:v>C — Implementation Science</x:v>
      </x:c>
      <x:c r="K577" t="str">
        <x:v>IDENTIFIED</x:v>
      </x:c>
      <x:c r="L577" t="str">
        <x:v>Increasing consumer engagement: tools to engage service users in quality improvement or implementation efforts.</x:v>
      </x:c>
      <x:c r="M577"/>
      <x:c r="N577" t="str">
        <x:v>Woodward, Eva N; Ball, Irenia A; Willging, Cathleen; Singh, Rajinder Sonia; Scanlon, Celia; Cluck, Damon; Drummond, Karen L; Landes, Sara J; Hausmann, Leslie R M; Kirchner, JoAnn E</x:v>
      </x:c>
      <x:c r="O577" t="n">
        <x:v>2023</x:v>
      </x:c>
      <x:c r="P577" t="str">
        <x:v>Frontiers in health services</x:v>
      </x:c>
      <x:c r="Q577" t="str">
        <x:v>Journal Article</x:v>
      </x:c>
      <x:c r="R577" t="str">
        <x:v>Unclear</x:v>
      </x:c>
      <x:c r="S577" t="str">
        <x:v>Unknown</x:v>
      </x:c>
      <x:c r="T577" t="str">
        <x:v>eng</x:v>
      </x:c>
      <x:c r="U577" t="str">
        <x:v>https://pubmed.ncbi.nlm.nih.gov/37560195/</x:v>
      </x:c>
      <x:c r="V577" t="str">
        <x:v>10.3389/frhs.2023.1124290</x:v>
      </x:c>
      <x:c r="W577" t="str">
        <x:f>IF(V577="","",LOWER(SUBSTITUTE(SUBSTITUTE(SUBSTITUTE(SUBSTITUTE(TRIM(V577),"https://doi.org/",""),"http://doi.org/",""),"https://dx.doi.org/",""),"doi:","")))</x:f>
        <x:v>10.3389/frhs.2023.1124290</x:v>
      </x:c>
      <x:c r="X577" t="str">
        <x:v>37560195</x:v>
      </x:c>
      <x:c r="Y577" t="str">
        <x:v>PMC10407803</x:v>
      </x:c>
      <x:c r="Z577"/>
      <x:c r="AA577" t="str">
        <x:v>PubMed/MEDLINE</x:v>
      </x:c>
      <x:c r="AB577" t="str">
        <x:v>PUBMED-C-v1.0-2026-08-28</x:v>
      </x:c>
      <x:c r="AC577" t="str">
        <x:v>SP-PUBMED-C-20260828</x:v>
      </x:c>
      <x:c r="AD577" s="499" t="n">
        <x:v>46262</x:v>
      </x:c>
      <x:c r="AE577" s="499" t="n">
        <x:v>46272</x:v>
      </x:c>
      <x:c r="AF577" t="str">
        <x:v>KFISZKT6</x:v>
      </x:c>
      <x:c r="AG577"/>
      <x:c r="AH577" t="str">
        <x:v>Tactical Athlete → Operational Readiness Brazil</x:v>
      </x:c>
      <x:c r="AI577" t="str">
        <x:v>evidence-family:C</x:v>
      </x:c>
      <x:c r="AJ577"/>
      <x:c r="AK577" t="str">
        <x:f>IF(AJ577="","",IF(OR(LOWER(AJ577)="brazil",LOWER(AJ577)="brasil"),"Yes","No"))</x:f>
      </x:c>
      <x:c r="AL577"/>
      <x:c r="AM577"/>
      <x:c r="AN577"/>
      <x:c r="AO577"/>
      <x:c r="AP577"/>
      <x:c r="AQ577"/>
      <x:c r="AR577"/>
      <x:c r="AS577"/>
      <x:c r="AT577"/>
      <x:c r="AU577"/>
      <x:c r="AV577"/>
      <x:c r="AW577"/>
      <x:c r="AX577"/>
      <x:c r="AY577"/>
      <x:c r="AZ577"/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/>
      <x:c r="BO577"/>
      <x:c r="BP577"/>
      <x:c r="BQ577"/>
      <x:c r="BR577"/>
      <x:c r="BS577"/>
      <x:c r="BT577"/>
      <x:c r="BU577"/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 t="str">
        <x:v>Yes</x:v>
      </x:c>
      <x:c r="CK577" t="str">
        <x:v>Yes</x:v>
      </x:c>
      <x:c r="CL577" t="str">
        <x:v>Yes</x:v>
      </x:c>
      <x:c r="CM577" t="str">
        <x:v>Clear</x:v>
      </x:c>
      <x:c r="CN577" t="str">
        <x:v>Verified — clear</x:v>
      </x:c>
      <x:c r="CO577" t="n">
        <x:v>46272</x:v>
      </x:c>
      <x:c r="CP577" t="str">
        <x:v>https://pubmed.ncbi.nlm.nih.gov/37560195/</x:v>
      </x:c>
      <x:c r="CQ577"/>
      <x:c r="CR577"/>
      <x:c r="CS577"/>
      <x:c r="CT577"/>
      <x:c r="CU577"/>
      <x:c r="CV577"/>
      <x:c r="CW577"/>
      <x:c r="CX577"/>
      <x:c r="CY577"/>
      <x:c r="CZ577"/>
      <x:c r="DA577"/>
      <x:c r="DB577" t="str">
        <x:f>IF(L577="","",IF(AND(COUNT(CU577:DA577)=7,OR(CU577=0,CU577=1,CU577=2),OR(CV577=0,CV577=1,CV577=2),OR(CW577=0,CW577=1,CW577=2),OR(CX577=0,CX577=1,CX577=2),OR(CY577=0,CY577=1,CY577=2),OR(CZ577=0,CZ577=1,CZ577=2),OR(DA577=0,DA577=1,DA577=2)),SUM(CU577:DA577),""))</x:f>
      </x:c>
      <x:c r="DC577" t="str">
        <x:f>IF(DB577="","",ROUND(DB577/14*10,1))</x:f>
      </x:c>
      <x:c r="DD577" t="str">
        <x:v>Pending</x:v>
      </x:c>
      <x:c r="DE577" t="str">
        <x:f>IF(L577="","",IF(DC577="","Pending",IF(DD577="Yes","CONDITIONAL — safety override",IF(DC577&gt;=8,"HIGH",IF(DC577&gt;=5,"CONDITIONAL","LOW")))))</x:f>
        <x:v>Pending</x:v>
      </x:c>
      <x:c r="DF577" t="str">
        <x:v>Pending screening and full-text appraisal; no transferability judgment made at identification.</x:v>
      </x:c>
      <x:c r="DG577"/>
      <x:c r="DH577"/>
      <x:c r="DI577"/>
      <x:c r="DJ577"/>
      <x:c r="DK577"/>
      <x:c r="DL577"/>
      <x:c r="DM577"/>
      <x:c r="DN577"/>
      <x:c r="DO577"/>
      <x:c r="DP577"/>
      <x:c r="DQ577"/>
      <x:c r="DR577"/>
      <x:c r="DS577"/>
      <x:c r="DT577"/>
      <x:c r="DU577"/>
      <x:c r="DV577"/>
      <x:c r="DW577"/>
      <x:c r="DX577"/>
      <x:c r="DY577"/>
      <x:c r="DZ577" t="str">
        <x:v>Title/abstract screening alone does not establish effectiveness, causality, methodological quality, transferability to Brazilian public safety or an institutional recommendation.</x:v>
      </x:c>
      <x:c r="EA577" t="str">
        <x:v>Pending</x:v>
      </x:c>
      <x:c r="EB577" t="str">
        <x:f>IF(L577="","",IF(EC577="READY","Yes","No / Pending"))</x:f>
        <x:v>No / Pending</x:v>
      </x:c>
      <x:c r="EC577" t="str">
        <x:f>IF(L577="","",IF(OR(ISNUMBER(SEARCH("Retracted Publication",Q577)),CM577="Retracted",CN577="Retracted",CM577="Expression of Concern",CN577="Expression of Concern",F577="Not used",CG577="Critical",CH577="High",CH577="Critical"),"BLOCKED — integrity or use restriction",IF(AND(CJ577="Yes",CK577="Yes",CL577="Yes"),IF(AND(CM577="Clear",CN577="Verified — clear"),IF(AND(AND(LEN(TRIM(CF577))&gt;0,LEFT(LOWER(TRIM(CF577)),7)&lt;&gt;"pending"),OR(CG577="High",CG577="Moderate"),OR(CH577="Low",CH577="Some concerns",CH577="Not applicable")),IF(AND(DD577="No",OR(DE577="HIGH",DE577="CONDITIONAL"),AND(LEN(TRIM(DF577))&gt;0,LEFT(LOWER(TRIM(DF577)),7)&lt;&gt;"pending")),IF(AND(AND(LEN(TRIM(DT577))&gt;0,LEFT(LOWER(TRIM(DT577)),7)&lt;&gt;"pending"),AND(LEN(TRIM(DU577))&gt;0,LEFT(LOWER(TRIM(DU577)),7)&lt;&gt;"pending"),OR(AND(LEN(TRIM(DV577))&gt;0,LEFT(LOWER(TRIM(DV577)),7)&lt;&gt;"pending"),AND(LEN(TRIM(DW577))&gt;0,LEFT(LOWER(TRIM(DW577)),7)&lt;&gt;"pending")),AND(LEN(TRIM(DX577))&gt;0,LEFT(LOWER(TRIM(DX577)),7)&lt;&gt;"pending")),IF(AND(F577="Claim-ready",OR(EA577="Strong",EA577="Moderate"),AND(LEN(TRIM(G577))&gt;0,LEFT(LOWER(TRIM(G577)),7)&lt;&gt;"pending"),G577&lt;&gt;"No substantive use decision is permitted from identification metadata alone.",AND(LEN(TRIM(DZ577))&gt;0,LEFT(LOWER(TRIM(DZ577)),7)&lt;&gt;"pending"),DZ577&lt;&gt;"Identification metadata alone does not permit any substantive scientific, causal, operational, or institutional claim.",AND(LEN(TRIM(EI577))&gt;0,LEFT(LOWER(TRIM(EI577)),7)&lt;&gt;"pending"),ISNUMBER(EH577),EH577&gt;0),"READY","PENDING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7" t="str">
        <x:v>Pending</x:v>
      </x:c>
      <x:c r="EE577"/>
      <x:c r="EF577" t="str">
        <x:v>Pending</x:v>
      </x:c>
      <x:c r="EG577" t="str">
        <x:v>Pending</x:v>
      </x:c>
      <x:c r="EH577"/>
      <x:c r="EI577" s="501"/>
      <x:c r="EJ577"/>
      <x:c r="EK577" t="str">
        <x:v>Pending</x:v>
      </x:c>
      <x:c r="EL577" t="n">
        <x:v>46272</x:v>
      </x:c>
      <x:c r="EM577" t="str">
        <x:v>Production PubMed record imported and reconciled to Zotero item KFISZKT6;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7" t="n">
        <x:f>IF(L577="","",(IF(N577&lt;&gt;"",1,0)+IF(O577&lt;&gt;"",1,0)+IF(AJ577&lt;&gt;"",1,0)+IF(AU577&lt;&gt;"",1,0)+IF(BE577&lt;&gt;"",1,0)+IF(CF577&lt;&gt;"",1,0)+IF(CJ577="Yes",1,0)+IF(CL577="Yes",1,0)+IF(DE577&lt;&gt;"Pending",1,0)+IF(F577&lt;&gt;"",1,0)+IF(DZ577&lt;&gt;"",1,0)+IF(EI577&lt;&gt;"",1,0))/12)</x:f>
        <x:v>0.5</x:v>
      </x:c>
    </x:row>
    <x:row r="578">
      <x:c r="A578" t="str">
        <x:v>EV-0575</x:v>
      </x:c>
      <x:c r="B578" t="str">
        <x:v>Integrity check</x:v>
      </x:c>
      <x:c r="C578" t="str">
        <x:f>IF(L578="","",IF(LEFT(EC578,7)="BLOCKED","🔴 Do not use for conclusion",IF(EB578="Yes","🟢 Claim-ready","🟡 Caution / context")))</x:f>
        <x:v>🟡 Caution / context</x:v>
      </x:c>
      <x:c r="D578" t="str">
        <x:f>IF(L578="","",EC578)</x:f>
        <x:v>PENDING — appropriate appraisal</x:v>
      </x:c>
      <x:c r="E578" t="str">
        <x:v>P3 — Medium</x:v>
      </x:c>
      <x:c r="F578" t="str">
        <x:v>Pending</x:v>
      </x:c>
      <x:c r="G578" t="str">
        <x:v>A potentially relevant concept is present, but direct applicability is ambiguous at title/abstract level.</x:v>
      </x:c>
      <x:c r="H578" t="str">
        <x:v>Human title/abstract adjudication; retrieve full text if relevance remains plausible.</x:v>
      </x:c>
      <x:c r="I578"/>
      <x:c r="J578" t="str">
        <x:v>C — Implementation Science</x:v>
      </x:c>
      <x:c r="K578" t="str">
        <x:v>IDENTIFIED</x:v>
      </x:c>
      <x:c r="L578" t="str">
        <x:v>Cross-Cultural Mentorship in Military Family Medicine: Defining the Problem.</x:v>
      </x:c>
      <x:c r="M578"/>
      <x:c r="N578" t="str">
        <x:v>Harris, Lisa M; Pierre, Elyse Fiore; Almaroof, Nofisat; Cimino, Francesca M</x:v>
      </x:c>
      <x:c r="O578" t="n">
        <x:v>2023</x:v>
      </x:c>
      <x:c r="P578" t="str">
        <x:v>Family medicine</x:v>
      </x:c>
      <x:c r="Q578" t="str">
        <x:v>Journal Article</x:v>
      </x:c>
      <x:c r="R578" t="str">
        <x:v>Unclear</x:v>
      </x:c>
      <x:c r="S578" t="str">
        <x:v>Unknown</x:v>
      </x:c>
      <x:c r="T578" t="str">
        <x:v>eng</x:v>
      </x:c>
      <x:c r="U578" t="str">
        <x:v>https://pubmed.ncbi.nlm.nih.gov/37540532/</x:v>
      </x:c>
      <x:c r="V578" t="str">
        <x:v>10.22454/fammed.2023.794972</x:v>
      </x:c>
      <x:c r="W578" t="str">
        <x:f>IF(V578="","",LOWER(SUBSTITUTE(SUBSTITUTE(SUBSTITUTE(SUBSTITUTE(TRIM(V578),"https://doi.org/",""),"http://doi.org/",""),"https://dx.doi.org/",""),"doi:","")))</x:f>
        <x:v>10.22454/fammed.2023.794972</x:v>
      </x:c>
      <x:c r="X578" t="str">
        <x:v>37540532</x:v>
      </x:c>
      <x:c r="Y578" t="str">
        <x:v>PMC10622125</x:v>
      </x:c>
      <x:c r="Z578"/>
      <x:c r="AA578" t="str">
        <x:v>PubMed/MEDLINE</x:v>
      </x:c>
      <x:c r="AB578" t="str">
        <x:v>PUBMED-C-v1.0-2026-08-28</x:v>
      </x:c>
      <x:c r="AC578" t="str">
        <x:v>SP-PUBMED-C-20260828</x:v>
      </x:c>
      <x:c r="AD578" s="499" t="n">
        <x:v>46262</x:v>
      </x:c>
      <x:c r="AE578" s="499" t="n">
        <x:v>46272</x:v>
      </x:c>
      <x:c r="AF578" t="str">
        <x:v>AX4YX7LD</x:v>
      </x:c>
      <x:c r="AG578"/>
      <x:c r="AH578" t="str">
        <x:v>Tactical Athlete → Operational Readiness Brazil</x:v>
      </x:c>
      <x:c r="AI578" t="str">
        <x:v>evidence-family:C</x:v>
      </x:c>
      <x:c r="AJ578"/>
      <x:c r="AK578" t="str">
        <x:f>IF(AJ578="","",IF(OR(LOWER(AJ578)="brazil",LOWER(AJ578)="brasil"),"Yes","No"))</x:f>
      </x:c>
      <x:c r="AL578"/>
      <x:c r="AM578"/>
      <x:c r="AN578"/>
      <x:c r="AO578"/>
      <x:c r="AP578"/>
      <x:c r="AQ578"/>
      <x:c r="AR578"/>
      <x:c r="AS578"/>
      <x:c r="AT578"/>
      <x:c r="AU578"/>
      <x:c r="AV578"/>
      <x:c r="AW578"/>
      <x:c r="AX578"/>
      <x:c r="AY578"/>
      <x:c r="AZ578"/>
      <x:c r="BA578"/>
      <x:c r="BB578"/>
      <x:c r="BC578"/>
      <x:c r="BD578"/>
      <x:c r="BE578"/>
      <x:c r="BF578"/>
      <x:c r="BG578"/>
      <x:c r="BH578"/>
      <x:c r="BI578"/>
      <x:c r="BJ578"/>
      <x:c r="BK578"/>
      <x:c r="BL578"/>
      <x:c r="BM578"/>
      <x:c r="BN578"/>
      <x:c r="BO578"/>
      <x:c r="BP578"/>
      <x:c r="BQ578"/>
      <x:c r="BR578"/>
      <x:c r="BS578"/>
      <x:c r="BT578"/>
      <x:c r="BU578"/>
      <x:c r="BV578"/>
      <x:c r="BW578"/>
      <x:c r="BX578"/>
      <x:c r="BY578"/>
      <x:c r="BZ578"/>
      <x:c r="CA578"/>
      <x:c r="CB578"/>
      <x:c r="CC578"/>
      <x:c r="CD578"/>
      <x:c r="CE578"/>
      <x:c r="CF578"/>
      <x:c r="CG578"/>
      <x:c r="CH578"/>
      <x:c r="CI578"/>
      <x:c r="CJ578" t="str">
        <x:v>Yes</x:v>
      </x:c>
      <x:c r="CK578" t="str">
        <x:v>Yes</x:v>
      </x:c>
      <x:c r="CL578" t="str">
        <x:v>Yes</x:v>
      </x:c>
      <x:c r="CM578" t="str">
        <x:v>Clear</x:v>
      </x:c>
      <x:c r="CN578" t="str">
        <x:v>Verified — clear</x:v>
      </x:c>
      <x:c r="CO578" t="n">
        <x:v>46272</x:v>
      </x:c>
      <x:c r="CP578" t="str">
        <x:v>https://pubmed.ncbi.nlm.nih.gov/37540532/</x:v>
      </x:c>
      <x:c r="CQ578"/>
      <x:c r="CR578"/>
      <x:c r="CS578"/>
      <x:c r="CT578"/>
      <x:c r="CU578"/>
      <x:c r="CV578"/>
      <x:c r="CW578"/>
      <x:c r="CX578"/>
      <x:c r="CY578"/>
      <x:c r="CZ578"/>
      <x:c r="DA578"/>
      <x:c r="DB578" t="str">
        <x:f>IF(L578="","",IF(AND(COUNT(CU578:DA578)=7,OR(CU578=0,CU578=1,CU578=2),OR(CV578=0,CV578=1,CV578=2),OR(CW578=0,CW578=1,CW578=2),OR(CX578=0,CX578=1,CX578=2),OR(CY578=0,CY578=1,CY578=2),OR(CZ578=0,CZ578=1,CZ578=2),OR(DA578=0,DA578=1,DA578=2)),SUM(CU578:DA578),""))</x:f>
      </x:c>
      <x:c r="DC578" t="str">
        <x:f>IF(DB578="","",ROUND(DB578/14*10,1))</x:f>
      </x:c>
      <x:c r="DD578" t="str">
        <x:v>Pending</x:v>
      </x:c>
      <x:c r="DE578" t="str">
        <x:f>IF(L578="","",IF(DC578="","Pending",IF(DD578="Yes","CONDITIONAL — safety override",IF(DC578&gt;=8,"HIGH",IF(DC578&gt;=5,"CONDITIONAL","LOW")))))</x:f>
        <x:v>Pending</x:v>
      </x:c>
      <x:c r="DF578" t="str">
        <x:v>Pending screening and full-text appraisal; no transferability judgment made at identification.</x:v>
      </x:c>
      <x:c r="DG578"/>
      <x:c r="DH578"/>
      <x:c r="DI578"/>
      <x:c r="DJ578"/>
      <x:c r="DK578"/>
      <x:c r="DL578"/>
      <x:c r="DM578"/>
      <x:c r="DN578"/>
      <x:c r="DO578"/>
      <x:c r="DP578"/>
      <x:c r="DQ578"/>
      <x:c r="DR578"/>
      <x:c r="DS578"/>
      <x:c r="DT578"/>
      <x:c r="DU578"/>
      <x:c r="DV578"/>
      <x:c r="DW578"/>
      <x:c r="DX578"/>
      <x:c r="DY578"/>
      <x:c r="DZ578" t="str">
        <x:v>Title/abstract information is insufficient for a substantive scientific, causal, transferability or institutional claim.</x:v>
      </x:c>
      <x:c r="EA578" t="str">
        <x:v>Pending</x:v>
      </x:c>
      <x:c r="EB578" t="str">
        <x:f>IF(L578="","",IF(EC578="READY","Yes","No / Pending"))</x:f>
        <x:v>No / Pending</x:v>
      </x:c>
      <x:c r="EC578" t="str">
        <x:f>IF(L578="","",IF(OR(ISNUMBER(SEARCH("Retracted Publication",Q578)),CM578="Retracted",CN578="Retracted",CM578="Expression of Concern",CN578="Expression of Concern",F578="Not used",CG578="Critical",CH578="High",CH578="Critical"),"BLOCKED — integrity or use restriction",IF(AND(CJ578="Yes",CK578="Yes",CL578="Yes"),IF(AND(CM578="Clear",CN578="Verified — clear"),IF(AND(AND(LEN(TRIM(CF578))&gt;0,LEFT(LOWER(TRIM(CF578)),7)&lt;&gt;"pending"),OR(CG578="High",CG578="Moderate"),OR(CH578="Low",CH578="Some concerns",CH578="Not applicable")),IF(AND(DD578="No",OR(DE578="HIGH",DE578="CONDITIONAL"),AND(LEN(TRIM(DF578))&gt;0,LEFT(LOWER(TRIM(DF578)),7)&lt;&gt;"pending")),IF(AND(AND(LEN(TRIM(DT578))&gt;0,LEFT(LOWER(TRIM(DT578)),7)&lt;&gt;"pending"),AND(LEN(TRIM(DU578))&gt;0,LEFT(LOWER(TRIM(DU578)),7)&lt;&gt;"pending"),OR(AND(LEN(TRIM(DV578))&gt;0,LEFT(LOWER(TRIM(DV578)),7)&lt;&gt;"pending"),AND(LEN(TRIM(DW578))&gt;0,LEFT(LOWER(TRIM(DW578)),7)&lt;&gt;"pending")),AND(LEN(TRIM(DX578))&gt;0,LEFT(LOWER(TRIM(DX578)),7)&lt;&gt;"pending")),IF(AND(F578="Claim-ready",OR(EA578="Strong",EA578="Moderate"),AND(LEN(TRIM(G578))&gt;0,LEFT(LOWER(TRIM(G578)),7)&lt;&gt;"pending"),G578&lt;&gt;"No substantive use decision is permitted from identification metadata alone.",AND(LEN(TRIM(DZ578))&gt;0,LEFT(LOWER(TRIM(DZ578)),7)&lt;&gt;"pending"),DZ578&lt;&gt;"Identification metadata alone does not permit any substantive scientific, causal, operational, or institutional claim.",AND(LEN(TRIM(EI578))&gt;0,LEFT(LOWER(TRIM(EI578)),7)&lt;&gt;"pending"),ISNUMBER(EH578),EH578&gt;0),"READY","PENDING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8" t="str">
        <x:v>Pending</x:v>
      </x:c>
      <x:c r="EE578"/>
      <x:c r="EF578" t="str">
        <x:v>Pending</x:v>
      </x:c>
      <x:c r="EG578" t="str">
        <x:v>Pending</x:v>
      </x:c>
      <x:c r="EH578"/>
      <x:c r="EI578" s="501"/>
      <x:c r="EJ578"/>
      <x:c r="EK578" t="str">
        <x:v>Pending</x:v>
      </x:c>
      <x:c r="EL578" t="n">
        <x:v>46272</x:v>
      </x:c>
      <x:c r="EM578" t="str">
        <x:v>Production PubMed record imported and reconciled to Zotero item AX4YX7LD;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78" t="n">
        <x:f>IF(L578="","",(IF(N578&lt;&gt;"",1,0)+IF(O578&lt;&gt;"",1,0)+IF(AJ578&lt;&gt;"",1,0)+IF(AU578&lt;&gt;"",1,0)+IF(BE578&lt;&gt;"",1,0)+IF(CF578&lt;&gt;"",1,0)+IF(CJ578="Yes",1,0)+IF(CL578="Yes",1,0)+IF(DE578&lt;&gt;"Pending",1,0)+IF(F578&lt;&gt;"",1,0)+IF(DZ578&lt;&gt;"",1,0)+IF(EI578&lt;&gt;"",1,0))/12)</x:f>
        <x:v>0.5</x:v>
      </x:c>
    </x:row>
    <x:row r="579">
      <x:c r="A579" t="str">
        <x:v>EV-0576</x:v>
      </x:c>
      <x:c r="B579" t="str">
        <x:v>Integrity check</x:v>
      </x:c>
      <x:c r="C579" t="str">
        <x:f>IF(L579="","",IF(LEFT(EC579,7)="BLOCKED","🔴 Do not use for conclusion",IF(EB579="Yes","🟢 Claim-ready","🟡 Caution / context")))</x:f>
        <x:v>🟡 Caution / context</x:v>
      </x:c>
      <x:c r="D579" t="str">
        <x:f>IF(L579="","",EC579)</x:f>
        <x:v>PENDING — appropriate appraisal</x:v>
      </x:c>
      <x:c r="E579" t="str">
        <x:v>P3 — Medium</x:v>
      </x:c>
      <x:c r="F579" t="str">
        <x:v>Pending</x:v>
      </x:c>
      <x:c r="G579" t="str">
        <x:v>Title/abstract identify an explicit implementation-science construct; retain for full-text assessment.</x:v>
      </x:c>
      <x:c r="H579" t="str">
        <x:v>Obtain and review lawful full text; confirm human adjudication; then select a design-specific appraisal instrument.</x:v>
      </x:c>
      <x:c r="I579"/>
      <x:c r="J579" t="str">
        <x:v>C — Implementation Science</x:v>
      </x:c>
      <x:c r="K579" t="str">
        <x:v>IDENTIFIED</x:v>
      </x:c>
      <x:c r="L579" t="str">
        <x:v>Leadership perspectives on facilitators and barriers to sustaining evidence-based prevention interventions in the United States Military.</x:v>
      </x:c>
      <x:c r="M579"/>
      <x:c r="N579" t="str">
        <x:v>Drew, Alison L; Rhoades, Kimberly A; Slep, Amy M Smith; Heyman, Richard E; Yang, Huidi</x:v>
      </x:c>
      <x:c r="O579" t="n">
        <x:v>2024</x:v>
      </x:c>
      <x:c r="P579" t="str">
        <x:v>Military psychology : the official journal of the Division of Military Psychology, American Psychological Association</x:v>
      </x:c>
      <x:c r="Q579" t="str">
        <x:v>Journal Article; Research Support, U.S. Gov't, P.H.S.</x:v>
      </x:c>
      <x:c r="R579" t="str">
        <x:v>Unclear</x:v>
      </x:c>
      <x:c r="S579" t="str">
        <x:v>Unknown</x:v>
      </x:c>
      <x:c r="T579" t="str">
        <x:v>eng</x:v>
      </x:c>
      <x:c r="U579" t="str">
        <x:v>https://pubmed.ncbi.nlm.nih.gov/37526926/</x:v>
      </x:c>
      <x:c r="V579" t="str">
        <x:v>10.1080/08995605.2023.2241591</x:v>
      </x:c>
      <x:c r="W579" t="str">
        <x:f>IF(V579="","",LOWER(SUBSTITUTE(SUBSTITUTE(SUBSTITUTE(SUBSTITUTE(TRIM(V579),"https://doi.org/",""),"http://doi.org/",""),"https://dx.doi.org/",""),"doi:","")))</x:f>
        <x:v>10.1080/08995605.2023.2241591</x:v>
      </x:c>
      <x:c r="X579" t="str">
        <x:v>37526926</x:v>
      </x:c>
      <x:c r="Y579" t="str">
        <x:v>PMC11622577</x:v>
      </x:c>
      <x:c r="Z579"/>
      <x:c r="AA579" t="str">
        <x:v>PubMed/MEDLINE</x:v>
      </x:c>
      <x:c r="AB579" t="str">
        <x:v>PUBMED-C-v1.0-2026-08-28</x:v>
      </x:c>
      <x:c r="AC579" t="str">
        <x:v>SP-PUBMED-C-20260828</x:v>
      </x:c>
      <x:c r="AD579" s="499" t="n">
        <x:v>46262</x:v>
      </x:c>
      <x:c r="AE579" s="499" t="n">
        <x:v>46272</x:v>
      </x:c>
      <x:c r="AF579" t="str">
        <x:v>72LFKC54</x:v>
      </x:c>
      <x:c r="AG579"/>
      <x:c r="AH579" t="str">
        <x:v>Tactical Athlete → Operational Readiness Brazil</x:v>
      </x:c>
      <x:c r="AI579" t="str">
        <x:v>evidence-family:C</x:v>
      </x:c>
      <x:c r="AJ579"/>
      <x:c r="AK579" t="str">
        <x:f>IF(AJ579="","",IF(OR(LOWER(AJ579)="brazil",LOWER(AJ579)="brasil"),"Yes","No"))</x:f>
      </x:c>
      <x:c r="AL579"/>
      <x:c r="AM579"/>
      <x:c r="AN579"/>
      <x:c r="AO579"/>
      <x:c r="AP579"/>
      <x:c r="AQ579"/>
      <x:c r="AR579"/>
      <x:c r="AS579"/>
      <x:c r="AT579"/>
      <x:c r="AU579"/>
      <x:c r="AV579"/>
      <x:c r="AW579"/>
      <x:c r="AX579"/>
      <x:c r="AY579"/>
      <x:c r="AZ579"/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/>
      <x:c r="BO579"/>
      <x:c r="BP579"/>
      <x:c r="BQ579"/>
      <x:c r="BR579"/>
      <x:c r="BS579"/>
      <x:c r="BT579"/>
      <x:c r="BU579"/>
      <x:c r="BV579"/>
      <x:c r="BW579"/>
      <x:c r="BX579"/>
      <x:c r="BY579"/>
      <x:c r="BZ579"/>
      <x:c r="CA579"/>
      <x:c r="CB579"/>
      <x:c r="CC579"/>
      <x:c r="CD579"/>
      <x:c r="CE579"/>
      <x:c r="CF579"/>
      <x:c r="CG579"/>
      <x:c r="CH579"/>
      <x:c r="CI579"/>
      <x:c r="CJ579" t="str">
        <x:v>Yes</x:v>
      </x:c>
      <x:c r="CK579" t="str">
        <x:v>Yes</x:v>
      </x:c>
      <x:c r="CL579" t="str">
        <x:v>Yes</x:v>
      </x:c>
      <x:c r="CM579" t="str">
        <x:v>Clear</x:v>
      </x:c>
      <x:c r="CN579" t="str">
        <x:v>Verified — clear</x:v>
      </x:c>
      <x:c r="CO579" t="n">
        <x:v>46272</x:v>
      </x:c>
      <x:c r="CP579" t="str">
        <x:v>https://pubmed.ncbi.nlm.nih.gov/37526926/</x:v>
      </x:c>
      <x:c r="CQ579"/>
      <x:c r="CR579"/>
      <x:c r="CS579"/>
      <x:c r="CT579"/>
      <x:c r="CU579"/>
      <x:c r="CV579"/>
      <x:c r="CW579"/>
      <x:c r="CX579"/>
      <x:c r="CY579"/>
      <x:c r="CZ579"/>
      <x:c r="DA579"/>
      <x:c r="DB579" t="str">
        <x:f>IF(L579="","",IF(AND(COUNT(CU579:DA579)=7,OR(CU579=0,CU579=1,CU579=2),OR(CV579=0,CV579=1,CV579=2),OR(CW579=0,CW579=1,CW579=2),OR(CX579=0,CX579=1,CX579=2),OR(CY579=0,CY579=1,CY579=2),OR(CZ579=0,CZ579=1,CZ579=2),OR(DA579=0,DA579=1,DA579=2)),SUM(CU579:DA579),""))</x:f>
      </x:c>
      <x:c r="DC579" t="str">
        <x:f>IF(DB579="","",ROUND(DB579/14*10,1))</x:f>
      </x:c>
      <x:c r="DD579" t="str">
        <x:v>Pending</x:v>
      </x:c>
      <x:c r="DE579" t="str">
        <x:f>IF(L579="","",IF(DC579="","Pending",IF(DD579="Yes","CONDITIONAL — safety override",IF(DC579&gt;=8,"HIGH",IF(DC579&gt;=5,"CONDITIONAL","LOW")))))</x:f>
        <x:v>Pending</x:v>
      </x:c>
      <x:c r="DF579" t="str">
        <x:v>Pending screening and full-text appraisal; no transferability judgment made at identification.</x:v>
      </x:c>
      <x:c r="DG579"/>
      <x:c r="DH579"/>
      <x:c r="DI579"/>
      <x:c r="DJ579"/>
      <x:c r="DK579"/>
      <x:c r="DL579"/>
      <x:c r="DM579"/>
      <x:c r="DN579"/>
      <x:c r="DO579"/>
      <x:c r="DP579"/>
      <x:c r="DQ579"/>
      <x:c r="DR579"/>
      <x:c r="DS579"/>
      <x:c r="DT579"/>
      <x:c r="DU579"/>
      <x:c r="DV579"/>
      <x:c r="DW579"/>
      <x:c r="DX579"/>
      <x:c r="DY579"/>
      <x:c r="DZ579" t="str">
        <x:v>Title/abstract screening alone does not establish effectiveness, causality, methodological quality, transferability to Brazilian public safety or an institutional recommendation.</x:v>
      </x:c>
      <x:c r="EA579" t="str">
        <x:v>Pending</x:v>
      </x:c>
      <x:c r="EB579" t="str">
        <x:f>IF(L579="","",IF(EC579="READY","Yes","No / Pending"))</x:f>
        <x:v>No / Pending</x:v>
      </x:c>
      <x:c r="EC579" t="str">
        <x:f>IF(L579="","",IF(OR(ISNUMBER(SEARCH("Retracted Publication",Q579)),CM579="Retracted",CN579="Retracted",CM579="Expression of Concern",CN579="Expression of Concern",F579="Not used",CG579="Critical",CH579="High",CH579="Critical"),"BLOCKED — integrity or use restriction",IF(AND(CJ579="Yes",CK579="Yes",CL579="Yes"),IF(AND(CM579="Clear",CN579="Verified — clear"),IF(AND(AND(LEN(TRIM(CF579))&gt;0,LEFT(LOWER(TRIM(CF579)),7)&lt;&gt;"pending"),OR(CG579="High",CG579="Moderate"),OR(CH579="Low",CH579="Some concerns",CH579="Not applicable")),IF(AND(DD579="No",OR(DE579="HIGH",DE579="CONDITIONAL"),AND(LEN(TRIM(DF579))&gt;0,LEFT(LOWER(TRIM(DF579)),7)&lt;&gt;"pending")),IF(AND(AND(LEN(TRIM(DT579))&gt;0,LEFT(LOWER(TRIM(DT579)),7)&lt;&gt;"pending"),AND(LEN(TRIM(DU579))&gt;0,LEFT(LOWER(TRIM(DU579)),7)&lt;&gt;"pending"),OR(AND(LEN(TRIM(DV579))&gt;0,LEFT(LOWER(TRIM(DV579)),7)&lt;&gt;"pending"),AND(LEN(TRIM(DW579))&gt;0,LEFT(LOWER(TRIM(DW579)),7)&lt;&gt;"pending")),AND(LEN(TRIM(DX579))&gt;0,LEFT(LOWER(TRIM(DX579)),7)&lt;&gt;"pending")),IF(AND(F579="Claim-ready",OR(EA579="Strong",EA579="Moderate"),AND(LEN(TRIM(G579))&gt;0,LEFT(LOWER(TRIM(G579)),7)&lt;&gt;"pending"),G579&lt;&gt;"No substantive use decision is permitted from identification metadata alone.",AND(LEN(TRIM(DZ579))&gt;0,LEFT(LOWER(TRIM(DZ579)),7)&lt;&gt;"pending"),DZ579&lt;&gt;"Identification metadata alone does not permit any substantive scientific, causal, operational, or institutional claim.",AND(LEN(TRIM(EI579))&gt;0,LEFT(LOWER(TRIM(EI579)),7)&lt;&gt;"pending"),ISNUMBER(EH579),EH579&gt;0),"READY","PENDING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79" t="str">
        <x:v>Pending</x:v>
      </x:c>
      <x:c r="EE579"/>
      <x:c r="EF579" t="str">
        <x:v>Pending</x:v>
      </x:c>
      <x:c r="EG579" t="str">
        <x:v>Pending</x:v>
      </x:c>
      <x:c r="EH579"/>
      <x:c r="EI579" s="501"/>
      <x:c r="EJ579"/>
      <x:c r="EK579" t="str">
        <x:v>Pending</x:v>
      </x:c>
      <x:c r="EL579" t="n">
        <x:v>46272</x:v>
      </x:c>
      <x:c r="EM579" t="str">
        <x:v>Production PubMed record imported and reconciled to Zotero item 72LFKC54;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79" t="n">
        <x:f>IF(L579="","",(IF(N579&lt;&gt;"",1,0)+IF(O579&lt;&gt;"",1,0)+IF(AJ579&lt;&gt;"",1,0)+IF(AU579&lt;&gt;"",1,0)+IF(BE579&lt;&gt;"",1,0)+IF(CF579&lt;&gt;"",1,0)+IF(CJ579="Yes",1,0)+IF(CL579="Yes",1,0)+IF(DE579&lt;&gt;"Pending",1,0)+IF(F579&lt;&gt;"",1,0)+IF(DZ579&lt;&gt;"",1,0)+IF(EI579&lt;&gt;"",1,0))/12)</x:f>
        <x:v>0.5</x:v>
      </x:c>
    </x:row>
    <x:row r="580">
      <x:c r="A580" t="str">
        <x:v>EV-0577</x:v>
      </x:c>
      <x:c r="B580" t="str">
        <x:v>Integrity check</x:v>
      </x:c>
      <x:c r="C580" t="str">
        <x:f>IF(L580="","",IF(LEFT(EC580,7)="BLOCKED","🔴 Do not use for conclusion",IF(EB580="Yes","🟢 Claim-ready","🟡 Caution / context")))</x:f>
        <x:v>🟡 Caution / context</x:v>
      </x:c>
      <x:c r="D580" t="str">
        <x:f>IF(L580="","",EC580)</x:f>
        <x:v>PENDING — appropriate appraisal</x:v>
      </x:c>
      <x:c r="E580" t="str">
        <x:v>P3 — Medium</x:v>
      </x:c>
      <x:c r="F580" t="str">
        <x:v>Pending</x:v>
      </x:c>
      <x:c r="G580" t="str">
        <x:v>Title/abstract identify an explicit tactical/public-safety context and readiness domain; retain for full-text assessment.</x:v>
      </x:c>
      <x:c r="H580" t="str">
        <x:v>Obtain and review lawful full text; confirm human adjudication; then select a design-specific appraisal instrument.</x:v>
      </x:c>
      <x:c r="I580"/>
      <x:c r="J580" t="str">
        <x:v>A — Core</x:v>
      </x:c>
      <x:c r="K580" t="str">
        <x:v>IDENTIFIED</x:v>
      </x:c>
      <x:c r="L580" t="str">
        <x:v>Estimating marksmanship performance during walking while maintaining weapon aim.</x:v>
      </x:c>
      <x:c r="M580"/>
      <x:c r="N580" t="str">
        <x:v>Talarico, Maria K; Morelli, Frank; Yang, Jingzhen; Chaudhari, Ajit; Onate, James A</x:v>
      </x:c>
      <x:c r="O580" t="n">
        <x:v>2023</x:v>
      </x:c>
      <x:c r="P580" t="str">
        <x:v>Applied ergonomics</x:v>
      </x:c>
      <x:c r="Q580" t="str">
        <x:v>Journal Article</x:v>
      </x:c>
      <x:c r="R580" t="str">
        <x:v>Unclear</x:v>
      </x:c>
      <x:c r="S580" t="str">
        <x:v>Unknown</x:v>
      </x:c>
      <x:c r="T580" t="str">
        <x:v>eng</x:v>
      </x:c>
      <x:c r="U580" t="str">
        <x:v>https://pubmed.ncbi.nlm.nih.gov/37490790/</x:v>
      </x:c>
      <x:c r="V580" t="str">
        <x:v>10.1016/j.apergo.2023.104096</x:v>
      </x:c>
      <x:c r="W580" t="str">
        <x:f>IF(V580="","",LOWER(SUBSTITUTE(SUBSTITUTE(SUBSTITUTE(SUBSTITUTE(TRIM(V580),"https://doi.org/",""),"http://doi.org/",""),"https://dx.doi.org/",""),"doi:","")))</x:f>
        <x:v>10.1016/j.apergo.2023.104096</x:v>
      </x:c>
      <x:c r="X580" t="str">
        <x:v>37490790</x:v>
      </x:c>
      <x:c r="Y580" t="str"/>
      <x:c r="Z580"/>
      <x:c r="AA580" t="str">
        <x:v>PubMed/MEDLINE</x:v>
      </x:c>
      <x:c r="AB580" t="str">
        <x:v>PUBMED-A-v1.0-2026-08-28</x:v>
      </x:c>
      <x:c r="AC580" t="str">
        <x:v>SP-PUBMED-A-20260828</x:v>
      </x:c>
      <x:c r="AD580" s="499" t="n">
        <x:v>46262</x:v>
      </x:c>
      <x:c r="AE580" s="499" t="n">
        <x:v>46272</x:v>
      </x:c>
      <x:c r="AF580" t="str">
        <x:v>TFVYJ6QE</x:v>
      </x:c>
      <x:c r="AG580"/>
      <x:c r="AH580" t="str">
        <x:v>Tactical Athlete → Operational Readiness Brazil</x:v>
      </x:c>
      <x:c r="AI580" t="str">
        <x:v>evidence-family:A</x:v>
      </x:c>
      <x:c r="AJ580"/>
      <x:c r="AK580" t="str">
        <x:f>IF(AJ580="","",IF(OR(LOWER(AJ580)="brazil",LOWER(AJ580)="brasil"),"Yes","No"))</x:f>
      </x:c>
      <x:c r="AL580"/>
      <x:c r="AM580"/>
      <x:c r="AN580"/>
      <x:c r="AO580"/>
      <x:c r="AP580"/>
      <x:c r="AQ580"/>
      <x:c r="AR580"/>
      <x:c r="AS580"/>
      <x:c r="AT580"/>
      <x:c r="AU580"/>
      <x:c r="AV580"/>
      <x:c r="AW580"/>
      <x:c r="AX580"/>
      <x:c r="AY580"/>
      <x:c r="AZ580"/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/>
      <x:c r="BO580"/>
      <x:c r="BP580"/>
      <x:c r="BQ580"/>
      <x:c r="BR580"/>
      <x:c r="BS580"/>
      <x:c r="BT580"/>
      <x:c r="BU580"/>
      <x:c r="BV580"/>
      <x:c r="BW580"/>
      <x:c r="BX580"/>
      <x:c r="BY580"/>
      <x:c r="BZ580"/>
      <x:c r="CA580"/>
      <x:c r="CB580"/>
      <x:c r="CC580"/>
      <x:c r="CD580"/>
      <x:c r="CE580"/>
      <x:c r="CF580"/>
      <x:c r="CG580"/>
      <x:c r="CH580"/>
      <x:c r="CI580"/>
      <x:c r="CJ580" t="str">
        <x:v>Yes</x:v>
      </x:c>
      <x:c r="CK580" t="str">
        <x:v>Yes</x:v>
      </x:c>
      <x:c r="CL580" t="str">
        <x:v>Yes</x:v>
      </x:c>
      <x:c r="CM580" t="str">
        <x:v>Clear</x:v>
      </x:c>
      <x:c r="CN580" t="str">
        <x:v>Verified — clear</x:v>
      </x:c>
      <x:c r="CO580" t="n">
        <x:v>46272</x:v>
      </x:c>
      <x:c r="CP580" t="str">
        <x:v>https://pubmed.ncbi.nlm.nih.gov/37490790/</x:v>
      </x:c>
      <x:c r="CQ580"/>
      <x:c r="CR580"/>
      <x:c r="CS580"/>
      <x:c r="CT580"/>
      <x:c r="CU580"/>
      <x:c r="CV580"/>
      <x:c r="CW580"/>
      <x:c r="CX580"/>
      <x:c r="CY580"/>
      <x:c r="CZ580"/>
      <x:c r="DA580"/>
      <x:c r="DB580" t="str">
        <x:f>IF(L580="","",IF(AND(COUNT(CU580:DA580)=7,OR(CU580=0,CU580=1,CU580=2),OR(CV580=0,CV580=1,CV580=2),OR(CW580=0,CW580=1,CW580=2),OR(CX580=0,CX580=1,CX580=2),OR(CY580=0,CY580=1,CY580=2),OR(CZ580=0,CZ580=1,CZ580=2),OR(DA580=0,DA580=1,DA580=2)),SUM(CU580:DA580),""))</x:f>
      </x:c>
      <x:c r="DC580" t="str">
        <x:f>IF(DB580="","",ROUND(DB580/14*10,1))</x:f>
      </x:c>
      <x:c r="DD580" t="str">
        <x:v>Pending</x:v>
      </x:c>
      <x:c r="DE580" t="str">
        <x:f>IF(L580="","",IF(DC580="","Pending",IF(DD580="Yes","CONDITIONAL — safety override",IF(DC580&gt;=8,"HIGH",IF(DC580&gt;=5,"CONDITIONAL","LOW")))))</x:f>
        <x:v>Pending</x:v>
      </x:c>
      <x:c r="DF580" t="str">
        <x:v>Pending screening and full-text appraisal; no transferability judgment made at identification.</x:v>
      </x:c>
      <x:c r="DG580"/>
      <x:c r="DH580"/>
      <x:c r="DI580"/>
      <x:c r="DJ580"/>
      <x:c r="DK580"/>
      <x:c r="DL580"/>
      <x:c r="DM580"/>
      <x:c r="DN580"/>
      <x:c r="DO580"/>
      <x:c r="DP580"/>
      <x:c r="DQ580"/>
      <x:c r="DR580"/>
      <x:c r="DS580"/>
      <x:c r="DT580"/>
      <x:c r="DU580"/>
      <x:c r="DV580"/>
      <x:c r="DW580"/>
      <x:c r="DX580"/>
      <x:c r="DY580"/>
      <x:c r="DZ580" t="str">
        <x:v>Title/abstract screening alone does not establish effectiveness, causality, methodological quality, transferability to Brazilian public safety or an institutional recommendation.</x:v>
      </x:c>
      <x:c r="EA580" t="str">
        <x:v>Pending</x:v>
      </x:c>
      <x:c r="EB580" t="str">
        <x:f>IF(L580="","",IF(EC580="READY","Yes","No / Pending"))</x:f>
        <x:v>No / Pending</x:v>
      </x:c>
      <x:c r="EC580" t="str">
        <x:f>IF(L580="","",IF(OR(ISNUMBER(SEARCH("Retracted Publication",Q580)),CM580="Retracted",CN580="Retracted",CM580="Expression of Concern",CN580="Expression of Concern",F580="Not used",CG580="Critical",CH580="High",CH580="Critical"),"BLOCKED — integrity or use restriction",IF(AND(CJ580="Yes",CK580="Yes",CL580="Yes"),IF(AND(CM580="Clear",CN580="Verified — clear"),IF(AND(AND(LEN(TRIM(CF580))&gt;0,LEFT(LOWER(TRIM(CF580)),7)&lt;&gt;"pending"),OR(CG580="High",CG580="Moderate"),OR(CH580="Low",CH580="Some concerns",CH580="Not applicable")),IF(AND(DD580="No",OR(DE580="HIGH",DE580="CONDITIONAL"),AND(LEN(TRIM(DF580))&gt;0,LEFT(LOWER(TRIM(DF580)),7)&lt;&gt;"pending")),IF(AND(AND(LEN(TRIM(DT580))&gt;0,LEFT(LOWER(TRIM(DT580)),7)&lt;&gt;"pending"),AND(LEN(TRIM(DU580))&gt;0,LEFT(LOWER(TRIM(DU580)),7)&lt;&gt;"pending"),OR(AND(LEN(TRIM(DV580))&gt;0,LEFT(LOWER(TRIM(DV580)),7)&lt;&gt;"pending"),AND(LEN(TRIM(DW580))&gt;0,LEFT(LOWER(TRIM(DW580)),7)&lt;&gt;"pending")),AND(LEN(TRIM(DX580))&gt;0,LEFT(LOWER(TRIM(DX580)),7)&lt;&gt;"pending")),IF(AND(F580="Claim-ready",OR(EA580="Strong",EA580="Moderate"),AND(LEN(TRIM(G580))&gt;0,LEFT(LOWER(TRIM(G580)),7)&lt;&gt;"pending"),G580&lt;&gt;"No substantive use decision is permitted from identification metadata alone.",AND(LEN(TRIM(DZ580))&gt;0,LEFT(LOWER(TRIM(DZ580)),7)&lt;&gt;"pending"),DZ580&lt;&gt;"Identification metadata alone does not permit any substantive scientific, causal, operational, or institutional claim.",AND(LEN(TRIM(EI580))&gt;0,LEFT(LOWER(TRIM(EI580)),7)&lt;&gt;"pending"),ISNUMBER(EH580),EH580&gt;0),"READY","PENDING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0" t="str">
        <x:v>Pending</x:v>
      </x:c>
      <x:c r="EE580"/>
      <x:c r="EF580" t="str">
        <x:v>Pending</x:v>
      </x:c>
      <x:c r="EG580" t="str">
        <x:v>Pending</x:v>
      </x:c>
      <x:c r="EH580"/>
      <x:c r="EI580" s="501"/>
      <x:c r="EJ580"/>
      <x:c r="EK580" t="str">
        <x:v>Pending</x:v>
      </x:c>
      <x:c r="EL580" t="n">
        <x:v>46272</x:v>
      </x:c>
      <x:c r="EM580" t="str">
        <x:v>Production PubMed record imported and reconciled to Zotero item TFVYJ6QE;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0" t="n">
        <x:f>IF(L580="","",(IF(N580&lt;&gt;"",1,0)+IF(O580&lt;&gt;"",1,0)+IF(AJ580&lt;&gt;"",1,0)+IF(AU580&lt;&gt;"",1,0)+IF(BE580&lt;&gt;"",1,0)+IF(CF580&lt;&gt;"",1,0)+IF(CJ580="Yes",1,0)+IF(CL580="Yes",1,0)+IF(DE580&lt;&gt;"Pending",1,0)+IF(F580&lt;&gt;"",1,0)+IF(DZ580&lt;&gt;"",1,0)+IF(EI580&lt;&gt;"",1,0))/12)</x:f>
        <x:v>0.5</x:v>
      </x:c>
    </x:row>
    <x:row r="581">
      <x:c r="A581" t="str">
        <x:v>EV-0578</x:v>
      </x:c>
      <x:c r="B581" t="str">
        <x:v>Integrity check</x:v>
      </x:c>
      <x:c r="C581" t="str">
        <x:f>IF(L581="","",IF(LEFT(EC581,7)="BLOCKED","🔴 Do not use for conclusion",IF(EB581="Yes","🟢 Claim-ready","🟡 Caution / context")))</x:f>
        <x:v>🟡 Caution / context</x:v>
      </x:c>
      <x:c r="D581" t="str">
        <x:f>IF(L581="","",EC581)</x:f>
        <x:v>PENDING — appropriate appraisal</x:v>
      </x:c>
      <x:c r="E581" t="str">
        <x:v>P3 — Medium</x:v>
      </x:c>
      <x:c r="F581" t="str">
        <x:v>Pending</x:v>
      </x:c>
      <x:c r="G581" t="str">
        <x:v>Title/abstract identify an explicit tactical/public-safety context and readiness domain; retain for full-text assessment.</x:v>
      </x:c>
      <x:c r="H581" t="str">
        <x:v>Obtain and review lawful full text; confirm human adjudication; then select a design-specific appraisal instrument.</x:v>
      </x:c>
      <x:c r="I581"/>
      <x:c r="J581" t="str">
        <x:v>A — Core</x:v>
      </x:c>
      <x:c r="K581" t="str">
        <x:v>IDENTIFIED</x:v>
      </x:c>
      <x:c r="L581" t="str">
        <x:v>Male Army ROTC Cadets Fail to Meet Military Dietary Reference Intakes and Exhibit a High Prevalence of Low Energy Availability and Poor Sleep Quality.</x:v>
      </x:c>
      <x:c r="M581"/>
      <x:c r="N581" t="str">
        <x:v>Garron, Taylor; Klein, Dylan J</x:v>
      </x:c>
      <x:c r="O581" t="n">
        <x:v>2023</x:v>
      </x:c>
      <x:c r="P581" t="str">
        <x:v>Journal of functional morphology and kinesiology</x:v>
      </x:c>
      <x:c r="Q581" t="str">
        <x:v>Journal Article</x:v>
      </x:c>
      <x:c r="R581" t="str">
        <x:v>Unclear</x:v>
      </x:c>
      <x:c r="S581" t="str">
        <x:v>Unknown</x:v>
      </x:c>
      <x:c r="T581" t="str">
        <x:v>eng</x:v>
      </x:c>
      <x:c r="U581" t="str">
        <x:v>https://pubmed.ncbi.nlm.nih.gov/37489308/</x:v>
      </x:c>
      <x:c r="V581" t="str">
        <x:v>10.3390/jfmk8030095</x:v>
      </x:c>
      <x:c r="W581" t="str">
        <x:f>IF(V581="","",LOWER(SUBSTITUTE(SUBSTITUTE(SUBSTITUTE(SUBSTITUTE(TRIM(V581),"https://doi.org/",""),"http://doi.org/",""),"https://dx.doi.org/",""),"doi:","")))</x:f>
        <x:v>10.3390/jfmk8030095</x:v>
      </x:c>
      <x:c r="X581" t="str">
        <x:v>37489308</x:v>
      </x:c>
      <x:c r="Y581" t="str">
        <x:v>PMC10366743</x:v>
      </x:c>
      <x:c r="Z581"/>
      <x:c r="AA581" t="str">
        <x:v>PubMed/MEDLINE</x:v>
      </x:c>
      <x:c r="AB581" t="str">
        <x:v>PUBMED-A-v1.0-2026-08-28</x:v>
      </x:c>
      <x:c r="AC581" t="str">
        <x:v>SP-PUBMED-A-20260828</x:v>
      </x:c>
      <x:c r="AD581" s="499" t="n">
        <x:v>46262</x:v>
      </x:c>
      <x:c r="AE581" s="499" t="n">
        <x:v>46272</x:v>
      </x:c>
      <x:c r="AF581" t="str">
        <x:v>6WNT6UJ3</x:v>
      </x:c>
      <x:c r="AG581"/>
      <x:c r="AH581" t="str">
        <x:v>Tactical Athlete → Operational Readiness Brazil</x:v>
      </x:c>
      <x:c r="AI581" t="str">
        <x:v>evidence-family:A</x:v>
      </x:c>
      <x:c r="AJ581"/>
      <x:c r="AK581" t="str">
        <x:f>IF(AJ581="","",IF(OR(LOWER(AJ581)="brazil",LOWER(AJ581)="brasil"),"Yes","No"))</x:f>
      </x:c>
      <x:c r="AL581"/>
      <x:c r="AM581"/>
      <x:c r="AN581"/>
      <x:c r="AO581"/>
      <x:c r="AP581"/>
      <x:c r="AQ581"/>
      <x:c r="AR581"/>
      <x:c r="AS581"/>
      <x:c r="AT581"/>
      <x:c r="AU581"/>
      <x:c r="AV581"/>
      <x:c r="AW581"/>
      <x:c r="AX581"/>
      <x:c r="AY581"/>
      <x:c r="AZ581"/>
      <x:c r="BA581"/>
      <x:c r="BB581"/>
      <x:c r="BC581"/>
      <x:c r="BD581"/>
      <x:c r="BE581"/>
      <x:c r="BF581"/>
      <x:c r="BG581"/>
      <x:c r="BH581"/>
      <x:c r="BI581"/>
      <x:c r="BJ581"/>
      <x:c r="BK581"/>
      <x:c r="BL581"/>
      <x:c r="BM581"/>
      <x:c r="BN581"/>
      <x:c r="BO581"/>
      <x:c r="BP581"/>
      <x:c r="BQ581"/>
      <x:c r="BR581"/>
      <x:c r="BS581"/>
      <x:c r="BT581"/>
      <x:c r="BU581"/>
      <x:c r="BV581"/>
      <x:c r="BW581"/>
      <x:c r="BX581"/>
      <x:c r="BY581"/>
      <x:c r="BZ581"/>
      <x:c r="CA581"/>
      <x:c r="CB581"/>
      <x:c r="CC581"/>
      <x:c r="CD581"/>
      <x:c r="CE581"/>
      <x:c r="CF581"/>
      <x:c r="CG581"/>
      <x:c r="CH581"/>
      <x:c r="CI581"/>
      <x:c r="CJ581" t="str">
        <x:v>Yes</x:v>
      </x:c>
      <x:c r="CK581" t="str">
        <x:v>Yes</x:v>
      </x:c>
      <x:c r="CL581" t="str">
        <x:v>Yes</x:v>
      </x:c>
      <x:c r="CM581" t="str">
        <x:v>Clear</x:v>
      </x:c>
      <x:c r="CN581" t="str">
        <x:v>Verified — clear</x:v>
      </x:c>
      <x:c r="CO581" t="n">
        <x:v>46272</x:v>
      </x:c>
      <x:c r="CP581" t="str">
        <x:v>https://pubmed.ncbi.nlm.nih.gov/37489308/</x:v>
      </x:c>
      <x:c r="CQ581"/>
      <x:c r="CR581"/>
      <x:c r="CS581"/>
      <x:c r="CT581"/>
      <x:c r="CU581"/>
      <x:c r="CV581"/>
      <x:c r="CW581"/>
      <x:c r="CX581"/>
      <x:c r="CY581"/>
      <x:c r="CZ581"/>
      <x:c r="DA581"/>
      <x:c r="DB581" t="str">
        <x:f>IF(L581="","",IF(AND(COUNT(CU581:DA581)=7,OR(CU581=0,CU581=1,CU581=2),OR(CV581=0,CV581=1,CV581=2),OR(CW581=0,CW581=1,CW581=2),OR(CX581=0,CX581=1,CX581=2),OR(CY581=0,CY581=1,CY581=2),OR(CZ581=0,CZ581=1,CZ581=2),OR(DA581=0,DA581=1,DA581=2)),SUM(CU581:DA581),""))</x:f>
      </x:c>
      <x:c r="DC581" t="str">
        <x:f>IF(DB581="","",ROUND(DB581/14*10,1))</x:f>
      </x:c>
      <x:c r="DD581" t="str">
        <x:v>Pending</x:v>
      </x:c>
      <x:c r="DE581" t="str">
        <x:f>IF(L581="","",IF(DC581="","Pending",IF(DD581="Yes","CONDITIONAL — safety override",IF(DC581&gt;=8,"HIGH",IF(DC581&gt;=5,"CONDITIONAL","LOW")))))</x:f>
        <x:v>Pending</x:v>
      </x:c>
      <x:c r="DF581" t="str">
        <x:v>Pending screening and full-text appraisal; no transferability judgment made at identification.</x:v>
      </x:c>
      <x:c r="DG581"/>
      <x:c r="DH581"/>
      <x:c r="DI581"/>
      <x:c r="DJ581"/>
      <x:c r="DK581"/>
      <x:c r="DL581"/>
      <x:c r="DM581"/>
      <x:c r="DN581"/>
      <x:c r="DO581"/>
      <x:c r="DP581"/>
      <x:c r="DQ581"/>
      <x:c r="DR581"/>
      <x:c r="DS581"/>
      <x:c r="DT581"/>
      <x:c r="DU581"/>
      <x:c r="DV581"/>
      <x:c r="DW581"/>
      <x:c r="DX581"/>
      <x:c r="DY581"/>
      <x:c r="DZ581" t="str">
        <x:v>Title/abstract screening alone does not establish effectiveness, causality, methodological quality, transferability to Brazilian public safety or an institutional recommendation.</x:v>
      </x:c>
      <x:c r="EA581" t="str">
        <x:v>Pending</x:v>
      </x:c>
      <x:c r="EB581" t="str">
        <x:f>IF(L581="","",IF(EC581="READY","Yes","No / Pending"))</x:f>
        <x:v>No / Pending</x:v>
      </x:c>
      <x:c r="EC581" t="str">
        <x:f>IF(L581="","",IF(OR(ISNUMBER(SEARCH("Retracted Publication",Q581)),CM581="Retracted",CN581="Retracted",CM581="Expression of Concern",CN581="Expression of Concern",F581="Not used",CG581="Critical",CH581="High",CH581="Critical"),"BLOCKED — integrity or use restriction",IF(AND(CJ581="Yes",CK581="Yes",CL581="Yes"),IF(AND(CM581="Clear",CN581="Verified — clear"),IF(AND(AND(LEN(TRIM(CF581))&gt;0,LEFT(LOWER(TRIM(CF581)),7)&lt;&gt;"pending"),OR(CG581="High",CG581="Moderate"),OR(CH581="Low",CH581="Some concerns",CH581="Not applicable")),IF(AND(DD581="No",OR(DE581="HIGH",DE581="CONDITIONAL"),AND(LEN(TRIM(DF581))&gt;0,LEFT(LOWER(TRIM(DF581)),7)&lt;&gt;"pending")),IF(AND(AND(LEN(TRIM(DT581))&gt;0,LEFT(LOWER(TRIM(DT581)),7)&lt;&gt;"pending"),AND(LEN(TRIM(DU581))&gt;0,LEFT(LOWER(TRIM(DU581)),7)&lt;&gt;"pending"),OR(AND(LEN(TRIM(DV581))&gt;0,LEFT(LOWER(TRIM(DV581)),7)&lt;&gt;"pending"),AND(LEN(TRIM(DW581))&gt;0,LEFT(LOWER(TRIM(DW581)),7)&lt;&gt;"pending")),AND(LEN(TRIM(DX581))&gt;0,LEFT(LOWER(TRIM(DX581)),7)&lt;&gt;"pending")),IF(AND(F581="Claim-ready",OR(EA581="Strong",EA581="Moderate"),AND(LEN(TRIM(G581))&gt;0,LEFT(LOWER(TRIM(G581)),7)&lt;&gt;"pending"),G581&lt;&gt;"No substantive use decision is permitted from identification metadata alone.",AND(LEN(TRIM(DZ581))&gt;0,LEFT(LOWER(TRIM(DZ581)),7)&lt;&gt;"pending"),DZ581&lt;&gt;"Identification metadata alone does not permit any substantive scientific, causal, operational, or institutional claim.",AND(LEN(TRIM(EI581))&gt;0,LEFT(LOWER(TRIM(EI581)),7)&lt;&gt;"pending"),ISNUMBER(EH581),EH581&gt;0),"READY","PENDING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1" t="str">
        <x:v>Pending</x:v>
      </x:c>
      <x:c r="EE581"/>
      <x:c r="EF581" t="str">
        <x:v>Pending</x:v>
      </x:c>
      <x:c r="EG581" t="str">
        <x:v>Pending</x:v>
      </x:c>
      <x:c r="EH581"/>
      <x:c r="EI581" s="501"/>
      <x:c r="EJ581"/>
      <x:c r="EK581" t="str">
        <x:v>Pending</x:v>
      </x:c>
      <x:c r="EL581" t="n">
        <x:v>46272</x:v>
      </x:c>
      <x:c r="EM581" t="str">
        <x:v>Production PubMed record imported and reconciled to Zotero item 6WNT6UJ3;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1" t="n">
        <x:f>IF(L581="","",(IF(N581&lt;&gt;"",1,0)+IF(O581&lt;&gt;"",1,0)+IF(AJ581&lt;&gt;"",1,0)+IF(AU581&lt;&gt;"",1,0)+IF(BE581&lt;&gt;"",1,0)+IF(CF581&lt;&gt;"",1,0)+IF(CJ581="Yes",1,0)+IF(CL581="Yes",1,0)+IF(DE581&lt;&gt;"Pending",1,0)+IF(F581&lt;&gt;"",1,0)+IF(DZ581&lt;&gt;"",1,0)+IF(EI581&lt;&gt;"",1,0))/12)</x:f>
        <x:v>0.5</x:v>
      </x:c>
    </x:row>
    <x:row r="582">
      <x:c r="A582" t="str">
        <x:v>EV-0579</x:v>
      </x:c>
      <x:c r="B582" t="str">
        <x:v>Integrity check</x:v>
      </x:c>
      <x:c r="C582" t="str">
        <x:f>IF(L582="","",IF(LEFT(EC582,7)="BLOCKED","🔴 Do not use for conclusion",IF(EB582="Yes","🟢 Claim-ready","🟡 Caution / context")))</x:f>
        <x:v>🟡 Caution / context</x:v>
      </x:c>
      <x:c r="D582" t="str">
        <x:f>IF(L582="","",EC582)</x:f>
        <x:v>PENDING — appropriate appraisal</x:v>
      </x:c>
      <x:c r="E582" t="str">
        <x:v>P3 — Medium</x:v>
      </x:c>
      <x:c r="F582" t="str">
        <x:v>Pending</x:v>
      </x:c>
      <x:c r="G582" t="str">
        <x:v>Title/abstract identify an explicit tactical/public-safety context and readiness domain; retain for full-text assessment.</x:v>
      </x:c>
      <x:c r="H582" t="str">
        <x:v>Obtain and review lawful full text; confirm human adjudication; then select a design-specific appraisal instrument.</x:v>
      </x:c>
      <x:c r="I582"/>
      <x:c r="J582" t="str">
        <x:v>A — Core</x:v>
      </x:c>
      <x:c r="K582" t="str">
        <x:v>IDENTIFIED</x:v>
      </x:c>
      <x:c r="L582" t="str">
        <x:v>Predicting Subsequent Injury after Being Cleared to Return to Work from Initial Lumbar or Lower Extremity Injury.</x:v>
      </x:c>
      <x:c r="M582"/>
      <x:c r="N582" t="str">
        <x:v>Rhon, Daniel I; Plisky, Phillip J; Kiesel, Kyle; Greenlee, Tina A; Bullock, Garrett S; Shaffer, Scott W; Goffar, Stephen L; Teyhen, Deydre S</x:v>
      </x:c>
      <x:c r="O582" t="n">
        <x:v>2023</x:v>
      </x:c>
      <x:c r="P582" t="str">
        <x:v>Medicine and science in sports and exercise</x:v>
      </x:c>
      <x:c r="Q582" t="str">
        <x:v>Journal Article; Research Support, U.S. Gov't, Non-P.H.S.</x:v>
      </x:c>
      <x:c r="R582" t="str">
        <x:v>Unclear</x:v>
      </x:c>
      <x:c r="S582" t="str">
        <x:v>Unknown</x:v>
      </x:c>
      <x:c r="T582" t="str">
        <x:v>eng</x:v>
      </x:c>
      <x:c r="U582" t="str">
        <x:v>https://pubmed.ncbi.nlm.nih.gov/37486770/</x:v>
      </x:c>
      <x:c r="V582" t="str">
        <x:v>10.1249/mss.0000000000003257</x:v>
      </x:c>
      <x:c r="W582" t="str">
        <x:f>IF(V582="","",LOWER(SUBSTITUTE(SUBSTITUTE(SUBSTITUTE(SUBSTITUTE(TRIM(V582),"https://doi.org/",""),"http://doi.org/",""),"https://dx.doi.org/",""),"doi:","")))</x:f>
        <x:v>10.1249/mss.0000000000003257</x:v>
      </x:c>
      <x:c r="X582" t="str">
        <x:v>37486770</x:v>
      </x:c>
      <x:c r="Y582" t="str"/>
      <x:c r="Z582"/>
      <x:c r="AA582" t="str">
        <x:v>PubMed/MEDLINE</x:v>
      </x:c>
      <x:c r="AB582" t="str">
        <x:v>PUBMED-A-v1.0-2026-08-28</x:v>
      </x:c>
      <x:c r="AC582" t="str">
        <x:v>SP-PUBMED-A-20260828</x:v>
      </x:c>
      <x:c r="AD582" s="499" t="n">
        <x:v>46262</x:v>
      </x:c>
      <x:c r="AE582" s="499" t="n">
        <x:v>46272</x:v>
      </x:c>
      <x:c r="AF582" t="str">
        <x:v>DPIXWTF5</x:v>
      </x:c>
      <x:c r="AG582"/>
      <x:c r="AH582" t="str">
        <x:v>Tactical Athlete → Operational Readiness Brazil</x:v>
      </x:c>
      <x:c r="AI582" t="str">
        <x:v>evidence-family:A</x:v>
      </x:c>
      <x:c r="AJ582"/>
      <x:c r="AK582" t="str">
        <x:f>IF(AJ582="","",IF(OR(LOWER(AJ582)="brazil",LOWER(AJ582)="brasil"),"Yes","No"))</x:f>
      </x:c>
      <x:c r="AL582"/>
      <x:c r="AM582"/>
      <x:c r="AN582"/>
      <x:c r="AO582"/>
      <x:c r="AP582"/>
      <x:c r="AQ582"/>
      <x:c r="AR582"/>
      <x:c r="AS582"/>
      <x:c r="AT582"/>
      <x:c r="AU582"/>
      <x:c r="AV582"/>
      <x:c r="AW582"/>
      <x:c r="AX582"/>
      <x:c r="AY582"/>
      <x:c r="AZ582"/>
      <x:c r="BA582"/>
      <x:c r="BB582"/>
      <x:c r="BC582"/>
      <x:c r="BD582"/>
      <x:c r="BE582"/>
      <x:c r="BF582"/>
      <x:c r="BG582"/>
      <x:c r="BH582"/>
      <x:c r="BI582"/>
      <x:c r="BJ582"/>
      <x:c r="BK582"/>
      <x:c r="BL582"/>
      <x:c r="BM582"/>
      <x:c r="BN582"/>
      <x:c r="BO582"/>
      <x:c r="BP582"/>
      <x:c r="BQ582"/>
      <x:c r="BR582"/>
      <x:c r="BS582"/>
      <x:c r="BT582"/>
      <x:c r="BU582"/>
      <x:c r="BV582"/>
      <x:c r="BW582"/>
      <x:c r="BX582"/>
      <x:c r="BY582"/>
      <x:c r="BZ582"/>
      <x:c r="CA582"/>
      <x:c r="CB582"/>
      <x:c r="CC582"/>
      <x:c r="CD582"/>
      <x:c r="CE582"/>
      <x:c r="CF582"/>
      <x:c r="CG582"/>
      <x:c r="CH582"/>
      <x:c r="CI582"/>
      <x:c r="CJ582" t="str">
        <x:v>Yes</x:v>
      </x:c>
      <x:c r="CK582" t="str">
        <x:v>Yes</x:v>
      </x:c>
      <x:c r="CL582" t="str">
        <x:v>Yes</x:v>
      </x:c>
      <x:c r="CM582" t="str">
        <x:v>Clear</x:v>
      </x:c>
      <x:c r="CN582" t="str">
        <x:v>Verified — clear</x:v>
      </x:c>
      <x:c r="CO582" t="n">
        <x:v>46272</x:v>
      </x:c>
      <x:c r="CP582" t="str">
        <x:v>https://pubmed.ncbi.nlm.nih.gov/37486770/</x:v>
      </x:c>
      <x:c r="CQ582"/>
      <x:c r="CR582"/>
      <x:c r="CS582"/>
      <x:c r="CT582"/>
      <x:c r="CU582"/>
      <x:c r="CV582"/>
      <x:c r="CW582"/>
      <x:c r="CX582"/>
      <x:c r="CY582"/>
      <x:c r="CZ582"/>
      <x:c r="DA582"/>
      <x:c r="DB582" t="str">
        <x:f>IF(L582="","",IF(AND(COUNT(CU582:DA582)=7,OR(CU582=0,CU582=1,CU582=2),OR(CV582=0,CV582=1,CV582=2),OR(CW582=0,CW582=1,CW582=2),OR(CX582=0,CX582=1,CX582=2),OR(CY582=0,CY582=1,CY582=2),OR(CZ582=0,CZ582=1,CZ582=2),OR(DA582=0,DA582=1,DA582=2)),SUM(CU582:DA582),""))</x:f>
      </x:c>
      <x:c r="DC582" t="str">
        <x:f>IF(DB582="","",ROUND(DB582/14*10,1))</x:f>
      </x:c>
      <x:c r="DD582" t="str">
        <x:v>Pending</x:v>
      </x:c>
      <x:c r="DE582" t="str">
        <x:f>IF(L582="","",IF(DC582="","Pending",IF(DD582="Yes","CONDITIONAL — safety override",IF(DC582&gt;=8,"HIGH",IF(DC582&gt;=5,"CONDITIONAL","LOW")))))</x:f>
        <x:v>Pending</x:v>
      </x:c>
      <x:c r="DF582" t="str">
        <x:v>Pending screening and full-text appraisal; no transferability judgment made at identification.</x:v>
      </x:c>
      <x:c r="DG582"/>
      <x:c r="DH582"/>
      <x:c r="DI582"/>
      <x:c r="DJ582"/>
      <x:c r="DK582"/>
      <x:c r="DL582"/>
      <x:c r="DM582"/>
      <x:c r="DN582"/>
      <x:c r="DO582"/>
      <x:c r="DP582"/>
      <x:c r="DQ582"/>
      <x:c r="DR582"/>
      <x:c r="DS582"/>
      <x:c r="DT582"/>
      <x:c r="DU582"/>
      <x:c r="DV582"/>
      <x:c r="DW582"/>
      <x:c r="DX582"/>
      <x:c r="DY582"/>
      <x:c r="DZ582" t="str">
        <x:v>Title/abstract screening alone does not establish effectiveness, causality, methodological quality, transferability to Brazilian public safety or an institutional recommendation.</x:v>
      </x:c>
      <x:c r="EA582" t="str">
        <x:v>Pending</x:v>
      </x:c>
      <x:c r="EB582" t="str">
        <x:f>IF(L582="","",IF(EC582="READY","Yes","No / Pending"))</x:f>
        <x:v>No / Pending</x:v>
      </x:c>
      <x:c r="EC582" t="str">
        <x:f>IF(L582="","",IF(OR(ISNUMBER(SEARCH("Retracted Publication",Q582)),CM582="Retracted",CN582="Retracted",CM582="Expression of Concern",CN582="Expression of Concern",F582="Not used",CG582="Critical",CH582="High",CH582="Critical"),"BLOCKED — integrity or use restriction",IF(AND(CJ582="Yes",CK582="Yes",CL582="Yes"),IF(AND(CM582="Clear",CN582="Verified — clear"),IF(AND(AND(LEN(TRIM(CF582))&gt;0,LEFT(LOWER(TRIM(CF582)),7)&lt;&gt;"pending"),OR(CG582="High",CG582="Moderate"),OR(CH582="Low",CH582="Some concerns",CH582="Not applicable")),IF(AND(DD582="No",OR(DE582="HIGH",DE582="CONDITIONAL"),AND(LEN(TRIM(DF582))&gt;0,LEFT(LOWER(TRIM(DF582)),7)&lt;&gt;"pending")),IF(AND(AND(LEN(TRIM(DT582))&gt;0,LEFT(LOWER(TRIM(DT582)),7)&lt;&gt;"pending"),AND(LEN(TRIM(DU582))&gt;0,LEFT(LOWER(TRIM(DU582)),7)&lt;&gt;"pending"),OR(AND(LEN(TRIM(DV582))&gt;0,LEFT(LOWER(TRIM(DV582)),7)&lt;&gt;"pending"),AND(LEN(TRIM(DW582))&gt;0,LEFT(LOWER(TRIM(DW582)),7)&lt;&gt;"pending")),AND(LEN(TRIM(DX582))&gt;0,LEFT(LOWER(TRIM(DX582)),7)&lt;&gt;"pending")),IF(AND(F582="Claim-ready",OR(EA582="Strong",EA582="Moderate"),AND(LEN(TRIM(G582))&gt;0,LEFT(LOWER(TRIM(G582)),7)&lt;&gt;"pending"),G582&lt;&gt;"No substantive use decision is permitted from identification metadata alone.",AND(LEN(TRIM(DZ582))&gt;0,LEFT(LOWER(TRIM(DZ582)),7)&lt;&gt;"pending"),DZ582&lt;&gt;"Identification metadata alone does not permit any substantive scientific, causal, operational, or institutional claim.",AND(LEN(TRIM(EI582))&gt;0,LEFT(LOWER(TRIM(EI582)),7)&lt;&gt;"pending"),ISNUMBER(EH582),EH582&gt;0),"READY","PENDING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2" t="str">
        <x:v>Pending</x:v>
      </x:c>
      <x:c r="EE582"/>
      <x:c r="EF582" t="str">
        <x:v>Pending</x:v>
      </x:c>
      <x:c r="EG582" t="str">
        <x:v>Pending</x:v>
      </x:c>
      <x:c r="EH582"/>
      <x:c r="EI582" s="501"/>
      <x:c r="EJ582"/>
      <x:c r="EK582" t="str">
        <x:v>Pending</x:v>
      </x:c>
      <x:c r="EL582" t="n">
        <x:v>46272</x:v>
      </x:c>
      <x:c r="EM582" t="str">
        <x:v>Production PubMed record imported and reconciled to Zotero item DPIXWTF5;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2" t="n">
        <x:f>IF(L582="","",(IF(N582&lt;&gt;"",1,0)+IF(O582&lt;&gt;"",1,0)+IF(AJ582&lt;&gt;"",1,0)+IF(AU582&lt;&gt;"",1,0)+IF(BE582&lt;&gt;"",1,0)+IF(CF582&lt;&gt;"",1,0)+IF(CJ582="Yes",1,0)+IF(CL582="Yes",1,0)+IF(DE582&lt;&gt;"Pending",1,0)+IF(F582&lt;&gt;"",1,0)+IF(DZ582&lt;&gt;"",1,0)+IF(EI582&lt;&gt;"",1,0))/12)</x:f>
        <x:v>0.5</x:v>
      </x:c>
    </x:row>
    <x:row r="583">
      <x:c r="A583" t="str">
        <x:v>EV-0580</x:v>
      </x:c>
      <x:c r="B583" t="str">
        <x:v>Integrity check</x:v>
      </x:c>
      <x:c r="C583" t="str">
        <x:f>IF(L583="","",IF(LEFT(EC583,7)="BLOCKED","🔴 Do not use for conclusion",IF(EB583="Yes","🟢 Claim-ready","🟡 Caution / context")))</x:f>
        <x:v>🟡 Caution / context</x:v>
      </x:c>
      <x:c r="D583" t="str">
        <x:f>IF(L583="","",EC583)</x:f>
        <x:v>PENDING — appropriate appraisal</x:v>
      </x:c>
      <x:c r="E583" t="str">
        <x:v>P3 — Medium</x:v>
      </x:c>
      <x:c r="F583" t="str">
        <x:v>Pending</x:v>
      </x:c>
      <x:c r="G583" t="str">
        <x:v>Title/abstract identify an explicit implementation-science construct; retain for full-text assessment.</x:v>
      </x:c>
      <x:c r="H583" t="str">
        <x:v>Obtain and review lawful full text; confirm human adjudication; then select a design-specific appraisal instrument.</x:v>
      </x:c>
      <x:c r="I583"/>
      <x:c r="J583" t="str">
        <x:v>C — Implementation Science</x:v>
      </x:c>
      <x:c r="K583" t="str">
        <x:v>IDENTIFIED</x:v>
      </x:c>
      <x:c r="L583" t="str">
        <x:v>Healthcare provider experiences of deploying a continuous remote patient monitoring pilot program during the COVID-19 pandemic: a structured qualitative analysis.</x:v>
      </x:c>
      <x:c r="M583"/>
      <x:c r="N583" t="str">
        <x:v>Pugmire, Juliana; Wilkes, Matt; Wolfberg, Adam; Zahradka, Nicole</x:v>
      </x:c>
      <x:c r="O583" t="n">
        <x:v>2023</x:v>
      </x:c>
      <x:c r="P583" t="str">
        <x:v>Frontiers in digital health</x:v>
      </x:c>
      <x:c r="Q583" t="str">
        <x:v>Journal Article</x:v>
      </x:c>
      <x:c r="R583" t="str">
        <x:v>Unclear</x:v>
      </x:c>
      <x:c r="S583" t="str">
        <x:v>Unknown</x:v>
      </x:c>
      <x:c r="T583" t="str">
        <x:v>eng</x:v>
      </x:c>
      <x:c r="U583" t="str">
        <x:v>https://pubmed.ncbi.nlm.nih.gov/37483317/</x:v>
      </x:c>
      <x:c r="V583" t="str">
        <x:v>10.3389/fdgth.2023.1157643</x:v>
      </x:c>
      <x:c r="W583" t="str">
        <x:f>IF(V583="","",LOWER(SUBSTITUTE(SUBSTITUTE(SUBSTITUTE(SUBSTITUTE(TRIM(V583),"https://doi.org/",""),"http://doi.org/",""),"https://dx.doi.org/",""),"doi:","")))</x:f>
        <x:v>10.3389/fdgth.2023.1157643</x:v>
      </x:c>
      <x:c r="X583" t="str">
        <x:v>37483317</x:v>
      </x:c>
      <x:c r="Y583" t="str">
        <x:v>PMC10359814</x:v>
      </x:c>
      <x:c r="Z583"/>
      <x:c r="AA583" t="str">
        <x:v>PubMed/MEDLINE</x:v>
      </x:c>
      <x:c r="AB583" t="str">
        <x:v>PUBMED-C-v1.0-2026-08-28</x:v>
      </x:c>
      <x:c r="AC583" t="str">
        <x:v>SP-PUBMED-C-20260828</x:v>
      </x:c>
      <x:c r="AD583" s="499" t="n">
        <x:v>46262</x:v>
      </x:c>
      <x:c r="AE583" s="499" t="n">
        <x:v>46272</x:v>
      </x:c>
      <x:c r="AF583" t="str">
        <x:v>SECAYPPB</x:v>
      </x:c>
      <x:c r="AG583"/>
      <x:c r="AH583" t="str">
        <x:v>Tactical Athlete → Operational Readiness Brazil</x:v>
      </x:c>
      <x:c r="AI583" t="str">
        <x:v>evidence-family:C</x:v>
      </x:c>
      <x:c r="AJ583"/>
      <x:c r="AK583" t="str">
        <x:f>IF(AJ583="","",IF(OR(LOWER(AJ583)="brazil",LOWER(AJ583)="brasil"),"Yes","No"))</x:f>
      </x:c>
      <x:c r="AL583"/>
      <x:c r="AM583"/>
      <x:c r="AN583"/>
      <x:c r="AO583"/>
      <x:c r="AP583"/>
      <x:c r="AQ583"/>
      <x:c r="AR583"/>
      <x:c r="AS583"/>
      <x:c r="AT583"/>
      <x:c r="AU583"/>
      <x:c r="AV583"/>
      <x:c r="AW583"/>
      <x:c r="AX583"/>
      <x:c r="AY583"/>
      <x:c r="AZ583"/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/>
      <x:c r="BO583"/>
      <x:c r="BP583"/>
      <x:c r="BQ583"/>
      <x:c r="BR583"/>
      <x:c r="BS583"/>
      <x:c r="BT583"/>
      <x:c r="BU583"/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 t="str">
        <x:v>Yes</x:v>
      </x:c>
      <x:c r="CK583" t="str">
        <x:v>Yes</x:v>
      </x:c>
      <x:c r="CL583" t="str">
        <x:v>Yes</x:v>
      </x:c>
      <x:c r="CM583" t="str">
        <x:v>Clear</x:v>
      </x:c>
      <x:c r="CN583" t="str">
        <x:v>Verified — clear</x:v>
      </x:c>
      <x:c r="CO583" t="n">
        <x:v>46272</x:v>
      </x:c>
      <x:c r="CP583" t="str">
        <x:v>https://pubmed.ncbi.nlm.nih.gov/37483317/</x:v>
      </x:c>
      <x:c r="CQ583"/>
      <x:c r="CR583"/>
      <x:c r="CS583"/>
      <x:c r="CT583"/>
      <x:c r="CU583"/>
      <x:c r="CV583"/>
      <x:c r="CW583"/>
      <x:c r="CX583"/>
      <x:c r="CY583"/>
      <x:c r="CZ583"/>
      <x:c r="DA583"/>
      <x:c r="DB583" t="str">
        <x:f>IF(L583="","",IF(AND(COUNT(CU583:DA583)=7,OR(CU583=0,CU583=1,CU583=2),OR(CV583=0,CV583=1,CV583=2),OR(CW583=0,CW583=1,CW583=2),OR(CX583=0,CX583=1,CX583=2),OR(CY583=0,CY583=1,CY583=2),OR(CZ583=0,CZ583=1,CZ583=2),OR(DA583=0,DA583=1,DA583=2)),SUM(CU583:DA583),""))</x:f>
      </x:c>
      <x:c r="DC583" t="str">
        <x:f>IF(DB583="","",ROUND(DB583/14*10,1))</x:f>
      </x:c>
      <x:c r="DD583" t="str">
        <x:v>Pending</x:v>
      </x:c>
      <x:c r="DE583" t="str">
        <x:f>IF(L583="","",IF(DC583="","Pending",IF(DD583="Yes","CONDITIONAL — safety override",IF(DC583&gt;=8,"HIGH",IF(DC583&gt;=5,"CONDITIONAL","LOW")))))</x:f>
        <x:v>Pending</x:v>
      </x:c>
      <x:c r="DF583" t="str">
        <x:v>Pending screening and full-text appraisal; no transferability judgment made at identification.</x:v>
      </x:c>
      <x:c r="DG583"/>
      <x:c r="DH583"/>
      <x:c r="DI583"/>
      <x:c r="DJ583"/>
      <x:c r="DK583"/>
      <x:c r="DL583"/>
      <x:c r="DM583"/>
      <x:c r="DN583"/>
      <x:c r="DO583"/>
      <x:c r="DP583"/>
      <x:c r="DQ583"/>
      <x:c r="DR583"/>
      <x:c r="DS583"/>
      <x:c r="DT583"/>
      <x:c r="DU583"/>
      <x:c r="DV583"/>
      <x:c r="DW583"/>
      <x:c r="DX583"/>
      <x:c r="DY583"/>
      <x:c r="DZ583" t="str">
        <x:v>Title/abstract screening alone does not establish effectiveness, causality, methodological quality, transferability to Brazilian public safety or an institutional recommendation.</x:v>
      </x:c>
      <x:c r="EA583" t="str">
        <x:v>Pending</x:v>
      </x:c>
      <x:c r="EB583" t="str">
        <x:f>IF(L583="","",IF(EC583="READY","Yes","No / Pending"))</x:f>
        <x:v>No / Pending</x:v>
      </x:c>
      <x:c r="EC583" t="str">
        <x:f>IF(L583="","",IF(OR(ISNUMBER(SEARCH("Retracted Publication",Q583)),CM583="Retracted",CN583="Retracted",CM583="Expression of Concern",CN583="Expression of Concern",F583="Not used",CG583="Critical",CH583="High",CH583="Critical"),"BLOCKED — integrity or use restriction",IF(AND(CJ583="Yes",CK583="Yes",CL583="Yes"),IF(AND(CM583="Clear",CN583="Verified — clear"),IF(AND(AND(LEN(TRIM(CF583))&gt;0,LEFT(LOWER(TRIM(CF583)),7)&lt;&gt;"pending"),OR(CG583="High",CG583="Moderate"),OR(CH583="Low",CH583="Some concerns",CH583="Not applicable")),IF(AND(DD583="No",OR(DE583="HIGH",DE583="CONDITIONAL"),AND(LEN(TRIM(DF583))&gt;0,LEFT(LOWER(TRIM(DF583)),7)&lt;&gt;"pending")),IF(AND(AND(LEN(TRIM(DT583))&gt;0,LEFT(LOWER(TRIM(DT583)),7)&lt;&gt;"pending"),AND(LEN(TRIM(DU583))&gt;0,LEFT(LOWER(TRIM(DU583)),7)&lt;&gt;"pending"),OR(AND(LEN(TRIM(DV583))&gt;0,LEFT(LOWER(TRIM(DV583)),7)&lt;&gt;"pending"),AND(LEN(TRIM(DW583))&gt;0,LEFT(LOWER(TRIM(DW583)),7)&lt;&gt;"pending")),AND(LEN(TRIM(DX583))&gt;0,LEFT(LOWER(TRIM(DX583)),7)&lt;&gt;"pending")),IF(AND(F583="Claim-ready",OR(EA583="Strong",EA583="Moderate"),AND(LEN(TRIM(G583))&gt;0,LEFT(LOWER(TRIM(G583)),7)&lt;&gt;"pending"),G583&lt;&gt;"No substantive use decision is permitted from identification metadata alone.",AND(LEN(TRIM(DZ583))&gt;0,LEFT(LOWER(TRIM(DZ583)),7)&lt;&gt;"pending"),DZ583&lt;&gt;"Identification metadata alone does not permit any substantive scientific, causal, operational, or institutional claim.",AND(LEN(TRIM(EI583))&gt;0,LEFT(LOWER(TRIM(EI583)),7)&lt;&gt;"pending"),ISNUMBER(EH583),EH583&gt;0),"READY","PENDING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3" t="str">
        <x:v>Pending</x:v>
      </x:c>
      <x:c r="EE583"/>
      <x:c r="EF583" t="str">
        <x:v>Pending</x:v>
      </x:c>
      <x:c r="EG583" t="str">
        <x:v>Pending</x:v>
      </x:c>
      <x:c r="EH583"/>
      <x:c r="EI583" s="501"/>
      <x:c r="EJ583"/>
      <x:c r="EK583" t="str">
        <x:v>Pending</x:v>
      </x:c>
      <x:c r="EL583" t="n">
        <x:v>46272</x:v>
      </x:c>
      <x:c r="EM583" t="str">
        <x:v>Production PubMed record imported and reconciled to Zotero item SECAYPPB;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3" t="n">
        <x:f>IF(L583="","",(IF(N583&lt;&gt;"",1,0)+IF(O583&lt;&gt;"",1,0)+IF(AJ583&lt;&gt;"",1,0)+IF(AU583&lt;&gt;"",1,0)+IF(BE583&lt;&gt;"",1,0)+IF(CF583&lt;&gt;"",1,0)+IF(CJ583="Yes",1,0)+IF(CL583="Yes",1,0)+IF(DE583&lt;&gt;"Pending",1,0)+IF(F583&lt;&gt;"",1,0)+IF(DZ583&lt;&gt;"",1,0)+IF(EI583&lt;&gt;"",1,0))/12)</x:f>
        <x:v>0.5</x:v>
      </x:c>
    </x:row>
    <x:row r="584">
      <x:c r="A584" t="str">
        <x:v>EV-0581</x:v>
      </x:c>
      <x:c r="B584" t="str">
        <x:v>Integrity check</x:v>
      </x:c>
      <x:c r="C584" t="str">
        <x:f>IF(L584="","",IF(LEFT(EC584,7)="BLOCKED","🔴 Do not use for conclusion",IF(EB584="Yes","🟢 Claim-ready","🟡 Caution / context")))</x:f>
        <x:v>🟡 Caution / context</x:v>
      </x:c>
      <x:c r="D584" t="str">
        <x:f>IF(L584="","",EC584)</x:f>
        <x:v>PENDING — appropriate appraisal</x:v>
      </x:c>
      <x:c r="E584" t="str">
        <x:v>P3 — Medium</x:v>
      </x:c>
      <x:c r="F584" t="str">
        <x:v>Pending</x:v>
      </x:c>
      <x:c r="G584" t="str">
        <x:v>Title/abstract identify an explicit tactical/public-safety context and readiness domain; retain for full-text assessment.</x:v>
      </x:c>
      <x:c r="H584" t="str">
        <x:v>Obtain and review lawful full text; confirm human adjudication; then select a design-specific appraisal instrument.</x:v>
      </x:c>
      <x:c r="I584"/>
      <x:c r="J584" t="str">
        <x:v>A — Core</x:v>
      </x:c>
      <x:c r="K584" t="str">
        <x:v>IDENTIFIED</x:v>
      </x:c>
      <x:c r="L584" t="str">
        <x:v>Functional measurement of canine muscular fitness: refinement and reliability of the Penn Vet Working Dog Center Sprint Test.</x:v>
      </x:c>
      <x:c r="M584"/>
      <x:c r="N584" t="str">
        <x:v>Farr, Brian; Gabrysiak, Jorie; Traylor, Rosemary; Zayas, Sofia; Ramos, Meghan; Mallikarjun, Amritha; Otto, Cynthia</x:v>
      </x:c>
      <x:c r="O584" t="n">
        <x:v>2023</x:v>
      </x:c>
      <x:c r="P584" t="str">
        <x:v>Frontiers in veterinary science</x:v>
      </x:c>
      <x:c r="Q584" t="str">
        <x:v>Journal Article</x:v>
      </x:c>
      <x:c r="R584" t="str">
        <x:v>Unclear</x:v>
      </x:c>
      <x:c r="S584" t="str">
        <x:v>Unknown</x:v>
      </x:c>
      <x:c r="T584" t="str">
        <x:v>eng</x:v>
      </x:c>
      <x:c r="U584" t="str">
        <x:v>https://pubmed.ncbi.nlm.nih.gov/37465276/</x:v>
      </x:c>
      <x:c r="V584" t="str">
        <x:v>10.3389/fvets.2023.1217201</x:v>
      </x:c>
      <x:c r="W584" t="str">
        <x:f>IF(V584="","",LOWER(SUBSTITUTE(SUBSTITUTE(SUBSTITUTE(SUBSTITUTE(TRIM(V584),"https://doi.org/",""),"http://doi.org/",""),"https://dx.doi.org/",""),"doi:","")))</x:f>
        <x:v>10.3389/fvets.2023.1217201</x:v>
      </x:c>
      <x:c r="X584" t="str">
        <x:v>37465276</x:v>
      </x:c>
      <x:c r="Y584" t="str">
        <x:v>PMC10350527</x:v>
      </x:c>
      <x:c r="Z584"/>
      <x:c r="AA584" t="str">
        <x:v>PubMed/MEDLINE</x:v>
      </x:c>
      <x:c r="AB584" t="str">
        <x:v>PUBMED-A-v1.0-2026-08-28</x:v>
      </x:c>
      <x:c r="AC584" t="str">
        <x:v>SP-PUBMED-A-20260828</x:v>
      </x:c>
      <x:c r="AD584" s="499" t="n">
        <x:v>46262</x:v>
      </x:c>
      <x:c r="AE584" s="499" t="n">
        <x:v>46272</x:v>
      </x:c>
      <x:c r="AF584" t="str">
        <x:v>8PDUCPA5</x:v>
      </x:c>
      <x:c r="AG584"/>
      <x:c r="AH584" t="str">
        <x:v>Tactical Athlete → Operational Readiness Brazil</x:v>
      </x:c>
      <x:c r="AI584" t="str">
        <x:v>evidence-family:A</x:v>
      </x:c>
      <x:c r="AJ584"/>
      <x:c r="AK584" t="str">
        <x:f>IF(AJ584="","",IF(OR(LOWER(AJ584)="brazil",LOWER(AJ584)="brasil"),"Yes","No"))</x:f>
      </x:c>
      <x:c r="AL584"/>
      <x:c r="AM584"/>
      <x:c r="AN584"/>
      <x:c r="AO584"/>
      <x:c r="AP584"/>
      <x:c r="AQ584"/>
      <x:c r="AR584"/>
      <x:c r="AS584"/>
      <x:c r="AT584"/>
      <x:c r="AU584"/>
      <x:c r="AV584"/>
      <x:c r="AW584"/>
      <x:c r="AX584"/>
      <x:c r="AY584"/>
      <x:c r="AZ584"/>
      <x:c r="BA584"/>
      <x:c r="BB584"/>
      <x:c r="BC584"/>
      <x:c r="BD584"/>
      <x:c r="BE584"/>
      <x:c r="BF584"/>
      <x:c r="BG584"/>
      <x:c r="BH584"/>
      <x:c r="BI584"/>
      <x:c r="BJ584"/>
      <x:c r="BK584"/>
      <x:c r="BL584"/>
      <x:c r="BM584"/>
      <x:c r="BN584"/>
      <x:c r="BO584"/>
      <x:c r="BP584"/>
      <x:c r="BQ584"/>
      <x:c r="BR584"/>
      <x:c r="BS584"/>
      <x:c r="BT584"/>
      <x:c r="BU584"/>
      <x:c r="BV584"/>
      <x:c r="BW584"/>
      <x:c r="BX584"/>
      <x:c r="BY584"/>
      <x:c r="BZ584"/>
      <x:c r="CA584"/>
      <x:c r="CB584"/>
      <x:c r="CC584"/>
      <x:c r="CD584"/>
      <x:c r="CE584"/>
      <x:c r="CF584"/>
      <x:c r="CG584"/>
      <x:c r="CH584"/>
      <x:c r="CI584"/>
      <x:c r="CJ584" t="str">
        <x:v>Yes</x:v>
      </x:c>
      <x:c r="CK584" t="str">
        <x:v>Yes</x:v>
      </x:c>
      <x:c r="CL584" t="str">
        <x:v>Yes</x:v>
      </x:c>
      <x:c r="CM584" t="str">
        <x:v>Clear</x:v>
      </x:c>
      <x:c r="CN584" t="str">
        <x:v>Verified — clear</x:v>
      </x:c>
      <x:c r="CO584" t="n">
        <x:v>46272</x:v>
      </x:c>
      <x:c r="CP584" t="str">
        <x:v>https://pubmed.ncbi.nlm.nih.gov/37465276/</x:v>
      </x:c>
      <x:c r="CQ584"/>
      <x:c r="CR584"/>
      <x:c r="CS584"/>
      <x:c r="CT584"/>
      <x:c r="CU584"/>
      <x:c r="CV584"/>
      <x:c r="CW584"/>
      <x:c r="CX584"/>
      <x:c r="CY584"/>
      <x:c r="CZ584"/>
      <x:c r="DA584"/>
      <x:c r="DB584" t="str">
        <x:f>IF(L584="","",IF(AND(COUNT(CU584:DA584)=7,OR(CU584=0,CU584=1,CU584=2),OR(CV584=0,CV584=1,CV584=2),OR(CW584=0,CW584=1,CW584=2),OR(CX584=0,CX584=1,CX584=2),OR(CY584=0,CY584=1,CY584=2),OR(CZ584=0,CZ584=1,CZ584=2),OR(DA584=0,DA584=1,DA584=2)),SUM(CU584:DA584),""))</x:f>
      </x:c>
      <x:c r="DC584" t="str">
        <x:f>IF(DB584="","",ROUND(DB584/14*10,1))</x:f>
      </x:c>
      <x:c r="DD584" t="str">
        <x:v>Pending</x:v>
      </x:c>
      <x:c r="DE584" t="str">
        <x:f>IF(L584="","",IF(DC584="","Pending",IF(DD584="Yes","CONDITIONAL — safety override",IF(DC584&gt;=8,"HIGH",IF(DC584&gt;=5,"CONDITIONAL","LOW")))))</x:f>
        <x:v>Pending</x:v>
      </x:c>
      <x:c r="DF584" t="str">
        <x:v>Pending screening and full-text appraisal; no transferability judgment made at identification.</x:v>
      </x:c>
      <x:c r="DG584"/>
      <x:c r="DH584"/>
      <x:c r="DI584"/>
      <x:c r="DJ584"/>
      <x:c r="DK584"/>
      <x:c r="DL584"/>
      <x:c r="DM584"/>
      <x:c r="DN584"/>
      <x:c r="DO584"/>
      <x:c r="DP584"/>
      <x:c r="DQ584"/>
      <x:c r="DR584"/>
      <x:c r="DS584"/>
      <x:c r="DT584"/>
      <x:c r="DU584"/>
      <x:c r="DV584"/>
      <x:c r="DW584"/>
      <x:c r="DX584"/>
      <x:c r="DY584"/>
      <x:c r="DZ584" t="str">
        <x:v>Title/abstract screening alone does not establish effectiveness, causality, methodological quality, transferability to Brazilian public safety or an institutional recommendation.</x:v>
      </x:c>
      <x:c r="EA584" t="str">
        <x:v>Pending</x:v>
      </x:c>
      <x:c r="EB584" t="str">
        <x:f>IF(L584="","",IF(EC584="READY","Yes","No / Pending"))</x:f>
        <x:v>No / Pending</x:v>
      </x:c>
      <x:c r="EC584" t="str">
        <x:f>IF(L584="","",IF(OR(ISNUMBER(SEARCH("Retracted Publication",Q584)),CM584="Retracted",CN584="Retracted",CM584="Expression of Concern",CN584="Expression of Concern",F584="Not used",CG584="Critical",CH584="High",CH584="Critical"),"BLOCKED — integrity or use restriction",IF(AND(CJ584="Yes",CK584="Yes",CL584="Yes"),IF(AND(CM584="Clear",CN584="Verified — clear"),IF(AND(AND(LEN(TRIM(CF584))&gt;0,LEFT(LOWER(TRIM(CF584)),7)&lt;&gt;"pending"),OR(CG584="High",CG584="Moderate"),OR(CH584="Low",CH584="Some concerns",CH584="Not applicable")),IF(AND(DD584="No",OR(DE584="HIGH",DE584="CONDITIONAL"),AND(LEN(TRIM(DF584))&gt;0,LEFT(LOWER(TRIM(DF584)),7)&lt;&gt;"pending")),IF(AND(AND(LEN(TRIM(DT584))&gt;0,LEFT(LOWER(TRIM(DT584)),7)&lt;&gt;"pending"),AND(LEN(TRIM(DU584))&gt;0,LEFT(LOWER(TRIM(DU584)),7)&lt;&gt;"pending"),OR(AND(LEN(TRIM(DV584))&gt;0,LEFT(LOWER(TRIM(DV584)),7)&lt;&gt;"pending"),AND(LEN(TRIM(DW584))&gt;0,LEFT(LOWER(TRIM(DW584)),7)&lt;&gt;"pending")),AND(LEN(TRIM(DX584))&gt;0,LEFT(LOWER(TRIM(DX584)),7)&lt;&gt;"pending")),IF(AND(F584="Claim-ready",OR(EA584="Strong",EA584="Moderate"),AND(LEN(TRIM(G584))&gt;0,LEFT(LOWER(TRIM(G584)),7)&lt;&gt;"pending"),G584&lt;&gt;"No substantive use decision is permitted from identification metadata alone.",AND(LEN(TRIM(DZ584))&gt;0,LEFT(LOWER(TRIM(DZ584)),7)&lt;&gt;"pending"),DZ584&lt;&gt;"Identification metadata alone does not permit any substantive scientific, causal, operational, or institutional claim.",AND(LEN(TRIM(EI584))&gt;0,LEFT(LOWER(TRIM(EI584)),7)&lt;&gt;"pending"),ISNUMBER(EH584),EH584&gt;0),"READY","PENDING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4" t="str">
        <x:v>Pending</x:v>
      </x:c>
      <x:c r="EE584"/>
      <x:c r="EF584" t="str">
        <x:v>Pending</x:v>
      </x:c>
      <x:c r="EG584" t="str">
        <x:v>Pending</x:v>
      </x:c>
      <x:c r="EH584"/>
      <x:c r="EI584" s="501"/>
      <x:c r="EJ584"/>
      <x:c r="EK584" t="str">
        <x:v>Pending</x:v>
      </x:c>
      <x:c r="EL584" t="n">
        <x:v>46272</x:v>
      </x:c>
      <x:c r="EM584" t="str">
        <x:v>Production PubMed record imported and reconciled to Zotero item 8PDUCPA5;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4" t="n">
        <x:f>IF(L584="","",(IF(N584&lt;&gt;"",1,0)+IF(O584&lt;&gt;"",1,0)+IF(AJ584&lt;&gt;"",1,0)+IF(AU584&lt;&gt;"",1,0)+IF(BE584&lt;&gt;"",1,0)+IF(CF584&lt;&gt;"",1,0)+IF(CJ584="Yes",1,0)+IF(CL584="Yes",1,0)+IF(DE584&lt;&gt;"Pending",1,0)+IF(F584&lt;&gt;"",1,0)+IF(DZ584&lt;&gt;"",1,0)+IF(EI584&lt;&gt;"",1,0))/12)</x:f>
        <x:v>0.5</x:v>
      </x:c>
    </x:row>
    <x:row r="585">
      <x:c r="A585" t="str">
        <x:v>EV-0582</x:v>
      </x:c>
      <x:c r="B585" t="str">
        <x:v>Metadata verification</x:v>
      </x:c>
      <x:c r="C585" t="str">
        <x:f>IF(L585="","",IF(LEFT(EC585,7)="BLOCKED","🔴 Do not use for conclusion",IF(EB585="Yes","🟢 Claim-ready","🟡 Caution / context")))</x:f>
        <x:v>🟡 Caution / context</x:v>
      </x:c>
      <x:c r="D585" t="str">
        <x:f>IF(L585="","",EC585)</x:f>
        <x:v>PENDING — verification</x:v>
      </x:c>
      <x:c r="E585" t="str">
        <x:v>P2 — High</x:v>
      </x:c>
      <x:c r="F585" t="str">
        <x:v>Pending</x:v>
      </x:c>
      <x:c r="G585" t="str">
        <x:v>Title/abstract identify an explicit tactical/public-safety context and readiness domain; retain for full-text assessment.</x:v>
      </x:c>
      <x:c r="H585" t="str">
        <x:v>Obtain and review lawful full text; confirm human adjudication; then select a design-specific appraisal instrument.</x:v>
      </x:c>
      <x:c r="I585"/>
      <x:c r="J585" t="str">
        <x:v>A — Core</x:v>
      </x:c>
      <x:c r="K585" t="str">
        <x:v>IDENTIFIED</x:v>
      </x:c>
      <x:c r="L585" t="str">
        <x:v>PECULIARITIES OF FORMATION OF CADETS' PSYCHOLOGICAL RESILIENCE AND PHYSICAL READINESS FOR COMBAT STRESS.</x:v>
      </x:c>
      <x:c r="M585"/>
      <x:c r="N585" t="str">
        <x:v>Prontenko, Kostiantyn V; Okhrimenko, Ivan capital EM, Cyrillic; Yevdokimova, Olena O; Mannapova, Kateryna R; Filonenko, Volodymyr M; Tverdokhvalova, Iuliia L; Bondarenko, Liliia O</x:v>
      </x:c>
      <x:c r="O585" t="n">
        <x:v>2023</x:v>
      </x:c>
      <x:c r="P585" t="str">
        <x:v>Wiadomosci lekarskie (Warsaw, Poland : 1960)</x:v>
      </x:c>
      <x:c r="Q585" t="str">
        <x:v>Journal Article</x:v>
      </x:c>
      <x:c r="R585" t="str">
        <x:v>Unclear</x:v>
      </x:c>
      <x:c r="S585" t="str">
        <x:v>Unknown</x:v>
      </x:c>
      <x:c r="T585" t="str">
        <x:v>eng</x:v>
      </x:c>
      <x:c r="U585" t="str">
        <x:v>https://pubmed.ncbi.nlm.nih.gov/37463381/</x:v>
      </x:c>
      <x:c r="V585" t="str">
        <x:v>10.36740/wlek202306118</x:v>
      </x:c>
      <x:c r="W585" t="str">
        <x:f>IF(V585="","",LOWER(SUBSTITUTE(SUBSTITUTE(SUBSTITUTE(SUBSTITUTE(TRIM(V585),"https://doi.org/",""),"http://doi.org/",""),"https://dx.doi.org/",""),"doi:","")))</x:f>
        <x:v>10.36740/wlek202306118</x:v>
      </x:c>
      <x:c r="X585" t="str">
        <x:v>37463381</x:v>
      </x:c>
      <x:c r="Y585" t="str"/>
      <x:c r="Z585"/>
      <x:c r="AA585" t="str">
        <x:v>PubMed/MEDLINE</x:v>
      </x:c>
      <x:c r="AB585" t="str">
        <x:v>PUBMED-A-v1.0-2026-08-28</x:v>
      </x:c>
      <x:c r="AC585" t="str">
        <x:v>SP-PUBMED-A-20260828</x:v>
      </x:c>
      <x:c r="AD585" s="499" t="n">
        <x:v>46262</x:v>
      </x:c>
      <x:c r="AE585" s="499" t="n">
        <x:v>46272</x:v>
      </x:c>
      <x:c r="AF585" t="str">
        <x:v>Y5NL5334</x:v>
      </x:c>
      <x:c r="AG585"/>
      <x:c r="AH585" t="str">
        <x:v>Tactical Athlete → Operational Readiness Brazil</x:v>
      </x:c>
      <x:c r="AI585" t="str">
        <x:v>evidence-family:A</x:v>
      </x:c>
      <x:c r="AJ585"/>
      <x:c r="AK585" t="str">
        <x:f>IF(AJ585="","",IF(OR(LOWER(AJ585)="brazil",LOWER(AJ585)="brasil"),"Yes","No"))</x:f>
      </x:c>
      <x:c r="AL585"/>
      <x:c r="AM585"/>
      <x:c r="AN585"/>
      <x:c r="AO585"/>
      <x:c r="AP585"/>
      <x:c r="AQ585"/>
      <x:c r="AR585"/>
      <x:c r="AS585"/>
      <x:c r="AT585"/>
      <x:c r="AU585"/>
      <x:c r="AV585"/>
      <x:c r="AW585"/>
      <x:c r="AX585"/>
      <x:c r="AY585"/>
      <x:c r="AZ585"/>
      <x:c r="BA585"/>
      <x:c r="BB585"/>
      <x:c r="BC585"/>
      <x:c r="BD585"/>
      <x:c r="BE585"/>
      <x:c r="BF585"/>
      <x:c r="BG585"/>
      <x:c r="BH585"/>
      <x:c r="BI585"/>
      <x:c r="BJ585"/>
      <x:c r="BK585"/>
      <x:c r="BL585"/>
      <x:c r="BM585"/>
      <x:c r="BN585"/>
      <x:c r="BO585"/>
      <x:c r="BP585"/>
      <x:c r="BQ585"/>
      <x:c r="BR585"/>
      <x:c r="BS585"/>
      <x:c r="BT585"/>
      <x:c r="BU585"/>
      <x:c r="BV585"/>
      <x:c r="BW585"/>
      <x:c r="BX585"/>
      <x:c r="BY585"/>
      <x:c r="BZ585"/>
      <x:c r="CA585"/>
      <x:c r="CB585"/>
      <x:c r="CC585"/>
      <x:c r="CD585"/>
      <x:c r="CE585"/>
      <x:c r="CF585"/>
      <x:c r="CG585"/>
      <x:c r="CH585"/>
      <x:c r="CI585"/>
      <x:c r="CJ585" t="str">
        <x:v>Pending</x:v>
      </x:c>
      <x:c r="CK585" t="str">
        <x:v>Yes</x:v>
      </x:c>
      <x:c r="CL585" t="str">
        <x:v>Yes</x:v>
      </x:c>
      <x:c r="CM585" t="str">
        <x:v>Clear</x:v>
      </x:c>
      <x:c r="CN585" t="str">
        <x:v>Verified — clear</x:v>
      </x:c>
      <x:c r="CO585" t="n">
        <x:v>46272</x:v>
      </x:c>
      <x:c r="CP585" t="str">
        <x:v>https://pubmed.ncbi.nlm.nih.gov/37463381/</x:v>
      </x:c>
      <x:c r="CQ585"/>
      <x:c r="CR585"/>
      <x:c r="CS585"/>
      <x:c r="CT585"/>
      <x:c r="CU585"/>
      <x:c r="CV585"/>
      <x:c r="CW585"/>
      <x:c r="CX585"/>
      <x:c r="CY585"/>
      <x:c r="CZ585"/>
      <x:c r="DA585"/>
      <x:c r="DB585" t="str">
        <x:f>IF(L585="","",IF(AND(COUNT(CU585:DA585)=7,OR(CU585=0,CU585=1,CU585=2),OR(CV585=0,CV585=1,CV585=2),OR(CW585=0,CW585=1,CW585=2),OR(CX585=0,CX585=1,CX585=2),OR(CY585=0,CY585=1,CY585=2),OR(CZ585=0,CZ585=1,CZ585=2),OR(DA585=0,DA585=1,DA585=2)),SUM(CU585:DA585),""))</x:f>
      </x:c>
      <x:c r="DC585" t="str">
        <x:f>IF(DB585="","",ROUND(DB585/14*10,1))</x:f>
      </x:c>
      <x:c r="DD585" t="str">
        <x:v>Pending</x:v>
      </x:c>
      <x:c r="DE585" t="str">
        <x:f>IF(L585="","",IF(DC585="","Pending",IF(DD585="Yes","CONDITIONAL — safety override",IF(DC585&gt;=8,"HIGH",IF(DC585&gt;=5,"CONDITIONAL","LOW")))))</x:f>
        <x:v>Pending</x:v>
      </x:c>
      <x:c r="DF585" t="str">
        <x:v>Pending screening and full-text appraisal; no transferability judgment made at identification.</x:v>
      </x:c>
      <x:c r="DG585"/>
      <x:c r="DH585"/>
      <x:c r="DI585"/>
      <x:c r="DJ585"/>
      <x:c r="DK585"/>
      <x:c r="DL585"/>
      <x:c r="DM585"/>
      <x:c r="DN585"/>
      <x:c r="DO585"/>
      <x:c r="DP585"/>
      <x:c r="DQ585"/>
      <x:c r="DR585"/>
      <x:c r="DS585"/>
      <x:c r="DT585"/>
      <x:c r="DU585"/>
      <x:c r="DV585"/>
      <x:c r="DW585"/>
      <x:c r="DX585"/>
      <x:c r="DY585"/>
      <x:c r="DZ585" t="str">
        <x:v>Title/abstract screening alone does not establish effectiveness, causality, methodological quality, transferability to Brazilian public safety or an institutional recommendation.</x:v>
      </x:c>
      <x:c r="EA585" t="str">
        <x:v>Pending</x:v>
      </x:c>
      <x:c r="EB585" t="str">
        <x:f>IF(L585="","",IF(EC585="READY","Yes","No / Pending"))</x:f>
        <x:v>No / Pending</x:v>
      </x:c>
      <x:c r="EC585" t="str">
        <x:f>IF(L585="","",IF(OR(ISNUMBER(SEARCH("Retracted Publication",Q585)),CM585="Retracted",CN585="Retracted",CM585="Expression of Concern",CN585="Expression of Concern",F585="Not used",CG585="Critical",CH585="High",CH585="Critical"),"BLOCKED — integrity or use restriction",IF(AND(CJ585="Yes",CK585="Yes",CL585="Yes"),IF(AND(CM585="Clear",CN585="Verified — clear"),IF(AND(AND(LEN(TRIM(CF585))&gt;0,LEFT(LOWER(TRIM(CF585)),7)&lt;&gt;"pending"),OR(CG585="High",CG585="Moderate"),OR(CH585="Low",CH585="Some concerns",CH585="Not applicable")),IF(AND(DD585="No",OR(DE585="HIGH",DE585="CONDITIONAL"),AND(LEN(TRIM(DF585))&gt;0,LEFT(LOWER(TRIM(DF585)),7)&lt;&gt;"pending")),IF(AND(AND(LEN(TRIM(DT585))&gt;0,LEFT(LOWER(TRIM(DT585)),7)&lt;&gt;"pending"),AND(LEN(TRIM(DU585))&gt;0,LEFT(LOWER(TRIM(DU585)),7)&lt;&gt;"pending"),OR(AND(LEN(TRIM(DV585))&gt;0,LEFT(LOWER(TRIM(DV585)),7)&lt;&gt;"pending"),AND(LEN(TRIM(DW585))&gt;0,LEFT(LOWER(TRIM(DW585)),7)&lt;&gt;"pending")),AND(LEN(TRIM(DX585))&gt;0,LEFT(LOWER(TRIM(DX585)),7)&lt;&gt;"pending")),IF(AND(F585="Claim-ready",OR(EA585="Strong",EA585="Moderate"),AND(LEN(TRIM(G585))&gt;0,LEFT(LOWER(TRIM(G585)),7)&lt;&gt;"pending"),G585&lt;&gt;"No substantive use decision is permitted from identification metadata alone.",AND(LEN(TRIM(DZ585))&gt;0,LEFT(LOWER(TRIM(DZ585)),7)&lt;&gt;"pending"),DZ585&lt;&gt;"Identification metadata alone does not permit any substantive scientific, causal, operational, or institutional claim.",AND(LEN(TRIM(EI585))&gt;0,LEFT(LOWER(TRIM(EI585)),7)&lt;&gt;"pending"),ISNUMBER(EH585),EH585&gt;0),"READY","PENDING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585" t="str">
        <x:v>Pending</x:v>
      </x:c>
      <x:c r="EE585"/>
      <x:c r="EF585" t="str">
        <x:v>Pending</x:v>
      </x:c>
      <x:c r="EG585" t="str">
        <x:v>Pending</x:v>
      </x:c>
      <x:c r="EH585"/>
      <x:c r="EI585" s="501"/>
      <x:c r="EJ585"/>
      <x:c r="EK585" t="str">
        <x:v>Pending</x:v>
      </x:c>
      <x:c r="EL585" t="n">
        <x:v>46272</x:v>
      </x:c>
      <x:c r="EM585" t="str">
        <x:v>Production PubMed record imported and reconciled to Zotero item Y5NL5334;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585" t="n">
        <x:f>IF(L585="","",(IF(N585&lt;&gt;"",1,0)+IF(O585&lt;&gt;"",1,0)+IF(AJ585&lt;&gt;"",1,0)+IF(AU585&lt;&gt;"",1,0)+IF(BE585&lt;&gt;"",1,0)+IF(CF585&lt;&gt;"",1,0)+IF(CJ585="Yes",1,0)+IF(CL585="Yes",1,0)+IF(DE585&lt;&gt;"Pending",1,0)+IF(F585&lt;&gt;"",1,0)+IF(DZ585&lt;&gt;"",1,0)+IF(EI585&lt;&gt;"",1,0))/12)</x:f>
        <x:v>0.4166666666666667</x:v>
      </x:c>
    </x:row>
    <x:row r="586">
      <x:c r="A586" t="str">
        <x:v>EV-0583</x:v>
      </x:c>
      <x:c r="B586" t="str">
        <x:v>Integrity check</x:v>
      </x:c>
      <x:c r="C586" t="str">
        <x:f>IF(L586="","",IF(LEFT(EC586,7)="BLOCKED","🔴 Do not use for conclusion",IF(EB586="Yes","🟢 Claim-ready","🟡 Caution / context")))</x:f>
        <x:v>🟡 Caution / context</x:v>
      </x:c>
      <x:c r="D586" t="str">
        <x:f>IF(L586="","",EC586)</x:f>
        <x:v>PENDING — appropriate appraisal</x:v>
      </x:c>
      <x:c r="E586" t="str">
        <x:v>P3 — Medium</x:v>
      </x:c>
      <x:c r="F586" t="str">
        <x:v>Pending</x:v>
      </x:c>
      <x:c r="G586" t="str">
        <x:v>Title/abstract identify an explicit tactical/public-safety context and readiness domain; retain for full-text assessment.</x:v>
      </x:c>
      <x:c r="H586" t="str">
        <x:v>Obtain and review lawful full text; confirm human adjudication; then select a design-specific appraisal instrument.</x:v>
      </x:c>
      <x:c r="I586"/>
      <x:c r="J586" t="str">
        <x:v>A — Core</x:v>
      </x:c>
      <x:c r="K586" t="str">
        <x:v>IDENTIFIED</x:v>
      </x:c>
      <x:c r="L586" t="str">
        <x:v>Contributions from incumbent police officer's physical activity and body composition to occupational assessment performance.</x:v>
      </x:c>
      <x:c r="M586"/>
      <x:c r="N586" t="str">
        <x:v>Dicks, Nathan D; Shoemaker, Marni E; DeShaw, Kathryn J; Carper, Michael J; Hackney, Kyle J; Barry, Allison M</x:v>
      </x:c>
      <x:c r="O586" t="n">
        <x:v>2023</x:v>
      </x:c>
      <x:c r="P586" t="str">
        <x:v>Frontiers in public health</x:v>
      </x:c>
      <x:c r="Q586" t="str">
        <x:v>Journal Article</x:v>
      </x:c>
      <x:c r="R586" t="str">
        <x:v>Unclear</x:v>
      </x:c>
      <x:c r="S586" t="str">
        <x:v>Unknown</x:v>
      </x:c>
      <x:c r="T586" t="str">
        <x:v>eng</x:v>
      </x:c>
      <x:c r="U586" t="str">
        <x:v>https://pubmed.ncbi.nlm.nih.gov/37415704/</x:v>
      </x:c>
      <x:c r="V586" t="str">
        <x:v>10.3389/fpubh.2023.1217187</x:v>
      </x:c>
      <x:c r="W586" t="str">
        <x:f>IF(V586="","",LOWER(SUBSTITUTE(SUBSTITUTE(SUBSTITUTE(SUBSTITUTE(TRIM(V586),"https://doi.org/",""),"http://doi.org/",""),"https://dx.doi.org/",""),"doi:","")))</x:f>
        <x:v>10.3389/fpubh.2023.1217187</x:v>
      </x:c>
      <x:c r="X586" t="str">
        <x:v>37415704</x:v>
      </x:c>
      <x:c r="Y586" t="str">
        <x:v>PMC10321756</x:v>
      </x:c>
      <x:c r="Z586"/>
      <x:c r="AA586" t="str">
        <x:v>PubMed/MEDLINE</x:v>
      </x:c>
      <x:c r="AB586" t="str">
        <x:v>PUBMED-A-v1.0-2026-08-28</x:v>
      </x:c>
      <x:c r="AC586" t="str">
        <x:v>SP-PUBMED-A-20260828</x:v>
      </x:c>
      <x:c r="AD586" s="499" t="n">
        <x:v>46262</x:v>
      </x:c>
      <x:c r="AE586" s="499" t="n">
        <x:v>46272</x:v>
      </x:c>
      <x:c r="AF586" t="str">
        <x:v>8XVBQIYE</x:v>
      </x:c>
      <x:c r="AG586"/>
      <x:c r="AH586" t="str">
        <x:v>Tactical Athlete → Operational Readiness Brazil</x:v>
      </x:c>
      <x:c r="AI586" t="str">
        <x:v>evidence-family:A</x:v>
      </x:c>
      <x:c r="AJ586"/>
      <x:c r="AK586" t="str">
        <x:f>IF(AJ586="","",IF(OR(LOWER(AJ586)="brazil",LOWER(AJ586)="brasil"),"Yes","No"))</x:f>
      </x:c>
      <x:c r="AL586"/>
      <x:c r="AM586"/>
      <x:c r="AN586"/>
      <x:c r="AO586"/>
      <x:c r="AP586"/>
      <x:c r="AQ586"/>
      <x:c r="AR586"/>
      <x:c r="AS586"/>
      <x:c r="AT586"/>
      <x:c r="AU586"/>
      <x:c r="AV586"/>
      <x:c r="AW586"/>
      <x:c r="AX586"/>
      <x:c r="AY586"/>
      <x:c r="AZ586"/>
      <x:c r="BA586"/>
      <x:c r="BB586"/>
      <x:c r="BC586"/>
      <x:c r="BD586"/>
      <x:c r="BE586"/>
      <x:c r="BF586"/>
      <x:c r="BG586"/>
      <x:c r="BH586"/>
      <x:c r="BI586"/>
      <x:c r="BJ586"/>
      <x:c r="BK586"/>
      <x:c r="BL586"/>
      <x:c r="BM586"/>
      <x:c r="BN586"/>
      <x:c r="BO586"/>
      <x:c r="BP586"/>
      <x:c r="BQ586"/>
      <x:c r="BR586"/>
      <x:c r="BS586"/>
      <x:c r="BT586"/>
      <x:c r="BU586"/>
      <x:c r="BV586"/>
      <x:c r="BW586"/>
      <x:c r="BX586"/>
      <x:c r="BY586"/>
      <x:c r="BZ586"/>
      <x:c r="CA586"/>
      <x:c r="CB586"/>
      <x:c r="CC586"/>
      <x:c r="CD586"/>
      <x:c r="CE586"/>
      <x:c r="CF586"/>
      <x:c r="CG586"/>
      <x:c r="CH586"/>
      <x:c r="CI586"/>
      <x:c r="CJ586" t="str">
        <x:v>Yes</x:v>
      </x:c>
      <x:c r="CK586" t="str">
        <x:v>Yes</x:v>
      </x:c>
      <x:c r="CL586" t="str">
        <x:v>Yes</x:v>
      </x:c>
      <x:c r="CM586" t="str">
        <x:v>Clear</x:v>
      </x:c>
      <x:c r="CN586" t="str">
        <x:v>Verified — clear</x:v>
      </x:c>
      <x:c r="CO586" t="n">
        <x:v>46272</x:v>
      </x:c>
      <x:c r="CP586" t="str">
        <x:v>https://pubmed.ncbi.nlm.nih.gov/37415704/</x:v>
      </x:c>
      <x:c r="CQ586"/>
      <x:c r="CR586"/>
      <x:c r="CS586"/>
      <x:c r="CT586"/>
      <x:c r="CU586"/>
      <x:c r="CV586"/>
      <x:c r="CW586"/>
      <x:c r="CX586"/>
      <x:c r="CY586"/>
      <x:c r="CZ586"/>
      <x:c r="DA586"/>
      <x:c r="DB586" t="str">
        <x:f>IF(L586="","",IF(AND(COUNT(CU586:DA586)=7,OR(CU586=0,CU586=1,CU586=2),OR(CV586=0,CV586=1,CV586=2),OR(CW586=0,CW586=1,CW586=2),OR(CX586=0,CX586=1,CX586=2),OR(CY586=0,CY586=1,CY586=2),OR(CZ586=0,CZ586=1,CZ586=2),OR(DA586=0,DA586=1,DA586=2)),SUM(CU586:DA586),""))</x:f>
      </x:c>
      <x:c r="DC586" t="str">
        <x:f>IF(DB586="","",ROUND(DB586/14*10,1))</x:f>
      </x:c>
      <x:c r="DD586" t="str">
        <x:v>Pending</x:v>
      </x:c>
      <x:c r="DE586" t="str">
        <x:f>IF(L586="","",IF(DC586="","Pending",IF(DD586="Yes","CONDITIONAL — safety override",IF(DC586&gt;=8,"HIGH",IF(DC586&gt;=5,"CONDITIONAL","LOW")))))</x:f>
        <x:v>Pending</x:v>
      </x:c>
      <x:c r="DF586" t="str">
        <x:v>Pending screening and full-text appraisal; no transferability judgment made at identification.</x:v>
      </x:c>
      <x:c r="DG586"/>
      <x:c r="DH586"/>
      <x:c r="DI586"/>
      <x:c r="DJ586"/>
      <x:c r="DK586"/>
      <x:c r="DL586"/>
      <x:c r="DM586"/>
      <x:c r="DN586"/>
      <x:c r="DO586"/>
      <x:c r="DP586"/>
      <x:c r="DQ586"/>
      <x:c r="DR586"/>
      <x:c r="DS586"/>
      <x:c r="DT586"/>
      <x:c r="DU586"/>
      <x:c r="DV586"/>
      <x:c r="DW586"/>
      <x:c r="DX586"/>
      <x:c r="DY586"/>
      <x:c r="DZ586" t="str">
        <x:v>Title/abstract screening alone does not establish effectiveness, causality, methodological quality, transferability to Brazilian public safety or an institutional recommendation.</x:v>
      </x:c>
      <x:c r="EA586" t="str">
        <x:v>Pending</x:v>
      </x:c>
      <x:c r="EB586" t="str">
        <x:f>IF(L586="","",IF(EC586="READY","Yes","No / Pending"))</x:f>
        <x:v>No / Pending</x:v>
      </x:c>
      <x:c r="EC586" t="str">
        <x:f>IF(L586="","",IF(OR(ISNUMBER(SEARCH("Retracted Publication",Q586)),CM586="Retracted",CN586="Retracted",CM586="Expression of Concern",CN586="Expression of Concern",F586="Not used",CG586="Critical",CH586="High",CH586="Critical"),"BLOCKED — integrity or use restriction",IF(AND(CJ586="Yes",CK586="Yes",CL586="Yes"),IF(AND(CM586="Clear",CN586="Verified — clear"),IF(AND(AND(LEN(TRIM(CF586))&gt;0,LEFT(LOWER(TRIM(CF586)),7)&lt;&gt;"pending"),OR(CG586="High",CG586="Moderate"),OR(CH586="Low",CH586="Some concerns",CH586="Not applicable")),IF(AND(DD586="No",OR(DE586="HIGH",DE586="CONDITIONAL"),AND(LEN(TRIM(DF586))&gt;0,LEFT(LOWER(TRIM(DF586)),7)&lt;&gt;"pending")),IF(AND(AND(LEN(TRIM(DT586))&gt;0,LEFT(LOWER(TRIM(DT586)),7)&lt;&gt;"pending"),AND(LEN(TRIM(DU586))&gt;0,LEFT(LOWER(TRIM(DU586)),7)&lt;&gt;"pending"),OR(AND(LEN(TRIM(DV586))&gt;0,LEFT(LOWER(TRIM(DV586)),7)&lt;&gt;"pending"),AND(LEN(TRIM(DW586))&gt;0,LEFT(LOWER(TRIM(DW586)),7)&lt;&gt;"pending")),AND(LEN(TRIM(DX586))&gt;0,LEFT(LOWER(TRIM(DX586)),7)&lt;&gt;"pending")),IF(AND(F586="Claim-ready",OR(EA586="Strong",EA586="Moderate"),AND(LEN(TRIM(G586))&gt;0,LEFT(LOWER(TRIM(G586)),7)&lt;&gt;"pending"),G586&lt;&gt;"No substantive use decision is permitted from identification metadata alone.",AND(LEN(TRIM(DZ586))&gt;0,LEFT(LOWER(TRIM(DZ586)),7)&lt;&gt;"pending"),DZ586&lt;&gt;"Identification metadata alone does not permit any substantive scientific, causal, operational, or institutional claim.",AND(LEN(TRIM(EI586))&gt;0,LEFT(LOWER(TRIM(EI586)),7)&lt;&gt;"pending"),ISNUMBER(EH586),EH586&gt;0),"READY","PENDING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6" t="str">
        <x:v>Pending</x:v>
      </x:c>
      <x:c r="EE586"/>
      <x:c r="EF586" t="str">
        <x:v>Pending</x:v>
      </x:c>
      <x:c r="EG586" t="str">
        <x:v>Pending</x:v>
      </x:c>
      <x:c r="EH586"/>
      <x:c r="EI586" s="501"/>
      <x:c r="EJ586"/>
      <x:c r="EK586" t="str">
        <x:v>Pending</x:v>
      </x:c>
      <x:c r="EL586" t="n">
        <x:v>46272</x:v>
      </x:c>
      <x:c r="EM586" t="str">
        <x:v>Production PubMed record imported as 8XVBQIYE. Controlled infrastructure item FXC7ZY9R is preserved separately and permanently excluded from Master Evidence. DO NOT MERGE — controlled infrastructure test versus production evidence.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6" t="n">
        <x:f>IF(L586="","",(IF(N586&lt;&gt;"",1,0)+IF(O586&lt;&gt;"",1,0)+IF(AJ586&lt;&gt;"",1,0)+IF(AU586&lt;&gt;"",1,0)+IF(BE586&lt;&gt;"",1,0)+IF(CF586&lt;&gt;"",1,0)+IF(CJ586="Yes",1,0)+IF(CL586="Yes",1,0)+IF(DE586&lt;&gt;"Pending",1,0)+IF(F586&lt;&gt;"",1,0)+IF(DZ586&lt;&gt;"",1,0)+IF(EI586&lt;&gt;"",1,0))/12)</x:f>
        <x:v>0.5</x:v>
      </x:c>
    </x:row>
    <x:row r="587">
      <x:c r="A587" t="str">
        <x:v>EV-0584</x:v>
      </x:c>
      <x:c r="B587" t="str">
        <x:v>Integrity check</x:v>
      </x:c>
      <x:c r="C587" t="str">
        <x:f>IF(L587="","",IF(LEFT(EC587,7)="BLOCKED","🔴 Do not use for conclusion",IF(EB587="Yes","🟢 Claim-ready","🟡 Caution / context")))</x:f>
        <x:v>🟡 Caution / context</x:v>
      </x:c>
      <x:c r="D587" t="str">
        <x:f>IF(L587="","",EC587)</x:f>
        <x:v>PENDING — appropriate appraisal</x:v>
      </x:c>
      <x:c r="E587" t="str">
        <x:v>P3 — Medium</x:v>
      </x:c>
      <x:c r="F587" t="str">
        <x:v>Pending</x:v>
      </x:c>
      <x:c r="G587" t="str">
        <x:v>Title/abstract identify an explicit tactical/public-safety context and readiness domain; retain for full-text assessment.</x:v>
      </x:c>
      <x:c r="H587" t="str">
        <x:v>Obtain and review lawful full text; confirm human adjudication; then select a design-specific appraisal instrument.</x:v>
      </x:c>
      <x:c r="I587"/>
      <x:c r="J587" t="str">
        <x:v>A — Core</x:v>
      </x:c>
      <x:c r="K587" t="str">
        <x:v>IDENTIFIED</x:v>
      </x:c>
      <x:c r="L587" t="str">
        <x:v>CrossFit((R)): 'Unknowable' or Predictable?-A Systematic Review on Predictors of CrossFit((R)) Performance.</x:v>
      </x:c>
      <x:c r="M587"/>
      <x:c r="N587" t="str">
        <x:v>Meier, Nicole; Schlie, Jennifer; Schmidt, Annette</x:v>
      </x:c>
      <x:c r="O587" t="n">
        <x:v>2023</x:v>
      </x:c>
      <x:c r="P587" t="str">
        <x:v>Sports (Basel, Switzerland)</x:v>
      </x:c>
      <x:c r="Q587" t="str">
        <x:v>Journal Article; Review</x:v>
      </x:c>
      <x:c r="R587" t="str">
        <x:v>Unclear</x:v>
      </x:c>
      <x:c r="S587" t="str">
        <x:v>Unknown</x:v>
      </x:c>
      <x:c r="T587" t="str">
        <x:v>eng</x:v>
      </x:c>
      <x:c r="U587" t="str">
        <x:v>https://pubmed.ncbi.nlm.nih.gov/37368562/</x:v>
      </x:c>
      <x:c r="V587" t="str">
        <x:v>10.3390/sports11060112</x:v>
      </x:c>
      <x:c r="W587" t="str">
        <x:f>IF(V587="","",LOWER(SUBSTITUTE(SUBSTITUTE(SUBSTITUTE(SUBSTITUTE(TRIM(V587),"https://doi.org/",""),"http://doi.org/",""),"https://dx.doi.org/",""),"doi:","")))</x:f>
        <x:v>10.3390/sports11060112</x:v>
      </x:c>
      <x:c r="X587" t="str">
        <x:v>37368562</x:v>
      </x:c>
      <x:c r="Y587" t="str">
        <x:v>PMC10304543</x:v>
      </x:c>
      <x:c r="Z587"/>
      <x:c r="AA587" t="str">
        <x:v>PubMed/MEDLINE</x:v>
      </x:c>
      <x:c r="AB587" t="str">
        <x:v>PUBMED-A-v1.0-2026-08-28</x:v>
      </x:c>
      <x:c r="AC587" t="str">
        <x:v>SP-PUBMED-A-20260828</x:v>
      </x:c>
      <x:c r="AD587" s="499" t="n">
        <x:v>46262</x:v>
      </x:c>
      <x:c r="AE587" s="499" t="n">
        <x:v>46272</x:v>
      </x:c>
      <x:c r="AF587" t="str">
        <x:v>W4UQX9DL</x:v>
      </x:c>
      <x:c r="AG587"/>
      <x:c r="AH587" t="str">
        <x:v>Tactical Athlete → Operational Readiness Brazil</x:v>
      </x:c>
      <x:c r="AI587" t="str">
        <x:v>evidence-family:A</x:v>
      </x:c>
      <x:c r="AJ587"/>
      <x:c r="AK587" t="str">
        <x:f>IF(AJ587="","",IF(OR(LOWER(AJ587)="brazil",LOWER(AJ587)="brasil"),"Yes","No"))</x:f>
      </x:c>
      <x:c r="AL587"/>
      <x:c r="AM587"/>
      <x:c r="AN587"/>
      <x:c r="AO587"/>
      <x:c r="AP587"/>
      <x:c r="AQ587"/>
      <x:c r="AR587"/>
      <x:c r="AS587"/>
      <x:c r="AT587"/>
      <x:c r="AU587"/>
      <x:c r="AV587"/>
      <x:c r="AW587"/>
      <x:c r="AX587"/>
      <x:c r="AY587"/>
      <x:c r="AZ587"/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/>
      <x:c r="BO587"/>
      <x:c r="BP587"/>
      <x:c r="BQ587"/>
      <x:c r="BR587"/>
      <x:c r="BS587"/>
      <x:c r="BT587"/>
      <x:c r="BU587"/>
      <x:c r="BV587"/>
      <x:c r="BW587"/>
      <x:c r="BX587"/>
      <x:c r="BY587"/>
      <x:c r="BZ587"/>
      <x:c r="CA587"/>
      <x:c r="CB587"/>
      <x:c r="CC587"/>
      <x:c r="CD587"/>
      <x:c r="CE587"/>
      <x:c r="CF587"/>
      <x:c r="CG587"/>
      <x:c r="CH587"/>
      <x:c r="CI587"/>
      <x:c r="CJ587" t="str">
        <x:v>Yes</x:v>
      </x:c>
      <x:c r="CK587" t="str">
        <x:v>Yes</x:v>
      </x:c>
      <x:c r="CL587" t="str">
        <x:v>Yes</x:v>
      </x:c>
      <x:c r="CM587" t="str">
        <x:v>Clear</x:v>
      </x:c>
      <x:c r="CN587" t="str">
        <x:v>Verified — clear</x:v>
      </x:c>
      <x:c r="CO587" t="n">
        <x:v>46272</x:v>
      </x:c>
      <x:c r="CP587" t="str">
        <x:v>https://pubmed.ncbi.nlm.nih.gov/37368562/</x:v>
      </x:c>
      <x:c r="CQ587"/>
      <x:c r="CR587"/>
      <x:c r="CS587"/>
      <x:c r="CT587"/>
      <x:c r="CU587"/>
      <x:c r="CV587"/>
      <x:c r="CW587"/>
      <x:c r="CX587"/>
      <x:c r="CY587"/>
      <x:c r="CZ587"/>
      <x:c r="DA587"/>
      <x:c r="DB587" t="str">
        <x:f>IF(L587="","",IF(AND(COUNT(CU587:DA587)=7,OR(CU587=0,CU587=1,CU587=2),OR(CV587=0,CV587=1,CV587=2),OR(CW587=0,CW587=1,CW587=2),OR(CX587=0,CX587=1,CX587=2),OR(CY587=0,CY587=1,CY587=2),OR(CZ587=0,CZ587=1,CZ587=2),OR(DA587=0,DA587=1,DA587=2)),SUM(CU587:DA587),""))</x:f>
      </x:c>
      <x:c r="DC587" t="str">
        <x:f>IF(DB587="","",ROUND(DB587/14*10,1))</x:f>
      </x:c>
      <x:c r="DD587" t="str">
        <x:v>Pending</x:v>
      </x:c>
      <x:c r="DE587" t="str">
        <x:f>IF(L587="","",IF(DC587="","Pending",IF(DD587="Yes","CONDITIONAL — safety override",IF(DC587&gt;=8,"HIGH",IF(DC587&gt;=5,"CONDITIONAL","LOW")))))</x:f>
        <x:v>Pending</x:v>
      </x:c>
      <x:c r="DF587" t="str">
        <x:v>Pending screening and full-text appraisal; no transferability judgment made at identification.</x:v>
      </x:c>
      <x:c r="DG587"/>
      <x:c r="DH587"/>
      <x:c r="DI587"/>
      <x:c r="DJ587"/>
      <x:c r="DK587"/>
      <x:c r="DL587"/>
      <x:c r="DM587"/>
      <x:c r="DN587"/>
      <x:c r="DO587"/>
      <x:c r="DP587"/>
      <x:c r="DQ587"/>
      <x:c r="DR587"/>
      <x:c r="DS587"/>
      <x:c r="DT587"/>
      <x:c r="DU587"/>
      <x:c r="DV587"/>
      <x:c r="DW587"/>
      <x:c r="DX587"/>
      <x:c r="DY587"/>
      <x:c r="DZ587" t="str">
        <x:v>Title/abstract screening alone does not establish effectiveness, causality, methodological quality, transferability to Brazilian public safety or an institutional recommendation.</x:v>
      </x:c>
      <x:c r="EA587" t="str">
        <x:v>Pending</x:v>
      </x:c>
      <x:c r="EB587" t="str">
        <x:f>IF(L587="","",IF(EC587="READY","Yes","No / Pending"))</x:f>
        <x:v>No / Pending</x:v>
      </x:c>
      <x:c r="EC587" t="str">
        <x:f>IF(L587="","",IF(OR(ISNUMBER(SEARCH("Retracted Publication",Q587)),CM587="Retracted",CN587="Retracted",CM587="Expression of Concern",CN587="Expression of Concern",F587="Not used",CG587="Critical",CH587="High",CH587="Critical"),"BLOCKED — integrity or use restriction",IF(AND(CJ587="Yes",CK587="Yes",CL587="Yes"),IF(AND(CM587="Clear",CN587="Verified — clear"),IF(AND(AND(LEN(TRIM(CF587))&gt;0,LEFT(LOWER(TRIM(CF587)),7)&lt;&gt;"pending"),OR(CG587="High",CG587="Moderate"),OR(CH587="Low",CH587="Some concerns",CH587="Not applicable")),IF(AND(DD587="No",OR(DE587="HIGH",DE587="CONDITIONAL"),AND(LEN(TRIM(DF587))&gt;0,LEFT(LOWER(TRIM(DF587)),7)&lt;&gt;"pending")),IF(AND(AND(LEN(TRIM(DT587))&gt;0,LEFT(LOWER(TRIM(DT587)),7)&lt;&gt;"pending"),AND(LEN(TRIM(DU587))&gt;0,LEFT(LOWER(TRIM(DU587)),7)&lt;&gt;"pending"),OR(AND(LEN(TRIM(DV587))&gt;0,LEFT(LOWER(TRIM(DV587)),7)&lt;&gt;"pending"),AND(LEN(TRIM(DW587))&gt;0,LEFT(LOWER(TRIM(DW587)),7)&lt;&gt;"pending")),AND(LEN(TRIM(DX587))&gt;0,LEFT(LOWER(TRIM(DX587)),7)&lt;&gt;"pending")),IF(AND(F587="Claim-ready",OR(EA587="Strong",EA587="Moderate"),AND(LEN(TRIM(G587))&gt;0,LEFT(LOWER(TRIM(G587)),7)&lt;&gt;"pending"),G587&lt;&gt;"No substantive use decision is permitted from identification metadata alone.",AND(LEN(TRIM(DZ587))&gt;0,LEFT(LOWER(TRIM(DZ587)),7)&lt;&gt;"pending"),DZ587&lt;&gt;"Identification metadata alone does not permit any substantive scientific, causal, operational, or institutional claim.",AND(LEN(TRIM(EI587))&gt;0,LEFT(LOWER(TRIM(EI587)),7)&lt;&gt;"pending"),ISNUMBER(EH587),EH587&gt;0),"READY","PENDING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7" t="str">
        <x:v>Pending</x:v>
      </x:c>
      <x:c r="EE587"/>
      <x:c r="EF587" t="str">
        <x:v>Pending</x:v>
      </x:c>
      <x:c r="EG587" t="str">
        <x:v>Pending</x:v>
      </x:c>
      <x:c r="EH587"/>
      <x:c r="EI587" s="501"/>
      <x:c r="EJ587"/>
      <x:c r="EK587" t="str">
        <x:v>Pending</x:v>
      </x:c>
      <x:c r="EL587" t="n">
        <x:v>46272</x:v>
      </x:c>
      <x:c r="EM587" t="str">
        <x:v>Production PubMed record imported and reconciled to Zotero item W4UQX9DL;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7" t="n">
        <x:f>IF(L587="","",(IF(N587&lt;&gt;"",1,0)+IF(O587&lt;&gt;"",1,0)+IF(AJ587&lt;&gt;"",1,0)+IF(AU587&lt;&gt;"",1,0)+IF(BE587&lt;&gt;"",1,0)+IF(CF587&lt;&gt;"",1,0)+IF(CJ587="Yes",1,0)+IF(CL587="Yes",1,0)+IF(DE587&lt;&gt;"Pending",1,0)+IF(F587&lt;&gt;"",1,0)+IF(DZ587&lt;&gt;"",1,0)+IF(EI587&lt;&gt;"",1,0))/12)</x:f>
        <x:v>0.5</x:v>
      </x:c>
    </x:row>
    <x:row r="588">
      <x:c r="A588" t="str">
        <x:v>EV-0585</x:v>
      </x:c>
      <x:c r="B588" t="str">
        <x:v>Integrity check</x:v>
      </x:c>
      <x:c r="C588" t="str">
        <x:f>IF(L588="","",IF(LEFT(EC588,7)="BLOCKED","🔴 Do not use for conclusion",IF(EB588="Yes","🟢 Claim-ready","🟡 Caution / context")))</x:f>
        <x:v>🟡 Caution / context</x:v>
      </x:c>
      <x:c r="D588" t="str">
        <x:f>IF(L588="","",EC588)</x:f>
        <x:v>PENDING — appropriate appraisal</x:v>
      </x:c>
      <x:c r="E588" t="str">
        <x:v>P3 — Medium</x:v>
      </x:c>
      <x:c r="F588" t="str">
        <x:v>Pending</x:v>
      </x:c>
      <x:c r="G588" t="str">
        <x:v>Title/abstract identify an explicit tactical/public-safety context and readiness domain; retain for full-text assessment.</x:v>
      </x:c>
      <x:c r="H588" t="str">
        <x:v>Obtain and review lawful full text; confirm human adjudication; then select a design-specific appraisal instrument.</x:v>
      </x:c>
      <x:c r="I588"/>
      <x:c r="J588" t="str">
        <x:v>A — Core</x:v>
      </x:c>
      <x:c r="K588" t="str">
        <x:v>IDENTIFIED</x:v>
      </x:c>
      <x:c r="L588" t="str">
        <x:v>Lifetime Traumatic Brain Injury and Risk of Post-Concussive Symptoms in the Millennium Cohort Study.</x:v>
      </x:c>
      <x:c r="M588"/>
      <x:c r="N588" t="str">
        <x:v>Jannace, Kalyn C; Pompeii, Lisa; Gimeno Ruiz de Porras, David; Perkison, William Brett; Yamal, Jose-Miguel; Trone, Daniel W; Rull, Rudolph P</x:v>
      </x:c>
      <x:c r="O588" t="n">
        <x:v>2024</x:v>
      </x:c>
      <x:c r="P588" t="str">
        <x:v>Journal of neurotrauma</x:v>
      </x:c>
      <x:c r="Q588" t="str">
        <x:v>Journal Article; Research Support, U.S. Gov't, P.H.S.</x:v>
      </x:c>
      <x:c r="R588" t="str">
        <x:v>Unclear</x:v>
      </x:c>
      <x:c r="S588" t="str">
        <x:v>Unknown</x:v>
      </x:c>
      <x:c r="T588" t="str">
        <x:v>eng</x:v>
      </x:c>
      <x:c r="U588" t="str">
        <x:v>https://pubmed.ncbi.nlm.nih.gov/37358384/</x:v>
      </x:c>
      <x:c r="V588" t="str">
        <x:v>10.1089/neu.2022.0213</x:v>
      </x:c>
      <x:c r="W588" t="str">
        <x:f>IF(V588="","",LOWER(SUBSTITUTE(SUBSTITUTE(SUBSTITUTE(SUBSTITUTE(TRIM(V588),"https://doi.org/",""),"http://doi.org/",""),"https://dx.doi.org/",""),"doi:","")))</x:f>
        <x:v>10.1089/neu.2022.0213</x:v>
      </x:c>
      <x:c r="X588" t="str">
        <x:v>37358384</x:v>
      </x:c>
      <x:c r="Y588" t="str">
        <x:v>PMC10902500</x:v>
      </x:c>
      <x:c r="Z588"/>
      <x:c r="AA588" t="str">
        <x:v>PubMed/MEDLINE</x:v>
      </x:c>
      <x:c r="AB588" t="str">
        <x:v>PUBMED-A-v1.0-2026-08-28</x:v>
      </x:c>
      <x:c r="AC588" t="str">
        <x:v>SP-PUBMED-A-20260828</x:v>
      </x:c>
      <x:c r="AD588" s="499" t="n">
        <x:v>46262</x:v>
      </x:c>
      <x:c r="AE588" s="499" t="n">
        <x:v>46272</x:v>
      </x:c>
      <x:c r="AF588" t="str">
        <x:v>8GRGZ9BX</x:v>
      </x:c>
      <x:c r="AG588"/>
      <x:c r="AH588" t="str">
        <x:v>Tactical Athlete → Operational Readiness Brazil</x:v>
      </x:c>
      <x:c r="AI588" t="str">
        <x:v>evidence-family:A</x:v>
      </x:c>
      <x:c r="AJ588"/>
      <x:c r="AK588" t="str">
        <x:f>IF(AJ588="","",IF(OR(LOWER(AJ588)="brazil",LOWER(AJ588)="brasil"),"Yes","No"))</x:f>
      </x:c>
      <x:c r="AL588"/>
      <x:c r="AM588"/>
      <x:c r="AN588"/>
      <x:c r="AO588"/>
      <x:c r="AP588"/>
      <x:c r="AQ588"/>
      <x:c r="AR588"/>
      <x:c r="AS588"/>
      <x:c r="AT588"/>
      <x:c r="AU588"/>
      <x:c r="AV588"/>
      <x:c r="AW588"/>
      <x:c r="AX588"/>
      <x:c r="AY588"/>
      <x:c r="AZ588"/>
      <x:c r="BA588"/>
      <x:c r="BB588"/>
      <x:c r="BC588"/>
      <x:c r="BD588"/>
      <x:c r="BE588"/>
      <x:c r="BF588"/>
      <x:c r="BG588"/>
      <x:c r="BH588"/>
      <x:c r="BI588"/>
      <x:c r="BJ588"/>
      <x:c r="BK588"/>
      <x:c r="BL588"/>
      <x:c r="BM588"/>
      <x:c r="BN588"/>
      <x:c r="BO588"/>
      <x:c r="BP588"/>
      <x:c r="BQ588"/>
      <x:c r="BR588"/>
      <x:c r="BS588"/>
      <x:c r="BT588"/>
      <x:c r="BU588"/>
      <x:c r="BV588"/>
      <x:c r="BW588"/>
      <x:c r="BX588"/>
      <x:c r="BY588"/>
      <x:c r="BZ588"/>
      <x:c r="CA588"/>
      <x:c r="CB588"/>
      <x:c r="CC588"/>
      <x:c r="CD588"/>
      <x:c r="CE588"/>
      <x:c r="CF588"/>
      <x:c r="CG588"/>
      <x:c r="CH588"/>
      <x:c r="CI588"/>
      <x:c r="CJ588" t="str">
        <x:v>Yes</x:v>
      </x:c>
      <x:c r="CK588" t="str">
        <x:v>Yes</x:v>
      </x:c>
      <x:c r="CL588" t="str">
        <x:v>Yes</x:v>
      </x:c>
      <x:c r="CM588" t="str">
        <x:v>Clear</x:v>
      </x:c>
      <x:c r="CN588" t="str">
        <x:v>Verified — clear</x:v>
      </x:c>
      <x:c r="CO588" t="n">
        <x:v>46272</x:v>
      </x:c>
      <x:c r="CP588" t="str">
        <x:v>https://pubmed.ncbi.nlm.nih.gov/37358384/</x:v>
      </x:c>
      <x:c r="CQ588"/>
      <x:c r="CR588"/>
      <x:c r="CS588"/>
      <x:c r="CT588"/>
      <x:c r="CU588"/>
      <x:c r="CV588"/>
      <x:c r="CW588"/>
      <x:c r="CX588"/>
      <x:c r="CY588"/>
      <x:c r="CZ588"/>
      <x:c r="DA588"/>
      <x:c r="DB588" t="str">
        <x:f>IF(L588="","",IF(AND(COUNT(CU588:DA588)=7,OR(CU588=0,CU588=1,CU588=2),OR(CV588=0,CV588=1,CV588=2),OR(CW588=0,CW588=1,CW588=2),OR(CX588=0,CX588=1,CX588=2),OR(CY588=0,CY588=1,CY588=2),OR(CZ588=0,CZ588=1,CZ588=2),OR(DA588=0,DA588=1,DA588=2)),SUM(CU588:DA588),""))</x:f>
      </x:c>
      <x:c r="DC588" t="str">
        <x:f>IF(DB588="","",ROUND(DB588/14*10,1))</x:f>
      </x:c>
      <x:c r="DD588" t="str">
        <x:v>Pending</x:v>
      </x:c>
      <x:c r="DE588" t="str">
        <x:f>IF(L588="","",IF(DC588="","Pending",IF(DD588="Yes","CONDITIONAL — safety override",IF(DC588&gt;=8,"HIGH",IF(DC588&gt;=5,"CONDITIONAL","LOW")))))</x:f>
        <x:v>Pending</x:v>
      </x:c>
      <x:c r="DF588" t="str">
        <x:v>Pending screening and full-text appraisal; no transferability judgment made at identification.</x:v>
      </x:c>
      <x:c r="DG588"/>
      <x:c r="DH588"/>
      <x:c r="DI588"/>
      <x:c r="DJ588"/>
      <x:c r="DK588"/>
      <x:c r="DL588"/>
      <x:c r="DM588"/>
      <x:c r="DN588"/>
      <x:c r="DO588"/>
      <x:c r="DP588"/>
      <x:c r="DQ588"/>
      <x:c r="DR588"/>
      <x:c r="DS588"/>
      <x:c r="DT588"/>
      <x:c r="DU588"/>
      <x:c r="DV588"/>
      <x:c r="DW588"/>
      <x:c r="DX588"/>
      <x:c r="DY588"/>
      <x:c r="DZ588" t="str">
        <x:v>Title/abstract screening alone does not establish effectiveness, causality, methodological quality, transferability to Brazilian public safety or an institutional recommendation.</x:v>
      </x:c>
      <x:c r="EA588" t="str">
        <x:v>Pending</x:v>
      </x:c>
      <x:c r="EB588" t="str">
        <x:f>IF(L588="","",IF(EC588="READY","Yes","No / Pending"))</x:f>
        <x:v>No / Pending</x:v>
      </x:c>
      <x:c r="EC588" t="str">
        <x:f>IF(L588="","",IF(OR(ISNUMBER(SEARCH("Retracted Publication",Q588)),CM588="Retracted",CN588="Retracted",CM588="Expression of Concern",CN588="Expression of Concern",F588="Not used",CG588="Critical",CH588="High",CH588="Critical"),"BLOCKED — integrity or use restriction",IF(AND(CJ588="Yes",CK588="Yes",CL588="Yes"),IF(AND(CM588="Clear",CN588="Verified — clear"),IF(AND(AND(LEN(TRIM(CF588))&gt;0,LEFT(LOWER(TRIM(CF588)),7)&lt;&gt;"pending"),OR(CG588="High",CG588="Moderate"),OR(CH588="Low",CH588="Some concerns",CH588="Not applicable")),IF(AND(DD588="No",OR(DE588="HIGH",DE588="CONDITIONAL"),AND(LEN(TRIM(DF588))&gt;0,LEFT(LOWER(TRIM(DF588)),7)&lt;&gt;"pending")),IF(AND(AND(LEN(TRIM(DT588))&gt;0,LEFT(LOWER(TRIM(DT588)),7)&lt;&gt;"pending"),AND(LEN(TRIM(DU588))&gt;0,LEFT(LOWER(TRIM(DU588)),7)&lt;&gt;"pending"),OR(AND(LEN(TRIM(DV588))&gt;0,LEFT(LOWER(TRIM(DV588)),7)&lt;&gt;"pending"),AND(LEN(TRIM(DW588))&gt;0,LEFT(LOWER(TRIM(DW588)),7)&lt;&gt;"pending")),AND(LEN(TRIM(DX588))&gt;0,LEFT(LOWER(TRIM(DX588)),7)&lt;&gt;"pending")),IF(AND(F588="Claim-ready",OR(EA588="Strong",EA588="Moderate"),AND(LEN(TRIM(G588))&gt;0,LEFT(LOWER(TRIM(G588)),7)&lt;&gt;"pending"),G588&lt;&gt;"No substantive use decision is permitted from identification metadata alone.",AND(LEN(TRIM(DZ588))&gt;0,LEFT(LOWER(TRIM(DZ588)),7)&lt;&gt;"pending"),DZ588&lt;&gt;"Identification metadata alone does not permit any substantive scientific, causal, operational, or institutional claim.",AND(LEN(TRIM(EI588))&gt;0,LEFT(LOWER(TRIM(EI588)),7)&lt;&gt;"pending"),ISNUMBER(EH588),EH588&gt;0),"READY","PENDING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8" t="str">
        <x:v>Pending</x:v>
      </x:c>
      <x:c r="EE588"/>
      <x:c r="EF588" t="str">
        <x:v>Pending</x:v>
      </x:c>
      <x:c r="EG588" t="str">
        <x:v>Pending</x:v>
      </x:c>
      <x:c r="EH588"/>
      <x:c r="EI588" s="501"/>
      <x:c r="EJ588"/>
      <x:c r="EK588" t="str">
        <x:v>Pending</x:v>
      </x:c>
      <x:c r="EL588" t="n">
        <x:v>46272</x:v>
      </x:c>
      <x:c r="EM588" t="str">
        <x:v>Production PubMed record imported and reconciled to Zotero item 8GRGZ9BX;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8" t="n">
        <x:f>IF(L588="","",(IF(N588&lt;&gt;"",1,0)+IF(O588&lt;&gt;"",1,0)+IF(AJ588&lt;&gt;"",1,0)+IF(AU588&lt;&gt;"",1,0)+IF(BE588&lt;&gt;"",1,0)+IF(CF588&lt;&gt;"",1,0)+IF(CJ588="Yes",1,0)+IF(CL588="Yes",1,0)+IF(DE588&lt;&gt;"Pending",1,0)+IF(F588&lt;&gt;"",1,0)+IF(DZ588&lt;&gt;"",1,0)+IF(EI588&lt;&gt;"",1,0))/12)</x:f>
        <x:v>0.5</x:v>
      </x:c>
    </x:row>
    <x:row r="589">
      <x:c r="A589" t="str">
        <x:v>EV-0586</x:v>
      </x:c>
      <x:c r="B589" t="str">
        <x:v>Integrity check</x:v>
      </x:c>
      <x:c r="C589" t="str">
        <x:f>IF(L589="","",IF(LEFT(EC589,7)="BLOCKED","🔴 Do not use for conclusion",IF(EB589="Yes","🟢 Claim-ready","🟡 Caution / context")))</x:f>
        <x:v>🟡 Caution / context</x:v>
      </x:c>
      <x:c r="D589" t="str">
        <x:f>IF(L589="","",EC589)</x:f>
        <x:v>PENDING — appropriate appraisal</x:v>
      </x:c>
      <x:c r="E589" t="str">
        <x:v>P3 — Medium</x:v>
      </x:c>
      <x:c r="F589" t="str">
        <x:v>Pending</x:v>
      </x:c>
      <x:c r="G589" t="str">
        <x:v>Title/abstract identify an explicit tactical/public-safety context and readiness domain; retain for full-text assessment.</x:v>
      </x:c>
      <x:c r="H589" t="str">
        <x:v>Obtain and review lawful full text; confirm human adjudication; then select a design-specific appraisal instrument.</x:v>
      </x:c>
      <x:c r="I589"/>
      <x:c r="J589" t="str">
        <x:v>A — Core</x:v>
      </x:c>
      <x:c r="K589" t="str">
        <x:v>IDENTIFIED</x:v>
      </x:c>
      <x:c r="L589" t="str">
        <x:v>Body composition changes during 8 weeks of military training are not accurately captured by circumference-based assessments.</x:v>
      </x:c>
      <x:c r="M589"/>
      <x:c r="N589" t="str">
        <x:v>Foulis, Stephen A; Friedl, Karl E; Spiering, Barry A; Walker, Leila A; Guerriere, Katelyn I; Pecorelli, Vincent P; Zeppetelli, David J; Reynoso, Marinaliz C; Taylor, Kathryn M; Hughes, Julie M</x:v>
      </x:c>
      <x:c r="O589" t="n">
        <x:v>2023</x:v>
      </x:c>
      <x:c r="P589" t="str">
        <x:v>Frontiers in physiology</x:v>
      </x:c>
      <x:c r="Q589" t="str">
        <x:v>Journal Article</x:v>
      </x:c>
      <x:c r="R589" t="str">
        <x:v>Unclear</x:v>
      </x:c>
      <x:c r="S589" t="str">
        <x:v>Unknown</x:v>
      </x:c>
      <x:c r="T589" t="str">
        <x:v>eng</x:v>
      </x:c>
      <x:c r="U589" t="str">
        <x:v>https://pubmed.ncbi.nlm.nih.gov/37351259/</x:v>
      </x:c>
      <x:c r="V589" t="str">
        <x:v>10.3389/fphys.2023.1183836</x:v>
      </x:c>
      <x:c r="W589" t="str">
        <x:f>IF(V589="","",LOWER(SUBSTITUTE(SUBSTITUTE(SUBSTITUTE(SUBSTITUTE(TRIM(V589),"https://doi.org/",""),"http://doi.org/",""),"https://dx.doi.org/",""),"doi:","")))</x:f>
        <x:v>10.3389/fphys.2023.1183836</x:v>
      </x:c>
      <x:c r="X589" t="str">
        <x:v>37351259</x:v>
      </x:c>
      <x:c r="Y589" t="str">
        <x:v>PMC10282178</x:v>
      </x:c>
      <x:c r="Z589"/>
      <x:c r="AA589" t="str">
        <x:v>PubMed/MEDLINE</x:v>
      </x:c>
      <x:c r="AB589" t="str">
        <x:v>PUBMED-A-v1.0-2026-08-28</x:v>
      </x:c>
      <x:c r="AC589" t="str">
        <x:v>SP-PUBMED-A-20260828</x:v>
      </x:c>
      <x:c r="AD589" s="499" t="n">
        <x:v>46262</x:v>
      </x:c>
      <x:c r="AE589" s="499" t="n">
        <x:v>46272</x:v>
      </x:c>
      <x:c r="AF589" t="str">
        <x:v>WEWHTUGL</x:v>
      </x:c>
      <x:c r="AG589"/>
      <x:c r="AH589" t="str">
        <x:v>Tactical Athlete → Operational Readiness Brazil</x:v>
      </x:c>
      <x:c r="AI589" t="str">
        <x:v>evidence-family:A</x:v>
      </x:c>
      <x:c r="AJ589"/>
      <x:c r="AK589" t="str">
        <x:f>IF(AJ589="","",IF(OR(LOWER(AJ589)="brazil",LOWER(AJ589)="brasil"),"Yes","No"))</x:f>
      </x:c>
      <x:c r="AL589"/>
      <x:c r="AM589"/>
      <x:c r="AN589"/>
      <x:c r="AO589"/>
      <x:c r="AP589"/>
      <x:c r="AQ589"/>
      <x:c r="AR589"/>
      <x:c r="AS589"/>
      <x:c r="AT589"/>
      <x:c r="AU589"/>
      <x:c r="AV589"/>
      <x:c r="AW589"/>
      <x:c r="AX589"/>
      <x:c r="AY589"/>
      <x:c r="AZ589"/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/>
      <x:c r="BO589"/>
      <x:c r="BP589"/>
      <x:c r="BQ589"/>
      <x:c r="BR589"/>
      <x:c r="BS589"/>
      <x:c r="BT589"/>
      <x:c r="BU589"/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 t="str">
        <x:v>Yes</x:v>
      </x:c>
      <x:c r="CK589" t="str">
        <x:v>Yes</x:v>
      </x:c>
      <x:c r="CL589" t="str">
        <x:v>Yes</x:v>
      </x:c>
      <x:c r="CM589" t="str">
        <x:v>Clear</x:v>
      </x:c>
      <x:c r="CN589" t="str">
        <x:v>Verified — clear</x:v>
      </x:c>
      <x:c r="CO589" t="n">
        <x:v>46272</x:v>
      </x:c>
      <x:c r="CP589" t="str">
        <x:v>https://pubmed.ncbi.nlm.nih.gov/37351259/</x:v>
      </x:c>
      <x:c r="CQ589"/>
      <x:c r="CR589"/>
      <x:c r="CS589"/>
      <x:c r="CT589"/>
      <x:c r="CU589"/>
      <x:c r="CV589"/>
      <x:c r="CW589"/>
      <x:c r="CX589"/>
      <x:c r="CY589"/>
      <x:c r="CZ589"/>
      <x:c r="DA589"/>
      <x:c r="DB589" t="str">
        <x:f>IF(L589="","",IF(AND(COUNT(CU589:DA589)=7,OR(CU589=0,CU589=1,CU589=2),OR(CV589=0,CV589=1,CV589=2),OR(CW589=0,CW589=1,CW589=2),OR(CX589=0,CX589=1,CX589=2),OR(CY589=0,CY589=1,CY589=2),OR(CZ589=0,CZ589=1,CZ589=2),OR(DA589=0,DA589=1,DA589=2)),SUM(CU589:DA589),""))</x:f>
      </x:c>
      <x:c r="DC589" t="str">
        <x:f>IF(DB589="","",ROUND(DB589/14*10,1))</x:f>
      </x:c>
      <x:c r="DD589" t="str">
        <x:v>Pending</x:v>
      </x:c>
      <x:c r="DE589" t="str">
        <x:f>IF(L589="","",IF(DC589="","Pending",IF(DD589="Yes","CONDITIONAL — safety override",IF(DC589&gt;=8,"HIGH",IF(DC589&gt;=5,"CONDITIONAL","LOW")))))</x:f>
        <x:v>Pending</x:v>
      </x:c>
      <x:c r="DF589" t="str">
        <x:v>Pending screening and full-text appraisal; no transferability judgment made at identification.</x:v>
      </x:c>
      <x:c r="DG589"/>
      <x:c r="DH589"/>
      <x:c r="DI589"/>
      <x:c r="DJ589"/>
      <x:c r="DK589"/>
      <x:c r="DL589"/>
      <x:c r="DM589"/>
      <x:c r="DN589"/>
      <x:c r="DO589"/>
      <x:c r="DP589"/>
      <x:c r="DQ589"/>
      <x:c r="DR589"/>
      <x:c r="DS589"/>
      <x:c r="DT589"/>
      <x:c r="DU589"/>
      <x:c r="DV589"/>
      <x:c r="DW589"/>
      <x:c r="DX589"/>
      <x:c r="DY589"/>
      <x:c r="DZ589" t="str">
        <x:v>Title/abstract screening alone does not establish effectiveness, causality, methodological quality, transferability to Brazilian public safety or an institutional recommendation.</x:v>
      </x:c>
      <x:c r="EA589" t="str">
        <x:v>Pending</x:v>
      </x:c>
      <x:c r="EB589" t="str">
        <x:f>IF(L589="","",IF(EC589="READY","Yes","No / Pending"))</x:f>
        <x:v>No / Pending</x:v>
      </x:c>
      <x:c r="EC589" t="str">
        <x:f>IF(L589="","",IF(OR(ISNUMBER(SEARCH("Retracted Publication",Q589)),CM589="Retracted",CN589="Retracted",CM589="Expression of Concern",CN589="Expression of Concern",F589="Not used",CG589="Critical",CH589="High",CH589="Critical"),"BLOCKED — integrity or use restriction",IF(AND(CJ589="Yes",CK589="Yes",CL589="Yes"),IF(AND(CM589="Clear",CN589="Verified — clear"),IF(AND(AND(LEN(TRIM(CF589))&gt;0,LEFT(LOWER(TRIM(CF589)),7)&lt;&gt;"pending"),OR(CG589="High",CG589="Moderate"),OR(CH589="Low",CH589="Some concerns",CH589="Not applicable")),IF(AND(DD589="No",OR(DE589="HIGH",DE589="CONDITIONAL"),AND(LEN(TRIM(DF589))&gt;0,LEFT(LOWER(TRIM(DF589)),7)&lt;&gt;"pending")),IF(AND(AND(LEN(TRIM(DT589))&gt;0,LEFT(LOWER(TRIM(DT589)),7)&lt;&gt;"pending"),AND(LEN(TRIM(DU589))&gt;0,LEFT(LOWER(TRIM(DU589)),7)&lt;&gt;"pending"),OR(AND(LEN(TRIM(DV589))&gt;0,LEFT(LOWER(TRIM(DV589)),7)&lt;&gt;"pending"),AND(LEN(TRIM(DW589))&gt;0,LEFT(LOWER(TRIM(DW589)),7)&lt;&gt;"pending")),AND(LEN(TRIM(DX589))&gt;0,LEFT(LOWER(TRIM(DX589)),7)&lt;&gt;"pending")),IF(AND(F589="Claim-ready",OR(EA589="Strong",EA589="Moderate"),AND(LEN(TRIM(G589))&gt;0,LEFT(LOWER(TRIM(G589)),7)&lt;&gt;"pending"),G589&lt;&gt;"No substantive use decision is permitted from identification metadata alone.",AND(LEN(TRIM(DZ589))&gt;0,LEFT(LOWER(TRIM(DZ589)),7)&lt;&gt;"pending"),DZ589&lt;&gt;"Identification metadata alone does not permit any substantive scientific, causal, operational, or institutional claim.",AND(LEN(TRIM(EI589))&gt;0,LEFT(LOWER(TRIM(EI589)),7)&lt;&gt;"pending"),ISNUMBER(EH589),EH589&gt;0),"READY","PENDING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89" t="str">
        <x:v>Pending</x:v>
      </x:c>
      <x:c r="EE589"/>
      <x:c r="EF589" t="str">
        <x:v>Pending</x:v>
      </x:c>
      <x:c r="EG589" t="str">
        <x:v>Pending</x:v>
      </x:c>
      <x:c r="EH589"/>
      <x:c r="EI589" s="501"/>
      <x:c r="EJ589"/>
      <x:c r="EK589" t="str">
        <x:v>Pending</x:v>
      </x:c>
      <x:c r="EL589" t="n">
        <x:v>46272</x:v>
      </x:c>
      <x:c r="EM589" t="str">
        <x:v>Production PubMed record imported and reconciled to Zotero item WEWHTUGL;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89" t="n">
        <x:f>IF(L589="","",(IF(N589&lt;&gt;"",1,0)+IF(O589&lt;&gt;"",1,0)+IF(AJ589&lt;&gt;"",1,0)+IF(AU589&lt;&gt;"",1,0)+IF(BE589&lt;&gt;"",1,0)+IF(CF589&lt;&gt;"",1,0)+IF(CJ589="Yes",1,0)+IF(CL589="Yes",1,0)+IF(DE589&lt;&gt;"Pending",1,0)+IF(F589&lt;&gt;"",1,0)+IF(DZ589&lt;&gt;"",1,0)+IF(EI589&lt;&gt;"",1,0))/12)</x:f>
        <x:v>0.5</x:v>
      </x:c>
    </x:row>
    <x:row r="590">
      <x:c r="A590" t="str">
        <x:v>EV-0587</x:v>
      </x:c>
      <x:c r="B590" t="str">
        <x:v>Integrity check</x:v>
      </x:c>
      <x:c r="C590" t="str">
        <x:f>IF(L590="","",IF(LEFT(EC590,7)="BLOCKED","🔴 Do not use for conclusion",IF(EB590="Yes","🟢 Claim-ready","🟡 Caution / context")))</x:f>
        <x:v>🟡 Caution / context</x:v>
      </x:c>
      <x:c r="D590" t="str">
        <x:f>IF(L590="","",EC590)</x:f>
        <x:v>PENDING — appropriate appraisal</x:v>
      </x:c>
      <x:c r="E590" t="str">
        <x:v>P3 — Medium</x:v>
      </x:c>
      <x:c r="F590" t="str">
        <x:v>Pending</x:v>
      </x:c>
      <x:c r="G590" t="str">
        <x:v>Title/abstract identify an explicit operational APHT/medical-readiness topic; retain for full-text assessment.</x:v>
      </x:c>
      <x:c r="H590" t="str">
        <x:v>Obtain and review lawful full text; confirm human adjudication; then select a design-specific appraisal instrument.</x:v>
      </x:c>
      <x:c r="I590"/>
      <x:c r="J590" t="str">
        <x:v>B — APHT / Medical Readiness</x:v>
      </x:c>
      <x:c r="K590" t="str">
        <x:v>IDENTIFIED</x:v>
      </x:c>
      <x:c r="L590" t="str">
        <x:v>Environmentally friendly loading of palladium nanoparticles on nanoporous PET track-etched membranes grafted by poly(1-vinyl-2-pyrrolidone) via RAFT polymerization for the photocatalytic degradation of metronidazole.</x:v>
      </x:c>
      <x:c r="M590"/>
      <x:c r="N590" t="str">
        <x:v>Parmanbek, Nursanat; Sutekin, S Duygu; Barsbay, Murat; Aimanova, Nurgulim A; Mashentseva, Anastassiya A; Alimkhanova, Assel N; Zhumabayev, Alisher M; Yanevich, Alyona; Almanov, Alimzhan A; Zdorovets, Maxim V</x:v>
      </x:c>
      <x:c r="O590" t="n">
        <x:v>2023</x:v>
      </x:c>
      <x:c r="P590" t="str">
        <x:v>RSC advances</x:v>
      </x:c>
      <x:c r="Q590" t="str">
        <x:v>Journal Article</x:v>
      </x:c>
      <x:c r="R590" t="str">
        <x:v>Unclear</x:v>
      </x:c>
      <x:c r="S590" t="str">
        <x:v>Unknown</x:v>
      </x:c>
      <x:c r="T590" t="str">
        <x:v>eng</x:v>
      </x:c>
      <x:c r="U590" t="str">
        <x:v>https://pubmed.ncbi.nlm.nih.gov/37346955/</x:v>
      </x:c>
      <x:c r="V590" t="str">
        <x:v>10.1039/d3ra03226d</x:v>
      </x:c>
      <x:c r="W590" t="str">
        <x:f>IF(V590="","",LOWER(SUBSTITUTE(SUBSTITUTE(SUBSTITUTE(SUBSTITUTE(TRIM(V590),"https://doi.org/",""),"http://doi.org/",""),"https://dx.doi.org/",""),"doi:","")))</x:f>
        <x:v>10.1039/d3ra03226d</x:v>
      </x:c>
      <x:c r="X590" t="str">
        <x:v>37346955</x:v>
      </x:c>
      <x:c r="Y590" t="str">
        <x:v>PMC10281340</x:v>
      </x:c>
      <x:c r="Z590"/>
      <x:c r="AA590" t="str">
        <x:v>PubMed/MEDLINE</x:v>
      </x:c>
      <x:c r="AB590" t="str">
        <x:v>PUBMED-B-v1.0-2026-08-28</x:v>
      </x:c>
      <x:c r="AC590" t="str">
        <x:v>SP-PUBMED-B-20260828</x:v>
      </x:c>
      <x:c r="AD590" s="499" t="n">
        <x:v>46262</x:v>
      </x:c>
      <x:c r="AE590" s="499" t="n">
        <x:v>46272</x:v>
      </x:c>
      <x:c r="AF590" t="str">
        <x:v>JFDS7DIB</x:v>
      </x:c>
      <x:c r="AG590"/>
      <x:c r="AH590" t="str">
        <x:v>Tactical Athlete → Operational Readiness Brazil</x:v>
      </x:c>
      <x:c r="AI590" t="str">
        <x:v>evidence-family:B</x:v>
      </x:c>
      <x:c r="AJ590"/>
      <x:c r="AK590" t="str">
        <x:f>IF(AJ590="","",IF(OR(LOWER(AJ590)="brazil",LOWER(AJ590)="brasil"),"Yes","No"))</x:f>
      </x:c>
      <x:c r="AL590"/>
      <x:c r="AM590"/>
      <x:c r="AN590"/>
      <x:c r="AO590"/>
      <x:c r="AP590"/>
      <x:c r="AQ590"/>
      <x:c r="AR590"/>
      <x:c r="AS590"/>
      <x:c r="AT590"/>
      <x:c r="AU590"/>
      <x:c r="AV590"/>
      <x:c r="AW590"/>
      <x:c r="AX590"/>
      <x:c r="AY590"/>
      <x:c r="AZ590"/>
      <x:c r="BA590"/>
      <x:c r="BB590"/>
      <x:c r="BC590"/>
      <x:c r="BD590"/>
      <x:c r="BE590"/>
      <x:c r="BF590"/>
      <x:c r="BG590"/>
      <x:c r="BH590"/>
      <x:c r="BI590"/>
      <x:c r="BJ590"/>
      <x:c r="BK590"/>
      <x:c r="BL590"/>
      <x:c r="BM590"/>
      <x:c r="BN590"/>
      <x:c r="BO590"/>
      <x:c r="BP590"/>
      <x:c r="BQ590"/>
      <x:c r="BR590"/>
      <x:c r="BS590"/>
      <x:c r="BT590"/>
      <x:c r="BU590"/>
      <x:c r="BV590"/>
      <x:c r="BW590"/>
      <x:c r="BX590"/>
      <x:c r="BY590"/>
      <x:c r="BZ590"/>
      <x:c r="CA590"/>
      <x:c r="CB590"/>
      <x:c r="CC590"/>
      <x:c r="CD590"/>
      <x:c r="CE590"/>
      <x:c r="CF590"/>
      <x:c r="CG590"/>
      <x:c r="CH590"/>
      <x:c r="CI590"/>
      <x:c r="CJ590" t="str">
        <x:v>Yes</x:v>
      </x:c>
      <x:c r="CK590" t="str">
        <x:v>Yes</x:v>
      </x:c>
      <x:c r="CL590" t="str">
        <x:v>Yes</x:v>
      </x:c>
      <x:c r="CM590" t="str">
        <x:v>Clear</x:v>
      </x:c>
      <x:c r="CN590" t="str">
        <x:v>Verified — clear</x:v>
      </x:c>
      <x:c r="CO590" t="n">
        <x:v>46272</x:v>
      </x:c>
      <x:c r="CP590" t="str">
        <x:v>https://pubmed.ncbi.nlm.nih.gov/37346955/</x:v>
      </x:c>
      <x:c r="CQ590"/>
      <x:c r="CR590"/>
      <x:c r="CS590"/>
      <x:c r="CT590"/>
      <x:c r="CU590"/>
      <x:c r="CV590"/>
      <x:c r="CW590"/>
      <x:c r="CX590"/>
      <x:c r="CY590"/>
      <x:c r="CZ590"/>
      <x:c r="DA590"/>
      <x:c r="DB590" t="str">
        <x:f>IF(L590="","",IF(AND(COUNT(CU590:DA590)=7,OR(CU590=0,CU590=1,CU590=2),OR(CV590=0,CV590=1,CV590=2),OR(CW590=0,CW590=1,CW590=2),OR(CX590=0,CX590=1,CX590=2),OR(CY590=0,CY590=1,CY590=2),OR(CZ590=0,CZ590=1,CZ590=2),OR(DA590=0,DA590=1,DA590=2)),SUM(CU590:DA590),""))</x:f>
      </x:c>
      <x:c r="DC590" t="str">
        <x:f>IF(DB590="","",ROUND(DB590/14*10,1))</x:f>
      </x:c>
      <x:c r="DD590" t="str">
        <x:v>Pending</x:v>
      </x:c>
      <x:c r="DE590" t="str">
        <x:f>IF(L590="","",IF(DC590="","Pending",IF(DD590="Yes","CONDITIONAL — safety override",IF(DC590&gt;=8,"HIGH",IF(DC590&gt;=5,"CONDITIONAL","LOW")))))</x:f>
        <x:v>Pending</x:v>
      </x:c>
      <x:c r="DF590" t="str">
        <x:v>Pending screening and full-text appraisal; no transferability judgment made at identification.</x:v>
      </x:c>
      <x:c r="DG590"/>
      <x:c r="DH590"/>
      <x:c r="DI590"/>
      <x:c r="DJ590"/>
      <x:c r="DK590"/>
      <x:c r="DL590"/>
      <x:c r="DM590"/>
      <x:c r="DN590"/>
      <x:c r="DO590"/>
      <x:c r="DP590"/>
      <x:c r="DQ590"/>
      <x:c r="DR590"/>
      <x:c r="DS590"/>
      <x:c r="DT590"/>
      <x:c r="DU590"/>
      <x:c r="DV590"/>
      <x:c r="DW590"/>
      <x:c r="DX590"/>
      <x:c r="DY590"/>
      <x:c r="DZ590" t="str">
        <x:v>Title/abstract screening alone does not establish effectiveness, causality, methodological quality, transferability to Brazilian public safety or an institutional recommendation.</x:v>
      </x:c>
      <x:c r="EA590" t="str">
        <x:v>Pending</x:v>
      </x:c>
      <x:c r="EB590" t="str">
        <x:f>IF(L590="","",IF(EC590="READY","Yes","No / Pending"))</x:f>
        <x:v>No / Pending</x:v>
      </x:c>
      <x:c r="EC590" t="str">
        <x:f>IF(L590="","",IF(OR(ISNUMBER(SEARCH("Retracted Publication",Q590)),CM590="Retracted",CN590="Retracted",CM590="Expression of Concern",CN590="Expression of Concern",F590="Not used",CG590="Critical",CH590="High",CH590="Critical"),"BLOCKED — integrity or use restriction",IF(AND(CJ590="Yes",CK590="Yes",CL590="Yes"),IF(AND(CM590="Clear",CN590="Verified — clear"),IF(AND(AND(LEN(TRIM(CF590))&gt;0,LEFT(LOWER(TRIM(CF590)),7)&lt;&gt;"pending"),OR(CG590="High",CG590="Moderate"),OR(CH590="Low",CH590="Some concerns",CH590="Not applicable")),IF(AND(DD590="No",OR(DE590="HIGH",DE590="CONDITIONAL"),AND(LEN(TRIM(DF590))&gt;0,LEFT(LOWER(TRIM(DF590)),7)&lt;&gt;"pending")),IF(AND(AND(LEN(TRIM(DT590))&gt;0,LEFT(LOWER(TRIM(DT590)),7)&lt;&gt;"pending"),AND(LEN(TRIM(DU590))&gt;0,LEFT(LOWER(TRIM(DU590)),7)&lt;&gt;"pending"),OR(AND(LEN(TRIM(DV590))&gt;0,LEFT(LOWER(TRIM(DV590)),7)&lt;&gt;"pending"),AND(LEN(TRIM(DW590))&gt;0,LEFT(LOWER(TRIM(DW590)),7)&lt;&gt;"pending")),AND(LEN(TRIM(DX590))&gt;0,LEFT(LOWER(TRIM(DX590)),7)&lt;&gt;"pending")),IF(AND(F590="Claim-ready",OR(EA590="Strong",EA590="Moderate"),AND(LEN(TRIM(G590))&gt;0,LEFT(LOWER(TRIM(G590)),7)&lt;&gt;"pending"),G590&lt;&gt;"No substantive use decision is permitted from identification metadata alone.",AND(LEN(TRIM(DZ590))&gt;0,LEFT(LOWER(TRIM(DZ590)),7)&lt;&gt;"pending"),DZ590&lt;&gt;"Identification metadata alone does not permit any substantive scientific, causal, operational, or institutional claim.",AND(LEN(TRIM(EI590))&gt;0,LEFT(LOWER(TRIM(EI590)),7)&lt;&gt;"pending"),ISNUMBER(EH590),EH590&gt;0),"READY","PENDING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0" t="str">
        <x:v>Pending</x:v>
      </x:c>
      <x:c r="EE590"/>
      <x:c r="EF590" t="str">
        <x:v>Pending</x:v>
      </x:c>
      <x:c r="EG590" t="str">
        <x:v>Pending</x:v>
      </x:c>
      <x:c r="EH590"/>
      <x:c r="EI590" s="501"/>
      <x:c r="EJ590"/>
      <x:c r="EK590" t="str">
        <x:v>Pending</x:v>
      </x:c>
      <x:c r="EL590" t="n">
        <x:v>46272</x:v>
      </x:c>
      <x:c r="EM590" t="str">
        <x:v>Production PubMed record imported and reconciled to Zotero item JFDS7DIB;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0" t="n">
        <x:f>IF(L590="","",(IF(N590&lt;&gt;"",1,0)+IF(O590&lt;&gt;"",1,0)+IF(AJ590&lt;&gt;"",1,0)+IF(AU590&lt;&gt;"",1,0)+IF(BE590&lt;&gt;"",1,0)+IF(CF590&lt;&gt;"",1,0)+IF(CJ590="Yes",1,0)+IF(CL590="Yes",1,0)+IF(DE590&lt;&gt;"Pending",1,0)+IF(F590&lt;&gt;"",1,0)+IF(DZ590&lt;&gt;"",1,0)+IF(EI590&lt;&gt;"",1,0))/12)</x:f>
        <x:v>0.5</x:v>
      </x:c>
    </x:row>
    <x:row r="591">
      <x:c r="A591" t="str">
        <x:v>EV-0588</x:v>
      </x:c>
      <x:c r="B591" t="str">
        <x:v>Integrity check</x:v>
      </x:c>
      <x:c r="C591" t="str">
        <x:f>IF(L591="","",IF(LEFT(EC591,7)="BLOCKED","🔴 Do not use for conclusion",IF(EB591="Yes","🟢 Claim-ready","🟡 Caution / context")))</x:f>
        <x:v>🟡 Caution / context</x:v>
      </x:c>
      <x:c r="D591" t="str">
        <x:f>IF(L591="","",EC591)</x:f>
        <x:v>PENDING — appropriate appraisal</x:v>
      </x:c>
      <x:c r="E591" t="str">
        <x:v>P3 — Medium</x:v>
      </x:c>
      <x:c r="F591" t="str">
        <x:v>Pending</x:v>
      </x:c>
      <x:c r="G591" t="str">
        <x:v>Title/abstract identify an explicit implementation-science construct; retain for full-text assessment.</x:v>
      </x:c>
      <x:c r="H591" t="str">
        <x:v>Obtain and review lawful full text; confirm human adjudication; then select a design-specific appraisal instrument.</x:v>
      </x:c>
      <x:c r="I591"/>
      <x:c r="J591" t="str">
        <x:v>C — Implementation Science</x:v>
      </x:c>
      <x:c r="K591" t="str">
        <x:v>IDENTIFIED</x:v>
      </x:c>
      <x:c r="L591" t="str">
        <x:v>Safe Ground Transport of Pediatric Patients: A Qualitative Assessment of Best Practice Guidelines Implementation.</x:v>
      </x:c>
      <x:c r="M591"/>
      <x:c r="N591" t="str">
        <x:v>Ciarletta, John; Lillvis, Denise; Stoklosa, Anne; Kasper, Benjamin; Bass, Kathryn</x:v>
      </x:c>
      <x:c r="O591" t="n">
        <x:v>2024</x:v>
      </x:c>
      <x:c r="P591" t="str">
        <x:v>Prehospital emergency care</x:v>
      </x:c>
      <x:c r="Q591" t="str">
        <x:v>Journal Article</x:v>
      </x:c>
      <x:c r="R591" t="str">
        <x:v>Unclear</x:v>
      </x:c>
      <x:c r="S591" t="str">
        <x:v>Unknown</x:v>
      </x:c>
      <x:c r="T591" t="str">
        <x:v>eng</x:v>
      </x:c>
      <x:c r="U591" t="str">
        <x:v>https://pubmed.ncbi.nlm.nih.gov/37344226/</x:v>
      </x:c>
      <x:c r="V591" t="str">
        <x:v>10.1080/10903127.2023.2227249</x:v>
      </x:c>
      <x:c r="W591" t="str">
        <x:f>IF(V591="","",LOWER(SUBSTITUTE(SUBSTITUTE(SUBSTITUTE(SUBSTITUTE(TRIM(V591),"https://doi.org/",""),"http://doi.org/",""),"https://dx.doi.org/",""),"doi:","")))</x:f>
        <x:v>10.1080/10903127.2023.2227249</x:v>
      </x:c>
      <x:c r="X591" t="str">
        <x:v>37344226</x:v>
      </x:c>
      <x:c r="Y591" t="str">
        <x:v>PMC11229579</x:v>
      </x:c>
      <x:c r="Z591"/>
      <x:c r="AA591" t="str">
        <x:v>PubMed/MEDLINE</x:v>
      </x:c>
      <x:c r="AB591" t="str">
        <x:v>PUBMED-C-v1.0-2026-08-28</x:v>
      </x:c>
      <x:c r="AC591" t="str">
        <x:v>SP-PUBMED-C-20260828</x:v>
      </x:c>
      <x:c r="AD591" s="499" t="n">
        <x:v>46262</x:v>
      </x:c>
      <x:c r="AE591" s="499" t="n">
        <x:v>46272</x:v>
      </x:c>
      <x:c r="AF591" t="str">
        <x:v>WWWRVHNP</x:v>
      </x:c>
      <x:c r="AG591"/>
      <x:c r="AH591" t="str">
        <x:v>Tactical Athlete → Operational Readiness Brazil</x:v>
      </x:c>
      <x:c r="AI591" t="str">
        <x:v>evidence-family:C</x:v>
      </x:c>
      <x:c r="AJ591"/>
      <x:c r="AK591" t="str">
        <x:f>IF(AJ591="","",IF(OR(LOWER(AJ591)="brazil",LOWER(AJ591)="brasil"),"Yes","No"))</x:f>
      </x:c>
      <x:c r="AL591"/>
      <x:c r="AM591"/>
      <x:c r="AN591"/>
      <x:c r="AO591"/>
      <x:c r="AP591"/>
      <x:c r="AQ591"/>
      <x:c r="AR591"/>
      <x:c r="AS591"/>
      <x:c r="AT591"/>
      <x:c r="AU591"/>
      <x:c r="AV591"/>
      <x:c r="AW591"/>
      <x:c r="AX591"/>
      <x:c r="AY591"/>
      <x:c r="AZ591"/>
      <x:c r="BA591"/>
      <x:c r="BB591"/>
      <x:c r="BC591"/>
      <x:c r="BD591"/>
      <x:c r="BE591"/>
      <x:c r="BF591"/>
      <x:c r="BG591"/>
      <x:c r="BH591"/>
      <x:c r="BI591"/>
      <x:c r="BJ591"/>
      <x:c r="BK591"/>
      <x:c r="BL591"/>
      <x:c r="BM591"/>
      <x:c r="BN591"/>
      <x:c r="BO591"/>
      <x:c r="BP591"/>
      <x:c r="BQ591"/>
      <x:c r="BR591"/>
      <x:c r="BS591"/>
      <x:c r="BT591"/>
      <x:c r="BU591"/>
      <x:c r="BV591"/>
      <x:c r="BW591"/>
      <x:c r="BX591"/>
      <x:c r="BY591"/>
      <x:c r="BZ591"/>
      <x:c r="CA591"/>
      <x:c r="CB591"/>
      <x:c r="CC591"/>
      <x:c r="CD591"/>
      <x:c r="CE591"/>
      <x:c r="CF591"/>
      <x:c r="CG591"/>
      <x:c r="CH591"/>
      <x:c r="CI591"/>
      <x:c r="CJ591" t="str">
        <x:v>Yes</x:v>
      </x:c>
      <x:c r="CK591" t="str">
        <x:v>Yes</x:v>
      </x:c>
      <x:c r="CL591" t="str">
        <x:v>Yes</x:v>
      </x:c>
      <x:c r="CM591" t="str">
        <x:v>Clear</x:v>
      </x:c>
      <x:c r="CN591" t="str">
        <x:v>Verified — clear</x:v>
      </x:c>
      <x:c r="CO591" t="n">
        <x:v>46272</x:v>
      </x:c>
      <x:c r="CP591" t="str">
        <x:v>https://pubmed.ncbi.nlm.nih.gov/37344226/</x:v>
      </x:c>
      <x:c r="CQ591"/>
      <x:c r="CR591"/>
      <x:c r="CS591"/>
      <x:c r="CT591"/>
      <x:c r="CU591"/>
      <x:c r="CV591"/>
      <x:c r="CW591"/>
      <x:c r="CX591"/>
      <x:c r="CY591"/>
      <x:c r="CZ591"/>
      <x:c r="DA591"/>
      <x:c r="DB591" t="str">
        <x:f>IF(L591="","",IF(AND(COUNT(CU591:DA591)=7,OR(CU591=0,CU591=1,CU591=2),OR(CV591=0,CV591=1,CV591=2),OR(CW591=0,CW591=1,CW591=2),OR(CX591=0,CX591=1,CX591=2),OR(CY591=0,CY591=1,CY591=2),OR(CZ591=0,CZ591=1,CZ591=2),OR(DA591=0,DA591=1,DA591=2)),SUM(CU591:DA591),""))</x:f>
      </x:c>
      <x:c r="DC591" t="str">
        <x:f>IF(DB591="","",ROUND(DB591/14*10,1))</x:f>
      </x:c>
      <x:c r="DD591" t="str">
        <x:v>Pending</x:v>
      </x:c>
      <x:c r="DE591" t="str">
        <x:f>IF(L591="","",IF(DC591="","Pending",IF(DD591="Yes","CONDITIONAL — safety override",IF(DC591&gt;=8,"HIGH",IF(DC591&gt;=5,"CONDITIONAL","LOW")))))</x:f>
        <x:v>Pending</x:v>
      </x:c>
      <x:c r="DF591" t="str">
        <x:v>Pending screening and full-text appraisal; no transferability judgment made at identification.</x:v>
      </x:c>
      <x:c r="DG591"/>
      <x:c r="DH591"/>
      <x:c r="DI591"/>
      <x:c r="DJ591"/>
      <x:c r="DK591"/>
      <x:c r="DL591"/>
      <x:c r="DM591"/>
      <x:c r="DN591"/>
      <x:c r="DO591"/>
      <x:c r="DP591"/>
      <x:c r="DQ591"/>
      <x:c r="DR591"/>
      <x:c r="DS591"/>
      <x:c r="DT591"/>
      <x:c r="DU591"/>
      <x:c r="DV591"/>
      <x:c r="DW591"/>
      <x:c r="DX591"/>
      <x:c r="DY591"/>
      <x:c r="DZ591" t="str">
        <x:v>Title/abstract screening alone does not establish effectiveness, causality, methodological quality, transferability to Brazilian public safety or an institutional recommendation.</x:v>
      </x:c>
      <x:c r="EA591" t="str">
        <x:v>Pending</x:v>
      </x:c>
      <x:c r="EB591" t="str">
        <x:f>IF(L591="","",IF(EC591="READY","Yes","No / Pending"))</x:f>
        <x:v>No / Pending</x:v>
      </x:c>
      <x:c r="EC591" t="str">
        <x:f>IF(L591="","",IF(OR(ISNUMBER(SEARCH("Retracted Publication",Q591)),CM591="Retracted",CN591="Retracted",CM591="Expression of Concern",CN591="Expression of Concern",F591="Not used",CG591="Critical",CH591="High",CH591="Critical"),"BLOCKED — integrity or use restriction",IF(AND(CJ591="Yes",CK591="Yes",CL591="Yes"),IF(AND(CM591="Clear",CN591="Verified — clear"),IF(AND(AND(LEN(TRIM(CF591))&gt;0,LEFT(LOWER(TRIM(CF591)),7)&lt;&gt;"pending"),OR(CG591="High",CG591="Moderate"),OR(CH591="Low",CH591="Some concerns",CH591="Not applicable")),IF(AND(DD591="No",OR(DE591="HIGH",DE591="CONDITIONAL"),AND(LEN(TRIM(DF591))&gt;0,LEFT(LOWER(TRIM(DF591)),7)&lt;&gt;"pending")),IF(AND(AND(LEN(TRIM(DT591))&gt;0,LEFT(LOWER(TRIM(DT591)),7)&lt;&gt;"pending"),AND(LEN(TRIM(DU591))&gt;0,LEFT(LOWER(TRIM(DU591)),7)&lt;&gt;"pending"),OR(AND(LEN(TRIM(DV591))&gt;0,LEFT(LOWER(TRIM(DV591)),7)&lt;&gt;"pending"),AND(LEN(TRIM(DW591))&gt;0,LEFT(LOWER(TRIM(DW591)),7)&lt;&gt;"pending")),AND(LEN(TRIM(DX591))&gt;0,LEFT(LOWER(TRIM(DX591)),7)&lt;&gt;"pending")),IF(AND(F591="Claim-ready",OR(EA591="Strong",EA591="Moderate"),AND(LEN(TRIM(G591))&gt;0,LEFT(LOWER(TRIM(G591)),7)&lt;&gt;"pending"),G591&lt;&gt;"No substantive use decision is permitted from identification metadata alone.",AND(LEN(TRIM(DZ591))&gt;0,LEFT(LOWER(TRIM(DZ591)),7)&lt;&gt;"pending"),DZ591&lt;&gt;"Identification metadata alone does not permit any substantive scientific, causal, operational, or institutional claim.",AND(LEN(TRIM(EI591))&gt;0,LEFT(LOWER(TRIM(EI591)),7)&lt;&gt;"pending"),ISNUMBER(EH591),EH591&gt;0),"READY","PENDING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1" t="str">
        <x:v>Pending</x:v>
      </x:c>
      <x:c r="EE591"/>
      <x:c r="EF591" t="str">
        <x:v>Pending</x:v>
      </x:c>
      <x:c r="EG591" t="str">
        <x:v>Pending</x:v>
      </x:c>
      <x:c r="EH591"/>
      <x:c r="EI591" s="501"/>
      <x:c r="EJ591"/>
      <x:c r="EK591" t="str">
        <x:v>Pending</x:v>
      </x:c>
      <x:c r="EL591" t="n">
        <x:v>46272</x:v>
      </x:c>
      <x:c r="EM591" t="str">
        <x:v>Production PubMed record imported and reconciled to Zotero item WWWRVHNP;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1" t="n">
        <x:f>IF(L591="","",(IF(N591&lt;&gt;"",1,0)+IF(O591&lt;&gt;"",1,0)+IF(AJ591&lt;&gt;"",1,0)+IF(AU591&lt;&gt;"",1,0)+IF(BE591&lt;&gt;"",1,0)+IF(CF591&lt;&gt;"",1,0)+IF(CJ591="Yes",1,0)+IF(CL591="Yes",1,0)+IF(DE591&lt;&gt;"Pending",1,0)+IF(F591&lt;&gt;"",1,0)+IF(DZ591&lt;&gt;"",1,0)+IF(EI591&lt;&gt;"",1,0))/12)</x:f>
        <x:v>0.5</x:v>
      </x:c>
    </x:row>
    <x:row r="592">
      <x:c r="A592" t="str">
        <x:v>EV-0589</x:v>
      </x:c>
      <x:c r="B592" t="str">
        <x:v>Integrity check</x:v>
      </x:c>
      <x:c r="C592" t="str">
        <x:f>IF(L592="","",IF(LEFT(EC592,7)="BLOCKED","🔴 Do not use for conclusion",IF(EB592="Yes","🟢 Claim-ready","🟡 Caution / context")))</x:f>
        <x:v>🟡 Caution / context</x:v>
      </x:c>
      <x:c r="D592" t="str">
        <x:f>IF(L592="","",EC592)</x:f>
        <x:v>PENDING — appropriate appraisal</x:v>
      </x:c>
      <x:c r="E592" t="str">
        <x:v>P3 — Medium</x:v>
      </x:c>
      <x:c r="F592" t="str">
        <x:v>Pending</x:v>
      </x:c>
      <x:c r="G592" t="str">
        <x:v>Title/abstract identify an explicit implementation-science construct; retain for full-text assessment.</x:v>
      </x:c>
      <x:c r="H592" t="str">
        <x:v>Obtain and review lawful full text; confirm human adjudication; then select a design-specific appraisal instrument.</x:v>
      </x:c>
      <x:c r="I592"/>
      <x:c r="J592" t="str">
        <x:v>C — Implementation Science</x:v>
      </x:c>
      <x:c r="K592" t="str">
        <x:v>IDENTIFIED</x:v>
      </x:c>
      <x:c r="L592" t="str">
        <x:v>Rolling out PRIDE in All Who Served: Barriers and Facilitators for Sites Implementing an LGBTQ+ Health Education Group for Military Veterans.</x:v>
      </x:c>
      <x:c r="M592"/>
      <x:c r="N592" t="str">
        <x:v>Wilson, Sarah M; Mulcahy, Abigail C; Lange, Tiffany M; Eldridge, Madeleine R; Weidenbacher, Hollis J; Jackson, George L; Gierisch, Jennifer M; Crowley, Matthew J; Calhoun, Patrick S; Hilgeman, Michelle M</x:v>
      </x:c>
      <x:c r="O592" t="n">
        <x:v>2023</x:v>
      </x:c>
      <x:c r="P592" t="str">
        <x:v>Journal of general internal medicine</x:v>
      </x:c>
      <x:c r="Q592" t="str">
        <x:v>Journal Article; Research Support, U.S. Gov't, Non-P.H.S.</x:v>
      </x:c>
      <x:c r="R592" t="str">
        <x:v>Unclear</x:v>
      </x:c>
      <x:c r="S592" t="str">
        <x:v>Unknown</x:v>
      </x:c>
      <x:c r="T592" t="str">
        <x:v>eng</x:v>
      </x:c>
      <x:c r="U592" t="str">
        <x:v>https://pubmed.ncbi.nlm.nih.gov/37340269/</x:v>
      </x:c>
      <x:c r="V592" t="str">
        <x:v>10.1007/s11606-023-08204-5</x:v>
      </x:c>
      <x:c r="W592" t="str">
        <x:f>IF(V592="","",LOWER(SUBSTITUTE(SUBSTITUTE(SUBSTITUTE(SUBSTITUTE(TRIM(V592),"https://doi.org/",""),"http://doi.org/",""),"https://dx.doi.org/",""),"doi:","")))</x:f>
        <x:v>10.1007/s11606-023-08204-5</x:v>
      </x:c>
      <x:c r="X592" t="str">
        <x:v>37340269</x:v>
      </x:c>
      <x:c r="Y592" t="str">
        <x:v>PMC10356690</x:v>
      </x:c>
      <x:c r="Z592"/>
      <x:c r="AA592" t="str">
        <x:v>PubMed/MEDLINE</x:v>
      </x:c>
      <x:c r="AB592" t="str">
        <x:v>PUBMED-C-v1.0-2026-08-28</x:v>
      </x:c>
      <x:c r="AC592" t="str">
        <x:v>SP-PUBMED-C-20260828</x:v>
      </x:c>
      <x:c r="AD592" s="499" t="n">
        <x:v>46262</x:v>
      </x:c>
      <x:c r="AE592" s="499" t="n">
        <x:v>46272</x:v>
      </x:c>
      <x:c r="AF592" t="str">
        <x:v>E5XVKVWT</x:v>
      </x:c>
      <x:c r="AG592"/>
      <x:c r="AH592" t="str">
        <x:v>Tactical Athlete → Operational Readiness Brazil</x:v>
      </x:c>
      <x:c r="AI592" t="str">
        <x:v>evidence-family:C</x:v>
      </x:c>
      <x:c r="AJ592"/>
      <x:c r="AK592" t="str">
        <x:f>IF(AJ592="","",IF(OR(LOWER(AJ592)="brazil",LOWER(AJ592)="brasil"),"Yes","No"))</x:f>
      </x:c>
      <x:c r="AL592"/>
      <x:c r="AM592"/>
      <x:c r="AN592"/>
      <x:c r="AO592"/>
      <x:c r="AP592"/>
      <x:c r="AQ592"/>
      <x:c r="AR592"/>
      <x:c r="AS592"/>
      <x:c r="AT592"/>
      <x:c r="AU592"/>
      <x:c r="AV592"/>
      <x:c r="AW592"/>
      <x:c r="AX592"/>
      <x:c r="AY592"/>
      <x:c r="AZ592"/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/>
      <x:c r="BO592"/>
      <x:c r="BP592"/>
      <x:c r="BQ592"/>
      <x:c r="BR592"/>
      <x:c r="BS592"/>
      <x:c r="BT592"/>
      <x:c r="BU592"/>
      <x:c r="BV592"/>
      <x:c r="BW592"/>
      <x:c r="BX592"/>
      <x:c r="BY592"/>
      <x:c r="BZ592"/>
      <x:c r="CA592"/>
      <x:c r="CB592"/>
      <x:c r="CC592"/>
      <x:c r="CD592"/>
      <x:c r="CE592"/>
      <x:c r="CF592"/>
      <x:c r="CG592"/>
      <x:c r="CH592"/>
      <x:c r="CI592"/>
      <x:c r="CJ592" t="str">
        <x:v>Yes</x:v>
      </x:c>
      <x:c r="CK592" t="str">
        <x:v>Yes</x:v>
      </x:c>
      <x:c r="CL592" t="str">
        <x:v>Yes</x:v>
      </x:c>
      <x:c r="CM592" t="str">
        <x:v>Clear</x:v>
      </x:c>
      <x:c r="CN592" t="str">
        <x:v>Verified — clear</x:v>
      </x:c>
      <x:c r="CO592" t="n">
        <x:v>46272</x:v>
      </x:c>
      <x:c r="CP592" t="str">
        <x:v>https://pubmed.ncbi.nlm.nih.gov/37340269/</x:v>
      </x:c>
      <x:c r="CQ592"/>
      <x:c r="CR592"/>
      <x:c r="CS592"/>
      <x:c r="CT592"/>
      <x:c r="CU592"/>
      <x:c r="CV592"/>
      <x:c r="CW592"/>
      <x:c r="CX592"/>
      <x:c r="CY592"/>
      <x:c r="CZ592"/>
      <x:c r="DA592"/>
      <x:c r="DB592" t="str">
        <x:f>IF(L592="","",IF(AND(COUNT(CU592:DA592)=7,OR(CU592=0,CU592=1,CU592=2),OR(CV592=0,CV592=1,CV592=2),OR(CW592=0,CW592=1,CW592=2),OR(CX592=0,CX592=1,CX592=2),OR(CY592=0,CY592=1,CY592=2),OR(CZ592=0,CZ592=1,CZ592=2),OR(DA592=0,DA592=1,DA592=2)),SUM(CU592:DA592),""))</x:f>
      </x:c>
      <x:c r="DC592" t="str">
        <x:f>IF(DB592="","",ROUND(DB592/14*10,1))</x:f>
      </x:c>
      <x:c r="DD592" t="str">
        <x:v>Pending</x:v>
      </x:c>
      <x:c r="DE592" t="str">
        <x:f>IF(L592="","",IF(DC592="","Pending",IF(DD592="Yes","CONDITIONAL — safety override",IF(DC592&gt;=8,"HIGH",IF(DC592&gt;=5,"CONDITIONAL","LOW")))))</x:f>
        <x:v>Pending</x:v>
      </x:c>
      <x:c r="DF592" t="str">
        <x:v>Pending screening and full-text appraisal; no transferability judgment made at identification.</x:v>
      </x:c>
      <x:c r="DG592"/>
      <x:c r="DH592"/>
      <x:c r="DI592"/>
      <x:c r="DJ592"/>
      <x:c r="DK592"/>
      <x:c r="DL592"/>
      <x:c r="DM592"/>
      <x:c r="DN592"/>
      <x:c r="DO592"/>
      <x:c r="DP592"/>
      <x:c r="DQ592"/>
      <x:c r="DR592"/>
      <x:c r="DS592"/>
      <x:c r="DT592"/>
      <x:c r="DU592"/>
      <x:c r="DV592"/>
      <x:c r="DW592"/>
      <x:c r="DX592"/>
      <x:c r="DY592"/>
      <x:c r="DZ592" t="str">
        <x:v>Title/abstract screening alone does not establish effectiveness, causality, methodological quality, transferability to Brazilian public safety or an institutional recommendation.</x:v>
      </x:c>
      <x:c r="EA592" t="str">
        <x:v>Pending</x:v>
      </x:c>
      <x:c r="EB592" t="str">
        <x:f>IF(L592="","",IF(EC592="READY","Yes","No / Pending"))</x:f>
        <x:v>No / Pending</x:v>
      </x:c>
      <x:c r="EC592" t="str">
        <x:f>IF(L592="","",IF(OR(ISNUMBER(SEARCH("Retracted Publication",Q592)),CM592="Retracted",CN592="Retracted",CM592="Expression of Concern",CN592="Expression of Concern",F592="Not used",CG592="Critical",CH592="High",CH592="Critical"),"BLOCKED — integrity or use restriction",IF(AND(CJ592="Yes",CK592="Yes",CL592="Yes"),IF(AND(CM592="Clear",CN592="Verified — clear"),IF(AND(AND(LEN(TRIM(CF592))&gt;0,LEFT(LOWER(TRIM(CF592)),7)&lt;&gt;"pending"),OR(CG592="High",CG592="Moderate"),OR(CH592="Low",CH592="Some concerns",CH592="Not applicable")),IF(AND(DD592="No",OR(DE592="HIGH",DE592="CONDITIONAL"),AND(LEN(TRIM(DF592))&gt;0,LEFT(LOWER(TRIM(DF592)),7)&lt;&gt;"pending")),IF(AND(AND(LEN(TRIM(DT592))&gt;0,LEFT(LOWER(TRIM(DT592)),7)&lt;&gt;"pending"),AND(LEN(TRIM(DU592))&gt;0,LEFT(LOWER(TRIM(DU592)),7)&lt;&gt;"pending"),OR(AND(LEN(TRIM(DV592))&gt;0,LEFT(LOWER(TRIM(DV592)),7)&lt;&gt;"pending"),AND(LEN(TRIM(DW592))&gt;0,LEFT(LOWER(TRIM(DW592)),7)&lt;&gt;"pending")),AND(LEN(TRIM(DX592))&gt;0,LEFT(LOWER(TRIM(DX592)),7)&lt;&gt;"pending")),IF(AND(F592="Claim-ready",OR(EA592="Strong",EA592="Moderate"),AND(LEN(TRIM(G592))&gt;0,LEFT(LOWER(TRIM(G592)),7)&lt;&gt;"pending"),G592&lt;&gt;"No substantive use decision is permitted from identification metadata alone.",AND(LEN(TRIM(DZ592))&gt;0,LEFT(LOWER(TRIM(DZ592)),7)&lt;&gt;"pending"),DZ592&lt;&gt;"Identification metadata alone does not permit any substantive scientific, causal, operational, or institutional claim.",AND(LEN(TRIM(EI592))&gt;0,LEFT(LOWER(TRIM(EI592)),7)&lt;&gt;"pending"),ISNUMBER(EH592),EH592&gt;0),"READY","PENDING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2" t="str">
        <x:v>Pending</x:v>
      </x:c>
      <x:c r="EE592"/>
      <x:c r="EF592" t="str">
        <x:v>Pending</x:v>
      </x:c>
      <x:c r="EG592" t="str">
        <x:v>Pending</x:v>
      </x:c>
      <x:c r="EH592"/>
      <x:c r="EI592" s="501"/>
      <x:c r="EJ592"/>
      <x:c r="EK592" t="str">
        <x:v>Pending</x:v>
      </x:c>
      <x:c r="EL592" t="n">
        <x:v>46272</x:v>
      </x:c>
      <x:c r="EM592" t="str">
        <x:v>Production PubMed record imported and reconciled to Zotero item E5XVKVWT;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2" t="n">
        <x:f>IF(L592="","",(IF(N592&lt;&gt;"",1,0)+IF(O592&lt;&gt;"",1,0)+IF(AJ592&lt;&gt;"",1,0)+IF(AU592&lt;&gt;"",1,0)+IF(BE592&lt;&gt;"",1,0)+IF(CF592&lt;&gt;"",1,0)+IF(CJ592="Yes",1,0)+IF(CL592="Yes",1,0)+IF(DE592&lt;&gt;"Pending",1,0)+IF(F592&lt;&gt;"",1,0)+IF(DZ592&lt;&gt;"",1,0)+IF(EI592&lt;&gt;"",1,0))/12)</x:f>
        <x:v>0.5</x:v>
      </x:c>
    </x:row>
    <x:row r="593">
      <x:c r="A593" t="str">
        <x:v>EV-0590</x:v>
      </x:c>
      <x:c r="B593" t="str">
        <x:v>Integrity check</x:v>
      </x:c>
      <x:c r="C593" t="str">
        <x:f>IF(L593="","",IF(LEFT(EC593,7)="BLOCKED","🔴 Do not use for conclusion",IF(EB593="Yes","🟢 Claim-ready","🟡 Caution / context")))</x:f>
        <x:v>🟡 Caution / context</x:v>
      </x:c>
      <x:c r="D593" t="str">
        <x:f>IF(L593="","",EC593)</x:f>
        <x:v>PENDING — appropriate appraisal</x:v>
      </x:c>
      <x:c r="E593" t="str">
        <x:v>P3 — Medium</x:v>
      </x:c>
      <x:c r="F593" t="str">
        <x:v>Pending</x:v>
      </x:c>
      <x:c r="G593" t="str">
        <x:v>Title/abstract identify an explicit tactical/public-safety context and readiness domain; retain for full-text assessment.</x:v>
      </x:c>
      <x:c r="H593" t="str">
        <x:v>Obtain and review lawful full text; confirm human adjudication; then select a design-specific appraisal instrument.</x:v>
      </x:c>
      <x:c r="I593"/>
      <x:c r="J593" t="str">
        <x:v>A — Core</x:v>
      </x:c>
      <x:c r="K593" t="str">
        <x:v>IDENTIFIED</x:v>
      </x:c>
      <x:c r="L593" t="str">
        <x:v>Sex differences in musculoskeletal injury epidemiology and subsequent loss of tactical readiness during Marine Corps Officer Candidates School.</x:v>
      </x:c>
      <x:c r="M593"/>
      <x:c r="N593" t="str">
        <x:v>Lovalekar, Mita; Bird, M B; Koltun, K J; Steele, E; Forse, J; Vera Cruz, J L; Bannister, A F; Burns, I; Mi, Q; Martin, B J; Nindl, B C</x:v>
      </x:c>
      <x:c r="O593" t="n">
        <x:v>2024</x:v>
      </x:c>
      <x:c r="P593" t="str">
        <x:v>BMJ military health</x:v>
      </x:c>
      <x:c r="Q593" t="str">
        <x:v>Journal Article</x:v>
      </x:c>
      <x:c r="R593" t="str">
        <x:v>Unclear</x:v>
      </x:c>
      <x:c r="S593" t="str">
        <x:v>Unknown</x:v>
      </x:c>
      <x:c r="T593" t="str">
        <x:v>eng</x:v>
      </x:c>
      <x:c r="U593" t="str">
        <x:v>https://pubmed.ncbi.nlm.nih.gov/37336580/</x:v>
      </x:c>
      <x:c r="V593" t="str">
        <x:v>10.1136/military-2023-002392</x:v>
      </x:c>
      <x:c r="W593" t="str">
        <x:f>IF(V593="","",LOWER(SUBSTITUTE(SUBSTITUTE(SUBSTITUTE(SUBSTITUTE(TRIM(V593),"https://doi.org/",""),"http://doi.org/",""),"https://dx.doi.org/",""),"doi:","")))</x:f>
        <x:v>10.1136/military-2023-002392</x:v>
      </x:c>
      <x:c r="X593" t="str">
        <x:v>37336580</x:v>
      </x:c>
      <x:c r="Y593" t="str"/>
      <x:c r="Z593"/>
      <x:c r="AA593" t="str">
        <x:v>PubMed/MEDLINE</x:v>
      </x:c>
      <x:c r="AB593" t="str">
        <x:v>PUBMED-A-v1.0-2026-08-28</x:v>
      </x:c>
      <x:c r="AC593" t="str">
        <x:v>SP-PUBMED-A-20260828</x:v>
      </x:c>
      <x:c r="AD593" s="499" t="n">
        <x:v>46262</x:v>
      </x:c>
      <x:c r="AE593" s="499" t="n">
        <x:v>46272</x:v>
      </x:c>
      <x:c r="AF593" t="str">
        <x:v>GAT5XPQT</x:v>
      </x:c>
      <x:c r="AG593"/>
      <x:c r="AH593" t="str">
        <x:v>Tactical Athlete → Operational Readiness Brazil</x:v>
      </x:c>
      <x:c r="AI593" t="str">
        <x:v>evidence-family:A</x:v>
      </x:c>
      <x:c r="AJ593"/>
      <x:c r="AK593" t="str">
        <x:f>IF(AJ593="","",IF(OR(LOWER(AJ593)="brazil",LOWER(AJ593)="brasil"),"Yes","No"))</x:f>
      </x:c>
      <x:c r="AL593"/>
      <x:c r="AM593"/>
      <x:c r="AN593"/>
      <x:c r="AO593"/>
      <x:c r="AP593"/>
      <x:c r="AQ593"/>
      <x:c r="AR593"/>
      <x:c r="AS593"/>
      <x:c r="AT593"/>
      <x:c r="AU593"/>
      <x:c r="AV593"/>
      <x:c r="AW593"/>
      <x:c r="AX593"/>
      <x:c r="AY593"/>
      <x:c r="AZ593"/>
      <x:c r="BA593"/>
      <x:c r="BB593"/>
      <x:c r="BC593"/>
      <x:c r="BD593"/>
      <x:c r="BE593"/>
      <x:c r="BF593"/>
      <x:c r="BG593"/>
      <x:c r="BH593"/>
      <x:c r="BI593"/>
      <x:c r="BJ593"/>
      <x:c r="BK593"/>
      <x:c r="BL593"/>
      <x:c r="BM593"/>
      <x:c r="BN593"/>
      <x:c r="BO593"/>
      <x:c r="BP593"/>
      <x:c r="BQ593"/>
      <x:c r="BR593"/>
      <x:c r="BS593"/>
      <x:c r="BT593"/>
      <x:c r="BU593"/>
      <x:c r="BV593"/>
      <x:c r="BW593"/>
      <x:c r="BX593"/>
      <x:c r="BY593"/>
      <x:c r="BZ593"/>
      <x:c r="CA593"/>
      <x:c r="CB593"/>
      <x:c r="CC593"/>
      <x:c r="CD593"/>
      <x:c r="CE593"/>
      <x:c r="CF593"/>
      <x:c r="CG593"/>
      <x:c r="CH593"/>
      <x:c r="CI593"/>
      <x:c r="CJ593" t="str">
        <x:v>Yes</x:v>
      </x:c>
      <x:c r="CK593" t="str">
        <x:v>Yes</x:v>
      </x:c>
      <x:c r="CL593" t="str">
        <x:v>Yes</x:v>
      </x:c>
      <x:c r="CM593" t="str">
        <x:v>Clear</x:v>
      </x:c>
      <x:c r="CN593" t="str">
        <x:v>Verified — clear</x:v>
      </x:c>
      <x:c r="CO593" t="n">
        <x:v>46272</x:v>
      </x:c>
      <x:c r="CP593" t="str">
        <x:v>https://pubmed.ncbi.nlm.nih.gov/37336580/</x:v>
      </x:c>
      <x:c r="CQ593"/>
      <x:c r="CR593"/>
      <x:c r="CS593"/>
      <x:c r="CT593"/>
      <x:c r="CU593"/>
      <x:c r="CV593"/>
      <x:c r="CW593"/>
      <x:c r="CX593"/>
      <x:c r="CY593"/>
      <x:c r="CZ593"/>
      <x:c r="DA593"/>
      <x:c r="DB593" t="str">
        <x:f>IF(L593="","",IF(AND(COUNT(CU593:DA593)=7,OR(CU593=0,CU593=1,CU593=2),OR(CV593=0,CV593=1,CV593=2),OR(CW593=0,CW593=1,CW593=2),OR(CX593=0,CX593=1,CX593=2),OR(CY593=0,CY593=1,CY593=2),OR(CZ593=0,CZ593=1,CZ593=2),OR(DA593=0,DA593=1,DA593=2)),SUM(CU593:DA593),""))</x:f>
      </x:c>
      <x:c r="DC593" t="str">
        <x:f>IF(DB593="","",ROUND(DB593/14*10,1))</x:f>
      </x:c>
      <x:c r="DD593" t="str">
        <x:v>Pending</x:v>
      </x:c>
      <x:c r="DE593" t="str">
        <x:f>IF(L593="","",IF(DC593="","Pending",IF(DD593="Yes","CONDITIONAL — safety override",IF(DC593&gt;=8,"HIGH",IF(DC593&gt;=5,"CONDITIONAL","LOW")))))</x:f>
        <x:v>Pending</x:v>
      </x:c>
      <x:c r="DF593" t="str">
        <x:v>Pending screening and full-text appraisal; no transferability judgment made at identification.</x:v>
      </x:c>
      <x:c r="DG593"/>
      <x:c r="DH593"/>
      <x:c r="DI593"/>
      <x:c r="DJ593"/>
      <x:c r="DK593"/>
      <x:c r="DL593"/>
      <x:c r="DM593"/>
      <x:c r="DN593"/>
      <x:c r="DO593"/>
      <x:c r="DP593"/>
      <x:c r="DQ593"/>
      <x:c r="DR593"/>
      <x:c r="DS593"/>
      <x:c r="DT593"/>
      <x:c r="DU593"/>
      <x:c r="DV593"/>
      <x:c r="DW593"/>
      <x:c r="DX593"/>
      <x:c r="DY593"/>
      <x:c r="DZ593" t="str">
        <x:v>Title/abstract screening alone does not establish effectiveness, causality, methodological quality, transferability to Brazilian public safety or an institutional recommendation.</x:v>
      </x:c>
      <x:c r="EA593" t="str">
        <x:v>Pending</x:v>
      </x:c>
      <x:c r="EB593" t="str">
        <x:f>IF(L593="","",IF(EC593="READY","Yes","No / Pending"))</x:f>
        <x:v>No / Pending</x:v>
      </x:c>
      <x:c r="EC593" t="str">
        <x:f>IF(L593="","",IF(OR(ISNUMBER(SEARCH("Retracted Publication",Q593)),CM593="Retracted",CN593="Retracted",CM593="Expression of Concern",CN593="Expression of Concern",F593="Not used",CG593="Critical",CH593="High",CH593="Critical"),"BLOCKED — integrity or use restriction",IF(AND(CJ593="Yes",CK593="Yes",CL593="Yes"),IF(AND(CM593="Clear",CN593="Verified — clear"),IF(AND(AND(LEN(TRIM(CF593))&gt;0,LEFT(LOWER(TRIM(CF593)),7)&lt;&gt;"pending"),OR(CG593="High",CG593="Moderate"),OR(CH593="Low",CH593="Some concerns",CH593="Not applicable")),IF(AND(DD593="No",OR(DE593="HIGH",DE593="CONDITIONAL"),AND(LEN(TRIM(DF593))&gt;0,LEFT(LOWER(TRIM(DF593)),7)&lt;&gt;"pending")),IF(AND(AND(LEN(TRIM(DT593))&gt;0,LEFT(LOWER(TRIM(DT593)),7)&lt;&gt;"pending"),AND(LEN(TRIM(DU593))&gt;0,LEFT(LOWER(TRIM(DU593)),7)&lt;&gt;"pending"),OR(AND(LEN(TRIM(DV593))&gt;0,LEFT(LOWER(TRIM(DV593)),7)&lt;&gt;"pending"),AND(LEN(TRIM(DW593))&gt;0,LEFT(LOWER(TRIM(DW593)),7)&lt;&gt;"pending")),AND(LEN(TRIM(DX593))&gt;0,LEFT(LOWER(TRIM(DX593)),7)&lt;&gt;"pending")),IF(AND(F593="Claim-ready",OR(EA593="Strong",EA593="Moderate"),AND(LEN(TRIM(G593))&gt;0,LEFT(LOWER(TRIM(G593)),7)&lt;&gt;"pending"),G593&lt;&gt;"No substantive use decision is permitted from identification metadata alone.",AND(LEN(TRIM(DZ593))&gt;0,LEFT(LOWER(TRIM(DZ593)),7)&lt;&gt;"pending"),DZ593&lt;&gt;"Identification metadata alone does not permit any substantive scientific, causal, operational, or institutional claim.",AND(LEN(TRIM(EI593))&gt;0,LEFT(LOWER(TRIM(EI593)),7)&lt;&gt;"pending"),ISNUMBER(EH593),EH593&gt;0),"READY","PENDING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3" t="str">
        <x:v>Pending</x:v>
      </x:c>
      <x:c r="EE593"/>
      <x:c r="EF593" t="str">
        <x:v>Pending</x:v>
      </x:c>
      <x:c r="EG593" t="str">
        <x:v>Pending</x:v>
      </x:c>
      <x:c r="EH593"/>
      <x:c r="EI593" s="501"/>
      <x:c r="EJ593"/>
      <x:c r="EK593" t="str">
        <x:v>Pending</x:v>
      </x:c>
      <x:c r="EL593" t="n">
        <x:v>46272</x:v>
      </x:c>
      <x:c r="EM593" t="str">
        <x:v>Production PubMed record imported and reconciled to Zotero item GAT5XPQT;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3" t="n">
        <x:f>IF(L593="","",(IF(N593&lt;&gt;"",1,0)+IF(O593&lt;&gt;"",1,0)+IF(AJ593&lt;&gt;"",1,0)+IF(AU593&lt;&gt;"",1,0)+IF(BE593&lt;&gt;"",1,0)+IF(CF593&lt;&gt;"",1,0)+IF(CJ593="Yes",1,0)+IF(CL593="Yes",1,0)+IF(DE593&lt;&gt;"Pending",1,0)+IF(F593&lt;&gt;"",1,0)+IF(DZ593&lt;&gt;"",1,0)+IF(EI593&lt;&gt;"",1,0))/12)</x:f>
        <x:v>0.5</x:v>
      </x:c>
    </x:row>
    <x:row r="594">
      <x:c r="A594" t="str">
        <x:v>EV-0591</x:v>
      </x:c>
      <x:c r="B594" t="str">
        <x:v>Integrity check</x:v>
      </x:c>
      <x:c r="C594" t="str">
        <x:f>IF(L594="","",IF(LEFT(EC594,7)="BLOCKED","🔴 Do not use for conclusion",IF(EB594="Yes","🟢 Claim-ready","🟡 Caution / context")))</x:f>
        <x:v>🟡 Caution / context</x:v>
      </x:c>
      <x:c r="D594" t="str">
        <x:f>IF(L594="","",EC594)</x:f>
        <x:v>PENDING — appropriate appraisal</x:v>
      </x:c>
      <x:c r="E594" t="str">
        <x:v>P2 — High</x:v>
      </x:c>
      <x:c r="F594" t="str">
        <x:v>Pending</x:v>
      </x:c>
      <x:c r="G594" t="str">
        <x:v>Title/abstract identify an explicit tactical/public-safety context and readiness domain; retain for full-text assessment.</x:v>
      </x:c>
      <x:c r="H594" t="str">
        <x:v>Obtain and review lawful full text; confirm human adjudication; then select a design-specific appraisal instrument.</x:v>
      </x:c>
      <x:c r="I594"/>
      <x:c r="J594" t="str">
        <x:v>A — Core</x:v>
      </x:c>
      <x:c r="K594" t="str">
        <x:v>IDENTIFIED</x:v>
      </x:c>
      <x:c r="L594" t="str">
        <x:v>Alternative Approaches for Expanding the Air Force's Task Force True North Program.</x:v>
      </x:c>
      <x:c r="M594"/>
      <x:c r="N594" t="str">
        <x:v>Schaefer, Agnes Gereben; Ausink, John A; Goughnour, Thomas; Gore, Kristie L; Jackson, Kimberly; Emslie, Paul</x:v>
      </x:c>
      <x:c r="O594" t="n">
        <x:v>2023</x:v>
      </x:c>
      <x:c r="P594" t="str">
        <x:v>Rand health quarterly</x:v>
      </x:c>
      <x:c r="Q594" t="str">
        <x:v>Journal Article</x:v>
      </x:c>
      <x:c r="R594" t="str">
        <x:v>Unclear</x:v>
      </x:c>
      <x:c r="S594" t="str">
        <x:v>Unknown</x:v>
      </x:c>
      <x:c r="T594" t="str">
        <x:v>eng</x:v>
      </x:c>
      <x:c r="U594" t="str">
        <x:v>https://pubmed.ncbi.nlm.nih.gov/37333673/</x:v>
      </x:c>
      <x:c r="V594" t="str"/>
      <x:c r="W594" t="str">
        <x:f>IF(V594="","",LOWER(SUBSTITUTE(SUBSTITUTE(SUBSTITUTE(SUBSTITUTE(TRIM(V594),"https://doi.org/",""),"http://doi.org/",""),"https://dx.doi.org/",""),"doi:","")))</x:f>
      </x:c>
      <x:c r="X594" t="str">
        <x:v>37333673</x:v>
      </x:c>
      <x:c r="Y594" t="str">
        <x:v>PMC10273886</x:v>
      </x:c>
      <x:c r="Z594"/>
      <x:c r="AA594" t="str">
        <x:v>PubMed/MEDLINE</x:v>
      </x:c>
      <x:c r="AB594" t="str">
        <x:v>PUBMED-A-v1.0-2026-08-28</x:v>
      </x:c>
      <x:c r="AC594" t="str">
        <x:v>SP-PUBMED-A-20260828</x:v>
      </x:c>
      <x:c r="AD594" s="499" t="n">
        <x:v>46262</x:v>
      </x:c>
      <x:c r="AE594" s="499" t="n">
        <x:v>46272</x:v>
      </x:c>
      <x:c r="AF594" t="str">
        <x:v>MVK9DL4N</x:v>
      </x:c>
      <x:c r="AG594"/>
      <x:c r="AH594" t="str">
        <x:v>Tactical Athlete → Operational Readiness Brazil</x:v>
      </x:c>
      <x:c r="AI594" t="str">
        <x:v>evidence-family:A</x:v>
      </x:c>
      <x:c r="AJ594"/>
      <x:c r="AK594" t="str">
        <x:f>IF(AJ594="","",IF(OR(LOWER(AJ594)="brazil",LOWER(AJ594)="brasil"),"Yes","No"))</x:f>
      </x:c>
      <x:c r="AL594"/>
      <x:c r="AM594"/>
      <x:c r="AN594"/>
      <x:c r="AO594"/>
      <x:c r="AP594"/>
      <x:c r="AQ594"/>
      <x:c r="AR594"/>
      <x:c r="AS594"/>
      <x:c r="AT594"/>
      <x:c r="AU594"/>
      <x:c r="AV594"/>
      <x:c r="AW594"/>
      <x:c r="AX594"/>
      <x:c r="AY594"/>
      <x:c r="AZ594"/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/>
      <x:c r="BO594"/>
      <x:c r="BP594"/>
      <x:c r="BQ594"/>
      <x:c r="BR594"/>
      <x:c r="BS594"/>
      <x:c r="BT594"/>
      <x:c r="BU594"/>
      <x:c r="BV594"/>
      <x:c r="BW594"/>
      <x:c r="BX594"/>
      <x:c r="BY594"/>
      <x:c r="BZ594"/>
      <x:c r="CA594"/>
      <x:c r="CB594"/>
      <x:c r="CC594"/>
      <x:c r="CD594"/>
      <x:c r="CE594"/>
      <x:c r="CF594"/>
      <x:c r="CG594"/>
      <x:c r="CH594"/>
      <x:c r="CI594"/>
      <x:c r="CJ594" t="str">
        <x:v>Yes</x:v>
      </x:c>
      <x:c r="CK594" t="str">
        <x:v>Yes</x:v>
      </x:c>
      <x:c r="CL594" t="str">
        <x:v>Yes</x:v>
      </x:c>
      <x:c r="CM594" t="str">
        <x:v>Clear</x:v>
      </x:c>
      <x:c r="CN594" t="str">
        <x:v>Verified — clear</x:v>
      </x:c>
      <x:c r="CO594" t="n">
        <x:v>46272</x:v>
      </x:c>
      <x:c r="CP594" t="str">
        <x:v>https://pubmed.ncbi.nlm.nih.gov/37333673/</x:v>
      </x:c>
      <x:c r="CQ594"/>
      <x:c r="CR594"/>
      <x:c r="CS594"/>
      <x:c r="CT594"/>
      <x:c r="CU594"/>
      <x:c r="CV594"/>
      <x:c r="CW594"/>
      <x:c r="CX594"/>
      <x:c r="CY594"/>
      <x:c r="CZ594"/>
      <x:c r="DA594"/>
      <x:c r="DB594" t="str">
        <x:f>IF(L594="","",IF(AND(COUNT(CU594:DA594)=7,OR(CU594=0,CU594=1,CU594=2),OR(CV594=0,CV594=1,CV594=2),OR(CW594=0,CW594=1,CW594=2),OR(CX594=0,CX594=1,CX594=2),OR(CY594=0,CY594=1,CY594=2),OR(CZ594=0,CZ594=1,CZ594=2),OR(DA594=0,DA594=1,DA594=2)),SUM(CU594:DA594),""))</x:f>
      </x:c>
      <x:c r="DC594" t="str">
        <x:f>IF(DB594="","",ROUND(DB594/14*10,1))</x:f>
      </x:c>
      <x:c r="DD594" t="str">
        <x:v>Pending</x:v>
      </x:c>
      <x:c r="DE594" t="str">
        <x:f>IF(L594="","",IF(DC594="","Pending",IF(DD594="Yes","CONDITIONAL — safety override",IF(DC594&gt;=8,"HIGH",IF(DC594&gt;=5,"CONDITIONAL","LOW")))))</x:f>
        <x:v>Pending</x:v>
      </x:c>
      <x:c r="DF594" t="str">
        <x:v>Pending screening and full-text appraisal; no transferability judgment made at identification.</x:v>
      </x:c>
      <x:c r="DG594"/>
      <x:c r="DH594"/>
      <x:c r="DI594"/>
      <x:c r="DJ594"/>
      <x:c r="DK594"/>
      <x:c r="DL594"/>
      <x:c r="DM594"/>
      <x:c r="DN594"/>
      <x:c r="DO594"/>
      <x:c r="DP594"/>
      <x:c r="DQ594"/>
      <x:c r="DR594"/>
      <x:c r="DS594"/>
      <x:c r="DT594"/>
      <x:c r="DU594"/>
      <x:c r="DV594"/>
      <x:c r="DW594"/>
      <x:c r="DX594"/>
      <x:c r="DY594"/>
      <x:c r="DZ594" t="str">
        <x:v>Title/abstract screening alone does not establish effectiveness, causality, methodological quality, transferability to Brazilian public safety or an institutional recommendation.</x:v>
      </x:c>
      <x:c r="EA594" t="str">
        <x:v>Pending</x:v>
      </x:c>
      <x:c r="EB594" t="str">
        <x:f>IF(L594="","",IF(EC594="READY","Yes","No / Pending"))</x:f>
        <x:v>No / Pending</x:v>
      </x:c>
      <x:c r="EC594" t="str">
        <x:f>IF(L594="","",IF(OR(ISNUMBER(SEARCH("Retracted Publication",Q594)),CM594="Retracted",CN594="Retracted",CM594="Expression of Concern",CN594="Expression of Concern",F594="Not used",CG594="Critical",CH594="High",CH594="Critical"),"BLOCKED — integrity or use restriction",IF(AND(CJ594="Yes",CK594="Yes",CL594="Yes"),IF(AND(CM594="Clear",CN594="Verified — clear"),IF(AND(AND(LEN(TRIM(CF594))&gt;0,LEFT(LOWER(TRIM(CF594)),7)&lt;&gt;"pending"),OR(CG594="High",CG594="Moderate"),OR(CH594="Low",CH594="Some concerns",CH594="Not applicable")),IF(AND(DD594="No",OR(DE594="HIGH",DE594="CONDITIONAL"),AND(LEN(TRIM(DF594))&gt;0,LEFT(LOWER(TRIM(DF594)),7)&lt;&gt;"pending")),IF(AND(AND(LEN(TRIM(DT594))&gt;0,LEFT(LOWER(TRIM(DT594)),7)&lt;&gt;"pending"),AND(LEN(TRIM(DU594))&gt;0,LEFT(LOWER(TRIM(DU594)),7)&lt;&gt;"pending"),OR(AND(LEN(TRIM(DV594))&gt;0,LEFT(LOWER(TRIM(DV594)),7)&lt;&gt;"pending"),AND(LEN(TRIM(DW594))&gt;0,LEFT(LOWER(TRIM(DW594)),7)&lt;&gt;"pending")),AND(LEN(TRIM(DX594))&gt;0,LEFT(LOWER(TRIM(DX594)),7)&lt;&gt;"pending")),IF(AND(F594="Claim-ready",OR(EA594="Strong",EA594="Moderate"),AND(LEN(TRIM(G594))&gt;0,LEFT(LOWER(TRIM(G594)),7)&lt;&gt;"pending"),G594&lt;&gt;"No substantive use decision is permitted from identification metadata alone.",AND(LEN(TRIM(DZ594))&gt;0,LEFT(LOWER(TRIM(DZ594)),7)&lt;&gt;"pending"),DZ594&lt;&gt;"Identification metadata alone does not permit any substantive scientific, causal, operational, or institutional claim.",AND(LEN(TRIM(EI594))&gt;0,LEFT(LOWER(TRIM(EI594)),7)&lt;&gt;"pending"),ISNUMBER(EH594),EH594&gt;0),"READY","PENDING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4" t="str">
        <x:v>Pending</x:v>
      </x:c>
      <x:c r="EE594"/>
      <x:c r="EF594" t="str">
        <x:v>Pending</x:v>
      </x:c>
      <x:c r="EG594" t="str">
        <x:v>Pending</x:v>
      </x:c>
      <x:c r="EH594"/>
      <x:c r="EI594" s="501"/>
      <x:c r="EJ594"/>
      <x:c r="EK594" t="str">
        <x:v>Pending</x:v>
      </x:c>
      <x:c r="EL594" t="n">
        <x:v>46272</x:v>
      </x:c>
      <x:c r="EM594" t="str">
        <x:v>Production PubMed record imported and reconciled to Zotero item MVK9DL4N;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4" t="n">
        <x:f>IF(L594="","",(IF(N594&lt;&gt;"",1,0)+IF(O594&lt;&gt;"",1,0)+IF(AJ594&lt;&gt;"",1,0)+IF(AU594&lt;&gt;"",1,0)+IF(BE594&lt;&gt;"",1,0)+IF(CF594&lt;&gt;"",1,0)+IF(CJ594="Yes",1,0)+IF(CL594="Yes",1,0)+IF(DE594&lt;&gt;"Pending",1,0)+IF(F594&lt;&gt;"",1,0)+IF(DZ594&lt;&gt;"",1,0)+IF(EI594&lt;&gt;"",1,0))/12)</x:f>
        <x:v>0.5</x:v>
      </x:c>
    </x:row>
    <x:row r="595">
      <x:c r="A595" t="str">
        <x:v>EV-0592</x:v>
      </x:c>
      <x:c r="B595" t="str">
        <x:v>Integrity check</x:v>
      </x:c>
      <x:c r="C595" t="str">
        <x:f>IF(L595="","",IF(LEFT(EC595,7)="BLOCKED","🔴 Do not use for conclusion",IF(EB595="Yes","🟢 Claim-ready","🟡 Caution / context")))</x:f>
        <x:v>🟡 Caution / context</x:v>
      </x:c>
      <x:c r="D595" t="str">
        <x:f>IF(L595="","",EC595)</x:f>
        <x:v>PENDING — appropriate appraisal</x:v>
      </x:c>
      <x:c r="E595" t="str">
        <x:v>P3 — Medium</x:v>
      </x:c>
      <x:c r="F595" t="str">
        <x:v>Pending</x:v>
      </x:c>
      <x:c r="G595" t="str">
        <x:v>Title/abstract identify an explicit implementation-science construct; retain for full-text assessment.</x:v>
      </x:c>
      <x:c r="H595" t="str">
        <x:v>Obtain and review lawful full text; confirm human adjudication; then select a design-specific appraisal instrument.</x:v>
      </x:c>
      <x:c r="I595"/>
      <x:c r="J595" t="str">
        <x:v>C — Implementation Science</x:v>
      </x:c>
      <x:c r="K595" t="str">
        <x:v>IDENTIFIED</x:v>
      </x:c>
      <x:c r="L595" t="str">
        <x:v>Supporting implementation science and health equity in cancer prevention and control through research networks.</x:v>
      </x:c>
      <x:c r="M595"/>
      <x:c r="N595" t="str">
        <x:v>Adsul, Prajakta; Wheeler, Stephanie B; Young, Alexa L; Lee, Rebecca J; Brandt, Heather M</x:v>
      </x:c>
      <x:c r="O595" t="n">
        <x:v>2023</x:v>
      </x:c>
      <x:c r="P595" t="str">
        <x:v>Cancer causes &amp; control : CCC</x:v>
      </x:c>
      <x:c r="Q595" t="str">
        <x:v>Journal Article</x:v>
      </x:c>
      <x:c r="R595" t="str">
        <x:v>Unclear</x:v>
      </x:c>
      <x:c r="S595" t="str">
        <x:v>Unknown</x:v>
      </x:c>
      <x:c r="T595" t="str">
        <x:v>eng</x:v>
      </x:c>
      <x:c r="U595" t="str">
        <x:v>https://pubmed.ncbi.nlm.nih.gov/37326779/</x:v>
      </x:c>
      <x:c r="V595" t="str">
        <x:v>10.1007/s10552-023-01732-9</x:v>
      </x:c>
      <x:c r="W595" t="str">
        <x:f>IF(V595="","",LOWER(SUBSTITUTE(SUBSTITUTE(SUBSTITUTE(SUBSTITUTE(TRIM(V595),"https://doi.org/",""),"http://doi.org/",""),"https://dx.doi.org/",""),"doi:","")))</x:f>
        <x:v>10.1007/s10552-023-01732-9</x:v>
      </x:c>
      <x:c r="X595" t="str">
        <x:v>37326779</x:v>
      </x:c>
      <x:c r="Y595" t="str">
        <x:v>PMC10689544</x:v>
      </x:c>
      <x:c r="Z595"/>
      <x:c r="AA595" t="str">
        <x:v>PubMed/MEDLINE</x:v>
      </x:c>
      <x:c r="AB595" t="str">
        <x:v>PUBMED-C-v1.0-2026-08-28</x:v>
      </x:c>
      <x:c r="AC595" t="str">
        <x:v>SP-PUBMED-C-20260828</x:v>
      </x:c>
      <x:c r="AD595" s="499" t="n">
        <x:v>46262</x:v>
      </x:c>
      <x:c r="AE595" s="499" t="n">
        <x:v>46272</x:v>
      </x:c>
      <x:c r="AF595" t="str">
        <x:v>C3CAQKDL</x:v>
      </x:c>
      <x:c r="AG595"/>
      <x:c r="AH595" t="str">
        <x:v>Tactical Athlete → Operational Readiness Brazil</x:v>
      </x:c>
      <x:c r="AI595" t="str">
        <x:v>evidence-family:C</x:v>
      </x:c>
      <x:c r="AJ595"/>
      <x:c r="AK595" t="str">
        <x:f>IF(AJ595="","",IF(OR(LOWER(AJ595)="brazil",LOWER(AJ595)="brasil"),"Yes","No"))</x:f>
      </x:c>
      <x:c r="AL595"/>
      <x:c r="AM595"/>
      <x:c r="AN595"/>
      <x:c r="AO595"/>
      <x:c r="AP595"/>
      <x:c r="AQ595"/>
      <x:c r="AR595"/>
      <x:c r="AS595"/>
      <x:c r="AT595"/>
      <x:c r="AU595"/>
      <x:c r="AV595"/>
      <x:c r="AW595"/>
      <x:c r="AX595"/>
      <x:c r="AY595"/>
      <x:c r="AZ595"/>
      <x:c r="BA595"/>
      <x:c r="BB595"/>
      <x:c r="BC595"/>
      <x:c r="BD595"/>
      <x:c r="BE595"/>
      <x:c r="BF595"/>
      <x:c r="BG595"/>
      <x:c r="BH595"/>
      <x:c r="BI595"/>
      <x:c r="BJ595"/>
      <x:c r="BK595"/>
      <x:c r="BL595"/>
      <x:c r="BM595"/>
      <x:c r="BN595"/>
      <x:c r="BO595"/>
      <x:c r="BP595"/>
      <x:c r="BQ595"/>
      <x:c r="BR595"/>
      <x:c r="BS595"/>
      <x:c r="BT595"/>
      <x:c r="BU595"/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 t="str">
        <x:v>Yes</x:v>
      </x:c>
      <x:c r="CK595" t="str">
        <x:v>Yes</x:v>
      </x:c>
      <x:c r="CL595" t="str">
        <x:v>Yes</x:v>
      </x:c>
      <x:c r="CM595" t="str">
        <x:v>Clear</x:v>
      </x:c>
      <x:c r="CN595" t="str">
        <x:v>Verified — clear</x:v>
      </x:c>
      <x:c r="CO595" t="n">
        <x:v>46272</x:v>
      </x:c>
      <x:c r="CP595" t="str">
        <x:v>https://pubmed.ncbi.nlm.nih.gov/37326779/</x:v>
      </x:c>
      <x:c r="CQ595"/>
      <x:c r="CR595"/>
      <x:c r="CS595"/>
      <x:c r="CT595"/>
      <x:c r="CU595"/>
      <x:c r="CV595"/>
      <x:c r="CW595"/>
      <x:c r="CX595"/>
      <x:c r="CY595"/>
      <x:c r="CZ595"/>
      <x:c r="DA595"/>
      <x:c r="DB595" t="str">
        <x:f>IF(L595="","",IF(AND(COUNT(CU595:DA595)=7,OR(CU595=0,CU595=1,CU595=2),OR(CV595=0,CV595=1,CV595=2),OR(CW595=0,CW595=1,CW595=2),OR(CX595=0,CX595=1,CX595=2),OR(CY595=0,CY595=1,CY595=2),OR(CZ595=0,CZ595=1,CZ595=2),OR(DA595=0,DA595=1,DA595=2)),SUM(CU595:DA595),""))</x:f>
      </x:c>
      <x:c r="DC595" t="str">
        <x:f>IF(DB595="","",ROUND(DB595/14*10,1))</x:f>
      </x:c>
      <x:c r="DD595" t="str">
        <x:v>Pending</x:v>
      </x:c>
      <x:c r="DE595" t="str">
        <x:f>IF(L595="","",IF(DC595="","Pending",IF(DD595="Yes","CONDITIONAL — safety override",IF(DC595&gt;=8,"HIGH",IF(DC595&gt;=5,"CONDITIONAL","LOW")))))</x:f>
        <x:v>Pending</x:v>
      </x:c>
      <x:c r="DF595" t="str">
        <x:v>Pending screening and full-text appraisal; no transferability judgment made at identification.</x:v>
      </x:c>
      <x:c r="DG595"/>
      <x:c r="DH595"/>
      <x:c r="DI595"/>
      <x:c r="DJ595"/>
      <x:c r="DK595"/>
      <x:c r="DL595"/>
      <x:c r="DM595"/>
      <x:c r="DN595"/>
      <x:c r="DO595"/>
      <x:c r="DP595"/>
      <x:c r="DQ595"/>
      <x:c r="DR595"/>
      <x:c r="DS595"/>
      <x:c r="DT595"/>
      <x:c r="DU595"/>
      <x:c r="DV595"/>
      <x:c r="DW595"/>
      <x:c r="DX595"/>
      <x:c r="DY595"/>
      <x:c r="DZ595" t="str">
        <x:v>Title/abstract screening alone does not establish effectiveness, causality, methodological quality, transferability to Brazilian public safety or an institutional recommendation.</x:v>
      </x:c>
      <x:c r="EA595" t="str">
        <x:v>Pending</x:v>
      </x:c>
      <x:c r="EB595" t="str">
        <x:f>IF(L595="","",IF(EC595="READY","Yes","No / Pending"))</x:f>
        <x:v>No / Pending</x:v>
      </x:c>
      <x:c r="EC595" t="str">
        <x:f>IF(L595="","",IF(OR(ISNUMBER(SEARCH("Retracted Publication",Q595)),CM595="Retracted",CN595="Retracted",CM595="Expression of Concern",CN595="Expression of Concern",F595="Not used",CG595="Critical",CH595="High",CH595="Critical"),"BLOCKED — integrity or use restriction",IF(AND(CJ595="Yes",CK595="Yes",CL595="Yes"),IF(AND(CM595="Clear",CN595="Verified — clear"),IF(AND(AND(LEN(TRIM(CF595))&gt;0,LEFT(LOWER(TRIM(CF595)),7)&lt;&gt;"pending"),OR(CG595="High",CG595="Moderate"),OR(CH595="Low",CH595="Some concerns",CH595="Not applicable")),IF(AND(DD595="No",OR(DE595="HIGH",DE595="CONDITIONAL"),AND(LEN(TRIM(DF595))&gt;0,LEFT(LOWER(TRIM(DF595)),7)&lt;&gt;"pending")),IF(AND(AND(LEN(TRIM(DT595))&gt;0,LEFT(LOWER(TRIM(DT595)),7)&lt;&gt;"pending"),AND(LEN(TRIM(DU595))&gt;0,LEFT(LOWER(TRIM(DU595)),7)&lt;&gt;"pending"),OR(AND(LEN(TRIM(DV595))&gt;0,LEFT(LOWER(TRIM(DV595)),7)&lt;&gt;"pending"),AND(LEN(TRIM(DW595))&gt;0,LEFT(LOWER(TRIM(DW595)),7)&lt;&gt;"pending")),AND(LEN(TRIM(DX595))&gt;0,LEFT(LOWER(TRIM(DX595)),7)&lt;&gt;"pending")),IF(AND(F595="Claim-ready",OR(EA595="Strong",EA595="Moderate"),AND(LEN(TRIM(G595))&gt;0,LEFT(LOWER(TRIM(G595)),7)&lt;&gt;"pending"),G595&lt;&gt;"No substantive use decision is permitted from identification metadata alone.",AND(LEN(TRIM(DZ595))&gt;0,LEFT(LOWER(TRIM(DZ595)),7)&lt;&gt;"pending"),DZ595&lt;&gt;"Identification metadata alone does not permit any substantive scientific, causal, operational, or institutional claim.",AND(LEN(TRIM(EI595))&gt;0,LEFT(LOWER(TRIM(EI595)),7)&lt;&gt;"pending"),ISNUMBER(EH595),EH595&gt;0),"READY","PENDING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5" t="str">
        <x:v>Pending</x:v>
      </x:c>
      <x:c r="EE595"/>
      <x:c r="EF595" t="str">
        <x:v>Pending</x:v>
      </x:c>
      <x:c r="EG595" t="str">
        <x:v>Pending</x:v>
      </x:c>
      <x:c r="EH595"/>
      <x:c r="EI595" s="501"/>
      <x:c r="EJ595"/>
      <x:c r="EK595" t="str">
        <x:v>Pending</x:v>
      </x:c>
      <x:c r="EL595" t="n">
        <x:v>46272</x:v>
      </x:c>
      <x:c r="EM595" t="str">
        <x:v>Production PubMed record imported and reconciled to Zotero item C3CAQKDL;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5" t="n">
        <x:f>IF(L595="","",(IF(N595&lt;&gt;"",1,0)+IF(O595&lt;&gt;"",1,0)+IF(AJ595&lt;&gt;"",1,0)+IF(AU595&lt;&gt;"",1,0)+IF(BE595&lt;&gt;"",1,0)+IF(CF595&lt;&gt;"",1,0)+IF(CJ595="Yes",1,0)+IF(CL595="Yes",1,0)+IF(DE595&lt;&gt;"Pending",1,0)+IF(F595&lt;&gt;"",1,0)+IF(DZ595&lt;&gt;"",1,0)+IF(EI595&lt;&gt;"",1,0))/12)</x:f>
        <x:v>0.5</x:v>
      </x:c>
    </x:row>
    <x:row r="596">
      <x:c r="A596" t="str">
        <x:v>EV-0593</x:v>
      </x:c>
      <x:c r="B596" t="str">
        <x:v>Integrity check</x:v>
      </x:c>
      <x:c r="C596" t="str">
        <x:f>IF(L596="","",IF(LEFT(EC596,7)="BLOCKED","🔴 Do not use for conclusion",IF(EB596="Yes","🟢 Claim-ready","🟡 Caution / context")))</x:f>
        <x:v>🟡 Caution / context</x:v>
      </x:c>
      <x:c r="D596" t="str">
        <x:f>IF(L596="","",EC596)</x:f>
        <x:v>PENDING — appropriate appraisal</x:v>
      </x:c>
      <x:c r="E596" t="str">
        <x:v>P3 — Medium</x:v>
      </x:c>
      <x:c r="F596" t="str">
        <x:v>Pending</x:v>
      </x:c>
      <x:c r="G596" t="str">
        <x:v>Title/abstract identify an explicit implementation-science construct; retain for full-text assessment.</x:v>
      </x:c>
      <x:c r="H596" t="str">
        <x:v>Obtain and review lawful full text; confirm human adjudication; then select a design-specific appraisal instrument.</x:v>
      </x:c>
      <x:c r="I596"/>
      <x:c r="J596" t="str">
        <x:v>C — Implementation Science</x:v>
      </x:c>
      <x:c r="K596" t="str">
        <x:v>IDENTIFIED</x:v>
      </x:c>
      <x:c r="L596" t="str">
        <x:v>How Do We Keep our Heads above Water? An Embedded Mixed-Methods Study Exploring Implementation of a Workplace Reintegration Program for Nurses Affected by Operational Stress Injury.</x:v>
      </x:c>
      <x:c r="M596"/>
      <x:c r="N596" t="str">
        <x:v>Jones, Chelsea; O'Greysik, Elly; Juby, Brenda; Spencer, Shaylee; Vincent, Michelle; Smith-MacDonald, Lorraine; Mooney, Colleen; Bremault-Phillips, Suzette</x:v>
      </x:c>
      <x:c r="O596" t="n">
        <x:v>2023</x:v>
      </x:c>
      <x:c r="P596" t="str">
        <x:v>International journal of environmental research and public health</x:v>
      </x:c>
      <x:c r="Q596" t="str">
        <x:v>Journal Article; Research Support, Non-U.S. Gov't</x:v>
      </x:c>
      <x:c r="R596" t="str">
        <x:v>Unclear</x:v>
      </x:c>
      <x:c r="S596" t="str">
        <x:v>Unknown</x:v>
      </x:c>
      <x:c r="T596" t="str">
        <x:v>eng</x:v>
      </x:c>
      <x:c r="U596" t="str">
        <x:v>https://pubmed.ncbi.nlm.nih.gov/37297641/</x:v>
      </x:c>
      <x:c r="V596" t="str">
        <x:v>10.3390/ijerph20116037</x:v>
      </x:c>
      <x:c r="W596" t="str">
        <x:f>IF(V596="","",LOWER(SUBSTITUTE(SUBSTITUTE(SUBSTITUTE(SUBSTITUTE(TRIM(V596),"https://doi.org/",""),"http://doi.org/",""),"https://dx.doi.org/",""),"doi:","")))</x:f>
        <x:v>10.3390/ijerph20116037</x:v>
      </x:c>
      <x:c r="X596" t="str">
        <x:v>37297641</x:v>
      </x:c>
      <x:c r="Y596" t="str">
        <x:v>PMC10252876</x:v>
      </x:c>
      <x:c r="Z596"/>
      <x:c r="AA596" t="str">
        <x:v>PubMed/MEDLINE</x:v>
      </x:c>
      <x:c r="AB596" t="str">
        <x:v>PUBMED-C-v1.0-2026-08-28</x:v>
      </x:c>
      <x:c r="AC596" t="str">
        <x:v>SP-PUBMED-C-20260828</x:v>
      </x:c>
      <x:c r="AD596" s="499" t="n">
        <x:v>46262</x:v>
      </x:c>
      <x:c r="AE596" s="499" t="n">
        <x:v>46272</x:v>
      </x:c>
      <x:c r="AF596" t="str">
        <x:v>57HE5M3N</x:v>
      </x:c>
      <x:c r="AG596"/>
      <x:c r="AH596" t="str">
        <x:v>Tactical Athlete → Operational Readiness Brazil</x:v>
      </x:c>
      <x:c r="AI596" t="str">
        <x:v>evidence-family:C</x:v>
      </x:c>
      <x:c r="AJ596"/>
      <x:c r="AK596" t="str">
        <x:f>IF(AJ596="","",IF(OR(LOWER(AJ596)="brazil",LOWER(AJ596)="brasil"),"Yes","No"))</x:f>
      </x:c>
      <x:c r="AL596"/>
      <x:c r="AM596"/>
      <x:c r="AN596"/>
      <x:c r="AO596"/>
      <x:c r="AP596"/>
      <x:c r="AQ596"/>
      <x:c r="AR596"/>
      <x:c r="AS596"/>
      <x:c r="AT596"/>
      <x:c r="AU596"/>
      <x:c r="AV596"/>
      <x:c r="AW596"/>
      <x:c r="AX596"/>
      <x:c r="AY596"/>
      <x:c r="AZ596"/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/>
      <x:c r="BO596"/>
      <x:c r="BP596"/>
      <x:c r="BQ596"/>
      <x:c r="BR596"/>
      <x:c r="BS596"/>
      <x:c r="BT596"/>
      <x:c r="BU596"/>
      <x:c r="BV596"/>
      <x:c r="BW596"/>
      <x:c r="BX596"/>
      <x:c r="BY596"/>
      <x:c r="BZ596"/>
      <x:c r="CA596"/>
      <x:c r="CB596"/>
      <x:c r="CC596"/>
      <x:c r="CD596"/>
      <x:c r="CE596"/>
      <x:c r="CF596"/>
      <x:c r="CG596"/>
      <x:c r="CH596"/>
      <x:c r="CI596"/>
      <x:c r="CJ596" t="str">
        <x:v>Yes</x:v>
      </x:c>
      <x:c r="CK596" t="str">
        <x:v>Yes</x:v>
      </x:c>
      <x:c r="CL596" t="str">
        <x:v>Yes</x:v>
      </x:c>
      <x:c r="CM596" t="str">
        <x:v>Clear</x:v>
      </x:c>
      <x:c r="CN596" t="str">
        <x:v>Verified — clear</x:v>
      </x:c>
      <x:c r="CO596" t="n">
        <x:v>46272</x:v>
      </x:c>
      <x:c r="CP596" t="str">
        <x:v>https://pubmed.ncbi.nlm.nih.gov/37297641/</x:v>
      </x:c>
      <x:c r="CQ596"/>
      <x:c r="CR596"/>
      <x:c r="CS596"/>
      <x:c r="CT596"/>
      <x:c r="CU596"/>
      <x:c r="CV596"/>
      <x:c r="CW596"/>
      <x:c r="CX596"/>
      <x:c r="CY596"/>
      <x:c r="CZ596"/>
      <x:c r="DA596"/>
      <x:c r="DB596" t="str">
        <x:f>IF(L596="","",IF(AND(COUNT(CU596:DA596)=7,OR(CU596=0,CU596=1,CU596=2),OR(CV596=0,CV596=1,CV596=2),OR(CW596=0,CW596=1,CW596=2),OR(CX596=0,CX596=1,CX596=2),OR(CY596=0,CY596=1,CY596=2),OR(CZ596=0,CZ596=1,CZ596=2),OR(DA596=0,DA596=1,DA596=2)),SUM(CU596:DA596),""))</x:f>
      </x:c>
      <x:c r="DC596" t="str">
        <x:f>IF(DB596="","",ROUND(DB596/14*10,1))</x:f>
      </x:c>
      <x:c r="DD596" t="str">
        <x:v>Pending</x:v>
      </x:c>
      <x:c r="DE596" t="str">
        <x:f>IF(L596="","",IF(DC596="","Pending",IF(DD596="Yes","CONDITIONAL — safety override",IF(DC596&gt;=8,"HIGH",IF(DC596&gt;=5,"CONDITIONAL","LOW")))))</x:f>
        <x:v>Pending</x:v>
      </x:c>
      <x:c r="DF596" t="str">
        <x:v>Pending screening and full-text appraisal; no transferability judgment made at identification.</x:v>
      </x:c>
      <x:c r="DG596"/>
      <x:c r="DH596"/>
      <x:c r="DI596"/>
      <x:c r="DJ596"/>
      <x:c r="DK596"/>
      <x:c r="DL596"/>
      <x:c r="DM596"/>
      <x:c r="DN596"/>
      <x:c r="DO596"/>
      <x:c r="DP596"/>
      <x:c r="DQ596"/>
      <x:c r="DR596"/>
      <x:c r="DS596"/>
      <x:c r="DT596"/>
      <x:c r="DU596"/>
      <x:c r="DV596"/>
      <x:c r="DW596"/>
      <x:c r="DX596"/>
      <x:c r="DY596"/>
      <x:c r="DZ596" t="str">
        <x:v>Title/abstract screening alone does not establish effectiveness, causality, methodological quality, transferability to Brazilian public safety or an institutional recommendation.</x:v>
      </x:c>
      <x:c r="EA596" t="str">
        <x:v>Pending</x:v>
      </x:c>
      <x:c r="EB596" t="str">
        <x:f>IF(L596="","",IF(EC596="READY","Yes","No / Pending"))</x:f>
        <x:v>No / Pending</x:v>
      </x:c>
      <x:c r="EC596" t="str">
        <x:f>IF(L596="","",IF(OR(ISNUMBER(SEARCH("Retracted Publication",Q596)),CM596="Retracted",CN596="Retracted",CM596="Expression of Concern",CN596="Expression of Concern",F596="Not used",CG596="Critical",CH596="High",CH596="Critical"),"BLOCKED — integrity or use restriction",IF(AND(CJ596="Yes",CK596="Yes",CL596="Yes"),IF(AND(CM596="Clear",CN596="Verified — clear"),IF(AND(AND(LEN(TRIM(CF596))&gt;0,LEFT(LOWER(TRIM(CF596)),7)&lt;&gt;"pending"),OR(CG596="High",CG596="Moderate"),OR(CH596="Low",CH596="Some concerns",CH596="Not applicable")),IF(AND(DD596="No",OR(DE596="HIGH",DE596="CONDITIONAL"),AND(LEN(TRIM(DF596))&gt;0,LEFT(LOWER(TRIM(DF596)),7)&lt;&gt;"pending")),IF(AND(AND(LEN(TRIM(DT596))&gt;0,LEFT(LOWER(TRIM(DT596)),7)&lt;&gt;"pending"),AND(LEN(TRIM(DU596))&gt;0,LEFT(LOWER(TRIM(DU596)),7)&lt;&gt;"pending"),OR(AND(LEN(TRIM(DV596))&gt;0,LEFT(LOWER(TRIM(DV596)),7)&lt;&gt;"pending"),AND(LEN(TRIM(DW596))&gt;0,LEFT(LOWER(TRIM(DW596)),7)&lt;&gt;"pending")),AND(LEN(TRIM(DX596))&gt;0,LEFT(LOWER(TRIM(DX596)),7)&lt;&gt;"pending")),IF(AND(F596="Claim-ready",OR(EA596="Strong",EA596="Moderate"),AND(LEN(TRIM(G596))&gt;0,LEFT(LOWER(TRIM(G596)),7)&lt;&gt;"pending"),G596&lt;&gt;"No substantive use decision is permitted from identification metadata alone.",AND(LEN(TRIM(DZ596))&gt;0,LEFT(LOWER(TRIM(DZ596)),7)&lt;&gt;"pending"),DZ596&lt;&gt;"Identification metadata alone does not permit any substantive scientific, causal, operational, or institutional claim.",AND(LEN(TRIM(EI596))&gt;0,LEFT(LOWER(TRIM(EI596)),7)&lt;&gt;"pending"),ISNUMBER(EH596),EH596&gt;0),"READY","PENDING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6" t="str">
        <x:v>Pending</x:v>
      </x:c>
      <x:c r="EE596"/>
      <x:c r="EF596" t="str">
        <x:v>Pending</x:v>
      </x:c>
      <x:c r="EG596" t="str">
        <x:v>Pending</x:v>
      </x:c>
      <x:c r="EH596"/>
      <x:c r="EI596" s="501"/>
      <x:c r="EJ596"/>
      <x:c r="EK596" t="str">
        <x:v>Pending</x:v>
      </x:c>
      <x:c r="EL596" t="n">
        <x:v>46272</x:v>
      </x:c>
      <x:c r="EM596" t="str">
        <x:v>Production PubMed record imported and reconciled to Zotero item 57HE5M3N;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6" t="n">
        <x:f>IF(L596="","",(IF(N596&lt;&gt;"",1,0)+IF(O596&lt;&gt;"",1,0)+IF(AJ596&lt;&gt;"",1,0)+IF(AU596&lt;&gt;"",1,0)+IF(BE596&lt;&gt;"",1,0)+IF(CF596&lt;&gt;"",1,0)+IF(CJ596="Yes",1,0)+IF(CL596="Yes",1,0)+IF(DE596&lt;&gt;"Pending",1,0)+IF(F596&lt;&gt;"",1,0)+IF(DZ596&lt;&gt;"",1,0)+IF(EI596&lt;&gt;"",1,0))/12)</x:f>
        <x:v>0.5</x:v>
      </x:c>
    </x:row>
    <x:row r="597">
      <x:c r="A597" t="str">
        <x:v>EV-0594</x:v>
      </x:c>
      <x:c r="B597" t="str">
        <x:v>Integrity check</x:v>
      </x:c>
      <x:c r="C597" t="str">
        <x:f>IF(L597="","",IF(LEFT(EC597,7)="BLOCKED","🔴 Do not use for conclusion",IF(EB597="Yes","🟢 Claim-ready","🟡 Caution / context")))</x:f>
        <x:v>🟡 Caution / context</x:v>
      </x:c>
      <x:c r="D597" t="str">
        <x:f>IF(L597="","",EC597)</x:f>
        <x:v>PENDING — appropriate appraisal</x:v>
      </x:c>
      <x:c r="E597" t="str">
        <x:v>P3 — Medium</x:v>
      </x:c>
      <x:c r="F597" t="str">
        <x:v>Pending</x:v>
      </x:c>
      <x:c r="G597" t="str">
        <x:v>Title/abstract identify an explicit tactical/public-safety context and readiness domain; retain for full-text assessment.</x:v>
      </x:c>
      <x:c r="H597" t="str">
        <x:v>Obtain and review lawful full text; confirm human adjudication; then select a design-specific appraisal instrument.</x:v>
      </x:c>
      <x:c r="I597"/>
      <x:c r="J597" t="str">
        <x:v>A — Core</x:v>
      </x:c>
      <x:c r="K597" t="str">
        <x:v>IDENTIFIED</x:v>
      </x:c>
      <x:c r="L597" t="str">
        <x:v>The Effect of Body Armor on Pulmonary Function Using Plethysmography.</x:v>
      </x:c>
      <x:c r="M597"/>
      <x:c r="N597" t="str">
        <x:v>Dunnick, Dustin; Kins, Keoni; Bhammar, Dharini M; Schilling, Brian K</x:v>
      </x:c>
      <x:c r="O597" t="n">
        <x:v>2024</x:v>
      </x:c>
      <x:c r="P597" t="str">
        <x:v>Military medicine</x:v>
      </x:c>
      <x:c r="Q597" t="str">
        <x:v>Journal Article</x:v>
      </x:c>
      <x:c r="R597" t="str">
        <x:v>Unclear</x:v>
      </x:c>
      <x:c r="S597" t="str">
        <x:v>Unknown</x:v>
      </x:c>
      <x:c r="T597" t="str">
        <x:v>eng</x:v>
      </x:c>
      <x:c r="U597" t="str">
        <x:v>https://pubmed.ncbi.nlm.nih.gov/37285305/</x:v>
      </x:c>
      <x:c r="V597" t="str">
        <x:v>10.1093/milmed/usad203</x:v>
      </x:c>
      <x:c r="W597" t="str">
        <x:f>IF(V597="","",LOWER(SUBSTITUTE(SUBSTITUTE(SUBSTITUTE(SUBSTITUTE(TRIM(V597),"https://doi.org/",""),"http://doi.org/",""),"https://dx.doi.org/",""),"doi:","")))</x:f>
        <x:v>10.1093/milmed/usad203</x:v>
      </x:c>
      <x:c r="X597" t="str">
        <x:v>37285305</x:v>
      </x:c>
      <x:c r="Y597" t="str"/>
      <x:c r="Z597"/>
      <x:c r="AA597" t="str">
        <x:v>PubMed/MEDLINE</x:v>
      </x:c>
      <x:c r="AB597" t="str">
        <x:v>PUBMED-A-v1.0-2026-08-28</x:v>
      </x:c>
      <x:c r="AC597" t="str">
        <x:v>SP-PUBMED-A-20260828</x:v>
      </x:c>
      <x:c r="AD597" s="499" t="n">
        <x:v>46262</x:v>
      </x:c>
      <x:c r="AE597" s="499" t="n">
        <x:v>46272</x:v>
      </x:c>
      <x:c r="AF597" t="str">
        <x:v>HFLT99PM</x:v>
      </x:c>
      <x:c r="AG597"/>
      <x:c r="AH597" t="str">
        <x:v>Tactical Athlete → Operational Readiness Brazil</x:v>
      </x:c>
      <x:c r="AI597" t="str">
        <x:v>evidence-family:A</x:v>
      </x:c>
      <x:c r="AJ597"/>
      <x:c r="AK597" t="str">
        <x:f>IF(AJ597="","",IF(OR(LOWER(AJ597)="brazil",LOWER(AJ597)="brasil"),"Yes","No"))</x:f>
      </x:c>
      <x:c r="AL597"/>
      <x:c r="AM597"/>
      <x:c r="AN597"/>
      <x:c r="AO597"/>
      <x:c r="AP597"/>
      <x:c r="AQ597"/>
      <x:c r="AR597"/>
      <x:c r="AS597"/>
      <x:c r="AT597"/>
      <x:c r="AU597"/>
      <x:c r="AV597"/>
      <x:c r="AW597"/>
      <x:c r="AX597"/>
      <x:c r="AY597"/>
      <x:c r="AZ597"/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/>
      <x:c r="BO597"/>
      <x:c r="BP597"/>
      <x:c r="BQ597"/>
      <x:c r="BR597"/>
      <x:c r="BS597"/>
      <x:c r="BT597"/>
      <x:c r="BU597"/>
      <x:c r="BV597"/>
      <x:c r="BW597"/>
      <x:c r="BX597"/>
      <x:c r="BY597"/>
      <x:c r="BZ597"/>
      <x:c r="CA597"/>
      <x:c r="CB597"/>
      <x:c r="CC597"/>
      <x:c r="CD597"/>
      <x:c r="CE597"/>
      <x:c r="CF597"/>
      <x:c r="CG597"/>
      <x:c r="CH597"/>
      <x:c r="CI597"/>
      <x:c r="CJ597" t="str">
        <x:v>Yes</x:v>
      </x:c>
      <x:c r="CK597" t="str">
        <x:v>Yes</x:v>
      </x:c>
      <x:c r="CL597" t="str">
        <x:v>Yes</x:v>
      </x:c>
      <x:c r="CM597" t="str">
        <x:v>Clear</x:v>
      </x:c>
      <x:c r="CN597" t="str">
        <x:v>Verified — clear</x:v>
      </x:c>
      <x:c r="CO597" t="n">
        <x:v>46272</x:v>
      </x:c>
      <x:c r="CP597" t="str">
        <x:v>https://pubmed.ncbi.nlm.nih.gov/37285305/</x:v>
      </x:c>
      <x:c r="CQ597"/>
      <x:c r="CR597"/>
      <x:c r="CS597"/>
      <x:c r="CT597"/>
      <x:c r="CU597"/>
      <x:c r="CV597"/>
      <x:c r="CW597"/>
      <x:c r="CX597"/>
      <x:c r="CY597"/>
      <x:c r="CZ597"/>
      <x:c r="DA597"/>
      <x:c r="DB597" t="str">
        <x:f>IF(L597="","",IF(AND(COUNT(CU597:DA597)=7,OR(CU597=0,CU597=1,CU597=2),OR(CV597=0,CV597=1,CV597=2),OR(CW597=0,CW597=1,CW597=2),OR(CX597=0,CX597=1,CX597=2),OR(CY597=0,CY597=1,CY597=2),OR(CZ597=0,CZ597=1,CZ597=2),OR(DA597=0,DA597=1,DA597=2)),SUM(CU597:DA597),""))</x:f>
      </x:c>
      <x:c r="DC597" t="str">
        <x:f>IF(DB597="","",ROUND(DB597/14*10,1))</x:f>
      </x:c>
      <x:c r="DD597" t="str">
        <x:v>Pending</x:v>
      </x:c>
      <x:c r="DE597" t="str">
        <x:f>IF(L597="","",IF(DC597="","Pending",IF(DD597="Yes","CONDITIONAL — safety override",IF(DC597&gt;=8,"HIGH",IF(DC597&gt;=5,"CONDITIONAL","LOW")))))</x:f>
        <x:v>Pending</x:v>
      </x:c>
      <x:c r="DF597" t="str">
        <x:v>Pending screening and full-text appraisal; no transferability judgment made at identification.</x:v>
      </x:c>
      <x:c r="DG597"/>
      <x:c r="DH597"/>
      <x:c r="DI597"/>
      <x:c r="DJ597"/>
      <x:c r="DK597"/>
      <x:c r="DL597"/>
      <x:c r="DM597"/>
      <x:c r="DN597"/>
      <x:c r="DO597"/>
      <x:c r="DP597"/>
      <x:c r="DQ597"/>
      <x:c r="DR597"/>
      <x:c r="DS597"/>
      <x:c r="DT597"/>
      <x:c r="DU597"/>
      <x:c r="DV597"/>
      <x:c r="DW597"/>
      <x:c r="DX597"/>
      <x:c r="DY597"/>
      <x:c r="DZ597" t="str">
        <x:v>Title/abstract screening alone does not establish effectiveness, causality, methodological quality, transferability to Brazilian public safety or an institutional recommendation.</x:v>
      </x:c>
      <x:c r="EA597" t="str">
        <x:v>Pending</x:v>
      </x:c>
      <x:c r="EB597" t="str">
        <x:f>IF(L597="","",IF(EC597="READY","Yes","No / Pending"))</x:f>
        <x:v>No / Pending</x:v>
      </x:c>
      <x:c r="EC597" t="str">
        <x:f>IF(L597="","",IF(OR(ISNUMBER(SEARCH("Retracted Publication",Q597)),CM597="Retracted",CN597="Retracted",CM597="Expression of Concern",CN597="Expression of Concern",F597="Not used",CG597="Critical",CH597="High",CH597="Critical"),"BLOCKED — integrity or use restriction",IF(AND(CJ597="Yes",CK597="Yes",CL597="Yes"),IF(AND(CM597="Clear",CN597="Verified — clear"),IF(AND(AND(LEN(TRIM(CF597))&gt;0,LEFT(LOWER(TRIM(CF597)),7)&lt;&gt;"pending"),OR(CG597="High",CG597="Moderate"),OR(CH597="Low",CH597="Some concerns",CH597="Not applicable")),IF(AND(DD597="No",OR(DE597="HIGH",DE597="CONDITIONAL"),AND(LEN(TRIM(DF597))&gt;0,LEFT(LOWER(TRIM(DF597)),7)&lt;&gt;"pending")),IF(AND(AND(LEN(TRIM(DT597))&gt;0,LEFT(LOWER(TRIM(DT597)),7)&lt;&gt;"pending"),AND(LEN(TRIM(DU597))&gt;0,LEFT(LOWER(TRIM(DU597)),7)&lt;&gt;"pending"),OR(AND(LEN(TRIM(DV597))&gt;0,LEFT(LOWER(TRIM(DV597)),7)&lt;&gt;"pending"),AND(LEN(TRIM(DW597))&gt;0,LEFT(LOWER(TRIM(DW597)),7)&lt;&gt;"pending")),AND(LEN(TRIM(DX597))&gt;0,LEFT(LOWER(TRIM(DX597)),7)&lt;&gt;"pending")),IF(AND(F597="Claim-ready",OR(EA597="Strong",EA597="Moderate"),AND(LEN(TRIM(G597))&gt;0,LEFT(LOWER(TRIM(G597)),7)&lt;&gt;"pending"),G597&lt;&gt;"No substantive use decision is permitted from identification metadata alone.",AND(LEN(TRIM(DZ597))&gt;0,LEFT(LOWER(TRIM(DZ597)),7)&lt;&gt;"pending"),DZ597&lt;&gt;"Identification metadata alone does not permit any substantive scientific, causal, operational, or institutional claim.",AND(LEN(TRIM(EI597))&gt;0,LEFT(LOWER(TRIM(EI597)),7)&lt;&gt;"pending"),ISNUMBER(EH597),EH597&gt;0),"READY","PENDING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7" t="str">
        <x:v>Pending</x:v>
      </x:c>
      <x:c r="EE597"/>
      <x:c r="EF597" t="str">
        <x:v>Pending</x:v>
      </x:c>
      <x:c r="EG597" t="str">
        <x:v>Pending</x:v>
      </x:c>
      <x:c r="EH597"/>
      <x:c r="EI597" s="501"/>
      <x:c r="EJ597"/>
      <x:c r="EK597" t="str">
        <x:v>Pending</x:v>
      </x:c>
      <x:c r="EL597" t="n">
        <x:v>46272</x:v>
      </x:c>
      <x:c r="EM597" t="str">
        <x:v>Production PubMed record imported and reconciled to Zotero item HFLT99PM;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7" t="n">
        <x:f>IF(L597="","",(IF(N597&lt;&gt;"",1,0)+IF(O597&lt;&gt;"",1,0)+IF(AJ597&lt;&gt;"",1,0)+IF(AU597&lt;&gt;"",1,0)+IF(BE597&lt;&gt;"",1,0)+IF(CF597&lt;&gt;"",1,0)+IF(CJ597="Yes",1,0)+IF(CL597="Yes",1,0)+IF(DE597&lt;&gt;"Pending",1,0)+IF(F597&lt;&gt;"",1,0)+IF(DZ597&lt;&gt;"",1,0)+IF(EI597&lt;&gt;"",1,0))/12)</x:f>
        <x:v>0.5</x:v>
      </x:c>
    </x:row>
    <x:row r="598">
      <x:c r="A598" t="str">
        <x:v>EV-0595</x:v>
      </x:c>
      <x:c r="B598" t="str">
        <x:v>Integrity check</x:v>
      </x:c>
      <x:c r="C598" t="str">
        <x:f>IF(L598="","",IF(LEFT(EC598,7)="BLOCKED","🔴 Do not use for conclusion",IF(EB598="Yes","🟢 Claim-ready","🟡 Caution / context")))</x:f>
        <x:v>🟡 Caution / context</x:v>
      </x:c>
      <x:c r="D598" t="str">
        <x:f>IF(L598="","",EC598)</x:f>
        <x:v>PENDING — appropriate appraisal</x:v>
      </x:c>
      <x:c r="E598" t="str">
        <x:v>P3 — Medium</x:v>
      </x:c>
      <x:c r="F598" t="str">
        <x:v>Pending</x:v>
      </x:c>
      <x:c r="G598" t="str">
        <x:v>A potentially relevant concept is present, but direct applicability is ambiguous at title/abstract level.</x:v>
      </x:c>
      <x:c r="H598" t="str">
        <x:v>Human title/abstract adjudication; retrieve full text if relevance remains plausible.</x:v>
      </x:c>
      <x:c r="I598"/>
      <x:c r="J598" t="str">
        <x:v>A — Core</x:v>
      </x:c>
      <x:c r="K598" t="str">
        <x:v>IDENTIFIED</x:v>
      </x:c>
      <x:c r="L598" t="str">
        <x:v>Management of Type 3c Diabetes in an Elite Tactical Athlete.</x:v>
      </x:c>
      <x:c r="M598"/>
      <x:c r="N598" t="str">
        <x:v>Avilla, Jacob John; Rerucha, Caitlyn M; Hu, Collin</x:v>
      </x:c>
      <x:c r="O598" t="n">
        <x:v>2023</x:v>
      </x:c>
      <x:c r="P598" t="str">
        <x:v>Journal of special operations medicine : a peer reviewed journal for SOF medical professionals</x:v>
      </x:c>
      <x:c r="Q598" t="str">
        <x:v>Journal Article</x:v>
      </x:c>
      <x:c r="R598" t="str">
        <x:v>Unclear</x:v>
      </x:c>
      <x:c r="S598" t="str">
        <x:v>Unknown</x:v>
      </x:c>
      <x:c r="T598" t="str">
        <x:v>eng</x:v>
      </x:c>
      <x:c r="U598" t="str">
        <x:v>https://pubmed.ncbi.nlm.nih.gov/37224391/</x:v>
      </x:c>
      <x:c r="V598" t="str">
        <x:v>10.55460/xtq3-78wa</x:v>
      </x:c>
      <x:c r="W598" t="str">
        <x:f>IF(V598="","",LOWER(SUBSTITUTE(SUBSTITUTE(SUBSTITUTE(SUBSTITUTE(TRIM(V598),"https://doi.org/",""),"http://doi.org/",""),"https://dx.doi.org/",""),"doi:","")))</x:f>
        <x:v>10.55460/xtq3-78wa</x:v>
      </x:c>
      <x:c r="X598" t="str">
        <x:v>37224391</x:v>
      </x:c>
      <x:c r="Y598" t="str"/>
      <x:c r="Z598"/>
      <x:c r="AA598" t="str">
        <x:v>PubMed/MEDLINE</x:v>
      </x:c>
      <x:c r="AB598" t="str">
        <x:v>PUBMED-A-v1.0-2026-08-28</x:v>
      </x:c>
      <x:c r="AC598" t="str">
        <x:v>SP-PUBMED-A-20260828</x:v>
      </x:c>
      <x:c r="AD598" s="499" t="n">
        <x:v>46262</x:v>
      </x:c>
      <x:c r="AE598" s="499" t="n">
        <x:v>46272</x:v>
      </x:c>
      <x:c r="AF598" t="str">
        <x:v>NRAN2EFC</x:v>
      </x:c>
      <x:c r="AG598"/>
      <x:c r="AH598" t="str">
        <x:v>Tactical Athlete → Operational Readiness Brazil</x:v>
      </x:c>
      <x:c r="AI598" t="str">
        <x:v>evidence-family:A</x:v>
      </x:c>
      <x:c r="AJ598"/>
      <x:c r="AK598" t="str">
        <x:f>IF(AJ598="","",IF(OR(LOWER(AJ598)="brazil",LOWER(AJ598)="brasil"),"Yes","No"))</x:f>
      </x:c>
      <x:c r="AL598"/>
      <x:c r="AM598"/>
      <x:c r="AN598"/>
      <x:c r="AO598"/>
      <x:c r="AP598"/>
      <x:c r="AQ598"/>
      <x:c r="AR598"/>
      <x:c r="AS598"/>
      <x:c r="AT598"/>
      <x:c r="AU598"/>
      <x:c r="AV598"/>
      <x:c r="AW598"/>
      <x:c r="AX598"/>
      <x:c r="AY598"/>
      <x:c r="AZ598"/>
      <x:c r="BA598"/>
      <x:c r="BB598"/>
      <x:c r="BC598"/>
      <x:c r="BD598"/>
      <x:c r="BE598"/>
      <x:c r="BF598"/>
      <x:c r="BG598"/>
      <x:c r="BH598"/>
      <x:c r="BI598"/>
      <x:c r="BJ598"/>
      <x:c r="BK598"/>
      <x:c r="BL598"/>
      <x:c r="BM598"/>
      <x:c r="BN598"/>
      <x:c r="BO598"/>
      <x:c r="BP598"/>
      <x:c r="BQ598"/>
      <x:c r="BR598"/>
      <x:c r="BS598"/>
      <x:c r="BT598"/>
      <x:c r="BU598"/>
      <x:c r="BV598"/>
      <x:c r="BW598"/>
      <x:c r="BX598"/>
      <x:c r="BY598"/>
      <x:c r="BZ598"/>
      <x:c r="CA598"/>
      <x:c r="CB598"/>
      <x:c r="CC598"/>
      <x:c r="CD598"/>
      <x:c r="CE598"/>
      <x:c r="CF598"/>
      <x:c r="CG598"/>
      <x:c r="CH598"/>
      <x:c r="CI598"/>
      <x:c r="CJ598" t="str">
        <x:v>Yes</x:v>
      </x:c>
      <x:c r="CK598" t="str">
        <x:v>Yes</x:v>
      </x:c>
      <x:c r="CL598" t="str">
        <x:v>Yes</x:v>
      </x:c>
      <x:c r="CM598" t="str">
        <x:v>Clear</x:v>
      </x:c>
      <x:c r="CN598" t="str">
        <x:v>Verified — clear</x:v>
      </x:c>
      <x:c r="CO598" t="n">
        <x:v>46272</x:v>
      </x:c>
      <x:c r="CP598" t="str">
        <x:v>https://pubmed.ncbi.nlm.nih.gov/37224391/</x:v>
      </x:c>
      <x:c r="CQ598"/>
      <x:c r="CR598"/>
      <x:c r="CS598"/>
      <x:c r="CT598"/>
      <x:c r="CU598"/>
      <x:c r="CV598"/>
      <x:c r="CW598"/>
      <x:c r="CX598"/>
      <x:c r="CY598"/>
      <x:c r="CZ598"/>
      <x:c r="DA598"/>
      <x:c r="DB598" t="str">
        <x:f>IF(L598="","",IF(AND(COUNT(CU598:DA598)=7,OR(CU598=0,CU598=1,CU598=2),OR(CV598=0,CV598=1,CV598=2),OR(CW598=0,CW598=1,CW598=2),OR(CX598=0,CX598=1,CX598=2),OR(CY598=0,CY598=1,CY598=2),OR(CZ598=0,CZ598=1,CZ598=2),OR(DA598=0,DA598=1,DA598=2)),SUM(CU598:DA598),""))</x:f>
      </x:c>
      <x:c r="DC598" t="str">
        <x:f>IF(DB598="","",ROUND(DB598/14*10,1))</x:f>
      </x:c>
      <x:c r="DD598" t="str">
        <x:v>Pending</x:v>
      </x:c>
      <x:c r="DE598" t="str">
        <x:f>IF(L598="","",IF(DC598="","Pending",IF(DD598="Yes","CONDITIONAL — safety override",IF(DC598&gt;=8,"HIGH",IF(DC598&gt;=5,"CONDITIONAL","LOW")))))</x:f>
        <x:v>Pending</x:v>
      </x:c>
      <x:c r="DF598" t="str">
        <x:v>Pending screening and full-text appraisal; no transferability judgment made at identification.</x:v>
      </x:c>
      <x:c r="DG598"/>
      <x:c r="DH598"/>
      <x:c r="DI598"/>
      <x:c r="DJ598"/>
      <x:c r="DK598"/>
      <x:c r="DL598"/>
      <x:c r="DM598"/>
      <x:c r="DN598"/>
      <x:c r="DO598"/>
      <x:c r="DP598"/>
      <x:c r="DQ598"/>
      <x:c r="DR598"/>
      <x:c r="DS598"/>
      <x:c r="DT598"/>
      <x:c r="DU598"/>
      <x:c r="DV598"/>
      <x:c r="DW598"/>
      <x:c r="DX598"/>
      <x:c r="DY598"/>
      <x:c r="DZ598" t="str">
        <x:v>Title/abstract information is insufficient for a substantive scientific, causal, transferability or institutional claim.</x:v>
      </x:c>
      <x:c r="EA598" t="str">
        <x:v>Pending</x:v>
      </x:c>
      <x:c r="EB598" t="str">
        <x:f>IF(L598="","",IF(EC598="READY","Yes","No / Pending"))</x:f>
        <x:v>No / Pending</x:v>
      </x:c>
      <x:c r="EC598" t="str">
        <x:f>IF(L598="","",IF(OR(ISNUMBER(SEARCH("Retracted Publication",Q598)),CM598="Retracted",CN598="Retracted",CM598="Expression of Concern",CN598="Expression of Concern",F598="Not used",CG598="Critical",CH598="High",CH598="Critical"),"BLOCKED — integrity or use restriction",IF(AND(CJ598="Yes",CK598="Yes",CL598="Yes"),IF(AND(CM598="Clear",CN598="Verified — clear"),IF(AND(AND(LEN(TRIM(CF598))&gt;0,LEFT(LOWER(TRIM(CF598)),7)&lt;&gt;"pending"),OR(CG598="High",CG598="Moderate"),OR(CH598="Low",CH598="Some concerns",CH598="Not applicable")),IF(AND(DD598="No",OR(DE598="HIGH",DE598="CONDITIONAL"),AND(LEN(TRIM(DF598))&gt;0,LEFT(LOWER(TRIM(DF598)),7)&lt;&gt;"pending")),IF(AND(AND(LEN(TRIM(DT598))&gt;0,LEFT(LOWER(TRIM(DT598)),7)&lt;&gt;"pending"),AND(LEN(TRIM(DU598))&gt;0,LEFT(LOWER(TRIM(DU598)),7)&lt;&gt;"pending"),OR(AND(LEN(TRIM(DV598))&gt;0,LEFT(LOWER(TRIM(DV598)),7)&lt;&gt;"pending"),AND(LEN(TRIM(DW598))&gt;0,LEFT(LOWER(TRIM(DW598)),7)&lt;&gt;"pending")),AND(LEN(TRIM(DX598))&gt;0,LEFT(LOWER(TRIM(DX598)),7)&lt;&gt;"pending")),IF(AND(F598="Claim-ready",OR(EA598="Strong",EA598="Moderate"),AND(LEN(TRIM(G598))&gt;0,LEFT(LOWER(TRIM(G598)),7)&lt;&gt;"pending"),G598&lt;&gt;"No substantive use decision is permitted from identification metadata alone.",AND(LEN(TRIM(DZ598))&gt;0,LEFT(LOWER(TRIM(DZ598)),7)&lt;&gt;"pending"),DZ598&lt;&gt;"Identification metadata alone does not permit any substantive scientific, causal, operational, or institutional claim.",AND(LEN(TRIM(EI598))&gt;0,LEFT(LOWER(TRIM(EI598)),7)&lt;&gt;"pending"),ISNUMBER(EH598),EH598&gt;0),"READY","PENDING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8" t="str">
        <x:v>Pending</x:v>
      </x:c>
      <x:c r="EE598"/>
      <x:c r="EF598" t="str">
        <x:v>Pending</x:v>
      </x:c>
      <x:c r="EG598" t="str">
        <x:v>Pending</x:v>
      </x:c>
      <x:c r="EH598"/>
      <x:c r="EI598" s="501"/>
      <x:c r="EJ598"/>
      <x:c r="EK598" t="str">
        <x:v>Pending</x:v>
      </x:c>
      <x:c r="EL598" t="n">
        <x:v>46272</x:v>
      </x:c>
      <x:c r="EM598" t="str">
        <x:v>Production PubMed record imported and reconciled to Zotero item NRAN2EFC;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598" t="n">
        <x:f>IF(L598="","",(IF(N598&lt;&gt;"",1,0)+IF(O598&lt;&gt;"",1,0)+IF(AJ598&lt;&gt;"",1,0)+IF(AU598&lt;&gt;"",1,0)+IF(BE598&lt;&gt;"",1,0)+IF(CF598&lt;&gt;"",1,0)+IF(CJ598="Yes",1,0)+IF(CL598="Yes",1,0)+IF(DE598&lt;&gt;"Pending",1,0)+IF(F598&lt;&gt;"",1,0)+IF(DZ598&lt;&gt;"",1,0)+IF(EI598&lt;&gt;"",1,0))/12)</x:f>
        <x:v>0.5</x:v>
      </x:c>
    </x:row>
    <x:row r="599">
      <x:c r="A599" t="str">
        <x:v>EV-0596</x:v>
      </x:c>
      <x:c r="B599" t="str">
        <x:v>Integrity check</x:v>
      </x:c>
      <x:c r="C599" t="str">
        <x:f>IF(L599="","",IF(LEFT(EC599,7)="BLOCKED","🔴 Do not use for conclusion",IF(EB599="Yes","🟢 Claim-ready","🟡 Caution / context")))</x:f>
        <x:v>🟡 Caution / context</x:v>
      </x:c>
      <x:c r="D599" t="str">
        <x:f>IF(L599="","",EC599)</x:f>
        <x:v>PENDING — appropriate appraisal</x:v>
      </x:c>
      <x:c r="E599" t="str">
        <x:v>P3 — Medium</x:v>
      </x:c>
      <x:c r="F599" t="str">
        <x:v>Pending</x:v>
      </x:c>
      <x:c r="G599" t="str">
        <x:v>Title/abstract identify an explicit tactical/public-safety context and readiness domain; retain for full-text assessment.</x:v>
      </x:c>
      <x:c r="H599" t="str">
        <x:v>Obtain and review lawful full text; confirm human adjudication; then select a design-specific appraisal instrument.</x:v>
      </x:c>
      <x:c r="I599"/>
      <x:c r="J599" t="str">
        <x:v>A — Core</x:v>
      </x:c>
      <x:c r="K599" t="str">
        <x:v>IDENTIFIED</x:v>
      </x:c>
      <x:c r="L599" t="str">
        <x:v>Risk of Upper Extremity Musculoskeletal Injury Within the First Year After a Concussion.</x:v>
      </x:c>
      <x:c r="M599"/>
      <x:c r="N599" t="str">
        <x:v>Roach, Megan H; Aderman, Michael J; Ross, Jeremy D; Kelly, Tim F; Malvasi, Steven R; Posner, Matthew A; Svoboda, Steven J; Pasquina, Paul F; Cameron, Kenneth L</x:v>
      </x:c>
      <x:c r="O599" t="n">
        <x:v>2023</x:v>
      </x:c>
      <x:c r="P599" t="str">
        <x:v>Orthopaedic journal of sports medicine</x:v>
      </x:c>
      <x:c r="Q599" t="str">
        <x:v>Journal Article</x:v>
      </x:c>
      <x:c r="R599" t="str">
        <x:v>Unclear</x:v>
      </x:c>
      <x:c r="S599" t="str">
        <x:v>Unknown</x:v>
      </x:c>
      <x:c r="T599" t="str">
        <x:v>eng</x:v>
      </x:c>
      <x:c r="U599" t="str">
        <x:v>https://pubmed.ncbi.nlm.nih.gov/37197033/</x:v>
      </x:c>
      <x:c r="V599" t="str">
        <x:v>10.1177/23259671231163570</x:v>
      </x:c>
      <x:c r="W599" t="str">
        <x:f>IF(V599="","",LOWER(SUBSTITUTE(SUBSTITUTE(SUBSTITUTE(SUBSTITUTE(TRIM(V599),"https://doi.org/",""),"http://doi.org/",""),"https://dx.doi.org/",""),"doi:","")))</x:f>
        <x:v>10.1177/23259671231163570</x:v>
      </x:c>
      <x:c r="X599" t="str">
        <x:v>37197033</x:v>
      </x:c>
      <x:c r="Y599" t="str">
        <x:v>PMC10184236</x:v>
      </x:c>
      <x:c r="Z599"/>
      <x:c r="AA599" t="str">
        <x:v>PubMed/MEDLINE</x:v>
      </x:c>
      <x:c r="AB599" t="str">
        <x:v>PUBMED-A-v1.0-2026-08-28</x:v>
      </x:c>
      <x:c r="AC599" t="str">
        <x:v>SP-PUBMED-A-20260828</x:v>
      </x:c>
      <x:c r="AD599" s="499" t="n">
        <x:v>46262</x:v>
      </x:c>
      <x:c r="AE599" s="499" t="n">
        <x:v>46272</x:v>
      </x:c>
      <x:c r="AF599" t="str">
        <x:v>YRN5A2XE</x:v>
      </x:c>
      <x:c r="AG599"/>
      <x:c r="AH599" t="str">
        <x:v>Tactical Athlete → Operational Readiness Brazil</x:v>
      </x:c>
      <x:c r="AI599" t="str">
        <x:v>evidence-family:A</x:v>
      </x:c>
      <x:c r="AJ599"/>
      <x:c r="AK599" t="str">
        <x:f>IF(AJ599="","",IF(OR(LOWER(AJ599)="brazil",LOWER(AJ599)="brasil"),"Yes","No"))</x:f>
      </x:c>
      <x:c r="AL599"/>
      <x:c r="AM599"/>
      <x:c r="AN599"/>
      <x:c r="AO599"/>
      <x:c r="AP599"/>
      <x:c r="AQ599"/>
      <x:c r="AR599"/>
      <x:c r="AS599"/>
      <x:c r="AT599"/>
      <x:c r="AU599"/>
      <x:c r="AV599"/>
      <x:c r="AW599"/>
      <x:c r="AX599"/>
      <x:c r="AY599"/>
      <x:c r="AZ599"/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/>
      <x:c r="BO599"/>
      <x:c r="BP599"/>
      <x:c r="BQ599"/>
      <x:c r="BR599"/>
      <x:c r="BS599"/>
      <x:c r="BT599"/>
      <x:c r="BU599"/>
      <x:c r="BV599"/>
      <x:c r="BW599"/>
      <x:c r="BX599"/>
      <x:c r="BY599"/>
      <x:c r="BZ599"/>
      <x:c r="CA599"/>
      <x:c r="CB599"/>
      <x:c r="CC599"/>
      <x:c r="CD599"/>
      <x:c r="CE599"/>
      <x:c r="CF599"/>
      <x:c r="CG599"/>
      <x:c r="CH599"/>
      <x:c r="CI599"/>
      <x:c r="CJ599" t="str">
        <x:v>Yes</x:v>
      </x:c>
      <x:c r="CK599" t="str">
        <x:v>Yes</x:v>
      </x:c>
      <x:c r="CL599" t="str">
        <x:v>Yes</x:v>
      </x:c>
      <x:c r="CM599" t="str">
        <x:v>Clear</x:v>
      </x:c>
      <x:c r="CN599" t="str">
        <x:v>Verified — clear</x:v>
      </x:c>
      <x:c r="CO599" t="n">
        <x:v>46272</x:v>
      </x:c>
      <x:c r="CP599" t="str">
        <x:v>https://pubmed.ncbi.nlm.nih.gov/37197033/</x:v>
      </x:c>
      <x:c r="CQ599"/>
      <x:c r="CR599"/>
      <x:c r="CS599"/>
      <x:c r="CT599"/>
      <x:c r="CU599"/>
      <x:c r="CV599"/>
      <x:c r="CW599"/>
      <x:c r="CX599"/>
      <x:c r="CY599"/>
      <x:c r="CZ599"/>
      <x:c r="DA599"/>
      <x:c r="DB599" t="str">
        <x:f>IF(L599="","",IF(AND(COUNT(CU599:DA599)=7,OR(CU599=0,CU599=1,CU599=2),OR(CV599=0,CV599=1,CV599=2),OR(CW599=0,CW599=1,CW599=2),OR(CX599=0,CX599=1,CX599=2),OR(CY599=0,CY599=1,CY599=2),OR(CZ599=0,CZ599=1,CZ599=2),OR(DA599=0,DA599=1,DA599=2)),SUM(CU599:DA599),""))</x:f>
      </x:c>
      <x:c r="DC599" t="str">
        <x:f>IF(DB599="","",ROUND(DB599/14*10,1))</x:f>
      </x:c>
      <x:c r="DD599" t="str">
        <x:v>Pending</x:v>
      </x:c>
      <x:c r="DE599" t="str">
        <x:f>IF(L599="","",IF(DC599="","Pending",IF(DD599="Yes","CONDITIONAL — safety override",IF(DC599&gt;=8,"HIGH",IF(DC599&gt;=5,"CONDITIONAL","LOW")))))</x:f>
        <x:v>Pending</x:v>
      </x:c>
      <x:c r="DF599" t="str">
        <x:v>Pending screening and full-text appraisal; no transferability judgment made at identification.</x:v>
      </x:c>
      <x:c r="DG599"/>
      <x:c r="DH599"/>
      <x:c r="DI599"/>
      <x:c r="DJ599"/>
      <x:c r="DK599"/>
      <x:c r="DL599"/>
      <x:c r="DM599"/>
      <x:c r="DN599"/>
      <x:c r="DO599"/>
      <x:c r="DP599"/>
      <x:c r="DQ599"/>
      <x:c r="DR599"/>
      <x:c r="DS599"/>
      <x:c r="DT599"/>
      <x:c r="DU599"/>
      <x:c r="DV599"/>
      <x:c r="DW599"/>
      <x:c r="DX599"/>
      <x:c r="DY599"/>
      <x:c r="DZ599" t="str">
        <x:v>Title/abstract screening alone does not establish effectiveness, causality, methodological quality, transferability to Brazilian public safety or an institutional recommendation.</x:v>
      </x:c>
      <x:c r="EA599" t="str">
        <x:v>Pending</x:v>
      </x:c>
      <x:c r="EB599" t="str">
        <x:f>IF(L599="","",IF(EC599="READY","Yes","No / Pending"))</x:f>
        <x:v>No / Pending</x:v>
      </x:c>
      <x:c r="EC599" t="str">
        <x:f>IF(L599="","",IF(OR(ISNUMBER(SEARCH("Retracted Publication",Q599)),CM599="Retracted",CN599="Retracted",CM599="Expression of Concern",CN599="Expression of Concern",F599="Not used",CG599="Critical",CH599="High",CH599="Critical"),"BLOCKED — integrity or use restriction",IF(AND(CJ599="Yes",CK599="Yes",CL599="Yes"),IF(AND(CM599="Clear",CN599="Verified — clear"),IF(AND(AND(LEN(TRIM(CF599))&gt;0,LEFT(LOWER(TRIM(CF599)),7)&lt;&gt;"pending"),OR(CG599="High",CG599="Moderate"),OR(CH599="Low",CH599="Some concerns",CH599="Not applicable")),IF(AND(DD599="No",OR(DE599="HIGH",DE599="CONDITIONAL"),AND(LEN(TRIM(DF599))&gt;0,LEFT(LOWER(TRIM(DF599)),7)&lt;&gt;"pending")),IF(AND(AND(LEN(TRIM(DT599))&gt;0,LEFT(LOWER(TRIM(DT599)),7)&lt;&gt;"pending"),AND(LEN(TRIM(DU599))&gt;0,LEFT(LOWER(TRIM(DU599)),7)&lt;&gt;"pending"),OR(AND(LEN(TRIM(DV599))&gt;0,LEFT(LOWER(TRIM(DV599)),7)&lt;&gt;"pending"),AND(LEN(TRIM(DW599))&gt;0,LEFT(LOWER(TRIM(DW599)),7)&lt;&gt;"pending")),AND(LEN(TRIM(DX599))&gt;0,LEFT(LOWER(TRIM(DX599)),7)&lt;&gt;"pending")),IF(AND(F599="Claim-ready",OR(EA599="Strong",EA599="Moderate"),AND(LEN(TRIM(G599))&gt;0,LEFT(LOWER(TRIM(G599)),7)&lt;&gt;"pending"),G599&lt;&gt;"No substantive use decision is permitted from identification metadata alone.",AND(LEN(TRIM(DZ599))&gt;0,LEFT(LOWER(TRIM(DZ599)),7)&lt;&gt;"pending"),DZ599&lt;&gt;"Identification metadata alone does not permit any substantive scientific, causal, operational, or institutional claim.",AND(LEN(TRIM(EI599))&gt;0,LEFT(LOWER(TRIM(EI599)),7)&lt;&gt;"pending"),ISNUMBER(EH599),EH599&gt;0),"READY","PENDING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599" t="str">
        <x:v>Pending</x:v>
      </x:c>
      <x:c r="EE599"/>
      <x:c r="EF599" t="str">
        <x:v>Pending</x:v>
      </x:c>
      <x:c r="EG599" t="str">
        <x:v>Pending</x:v>
      </x:c>
      <x:c r="EH599"/>
      <x:c r="EI599" s="501"/>
      <x:c r="EJ599"/>
      <x:c r="EK599" t="str">
        <x:v>Pending</x:v>
      </x:c>
      <x:c r="EL599" t="n">
        <x:v>46272</x:v>
      </x:c>
      <x:c r="EM599" t="str">
        <x:v>Production PubMed record imported and reconciled to Zotero item YRN5A2XE;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599" t="n">
        <x:f>IF(L599="","",(IF(N599&lt;&gt;"",1,0)+IF(O599&lt;&gt;"",1,0)+IF(AJ599&lt;&gt;"",1,0)+IF(AU599&lt;&gt;"",1,0)+IF(BE599&lt;&gt;"",1,0)+IF(CF599&lt;&gt;"",1,0)+IF(CJ599="Yes",1,0)+IF(CL599="Yes",1,0)+IF(DE599&lt;&gt;"Pending",1,0)+IF(F599&lt;&gt;"",1,0)+IF(DZ599&lt;&gt;"",1,0)+IF(EI599&lt;&gt;"",1,0))/12)</x:f>
        <x:v>0.5</x:v>
      </x:c>
    </x:row>
    <x:row r="600">
      <x:c r="A600" t="str">
        <x:v>EV-0597</x:v>
      </x:c>
      <x:c r="B600" t="str">
        <x:v>Integrity check</x:v>
      </x:c>
      <x:c r="C600" t="str">
        <x:f>IF(L600="","",IF(LEFT(EC600,7)="BLOCKED","🔴 Do not use for conclusion",IF(EB600="Yes","🟢 Claim-ready","🟡 Caution / context")))</x:f>
        <x:v>🟡 Caution / context</x:v>
      </x:c>
      <x:c r="D600" t="str">
        <x:f>IF(L600="","",EC600)</x:f>
        <x:v>PENDING — appropriate appraisal</x:v>
      </x:c>
      <x:c r="E600" t="str">
        <x:v>P3 — Medium</x:v>
      </x:c>
      <x:c r="F600" t="str">
        <x:v>Pending</x:v>
      </x:c>
      <x:c r="G600" t="str">
        <x:v>Title/abstract identify an explicit tactical/public-safety context and readiness domain; retain for full-text assessment.</x:v>
      </x:c>
      <x:c r="H600" t="str">
        <x:v>Obtain and review lawful full text; confirm human adjudication; then select a design-specific appraisal instrument.</x:v>
      </x:c>
      <x:c r="I600"/>
      <x:c r="J600" t="str">
        <x:v>A — Core</x:v>
      </x:c>
      <x:c r="K600" t="str">
        <x:v>IDENTIFIED</x:v>
      </x:c>
      <x:c r="L600" t="str">
        <x:v>Optimizing combat readiness for military surgeons without trauma fellowship training: Engaging the "voluntary faculty" model.</x:v>
      </x:c>
      <x:c r="M600"/>
      <x:c r="N600" t="str">
        <x:v>Yonge, John; Schaetzel, Shaina; Paull, Jessie; Jensen, Guy; Wallace, James; O'Brien, Brendan; Pak, Grace; Schreiber, Martin; Glaser, Jacob</x:v>
      </x:c>
      <x:c r="O600" t="n">
        <x:v>2023</x:v>
      </x:c>
      <x:c r="P600" t="str">
        <x:v>The journal of trauma and acute care surgery</x:v>
      </x:c>
      <x:c r="Q600" t="str">
        <x:v>Journal Article</x:v>
      </x:c>
      <x:c r="R600" t="str">
        <x:v>Unclear</x:v>
      </x:c>
      <x:c r="S600" t="str">
        <x:v>Unknown</x:v>
      </x:c>
      <x:c r="T600" t="str">
        <x:v>eng</x:v>
      </x:c>
      <x:c r="U600" t="str">
        <x:v>https://pubmed.ncbi.nlm.nih.gov/37184465/</x:v>
      </x:c>
      <x:c r="V600" t="str">
        <x:v>10.1097/ta.0000000000004040</x:v>
      </x:c>
      <x:c r="W600" t="str">
        <x:f>IF(V600="","",LOWER(SUBSTITUTE(SUBSTITUTE(SUBSTITUTE(SUBSTITUTE(TRIM(V600),"https://doi.org/",""),"http://doi.org/",""),"https://dx.doi.org/",""),"doi:","")))</x:f>
        <x:v>10.1097/ta.0000000000004040</x:v>
      </x:c>
      <x:c r="X600" t="str">
        <x:v>37184465</x:v>
      </x:c>
      <x:c r="Y600" t="str">
        <x:v>PMC10389404</x:v>
      </x:c>
      <x:c r="Z600"/>
      <x:c r="AA600" t="str">
        <x:v>PubMed/MEDLINE</x:v>
      </x:c>
      <x:c r="AB600" t="str">
        <x:v>PUBMED-A-v1.0-2026-08-28</x:v>
      </x:c>
      <x:c r="AC600" t="str">
        <x:v>SP-PUBMED-A-20260828</x:v>
      </x:c>
      <x:c r="AD600" s="499" t="n">
        <x:v>46262</x:v>
      </x:c>
      <x:c r="AE600" s="499" t="n">
        <x:v>46272</x:v>
      </x:c>
      <x:c r="AF600" t="str">
        <x:v>VBH6K6ST</x:v>
      </x:c>
      <x:c r="AG600"/>
      <x:c r="AH600" t="str">
        <x:v>Tactical Athlete → Operational Readiness Brazil</x:v>
      </x:c>
      <x:c r="AI600" t="str">
        <x:v>evidence-family:A</x:v>
      </x:c>
      <x:c r="AJ600"/>
      <x:c r="AK600" t="str">
        <x:f>IF(AJ600="","",IF(OR(LOWER(AJ600)="brazil",LOWER(AJ600)="brasil"),"Yes","No"))</x:f>
      </x:c>
      <x:c r="AL600"/>
      <x:c r="AM600"/>
      <x:c r="AN600"/>
      <x:c r="AO600"/>
      <x:c r="AP600"/>
      <x:c r="AQ600"/>
      <x:c r="AR600"/>
      <x:c r="AS600"/>
      <x:c r="AT600"/>
      <x:c r="AU600"/>
      <x:c r="AV600"/>
      <x:c r="AW600"/>
      <x:c r="AX600"/>
      <x:c r="AY600"/>
      <x:c r="AZ600"/>
      <x:c r="BA600"/>
      <x:c r="BB600"/>
      <x:c r="BC600"/>
      <x:c r="BD600"/>
      <x:c r="BE600"/>
      <x:c r="BF600"/>
      <x:c r="BG600"/>
      <x:c r="BH600"/>
      <x:c r="BI600"/>
      <x:c r="BJ600"/>
      <x:c r="BK600"/>
      <x:c r="BL600"/>
      <x:c r="BM600"/>
      <x:c r="BN600"/>
      <x:c r="BO600"/>
      <x:c r="BP600"/>
      <x:c r="BQ600"/>
      <x:c r="BR600"/>
      <x:c r="BS600"/>
      <x:c r="BT600"/>
      <x:c r="BU600"/>
      <x:c r="BV600"/>
      <x:c r="BW600"/>
      <x:c r="BX600"/>
      <x:c r="BY600"/>
      <x:c r="BZ600"/>
      <x:c r="CA600"/>
      <x:c r="CB600"/>
      <x:c r="CC600"/>
      <x:c r="CD600"/>
      <x:c r="CE600"/>
      <x:c r="CF600"/>
      <x:c r="CG600"/>
      <x:c r="CH600"/>
      <x:c r="CI600"/>
      <x:c r="CJ600" t="str">
        <x:v>Yes</x:v>
      </x:c>
      <x:c r="CK600" t="str">
        <x:v>Yes</x:v>
      </x:c>
      <x:c r="CL600" t="str">
        <x:v>Yes</x:v>
      </x:c>
      <x:c r="CM600" t="str">
        <x:v>Clear</x:v>
      </x:c>
      <x:c r="CN600" t="str">
        <x:v>Verified — clear</x:v>
      </x:c>
      <x:c r="CO600" t="n">
        <x:v>46272</x:v>
      </x:c>
      <x:c r="CP600" t="str">
        <x:v>https://pubmed.ncbi.nlm.nih.gov/37184465/</x:v>
      </x:c>
      <x:c r="CQ600"/>
      <x:c r="CR600"/>
      <x:c r="CS600"/>
      <x:c r="CT600"/>
      <x:c r="CU600"/>
      <x:c r="CV600"/>
      <x:c r="CW600"/>
      <x:c r="CX600"/>
      <x:c r="CY600"/>
      <x:c r="CZ600"/>
      <x:c r="DA600"/>
      <x:c r="DB600" t="str">
        <x:f>IF(L600="","",IF(AND(COUNT(CU600:DA600)=7,OR(CU600=0,CU600=1,CU600=2),OR(CV600=0,CV600=1,CV600=2),OR(CW600=0,CW600=1,CW600=2),OR(CX600=0,CX600=1,CX600=2),OR(CY600=0,CY600=1,CY600=2),OR(CZ600=0,CZ600=1,CZ600=2),OR(DA600=0,DA600=1,DA600=2)),SUM(CU600:DA600),""))</x:f>
      </x:c>
      <x:c r="DC600" t="str">
        <x:f>IF(DB600="","",ROUND(DB600/14*10,1))</x:f>
      </x:c>
      <x:c r="DD600" t="str">
        <x:v>Pending</x:v>
      </x:c>
      <x:c r="DE600" t="str">
        <x:f>IF(L600="","",IF(DC600="","Pending",IF(DD600="Yes","CONDITIONAL — safety override",IF(DC600&gt;=8,"HIGH",IF(DC600&gt;=5,"CONDITIONAL","LOW")))))</x:f>
        <x:v>Pending</x:v>
      </x:c>
      <x:c r="DF600" t="str">
        <x:v>Pending screening and full-text appraisal; no transferability judgment made at identification.</x:v>
      </x:c>
      <x:c r="DG600"/>
      <x:c r="DH600"/>
      <x:c r="DI600"/>
      <x:c r="DJ600"/>
      <x:c r="DK600"/>
      <x:c r="DL600"/>
      <x:c r="DM600"/>
      <x:c r="DN600"/>
      <x:c r="DO600"/>
      <x:c r="DP600"/>
      <x:c r="DQ600"/>
      <x:c r="DR600"/>
      <x:c r="DS600"/>
      <x:c r="DT600"/>
      <x:c r="DU600"/>
      <x:c r="DV600"/>
      <x:c r="DW600"/>
      <x:c r="DX600"/>
      <x:c r="DY600"/>
      <x:c r="DZ600" t="str">
        <x:v>Title/abstract screening alone does not establish effectiveness, causality, methodological quality, transferability to Brazilian public safety or an institutional recommendation.</x:v>
      </x:c>
      <x:c r="EA600" t="str">
        <x:v>Pending</x:v>
      </x:c>
      <x:c r="EB600" t="str">
        <x:f>IF(L600="","",IF(EC600="READY","Yes","No / Pending"))</x:f>
        <x:v>No / Pending</x:v>
      </x:c>
      <x:c r="EC600" t="str">
        <x:f>IF(L600="","",IF(OR(ISNUMBER(SEARCH("Retracted Publication",Q600)),CM600="Retracted",CN600="Retracted",CM600="Expression of Concern",CN600="Expression of Concern",F600="Not used",CG600="Critical",CH600="High",CH600="Critical"),"BLOCKED — integrity or use restriction",IF(AND(CJ600="Yes",CK600="Yes",CL600="Yes"),IF(AND(CM600="Clear",CN600="Verified — clear"),IF(AND(AND(LEN(TRIM(CF600))&gt;0,LEFT(LOWER(TRIM(CF600)),7)&lt;&gt;"pending"),OR(CG600="High",CG600="Moderate"),OR(CH600="Low",CH600="Some concerns",CH600="Not applicable")),IF(AND(DD600="No",OR(DE600="HIGH",DE600="CONDITIONAL"),AND(LEN(TRIM(DF600))&gt;0,LEFT(LOWER(TRIM(DF600)),7)&lt;&gt;"pending")),IF(AND(AND(LEN(TRIM(DT600))&gt;0,LEFT(LOWER(TRIM(DT600)),7)&lt;&gt;"pending"),AND(LEN(TRIM(DU600))&gt;0,LEFT(LOWER(TRIM(DU600)),7)&lt;&gt;"pending"),OR(AND(LEN(TRIM(DV600))&gt;0,LEFT(LOWER(TRIM(DV600)),7)&lt;&gt;"pending"),AND(LEN(TRIM(DW600))&gt;0,LEFT(LOWER(TRIM(DW600)),7)&lt;&gt;"pending")),AND(LEN(TRIM(DX600))&gt;0,LEFT(LOWER(TRIM(DX600)),7)&lt;&gt;"pending")),IF(AND(F600="Claim-ready",OR(EA600="Strong",EA600="Moderate"),AND(LEN(TRIM(G600))&gt;0,LEFT(LOWER(TRIM(G600)),7)&lt;&gt;"pending"),G600&lt;&gt;"No substantive use decision is permitted from identification metadata alone.",AND(LEN(TRIM(DZ600))&gt;0,LEFT(LOWER(TRIM(DZ600)),7)&lt;&gt;"pending"),DZ600&lt;&gt;"Identification metadata alone does not permit any substantive scientific, causal, operational, or institutional claim.",AND(LEN(TRIM(EI600))&gt;0,LEFT(LOWER(TRIM(EI600)),7)&lt;&gt;"pending"),ISNUMBER(EH600),EH600&gt;0),"READY","PENDING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0" t="str">
        <x:v>Pending</x:v>
      </x:c>
      <x:c r="EE600"/>
      <x:c r="EF600" t="str">
        <x:v>Pending</x:v>
      </x:c>
      <x:c r="EG600" t="str">
        <x:v>Pending</x:v>
      </x:c>
      <x:c r="EH600"/>
      <x:c r="EI600" s="501"/>
      <x:c r="EJ600"/>
      <x:c r="EK600" t="str">
        <x:v>Pending</x:v>
      </x:c>
      <x:c r="EL600" t="n">
        <x:v>46272</x:v>
      </x:c>
      <x:c r="EM600" t="str">
        <x:v>Production PubMed record imported and reconciled to Zotero item VBH6K6ST;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0" t="n">
        <x:f>IF(L600="","",(IF(N600&lt;&gt;"",1,0)+IF(O600&lt;&gt;"",1,0)+IF(AJ600&lt;&gt;"",1,0)+IF(AU600&lt;&gt;"",1,0)+IF(BE600&lt;&gt;"",1,0)+IF(CF600&lt;&gt;"",1,0)+IF(CJ600="Yes",1,0)+IF(CL600="Yes",1,0)+IF(DE600&lt;&gt;"Pending",1,0)+IF(F600&lt;&gt;"",1,0)+IF(DZ600&lt;&gt;"",1,0)+IF(EI600&lt;&gt;"",1,0))/12)</x:f>
        <x:v>0.5</x:v>
      </x:c>
    </x:row>
    <x:row r="601">
      <x:c r="A601" t="str">
        <x:v>EV-0598</x:v>
      </x:c>
      <x:c r="B601" t="str">
        <x:v>Integrity check</x:v>
      </x:c>
      <x:c r="C601" t="str">
        <x:f>IF(L601="","",IF(LEFT(EC601,7)="BLOCKED","🔴 Do not use for conclusion",IF(EB601="Yes","🟢 Claim-ready","🟡 Caution / context")))</x:f>
        <x:v>🟡 Caution / context</x:v>
      </x:c>
      <x:c r="D601" t="str">
        <x:f>IF(L601="","",EC601)</x:f>
        <x:v>PENDING — appropriate appraisal</x:v>
      </x:c>
      <x:c r="E601" t="str">
        <x:v>P3 — Medium</x:v>
      </x:c>
      <x:c r="F601" t="str">
        <x:v>Pending</x:v>
      </x:c>
      <x:c r="G601" t="str">
        <x:v>Title/abstract identify an explicit operational APHT/medical-readiness topic; retain for full-text assessment.</x:v>
      </x:c>
      <x:c r="H601" t="str">
        <x:v>Obtain and review lawful full text; confirm human adjudication; then select a design-specific appraisal instrument.</x:v>
      </x:c>
      <x:c r="I601"/>
      <x:c r="J601" t="str">
        <x:v>B — APHT / Medical Readiness</x:v>
      </x:c>
      <x:c r="K601" t="str">
        <x:v>IDENTIFIED</x:v>
      </x:c>
      <x:c r="L601" t="str">
        <x:v>Use of Intranasal Analgesia in French Armed Forces: A Cross-Sectional Survey.</x:v>
      </x:c>
      <x:c r="M601"/>
      <x:c r="N601" t="str">
        <x:v>Montagnon, Romain; Cungi, Pierre-Julien; Aoun, Olivier; Morand, Gabriel; Desmottes, Jerome; Pasquier, Pierre; Travers, Stephane; Aigle, Luc; Dubecq, Christophe</x:v>
      </x:c>
      <x:c r="O601" t="n">
        <x:v>2023</x:v>
      </x:c>
      <x:c r="P601" t="str">
        <x:v>Journal of special operations medicine : a peer reviewed journal for SOF medical professionals</x:v>
      </x:c>
      <x:c r="Q601" t="str">
        <x:v>Journal Article; Multicenter Study</x:v>
      </x:c>
      <x:c r="R601" t="str">
        <x:v>Unclear</x:v>
      </x:c>
      <x:c r="S601" t="str">
        <x:v>Unknown</x:v>
      </x:c>
      <x:c r="T601" t="str">
        <x:v>eng</x:v>
      </x:c>
      <x:c r="U601" t="str">
        <x:v>https://pubmed.ncbi.nlm.nih.gov/37169527/</x:v>
      </x:c>
      <x:c r="V601" t="str">
        <x:v>10.55460/tbn6-njsr</x:v>
      </x:c>
      <x:c r="W601" t="str">
        <x:f>IF(V601="","",LOWER(SUBSTITUTE(SUBSTITUTE(SUBSTITUTE(SUBSTITUTE(TRIM(V601),"https://doi.org/",""),"http://doi.org/",""),"https://dx.doi.org/",""),"doi:","")))</x:f>
        <x:v>10.55460/tbn6-njsr</x:v>
      </x:c>
      <x:c r="X601" t="str">
        <x:v>37169527</x:v>
      </x:c>
      <x:c r="Y601" t="str"/>
      <x:c r="Z601"/>
      <x:c r="AA601" t="str">
        <x:v>PubMed/MEDLINE</x:v>
      </x:c>
      <x:c r="AB601" t="str">
        <x:v>PUBMED-B-v1.0-2026-08-28</x:v>
      </x:c>
      <x:c r="AC601" t="str">
        <x:v>SP-PUBMED-B-20260828</x:v>
      </x:c>
      <x:c r="AD601" s="499" t="n">
        <x:v>46262</x:v>
      </x:c>
      <x:c r="AE601" s="499" t="n">
        <x:v>46272</x:v>
      </x:c>
      <x:c r="AF601" t="str">
        <x:v>6B34VICB</x:v>
      </x:c>
      <x:c r="AG601"/>
      <x:c r="AH601" t="str">
        <x:v>Tactical Athlete → Operational Readiness Brazil</x:v>
      </x:c>
      <x:c r="AI601" t="str">
        <x:v>evidence-family:B</x:v>
      </x:c>
      <x:c r="AJ601"/>
      <x:c r="AK601" t="str">
        <x:f>IF(AJ601="","",IF(OR(LOWER(AJ601)="brazil",LOWER(AJ601)="brasil"),"Yes","No"))</x:f>
      </x:c>
      <x:c r="AL601"/>
      <x:c r="AM601"/>
      <x:c r="AN601"/>
      <x:c r="AO601"/>
      <x:c r="AP601"/>
      <x:c r="AQ601"/>
      <x:c r="AR601"/>
      <x:c r="AS601"/>
      <x:c r="AT601"/>
      <x:c r="AU601"/>
      <x:c r="AV601"/>
      <x:c r="AW601"/>
      <x:c r="AX601"/>
      <x:c r="AY601"/>
      <x:c r="AZ601"/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/>
      <x:c r="BO601"/>
      <x:c r="BP601"/>
      <x:c r="BQ601"/>
      <x:c r="BR601"/>
      <x:c r="BS601"/>
      <x:c r="BT601"/>
      <x:c r="BU601"/>
      <x:c r="BV601"/>
      <x:c r="BW601"/>
      <x:c r="BX601"/>
      <x:c r="BY601"/>
      <x:c r="BZ601"/>
      <x:c r="CA601"/>
      <x:c r="CB601"/>
      <x:c r="CC601"/>
      <x:c r="CD601"/>
      <x:c r="CE601"/>
      <x:c r="CF601"/>
      <x:c r="CG601"/>
      <x:c r="CH601"/>
      <x:c r="CI601"/>
      <x:c r="CJ601" t="str">
        <x:v>Yes</x:v>
      </x:c>
      <x:c r="CK601" t="str">
        <x:v>Yes</x:v>
      </x:c>
      <x:c r="CL601" t="str">
        <x:v>Yes</x:v>
      </x:c>
      <x:c r="CM601" t="str">
        <x:v>Clear</x:v>
      </x:c>
      <x:c r="CN601" t="str">
        <x:v>Verified — clear</x:v>
      </x:c>
      <x:c r="CO601" t="n">
        <x:v>46272</x:v>
      </x:c>
      <x:c r="CP601" t="str">
        <x:v>https://pubmed.ncbi.nlm.nih.gov/37169527/</x:v>
      </x:c>
      <x:c r="CQ601"/>
      <x:c r="CR601"/>
      <x:c r="CS601"/>
      <x:c r="CT601"/>
      <x:c r="CU601"/>
      <x:c r="CV601"/>
      <x:c r="CW601"/>
      <x:c r="CX601"/>
      <x:c r="CY601"/>
      <x:c r="CZ601"/>
      <x:c r="DA601"/>
      <x:c r="DB601" t="str">
        <x:f>IF(L601="","",IF(AND(COUNT(CU601:DA601)=7,OR(CU601=0,CU601=1,CU601=2),OR(CV601=0,CV601=1,CV601=2),OR(CW601=0,CW601=1,CW601=2),OR(CX601=0,CX601=1,CX601=2),OR(CY601=0,CY601=1,CY601=2),OR(CZ601=0,CZ601=1,CZ601=2),OR(DA601=0,DA601=1,DA601=2)),SUM(CU601:DA601),""))</x:f>
      </x:c>
      <x:c r="DC601" t="str">
        <x:f>IF(DB601="","",ROUND(DB601/14*10,1))</x:f>
      </x:c>
      <x:c r="DD601" t="str">
        <x:v>Pending</x:v>
      </x:c>
      <x:c r="DE601" t="str">
        <x:f>IF(L601="","",IF(DC601="","Pending",IF(DD601="Yes","CONDITIONAL — safety override",IF(DC601&gt;=8,"HIGH",IF(DC601&gt;=5,"CONDITIONAL","LOW")))))</x:f>
        <x:v>Pending</x:v>
      </x:c>
      <x:c r="DF601" t="str">
        <x:v>Pending screening and full-text appraisal; no transferability judgment made at identification.</x:v>
      </x:c>
      <x:c r="DG601"/>
      <x:c r="DH601"/>
      <x:c r="DI601"/>
      <x:c r="DJ601"/>
      <x:c r="DK601"/>
      <x:c r="DL601"/>
      <x:c r="DM601"/>
      <x:c r="DN601"/>
      <x:c r="DO601"/>
      <x:c r="DP601"/>
      <x:c r="DQ601"/>
      <x:c r="DR601"/>
      <x:c r="DS601"/>
      <x:c r="DT601"/>
      <x:c r="DU601"/>
      <x:c r="DV601"/>
      <x:c r="DW601"/>
      <x:c r="DX601"/>
      <x:c r="DY601"/>
      <x:c r="DZ601" t="str">
        <x:v>Title/abstract screening alone does not establish effectiveness, causality, methodological quality, transferability to Brazilian public safety or an institutional recommendation.</x:v>
      </x:c>
      <x:c r="EA601" t="str">
        <x:v>Pending</x:v>
      </x:c>
      <x:c r="EB601" t="str">
        <x:f>IF(L601="","",IF(EC601="READY","Yes","No / Pending"))</x:f>
        <x:v>No / Pending</x:v>
      </x:c>
      <x:c r="EC601" t="str">
        <x:f>IF(L601="","",IF(OR(ISNUMBER(SEARCH("Retracted Publication",Q601)),CM601="Retracted",CN601="Retracted",CM601="Expression of Concern",CN601="Expression of Concern",F601="Not used",CG601="Critical",CH601="High",CH601="Critical"),"BLOCKED — integrity or use restriction",IF(AND(CJ601="Yes",CK601="Yes",CL601="Yes"),IF(AND(CM601="Clear",CN601="Verified — clear"),IF(AND(AND(LEN(TRIM(CF601))&gt;0,LEFT(LOWER(TRIM(CF601)),7)&lt;&gt;"pending"),OR(CG601="High",CG601="Moderate"),OR(CH601="Low",CH601="Some concerns",CH601="Not applicable")),IF(AND(DD601="No",OR(DE601="HIGH",DE601="CONDITIONAL"),AND(LEN(TRIM(DF601))&gt;0,LEFT(LOWER(TRIM(DF601)),7)&lt;&gt;"pending")),IF(AND(AND(LEN(TRIM(DT601))&gt;0,LEFT(LOWER(TRIM(DT601)),7)&lt;&gt;"pending"),AND(LEN(TRIM(DU601))&gt;0,LEFT(LOWER(TRIM(DU601)),7)&lt;&gt;"pending"),OR(AND(LEN(TRIM(DV601))&gt;0,LEFT(LOWER(TRIM(DV601)),7)&lt;&gt;"pending"),AND(LEN(TRIM(DW601))&gt;0,LEFT(LOWER(TRIM(DW601)),7)&lt;&gt;"pending")),AND(LEN(TRIM(DX601))&gt;0,LEFT(LOWER(TRIM(DX601)),7)&lt;&gt;"pending")),IF(AND(F601="Claim-ready",OR(EA601="Strong",EA601="Moderate"),AND(LEN(TRIM(G601))&gt;0,LEFT(LOWER(TRIM(G601)),7)&lt;&gt;"pending"),G601&lt;&gt;"No substantive use decision is permitted from identification metadata alone.",AND(LEN(TRIM(DZ601))&gt;0,LEFT(LOWER(TRIM(DZ601)),7)&lt;&gt;"pending"),DZ601&lt;&gt;"Identification metadata alone does not permit any substantive scientific, causal, operational, or institutional claim.",AND(LEN(TRIM(EI601))&gt;0,LEFT(LOWER(TRIM(EI601)),7)&lt;&gt;"pending"),ISNUMBER(EH601),EH601&gt;0),"READY","PENDING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1" t="str">
        <x:v>Pending</x:v>
      </x:c>
      <x:c r="EE601"/>
      <x:c r="EF601" t="str">
        <x:v>Pending</x:v>
      </x:c>
      <x:c r="EG601" t="str">
        <x:v>Pending</x:v>
      </x:c>
      <x:c r="EH601"/>
      <x:c r="EI601" s="501"/>
      <x:c r="EJ601"/>
      <x:c r="EK601" t="str">
        <x:v>Pending</x:v>
      </x:c>
      <x:c r="EL601" t="n">
        <x:v>46272</x:v>
      </x:c>
      <x:c r="EM601" t="str">
        <x:v>Production PubMed record imported and reconciled to Zotero item 6B34VICB;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1" t="n">
        <x:f>IF(L601="","",(IF(N601&lt;&gt;"",1,0)+IF(O601&lt;&gt;"",1,0)+IF(AJ601&lt;&gt;"",1,0)+IF(AU601&lt;&gt;"",1,0)+IF(BE601&lt;&gt;"",1,0)+IF(CF601&lt;&gt;"",1,0)+IF(CJ601="Yes",1,0)+IF(CL601="Yes",1,0)+IF(DE601&lt;&gt;"Pending",1,0)+IF(F601&lt;&gt;"",1,0)+IF(DZ601&lt;&gt;"",1,0)+IF(EI601&lt;&gt;"",1,0))/12)</x:f>
        <x:v>0.5</x:v>
      </x:c>
    </x:row>
    <x:row r="602">
      <x:c r="A602" t="str">
        <x:v>EV-0599</x:v>
      </x:c>
      <x:c r="B602" t="str">
        <x:v>Integrity check</x:v>
      </x:c>
      <x:c r="C602" t="str">
        <x:f>IF(L602="","",IF(LEFT(EC602,7)="BLOCKED","🔴 Do not use for conclusion",IF(EB602="Yes","🟢 Claim-ready","🟡 Caution / context")))</x:f>
        <x:v>🟡 Caution / context</x:v>
      </x:c>
      <x:c r="D602" t="str">
        <x:f>IF(L602="","",EC602)</x:f>
        <x:v>PENDING — appropriate appraisal</x:v>
      </x:c>
      <x:c r="E602" t="str">
        <x:v>P3 — Medium</x:v>
      </x:c>
      <x:c r="F602" t="str">
        <x:v>Pending</x:v>
      </x:c>
      <x:c r="G602" t="str">
        <x:v>A potentially relevant concept is present, but direct applicability is ambiguous at title/abstract level.</x:v>
      </x:c>
      <x:c r="H602" t="str">
        <x:v>Human title/abstract adjudication; retrieve full text if relevance remains plausible.</x:v>
      </x:c>
      <x:c r="I602"/>
      <x:c r="J602" t="str">
        <x:v>C — Implementation Science</x:v>
      </x:c>
      <x:c r="K602" t="str">
        <x:v>IDENTIFIED</x:v>
      </x:c>
      <x:c r="L602" t="str">
        <x:v>Traumatic Brain Injury Intensive Evaluation and Treatment Program: Protocol for a Partnered Evaluation Initiative Mixed Methods Study.</x:v>
      </x:c>
      <x:c r="M602"/>
      <x:c r="N602" t="str">
        <x:v>Haun, Jolie N; Nakase-Richardson, Risa; Melillo, Christine; Kean, Jacob; Benzinger, Rachel C; Schneider, Tali; Pugh, Mary Jo V</x:v>
      </x:c>
      <x:c r="O602" t="n">
        <x:v>2023</x:v>
      </x:c>
      <x:c r="P602" t="str">
        <x:v>JMIR research protocols</x:v>
      </x:c>
      <x:c r="Q602" t="str">
        <x:v>Journal Article</x:v>
      </x:c>
      <x:c r="R602" t="str">
        <x:v>Unclear</x:v>
      </x:c>
      <x:c r="S602" t="str">
        <x:v>Unknown</x:v>
      </x:c>
      <x:c r="T602" t="str">
        <x:v>eng</x:v>
      </x:c>
      <x:c r="U602" t="str">
        <x:v>https://pubmed.ncbi.nlm.nih.gov/37159250/</x:v>
      </x:c>
      <x:c r="V602" t="str">
        <x:v>10.2196/44776</x:v>
      </x:c>
      <x:c r="W602" t="str">
        <x:f>IF(V602="","",LOWER(SUBSTITUTE(SUBSTITUTE(SUBSTITUTE(SUBSTITUTE(TRIM(V602),"https://doi.org/",""),"http://doi.org/",""),"https://dx.doi.org/",""),"doi:","")))</x:f>
        <x:v>10.2196/44776</x:v>
      </x:c>
      <x:c r="X602" t="str">
        <x:v>37159250</x:v>
      </x:c>
      <x:c r="Y602" t="str">
        <x:v>PMC10206625</x:v>
      </x:c>
      <x:c r="Z602"/>
      <x:c r="AA602" t="str">
        <x:v>PubMed/MEDLINE</x:v>
      </x:c>
      <x:c r="AB602" t="str">
        <x:v>PUBMED-C-v1.0-2026-08-28</x:v>
      </x:c>
      <x:c r="AC602" t="str">
        <x:v>SP-PUBMED-C-20260828</x:v>
      </x:c>
      <x:c r="AD602" s="499" t="n">
        <x:v>46262</x:v>
      </x:c>
      <x:c r="AE602" s="499" t="n">
        <x:v>46272</x:v>
      </x:c>
      <x:c r="AF602" t="str">
        <x:v>VRCXQSX6</x:v>
      </x:c>
      <x:c r="AG602"/>
      <x:c r="AH602" t="str">
        <x:v>Tactical Athlete → Operational Readiness Brazil</x:v>
      </x:c>
      <x:c r="AI602" t="str">
        <x:v>evidence-family:C</x:v>
      </x:c>
      <x:c r="AJ602"/>
      <x:c r="AK602" t="str">
        <x:f>IF(AJ602="","",IF(OR(LOWER(AJ602)="brazil",LOWER(AJ602)="brasil"),"Yes","No"))</x:f>
      </x:c>
      <x:c r="AL602"/>
      <x:c r="AM602"/>
      <x:c r="AN602"/>
      <x:c r="AO602"/>
      <x:c r="AP602"/>
      <x:c r="AQ602"/>
      <x:c r="AR602"/>
      <x:c r="AS602"/>
      <x:c r="AT602"/>
      <x:c r="AU602"/>
      <x:c r="AV602"/>
      <x:c r="AW602"/>
      <x:c r="AX602"/>
      <x:c r="AY602"/>
      <x:c r="AZ602"/>
      <x:c r="BA602"/>
      <x:c r="BB602"/>
      <x:c r="BC602"/>
      <x:c r="BD602"/>
      <x:c r="BE602"/>
      <x:c r="BF602"/>
      <x:c r="BG602"/>
      <x:c r="BH602"/>
      <x:c r="BI602"/>
      <x:c r="BJ602"/>
      <x:c r="BK602"/>
      <x:c r="BL602"/>
      <x:c r="BM602"/>
      <x:c r="BN602"/>
      <x:c r="BO602"/>
      <x:c r="BP602"/>
      <x:c r="BQ602"/>
      <x:c r="BR602"/>
      <x:c r="BS602"/>
      <x:c r="BT602"/>
      <x:c r="BU602"/>
      <x:c r="BV602"/>
      <x:c r="BW602"/>
      <x:c r="BX602"/>
      <x:c r="BY602"/>
      <x:c r="BZ602"/>
      <x:c r="CA602"/>
      <x:c r="CB602"/>
      <x:c r="CC602"/>
      <x:c r="CD602"/>
      <x:c r="CE602"/>
      <x:c r="CF602"/>
      <x:c r="CG602"/>
      <x:c r="CH602"/>
      <x:c r="CI602"/>
      <x:c r="CJ602" t="str">
        <x:v>Yes</x:v>
      </x:c>
      <x:c r="CK602" t="str">
        <x:v>Yes</x:v>
      </x:c>
      <x:c r="CL602" t="str">
        <x:v>Yes</x:v>
      </x:c>
      <x:c r="CM602" t="str">
        <x:v>Clear</x:v>
      </x:c>
      <x:c r="CN602" t="str">
        <x:v>Verified — clear</x:v>
      </x:c>
      <x:c r="CO602" t="n">
        <x:v>46272</x:v>
      </x:c>
      <x:c r="CP602" t="str">
        <x:v>https://pubmed.ncbi.nlm.nih.gov/37159250/</x:v>
      </x:c>
      <x:c r="CQ602"/>
      <x:c r="CR602"/>
      <x:c r="CS602"/>
      <x:c r="CT602"/>
      <x:c r="CU602"/>
      <x:c r="CV602"/>
      <x:c r="CW602"/>
      <x:c r="CX602"/>
      <x:c r="CY602"/>
      <x:c r="CZ602"/>
      <x:c r="DA602"/>
      <x:c r="DB602" t="str">
        <x:f>IF(L602="","",IF(AND(COUNT(CU602:DA602)=7,OR(CU602=0,CU602=1,CU602=2),OR(CV602=0,CV602=1,CV602=2),OR(CW602=0,CW602=1,CW602=2),OR(CX602=0,CX602=1,CX602=2),OR(CY602=0,CY602=1,CY602=2),OR(CZ602=0,CZ602=1,CZ602=2),OR(DA602=0,DA602=1,DA602=2)),SUM(CU602:DA602),""))</x:f>
      </x:c>
      <x:c r="DC602" t="str">
        <x:f>IF(DB602="","",ROUND(DB602/14*10,1))</x:f>
      </x:c>
      <x:c r="DD602" t="str">
        <x:v>Pending</x:v>
      </x:c>
      <x:c r="DE602" t="str">
        <x:f>IF(L602="","",IF(DC602="","Pending",IF(DD602="Yes","CONDITIONAL — safety override",IF(DC602&gt;=8,"HIGH",IF(DC602&gt;=5,"CONDITIONAL","LOW")))))</x:f>
        <x:v>Pending</x:v>
      </x:c>
      <x:c r="DF602" t="str">
        <x:v>Pending screening and full-text appraisal; no transferability judgment made at identification.</x:v>
      </x:c>
      <x:c r="DG602"/>
      <x:c r="DH602"/>
      <x:c r="DI602"/>
      <x:c r="DJ602"/>
      <x:c r="DK602"/>
      <x:c r="DL602"/>
      <x:c r="DM602"/>
      <x:c r="DN602"/>
      <x:c r="DO602"/>
      <x:c r="DP602"/>
      <x:c r="DQ602"/>
      <x:c r="DR602"/>
      <x:c r="DS602"/>
      <x:c r="DT602"/>
      <x:c r="DU602"/>
      <x:c r="DV602"/>
      <x:c r="DW602"/>
      <x:c r="DX602"/>
      <x:c r="DY602"/>
      <x:c r="DZ602" t="str">
        <x:v>Title/abstract information is insufficient for a substantive scientific, causal, transferability or institutional claim.</x:v>
      </x:c>
      <x:c r="EA602" t="str">
        <x:v>Pending</x:v>
      </x:c>
      <x:c r="EB602" t="str">
        <x:f>IF(L602="","",IF(EC602="READY","Yes","No / Pending"))</x:f>
        <x:v>No / Pending</x:v>
      </x:c>
      <x:c r="EC602" t="str">
        <x:f>IF(L602="","",IF(OR(ISNUMBER(SEARCH("Retracted Publication",Q602)),CM602="Retracted",CN602="Retracted",CM602="Expression of Concern",CN602="Expression of Concern",F602="Not used",CG602="Critical",CH602="High",CH602="Critical"),"BLOCKED — integrity or use restriction",IF(AND(CJ602="Yes",CK602="Yes",CL602="Yes"),IF(AND(CM602="Clear",CN602="Verified — clear"),IF(AND(AND(LEN(TRIM(CF602))&gt;0,LEFT(LOWER(TRIM(CF602)),7)&lt;&gt;"pending"),OR(CG602="High",CG602="Moderate"),OR(CH602="Low",CH602="Some concerns",CH602="Not applicable")),IF(AND(DD602="No",OR(DE602="HIGH",DE602="CONDITIONAL"),AND(LEN(TRIM(DF602))&gt;0,LEFT(LOWER(TRIM(DF602)),7)&lt;&gt;"pending")),IF(AND(AND(LEN(TRIM(DT602))&gt;0,LEFT(LOWER(TRIM(DT602)),7)&lt;&gt;"pending"),AND(LEN(TRIM(DU602))&gt;0,LEFT(LOWER(TRIM(DU602)),7)&lt;&gt;"pending"),OR(AND(LEN(TRIM(DV602))&gt;0,LEFT(LOWER(TRIM(DV602)),7)&lt;&gt;"pending"),AND(LEN(TRIM(DW602))&gt;0,LEFT(LOWER(TRIM(DW602)),7)&lt;&gt;"pending")),AND(LEN(TRIM(DX602))&gt;0,LEFT(LOWER(TRIM(DX602)),7)&lt;&gt;"pending")),IF(AND(F602="Claim-ready",OR(EA602="Strong",EA602="Moderate"),AND(LEN(TRIM(G602))&gt;0,LEFT(LOWER(TRIM(G602)),7)&lt;&gt;"pending"),G602&lt;&gt;"No substantive use decision is permitted from identification metadata alone.",AND(LEN(TRIM(DZ602))&gt;0,LEFT(LOWER(TRIM(DZ602)),7)&lt;&gt;"pending"),DZ602&lt;&gt;"Identification metadata alone does not permit any substantive scientific, causal, operational, or institutional claim.",AND(LEN(TRIM(EI602))&gt;0,LEFT(LOWER(TRIM(EI602)),7)&lt;&gt;"pending"),ISNUMBER(EH602),EH602&gt;0),"READY","PENDING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2" t="str">
        <x:v>Pending</x:v>
      </x:c>
      <x:c r="EE602"/>
      <x:c r="EF602" t="str">
        <x:v>Pending</x:v>
      </x:c>
      <x:c r="EG602" t="str">
        <x:v>Pending</x:v>
      </x:c>
      <x:c r="EH602"/>
      <x:c r="EI602" s="501"/>
      <x:c r="EJ602"/>
      <x:c r="EK602" t="str">
        <x:v>Pending</x:v>
      </x:c>
      <x:c r="EL602" t="n">
        <x:v>46272</x:v>
      </x:c>
      <x:c r="EM602" t="str">
        <x:v>Production PubMed record imported and reconciled to Zotero item VRCXQSX6;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02" t="n">
        <x:f>IF(L602="","",(IF(N602&lt;&gt;"",1,0)+IF(O602&lt;&gt;"",1,0)+IF(AJ602&lt;&gt;"",1,0)+IF(AU602&lt;&gt;"",1,0)+IF(BE602&lt;&gt;"",1,0)+IF(CF602&lt;&gt;"",1,0)+IF(CJ602="Yes",1,0)+IF(CL602="Yes",1,0)+IF(DE602&lt;&gt;"Pending",1,0)+IF(F602&lt;&gt;"",1,0)+IF(DZ602&lt;&gt;"",1,0)+IF(EI602&lt;&gt;"",1,0))/12)</x:f>
        <x:v>0.5</x:v>
      </x:c>
    </x:row>
    <x:row r="603">
      <x:c r="A603" t="str">
        <x:v>EV-0600</x:v>
      </x:c>
      <x:c r="B603" t="str">
        <x:v>Integrity check</x:v>
      </x:c>
      <x:c r="C603" t="str">
        <x:f>IF(L603="","",IF(LEFT(EC603,7)="BLOCKED","🔴 Do not use for conclusion",IF(EB603="Yes","🟢 Claim-ready","🟡 Caution / context")))</x:f>
        <x:v>🟡 Caution / context</x:v>
      </x:c>
      <x:c r="D603" t="str">
        <x:f>IF(L603="","",EC603)</x:f>
        <x:v>PENDING — appropriate appraisal</x:v>
      </x:c>
      <x:c r="E603" t="str">
        <x:v>P3 — Medium</x:v>
      </x:c>
      <x:c r="F603" t="str">
        <x:v>Pending</x:v>
      </x:c>
      <x:c r="G603" t="str">
        <x:v>Title/abstract identify an explicit operational APHT/medical-readiness topic; retain for full-text assessment.</x:v>
      </x:c>
      <x:c r="H603" t="str">
        <x:v>Obtain and review lawful full text; confirm human adjudication; then select a design-specific appraisal instrument.</x:v>
      </x:c>
      <x:c r="I603"/>
      <x:c r="J603" t="str">
        <x:v>B — APHT / Medical Readiness</x:v>
      </x:c>
      <x:c r="K603" t="str">
        <x:v>IDENTIFIED</x:v>
      </x:c>
      <x:c r="L603" t="str">
        <x:v>Behavioral and Transcriptome Profiling of Heterozygous Rab10 Knock-Out Mice.</x:v>
      </x:c>
      <x:c r="M603"/>
      <x:c r="N603" t="str">
        <x:v>Bunner, Wyatt; Wang, Jie; Cohen, Sarah; Bashtovyy, Denys; Perry, Rachel; Shookster, Daniel; Landry, Taylor; Harris, Elizabeth M; Stackman, Robert; Tran, Tuan D; Yasuda, Ryohei; Szatmari, Erzsebet M</x:v>
      </x:c>
      <x:c r="O603" t="n">
        <x:v>2023</x:v>
      </x:c>
      <x:c r="P603" t="str">
        <x:v>eNeuro</x:v>
      </x:c>
      <x:c r="Q603" t="str">
        <x:v>Journal Article; Research Support, N.I.H., Extramural; Research Support, Non-U.S. Gov't</x:v>
      </x:c>
      <x:c r="R603" t="str">
        <x:v>Unclear</x:v>
      </x:c>
      <x:c r="S603" t="str">
        <x:v>Unknown</x:v>
      </x:c>
      <x:c r="T603" t="str">
        <x:v>eng</x:v>
      </x:c>
      <x:c r="U603" t="str">
        <x:v>https://pubmed.ncbi.nlm.nih.gov/37156612/</x:v>
      </x:c>
      <x:c r="V603" t="str">
        <x:v>10.1523/eneuro.0459-22.2023</x:v>
      </x:c>
      <x:c r="W603" t="str">
        <x:f>IF(V603="","",LOWER(SUBSTITUTE(SUBSTITUTE(SUBSTITUTE(SUBSTITUTE(TRIM(V603),"https://doi.org/",""),"http://doi.org/",""),"https://dx.doi.org/",""),"doi:","")))</x:f>
        <x:v>10.1523/eneuro.0459-22.2023</x:v>
      </x:c>
      <x:c r="X603" t="str">
        <x:v>37156612</x:v>
      </x:c>
      <x:c r="Y603" t="str">
        <x:v>PMC10208283</x:v>
      </x:c>
      <x:c r="Z603"/>
      <x:c r="AA603" t="str">
        <x:v>PubMed/MEDLINE</x:v>
      </x:c>
      <x:c r="AB603" t="str">
        <x:v>PUBMED-B-v1.0-2026-08-28</x:v>
      </x:c>
      <x:c r="AC603" t="str">
        <x:v>SP-PUBMED-B-20260828</x:v>
      </x:c>
      <x:c r="AD603" s="499" t="n">
        <x:v>46262</x:v>
      </x:c>
      <x:c r="AE603" s="499" t="n">
        <x:v>46272</x:v>
      </x:c>
      <x:c r="AF603" t="str">
        <x:v>2JMBC3T4</x:v>
      </x:c>
      <x:c r="AG603"/>
      <x:c r="AH603" t="str">
        <x:v>Tactical Athlete → Operational Readiness Brazil</x:v>
      </x:c>
      <x:c r="AI603" t="str">
        <x:v>evidence-family:B</x:v>
      </x:c>
      <x:c r="AJ603"/>
      <x:c r="AK603" t="str">
        <x:f>IF(AJ603="","",IF(OR(LOWER(AJ603)="brazil",LOWER(AJ603)="brasil"),"Yes","No"))</x:f>
      </x:c>
      <x:c r="AL603"/>
      <x:c r="AM603"/>
      <x:c r="AN603"/>
      <x:c r="AO603"/>
      <x:c r="AP603"/>
      <x:c r="AQ603"/>
      <x:c r="AR603"/>
      <x:c r="AS603"/>
      <x:c r="AT603"/>
      <x:c r="AU603"/>
      <x:c r="AV603"/>
      <x:c r="AW603"/>
      <x:c r="AX603"/>
      <x:c r="AY603"/>
      <x:c r="AZ603"/>
      <x:c r="BA603"/>
      <x:c r="BB603"/>
      <x:c r="BC603"/>
      <x:c r="BD603"/>
      <x:c r="BE603"/>
      <x:c r="BF603"/>
      <x:c r="BG603"/>
      <x:c r="BH603"/>
      <x:c r="BI603"/>
      <x:c r="BJ603"/>
      <x:c r="BK603"/>
      <x:c r="BL603"/>
      <x:c r="BM603"/>
      <x:c r="BN603"/>
      <x:c r="BO603"/>
      <x:c r="BP603"/>
      <x:c r="BQ603"/>
      <x:c r="BR603"/>
      <x:c r="BS603"/>
      <x:c r="BT603"/>
      <x:c r="BU603"/>
      <x:c r="BV603"/>
      <x:c r="BW603"/>
      <x:c r="BX603"/>
      <x:c r="BY603"/>
      <x:c r="BZ603"/>
      <x:c r="CA603"/>
      <x:c r="CB603"/>
      <x:c r="CC603"/>
      <x:c r="CD603"/>
      <x:c r="CE603"/>
      <x:c r="CF603"/>
      <x:c r="CG603"/>
      <x:c r="CH603"/>
      <x:c r="CI603"/>
      <x:c r="CJ603" t="str">
        <x:v>Yes</x:v>
      </x:c>
      <x:c r="CK603" t="str">
        <x:v>Yes</x:v>
      </x:c>
      <x:c r="CL603" t="str">
        <x:v>Yes</x:v>
      </x:c>
      <x:c r="CM603" t="str">
        <x:v>Clear</x:v>
      </x:c>
      <x:c r="CN603" t="str">
        <x:v>Verified — clear</x:v>
      </x:c>
      <x:c r="CO603" t="n">
        <x:v>46272</x:v>
      </x:c>
      <x:c r="CP603" t="str">
        <x:v>https://pubmed.ncbi.nlm.nih.gov/37156612/</x:v>
      </x:c>
      <x:c r="CQ603"/>
      <x:c r="CR603"/>
      <x:c r="CS603"/>
      <x:c r="CT603"/>
      <x:c r="CU603"/>
      <x:c r="CV603"/>
      <x:c r="CW603"/>
      <x:c r="CX603"/>
      <x:c r="CY603"/>
      <x:c r="CZ603"/>
      <x:c r="DA603"/>
      <x:c r="DB603" t="str">
        <x:f>IF(L603="","",IF(AND(COUNT(CU603:DA603)=7,OR(CU603=0,CU603=1,CU603=2),OR(CV603=0,CV603=1,CV603=2),OR(CW603=0,CW603=1,CW603=2),OR(CX603=0,CX603=1,CX603=2),OR(CY603=0,CY603=1,CY603=2),OR(CZ603=0,CZ603=1,CZ603=2),OR(DA603=0,DA603=1,DA603=2)),SUM(CU603:DA603),""))</x:f>
      </x:c>
      <x:c r="DC603" t="str">
        <x:f>IF(DB603="","",ROUND(DB603/14*10,1))</x:f>
      </x:c>
      <x:c r="DD603" t="str">
        <x:v>Pending</x:v>
      </x:c>
      <x:c r="DE603" t="str">
        <x:f>IF(L603="","",IF(DC603="","Pending",IF(DD603="Yes","CONDITIONAL — safety override",IF(DC603&gt;=8,"HIGH",IF(DC603&gt;=5,"CONDITIONAL","LOW")))))</x:f>
        <x:v>Pending</x:v>
      </x:c>
      <x:c r="DF603" t="str">
        <x:v>Pending screening and full-text appraisal; no transferability judgment made at identification.</x:v>
      </x:c>
      <x:c r="DG603"/>
      <x:c r="DH603"/>
      <x:c r="DI603"/>
      <x:c r="DJ603"/>
      <x:c r="DK603"/>
      <x:c r="DL603"/>
      <x:c r="DM603"/>
      <x:c r="DN603"/>
      <x:c r="DO603"/>
      <x:c r="DP603"/>
      <x:c r="DQ603"/>
      <x:c r="DR603"/>
      <x:c r="DS603"/>
      <x:c r="DT603"/>
      <x:c r="DU603"/>
      <x:c r="DV603"/>
      <x:c r="DW603"/>
      <x:c r="DX603"/>
      <x:c r="DY603"/>
      <x:c r="DZ603" t="str">
        <x:v>Title/abstract screening alone does not establish effectiveness, causality, methodological quality, transferability to Brazilian public safety or an institutional recommendation.</x:v>
      </x:c>
      <x:c r="EA603" t="str">
        <x:v>Pending</x:v>
      </x:c>
      <x:c r="EB603" t="str">
        <x:f>IF(L603="","",IF(EC603="READY","Yes","No / Pending"))</x:f>
        <x:v>No / Pending</x:v>
      </x:c>
      <x:c r="EC603" t="str">
        <x:f>IF(L603="","",IF(OR(ISNUMBER(SEARCH("Retracted Publication",Q603)),CM603="Retracted",CN603="Retracted",CM603="Expression of Concern",CN603="Expression of Concern",F603="Not used",CG603="Critical",CH603="High",CH603="Critical"),"BLOCKED — integrity or use restriction",IF(AND(CJ603="Yes",CK603="Yes",CL603="Yes"),IF(AND(CM603="Clear",CN603="Verified — clear"),IF(AND(AND(LEN(TRIM(CF603))&gt;0,LEFT(LOWER(TRIM(CF603)),7)&lt;&gt;"pending"),OR(CG603="High",CG603="Moderate"),OR(CH603="Low",CH603="Some concerns",CH603="Not applicable")),IF(AND(DD603="No",OR(DE603="HIGH",DE603="CONDITIONAL"),AND(LEN(TRIM(DF603))&gt;0,LEFT(LOWER(TRIM(DF603)),7)&lt;&gt;"pending")),IF(AND(AND(LEN(TRIM(DT603))&gt;0,LEFT(LOWER(TRIM(DT603)),7)&lt;&gt;"pending"),AND(LEN(TRIM(DU603))&gt;0,LEFT(LOWER(TRIM(DU603)),7)&lt;&gt;"pending"),OR(AND(LEN(TRIM(DV603))&gt;0,LEFT(LOWER(TRIM(DV603)),7)&lt;&gt;"pending"),AND(LEN(TRIM(DW603))&gt;0,LEFT(LOWER(TRIM(DW603)),7)&lt;&gt;"pending")),AND(LEN(TRIM(DX603))&gt;0,LEFT(LOWER(TRIM(DX603)),7)&lt;&gt;"pending")),IF(AND(F603="Claim-ready",OR(EA603="Strong",EA603="Moderate"),AND(LEN(TRIM(G603))&gt;0,LEFT(LOWER(TRIM(G603)),7)&lt;&gt;"pending"),G603&lt;&gt;"No substantive use decision is permitted from identification metadata alone.",AND(LEN(TRIM(DZ603))&gt;0,LEFT(LOWER(TRIM(DZ603)),7)&lt;&gt;"pending"),DZ603&lt;&gt;"Identification metadata alone does not permit any substantive scientific, causal, operational, or institutional claim.",AND(LEN(TRIM(EI603))&gt;0,LEFT(LOWER(TRIM(EI603)),7)&lt;&gt;"pending"),ISNUMBER(EH603),EH603&gt;0),"READY","PENDING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3" t="str">
        <x:v>Pending</x:v>
      </x:c>
      <x:c r="EE603"/>
      <x:c r="EF603" t="str">
        <x:v>Pending</x:v>
      </x:c>
      <x:c r="EG603" t="str">
        <x:v>Pending</x:v>
      </x:c>
      <x:c r="EH603"/>
      <x:c r="EI603" s="501"/>
      <x:c r="EJ603"/>
      <x:c r="EK603" t="str">
        <x:v>Pending</x:v>
      </x:c>
      <x:c r="EL603" t="n">
        <x:v>46272</x:v>
      </x:c>
      <x:c r="EM603" t="str">
        <x:v>Production PubMed record imported and reconciled to Zotero item 2JMBC3T4;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3" t="n">
        <x:f>IF(L603="","",(IF(N603&lt;&gt;"",1,0)+IF(O603&lt;&gt;"",1,0)+IF(AJ603&lt;&gt;"",1,0)+IF(AU603&lt;&gt;"",1,0)+IF(BE603&lt;&gt;"",1,0)+IF(CF603&lt;&gt;"",1,0)+IF(CJ603="Yes",1,0)+IF(CL603="Yes",1,0)+IF(DE603&lt;&gt;"Pending",1,0)+IF(F603&lt;&gt;"",1,0)+IF(DZ603&lt;&gt;"",1,0)+IF(EI603&lt;&gt;"",1,0))/12)</x:f>
        <x:v>0.5</x:v>
      </x:c>
    </x:row>
    <x:row r="604">
      <x:c r="A604" t="str">
        <x:v>EV-0601</x:v>
      </x:c>
      <x:c r="B604" t="str">
        <x:v>Integrity check</x:v>
      </x:c>
      <x:c r="C604" t="str">
        <x:f>IF(L604="","",IF(LEFT(EC604,7)="BLOCKED","🔴 Do not use for conclusion",IF(EB604="Yes","🟢 Claim-ready","🟡 Caution / context")))</x:f>
        <x:v>🟡 Caution / context</x:v>
      </x:c>
      <x:c r="D604" t="str">
        <x:f>IF(L604="","",EC604)</x:f>
        <x:v>PENDING — appropriate appraisal</x:v>
      </x:c>
      <x:c r="E604" t="str">
        <x:v>P3 — Medium</x:v>
      </x:c>
      <x:c r="F604" t="str">
        <x:v>Pending</x:v>
      </x:c>
      <x:c r="G604" t="str">
        <x:v>Title/abstract identify an explicit implementation-science construct; retain for full-text assessment.</x:v>
      </x:c>
      <x:c r="H604" t="str">
        <x:v>Obtain and review lawful full text; confirm human adjudication; then select a design-specific appraisal instrument.</x:v>
      </x:c>
      <x:c r="I604"/>
      <x:c r="J604" t="str">
        <x:v>C — Implementation Science</x:v>
      </x:c>
      <x:c r="K604" t="str">
        <x:v>IDENTIFIED</x:v>
      </x:c>
      <x:c r="L604" t="str">
        <x:v>The integration of harm reduction services in the Veterans Health Administration (VHA): a qualitative analysis of barriers and facilitators.</x:v>
      </x:c>
      <x:c r="M604"/>
      <x:c r="N604" t="str">
        <x:v>Harvey, Leah H; Sliwinski, Samantha K; Flike, Kimberlee; Boudreau, Jacqueline; Gifford, Allen L; Branch-Elliman, Westyn; Hyde, Justeen</x:v>
      </x:c>
      <x:c r="O604" t="n">
        <x:v>2024</x:v>
      </x:c>
      <x:c r="P604" t="str">
        <x:v>Journal of addictive diseases</x:v>
      </x:c>
      <x:c r="Q604" t="str">
        <x:v>Journal Article; Research Support, N.I.H., Extramural; Research Support, Non-U.S. Gov't</x:v>
      </x:c>
      <x:c r="R604" t="str">
        <x:v>Unclear</x:v>
      </x:c>
      <x:c r="S604" t="str">
        <x:v>Unknown</x:v>
      </x:c>
      <x:c r="T604" t="str">
        <x:v>eng</x:v>
      </x:c>
      <x:c r="U604" t="str">
        <x:v>https://pubmed.ncbi.nlm.nih.gov/37154222/</x:v>
      </x:c>
      <x:c r="V604" t="str">
        <x:v>10.1080/10550887.2023.2210021</x:v>
      </x:c>
      <x:c r="W604" t="str">
        <x:f>IF(V604="","",LOWER(SUBSTITUTE(SUBSTITUTE(SUBSTITUTE(SUBSTITUTE(TRIM(V604),"https://doi.org/",""),"http://doi.org/",""),"https://dx.doi.org/",""),"doi:","")))</x:f>
        <x:v>10.1080/10550887.2023.2210021</x:v>
      </x:c>
      <x:c r="X604" t="str">
        <x:v>37154222</x:v>
      </x:c>
      <x:c r="Y604" t="str">
        <x:v>PMC10630529</x:v>
      </x:c>
      <x:c r="Z604"/>
      <x:c r="AA604" t="str">
        <x:v>PubMed/MEDLINE</x:v>
      </x:c>
      <x:c r="AB604" t="str">
        <x:v>PUBMED-C-v1.0-2026-08-28</x:v>
      </x:c>
      <x:c r="AC604" t="str">
        <x:v>SP-PUBMED-C-20260828</x:v>
      </x:c>
      <x:c r="AD604" s="499" t="n">
        <x:v>46262</x:v>
      </x:c>
      <x:c r="AE604" s="499" t="n">
        <x:v>46272</x:v>
      </x:c>
      <x:c r="AF604" t="str">
        <x:v>CBFPYVIS</x:v>
      </x:c>
      <x:c r="AG604"/>
      <x:c r="AH604" t="str">
        <x:v>Tactical Athlete → Operational Readiness Brazil</x:v>
      </x:c>
      <x:c r="AI604" t="str">
        <x:v>evidence-family:C</x:v>
      </x:c>
      <x:c r="AJ604"/>
      <x:c r="AK604" t="str">
        <x:f>IF(AJ604="","",IF(OR(LOWER(AJ604)="brazil",LOWER(AJ604)="brasil"),"Yes","No"))</x:f>
      </x:c>
      <x:c r="AL604"/>
      <x:c r="AM604"/>
      <x:c r="AN604"/>
      <x:c r="AO604"/>
      <x:c r="AP604"/>
      <x:c r="AQ604"/>
      <x:c r="AR604"/>
      <x:c r="AS604"/>
      <x:c r="AT604"/>
      <x:c r="AU604"/>
      <x:c r="AV604"/>
      <x:c r="AW604"/>
      <x:c r="AX604"/>
      <x:c r="AY604"/>
      <x:c r="AZ604"/>
      <x:c r="BA604"/>
      <x:c r="BB604"/>
      <x:c r="BC604"/>
      <x:c r="BD604"/>
      <x:c r="BE604"/>
      <x:c r="BF604"/>
      <x:c r="BG604"/>
      <x:c r="BH604"/>
      <x:c r="BI604"/>
      <x:c r="BJ604"/>
      <x:c r="BK604"/>
      <x:c r="BL604"/>
      <x:c r="BM604"/>
      <x:c r="BN604"/>
      <x:c r="BO604"/>
      <x:c r="BP604"/>
      <x:c r="BQ604"/>
      <x:c r="BR604"/>
      <x:c r="BS604"/>
      <x:c r="BT604"/>
      <x:c r="BU604"/>
      <x:c r="BV604"/>
      <x:c r="BW604"/>
      <x:c r="BX604"/>
      <x:c r="BY604"/>
      <x:c r="BZ604"/>
      <x:c r="CA604"/>
      <x:c r="CB604"/>
      <x:c r="CC604"/>
      <x:c r="CD604"/>
      <x:c r="CE604"/>
      <x:c r="CF604"/>
      <x:c r="CG604"/>
      <x:c r="CH604"/>
      <x:c r="CI604"/>
      <x:c r="CJ604" t="str">
        <x:v>Yes</x:v>
      </x:c>
      <x:c r="CK604" t="str">
        <x:v>Yes</x:v>
      </x:c>
      <x:c r="CL604" t="str">
        <x:v>Yes</x:v>
      </x:c>
      <x:c r="CM604" t="str">
        <x:v>Clear</x:v>
      </x:c>
      <x:c r="CN604" t="str">
        <x:v>Verified — clear</x:v>
      </x:c>
      <x:c r="CO604" t="n">
        <x:v>46272</x:v>
      </x:c>
      <x:c r="CP604" t="str">
        <x:v>https://pubmed.ncbi.nlm.nih.gov/37154222/</x:v>
      </x:c>
      <x:c r="CQ604"/>
      <x:c r="CR604"/>
      <x:c r="CS604"/>
      <x:c r="CT604"/>
      <x:c r="CU604"/>
      <x:c r="CV604"/>
      <x:c r="CW604"/>
      <x:c r="CX604"/>
      <x:c r="CY604"/>
      <x:c r="CZ604"/>
      <x:c r="DA604"/>
      <x:c r="DB604" t="str">
        <x:f>IF(L604="","",IF(AND(COUNT(CU604:DA604)=7,OR(CU604=0,CU604=1,CU604=2),OR(CV604=0,CV604=1,CV604=2),OR(CW604=0,CW604=1,CW604=2),OR(CX604=0,CX604=1,CX604=2),OR(CY604=0,CY604=1,CY604=2),OR(CZ604=0,CZ604=1,CZ604=2),OR(DA604=0,DA604=1,DA604=2)),SUM(CU604:DA604),""))</x:f>
      </x:c>
      <x:c r="DC604" t="str">
        <x:f>IF(DB604="","",ROUND(DB604/14*10,1))</x:f>
      </x:c>
      <x:c r="DD604" t="str">
        <x:v>Pending</x:v>
      </x:c>
      <x:c r="DE604" t="str">
        <x:f>IF(L604="","",IF(DC604="","Pending",IF(DD604="Yes","CONDITIONAL — safety override",IF(DC604&gt;=8,"HIGH",IF(DC604&gt;=5,"CONDITIONAL","LOW")))))</x:f>
        <x:v>Pending</x:v>
      </x:c>
      <x:c r="DF604" t="str">
        <x:v>Pending screening and full-text appraisal; no transferability judgment made at identification.</x:v>
      </x:c>
      <x:c r="DG604"/>
      <x:c r="DH604"/>
      <x:c r="DI604"/>
      <x:c r="DJ604"/>
      <x:c r="DK604"/>
      <x:c r="DL604"/>
      <x:c r="DM604"/>
      <x:c r="DN604"/>
      <x:c r="DO604"/>
      <x:c r="DP604"/>
      <x:c r="DQ604"/>
      <x:c r="DR604"/>
      <x:c r="DS604"/>
      <x:c r="DT604"/>
      <x:c r="DU604"/>
      <x:c r="DV604"/>
      <x:c r="DW604"/>
      <x:c r="DX604"/>
      <x:c r="DY604"/>
      <x:c r="DZ604" t="str">
        <x:v>Title/abstract screening alone does not establish effectiveness, causality, methodological quality, transferability to Brazilian public safety or an institutional recommendation.</x:v>
      </x:c>
      <x:c r="EA604" t="str">
        <x:v>Pending</x:v>
      </x:c>
      <x:c r="EB604" t="str">
        <x:f>IF(L604="","",IF(EC604="READY","Yes","No / Pending"))</x:f>
        <x:v>No / Pending</x:v>
      </x:c>
      <x:c r="EC604" t="str">
        <x:f>IF(L604="","",IF(OR(ISNUMBER(SEARCH("Retracted Publication",Q604)),CM604="Retracted",CN604="Retracted",CM604="Expression of Concern",CN604="Expression of Concern",F604="Not used",CG604="Critical",CH604="High",CH604="Critical"),"BLOCKED — integrity or use restriction",IF(AND(CJ604="Yes",CK604="Yes",CL604="Yes"),IF(AND(CM604="Clear",CN604="Verified — clear"),IF(AND(AND(LEN(TRIM(CF604))&gt;0,LEFT(LOWER(TRIM(CF604)),7)&lt;&gt;"pending"),OR(CG604="High",CG604="Moderate"),OR(CH604="Low",CH604="Some concerns",CH604="Not applicable")),IF(AND(DD604="No",OR(DE604="HIGH",DE604="CONDITIONAL"),AND(LEN(TRIM(DF604))&gt;0,LEFT(LOWER(TRIM(DF604)),7)&lt;&gt;"pending")),IF(AND(AND(LEN(TRIM(DT604))&gt;0,LEFT(LOWER(TRIM(DT604)),7)&lt;&gt;"pending"),AND(LEN(TRIM(DU604))&gt;0,LEFT(LOWER(TRIM(DU604)),7)&lt;&gt;"pending"),OR(AND(LEN(TRIM(DV604))&gt;0,LEFT(LOWER(TRIM(DV604)),7)&lt;&gt;"pending"),AND(LEN(TRIM(DW604))&gt;0,LEFT(LOWER(TRIM(DW604)),7)&lt;&gt;"pending")),AND(LEN(TRIM(DX604))&gt;0,LEFT(LOWER(TRIM(DX604)),7)&lt;&gt;"pending")),IF(AND(F604="Claim-ready",OR(EA604="Strong",EA604="Moderate"),AND(LEN(TRIM(G604))&gt;0,LEFT(LOWER(TRIM(G604)),7)&lt;&gt;"pending"),G604&lt;&gt;"No substantive use decision is permitted from identification metadata alone.",AND(LEN(TRIM(DZ604))&gt;0,LEFT(LOWER(TRIM(DZ604)),7)&lt;&gt;"pending"),DZ604&lt;&gt;"Identification metadata alone does not permit any substantive scientific, causal, operational, or institutional claim.",AND(LEN(TRIM(EI604))&gt;0,LEFT(LOWER(TRIM(EI604)),7)&lt;&gt;"pending"),ISNUMBER(EH604),EH604&gt;0),"READY","PENDING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4" t="str">
        <x:v>Pending</x:v>
      </x:c>
      <x:c r="EE604"/>
      <x:c r="EF604" t="str">
        <x:v>Pending</x:v>
      </x:c>
      <x:c r="EG604" t="str">
        <x:v>Pending</x:v>
      </x:c>
      <x:c r="EH604"/>
      <x:c r="EI604" s="501"/>
      <x:c r="EJ604"/>
      <x:c r="EK604" t="str">
        <x:v>Pending</x:v>
      </x:c>
      <x:c r="EL604" t="n">
        <x:v>46272</x:v>
      </x:c>
      <x:c r="EM604" t="str">
        <x:v>Production PubMed record imported and reconciled to Zotero item CBFPYVIS;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4" t="n">
        <x:f>IF(L604="","",(IF(N604&lt;&gt;"",1,0)+IF(O604&lt;&gt;"",1,0)+IF(AJ604&lt;&gt;"",1,0)+IF(AU604&lt;&gt;"",1,0)+IF(BE604&lt;&gt;"",1,0)+IF(CF604&lt;&gt;"",1,0)+IF(CJ604="Yes",1,0)+IF(CL604="Yes",1,0)+IF(DE604&lt;&gt;"Pending",1,0)+IF(F604&lt;&gt;"",1,0)+IF(DZ604&lt;&gt;"",1,0)+IF(EI604&lt;&gt;"",1,0))/12)</x:f>
        <x:v>0.5</x:v>
      </x:c>
    </x:row>
    <x:row r="605">
      <x:c r="A605" t="str">
        <x:v>EV-0602</x:v>
      </x:c>
      <x:c r="B605" t="str">
        <x:v>Integrity check</x:v>
      </x:c>
      <x:c r="C605" t="str">
        <x:f>IF(L605="","",IF(LEFT(EC605,7)="BLOCKED","🔴 Do not use for conclusion",IF(EB605="Yes","🟢 Claim-ready","🟡 Caution / context")))</x:f>
        <x:v>🟡 Caution / context</x:v>
      </x:c>
      <x:c r="D605" t="str">
        <x:f>IF(L605="","",EC605)</x:f>
        <x:v>PENDING — appropriate appraisal</x:v>
      </x:c>
      <x:c r="E605" t="str">
        <x:v>P3 — Medium</x:v>
      </x:c>
      <x:c r="F605" t="str">
        <x:v>Pending</x:v>
      </x:c>
      <x:c r="G605" t="str">
        <x:v>Austere operational clinical-priority methods may be contextually relevant, but applicability cannot be resolved from title/abstract alone.</x:v>
      </x:c>
      <x:c r="H605" t="str">
        <x:v>Human title/abstract adjudication; retrieve full text if relevance remains plausible.</x:v>
      </x:c>
      <x:c r="I605"/>
      <x:c r="J605" t="str">
        <x:v>C — Implementation Science</x:v>
      </x:c>
      <x:c r="K605" t="str">
        <x:v>IDENTIFIED</x:v>
      </x:c>
      <x:c r="L605" t="str">
        <x:v>Determining Clinical Priorities Using a Clinical Practice Guideline Deconstruction Tool: COVID-19 in Austere Operational Environments.</x:v>
      </x:c>
      <x:c r="M605"/>
      <x:c r="N605" t="str">
        <x:v>Caldwell, Richard M; Dickey, Wayne; Sawyer, Aaron; Mann-Salinas, Elizabeth A; Crozier, Lawrence; Montgomery, Harold R; Moody, Giselle</x:v>
      </x:c>
      <x:c r="O605" t="n">
        <x:v>2023</x:v>
      </x:c>
      <x:c r="P605" t="str">
        <x:v>Journal of special operations medicine : a peer reviewed journal for SOF medical professionals</x:v>
      </x:c>
      <x:c r="Q605" t="str">
        <x:v>Journal Article</x:v>
      </x:c>
      <x:c r="R605" t="str">
        <x:v>Unclear</x:v>
      </x:c>
      <x:c r="S605" t="str">
        <x:v>Unknown</x:v>
      </x:c>
      <x:c r="T605" t="str">
        <x:v>eng</x:v>
      </x:c>
      <x:c r="U605" t="str">
        <x:v>https://pubmed.ncbi.nlm.nih.gov/37094289/</x:v>
      </x:c>
      <x:c r="V605" t="str">
        <x:v>10.55460/zsn0-gok7</x:v>
      </x:c>
      <x:c r="W605" t="str">
        <x:f>IF(V605="","",LOWER(SUBSTITUTE(SUBSTITUTE(SUBSTITUTE(SUBSTITUTE(TRIM(V605),"https://doi.org/",""),"http://doi.org/",""),"https://dx.doi.org/",""),"doi:","")))</x:f>
        <x:v>10.55460/zsn0-gok7</x:v>
      </x:c>
      <x:c r="X605" t="str">
        <x:v>37094289</x:v>
      </x:c>
      <x:c r="Y605" t="str"/>
      <x:c r="Z605"/>
      <x:c r="AA605" t="str">
        <x:v>PubMed/MEDLINE</x:v>
      </x:c>
      <x:c r="AB605" t="str">
        <x:v>PUBMED-C-v1.0-2026-08-28</x:v>
      </x:c>
      <x:c r="AC605" t="str">
        <x:v>SP-PUBMED-C-20260828</x:v>
      </x:c>
      <x:c r="AD605" s="499" t="n">
        <x:v>46262</x:v>
      </x:c>
      <x:c r="AE605" s="499" t="n">
        <x:v>46272</x:v>
      </x:c>
      <x:c r="AF605" t="str">
        <x:v>IEZP3SKL</x:v>
      </x:c>
      <x:c r="AG605"/>
      <x:c r="AH605" t="str">
        <x:v>Tactical Athlete → Operational Readiness Brazil</x:v>
      </x:c>
      <x:c r="AI605" t="str">
        <x:v>evidence-family:C</x:v>
      </x:c>
      <x:c r="AJ605"/>
      <x:c r="AK605" t="str">
        <x:f>IF(AJ605="","",IF(OR(LOWER(AJ605)="brazil",LOWER(AJ605)="brasil"),"Yes","No"))</x:f>
      </x:c>
      <x:c r="AL605"/>
      <x:c r="AM605"/>
      <x:c r="AN605"/>
      <x:c r="AO605"/>
      <x:c r="AP605"/>
      <x:c r="AQ605"/>
      <x:c r="AR605"/>
      <x:c r="AS605"/>
      <x:c r="AT605"/>
      <x:c r="AU605"/>
      <x:c r="AV605"/>
      <x:c r="AW605"/>
      <x:c r="AX605"/>
      <x:c r="AY605"/>
      <x:c r="AZ605"/>
      <x:c r="BA605"/>
      <x:c r="BB605"/>
      <x:c r="BC605"/>
      <x:c r="BD605"/>
      <x:c r="BE605"/>
      <x:c r="BF605"/>
      <x:c r="BG605"/>
      <x:c r="BH605"/>
      <x:c r="BI605"/>
      <x:c r="BJ605"/>
      <x:c r="BK605"/>
      <x:c r="BL605"/>
      <x:c r="BM605"/>
      <x:c r="BN605"/>
      <x:c r="BO605"/>
      <x:c r="BP605"/>
      <x:c r="BQ605"/>
      <x:c r="BR605"/>
      <x:c r="BS605"/>
      <x:c r="BT605"/>
      <x:c r="BU605"/>
      <x:c r="BV605"/>
      <x:c r="BW605"/>
      <x:c r="BX605"/>
      <x:c r="BY605"/>
      <x:c r="BZ605"/>
      <x:c r="CA605"/>
      <x:c r="CB605"/>
      <x:c r="CC605"/>
      <x:c r="CD605"/>
      <x:c r="CE605"/>
      <x:c r="CF605"/>
      <x:c r="CG605"/>
      <x:c r="CH605"/>
      <x:c r="CI605"/>
      <x:c r="CJ605" t="str">
        <x:v>Yes</x:v>
      </x:c>
      <x:c r="CK605" t="str">
        <x:v>Yes</x:v>
      </x:c>
      <x:c r="CL605" t="str">
        <x:v>Yes</x:v>
      </x:c>
      <x:c r="CM605" t="str">
        <x:v>Clear</x:v>
      </x:c>
      <x:c r="CN605" t="str">
        <x:v>Verified — clear</x:v>
      </x:c>
      <x:c r="CO605" t="n">
        <x:v>46272</x:v>
      </x:c>
      <x:c r="CP605" t="str">
        <x:v>https://pubmed.ncbi.nlm.nih.gov/37094289/</x:v>
      </x:c>
      <x:c r="CQ605"/>
      <x:c r="CR605"/>
      <x:c r="CS605"/>
      <x:c r="CT605"/>
      <x:c r="CU605"/>
      <x:c r="CV605"/>
      <x:c r="CW605"/>
      <x:c r="CX605"/>
      <x:c r="CY605"/>
      <x:c r="CZ605"/>
      <x:c r="DA605"/>
      <x:c r="DB605" t="str">
        <x:f>IF(L605="","",IF(AND(COUNT(CU605:DA605)=7,OR(CU605=0,CU605=1,CU605=2),OR(CV605=0,CV605=1,CV605=2),OR(CW605=0,CW605=1,CW605=2),OR(CX605=0,CX605=1,CX605=2),OR(CY605=0,CY605=1,CY605=2),OR(CZ605=0,CZ605=1,CZ605=2),OR(DA605=0,DA605=1,DA605=2)),SUM(CU605:DA605),""))</x:f>
      </x:c>
      <x:c r="DC605" t="str">
        <x:f>IF(DB605="","",ROUND(DB605/14*10,1))</x:f>
      </x:c>
      <x:c r="DD605" t="str">
        <x:v>Pending</x:v>
      </x:c>
      <x:c r="DE605" t="str">
        <x:f>IF(L605="","",IF(DC605="","Pending",IF(DD605="Yes","CONDITIONAL — safety override",IF(DC605&gt;=8,"HIGH",IF(DC605&gt;=5,"CONDITIONAL","LOW")))))</x:f>
        <x:v>Pending</x:v>
      </x:c>
      <x:c r="DF605" t="str">
        <x:v>Pending screening and full-text appraisal; no transferability judgment made at identification.</x:v>
      </x:c>
      <x:c r="DG605"/>
      <x:c r="DH605"/>
      <x:c r="DI605"/>
      <x:c r="DJ605"/>
      <x:c r="DK605"/>
      <x:c r="DL605"/>
      <x:c r="DM605"/>
      <x:c r="DN605"/>
      <x:c r="DO605"/>
      <x:c r="DP605"/>
      <x:c r="DQ605"/>
      <x:c r="DR605"/>
      <x:c r="DS605"/>
      <x:c r="DT605"/>
      <x:c r="DU605"/>
      <x:c r="DV605"/>
      <x:c r="DW605"/>
      <x:c r="DX605"/>
      <x:c r="DY605"/>
      <x:c r="DZ605" t="str">
        <x:v>Title/abstract information is insufficient for a substantive scientific, causal, transferability or institutional claim.</x:v>
      </x:c>
      <x:c r="EA605" t="str">
        <x:v>Pending</x:v>
      </x:c>
      <x:c r="EB605" t="str">
        <x:f>IF(L605="","",IF(EC605="READY","Yes","No / Pending"))</x:f>
        <x:v>No / Pending</x:v>
      </x:c>
      <x:c r="EC605" t="str">
        <x:f>IF(L605="","",IF(OR(ISNUMBER(SEARCH("Retracted Publication",Q605)),CM605="Retracted",CN605="Retracted",CM605="Expression of Concern",CN605="Expression of Concern",F605="Not used",CG605="Critical",CH605="High",CH605="Critical"),"BLOCKED — integrity or use restriction",IF(AND(CJ605="Yes",CK605="Yes",CL605="Yes"),IF(AND(CM605="Clear",CN605="Verified — clear"),IF(AND(AND(LEN(TRIM(CF605))&gt;0,LEFT(LOWER(TRIM(CF605)),7)&lt;&gt;"pending"),OR(CG605="High",CG605="Moderate"),OR(CH605="Low",CH605="Some concerns",CH605="Not applicable")),IF(AND(DD605="No",OR(DE605="HIGH",DE605="CONDITIONAL"),AND(LEN(TRIM(DF605))&gt;0,LEFT(LOWER(TRIM(DF605)),7)&lt;&gt;"pending")),IF(AND(AND(LEN(TRIM(DT605))&gt;0,LEFT(LOWER(TRIM(DT605)),7)&lt;&gt;"pending"),AND(LEN(TRIM(DU605))&gt;0,LEFT(LOWER(TRIM(DU605)),7)&lt;&gt;"pending"),OR(AND(LEN(TRIM(DV605))&gt;0,LEFT(LOWER(TRIM(DV605)),7)&lt;&gt;"pending"),AND(LEN(TRIM(DW605))&gt;0,LEFT(LOWER(TRIM(DW605)),7)&lt;&gt;"pending")),AND(LEN(TRIM(DX605))&gt;0,LEFT(LOWER(TRIM(DX605)),7)&lt;&gt;"pending")),IF(AND(F605="Claim-ready",OR(EA605="Strong",EA605="Moderate"),AND(LEN(TRIM(G605))&gt;0,LEFT(LOWER(TRIM(G605)),7)&lt;&gt;"pending"),G605&lt;&gt;"No substantive use decision is permitted from identification metadata alone.",AND(LEN(TRIM(DZ605))&gt;0,LEFT(LOWER(TRIM(DZ605)),7)&lt;&gt;"pending"),DZ605&lt;&gt;"Identification metadata alone does not permit any substantive scientific, causal, operational, or institutional claim.",AND(LEN(TRIM(EI605))&gt;0,LEFT(LOWER(TRIM(EI605)),7)&lt;&gt;"pending"),ISNUMBER(EH605),EH605&gt;0),"READY","PENDING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5" t="str">
        <x:v>Pending</x:v>
      </x:c>
      <x:c r="EE605"/>
      <x:c r="EF605" t="str">
        <x:v>Pending</x:v>
      </x:c>
      <x:c r="EG605" t="str">
        <x:v>Pending</x:v>
      </x:c>
      <x:c r="EH605"/>
      <x:c r="EI605" s="501"/>
      <x:c r="EJ605"/>
      <x:c r="EK605" t="str">
        <x:v>Pending</x:v>
      </x:c>
      <x:c r="EL605" t="n">
        <x:v>46272</x:v>
      </x:c>
      <x:c r="EM605" t="str">
        <x:v>Production PubMed record imported and reconciled to Zotero item IEZP3SKL;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05" t="n">
        <x:f>IF(L605="","",(IF(N605&lt;&gt;"",1,0)+IF(O605&lt;&gt;"",1,0)+IF(AJ605&lt;&gt;"",1,0)+IF(AU605&lt;&gt;"",1,0)+IF(BE605&lt;&gt;"",1,0)+IF(CF605&lt;&gt;"",1,0)+IF(CJ605="Yes",1,0)+IF(CL605="Yes",1,0)+IF(DE605&lt;&gt;"Pending",1,0)+IF(F605&lt;&gt;"",1,0)+IF(DZ605&lt;&gt;"",1,0)+IF(EI605&lt;&gt;"",1,0))/12)</x:f>
        <x:v>0.5</x:v>
      </x:c>
    </x:row>
    <x:row r="606">
      <x:c r="A606" t="str">
        <x:v>EV-0603</x:v>
      </x:c>
      <x:c r="B606" t="str">
        <x:v>Integrity check</x:v>
      </x:c>
      <x:c r="C606" t="str">
        <x:f>IF(L606="","",IF(LEFT(EC606,7)="BLOCKED","🔴 Do not use for conclusion",IF(EB606="Yes","🟢 Claim-ready","🟡 Caution / context")))</x:f>
        <x:v>🟡 Caution / context</x:v>
      </x:c>
      <x:c r="D606" t="str">
        <x:f>IF(L606="","",EC606)</x:f>
        <x:v>PENDING — integrity resolution</x:v>
      </x:c>
      <x:c r="E606" t="str">
        <x:v>P2 — High</x:v>
      </x:c>
      <x:c r="F606" t="str">
        <x:v>Pending</x:v>
      </x:c>
      <x:c r="G606" t="str">
        <x:v>Title/abstract identify an explicit tactical/public-safety context and readiness domain; retain for full-text assessment.</x:v>
      </x:c>
      <x:c r="H606" t="str">
        <x:v>Obtain and review lawful full text; confirm human adjudication; then select a design-specific appraisal instrument.</x:v>
      </x:c>
      <x:c r="I606"/>
      <x:c r="J606" t="str">
        <x:v>A — Core</x:v>
      </x:c>
      <x:c r="K606" t="str">
        <x:v>IDENTIFIED</x:v>
      </x:c>
      <x:c r="L606" t="str">
        <x:v>Physical Training Programs for Tactical Populations: Brief Systematic Review.</x:v>
      </x:c>
      <x:c r="M606"/>
      <x:c r="N606" t="str">
        <x:v>Rasteiro, Andre; Santos, Vanessa; Massuca, Luis Miguel</x:v>
      </x:c>
      <x:c r="O606" t="n">
        <x:v>2023</x:v>
      </x:c>
      <x:c r="P606" t="str">
        <x:v>Healthcare (Basel, Switzerland)</x:v>
      </x:c>
      <x:c r="Q606" t="str">
        <x:v>Journal Article; Review</x:v>
      </x:c>
      <x:c r="R606" t="str">
        <x:v>Unclear</x:v>
      </x:c>
      <x:c r="S606" t="str">
        <x:v>Unknown</x:v>
      </x:c>
      <x:c r="T606" t="str">
        <x:v>eng</x:v>
      </x:c>
      <x:c r="U606" t="str">
        <x:v>https://pubmed.ncbi.nlm.nih.gov/37046894/</x:v>
      </x:c>
      <x:c r="V606" t="str">
        <x:v>10.3390/healthcare11070967</x:v>
      </x:c>
      <x:c r="W606" t="str">
        <x:f>IF(V606="","",LOWER(SUBSTITUTE(SUBSTITUTE(SUBSTITUTE(SUBSTITUTE(TRIM(V606),"https://doi.org/",""),"http://doi.org/",""),"https://dx.doi.org/",""),"doi:","")))</x:f>
        <x:v>10.3390/healthcare11070967</x:v>
      </x:c>
      <x:c r="X606" t="str">
        <x:v>37046894</x:v>
      </x:c>
      <x:c r="Y606" t="str">
        <x:v>PMC10094380</x:v>
      </x:c>
      <x:c r="Z606"/>
      <x:c r="AA606" t="str">
        <x:v>PubMed/MEDLINE</x:v>
      </x:c>
      <x:c r="AB606" t="str">
        <x:v>PUBMED-A-v1.0-2026-08-28</x:v>
      </x:c>
      <x:c r="AC606" t="str">
        <x:v>SP-PUBMED-A-20260828</x:v>
      </x:c>
      <x:c r="AD606" s="499" t="n">
        <x:v>46262</x:v>
      </x:c>
      <x:c r="AE606" s="499" t="n">
        <x:v>46272</x:v>
      </x:c>
      <x:c r="AF606" t="str">
        <x:v>YTP3YID4</x:v>
      </x:c>
      <x:c r="AG606"/>
      <x:c r="AH606" t="str">
        <x:v>Tactical Athlete → Operational Readiness Brazil</x:v>
      </x:c>
      <x:c r="AI606" t="str">
        <x:v>evidence-family:A</x:v>
      </x:c>
      <x:c r="AJ606"/>
      <x:c r="AK606" t="str">
        <x:f>IF(AJ606="","",IF(OR(LOWER(AJ606)="brazil",LOWER(AJ606)="brasil"),"Yes","No"))</x:f>
      </x:c>
      <x:c r="AL606"/>
      <x:c r="AM606"/>
      <x:c r="AN606"/>
      <x:c r="AO606"/>
      <x:c r="AP606"/>
      <x:c r="AQ606"/>
      <x:c r="AR606"/>
      <x:c r="AS606"/>
      <x:c r="AT606"/>
      <x:c r="AU606"/>
      <x:c r="AV606"/>
      <x:c r="AW606"/>
      <x:c r="AX606"/>
      <x:c r="AY606"/>
      <x:c r="AZ606"/>
      <x:c r="BA606"/>
      <x:c r="BB606"/>
      <x:c r="BC606"/>
      <x:c r="BD606"/>
      <x:c r="BE606"/>
      <x:c r="BF606"/>
      <x:c r="BG606"/>
      <x:c r="BH606"/>
      <x:c r="BI606"/>
      <x:c r="BJ606"/>
      <x:c r="BK606"/>
      <x:c r="BL606"/>
      <x:c r="BM606"/>
      <x:c r="BN606"/>
      <x:c r="BO606"/>
      <x:c r="BP606"/>
      <x:c r="BQ606"/>
      <x:c r="BR606"/>
      <x:c r="BS606"/>
      <x:c r="BT606"/>
      <x:c r="BU606"/>
      <x:c r="BV606"/>
      <x:c r="BW606"/>
      <x:c r="BX606"/>
      <x:c r="BY606"/>
      <x:c r="BZ606"/>
      <x:c r="CA606"/>
      <x:c r="CB606"/>
      <x:c r="CC606"/>
      <x:c r="CD606"/>
      <x:c r="CE606"/>
      <x:c r="CF606"/>
      <x:c r="CG606"/>
      <x:c r="CH606"/>
      <x:c r="CI606"/>
      <x:c r="CJ606" t="str">
        <x:v>Yes</x:v>
      </x:c>
      <x:c r="CK606" t="str">
        <x:v>Yes</x:v>
      </x:c>
      <x:c r="CL606" t="str">
        <x:v>Yes</x:v>
      </x:c>
      <x:c r="CM606" t="str">
        <x:v>Correction</x:v>
      </x:c>
      <x:c r="CN606" t="str">
        <x:v>Pending</x:v>
      </x:c>
      <x:c r="CO606" t="n">
        <x:v>46272</x:v>
      </x:c>
      <x:c r="CP606" t="str">
        <x:v>https://pubmed.ncbi.nlm.nih.gov/37761801/</x:v>
      </x:c>
      <x:c r="CQ606"/>
      <x:c r="CR606"/>
      <x:c r="CS606"/>
      <x:c r="CT606"/>
      <x:c r="CU606"/>
      <x:c r="CV606"/>
      <x:c r="CW606"/>
      <x:c r="CX606"/>
      <x:c r="CY606"/>
      <x:c r="CZ606"/>
      <x:c r="DA606"/>
      <x:c r="DB606" t="str">
        <x:f>IF(L606="","",IF(AND(COUNT(CU606:DA606)=7,OR(CU606=0,CU606=1,CU606=2),OR(CV606=0,CV606=1,CV606=2),OR(CW606=0,CW606=1,CW606=2),OR(CX606=0,CX606=1,CX606=2),OR(CY606=0,CY606=1,CY606=2),OR(CZ606=0,CZ606=1,CZ606=2),OR(DA606=0,DA606=1,DA606=2)),SUM(CU606:DA606),""))</x:f>
      </x:c>
      <x:c r="DC606" t="str">
        <x:f>IF(DB606="","",ROUND(DB606/14*10,1))</x:f>
      </x:c>
      <x:c r="DD606" t="str">
        <x:v>Pending</x:v>
      </x:c>
      <x:c r="DE606" t="str">
        <x:f>IF(L606="","",IF(DC606="","Pending",IF(DD606="Yes","CONDITIONAL — safety override",IF(DC606&gt;=8,"HIGH",IF(DC606&gt;=5,"CONDITIONAL","LOW")))))</x:f>
        <x:v>Pending</x:v>
      </x:c>
      <x:c r="DF606" t="str">
        <x:v>Pending screening and full-text appraisal; no transferability judgment made at identification.</x:v>
      </x:c>
      <x:c r="DG606"/>
      <x:c r="DH606"/>
      <x:c r="DI606"/>
      <x:c r="DJ606"/>
      <x:c r="DK606"/>
      <x:c r="DL606"/>
      <x:c r="DM606"/>
      <x:c r="DN606"/>
      <x:c r="DO606"/>
      <x:c r="DP606"/>
      <x:c r="DQ606"/>
      <x:c r="DR606"/>
      <x:c r="DS606"/>
      <x:c r="DT606"/>
      <x:c r="DU606"/>
      <x:c r="DV606"/>
      <x:c r="DW606"/>
      <x:c r="DX606"/>
      <x:c r="DY606"/>
      <x:c r="DZ606" t="str">
        <x:v>Title/abstract screening alone does not establish effectiveness, causality, methodological quality, transferability to Brazilian public safety or an institutional recommendation.</x:v>
      </x:c>
      <x:c r="EA606" t="str">
        <x:v>Pending</x:v>
      </x:c>
      <x:c r="EB606" t="str">
        <x:f>IF(L606="","",IF(EC606="READY","Yes","No / Pending"))</x:f>
        <x:v>No / Pending</x:v>
      </x:c>
      <x:c r="EC606" t="str">
        <x:f>IF(L606="","",IF(OR(ISNUMBER(SEARCH("Retracted Publication",Q606)),CM606="Retracted",CN606="Retracted",CM606="Expression of Concern",CN606="Expression of Concern",F606="Not used",CG606="Critical",CH606="High",CH606="Critical"),"BLOCKED — integrity or use restriction",IF(AND(CJ606="Yes",CK606="Yes",CL606="Yes"),IF(AND(CM606="Clear",CN606="Verified — clear"),IF(AND(AND(LEN(TRIM(CF606))&gt;0,LEFT(LOWER(TRIM(CF606)),7)&lt;&gt;"pending"),OR(CG606="High",CG606="Moderate"),OR(CH606="Low",CH606="Some concerns",CH606="Not applicable")),IF(AND(DD606="No",OR(DE606="HIGH",DE606="CONDITIONAL"),AND(LEN(TRIM(DF606))&gt;0,LEFT(LOWER(TRIM(DF606)),7)&lt;&gt;"pending")),IF(AND(AND(LEN(TRIM(DT606))&gt;0,LEFT(LOWER(TRIM(DT606)),7)&lt;&gt;"pending"),AND(LEN(TRIM(DU606))&gt;0,LEFT(LOWER(TRIM(DU606)),7)&lt;&gt;"pending"),OR(AND(LEN(TRIM(DV606))&gt;0,LEFT(LOWER(TRIM(DV606)),7)&lt;&gt;"pending"),AND(LEN(TRIM(DW606))&gt;0,LEFT(LOWER(TRIM(DW606)),7)&lt;&gt;"pending")),AND(LEN(TRIM(DX606))&gt;0,LEFT(LOWER(TRIM(DX606)),7)&lt;&gt;"pending")),IF(AND(F606="Claim-ready",OR(EA606="Strong",EA606="Moderate"),AND(LEN(TRIM(G606))&gt;0,LEFT(LOWER(TRIM(G606)),7)&lt;&gt;"pending"),G606&lt;&gt;"No substantive use decision is permitted from identification metadata alone.",AND(LEN(TRIM(DZ606))&gt;0,LEFT(LOWER(TRIM(DZ606)),7)&lt;&gt;"pending"),DZ606&lt;&gt;"Identification metadata alone does not permit any substantive scientific, causal, operational, or institutional claim.",AND(LEN(TRIM(EI606))&gt;0,LEFT(LOWER(TRIM(EI606)),7)&lt;&gt;"pending"),ISNUMBER(EH606),EH606&gt;0),"READY","PENDING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606" t="str">
        <x:v>Pending</x:v>
      </x:c>
      <x:c r="EE606"/>
      <x:c r="EF606" t="str">
        <x:v>Pending</x:v>
      </x:c>
      <x:c r="EG606" t="str">
        <x:v>Pending</x:v>
      </x:c>
      <x:c r="EH606"/>
      <x:c r="EI606" s="501"/>
      <x:c r="EJ606"/>
      <x:c r="EK606" t="str">
        <x:v>Pending</x:v>
      </x:c>
      <x:c r="EL606" t="n">
        <x:v>46272</x:v>
      </x:c>
      <x:c r="EM606" t="str">
        <x:v>Production PubMed record imported and reconciled to Zotero item YTP3YID4;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606" t="n">
        <x:f>IF(L606="","",(IF(N606&lt;&gt;"",1,0)+IF(O606&lt;&gt;"",1,0)+IF(AJ606&lt;&gt;"",1,0)+IF(AU606&lt;&gt;"",1,0)+IF(BE606&lt;&gt;"",1,0)+IF(CF606&lt;&gt;"",1,0)+IF(CJ606="Yes",1,0)+IF(CL606="Yes",1,0)+IF(DE606&lt;&gt;"Pending",1,0)+IF(F606&lt;&gt;"",1,0)+IF(DZ606&lt;&gt;"",1,0)+IF(EI606&lt;&gt;"",1,0))/12)</x:f>
        <x:v>0.5</x:v>
      </x:c>
    </x:row>
    <x:row r="607">
      <x:c r="A607" t="str">
        <x:v>EV-0604</x:v>
      </x:c>
      <x:c r="B607" t="str">
        <x:v>Integrity check</x:v>
      </x:c>
      <x:c r="C607" t="str">
        <x:f>IF(L607="","",IF(LEFT(EC607,7)="BLOCKED","🔴 Do not use for conclusion",IF(EB607="Yes","🟢 Claim-ready","🟡 Caution / context")))</x:f>
        <x:v>🟡 Caution / context</x:v>
      </x:c>
      <x:c r="D607" t="str">
        <x:f>IF(L607="","",EC607)</x:f>
        <x:v>PENDING — appropriate appraisal</x:v>
      </x:c>
      <x:c r="E607" t="str">
        <x:v>P2 — High</x:v>
      </x:c>
      <x:c r="F607" t="str">
        <x:v>Pending</x:v>
      </x:c>
      <x:c r="G607" t="str">
        <x:v>Title/abstract identify an explicit operational APHT/medical-readiness topic; retain for full-text assessment.</x:v>
      </x:c>
      <x:c r="H607" t="str">
        <x:v>Obtain and review lawful full text; confirm human adjudication; then select a design-specific appraisal instrument.</x:v>
      </x:c>
      <x:c r="I607"/>
      <x:c r="J607" t="str">
        <x:v>B — APHT / Medical Readiness</x:v>
      </x:c>
      <x:c r="K607" t="str">
        <x:v>IDENTIFIED</x:v>
      </x:c>
      <x:c r="L607" t="str">
        <x:v>Accuracy of Needle Thoracostomy Site Selection among US Army Medics.</x:v>
      </x:c>
      <x:c r="M607"/>
      <x:c r="N607" t="str">
        <x:v>Rodriguez, Rachel C; Sandoval, Clifford; Perdue, Matthew; Monti, Jonathan; Walker, Jerimiah</x:v>
      </x:c>
      <x:c r="O607" t="n">
        <x:v>2023</x:v>
      </x:c>
      <x:c r="P607" t="str">
        <x:v>Medical journal (Fort Sam Houston, Tex.)</x:v>
      </x:c>
      <x:c r="Q607" t="str">
        <x:v>Comparative Study; Journal Article; Observational Study</x:v>
      </x:c>
      <x:c r="R607" t="str">
        <x:v>Unclear</x:v>
      </x:c>
      <x:c r="S607" t="str">
        <x:v>Unknown</x:v>
      </x:c>
      <x:c r="T607" t="str">
        <x:v>eng</x:v>
      </x:c>
      <x:c r="U607" t="str">
        <x:v>https://pubmed.ncbi.nlm.nih.gov/37042507/</x:v>
      </x:c>
      <x:c r="V607" t="str"/>
      <x:c r="W607" t="str">
        <x:f>IF(V607="","",LOWER(SUBSTITUTE(SUBSTITUTE(SUBSTITUTE(SUBSTITUTE(TRIM(V607),"https://doi.org/",""),"http://doi.org/",""),"https://dx.doi.org/",""),"doi:","")))</x:f>
      </x:c>
      <x:c r="X607" t="str">
        <x:v>37042507</x:v>
      </x:c>
      <x:c r="Y607" t="str"/>
      <x:c r="Z607"/>
      <x:c r="AA607" t="str">
        <x:v>PubMed/MEDLINE</x:v>
      </x:c>
      <x:c r="AB607" t="str">
        <x:v>PUBMED-B-v1.0-2026-08-28</x:v>
      </x:c>
      <x:c r="AC607" t="str">
        <x:v>SP-PUBMED-B-20260828</x:v>
      </x:c>
      <x:c r="AD607" s="499" t="n">
        <x:v>46262</x:v>
      </x:c>
      <x:c r="AE607" s="499" t="n">
        <x:v>46272</x:v>
      </x:c>
      <x:c r="AF607" t="str">
        <x:v>A78R9622</x:v>
      </x:c>
      <x:c r="AG607"/>
      <x:c r="AH607" t="str">
        <x:v>Tactical Athlete → Operational Readiness Brazil</x:v>
      </x:c>
      <x:c r="AI607" t="str">
        <x:v>evidence-family:B</x:v>
      </x:c>
      <x:c r="AJ607"/>
      <x:c r="AK607" t="str">
        <x:f>IF(AJ607="","",IF(OR(LOWER(AJ607)="brazil",LOWER(AJ607)="brasil"),"Yes","No"))</x:f>
      </x:c>
      <x:c r="AL607"/>
      <x:c r="AM607"/>
      <x:c r="AN607"/>
      <x:c r="AO607"/>
      <x:c r="AP607"/>
      <x:c r="AQ607"/>
      <x:c r="AR607"/>
      <x:c r="AS607"/>
      <x:c r="AT607"/>
      <x:c r="AU607"/>
      <x:c r="AV607"/>
      <x:c r="AW607"/>
      <x:c r="AX607"/>
      <x:c r="AY607"/>
      <x:c r="AZ607"/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/>
      <x:c r="BO607"/>
      <x:c r="BP607"/>
      <x:c r="BQ607"/>
      <x:c r="BR607"/>
      <x:c r="BS607"/>
      <x:c r="BT607"/>
      <x:c r="BU607"/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 t="str">
        <x:v>Yes</x:v>
      </x:c>
      <x:c r="CK607" t="str">
        <x:v>Yes</x:v>
      </x:c>
      <x:c r="CL607" t="str">
        <x:v>Yes</x:v>
      </x:c>
      <x:c r="CM607" t="str">
        <x:v>Clear</x:v>
      </x:c>
      <x:c r="CN607" t="str">
        <x:v>Verified — clear</x:v>
      </x:c>
      <x:c r="CO607" t="n">
        <x:v>46272</x:v>
      </x:c>
      <x:c r="CP607" t="str">
        <x:v>https://pubmed.ncbi.nlm.nih.gov/37042507/</x:v>
      </x:c>
      <x:c r="CQ607"/>
      <x:c r="CR607"/>
      <x:c r="CS607"/>
      <x:c r="CT607"/>
      <x:c r="CU607"/>
      <x:c r="CV607"/>
      <x:c r="CW607"/>
      <x:c r="CX607"/>
      <x:c r="CY607"/>
      <x:c r="CZ607"/>
      <x:c r="DA607"/>
      <x:c r="DB607" t="str">
        <x:f>IF(L607="","",IF(AND(COUNT(CU607:DA607)=7,OR(CU607=0,CU607=1,CU607=2),OR(CV607=0,CV607=1,CV607=2),OR(CW607=0,CW607=1,CW607=2),OR(CX607=0,CX607=1,CX607=2),OR(CY607=0,CY607=1,CY607=2),OR(CZ607=0,CZ607=1,CZ607=2),OR(DA607=0,DA607=1,DA607=2)),SUM(CU607:DA607),""))</x:f>
      </x:c>
      <x:c r="DC607" t="str">
        <x:f>IF(DB607="","",ROUND(DB607/14*10,1))</x:f>
      </x:c>
      <x:c r="DD607" t="str">
        <x:v>Pending</x:v>
      </x:c>
      <x:c r="DE607" t="str">
        <x:f>IF(L607="","",IF(DC607="","Pending",IF(DD607="Yes","CONDITIONAL — safety override",IF(DC607&gt;=8,"HIGH",IF(DC607&gt;=5,"CONDITIONAL","LOW")))))</x:f>
        <x:v>Pending</x:v>
      </x:c>
      <x:c r="DF607" t="str">
        <x:v>Pending screening and full-text appraisal; no transferability judgment made at identification.</x:v>
      </x:c>
      <x:c r="DG607"/>
      <x:c r="DH607"/>
      <x:c r="DI607"/>
      <x:c r="DJ607"/>
      <x:c r="DK607"/>
      <x:c r="DL607"/>
      <x:c r="DM607"/>
      <x:c r="DN607"/>
      <x:c r="DO607"/>
      <x:c r="DP607"/>
      <x:c r="DQ607"/>
      <x:c r="DR607"/>
      <x:c r="DS607"/>
      <x:c r="DT607"/>
      <x:c r="DU607"/>
      <x:c r="DV607"/>
      <x:c r="DW607"/>
      <x:c r="DX607"/>
      <x:c r="DY607"/>
      <x:c r="DZ607" t="str">
        <x:v>Title/abstract screening alone does not establish effectiveness, causality, methodological quality, transferability to Brazilian public safety or an institutional recommendation.</x:v>
      </x:c>
      <x:c r="EA607" t="str">
        <x:v>Pending</x:v>
      </x:c>
      <x:c r="EB607" t="str">
        <x:f>IF(L607="","",IF(EC607="READY","Yes","No / Pending"))</x:f>
        <x:v>No / Pending</x:v>
      </x:c>
      <x:c r="EC607" t="str">
        <x:f>IF(L607="","",IF(OR(ISNUMBER(SEARCH("Retracted Publication",Q607)),CM607="Retracted",CN607="Retracted",CM607="Expression of Concern",CN607="Expression of Concern",F607="Not used",CG607="Critical",CH607="High",CH607="Critical"),"BLOCKED — integrity or use restriction",IF(AND(CJ607="Yes",CK607="Yes",CL607="Yes"),IF(AND(CM607="Clear",CN607="Verified — clear"),IF(AND(AND(LEN(TRIM(CF607))&gt;0,LEFT(LOWER(TRIM(CF607)),7)&lt;&gt;"pending"),OR(CG607="High",CG607="Moderate"),OR(CH607="Low",CH607="Some concerns",CH607="Not applicable")),IF(AND(DD607="No",OR(DE607="HIGH",DE607="CONDITIONAL"),AND(LEN(TRIM(DF607))&gt;0,LEFT(LOWER(TRIM(DF607)),7)&lt;&gt;"pending")),IF(AND(AND(LEN(TRIM(DT607))&gt;0,LEFT(LOWER(TRIM(DT607)),7)&lt;&gt;"pending"),AND(LEN(TRIM(DU607))&gt;0,LEFT(LOWER(TRIM(DU607)),7)&lt;&gt;"pending"),OR(AND(LEN(TRIM(DV607))&gt;0,LEFT(LOWER(TRIM(DV607)),7)&lt;&gt;"pending"),AND(LEN(TRIM(DW607))&gt;0,LEFT(LOWER(TRIM(DW607)),7)&lt;&gt;"pending")),AND(LEN(TRIM(DX607))&gt;0,LEFT(LOWER(TRIM(DX607)),7)&lt;&gt;"pending")),IF(AND(F607="Claim-ready",OR(EA607="Strong",EA607="Moderate"),AND(LEN(TRIM(G607))&gt;0,LEFT(LOWER(TRIM(G607)),7)&lt;&gt;"pending"),G607&lt;&gt;"No substantive use decision is permitted from identification metadata alone.",AND(LEN(TRIM(DZ607))&gt;0,LEFT(LOWER(TRIM(DZ607)),7)&lt;&gt;"pending"),DZ607&lt;&gt;"Identification metadata alone does not permit any substantive scientific, causal, operational, or institutional claim.",AND(LEN(TRIM(EI607))&gt;0,LEFT(LOWER(TRIM(EI607)),7)&lt;&gt;"pending"),ISNUMBER(EH607),EH607&gt;0),"READY","PENDING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7" t="str">
        <x:v>Pending</x:v>
      </x:c>
      <x:c r="EE607"/>
      <x:c r="EF607" t="str">
        <x:v>Pending</x:v>
      </x:c>
      <x:c r="EG607" t="str">
        <x:v>Pending</x:v>
      </x:c>
      <x:c r="EH607"/>
      <x:c r="EI607" s="501"/>
      <x:c r="EJ607"/>
      <x:c r="EK607" t="str">
        <x:v>Pending</x:v>
      </x:c>
      <x:c r="EL607" t="n">
        <x:v>46272</x:v>
      </x:c>
      <x:c r="EM607" t="str">
        <x:v>Production PubMed record imported and reconciled to Zotero item A78R9622;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7" t="n">
        <x:f>IF(L607="","",(IF(N607&lt;&gt;"",1,0)+IF(O607&lt;&gt;"",1,0)+IF(AJ607&lt;&gt;"",1,0)+IF(AU607&lt;&gt;"",1,0)+IF(BE607&lt;&gt;"",1,0)+IF(CF607&lt;&gt;"",1,0)+IF(CJ607="Yes",1,0)+IF(CL607="Yes",1,0)+IF(DE607&lt;&gt;"Pending",1,0)+IF(F607&lt;&gt;"",1,0)+IF(DZ607&lt;&gt;"",1,0)+IF(EI607&lt;&gt;"",1,0))/12)</x:f>
        <x:v>0.5</x:v>
      </x:c>
    </x:row>
    <x:row r="608">
      <x:c r="A608" t="str">
        <x:v>EV-0605</x:v>
      </x:c>
      <x:c r="B608" t="str">
        <x:v>Metadata verification</x:v>
      </x:c>
      <x:c r="C608" t="str">
        <x:f>IF(L608="","",IF(LEFT(EC608,7)="BLOCKED","🔴 Do not use for conclusion",IF(EB608="Yes","🟢 Claim-ready","🟡 Caution / context")))</x:f>
        <x:v>🟡 Caution / context</x:v>
      </x:c>
      <x:c r="D608" t="str">
        <x:f>IF(L608="","",EC608)</x:f>
        <x:v>PENDING — verification</x:v>
      </x:c>
      <x:c r="E608" t="str">
        <x:v>P2 — High</x:v>
      </x:c>
      <x:c r="F608" t="str">
        <x:v>Pending</x:v>
      </x:c>
      <x:c r="G608" t="str">
        <x:v>Title/abstract identify an explicit implementation-science construct; retain for full-text assessment.</x:v>
      </x:c>
      <x:c r="H608" t="str">
        <x:v>Obtain and review lawful full text; confirm human adjudication; then select a design-specific appraisal instrument.</x:v>
      </x:c>
      <x:c r="I608"/>
      <x:c r="J608" t="str">
        <x:v>C — Implementation Science</x:v>
      </x:c>
      <x:c r="K608" t="str">
        <x:v>IDENTIFIED</x:v>
      </x:c>
      <x:c r="L608" t="str">
        <x:v>School-level determinants of incidence of sports-related concussion: Findings from the CARE Consortium.</x:v>
      </x:c>
      <x:c r="M608"/>
      <x:c r="N608" t="str">
        <x:v>Singichetti, Bhavna; Marshall, Stephen W; Breedlove, Katherine M; Cameron, Kenneth L; McCrea, Michael A; McAllister, Thomas W; Broglio, Steven P</x:v>
      </x:c>
      <x:c r="O608" t="n">
        <x:v>2023</x:v>
      </x:c>
      <x:c r="P608" t="str">
        <x:v>PloS one</x:v>
      </x:c>
      <x:c r="Q608" t="str">
        <x:v>Journal Article; Research Support, Non-U.S. Gov't; Research Support, U.S. Gov't, Non-P.H.S.; Research Support, U.S. Gov't, P.H.S.</x:v>
      </x:c>
      <x:c r="R608" t="str">
        <x:v>Unclear</x:v>
      </x:c>
      <x:c r="S608" t="str">
        <x:v>Unknown</x:v>
      </x:c>
      <x:c r="T608" t="str">
        <x:v>eng</x:v>
      </x:c>
      <x:c r="U608" t="str">
        <x:v>https://pubmed.ncbi.nlm.nih.gov/37036887/</x:v>
      </x:c>
      <x:c r="V608" t="str">
        <x:v>10.1371/journal.pone.0284259</x:v>
      </x:c>
      <x:c r="W608" t="str">
        <x:f>IF(V608="","",LOWER(SUBSTITUTE(SUBSTITUTE(SUBSTITUTE(SUBSTITUTE(TRIM(V608),"https://doi.org/",""),"http://doi.org/",""),"https://dx.doi.org/",""),"doi:","")))</x:f>
        <x:v>10.1371/journal.pone.0284259</x:v>
      </x:c>
      <x:c r="X608" t="str">
        <x:v>37036887</x:v>
      </x:c>
      <x:c r="Y608" t="str">
        <x:v>PMC10085044</x:v>
      </x:c>
      <x:c r="Z608"/>
      <x:c r="AA608" t="str">
        <x:v>PubMed/MEDLINE</x:v>
      </x:c>
      <x:c r="AB608" t="str">
        <x:v>PUBMED-C-v1.0-2026-08-28</x:v>
      </x:c>
      <x:c r="AC608" t="str">
        <x:v>SP-PUBMED-C-20260828</x:v>
      </x:c>
      <x:c r="AD608" s="499" t="n">
        <x:v>46262</x:v>
      </x:c>
      <x:c r="AE608" s="499" t="n">
        <x:v>46272</x:v>
      </x:c>
      <x:c r="AF608" t="str">
        <x:v>NXHINVC8</x:v>
      </x:c>
      <x:c r="AG608"/>
      <x:c r="AH608" t="str">
        <x:v>Tactical Athlete → Operational Readiness Brazil</x:v>
      </x:c>
      <x:c r="AI608" t="str">
        <x:v>evidence-family:C</x:v>
      </x:c>
      <x:c r="AJ608"/>
      <x:c r="AK608" t="str">
        <x:f>IF(AJ608="","",IF(OR(LOWER(AJ608)="brazil",LOWER(AJ608)="brasil"),"Yes","No"))</x:f>
      </x:c>
      <x:c r="AL608"/>
      <x:c r="AM608"/>
      <x:c r="AN608"/>
      <x:c r="AO608"/>
      <x:c r="AP608"/>
      <x:c r="AQ608"/>
      <x:c r="AR608"/>
      <x:c r="AS608"/>
      <x:c r="AT608"/>
      <x:c r="AU608"/>
      <x:c r="AV608"/>
      <x:c r="AW608"/>
      <x:c r="AX608"/>
      <x:c r="AY608"/>
      <x:c r="AZ608"/>
      <x:c r="BA608"/>
      <x:c r="BB608"/>
      <x:c r="BC608"/>
      <x:c r="BD608"/>
      <x:c r="BE608"/>
      <x:c r="BF608"/>
      <x:c r="BG608"/>
      <x:c r="BH608"/>
      <x:c r="BI608"/>
      <x:c r="BJ608"/>
      <x:c r="BK608"/>
      <x:c r="BL608"/>
      <x:c r="BM608"/>
      <x:c r="BN608"/>
      <x:c r="BO608"/>
      <x:c r="BP608"/>
      <x:c r="BQ608"/>
      <x:c r="BR608"/>
      <x:c r="BS608"/>
      <x:c r="BT608"/>
      <x:c r="BU608"/>
      <x:c r="BV608"/>
      <x:c r="BW608"/>
      <x:c r="BX608"/>
      <x:c r="BY608"/>
      <x:c r="BZ608"/>
      <x:c r="CA608"/>
      <x:c r="CB608"/>
      <x:c r="CC608"/>
      <x:c r="CD608"/>
      <x:c r="CE608"/>
      <x:c r="CF608"/>
      <x:c r="CG608"/>
      <x:c r="CH608"/>
      <x:c r="CI608"/>
      <x:c r="CJ608" t="str">
        <x:v>Pending</x:v>
      </x:c>
      <x:c r="CK608" t="str">
        <x:v>Yes</x:v>
      </x:c>
      <x:c r="CL608" t="str">
        <x:v>Yes</x:v>
      </x:c>
      <x:c r="CM608" t="str">
        <x:v>Clear</x:v>
      </x:c>
      <x:c r="CN608" t="str">
        <x:v>Verified — clear</x:v>
      </x:c>
      <x:c r="CO608" t="n">
        <x:v>46272</x:v>
      </x:c>
      <x:c r="CP608" t="str">
        <x:v>https://pubmed.ncbi.nlm.nih.gov/37036887/</x:v>
      </x:c>
      <x:c r="CQ608"/>
      <x:c r="CR608"/>
      <x:c r="CS608"/>
      <x:c r="CT608"/>
      <x:c r="CU608"/>
      <x:c r="CV608"/>
      <x:c r="CW608"/>
      <x:c r="CX608"/>
      <x:c r="CY608"/>
      <x:c r="CZ608"/>
      <x:c r="DA608"/>
      <x:c r="DB608" t="str">
        <x:f>IF(L608="","",IF(AND(COUNT(CU608:DA608)=7,OR(CU608=0,CU608=1,CU608=2),OR(CV608=0,CV608=1,CV608=2),OR(CW608=0,CW608=1,CW608=2),OR(CX608=0,CX608=1,CX608=2),OR(CY608=0,CY608=1,CY608=2),OR(CZ608=0,CZ608=1,CZ608=2),OR(DA608=0,DA608=1,DA608=2)),SUM(CU608:DA608),""))</x:f>
      </x:c>
      <x:c r="DC608" t="str">
        <x:f>IF(DB608="","",ROUND(DB608/14*10,1))</x:f>
      </x:c>
      <x:c r="DD608" t="str">
        <x:v>Pending</x:v>
      </x:c>
      <x:c r="DE608" t="str">
        <x:f>IF(L608="","",IF(DC608="","Pending",IF(DD608="Yes","CONDITIONAL — safety override",IF(DC608&gt;=8,"HIGH",IF(DC608&gt;=5,"CONDITIONAL","LOW")))))</x:f>
        <x:v>Pending</x:v>
      </x:c>
      <x:c r="DF608" t="str">
        <x:v>Pending screening and full-text appraisal; no transferability judgment made at identification.</x:v>
      </x:c>
      <x:c r="DG608"/>
      <x:c r="DH608"/>
      <x:c r="DI608"/>
      <x:c r="DJ608"/>
      <x:c r="DK608"/>
      <x:c r="DL608"/>
      <x:c r="DM608"/>
      <x:c r="DN608"/>
      <x:c r="DO608"/>
      <x:c r="DP608"/>
      <x:c r="DQ608"/>
      <x:c r="DR608"/>
      <x:c r="DS608"/>
      <x:c r="DT608"/>
      <x:c r="DU608"/>
      <x:c r="DV608"/>
      <x:c r="DW608"/>
      <x:c r="DX608"/>
      <x:c r="DY608"/>
      <x:c r="DZ608" t="str">
        <x:v>Title/abstract screening alone does not establish effectiveness, causality, methodological quality, transferability to Brazilian public safety or an institutional recommendation.</x:v>
      </x:c>
      <x:c r="EA608" t="str">
        <x:v>Pending</x:v>
      </x:c>
      <x:c r="EB608" t="str">
        <x:f>IF(L608="","",IF(EC608="READY","Yes","No / Pending"))</x:f>
        <x:v>No / Pending</x:v>
      </x:c>
      <x:c r="EC608" t="str">
        <x:f>IF(L608="","",IF(OR(ISNUMBER(SEARCH("Retracted Publication",Q608)),CM608="Retracted",CN608="Retracted",CM608="Expression of Concern",CN608="Expression of Concern",F608="Not used",CG608="Critical",CH608="High",CH608="Critical"),"BLOCKED — integrity or use restriction",IF(AND(CJ608="Yes",CK608="Yes",CL608="Yes"),IF(AND(CM608="Clear",CN608="Verified — clear"),IF(AND(AND(LEN(TRIM(CF608))&gt;0,LEFT(LOWER(TRIM(CF608)),7)&lt;&gt;"pending"),OR(CG608="High",CG608="Moderate"),OR(CH608="Low",CH608="Some concerns",CH608="Not applicable")),IF(AND(DD608="No",OR(DE608="HIGH",DE608="CONDITIONAL"),AND(LEN(TRIM(DF608))&gt;0,LEFT(LOWER(TRIM(DF608)),7)&lt;&gt;"pending")),IF(AND(AND(LEN(TRIM(DT608))&gt;0,LEFT(LOWER(TRIM(DT608)),7)&lt;&gt;"pending"),AND(LEN(TRIM(DU608))&gt;0,LEFT(LOWER(TRIM(DU608)),7)&lt;&gt;"pending"),OR(AND(LEN(TRIM(DV608))&gt;0,LEFT(LOWER(TRIM(DV608)),7)&lt;&gt;"pending"),AND(LEN(TRIM(DW608))&gt;0,LEFT(LOWER(TRIM(DW608)),7)&lt;&gt;"pending")),AND(LEN(TRIM(DX608))&gt;0,LEFT(LOWER(TRIM(DX608)),7)&lt;&gt;"pending")),IF(AND(F608="Claim-ready",OR(EA608="Strong",EA608="Moderate"),AND(LEN(TRIM(G608))&gt;0,LEFT(LOWER(TRIM(G608)),7)&lt;&gt;"pending"),G608&lt;&gt;"No substantive use decision is permitted from identification metadata alone.",AND(LEN(TRIM(DZ608))&gt;0,LEFT(LOWER(TRIM(DZ608)),7)&lt;&gt;"pending"),DZ608&lt;&gt;"Identification metadata alone does not permit any substantive scientific, causal, operational, or institutional claim.",AND(LEN(TRIM(EI608))&gt;0,LEFT(LOWER(TRIM(EI608)),7)&lt;&gt;"pending"),ISNUMBER(EH608),EH608&gt;0),"READY","PENDING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608" t="str">
        <x:v>Pending</x:v>
      </x:c>
      <x:c r="EE608"/>
      <x:c r="EF608" t="str">
        <x:v>Pending</x:v>
      </x:c>
      <x:c r="EG608" t="str">
        <x:v>Pending</x:v>
      </x:c>
      <x:c r="EH608"/>
      <x:c r="EI608" s="501"/>
      <x:c r="EJ608"/>
      <x:c r="EK608" t="str">
        <x:v>Pending</x:v>
      </x:c>
      <x:c r="EL608" t="n">
        <x:v>46272</x:v>
      </x:c>
      <x:c r="EM608" t="str">
        <x:v>Production PubMed record imported and reconciled to Zotero item NXHINVC8;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608" t="n">
        <x:f>IF(L608="","",(IF(N608&lt;&gt;"",1,0)+IF(O608&lt;&gt;"",1,0)+IF(AJ608&lt;&gt;"",1,0)+IF(AU608&lt;&gt;"",1,0)+IF(BE608&lt;&gt;"",1,0)+IF(CF608&lt;&gt;"",1,0)+IF(CJ608="Yes",1,0)+IF(CL608="Yes",1,0)+IF(DE608&lt;&gt;"Pending",1,0)+IF(F608&lt;&gt;"",1,0)+IF(DZ608&lt;&gt;"",1,0)+IF(EI608&lt;&gt;"",1,0))/12)</x:f>
        <x:v>0.4166666666666667</x:v>
      </x:c>
    </x:row>
    <x:row r="609">
      <x:c r="A609" t="str">
        <x:v>EV-0606</x:v>
      </x:c>
      <x:c r="B609" t="str">
        <x:v>Integrity check</x:v>
      </x:c>
      <x:c r="C609" t="str">
        <x:f>IF(L609="","",IF(LEFT(EC609,7)="BLOCKED","🔴 Do not use for conclusion",IF(EB609="Yes","🟢 Claim-ready","🟡 Caution / context")))</x:f>
        <x:v>🟡 Caution / context</x:v>
      </x:c>
      <x:c r="D609" t="str">
        <x:f>IF(L609="","",EC609)</x:f>
        <x:v>PENDING — appropriate appraisal</x:v>
      </x:c>
      <x:c r="E609" t="str">
        <x:v>P3 — Medium</x:v>
      </x:c>
      <x:c r="F609" t="str">
        <x:v>Pending</x:v>
      </x:c>
      <x:c r="G609" t="str">
        <x:v>Title/abstract identify an explicit implementation-science construct; retain for full-text assessment.</x:v>
      </x:c>
      <x:c r="H609" t="str">
        <x:v>Obtain and review lawful full text; confirm human adjudication; then select a design-specific appraisal instrument.</x:v>
      </x:c>
      <x:c r="I609"/>
      <x:c r="J609" t="str">
        <x:v>C — Implementation Science</x:v>
      </x:c>
      <x:c r="K609" t="str">
        <x:v>IDENTIFIED</x:v>
      </x:c>
      <x:c r="L609" t="str">
        <x:v>Impact of COVID-19 pandemic on nonpharmacological pain management trials in military and veteran healthcare settings: an evaluation informed by implementation science.</x:v>
      </x:c>
      <x:c r="M609"/>
      <x:c r="N609" t="str">
        <x:v>Midboe, Amanda M; Javier, Sarah J; Salsbury, Stacie A; Katsovich, Lily; Burgess, Diana J; King, Heather A; Taylor, Stephanie L; Martino, Steve; Mayer, John M; Wallace, Robert B; Der-Martirosian, Claudia; Kerns, Robert D</x:v>
      </x:c>
      <x:c r="O609" t="n">
        <x:v>2023</x:v>
      </x:c>
      <x:c r="P609" t="str">
        <x:v>Translational behavioral medicine</x:v>
      </x:c>
      <x:c r="Q609" t="str">
        <x:v>Journal Article; Research Support, N.I.H., Extramural</x:v>
      </x:c>
      <x:c r="R609" t="str">
        <x:v>Unclear</x:v>
      </x:c>
      <x:c r="S609" t="str">
        <x:v>Unknown</x:v>
      </x:c>
      <x:c r="T609" t="str">
        <x:v>eng</x:v>
      </x:c>
      <x:c r="U609" t="str">
        <x:v>https://pubmed.ncbi.nlm.nih.gov/37030012/</x:v>
      </x:c>
      <x:c r="V609" t="str">
        <x:v>10.1093/tbm/ibad015</x:v>
      </x:c>
      <x:c r="W609" t="str">
        <x:f>IF(V609="","",LOWER(SUBSTITUTE(SUBSTITUTE(SUBSTITUTE(SUBSTITUTE(TRIM(V609),"https://doi.org/",""),"http://doi.org/",""),"https://dx.doi.org/",""),"doi:","")))</x:f>
        <x:v>10.1093/tbm/ibad015</x:v>
      </x:c>
      <x:c r="X609" t="str">
        <x:v>37030012</x:v>
      </x:c>
      <x:c r="Y609" t="str">
        <x:v>PMC10415731</x:v>
      </x:c>
      <x:c r="Z609"/>
      <x:c r="AA609" t="str">
        <x:v>PubMed/MEDLINE</x:v>
      </x:c>
      <x:c r="AB609" t="str">
        <x:v>PUBMED-C-v1.0-2026-08-28</x:v>
      </x:c>
      <x:c r="AC609" t="str">
        <x:v>SP-PUBMED-C-20260828</x:v>
      </x:c>
      <x:c r="AD609" s="499" t="n">
        <x:v>46262</x:v>
      </x:c>
      <x:c r="AE609" s="499" t="n">
        <x:v>46272</x:v>
      </x:c>
      <x:c r="AF609" t="str">
        <x:v>MXYW4WFR</x:v>
      </x:c>
      <x:c r="AG609"/>
      <x:c r="AH609" t="str">
        <x:v>Tactical Athlete → Operational Readiness Brazil</x:v>
      </x:c>
      <x:c r="AI609" t="str">
        <x:v>evidence-family:C</x:v>
      </x:c>
      <x:c r="AJ609"/>
      <x:c r="AK609" t="str">
        <x:f>IF(AJ609="","",IF(OR(LOWER(AJ609)="brazil",LOWER(AJ609)="brasil"),"Yes","No"))</x:f>
      </x:c>
      <x:c r="AL609"/>
      <x:c r="AM609"/>
      <x:c r="AN609"/>
      <x:c r="AO609"/>
      <x:c r="AP609"/>
      <x:c r="AQ609"/>
      <x:c r="AR609"/>
      <x:c r="AS609"/>
      <x:c r="AT609"/>
      <x:c r="AU609"/>
      <x:c r="AV609"/>
      <x:c r="AW609"/>
      <x:c r="AX609"/>
      <x:c r="AY609"/>
      <x:c r="AZ609"/>
      <x:c r="BA609"/>
      <x:c r="BB609"/>
      <x:c r="BC609"/>
      <x:c r="BD609"/>
      <x:c r="BE609"/>
      <x:c r="BF609"/>
      <x:c r="BG609"/>
      <x:c r="BH609"/>
      <x:c r="BI609"/>
      <x:c r="BJ609"/>
      <x:c r="BK609"/>
      <x:c r="BL609"/>
      <x:c r="BM609"/>
      <x:c r="BN609"/>
      <x:c r="BO609"/>
      <x:c r="BP609"/>
      <x:c r="BQ609"/>
      <x:c r="BR609"/>
      <x:c r="BS609"/>
      <x:c r="BT609"/>
      <x:c r="BU609"/>
      <x:c r="BV609"/>
      <x:c r="BW609"/>
      <x:c r="BX609"/>
      <x:c r="BY609"/>
      <x:c r="BZ609"/>
      <x:c r="CA609"/>
      <x:c r="CB609"/>
      <x:c r="CC609"/>
      <x:c r="CD609"/>
      <x:c r="CE609"/>
      <x:c r="CF609"/>
      <x:c r="CG609"/>
      <x:c r="CH609"/>
      <x:c r="CI609"/>
      <x:c r="CJ609" t="str">
        <x:v>Yes</x:v>
      </x:c>
      <x:c r="CK609" t="str">
        <x:v>Yes</x:v>
      </x:c>
      <x:c r="CL609" t="str">
        <x:v>Yes</x:v>
      </x:c>
      <x:c r="CM609" t="str">
        <x:v>Clear</x:v>
      </x:c>
      <x:c r="CN609" t="str">
        <x:v>Verified — clear</x:v>
      </x:c>
      <x:c r="CO609" t="n">
        <x:v>46272</x:v>
      </x:c>
      <x:c r="CP609" t="str">
        <x:v>https://pubmed.ncbi.nlm.nih.gov/37030012/</x:v>
      </x:c>
      <x:c r="CQ609"/>
      <x:c r="CR609"/>
      <x:c r="CS609"/>
      <x:c r="CT609"/>
      <x:c r="CU609"/>
      <x:c r="CV609"/>
      <x:c r="CW609"/>
      <x:c r="CX609"/>
      <x:c r="CY609"/>
      <x:c r="CZ609"/>
      <x:c r="DA609"/>
      <x:c r="DB609" t="str">
        <x:f>IF(L609="","",IF(AND(COUNT(CU609:DA609)=7,OR(CU609=0,CU609=1,CU609=2),OR(CV609=0,CV609=1,CV609=2),OR(CW609=0,CW609=1,CW609=2),OR(CX609=0,CX609=1,CX609=2),OR(CY609=0,CY609=1,CY609=2),OR(CZ609=0,CZ609=1,CZ609=2),OR(DA609=0,DA609=1,DA609=2)),SUM(CU609:DA609),""))</x:f>
      </x:c>
      <x:c r="DC609" t="str">
        <x:f>IF(DB609="","",ROUND(DB609/14*10,1))</x:f>
      </x:c>
      <x:c r="DD609" t="str">
        <x:v>Pending</x:v>
      </x:c>
      <x:c r="DE609" t="str">
        <x:f>IF(L609="","",IF(DC609="","Pending",IF(DD609="Yes","CONDITIONAL — safety override",IF(DC609&gt;=8,"HIGH",IF(DC609&gt;=5,"CONDITIONAL","LOW")))))</x:f>
        <x:v>Pending</x:v>
      </x:c>
      <x:c r="DF609" t="str">
        <x:v>Pending screening and full-text appraisal; no transferability judgment made at identification.</x:v>
      </x:c>
      <x:c r="DG609"/>
      <x:c r="DH609"/>
      <x:c r="DI609"/>
      <x:c r="DJ609"/>
      <x:c r="DK609"/>
      <x:c r="DL609"/>
      <x:c r="DM609"/>
      <x:c r="DN609"/>
      <x:c r="DO609"/>
      <x:c r="DP609"/>
      <x:c r="DQ609"/>
      <x:c r="DR609"/>
      <x:c r="DS609"/>
      <x:c r="DT609"/>
      <x:c r="DU609"/>
      <x:c r="DV609"/>
      <x:c r="DW609"/>
      <x:c r="DX609"/>
      <x:c r="DY609"/>
      <x:c r="DZ609" t="str">
        <x:v>Title/abstract screening alone does not establish effectiveness, causality, methodological quality, transferability to Brazilian public safety or an institutional recommendation.</x:v>
      </x:c>
      <x:c r="EA609" t="str">
        <x:v>Pending</x:v>
      </x:c>
      <x:c r="EB609" t="str">
        <x:f>IF(L609="","",IF(EC609="READY","Yes","No / Pending"))</x:f>
        <x:v>No / Pending</x:v>
      </x:c>
      <x:c r="EC609" t="str">
        <x:f>IF(L609="","",IF(OR(ISNUMBER(SEARCH("Retracted Publication",Q609)),CM609="Retracted",CN609="Retracted",CM609="Expression of Concern",CN609="Expression of Concern",F609="Not used",CG609="Critical",CH609="High",CH609="Critical"),"BLOCKED — integrity or use restriction",IF(AND(CJ609="Yes",CK609="Yes",CL609="Yes"),IF(AND(CM609="Clear",CN609="Verified — clear"),IF(AND(AND(LEN(TRIM(CF609))&gt;0,LEFT(LOWER(TRIM(CF609)),7)&lt;&gt;"pending"),OR(CG609="High",CG609="Moderate"),OR(CH609="Low",CH609="Some concerns",CH609="Not applicable")),IF(AND(DD609="No",OR(DE609="HIGH",DE609="CONDITIONAL"),AND(LEN(TRIM(DF609))&gt;0,LEFT(LOWER(TRIM(DF609)),7)&lt;&gt;"pending")),IF(AND(AND(LEN(TRIM(DT609))&gt;0,LEFT(LOWER(TRIM(DT609)),7)&lt;&gt;"pending"),AND(LEN(TRIM(DU609))&gt;0,LEFT(LOWER(TRIM(DU609)),7)&lt;&gt;"pending"),OR(AND(LEN(TRIM(DV609))&gt;0,LEFT(LOWER(TRIM(DV609)),7)&lt;&gt;"pending"),AND(LEN(TRIM(DW609))&gt;0,LEFT(LOWER(TRIM(DW609)),7)&lt;&gt;"pending")),AND(LEN(TRIM(DX609))&gt;0,LEFT(LOWER(TRIM(DX609)),7)&lt;&gt;"pending")),IF(AND(F609="Claim-ready",OR(EA609="Strong",EA609="Moderate"),AND(LEN(TRIM(G609))&gt;0,LEFT(LOWER(TRIM(G609)),7)&lt;&gt;"pending"),G609&lt;&gt;"No substantive use decision is permitted from identification metadata alone.",AND(LEN(TRIM(DZ609))&gt;0,LEFT(LOWER(TRIM(DZ609)),7)&lt;&gt;"pending"),DZ609&lt;&gt;"Identification metadata alone does not permit any substantive scientific, causal, operational, or institutional claim.",AND(LEN(TRIM(EI609))&gt;0,LEFT(LOWER(TRIM(EI609)),7)&lt;&gt;"pending"),ISNUMBER(EH609),EH609&gt;0),"READY","PENDING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09" t="str">
        <x:v>Pending</x:v>
      </x:c>
      <x:c r="EE609"/>
      <x:c r="EF609" t="str">
        <x:v>Pending</x:v>
      </x:c>
      <x:c r="EG609" t="str">
        <x:v>Pending</x:v>
      </x:c>
      <x:c r="EH609"/>
      <x:c r="EI609" s="501"/>
      <x:c r="EJ609"/>
      <x:c r="EK609" t="str">
        <x:v>Pending</x:v>
      </x:c>
      <x:c r="EL609" t="n">
        <x:v>46272</x:v>
      </x:c>
      <x:c r="EM609" t="str">
        <x:v>Production PubMed record imported and reconciled to Zotero item MXYW4WFR;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09" t="n">
        <x:f>IF(L609="","",(IF(N609&lt;&gt;"",1,0)+IF(O609&lt;&gt;"",1,0)+IF(AJ609&lt;&gt;"",1,0)+IF(AU609&lt;&gt;"",1,0)+IF(BE609&lt;&gt;"",1,0)+IF(CF609&lt;&gt;"",1,0)+IF(CJ609="Yes",1,0)+IF(CL609="Yes",1,0)+IF(DE609&lt;&gt;"Pending",1,0)+IF(F609&lt;&gt;"",1,0)+IF(DZ609&lt;&gt;"",1,0)+IF(EI609&lt;&gt;"",1,0))/12)</x:f>
        <x:v>0.5</x:v>
      </x:c>
    </x:row>
    <x:row r="610">
      <x:c r="A610" t="str">
        <x:v>EV-0607</x:v>
      </x:c>
      <x:c r="B610" t="str">
        <x:v>Integrity check</x:v>
      </x:c>
      <x:c r="C610" t="str">
        <x:f>IF(L610="","",IF(LEFT(EC610,7)="BLOCKED","🔴 Do not use for conclusion",IF(EB610="Yes","🟢 Claim-ready","🟡 Caution / context")))</x:f>
        <x:v>🟡 Caution / context</x:v>
      </x:c>
      <x:c r="D610" t="str">
        <x:f>IF(L610="","",EC610)</x:f>
        <x:v>PENDING — appropriate appraisal</x:v>
      </x:c>
      <x:c r="E610" t="str">
        <x:v>P3 — Medium</x:v>
      </x:c>
      <x:c r="F610" t="str">
        <x:v>Pending</x:v>
      </x:c>
      <x:c r="G610" t="str">
        <x:v>Title/abstract identify an explicit tactical/public-safety context and readiness domain; retain for full-text assessment.</x:v>
      </x:c>
      <x:c r="H610" t="str">
        <x:v>Obtain and review lawful full text; confirm human adjudication; then select a design-specific appraisal instrument.</x:v>
      </x:c>
      <x:c r="I610"/>
      <x:c r="J610" t="str">
        <x:v>A — Core</x:v>
      </x:c>
      <x:c r="K610" t="str">
        <x:v>IDENTIFIED</x:v>
      </x:c>
      <x:c r="L610" t="str">
        <x:v>The effects of equipment carriage on functional movement quality among law enforcement officers.</x:v>
      </x:c>
      <x:c r="M610"/>
      <x:c r="N610" t="str">
        <x:v>Ramaj Jewett, Brandy; Tomes, Colin; Voigt, Kristin; Mokha, G Monique</x:v>
      </x:c>
      <x:c r="O610" t="n">
        <x:v>2023</x:v>
      </x:c>
      <x:c r="P610" t="str">
        <x:v>Ergonomics</x:v>
      </x:c>
      <x:c r="Q610" t="str">
        <x:v>Journal Article</x:v>
      </x:c>
      <x:c r="R610" t="str">
        <x:v>Unclear</x:v>
      </x:c>
      <x:c r="S610" t="str">
        <x:v>Unknown</x:v>
      </x:c>
      <x:c r="T610" t="str">
        <x:v>eng</x:v>
      </x:c>
      <x:c r="U610" t="str">
        <x:v>https://pubmed.ncbi.nlm.nih.gov/37026409/</x:v>
      </x:c>
      <x:c r="V610" t="str">
        <x:v>10.1080/00140139.2023.2199954</x:v>
      </x:c>
      <x:c r="W610" t="str">
        <x:f>IF(V610="","",LOWER(SUBSTITUTE(SUBSTITUTE(SUBSTITUTE(SUBSTITUTE(TRIM(V610),"https://doi.org/",""),"http://doi.org/",""),"https://dx.doi.org/",""),"doi:","")))</x:f>
        <x:v>10.1080/00140139.2023.2199954</x:v>
      </x:c>
      <x:c r="X610" t="str">
        <x:v>37026409</x:v>
      </x:c>
      <x:c r="Y610" t="str"/>
      <x:c r="Z610"/>
      <x:c r="AA610" t="str">
        <x:v>PubMed/MEDLINE</x:v>
      </x:c>
      <x:c r="AB610" t="str">
        <x:v>PUBMED-A-v1.0-2026-08-28</x:v>
      </x:c>
      <x:c r="AC610" t="str">
        <x:v>SP-PUBMED-A-20260828</x:v>
      </x:c>
      <x:c r="AD610" s="499" t="n">
        <x:v>46262</x:v>
      </x:c>
      <x:c r="AE610" s="499" t="n">
        <x:v>46272</x:v>
      </x:c>
      <x:c r="AF610" t="str">
        <x:v>BPJLPHUK</x:v>
      </x:c>
      <x:c r="AG610"/>
      <x:c r="AH610" t="str">
        <x:v>Tactical Athlete → Operational Readiness Brazil</x:v>
      </x:c>
      <x:c r="AI610" t="str">
        <x:v>evidence-family:A</x:v>
      </x:c>
      <x:c r="AJ610"/>
      <x:c r="AK610" t="str">
        <x:f>IF(AJ610="","",IF(OR(LOWER(AJ610)="brazil",LOWER(AJ610)="brasil"),"Yes","No"))</x:f>
      </x:c>
      <x:c r="AL610"/>
      <x:c r="AM610"/>
      <x:c r="AN610"/>
      <x:c r="AO610"/>
      <x:c r="AP610"/>
      <x:c r="AQ610"/>
      <x:c r="AR610"/>
      <x:c r="AS610"/>
      <x:c r="AT610"/>
      <x:c r="AU610"/>
      <x:c r="AV610"/>
      <x:c r="AW610"/>
      <x:c r="AX610"/>
      <x:c r="AY610"/>
      <x:c r="AZ610"/>
      <x:c r="BA610"/>
      <x:c r="BB610"/>
      <x:c r="BC610"/>
      <x:c r="BD610"/>
      <x:c r="BE610"/>
      <x:c r="BF610"/>
      <x:c r="BG610"/>
      <x:c r="BH610"/>
      <x:c r="BI610"/>
      <x:c r="BJ610"/>
      <x:c r="BK610"/>
      <x:c r="BL610"/>
      <x:c r="BM610"/>
      <x:c r="BN610"/>
      <x:c r="BO610"/>
      <x:c r="BP610"/>
      <x:c r="BQ610"/>
      <x:c r="BR610"/>
      <x:c r="BS610"/>
      <x:c r="BT610"/>
      <x:c r="BU610"/>
      <x:c r="BV610"/>
      <x:c r="BW610"/>
      <x:c r="BX610"/>
      <x:c r="BY610"/>
      <x:c r="BZ610"/>
      <x:c r="CA610"/>
      <x:c r="CB610"/>
      <x:c r="CC610"/>
      <x:c r="CD610"/>
      <x:c r="CE610"/>
      <x:c r="CF610"/>
      <x:c r="CG610"/>
      <x:c r="CH610"/>
      <x:c r="CI610"/>
      <x:c r="CJ610" t="str">
        <x:v>Yes</x:v>
      </x:c>
      <x:c r="CK610" t="str">
        <x:v>Yes</x:v>
      </x:c>
      <x:c r="CL610" t="str">
        <x:v>Yes</x:v>
      </x:c>
      <x:c r="CM610" t="str">
        <x:v>Clear</x:v>
      </x:c>
      <x:c r="CN610" t="str">
        <x:v>Verified — clear</x:v>
      </x:c>
      <x:c r="CO610" t="n">
        <x:v>46272</x:v>
      </x:c>
      <x:c r="CP610" t="str">
        <x:v>https://pubmed.ncbi.nlm.nih.gov/37026409/</x:v>
      </x:c>
      <x:c r="CQ610"/>
      <x:c r="CR610"/>
      <x:c r="CS610"/>
      <x:c r="CT610"/>
      <x:c r="CU610"/>
      <x:c r="CV610"/>
      <x:c r="CW610"/>
      <x:c r="CX610"/>
      <x:c r="CY610"/>
      <x:c r="CZ610"/>
      <x:c r="DA610"/>
      <x:c r="DB610" t="str">
        <x:f>IF(L610="","",IF(AND(COUNT(CU610:DA610)=7,OR(CU610=0,CU610=1,CU610=2),OR(CV610=0,CV610=1,CV610=2),OR(CW610=0,CW610=1,CW610=2),OR(CX610=0,CX610=1,CX610=2),OR(CY610=0,CY610=1,CY610=2),OR(CZ610=0,CZ610=1,CZ610=2),OR(DA610=0,DA610=1,DA610=2)),SUM(CU610:DA610),""))</x:f>
      </x:c>
      <x:c r="DC610" t="str">
        <x:f>IF(DB610="","",ROUND(DB610/14*10,1))</x:f>
      </x:c>
      <x:c r="DD610" t="str">
        <x:v>Pending</x:v>
      </x:c>
      <x:c r="DE610" t="str">
        <x:f>IF(L610="","",IF(DC610="","Pending",IF(DD610="Yes","CONDITIONAL — safety override",IF(DC610&gt;=8,"HIGH",IF(DC610&gt;=5,"CONDITIONAL","LOW")))))</x:f>
        <x:v>Pending</x:v>
      </x:c>
      <x:c r="DF610" t="str">
        <x:v>Pending screening and full-text appraisal; no transferability judgment made at identification.</x:v>
      </x:c>
      <x:c r="DG610"/>
      <x:c r="DH610"/>
      <x:c r="DI610"/>
      <x:c r="DJ610"/>
      <x:c r="DK610"/>
      <x:c r="DL610"/>
      <x:c r="DM610"/>
      <x:c r="DN610"/>
      <x:c r="DO610"/>
      <x:c r="DP610"/>
      <x:c r="DQ610"/>
      <x:c r="DR610"/>
      <x:c r="DS610"/>
      <x:c r="DT610"/>
      <x:c r="DU610"/>
      <x:c r="DV610"/>
      <x:c r="DW610"/>
      <x:c r="DX610"/>
      <x:c r="DY610"/>
      <x:c r="DZ610" t="str">
        <x:v>Title/abstract screening alone does not establish effectiveness, causality, methodological quality, transferability to Brazilian public safety or an institutional recommendation.</x:v>
      </x:c>
      <x:c r="EA610" t="str">
        <x:v>Pending</x:v>
      </x:c>
      <x:c r="EB610" t="str">
        <x:f>IF(L610="","",IF(EC610="READY","Yes","No / Pending"))</x:f>
        <x:v>No / Pending</x:v>
      </x:c>
      <x:c r="EC610" t="str">
        <x:f>IF(L610="","",IF(OR(ISNUMBER(SEARCH("Retracted Publication",Q610)),CM610="Retracted",CN610="Retracted",CM610="Expression of Concern",CN610="Expression of Concern",F610="Not used",CG610="Critical",CH610="High",CH610="Critical"),"BLOCKED — integrity or use restriction",IF(AND(CJ610="Yes",CK610="Yes",CL610="Yes"),IF(AND(CM610="Clear",CN610="Verified — clear"),IF(AND(AND(LEN(TRIM(CF610))&gt;0,LEFT(LOWER(TRIM(CF610)),7)&lt;&gt;"pending"),OR(CG610="High",CG610="Moderate"),OR(CH610="Low",CH610="Some concerns",CH610="Not applicable")),IF(AND(DD610="No",OR(DE610="HIGH",DE610="CONDITIONAL"),AND(LEN(TRIM(DF610))&gt;0,LEFT(LOWER(TRIM(DF610)),7)&lt;&gt;"pending")),IF(AND(AND(LEN(TRIM(DT610))&gt;0,LEFT(LOWER(TRIM(DT610)),7)&lt;&gt;"pending"),AND(LEN(TRIM(DU610))&gt;0,LEFT(LOWER(TRIM(DU610)),7)&lt;&gt;"pending"),OR(AND(LEN(TRIM(DV610))&gt;0,LEFT(LOWER(TRIM(DV610)),7)&lt;&gt;"pending"),AND(LEN(TRIM(DW610))&gt;0,LEFT(LOWER(TRIM(DW610)),7)&lt;&gt;"pending")),AND(LEN(TRIM(DX610))&gt;0,LEFT(LOWER(TRIM(DX610)),7)&lt;&gt;"pending")),IF(AND(F610="Claim-ready",OR(EA610="Strong",EA610="Moderate"),AND(LEN(TRIM(G610))&gt;0,LEFT(LOWER(TRIM(G610)),7)&lt;&gt;"pending"),G610&lt;&gt;"No substantive use decision is permitted from identification metadata alone.",AND(LEN(TRIM(DZ610))&gt;0,LEFT(LOWER(TRIM(DZ610)),7)&lt;&gt;"pending"),DZ610&lt;&gt;"Identification metadata alone does not permit any substantive scientific, causal, operational, or institutional claim.",AND(LEN(TRIM(EI610))&gt;0,LEFT(LOWER(TRIM(EI610)),7)&lt;&gt;"pending"),ISNUMBER(EH610),EH610&gt;0),"READY","PENDING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0" t="str">
        <x:v>Pending</x:v>
      </x:c>
      <x:c r="EE610"/>
      <x:c r="EF610" t="str">
        <x:v>Pending</x:v>
      </x:c>
      <x:c r="EG610" t="str">
        <x:v>Pending</x:v>
      </x:c>
      <x:c r="EH610"/>
      <x:c r="EI610" s="501"/>
      <x:c r="EJ610"/>
      <x:c r="EK610" t="str">
        <x:v>Pending</x:v>
      </x:c>
      <x:c r="EL610" t="n">
        <x:v>46272</x:v>
      </x:c>
      <x:c r="EM610" t="str">
        <x:v>Production PubMed record imported and reconciled to Zotero item BPJLPHUK;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0" t="n">
        <x:f>IF(L610="","",(IF(N610&lt;&gt;"",1,0)+IF(O610&lt;&gt;"",1,0)+IF(AJ610&lt;&gt;"",1,0)+IF(AU610&lt;&gt;"",1,0)+IF(BE610&lt;&gt;"",1,0)+IF(CF610&lt;&gt;"",1,0)+IF(CJ610="Yes",1,0)+IF(CL610="Yes",1,0)+IF(DE610&lt;&gt;"Pending",1,0)+IF(F610&lt;&gt;"",1,0)+IF(DZ610&lt;&gt;"",1,0)+IF(EI610&lt;&gt;"",1,0))/12)</x:f>
        <x:v>0.5</x:v>
      </x:c>
    </x:row>
    <x:row r="611">
      <x:c r="A611" t="str">
        <x:v>EV-0608</x:v>
      </x:c>
      <x:c r="B611" t="str">
        <x:v>Integrity check</x:v>
      </x:c>
      <x:c r="C611" t="str">
        <x:f>IF(L611="","",IF(LEFT(EC611,7)="BLOCKED","🔴 Do not use for conclusion",IF(EB611="Yes","🟢 Claim-ready","🟡 Caution / context")))</x:f>
        <x:v>🟡 Caution / context</x:v>
      </x:c>
      <x:c r="D611" t="str">
        <x:f>IF(L611="","",EC611)</x:f>
        <x:v>PENDING — appropriate appraisal</x:v>
      </x:c>
      <x:c r="E611" t="str">
        <x:v>P3 — Medium</x:v>
      </x:c>
      <x:c r="F611" t="str">
        <x:v>Pending</x:v>
      </x:c>
      <x:c r="G611" t="str">
        <x:v>Title/abstract identify an explicit implementation-science construct; retain for full-text assessment.</x:v>
      </x:c>
      <x:c r="H611" t="str">
        <x:v>Obtain and review lawful full text; confirm human adjudication; then select a design-specific appraisal instrument.</x:v>
      </x:c>
      <x:c r="I611"/>
      <x:c r="J611" t="str">
        <x:v>C — Implementation Science</x:v>
      </x:c>
      <x:c r="K611" t="str">
        <x:v>IDENTIFIED</x:v>
      </x:c>
      <x:c r="L611" t="str">
        <x:v>Implementing point-of-care medical information systems into trauma and general surgeon practice in a middle-income country: a qualitative study utilizing the Consolidated Framework for Implementation Research.</x:v>
      </x:c>
      <x:c r="M611"/>
      <x:c r="N611" t="str">
        <x:v>Wilson, Stephanie N; Noble, Helen; Ordonez, Willy Jesus Neumann; Wong, Gabriela Zavala; Rodriguez, Manuel J; Checa, David Ortega; Warne, Maria; Senturia, Kirsten; LaGrone, Lacey Nicole</x:v>
      </x:c>
      <x:c r="O611" t="n">
        <x:v>2023</x:v>
      </x:c>
      <x:c r="P611" t="str">
        <x:v>Implementation science communications</x:v>
      </x:c>
      <x:c r="Q611" t="str">
        <x:v>Journal Article</x:v>
      </x:c>
      <x:c r="R611" t="str">
        <x:v>Unclear</x:v>
      </x:c>
      <x:c r="S611" t="str">
        <x:v>Unknown</x:v>
      </x:c>
      <x:c r="T611" t="str">
        <x:v>eng</x:v>
      </x:c>
      <x:c r="U611" t="str">
        <x:v>https://pubmed.ncbi.nlm.nih.gov/37024984/</x:v>
      </x:c>
      <x:c r="V611" t="str">
        <x:v>10.1186/s43058-023-00397-4</x:v>
      </x:c>
      <x:c r="W611" t="str">
        <x:f>IF(V611="","",LOWER(SUBSTITUTE(SUBSTITUTE(SUBSTITUTE(SUBSTITUTE(TRIM(V611),"https://doi.org/",""),"http://doi.org/",""),"https://dx.doi.org/",""),"doi:","")))</x:f>
        <x:v>10.1186/s43058-023-00397-4</x:v>
      </x:c>
      <x:c r="X611" t="str">
        <x:v>37024984</x:v>
      </x:c>
      <x:c r="Y611" t="str">
        <x:v>PMC10078056</x:v>
      </x:c>
      <x:c r="Z611"/>
      <x:c r="AA611" t="str">
        <x:v>PubMed/MEDLINE</x:v>
      </x:c>
      <x:c r="AB611" t="str">
        <x:v>PUBMED-C-v1.0-2026-08-28</x:v>
      </x:c>
      <x:c r="AC611" t="str">
        <x:v>SP-PUBMED-C-20260828</x:v>
      </x:c>
      <x:c r="AD611" s="499" t="n">
        <x:v>46262</x:v>
      </x:c>
      <x:c r="AE611" s="499" t="n">
        <x:v>46272</x:v>
      </x:c>
      <x:c r="AF611" t="str">
        <x:v>BWZSI54D</x:v>
      </x:c>
      <x:c r="AG611"/>
      <x:c r="AH611" t="str">
        <x:v>Tactical Athlete → Operational Readiness Brazil</x:v>
      </x:c>
      <x:c r="AI611" t="str">
        <x:v>evidence-family:C</x:v>
      </x:c>
      <x:c r="AJ611"/>
      <x:c r="AK611" t="str">
        <x:f>IF(AJ611="","",IF(OR(LOWER(AJ611)="brazil",LOWER(AJ611)="brasil"),"Yes","No"))</x:f>
      </x:c>
      <x:c r="AL611"/>
      <x:c r="AM611"/>
      <x:c r="AN611"/>
      <x:c r="AO611"/>
      <x:c r="AP611"/>
      <x:c r="AQ611"/>
      <x:c r="AR611"/>
      <x:c r="AS611"/>
      <x:c r="AT611"/>
      <x:c r="AU611"/>
      <x:c r="AV611"/>
      <x:c r="AW611"/>
      <x:c r="AX611"/>
      <x:c r="AY611"/>
      <x:c r="AZ611"/>
      <x:c r="BA611"/>
      <x:c r="BB611"/>
      <x:c r="BC611"/>
      <x:c r="BD611"/>
      <x:c r="BE611"/>
      <x:c r="BF611"/>
      <x:c r="BG611"/>
      <x:c r="BH611"/>
      <x:c r="BI611"/>
      <x:c r="BJ611"/>
      <x:c r="BK611"/>
      <x:c r="BL611"/>
      <x:c r="BM611"/>
      <x:c r="BN611"/>
      <x:c r="BO611"/>
      <x:c r="BP611"/>
      <x:c r="BQ611"/>
      <x:c r="BR611"/>
      <x:c r="BS611"/>
      <x:c r="BT611"/>
      <x:c r="BU611"/>
      <x:c r="BV611"/>
      <x:c r="BW611"/>
      <x:c r="BX611"/>
      <x:c r="BY611"/>
      <x:c r="BZ611"/>
      <x:c r="CA611"/>
      <x:c r="CB611"/>
      <x:c r="CC611"/>
      <x:c r="CD611"/>
      <x:c r="CE611"/>
      <x:c r="CF611"/>
      <x:c r="CG611"/>
      <x:c r="CH611"/>
      <x:c r="CI611"/>
      <x:c r="CJ611" t="str">
        <x:v>Yes</x:v>
      </x:c>
      <x:c r="CK611" t="str">
        <x:v>Yes</x:v>
      </x:c>
      <x:c r="CL611" t="str">
        <x:v>Yes</x:v>
      </x:c>
      <x:c r="CM611" t="str">
        <x:v>Clear</x:v>
      </x:c>
      <x:c r="CN611" t="str">
        <x:v>Verified — clear</x:v>
      </x:c>
      <x:c r="CO611" t="n">
        <x:v>46272</x:v>
      </x:c>
      <x:c r="CP611" t="str">
        <x:v>https://pubmed.ncbi.nlm.nih.gov/37024984/</x:v>
      </x:c>
      <x:c r="CQ611"/>
      <x:c r="CR611"/>
      <x:c r="CS611"/>
      <x:c r="CT611"/>
      <x:c r="CU611"/>
      <x:c r="CV611"/>
      <x:c r="CW611"/>
      <x:c r="CX611"/>
      <x:c r="CY611"/>
      <x:c r="CZ611"/>
      <x:c r="DA611"/>
      <x:c r="DB611" t="str">
        <x:f>IF(L611="","",IF(AND(COUNT(CU611:DA611)=7,OR(CU611=0,CU611=1,CU611=2),OR(CV611=0,CV611=1,CV611=2),OR(CW611=0,CW611=1,CW611=2),OR(CX611=0,CX611=1,CX611=2),OR(CY611=0,CY611=1,CY611=2),OR(CZ611=0,CZ611=1,CZ611=2),OR(DA611=0,DA611=1,DA611=2)),SUM(CU611:DA611),""))</x:f>
      </x:c>
      <x:c r="DC611" t="str">
        <x:f>IF(DB611="","",ROUND(DB611/14*10,1))</x:f>
      </x:c>
      <x:c r="DD611" t="str">
        <x:v>Pending</x:v>
      </x:c>
      <x:c r="DE611" t="str">
        <x:f>IF(L611="","",IF(DC611="","Pending",IF(DD611="Yes","CONDITIONAL — safety override",IF(DC611&gt;=8,"HIGH",IF(DC611&gt;=5,"CONDITIONAL","LOW")))))</x:f>
        <x:v>Pending</x:v>
      </x:c>
      <x:c r="DF611" t="str">
        <x:v>Pending screening and full-text appraisal; no transferability judgment made at identification.</x:v>
      </x:c>
      <x:c r="DG611"/>
      <x:c r="DH611"/>
      <x:c r="DI611"/>
      <x:c r="DJ611"/>
      <x:c r="DK611"/>
      <x:c r="DL611"/>
      <x:c r="DM611"/>
      <x:c r="DN611"/>
      <x:c r="DO611"/>
      <x:c r="DP611"/>
      <x:c r="DQ611"/>
      <x:c r="DR611"/>
      <x:c r="DS611"/>
      <x:c r="DT611"/>
      <x:c r="DU611"/>
      <x:c r="DV611"/>
      <x:c r="DW611"/>
      <x:c r="DX611"/>
      <x:c r="DY611"/>
      <x:c r="DZ611" t="str">
        <x:v>Title/abstract screening alone does not establish effectiveness, causality, methodological quality, transferability to Brazilian public safety or an institutional recommendation.</x:v>
      </x:c>
      <x:c r="EA611" t="str">
        <x:v>Pending</x:v>
      </x:c>
      <x:c r="EB611" t="str">
        <x:f>IF(L611="","",IF(EC611="READY","Yes","No / Pending"))</x:f>
        <x:v>No / Pending</x:v>
      </x:c>
      <x:c r="EC611" t="str">
        <x:f>IF(L611="","",IF(OR(ISNUMBER(SEARCH("Retracted Publication",Q611)),CM611="Retracted",CN611="Retracted",CM611="Expression of Concern",CN611="Expression of Concern",F611="Not used",CG611="Critical",CH611="High",CH611="Critical"),"BLOCKED — integrity or use restriction",IF(AND(CJ611="Yes",CK611="Yes",CL611="Yes"),IF(AND(CM611="Clear",CN611="Verified — clear"),IF(AND(AND(LEN(TRIM(CF611))&gt;0,LEFT(LOWER(TRIM(CF611)),7)&lt;&gt;"pending"),OR(CG611="High",CG611="Moderate"),OR(CH611="Low",CH611="Some concerns",CH611="Not applicable")),IF(AND(DD611="No",OR(DE611="HIGH",DE611="CONDITIONAL"),AND(LEN(TRIM(DF611))&gt;0,LEFT(LOWER(TRIM(DF611)),7)&lt;&gt;"pending")),IF(AND(AND(LEN(TRIM(DT611))&gt;0,LEFT(LOWER(TRIM(DT611)),7)&lt;&gt;"pending"),AND(LEN(TRIM(DU611))&gt;0,LEFT(LOWER(TRIM(DU611)),7)&lt;&gt;"pending"),OR(AND(LEN(TRIM(DV611))&gt;0,LEFT(LOWER(TRIM(DV611)),7)&lt;&gt;"pending"),AND(LEN(TRIM(DW611))&gt;0,LEFT(LOWER(TRIM(DW611)),7)&lt;&gt;"pending")),AND(LEN(TRIM(DX611))&gt;0,LEFT(LOWER(TRIM(DX611)),7)&lt;&gt;"pending")),IF(AND(F611="Claim-ready",OR(EA611="Strong",EA611="Moderate"),AND(LEN(TRIM(G611))&gt;0,LEFT(LOWER(TRIM(G611)),7)&lt;&gt;"pending"),G611&lt;&gt;"No substantive use decision is permitted from identification metadata alone.",AND(LEN(TRIM(DZ611))&gt;0,LEFT(LOWER(TRIM(DZ611)),7)&lt;&gt;"pending"),DZ611&lt;&gt;"Identification metadata alone does not permit any substantive scientific, causal, operational, or institutional claim.",AND(LEN(TRIM(EI611))&gt;0,LEFT(LOWER(TRIM(EI611)),7)&lt;&gt;"pending"),ISNUMBER(EH611),EH611&gt;0),"READY","PENDING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1" t="str">
        <x:v>Pending</x:v>
      </x:c>
      <x:c r="EE611"/>
      <x:c r="EF611" t="str">
        <x:v>Pending</x:v>
      </x:c>
      <x:c r="EG611" t="str">
        <x:v>Pending</x:v>
      </x:c>
      <x:c r="EH611"/>
      <x:c r="EI611" s="501"/>
      <x:c r="EJ611"/>
      <x:c r="EK611" t="str">
        <x:v>Pending</x:v>
      </x:c>
      <x:c r="EL611" t="n">
        <x:v>46272</x:v>
      </x:c>
      <x:c r="EM611" t="str">
        <x:v>Production PubMed record imported and reconciled to Zotero item BWZSI54D;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1" t="n">
        <x:f>IF(L611="","",(IF(N611&lt;&gt;"",1,0)+IF(O611&lt;&gt;"",1,0)+IF(AJ611&lt;&gt;"",1,0)+IF(AU611&lt;&gt;"",1,0)+IF(BE611&lt;&gt;"",1,0)+IF(CF611&lt;&gt;"",1,0)+IF(CJ611="Yes",1,0)+IF(CL611="Yes",1,0)+IF(DE611&lt;&gt;"Pending",1,0)+IF(F611&lt;&gt;"",1,0)+IF(DZ611&lt;&gt;"",1,0)+IF(EI611&lt;&gt;"",1,0))/12)</x:f>
        <x:v>0.5</x:v>
      </x:c>
    </x:row>
    <x:row r="612">
      <x:c r="A612" t="str">
        <x:v>EV-0609</x:v>
      </x:c>
      <x:c r="B612" t="str">
        <x:v>Integrity check</x:v>
      </x:c>
      <x:c r="C612" t="str">
        <x:f>IF(L612="","",IF(LEFT(EC612,7)="BLOCKED","🔴 Do not use for conclusion",IF(EB612="Yes","🟢 Claim-ready","🟡 Caution / context")))</x:f>
        <x:v>🟡 Caution / context</x:v>
      </x:c>
      <x:c r="D612" t="str">
        <x:f>IF(L612="","",EC612)</x:f>
        <x:v>PENDING — appropriate appraisal</x:v>
      </x:c>
      <x:c r="E612" t="str">
        <x:v>P3 — Medium</x:v>
      </x:c>
      <x:c r="F612" t="str">
        <x:v>Pending</x:v>
      </x:c>
      <x:c r="G612" t="str">
        <x:v>Title/abstract identify an explicit operational APHT/medical-readiness topic; retain for full-text assessment.</x:v>
      </x:c>
      <x:c r="H612" t="str">
        <x:v>Obtain and review lawful full text; confirm human adjudication; then select a design-specific appraisal instrument.</x:v>
      </x:c>
      <x:c r="I612"/>
      <x:c r="J612" t="str">
        <x:v>B — APHT / Medical Readiness</x:v>
      </x:c>
      <x:c r="K612" t="str">
        <x:v>IDENTIFIED</x:v>
      </x:c>
      <x:c r="L612" t="str">
        <x:v>Highly Reactive Thermite Energetic Materials: Preparation, Characterization, and Applications: A Review.</x:v>
      </x:c>
      <x:c r="M612"/>
      <x:c r="N612" t="str">
        <x:v>Guo, Xiaogang; Liang, Taotao; Islam, Md Labu; Chen, Xinxin; Wang, Zheng</x:v>
      </x:c>
      <x:c r="O612" t="n">
        <x:v>2023</x:v>
      </x:c>
      <x:c r="P612" t="str">
        <x:v>Molecules (Basel, Switzerland)</x:v>
      </x:c>
      <x:c r="Q612" t="str">
        <x:v>Journal Article; Review</x:v>
      </x:c>
      <x:c r="R612" t="str">
        <x:v>Unclear</x:v>
      </x:c>
      <x:c r="S612" t="str">
        <x:v>Unknown</x:v>
      </x:c>
      <x:c r="T612" t="str">
        <x:v>eng</x:v>
      </x:c>
      <x:c r="U612" t="str">
        <x:v>https://pubmed.ncbi.nlm.nih.gov/36985491/</x:v>
      </x:c>
      <x:c r="V612" t="str">
        <x:v>10.3390/molecules28062520</x:v>
      </x:c>
      <x:c r="W612" t="str">
        <x:f>IF(V612="","",LOWER(SUBSTITUTE(SUBSTITUTE(SUBSTITUTE(SUBSTITUTE(TRIM(V612),"https://doi.org/",""),"http://doi.org/",""),"https://dx.doi.org/",""),"doi:","")))</x:f>
        <x:v>10.3390/molecules28062520</x:v>
      </x:c>
      <x:c r="X612" t="str">
        <x:v>36985491</x:v>
      </x:c>
      <x:c r="Y612" t="str">
        <x:v>PMC10056225</x:v>
      </x:c>
      <x:c r="Z612"/>
      <x:c r="AA612" t="str">
        <x:v>PubMed/MEDLINE</x:v>
      </x:c>
      <x:c r="AB612" t="str">
        <x:v>PUBMED-B-v1.0-2026-08-28</x:v>
      </x:c>
      <x:c r="AC612" t="str">
        <x:v>SP-PUBMED-B-20260828</x:v>
      </x:c>
      <x:c r="AD612" s="499" t="n">
        <x:v>46262</x:v>
      </x:c>
      <x:c r="AE612" s="499" t="n">
        <x:v>46272</x:v>
      </x:c>
      <x:c r="AF612" t="str">
        <x:v>3B535EG9</x:v>
      </x:c>
      <x:c r="AG612"/>
      <x:c r="AH612" t="str">
        <x:v>Tactical Athlete → Operational Readiness Brazil</x:v>
      </x:c>
      <x:c r="AI612" t="str">
        <x:v>evidence-family:B</x:v>
      </x:c>
      <x:c r="AJ612"/>
      <x:c r="AK612" t="str">
        <x:f>IF(AJ612="","",IF(OR(LOWER(AJ612)="brazil",LOWER(AJ612)="brasil"),"Yes","No"))</x:f>
      </x:c>
      <x:c r="AL612"/>
      <x:c r="AM612"/>
      <x:c r="AN612"/>
      <x:c r="AO612"/>
      <x:c r="AP612"/>
      <x:c r="AQ612"/>
      <x:c r="AR612"/>
      <x:c r="AS612"/>
      <x:c r="AT612"/>
      <x:c r="AU612"/>
      <x:c r="AV612"/>
      <x:c r="AW612"/>
      <x:c r="AX612"/>
      <x:c r="AY612"/>
      <x:c r="AZ612"/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/>
      <x:c r="BO612"/>
      <x:c r="BP612"/>
      <x:c r="BQ612"/>
      <x:c r="BR612"/>
      <x:c r="BS612"/>
      <x:c r="BT612"/>
      <x:c r="BU612"/>
      <x:c r="BV612"/>
      <x:c r="BW612"/>
      <x:c r="BX612"/>
      <x:c r="BY612"/>
      <x:c r="BZ612"/>
      <x:c r="CA612"/>
      <x:c r="CB612"/>
      <x:c r="CC612"/>
      <x:c r="CD612"/>
      <x:c r="CE612"/>
      <x:c r="CF612"/>
      <x:c r="CG612"/>
      <x:c r="CH612"/>
      <x:c r="CI612"/>
      <x:c r="CJ612" t="str">
        <x:v>Yes</x:v>
      </x:c>
      <x:c r="CK612" t="str">
        <x:v>Yes</x:v>
      </x:c>
      <x:c r="CL612" t="str">
        <x:v>Yes</x:v>
      </x:c>
      <x:c r="CM612" t="str">
        <x:v>Clear</x:v>
      </x:c>
      <x:c r="CN612" t="str">
        <x:v>Verified — clear</x:v>
      </x:c>
      <x:c r="CO612" t="n">
        <x:v>46272</x:v>
      </x:c>
      <x:c r="CP612" t="str">
        <x:v>https://pubmed.ncbi.nlm.nih.gov/36985491/</x:v>
      </x:c>
      <x:c r="CQ612"/>
      <x:c r="CR612"/>
      <x:c r="CS612"/>
      <x:c r="CT612"/>
      <x:c r="CU612"/>
      <x:c r="CV612"/>
      <x:c r="CW612"/>
      <x:c r="CX612"/>
      <x:c r="CY612"/>
      <x:c r="CZ612"/>
      <x:c r="DA612"/>
      <x:c r="DB612" t="str">
        <x:f>IF(L612="","",IF(AND(COUNT(CU612:DA612)=7,OR(CU612=0,CU612=1,CU612=2),OR(CV612=0,CV612=1,CV612=2),OR(CW612=0,CW612=1,CW612=2),OR(CX612=0,CX612=1,CX612=2),OR(CY612=0,CY612=1,CY612=2),OR(CZ612=0,CZ612=1,CZ612=2),OR(DA612=0,DA612=1,DA612=2)),SUM(CU612:DA612),""))</x:f>
      </x:c>
      <x:c r="DC612" t="str">
        <x:f>IF(DB612="","",ROUND(DB612/14*10,1))</x:f>
      </x:c>
      <x:c r="DD612" t="str">
        <x:v>Pending</x:v>
      </x:c>
      <x:c r="DE612" t="str">
        <x:f>IF(L612="","",IF(DC612="","Pending",IF(DD612="Yes","CONDITIONAL — safety override",IF(DC612&gt;=8,"HIGH",IF(DC612&gt;=5,"CONDITIONAL","LOW")))))</x:f>
        <x:v>Pending</x:v>
      </x:c>
      <x:c r="DF612" t="str">
        <x:v>Pending screening and full-text appraisal; no transferability judgment made at identification.</x:v>
      </x:c>
      <x:c r="DG612"/>
      <x:c r="DH612"/>
      <x:c r="DI612"/>
      <x:c r="DJ612"/>
      <x:c r="DK612"/>
      <x:c r="DL612"/>
      <x:c r="DM612"/>
      <x:c r="DN612"/>
      <x:c r="DO612"/>
      <x:c r="DP612"/>
      <x:c r="DQ612"/>
      <x:c r="DR612"/>
      <x:c r="DS612"/>
      <x:c r="DT612"/>
      <x:c r="DU612"/>
      <x:c r="DV612"/>
      <x:c r="DW612"/>
      <x:c r="DX612"/>
      <x:c r="DY612"/>
      <x:c r="DZ612" t="str">
        <x:v>Title/abstract screening alone does not establish effectiveness, causality, methodological quality, transferability to Brazilian public safety or an institutional recommendation.</x:v>
      </x:c>
      <x:c r="EA612" t="str">
        <x:v>Pending</x:v>
      </x:c>
      <x:c r="EB612" t="str">
        <x:f>IF(L612="","",IF(EC612="READY","Yes","No / Pending"))</x:f>
        <x:v>No / Pending</x:v>
      </x:c>
      <x:c r="EC612" t="str">
        <x:f>IF(L612="","",IF(OR(ISNUMBER(SEARCH("Retracted Publication",Q612)),CM612="Retracted",CN612="Retracted",CM612="Expression of Concern",CN612="Expression of Concern",F612="Not used",CG612="Critical",CH612="High",CH612="Critical"),"BLOCKED — integrity or use restriction",IF(AND(CJ612="Yes",CK612="Yes",CL612="Yes"),IF(AND(CM612="Clear",CN612="Verified — clear"),IF(AND(AND(LEN(TRIM(CF612))&gt;0,LEFT(LOWER(TRIM(CF612)),7)&lt;&gt;"pending"),OR(CG612="High",CG612="Moderate"),OR(CH612="Low",CH612="Some concerns",CH612="Not applicable")),IF(AND(DD612="No",OR(DE612="HIGH",DE612="CONDITIONAL"),AND(LEN(TRIM(DF612))&gt;0,LEFT(LOWER(TRIM(DF612)),7)&lt;&gt;"pending")),IF(AND(AND(LEN(TRIM(DT612))&gt;0,LEFT(LOWER(TRIM(DT612)),7)&lt;&gt;"pending"),AND(LEN(TRIM(DU612))&gt;0,LEFT(LOWER(TRIM(DU612)),7)&lt;&gt;"pending"),OR(AND(LEN(TRIM(DV612))&gt;0,LEFT(LOWER(TRIM(DV612)),7)&lt;&gt;"pending"),AND(LEN(TRIM(DW612))&gt;0,LEFT(LOWER(TRIM(DW612)),7)&lt;&gt;"pending")),AND(LEN(TRIM(DX612))&gt;0,LEFT(LOWER(TRIM(DX612)),7)&lt;&gt;"pending")),IF(AND(F612="Claim-ready",OR(EA612="Strong",EA612="Moderate"),AND(LEN(TRIM(G612))&gt;0,LEFT(LOWER(TRIM(G612)),7)&lt;&gt;"pending"),G612&lt;&gt;"No substantive use decision is permitted from identification metadata alone.",AND(LEN(TRIM(DZ612))&gt;0,LEFT(LOWER(TRIM(DZ612)),7)&lt;&gt;"pending"),DZ612&lt;&gt;"Identification metadata alone does not permit any substantive scientific, causal, operational, or institutional claim.",AND(LEN(TRIM(EI612))&gt;0,LEFT(LOWER(TRIM(EI612)),7)&lt;&gt;"pending"),ISNUMBER(EH612),EH612&gt;0),"READY","PENDING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2" t="str">
        <x:v>Pending</x:v>
      </x:c>
      <x:c r="EE612"/>
      <x:c r="EF612" t="str">
        <x:v>Pending</x:v>
      </x:c>
      <x:c r="EG612" t="str">
        <x:v>Pending</x:v>
      </x:c>
      <x:c r="EH612"/>
      <x:c r="EI612" s="501"/>
      <x:c r="EJ612"/>
      <x:c r="EK612" t="str">
        <x:v>Pending</x:v>
      </x:c>
      <x:c r="EL612" t="n">
        <x:v>46272</x:v>
      </x:c>
      <x:c r="EM612" t="str">
        <x:v>Production PubMed record imported and reconciled to Zotero item 3B535EG9;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2" t="n">
        <x:f>IF(L612="","",(IF(N612&lt;&gt;"",1,0)+IF(O612&lt;&gt;"",1,0)+IF(AJ612&lt;&gt;"",1,0)+IF(AU612&lt;&gt;"",1,0)+IF(BE612&lt;&gt;"",1,0)+IF(CF612&lt;&gt;"",1,0)+IF(CJ612="Yes",1,0)+IF(CL612="Yes",1,0)+IF(DE612&lt;&gt;"Pending",1,0)+IF(F612&lt;&gt;"",1,0)+IF(DZ612&lt;&gt;"",1,0)+IF(EI612&lt;&gt;"",1,0))/12)</x:f>
        <x:v>0.5</x:v>
      </x:c>
    </x:row>
    <x:row r="613">
      <x:c r="A613" t="str">
        <x:v>EV-0610</x:v>
      </x:c>
      <x:c r="B613" t="str">
        <x:v>Metadata verification</x:v>
      </x:c>
      <x:c r="C613" t="str">
        <x:f>IF(L613="","",IF(LEFT(EC613,7)="BLOCKED","🔴 Do not use for conclusion",IF(EB613="Yes","🟢 Claim-ready","🟡 Caution / context")))</x:f>
        <x:v>🟡 Caution / context</x:v>
      </x:c>
      <x:c r="D613" t="str">
        <x:f>IF(L613="","",EC613)</x:f>
        <x:v>PENDING — verification</x:v>
      </x:c>
      <x:c r="E613" t="str">
        <x:v>P2 — High</x:v>
      </x:c>
      <x:c r="F613" t="str">
        <x:v>Pending</x:v>
      </x:c>
      <x:c r="G613" t="str">
        <x:v>A potentially relevant concept is present, but direct applicability is ambiguous at title/abstract level.</x:v>
      </x:c>
      <x:c r="H613" t="str">
        <x:v>Human title/abstract adjudication; retrieve full text if relevance remains plausible.</x:v>
      </x:c>
      <x:c r="I613"/>
      <x:c r="J613" t="str">
        <x:v>A — Core</x:v>
      </x:c>
      <x:c r="K613" t="str">
        <x:v>IDENTIFIED</x:v>
      </x:c>
      <x:c r="L613" t="str">
        <x:v>Findings from the development of a nursing joint professional practice model for the U.S. military.</x:v>
      </x:c>
      <x:c r="M613"/>
      <x:c r="N613" t="str">
        <x:v>Hodson, Patricia; Swiger, Pauline A; Campbell, Caitlin Marley; Orina, Judy Ann; Javed, Mariyam; Hamilton, Wendy; Williams, Kathy; Foots, Lozay 3rd; Levenson, Jonathan; Robins, Katherine; Pierce, Taylor; McCarthy, Mary; Patrician, Patricia A</x:v>
      </x:c>
      <x:c r="O613" t="n">
        <x:v>2023</x:v>
      </x:c>
      <x:c r="P613" t="str">
        <x:v>Nursing outlook</x:v>
      </x:c>
      <x:c r="Q613" t="str">
        <x:v>Journal Article; Research Support, U.S. Gov't, Non-P.H.S.</x:v>
      </x:c>
      <x:c r="R613" t="str">
        <x:v>Unclear</x:v>
      </x:c>
      <x:c r="S613" t="str">
        <x:v>Unknown</x:v>
      </x:c>
      <x:c r="T613" t="str">
        <x:v>eng</x:v>
      </x:c>
      <x:c r="U613" t="str">
        <x:v>https://pubmed.ncbi.nlm.nih.gov/36958117/</x:v>
      </x:c>
      <x:c r="V613" t="str">
        <x:v>10.1016/j.outlook.2023.101949</x:v>
      </x:c>
      <x:c r="W613" t="str">
        <x:f>IF(V613="","",LOWER(SUBSTITUTE(SUBSTITUTE(SUBSTITUTE(SUBSTITUTE(TRIM(V613),"https://doi.org/",""),"http://doi.org/",""),"https://dx.doi.org/",""),"doi:","")))</x:f>
        <x:v>10.1016/j.outlook.2023.101949</x:v>
      </x:c>
      <x:c r="X613" t="str">
        <x:v>36958117</x:v>
      </x:c>
      <x:c r="Y613" t="str"/>
      <x:c r="Z613"/>
      <x:c r="AA613" t="str">
        <x:v>PubMed/MEDLINE</x:v>
      </x:c>
      <x:c r="AB613" t="str">
        <x:v>PUBMED-A-v1.0-2026-08-28</x:v>
      </x:c>
      <x:c r="AC613" t="str">
        <x:v>SP-PUBMED-A-20260828</x:v>
      </x:c>
      <x:c r="AD613" s="499" t="n">
        <x:v>46262</x:v>
      </x:c>
      <x:c r="AE613" s="499" t="n">
        <x:v>46272</x:v>
      </x:c>
      <x:c r="AF613" t="str">
        <x:v>VFVZ5F7P</x:v>
      </x:c>
      <x:c r="AG613"/>
      <x:c r="AH613" t="str">
        <x:v>Tactical Athlete → Operational Readiness Brazil</x:v>
      </x:c>
      <x:c r="AI613" t="str">
        <x:v>evidence-family:A</x:v>
      </x:c>
      <x:c r="AJ613"/>
      <x:c r="AK613" t="str">
        <x:f>IF(AJ613="","",IF(OR(LOWER(AJ613)="brazil",LOWER(AJ613)="brasil"),"Yes","No"))</x:f>
      </x:c>
      <x:c r="AL613"/>
      <x:c r="AM613"/>
      <x:c r="AN613"/>
      <x:c r="AO613"/>
      <x:c r="AP613"/>
      <x:c r="AQ613"/>
      <x:c r="AR613"/>
      <x:c r="AS613"/>
      <x:c r="AT613"/>
      <x:c r="AU613"/>
      <x:c r="AV613"/>
      <x:c r="AW613"/>
      <x:c r="AX613"/>
      <x:c r="AY613"/>
      <x:c r="AZ613"/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/>
      <x:c r="BO613"/>
      <x:c r="BP613"/>
      <x:c r="BQ613"/>
      <x:c r="BR613"/>
      <x:c r="BS613"/>
      <x:c r="BT613"/>
      <x:c r="BU613"/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 t="str">
        <x:v>Pending</x:v>
      </x:c>
      <x:c r="CK613" t="str">
        <x:v>Yes</x:v>
      </x:c>
      <x:c r="CL613" t="str">
        <x:v>Yes</x:v>
      </x:c>
      <x:c r="CM613" t="str">
        <x:v>Clear</x:v>
      </x:c>
      <x:c r="CN613" t="str">
        <x:v>Verified — clear</x:v>
      </x:c>
      <x:c r="CO613" t="n">
        <x:v>46272</x:v>
      </x:c>
      <x:c r="CP613" t="str">
        <x:v>https://pubmed.ncbi.nlm.nih.gov/36958117/</x:v>
      </x:c>
      <x:c r="CQ613"/>
      <x:c r="CR613"/>
      <x:c r="CS613"/>
      <x:c r="CT613"/>
      <x:c r="CU613"/>
      <x:c r="CV613"/>
      <x:c r="CW613"/>
      <x:c r="CX613"/>
      <x:c r="CY613"/>
      <x:c r="CZ613"/>
      <x:c r="DA613"/>
      <x:c r="DB613" t="str">
        <x:f>IF(L613="","",IF(AND(COUNT(CU613:DA613)=7,OR(CU613=0,CU613=1,CU613=2),OR(CV613=0,CV613=1,CV613=2),OR(CW613=0,CW613=1,CW613=2),OR(CX613=0,CX613=1,CX613=2),OR(CY613=0,CY613=1,CY613=2),OR(CZ613=0,CZ613=1,CZ613=2),OR(DA613=0,DA613=1,DA613=2)),SUM(CU613:DA613),""))</x:f>
      </x:c>
      <x:c r="DC613" t="str">
        <x:f>IF(DB613="","",ROUND(DB613/14*10,1))</x:f>
      </x:c>
      <x:c r="DD613" t="str">
        <x:v>Pending</x:v>
      </x:c>
      <x:c r="DE613" t="str">
        <x:f>IF(L613="","",IF(DC613="","Pending",IF(DD613="Yes","CONDITIONAL — safety override",IF(DC613&gt;=8,"HIGH",IF(DC613&gt;=5,"CONDITIONAL","LOW")))))</x:f>
        <x:v>Pending</x:v>
      </x:c>
      <x:c r="DF613" t="str">
        <x:v>Pending screening and full-text appraisal; no transferability judgment made at identification.</x:v>
      </x:c>
      <x:c r="DG613"/>
      <x:c r="DH613"/>
      <x:c r="DI613"/>
      <x:c r="DJ613"/>
      <x:c r="DK613"/>
      <x:c r="DL613"/>
      <x:c r="DM613"/>
      <x:c r="DN613"/>
      <x:c r="DO613"/>
      <x:c r="DP613"/>
      <x:c r="DQ613"/>
      <x:c r="DR613"/>
      <x:c r="DS613"/>
      <x:c r="DT613"/>
      <x:c r="DU613"/>
      <x:c r="DV613"/>
      <x:c r="DW613"/>
      <x:c r="DX613"/>
      <x:c r="DY613"/>
      <x:c r="DZ613" t="str">
        <x:v>Title/abstract information is insufficient for a substantive scientific, causal, transferability or institutional claim.</x:v>
      </x:c>
      <x:c r="EA613" t="str">
        <x:v>Pending</x:v>
      </x:c>
      <x:c r="EB613" t="str">
        <x:f>IF(L613="","",IF(EC613="READY","Yes","No / Pending"))</x:f>
        <x:v>No / Pending</x:v>
      </x:c>
      <x:c r="EC613" t="str">
        <x:f>IF(L613="","",IF(OR(ISNUMBER(SEARCH("Retracted Publication",Q613)),CM613="Retracted",CN613="Retracted",CM613="Expression of Concern",CN613="Expression of Concern",F613="Not used",CG613="Critical",CH613="High",CH613="Critical"),"BLOCKED — integrity or use restriction",IF(AND(CJ613="Yes",CK613="Yes",CL613="Yes"),IF(AND(CM613="Clear",CN613="Verified — clear"),IF(AND(AND(LEN(TRIM(CF613))&gt;0,LEFT(LOWER(TRIM(CF613)),7)&lt;&gt;"pending"),OR(CG613="High",CG613="Moderate"),OR(CH613="Low",CH613="Some concerns",CH613="Not applicable")),IF(AND(DD613="No",OR(DE613="HIGH",DE613="CONDITIONAL"),AND(LEN(TRIM(DF613))&gt;0,LEFT(LOWER(TRIM(DF613)),7)&lt;&gt;"pending")),IF(AND(AND(LEN(TRIM(DT613))&gt;0,LEFT(LOWER(TRIM(DT613)),7)&lt;&gt;"pending"),AND(LEN(TRIM(DU613))&gt;0,LEFT(LOWER(TRIM(DU613)),7)&lt;&gt;"pending"),OR(AND(LEN(TRIM(DV613))&gt;0,LEFT(LOWER(TRIM(DV613)),7)&lt;&gt;"pending"),AND(LEN(TRIM(DW613))&gt;0,LEFT(LOWER(TRIM(DW613)),7)&lt;&gt;"pending")),AND(LEN(TRIM(DX613))&gt;0,LEFT(LOWER(TRIM(DX613)),7)&lt;&gt;"pending")),IF(AND(F613="Claim-ready",OR(EA613="Strong",EA613="Moderate"),AND(LEN(TRIM(G613))&gt;0,LEFT(LOWER(TRIM(G613)),7)&lt;&gt;"pending"),G613&lt;&gt;"No substantive use decision is permitted from identification metadata alone.",AND(LEN(TRIM(DZ613))&gt;0,LEFT(LOWER(TRIM(DZ613)),7)&lt;&gt;"pending"),DZ613&lt;&gt;"Identification metadata alone does not permit any substantive scientific, causal, operational, or institutional claim.",AND(LEN(TRIM(EI613))&gt;0,LEFT(LOWER(TRIM(EI613)),7)&lt;&gt;"pending"),ISNUMBER(EH613),EH613&gt;0),"READY","PENDING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613" t="str">
        <x:v>Pending</x:v>
      </x:c>
      <x:c r="EE613"/>
      <x:c r="EF613" t="str">
        <x:v>Pending</x:v>
      </x:c>
      <x:c r="EG613" t="str">
        <x:v>Pending</x:v>
      </x:c>
      <x:c r="EH613"/>
      <x:c r="EI613" s="501"/>
      <x:c r="EJ613"/>
      <x:c r="EK613" t="str">
        <x:v>Pending</x:v>
      </x:c>
      <x:c r="EL613" t="n">
        <x:v>46272</x:v>
      </x:c>
      <x:c r="EM613" t="str">
        <x:v>Production PubMed record imported and reconciled to Zotero item VFVZ5F7P;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613" t="n">
        <x:f>IF(L613="","",(IF(N613&lt;&gt;"",1,0)+IF(O613&lt;&gt;"",1,0)+IF(AJ613&lt;&gt;"",1,0)+IF(AU613&lt;&gt;"",1,0)+IF(BE613&lt;&gt;"",1,0)+IF(CF613&lt;&gt;"",1,0)+IF(CJ613="Yes",1,0)+IF(CL613="Yes",1,0)+IF(DE613&lt;&gt;"Pending",1,0)+IF(F613&lt;&gt;"",1,0)+IF(DZ613&lt;&gt;"",1,0)+IF(EI613&lt;&gt;"",1,0))/12)</x:f>
        <x:v>0.4166666666666667</x:v>
      </x:c>
    </x:row>
    <x:row r="614">
      <x:c r="A614" t="str">
        <x:v>EV-0611</x:v>
      </x:c>
      <x:c r="B614" t="str">
        <x:v>Integrity check</x:v>
      </x:c>
      <x:c r="C614" t="str">
        <x:f>IF(L614="","",IF(LEFT(EC614,7)="BLOCKED","🔴 Do not use for conclusion",IF(EB614="Yes","🟢 Claim-ready","🟡 Caution / context")))</x:f>
        <x:v>🟡 Caution / context</x:v>
      </x:c>
      <x:c r="D614" t="str">
        <x:f>IF(L614="","",EC614)</x:f>
        <x:v>PENDING — appropriate appraisal</x:v>
      </x:c>
      <x:c r="E614" t="str">
        <x:v>P3 — Medium</x:v>
      </x:c>
      <x:c r="F614" t="str">
        <x:v>Pending</x:v>
      </x:c>
      <x:c r="G614" t="str">
        <x:v>Title/abstract identify an explicit tactical/public-safety context and readiness domain; retain for full-text assessment.</x:v>
      </x:c>
      <x:c r="H614" t="str">
        <x:v>Obtain and review lawful full text; confirm human adjudication; then select a design-specific appraisal instrument.</x:v>
      </x:c>
      <x:c r="I614"/>
      <x:c r="J614" t="str">
        <x:v>A — Core</x:v>
      </x:c>
      <x:c r="K614" t="str">
        <x:v>IDENTIFIED</x:v>
      </x:c>
      <x:c r="L614" t="str">
        <x:v>Performance changes during repeated military occupational test and its associations to physical performance.</x:v>
      </x:c>
      <x:c r="M614"/>
      <x:c r="N614" t="str">
        <x:v>Ojanen, Tommi; Pihlainen, Kai; Vaara, Jani P; Kyrolainen, Heikki</x:v>
      </x:c>
      <x:c r="O614" t="n">
        <x:v>2023</x:v>
      </x:c>
      <x:c r="P614" t="str">
        <x:v>Ergonomics</x:v>
      </x:c>
      <x:c r="Q614" t="str">
        <x:v>Journal Article</x:v>
      </x:c>
      <x:c r="R614" t="str">
        <x:v>Unclear</x:v>
      </x:c>
      <x:c r="S614" t="str">
        <x:v>Unknown</x:v>
      </x:c>
      <x:c r="T614" t="str">
        <x:v>eng</x:v>
      </x:c>
      <x:c r="U614" t="str">
        <x:v>https://pubmed.ncbi.nlm.nih.gov/36939035/</x:v>
      </x:c>
      <x:c r="V614" t="str">
        <x:v>10.1080/00140139.2023.2193869</x:v>
      </x:c>
      <x:c r="W614" t="str">
        <x:f>IF(V614="","",LOWER(SUBSTITUTE(SUBSTITUTE(SUBSTITUTE(SUBSTITUTE(TRIM(V614),"https://doi.org/",""),"http://doi.org/",""),"https://dx.doi.org/",""),"doi:","")))</x:f>
        <x:v>10.1080/00140139.2023.2193869</x:v>
      </x:c>
      <x:c r="X614" t="str">
        <x:v>36939035</x:v>
      </x:c>
      <x:c r="Y614" t="str"/>
      <x:c r="Z614"/>
      <x:c r="AA614" t="str">
        <x:v>PubMed/MEDLINE</x:v>
      </x:c>
      <x:c r="AB614" t="str">
        <x:v>PUBMED-A-v1.0-2026-08-28</x:v>
      </x:c>
      <x:c r="AC614" t="str">
        <x:v>SP-PUBMED-A-20260828</x:v>
      </x:c>
      <x:c r="AD614" s="499" t="n">
        <x:v>46262</x:v>
      </x:c>
      <x:c r="AE614" s="499" t="n">
        <x:v>46272</x:v>
      </x:c>
      <x:c r="AF614" t="str">
        <x:v>YRXTU9TP</x:v>
      </x:c>
      <x:c r="AG614"/>
      <x:c r="AH614" t="str">
        <x:v>Tactical Athlete → Operational Readiness Brazil</x:v>
      </x:c>
      <x:c r="AI614" t="str">
        <x:v>evidence-family:A</x:v>
      </x:c>
      <x:c r="AJ614"/>
      <x:c r="AK614" t="str">
        <x:f>IF(AJ614="","",IF(OR(LOWER(AJ614)="brazil",LOWER(AJ614)="brasil"),"Yes","No"))</x:f>
      </x:c>
      <x:c r="AL614"/>
      <x:c r="AM614"/>
      <x:c r="AN614"/>
      <x:c r="AO614"/>
      <x:c r="AP614"/>
      <x:c r="AQ614"/>
      <x:c r="AR614"/>
      <x:c r="AS614"/>
      <x:c r="AT614"/>
      <x:c r="AU614"/>
      <x:c r="AV614"/>
      <x:c r="AW614"/>
      <x:c r="AX614"/>
      <x:c r="AY614"/>
      <x:c r="AZ614"/>
      <x:c r="BA614"/>
      <x:c r="BB614"/>
      <x:c r="BC614"/>
      <x:c r="BD614"/>
      <x:c r="BE614"/>
      <x:c r="BF614"/>
      <x:c r="BG614"/>
      <x:c r="BH614"/>
      <x:c r="BI614"/>
      <x:c r="BJ614"/>
      <x:c r="BK614"/>
      <x:c r="BL614"/>
      <x:c r="BM614"/>
      <x:c r="BN614"/>
      <x:c r="BO614"/>
      <x:c r="BP614"/>
      <x:c r="BQ614"/>
      <x:c r="BR614"/>
      <x:c r="BS614"/>
      <x:c r="BT614"/>
      <x:c r="BU614"/>
      <x:c r="BV614"/>
      <x:c r="BW614"/>
      <x:c r="BX614"/>
      <x:c r="BY614"/>
      <x:c r="BZ614"/>
      <x:c r="CA614"/>
      <x:c r="CB614"/>
      <x:c r="CC614"/>
      <x:c r="CD614"/>
      <x:c r="CE614"/>
      <x:c r="CF614"/>
      <x:c r="CG614"/>
      <x:c r="CH614"/>
      <x:c r="CI614"/>
      <x:c r="CJ614" t="str">
        <x:v>Yes</x:v>
      </x:c>
      <x:c r="CK614" t="str">
        <x:v>Yes</x:v>
      </x:c>
      <x:c r="CL614" t="str">
        <x:v>Yes</x:v>
      </x:c>
      <x:c r="CM614" t="str">
        <x:v>Clear</x:v>
      </x:c>
      <x:c r="CN614" t="str">
        <x:v>Verified — clear</x:v>
      </x:c>
      <x:c r="CO614" t="n">
        <x:v>46272</x:v>
      </x:c>
      <x:c r="CP614" t="str">
        <x:v>https://pubmed.ncbi.nlm.nih.gov/36939035/</x:v>
      </x:c>
      <x:c r="CQ614"/>
      <x:c r="CR614"/>
      <x:c r="CS614"/>
      <x:c r="CT614"/>
      <x:c r="CU614"/>
      <x:c r="CV614"/>
      <x:c r="CW614"/>
      <x:c r="CX614"/>
      <x:c r="CY614"/>
      <x:c r="CZ614"/>
      <x:c r="DA614"/>
      <x:c r="DB614" t="str">
        <x:f>IF(L614="","",IF(AND(COUNT(CU614:DA614)=7,OR(CU614=0,CU614=1,CU614=2),OR(CV614=0,CV614=1,CV614=2),OR(CW614=0,CW614=1,CW614=2),OR(CX614=0,CX614=1,CX614=2),OR(CY614=0,CY614=1,CY614=2),OR(CZ614=0,CZ614=1,CZ614=2),OR(DA614=0,DA614=1,DA614=2)),SUM(CU614:DA614),""))</x:f>
      </x:c>
      <x:c r="DC614" t="str">
        <x:f>IF(DB614="","",ROUND(DB614/14*10,1))</x:f>
      </x:c>
      <x:c r="DD614" t="str">
        <x:v>Pending</x:v>
      </x:c>
      <x:c r="DE614" t="str">
        <x:f>IF(L614="","",IF(DC614="","Pending",IF(DD614="Yes","CONDITIONAL — safety override",IF(DC614&gt;=8,"HIGH",IF(DC614&gt;=5,"CONDITIONAL","LOW")))))</x:f>
        <x:v>Pending</x:v>
      </x:c>
      <x:c r="DF614" t="str">
        <x:v>Pending screening and full-text appraisal; no transferability judgment made at identification.</x:v>
      </x:c>
      <x:c r="DG614"/>
      <x:c r="DH614"/>
      <x:c r="DI614"/>
      <x:c r="DJ614"/>
      <x:c r="DK614"/>
      <x:c r="DL614"/>
      <x:c r="DM614"/>
      <x:c r="DN614"/>
      <x:c r="DO614"/>
      <x:c r="DP614"/>
      <x:c r="DQ614"/>
      <x:c r="DR614"/>
      <x:c r="DS614"/>
      <x:c r="DT614"/>
      <x:c r="DU614"/>
      <x:c r="DV614"/>
      <x:c r="DW614"/>
      <x:c r="DX614"/>
      <x:c r="DY614"/>
      <x:c r="DZ614" t="str">
        <x:v>Title/abstract screening alone does not establish effectiveness, causality, methodological quality, transferability to Brazilian public safety or an institutional recommendation.</x:v>
      </x:c>
      <x:c r="EA614" t="str">
        <x:v>Pending</x:v>
      </x:c>
      <x:c r="EB614" t="str">
        <x:f>IF(L614="","",IF(EC614="READY","Yes","No / Pending"))</x:f>
        <x:v>No / Pending</x:v>
      </x:c>
      <x:c r="EC614" t="str">
        <x:f>IF(L614="","",IF(OR(ISNUMBER(SEARCH("Retracted Publication",Q614)),CM614="Retracted",CN614="Retracted",CM614="Expression of Concern",CN614="Expression of Concern",F614="Not used",CG614="Critical",CH614="High",CH614="Critical"),"BLOCKED — integrity or use restriction",IF(AND(CJ614="Yes",CK614="Yes",CL614="Yes"),IF(AND(CM614="Clear",CN614="Verified — clear"),IF(AND(AND(LEN(TRIM(CF614))&gt;0,LEFT(LOWER(TRIM(CF614)),7)&lt;&gt;"pending"),OR(CG614="High",CG614="Moderate"),OR(CH614="Low",CH614="Some concerns",CH614="Not applicable")),IF(AND(DD614="No",OR(DE614="HIGH",DE614="CONDITIONAL"),AND(LEN(TRIM(DF614))&gt;0,LEFT(LOWER(TRIM(DF614)),7)&lt;&gt;"pending")),IF(AND(AND(LEN(TRIM(DT614))&gt;0,LEFT(LOWER(TRIM(DT614)),7)&lt;&gt;"pending"),AND(LEN(TRIM(DU614))&gt;0,LEFT(LOWER(TRIM(DU614)),7)&lt;&gt;"pending"),OR(AND(LEN(TRIM(DV614))&gt;0,LEFT(LOWER(TRIM(DV614)),7)&lt;&gt;"pending"),AND(LEN(TRIM(DW614))&gt;0,LEFT(LOWER(TRIM(DW614)),7)&lt;&gt;"pending")),AND(LEN(TRIM(DX614))&gt;0,LEFT(LOWER(TRIM(DX614)),7)&lt;&gt;"pending")),IF(AND(F614="Claim-ready",OR(EA614="Strong",EA614="Moderate"),AND(LEN(TRIM(G614))&gt;0,LEFT(LOWER(TRIM(G614)),7)&lt;&gt;"pending"),G614&lt;&gt;"No substantive use decision is permitted from identification metadata alone.",AND(LEN(TRIM(DZ614))&gt;0,LEFT(LOWER(TRIM(DZ614)),7)&lt;&gt;"pending"),DZ614&lt;&gt;"Identification metadata alone does not permit any substantive scientific, causal, operational, or institutional claim.",AND(LEN(TRIM(EI614))&gt;0,LEFT(LOWER(TRIM(EI614)),7)&lt;&gt;"pending"),ISNUMBER(EH614),EH614&gt;0),"READY","PENDING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4" t="str">
        <x:v>Pending</x:v>
      </x:c>
      <x:c r="EE614"/>
      <x:c r="EF614" t="str">
        <x:v>Pending</x:v>
      </x:c>
      <x:c r="EG614" t="str">
        <x:v>Pending</x:v>
      </x:c>
      <x:c r="EH614"/>
      <x:c r="EI614" s="501"/>
      <x:c r="EJ614"/>
      <x:c r="EK614" t="str">
        <x:v>Pending</x:v>
      </x:c>
      <x:c r="EL614" t="n">
        <x:v>46272</x:v>
      </x:c>
      <x:c r="EM614" t="str">
        <x:v>Production PubMed record imported and reconciled to Zotero item YRXTU9TP;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4" t="n">
        <x:f>IF(L614="","",(IF(N614&lt;&gt;"",1,0)+IF(O614&lt;&gt;"",1,0)+IF(AJ614&lt;&gt;"",1,0)+IF(AU614&lt;&gt;"",1,0)+IF(BE614&lt;&gt;"",1,0)+IF(CF614&lt;&gt;"",1,0)+IF(CJ614="Yes",1,0)+IF(CL614="Yes",1,0)+IF(DE614&lt;&gt;"Pending",1,0)+IF(F614&lt;&gt;"",1,0)+IF(DZ614&lt;&gt;"",1,0)+IF(EI614&lt;&gt;"",1,0))/12)</x:f>
        <x:v>0.5</x:v>
      </x:c>
    </x:row>
    <x:row r="615">
      <x:c r="A615" t="str">
        <x:v>EV-0612</x:v>
      </x:c>
      <x:c r="B615" t="str">
        <x:v>Integrity check</x:v>
      </x:c>
      <x:c r="C615" t="str">
        <x:f>IF(L615="","",IF(LEFT(EC615,7)="BLOCKED","🔴 Do not use for conclusion",IF(EB615="Yes","🟢 Claim-ready","🟡 Caution / context")))</x:f>
        <x:v>🟡 Caution / context</x:v>
      </x:c>
      <x:c r="D615" t="str">
        <x:f>IF(L615="","",EC615)</x:f>
        <x:v>PENDING — appropriate appraisal</x:v>
      </x:c>
      <x:c r="E615" t="str">
        <x:v>P3 — Medium</x:v>
      </x:c>
      <x:c r="F615" t="str">
        <x:v>Pending</x:v>
      </x:c>
      <x:c r="G615" t="str">
        <x:v>Title/abstract identify an explicit implementation-science construct; retain for full-text assessment.</x:v>
      </x:c>
      <x:c r="H615" t="str">
        <x:v>Obtain and review lawful full text; confirm human adjudication; then select a design-specific appraisal instrument.</x:v>
      </x:c>
      <x:c r="I615"/>
      <x:c r="J615" t="str">
        <x:v>C — Implementation Science</x:v>
      </x:c>
      <x:c r="K615" t="str">
        <x:v>IDENTIFIED</x:v>
      </x:c>
      <x:c r="L615" t="str">
        <x:v>Perspectives on learning to practice reflexivity while engaging communities in implementation science.</x:v>
      </x:c>
      <x:c r="M615"/>
      <x:c r="N615" t="str">
        <x:v>Woodward, Eva N; Ball, Irenia A</x:v>
      </x:c>
      <x:c r="O615" t="n">
        <x:v>2022</x:v>
      </x:c>
      <x:c r="P615" t="str">
        <x:v>Frontiers in health services</x:v>
      </x:c>
      <x:c r="Q615" t="str">
        <x:v>Journal Article</x:v>
      </x:c>
      <x:c r="R615" t="str">
        <x:v>Unclear</x:v>
      </x:c>
      <x:c r="S615" t="str">
        <x:v>Unknown</x:v>
      </x:c>
      <x:c r="T615" t="str">
        <x:v>eng</x:v>
      </x:c>
      <x:c r="U615" t="str">
        <x:v>https://pubmed.ncbi.nlm.nih.gov/36925788/</x:v>
      </x:c>
      <x:c r="V615" t="str">
        <x:v>10.3389/frhs.2022.1070444</x:v>
      </x:c>
      <x:c r="W615" t="str">
        <x:f>IF(V615="","",LOWER(SUBSTITUTE(SUBSTITUTE(SUBSTITUTE(SUBSTITUTE(TRIM(V615),"https://doi.org/",""),"http://doi.org/",""),"https://dx.doi.org/",""),"doi:","")))</x:f>
        <x:v>10.3389/frhs.2022.1070444</x:v>
      </x:c>
      <x:c r="X615" t="str">
        <x:v>36925788</x:v>
      </x:c>
      <x:c r="Y615" t="str">
        <x:v>PMC10012695</x:v>
      </x:c>
      <x:c r="Z615"/>
      <x:c r="AA615" t="str">
        <x:v>PubMed/MEDLINE</x:v>
      </x:c>
      <x:c r="AB615" t="str">
        <x:v>PUBMED-C-v1.0-2026-08-28</x:v>
      </x:c>
      <x:c r="AC615" t="str">
        <x:v>SP-PUBMED-C-20260828</x:v>
      </x:c>
      <x:c r="AD615" s="499" t="n">
        <x:v>46262</x:v>
      </x:c>
      <x:c r="AE615" s="499" t="n">
        <x:v>46272</x:v>
      </x:c>
      <x:c r="AF615" t="str">
        <x:v>9S67YQLI</x:v>
      </x:c>
      <x:c r="AG615"/>
      <x:c r="AH615" t="str">
        <x:v>Tactical Athlete → Operational Readiness Brazil</x:v>
      </x:c>
      <x:c r="AI615" t="str">
        <x:v>evidence-family:C</x:v>
      </x:c>
      <x:c r="AJ615"/>
      <x:c r="AK615" t="str">
        <x:f>IF(AJ615="","",IF(OR(LOWER(AJ615)="brazil",LOWER(AJ615)="brasil"),"Yes","No"))</x:f>
      </x:c>
      <x:c r="AL615"/>
      <x:c r="AM615"/>
      <x:c r="AN615"/>
      <x:c r="AO615"/>
      <x:c r="AP615"/>
      <x:c r="AQ615"/>
      <x:c r="AR615"/>
      <x:c r="AS615"/>
      <x:c r="AT615"/>
      <x:c r="AU615"/>
      <x:c r="AV615"/>
      <x:c r="AW615"/>
      <x:c r="AX615"/>
      <x:c r="AY615"/>
      <x:c r="AZ615"/>
      <x:c r="BA615"/>
      <x:c r="BB615"/>
      <x:c r="BC615"/>
      <x:c r="BD615"/>
      <x:c r="BE615"/>
      <x:c r="BF615"/>
      <x:c r="BG615"/>
      <x:c r="BH615"/>
      <x:c r="BI615"/>
      <x:c r="BJ615"/>
      <x:c r="BK615"/>
      <x:c r="BL615"/>
      <x:c r="BM615"/>
      <x:c r="BN615"/>
      <x:c r="BO615"/>
      <x:c r="BP615"/>
      <x:c r="BQ615"/>
      <x:c r="BR615"/>
      <x:c r="BS615"/>
      <x:c r="BT615"/>
      <x:c r="BU615"/>
      <x:c r="BV615"/>
      <x:c r="BW615"/>
      <x:c r="BX615"/>
      <x:c r="BY615"/>
      <x:c r="BZ615"/>
      <x:c r="CA615"/>
      <x:c r="CB615"/>
      <x:c r="CC615"/>
      <x:c r="CD615"/>
      <x:c r="CE615"/>
      <x:c r="CF615"/>
      <x:c r="CG615"/>
      <x:c r="CH615"/>
      <x:c r="CI615"/>
      <x:c r="CJ615" t="str">
        <x:v>Yes</x:v>
      </x:c>
      <x:c r="CK615" t="str">
        <x:v>Yes</x:v>
      </x:c>
      <x:c r="CL615" t="str">
        <x:v>Yes</x:v>
      </x:c>
      <x:c r="CM615" t="str">
        <x:v>Clear</x:v>
      </x:c>
      <x:c r="CN615" t="str">
        <x:v>Verified — clear</x:v>
      </x:c>
      <x:c r="CO615" t="n">
        <x:v>46272</x:v>
      </x:c>
      <x:c r="CP615" t="str">
        <x:v>https://pubmed.ncbi.nlm.nih.gov/36925788/</x:v>
      </x:c>
      <x:c r="CQ615"/>
      <x:c r="CR615"/>
      <x:c r="CS615"/>
      <x:c r="CT615"/>
      <x:c r="CU615"/>
      <x:c r="CV615"/>
      <x:c r="CW615"/>
      <x:c r="CX615"/>
      <x:c r="CY615"/>
      <x:c r="CZ615"/>
      <x:c r="DA615"/>
      <x:c r="DB615" t="str">
        <x:f>IF(L615="","",IF(AND(COUNT(CU615:DA615)=7,OR(CU615=0,CU615=1,CU615=2),OR(CV615=0,CV615=1,CV615=2),OR(CW615=0,CW615=1,CW615=2),OR(CX615=0,CX615=1,CX615=2),OR(CY615=0,CY615=1,CY615=2),OR(CZ615=0,CZ615=1,CZ615=2),OR(DA615=0,DA615=1,DA615=2)),SUM(CU615:DA615),""))</x:f>
      </x:c>
      <x:c r="DC615" t="str">
        <x:f>IF(DB615="","",ROUND(DB615/14*10,1))</x:f>
      </x:c>
      <x:c r="DD615" t="str">
        <x:v>Pending</x:v>
      </x:c>
      <x:c r="DE615" t="str">
        <x:f>IF(L615="","",IF(DC615="","Pending",IF(DD615="Yes","CONDITIONAL — safety override",IF(DC615&gt;=8,"HIGH",IF(DC615&gt;=5,"CONDITIONAL","LOW")))))</x:f>
        <x:v>Pending</x:v>
      </x:c>
      <x:c r="DF615" t="str">
        <x:v>Pending screening and full-text appraisal; no transferability judgment made at identification.</x:v>
      </x:c>
      <x:c r="DG615"/>
      <x:c r="DH615"/>
      <x:c r="DI615"/>
      <x:c r="DJ615"/>
      <x:c r="DK615"/>
      <x:c r="DL615"/>
      <x:c r="DM615"/>
      <x:c r="DN615"/>
      <x:c r="DO615"/>
      <x:c r="DP615"/>
      <x:c r="DQ615"/>
      <x:c r="DR615"/>
      <x:c r="DS615"/>
      <x:c r="DT615"/>
      <x:c r="DU615"/>
      <x:c r="DV615"/>
      <x:c r="DW615"/>
      <x:c r="DX615"/>
      <x:c r="DY615"/>
      <x:c r="DZ615" t="str">
        <x:v>Title/abstract screening alone does not establish effectiveness, causality, methodological quality, transferability to Brazilian public safety or an institutional recommendation.</x:v>
      </x:c>
      <x:c r="EA615" t="str">
        <x:v>Pending</x:v>
      </x:c>
      <x:c r="EB615" t="str">
        <x:f>IF(L615="","",IF(EC615="READY","Yes","No / Pending"))</x:f>
        <x:v>No / Pending</x:v>
      </x:c>
      <x:c r="EC615" t="str">
        <x:f>IF(L615="","",IF(OR(ISNUMBER(SEARCH("Retracted Publication",Q615)),CM615="Retracted",CN615="Retracted",CM615="Expression of Concern",CN615="Expression of Concern",F615="Not used",CG615="Critical",CH615="High",CH615="Critical"),"BLOCKED — integrity or use restriction",IF(AND(CJ615="Yes",CK615="Yes",CL615="Yes"),IF(AND(CM615="Clear",CN615="Verified — clear"),IF(AND(AND(LEN(TRIM(CF615))&gt;0,LEFT(LOWER(TRIM(CF615)),7)&lt;&gt;"pending"),OR(CG615="High",CG615="Moderate"),OR(CH615="Low",CH615="Some concerns",CH615="Not applicable")),IF(AND(DD615="No",OR(DE615="HIGH",DE615="CONDITIONAL"),AND(LEN(TRIM(DF615))&gt;0,LEFT(LOWER(TRIM(DF615)),7)&lt;&gt;"pending")),IF(AND(AND(LEN(TRIM(DT615))&gt;0,LEFT(LOWER(TRIM(DT615)),7)&lt;&gt;"pending"),AND(LEN(TRIM(DU615))&gt;0,LEFT(LOWER(TRIM(DU615)),7)&lt;&gt;"pending"),OR(AND(LEN(TRIM(DV615))&gt;0,LEFT(LOWER(TRIM(DV615)),7)&lt;&gt;"pending"),AND(LEN(TRIM(DW615))&gt;0,LEFT(LOWER(TRIM(DW615)),7)&lt;&gt;"pending")),AND(LEN(TRIM(DX615))&gt;0,LEFT(LOWER(TRIM(DX615)),7)&lt;&gt;"pending")),IF(AND(F615="Claim-ready",OR(EA615="Strong",EA615="Moderate"),AND(LEN(TRIM(G615))&gt;0,LEFT(LOWER(TRIM(G615)),7)&lt;&gt;"pending"),G615&lt;&gt;"No substantive use decision is permitted from identification metadata alone.",AND(LEN(TRIM(DZ615))&gt;0,LEFT(LOWER(TRIM(DZ615)),7)&lt;&gt;"pending"),DZ615&lt;&gt;"Identification metadata alone does not permit any substantive scientific, causal, operational, or institutional claim.",AND(LEN(TRIM(EI615))&gt;0,LEFT(LOWER(TRIM(EI615)),7)&lt;&gt;"pending"),ISNUMBER(EH615),EH615&gt;0),"READY","PENDING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5" t="str">
        <x:v>Pending</x:v>
      </x:c>
      <x:c r="EE615"/>
      <x:c r="EF615" t="str">
        <x:v>Pending</x:v>
      </x:c>
      <x:c r="EG615" t="str">
        <x:v>Pending</x:v>
      </x:c>
      <x:c r="EH615"/>
      <x:c r="EI615" s="501"/>
      <x:c r="EJ615"/>
      <x:c r="EK615" t="str">
        <x:v>Pending</x:v>
      </x:c>
      <x:c r="EL615" t="n">
        <x:v>46272</x:v>
      </x:c>
      <x:c r="EM615" t="str">
        <x:v>Production PubMed record imported and reconciled to Zotero item 9S67YQLI;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5" t="n">
        <x:f>IF(L615="","",(IF(N615&lt;&gt;"",1,0)+IF(O615&lt;&gt;"",1,0)+IF(AJ615&lt;&gt;"",1,0)+IF(AU615&lt;&gt;"",1,0)+IF(BE615&lt;&gt;"",1,0)+IF(CF615&lt;&gt;"",1,0)+IF(CJ615="Yes",1,0)+IF(CL615="Yes",1,0)+IF(DE615&lt;&gt;"Pending",1,0)+IF(F615&lt;&gt;"",1,0)+IF(DZ615&lt;&gt;"",1,0)+IF(EI615&lt;&gt;"",1,0))/12)</x:f>
        <x:v>0.5</x:v>
      </x:c>
    </x:row>
    <x:row r="616">
      <x:c r="A616" t="str">
        <x:v>EV-0613</x:v>
      </x:c>
      <x:c r="B616" t="str">
        <x:v>Integrity check</x:v>
      </x:c>
      <x:c r="C616" t="str">
        <x:f>IF(L616="","",IF(LEFT(EC616,7)="BLOCKED","🔴 Do not use for conclusion",IF(EB616="Yes","🟢 Claim-ready","🟡 Caution / context")))</x:f>
        <x:v>🟡 Caution / context</x:v>
      </x:c>
      <x:c r="D616" t="str">
        <x:f>IF(L616="","",EC616)</x:f>
        <x:v>PENDING — appropriate appraisal</x:v>
      </x:c>
      <x:c r="E616" t="str">
        <x:v>P3 — Medium</x:v>
      </x:c>
      <x:c r="F616" t="str">
        <x:v>Pending</x:v>
      </x:c>
      <x:c r="G616" t="str">
        <x:v>Title/abstract identify an explicit tactical/public-safety context and readiness domain; retain for full-text assessment.</x:v>
      </x:c>
      <x:c r="H616" t="str">
        <x:v>Obtain and review lawful full text; confirm human adjudication; then select a design-specific appraisal instrument.</x:v>
      </x:c>
      <x:c r="I616"/>
      <x:c r="J616" t="str">
        <x:v>A — Core</x:v>
      </x:c>
      <x:c r="K616" t="str">
        <x:v>IDENTIFIED</x:v>
      </x:c>
      <x:c r="L616" t="str">
        <x:v>The relationship among safety leadership, risk perception, safety culture, and safety performance: Military volunteer soldiers as a case study.</x:v>
      </x:c>
      <x:c r="M616"/>
      <x:c r="N616" t="str">
        <x:v>Wei, Siao-Yun; Kuo, Yen-Ku</x:v>
      </x:c>
      <x:c r="O616" t="n">
        <x:v>2023</x:v>
      </x:c>
      <x:c r="P616" t="str">
        <x:v>Frontiers in psychology</x:v>
      </x:c>
      <x:c r="Q616" t="str">
        <x:v>Journal Article</x:v>
      </x:c>
      <x:c r="R616" t="str">
        <x:v>Unclear</x:v>
      </x:c>
      <x:c r="S616" t="str">
        <x:v>Unknown</x:v>
      </x:c>
      <x:c r="T616" t="str">
        <x:v>eng</x:v>
      </x:c>
      <x:c r="U616" t="str">
        <x:v>https://pubmed.ncbi.nlm.nih.gov/36910780/</x:v>
      </x:c>
      <x:c r="V616" t="str">
        <x:v>10.3389/fpsyg.2023.1000331</x:v>
      </x:c>
      <x:c r="W616" t="str">
        <x:f>IF(V616="","",LOWER(SUBSTITUTE(SUBSTITUTE(SUBSTITUTE(SUBSTITUTE(TRIM(V616),"https://doi.org/",""),"http://doi.org/",""),"https://dx.doi.org/",""),"doi:","")))</x:f>
        <x:v>10.3389/fpsyg.2023.1000331</x:v>
      </x:c>
      <x:c r="X616" t="str">
        <x:v>36910780</x:v>
      </x:c>
      <x:c r="Y616" t="str">
        <x:v>PMC9995976</x:v>
      </x:c>
      <x:c r="Z616"/>
      <x:c r="AA616" t="str">
        <x:v>PubMed/MEDLINE</x:v>
      </x:c>
      <x:c r="AB616" t="str">
        <x:v>PUBMED-A-v1.0-2026-08-28</x:v>
      </x:c>
      <x:c r="AC616" t="str">
        <x:v>SP-PUBMED-A-20260828</x:v>
      </x:c>
      <x:c r="AD616" s="499" t="n">
        <x:v>46262</x:v>
      </x:c>
      <x:c r="AE616" s="499" t="n">
        <x:v>46272</x:v>
      </x:c>
      <x:c r="AF616" t="str">
        <x:v>WMZDAQIV</x:v>
      </x:c>
      <x:c r="AG616"/>
      <x:c r="AH616" t="str">
        <x:v>Tactical Athlete → Operational Readiness Brazil</x:v>
      </x:c>
      <x:c r="AI616" t="str">
        <x:v>evidence-family:A</x:v>
      </x:c>
      <x:c r="AJ616"/>
      <x:c r="AK616" t="str">
        <x:f>IF(AJ616="","",IF(OR(LOWER(AJ616)="brazil",LOWER(AJ616)="brasil"),"Yes","No"))</x:f>
      </x:c>
      <x:c r="AL616"/>
      <x:c r="AM616"/>
      <x:c r="AN616"/>
      <x:c r="AO616"/>
      <x:c r="AP616"/>
      <x:c r="AQ616"/>
      <x:c r="AR616"/>
      <x:c r="AS616"/>
      <x:c r="AT616"/>
      <x:c r="AU616"/>
      <x:c r="AV616"/>
      <x:c r="AW616"/>
      <x:c r="AX616"/>
      <x:c r="AY616"/>
      <x:c r="AZ616"/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/>
      <x:c r="BO616"/>
      <x:c r="BP616"/>
      <x:c r="BQ616"/>
      <x:c r="BR616"/>
      <x:c r="BS616"/>
      <x:c r="BT616"/>
      <x:c r="BU616"/>
      <x:c r="BV616"/>
      <x:c r="BW616"/>
      <x:c r="BX616"/>
      <x:c r="BY616"/>
      <x:c r="BZ616"/>
      <x:c r="CA616"/>
      <x:c r="CB616"/>
      <x:c r="CC616"/>
      <x:c r="CD616"/>
      <x:c r="CE616"/>
      <x:c r="CF616"/>
      <x:c r="CG616"/>
      <x:c r="CH616"/>
      <x:c r="CI616"/>
      <x:c r="CJ616" t="str">
        <x:v>Yes</x:v>
      </x:c>
      <x:c r="CK616" t="str">
        <x:v>Yes</x:v>
      </x:c>
      <x:c r="CL616" t="str">
        <x:v>Yes</x:v>
      </x:c>
      <x:c r="CM616" t="str">
        <x:v>Clear</x:v>
      </x:c>
      <x:c r="CN616" t="str">
        <x:v>Verified — clear</x:v>
      </x:c>
      <x:c r="CO616" t="n">
        <x:v>46272</x:v>
      </x:c>
      <x:c r="CP616" t="str">
        <x:v>https://pubmed.ncbi.nlm.nih.gov/36910780/</x:v>
      </x:c>
      <x:c r="CQ616"/>
      <x:c r="CR616"/>
      <x:c r="CS616"/>
      <x:c r="CT616"/>
      <x:c r="CU616"/>
      <x:c r="CV616"/>
      <x:c r="CW616"/>
      <x:c r="CX616"/>
      <x:c r="CY616"/>
      <x:c r="CZ616"/>
      <x:c r="DA616"/>
      <x:c r="DB616" t="str">
        <x:f>IF(L616="","",IF(AND(COUNT(CU616:DA616)=7,OR(CU616=0,CU616=1,CU616=2),OR(CV616=0,CV616=1,CV616=2),OR(CW616=0,CW616=1,CW616=2),OR(CX616=0,CX616=1,CX616=2),OR(CY616=0,CY616=1,CY616=2),OR(CZ616=0,CZ616=1,CZ616=2),OR(DA616=0,DA616=1,DA616=2)),SUM(CU616:DA616),""))</x:f>
      </x:c>
      <x:c r="DC616" t="str">
        <x:f>IF(DB616="","",ROUND(DB616/14*10,1))</x:f>
      </x:c>
      <x:c r="DD616" t="str">
        <x:v>Pending</x:v>
      </x:c>
      <x:c r="DE616" t="str">
        <x:f>IF(L616="","",IF(DC616="","Pending",IF(DD616="Yes","CONDITIONAL — safety override",IF(DC616&gt;=8,"HIGH",IF(DC616&gt;=5,"CONDITIONAL","LOW")))))</x:f>
        <x:v>Pending</x:v>
      </x:c>
      <x:c r="DF616" t="str">
        <x:v>Pending screening and full-text appraisal; no transferability judgment made at identification.</x:v>
      </x:c>
      <x:c r="DG616"/>
      <x:c r="DH616"/>
      <x:c r="DI616"/>
      <x:c r="DJ616"/>
      <x:c r="DK616"/>
      <x:c r="DL616"/>
      <x:c r="DM616"/>
      <x:c r="DN616"/>
      <x:c r="DO616"/>
      <x:c r="DP616"/>
      <x:c r="DQ616"/>
      <x:c r="DR616"/>
      <x:c r="DS616"/>
      <x:c r="DT616"/>
      <x:c r="DU616"/>
      <x:c r="DV616"/>
      <x:c r="DW616"/>
      <x:c r="DX616"/>
      <x:c r="DY616"/>
      <x:c r="DZ616" t="str">
        <x:v>Title/abstract screening alone does not establish effectiveness, causality, methodological quality, transferability to Brazilian public safety or an institutional recommendation.</x:v>
      </x:c>
      <x:c r="EA616" t="str">
        <x:v>Pending</x:v>
      </x:c>
      <x:c r="EB616" t="str">
        <x:f>IF(L616="","",IF(EC616="READY","Yes","No / Pending"))</x:f>
        <x:v>No / Pending</x:v>
      </x:c>
      <x:c r="EC616" t="str">
        <x:f>IF(L616="","",IF(OR(ISNUMBER(SEARCH("Retracted Publication",Q616)),CM616="Retracted",CN616="Retracted",CM616="Expression of Concern",CN616="Expression of Concern",F616="Not used",CG616="Critical",CH616="High",CH616="Critical"),"BLOCKED — integrity or use restriction",IF(AND(CJ616="Yes",CK616="Yes",CL616="Yes"),IF(AND(CM616="Clear",CN616="Verified — clear"),IF(AND(AND(LEN(TRIM(CF616))&gt;0,LEFT(LOWER(TRIM(CF616)),7)&lt;&gt;"pending"),OR(CG616="High",CG616="Moderate"),OR(CH616="Low",CH616="Some concerns",CH616="Not applicable")),IF(AND(DD616="No",OR(DE616="HIGH",DE616="CONDITIONAL"),AND(LEN(TRIM(DF616))&gt;0,LEFT(LOWER(TRIM(DF616)),7)&lt;&gt;"pending")),IF(AND(AND(LEN(TRIM(DT616))&gt;0,LEFT(LOWER(TRIM(DT616)),7)&lt;&gt;"pending"),AND(LEN(TRIM(DU616))&gt;0,LEFT(LOWER(TRIM(DU616)),7)&lt;&gt;"pending"),OR(AND(LEN(TRIM(DV616))&gt;0,LEFT(LOWER(TRIM(DV616)),7)&lt;&gt;"pending"),AND(LEN(TRIM(DW616))&gt;0,LEFT(LOWER(TRIM(DW616)),7)&lt;&gt;"pending")),AND(LEN(TRIM(DX616))&gt;0,LEFT(LOWER(TRIM(DX616)),7)&lt;&gt;"pending")),IF(AND(F616="Claim-ready",OR(EA616="Strong",EA616="Moderate"),AND(LEN(TRIM(G616))&gt;0,LEFT(LOWER(TRIM(G616)),7)&lt;&gt;"pending"),G616&lt;&gt;"No substantive use decision is permitted from identification metadata alone.",AND(LEN(TRIM(DZ616))&gt;0,LEFT(LOWER(TRIM(DZ616)),7)&lt;&gt;"pending"),DZ616&lt;&gt;"Identification metadata alone does not permit any substantive scientific, causal, operational, or institutional claim.",AND(LEN(TRIM(EI616))&gt;0,LEFT(LOWER(TRIM(EI616)),7)&lt;&gt;"pending"),ISNUMBER(EH616),EH616&gt;0),"READY","PENDING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6" t="str">
        <x:v>Pending</x:v>
      </x:c>
      <x:c r="EE616"/>
      <x:c r="EF616" t="str">
        <x:v>Pending</x:v>
      </x:c>
      <x:c r="EG616" t="str">
        <x:v>Pending</x:v>
      </x:c>
      <x:c r="EH616"/>
      <x:c r="EI616" s="501"/>
      <x:c r="EJ616"/>
      <x:c r="EK616" t="str">
        <x:v>Pending</x:v>
      </x:c>
      <x:c r="EL616" t="n">
        <x:v>46272</x:v>
      </x:c>
      <x:c r="EM616" t="str">
        <x:v>Production PubMed record imported and reconciled to Zotero item WMZDAQIV;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6" t="n">
        <x:f>IF(L616="","",(IF(N616&lt;&gt;"",1,0)+IF(O616&lt;&gt;"",1,0)+IF(AJ616&lt;&gt;"",1,0)+IF(AU616&lt;&gt;"",1,0)+IF(BE616&lt;&gt;"",1,0)+IF(CF616&lt;&gt;"",1,0)+IF(CJ616="Yes",1,0)+IF(CL616="Yes",1,0)+IF(DE616&lt;&gt;"Pending",1,0)+IF(F616&lt;&gt;"",1,0)+IF(DZ616&lt;&gt;"",1,0)+IF(EI616&lt;&gt;"",1,0))/12)</x:f>
        <x:v>0.5</x:v>
      </x:c>
    </x:row>
    <x:row r="617">
      <x:c r="A617" t="str">
        <x:v>EV-0614</x:v>
      </x:c>
      <x:c r="B617" t="str">
        <x:v>Integrity check</x:v>
      </x:c>
      <x:c r="C617" t="str">
        <x:f>IF(L617="","",IF(LEFT(EC617,7)="BLOCKED","🔴 Do not use for conclusion",IF(EB617="Yes","🟢 Claim-ready","🟡 Caution / context")))</x:f>
        <x:v>🟡 Caution / context</x:v>
      </x:c>
      <x:c r="D617" t="str">
        <x:f>IF(L617="","",EC617)</x:f>
        <x:v>PENDING — appropriate appraisal</x:v>
      </x:c>
      <x:c r="E617" t="str">
        <x:v>P3 — Medium</x:v>
      </x:c>
      <x:c r="F617" t="str">
        <x:v>Pending</x:v>
      </x:c>
      <x:c r="G617" t="str">
        <x:v>Title/abstract identify an explicit operational APHT/medical-readiness topic; retain for full-text assessment.</x:v>
      </x:c>
      <x:c r="H617" t="str">
        <x:v>Obtain and review lawful full text; confirm human adjudication; then select a design-specific appraisal instrument.</x:v>
      </x:c>
      <x:c r="I617"/>
      <x:c r="J617" t="str">
        <x:v>B — APHT / Medical Readiness</x:v>
      </x:c>
      <x:c r="K617" t="str">
        <x:v>IDENTIFIED</x:v>
      </x:c>
      <x:c r="L617" t="str">
        <x:v>External Hemorrhage Control Techniques for Human Space Exploration: Lessons from the Battlefield.</x:v>
      </x:c>
      <x:c r="M617"/>
      <x:c r="N617" t="str">
        <x:v>Thoolen, Stijn J J; Kuypers, Maybritt I</x:v>
      </x:c>
      <x:c r="O617" t="n">
        <x:v>2023</x:v>
      </x:c>
      <x:c r="P617" t="str">
        <x:v>Wilderness &amp; environmental medicine</x:v>
      </x:c>
      <x:c r="Q617" t="str">
        <x:v>Journal Article; Review</x:v>
      </x:c>
      <x:c r="R617" t="str">
        <x:v>Unclear</x:v>
      </x:c>
      <x:c r="S617" t="str">
        <x:v>Unknown</x:v>
      </x:c>
      <x:c r="T617" t="str">
        <x:v>eng</x:v>
      </x:c>
      <x:c r="U617" t="str">
        <x:v>https://pubmed.ncbi.nlm.nih.gov/36906432/</x:v>
      </x:c>
      <x:c r="V617" t="str">
        <x:v>10.1016/j.wem.2023.01.006</x:v>
      </x:c>
      <x:c r="W617" t="str">
        <x:f>IF(V617="","",LOWER(SUBSTITUTE(SUBSTITUTE(SUBSTITUTE(SUBSTITUTE(TRIM(V617),"https://doi.org/",""),"http://doi.org/",""),"https://dx.doi.org/",""),"doi:","")))</x:f>
        <x:v>10.1016/j.wem.2023.01.006</x:v>
      </x:c>
      <x:c r="X617" t="str">
        <x:v>36906432</x:v>
      </x:c>
      <x:c r="Y617" t="str"/>
      <x:c r="Z617"/>
      <x:c r="AA617" t="str">
        <x:v>PubMed/MEDLINE</x:v>
      </x:c>
      <x:c r="AB617" t="str">
        <x:v>PUBMED-B-v1.0-2026-08-28</x:v>
      </x:c>
      <x:c r="AC617" t="str">
        <x:v>SP-PUBMED-B-20260828</x:v>
      </x:c>
      <x:c r="AD617" s="499" t="n">
        <x:v>46262</x:v>
      </x:c>
      <x:c r="AE617" s="499" t="n">
        <x:v>46272</x:v>
      </x:c>
      <x:c r="AF617" t="str">
        <x:v>M5Z8ZVLV</x:v>
      </x:c>
      <x:c r="AG617"/>
      <x:c r="AH617" t="str">
        <x:v>Tactical Athlete → Operational Readiness Brazil</x:v>
      </x:c>
      <x:c r="AI617" t="str">
        <x:v>evidence-family:B</x:v>
      </x:c>
      <x:c r="AJ617"/>
      <x:c r="AK617" t="str">
        <x:f>IF(AJ617="","",IF(OR(LOWER(AJ617)="brazil",LOWER(AJ617)="brasil"),"Yes","No"))</x:f>
      </x:c>
      <x:c r="AL617"/>
      <x:c r="AM617"/>
      <x:c r="AN617"/>
      <x:c r="AO617"/>
      <x:c r="AP617"/>
      <x:c r="AQ617"/>
      <x:c r="AR617"/>
      <x:c r="AS617"/>
      <x:c r="AT617"/>
      <x:c r="AU617"/>
      <x:c r="AV617"/>
      <x:c r="AW617"/>
      <x:c r="AX617"/>
      <x:c r="AY617"/>
      <x:c r="AZ617"/>
      <x:c r="BA617"/>
      <x:c r="BB617"/>
      <x:c r="BC617"/>
      <x:c r="BD617"/>
      <x:c r="BE617"/>
      <x:c r="BF617"/>
      <x:c r="BG617"/>
      <x:c r="BH617"/>
      <x:c r="BI617"/>
      <x:c r="BJ617"/>
      <x:c r="BK617"/>
      <x:c r="BL617"/>
      <x:c r="BM617"/>
      <x:c r="BN617"/>
      <x:c r="BO617"/>
      <x:c r="BP617"/>
      <x:c r="BQ617"/>
      <x:c r="BR617"/>
      <x:c r="BS617"/>
      <x:c r="BT617"/>
      <x:c r="BU617"/>
      <x:c r="BV617"/>
      <x:c r="BW617"/>
      <x:c r="BX617"/>
      <x:c r="BY617"/>
      <x:c r="BZ617"/>
      <x:c r="CA617"/>
      <x:c r="CB617"/>
      <x:c r="CC617"/>
      <x:c r="CD617"/>
      <x:c r="CE617"/>
      <x:c r="CF617"/>
      <x:c r="CG617"/>
      <x:c r="CH617"/>
      <x:c r="CI617"/>
      <x:c r="CJ617" t="str">
        <x:v>Yes</x:v>
      </x:c>
      <x:c r="CK617" t="str">
        <x:v>Yes</x:v>
      </x:c>
      <x:c r="CL617" t="str">
        <x:v>Yes</x:v>
      </x:c>
      <x:c r="CM617" t="str">
        <x:v>Clear</x:v>
      </x:c>
      <x:c r="CN617" t="str">
        <x:v>Verified — clear</x:v>
      </x:c>
      <x:c r="CO617" t="n">
        <x:v>46272</x:v>
      </x:c>
      <x:c r="CP617" t="str">
        <x:v>https://pubmed.ncbi.nlm.nih.gov/36906432/</x:v>
      </x:c>
      <x:c r="CQ617"/>
      <x:c r="CR617"/>
      <x:c r="CS617"/>
      <x:c r="CT617"/>
      <x:c r="CU617"/>
      <x:c r="CV617"/>
      <x:c r="CW617"/>
      <x:c r="CX617"/>
      <x:c r="CY617"/>
      <x:c r="CZ617"/>
      <x:c r="DA617"/>
      <x:c r="DB617" t="str">
        <x:f>IF(L617="","",IF(AND(COUNT(CU617:DA617)=7,OR(CU617=0,CU617=1,CU617=2),OR(CV617=0,CV617=1,CV617=2),OR(CW617=0,CW617=1,CW617=2),OR(CX617=0,CX617=1,CX617=2),OR(CY617=0,CY617=1,CY617=2),OR(CZ617=0,CZ617=1,CZ617=2),OR(DA617=0,DA617=1,DA617=2)),SUM(CU617:DA617),""))</x:f>
      </x:c>
      <x:c r="DC617" t="str">
        <x:f>IF(DB617="","",ROUND(DB617/14*10,1))</x:f>
      </x:c>
      <x:c r="DD617" t="str">
        <x:v>Pending</x:v>
      </x:c>
      <x:c r="DE617" t="str">
        <x:f>IF(L617="","",IF(DC617="","Pending",IF(DD617="Yes","CONDITIONAL — safety override",IF(DC617&gt;=8,"HIGH",IF(DC617&gt;=5,"CONDITIONAL","LOW")))))</x:f>
        <x:v>Pending</x:v>
      </x:c>
      <x:c r="DF617" t="str">
        <x:v>Pending screening and full-text appraisal; no transferability judgment made at identification.</x:v>
      </x:c>
      <x:c r="DG617"/>
      <x:c r="DH617"/>
      <x:c r="DI617"/>
      <x:c r="DJ617"/>
      <x:c r="DK617"/>
      <x:c r="DL617"/>
      <x:c r="DM617"/>
      <x:c r="DN617"/>
      <x:c r="DO617"/>
      <x:c r="DP617"/>
      <x:c r="DQ617"/>
      <x:c r="DR617"/>
      <x:c r="DS617"/>
      <x:c r="DT617"/>
      <x:c r="DU617"/>
      <x:c r="DV617"/>
      <x:c r="DW617"/>
      <x:c r="DX617"/>
      <x:c r="DY617"/>
      <x:c r="DZ617" t="str">
        <x:v>Title/abstract screening alone does not establish effectiveness, causality, methodological quality, transferability to Brazilian public safety or an institutional recommendation.</x:v>
      </x:c>
      <x:c r="EA617" t="str">
        <x:v>Pending</x:v>
      </x:c>
      <x:c r="EB617" t="str">
        <x:f>IF(L617="","",IF(EC617="READY","Yes","No / Pending"))</x:f>
        <x:v>No / Pending</x:v>
      </x:c>
      <x:c r="EC617" t="str">
        <x:f>IF(L617="","",IF(OR(ISNUMBER(SEARCH("Retracted Publication",Q617)),CM617="Retracted",CN617="Retracted",CM617="Expression of Concern",CN617="Expression of Concern",F617="Not used",CG617="Critical",CH617="High",CH617="Critical"),"BLOCKED — integrity or use restriction",IF(AND(CJ617="Yes",CK617="Yes",CL617="Yes"),IF(AND(CM617="Clear",CN617="Verified — clear"),IF(AND(AND(LEN(TRIM(CF617))&gt;0,LEFT(LOWER(TRIM(CF617)),7)&lt;&gt;"pending"),OR(CG617="High",CG617="Moderate"),OR(CH617="Low",CH617="Some concerns",CH617="Not applicable")),IF(AND(DD617="No",OR(DE617="HIGH",DE617="CONDITIONAL"),AND(LEN(TRIM(DF617))&gt;0,LEFT(LOWER(TRIM(DF617)),7)&lt;&gt;"pending")),IF(AND(AND(LEN(TRIM(DT617))&gt;0,LEFT(LOWER(TRIM(DT617)),7)&lt;&gt;"pending"),AND(LEN(TRIM(DU617))&gt;0,LEFT(LOWER(TRIM(DU617)),7)&lt;&gt;"pending"),OR(AND(LEN(TRIM(DV617))&gt;0,LEFT(LOWER(TRIM(DV617)),7)&lt;&gt;"pending"),AND(LEN(TRIM(DW617))&gt;0,LEFT(LOWER(TRIM(DW617)),7)&lt;&gt;"pending")),AND(LEN(TRIM(DX617))&gt;0,LEFT(LOWER(TRIM(DX617)),7)&lt;&gt;"pending")),IF(AND(F617="Claim-ready",OR(EA617="Strong",EA617="Moderate"),AND(LEN(TRIM(G617))&gt;0,LEFT(LOWER(TRIM(G617)),7)&lt;&gt;"pending"),G617&lt;&gt;"No substantive use decision is permitted from identification metadata alone.",AND(LEN(TRIM(DZ617))&gt;0,LEFT(LOWER(TRIM(DZ617)),7)&lt;&gt;"pending"),DZ617&lt;&gt;"Identification metadata alone does not permit any substantive scientific, causal, operational, or institutional claim.",AND(LEN(TRIM(EI617))&gt;0,LEFT(LOWER(TRIM(EI617)),7)&lt;&gt;"pending"),ISNUMBER(EH617),EH617&gt;0),"READY","PENDING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7" t="str">
        <x:v>Pending</x:v>
      </x:c>
      <x:c r="EE617"/>
      <x:c r="EF617" t="str">
        <x:v>Pending</x:v>
      </x:c>
      <x:c r="EG617" t="str">
        <x:v>Pending</x:v>
      </x:c>
      <x:c r="EH617"/>
      <x:c r="EI617" s="501"/>
      <x:c r="EJ617"/>
      <x:c r="EK617" t="str">
        <x:v>Pending</x:v>
      </x:c>
      <x:c r="EL617" t="n">
        <x:v>46272</x:v>
      </x:c>
      <x:c r="EM617" t="str">
        <x:v>Production PubMed record imported and reconciled to Zotero item M5Z8ZVLV;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7" t="n">
        <x:f>IF(L617="","",(IF(N617&lt;&gt;"",1,0)+IF(O617&lt;&gt;"",1,0)+IF(AJ617&lt;&gt;"",1,0)+IF(AU617&lt;&gt;"",1,0)+IF(BE617&lt;&gt;"",1,0)+IF(CF617&lt;&gt;"",1,0)+IF(CJ617="Yes",1,0)+IF(CL617="Yes",1,0)+IF(DE617&lt;&gt;"Pending",1,0)+IF(F617&lt;&gt;"",1,0)+IF(DZ617&lt;&gt;"",1,0)+IF(EI617&lt;&gt;"",1,0))/12)</x:f>
        <x:v>0.5</x:v>
      </x:c>
    </x:row>
    <x:row r="618">
      <x:c r="A618" t="str">
        <x:v>EV-0615</x:v>
      </x:c>
      <x:c r="B618" t="str">
        <x:v>Integrity check</x:v>
      </x:c>
      <x:c r="C618" t="str">
        <x:f>IF(L618="","",IF(LEFT(EC618,7)="BLOCKED","🔴 Do not use for conclusion",IF(EB618="Yes","🟢 Claim-ready","🟡 Caution / context")))</x:f>
        <x:v>🟡 Caution / context</x:v>
      </x:c>
      <x:c r="D618" t="str">
        <x:f>IF(L618="","",EC618)</x:f>
        <x:v>PENDING — appropriate appraisal</x:v>
      </x:c>
      <x:c r="E618" t="str">
        <x:v>P3 — Medium</x:v>
      </x:c>
      <x:c r="F618" t="str">
        <x:v>Pending</x:v>
      </x:c>
      <x:c r="G618" t="str">
        <x:v>Title/abstract identify an explicit tactical/public-safety context and readiness domain; retain for full-text assessment.</x:v>
      </x:c>
      <x:c r="H618" t="str">
        <x:v>Obtain and review lawful full text; confirm human adjudication; then select a design-specific appraisal instrument.</x:v>
      </x:c>
      <x:c r="I618"/>
      <x:c r="J618" t="str">
        <x:v>A — Core</x:v>
      </x:c>
      <x:c r="K618" t="str">
        <x:v>IDENTIFIED</x:v>
      </x:c>
      <x:c r="L618" t="str">
        <x:v>Clustering of Health and Oral Health-Compromising Behaviours in Army Personnel in Central Peninsular Malaysia.</x:v>
      </x:c>
      <x:c r="M618"/>
      <x:c r="N618" t="str">
        <x:v>Azil, Ahmad Asyraf; Yusof, Zamros Yuzadi Mohd; Marhazlinda, Jamaludin</x:v>
      </x:c>
      <x:c r="O618" t="n">
        <x:v>2023</x:v>
      </x:c>
      <x:c r="P618" t="str">
        <x:v>Healthcare (Basel, Switzerland)</x:v>
      </x:c>
      <x:c r="Q618" t="str">
        <x:v>Journal Article</x:v>
      </x:c>
      <x:c r="R618" t="str">
        <x:v>Unclear</x:v>
      </x:c>
      <x:c r="S618" t="str">
        <x:v>Unknown</x:v>
      </x:c>
      <x:c r="T618" t="str">
        <x:v>eng</x:v>
      </x:c>
      <x:c r="U618" t="str">
        <x:v>https://pubmed.ncbi.nlm.nih.gov/36900645/</x:v>
      </x:c>
      <x:c r="V618" t="str">
        <x:v>10.3390/healthcare11050640</x:v>
      </x:c>
      <x:c r="W618" t="str">
        <x:f>IF(V618="","",LOWER(SUBSTITUTE(SUBSTITUTE(SUBSTITUTE(SUBSTITUTE(TRIM(V618),"https://doi.org/",""),"http://doi.org/",""),"https://dx.doi.org/",""),"doi:","")))</x:f>
        <x:v>10.3390/healthcare11050640</x:v>
      </x:c>
      <x:c r="X618" t="str">
        <x:v>36900645</x:v>
      </x:c>
      <x:c r="Y618" t="str">
        <x:v>PMC10000684</x:v>
      </x:c>
      <x:c r="Z618"/>
      <x:c r="AA618" t="str">
        <x:v>PubMed/MEDLINE</x:v>
      </x:c>
      <x:c r="AB618" t="str">
        <x:v>PUBMED-A-v1.0-2026-08-28</x:v>
      </x:c>
      <x:c r="AC618" t="str">
        <x:v>SP-PUBMED-A-20260828</x:v>
      </x:c>
      <x:c r="AD618" s="499" t="n">
        <x:v>46262</x:v>
      </x:c>
      <x:c r="AE618" s="499" t="n">
        <x:v>46272</x:v>
      </x:c>
      <x:c r="AF618" t="str">
        <x:v>89298TQ7</x:v>
      </x:c>
      <x:c r="AG618"/>
      <x:c r="AH618" t="str">
        <x:v>Tactical Athlete → Operational Readiness Brazil</x:v>
      </x:c>
      <x:c r="AI618" t="str">
        <x:v>evidence-family:A</x:v>
      </x:c>
      <x:c r="AJ618"/>
      <x:c r="AK618" t="str">
        <x:f>IF(AJ618="","",IF(OR(LOWER(AJ618)="brazil",LOWER(AJ618)="brasil"),"Yes","No"))</x:f>
      </x:c>
      <x:c r="AL618"/>
      <x:c r="AM618"/>
      <x:c r="AN618"/>
      <x:c r="AO618"/>
      <x:c r="AP618"/>
      <x:c r="AQ618"/>
      <x:c r="AR618"/>
      <x:c r="AS618"/>
      <x:c r="AT618"/>
      <x:c r="AU618"/>
      <x:c r="AV618"/>
      <x:c r="AW618"/>
      <x:c r="AX618"/>
      <x:c r="AY618"/>
      <x:c r="AZ618"/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/>
      <x:c r="BO618"/>
      <x:c r="BP618"/>
      <x:c r="BQ618"/>
      <x:c r="BR618"/>
      <x:c r="BS618"/>
      <x:c r="BT618"/>
      <x:c r="BU618"/>
      <x:c r="BV618"/>
      <x:c r="BW618"/>
      <x:c r="BX618"/>
      <x:c r="BY618"/>
      <x:c r="BZ618"/>
      <x:c r="CA618"/>
      <x:c r="CB618"/>
      <x:c r="CC618"/>
      <x:c r="CD618"/>
      <x:c r="CE618"/>
      <x:c r="CF618"/>
      <x:c r="CG618"/>
      <x:c r="CH618"/>
      <x:c r="CI618"/>
      <x:c r="CJ618" t="str">
        <x:v>Yes</x:v>
      </x:c>
      <x:c r="CK618" t="str">
        <x:v>Yes</x:v>
      </x:c>
      <x:c r="CL618" t="str">
        <x:v>Yes</x:v>
      </x:c>
      <x:c r="CM618" t="str">
        <x:v>Clear</x:v>
      </x:c>
      <x:c r="CN618" t="str">
        <x:v>Verified — clear</x:v>
      </x:c>
      <x:c r="CO618" t="n">
        <x:v>46272</x:v>
      </x:c>
      <x:c r="CP618" t="str">
        <x:v>https://pubmed.ncbi.nlm.nih.gov/36900645/</x:v>
      </x:c>
      <x:c r="CQ618"/>
      <x:c r="CR618"/>
      <x:c r="CS618"/>
      <x:c r="CT618"/>
      <x:c r="CU618"/>
      <x:c r="CV618"/>
      <x:c r="CW618"/>
      <x:c r="CX618"/>
      <x:c r="CY618"/>
      <x:c r="CZ618"/>
      <x:c r="DA618"/>
      <x:c r="DB618" t="str">
        <x:f>IF(L618="","",IF(AND(COUNT(CU618:DA618)=7,OR(CU618=0,CU618=1,CU618=2),OR(CV618=0,CV618=1,CV618=2),OR(CW618=0,CW618=1,CW618=2),OR(CX618=0,CX618=1,CX618=2),OR(CY618=0,CY618=1,CY618=2),OR(CZ618=0,CZ618=1,CZ618=2),OR(DA618=0,DA618=1,DA618=2)),SUM(CU618:DA618),""))</x:f>
      </x:c>
      <x:c r="DC618" t="str">
        <x:f>IF(DB618="","",ROUND(DB618/14*10,1))</x:f>
      </x:c>
      <x:c r="DD618" t="str">
        <x:v>Pending</x:v>
      </x:c>
      <x:c r="DE618" t="str">
        <x:f>IF(L618="","",IF(DC618="","Pending",IF(DD618="Yes","CONDITIONAL — safety override",IF(DC618&gt;=8,"HIGH",IF(DC618&gt;=5,"CONDITIONAL","LOW")))))</x:f>
        <x:v>Pending</x:v>
      </x:c>
      <x:c r="DF618" t="str">
        <x:v>Pending screening and full-text appraisal; no transferability judgment made at identification.</x:v>
      </x:c>
      <x:c r="DG618"/>
      <x:c r="DH618"/>
      <x:c r="DI618"/>
      <x:c r="DJ618"/>
      <x:c r="DK618"/>
      <x:c r="DL618"/>
      <x:c r="DM618"/>
      <x:c r="DN618"/>
      <x:c r="DO618"/>
      <x:c r="DP618"/>
      <x:c r="DQ618"/>
      <x:c r="DR618"/>
      <x:c r="DS618"/>
      <x:c r="DT618"/>
      <x:c r="DU618"/>
      <x:c r="DV618"/>
      <x:c r="DW618"/>
      <x:c r="DX618"/>
      <x:c r="DY618"/>
      <x:c r="DZ618" t="str">
        <x:v>Title/abstract screening alone does not establish effectiveness, causality, methodological quality, transferability to Brazilian public safety or an institutional recommendation.</x:v>
      </x:c>
      <x:c r="EA618" t="str">
        <x:v>Pending</x:v>
      </x:c>
      <x:c r="EB618" t="str">
        <x:f>IF(L618="","",IF(EC618="READY","Yes","No / Pending"))</x:f>
        <x:v>No / Pending</x:v>
      </x:c>
      <x:c r="EC618" t="str">
        <x:f>IF(L618="","",IF(OR(ISNUMBER(SEARCH("Retracted Publication",Q618)),CM618="Retracted",CN618="Retracted",CM618="Expression of Concern",CN618="Expression of Concern",F618="Not used",CG618="Critical",CH618="High",CH618="Critical"),"BLOCKED — integrity or use restriction",IF(AND(CJ618="Yes",CK618="Yes",CL618="Yes"),IF(AND(CM618="Clear",CN618="Verified — clear"),IF(AND(AND(LEN(TRIM(CF618))&gt;0,LEFT(LOWER(TRIM(CF618)),7)&lt;&gt;"pending"),OR(CG618="High",CG618="Moderate"),OR(CH618="Low",CH618="Some concerns",CH618="Not applicable")),IF(AND(DD618="No",OR(DE618="HIGH",DE618="CONDITIONAL"),AND(LEN(TRIM(DF618))&gt;0,LEFT(LOWER(TRIM(DF618)),7)&lt;&gt;"pending")),IF(AND(AND(LEN(TRIM(DT618))&gt;0,LEFT(LOWER(TRIM(DT618)),7)&lt;&gt;"pending"),AND(LEN(TRIM(DU618))&gt;0,LEFT(LOWER(TRIM(DU618)),7)&lt;&gt;"pending"),OR(AND(LEN(TRIM(DV618))&gt;0,LEFT(LOWER(TRIM(DV618)),7)&lt;&gt;"pending"),AND(LEN(TRIM(DW618))&gt;0,LEFT(LOWER(TRIM(DW618)),7)&lt;&gt;"pending")),AND(LEN(TRIM(DX618))&gt;0,LEFT(LOWER(TRIM(DX618)),7)&lt;&gt;"pending")),IF(AND(F618="Claim-ready",OR(EA618="Strong",EA618="Moderate"),AND(LEN(TRIM(G618))&gt;0,LEFT(LOWER(TRIM(G618)),7)&lt;&gt;"pending"),G618&lt;&gt;"No substantive use decision is permitted from identification metadata alone.",AND(LEN(TRIM(DZ618))&gt;0,LEFT(LOWER(TRIM(DZ618)),7)&lt;&gt;"pending"),DZ618&lt;&gt;"Identification metadata alone does not permit any substantive scientific, causal, operational, or institutional claim.",AND(LEN(TRIM(EI618))&gt;0,LEFT(LOWER(TRIM(EI618)),7)&lt;&gt;"pending"),ISNUMBER(EH618),EH618&gt;0),"READY","PENDING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8" t="str">
        <x:v>Pending</x:v>
      </x:c>
      <x:c r="EE618"/>
      <x:c r="EF618" t="str">
        <x:v>Pending</x:v>
      </x:c>
      <x:c r="EG618" t="str">
        <x:v>Pending</x:v>
      </x:c>
      <x:c r="EH618"/>
      <x:c r="EI618" s="501"/>
      <x:c r="EJ618"/>
      <x:c r="EK618" t="str">
        <x:v>Pending</x:v>
      </x:c>
      <x:c r="EL618" t="n">
        <x:v>46272</x:v>
      </x:c>
      <x:c r="EM618" t="str">
        <x:v>Production PubMed record imported and reconciled to Zotero item 89298TQ7;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8" t="n">
        <x:f>IF(L618="","",(IF(N618&lt;&gt;"",1,0)+IF(O618&lt;&gt;"",1,0)+IF(AJ618&lt;&gt;"",1,0)+IF(AU618&lt;&gt;"",1,0)+IF(BE618&lt;&gt;"",1,0)+IF(CF618&lt;&gt;"",1,0)+IF(CJ618="Yes",1,0)+IF(CL618="Yes",1,0)+IF(DE618&lt;&gt;"Pending",1,0)+IF(F618&lt;&gt;"",1,0)+IF(DZ618&lt;&gt;"",1,0)+IF(EI618&lt;&gt;"",1,0))/12)</x:f>
        <x:v>0.5</x:v>
      </x:c>
    </x:row>
    <x:row r="619">
      <x:c r="A619" t="str">
        <x:v>EV-0616</x:v>
      </x:c>
      <x:c r="B619" t="str">
        <x:v>Integrity check</x:v>
      </x:c>
      <x:c r="C619" t="str">
        <x:f>IF(L619="","",IF(LEFT(EC619,7)="BLOCKED","🔴 Do not use for conclusion",IF(EB619="Yes","🟢 Claim-ready","🟡 Caution / context")))</x:f>
        <x:v>🟡 Caution / context</x:v>
      </x:c>
      <x:c r="D619" t="str">
        <x:f>IF(L619="","",EC619)</x:f>
        <x:v>PENDING — appropriate appraisal</x:v>
      </x:c>
      <x:c r="E619" t="str">
        <x:v>P3 — Medium</x:v>
      </x:c>
      <x:c r="F619" t="str">
        <x:v>Pending</x:v>
      </x:c>
      <x:c r="G619" t="str">
        <x:v>Title/abstract identify an explicit tactical/public-safety context and readiness domain; retain for full-text assessment.</x:v>
      </x:c>
      <x:c r="H619" t="str">
        <x:v>Obtain and review lawful full text; confirm human adjudication; then select a design-specific appraisal instrument.</x:v>
      </x:c>
      <x:c r="I619"/>
      <x:c r="J619" t="str">
        <x:v>C — Implementation Science</x:v>
      </x:c>
      <x:c r="K619" t="str">
        <x:v>IDENTIFIED</x:v>
      </x:c>
      <x:c r="L619" t="str">
        <x:v>US Army Reserve Officers' Training Corps Cadets' Knowledge of Exercise-related Musculoskeletal Injuries.</x:v>
      </x:c>
      <x:c r="M619"/>
      <x:c r="N619" t="str">
        <x:v>Wooldridge, Joshua D; Selkow, Noelle M; McLoda, Todd A; Radzak, Kara N</x:v>
      </x:c>
      <x:c r="O619" t="n">
        <x:v>2022</x:v>
      </x:c>
      <x:c r="P619" t="str">
        <x:v>International journal of exercise science</x:v>
      </x:c>
      <x:c r="Q619" t="str">
        <x:v>Journal Article</x:v>
      </x:c>
      <x:c r="R619" t="str">
        <x:v>Unclear</x:v>
      </x:c>
      <x:c r="S619" t="str">
        <x:v>Unknown</x:v>
      </x:c>
      <x:c r="T619" t="str">
        <x:v>eng</x:v>
      </x:c>
      <x:c r="U619" t="str">
        <x:v>https://pubmed.ncbi.nlm.nih.gov/36895433/</x:v>
      </x:c>
      <x:c r="V619" t="str">
        <x:v>10.70252/rfnz6668</x:v>
      </x:c>
      <x:c r="W619" t="str">
        <x:f>IF(V619="","",LOWER(SUBSTITUTE(SUBSTITUTE(SUBSTITUTE(SUBSTITUTE(TRIM(V619),"https://doi.org/",""),"http://doi.org/",""),"https://dx.doi.org/",""),"doi:","")))</x:f>
        <x:v>10.70252/rfnz6668</x:v>
      </x:c>
      <x:c r="X619" t="str">
        <x:v>36895433</x:v>
      </x:c>
      <x:c r="Y619" t="str">
        <x:v>PMC9987521</x:v>
      </x:c>
      <x:c r="Z619"/>
      <x:c r="AA619" t="str">
        <x:v>PubMed/MEDLINE</x:v>
      </x:c>
      <x:c r="AB619" t="str">
        <x:v>PUBMED-C-v1.0-2026-08-28</x:v>
      </x:c>
      <x:c r="AC619" t="str">
        <x:v>SP-PUBMED-C-20260828</x:v>
      </x:c>
      <x:c r="AD619" s="499" t="n">
        <x:v>46262</x:v>
      </x:c>
      <x:c r="AE619" s="499" t="n">
        <x:v>46272</x:v>
      </x:c>
      <x:c r="AF619" t="str">
        <x:v>Q9E6G3RF</x:v>
      </x:c>
      <x:c r="AG619"/>
      <x:c r="AH619" t="str">
        <x:v>Tactical Athlete → Operational Readiness Brazil</x:v>
      </x:c>
      <x:c r="AI619" t="str">
        <x:v>evidence-family:C</x:v>
      </x:c>
      <x:c r="AJ619"/>
      <x:c r="AK619" t="str">
        <x:f>IF(AJ619="","",IF(OR(LOWER(AJ619)="brazil",LOWER(AJ619)="brasil"),"Yes","No"))</x:f>
      </x:c>
      <x:c r="AL619"/>
      <x:c r="AM619"/>
      <x:c r="AN619"/>
      <x:c r="AO619"/>
      <x:c r="AP619"/>
      <x:c r="AQ619"/>
      <x:c r="AR619"/>
      <x:c r="AS619"/>
      <x:c r="AT619"/>
      <x:c r="AU619"/>
      <x:c r="AV619"/>
      <x:c r="AW619"/>
      <x:c r="AX619"/>
      <x:c r="AY619"/>
      <x:c r="AZ619"/>
      <x:c r="BA619"/>
      <x:c r="BB619"/>
      <x:c r="BC619"/>
      <x:c r="BD619"/>
      <x:c r="BE619"/>
      <x:c r="BF619"/>
      <x:c r="BG619"/>
      <x:c r="BH619"/>
      <x:c r="BI619"/>
      <x:c r="BJ619"/>
      <x:c r="BK619"/>
      <x:c r="BL619"/>
      <x:c r="BM619"/>
      <x:c r="BN619"/>
      <x:c r="BO619"/>
      <x:c r="BP619"/>
      <x:c r="BQ619"/>
      <x:c r="BR619"/>
      <x:c r="BS619"/>
      <x:c r="BT619"/>
      <x:c r="BU619"/>
      <x:c r="BV619"/>
      <x:c r="BW619"/>
      <x:c r="BX619"/>
      <x:c r="BY619"/>
      <x:c r="BZ619"/>
      <x:c r="CA619"/>
      <x:c r="CB619"/>
      <x:c r="CC619"/>
      <x:c r="CD619"/>
      <x:c r="CE619"/>
      <x:c r="CF619"/>
      <x:c r="CG619"/>
      <x:c r="CH619"/>
      <x:c r="CI619"/>
      <x:c r="CJ619" t="str">
        <x:v>Yes</x:v>
      </x:c>
      <x:c r="CK619" t="str">
        <x:v>Yes</x:v>
      </x:c>
      <x:c r="CL619" t="str">
        <x:v>Yes</x:v>
      </x:c>
      <x:c r="CM619" t="str">
        <x:v>Clear</x:v>
      </x:c>
      <x:c r="CN619" t="str">
        <x:v>Verified — clear</x:v>
      </x:c>
      <x:c r="CO619" t="n">
        <x:v>46272</x:v>
      </x:c>
      <x:c r="CP619" t="str">
        <x:v>https://pubmed.ncbi.nlm.nih.gov/36895433/</x:v>
      </x:c>
      <x:c r="CQ619"/>
      <x:c r="CR619"/>
      <x:c r="CS619"/>
      <x:c r="CT619"/>
      <x:c r="CU619"/>
      <x:c r="CV619"/>
      <x:c r="CW619"/>
      <x:c r="CX619"/>
      <x:c r="CY619"/>
      <x:c r="CZ619"/>
      <x:c r="DA619"/>
      <x:c r="DB619" t="str">
        <x:f>IF(L619="","",IF(AND(COUNT(CU619:DA619)=7,OR(CU619=0,CU619=1,CU619=2),OR(CV619=0,CV619=1,CV619=2),OR(CW619=0,CW619=1,CW619=2),OR(CX619=0,CX619=1,CX619=2),OR(CY619=0,CY619=1,CY619=2),OR(CZ619=0,CZ619=1,CZ619=2),OR(DA619=0,DA619=1,DA619=2)),SUM(CU619:DA619),""))</x:f>
      </x:c>
      <x:c r="DC619" t="str">
        <x:f>IF(DB619="","",ROUND(DB619/14*10,1))</x:f>
      </x:c>
      <x:c r="DD619" t="str">
        <x:v>Pending</x:v>
      </x:c>
      <x:c r="DE619" t="str">
        <x:f>IF(L619="","",IF(DC619="","Pending",IF(DD619="Yes","CONDITIONAL — safety override",IF(DC619&gt;=8,"HIGH",IF(DC619&gt;=5,"CONDITIONAL","LOW")))))</x:f>
        <x:v>Pending</x:v>
      </x:c>
      <x:c r="DF619" t="str">
        <x:v>Pending screening and full-text appraisal; no transferability judgment made at identification.</x:v>
      </x:c>
      <x:c r="DG619"/>
      <x:c r="DH619"/>
      <x:c r="DI619"/>
      <x:c r="DJ619"/>
      <x:c r="DK619"/>
      <x:c r="DL619"/>
      <x:c r="DM619"/>
      <x:c r="DN619"/>
      <x:c r="DO619"/>
      <x:c r="DP619"/>
      <x:c r="DQ619"/>
      <x:c r="DR619"/>
      <x:c r="DS619"/>
      <x:c r="DT619"/>
      <x:c r="DU619"/>
      <x:c r="DV619"/>
      <x:c r="DW619"/>
      <x:c r="DX619"/>
      <x:c r="DY619"/>
      <x:c r="DZ619" t="str">
        <x:v>Title/abstract screening alone does not establish effectiveness, causality, methodological quality, transferability to Brazilian public safety or an institutional recommendation.</x:v>
      </x:c>
      <x:c r="EA619" t="str">
        <x:v>Pending</x:v>
      </x:c>
      <x:c r="EB619" t="str">
        <x:f>IF(L619="","",IF(EC619="READY","Yes","No / Pending"))</x:f>
        <x:v>No / Pending</x:v>
      </x:c>
      <x:c r="EC619" t="str">
        <x:f>IF(L619="","",IF(OR(ISNUMBER(SEARCH("Retracted Publication",Q619)),CM619="Retracted",CN619="Retracted",CM619="Expression of Concern",CN619="Expression of Concern",F619="Not used",CG619="Critical",CH619="High",CH619="Critical"),"BLOCKED — integrity or use restriction",IF(AND(CJ619="Yes",CK619="Yes",CL619="Yes"),IF(AND(CM619="Clear",CN619="Verified — clear"),IF(AND(AND(LEN(TRIM(CF619))&gt;0,LEFT(LOWER(TRIM(CF619)),7)&lt;&gt;"pending"),OR(CG619="High",CG619="Moderate"),OR(CH619="Low",CH619="Some concerns",CH619="Not applicable")),IF(AND(DD619="No",OR(DE619="HIGH",DE619="CONDITIONAL"),AND(LEN(TRIM(DF619))&gt;0,LEFT(LOWER(TRIM(DF619)),7)&lt;&gt;"pending")),IF(AND(AND(LEN(TRIM(DT619))&gt;0,LEFT(LOWER(TRIM(DT619)),7)&lt;&gt;"pending"),AND(LEN(TRIM(DU619))&gt;0,LEFT(LOWER(TRIM(DU619)),7)&lt;&gt;"pending"),OR(AND(LEN(TRIM(DV619))&gt;0,LEFT(LOWER(TRIM(DV619)),7)&lt;&gt;"pending"),AND(LEN(TRIM(DW619))&gt;0,LEFT(LOWER(TRIM(DW619)),7)&lt;&gt;"pending")),AND(LEN(TRIM(DX619))&gt;0,LEFT(LOWER(TRIM(DX619)),7)&lt;&gt;"pending")),IF(AND(F619="Claim-ready",OR(EA619="Strong",EA619="Moderate"),AND(LEN(TRIM(G619))&gt;0,LEFT(LOWER(TRIM(G619)),7)&lt;&gt;"pending"),G619&lt;&gt;"No substantive use decision is permitted from identification metadata alone.",AND(LEN(TRIM(DZ619))&gt;0,LEFT(LOWER(TRIM(DZ619)),7)&lt;&gt;"pending"),DZ619&lt;&gt;"Identification metadata alone does not permit any substantive scientific, causal, operational, or institutional claim.",AND(LEN(TRIM(EI619))&gt;0,LEFT(LOWER(TRIM(EI619)),7)&lt;&gt;"pending"),ISNUMBER(EH619),EH619&gt;0),"READY","PENDING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19" t="str">
        <x:v>Pending</x:v>
      </x:c>
      <x:c r="EE619"/>
      <x:c r="EF619" t="str">
        <x:v>Pending</x:v>
      </x:c>
      <x:c r="EG619" t="str">
        <x:v>Pending</x:v>
      </x:c>
      <x:c r="EH619"/>
      <x:c r="EI619" s="501"/>
      <x:c r="EJ619"/>
      <x:c r="EK619" t="str">
        <x:v>Pending</x:v>
      </x:c>
      <x:c r="EL619" t="n">
        <x:v>46272</x:v>
      </x:c>
      <x:c r="EM619" t="str">
        <x:v>Production PubMed record imported and reconciled to Zotero item Q9E6G3RF;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19" t="n">
        <x:f>IF(L619="","",(IF(N619&lt;&gt;"",1,0)+IF(O619&lt;&gt;"",1,0)+IF(AJ619&lt;&gt;"",1,0)+IF(AU619&lt;&gt;"",1,0)+IF(BE619&lt;&gt;"",1,0)+IF(CF619&lt;&gt;"",1,0)+IF(CJ619="Yes",1,0)+IF(CL619="Yes",1,0)+IF(DE619&lt;&gt;"Pending",1,0)+IF(F619&lt;&gt;"",1,0)+IF(DZ619&lt;&gt;"",1,0)+IF(EI619&lt;&gt;"",1,0))/12)</x:f>
        <x:v>0.5</x:v>
      </x:c>
    </x:row>
    <x:row r="620">
      <x:c r="A620" t="str">
        <x:v>EV-0617</x:v>
      </x:c>
      <x:c r="B620" t="str">
        <x:v>Integrity check</x:v>
      </x:c>
      <x:c r="C620" t="str">
        <x:f>IF(L620="","",IF(LEFT(EC620,7)="BLOCKED","🔴 Do not use for conclusion",IF(EB620="Yes","🟢 Claim-ready","🟡 Caution / context")))</x:f>
        <x:v>🟡 Caution / context</x:v>
      </x:c>
      <x:c r="D620" t="str">
        <x:f>IF(L620="","",EC620)</x:f>
        <x:v>PENDING — appropriate appraisal</x:v>
      </x:c>
      <x:c r="E620" t="str">
        <x:v>P3 — Medium</x:v>
      </x:c>
      <x:c r="F620" t="str">
        <x:v>Pending</x:v>
      </x:c>
      <x:c r="G620" t="str">
        <x:v>Title/abstract identify an explicit tactical/public-safety context and readiness domain; retain for full-text assessment.</x:v>
      </x:c>
      <x:c r="H620" t="str">
        <x:v>Obtain and review lawful full text; confirm human adjudication; then select a design-specific appraisal instrument.</x:v>
      </x:c>
      <x:c r="I620"/>
      <x:c r="J620" t="str">
        <x:v>A — Core</x:v>
      </x:c>
      <x:c r="K620" t="str">
        <x:v>IDENTIFIED</x:v>
      </x:c>
      <x:c r="L620" t="str">
        <x:v>Victorian Institute of Sport Assessment-Achilles thresholds for minimal important change and return to presymptom activity level in active soldiers with mid-portion Achilles tendinopathy.</x:v>
      </x:c>
      <x:c r="M620"/>
      <x:c r="N620" t="str">
        <x:v>Paantjens, M A; Helmhout, P H; Backx, F J G; Bakker, E W P</x:v>
      </x:c>
      <x:c r="O620" t="n">
        <x:v>2024</x:v>
      </x:c>
      <x:c r="P620" t="str">
        <x:v>BMJ military health</x:v>
      </x:c>
      <x:c r="Q620" t="str">
        <x:v>Journal Article</x:v>
      </x:c>
      <x:c r="R620" t="str">
        <x:v>Unclear</x:v>
      </x:c>
      <x:c r="S620" t="str">
        <x:v>Unknown</x:v>
      </x:c>
      <x:c r="T620" t="str">
        <x:v>eng</x:v>
      </x:c>
      <x:c r="U620" t="str">
        <x:v>https://pubmed.ncbi.nlm.nih.gov/36889820/</x:v>
      </x:c>
      <x:c r="V620" t="str">
        <x:v>10.1136/military-2022-002326</x:v>
      </x:c>
      <x:c r="W620" t="str">
        <x:f>IF(V620="","",LOWER(SUBSTITUTE(SUBSTITUTE(SUBSTITUTE(SUBSTITUTE(TRIM(V620),"https://doi.org/",""),"http://doi.org/",""),"https://dx.doi.org/",""),"doi:","")))</x:f>
        <x:v>10.1136/military-2022-002326</x:v>
      </x:c>
      <x:c r="X620" t="str">
        <x:v>36889820</x:v>
      </x:c>
      <x:c r="Y620" t="str">
        <x:v>PMC11672044</x:v>
      </x:c>
      <x:c r="Z620"/>
      <x:c r="AA620" t="str">
        <x:v>PubMed/MEDLINE</x:v>
      </x:c>
      <x:c r="AB620" t="str">
        <x:v>PUBMED-A-v1.0-2026-08-28</x:v>
      </x:c>
      <x:c r="AC620" t="str">
        <x:v>SP-PUBMED-A-20260828</x:v>
      </x:c>
      <x:c r="AD620" s="499" t="n">
        <x:v>46262</x:v>
      </x:c>
      <x:c r="AE620" s="499" t="n">
        <x:v>46272</x:v>
      </x:c>
      <x:c r="AF620" t="str">
        <x:v>UNHJH9KM</x:v>
      </x:c>
      <x:c r="AG620"/>
      <x:c r="AH620" t="str">
        <x:v>Tactical Athlete → Operational Readiness Brazil</x:v>
      </x:c>
      <x:c r="AI620" t="str">
        <x:v>evidence-family:A</x:v>
      </x:c>
      <x:c r="AJ620"/>
      <x:c r="AK620" t="str">
        <x:f>IF(AJ620="","",IF(OR(LOWER(AJ620)="brazil",LOWER(AJ620)="brasil"),"Yes","No"))</x:f>
      </x:c>
      <x:c r="AL620"/>
      <x:c r="AM620"/>
      <x:c r="AN620"/>
      <x:c r="AO620"/>
      <x:c r="AP620"/>
      <x:c r="AQ620"/>
      <x:c r="AR620"/>
      <x:c r="AS620"/>
      <x:c r="AT620"/>
      <x:c r="AU620"/>
      <x:c r="AV620"/>
      <x:c r="AW620"/>
      <x:c r="AX620"/>
      <x:c r="AY620"/>
      <x:c r="AZ620"/>
      <x:c r="BA620"/>
      <x:c r="BB620"/>
      <x:c r="BC620"/>
      <x:c r="BD620"/>
      <x:c r="BE620"/>
      <x:c r="BF620"/>
      <x:c r="BG620"/>
      <x:c r="BH620"/>
      <x:c r="BI620"/>
      <x:c r="BJ620"/>
      <x:c r="BK620"/>
      <x:c r="BL620"/>
      <x:c r="BM620"/>
      <x:c r="BN620"/>
      <x:c r="BO620"/>
      <x:c r="BP620"/>
      <x:c r="BQ620"/>
      <x:c r="BR620"/>
      <x:c r="BS620"/>
      <x:c r="BT620"/>
      <x:c r="BU620"/>
      <x:c r="BV620"/>
      <x:c r="BW620"/>
      <x:c r="BX620"/>
      <x:c r="BY620"/>
      <x:c r="BZ620"/>
      <x:c r="CA620"/>
      <x:c r="CB620"/>
      <x:c r="CC620"/>
      <x:c r="CD620"/>
      <x:c r="CE620"/>
      <x:c r="CF620"/>
      <x:c r="CG620"/>
      <x:c r="CH620"/>
      <x:c r="CI620"/>
      <x:c r="CJ620" t="str">
        <x:v>Yes</x:v>
      </x:c>
      <x:c r="CK620" t="str">
        <x:v>Yes</x:v>
      </x:c>
      <x:c r="CL620" t="str">
        <x:v>Yes</x:v>
      </x:c>
      <x:c r="CM620" t="str">
        <x:v>Clear</x:v>
      </x:c>
      <x:c r="CN620" t="str">
        <x:v>Verified — clear</x:v>
      </x:c>
      <x:c r="CO620" t="n">
        <x:v>46272</x:v>
      </x:c>
      <x:c r="CP620" t="str">
        <x:v>https://pubmed.ncbi.nlm.nih.gov/36889820/</x:v>
      </x:c>
      <x:c r="CQ620"/>
      <x:c r="CR620"/>
      <x:c r="CS620"/>
      <x:c r="CT620"/>
      <x:c r="CU620"/>
      <x:c r="CV620"/>
      <x:c r="CW620"/>
      <x:c r="CX620"/>
      <x:c r="CY620"/>
      <x:c r="CZ620"/>
      <x:c r="DA620"/>
      <x:c r="DB620" t="str">
        <x:f>IF(L620="","",IF(AND(COUNT(CU620:DA620)=7,OR(CU620=0,CU620=1,CU620=2),OR(CV620=0,CV620=1,CV620=2),OR(CW620=0,CW620=1,CW620=2),OR(CX620=0,CX620=1,CX620=2),OR(CY620=0,CY620=1,CY620=2),OR(CZ620=0,CZ620=1,CZ620=2),OR(DA620=0,DA620=1,DA620=2)),SUM(CU620:DA620),""))</x:f>
      </x:c>
      <x:c r="DC620" t="str">
        <x:f>IF(DB620="","",ROUND(DB620/14*10,1))</x:f>
      </x:c>
      <x:c r="DD620" t="str">
        <x:v>Pending</x:v>
      </x:c>
      <x:c r="DE620" t="str">
        <x:f>IF(L620="","",IF(DC620="","Pending",IF(DD620="Yes","CONDITIONAL — safety override",IF(DC620&gt;=8,"HIGH",IF(DC620&gt;=5,"CONDITIONAL","LOW")))))</x:f>
        <x:v>Pending</x:v>
      </x:c>
      <x:c r="DF620" t="str">
        <x:v>Pending screening and full-text appraisal; no transferability judgment made at identification.</x:v>
      </x:c>
      <x:c r="DG620"/>
      <x:c r="DH620"/>
      <x:c r="DI620"/>
      <x:c r="DJ620"/>
      <x:c r="DK620"/>
      <x:c r="DL620"/>
      <x:c r="DM620"/>
      <x:c r="DN620"/>
      <x:c r="DO620"/>
      <x:c r="DP620"/>
      <x:c r="DQ620"/>
      <x:c r="DR620"/>
      <x:c r="DS620"/>
      <x:c r="DT620"/>
      <x:c r="DU620"/>
      <x:c r="DV620"/>
      <x:c r="DW620"/>
      <x:c r="DX620"/>
      <x:c r="DY620"/>
      <x:c r="DZ620" t="str">
        <x:v>Title/abstract screening alone does not establish effectiveness, causality, methodological quality, transferability to Brazilian public safety or an institutional recommendation.</x:v>
      </x:c>
      <x:c r="EA620" t="str">
        <x:v>Pending</x:v>
      </x:c>
      <x:c r="EB620" t="str">
        <x:f>IF(L620="","",IF(EC620="READY","Yes","No / Pending"))</x:f>
        <x:v>No / Pending</x:v>
      </x:c>
      <x:c r="EC620" t="str">
        <x:f>IF(L620="","",IF(OR(ISNUMBER(SEARCH("Retracted Publication",Q620)),CM620="Retracted",CN620="Retracted",CM620="Expression of Concern",CN620="Expression of Concern",F620="Not used",CG620="Critical",CH620="High",CH620="Critical"),"BLOCKED — integrity or use restriction",IF(AND(CJ620="Yes",CK620="Yes",CL620="Yes"),IF(AND(CM620="Clear",CN620="Verified — clear"),IF(AND(AND(LEN(TRIM(CF620))&gt;0,LEFT(LOWER(TRIM(CF620)),7)&lt;&gt;"pending"),OR(CG620="High",CG620="Moderate"),OR(CH620="Low",CH620="Some concerns",CH620="Not applicable")),IF(AND(DD620="No",OR(DE620="HIGH",DE620="CONDITIONAL"),AND(LEN(TRIM(DF620))&gt;0,LEFT(LOWER(TRIM(DF620)),7)&lt;&gt;"pending")),IF(AND(AND(LEN(TRIM(DT620))&gt;0,LEFT(LOWER(TRIM(DT620)),7)&lt;&gt;"pending"),AND(LEN(TRIM(DU620))&gt;0,LEFT(LOWER(TRIM(DU620)),7)&lt;&gt;"pending"),OR(AND(LEN(TRIM(DV620))&gt;0,LEFT(LOWER(TRIM(DV620)),7)&lt;&gt;"pending"),AND(LEN(TRIM(DW620))&gt;0,LEFT(LOWER(TRIM(DW620)),7)&lt;&gt;"pending")),AND(LEN(TRIM(DX620))&gt;0,LEFT(LOWER(TRIM(DX620)),7)&lt;&gt;"pending")),IF(AND(F620="Claim-ready",OR(EA620="Strong",EA620="Moderate"),AND(LEN(TRIM(G620))&gt;0,LEFT(LOWER(TRIM(G620)),7)&lt;&gt;"pending"),G620&lt;&gt;"No substantive use decision is permitted from identification metadata alone.",AND(LEN(TRIM(DZ620))&gt;0,LEFT(LOWER(TRIM(DZ620)),7)&lt;&gt;"pending"),DZ620&lt;&gt;"Identification metadata alone does not permit any substantive scientific, causal, operational, or institutional claim.",AND(LEN(TRIM(EI620))&gt;0,LEFT(LOWER(TRIM(EI620)),7)&lt;&gt;"pending"),ISNUMBER(EH620),EH620&gt;0),"READY","PENDING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0" t="str">
        <x:v>Pending</x:v>
      </x:c>
      <x:c r="EE620"/>
      <x:c r="EF620" t="str">
        <x:v>Pending</x:v>
      </x:c>
      <x:c r="EG620" t="str">
        <x:v>Pending</x:v>
      </x:c>
      <x:c r="EH620"/>
      <x:c r="EI620" s="501"/>
      <x:c r="EJ620"/>
      <x:c r="EK620" t="str">
        <x:v>Pending</x:v>
      </x:c>
      <x:c r="EL620" t="n">
        <x:v>46272</x:v>
      </x:c>
      <x:c r="EM620" t="str">
        <x:v>Production PubMed record imported and reconciled to Zotero item UNHJH9KM;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20" t="n">
        <x:f>IF(L620="","",(IF(N620&lt;&gt;"",1,0)+IF(O620&lt;&gt;"",1,0)+IF(AJ620&lt;&gt;"",1,0)+IF(AU620&lt;&gt;"",1,0)+IF(BE620&lt;&gt;"",1,0)+IF(CF620&lt;&gt;"",1,0)+IF(CJ620="Yes",1,0)+IF(CL620="Yes",1,0)+IF(DE620&lt;&gt;"Pending",1,0)+IF(F620&lt;&gt;"",1,0)+IF(DZ620&lt;&gt;"",1,0)+IF(EI620&lt;&gt;"",1,0))/12)</x:f>
        <x:v>0.5</x:v>
      </x:c>
    </x:row>
    <x:row r="621">
      <x:c r="A621" t="str">
        <x:v>EV-0618</x:v>
      </x:c>
      <x:c r="B621" t="str">
        <x:v>Integrity check</x:v>
      </x:c>
      <x:c r="C621" t="str">
        <x:f>IF(L621="","",IF(LEFT(EC621,7)="BLOCKED","🔴 Do not use for conclusion",IF(EB621="Yes","🟢 Claim-ready","🟡 Caution / context")))</x:f>
        <x:v>🟡 Caution / context</x:v>
      </x:c>
      <x:c r="D621" t="str">
        <x:f>IF(L621="","",EC621)</x:f>
        <x:v>PENDING — appropriate appraisal</x:v>
      </x:c>
      <x:c r="E621" t="str">
        <x:v>P3 — Medium</x:v>
      </x:c>
      <x:c r="F621" t="str">
        <x:v>Pending</x:v>
      </x:c>
      <x:c r="G621" t="str">
        <x:v>A potentially relevant concept is present, but direct applicability is ambiguous at title/abstract level.</x:v>
      </x:c>
      <x:c r="H621" t="str">
        <x:v>Human title/abstract adjudication; retrieve full text if relevance remains plausible.</x:v>
      </x:c>
      <x:c r="I621"/>
      <x:c r="J621" t="str">
        <x:v>A — Core</x:v>
      </x:c>
      <x:c r="K621" t="str">
        <x:v>IDENTIFIED</x:v>
      </x:c>
      <x:c r="L621" t="str">
        <x:v>Improving the Health and Readiness of Military Women.</x:v>
      </x:c>
      <x:c r="M621"/>
      <x:c r="N621" t="str">
        <x:v>Witkop, Catherine T; Kostas-Polston, Elizabeth A; Degutis, Linda C</x:v>
      </x:c>
      <x:c r="O621" t="n">
        <x:v>2023</x:v>
      </x:c>
      <x:c r="P621" t="str">
        <x:v>Military medicine</x:v>
      </x:c>
      <x:c r="Q621" t="str">
        <x:v>Journal Article; Research Support, Non-U.S. Gov't; Research Support, U.S. Gov't, Non-P.H.S.</x:v>
      </x:c>
      <x:c r="R621" t="str">
        <x:v>Unclear</x:v>
      </x:c>
      <x:c r="S621" t="str">
        <x:v>Unknown</x:v>
      </x:c>
      <x:c r="T621" t="str">
        <x:v>eng</x:v>
      </x:c>
      <x:c r="U621" t="str">
        <x:v>https://pubmed.ncbi.nlm.nih.gov/36882034/</x:v>
      </x:c>
      <x:c r="V621" t="str">
        <x:v>10.1093/milmed/usac354</x:v>
      </x:c>
      <x:c r="W621" t="str">
        <x:f>IF(V621="","",LOWER(SUBSTITUTE(SUBSTITUTE(SUBSTITUTE(SUBSTITUTE(TRIM(V621),"https://doi.org/",""),"http://doi.org/",""),"https://dx.doi.org/",""),"doi:","")))</x:f>
        <x:v>10.1093/milmed/usac354</x:v>
      </x:c>
      <x:c r="X621" t="str">
        <x:v>36882034</x:v>
      </x:c>
      <x:c r="Y621" t="str"/>
      <x:c r="Z621"/>
      <x:c r="AA621" t="str">
        <x:v>PubMed/MEDLINE</x:v>
      </x:c>
      <x:c r="AB621" t="str">
        <x:v>PUBMED-A-v1.0-2026-08-28</x:v>
      </x:c>
      <x:c r="AC621" t="str">
        <x:v>SP-PUBMED-A-20260828</x:v>
      </x:c>
      <x:c r="AD621" s="499" t="n">
        <x:v>46262</x:v>
      </x:c>
      <x:c r="AE621" s="499" t="n">
        <x:v>46272</x:v>
      </x:c>
      <x:c r="AF621" t="str">
        <x:v>F9WGLV8Q</x:v>
      </x:c>
      <x:c r="AG621"/>
      <x:c r="AH621" t="str">
        <x:v>Tactical Athlete → Operational Readiness Brazil</x:v>
      </x:c>
      <x:c r="AI621" t="str">
        <x:v>evidence-family:A</x:v>
      </x:c>
      <x:c r="AJ621"/>
      <x:c r="AK621" t="str">
        <x:f>IF(AJ621="","",IF(OR(LOWER(AJ621)="brazil",LOWER(AJ621)="brasil"),"Yes","No"))</x:f>
      </x:c>
      <x:c r="AL621"/>
      <x:c r="AM621"/>
      <x:c r="AN621"/>
      <x:c r="AO621"/>
      <x:c r="AP621"/>
      <x:c r="AQ621"/>
      <x:c r="AR621"/>
      <x:c r="AS621"/>
      <x:c r="AT621"/>
      <x:c r="AU621"/>
      <x:c r="AV621"/>
      <x:c r="AW621"/>
      <x:c r="AX621"/>
      <x:c r="AY621"/>
      <x:c r="AZ621"/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/>
      <x:c r="BO621"/>
      <x:c r="BP621"/>
      <x:c r="BQ621"/>
      <x:c r="BR621"/>
      <x:c r="BS621"/>
      <x:c r="BT621"/>
      <x:c r="BU621"/>
      <x:c r="BV621"/>
      <x:c r="BW621"/>
      <x:c r="BX621"/>
      <x:c r="BY621"/>
      <x:c r="BZ621"/>
      <x:c r="CA621"/>
      <x:c r="CB621"/>
      <x:c r="CC621"/>
      <x:c r="CD621"/>
      <x:c r="CE621"/>
      <x:c r="CF621"/>
      <x:c r="CG621"/>
      <x:c r="CH621"/>
      <x:c r="CI621"/>
      <x:c r="CJ621" t="str">
        <x:v>Yes</x:v>
      </x:c>
      <x:c r="CK621" t="str">
        <x:v>Yes</x:v>
      </x:c>
      <x:c r="CL621" t="str">
        <x:v>Yes</x:v>
      </x:c>
      <x:c r="CM621" t="str">
        <x:v>Clear</x:v>
      </x:c>
      <x:c r="CN621" t="str">
        <x:v>Verified — clear</x:v>
      </x:c>
      <x:c r="CO621" t="n">
        <x:v>46272</x:v>
      </x:c>
      <x:c r="CP621" t="str">
        <x:v>https://pubmed.ncbi.nlm.nih.gov/36882034/</x:v>
      </x:c>
      <x:c r="CQ621"/>
      <x:c r="CR621"/>
      <x:c r="CS621"/>
      <x:c r="CT621"/>
      <x:c r="CU621"/>
      <x:c r="CV621"/>
      <x:c r="CW621"/>
      <x:c r="CX621"/>
      <x:c r="CY621"/>
      <x:c r="CZ621"/>
      <x:c r="DA621"/>
      <x:c r="DB621" t="str">
        <x:f>IF(L621="","",IF(AND(COUNT(CU621:DA621)=7,OR(CU621=0,CU621=1,CU621=2),OR(CV621=0,CV621=1,CV621=2),OR(CW621=0,CW621=1,CW621=2),OR(CX621=0,CX621=1,CX621=2),OR(CY621=0,CY621=1,CY621=2),OR(CZ621=0,CZ621=1,CZ621=2),OR(DA621=0,DA621=1,DA621=2)),SUM(CU621:DA621),""))</x:f>
      </x:c>
      <x:c r="DC621" t="str">
        <x:f>IF(DB621="","",ROUND(DB621/14*10,1))</x:f>
      </x:c>
      <x:c r="DD621" t="str">
        <x:v>Pending</x:v>
      </x:c>
      <x:c r="DE621" t="str">
        <x:f>IF(L621="","",IF(DC621="","Pending",IF(DD621="Yes","CONDITIONAL — safety override",IF(DC621&gt;=8,"HIGH",IF(DC621&gt;=5,"CONDITIONAL","LOW")))))</x:f>
        <x:v>Pending</x:v>
      </x:c>
      <x:c r="DF621" t="str">
        <x:v>Pending screening and full-text appraisal; no transferability judgment made at identification.</x:v>
      </x:c>
      <x:c r="DG621"/>
      <x:c r="DH621"/>
      <x:c r="DI621"/>
      <x:c r="DJ621"/>
      <x:c r="DK621"/>
      <x:c r="DL621"/>
      <x:c r="DM621"/>
      <x:c r="DN621"/>
      <x:c r="DO621"/>
      <x:c r="DP621"/>
      <x:c r="DQ621"/>
      <x:c r="DR621"/>
      <x:c r="DS621"/>
      <x:c r="DT621"/>
      <x:c r="DU621"/>
      <x:c r="DV621"/>
      <x:c r="DW621"/>
      <x:c r="DX621"/>
      <x:c r="DY621"/>
      <x:c r="DZ621" t="str">
        <x:v>Title/abstract information is insufficient for a substantive scientific, causal, transferability or institutional claim.</x:v>
      </x:c>
      <x:c r="EA621" t="str">
        <x:v>Pending</x:v>
      </x:c>
      <x:c r="EB621" t="str">
        <x:f>IF(L621="","",IF(EC621="READY","Yes","No / Pending"))</x:f>
        <x:v>No / Pending</x:v>
      </x:c>
      <x:c r="EC621" t="str">
        <x:f>IF(L621="","",IF(OR(ISNUMBER(SEARCH("Retracted Publication",Q621)),CM621="Retracted",CN621="Retracted",CM621="Expression of Concern",CN621="Expression of Concern",F621="Not used",CG621="Critical",CH621="High",CH621="Critical"),"BLOCKED — integrity or use restriction",IF(AND(CJ621="Yes",CK621="Yes",CL621="Yes"),IF(AND(CM621="Clear",CN621="Verified — clear"),IF(AND(AND(LEN(TRIM(CF621))&gt;0,LEFT(LOWER(TRIM(CF621)),7)&lt;&gt;"pending"),OR(CG621="High",CG621="Moderate"),OR(CH621="Low",CH621="Some concerns",CH621="Not applicable")),IF(AND(DD621="No",OR(DE621="HIGH",DE621="CONDITIONAL"),AND(LEN(TRIM(DF621))&gt;0,LEFT(LOWER(TRIM(DF621)),7)&lt;&gt;"pending")),IF(AND(AND(LEN(TRIM(DT621))&gt;0,LEFT(LOWER(TRIM(DT621)),7)&lt;&gt;"pending"),AND(LEN(TRIM(DU621))&gt;0,LEFT(LOWER(TRIM(DU621)),7)&lt;&gt;"pending"),OR(AND(LEN(TRIM(DV621))&gt;0,LEFT(LOWER(TRIM(DV621)),7)&lt;&gt;"pending"),AND(LEN(TRIM(DW621))&gt;0,LEFT(LOWER(TRIM(DW621)),7)&lt;&gt;"pending")),AND(LEN(TRIM(DX621))&gt;0,LEFT(LOWER(TRIM(DX621)),7)&lt;&gt;"pending")),IF(AND(F621="Claim-ready",OR(EA621="Strong",EA621="Moderate"),AND(LEN(TRIM(G621))&gt;0,LEFT(LOWER(TRIM(G621)),7)&lt;&gt;"pending"),G621&lt;&gt;"No substantive use decision is permitted from identification metadata alone.",AND(LEN(TRIM(DZ621))&gt;0,LEFT(LOWER(TRIM(DZ621)),7)&lt;&gt;"pending"),DZ621&lt;&gt;"Identification metadata alone does not permit any substantive scientific, causal, operational, or institutional claim.",AND(LEN(TRIM(EI621))&gt;0,LEFT(LOWER(TRIM(EI621)),7)&lt;&gt;"pending"),ISNUMBER(EH621),EH621&gt;0),"READY","PENDING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1" t="str">
        <x:v>Pending</x:v>
      </x:c>
      <x:c r="EE621"/>
      <x:c r="EF621" t="str">
        <x:v>Pending</x:v>
      </x:c>
      <x:c r="EG621" t="str">
        <x:v>Pending</x:v>
      </x:c>
      <x:c r="EH621"/>
      <x:c r="EI621" s="501"/>
      <x:c r="EJ621"/>
      <x:c r="EK621" t="str">
        <x:v>Pending</x:v>
      </x:c>
      <x:c r="EL621" t="n">
        <x:v>46272</x:v>
      </x:c>
      <x:c r="EM621" t="str">
        <x:v>Production PubMed record imported and reconciled to Zotero item F9WGLV8Q;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21" t="n">
        <x:f>IF(L621="","",(IF(N621&lt;&gt;"",1,0)+IF(O621&lt;&gt;"",1,0)+IF(AJ621&lt;&gt;"",1,0)+IF(AU621&lt;&gt;"",1,0)+IF(BE621&lt;&gt;"",1,0)+IF(CF621&lt;&gt;"",1,0)+IF(CJ621="Yes",1,0)+IF(CL621="Yes",1,0)+IF(DE621&lt;&gt;"Pending",1,0)+IF(F621&lt;&gt;"",1,0)+IF(DZ621&lt;&gt;"",1,0)+IF(EI621&lt;&gt;"",1,0))/12)</x:f>
        <x:v>0.5</x:v>
      </x:c>
    </x:row>
    <x:row r="622">
      <x:c r="A622" t="str">
        <x:v>EV-0619</x:v>
      </x:c>
      <x:c r="B622" t="str">
        <x:v>Integrity check</x:v>
      </x:c>
      <x:c r="C622" t="str">
        <x:f>IF(L622="","",IF(LEFT(EC622,7)="BLOCKED","🔴 Do not use for conclusion",IF(EB622="Yes","🟢 Claim-ready","🟡 Caution / context")))</x:f>
        <x:v>🟡 Caution / context</x:v>
      </x:c>
      <x:c r="D622" t="str">
        <x:f>IF(L622="","",EC622)</x:f>
        <x:v>PENDING — appropriate appraisal</x:v>
      </x:c>
      <x:c r="E622" t="str">
        <x:v>P3 — Medium</x:v>
      </x:c>
      <x:c r="F622" t="str">
        <x:v>Pending</x:v>
      </x:c>
      <x:c r="G622" t="str">
        <x:v>Title/abstract identify an explicit operational APHT/medical-readiness topic; retain for full-text assessment.</x:v>
      </x:c>
      <x:c r="H622" t="str">
        <x:v>Obtain and review lawful full text; confirm human adjudication; then select a design-specific appraisal instrument.</x:v>
      </x:c>
      <x:c r="I622"/>
      <x:c r="J622" t="str">
        <x:v>B — APHT / Medical Readiness</x:v>
      </x:c>
      <x:c r="K622" t="str">
        <x:v>IDENTIFIED</x:v>
      </x:c>
      <x:c r="L622" t="str">
        <x:v>Immediate Medical Care Rendered by US Law Enforcement Officers after Officer-Involved Shootings - An Open-Access Public Domain Video Analysis.</x:v>
      </x:c>
      <x:c r="M622"/>
      <x:c r="N622" t="str">
        <x:v>McGuire, Sarayna S; Keim, Audrey; Blakeney, Craig A; Brand, Shari I; Klassen, Aaron B; Luke, Anuradha; Maher, Steven A; Wood, Jeffrey M; Sztajnkrycer, Matthew D</x:v>
      </x:c>
      <x:c r="O622" t="n">
        <x:v>2023</x:v>
      </x:c>
      <x:c r="P622" t="str">
        <x:v>Prehospital and disaster medicine</x:v>
      </x:c>
      <x:c r="Q622" t="str">
        <x:v>Journal Article; Video-Audio Media</x:v>
      </x:c>
      <x:c r="R622" t="str">
        <x:v>Unclear</x:v>
      </x:c>
      <x:c r="S622" t="str">
        <x:v>Unknown</x:v>
      </x:c>
      <x:c r="T622" t="str">
        <x:v>eng</x:v>
      </x:c>
      <x:c r="U622" t="str">
        <x:v>https://pubmed.ncbi.nlm.nih.gov/36872570/</x:v>
      </x:c>
      <x:c r="V622" t="str">
        <x:v>10.1017/s1049023x23000171</x:v>
      </x:c>
      <x:c r="W622" t="str">
        <x:f>IF(V622="","",LOWER(SUBSTITUTE(SUBSTITUTE(SUBSTITUTE(SUBSTITUTE(TRIM(V622),"https://doi.org/",""),"http://doi.org/",""),"https://dx.doi.org/",""),"doi:","")))</x:f>
        <x:v>10.1017/s1049023x23000171</x:v>
      </x:c>
      <x:c r="X622" t="str">
        <x:v>36872570</x:v>
      </x:c>
      <x:c r="Y622" t="str"/>
      <x:c r="Z622"/>
      <x:c r="AA622" t="str">
        <x:v>PubMed/MEDLINE</x:v>
      </x:c>
      <x:c r="AB622" t="str">
        <x:v>PUBMED-B-v1.0-2026-08-28</x:v>
      </x:c>
      <x:c r="AC622" t="str">
        <x:v>SP-PUBMED-B-20260828</x:v>
      </x:c>
      <x:c r="AD622" s="499" t="n">
        <x:v>46262</x:v>
      </x:c>
      <x:c r="AE622" s="499" t="n">
        <x:v>46272</x:v>
      </x:c>
      <x:c r="AF622" t="str">
        <x:v>9N7YVHTY</x:v>
      </x:c>
      <x:c r="AG622"/>
      <x:c r="AH622" t="str">
        <x:v>Tactical Athlete → Operational Readiness Brazil</x:v>
      </x:c>
      <x:c r="AI622" t="str">
        <x:v>evidence-family:B</x:v>
      </x:c>
      <x:c r="AJ622"/>
      <x:c r="AK622" t="str">
        <x:f>IF(AJ622="","",IF(OR(LOWER(AJ622)="brazil",LOWER(AJ622)="brasil"),"Yes","No"))</x:f>
      </x:c>
      <x:c r="AL622"/>
      <x:c r="AM622"/>
      <x:c r="AN622"/>
      <x:c r="AO622"/>
      <x:c r="AP622"/>
      <x:c r="AQ622"/>
      <x:c r="AR622"/>
      <x:c r="AS622"/>
      <x:c r="AT622"/>
      <x:c r="AU622"/>
      <x:c r="AV622"/>
      <x:c r="AW622"/>
      <x:c r="AX622"/>
      <x:c r="AY622"/>
      <x:c r="AZ622"/>
      <x:c r="BA622"/>
      <x:c r="BB622"/>
      <x:c r="BC622"/>
      <x:c r="BD622"/>
      <x:c r="BE622"/>
      <x:c r="BF622"/>
      <x:c r="BG622"/>
      <x:c r="BH622"/>
      <x:c r="BI622"/>
      <x:c r="BJ622"/>
      <x:c r="BK622"/>
      <x:c r="BL622"/>
      <x:c r="BM622"/>
      <x:c r="BN622"/>
      <x:c r="BO622"/>
      <x:c r="BP622"/>
      <x:c r="BQ622"/>
      <x:c r="BR622"/>
      <x:c r="BS622"/>
      <x:c r="BT622"/>
      <x:c r="BU622"/>
      <x:c r="BV622"/>
      <x:c r="BW622"/>
      <x:c r="BX622"/>
      <x:c r="BY622"/>
      <x:c r="BZ622"/>
      <x:c r="CA622"/>
      <x:c r="CB622"/>
      <x:c r="CC622"/>
      <x:c r="CD622"/>
      <x:c r="CE622"/>
      <x:c r="CF622"/>
      <x:c r="CG622"/>
      <x:c r="CH622"/>
      <x:c r="CI622"/>
      <x:c r="CJ622" t="str">
        <x:v>Yes</x:v>
      </x:c>
      <x:c r="CK622" t="str">
        <x:v>Yes</x:v>
      </x:c>
      <x:c r="CL622" t="str">
        <x:v>Yes</x:v>
      </x:c>
      <x:c r="CM622" t="str">
        <x:v>Clear</x:v>
      </x:c>
      <x:c r="CN622" t="str">
        <x:v>Verified — clear</x:v>
      </x:c>
      <x:c r="CO622" t="n">
        <x:v>46272</x:v>
      </x:c>
      <x:c r="CP622" t="str">
        <x:v>https://pubmed.ncbi.nlm.nih.gov/36872570/</x:v>
      </x:c>
      <x:c r="CQ622"/>
      <x:c r="CR622"/>
      <x:c r="CS622"/>
      <x:c r="CT622"/>
      <x:c r="CU622"/>
      <x:c r="CV622"/>
      <x:c r="CW622"/>
      <x:c r="CX622"/>
      <x:c r="CY622"/>
      <x:c r="CZ622"/>
      <x:c r="DA622"/>
      <x:c r="DB622" t="str">
        <x:f>IF(L622="","",IF(AND(COUNT(CU622:DA622)=7,OR(CU622=0,CU622=1,CU622=2),OR(CV622=0,CV622=1,CV622=2),OR(CW622=0,CW622=1,CW622=2),OR(CX622=0,CX622=1,CX622=2),OR(CY622=0,CY622=1,CY622=2),OR(CZ622=0,CZ622=1,CZ622=2),OR(DA622=0,DA622=1,DA622=2)),SUM(CU622:DA622),""))</x:f>
      </x:c>
      <x:c r="DC622" t="str">
        <x:f>IF(DB622="","",ROUND(DB622/14*10,1))</x:f>
      </x:c>
      <x:c r="DD622" t="str">
        <x:v>Pending</x:v>
      </x:c>
      <x:c r="DE622" t="str">
        <x:f>IF(L622="","",IF(DC622="","Pending",IF(DD622="Yes","CONDITIONAL — safety override",IF(DC622&gt;=8,"HIGH",IF(DC622&gt;=5,"CONDITIONAL","LOW")))))</x:f>
        <x:v>Pending</x:v>
      </x:c>
      <x:c r="DF622" t="str">
        <x:v>Pending screening and full-text appraisal; no transferability judgment made at identification.</x:v>
      </x:c>
      <x:c r="DG622"/>
      <x:c r="DH622"/>
      <x:c r="DI622"/>
      <x:c r="DJ622"/>
      <x:c r="DK622"/>
      <x:c r="DL622"/>
      <x:c r="DM622"/>
      <x:c r="DN622"/>
      <x:c r="DO622"/>
      <x:c r="DP622"/>
      <x:c r="DQ622"/>
      <x:c r="DR622"/>
      <x:c r="DS622"/>
      <x:c r="DT622"/>
      <x:c r="DU622"/>
      <x:c r="DV622"/>
      <x:c r="DW622"/>
      <x:c r="DX622"/>
      <x:c r="DY622"/>
      <x:c r="DZ622" t="str">
        <x:v>Title/abstract screening alone does not establish effectiveness, causality, methodological quality, transferability to Brazilian public safety or an institutional recommendation.</x:v>
      </x:c>
      <x:c r="EA622" t="str">
        <x:v>Pending</x:v>
      </x:c>
      <x:c r="EB622" t="str">
        <x:f>IF(L622="","",IF(EC622="READY","Yes","No / Pending"))</x:f>
        <x:v>No / Pending</x:v>
      </x:c>
      <x:c r="EC622" t="str">
        <x:f>IF(L622="","",IF(OR(ISNUMBER(SEARCH("Retracted Publication",Q622)),CM622="Retracted",CN622="Retracted",CM622="Expression of Concern",CN622="Expression of Concern",F622="Not used",CG622="Critical",CH622="High",CH622="Critical"),"BLOCKED — integrity or use restriction",IF(AND(CJ622="Yes",CK622="Yes",CL622="Yes"),IF(AND(CM622="Clear",CN622="Verified — clear"),IF(AND(AND(LEN(TRIM(CF622))&gt;0,LEFT(LOWER(TRIM(CF622)),7)&lt;&gt;"pending"),OR(CG622="High",CG622="Moderate"),OR(CH622="Low",CH622="Some concerns",CH622="Not applicable")),IF(AND(DD622="No",OR(DE622="HIGH",DE622="CONDITIONAL"),AND(LEN(TRIM(DF622))&gt;0,LEFT(LOWER(TRIM(DF622)),7)&lt;&gt;"pending")),IF(AND(AND(LEN(TRIM(DT622))&gt;0,LEFT(LOWER(TRIM(DT622)),7)&lt;&gt;"pending"),AND(LEN(TRIM(DU622))&gt;0,LEFT(LOWER(TRIM(DU622)),7)&lt;&gt;"pending"),OR(AND(LEN(TRIM(DV622))&gt;0,LEFT(LOWER(TRIM(DV622)),7)&lt;&gt;"pending"),AND(LEN(TRIM(DW622))&gt;0,LEFT(LOWER(TRIM(DW622)),7)&lt;&gt;"pending")),AND(LEN(TRIM(DX622))&gt;0,LEFT(LOWER(TRIM(DX622)),7)&lt;&gt;"pending")),IF(AND(F622="Claim-ready",OR(EA622="Strong",EA622="Moderate"),AND(LEN(TRIM(G622))&gt;0,LEFT(LOWER(TRIM(G622)),7)&lt;&gt;"pending"),G622&lt;&gt;"No substantive use decision is permitted from identification metadata alone.",AND(LEN(TRIM(DZ622))&gt;0,LEFT(LOWER(TRIM(DZ622)),7)&lt;&gt;"pending"),DZ622&lt;&gt;"Identification metadata alone does not permit any substantive scientific, causal, operational, or institutional claim.",AND(LEN(TRIM(EI622))&gt;0,LEFT(LOWER(TRIM(EI622)),7)&lt;&gt;"pending"),ISNUMBER(EH622),EH622&gt;0),"READY","PENDING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2" t="str">
        <x:v>Pending</x:v>
      </x:c>
      <x:c r="EE622"/>
      <x:c r="EF622" t="str">
        <x:v>Pending</x:v>
      </x:c>
      <x:c r="EG622" t="str">
        <x:v>Pending</x:v>
      </x:c>
      <x:c r="EH622"/>
      <x:c r="EI622" s="501"/>
      <x:c r="EJ622"/>
      <x:c r="EK622" t="str">
        <x:v>Pending</x:v>
      </x:c>
      <x:c r="EL622" t="n">
        <x:v>46272</x:v>
      </x:c>
      <x:c r="EM622" t="str">
        <x:v>Production PubMed record imported and reconciled to Zotero item 9N7YVHTY;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22" t="n">
        <x:f>IF(L622="","",(IF(N622&lt;&gt;"",1,0)+IF(O622&lt;&gt;"",1,0)+IF(AJ622&lt;&gt;"",1,0)+IF(AU622&lt;&gt;"",1,0)+IF(BE622&lt;&gt;"",1,0)+IF(CF622&lt;&gt;"",1,0)+IF(CJ622="Yes",1,0)+IF(CL622="Yes",1,0)+IF(DE622&lt;&gt;"Pending",1,0)+IF(F622&lt;&gt;"",1,0)+IF(DZ622&lt;&gt;"",1,0)+IF(EI622&lt;&gt;"",1,0))/12)</x:f>
        <x:v>0.5</x:v>
      </x:c>
    </x:row>
    <x:row r="623">
      <x:c r="A623" t="str">
        <x:v>EV-0620</x:v>
      </x:c>
      <x:c r="B623" t="str">
        <x:v>Integrity check</x:v>
      </x:c>
      <x:c r="C623" t="str">
        <x:f>IF(L623="","",IF(LEFT(EC623,7)="BLOCKED","🔴 Do not use for conclusion",IF(EB623="Yes","🟢 Claim-ready","🟡 Caution / context")))</x:f>
        <x:v>🟡 Caution / context</x:v>
      </x:c>
      <x:c r="D623" t="str">
        <x:f>IF(L623="","",EC623)</x:f>
        <x:v>PENDING — appropriate appraisal</x:v>
      </x:c>
      <x:c r="E623" t="str">
        <x:v>P3 — Medium</x:v>
      </x:c>
      <x:c r="F623" t="str">
        <x:v>Pending</x:v>
      </x:c>
      <x:c r="G623" t="str">
        <x:v>A potentially relevant concept is present, but direct applicability is ambiguous at title/abstract level.</x:v>
      </x:c>
      <x:c r="H623" t="str">
        <x:v>Human title/abstract adjudication; retrieve full text if relevance remains plausible.</x:v>
      </x:c>
      <x:c r="I623"/>
      <x:c r="J623" t="str">
        <x:v>A — Core</x:v>
      </x:c>
      <x:c r="K623" t="str">
        <x:v>IDENTIFIED</x:v>
      </x:c>
      <x:c r="L623" t="str">
        <x:v>Use of accelerometers and inertial measurement units to quantify movement of tactical athletes: A systematic review.</x:v>
      </x:c>
      <x:c r="M623"/>
      <x:c r="N623" t="str">
        <x:v>Edwards, Nathan A; Talarico, Maria K; Chaudhari, Ajit; Mansfield, Cody J; Onate, James</x:v>
      </x:c>
      <x:c r="O623" t="n">
        <x:v>2023</x:v>
      </x:c>
      <x:c r="P623" t="str">
        <x:v>Applied ergonomics</x:v>
      </x:c>
      <x:c r="Q623" t="str">
        <x:v>Journal Article; Systematic Review</x:v>
      </x:c>
      <x:c r="R623" t="str">
        <x:v>Unclear</x:v>
      </x:c>
      <x:c r="S623" t="str">
        <x:v>Unknown</x:v>
      </x:c>
      <x:c r="T623" t="str">
        <x:v>eng</x:v>
      </x:c>
      <x:c r="U623" t="str">
        <x:v>https://pubmed.ncbi.nlm.nih.gov/36841096/</x:v>
      </x:c>
      <x:c r="V623" t="str">
        <x:v>10.1016/j.apergo.2023.103991</x:v>
      </x:c>
      <x:c r="W623" t="str">
        <x:f>IF(V623="","",LOWER(SUBSTITUTE(SUBSTITUTE(SUBSTITUTE(SUBSTITUTE(TRIM(V623),"https://doi.org/",""),"http://doi.org/",""),"https://dx.doi.org/",""),"doi:","")))</x:f>
        <x:v>10.1016/j.apergo.2023.103991</x:v>
      </x:c>
      <x:c r="X623" t="str">
        <x:v>36841096</x:v>
      </x:c>
      <x:c r="Y623" t="str"/>
      <x:c r="Z623"/>
      <x:c r="AA623" t="str">
        <x:v>PubMed/MEDLINE</x:v>
      </x:c>
      <x:c r="AB623" t="str">
        <x:v>PUBMED-A-v1.0-2026-08-28</x:v>
      </x:c>
      <x:c r="AC623" t="str">
        <x:v>SP-PUBMED-A-20260828</x:v>
      </x:c>
      <x:c r="AD623" s="499" t="n">
        <x:v>46262</x:v>
      </x:c>
      <x:c r="AE623" s="499" t="n">
        <x:v>46272</x:v>
      </x:c>
      <x:c r="AF623" t="str">
        <x:v>7IPSIRWV</x:v>
      </x:c>
      <x:c r="AG623"/>
      <x:c r="AH623" t="str">
        <x:v>Tactical Athlete → Operational Readiness Brazil</x:v>
      </x:c>
      <x:c r="AI623" t="str">
        <x:v>evidence-family:A</x:v>
      </x:c>
      <x:c r="AJ623"/>
      <x:c r="AK623" t="str">
        <x:f>IF(AJ623="","",IF(OR(LOWER(AJ623)="brazil",LOWER(AJ623)="brasil"),"Yes","No"))</x:f>
      </x:c>
      <x:c r="AL623"/>
      <x:c r="AM623"/>
      <x:c r="AN623"/>
      <x:c r="AO623"/>
      <x:c r="AP623"/>
      <x:c r="AQ623"/>
      <x:c r="AR623"/>
      <x:c r="AS623"/>
      <x:c r="AT623"/>
      <x:c r="AU623"/>
      <x:c r="AV623"/>
      <x:c r="AW623"/>
      <x:c r="AX623"/>
      <x:c r="AY623"/>
      <x:c r="AZ623"/>
      <x:c r="BA623"/>
      <x:c r="BB623"/>
      <x:c r="BC623"/>
      <x:c r="BD623"/>
      <x:c r="BE623"/>
      <x:c r="BF623"/>
      <x:c r="BG623"/>
      <x:c r="BH623"/>
      <x:c r="BI623"/>
      <x:c r="BJ623"/>
      <x:c r="BK623"/>
      <x:c r="BL623"/>
      <x:c r="BM623"/>
      <x:c r="BN623"/>
      <x:c r="BO623"/>
      <x:c r="BP623"/>
      <x:c r="BQ623"/>
      <x:c r="BR623"/>
      <x:c r="BS623"/>
      <x:c r="BT623"/>
      <x:c r="BU623"/>
      <x:c r="BV623"/>
      <x:c r="BW623"/>
      <x:c r="BX623"/>
      <x:c r="BY623"/>
      <x:c r="BZ623"/>
      <x:c r="CA623"/>
      <x:c r="CB623"/>
      <x:c r="CC623"/>
      <x:c r="CD623"/>
      <x:c r="CE623"/>
      <x:c r="CF623"/>
      <x:c r="CG623"/>
      <x:c r="CH623"/>
      <x:c r="CI623"/>
      <x:c r="CJ623" t="str">
        <x:v>Yes</x:v>
      </x:c>
      <x:c r="CK623" t="str">
        <x:v>Yes</x:v>
      </x:c>
      <x:c r="CL623" t="str">
        <x:v>Yes</x:v>
      </x:c>
      <x:c r="CM623" t="str">
        <x:v>Clear</x:v>
      </x:c>
      <x:c r="CN623" t="str">
        <x:v>Verified — clear</x:v>
      </x:c>
      <x:c r="CO623" t="n">
        <x:v>46272</x:v>
      </x:c>
      <x:c r="CP623" t="str">
        <x:v>https://pubmed.ncbi.nlm.nih.gov/36841096/</x:v>
      </x:c>
      <x:c r="CQ623"/>
      <x:c r="CR623"/>
      <x:c r="CS623"/>
      <x:c r="CT623"/>
      <x:c r="CU623"/>
      <x:c r="CV623"/>
      <x:c r="CW623"/>
      <x:c r="CX623"/>
      <x:c r="CY623"/>
      <x:c r="CZ623"/>
      <x:c r="DA623"/>
      <x:c r="DB623" t="str">
        <x:f>IF(L623="","",IF(AND(COUNT(CU623:DA623)=7,OR(CU623=0,CU623=1,CU623=2),OR(CV623=0,CV623=1,CV623=2),OR(CW623=0,CW623=1,CW623=2),OR(CX623=0,CX623=1,CX623=2),OR(CY623=0,CY623=1,CY623=2),OR(CZ623=0,CZ623=1,CZ623=2),OR(DA623=0,DA623=1,DA623=2)),SUM(CU623:DA623),""))</x:f>
      </x:c>
      <x:c r="DC623" t="str">
        <x:f>IF(DB623="","",ROUND(DB623/14*10,1))</x:f>
      </x:c>
      <x:c r="DD623" t="str">
        <x:v>Pending</x:v>
      </x:c>
      <x:c r="DE623" t="str">
        <x:f>IF(L623="","",IF(DC623="","Pending",IF(DD623="Yes","CONDITIONAL — safety override",IF(DC623&gt;=8,"HIGH",IF(DC623&gt;=5,"CONDITIONAL","LOW")))))</x:f>
        <x:v>Pending</x:v>
      </x:c>
      <x:c r="DF623" t="str">
        <x:v>Pending screening and full-text appraisal; no transferability judgment made at identification.</x:v>
      </x:c>
      <x:c r="DG623"/>
      <x:c r="DH623"/>
      <x:c r="DI623"/>
      <x:c r="DJ623"/>
      <x:c r="DK623"/>
      <x:c r="DL623"/>
      <x:c r="DM623"/>
      <x:c r="DN623"/>
      <x:c r="DO623"/>
      <x:c r="DP623"/>
      <x:c r="DQ623"/>
      <x:c r="DR623"/>
      <x:c r="DS623"/>
      <x:c r="DT623"/>
      <x:c r="DU623"/>
      <x:c r="DV623"/>
      <x:c r="DW623"/>
      <x:c r="DX623"/>
      <x:c r="DY623"/>
      <x:c r="DZ623" t="str">
        <x:v>Title/abstract information is insufficient for a substantive scientific, causal, transferability or institutional claim.</x:v>
      </x:c>
      <x:c r="EA623" t="str">
        <x:v>Pending</x:v>
      </x:c>
      <x:c r="EB623" t="str">
        <x:f>IF(L623="","",IF(EC623="READY","Yes","No / Pending"))</x:f>
        <x:v>No / Pending</x:v>
      </x:c>
      <x:c r="EC623" t="str">
        <x:f>IF(L623="","",IF(OR(ISNUMBER(SEARCH("Retracted Publication",Q623)),CM623="Retracted",CN623="Retracted",CM623="Expression of Concern",CN623="Expression of Concern",F623="Not used",CG623="Critical",CH623="High",CH623="Critical"),"BLOCKED — integrity or use restriction",IF(AND(CJ623="Yes",CK623="Yes",CL623="Yes"),IF(AND(CM623="Clear",CN623="Verified — clear"),IF(AND(AND(LEN(TRIM(CF623))&gt;0,LEFT(LOWER(TRIM(CF623)),7)&lt;&gt;"pending"),OR(CG623="High",CG623="Moderate"),OR(CH623="Low",CH623="Some concerns",CH623="Not applicable")),IF(AND(DD623="No",OR(DE623="HIGH",DE623="CONDITIONAL"),AND(LEN(TRIM(DF623))&gt;0,LEFT(LOWER(TRIM(DF623)),7)&lt;&gt;"pending")),IF(AND(AND(LEN(TRIM(DT623))&gt;0,LEFT(LOWER(TRIM(DT623)),7)&lt;&gt;"pending"),AND(LEN(TRIM(DU623))&gt;0,LEFT(LOWER(TRIM(DU623)),7)&lt;&gt;"pending"),OR(AND(LEN(TRIM(DV623))&gt;0,LEFT(LOWER(TRIM(DV623)),7)&lt;&gt;"pending"),AND(LEN(TRIM(DW623))&gt;0,LEFT(LOWER(TRIM(DW623)),7)&lt;&gt;"pending")),AND(LEN(TRIM(DX623))&gt;0,LEFT(LOWER(TRIM(DX623)),7)&lt;&gt;"pending")),IF(AND(F623="Claim-ready",OR(EA623="Strong",EA623="Moderate"),AND(LEN(TRIM(G623))&gt;0,LEFT(LOWER(TRIM(G623)),7)&lt;&gt;"pending"),G623&lt;&gt;"No substantive use decision is permitted from identification metadata alone.",AND(LEN(TRIM(DZ623))&gt;0,LEFT(LOWER(TRIM(DZ623)),7)&lt;&gt;"pending"),DZ623&lt;&gt;"Identification metadata alone does not permit any substantive scientific, causal, operational, or institutional claim.",AND(LEN(TRIM(EI623))&gt;0,LEFT(LOWER(TRIM(EI623)),7)&lt;&gt;"pending"),ISNUMBER(EH623),EH623&gt;0),"READY","PENDING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3" t="str">
        <x:v>Pending</x:v>
      </x:c>
      <x:c r="EE623"/>
      <x:c r="EF623" t="str">
        <x:v>Pending</x:v>
      </x:c>
      <x:c r="EG623" t="str">
        <x:v>Pending</x:v>
      </x:c>
      <x:c r="EH623"/>
      <x:c r="EI623" s="501"/>
      <x:c r="EJ623"/>
      <x:c r="EK623" t="str">
        <x:v>Pending</x:v>
      </x:c>
      <x:c r="EL623" t="n">
        <x:v>46272</x:v>
      </x:c>
      <x:c r="EM623" t="str">
        <x:v>Production PubMed record imported and reconciled to Zotero item 7IPSIRWV;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23" t="n">
        <x:f>IF(L623="","",(IF(N623&lt;&gt;"",1,0)+IF(O623&lt;&gt;"",1,0)+IF(AJ623&lt;&gt;"",1,0)+IF(AU623&lt;&gt;"",1,0)+IF(BE623&lt;&gt;"",1,0)+IF(CF623&lt;&gt;"",1,0)+IF(CJ623="Yes",1,0)+IF(CL623="Yes",1,0)+IF(DE623&lt;&gt;"Pending",1,0)+IF(F623&lt;&gt;"",1,0)+IF(DZ623&lt;&gt;"",1,0)+IF(EI623&lt;&gt;"",1,0))/12)</x:f>
        <x:v>0.5</x:v>
      </x:c>
    </x:row>
    <x:row r="624">
      <x:c r="A624" t="str">
        <x:v>EV-0621</x:v>
      </x:c>
      <x:c r="B624" t="str">
        <x:v>Integrity check</x:v>
      </x:c>
      <x:c r="C624" t="str">
        <x:f>IF(L624="","",IF(LEFT(EC624,7)="BLOCKED","🔴 Do not use for conclusion",IF(EB624="Yes","🟢 Claim-ready","🟡 Caution / context")))</x:f>
        <x:v>🟡 Caution / context</x:v>
      </x:c>
      <x:c r="D624" t="str">
        <x:f>IF(L624="","",EC624)</x:f>
        <x:v>PENDING — appropriate appraisal</x:v>
      </x:c>
      <x:c r="E624" t="str">
        <x:v>P3 — Medium</x:v>
      </x:c>
      <x:c r="F624" t="str">
        <x:v>Pending</x:v>
      </x:c>
      <x:c r="G624" t="str">
        <x:v>Title/abstract identify an explicit tactical/public-safety context and readiness domain; retain for full-text assessment.</x:v>
      </x:c>
      <x:c r="H624" t="str">
        <x:v>Obtain and review lawful full text; confirm human adjudication; then select a design-specific appraisal instrument.</x:v>
      </x:c>
      <x:c r="I624"/>
      <x:c r="J624" t="str">
        <x:v>A — Core</x:v>
      </x:c>
      <x:c r="K624" t="str">
        <x:v>IDENTIFIED</x:v>
      </x:c>
      <x:c r="L624" t="str">
        <x:v>Impacts of Austerity on Urogenital Infection Rates in Active Duty Servicewomen.</x:v>
      </x:c>
      <x:c r="M624"/>
      <x:c r="N624" t="str">
        <x:v>Kostas-Polston, Elizabeth A; Terehoff, Christina B; Nash, Lauren N; Brown, Angelyn M; Delabastide, Zach A; Andersen, Elisabeth W; Brown, William J; Stucky, Christopher H; Norcross, Kristi R; Smith, Heather Nickole; Randall, NaTasha R</x:v>
      </x:c>
      <x:c r="O624" t="n">
        <x:v>2023</x:v>
      </x:c>
      <x:c r="P624" t="str">
        <x:v>Military medicine</x:v>
      </x:c>
      <x:c r="Q624" t="str">
        <x:v>Journal Article</x:v>
      </x:c>
      <x:c r="R624" t="str">
        <x:v>Unclear</x:v>
      </x:c>
      <x:c r="S624" t="str">
        <x:v>Unknown</x:v>
      </x:c>
      <x:c r="T624" t="str">
        <x:v>eng</x:v>
      </x:c>
      <x:c r="U624" t="str">
        <x:v>https://pubmed.ncbi.nlm.nih.gov/36840451/</x:v>
      </x:c>
      <x:c r="V624" t="str">
        <x:v>10.1093/milmed/usad043</x:v>
      </x:c>
      <x:c r="W624" t="str">
        <x:f>IF(V624="","",LOWER(SUBSTITUTE(SUBSTITUTE(SUBSTITUTE(SUBSTITUTE(TRIM(V624),"https://doi.org/",""),"http://doi.org/",""),"https://dx.doi.org/",""),"doi:","")))</x:f>
        <x:v>10.1093/milmed/usad043</x:v>
      </x:c>
      <x:c r="X624" t="str">
        <x:v>36840451</x:v>
      </x:c>
      <x:c r="Y624" t="str"/>
      <x:c r="Z624"/>
      <x:c r="AA624" t="str">
        <x:v>PubMed/MEDLINE</x:v>
      </x:c>
      <x:c r="AB624" t="str">
        <x:v>PUBMED-A-v1.0-2026-08-28</x:v>
      </x:c>
      <x:c r="AC624" t="str">
        <x:v>SP-PUBMED-A-20260828</x:v>
      </x:c>
      <x:c r="AD624" s="499" t="n">
        <x:v>46262</x:v>
      </x:c>
      <x:c r="AE624" s="499" t="n">
        <x:v>46272</x:v>
      </x:c>
      <x:c r="AF624" t="str">
        <x:v>4NTYKSRA</x:v>
      </x:c>
      <x:c r="AG624"/>
      <x:c r="AH624" t="str">
        <x:v>Tactical Athlete → Operational Readiness Brazil</x:v>
      </x:c>
      <x:c r="AI624" t="str">
        <x:v>evidence-family:A</x:v>
      </x:c>
      <x:c r="AJ624"/>
      <x:c r="AK624" t="str">
        <x:f>IF(AJ624="","",IF(OR(LOWER(AJ624)="brazil",LOWER(AJ624)="brasil"),"Yes","No"))</x:f>
      </x:c>
      <x:c r="AL624"/>
      <x:c r="AM624"/>
      <x:c r="AN624"/>
      <x:c r="AO624"/>
      <x:c r="AP624"/>
      <x:c r="AQ624"/>
      <x:c r="AR624"/>
      <x:c r="AS624"/>
      <x:c r="AT624"/>
      <x:c r="AU624"/>
      <x:c r="AV624"/>
      <x:c r="AW624"/>
      <x:c r="AX624"/>
      <x:c r="AY624"/>
      <x:c r="AZ624"/>
      <x:c r="BA624"/>
      <x:c r="BB624"/>
      <x:c r="BC624"/>
      <x:c r="BD624"/>
      <x:c r="BE624"/>
      <x:c r="BF624"/>
      <x:c r="BG624"/>
      <x:c r="BH624"/>
      <x:c r="BI624"/>
      <x:c r="BJ624"/>
      <x:c r="BK624"/>
      <x:c r="BL624"/>
      <x:c r="BM624"/>
      <x:c r="BN624"/>
      <x:c r="BO624"/>
      <x:c r="BP624"/>
      <x:c r="BQ624"/>
      <x:c r="BR624"/>
      <x:c r="BS624"/>
      <x:c r="BT624"/>
      <x:c r="BU624"/>
      <x:c r="BV624"/>
      <x:c r="BW624"/>
      <x:c r="BX624"/>
      <x:c r="BY624"/>
      <x:c r="BZ624"/>
      <x:c r="CA624"/>
      <x:c r="CB624"/>
      <x:c r="CC624"/>
      <x:c r="CD624"/>
      <x:c r="CE624"/>
      <x:c r="CF624"/>
      <x:c r="CG624"/>
      <x:c r="CH624"/>
      <x:c r="CI624"/>
      <x:c r="CJ624" t="str">
        <x:v>Yes</x:v>
      </x:c>
      <x:c r="CK624" t="str">
        <x:v>Yes</x:v>
      </x:c>
      <x:c r="CL624" t="str">
        <x:v>Yes</x:v>
      </x:c>
      <x:c r="CM624" t="str">
        <x:v>Clear</x:v>
      </x:c>
      <x:c r="CN624" t="str">
        <x:v>Verified — clear</x:v>
      </x:c>
      <x:c r="CO624" t="n">
        <x:v>46272</x:v>
      </x:c>
      <x:c r="CP624" t="str">
        <x:v>https://pubmed.ncbi.nlm.nih.gov/36840451/</x:v>
      </x:c>
      <x:c r="CQ624"/>
      <x:c r="CR624"/>
      <x:c r="CS624"/>
      <x:c r="CT624"/>
      <x:c r="CU624"/>
      <x:c r="CV624"/>
      <x:c r="CW624"/>
      <x:c r="CX624"/>
      <x:c r="CY624"/>
      <x:c r="CZ624"/>
      <x:c r="DA624"/>
      <x:c r="DB624" t="str">
        <x:f>IF(L624="","",IF(AND(COUNT(CU624:DA624)=7,OR(CU624=0,CU624=1,CU624=2),OR(CV624=0,CV624=1,CV624=2),OR(CW624=0,CW624=1,CW624=2),OR(CX624=0,CX624=1,CX624=2),OR(CY624=0,CY624=1,CY624=2),OR(CZ624=0,CZ624=1,CZ624=2),OR(DA624=0,DA624=1,DA624=2)),SUM(CU624:DA624),""))</x:f>
      </x:c>
      <x:c r="DC624" t="str">
        <x:f>IF(DB624="","",ROUND(DB624/14*10,1))</x:f>
      </x:c>
      <x:c r="DD624" t="str">
        <x:v>Pending</x:v>
      </x:c>
      <x:c r="DE624" t="str">
        <x:f>IF(L624="","",IF(DC624="","Pending",IF(DD624="Yes","CONDITIONAL — safety override",IF(DC624&gt;=8,"HIGH",IF(DC624&gt;=5,"CONDITIONAL","LOW")))))</x:f>
        <x:v>Pending</x:v>
      </x:c>
      <x:c r="DF624" t="str">
        <x:v>Pending screening and full-text appraisal; no transferability judgment made at identification.</x:v>
      </x:c>
      <x:c r="DG624"/>
      <x:c r="DH624"/>
      <x:c r="DI624"/>
      <x:c r="DJ624"/>
      <x:c r="DK624"/>
      <x:c r="DL624"/>
      <x:c r="DM624"/>
      <x:c r="DN624"/>
      <x:c r="DO624"/>
      <x:c r="DP624"/>
      <x:c r="DQ624"/>
      <x:c r="DR624"/>
      <x:c r="DS624"/>
      <x:c r="DT624"/>
      <x:c r="DU624"/>
      <x:c r="DV624"/>
      <x:c r="DW624"/>
      <x:c r="DX624"/>
      <x:c r="DY624"/>
      <x:c r="DZ624" t="str">
        <x:v>Title/abstract screening alone does not establish effectiveness, causality, methodological quality, transferability to Brazilian public safety or an institutional recommendation.</x:v>
      </x:c>
      <x:c r="EA624" t="str">
        <x:v>Pending</x:v>
      </x:c>
      <x:c r="EB624" t="str">
        <x:f>IF(L624="","",IF(EC624="READY","Yes","No / Pending"))</x:f>
        <x:v>No / Pending</x:v>
      </x:c>
      <x:c r="EC624" t="str">
        <x:f>IF(L624="","",IF(OR(ISNUMBER(SEARCH("Retracted Publication",Q624)),CM624="Retracted",CN624="Retracted",CM624="Expression of Concern",CN624="Expression of Concern",F624="Not used",CG624="Critical",CH624="High",CH624="Critical"),"BLOCKED — integrity or use restriction",IF(AND(CJ624="Yes",CK624="Yes",CL624="Yes"),IF(AND(CM624="Clear",CN624="Verified — clear"),IF(AND(AND(LEN(TRIM(CF624))&gt;0,LEFT(LOWER(TRIM(CF624)),7)&lt;&gt;"pending"),OR(CG624="High",CG624="Moderate"),OR(CH624="Low",CH624="Some concerns",CH624="Not applicable")),IF(AND(DD624="No",OR(DE624="HIGH",DE624="CONDITIONAL"),AND(LEN(TRIM(DF624))&gt;0,LEFT(LOWER(TRIM(DF624)),7)&lt;&gt;"pending")),IF(AND(AND(LEN(TRIM(DT624))&gt;0,LEFT(LOWER(TRIM(DT624)),7)&lt;&gt;"pending"),AND(LEN(TRIM(DU624))&gt;0,LEFT(LOWER(TRIM(DU624)),7)&lt;&gt;"pending"),OR(AND(LEN(TRIM(DV624))&gt;0,LEFT(LOWER(TRIM(DV624)),7)&lt;&gt;"pending"),AND(LEN(TRIM(DW624))&gt;0,LEFT(LOWER(TRIM(DW624)),7)&lt;&gt;"pending")),AND(LEN(TRIM(DX624))&gt;0,LEFT(LOWER(TRIM(DX624)),7)&lt;&gt;"pending")),IF(AND(F624="Claim-ready",OR(EA624="Strong",EA624="Moderate"),AND(LEN(TRIM(G624))&gt;0,LEFT(LOWER(TRIM(G624)),7)&lt;&gt;"pending"),G624&lt;&gt;"No substantive use decision is permitted from identification metadata alone.",AND(LEN(TRIM(DZ624))&gt;0,LEFT(LOWER(TRIM(DZ624)),7)&lt;&gt;"pending"),DZ624&lt;&gt;"Identification metadata alone does not permit any substantive scientific, causal, operational, or institutional claim.",AND(LEN(TRIM(EI624))&gt;0,LEFT(LOWER(TRIM(EI624)),7)&lt;&gt;"pending"),ISNUMBER(EH624),EH624&gt;0),"READY","PENDING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4" t="str">
        <x:v>Pending</x:v>
      </x:c>
      <x:c r="EE624"/>
      <x:c r="EF624" t="str">
        <x:v>Pending</x:v>
      </x:c>
      <x:c r="EG624" t="str">
        <x:v>Pending</x:v>
      </x:c>
      <x:c r="EH624"/>
      <x:c r="EI624" s="501"/>
      <x:c r="EJ624"/>
      <x:c r="EK624" t="str">
        <x:v>Pending</x:v>
      </x:c>
      <x:c r="EL624" t="n">
        <x:v>46272</x:v>
      </x:c>
      <x:c r="EM624" t="str">
        <x:v>Production PubMed record imported and reconciled to Zotero item 4NTYKSRA;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24" t="n">
        <x:f>IF(L624="","",(IF(N624&lt;&gt;"",1,0)+IF(O624&lt;&gt;"",1,0)+IF(AJ624&lt;&gt;"",1,0)+IF(AU624&lt;&gt;"",1,0)+IF(BE624&lt;&gt;"",1,0)+IF(CF624&lt;&gt;"",1,0)+IF(CJ624="Yes",1,0)+IF(CL624="Yes",1,0)+IF(DE624&lt;&gt;"Pending",1,0)+IF(F624&lt;&gt;"",1,0)+IF(DZ624&lt;&gt;"",1,0)+IF(EI624&lt;&gt;"",1,0))/12)</x:f>
        <x:v>0.5</x:v>
      </x:c>
    </x:row>
    <x:row r="625">
      <x:c r="A625" t="str">
        <x:v>EV-0622</x:v>
      </x:c>
      <x:c r="B625" t="str">
        <x:v>Integrity check</x:v>
      </x:c>
      <x:c r="C625" t="str">
        <x:f>IF(L625="","",IF(LEFT(EC625,7)="BLOCKED","🔴 Do not use for conclusion",IF(EB625="Yes","🟢 Claim-ready","🟡 Caution / context")))</x:f>
        <x:v>🟡 Caution / context</x:v>
      </x:c>
      <x:c r="D625" t="str">
        <x:f>IF(L625="","",EC625)</x:f>
        <x:v>PENDING — appropriate appraisal</x:v>
      </x:c>
      <x:c r="E625" t="str">
        <x:v>P3 — Medium</x:v>
      </x:c>
      <x:c r="F625" t="str">
        <x:v>Pending</x:v>
      </x:c>
      <x:c r="G625" t="str">
        <x:v>A potentially relevant concept is present, but direct applicability is ambiguous at title/abstract level.</x:v>
      </x:c>
      <x:c r="H625" t="str">
        <x:v>Human title/abstract adjudication; retrieve full text if relevance remains plausible.</x:v>
      </x:c>
      <x:c r="I625"/>
      <x:c r="J625" t="str">
        <x:v>A — Core</x:v>
      </x:c>
      <x:c r="K625" t="str">
        <x:v>IDENTIFIED</x:v>
      </x:c>
      <x:c r="L625" t="str">
        <x:v>Long COVID in the Belgian Defence forces: prevalence, risk factors and impact on quality of daily functioning.</x:v>
      </x:c>
      <x:c r="M625"/>
      <x:c r="N625" t="str">
        <x:v>Mazibas, Hava; Speybroeck, N; Dhondt, E; Lambrecht, S; Goorts, K</x:v>
      </x:c>
      <x:c r="O625" t="n">
        <x:v>2024</x:v>
      </x:c>
      <x:c r="P625" t="str">
        <x:v>BMJ military health</x:v>
      </x:c>
      <x:c r="Q625" t="str">
        <x:v>Journal Article</x:v>
      </x:c>
      <x:c r="R625" t="str">
        <x:v>Unclear</x:v>
      </x:c>
      <x:c r="S625" t="str">
        <x:v>Unknown</x:v>
      </x:c>
      <x:c r="T625" t="str">
        <x:v>eng</x:v>
      </x:c>
      <x:c r="U625" t="str">
        <x:v>https://pubmed.ncbi.nlm.nih.gov/36828639/</x:v>
      </x:c>
      <x:c r="V625" t="str">
        <x:v>10.1136/military-2022-002280</x:v>
      </x:c>
      <x:c r="W625" t="str">
        <x:f>IF(V625="","",LOWER(SUBSTITUTE(SUBSTITUTE(SUBSTITUTE(SUBSTITUTE(TRIM(V625),"https://doi.org/",""),"http://doi.org/",""),"https://dx.doi.org/",""),"doi:","")))</x:f>
        <x:v>10.1136/military-2022-002280</x:v>
      </x:c>
      <x:c r="X625" t="str">
        <x:v>36828639</x:v>
      </x:c>
      <x:c r="Y625" t="str"/>
      <x:c r="Z625"/>
      <x:c r="AA625" t="str">
        <x:v>PubMed/MEDLINE</x:v>
      </x:c>
      <x:c r="AB625" t="str">
        <x:v>PUBMED-A-v1.0-2026-08-28</x:v>
      </x:c>
      <x:c r="AC625" t="str">
        <x:v>SP-PUBMED-A-20260828</x:v>
      </x:c>
      <x:c r="AD625" s="499" t="n">
        <x:v>46262</x:v>
      </x:c>
      <x:c r="AE625" s="499" t="n">
        <x:v>46272</x:v>
      </x:c>
      <x:c r="AF625" t="str">
        <x:v>8AL973LG</x:v>
      </x:c>
      <x:c r="AG625"/>
      <x:c r="AH625" t="str">
        <x:v>Tactical Athlete → Operational Readiness Brazil</x:v>
      </x:c>
      <x:c r="AI625" t="str">
        <x:v>evidence-family:A</x:v>
      </x:c>
      <x:c r="AJ625"/>
      <x:c r="AK625" t="str">
        <x:f>IF(AJ625="","",IF(OR(LOWER(AJ625)="brazil",LOWER(AJ625)="brasil"),"Yes","No"))</x:f>
      </x:c>
      <x:c r="AL625"/>
      <x:c r="AM625"/>
      <x:c r="AN625"/>
      <x:c r="AO625"/>
      <x:c r="AP625"/>
      <x:c r="AQ625"/>
      <x:c r="AR625"/>
      <x:c r="AS625"/>
      <x:c r="AT625"/>
      <x:c r="AU625"/>
      <x:c r="AV625"/>
      <x:c r="AW625"/>
      <x:c r="AX625"/>
      <x:c r="AY625"/>
      <x:c r="AZ625"/>
      <x:c r="BA625"/>
      <x:c r="BB625"/>
      <x:c r="BC625"/>
      <x:c r="BD625"/>
      <x:c r="BE625"/>
      <x:c r="BF625"/>
      <x:c r="BG625"/>
      <x:c r="BH625"/>
      <x:c r="BI625"/>
      <x:c r="BJ625"/>
      <x:c r="BK625"/>
      <x:c r="BL625"/>
      <x:c r="BM625"/>
      <x:c r="BN625"/>
      <x:c r="BO625"/>
      <x:c r="BP625"/>
      <x:c r="BQ625"/>
      <x:c r="BR625"/>
      <x:c r="BS625"/>
      <x:c r="BT625"/>
      <x:c r="BU625"/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 t="str">
        <x:v>Yes</x:v>
      </x:c>
      <x:c r="CK625" t="str">
        <x:v>Yes</x:v>
      </x:c>
      <x:c r="CL625" t="str">
        <x:v>Yes</x:v>
      </x:c>
      <x:c r="CM625" t="str">
        <x:v>Clear</x:v>
      </x:c>
      <x:c r="CN625" t="str">
        <x:v>Verified — clear</x:v>
      </x:c>
      <x:c r="CO625" t="n">
        <x:v>46272</x:v>
      </x:c>
      <x:c r="CP625" t="str">
        <x:v>https://pubmed.ncbi.nlm.nih.gov/36828639/</x:v>
      </x:c>
      <x:c r="CQ625"/>
      <x:c r="CR625"/>
      <x:c r="CS625"/>
      <x:c r="CT625"/>
      <x:c r="CU625"/>
      <x:c r="CV625"/>
      <x:c r="CW625"/>
      <x:c r="CX625"/>
      <x:c r="CY625"/>
      <x:c r="CZ625"/>
      <x:c r="DA625"/>
      <x:c r="DB625" t="str">
        <x:f>IF(L625="","",IF(AND(COUNT(CU625:DA625)=7,OR(CU625=0,CU625=1,CU625=2),OR(CV625=0,CV625=1,CV625=2),OR(CW625=0,CW625=1,CW625=2),OR(CX625=0,CX625=1,CX625=2),OR(CY625=0,CY625=1,CY625=2),OR(CZ625=0,CZ625=1,CZ625=2),OR(DA625=0,DA625=1,DA625=2)),SUM(CU625:DA625),""))</x:f>
      </x:c>
      <x:c r="DC625" t="str">
        <x:f>IF(DB625="","",ROUND(DB625/14*10,1))</x:f>
      </x:c>
      <x:c r="DD625" t="str">
        <x:v>Pending</x:v>
      </x:c>
      <x:c r="DE625" t="str">
        <x:f>IF(L625="","",IF(DC625="","Pending",IF(DD625="Yes","CONDITIONAL — safety override",IF(DC625&gt;=8,"HIGH",IF(DC625&gt;=5,"CONDITIONAL","LOW")))))</x:f>
        <x:v>Pending</x:v>
      </x:c>
      <x:c r="DF625" t="str">
        <x:v>Pending screening and full-text appraisal; no transferability judgment made at identification.</x:v>
      </x:c>
      <x:c r="DG625"/>
      <x:c r="DH625"/>
      <x:c r="DI625"/>
      <x:c r="DJ625"/>
      <x:c r="DK625"/>
      <x:c r="DL625"/>
      <x:c r="DM625"/>
      <x:c r="DN625"/>
      <x:c r="DO625"/>
      <x:c r="DP625"/>
      <x:c r="DQ625"/>
      <x:c r="DR625"/>
      <x:c r="DS625"/>
      <x:c r="DT625"/>
      <x:c r="DU625"/>
      <x:c r="DV625"/>
      <x:c r="DW625"/>
      <x:c r="DX625"/>
      <x:c r="DY625"/>
      <x:c r="DZ625" t="str">
        <x:v>Title/abstract information is insufficient for a substantive scientific, causal, transferability or institutional claim.</x:v>
      </x:c>
      <x:c r="EA625" t="str">
        <x:v>Pending</x:v>
      </x:c>
      <x:c r="EB625" t="str">
        <x:f>IF(L625="","",IF(EC625="READY","Yes","No / Pending"))</x:f>
        <x:v>No / Pending</x:v>
      </x:c>
      <x:c r="EC625" t="str">
        <x:f>IF(L625="","",IF(OR(ISNUMBER(SEARCH("Retracted Publication",Q625)),CM625="Retracted",CN625="Retracted",CM625="Expression of Concern",CN625="Expression of Concern",F625="Not used",CG625="Critical",CH625="High",CH625="Critical"),"BLOCKED — integrity or use restriction",IF(AND(CJ625="Yes",CK625="Yes",CL625="Yes"),IF(AND(CM625="Clear",CN625="Verified — clear"),IF(AND(AND(LEN(TRIM(CF625))&gt;0,LEFT(LOWER(TRIM(CF625)),7)&lt;&gt;"pending"),OR(CG625="High",CG625="Moderate"),OR(CH625="Low",CH625="Some concerns",CH625="Not applicable")),IF(AND(DD625="No",OR(DE625="HIGH",DE625="CONDITIONAL"),AND(LEN(TRIM(DF625))&gt;0,LEFT(LOWER(TRIM(DF625)),7)&lt;&gt;"pending")),IF(AND(AND(LEN(TRIM(DT625))&gt;0,LEFT(LOWER(TRIM(DT625)),7)&lt;&gt;"pending"),AND(LEN(TRIM(DU625))&gt;0,LEFT(LOWER(TRIM(DU625)),7)&lt;&gt;"pending"),OR(AND(LEN(TRIM(DV625))&gt;0,LEFT(LOWER(TRIM(DV625)),7)&lt;&gt;"pending"),AND(LEN(TRIM(DW625))&gt;0,LEFT(LOWER(TRIM(DW625)),7)&lt;&gt;"pending")),AND(LEN(TRIM(DX625))&gt;0,LEFT(LOWER(TRIM(DX625)),7)&lt;&gt;"pending")),IF(AND(F625="Claim-ready",OR(EA625="Strong",EA625="Moderate"),AND(LEN(TRIM(G625))&gt;0,LEFT(LOWER(TRIM(G625)),7)&lt;&gt;"pending"),G625&lt;&gt;"No substantive use decision is permitted from identification metadata alone.",AND(LEN(TRIM(DZ625))&gt;0,LEFT(LOWER(TRIM(DZ625)),7)&lt;&gt;"pending"),DZ625&lt;&gt;"Identification metadata alone does not permit any substantive scientific, causal, operational, or institutional claim.",AND(LEN(TRIM(EI625))&gt;0,LEFT(LOWER(TRIM(EI625)),7)&lt;&gt;"pending"),ISNUMBER(EH625),EH625&gt;0),"READY","PENDING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5" t="str">
        <x:v>Pending</x:v>
      </x:c>
      <x:c r="EE625"/>
      <x:c r="EF625" t="str">
        <x:v>Pending</x:v>
      </x:c>
      <x:c r="EG625" t="str">
        <x:v>Pending</x:v>
      </x:c>
      <x:c r="EH625"/>
      <x:c r="EI625" s="501"/>
      <x:c r="EJ625"/>
      <x:c r="EK625" t="str">
        <x:v>Pending</x:v>
      </x:c>
      <x:c r="EL625" t="n">
        <x:v>46272</x:v>
      </x:c>
      <x:c r="EM625" t="str">
        <x:v>Production PubMed record imported and reconciled to Zotero item 8AL973LG;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25" t="n">
        <x:f>IF(L625="","",(IF(N625&lt;&gt;"",1,0)+IF(O625&lt;&gt;"",1,0)+IF(AJ625&lt;&gt;"",1,0)+IF(AU625&lt;&gt;"",1,0)+IF(BE625&lt;&gt;"",1,0)+IF(CF625&lt;&gt;"",1,0)+IF(CJ625="Yes",1,0)+IF(CL625="Yes",1,0)+IF(DE625&lt;&gt;"Pending",1,0)+IF(F625&lt;&gt;"",1,0)+IF(DZ625&lt;&gt;"",1,0)+IF(EI625&lt;&gt;"",1,0))/12)</x:f>
        <x:v>0.5</x:v>
      </x:c>
    </x:row>
    <x:row r="626">
      <x:c r="A626" t="str">
        <x:v>EV-0623</x:v>
      </x:c>
      <x:c r="B626" t="str">
        <x:v>Integrity check</x:v>
      </x:c>
      <x:c r="C626" t="str">
        <x:f>IF(L626="","",IF(LEFT(EC626,7)="BLOCKED","🔴 Do not use for conclusion",IF(EB626="Yes","🟢 Claim-ready","🟡 Caution / context")))</x:f>
        <x:v>🟡 Caution / context</x:v>
      </x:c>
      <x:c r="D626" t="str">
        <x:f>IF(L626="","",EC626)</x:f>
        <x:v>PENDING — appropriate appraisal</x:v>
      </x:c>
      <x:c r="E626" t="str">
        <x:v>P3 — Medium</x:v>
      </x:c>
      <x:c r="F626" t="str">
        <x:v>Pending</x:v>
      </x:c>
      <x:c r="G626" t="str">
        <x:v>Title/abstract identify an explicit tactical/public-safety context and readiness domain; retain for full-text assessment.</x:v>
      </x:c>
      <x:c r="H626" t="str">
        <x:v>Obtain and review lawful full text; confirm human adjudication; then select a design-specific appraisal instrument.</x:v>
      </x:c>
      <x:c r="I626"/>
      <x:c r="J626" t="str">
        <x:v>A — Core</x:v>
      </x:c>
      <x:c r="K626" t="str">
        <x:v>IDENTIFIED</x:v>
      </x:c>
      <x:c r="L626" t="str">
        <x:v>Cooling Modality Effectiveness and Mortality Associate With Prehospital Care of Exertional Heat Stroke Casualities.</x:v>
      </x:c>
      <x:c r="M626"/>
      <x:c r="N626" t="str">
        <x:v>DeGroot, David W; Henderson, Kaemmer N; O'Connor, Francis G</x:v>
      </x:c>
      <x:c r="O626" t="n">
        <x:v>2023</x:v>
      </x:c>
      <x:c r="P626" t="str">
        <x:v>The Journal of emergency medicine</x:v>
      </x:c>
      <x:c r="Q626" t="str">
        <x:v>Journal Article</x:v>
      </x:c>
      <x:c r="R626" t="str">
        <x:v>Unclear</x:v>
      </x:c>
      <x:c r="S626" t="str">
        <x:v>Unknown</x:v>
      </x:c>
      <x:c r="T626" t="str">
        <x:v>eng</x:v>
      </x:c>
      <x:c r="U626" t="str">
        <x:v>https://pubmed.ncbi.nlm.nih.gov/36806435/</x:v>
      </x:c>
      <x:c r="V626" t="str">
        <x:v>10.1016/j.jemermed.2022.12.015</x:v>
      </x:c>
      <x:c r="W626" t="str">
        <x:f>IF(V626="","",LOWER(SUBSTITUTE(SUBSTITUTE(SUBSTITUTE(SUBSTITUTE(TRIM(V626),"https://doi.org/",""),"http://doi.org/",""),"https://dx.doi.org/",""),"doi:","")))</x:f>
        <x:v>10.1016/j.jemermed.2022.12.015</x:v>
      </x:c>
      <x:c r="X626" t="str">
        <x:v>36806435</x:v>
      </x:c>
      <x:c r="Y626" t="str"/>
      <x:c r="Z626"/>
      <x:c r="AA626" t="str">
        <x:v>PubMed/MEDLINE</x:v>
      </x:c>
      <x:c r="AB626" t="str">
        <x:v>PUBMED-A-v1.0-2026-08-28</x:v>
      </x:c>
      <x:c r="AC626" t="str">
        <x:v>SP-PUBMED-A-20260828</x:v>
      </x:c>
      <x:c r="AD626" s="499" t="n">
        <x:v>46262</x:v>
      </x:c>
      <x:c r="AE626" s="499" t="n">
        <x:v>46272</x:v>
      </x:c>
      <x:c r="AF626" t="str">
        <x:v>DMW6BHXA</x:v>
      </x:c>
      <x:c r="AG626"/>
      <x:c r="AH626" t="str">
        <x:v>Tactical Athlete → Operational Readiness Brazil</x:v>
      </x:c>
      <x:c r="AI626" t="str">
        <x:v>evidence-family:A</x:v>
      </x:c>
      <x:c r="AJ626"/>
      <x:c r="AK626" t="str">
        <x:f>IF(AJ626="","",IF(OR(LOWER(AJ626)="brazil",LOWER(AJ626)="brasil"),"Yes","No"))</x:f>
      </x:c>
      <x:c r="AL626"/>
      <x:c r="AM626"/>
      <x:c r="AN626"/>
      <x:c r="AO626"/>
      <x:c r="AP626"/>
      <x:c r="AQ626"/>
      <x:c r="AR626"/>
      <x:c r="AS626"/>
      <x:c r="AT626"/>
      <x:c r="AU626"/>
      <x:c r="AV626"/>
      <x:c r="AW626"/>
      <x:c r="AX626"/>
      <x:c r="AY626"/>
      <x:c r="AZ626"/>
      <x:c r="BA626"/>
      <x:c r="BB626"/>
      <x:c r="BC626"/>
      <x:c r="BD626"/>
      <x:c r="BE626"/>
      <x:c r="BF626"/>
      <x:c r="BG626"/>
      <x:c r="BH626"/>
      <x:c r="BI626"/>
      <x:c r="BJ626"/>
      <x:c r="BK626"/>
      <x:c r="BL626"/>
      <x:c r="BM626"/>
      <x:c r="BN626"/>
      <x:c r="BO626"/>
      <x:c r="BP626"/>
      <x:c r="BQ626"/>
      <x:c r="BR626"/>
      <x:c r="BS626"/>
      <x:c r="BT626"/>
      <x:c r="BU626"/>
      <x:c r="BV626"/>
      <x:c r="BW626"/>
      <x:c r="BX626"/>
      <x:c r="BY626"/>
      <x:c r="BZ626"/>
      <x:c r="CA626"/>
      <x:c r="CB626"/>
      <x:c r="CC626"/>
      <x:c r="CD626"/>
      <x:c r="CE626"/>
      <x:c r="CF626"/>
      <x:c r="CG626"/>
      <x:c r="CH626"/>
      <x:c r="CI626"/>
      <x:c r="CJ626" t="str">
        <x:v>Yes</x:v>
      </x:c>
      <x:c r="CK626" t="str">
        <x:v>Yes</x:v>
      </x:c>
      <x:c r="CL626" t="str">
        <x:v>Yes</x:v>
      </x:c>
      <x:c r="CM626" t="str">
        <x:v>Clear</x:v>
      </x:c>
      <x:c r="CN626" t="str">
        <x:v>Verified — clear</x:v>
      </x:c>
      <x:c r="CO626" t="n">
        <x:v>46272</x:v>
      </x:c>
      <x:c r="CP626" t="str">
        <x:v>https://pubmed.ncbi.nlm.nih.gov/38499406/</x:v>
      </x:c>
      <x:c r="CQ626"/>
      <x:c r="CR626"/>
      <x:c r="CS626"/>
      <x:c r="CT626"/>
      <x:c r="CU626"/>
      <x:c r="CV626"/>
      <x:c r="CW626"/>
      <x:c r="CX626"/>
      <x:c r="CY626"/>
      <x:c r="CZ626"/>
      <x:c r="DA626"/>
      <x:c r="DB626" t="str">
        <x:f>IF(L626="","",IF(AND(COUNT(CU626:DA626)=7,OR(CU626=0,CU626=1,CU626=2),OR(CV626=0,CV626=1,CV626=2),OR(CW626=0,CW626=1,CW626=2),OR(CX626=0,CX626=1,CX626=2),OR(CY626=0,CY626=1,CY626=2),OR(CZ626=0,CZ626=1,CZ626=2),OR(DA626=0,DA626=1,DA626=2)),SUM(CU626:DA626),""))</x:f>
      </x:c>
      <x:c r="DC626" t="str">
        <x:f>IF(DB626="","",ROUND(DB626/14*10,1))</x:f>
      </x:c>
      <x:c r="DD626" t="str">
        <x:v>Pending</x:v>
      </x:c>
      <x:c r="DE626" t="str">
        <x:f>IF(L626="","",IF(DC626="","Pending",IF(DD626="Yes","CONDITIONAL — safety override",IF(DC626&gt;=8,"HIGH",IF(DC626&gt;=5,"CONDITIONAL","LOW")))))</x:f>
        <x:v>Pending</x:v>
      </x:c>
      <x:c r="DF626" t="str">
        <x:v>Pending screening and full-text appraisal; no transferability judgment made at identification.</x:v>
      </x:c>
      <x:c r="DG626"/>
      <x:c r="DH626"/>
      <x:c r="DI626"/>
      <x:c r="DJ626"/>
      <x:c r="DK626"/>
      <x:c r="DL626"/>
      <x:c r="DM626"/>
      <x:c r="DN626"/>
      <x:c r="DO626"/>
      <x:c r="DP626"/>
      <x:c r="DQ626"/>
      <x:c r="DR626"/>
      <x:c r="DS626"/>
      <x:c r="DT626"/>
      <x:c r="DU626"/>
      <x:c r="DV626"/>
      <x:c r="DW626"/>
      <x:c r="DX626"/>
      <x:c r="DY626"/>
      <x:c r="DZ626" t="str">
        <x:v>Title/abstract screening alone does not establish effectiveness, causality, methodological quality, transferability to Brazilian public safety or an institutional recommendation.</x:v>
      </x:c>
      <x:c r="EA626" t="str">
        <x:v>Pending</x:v>
      </x:c>
      <x:c r="EB626" t="str">
        <x:f>IF(L626="","",IF(EC626="READY","Yes","No / Pending"))</x:f>
        <x:v>No / Pending</x:v>
      </x:c>
      <x:c r="EC626" t="str">
        <x:f>IF(L626="","",IF(OR(ISNUMBER(SEARCH("Retracted Publication",Q626)),CM626="Retracted",CN626="Retracted",CM626="Expression of Concern",CN626="Expression of Concern",F626="Not used",CG626="Critical",CH626="High",CH626="Critical"),"BLOCKED — integrity or use restriction",IF(AND(CJ626="Yes",CK626="Yes",CL626="Yes"),IF(AND(CM626="Clear",CN626="Verified — clear"),IF(AND(AND(LEN(TRIM(CF626))&gt;0,LEFT(LOWER(TRIM(CF626)),7)&lt;&gt;"pending"),OR(CG626="High",CG626="Moderate"),OR(CH626="Low",CH626="Some concerns",CH626="Not applicable")),IF(AND(DD626="No",OR(DE626="HIGH",DE626="CONDITIONAL"),AND(LEN(TRIM(DF626))&gt;0,LEFT(LOWER(TRIM(DF626)),7)&lt;&gt;"pending")),IF(AND(AND(LEN(TRIM(DT626))&gt;0,LEFT(LOWER(TRIM(DT626)),7)&lt;&gt;"pending"),AND(LEN(TRIM(DU626))&gt;0,LEFT(LOWER(TRIM(DU626)),7)&lt;&gt;"pending"),OR(AND(LEN(TRIM(DV626))&gt;0,LEFT(LOWER(TRIM(DV626)),7)&lt;&gt;"pending"),AND(LEN(TRIM(DW626))&gt;0,LEFT(LOWER(TRIM(DW626)),7)&lt;&gt;"pending")),AND(LEN(TRIM(DX626))&gt;0,LEFT(LOWER(TRIM(DX626)),7)&lt;&gt;"pending")),IF(AND(F626="Claim-ready",OR(EA626="Strong",EA626="Moderate"),AND(LEN(TRIM(G626))&gt;0,LEFT(LOWER(TRIM(G626)),7)&lt;&gt;"pending"),G626&lt;&gt;"No substantive use decision is permitted from identification metadata alone.",AND(LEN(TRIM(DZ626))&gt;0,LEFT(LOWER(TRIM(DZ626)),7)&lt;&gt;"pending"),DZ626&lt;&gt;"Identification metadata alone does not permit any substantive scientific, causal, operational, or institutional claim.",AND(LEN(TRIM(EI626))&gt;0,LEFT(LOWER(TRIM(EI626)),7)&lt;&gt;"pending"),ISNUMBER(EH626),EH626&gt;0),"READY","PENDING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6" t="str">
        <x:v>Pending</x:v>
      </x:c>
      <x:c r="EE626"/>
      <x:c r="EF626" t="str">
        <x:v>Pending</x:v>
      </x:c>
      <x:c r="EG626" t="str">
        <x:v>Pending</x:v>
      </x:c>
      <x:c r="EH626"/>
      <x:c r="EI626" s="501"/>
      <x:c r="EJ626"/>
      <x:c r="EK626" t="str">
        <x:v>Pending</x:v>
      </x:c>
      <x:c r="EL626" t="n">
        <x:v>46272</x:v>
      </x:c>
      <x:c r="EM626" t="str">
        <x:v>Production PubMed record imported and reconciled to Zotero item DMW6BHXA;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26" t="n">
        <x:f>IF(L626="","",(IF(N626&lt;&gt;"",1,0)+IF(O626&lt;&gt;"",1,0)+IF(AJ626&lt;&gt;"",1,0)+IF(AU626&lt;&gt;"",1,0)+IF(BE626&lt;&gt;"",1,0)+IF(CF626&lt;&gt;"",1,0)+IF(CJ626="Yes",1,0)+IF(CL626="Yes",1,0)+IF(DE626&lt;&gt;"Pending",1,0)+IF(F626&lt;&gt;"",1,0)+IF(DZ626&lt;&gt;"",1,0)+IF(EI626&lt;&gt;"",1,0))/12)</x:f>
        <x:v>0.5</x:v>
      </x:c>
    </x:row>
    <x:row r="627">
      <x:c r="A627" t="str">
        <x:v>EV-0624</x:v>
      </x:c>
      <x:c r="B627" t="str">
        <x:v>Integrity check</x:v>
      </x:c>
      <x:c r="C627" t="str">
        <x:f>IF(L627="","",IF(LEFT(EC627,7)="BLOCKED","🔴 Do not use for conclusion",IF(EB627="Yes","🟢 Claim-ready","🟡 Caution / context")))</x:f>
        <x:v>🟡 Caution / context</x:v>
      </x:c>
      <x:c r="D627" t="str">
        <x:f>IF(L627="","",EC627)</x:f>
        <x:v>PENDING — appropriate appraisal</x:v>
      </x:c>
      <x:c r="E627" t="str">
        <x:v>P3 — Medium</x:v>
      </x:c>
      <x:c r="F627" t="str">
        <x:v>Pending</x:v>
      </x:c>
      <x:c r="G627" t="str">
        <x:v>Title/abstract identify an explicit tactical/public-safety context and readiness domain; retain for full-text assessment.</x:v>
      </x:c>
      <x:c r="H627" t="str">
        <x:v>Obtain and review lawful full text; confirm human adjudication; then select a design-specific appraisal instrument.</x:v>
      </x:c>
      <x:c r="I627"/>
      <x:c r="J627" t="str">
        <x:v>C — Implementation Science</x:v>
      </x:c>
      <x:c r="K627" t="str">
        <x:v>IDENTIFIED</x:v>
      </x:c>
      <x:c r="L627" t="str">
        <x:v>Community paramedic hospital reduction and mitigation program: study protocol for a randomized pragmatic clinical trial.</x:v>
      </x:c>
      <x:c r="M627"/>
      <x:c r="N627" t="str">
        <x:v>Ridgeway, Jennifer L; Gerdes, Erin O Wissler; Dodge, Andrew; Liedl, Chad P; Juntunen, Michael B; Sundt, Wendy J S; Glasgow, Amy; Lampman, Michelle A; Fink, Angela L; Severson, Sara B; Lin, Grace; Sampson, Richard R; Peterson, Robert P; Murley, Brian M; Klassen, Aaron B; Luke, Anuradha; Friedman, Paul A; Buechler, Tamara E; Newman, James S; McCoy, Rozalina G</x:v>
      </x:c>
      <x:c r="O627" t="n">
        <x:v>2023</x:v>
      </x:c>
      <x:c r="P627" t="str">
        <x:v>Trials</x:v>
      </x:c>
      <x:c r="Q627" t="str">
        <x:v>Clinical Trial Protocol; Journal Article</x:v>
      </x:c>
      <x:c r="R627" t="str">
        <x:v>Unclear</x:v>
      </x:c>
      <x:c r="S627" t="str">
        <x:v>Unknown</x:v>
      </x:c>
      <x:c r="T627" t="str">
        <x:v>eng</x:v>
      </x:c>
      <x:c r="U627" t="str">
        <x:v>https://pubmed.ncbi.nlm.nih.gov/36805692/</x:v>
      </x:c>
      <x:c r="V627" t="str">
        <x:v>10.1186/s13063-022-07034-w</x:v>
      </x:c>
      <x:c r="W627" t="str">
        <x:f>IF(V627="","",LOWER(SUBSTITUTE(SUBSTITUTE(SUBSTITUTE(SUBSTITUTE(TRIM(V627),"https://doi.org/",""),"http://doi.org/",""),"https://dx.doi.org/",""),"doi:","")))</x:f>
        <x:v>10.1186/s13063-022-07034-w</x:v>
      </x:c>
      <x:c r="X627" t="str">
        <x:v>36805692</x:v>
      </x:c>
      <x:c r="Y627" t="str">
        <x:v>PMC9940335</x:v>
      </x:c>
      <x:c r="Z627"/>
      <x:c r="AA627" t="str">
        <x:v>PubMed/MEDLINE</x:v>
      </x:c>
      <x:c r="AB627" t="str">
        <x:v>PUBMED-C-v1.0-2026-08-28</x:v>
      </x:c>
      <x:c r="AC627" t="str">
        <x:v>SP-PUBMED-C-20260828</x:v>
      </x:c>
      <x:c r="AD627" s="499" t="n">
        <x:v>46262</x:v>
      </x:c>
      <x:c r="AE627" s="499" t="n">
        <x:v>46272</x:v>
      </x:c>
      <x:c r="AF627" t="str">
        <x:v>L7MWF4JQ</x:v>
      </x:c>
      <x:c r="AG627"/>
      <x:c r="AH627" t="str">
        <x:v>Tactical Athlete → Operational Readiness Brazil</x:v>
      </x:c>
      <x:c r="AI627" t="str">
        <x:v>evidence-family:C</x:v>
      </x:c>
      <x:c r="AJ627"/>
      <x:c r="AK627" t="str">
        <x:f>IF(AJ627="","",IF(OR(LOWER(AJ627)="brazil",LOWER(AJ627)="brasil"),"Yes","No"))</x:f>
      </x:c>
      <x:c r="AL627"/>
      <x:c r="AM627"/>
      <x:c r="AN627"/>
      <x:c r="AO627"/>
      <x:c r="AP627"/>
      <x:c r="AQ627"/>
      <x:c r="AR627"/>
      <x:c r="AS627"/>
      <x:c r="AT627"/>
      <x:c r="AU627"/>
      <x:c r="AV627"/>
      <x:c r="AW627"/>
      <x:c r="AX627"/>
      <x:c r="AY627"/>
      <x:c r="AZ627"/>
      <x:c r="BA627"/>
      <x:c r="BB627"/>
      <x:c r="BC627"/>
      <x:c r="BD627"/>
      <x:c r="BE627"/>
      <x:c r="BF627"/>
      <x:c r="BG627"/>
      <x:c r="BH627"/>
      <x:c r="BI627"/>
      <x:c r="BJ627"/>
      <x:c r="BK627"/>
      <x:c r="BL627"/>
      <x:c r="BM627"/>
      <x:c r="BN627"/>
      <x:c r="BO627"/>
      <x:c r="BP627"/>
      <x:c r="BQ627"/>
      <x:c r="BR627"/>
      <x:c r="BS627"/>
      <x:c r="BT627"/>
      <x:c r="BU627"/>
      <x:c r="BV627"/>
      <x:c r="BW627"/>
      <x:c r="BX627"/>
      <x:c r="BY627"/>
      <x:c r="BZ627"/>
      <x:c r="CA627"/>
      <x:c r="CB627"/>
      <x:c r="CC627"/>
      <x:c r="CD627"/>
      <x:c r="CE627"/>
      <x:c r="CF627"/>
      <x:c r="CG627"/>
      <x:c r="CH627"/>
      <x:c r="CI627"/>
      <x:c r="CJ627" t="str">
        <x:v>Yes</x:v>
      </x:c>
      <x:c r="CK627" t="str">
        <x:v>Yes</x:v>
      </x:c>
      <x:c r="CL627" t="str">
        <x:v>Yes</x:v>
      </x:c>
      <x:c r="CM627" t="str">
        <x:v>Clear</x:v>
      </x:c>
      <x:c r="CN627" t="str">
        <x:v>Verified — clear</x:v>
      </x:c>
      <x:c r="CO627" t="n">
        <x:v>46272</x:v>
      </x:c>
      <x:c r="CP627" t="str">
        <x:v>https://pubmed.ncbi.nlm.nih.gov/36805692/</x:v>
      </x:c>
      <x:c r="CQ627"/>
      <x:c r="CR627"/>
      <x:c r="CS627"/>
      <x:c r="CT627"/>
      <x:c r="CU627"/>
      <x:c r="CV627"/>
      <x:c r="CW627"/>
      <x:c r="CX627"/>
      <x:c r="CY627"/>
      <x:c r="CZ627"/>
      <x:c r="DA627"/>
      <x:c r="DB627" t="str">
        <x:f>IF(L627="","",IF(AND(COUNT(CU627:DA627)=7,OR(CU627=0,CU627=1,CU627=2),OR(CV627=0,CV627=1,CV627=2),OR(CW627=0,CW627=1,CW627=2),OR(CX627=0,CX627=1,CX627=2),OR(CY627=0,CY627=1,CY627=2),OR(CZ627=0,CZ627=1,CZ627=2),OR(DA627=0,DA627=1,DA627=2)),SUM(CU627:DA627),""))</x:f>
      </x:c>
      <x:c r="DC627" t="str">
        <x:f>IF(DB627="","",ROUND(DB627/14*10,1))</x:f>
      </x:c>
      <x:c r="DD627" t="str">
        <x:v>Pending</x:v>
      </x:c>
      <x:c r="DE627" t="str">
        <x:f>IF(L627="","",IF(DC627="","Pending",IF(DD627="Yes","CONDITIONAL — safety override",IF(DC627&gt;=8,"HIGH",IF(DC627&gt;=5,"CONDITIONAL","LOW")))))</x:f>
        <x:v>Pending</x:v>
      </x:c>
      <x:c r="DF627" t="str">
        <x:v>Pending screening and full-text appraisal; no transferability judgment made at identification.</x:v>
      </x:c>
      <x:c r="DG627"/>
      <x:c r="DH627"/>
      <x:c r="DI627"/>
      <x:c r="DJ627"/>
      <x:c r="DK627"/>
      <x:c r="DL627"/>
      <x:c r="DM627"/>
      <x:c r="DN627"/>
      <x:c r="DO627"/>
      <x:c r="DP627"/>
      <x:c r="DQ627"/>
      <x:c r="DR627"/>
      <x:c r="DS627"/>
      <x:c r="DT627"/>
      <x:c r="DU627"/>
      <x:c r="DV627"/>
      <x:c r="DW627"/>
      <x:c r="DX627"/>
      <x:c r="DY627"/>
      <x:c r="DZ627" t="str">
        <x:v>Title/abstract screening alone does not establish effectiveness, causality, methodological quality, transferability to Brazilian public safety or an institutional recommendation.</x:v>
      </x:c>
      <x:c r="EA627" t="str">
        <x:v>Pending</x:v>
      </x:c>
      <x:c r="EB627" t="str">
        <x:f>IF(L627="","",IF(EC627="READY","Yes","No / Pending"))</x:f>
        <x:v>No / Pending</x:v>
      </x:c>
      <x:c r="EC627" t="str">
        <x:f>IF(L627="","",IF(OR(ISNUMBER(SEARCH("Retracted Publication",Q627)),CM627="Retracted",CN627="Retracted",CM627="Expression of Concern",CN627="Expression of Concern",F627="Not used",CG627="Critical",CH627="High",CH627="Critical"),"BLOCKED — integrity or use restriction",IF(AND(CJ627="Yes",CK627="Yes",CL627="Yes"),IF(AND(CM627="Clear",CN627="Verified — clear"),IF(AND(AND(LEN(TRIM(CF627))&gt;0,LEFT(LOWER(TRIM(CF627)),7)&lt;&gt;"pending"),OR(CG627="High",CG627="Moderate"),OR(CH627="Low",CH627="Some concerns",CH627="Not applicable")),IF(AND(DD627="No",OR(DE627="HIGH",DE627="CONDITIONAL"),AND(LEN(TRIM(DF627))&gt;0,LEFT(LOWER(TRIM(DF627)),7)&lt;&gt;"pending")),IF(AND(AND(LEN(TRIM(DT627))&gt;0,LEFT(LOWER(TRIM(DT627)),7)&lt;&gt;"pending"),AND(LEN(TRIM(DU627))&gt;0,LEFT(LOWER(TRIM(DU627)),7)&lt;&gt;"pending"),OR(AND(LEN(TRIM(DV627))&gt;0,LEFT(LOWER(TRIM(DV627)),7)&lt;&gt;"pending"),AND(LEN(TRIM(DW627))&gt;0,LEFT(LOWER(TRIM(DW627)),7)&lt;&gt;"pending")),AND(LEN(TRIM(DX627))&gt;0,LEFT(LOWER(TRIM(DX627)),7)&lt;&gt;"pending")),IF(AND(F627="Claim-ready",OR(EA627="Strong",EA627="Moderate"),AND(LEN(TRIM(G627))&gt;0,LEFT(LOWER(TRIM(G627)),7)&lt;&gt;"pending"),G627&lt;&gt;"No substantive use decision is permitted from identification metadata alone.",AND(LEN(TRIM(DZ627))&gt;0,LEFT(LOWER(TRIM(DZ627)),7)&lt;&gt;"pending"),DZ627&lt;&gt;"Identification metadata alone does not permit any substantive scientific, causal, operational, or institutional claim.",AND(LEN(TRIM(EI627))&gt;0,LEFT(LOWER(TRIM(EI627)),7)&lt;&gt;"pending"),ISNUMBER(EH627),EH627&gt;0),"READY","PENDING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7" t="str">
        <x:v>Pending</x:v>
      </x:c>
      <x:c r="EE627"/>
      <x:c r="EF627" t="str">
        <x:v>Pending</x:v>
      </x:c>
      <x:c r="EG627" t="str">
        <x:v>Pending</x:v>
      </x:c>
      <x:c r="EH627"/>
      <x:c r="EI627" s="501"/>
      <x:c r="EJ627"/>
      <x:c r="EK627" t="str">
        <x:v>Pending</x:v>
      </x:c>
      <x:c r="EL627" t="n">
        <x:v>46272</x:v>
      </x:c>
      <x:c r="EM627" t="str">
        <x:v>Production PubMed record imported and reconciled to Zotero item L7MWF4JQ;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27" t="n">
        <x:f>IF(L627="","",(IF(N627&lt;&gt;"",1,0)+IF(O627&lt;&gt;"",1,0)+IF(AJ627&lt;&gt;"",1,0)+IF(AU627&lt;&gt;"",1,0)+IF(BE627&lt;&gt;"",1,0)+IF(CF627&lt;&gt;"",1,0)+IF(CJ627="Yes",1,0)+IF(CL627="Yes",1,0)+IF(DE627&lt;&gt;"Pending",1,0)+IF(F627&lt;&gt;"",1,0)+IF(DZ627&lt;&gt;"",1,0)+IF(EI627&lt;&gt;"",1,0))/12)</x:f>
        <x:v>0.5</x:v>
      </x:c>
    </x:row>
    <x:row r="628">
      <x:c r="A628" t="str">
        <x:v>EV-0625</x:v>
      </x:c>
      <x:c r="B628" t="str">
        <x:v>Integrity check</x:v>
      </x:c>
      <x:c r="C628" t="str">
        <x:f>IF(L628="","",IF(LEFT(EC628,7)="BLOCKED","🔴 Do not use for conclusion",IF(EB628="Yes","🟢 Claim-ready","🟡 Caution / context")))</x:f>
        <x:v>🟡 Caution / context</x:v>
      </x:c>
      <x:c r="D628" t="str">
        <x:f>IF(L628="","",EC628)</x:f>
        <x:v>PENDING — appropriate appraisal</x:v>
      </x:c>
      <x:c r="E628" t="str">
        <x:v>P3 — Medium</x:v>
      </x:c>
      <x:c r="F628" t="str">
        <x:v>Pending</x:v>
      </x:c>
      <x:c r="G628" t="str">
        <x:v>Title/abstract identify an explicit operational APHT/medical-readiness topic; retain for full-text assessment.</x:v>
      </x:c>
      <x:c r="H628" t="str">
        <x:v>Obtain and review lawful full text; confirm human adjudication; then select a design-specific appraisal instrument.</x:v>
      </x:c>
      <x:c r="I628"/>
      <x:c r="J628" t="str">
        <x:v>B — APHT / Medical Readiness</x:v>
      </x:c>
      <x:c r="K628" t="str">
        <x:v>IDENTIFIED</x:v>
      </x:c>
      <x:c r="L628" t="str">
        <x:v>Where There's a War, There's a Way: A Brief Report on Tactical Combat Casualty Care Training in a Multinational Environment.</x:v>
      </x:c>
      <x:c r="M628"/>
      <x:c r="N628" t="str">
        <x:v>Conyers, Kaydn; Gillies, Aaron B; Sibley, Charles; McMullen, Carl; Remley, Michael A; Wence, Scott; Gurney, Jennifer M</x:v>
      </x:c>
      <x:c r="O628" t="n">
        <x:v>2023</x:v>
      </x:c>
      <x:c r="P628" t="str">
        <x:v>Journal of special operations medicine : a peer reviewed journal for SOF medical professionals</x:v>
      </x:c>
      <x:c r="Q628" t="str">
        <x:v>Journal Article</x:v>
      </x:c>
      <x:c r="R628" t="str">
        <x:v>Unclear</x:v>
      </x:c>
      <x:c r="S628" t="str">
        <x:v>Unknown</x:v>
      </x:c>
      <x:c r="T628" t="str">
        <x:v>eng</x:v>
      </x:c>
      <x:c r="U628" t="str">
        <x:v>https://pubmed.ncbi.nlm.nih.gov/36800525/</x:v>
      </x:c>
      <x:c r="V628" t="str">
        <x:v>10.55460/wkse-6pvs</x:v>
      </x:c>
      <x:c r="W628" t="str">
        <x:f>IF(V628="","",LOWER(SUBSTITUTE(SUBSTITUTE(SUBSTITUTE(SUBSTITUTE(TRIM(V628),"https://doi.org/",""),"http://doi.org/",""),"https://dx.doi.org/",""),"doi:","")))</x:f>
        <x:v>10.55460/wkse-6pvs</x:v>
      </x:c>
      <x:c r="X628" t="str">
        <x:v>36800525</x:v>
      </x:c>
      <x:c r="Y628" t="str"/>
      <x:c r="Z628"/>
      <x:c r="AA628" t="str">
        <x:v>PubMed/MEDLINE</x:v>
      </x:c>
      <x:c r="AB628" t="str">
        <x:v>PUBMED-B-v1.0-2026-08-28</x:v>
      </x:c>
      <x:c r="AC628" t="str">
        <x:v>SP-PUBMED-B-20260828</x:v>
      </x:c>
      <x:c r="AD628" s="499" t="n">
        <x:v>46262</x:v>
      </x:c>
      <x:c r="AE628" s="499" t="n">
        <x:v>46272</x:v>
      </x:c>
      <x:c r="AF628" t="str">
        <x:v>W7C7R9VY</x:v>
      </x:c>
      <x:c r="AG628"/>
      <x:c r="AH628" t="str">
        <x:v>Tactical Athlete → Operational Readiness Brazil</x:v>
      </x:c>
      <x:c r="AI628" t="str">
        <x:v>evidence-family:B</x:v>
      </x:c>
      <x:c r="AJ628"/>
      <x:c r="AK628" t="str">
        <x:f>IF(AJ628="","",IF(OR(LOWER(AJ628)="brazil",LOWER(AJ628)="brasil"),"Yes","No"))</x:f>
      </x:c>
      <x:c r="AL628"/>
      <x:c r="AM628"/>
      <x:c r="AN628"/>
      <x:c r="AO628"/>
      <x:c r="AP628"/>
      <x:c r="AQ628"/>
      <x:c r="AR628"/>
      <x:c r="AS628"/>
      <x:c r="AT628"/>
      <x:c r="AU628"/>
      <x:c r="AV628"/>
      <x:c r="AW628"/>
      <x:c r="AX628"/>
      <x:c r="AY628"/>
      <x:c r="AZ628"/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/>
      <x:c r="BO628"/>
      <x:c r="BP628"/>
      <x:c r="BQ628"/>
      <x:c r="BR628"/>
      <x:c r="BS628"/>
      <x:c r="BT628"/>
      <x:c r="BU628"/>
      <x:c r="BV628"/>
      <x:c r="BW628"/>
      <x:c r="BX628"/>
      <x:c r="BY628"/>
      <x:c r="BZ628"/>
      <x:c r="CA628"/>
      <x:c r="CB628"/>
      <x:c r="CC628"/>
      <x:c r="CD628"/>
      <x:c r="CE628"/>
      <x:c r="CF628"/>
      <x:c r="CG628"/>
      <x:c r="CH628"/>
      <x:c r="CI628"/>
      <x:c r="CJ628" t="str">
        <x:v>Yes</x:v>
      </x:c>
      <x:c r="CK628" t="str">
        <x:v>Yes</x:v>
      </x:c>
      <x:c r="CL628" t="str">
        <x:v>Yes</x:v>
      </x:c>
      <x:c r="CM628" t="str">
        <x:v>Clear</x:v>
      </x:c>
      <x:c r="CN628" t="str">
        <x:v>Verified — clear</x:v>
      </x:c>
      <x:c r="CO628" t="n">
        <x:v>46272</x:v>
      </x:c>
      <x:c r="CP628" t="str">
        <x:v>https://pubmed.ncbi.nlm.nih.gov/36800525/</x:v>
      </x:c>
      <x:c r="CQ628"/>
      <x:c r="CR628"/>
      <x:c r="CS628"/>
      <x:c r="CT628"/>
      <x:c r="CU628"/>
      <x:c r="CV628"/>
      <x:c r="CW628"/>
      <x:c r="CX628"/>
      <x:c r="CY628"/>
      <x:c r="CZ628"/>
      <x:c r="DA628"/>
      <x:c r="DB628" t="str">
        <x:f>IF(L628="","",IF(AND(COUNT(CU628:DA628)=7,OR(CU628=0,CU628=1,CU628=2),OR(CV628=0,CV628=1,CV628=2),OR(CW628=0,CW628=1,CW628=2),OR(CX628=0,CX628=1,CX628=2),OR(CY628=0,CY628=1,CY628=2),OR(CZ628=0,CZ628=1,CZ628=2),OR(DA628=0,DA628=1,DA628=2)),SUM(CU628:DA628),""))</x:f>
      </x:c>
      <x:c r="DC628" t="str">
        <x:f>IF(DB628="","",ROUND(DB628/14*10,1))</x:f>
      </x:c>
      <x:c r="DD628" t="str">
        <x:v>Pending</x:v>
      </x:c>
      <x:c r="DE628" t="str">
        <x:f>IF(L628="","",IF(DC628="","Pending",IF(DD628="Yes","CONDITIONAL — safety override",IF(DC628&gt;=8,"HIGH",IF(DC628&gt;=5,"CONDITIONAL","LOW")))))</x:f>
        <x:v>Pending</x:v>
      </x:c>
      <x:c r="DF628" t="str">
        <x:v>Pending screening and full-text appraisal; no transferability judgment made at identification.</x:v>
      </x:c>
      <x:c r="DG628"/>
      <x:c r="DH628"/>
      <x:c r="DI628"/>
      <x:c r="DJ628"/>
      <x:c r="DK628"/>
      <x:c r="DL628"/>
      <x:c r="DM628"/>
      <x:c r="DN628"/>
      <x:c r="DO628"/>
      <x:c r="DP628"/>
      <x:c r="DQ628"/>
      <x:c r="DR628"/>
      <x:c r="DS628"/>
      <x:c r="DT628"/>
      <x:c r="DU628"/>
      <x:c r="DV628"/>
      <x:c r="DW628"/>
      <x:c r="DX628"/>
      <x:c r="DY628"/>
      <x:c r="DZ628" t="str">
        <x:v>Title/abstract screening alone does not establish effectiveness, causality, methodological quality, transferability to Brazilian public safety or an institutional recommendation.</x:v>
      </x:c>
      <x:c r="EA628" t="str">
        <x:v>Pending</x:v>
      </x:c>
      <x:c r="EB628" t="str">
        <x:f>IF(L628="","",IF(EC628="READY","Yes","No / Pending"))</x:f>
        <x:v>No / Pending</x:v>
      </x:c>
      <x:c r="EC628" t="str">
        <x:f>IF(L628="","",IF(OR(ISNUMBER(SEARCH("Retracted Publication",Q628)),CM628="Retracted",CN628="Retracted",CM628="Expression of Concern",CN628="Expression of Concern",F628="Not used",CG628="Critical",CH628="High",CH628="Critical"),"BLOCKED — integrity or use restriction",IF(AND(CJ628="Yes",CK628="Yes",CL628="Yes"),IF(AND(CM628="Clear",CN628="Verified — clear"),IF(AND(AND(LEN(TRIM(CF628))&gt;0,LEFT(LOWER(TRIM(CF628)),7)&lt;&gt;"pending"),OR(CG628="High",CG628="Moderate"),OR(CH628="Low",CH628="Some concerns",CH628="Not applicable")),IF(AND(DD628="No",OR(DE628="HIGH",DE628="CONDITIONAL"),AND(LEN(TRIM(DF628))&gt;0,LEFT(LOWER(TRIM(DF628)),7)&lt;&gt;"pending")),IF(AND(AND(LEN(TRIM(DT628))&gt;0,LEFT(LOWER(TRIM(DT628)),7)&lt;&gt;"pending"),AND(LEN(TRIM(DU628))&gt;0,LEFT(LOWER(TRIM(DU628)),7)&lt;&gt;"pending"),OR(AND(LEN(TRIM(DV628))&gt;0,LEFT(LOWER(TRIM(DV628)),7)&lt;&gt;"pending"),AND(LEN(TRIM(DW628))&gt;0,LEFT(LOWER(TRIM(DW628)),7)&lt;&gt;"pending")),AND(LEN(TRIM(DX628))&gt;0,LEFT(LOWER(TRIM(DX628)),7)&lt;&gt;"pending")),IF(AND(F628="Claim-ready",OR(EA628="Strong",EA628="Moderate"),AND(LEN(TRIM(G628))&gt;0,LEFT(LOWER(TRIM(G628)),7)&lt;&gt;"pending"),G628&lt;&gt;"No substantive use decision is permitted from identification metadata alone.",AND(LEN(TRIM(DZ628))&gt;0,LEFT(LOWER(TRIM(DZ628)),7)&lt;&gt;"pending"),DZ628&lt;&gt;"Identification metadata alone does not permit any substantive scientific, causal, operational, or institutional claim.",AND(LEN(TRIM(EI628))&gt;0,LEFT(LOWER(TRIM(EI628)),7)&lt;&gt;"pending"),ISNUMBER(EH628),EH628&gt;0),"READY","PENDING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8" t="str">
        <x:v>Pending</x:v>
      </x:c>
      <x:c r="EE628"/>
      <x:c r="EF628" t="str">
        <x:v>Pending</x:v>
      </x:c>
      <x:c r="EG628" t="str">
        <x:v>Pending</x:v>
      </x:c>
      <x:c r="EH628"/>
      <x:c r="EI628" s="501"/>
      <x:c r="EJ628"/>
      <x:c r="EK628" t="str">
        <x:v>Pending</x:v>
      </x:c>
      <x:c r="EL628" t="n">
        <x:v>46272</x:v>
      </x:c>
      <x:c r="EM628" t="str">
        <x:v>Production PubMed record imported and reconciled to Zotero item W7C7R9VY;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28" t="n">
        <x:f>IF(L628="","",(IF(N628&lt;&gt;"",1,0)+IF(O628&lt;&gt;"",1,0)+IF(AJ628&lt;&gt;"",1,0)+IF(AU628&lt;&gt;"",1,0)+IF(BE628&lt;&gt;"",1,0)+IF(CF628&lt;&gt;"",1,0)+IF(CJ628="Yes",1,0)+IF(CL628="Yes",1,0)+IF(DE628&lt;&gt;"Pending",1,0)+IF(F628&lt;&gt;"",1,0)+IF(DZ628&lt;&gt;"",1,0)+IF(EI628&lt;&gt;"",1,0))/12)</x:f>
        <x:v>0.5</x:v>
      </x:c>
    </x:row>
    <x:row r="629">
      <x:c r="A629" t="str">
        <x:v>EV-0626</x:v>
      </x:c>
      <x:c r="B629" t="str">
        <x:v>Integrity check</x:v>
      </x:c>
      <x:c r="C629" t="str">
        <x:f>IF(L629="","",IF(LEFT(EC629,7)="BLOCKED","🔴 Do not use for conclusion",IF(EB629="Yes","🟢 Claim-ready","🟡 Caution / context")))</x:f>
        <x:v>🟡 Caution / context</x:v>
      </x:c>
      <x:c r="D629" t="str">
        <x:f>IF(L629="","",EC629)</x:f>
        <x:v>PENDING — appropriate appraisal</x:v>
      </x:c>
      <x:c r="E629" t="str">
        <x:v>P3 — Medium</x:v>
      </x:c>
      <x:c r="F629" t="str">
        <x:v>Pending</x:v>
      </x:c>
      <x:c r="G629" t="str">
        <x:v>A potentially relevant concept is present, but direct applicability is ambiguous at title/abstract level.</x:v>
      </x:c>
      <x:c r="H629" t="str">
        <x:v>Human title/abstract adjudication; retrieve full text if relevance remains plausible.</x:v>
      </x:c>
      <x:c r="I629"/>
      <x:c r="J629" t="str">
        <x:v>A — Core</x:v>
      </x:c>
      <x:c r="K629" t="str">
        <x:v>IDENTIFIED</x:v>
      </x:c>
      <x:c r="L629" t="str">
        <x:v>Semi-field evaluation of a novel controlled release device using transfluthrin as spatial repellent to prevent entry of mosquitoes into military tents.</x:v>
      </x:c>
      <x:c r="M629"/>
      <x:c r="N629" t="str">
        <x:v>R Rajagopal, Nagarajan; Bowman, Adam R; Aldana, Floyd J; Batich, Christopher D; Hogsette, Jerome A; Kline, Daniel L</x:v>
      </x:c>
      <x:c r="O629" t="n">
        <x:v>2023</x:v>
      </x:c>
      <x:c r="P629" t="str">
        <x:v>Current research in parasitology &amp; vector-borne diseases</x:v>
      </x:c>
      <x:c r="Q629" t="str">
        <x:v>Journal Article</x:v>
      </x:c>
      <x:c r="R629" t="str">
        <x:v>Unclear</x:v>
      </x:c>
      <x:c r="S629" t="str">
        <x:v>Unknown</x:v>
      </x:c>
      <x:c r="T629" t="str">
        <x:v>eng</x:v>
      </x:c>
      <x:c r="U629" t="str">
        <x:v>https://pubmed.ncbi.nlm.nih.gov/36793495/</x:v>
      </x:c>
      <x:c r="V629" t="str">
        <x:v>10.1016/j.crpvbd.2023.100113</x:v>
      </x:c>
      <x:c r="W629" t="str">
        <x:f>IF(V629="","",LOWER(SUBSTITUTE(SUBSTITUTE(SUBSTITUTE(SUBSTITUTE(TRIM(V629),"https://doi.org/",""),"http://doi.org/",""),"https://dx.doi.org/",""),"doi:","")))</x:f>
        <x:v>10.1016/j.crpvbd.2023.100113</x:v>
      </x:c>
      <x:c r="X629" t="str">
        <x:v>36793495</x:v>
      </x:c>
      <x:c r="Y629" t="str">
        <x:v>PMC9922915</x:v>
      </x:c>
      <x:c r="Z629"/>
      <x:c r="AA629" t="str">
        <x:v>PubMed/MEDLINE</x:v>
      </x:c>
      <x:c r="AB629" t="str">
        <x:v>PUBMED-A-v1.0-2026-08-28</x:v>
      </x:c>
      <x:c r="AC629" t="str">
        <x:v>SP-PUBMED-A-20260828</x:v>
      </x:c>
      <x:c r="AD629" s="499" t="n">
        <x:v>46262</x:v>
      </x:c>
      <x:c r="AE629" s="499" t="n">
        <x:v>46272</x:v>
      </x:c>
      <x:c r="AF629" t="str">
        <x:v>FK8K72D6</x:v>
      </x:c>
      <x:c r="AG629"/>
      <x:c r="AH629" t="str">
        <x:v>Tactical Athlete → Operational Readiness Brazil</x:v>
      </x:c>
      <x:c r="AI629" t="str">
        <x:v>evidence-family:A</x:v>
      </x:c>
      <x:c r="AJ629"/>
      <x:c r="AK629" t="str">
        <x:f>IF(AJ629="","",IF(OR(LOWER(AJ629)="brazil",LOWER(AJ629)="brasil"),"Yes","No"))</x:f>
      </x:c>
      <x:c r="AL629"/>
      <x:c r="AM629"/>
      <x:c r="AN629"/>
      <x:c r="AO629"/>
      <x:c r="AP629"/>
      <x:c r="AQ629"/>
      <x:c r="AR629"/>
      <x:c r="AS629"/>
      <x:c r="AT629"/>
      <x:c r="AU629"/>
      <x:c r="AV629"/>
      <x:c r="AW629"/>
      <x:c r="AX629"/>
      <x:c r="AY629"/>
      <x:c r="AZ629"/>
      <x:c r="BA629"/>
      <x:c r="BB629"/>
      <x:c r="BC629"/>
      <x:c r="BD629"/>
      <x:c r="BE629"/>
      <x:c r="BF629"/>
      <x:c r="BG629"/>
      <x:c r="BH629"/>
      <x:c r="BI629"/>
      <x:c r="BJ629"/>
      <x:c r="BK629"/>
      <x:c r="BL629"/>
      <x:c r="BM629"/>
      <x:c r="BN629"/>
      <x:c r="BO629"/>
      <x:c r="BP629"/>
      <x:c r="BQ629"/>
      <x:c r="BR629"/>
      <x:c r="BS629"/>
      <x:c r="BT629"/>
      <x:c r="BU629"/>
      <x:c r="BV629"/>
      <x:c r="BW629"/>
      <x:c r="BX629"/>
      <x:c r="BY629"/>
      <x:c r="BZ629"/>
      <x:c r="CA629"/>
      <x:c r="CB629"/>
      <x:c r="CC629"/>
      <x:c r="CD629"/>
      <x:c r="CE629"/>
      <x:c r="CF629"/>
      <x:c r="CG629"/>
      <x:c r="CH629"/>
      <x:c r="CI629"/>
      <x:c r="CJ629" t="str">
        <x:v>Yes</x:v>
      </x:c>
      <x:c r="CK629" t="str">
        <x:v>Yes</x:v>
      </x:c>
      <x:c r="CL629" t="str">
        <x:v>Yes</x:v>
      </x:c>
      <x:c r="CM629" t="str">
        <x:v>Clear</x:v>
      </x:c>
      <x:c r="CN629" t="str">
        <x:v>Verified — clear</x:v>
      </x:c>
      <x:c r="CO629" t="n">
        <x:v>46272</x:v>
      </x:c>
      <x:c r="CP629" t="str">
        <x:v>https://pubmed.ncbi.nlm.nih.gov/36793495/</x:v>
      </x:c>
      <x:c r="CQ629"/>
      <x:c r="CR629"/>
      <x:c r="CS629"/>
      <x:c r="CT629"/>
      <x:c r="CU629"/>
      <x:c r="CV629"/>
      <x:c r="CW629"/>
      <x:c r="CX629"/>
      <x:c r="CY629"/>
      <x:c r="CZ629"/>
      <x:c r="DA629"/>
      <x:c r="DB629" t="str">
        <x:f>IF(L629="","",IF(AND(COUNT(CU629:DA629)=7,OR(CU629=0,CU629=1,CU629=2),OR(CV629=0,CV629=1,CV629=2),OR(CW629=0,CW629=1,CW629=2),OR(CX629=0,CX629=1,CX629=2),OR(CY629=0,CY629=1,CY629=2),OR(CZ629=0,CZ629=1,CZ629=2),OR(DA629=0,DA629=1,DA629=2)),SUM(CU629:DA629),""))</x:f>
      </x:c>
      <x:c r="DC629" t="str">
        <x:f>IF(DB629="","",ROUND(DB629/14*10,1))</x:f>
      </x:c>
      <x:c r="DD629" t="str">
        <x:v>Pending</x:v>
      </x:c>
      <x:c r="DE629" t="str">
        <x:f>IF(L629="","",IF(DC629="","Pending",IF(DD629="Yes","CONDITIONAL — safety override",IF(DC629&gt;=8,"HIGH",IF(DC629&gt;=5,"CONDITIONAL","LOW")))))</x:f>
        <x:v>Pending</x:v>
      </x:c>
      <x:c r="DF629" t="str">
        <x:v>Pending screening and full-text appraisal; no transferability judgment made at identification.</x:v>
      </x:c>
      <x:c r="DG629"/>
      <x:c r="DH629"/>
      <x:c r="DI629"/>
      <x:c r="DJ629"/>
      <x:c r="DK629"/>
      <x:c r="DL629"/>
      <x:c r="DM629"/>
      <x:c r="DN629"/>
      <x:c r="DO629"/>
      <x:c r="DP629"/>
      <x:c r="DQ629"/>
      <x:c r="DR629"/>
      <x:c r="DS629"/>
      <x:c r="DT629"/>
      <x:c r="DU629"/>
      <x:c r="DV629"/>
      <x:c r="DW629"/>
      <x:c r="DX629"/>
      <x:c r="DY629"/>
      <x:c r="DZ629" t="str">
        <x:v>Title/abstract information is insufficient for a substantive scientific, causal, transferability or institutional claim.</x:v>
      </x:c>
      <x:c r="EA629" t="str">
        <x:v>Pending</x:v>
      </x:c>
      <x:c r="EB629" t="str">
        <x:f>IF(L629="","",IF(EC629="READY","Yes","No / Pending"))</x:f>
        <x:v>No / Pending</x:v>
      </x:c>
      <x:c r="EC629" t="str">
        <x:f>IF(L629="","",IF(OR(ISNUMBER(SEARCH("Retracted Publication",Q629)),CM629="Retracted",CN629="Retracted",CM629="Expression of Concern",CN629="Expression of Concern",F629="Not used",CG629="Critical",CH629="High",CH629="Critical"),"BLOCKED — integrity or use restriction",IF(AND(CJ629="Yes",CK629="Yes",CL629="Yes"),IF(AND(CM629="Clear",CN629="Verified — clear"),IF(AND(AND(LEN(TRIM(CF629))&gt;0,LEFT(LOWER(TRIM(CF629)),7)&lt;&gt;"pending"),OR(CG629="High",CG629="Moderate"),OR(CH629="Low",CH629="Some concerns",CH629="Not applicable")),IF(AND(DD629="No",OR(DE629="HIGH",DE629="CONDITIONAL"),AND(LEN(TRIM(DF629))&gt;0,LEFT(LOWER(TRIM(DF629)),7)&lt;&gt;"pending")),IF(AND(AND(LEN(TRIM(DT629))&gt;0,LEFT(LOWER(TRIM(DT629)),7)&lt;&gt;"pending"),AND(LEN(TRIM(DU629))&gt;0,LEFT(LOWER(TRIM(DU629)),7)&lt;&gt;"pending"),OR(AND(LEN(TRIM(DV629))&gt;0,LEFT(LOWER(TRIM(DV629)),7)&lt;&gt;"pending"),AND(LEN(TRIM(DW629))&gt;0,LEFT(LOWER(TRIM(DW629)),7)&lt;&gt;"pending")),AND(LEN(TRIM(DX629))&gt;0,LEFT(LOWER(TRIM(DX629)),7)&lt;&gt;"pending")),IF(AND(F629="Claim-ready",OR(EA629="Strong",EA629="Moderate"),AND(LEN(TRIM(G629))&gt;0,LEFT(LOWER(TRIM(G629)),7)&lt;&gt;"pending"),G629&lt;&gt;"No substantive use decision is permitted from identification metadata alone.",AND(LEN(TRIM(DZ629))&gt;0,LEFT(LOWER(TRIM(DZ629)),7)&lt;&gt;"pending"),DZ629&lt;&gt;"Identification metadata alone does not permit any substantive scientific, causal, operational, or institutional claim.",AND(LEN(TRIM(EI629))&gt;0,LEFT(LOWER(TRIM(EI629)),7)&lt;&gt;"pending"),ISNUMBER(EH629),EH629&gt;0),"READY","PENDING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29" t="str">
        <x:v>Pending</x:v>
      </x:c>
      <x:c r="EE629"/>
      <x:c r="EF629" t="str">
        <x:v>Pending</x:v>
      </x:c>
      <x:c r="EG629" t="str">
        <x:v>Pending</x:v>
      </x:c>
      <x:c r="EH629"/>
      <x:c r="EI629" s="501"/>
      <x:c r="EJ629"/>
      <x:c r="EK629" t="str">
        <x:v>Pending</x:v>
      </x:c>
      <x:c r="EL629" t="n">
        <x:v>46272</x:v>
      </x:c>
      <x:c r="EM629" t="str">
        <x:v>Production PubMed record imported and reconciled to Zotero item FK8K72D6;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29" t="n">
        <x:f>IF(L629="","",(IF(N629&lt;&gt;"",1,0)+IF(O629&lt;&gt;"",1,0)+IF(AJ629&lt;&gt;"",1,0)+IF(AU629&lt;&gt;"",1,0)+IF(BE629&lt;&gt;"",1,0)+IF(CF629&lt;&gt;"",1,0)+IF(CJ629="Yes",1,0)+IF(CL629="Yes",1,0)+IF(DE629&lt;&gt;"Pending",1,0)+IF(F629&lt;&gt;"",1,0)+IF(DZ629&lt;&gt;"",1,0)+IF(EI629&lt;&gt;"",1,0))/12)</x:f>
        <x:v>0.5</x:v>
      </x:c>
    </x:row>
    <x:row r="630">
      <x:c r="A630" t="str">
        <x:v>EV-0627</x:v>
      </x:c>
      <x:c r="B630" t="str">
        <x:v>Integrity check</x:v>
      </x:c>
      <x:c r="C630" t="str">
        <x:f>IF(L630="","",IF(LEFT(EC630,7)="BLOCKED","🔴 Do not use for conclusion",IF(EB630="Yes","🟢 Claim-ready","🟡 Caution / context")))</x:f>
        <x:v>🟡 Caution / context</x:v>
      </x:c>
      <x:c r="D630" t="str">
        <x:f>IF(L630="","",EC630)</x:f>
        <x:v>PENDING — appropriate appraisal</x:v>
      </x:c>
      <x:c r="E630" t="str">
        <x:v>P3 — Medium</x:v>
      </x:c>
      <x:c r="F630" t="str">
        <x:v>Pending</x:v>
      </x:c>
      <x:c r="G630" t="str">
        <x:v>Title/abstract identify an explicit implementation-science construct; retain for full-text assessment.</x:v>
      </x:c>
      <x:c r="H630" t="str">
        <x:v>Obtain and review lawful full text; confirm human adjudication; then select a design-specific appraisal instrument.</x:v>
      </x:c>
      <x:c r="I630"/>
      <x:c r="J630" t="str">
        <x:v>C — Implementation Science</x:v>
      </x:c>
      <x:c r="K630" t="str">
        <x:v>IDENTIFIED</x:v>
      </x:c>
      <x:c r="L630" t="str">
        <x:v>Using formative evaluation of a community-based opioid overdose prevention program to inform strategic communication for adoption, implementation, and sustainability.</x:v>
      </x:c>
      <x:c r="M630"/>
      <x:c r="N630" t="str">
        <x:v>Bangham, Candice; Cunnington, Stacey; Fielman, Sarah; Hurley, Meredith; Gergerian, Sarko; Greece, Jacey A</x:v>
      </x:c>
      <x:c r="O630" t="n">
        <x:v>2023</x:v>
      </x:c>
      <x:c r="P630" t="str">
        <x:v>BMC public health</x:v>
      </x:c>
      <x:c r="Q630" t="str">
        <x:v>Journal Article</x:v>
      </x:c>
      <x:c r="R630" t="str">
        <x:v>Unclear</x:v>
      </x:c>
      <x:c r="S630" t="str">
        <x:v>Unknown</x:v>
      </x:c>
      <x:c r="T630" t="str">
        <x:v>eng</x:v>
      </x:c>
      <x:c r="U630" t="str">
        <x:v>https://pubmed.ncbi.nlm.nih.gov/36793001/</x:v>
      </x:c>
      <x:c r="V630" t="str">
        <x:v>10.1186/s12889-023-15229-2</x:v>
      </x:c>
      <x:c r="W630" t="str">
        <x:f>IF(V630="","",LOWER(SUBSTITUTE(SUBSTITUTE(SUBSTITUTE(SUBSTITUTE(TRIM(V630),"https://doi.org/",""),"http://doi.org/",""),"https://dx.doi.org/",""),"doi:","")))</x:f>
        <x:v>10.1186/s12889-023-15229-2</x:v>
      </x:c>
      <x:c r="X630" t="str">
        <x:v>36793001</x:v>
      </x:c>
      <x:c r="Y630" t="str">
        <x:v>PMC9930042</x:v>
      </x:c>
      <x:c r="Z630"/>
      <x:c r="AA630" t="str">
        <x:v>PubMed/MEDLINE</x:v>
      </x:c>
      <x:c r="AB630" t="str">
        <x:v>PUBMED-C-v1.0-2026-08-28</x:v>
      </x:c>
      <x:c r="AC630" t="str">
        <x:v>SP-PUBMED-C-20260828</x:v>
      </x:c>
      <x:c r="AD630" s="499" t="n">
        <x:v>46262</x:v>
      </x:c>
      <x:c r="AE630" s="499" t="n">
        <x:v>46272</x:v>
      </x:c>
      <x:c r="AF630" t="str">
        <x:v>YECNPJH3</x:v>
      </x:c>
      <x:c r="AG630"/>
      <x:c r="AH630" t="str">
        <x:v>Tactical Athlete → Operational Readiness Brazil</x:v>
      </x:c>
      <x:c r="AI630" t="str">
        <x:v>evidence-family:C</x:v>
      </x:c>
      <x:c r="AJ630"/>
      <x:c r="AK630" t="str">
        <x:f>IF(AJ630="","",IF(OR(LOWER(AJ630)="brazil",LOWER(AJ630)="brasil"),"Yes","No"))</x:f>
      </x:c>
      <x:c r="AL630"/>
      <x:c r="AM630"/>
      <x:c r="AN630"/>
      <x:c r="AO630"/>
      <x:c r="AP630"/>
      <x:c r="AQ630"/>
      <x:c r="AR630"/>
      <x:c r="AS630"/>
      <x:c r="AT630"/>
      <x:c r="AU630"/>
      <x:c r="AV630"/>
      <x:c r="AW630"/>
      <x:c r="AX630"/>
      <x:c r="AY630"/>
      <x:c r="AZ630"/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/>
      <x:c r="BO630"/>
      <x:c r="BP630"/>
      <x:c r="BQ630"/>
      <x:c r="BR630"/>
      <x:c r="BS630"/>
      <x:c r="BT630"/>
      <x:c r="BU630"/>
      <x:c r="BV630"/>
      <x:c r="BW630"/>
      <x:c r="BX630"/>
      <x:c r="BY630"/>
      <x:c r="BZ630"/>
      <x:c r="CA630"/>
      <x:c r="CB630"/>
      <x:c r="CC630"/>
      <x:c r="CD630"/>
      <x:c r="CE630"/>
      <x:c r="CF630"/>
      <x:c r="CG630"/>
      <x:c r="CH630"/>
      <x:c r="CI630"/>
      <x:c r="CJ630" t="str">
        <x:v>Yes</x:v>
      </x:c>
      <x:c r="CK630" t="str">
        <x:v>Yes</x:v>
      </x:c>
      <x:c r="CL630" t="str">
        <x:v>Yes</x:v>
      </x:c>
      <x:c r="CM630" t="str">
        <x:v>Clear</x:v>
      </x:c>
      <x:c r="CN630" t="str">
        <x:v>Verified — clear</x:v>
      </x:c>
      <x:c r="CO630" t="n">
        <x:v>46272</x:v>
      </x:c>
      <x:c r="CP630" t="str">
        <x:v>https://pubmed.ncbi.nlm.nih.gov/36793001/</x:v>
      </x:c>
      <x:c r="CQ630"/>
      <x:c r="CR630"/>
      <x:c r="CS630"/>
      <x:c r="CT630"/>
      <x:c r="CU630"/>
      <x:c r="CV630"/>
      <x:c r="CW630"/>
      <x:c r="CX630"/>
      <x:c r="CY630"/>
      <x:c r="CZ630"/>
      <x:c r="DA630"/>
      <x:c r="DB630" t="str">
        <x:f>IF(L630="","",IF(AND(COUNT(CU630:DA630)=7,OR(CU630=0,CU630=1,CU630=2),OR(CV630=0,CV630=1,CV630=2),OR(CW630=0,CW630=1,CW630=2),OR(CX630=0,CX630=1,CX630=2),OR(CY630=0,CY630=1,CY630=2),OR(CZ630=0,CZ630=1,CZ630=2),OR(DA630=0,DA630=1,DA630=2)),SUM(CU630:DA630),""))</x:f>
      </x:c>
      <x:c r="DC630" t="str">
        <x:f>IF(DB630="","",ROUND(DB630/14*10,1))</x:f>
      </x:c>
      <x:c r="DD630" t="str">
        <x:v>Pending</x:v>
      </x:c>
      <x:c r="DE630" t="str">
        <x:f>IF(L630="","",IF(DC630="","Pending",IF(DD630="Yes","CONDITIONAL — safety override",IF(DC630&gt;=8,"HIGH",IF(DC630&gt;=5,"CONDITIONAL","LOW")))))</x:f>
        <x:v>Pending</x:v>
      </x:c>
      <x:c r="DF630" t="str">
        <x:v>Pending screening and full-text appraisal; no transferability judgment made at identification.</x:v>
      </x:c>
      <x:c r="DG630"/>
      <x:c r="DH630"/>
      <x:c r="DI630"/>
      <x:c r="DJ630"/>
      <x:c r="DK630"/>
      <x:c r="DL630"/>
      <x:c r="DM630"/>
      <x:c r="DN630"/>
      <x:c r="DO630"/>
      <x:c r="DP630"/>
      <x:c r="DQ630"/>
      <x:c r="DR630"/>
      <x:c r="DS630"/>
      <x:c r="DT630"/>
      <x:c r="DU630"/>
      <x:c r="DV630"/>
      <x:c r="DW630"/>
      <x:c r="DX630"/>
      <x:c r="DY630"/>
      <x:c r="DZ630" t="str">
        <x:v>Title/abstract screening alone does not establish effectiveness, causality, methodological quality, transferability to Brazilian public safety or an institutional recommendation.</x:v>
      </x:c>
      <x:c r="EA630" t="str">
        <x:v>Pending</x:v>
      </x:c>
      <x:c r="EB630" t="str">
        <x:f>IF(L630="","",IF(EC630="READY","Yes","No / Pending"))</x:f>
        <x:v>No / Pending</x:v>
      </x:c>
      <x:c r="EC630" t="str">
        <x:f>IF(L630="","",IF(OR(ISNUMBER(SEARCH("Retracted Publication",Q630)),CM630="Retracted",CN630="Retracted",CM630="Expression of Concern",CN630="Expression of Concern",F630="Not used",CG630="Critical",CH630="High",CH630="Critical"),"BLOCKED — integrity or use restriction",IF(AND(CJ630="Yes",CK630="Yes",CL630="Yes"),IF(AND(CM630="Clear",CN630="Verified — clear"),IF(AND(AND(LEN(TRIM(CF630))&gt;0,LEFT(LOWER(TRIM(CF630)),7)&lt;&gt;"pending"),OR(CG630="High",CG630="Moderate"),OR(CH630="Low",CH630="Some concerns",CH630="Not applicable")),IF(AND(DD630="No",OR(DE630="HIGH",DE630="CONDITIONAL"),AND(LEN(TRIM(DF630))&gt;0,LEFT(LOWER(TRIM(DF630)),7)&lt;&gt;"pending")),IF(AND(AND(LEN(TRIM(DT630))&gt;0,LEFT(LOWER(TRIM(DT630)),7)&lt;&gt;"pending"),AND(LEN(TRIM(DU630))&gt;0,LEFT(LOWER(TRIM(DU630)),7)&lt;&gt;"pending"),OR(AND(LEN(TRIM(DV630))&gt;0,LEFT(LOWER(TRIM(DV630)),7)&lt;&gt;"pending"),AND(LEN(TRIM(DW630))&gt;0,LEFT(LOWER(TRIM(DW630)),7)&lt;&gt;"pending")),AND(LEN(TRIM(DX630))&gt;0,LEFT(LOWER(TRIM(DX630)),7)&lt;&gt;"pending")),IF(AND(F630="Claim-ready",OR(EA630="Strong",EA630="Moderate"),AND(LEN(TRIM(G630))&gt;0,LEFT(LOWER(TRIM(G630)),7)&lt;&gt;"pending"),G630&lt;&gt;"No substantive use decision is permitted from identification metadata alone.",AND(LEN(TRIM(DZ630))&gt;0,LEFT(LOWER(TRIM(DZ630)),7)&lt;&gt;"pending"),DZ630&lt;&gt;"Identification metadata alone does not permit any substantive scientific, causal, operational, or institutional claim.",AND(LEN(TRIM(EI630))&gt;0,LEFT(LOWER(TRIM(EI630)),7)&lt;&gt;"pending"),ISNUMBER(EH630),EH630&gt;0),"READY","PENDING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0" t="str">
        <x:v>Pending</x:v>
      </x:c>
      <x:c r="EE630"/>
      <x:c r="EF630" t="str">
        <x:v>Pending</x:v>
      </x:c>
      <x:c r="EG630" t="str">
        <x:v>Pending</x:v>
      </x:c>
      <x:c r="EH630"/>
      <x:c r="EI630" s="501"/>
      <x:c r="EJ630"/>
      <x:c r="EK630" t="str">
        <x:v>Pending</x:v>
      </x:c>
      <x:c r="EL630" t="n">
        <x:v>46272</x:v>
      </x:c>
      <x:c r="EM630" t="str">
        <x:v>Production PubMed record imported and reconciled to Zotero item YECNPJH3;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0" t="n">
        <x:f>IF(L630="","",(IF(N630&lt;&gt;"",1,0)+IF(O630&lt;&gt;"",1,0)+IF(AJ630&lt;&gt;"",1,0)+IF(AU630&lt;&gt;"",1,0)+IF(BE630&lt;&gt;"",1,0)+IF(CF630&lt;&gt;"",1,0)+IF(CJ630="Yes",1,0)+IF(CL630="Yes",1,0)+IF(DE630&lt;&gt;"Pending",1,0)+IF(F630&lt;&gt;"",1,0)+IF(DZ630&lt;&gt;"",1,0)+IF(EI630&lt;&gt;"",1,0))/12)</x:f>
        <x:v>0.5</x:v>
      </x:c>
    </x:row>
    <x:row r="631">
      <x:c r="A631" t="str">
        <x:v>EV-0628</x:v>
      </x:c>
      <x:c r="B631" t="str">
        <x:v>Metadata verification</x:v>
      </x:c>
      <x:c r="C631" t="str">
        <x:f>IF(L631="","",IF(LEFT(EC631,7)="BLOCKED","🔴 Do not use for conclusion",IF(EB631="Yes","🟢 Claim-ready","🟡 Caution / context")))</x:f>
        <x:v>🟡 Caution / context</x:v>
      </x:c>
      <x:c r="D631" t="str">
        <x:f>IF(L631="","",EC631)</x:f>
        <x:v>PENDING — verification</x:v>
      </x:c>
      <x:c r="E631" t="str">
        <x:v>P2 — High</x:v>
      </x:c>
      <x:c r="F631" t="str">
        <x:v>Pending</x:v>
      </x:c>
      <x:c r="G631" t="str">
        <x:v>Title/abstract identify an explicit tactical/public-safety context and readiness domain; retain for full-text assessment.</x:v>
      </x:c>
      <x:c r="H631" t="str">
        <x:v>Obtain and review lawful full text; confirm human adjudication; then select a design-specific appraisal instrument.</x:v>
      </x:c>
      <x:c r="I631"/>
      <x:c r="J631" t="str">
        <x:v>A — Core</x:v>
      </x:c>
      <x:c r="K631" t="str">
        <x:v>IDENTIFIED</x:v>
      </x:c>
      <x:c r="L631" t="str">
        <x:v>Getting ready to act: theorising a stepwise transition into crisis response at points of entry based on interviews with COVID-19 responders and a military preparedness framework.</x:v>
      </x:c>
      <x:c r="M631"/>
      <x:c r="N631" t="str">
        <x:v>de Rooij, Doret; Janse, Jacobine; Raab, Jorg; Timen, Aura</x:v>
      </x:c>
      <x:c r="O631" t="n">
        <x:v>2023</x:v>
      </x:c>
      <x:c r="P631" t="str">
        <x:v>BMJ open</x:v>
      </x:c>
      <x:c r="Q631" t="str">
        <x:v>Journal Article</x:v>
      </x:c>
      <x:c r="R631" t="str">
        <x:v>Unclear</x:v>
      </x:c>
      <x:c r="S631" t="str">
        <x:v>Unknown</x:v>
      </x:c>
      <x:c r="T631" t="str">
        <x:v>eng</x:v>
      </x:c>
      <x:c r="U631" t="str">
        <x:v>https://pubmed.ncbi.nlm.nih.gov/36764722/</x:v>
      </x:c>
      <x:c r="V631" t="str">
        <x:v>10.1136/bmjopen-2022-062960</x:v>
      </x:c>
      <x:c r="W631" t="str">
        <x:f>IF(V631="","",LOWER(SUBSTITUTE(SUBSTITUTE(SUBSTITUTE(SUBSTITUTE(TRIM(V631),"https://doi.org/",""),"http://doi.org/",""),"https://dx.doi.org/",""),"doi:","")))</x:f>
        <x:v>10.1136/bmjopen-2022-062960</x:v>
      </x:c>
      <x:c r="X631" t="str">
        <x:v>36764722</x:v>
      </x:c>
      <x:c r="Y631" t="str">
        <x:v>PMC9922878</x:v>
      </x:c>
      <x:c r="Z631"/>
      <x:c r="AA631" t="str">
        <x:v>PubMed/MEDLINE</x:v>
      </x:c>
      <x:c r="AB631" t="str">
        <x:v>PUBMED-A-v1.0-2026-08-28</x:v>
      </x:c>
      <x:c r="AC631" t="str">
        <x:v>SP-PUBMED-A-20260828</x:v>
      </x:c>
      <x:c r="AD631" s="499" t="n">
        <x:v>46262</x:v>
      </x:c>
      <x:c r="AE631" s="499" t="n">
        <x:v>46272</x:v>
      </x:c>
      <x:c r="AF631" t="str">
        <x:v>VD56CH47</x:v>
      </x:c>
      <x:c r="AG631"/>
      <x:c r="AH631" t="str">
        <x:v>Tactical Athlete → Operational Readiness Brazil</x:v>
      </x:c>
      <x:c r="AI631" t="str">
        <x:v>evidence-family:A</x:v>
      </x:c>
      <x:c r="AJ631"/>
      <x:c r="AK631" t="str">
        <x:f>IF(AJ631="","",IF(OR(LOWER(AJ631)="brazil",LOWER(AJ631)="brasil"),"Yes","No"))</x:f>
      </x:c>
      <x:c r="AL631"/>
      <x:c r="AM631"/>
      <x:c r="AN631"/>
      <x:c r="AO631"/>
      <x:c r="AP631"/>
      <x:c r="AQ631"/>
      <x:c r="AR631"/>
      <x:c r="AS631"/>
      <x:c r="AT631"/>
      <x:c r="AU631"/>
      <x:c r="AV631"/>
      <x:c r="AW631"/>
      <x:c r="AX631"/>
      <x:c r="AY631"/>
      <x:c r="AZ631"/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/>
      <x:c r="BO631"/>
      <x:c r="BP631"/>
      <x:c r="BQ631"/>
      <x:c r="BR631"/>
      <x:c r="BS631"/>
      <x:c r="BT631"/>
      <x:c r="BU631"/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 t="str">
        <x:v>Pending</x:v>
      </x:c>
      <x:c r="CK631" t="str">
        <x:v>Yes</x:v>
      </x:c>
      <x:c r="CL631" t="str">
        <x:v>Yes</x:v>
      </x:c>
      <x:c r="CM631" t="str">
        <x:v>Clear</x:v>
      </x:c>
      <x:c r="CN631" t="str">
        <x:v>Verified — clear</x:v>
      </x:c>
      <x:c r="CO631" t="n">
        <x:v>46272</x:v>
      </x:c>
      <x:c r="CP631" t="str">
        <x:v>https://pubmed.ncbi.nlm.nih.gov/36764722/</x:v>
      </x:c>
      <x:c r="CQ631"/>
      <x:c r="CR631"/>
      <x:c r="CS631"/>
      <x:c r="CT631"/>
      <x:c r="CU631"/>
      <x:c r="CV631"/>
      <x:c r="CW631"/>
      <x:c r="CX631"/>
      <x:c r="CY631"/>
      <x:c r="CZ631"/>
      <x:c r="DA631"/>
      <x:c r="DB631" t="str">
        <x:f>IF(L631="","",IF(AND(COUNT(CU631:DA631)=7,OR(CU631=0,CU631=1,CU631=2),OR(CV631=0,CV631=1,CV631=2),OR(CW631=0,CW631=1,CW631=2),OR(CX631=0,CX631=1,CX631=2),OR(CY631=0,CY631=1,CY631=2),OR(CZ631=0,CZ631=1,CZ631=2),OR(DA631=0,DA631=1,DA631=2)),SUM(CU631:DA631),""))</x:f>
      </x:c>
      <x:c r="DC631" t="str">
        <x:f>IF(DB631="","",ROUND(DB631/14*10,1))</x:f>
      </x:c>
      <x:c r="DD631" t="str">
        <x:v>Pending</x:v>
      </x:c>
      <x:c r="DE631" t="str">
        <x:f>IF(L631="","",IF(DC631="","Pending",IF(DD631="Yes","CONDITIONAL — safety override",IF(DC631&gt;=8,"HIGH",IF(DC631&gt;=5,"CONDITIONAL","LOW")))))</x:f>
        <x:v>Pending</x:v>
      </x:c>
      <x:c r="DF631" t="str">
        <x:v>Pending screening and full-text appraisal; no transferability judgment made at identification.</x:v>
      </x:c>
      <x:c r="DG631"/>
      <x:c r="DH631"/>
      <x:c r="DI631"/>
      <x:c r="DJ631"/>
      <x:c r="DK631"/>
      <x:c r="DL631"/>
      <x:c r="DM631"/>
      <x:c r="DN631"/>
      <x:c r="DO631"/>
      <x:c r="DP631"/>
      <x:c r="DQ631"/>
      <x:c r="DR631"/>
      <x:c r="DS631"/>
      <x:c r="DT631"/>
      <x:c r="DU631"/>
      <x:c r="DV631"/>
      <x:c r="DW631"/>
      <x:c r="DX631"/>
      <x:c r="DY631"/>
      <x:c r="DZ631" t="str">
        <x:v>Title/abstract screening alone does not establish effectiveness, causality, methodological quality, transferability to Brazilian public safety or an institutional recommendation.</x:v>
      </x:c>
      <x:c r="EA631" t="str">
        <x:v>Pending</x:v>
      </x:c>
      <x:c r="EB631" t="str">
        <x:f>IF(L631="","",IF(EC631="READY","Yes","No / Pending"))</x:f>
        <x:v>No / Pending</x:v>
      </x:c>
      <x:c r="EC631" t="str">
        <x:f>IF(L631="","",IF(OR(ISNUMBER(SEARCH("Retracted Publication",Q631)),CM631="Retracted",CN631="Retracted",CM631="Expression of Concern",CN631="Expression of Concern",F631="Not used",CG631="Critical",CH631="High",CH631="Critical"),"BLOCKED — integrity or use restriction",IF(AND(CJ631="Yes",CK631="Yes",CL631="Yes"),IF(AND(CM631="Clear",CN631="Verified — clear"),IF(AND(AND(LEN(TRIM(CF631))&gt;0,LEFT(LOWER(TRIM(CF631)),7)&lt;&gt;"pending"),OR(CG631="High",CG631="Moderate"),OR(CH631="Low",CH631="Some concerns",CH631="Not applicable")),IF(AND(DD631="No",OR(DE631="HIGH",DE631="CONDITIONAL"),AND(LEN(TRIM(DF631))&gt;0,LEFT(LOWER(TRIM(DF631)),7)&lt;&gt;"pending")),IF(AND(AND(LEN(TRIM(DT631))&gt;0,LEFT(LOWER(TRIM(DT631)),7)&lt;&gt;"pending"),AND(LEN(TRIM(DU631))&gt;0,LEFT(LOWER(TRIM(DU631)),7)&lt;&gt;"pending"),OR(AND(LEN(TRIM(DV631))&gt;0,LEFT(LOWER(TRIM(DV631)),7)&lt;&gt;"pending"),AND(LEN(TRIM(DW631))&gt;0,LEFT(LOWER(TRIM(DW631)),7)&lt;&gt;"pending")),AND(LEN(TRIM(DX631))&gt;0,LEFT(LOWER(TRIM(DX631)),7)&lt;&gt;"pending")),IF(AND(F631="Claim-ready",OR(EA631="Strong",EA631="Moderate"),AND(LEN(TRIM(G631))&gt;0,LEFT(LOWER(TRIM(G631)),7)&lt;&gt;"pending"),G631&lt;&gt;"No substantive use decision is permitted from identification metadata alone.",AND(LEN(TRIM(DZ631))&gt;0,LEFT(LOWER(TRIM(DZ631)),7)&lt;&gt;"pending"),DZ631&lt;&gt;"Identification metadata alone does not permit any substantive scientific, causal, operational, or institutional claim.",AND(LEN(TRIM(EI631))&gt;0,LEFT(LOWER(TRIM(EI631)),7)&lt;&gt;"pending"),ISNUMBER(EH631),EH631&gt;0),"READY","PENDING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631" t="str">
        <x:v>Pending</x:v>
      </x:c>
      <x:c r="EE631"/>
      <x:c r="EF631" t="str">
        <x:v>Pending</x:v>
      </x:c>
      <x:c r="EG631" t="str">
        <x:v>Pending</x:v>
      </x:c>
      <x:c r="EH631"/>
      <x:c r="EI631" s="501"/>
      <x:c r="EJ631"/>
      <x:c r="EK631" t="str">
        <x:v>Pending</x:v>
      </x:c>
      <x:c r="EL631" t="n">
        <x:v>46272</x:v>
      </x:c>
      <x:c r="EM631" t="str">
        <x:v>Production PubMed record imported and reconciled to Zotero item VD56CH47;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631" t="n">
        <x:f>IF(L631="","",(IF(N631&lt;&gt;"",1,0)+IF(O631&lt;&gt;"",1,0)+IF(AJ631&lt;&gt;"",1,0)+IF(AU631&lt;&gt;"",1,0)+IF(BE631&lt;&gt;"",1,0)+IF(CF631&lt;&gt;"",1,0)+IF(CJ631="Yes",1,0)+IF(CL631="Yes",1,0)+IF(DE631&lt;&gt;"Pending",1,0)+IF(F631&lt;&gt;"",1,0)+IF(DZ631&lt;&gt;"",1,0)+IF(EI631&lt;&gt;"",1,0))/12)</x:f>
        <x:v>0.4166666666666667</x:v>
      </x:c>
    </x:row>
    <x:row r="632">
      <x:c r="A632" t="str">
        <x:v>EV-0629</x:v>
      </x:c>
      <x:c r="B632" t="str">
        <x:v>Integrity check</x:v>
      </x:c>
      <x:c r="C632" t="str">
        <x:f>IF(L632="","",IF(LEFT(EC632,7)="BLOCKED","🔴 Do not use for conclusion",IF(EB632="Yes","🟢 Claim-ready","🟡 Caution / context")))</x:f>
        <x:v>🟡 Caution / context</x:v>
      </x:c>
      <x:c r="D632" t="str">
        <x:f>IF(L632="","",EC632)</x:f>
        <x:v>PENDING — appropriate appraisal</x:v>
      </x:c>
      <x:c r="E632" t="str">
        <x:v>P3 — Medium</x:v>
      </x:c>
      <x:c r="F632" t="str">
        <x:v>Pending</x:v>
      </x:c>
      <x:c r="G632" t="str">
        <x:v>Title/abstract identify an explicit implementation-science construct; retain for full-text assessment.</x:v>
      </x:c>
      <x:c r="H632" t="str">
        <x:v>Obtain and review lawful full text; confirm human adjudication; then select a design-specific appraisal instrument.</x:v>
      </x:c>
      <x:c r="I632"/>
      <x:c r="J632" t="str">
        <x:v>C — Implementation Science</x:v>
      </x:c>
      <x:c r="K632" t="str">
        <x:v>IDENTIFIED</x:v>
      </x:c>
      <x:c r="L632" t="str">
        <x:v>Implementation of an integrated infectious disease and substance use disorder team for injection drug use-associated infections: a qualitative study.</x:v>
      </x:c>
      <x:c r="M632"/>
      <x:c r="N632" t="str">
        <x:v>Hervera, Belen; Seo, Grace; Bartholomew, Tyler S; Chueng, Teresa A; Suarez, Edward; Forrest, David W; Hernandez, Salma; Rodriguez, Allan E; Tookes, Hansel E; Doblecki-Lewis, Susanne; Serota, David P</x:v>
      </x:c>
      <x:c r="O632" t="n">
        <x:v>2023</x:v>
      </x:c>
      <x:c r="P632" t="str">
        <x:v>Addiction science &amp; clinical practice</x:v>
      </x:c>
      <x:c r="Q632" t="str">
        <x:v>Journal Article; Research Support, N.I.H., Extramural</x:v>
      </x:c>
      <x:c r="R632" t="str">
        <x:v>Unclear</x:v>
      </x:c>
      <x:c r="S632" t="str">
        <x:v>Unknown</x:v>
      </x:c>
      <x:c r="T632" t="str">
        <x:v>eng</x:v>
      </x:c>
      <x:c r="U632" t="str">
        <x:v>https://pubmed.ncbi.nlm.nih.gov/36747268/</x:v>
      </x:c>
      <x:c r="V632" t="str">
        <x:v>10.1186/s13722-023-00363-4</x:v>
      </x:c>
      <x:c r="W632" t="str">
        <x:f>IF(V632="","",LOWER(SUBSTITUTE(SUBSTITUTE(SUBSTITUTE(SUBSTITUTE(TRIM(V632),"https://doi.org/",""),"http://doi.org/",""),"https://dx.doi.org/",""),"doi:","")))</x:f>
        <x:v>10.1186/s13722-023-00363-4</x:v>
      </x:c>
      <x:c r="X632" t="str">
        <x:v>36747268</x:v>
      </x:c>
      <x:c r="Y632" t="str">
        <x:v>PMC9902242</x:v>
      </x:c>
      <x:c r="Z632"/>
      <x:c r="AA632" t="str">
        <x:v>PubMed/MEDLINE</x:v>
      </x:c>
      <x:c r="AB632" t="str">
        <x:v>PUBMED-C-v1.0-2026-08-28</x:v>
      </x:c>
      <x:c r="AC632" t="str">
        <x:v>SP-PUBMED-C-20260828</x:v>
      </x:c>
      <x:c r="AD632" s="499" t="n">
        <x:v>46262</x:v>
      </x:c>
      <x:c r="AE632" s="499" t="n">
        <x:v>46272</x:v>
      </x:c>
      <x:c r="AF632" t="str">
        <x:v>LCFHG7J2</x:v>
      </x:c>
      <x:c r="AG632"/>
      <x:c r="AH632" t="str">
        <x:v>Tactical Athlete → Operational Readiness Brazil</x:v>
      </x:c>
      <x:c r="AI632" t="str">
        <x:v>evidence-family:C</x:v>
      </x:c>
      <x:c r="AJ632"/>
      <x:c r="AK632" t="str">
        <x:f>IF(AJ632="","",IF(OR(LOWER(AJ632)="brazil",LOWER(AJ632)="brasil"),"Yes","No"))</x:f>
      </x:c>
      <x:c r="AL632"/>
      <x:c r="AM632"/>
      <x:c r="AN632"/>
      <x:c r="AO632"/>
      <x:c r="AP632"/>
      <x:c r="AQ632"/>
      <x:c r="AR632"/>
      <x:c r="AS632"/>
      <x:c r="AT632"/>
      <x:c r="AU632"/>
      <x:c r="AV632"/>
      <x:c r="AW632"/>
      <x:c r="AX632"/>
      <x:c r="AY632"/>
      <x:c r="AZ632"/>
      <x:c r="BA632"/>
      <x:c r="BB632"/>
      <x:c r="BC632"/>
      <x:c r="BD632"/>
      <x:c r="BE632"/>
      <x:c r="BF632"/>
      <x:c r="BG632"/>
      <x:c r="BH632"/>
      <x:c r="BI632"/>
      <x:c r="BJ632"/>
      <x:c r="BK632"/>
      <x:c r="BL632"/>
      <x:c r="BM632"/>
      <x:c r="BN632"/>
      <x:c r="BO632"/>
      <x:c r="BP632"/>
      <x:c r="BQ632"/>
      <x:c r="BR632"/>
      <x:c r="BS632"/>
      <x:c r="BT632"/>
      <x:c r="BU632"/>
      <x:c r="BV632"/>
      <x:c r="BW632"/>
      <x:c r="BX632"/>
      <x:c r="BY632"/>
      <x:c r="BZ632"/>
      <x:c r="CA632"/>
      <x:c r="CB632"/>
      <x:c r="CC632"/>
      <x:c r="CD632"/>
      <x:c r="CE632"/>
      <x:c r="CF632"/>
      <x:c r="CG632"/>
      <x:c r="CH632"/>
      <x:c r="CI632"/>
      <x:c r="CJ632" t="str">
        <x:v>Yes</x:v>
      </x:c>
      <x:c r="CK632" t="str">
        <x:v>Yes</x:v>
      </x:c>
      <x:c r="CL632" t="str">
        <x:v>Yes</x:v>
      </x:c>
      <x:c r="CM632" t="str">
        <x:v>Clear</x:v>
      </x:c>
      <x:c r="CN632" t="str">
        <x:v>Verified — clear</x:v>
      </x:c>
      <x:c r="CO632" t="n">
        <x:v>46272</x:v>
      </x:c>
      <x:c r="CP632" t="str">
        <x:v>https://pubmed.ncbi.nlm.nih.gov/36747268/</x:v>
      </x:c>
      <x:c r="CQ632"/>
      <x:c r="CR632"/>
      <x:c r="CS632"/>
      <x:c r="CT632"/>
      <x:c r="CU632"/>
      <x:c r="CV632"/>
      <x:c r="CW632"/>
      <x:c r="CX632"/>
      <x:c r="CY632"/>
      <x:c r="CZ632"/>
      <x:c r="DA632"/>
      <x:c r="DB632" t="str">
        <x:f>IF(L632="","",IF(AND(COUNT(CU632:DA632)=7,OR(CU632=0,CU632=1,CU632=2),OR(CV632=0,CV632=1,CV632=2),OR(CW632=0,CW632=1,CW632=2),OR(CX632=0,CX632=1,CX632=2),OR(CY632=0,CY632=1,CY632=2),OR(CZ632=0,CZ632=1,CZ632=2),OR(DA632=0,DA632=1,DA632=2)),SUM(CU632:DA632),""))</x:f>
      </x:c>
      <x:c r="DC632" t="str">
        <x:f>IF(DB632="","",ROUND(DB632/14*10,1))</x:f>
      </x:c>
      <x:c r="DD632" t="str">
        <x:v>Pending</x:v>
      </x:c>
      <x:c r="DE632" t="str">
        <x:f>IF(L632="","",IF(DC632="","Pending",IF(DD632="Yes","CONDITIONAL — safety override",IF(DC632&gt;=8,"HIGH",IF(DC632&gt;=5,"CONDITIONAL","LOW")))))</x:f>
        <x:v>Pending</x:v>
      </x:c>
      <x:c r="DF632" t="str">
        <x:v>Pending screening and full-text appraisal; no transferability judgment made at identification.</x:v>
      </x:c>
      <x:c r="DG632"/>
      <x:c r="DH632"/>
      <x:c r="DI632"/>
      <x:c r="DJ632"/>
      <x:c r="DK632"/>
      <x:c r="DL632"/>
      <x:c r="DM632"/>
      <x:c r="DN632"/>
      <x:c r="DO632"/>
      <x:c r="DP632"/>
      <x:c r="DQ632"/>
      <x:c r="DR632"/>
      <x:c r="DS632"/>
      <x:c r="DT632"/>
      <x:c r="DU632"/>
      <x:c r="DV632"/>
      <x:c r="DW632"/>
      <x:c r="DX632"/>
      <x:c r="DY632"/>
      <x:c r="DZ632" t="str">
        <x:v>Title/abstract screening alone does not establish effectiveness, causality, methodological quality, transferability to Brazilian public safety or an institutional recommendation.</x:v>
      </x:c>
      <x:c r="EA632" t="str">
        <x:v>Pending</x:v>
      </x:c>
      <x:c r="EB632" t="str">
        <x:f>IF(L632="","",IF(EC632="READY","Yes","No / Pending"))</x:f>
        <x:v>No / Pending</x:v>
      </x:c>
      <x:c r="EC632" t="str">
        <x:f>IF(L632="","",IF(OR(ISNUMBER(SEARCH("Retracted Publication",Q632)),CM632="Retracted",CN632="Retracted",CM632="Expression of Concern",CN632="Expression of Concern",F632="Not used",CG632="Critical",CH632="High",CH632="Critical"),"BLOCKED — integrity or use restriction",IF(AND(CJ632="Yes",CK632="Yes",CL632="Yes"),IF(AND(CM632="Clear",CN632="Verified — clear"),IF(AND(AND(LEN(TRIM(CF632))&gt;0,LEFT(LOWER(TRIM(CF632)),7)&lt;&gt;"pending"),OR(CG632="High",CG632="Moderate"),OR(CH632="Low",CH632="Some concerns",CH632="Not applicable")),IF(AND(DD632="No",OR(DE632="HIGH",DE632="CONDITIONAL"),AND(LEN(TRIM(DF632))&gt;0,LEFT(LOWER(TRIM(DF632)),7)&lt;&gt;"pending")),IF(AND(AND(LEN(TRIM(DT632))&gt;0,LEFT(LOWER(TRIM(DT632)),7)&lt;&gt;"pending"),AND(LEN(TRIM(DU632))&gt;0,LEFT(LOWER(TRIM(DU632)),7)&lt;&gt;"pending"),OR(AND(LEN(TRIM(DV632))&gt;0,LEFT(LOWER(TRIM(DV632)),7)&lt;&gt;"pending"),AND(LEN(TRIM(DW632))&gt;0,LEFT(LOWER(TRIM(DW632)),7)&lt;&gt;"pending")),AND(LEN(TRIM(DX632))&gt;0,LEFT(LOWER(TRIM(DX632)),7)&lt;&gt;"pending")),IF(AND(F632="Claim-ready",OR(EA632="Strong",EA632="Moderate"),AND(LEN(TRIM(G632))&gt;0,LEFT(LOWER(TRIM(G632)),7)&lt;&gt;"pending"),G632&lt;&gt;"No substantive use decision is permitted from identification metadata alone.",AND(LEN(TRIM(DZ632))&gt;0,LEFT(LOWER(TRIM(DZ632)),7)&lt;&gt;"pending"),DZ632&lt;&gt;"Identification metadata alone does not permit any substantive scientific, causal, operational, or institutional claim.",AND(LEN(TRIM(EI632))&gt;0,LEFT(LOWER(TRIM(EI632)),7)&lt;&gt;"pending"),ISNUMBER(EH632),EH632&gt;0),"READY","PENDING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2" t="str">
        <x:v>Pending</x:v>
      </x:c>
      <x:c r="EE632"/>
      <x:c r="EF632" t="str">
        <x:v>Pending</x:v>
      </x:c>
      <x:c r="EG632" t="str">
        <x:v>Pending</x:v>
      </x:c>
      <x:c r="EH632"/>
      <x:c r="EI632" s="501"/>
      <x:c r="EJ632"/>
      <x:c r="EK632" t="str">
        <x:v>Pending</x:v>
      </x:c>
      <x:c r="EL632" t="n">
        <x:v>46272</x:v>
      </x:c>
      <x:c r="EM632" t="str">
        <x:v>Production PubMed record imported and reconciled to Zotero item LCFHG7J2;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2" t="n">
        <x:f>IF(L632="","",(IF(N632&lt;&gt;"",1,0)+IF(O632&lt;&gt;"",1,0)+IF(AJ632&lt;&gt;"",1,0)+IF(AU632&lt;&gt;"",1,0)+IF(BE632&lt;&gt;"",1,0)+IF(CF632&lt;&gt;"",1,0)+IF(CJ632="Yes",1,0)+IF(CL632="Yes",1,0)+IF(DE632&lt;&gt;"Pending",1,0)+IF(F632&lt;&gt;"",1,0)+IF(DZ632&lt;&gt;"",1,0)+IF(EI632&lt;&gt;"",1,0))/12)</x:f>
        <x:v>0.5</x:v>
      </x:c>
    </x:row>
    <x:row r="633">
      <x:c r="A633" t="str">
        <x:v>EV-0630</x:v>
      </x:c>
      <x:c r="B633" t="str">
        <x:v>Integrity check</x:v>
      </x:c>
      <x:c r="C633" t="str">
        <x:f>IF(L633="","",IF(LEFT(EC633,7)="BLOCKED","🔴 Do not use for conclusion",IF(EB633="Yes","🟢 Claim-ready","🟡 Caution / context")))</x:f>
        <x:v>🟡 Caution / context</x:v>
      </x:c>
      <x:c r="D633" t="str">
        <x:f>IF(L633="","",EC633)</x:f>
        <x:v>PENDING — appropriate appraisal</x:v>
      </x:c>
      <x:c r="E633" t="str">
        <x:v>P3 — Medium</x:v>
      </x:c>
      <x:c r="F633" t="str">
        <x:v>Pending</x:v>
      </x:c>
      <x:c r="G633" t="str">
        <x:v>Title/abstract identify an explicit tactical/public-safety context and readiness domain; retain for full-text assessment.</x:v>
      </x:c>
      <x:c r="H633" t="str">
        <x:v>Obtain and review lawful full text; confirm human adjudication; then select a design-specific appraisal instrument.</x:v>
      </x:c>
      <x:c r="I633"/>
      <x:c r="J633" t="str">
        <x:v>A — Core</x:v>
      </x:c>
      <x:c r="K633" t="str">
        <x:v>IDENTIFIED</x:v>
      </x:c>
      <x:c r="L633" t="str">
        <x:v>Cognitive Load Influences Drop Jump Landing Mechanics During Cognitive-Motor-Simulated Shooting.</x:v>
      </x:c>
      <x:c r="M633"/>
      <x:c r="N633" t="str">
        <x:v>McCarren, Gillian; Chaput, Meredith; Grooms, Dustin R; Criss, Cody R; Buckley, Sean; Brazalovich, Philip; Yom, Jae; Simon, Janet E</x:v>
      </x:c>
      <x:c r="O633" t="n">
        <x:v>2023</x:v>
      </x:c>
      <x:c r="P633" t="str">
        <x:v>Military medicine</x:v>
      </x:c>
      <x:c r="Q633" t="str">
        <x:v>Journal Article; Research Support, U.S. Gov't, Non-P.H.S.</x:v>
      </x:c>
      <x:c r="R633" t="str">
        <x:v>Unclear</x:v>
      </x:c>
      <x:c r="S633" t="str">
        <x:v>Unknown</x:v>
      </x:c>
      <x:c r="T633" t="str">
        <x:v>eng</x:v>
      </x:c>
      <x:c r="U633" t="str">
        <x:v>https://pubmed.ncbi.nlm.nih.gov/36722162/</x:v>
      </x:c>
      <x:c r="V633" t="str">
        <x:v>10.1093/milmed/usad003</x:v>
      </x:c>
      <x:c r="W633" t="str">
        <x:f>IF(V633="","",LOWER(SUBSTITUTE(SUBSTITUTE(SUBSTITUTE(SUBSTITUTE(TRIM(V633),"https://doi.org/",""),"http://doi.org/",""),"https://dx.doi.org/",""),"doi:","")))</x:f>
        <x:v>10.1093/milmed/usad003</x:v>
      </x:c>
      <x:c r="X633" t="str">
        <x:v>36722162</x:v>
      </x:c>
      <x:c r="Y633" t="str"/>
      <x:c r="Z633"/>
      <x:c r="AA633" t="str">
        <x:v>PubMed/MEDLINE</x:v>
      </x:c>
      <x:c r="AB633" t="str">
        <x:v>PUBMED-A-v1.0-2026-08-28</x:v>
      </x:c>
      <x:c r="AC633" t="str">
        <x:v>SP-PUBMED-A-20260828</x:v>
      </x:c>
      <x:c r="AD633" s="499" t="n">
        <x:v>46262</x:v>
      </x:c>
      <x:c r="AE633" s="499" t="n">
        <x:v>46272</x:v>
      </x:c>
      <x:c r="AF633" t="str">
        <x:v>ILQPE9IV</x:v>
      </x:c>
      <x:c r="AG633"/>
      <x:c r="AH633" t="str">
        <x:v>Tactical Athlete → Operational Readiness Brazil</x:v>
      </x:c>
      <x:c r="AI633" t="str">
        <x:v>evidence-family:A</x:v>
      </x:c>
      <x:c r="AJ633"/>
      <x:c r="AK633" t="str">
        <x:f>IF(AJ633="","",IF(OR(LOWER(AJ633)="brazil",LOWER(AJ633)="brasil"),"Yes","No"))</x:f>
      </x:c>
      <x:c r="AL633"/>
      <x:c r="AM633"/>
      <x:c r="AN633"/>
      <x:c r="AO633"/>
      <x:c r="AP633"/>
      <x:c r="AQ633"/>
      <x:c r="AR633"/>
      <x:c r="AS633"/>
      <x:c r="AT633"/>
      <x:c r="AU633"/>
      <x:c r="AV633"/>
      <x:c r="AW633"/>
      <x:c r="AX633"/>
      <x:c r="AY633"/>
      <x:c r="AZ633"/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/>
      <x:c r="BO633"/>
      <x:c r="BP633"/>
      <x:c r="BQ633"/>
      <x:c r="BR633"/>
      <x:c r="BS633"/>
      <x:c r="BT633"/>
      <x:c r="BU633"/>
      <x:c r="BV633"/>
      <x:c r="BW633"/>
      <x:c r="BX633"/>
      <x:c r="BY633"/>
      <x:c r="BZ633"/>
      <x:c r="CA633"/>
      <x:c r="CB633"/>
      <x:c r="CC633"/>
      <x:c r="CD633"/>
      <x:c r="CE633"/>
      <x:c r="CF633"/>
      <x:c r="CG633"/>
      <x:c r="CH633"/>
      <x:c r="CI633"/>
      <x:c r="CJ633" t="str">
        <x:v>Yes</x:v>
      </x:c>
      <x:c r="CK633" t="str">
        <x:v>Yes</x:v>
      </x:c>
      <x:c r="CL633" t="str">
        <x:v>Yes</x:v>
      </x:c>
      <x:c r="CM633" t="str">
        <x:v>Clear</x:v>
      </x:c>
      <x:c r="CN633" t="str">
        <x:v>Verified — clear</x:v>
      </x:c>
      <x:c r="CO633" t="n">
        <x:v>46272</x:v>
      </x:c>
      <x:c r="CP633" t="str">
        <x:v>https://pubmed.ncbi.nlm.nih.gov/36722162/</x:v>
      </x:c>
      <x:c r="CQ633"/>
      <x:c r="CR633"/>
      <x:c r="CS633"/>
      <x:c r="CT633"/>
      <x:c r="CU633"/>
      <x:c r="CV633"/>
      <x:c r="CW633"/>
      <x:c r="CX633"/>
      <x:c r="CY633"/>
      <x:c r="CZ633"/>
      <x:c r="DA633"/>
      <x:c r="DB633" t="str">
        <x:f>IF(L633="","",IF(AND(COUNT(CU633:DA633)=7,OR(CU633=0,CU633=1,CU633=2),OR(CV633=0,CV633=1,CV633=2),OR(CW633=0,CW633=1,CW633=2),OR(CX633=0,CX633=1,CX633=2),OR(CY633=0,CY633=1,CY633=2),OR(CZ633=0,CZ633=1,CZ633=2),OR(DA633=0,DA633=1,DA633=2)),SUM(CU633:DA633),""))</x:f>
      </x:c>
      <x:c r="DC633" t="str">
        <x:f>IF(DB633="","",ROUND(DB633/14*10,1))</x:f>
      </x:c>
      <x:c r="DD633" t="str">
        <x:v>Pending</x:v>
      </x:c>
      <x:c r="DE633" t="str">
        <x:f>IF(L633="","",IF(DC633="","Pending",IF(DD633="Yes","CONDITIONAL — safety override",IF(DC633&gt;=8,"HIGH",IF(DC633&gt;=5,"CONDITIONAL","LOW")))))</x:f>
        <x:v>Pending</x:v>
      </x:c>
      <x:c r="DF633" t="str">
        <x:v>Pending screening and full-text appraisal; no transferability judgment made at identification.</x:v>
      </x:c>
      <x:c r="DG633"/>
      <x:c r="DH633"/>
      <x:c r="DI633"/>
      <x:c r="DJ633"/>
      <x:c r="DK633"/>
      <x:c r="DL633"/>
      <x:c r="DM633"/>
      <x:c r="DN633"/>
      <x:c r="DO633"/>
      <x:c r="DP633"/>
      <x:c r="DQ633"/>
      <x:c r="DR633"/>
      <x:c r="DS633"/>
      <x:c r="DT633"/>
      <x:c r="DU633"/>
      <x:c r="DV633"/>
      <x:c r="DW633"/>
      <x:c r="DX633"/>
      <x:c r="DY633"/>
      <x:c r="DZ633" t="str">
        <x:v>Title/abstract screening alone does not establish effectiveness, causality, methodological quality, transferability to Brazilian public safety or an institutional recommendation.</x:v>
      </x:c>
      <x:c r="EA633" t="str">
        <x:v>Pending</x:v>
      </x:c>
      <x:c r="EB633" t="str">
        <x:f>IF(L633="","",IF(EC633="READY","Yes","No / Pending"))</x:f>
        <x:v>No / Pending</x:v>
      </x:c>
      <x:c r="EC633" t="str">
        <x:f>IF(L633="","",IF(OR(ISNUMBER(SEARCH("Retracted Publication",Q633)),CM633="Retracted",CN633="Retracted",CM633="Expression of Concern",CN633="Expression of Concern",F633="Not used",CG633="Critical",CH633="High",CH633="Critical"),"BLOCKED — integrity or use restriction",IF(AND(CJ633="Yes",CK633="Yes",CL633="Yes"),IF(AND(CM633="Clear",CN633="Verified — clear"),IF(AND(AND(LEN(TRIM(CF633))&gt;0,LEFT(LOWER(TRIM(CF633)),7)&lt;&gt;"pending"),OR(CG633="High",CG633="Moderate"),OR(CH633="Low",CH633="Some concerns",CH633="Not applicable")),IF(AND(DD633="No",OR(DE633="HIGH",DE633="CONDITIONAL"),AND(LEN(TRIM(DF633))&gt;0,LEFT(LOWER(TRIM(DF633)),7)&lt;&gt;"pending")),IF(AND(AND(LEN(TRIM(DT633))&gt;0,LEFT(LOWER(TRIM(DT633)),7)&lt;&gt;"pending"),AND(LEN(TRIM(DU633))&gt;0,LEFT(LOWER(TRIM(DU633)),7)&lt;&gt;"pending"),OR(AND(LEN(TRIM(DV633))&gt;0,LEFT(LOWER(TRIM(DV633)),7)&lt;&gt;"pending"),AND(LEN(TRIM(DW633))&gt;0,LEFT(LOWER(TRIM(DW633)),7)&lt;&gt;"pending")),AND(LEN(TRIM(DX633))&gt;0,LEFT(LOWER(TRIM(DX633)),7)&lt;&gt;"pending")),IF(AND(F633="Claim-ready",OR(EA633="Strong",EA633="Moderate"),AND(LEN(TRIM(G633))&gt;0,LEFT(LOWER(TRIM(G633)),7)&lt;&gt;"pending"),G633&lt;&gt;"No substantive use decision is permitted from identification metadata alone.",AND(LEN(TRIM(DZ633))&gt;0,LEFT(LOWER(TRIM(DZ633)),7)&lt;&gt;"pending"),DZ633&lt;&gt;"Identification metadata alone does not permit any substantive scientific, causal, operational, or institutional claim.",AND(LEN(TRIM(EI633))&gt;0,LEFT(LOWER(TRIM(EI633)),7)&lt;&gt;"pending"),ISNUMBER(EH633),EH633&gt;0),"READY","PENDING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3" t="str">
        <x:v>Pending</x:v>
      </x:c>
      <x:c r="EE633"/>
      <x:c r="EF633" t="str">
        <x:v>Pending</x:v>
      </x:c>
      <x:c r="EG633" t="str">
        <x:v>Pending</x:v>
      </x:c>
      <x:c r="EH633"/>
      <x:c r="EI633" s="501"/>
      <x:c r="EJ633"/>
      <x:c r="EK633" t="str">
        <x:v>Pending</x:v>
      </x:c>
      <x:c r="EL633" t="n">
        <x:v>46272</x:v>
      </x:c>
      <x:c r="EM633" t="str">
        <x:v>Production PubMed record imported and reconciled to Zotero item ILQPE9IV;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3" t="n">
        <x:f>IF(L633="","",(IF(N633&lt;&gt;"",1,0)+IF(O633&lt;&gt;"",1,0)+IF(AJ633&lt;&gt;"",1,0)+IF(AU633&lt;&gt;"",1,0)+IF(BE633&lt;&gt;"",1,0)+IF(CF633&lt;&gt;"",1,0)+IF(CJ633="Yes",1,0)+IF(CL633="Yes",1,0)+IF(DE633&lt;&gt;"Pending",1,0)+IF(F633&lt;&gt;"",1,0)+IF(DZ633&lt;&gt;"",1,0)+IF(EI633&lt;&gt;"",1,0))/12)</x:f>
        <x:v>0.5</x:v>
      </x:c>
    </x:row>
    <x:row r="634">
      <x:c r="A634" t="str">
        <x:v>EV-0631</x:v>
      </x:c>
      <x:c r="B634" t="str">
        <x:v>Integrity check</x:v>
      </x:c>
      <x:c r="C634" t="str">
        <x:f>IF(L634="","",IF(LEFT(EC634,7)="BLOCKED","🔴 Do not use for conclusion",IF(EB634="Yes","🟢 Claim-ready","🟡 Caution / context")))</x:f>
        <x:v>🟡 Caution / context</x:v>
      </x:c>
      <x:c r="D634" t="str">
        <x:f>IF(L634="","",EC634)</x:f>
        <x:v>PENDING — appropriate appraisal</x:v>
      </x:c>
      <x:c r="E634" t="str">
        <x:v>P3 — Medium</x:v>
      </x:c>
      <x:c r="F634" t="str">
        <x:v>Pending</x:v>
      </x:c>
      <x:c r="G634" t="str">
        <x:v>Title/abstract identify an explicit operational APHT/medical-readiness topic; retain for full-text assessment.</x:v>
      </x:c>
      <x:c r="H634" t="str">
        <x:v>Obtain and review lawful full text; confirm human adjudication; then select a design-specific appraisal instrument.</x:v>
      </x:c>
      <x:c r="I634"/>
      <x:c r="J634" t="str">
        <x:v>B — APHT / Medical Readiness</x:v>
      </x:c>
      <x:c r="K634" t="str">
        <x:v>IDENTIFIED</x:v>
      </x:c>
      <x:c r="L634" t="str">
        <x:v>Modification of Hollow Expanded Microspheres with Superior Thermal Insulation Properties and Their Applications.</x:v>
      </x:c>
      <x:c r="M634"/>
      <x:c r="N634" t="str">
        <x:v>Zhao, Tiantian; Yang, Heng; Xu, Xiaohua; Chang, Guangtao; Li, Ruoxin</x:v>
      </x:c>
      <x:c r="O634" t="n">
        <x:v>2023</x:v>
      </x:c>
      <x:c r="P634" t="str">
        <x:v>Chemistry, an Asian journal</x:v>
      </x:c>
      <x:c r="Q634" t="str">
        <x:v>Journal Article</x:v>
      </x:c>
      <x:c r="R634" t="str">
        <x:v>Unclear</x:v>
      </x:c>
      <x:c r="S634" t="str">
        <x:v>Unknown</x:v>
      </x:c>
      <x:c r="T634" t="str">
        <x:v>eng</x:v>
      </x:c>
      <x:c r="U634" t="str">
        <x:v>https://pubmed.ncbi.nlm.nih.gov/36719256/</x:v>
      </x:c>
      <x:c r="V634" t="str">
        <x:v>10.1002/asia.202201233</x:v>
      </x:c>
      <x:c r="W634" t="str">
        <x:f>IF(V634="","",LOWER(SUBSTITUTE(SUBSTITUTE(SUBSTITUTE(SUBSTITUTE(TRIM(V634),"https://doi.org/",""),"http://doi.org/",""),"https://dx.doi.org/",""),"doi:","")))</x:f>
        <x:v>10.1002/asia.202201233</x:v>
      </x:c>
      <x:c r="X634" t="str">
        <x:v>36719256</x:v>
      </x:c>
      <x:c r="Y634" t="str"/>
      <x:c r="Z634"/>
      <x:c r="AA634" t="str">
        <x:v>PubMed/MEDLINE</x:v>
      </x:c>
      <x:c r="AB634" t="str">
        <x:v>PUBMED-B-v1.0-2026-08-28</x:v>
      </x:c>
      <x:c r="AC634" t="str">
        <x:v>SP-PUBMED-B-20260828</x:v>
      </x:c>
      <x:c r="AD634" s="499" t="n">
        <x:v>46262</x:v>
      </x:c>
      <x:c r="AE634" s="499" t="n">
        <x:v>46272</x:v>
      </x:c>
      <x:c r="AF634" t="str">
        <x:v>V39YJ86N</x:v>
      </x:c>
      <x:c r="AG634"/>
      <x:c r="AH634" t="str">
        <x:v>Tactical Athlete → Operational Readiness Brazil</x:v>
      </x:c>
      <x:c r="AI634" t="str">
        <x:v>evidence-family:B</x:v>
      </x:c>
      <x:c r="AJ634"/>
      <x:c r="AK634" t="str">
        <x:f>IF(AJ634="","",IF(OR(LOWER(AJ634)="brazil",LOWER(AJ634)="brasil"),"Yes","No"))</x:f>
      </x:c>
      <x:c r="AL634"/>
      <x:c r="AM634"/>
      <x:c r="AN634"/>
      <x:c r="AO634"/>
      <x:c r="AP634"/>
      <x:c r="AQ634"/>
      <x:c r="AR634"/>
      <x:c r="AS634"/>
      <x:c r="AT634"/>
      <x:c r="AU634"/>
      <x:c r="AV634"/>
      <x:c r="AW634"/>
      <x:c r="AX634"/>
      <x:c r="AY634"/>
      <x:c r="AZ634"/>
      <x:c r="BA634"/>
      <x:c r="BB634"/>
      <x:c r="BC634"/>
      <x:c r="BD634"/>
      <x:c r="BE634"/>
      <x:c r="BF634"/>
      <x:c r="BG634"/>
      <x:c r="BH634"/>
      <x:c r="BI634"/>
      <x:c r="BJ634"/>
      <x:c r="BK634"/>
      <x:c r="BL634"/>
      <x:c r="BM634"/>
      <x:c r="BN634"/>
      <x:c r="BO634"/>
      <x:c r="BP634"/>
      <x:c r="BQ634"/>
      <x:c r="BR634"/>
      <x:c r="BS634"/>
      <x:c r="BT634"/>
      <x:c r="BU634"/>
      <x:c r="BV634"/>
      <x:c r="BW634"/>
      <x:c r="BX634"/>
      <x:c r="BY634"/>
      <x:c r="BZ634"/>
      <x:c r="CA634"/>
      <x:c r="CB634"/>
      <x:c r="CC634"/>
      <x:c r="CD634"/>
      <x:c r="CE634"/>
      <x:c r="CF634"/>
      <x:c r="CG634"/>
      <x:c r="CH634"/>
      <x:c r="CI634"/>
      <x:c r="CJ634" t="str">
        <x:v>Yes</x:v>
      </x:c>
      <x:c r="CK634" t="str">
        <x:v>Yes</x:v>
      </x:c>
      <x:c r="CL634" t="str">
        <x:v>Yes</x:v>
      </x:c>
      <x:c r="CM634" t="str">
        <x:v>Clear</x:v>
      </x:c>
      <x:c r="CN634" t="str">
        <x:v>Verified — clear</x:v>
      </x:c>
      <x:c r="CO634" t="n">
        <x:v>46272</x:v>
      </x:c>
      <x:c r="CP634" t="str">
        <x:v>https://pubmed.ncbi.nlm.nih.gov/36719256/</x:v>
      </x:c>
      <x:c r="CQ634"/>
      <x:c r="CR634"/>
      <x:c r="CS634"/>
      <x:c r="CT634"/>
      <x:c r="CU634"/>
      <x:c r="CV634"/>
      <x:c r="CW634"/>
      <x:c r="CX634"/>
      <x:c r="CY634"/>
      <x:c r="CZ634"/>
      <x:c r="DA634"/>
      <x:c r="DB634" t="str">
        <x:f>IF(L634="","",IF(AND(COUNT(CU634:DA634)=7,OR(CU634=0,CU634=1,CU634=2),OR(CV634=0,CV634=1,CV634=2),OR(CW634=0,CW634=1,CW634=2),OR(CX634=0,CX634=1,CX634=2),OR(CY634=0,CY634=1,CY634=2),OR(CZ634=0,CZ634=1,CZ634=2),OR(DA634=0,DA634=1,DA634=2)),SUM(CU634:DA634),""))</x:f>
      </x:c>
      <x:c r="DC634" t="str">
        <x:f>IF(DB634="","",ROUND(DB634/14*10,1))</x:f>
      </x:c>
      <x:c r="DD634" t="str">
        <x:v>Pending</x:v>
      </x:c>
      <x:c r="DE634" t="str">
        <x:f>IF(L634="","",IF(DC634="","Pending",IF(DD634="Yes","CONDITIONAL — safety override",IF(DC634&gt;=8,"HIGH",IF(DC634&gt;=5,"CONDITIONAL","LOW")))))</x:f>
        <x:v>Pending</x:v>
      </x:c>
      <x:c r="DF634" t="str">
        <x:v>Pending screening and full-text appraisal; no transferability judgment made at identification.</x:v>
      </x:c>
      <x:c r="DG634"/>
      <x:c r="DH634"/>
      <x:c r="DI634"/>
      <x:c r="DJ634"/>
      <x:c r="DK634"/>
      <x:c r="DL634"/>
      <x:c r="DM634"/>
      <x:c r="DN634"/>
      <x:c r="DO634"/>
      <x:c r="DP634"/>
      <x:c r="DQ634"/>
      <x:c r="DR634"/>
      <x:c r="DS634"/>
      <x:c r="DT634"/>
      <x:c r="DU634"/>
      <x:c r="DV634"/>
      <x:c r="DW634"/>
      <x:c r="DX634"/>
      <x:c r="DY634"/>
      <x:c r="DZ634" t="str">
        <x:v>Title/abstract screening alone does not establish effectiveness, causality, methodological quality, transferability to Brazilian public safety or an institutional recommendation.</x:v>
      </x:c>
      <x:c r="EA634" t="str">
        <x:v>Pending</x:v>
      </x:c>
      <x:c r="EB634" t="str">
        <x:f>IF(L634="","",IF(EC634="READY","Yes","No / Pending"))</x:f>
        <x:v>No / Pending</x:v>
      </x:c>
      <x:c r="EC634" t="str">
        <x:f>IF(L634="","",IF(OR(ISNUMBER(SEARCH("Retracted Publication",Q634)),CM634="Retracted",CN634="Retracted",CM634="Expression of Concern",CN634="Expression of Concern",F634="Not used",CG634="Critical",CH634="High",CH634="Critical"),"BLOCKED — integrity or use restriction",IF(AND(CJ634="Yes",CK634="Yes",CL634="Yes"),IF(AND(CM634="Clear",CN634="Verified — clear"),IF(AND(AND(LEN(TRIM(CF634))&gt;0,LEFT(LOWER(TRIM(CF634)),7)&lt;&gt;"pending"),OR(CG634="High",CG634="Moderate"),OR(CH634="Low",CH634="Some concerns",CH634="Not applicable")),IF(AND(DD634="No",OR(DE634="HIGH",DE634="CONDITIONAL"),AND(LEN(TRIM(DF634))&gt;0,LEFT(LOWER(TRIM(DF634)),7)&lt;&gt;"pending")),IF(AND(AND(LEN(TRIM(DT634))&gt;0,LEFT(LOWER(TRIM(DT634)),7)&lt;&gt;"pending"),AND(LEN(TRIM(DU634))&gt;0,LEFT(LOWER(TRIM(DU634)),7)&lt;&gt;"pending"),OR(AND(LEN(TRIM(DV634))&gt;0,LEFT(LOWER(TRIM(DV634)),7)&lt;&gt;"pending"),AND(LEN(TRIM(DW634))&gt;0,LEFT(LOWER(TRIM(DW634)),7)&lt;&gt;"pending")),AND(LEN(TRIM(DX634))&gt;0,LEFT(LOWER(TRIM(DX634)),7)&lt;&gt;"pending")),IF(AND(F634="Claim-ready",OR(EA634="Strong",EA634="Moderate"),AND(LEN(TRIM(G634))&gt;0,LEFT(LOWER(TRIM(G634)),7)&lt;&gt;"pending"),G634&lt;&gt;"No substantive use decision is permitted from identification metadata alone.",AND(LEN(TRIM(DZ634))&gt;0,LEFT(LOWER(TRIM(DZ634)),7)&lt;&gt;"pending"),DZ634&lt;&gt;"Identification metadata alone does not permit any substantive scientific, causal, operational, or institutional claim.",AND(LEN(TRIM(EI634))&gt;0,LEFT(LOWER(TRIM(EI634)),7)&lt;&gt;"pending"),ISNUMBER(EH634),EH634&gt;0),"READY","PENDING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4" t="str">
        <x:v>Pending</x:v>
      </x:c>
      <x:c r="EE634"/>
      <x:c r="EF634" t="str">
        <x:v>Pending</x:v>
      </x:c>
      <x:c r="EG634" t="str">
        <x:v>Pending</x:v>
      </x:c>
      <x:c r="EH634"/>
      <x:c r="EI634" s="501"/>
      <x:c r="EJ634"/>
      <x:c r="EK634" t="str">
        <x:v>Pending</x:v>
      </x:c>
      <x:c r="EL634" t="n">
        <x:v>46272</x:v>
      </x:c>
      <x:c r="EM634" t="str">
        <x:v>Production PubMed record imported and reconciled to Zotero item V39YJ86N;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4" t="n">
        <x:f>IF(L634="","",(IF(N634&lt;&gt;"",1,0)+IF(O634&lt;&gt;"",1,0)+IF(AJ634&lt;&gt;"",1,0)+IF(AU634&lt;&gt;"",1,0)+IF(BE634&lt;&gt;"",1,0)+IF(CF634&lt;&gt;"",1,0)+IF(CJ634="Yes",1,0)+IF(CL634="Yes",1,0)+IF(DE634&lt;&gt;"Pending",1,0)+IF(F634&lt;&gt;"",1,0)+IF(DZ634&lt;&gt;"",1,0)+IF(EI634&lt;&gt;"",1,0))/12)</x:f>
        <x:v>0.5</x:v>
      </x:c>
    </x:row>
    <x:row r="635">
      <x:c r="A635" t="str">
        <x:v>EV-0632</x:v>
      </x:c>
      <x:c r="B635" t="str">
        <x:v>Integrity check</x:v>
      </x:c>
      <x:c r="C635" t="str">
        <x:f>IF(L635="","",IF(LEFT(EC635,7)="BLOCKED","🔴 Do not use for conclusion",IF(EB635="Yes","🟢 Claim-ready","🟡 Caution / context")))</x:f>
        <x:v>🟡 Caution / context</x:v>
      </x:c>
      <x:c r="D635" t="str">
        <x:f>IF(L635="","",EC635)</x:f>
        <x:v>PENDING — appropriate appraisal</x:v>
      </x:c>
      <x:c r="E635" t="str">
        <x:v>P3 — Medium</x:v>
      </x:c>
      <x:c r="F635" t="str">
        <x:v>Pending</x:v>
      </x:c>
      <x:c r="G635" t="str">
        <x:v>Title/abstract identify an explicit operational APHT/medical-readiness topic; retain for full-text assessment.</x:v>
      </x:c>
      <x:c r="H635" t="str">
        <x:v>Obtain and review lawful full text; confirm human adjudication; then select a design-specific appraisal instrument.</x:v>
      </x:c>
      <x:c r="I635"/>
      <x:c r="J635" t="str">
        <x:v>B — APHT / Medical Readiness</x:v>
      </x:c>
      <x:c r="K635" t="str">
        <x:v>IDENTIFIED</x:v>
      </x:c>
      <x:c r="L635" t="str">
        <x:v>Comparing the Effects of Low-Dose Ketamine, Fentanyl, and Morphine on Hemorrhagic Tolerance and Analgesia in Humans.</x:v>
      </x:c>
      <x:c r="M635"/>
      <x:c r="N635" t="str">
        <x:v>Watso, Joseph Charles; Huang, Mu; Hendrix, Joseph Maxwell; Belval, Luke Norman; Moralez, Gilbert; Cramer, Matthew Nathaniel; Foster, Josh; Hinojosa-Laborde, Carmen; Crandall, Craig Gerald</x:v>
      </x:c>
      <x:c r="O635" t="n">
        <x:v>2023</x:v>
      </x:c>
      <x:c r="P635" t="str">
        <x:v>Prehospital emergency care</x:v>
      </x:c>
      <x:c r="Q635" t="str">
        <x:v>Journal Article; Randomized Controlled Trial; Research Support, N.I.H., Extramural; Research Support, Non-U.S. Gov't; Research Support, U.S. Gov't, Non-P.H.S.</x:v>
      </x:c>
      <x:c r="R635" t="str">
        <x:v>Unclear</x:v>
      </x:c>
      <x:c r="S635" t="str">
        <x:v>Unknown</x:v>
      </x:c>
      <x:c r="T635" t="str">
        <x:v>eng</x:v>
      </x:c>
      <x:c r="U635" t="str">
        <x:v>https://pubmed.ncbi.nlm.nih.gov/36689353/</x:v>
      </x:c>
      <x:c r="V635" t="str">
        <x:v>10.1080/10903127.2023.2172493</x:v>
      </x:c>
      <x:c r="W635" t="str">
        <x:f>IF(V635="","",LOWER(SUBSTITUTE(SUBSTITUTE(SUBSTITUTE(SUBSTITUTE(TRIM(V635),"https://doi.org/",""),"http://doi.org/",""),"https://dx.doi.org/",""),"doi:","")))</x:f>
        <x:v>10.1080/10903127.2023.2172493</x:v>
      </x:c>
      <x:c r="X635" t="str">
        <x:v>36689353</x:v>
      </x:c>
      <x:c r="Y635" t="str">
        <x:v>PMC10329983</x:v>
      </x:c>
      <x:c r="Z635"/>
      <x:c r="AA635" t="str">
        <x:v>PubMed/MEDLINE</x:v>
      </x:c>
      <x:c r="AB635" t="str">
        <x:v>PUBMED-B-v1.0-2026-08-28</x:v>
      </x:c>
      <x:c r="AC635" t="str">
        <x:v>SP-PUBMED-B-20260828</x:v>
      </x:c>
      <x:c r="AD635" s="499" t="n">
        <x:v>46262</x:v>
      </x:c>
      <x:c r="AE635" s="499" t="n">
        <x:v>46272</x:v>
      </x:c>
      <x:c r="AF635" t="str">
        <x:v>YI553PD6</x:v>
      </x:c>
      <x:c r="AG635"/>
      <x:c r="AH635" t="str">
        <x:v>Tactical Athlete → Operational Readiness Brazil</x:v>
      </x:c>
      <x:c r="AI635" t="str">
        <x:v>evidence-family:B</x:v>
      </x:c>
      <x:c r="AJ635"/>
      <x:c r="AK635" t="str">
        <x:f>IF(AJ635="","",IF(OR(LOWER(AJ635)="brazil",LOWER(AJ635)="brasil"),"Yes","No"))</x:f>
      </x:c>
      <x:c r="AL635"/>
      <x:c r="AM635"/>
      <x:c r="AN635"/>
      <x:c r="AO635"/>
      <x:c r="AP635"/>
      <x:c r="AQ635"/>
      <x:c r="AR635"/>
      <x:c r="AS635"/>
      <x:c r="AT635"/>
      <x:c r="AU635"/>
      <x:c r="AV635"/>
      <x:c r="AW635"/>
      <x:c r="AX635"/>
      <x:c r="AY635"/>
      <x:c r="AZ635"/>
      <x:c r="BA635"/>
      <x:c r="BB635"/>
      <x:c r="BC635"/>
      <x:c r="BD635"/>
      <x:c r="BE635"/>
      <x:c r="BF635"/>
      <x:c r="BG635"/>
      <x:c r="BH635"/>
      <x:c r="BI635"/>
      <x:c r="BJ635"/>
      <x:c r="BK635"/>
      <x:c r="BL635"/>
      <x:c r="BM635"/>
      <x:c r="BN635"/>
      <x:c r="BO635"/>
      <x:c r="BP635"/>
      <x:c r="BQ635"/>
      <x:c r="BR635"/>
      <x:c r="BS635"/>
      <x:c r="BT635"/>
      <x:c r="BU635"/>
      <x:c r="BV635"/>
      <x:c r="BW635"/>
      <x:c r="BX635"/>
      <x:c r="BY635"/>
      <x:c r="BZ635"/>
      <x:c r="CA635"/>
      <x:c r="CB635"/>
      <x:c r="CC635"/>
      <x:c r="CD635"/>
      <x:c r="CE635"/>
      <x:c r="CF635"/>
      <x:c r="CG635"/>
      <x:c r="CH635"/>
      <x:c r="CI635"/>
      <x:c r="CJ635" t="str">
        <x:v>Yes</x:v>
      </x:c>
      <x:c r="CK635" t="str">
        <x:v>Yes</x:v>
      </x:c>
      <x:c r="CL635" t="str">
        <x:v>Yes</x:v>
      </x:c>
      <x:c r="CM635" t="str">
        <x:v>Clear</x:v>
      </x:c>
      <x:c r="CN635" t="str">
        <x:v>Verified — clear</x:v>
      </x:c>
      <x:c r="CO635" t="n">
        <x:v>46272</x:v>
      </x:c>
      <x:c r="CP635" t="str">
        <x:v>https://pubmed.ncbi.nlm.nih.gov/36689353/</x:v>
      </x:c>
      <x:c r="CQ635"/>
      <x:c r="CR635"/>
      <x:c r="CS635"/>
      <x:c r="CT635"/>
      <x:c r="CU635"/>
      <x:c r="CV635"/>
      <x:c r="CW635"/>
      <x:c r="CX635"/>
      <x:c r="CY635"/>
      <x:c r="CZ635"/>
      <x:c r="DA635"/>
      <x:c r="DB635" t="str">
        <x:f>IF(L635="","",IF(AND(COUNT(CU635:DA635)=7,OR(CU635=0,CU635=1,CU635=2),OR(CV635=0,CV635=1,CV635=2),OR(CW635=0,CW635=1,CW635=2),OR(CX635=0,CX635=1,CX635=2),OR(CY635=0,CY635=1,CY635=2),OR(CZ635=0,CZ635=1,CZ635=2),OR(DA635=0,DA635=1,DA635=2)),SUM(CU635:DA635),""))</x:f>
      </x:c>
      <x:c r="DC635" t="str">
        <x:f>IF(DB635="","",ROUND(DB635/14*10,1))</x:f>
      </x:c>
      <x:c r="DD635" t="str">
        <x:v>Pending</x:v>
      </x:c>
      <x:c r="DE635" t="str">
        <x:f>IF(L635="","",IF(DC635="","Pending",IF(DD635="Yes","CONDITIONAL — safety override",IF(DC635&gt;=8,"HIGH",IF(DC635&gt;=5,"CONDITIONAL","LOW")))))</x:f>
        <x:v>Pending</x:v>
      </x:c>
      <x:c r="DF635" t="str">
        <x:v>Pending screening and full-text appraisal; no transferability judgment made at identification.</x:v>
      </x:c>
      <x:c r="DG635"/>
      <x:c r="DH635"/>
      <x:c r="DI635"/>
      <x:c r="DJ635"/>
      <x:c r="DK635"/>
      <x:c r="DL635"/>
      <x:c r="DM635"/>
      <x:c r="DN635"/>
      <x:c r="DO635"/>
      <x:c r="DP635"/>
      <x:c r="DQ635"/>
      <x:c r="DR635"/>
      <x:c r="DS635"/>
      <x:c r="DT635"/>
      <x:c r="DU635"/>
      <x:c r="DV635"/>
      <x:c r="DW635"/>
      <x:c r="DX635"/>
      <x:c r="DY635"/>
      <x:c r="DZ635" t="str">
        <x:v>Title/abstract screening alone does not establish effectiveness, causality, methodological quality, transferability to Brazilian public safety or an institutional recommendation.</x:v>
      </x:c>
      <x:c r="EA635" t="str">
        <x:v>Pending</x:v>
      </x:c>
      <x:c r="EB635" t="str">
        <x:f>IF(L635="","",IF(EC635="READY","Yes","No / Pending"))</x:f>
        <x:v>No / Pending</x:v>
      </x:c>
      <x:c r="EC635" t="str">
        <x:f>IF(L635="","",IF(OR(ISNUMBER(SEARCH("Retracted Publication",Q635)),CM635="Retracted",CN635="Retracted",CM635="Expression of Concern",CN635="Expression of Concern",F635="Not used",CG635="Critical",CH635="High",CH635="Critical"),"BLOCKED — integrity or use restriction",IF(AND(CJ635="Yes",CK635="Yes",CL635="Yes"),IF(AND(CM635="Clear",CN635="Verified — clear"),IF(AND(AND(LEN(TRIM(CF635))&gt;0,LEFT(LOWER(TRIM(CF635)),7)&lt;&gt;"pending"),OR(CG635="High",CG635="Moderate"),OR(CH635="Low",CH635="Some concerns",CH635="Not applicable")),IF(AND(DD635="No",OR(DE635="HIGH",DE635="CONDITIONAL"),AND(LEN(TRIM(DF635))&gt;0,LEFT(LOWER(TRIM(DF635)),7)&lt;&gt;"pending")),IF(AND(AND(LEN(TRIM(DT635))&gt;0,LEFT(LOWER(TRIM(DT635)),7)&lt;&gt;"pending"),AND(LEN(TRIM(DU635))&gt;0,LEFT(LOWER(TRIM(DU635)),7)&lt;&gt;"pending"),OR(AND(LEN(TRIM(DV635))&gt;0,LEFT(LOWER(TRIM(DV635)),7)&lt;&gt;"pending"),AND(LEN(TRIM(DW635))&gt;0,LEFT(LOWER(TRIM(DW635)),7)&lt;&gt;"pending")),AND(LEN(TRIM(DX635))&gt;0,LEFT(LOWER(TRIM(DX635)),7)&lt;&gt;"pending")),IF(AND(F635="Claim-ready",OR(EA635="Strong",EA635="Moderate"),AND(LEN(TRIM(G635))&gt;0,LEFT(LOWER(TRIM(G635)),7)&lt;&gt;"pending"),G635&lt;&gt;"No substantive use decision is permitted from identification metadata alone.",AND(LEN(TRIM(DZ635))&gt;0,LEFT(LOWER(TRIM(DZ635)),7)&lt;&gt;"pending"),DZ635&lt;&gt;"Identification metadata alone does not permit any substantive scientific, causal, operational, or institutional claim.",AND(LEN(TRIM(EI635))&gt;0,LEFT(LOWER(TRIM(EI635)),7)&lt;&gt;"pending"),ISNUMBER(EH635),EH635&gt;0),"READY","PENDING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5" t="str">
        <x:v>Pending</x:v>
      </x:c>
      <x:c r="EE635"/>
      <x:c r="EF635" t="str">
        <x:v>Pending</x:v>
      </x:c>
      <x:c r="EG635" t="str">
        <x:v>Pending</x:v>
      </x:c>
      <x:c r="EH635"/>
      <x:c r="EI635" s="501"/>
      <x:c r="EJ635"/>
      <x:c r="EK635" t="str">
        <x:v>Pending</x:v>
      </x:c>
      <x:c r="EL635" t="n">
        <x:v>46272</x:v>
      </x:c>
      <x:c r="EM635" t="str">
        <x:v>Production PubMed record imported and reconciled to Zotero item YI553PD6;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5" t="n">
        <x:f>IF(L635="","",(IF(N635&lt;&gt;"",1,0)+IF(O635&lt;&gt;"",1,0)+IF(AJ635&lt;&gt;"",1,0)+IF(AU635&lt;&gt;"",1,0)+IF(BE635&lt;&gt;"",1,0)+IF(CF635&lt;&gt;"",1,0)+IF(CJ635="Yes",1,0)+IF(CL635="Yes",1,0)+IF(DE635&lt;&gt;"Pending",1,0)+IF(F635&lt;&gt;"",1,0)+IF(DZ635&lt;&gt;"",1,0)+IF(EI635&lt;&gt;"",1,0))/12)</x:f>
        <x:v>0.5</x:v>
      </x:c>
    </x:row>
    <x:row r="636">
      <x:c r="A636" t="str">
        <x:v>EV-0633</x:v>
      </x:c>
      <x:c r="B636" t="str">
        <x:v>Integrity check</x:v>
      </x:c>
      <x:c r="C636" t="str">
        <x:f>IF(L636="","",IF(LEFT(EC636,7)="BLOCKED","🔴 Do not use for conclusion",IF(EB636="Yes","🟢 Claim-ready","🟡 Caution / context")))</x:f>
        <x:v>🟡 Caution / context</x:v>
      </x:c>
      <x:c r="D636" t="str">
        <x:f>IF(L636="","",EC636)</x:f>
        <x:v>PENDING — appropriate appraisal</x:v>
      </x:c>
      <x:c r="E636" t="str">
        <x:v>P3 — Medium</x:v>
      </x:c>
      <x:c r="F636" t="str">
        <x:v>Pending</x:v>
      </x:c>
      <x:c r="G636" t="str">
        <x:v>Title/abstract identify an explicit tactical/public-safety context and readiness domain; retain for full-text assessment.</x:v>
      </x:c>
      <x:c r="H636" t="str">
        <x:v>Obtain and review lawful full text; confirm human adjudication; then select a design-specific appraisal instrument.</x:v>
      </x:c>
      <x:c r="I636"/>
      <x:c r="J636" t="str">
        <x:v>A — Core</x:v>
      </x:c>
      <x:c r="K636" t="str">
        <x:v>IDENTIFIED</x:v>
      </x:c>
      <x:c r="L636" t="str">
        <x:v>Evolution of Physical Training in Police Academies: Comparing Fitness Variables.</x:v>
      </x:c>
      <x:c r="M636"/>
      <x:c r="N636" t="str">
        <x:v>Melton, Bridget; Ryan, Gregory; Zuege, Victor; Rochani, Haresh; Anglin, Derick; Dulla, Joseph</x:v>
      </x:c>
      <x:c r="O636" t="n">
        <x:v>2023</x:v>
      </x:c>
      <x:c r="P636" t="str">
        <x:v>Healthcare (Basel, Switzerland)</x:v>
      </x:c>
      <x:c r="Q636" t="str">
        <x:v>Journal Article</x:v>
      </x:c>
      <x:c r="R636" t="str">
        <x:v>Unclear</x:v>
      </x:c>
      <x:c r="S636" t="str">
        <x:v>Unknown</x:v>
      </x:c>
      <x:c r="T636" t="str">
        <x:v>eng</x:v>
      </x:c>
      <x:c r="U636" t="str">
        <x:v>https://pubmed.ncbi.nlm.nih.gov/36673629/</x:v>
      </x:c>
      <x:c r="V636" t="str">
        <x:v>10.3390/healthcare11020261</x:v>
      </x:c>
      <x:c r="W636" t="str">
        <x:f>IF(V636="","",LOWER(SUBSTITUTE(SUBSTITUTE(SUBSTITUTE(SUBSTITUTE(TRIM(V636),"https://doi.org/",""),"http://doi.org/",""),"https://dx.doi.org/",""),"doi:","")))</x:f>
        <x:v>10.3390/healthcare11020261</x:v>
      </x:c>
      <x:c r="X636" t="str">
        <x:v>36673629</x:v>
      </x:c>
      <x:c r="Y636" t="str">
        <x:v>PMC9858962</x:v>
      </x:c>
      <x:c r="Z636"/>
      <x:c r="AA636" t="str">
        <x:v>PubMed/MEDLINE</x:v>
      </x:c>
      <x:c r="AB636" t="str">
        <x:v>PUBMED-A-v1.0-2026-08-28</x:v>
      </x:c>
      <x:c r="AC636" t="str">
        <x:v>SP-PUBMED-A-20260828</x:v>
      </x:c>
      <x:c r="AD636" s="499" t="n">
        <x:v>46262</x:v>
      </x:c>
      <x:c r="AE636" s="499" t="n">
        <x:v>46272</x:v>
      </x:c>
      <x:c r="AF636" t="str">
        <x:v>7G3UAAMQ</x:v>
      </x:c>
      <x:c r="AG636"/>
      <x:c r="AH636" t="str">
        <x:v>Tactical Athlete → Operational Readiness Brazil</x:v>
      </x:c>
      <x:c r="AI636" t="str">
        <x:v>evidence-family:A</x:v>
      </x:c>
      <x:c r="AJ636"/>
      <x:c r="AK636" t="str">
        <x:f>IF(AJ636="","",IF(OR(LOWER(AJ636)="brazil",LOWER(AJ636)="brasil"),"Yes","No"))</x:f>
      </x:c>
      <x:c r="AL636"/>
      <x:c r="AM636"/>
      <x:c r="AN636"/>
      <x:c r="AO636"/>
      <x:c r="AP636"/>
      <x:c r="AQ636"/>
      <x:c r="AR636"/>
      <x:c r="AS636"/>
      <x:c r="AT636"/>
      <x:c r="AU636"/>
      <x:c r="AV636"/>
      <x:c r="AW636"/>
      <x:c r="AX636"/>
      <x:c r="AY636"/>
      <x:c r="AZ636"/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/>
      <x:c r="BO636"/>
      <x:c r="BP636"/>
      <x:c r="BQ636"/>
      <x:c r="BR636"/>
      <x:c r="BS636"/>
      <x:c r="BT636"/>
      <x:c r="BU636"/>
      <x:c r="BV636"/>
      <x:c r="BW636"/>
      <x:c r="BX636"/>
      <x:c r="BY636"/>
      <x:c r="BZ636"/>
      <x:c r="CA636"/>
      <x:c r="CB636"/>
      <x:c r="CC636"/>
      <x:c r="CD636"/>
      <x:c r="CE636"/>
      <x:c r="CF636"/>
      <x:c r="CG636"/>
      <x:c r="CH636"/>
      <x:c r="CI636"/>
      <x:c r="CJ636" t="str">
        <x:v>Yes</x:v>
      </x:c>
      <x:c r="CK636" t="str">
        <x:v>Yes</x:v>
      </x:c>
      <x:c r="CL636" t="str">
        <x:v>Yes</x:v>
      </x:c>
      <x:c r="CM636" t="str">
        <x:v>Clear</x:v>
      </x:c>
      <x:c r="CN636" t="str">
        <x:v>Verified — clear</x:v>
      </x:c>
      <x:c r="CO636" t="n">
        <x:v>46272</x:v>
      </x:c>
      <x:c r="CP636" t="str">
        <x:v>https://pubmed.ncbi.nlm.nih.gov/36673629/</x:v>
      </x:c>
      <x:c r="CQ636"/>
      <x:c r="CR636"/>
      <x:c r="CS636"/>
      <x:c r="CT636"/>
      <x:c r="CU636"/>
      <x:c r="CV636"/>
      <x:c r="CW636"/>
      <x:c r="CX636"/>
      <x:c r="CY636"/>
      <x:c r="CZ636"/>
      <x:c r="DA636"/>
      <x:c r="DB636" t="str">
        <x:f>IF(L636="","",IF(AND(COUNT(CU636:DA636)=7,OR(CU636=0,CU636=1,CU636=2),OR(CV636=0,CV636=1,CV636=2),OR(CW636=0,CW636=1,CW636=2),OR(CX636=0,CX636=1,CX636=2),OR(CY636=0,CY636=1,CY636=2),OR(CZ636=0,CZ636=1,CZ636=2),OR(DA636=0,DA636=1,DA636=2)),SUM(CU636:DA636),""))</x:f>
      </x:c>
      <x:c r="DC636" t="str">
        <x:f>IF(DB636="","",ROUND(DB636/14*10,1))</x:f>
      </x:c>
      <x:c r="DD636" t="str">
        <x:v>Pending</x:v>
      </x:c>
      <x:c r="DE636" t="str">
        <x:f>IF(L636="","",IF(DC636="","Pending",IF(DD636="Yes","CONDITIONAL — safety override",IF(DC636&gt;=8,"HIGH",IF(DC636&gt;=5,"CONDITIONAL","LOW")))))</x:f>
        <x:v>Pending</x:v>
      </x:c>
      <x:c r="DF636" t="str">
        <x:v>Pending screening and full-text appraisal; no transferability judgment made at identification.</x:v>
      </x:c>
      <x:c r="DG636"/>
      <x:c r="DH636"/>
      <x:c r="DI636"/>
      <x:c r="DJ636"/>
      <x:c r="DK636"/>
      <x:c r="DL636"/>
      <x:c r="DM636"/>
      <x:c r="DN636"/>
      <x:c r="DO636"/>
      <x:c r="DP636"/>
      <x:c r="DQ636"/>
      <x:c r="DR636"/>
      <x:c r="DS636"/>
      <x:c r="DT636"/>
      <x:c r="DU636"/>
      <x:c r="DV636"/>
      <x:c r="DW636"/>
      <x:c r="DX636"/>
      <x:c r="DY636"/>
      <x:c r="DZ636" t="str">
        <x:v>Title/abstract screening alone does not establish effectiveness, causality, methodological quality, transferability to Brazilian public safety or an institutional recommendation.</x:v>
      </x:c>
      <x:c r="EA636" t="str">
        <x:v>Pending</x:v>
      </x:c>
      <x:c r="EB636" t="str">
        <x:f>IF(L636="","",IF(EC636="READY","Yes","No / Pending"))</x:f>
        <x:v>No / Pending</x:v>
      </x:c>
      <x:c r="EC636" t="str">
        <x:f>IF(L636="","",IF(OR(ISNUMBER(SEARCH("Retracted Publication",Q636)),CM636="Retracted",CN636="Retracted",CM636="Expression of Concern",CN636="Expression of Concern",F636="Not used",CG636="Critical",CH636="High",CH636="Critical"),"BLOCKED — integrity or use restriction",IF(AND(CJ636="Yes",CK636="Yes",CL636="Yes"),IF(AND(CM636="Clear",CN636="Verified — clear"),IF(AND(AND(LEN(TRIM(CF636))&gt;0,LEFT(LOWER(TRIM(CF636)),7)&lt;&gt;"pending"),OR(CG636="High",CG636="Moderate"),OR(CH636="Low",CH636="Some concerns",CH636="Not applicable")),IF(AND(DD636="No",OR(DE636="HIGH",DE636="CONDITIONAL"),AND(LEN(TRIM(DF636))&gt;0,LEFT(LOWER(TRIM(DF636)),7)&lt;&gt;"pending")),IF(AND(AND(LEN(TRIM(DT636))&gt;0,LEFT(LOWER(TRIM(DT636)),7)&lt;&gt;"pending"),AND(LEN(TRIM(DU636))&gt;0,LEFT(LOWER(TRIM(DU636)),7)&lt;&gt;"pending"),OR(AND(LEN(TRIM(DV636))&gt;0,LEFT(LOWER(TRIM(DV636)),7)&lt;&gt;"pending"),AND(LEN(TRIM(DW636))&gt;0,LEFT(LOWER(TRIM(DW636)),7)&lt;&gt;"pending")),AND(LEN(TRIM(DX636))&gt;0,LEFT(LOWER(TRIM(DX636)),7)&lt;&gt;"pending")),IF(AND(F636="Claim-ready",OR(EA636="Strong",EA636="Moderate"),AND(LEN(TRIM(G636))&gt;0,LEFT(LOWER(TRIM(G636)),7)&lt;&gt;"pending"),G636&lt;&gt;"No substantive use decision is permitted from identification metadata alone.",AND(LEN(TRIM(DZ636))&gt;0,LEFT(LOWER(TRIM(DZ636)),7)&lt;&gt;"pending"),DZ636&lt;&gt;"Identification metadata alone does not permit any substantive scientific, causal, operational, or institutional claim.",AND(LEN(TRIM(EI636))&gt;0,LEFT(LOWER(TRIM(EI636)),7)&lt;&gt;"pending"),ISNUMBER(EH636),EH636&gt;0),"READY","PENDING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6" t="str">
        <x:v>Pending</x:v>
      </x:c>
      <x:c r="EE636"/>
      <x:c r="EF636" t="str">
        <x:v>Pending</x:v>
      </x:c>
      <x:c r="EG636" t="str">
        <x:v>Pending</x:v>
      </x:c>
      <x:c r="EH636"/>
      <x:c r="EI636" s="501"/>
      <x:c r="EJ636"/>
      <x:c r="EK636" t="str">
        <x:v>Pending</x:v>
      </x:c>
      <x:c r="EL636" t="n">
        <x:v>46272</x:v>
      </x:c>
      <x:c r="EM636" t="str">
        <x:v>Production PubMed record imported and reconciled to Zotero item 7G3UAAMQ;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6" t="n">
        <x:f>IF(L636="","",(IF(N636&lt;&gt;"",1,0)+IF(O636&lt;&gt;"",1,0)+IF(AJ636&lt;&gt;"",1,0)+IF(AU636&lt;&gt;"",1,0)+IF(BE636&lt;&gt;"",1,0)+IF(CF636&lt;&gt;"",1,0)+IF(CJ636="Yes",1,0)+IF(CL636="Yes",1,0)+IF(DE636&lt;&gt;"Pending",1,0)+IF(F636&lt;&gt;"",1,0)+IF(DZ636&lt;&gt;"",1,0)+IF(EI636&lt;&gt;"",1,0))/12)</x:f>
        <x:v>0.5</x:v>
      </x:c>
    </x:row>
    <x:row r="637">
      <x:c r="A637" t="str">
        <x:v>EV-0634</x:v>
      </x:c>
      <x:c r="B637" t="str">
        <x:v>Integrity check</x:v>
      </x:c>
      <x:c r="C637" t="str">
        <x:f>IF(L637="","",IF(LEFT(EC637,7)="BLOCKED","🔴 Do not use for conclusion",IF(EB637="Yes","🟢 Claim-ready","🟡 Caution / context")))</x:f>
        <x:v>🟡 Caution / context</x:v>
      </x:c>
      <x:c r="D637" t="str">
        <x:f>IF(L637="","",EC637)</x:f>
        <x:v>PENDING — appropriate appraisal</x:v>
      </x:c>
      <x:c r="E637" t="str">
        <x:v>P3 — Medium</x:v>
      </x:c>
      <x:c r="F637" t="str">
        <x:v>Pending</x:v>
      </x:c>
      <x:c r="G637" t="str">
        <x:v>Title/abstract identify an explicit tactical/public-safety context and readiness domain; retain for full-text assessment.</x:v>
      </x:c>
      <x:c r="H637" t="str">
        <x:v>Obtain and review lawful full text; confirm human adjudication; then select a design-specific appraisal instrument.</x:v>
      </x:c>
      <x:c r="I637"/>
      <x:c r="J637" t="str">
        <x:v>A — Core</x:v>
      </x:c>
      <x:c r="K637" t="str">
        <x:v>IDENTIFIED</x:v>
      </x:c>
      <x:c r="L637" t="str">
        <x:v>Electrocardiographic and echocardiographic predictors of greater carotid intima-media thickness in tactical athletes: The CHIEF atherosclerosis study.</x:v>
      </x:c>
      <x:c r="M637"/>
      <x:c r="N637" t="str">
        <x:v>Lin, Yen-Po; Hsu, Yi-Chiung; Tsai, Kun-Zhe; Huang, Wei-Chun; Han, Chih-Lu; Lin, Gen-Min</x:v>
      </x:c>
      <x:c r="O637" t="n">
        <x:v>2023</x:v>
      </x:c>
      <x:c r="P637" t="str">
        <x:v>Annals of noninvasive electrocardiology : the official journal of the International Society for Holter and Noninvasive Electrocardiology, Inc</x:v>
      </x:c>
      <x:c r="Q637" t="str">
        <x:v>Journal Article</x:v>
      </x:c>
      <x:c r="R637" t="str">
        <x:v>Unclear</x:v>
      </x:c>
      <x:c r="S637" t="str">
        <x:v>Unknown</x:v>
      </x:c>
      <x:c r="T637" t="str">
        <x:v>eng</x:v>
      </x:c>
      <x:c r="U637" t="str">
        <x:v>https://pubmed.ncbi.nlm.nih.gov/36652287/</x:v>
      </x:c>
      <x:c r="V637" t="str">
        <x:v>10.1111/anec.13045</x:v>
      </x:c>
      <x:c r="W637" t="str">
        <x:f>IF(V637="","",LOWER(SUBSTITUTE(SUBSTITUTE(SUBSTITUTE(SUBSTITUTE(TRIM(V637),"https://doi.org/",""),"http://doi.org/",""),"https://dx.doi.org/",""),"doi:","")))</x:f>
        <x:v>10.1111/anec.13045</x:v>
      </x:c>
      <x:c r="X637" t="str">
        <x:v>36652287</x:v>
      </x:c>
      <x:c r="Y637" t="str">
        <x:v>PMC10023883</x:v>
      </x:c>
      <x:c r="Z637"/>
      <x:c r="AA637" t="str">
        <x:v>PubMed/MEDLINE</x:v>
      </x:c>
      <x:c r="AB637" t="str">
        <x:v>PUBMED-A-v1.0-2026-08-28</x:v>
      </x:c>
      <x:c r="AC637" t="str">
        <x:v>SP-PUBMED-A-20260828</x:v>
      </x:c>
      <x:c r="AD637" s="499" t="n">
        <x:v>46262</x:v>
      </x:c>
      <x:c r="AE637" s="499" t="n">
        <x:v>46272</x:v>
      </x:c>
      <x:c r="AF637" t="str">
        <x:v>LIW3IDQ8</x:v>
      </x:c>
      <x:c r="AG637"/>
      <x:c r="AH637" t="str">
        <x:v>Tactical Athlete → Operational Readiness Brazil</x:v>
      </x:c>
      <x:c r="AI637" t="str">
        <x:v>evidence-family:A</x:v>
      </x:c>
      <x:c r="AJ637"/>
      <x:c r="AK637" t="str">
        <x:f>IF(AJ637="","",IF(OR(LOWER(AJ637)="brazil",LOWER(AJ637)="brasil"),"Yes","No"))</x:f>
      </x:c>
      <x:c r="AL637"/>
      <x:c r="AM637"/>
      <x:c r="AN637"/>
      <x:c r="AO637"/>
      <x:c r="AP637"/>
      <x:c r="AQ637"/>
      <x:c r="AR637"/>
      <x:c r="AS637"/>
      <x:c r="AT637"/>
      <x:c r="AU637"/>
      <x:c r="AV637"/>
      <x:c r="AW637"/>
      <x:c r="AX637"/>
      <x:c r="AY637"/>
      <x:c r="AZ637"/>
      <x:c r="BA637"/>
      <x:c r="BB637"/>
      <x:c r="BC637"/>
      <x:c r="BD637"/>
      <x:c r="BE637"/>
      <x:c r="BF637"/>
      <x:c r="BG637"/>
      <x:c r="BH637"/>
      <x:c r="BI637"/>
      <x:c r="BJ637"/>
      <x:c r="BK637"/>
      <x:c r="BL637"/>
      <x:c r="BM637"/>
      <x:c r="BN637"/>
      <x:c r="BO637"/>
      <x:c r="BP637"/>
      <x:c r="BQ637"/>
      <x:c r="BR637"/>
      <x:c r="BS637"/>
      <x:c r="BT637"/>
      <x:c r="BU637"/>
      <x:c r="BV637"/>
      <x:c r="BW637"/>
      <x:c r="BX637"/>
      <x:c r="BY637"/>
      <x:c r="BZ637"/>
      <x:c r="CA637"/>
      <x:c r="CB637"/>
      <x:c r="CC637"/>
      <x:c r="CD637"/>
      <x:c r="CE637"/>
      <x:c r="CF637"/>
      <x:c r="CG637"/>
      <x:c r="CH637"/>
      <x:c r="CI637"/>
      <x:c r="CJ637" t="str">
        <x:v>Yes</x:v>
      </x:c>
      <x:c r="CK637" t="str">
        <x:v>Yes</x:v>
      </x:c>
      <x:c r="CL637" t="str">
        <x:v>Yes</x:v>
      </x:c>
      <x:c r="CM637" t="str">
        <x:v>Clear</x:v>
      </x:c>
      <x:c r="CN637" t="str">
        <x:v>Verified — clear</x:v>
      </x:c>
      <x:c r="CO637" t="n">
        <x:v>46272</x:v>
      </x:c>
      <x:c r="CP637" t="str">
        <x:v>https://pubmed.ncbi.nlm.nih.gov/36652287/</x:v>
      </x:c>
      <x:c r="CQ637"/>
      <x:c r="CR637"/>
      <x:c r="CS637"/>
      <x:c r="CT637"/>
      <x:c r="CU637"/>
      <x:c r="CV637"/>
      <x:c r="CW637"/>
      <x:c r="CX637"/>
      <x:c r="CY637"/>
      <x:c r="CZ637"/>
      <x:c r="DA637"/>
      <x:c r="DB637" t="str">
        <x:f>IF(L637="","",IF(AND(COUNT(CU637:DA637)=7,OR(CU637=0,CU637=1,CU637=2),OR(CV637=0,CV637=1,CV637=2),OR(CW637=0,CW637=1,CW637=2),OR(CX637=0,CX637=1,CX637=2),OR(CY637=0,CY637=1,CY637=2),OR(CZ637=0,CZ637=1,CZ637=2),OR(DA637=0,DA637=1,DA637=2)),SUM(CU637:DA637),""))</x:f>
      </x:c>
      <x:c r="DC637" t="str">
        <x:f>IF(DB637="","",ROUND(DB637/14*10,1))</x:f>
      </x:c>
      <x:c r="DD637" t="str">
        <x:v>Pending</x:v>
      </x:c>
      <x:c r="DE637" t="str">
        <x:f>IF(L637="","",IF(DC637="","Pending",IF(DD637="Yes","CONDITIONAL — safety override",IF(DC637&gt;=8,"HIGH",IF(DC637&gt;=5,"CONDITIONAL","LOW")))))</x:f>
        <x:v>Pending</x:v>
      </x:c>
      <x:c r="DF637" t="str">
        <x:v>Pending screening and full-text appraisal; no transferability judgment made at identification.</x:v>
      </x:c>
      <x:c r="DG637"/>
      <x:c r="DH637"/>
      <x:c r="DI637"/>
      <x:c r="DJ637"/>
      <x:c r="DK637"/>
      <x:c r="DL637"/>
      <x:c r="DM637"/>
      <x:c r="DN637"/>
      <x:c r="DO637"/>
      <x:c r="DP637"/>
      <x:c r="DQ637"/>
      <x:c r="DR637"/>
      <x:c r="DS637"/>
      <x:c r="DT637"/>
      <x:c r="DU637"/>
      <x:c r="DV637"/>
      <x:c r="DW637"/>
      <x:c r="DX637"/>
      <x:c r="DY637"/>
      <x:c r="DZ637" t="str">
        <x:v>Title/abstract screening alone does not establish effectiveness, causality, methodological quality, transferability to Brazilian public safety or an institutional recommendation.</x:v>
      </x:c>
      <x:c r="EA637" t="str">
        <x:v>Pending</x:v>
      </x:c>
      <x:c r="EB637" t="str">
        <x:f>IF(L637="","",IF(EC637="READY","Yes","No / Pending"))</x:f>
        <x:v>No / Pending</x:v>
      </x:c>
      <x:c r="EC637" t="str">
        <x:f>IF(L637="","",IF(OR(ISNUMBER(SEARCH("Retracted Publication",Q637)),CM637="Retracted",CN637="Retracted",CM637="Expression of Concern",CN637="Expression of Concern",F637="Not used",CG637="Critical",CH637="High",CH637="Critical"),"BLOCKED — integrity or use restriction",IF(AND(CJ637="Yes",CK637="Yes",CL637="Yes"),IF(AND(CM637="Clear",CN637="Verified — clear"),IF(AND(AND(LEN(TRIM(CF637))&gt;0,LEFT(LOWER(TRIM(CF637)),7)&lt;&gt;"pending"),OR(CG637="High",CG637="Moderate"),OR(CH637="Low",CH637="Some concerns",CH637="Not applicable")),IF(AND(DD637="No",OR(DE637="HIGH",DE637="CONDITIONAL"),AND(LEN(TRIM(DF637))&gt;0,LEFT(LOWER(TRIM(DF637)),7)&lt;&gt;"pending")),IF(AND(AND(LEN(TRIM(DT637))&gt;0,LEFT(LOWER(TRIM(DT637)),7)&lt;&gt;"pending"),AND(LEN(TRIM(DU637))&gt;0,LEFT(LOWER(TRIM(DU637)),7)&lt;&gt;"pending"),OR(AND(LEN(TRIM(DV637))&gt;0,LEFT(LOWER(TRIM(DV637)),7)&lt;&gt;"pending"),AND(LEN(TRIM(DW637))&gt;0,LEFT(LOWER(TRIM(DW637)),7)&lt;&gt;"pending")),AND(LEN(TRIM(DX637))&gt;0,LEFT(LOWER(TRIM(DX637)),7)&lt;&gt;"pending")),IF(AND(F637="Claim-ready",OR(EA637="Strong",EA637="Moderate"),AND(LEN(TRIM(G637))&gt;0,LEFT(LOWER(TRIM(G637)),7)&lt;&gt;"pending"),G637&lt;&gt;"No substantive use decision is permitted from identification metadata alone.",AND(LEN(TRIM(DZ637))&gt;0,LEFT(LOWER(TRIM(DZ637)),7)&lt;&gt;"pending"),DZ637&lt;&gt;"Identification metadata alone does not permit any substantive scientific, causal, operational, or institutional claim.",AND(LEN(TRIM(EI637))&gt;0,LEFT(LOWER(TRIM(EI637)),7)&lt;&gt;"pending"),ISNUMBER(EH637),EH637&gt;0),"READY","PENDING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7" t="str">
        <x:v>Pending</x:v>
      </x:c>
      <x:c r="EE637"/>
      <x:c r="EF637" t="str">
        <x:v>Pending</x:v>
      </x:c>
      <x:c r="EG637" t="str">
        <x:v>Pending</x:v>
      </x:c>
      <x:c r="EH637"/>
      <x:c r="EI637" s="501"/>
      <x:c r="EJ637"/>
      <x:c r="EK637" t="str">
        <x:v>Pending</x:v>
      </x:c>
      <x:c r="EL637" t="n">
        <x:v>46272</x:v>
      </x:c>
      <x:c r="EM637" t="str">
        <x:v>Production PubMed record imported and reconciled to Zotero item LIW3IDQ8;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7" t="n">
        <x:f>IF(L637="","",(IF(N637&lt;&gt;"",1,0)+IF(O637&lt;&gt;"",1,0)+IF(AJ637&lt;&gt;"",1,0)+IF(AU637&lt;&gt;"",1,0)+IF(BE637&lt;&gt;"",1,0)+IF(CF637&lt;&gt;"",1,0)+IF(CJ637="Yes",1,0)+IF(CL637="Yes",1,0)+IF(DE637&lt;&gt;"Pending",1,0)+IF(F637&lt;&gt;"",1,0)+IF(DZ637&lt;&gt;"",1,0)+IF(EI637&lt;&gt;"",1,0))/12)</x:f>
        <x:v>0.5</x:v>
      </x:c>
    </x:row>
    <x:row r="638">
      <x:c r="A638" t="str">
        <x:v>EV-0635</x:v>
      </x:c>
      <x:c r="B638" t="str">
        <x:v>Integrity check</x:v>
      </x:c>
      <x:c r="C638" t="str">
        <x:f>IF(L638="","",IF(LEFT(EC638,7)="BLOCKED","🔴 Do not use for conclusion",IF(EB638="Yes","🟢 Claim-ready","🟡 Caution / context")))</x:f>
        <x:v>🟡 Caution / context</x:v>
      </x:c>
      <x:c r="D638" t="str">
        <x:f>IF(L638="","",EC638)</x:f>
        <x:v>PENDING — appropriate appraisal</x:v>
      </x:c>
      <x:c r="E638" t="str">
        <x:v>P3 — Medium</x:v>
      </x:c>
      <x:c r="F638" t="str">
        <x:v>Pending</x:v>
      </x:c>
      <x:c r="G638" t="str">
        <x:v>Title/abstract identify an explicit tactical/public-safety context and readiness domain; retain for full-text assessment.</x:v>
      </x:c>
      <x:c r="H638" t="str">
        <x:v>Obtain and review lawful full text; confirm human adjudication; then select a design-specific appraisal instrument.</x:v>
      </x:c>
      <x:c r="I638"/>
      <x:c r="J638" t="str">
        <x:v>A — Core</x:v>
      </x:c>
      <x:c r="K638" t="str">
        <x:v>IDENTIFIED</x:v>
      </x:c>
      <x:c r="L638" t="str">
        <x:v>Biomarkers for warfighter safety and performance in hot and cold environments.</x:v>
      </x:c>
      <x:c r="M638"/>
      <x:c r="N638" t="str">
        <x:v>Lee, Jason K W; Tan, Beverly; Kingma, Boris R M; Haman, Francois; Epstein, Yoram</x:v>
      </x:c>
      <x:c r="O638" t="n">
        <x:v>2023</x:v>
      </x:c>
      <x:c r="P638" t="str">
        <x:v>Journal of science and medicine in sport</x:v>
      </x:c>
      <x:c r="Q638" t="str">
        <x:v>Journal Article; Review</x:v>
      </x:c>
      <x:c r="R638" t="str">
        <x:v>Unclear</x:v>
      </x:c>
      <x:c r="S638" t="str">
        <x:v>Unknown</x:v>
      </x:c>
      <x:c r="T638" t="str">
        <x:v>eng</x:v>
      </x:c>
      <x:c r="U638" t="str">
        <x:v>https://pubmed.ncbi.nlm.nih.gov/36623995/</x:v>
      </x:c>
      <x:c r="V638" t="str">
        <x:v>10.1016/j.jsams.2022.12.006</x:v>
      </x:c>
      <x:c r="W638" t="str">
        <x:f>IF(V638="","",LOWER(SUBSTITUTE(SUBSTITUTE(SUBSTITUTE(SUBSTITUTE(TRIM(V638),"https://doi.org/",""),"http://doi.org/",""),"https://dx.doi.org/",""),"doi:","")))</x:f>
        <x:v>10.1016/j.jsams.2022.12.006</x:v>
      </x:c>
      <x:c r="X638" t="str">
        <x:v>36623995</x:v>
      </x:c>
      <x:c r="Y638" t="str"/>
      <x:c r="Z638"/>
      <x:c r="AA638" t="str">
        <x:v>PubMed/MEDLINE</x:v>
      </x:c>
      <x:c r="AB638" t="str">
        <x:v>PUBMED-A-v1.0-2026-08-28</x:v>
      </x:c>
      <x:c r="AC638" t="str">
        <x:v>SP-PUBMED-A-20260828</x:v>
      </x:c>
      <x:c r="AD638" s="499" t="n">
        <x:v>46262</x:v>
      </x:c>
      <x:c r="AE638" s="499" t="n">
        <x:v>46272</x:v>
      </x:c>
      <x:c r="AF638" t="str">
        <x:v>JC2V8AQC</x:v>
      </x:c>
      <x:c r="AG638"/>
      <x:c r="AH638" t="str">
        <x:v>Tactical Athlete → Operational Readiness Brazil</x:v>
      </x:c>
      <x:c r="AI638" t="str">
        <x:v>evidence-family:A</x:v>
      </x:c>
      <x:c r="AJ638"/>
      <x:c r="AK638" t="str">
        <x:f>IF(AJ638="","",IF(OR(LOWER(AJ638)="brazil",LOWER(AJ638)="brasil"),"Yes","No"))</x:f>
      </x:c>
      <x:c r="AL638"/>
      <x:c r="AM638"/>
      <x:c r="AN638"/>
      <x:c r="AO638"/>
      <x:c r="AP638"/>
      <x:c r="AQ638"/>
      <x:c r="AR638"/>
      <x:c r="AS638"/>
      <x:c r="AT638"/>
      <x:c r="AU638"/>
      <x:c r="AV638"/>
      <x:c r="AW638"/>
      <x:c r="AX638"/>
      <x:c r="AY638"/>
      <x:c r="AZ638"/>
      <x:c r="BA638"/>
      <x:c r="BB638"/>
      <x:c r="BC638"/>
      <x:c r="BD638"/>
      <x:c r="BE638"/>
      <x:c r="BF638"/>
      <x:c r="BG638"/>
      <x:c r="BH638"/>
      <x:c r="BI638"/>
      <x:c r="BJ638"/>
      <x:c r="BK638"/>
      <x:c r="BL638"/>
      <x:c r="BM638"/>
      <x:c r="BN638"/>
      <x:c r="BO638"/>
      <x:c r="BP638"/>
      <x:c r="BQ638"/>
      <x:c r="BR638"/>
      <x:c r="BS638"/>
      <x:c r="BT638"/>
      <x:c r="BU638"/>
      <x:c r="BV638"/>
      <x:c r="BW638"/>
      <x:c r="BX638"/>
      <x:c r="BY638"/>
      <x:c r="BZ638"/>
      <x:c r="CA638"/>
      <x:c r="CB638"/>
      <x:c r="CC638"/>
      <x:c r="CD638"/>
      <x:c r="CE638"/>
      <x:c r="CF638"/>
      <x:c r="CG638"/>
      <x:c r="CH638"/>
      <x:c r="CI638"/>
      <x:c r="CJ638" t="str">
        <x:v>Yes</x:v>
      </x:c>
      <x:c r="CK638" t="str">
        <x:v>Yes</x:v>
      </x:c>
      <x:c r="CL638" t="str">
        <x:v>Yes</x:v>
      </x:c>
      <x:c r="CM638" t="str">
        <x:v>Clear</x:v>
      </x:c>
      <x:c r="CN638" t="str">
        <x:v>Verified — clear</x:v>
      </x:c>
      <x:c r="CO638" t="n">
        <x:v>46272</x:v>
      </x:c>
      <x:c r="CP638" t="str">
        <x:v>https://pubmed.ncbi.nlm.nih.gov/36623995/</x:v>
      </x:c>
      <x:c r="CQ638"/>
      <x:c r="CR638"/>
      <x:c r="CS638"/>
      <x:c r="CT638"/>
      <x:c r="CU638"/>
      <x:c r="CV638"/>
      <x:c r="CW638"/>
      <x:c r="CX638"/>
      <x:c r="CY638"/>
      <x:c r="CZ638"/>
      <x:c r="DA638"/>
      <x:c r="DB638" t="str">
        <x:f>IF(L638="","",IF(AND(COUNT(CU638:DA638)=7,OR(CU638=0,CU638=1,CU638=2),OR(CV638=0,CV638=1,CV638=2),OR(CW638=0,CW638=1,CW638=2),OR(CX638=0,CX638=1,CX638=2),OR(CY638=0,CY638=1,CY638=2),OR(CZ638=0,CZ638=1,CZ638=2),OR(DA638=0,DA638=1,DA638=2)),SUM(CU638:DA638),""))</x:f>
      </x:c>
      <x:c r="DC638" t="str">
        <x:f>IF(DB638="","",ROUND(DB638/14*10,1))</x:f>
      </x:c>
      <x:c r="DD638" t="str">
        <x:v>Pending</x:v>
      </x:c>
      <x:c r="DE638" t="str">
        <x:f>IF(L638="","",IF(DC638="","Pending",IF(DD638="Yes","CONDITIONAL — safety override",IF(DC638&gt;=8,"HIGH",IF(DC638&gt;=5,"CONDITIONAL","LOW")))))</x:f>
        <x:v>Pending</x:v>
      </x:c>
      <x:c r="DF638" t="str">
        <x:v>Pending screening and full-text appraisal; no transferability judgment made at identification.</x:v>
      </x:c>
      <x:c r="DG638"/>
      <x:c r="DH638"/>
      <x:c r="DI638"/>
      <x:c r="DJ638"/>
      <x:c r="DK638"/>
      <x:c r="DL638"/>
      <x:c r="DM638"/>
      <x:c r="DN638"/>
      <x:c r="DO638"/>
      <x:c r="DP638"/>
      <x:c r="DQ638"/>
      <x:c r="DR638"/>
      <x:c r="DS638"/>
      <x:c r="DT638"/>
      <x:c r="DU638"/>
      <x:c r="DV638"/>
      <x:c r="DW638"/>
      <x:c r="DX638"/>
      <x:c r="DY638"/>
      <x:c r="DZ638" t="str">
        <x:v>Title/abstract screening alone does not establish effectiveness, causality, methodological quality, transferability to Brazilian public safety or an institutional recommendation.</x:v>
      </x:c>
      <x:c r="EA638" t="str">
        <x:v>Pending</x:v>
      </x:c>
      <x:c r="EB638" t="str">
        <x:f>IF(L638="","",IF(EC638="READY","Yes","No / Pending"))</x:f>
        <x:v>No / Pending</x:v>
      </x:c>
      <x:c r="EC638" t="str">
        <x:f>IF(L638="","",IF(OR(ISNUMBER(SEARCH("Retracted Publication",Q638)),CM638="Retracted",CN638="Retracted",CM638="Expression of Concern",CN638="Expression of Concern",F638="Not used",CG638="Critical",CH638="High",CH638="Critical"),"BLOCKED — integrity or use restriction",IF(AND(CJ638="Yes",CK638="Yes",CL638="Yes"),IF(AND(CM638="Clear",CN638="Verified — clear"),IF(AND(AND(LEN(TRIM(CF638))&gt;0,LEFT(LOWER(TRIM(CF638)),7)&lt;&gt;"pending"),OR(CG638="High",CG638="Moderate"),OR(CH638="Low",CH638="Some concerns",CH638="Not applicable")),IF(AND(DD638="No",OR(DE638="HIGH",DE638="CONDITIONAL"),AND(LEN(TRIM(DF638))&gt;0,LEFT(LOWER(TRIM(DF638)),7)&lt;&gt;"pending")),IF(AND(AND(LEN(TRIM(DT638))&gt;0,LEFT(LOWER(TRIM(DT638)),7)&lt;&gt;"pending"),AND(LEN(TRIM(DU638))&gt;0,LEFT(LOWER(TRIM(DU638)),7)&lt;&gt;"pending"),OR(AND(LEN(TRIM(DV638))&gt;0,LEFT(LOWER(TRIM(DV638)),7)&lt;&gt;"pending"),AND(LEN(TRIM(DW638))&gt;0,LEFT(LOWER(TRIM(DW638)),7)&lt;&gt;"pending")),AND(LEN(TRIM(DX638))&gt;0,LEFT(LOWER(TRIM(DX638)),7)&lt;&gt;"pending")),IF(AND(F638="Claim-ready",OR(EA638="Strong",EA638="Moderate"),AND(LEN(TRIM(G638))&gt;0,LEFT(LOWER(TRIM(G638)),7)&lt;&gt;"pending"),G638&lt;&gt;"No substantive use decision is permitted from identification metadata alone.",AND(LEN(TRIM(DZ638))&gt;0,LEFT(LOWER(TRIM(DZ638)),7)&lt;&gt;"pending"),DZ638&lt;&gt;"Identification metadata alone does not permit any substantive scientific, causal, operational, or institutional claim.",AND(LEN(TRIM(EI638))&gt;0,LEFT(LOWER(TRIM(EI638)),7)&lt;&gt;"pending"),ISNUMBER(EH638),EH638&gt;0),"READY","PENDING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8" t="str">
        <x:v>Pending</x:v>
      </x:c>
      <x:c r="EE638"/>
      <x:c r="EF638" t="str">
        <x:v>Pending</x:v>
      </x:c>
      <x:c r="EG638" t="str">
        <x:v>Pending</x:v>
      </x:c>
      <x:c r="EH638"/>
      <x:c r="EI638" s="501"/>
      <x:c r="EJ638"/>
      <x:c r="EK638" t="str">
        <x:v>Pending</x:v>
      </x:c>
      <x:c r="EL638" t="n">
        <x:v>46272</x:v>
      </x:c>
      <x:c r="EM638" t="str">
        <x:v>Production PubMed record imported and reconciled to Zotero item JC2V8AQC;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38" t="n">
        <x:f>IF(L638="","",(IF(N638&lt;&gt;"",1,0)+IF(O638&lt;&gt;"",1,0)+IF(AJ638&lt;&gt;"",1,0)+IF(AU638&lt;&gt;"",1,0)+IF(BE638&lt;&gt;"",1,0)+IF(CF638&lt;&gt;"",1,0)+IF(CJ638="Yes",1,0)+IF(CL638="Yes",1,0)+IF(DE638&lt;&gt;"Pending",1,0)+IF(F638&lt;&gt;"",1,0)+IF(DZ638&lt;&gt;"",1,0)+IF(EI638&lt;&gt;"",1,0))/12)</x:f>
        <x:v>0.5</x:v>
      </x:c>
    </x:row>
    <x:row r="639">
      <x:c r="A639" t="str">
        <x:v>EV-0636</x:v>
      </x:c>
      <x:c r="B639" t="str">
        <x:v>Integrity check</x:v>
      </x:c>
      <x:c r="C639" t="str">
        <x:f>IF(L639="","",IF(LEFT(EC639,7)="BLOCKED","🔴 Do not use for conclusion",IF(EB639="Yes","🟢 Claim-ready","🟡 Caution / context")))</x:f>
        <x:v>🟡 Caution / context</x:v>
      </x:c>
      <x:c r="D639" t="str">
        <x:f>IF(L639="","",EC639)</x:f>
        <x:v>PENDING — appropriate appraisal</x:v>
      </x:c>
      <x:c r="E639" t="str">
        <x:v>P3 — Medium</x:v>
      </x:c>
      <x:c r="F639" t="str">
        <x:v>Pending</x:v>
      </x:c>
      <x:c r="G639" t="str">
        <x:v>A potentially relevant concept is present, but direct applicability is ambiguous at title/abstract level.</x:v>
      </x:c>
      <x:c r="H639" t="str">
        <x:v>Human title/abstract adjudication; retrieve full text if relevance remains plausible.</x:v>
      </x:c>
      <x:c r="I639"/>
      <x:c r="J639" t="str">
        <x:v>A — Core</x:v>
      </x:c>
      <x:c r="K639" t="str">
        <x:v>IDENTIFIED</x:v>
      </x:c>
      <x:c r="L639" t="str">
        <x:v>Characterizing Methods for Surveying Partner Nation Medical Capabilities.</x:v>
      </x:c>
      <x:c r="M639"/>
      <x:c r="N639" t="str">
        <x:v>Stone, Alexandra; Regalbuto, Eric; Wilson, Ramey L</x:v>
      </x:c>
      <x:c r="O639" t="n">
        <x:v>2023</x:v>
      </x:c>
      <x:c r="P639" t="str">
        <x:v>Military medicine</x:v>
      </x:c>
      <x:c r="Q639" t="str">
        <x:v>Journal Article; Research Support, U.S. Gov't, Non-P.H.S.</x:v>
      </x:c>
      <x:c r="R639" t="str">
        <x:v>Unclear</x:v>
      </x:c>
      <x:c r="S639" t="str">
        <x:v>Unknown</x:v>
      </x:c>
      <x:c r="T639" t="str">
        <x:v>eng</x:v>
      </x:c>
      <x:c r="U639" t="str">
        <x:v>https://pubmed.ncbi.nlm.nih.gov/36617248/</x:v>
      </x:c>
      <x:c r="V639" t="str">
        <x:v>10.1093/milmed/usac424</x:v>
      </x:c>
      <x:c r="W639" t="str">
        <x:f>IF(V639="","",LOWER(SUBSTITUTE(SUBSTITUTE(SUBSTITUTE(SUBSTITUTE(TRIM(V639),"https://doi.org/",""),"http://doi.org/",""),"https://dx.doi.org/",""),"doi:","")))</x:f>
        <x:v>10.1093/milmed/usac424</x:v>
      </x:c>
      <x:c r="X639" t="str">
        <x:v>36617248</x:v>
      </x:c>
      <x:c r="Y639" t="str"/>
      <x:c r="Z639"/>
      <x:c r="AA639" t="str">
        <x:v>PubMed/MEDLINE</x:v>
      </x:c>
      <x:c r="AB639" t="str">
        <x:v>PUBMED-A-v1.0-2026-08-28</x:v>
      </x:c>
      <x:c r="AC639" t="str">
        <x:v>SP-PUBMED-A-20260828</x:v>
      </x:c>
      <x:c r="AD639" s="499" t="n">
        <x:v>46262</x:v>
      </x:c>
      <x:c r="AE639" s="499" t="n">
        <x:v>46272</x:v>
      </x:c>
      <x:c r="AF639" t="str">
        <x:v>JHGHQW7F</x:v>
      </x:c>
      <x:c r="AG639"/>
      <x:c r="AH639" t="str">
        <x:v>Tactical Athlete → Operational Readiness Brazil</x:v>
      </x:c>
      <x:c r="AI639" t="str">
        <x:v>evidence-family:A</x:v>
      </x:c>
      <x:c r="AJ639"/>
      <x:c r="AK639" t="str">
        <x:f>IF(AJ639="","",IF(OR(LOWER(AJ639)="brazil",LOWER(AJ639)="brasil"),"Yes","No"))</x:f>
      </x:c>
      <x:c r="AL639"/>
      <x:c r="AM639"/>
      <x:c r="AN639"/>
      <x:c r="AO639"/>
      <x:c r="AP639"/>
      <x:c r="AQ639"/>
      <x:c r="AR639"/>
      <x:c r="AS639"/>
      <x:c r="AT639"/>
      <x:c r="AU639"/>
      <x:c r="AV639"/>
      <x:c r="AW639"/>
      <x:c r="AX639"/>
      <x:c r="AY639"/>
      <x:c r="AZ639"/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/>
      <x:c r="BO639"/>
      <x:c r="BP639"/>
      <x:c r="BQ639"/>
      <x:c r="BR639"/>
      <x:c r="BS639"/>
      <x:c r="BT639"/>
      <x:c r="BU639"/>
      <x:c r="BV639"/>
      <x:c r="BW639"/>
      <x:c r="BX639"/>
      <x:c r="BY639"/>
      <x:c r="BZ639"/>
      <x:c r="CA639"/>
      <x:c r="CB639"/>
      <x:c r="CC639"/>
      <x:c r="CD639"/>
      <x:c r="CE639"/>
      <x:c r="CF639"/>
      <x:c r="CG639"/>
      <x:c r="CH639"/>
      <x:c r="CI639"/>
      <x:c r="CJ639" t="str">
        <x:v>Yes</x:v>
      </x:c>
      <x:c r="CK639" t="str">
        <x:v>Yes</x:v>
      </x:c>
      <x:c r="CL639" t="str">
        <x:v>Yes</x:v>
      </x:c>
      <x:c r="CM639" t="str">
        <x:v>Clear</x:v>
      </x:c>
      <x:c r="CN639" t="str">
        <x:v>Verified — clear</x:v>
      </x:c>
      <x:c r="CO639" t="n">
        <x:v>46272</x:v>
      </x:c>
      <x:c r="CP639" t="str">
        <x:v>https://pubmed.ncbi.nlm.nih.gov/36617248/</x:v>
      </x:c>
      <x:c r="CQ639"/>
      <x:c r="CR639"/>
      <x:c r="CS639"/>
      <x:c r="CT639"/>
      <x:c r="CU639"/>
      <x:c r="CV639"/>
      <x:c r="CW639"/>
      <x:c r="CX639"/>
      <x:c r="CY639"/>
      <x:c r="CZ639"/>
      <x:c r="DA639"/>
      <x:c r="DB639" t="str">
        <x:f>IF(L639="","",IF(AND(COUNT(CU639:DA639)=7,OR(CU639=0,CU639=1,CU639=2),OR(CV639=0,CV639=1,CV639=2),OR(CW639=0,CW639=1,CW639=2),OR(CX639=0,CX639=1,CX639=2),OR(CY639=0,CY639=1,CY639=2),OR(CZ639=0,CZ639=1,CZ639=2),OR(DA639=0,DA639=1,DA639=2)),SUM(CU639:DA639),""))</x:f>
      </x:c>
      <x:c r="DC639" t="str">
        <x:f>IF(DB639="","",ROUND(DB639/14*10,1))</x:f>
      </x:c>
      <x:c r="DD639" t="str">
        <x:v>Pending</x:v>
      </x:c>
      <x:c r="DE639" t="str">
        <x:f>IF(L639="","",IF(DC639="","Pending",IF(DD639="Yes","CONDITIONAL — safety override",IF(DC639&gt;=8,"HIGH",IF(DC639&gt;=5,"CONDITIONAL","LOW")))))</x:f>
        <x:v>Pending</x:v>
      </x:c>
      <x:c r="DF639" t="str">
        <x:v>Pending screening and full-text appraisal; no transferability judgment made at identification.</x:v>
      </x:c>
      <x:c r="DG639"/>
      <x:c r="DH639"/>
      <x:c r="DI639"/>
      <x:c r="DJ639"/>
      <x:c r="DK639"/>
      <x:c r="DL639"/>
      <x:c r="DM639"/>
      <x:c r="DN639"/>
      <x:c r="DO639"/>
      <x:c r="DP639"/>
      <x:c r="DQ639"/>
      <x:c r="DR639"/>
      <x:c r="DS639"/>
      <x:c r="DT639"/>
      <x:c r="DU639"/>
      <x:c r="DV639"/>
      <x:c r="DW639"/>
      <x:c r="DX639"/>
      <x:c r="DY639"/>
      <x:c r="DZ639" t="str">
        <x:v>Title/abstract information is insufficient for a substantive scientific, causal, transferability or institutional claim.</x:v>
      </x:c>
      <x:c r="EA639" t="str">
        <x:v>Pending</x:v>
      </x:c>
      <x:c r="EB639" t="str">
        <x:f>IF(L639="","",IF(EC639="READY","Yes","No / Pending"))</x:f>
        <x:v>No / Pending</x:v>
      </x:c>
      <x:c r="EC639" t="str">
        <x:f>IF(L639="","",IF(OR(ISNUMBER(SEARCH("Retracted Publication",Q639)),CM639="Retracted",CN639="Retracted",CM639="Expression of Concern",CN639="Expression of Concern",F639="Not used",CG639="Critical",CH639="High",CH639="Critical"),"BLOCKED — integrity or use restriction",IF(AND(CJ639="Yes",CK639="Yes",CL639="Yes"),IF(AND(CM639="Clear",CN639="Verified — clear"),IF(AND(AND(LEN(TRIM(CF639))&gt;0,LEFT(LOWER(TRIM(CF639)),7)&lt;&gt;"pending"),OR(CG639="High",CG639="Moderate"),OR(CH639="Low",CH639="Some concerns",CH639="Not applicable")),IF(AND(DD639="No",OR(DE639="HIGH",DE639="CONDITIONAL"),AND(LEN(TRIM(DF639))&gt;0,LEFT(LOWER(TRIM(DF639)),7)&lt;&gt;"pending")),IF(AND(AND(LEN(TRIM(DT639))&gt;0,LEFT(LOWER(TRIM(DT639)),7)&lt;&gt;"pending"),AND(LEN(TRIM(DU639))&gt;0,LEFT(LOWER(TRIM(DU639)),7)&lt;&gt;"pending"),OR(AND(LEN(TRIM(DV639))&gt;0,LEFT(LOWER(TRIM(DV639)),7)&lt;&gt;"pending"),AND(LEN(TRIM(DW639))&gt;0,LEFT(LOWER(TRIM(DW639)),7)&lt;&gt;"pending")),AND(LEN(TRIM(DX639))&gt;0,LEFT(LOWER(TRIM(DX639)),7)&lt;&gt;"pending")),IF(AND(F639="Claim-ready",OR(EA639="Strong",EA639="Moderate"),AND(LEN(TRIM(G639))&gt;0,LEFT(LOWER(TRIM(G639)),7)&lt;&gt;"pending"),G639&lt;&gt;"No substantive use decision is permitted from identification metadata alone.",AND(LEN(TRIM(DZ639))&gt;0,LEFT(LOWER(TRIM(DZ639)),7)&lt;&gt;"pending"),DZ639&lt;&gt;"Identification metadata alone does not permit any substantive scientific, causal, operational, or institutional claim.",AND(LEN(TRIM(EI639))&gt;0,LEFT(LOWER(TRIM(EI639)),7)&lt;&gt;"pending"),ISNUMBER(EH639),EH639&gt;0),"READY","PENDING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39" t="str">
        <x:v>Pending</x:v>
      </x:c>
      <x:c r="EE639"/>
      <x:c r="EF639" t="str">
        <x:v>Pending</x:v>
      </x:c>
      <x:c r="EG639" t="str">
        <x:v>Pending</x:v>
      </x:c>
      <x:c r="EH639"/>
      <x:c r="EI639" s="501"/>
      <x:c r="EJ639"/>
      <x:c r="EK639" t="str">
        <x:v>Pending</x:v>
      </x:c>
      <x:c r="EL639" t="n">
        <x:v>46272</x:v>
      </x:c>
      <x:c r="EM639" t="str">
        <x:v>Production PubMed record imported and reconciled to Zotero item JHGHQW7F;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39" t="n">
        <x:f>IF(L639="","",(IF(N639&lt;&gt;"",1,0)+IF(O639&lt;&gt;"",1,0)+IF(AJ639&lt;&gt;"",1,0)+IF(AU639&lt;&gt;"",1,0)+IF(BE639&lt;&gt;"",1,0)+IF(CF639&lt;&gt;"",1,0)+IF(CJ639="Yes",1,0)+IF(CL639="Yes",1,0)+IF(DE639&lt;&gt;"Pending",1,0)+IF(F639&lt;&gt;"",1,0)+IF(DZ639&lt;&gt;"",1,0)+IF(EI639&lt;&gt;"",1,0))/12)</x:f>
        <x:v>0.5</x:v>
      </x:c>
    </x:row>
    <x:row r="640">
      <x:c r="A640" t="str">
        <x:v>EV-0637</x:v>
      </x:c>
      <x:c r="B640" t="str">
        <x:v>Integrity check</x:v>
      </x:c>
      <x:c r="C640" t="str">
        <x:f>IF(L640="","",IF(LEFT(EC640,7)="BLOCKED","🔴 Do not use for conclusion",IF(EB640="Yes","🟢 Claim-ready","🟡 Caution / context")))</x:f>
        <x:v>🟡 Caution / context</x:v>
      </x:c>
      <x:c r="D640" t="str">
        <x:f>IF(L640="","",EC640)</x:f>
        <x:v>PENDING — appropriate appraisal</x:v>
      </x:c>
      <x:c r="E640" t="str">
        <x:v>P3 — Medium</x:v>
      </x:c>
      <x:c r="F640" t="str">
        <x:v>Pending</x:v>
      </x:c>
      <x:c r="G640" t="str">
        <x:v>Title/abstract identify an explicit operational APHT/medical-readiness topic; retain for full-text assessment.</x:v>
      </x:c>
      <x:c r="H640" t="str">
        <x:v>Obtain and review lawful full text; confirm human adjudication; then select a design-specific appraisal instrument.</x:v>
      </x:c>
      <x:c r="I640"/>
      <x:c r="J640" t="str">
        <x:v>B — APHT / Medical Readiness</x:v>
      </x:c>
      <x:c r="K640" t="str">
        <x:v>IDENTIFIED</x:v>
      </x:c>
      <x:c r="L640" t="str">
        <x:v>A Review of Verbal and Written Patient Handoffs Applicable to the U.S. Military's Expeditionary Care System.</x:v>
      </x:c>
      <x:c r="M640"/>
      <x:c r="N640" t="str">
        <x:v>Kunce, Nicholas E; Lyon, Arthur; Carlton, Duncan; Jeyarajah, Theepica; Strayhorn, Catherine M; Lopreiato, Joseph; Wilson, Ramey</x:v>
      </x:c>
      <x:c r="O640" t="n">
        <x:v>2024</x:v>
      </x:c>
      <x:c r="P640" t="str">
        <x:v>Military medicine</x:v>
      </x:c>
      <x:c r="Q640" t="str">
        <x:v>Journal Article; Research Support, U.S. Gov't, Non-P.H.S.; Review</x:v>
      </x:c>
      <x:c r="R640" t="str">
        <x:v>Unclear</x:v>
      </x:c>
      <x:c r="S640" t="str">
        <x:v>Unknown</x:v>
      </x:c>
      <x:c r="T640" t="str">
        <x:v>eng</x:v>
      </x:c>
      <x:c r="U640" t="str">
        <x:v>https://pubmed.ncbi.nlm.nih.gov/36617244/</x:v>
      </x:c>
      <x:c r="V640" t="str">
        <x:v>10.1093/milmed/usac418</x:v>
      </x:c>
      <x:c r="W640" t="str">
        <x:f>IF(V640="","",LOWER(SUBSTITUTE(SUBSTITUTE(SUBSTITUTE(SUBSTITUTE(TRIM(V640),"https://doi.org/",""),"http://doi.org/",""),"https://dx.doi.org/",""),"doi:","")))</x:f>
        <x:v>10.1093/milmed/usac418</x:v>
      </x:c>
      <x:c r="X640" t="str">
        <x:v>36617244</x:v>
      </x:c>
      <x:c r="Y640" t="str"/>
      <x:c r="Z640"/>
      <x:c r="AA640" t="str">
        <x:v>PubMed/MEDLINE</x:v>
      </x:c>
      <x:c r="AB640" t="str">
        <x:v>PUBMED-B-v1.0-2026-08-28</x:v>
      </x:c>
      <x:c r="AC640" t="str">
        <x:v>SP-PUBMED-B-20260828</x:v>
      </x:c>
      <x:c r="AD640" s="499" t="n">
        <x:v>46262</x:v>
      </x:c>
      <x:c r="AE640" s="499" t="n">
        <x:v>46272</x:v>
      </x:c>
      <x:c r="AF640" t="str">
        <x:v>MPXNPMBW</x:v>
      </x:c>
      <x:c r="AG640"/>
      <x:c r="AH640" t="str">
        <x:v>Tactical Athlete → Operational Readiness Brazil</x:v>
      </x:c>
      <x:c r="AI640" t="str">
        <x:v>evidence-family:B</x:v>
      </x:c>
      <x:c r="AJ640"/>
      <x:c r="AK640" t="str">
        <x:f>IF(AJ640="","",IF(OR(LOWER(AJ640)="brazil",LOWER(AJ640)="brasil"),"Yes","No"))</x:f>
      </x:c>
      <x:c r="AL640"/>
      <x:c r="AM640"/>
      <x:c r="AN640"/>
      <x:c r="AO640"/>
      <x:c r="AP640"/>
      <x:c r="AQ640"/>
      <x:c r="AR640"/>
      <x:c r="AS640"/>
      <x:c r="AT640"/>
      <x:c r="AU640"/>
      <x:c r="AV640"/>
      <x:c r="AW640"/>
      <x:c r="AX640"/>
      <x:c r="AY640"/>
      <x:c r="AZ640"/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/>
      <x:c r="BO640"/>
      <x:c r="BP640"/>
      <x:c r="BQ640"/>
      <x:c r="BR640"/>
      <x:c r="BS640"/>
      <x:c r="BT640"/>
      <x:c r="BU640"/>
      <x:c r="BV640"/>
      <x:c r="BW640"/>
      <x:c r="BX640"/>
      <x:c r="BY640"/>
      <x:c r="BZ640"/>
      <x:c r="CA640"/>
      <x:c r="CB640"/>
      <x:c r="CC640"/>
      <x:c r="CD640"/>
      <x:c r="CE640"/>
      <x:c r="CF640"/>
      <x:c r="CG640"/>
      <x:c r="CH640"/>
      <x:c r="CI640"/>
      <x:c r="CJ640" t="str">
        <x:v>Yes</x:v>
      </x:c>
      <x:c r="CK640" t="str">
        <x:v>Yes</x:v>
      </x:c>
      <x:c r="CL640" t="str">
        <x:v>Yes</x:v>
      </x:c>
      <x:c r="CM640" t="str">
        <x:v>Clear</x:v>
      </x:c>
      <x:c r="CN640" t="str">
        <x:v>Verified — clear</x:v>
      </x:c>
      <x:c r="CO640" t="n">
        <x:v>46272</x:v>
      </x:c>
      <x:c r="CP640" t="str">
        <x:v>https://pubmed.ncbi.nlm.nih.gov/36617244/</x:v>
      </x:c>
      <x:c r="CQ640"/>
      <x:c r="CR640"/>
      <x:c r="CS640"/>
      <x:c r="CT640"/>
      <x:c r="CU640"/>
      <x:c r="CV640"/>
      <x:c r="CW640"/>
      <x:c r="CX640"/>
      <x:c r="CY640"/>
      <x:c r="CZ640"/>
      <x:c r="DA640"/>
      <x:c r="DB640" t="str">
        <x:f>IF(L640="","",IF(AND(COUNT(CU640:DA640)=7,OR(CU640=0,CU640=1,CU640=2),OR(CV640=0,CV640=1,CV640=2),OR(CW640=0,CW640=1,CW640=2),OR(CX640=0,CX640=1,CX640=2),OR(CY640=0,CY640=1,CY640=2),OR(CZ640=0,CZ640=1,CZ640=2),OR(DA640=0,DA640=1,DA640=2)),SUM(CU640:DA640),""))</x:f>
      </x:c>
      <x:c r="DC640" t="str">
        <x:f>IF(DB640="","",ROUND(DB640/14*10,1))</x:f>
      </x:c>
      <x:c r="DD640" t="str">
        <x:v>Pending</x:v>
      </x:c>
      <x:c r="DE640" t="str">
        <x:f>IF(L640="","",IF(DC640="","Pending",IF(DD640="Yes","CONDITIONAL — safety override",IF(DC640&gt;=8,"HIGH",IF(DC640&gt;=5,"CONDITIONAL","LOW")))))</x:f>
        <x:v>Pending</x:v>
      </x:c>
      <x:c r="DF640" t="str">
        <x:v>Pending screening and full-text appraisal; no transferability judgment made at identification.</x:v>
      </x:c>
      <x:c r="DG640"/>
      <x:c r="DH640"/>
      <x:c r="DI640"/>
      <x:c r="DJ640"/>
      <x:c r="DK640"/>
      <x:c r="DL640"/>
      <x:c r="DM640"/>
      <x:c r="DN640"/>
      <x:c r="DO640"/>
      <x:c r="DP640"/>
      <x:c r="DQ640"/>
      <x:c r="DR640"/>
      <x:c r="DS640"/>
      <x:c r="DT640"/>
      <x:c r="DU640"/>
      <x:c r="DV640"/>
      <x:c r="DW640"/>
      <x:c r="DX640"/>
      <x:c r="DY640"/>
      <x:c r="DZ640" t="str">
        <x:v>Title/abstract screening alone does not establish effectiveness, causality, methodological quality, transferability to Brazilian public safety or an institutional recommendation.</x:v>
      </x:c>
      <x:c r="EA640" t="str">
        <x:v>Pending</x:v>
      </x:c>
      <x:c r="EB640" t="str">
        <x:f>IF(L640="","",IF(EC640="READY","Yes","No / Pending"))</x:f>
        <x:v>No / Pending</x:v>
      </x:c>
      <x:c r="EC640" t="str">
        <x:f>IF(L640="","",IF(OR(ISNUMBER(SEARCH("Retracted Publication",Q640)),CM640="Retracted",CN640="Retracted",CM640="Expression of Concern",CN640="Expression of Concern",F640="Not used",CG640="Critical",CH640="High",CH640="Critical"),"BLOCKED — integrity or use restriction",IF(AND(CJ640="Yes",CK640="Yes",CL640="Yes"),IF(AND(CM640="Clear",CN640="Verified — clear"),IF(AND(AND(LEN(TRIM(CF640))&gt;0,LEFT(LOWER(TRIM(CF640)),7)&lt;&gt;"pending"),OR(CG640="High",CG640="Moderate"),OR(CH640="Low",CH640="Some concerns",CH640="Not applicable")),IF(AND(DD640="No",OR(DE640="HIGH",DE640="CONDITIONAL"),AND(LEN(TRIM(DF640))&gt;0,LEFT(LOWER(TRIM(DF640)),7)&lt;&gt;"pending")),IF(AND(AND(LEN(TRIM(DT640))&gt;0,LEFT(LOWER(TRIM(DT640)),7)&lt;&gt;"pending"),AND(LEN(TRIM(DU640))&gt;0,LEFT(LOWER(TRIM(DU640)),7)&lt;&gt;"pending"),OR(AND(LEN(TRIM(DV640))&gt;0,LEFT(LOWER(TRIM(DV640)),7)&lt;&gt;"pending"),AND(LEN(TRIM(DW640))&gt;0,LEFT(LOWER(TRIM(DW640)),7)&lt;&gt;"pending")),AND(LEN(TRIM(DX640))&gt;0,LEFT(LOWER(TRIM(DX640)),7)&lt;&gt;"pending")),IF(AND(F640="Claim-ready",OR(EA640="Strong",EA640="Moderate"),AND(LEN(TRIM(G640))&gt;0,LEFT(LOWER(TRIM(G640)),7)&lt;&gt;"pending"),G640&lt;&gt;"No substantive use decision is permitted from identification metadata alone.",AND(LEN(TRIM(DZ640))&gt;0,LEFT(LOWER(TRIM(DZ640)),7)&lt;&gt;"pending"),DZ640&lt;&gt;"Identification metadata alone does not permit any substantive scientific, causal, operational, or institutional claim.",AND(LEN(TRIM(EI640))&gt;0,LEFT(LOWER(TRIM(EI640)),7)&lt;&gt;"pending"),ISNUMBER(EH640),EH640&gt;0),"READY","PENDING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0" t="str">
        <x:v>Pending</x:v>
      </x:c>
      <x:c r="EE640"/>
      <x:c r="EF640" t="str">
        <x:v>Pending</x:v>
      </x:c>
      <x:c r="EG640" t="str">
        <x:v>Pending</x:v>
      </x:c>
      <x:c r="EH640"/>
      <x:c r="EI640" s="501"/>
      <x:c r="EJ640"/>
      <x:c r="EK640" t="str">
        <x:v>Pending</x:v>
      </x:c>
      <x:c r="EL640" t="n">
        <x:v>46272</x:v>
      </x:c>
      <x:c r="EM640" t="str">
        <x:v>Production PubMed record imported and reconciled to Zotero item MPXNPMBW;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0" t="n">
        <x:f>IF(L640="","",(IF(N640&lt;&gt;"",1,0)+IF(O640&lt;&gt;"",1,0)+IF(AJ640&lt;&gt;"",1,0)+IF(AU640&lt;&gt;"",1,0)+IF(BE640&lt;&gt;"",1,0)+IF(CF640&lt;&gt;"",1,0)+IF(CJ640="Yes",1,0)+IF(CL640="Yes",1,0)+IF(DE640&lt;&gt;"Pending",1,0)+IF(F640&lt;&gt;"",1,0)+IF(DZ640&lt;&gt;"",1,0)+IF(EI640&lt;&gt;"",1,0))/12)</x:f>
        <x:v>0.5</x:v>
      </x:c>
    </x:row>
    <x:row r="641">
      <x:c r="A641" t="str">
        <x:v>EV-0638</x:v>
      </x:c>
      <x:c r="B641" t="str">
        <x:v>Integrity check</x:v>
      </x:c>
      <x:c r="C641" t="str">
        <x:f>IF(L641="","",IF(LEFT(EC641,7)="BLOCKED","🔴 Do not use for conclusion",IF(EB641="Yes","🟢 Claim-ready","🟡 Caution / context")))</x:f>
        <x:v>🟡 Caution / context</x:v>
      </x:c>
      <x:c r="D641" t="str">
        <x:f>IF(L641="","",EC641)</x:f>
        <x:v>PENDING — appropriate appraisal</x:v>
      </x:c>
      <x:c r="E641" t="str">
        <x:v>P3 — Medium</x:v>
      </x:c>
      <x:c r="F641" t="str">
        <x:v>Pending</x:v>
      </x:c>
      <x:c r="G641" t="str">
        <x:v>Title/abstract identify an explicit tactical/public-safety context and readiness domain; retain for full-text assessment.</x:v>
      </x:c>
      <x:c r="H641" t="str">
        <x:v>Obtain and review lawful full text; confirm human adjudication; then select a design-specific appraisal instrument.</x:v>
      </x:c>
      <x:c r="I641"/>
      <x:c r="J641" t="str">
        <x:v>A — Core</x:v>
      </x:c>
      <x:c r="K641" t="str">
        <x:v>IDENTIFIED</x:v>
      </x:c>
      <x:c r="L641" t="str">
        <x:v>Oregano (Origanum vulgare) Consumption Reduces Oxidative Stress and Markers of Muscle Damage after Combat Readiness Tests in Soldiers.</x:v>
      </x:c>
      <x:c r="M641"/>
      <x:c r="N641" t="str">
        <x:v>Shirvani, Hossein; Bazgir, Behzad; Shamsoddini, Alireza; Saeidi, Ayoub; Tayebi, Seyed Morteza; Escobar, Kurt A; Laher, Ismail; VanDusseldorp, Trisha A; Weiss, Katja; Knechtle, Beat; Zouhal, Hassane</x:v>
      </x:c>
      <x:c r="O641" t="n">
        <x:v>2022</x:v>
      </x:c>
      <x:c r="P641" t="str">
        <x:v>Nutrients</x:v>
      </x:c>
      <x:c r="Q641" t="str">
        <x:v>Journal Article</x:v>
      </x:c>
      <x:c r="R641" t="str">
        <x:v>Unclear</x:v>
      </x:c>
      <x:c r="S641" t="str">
        <x:v>Unknown</x:v>
      </x:c>
      <x:c r="T641" t="str">
        <x:v>eng</x:v>
      </x:c>
      <x:c r="U641" t="str">
        <x:v>https://pubmed.ncbi.nlm.nih.gov/36615794/</x:v>
      </x:c>
      <x:c r="V641" t="str">
        <x:v>10.3390/nu15010137</x:v>
      </x:c>
      <x:c r="W641" t="str">
        <x:f>IF(V641="","",LOWER(SUBSTITUTE(SUBSTITUTE(SUBSTITUTE(SUBSTITUTE(TRIM(V641),"https://doi.org/",""),"http://doi.org/",""),"https://dx.doi.org/",""),"doi:","")))</x:f>
        <x:v>10.3390/nu15010137</x:v>
      </x:c>
      <x:c r="X641" t="str">
        <x:v>36615794</x:v>
      </x:c>
      <x:c r="Y641" t="str">
        <x:v>PMC9823977</x:v>
      </x:c>
      <x:c r="Z641"/>
      <x:c r="AA641" t="str">
        <x:v>PubMed/MEDLINE</x:v>
      </x:c>
      <x:c r="AB641" t="str">
        <x:v>PUBMED-A-v1.0-2026-08-28</x:v>
      </x:c>
      <x:c r="AC641" t="str">
        <x:v>SP-PUBMED-A-20260828</x:v>
      </x:c>
      <x:c r="AD641" s="499" t="n">
        <x:v>46262</x:v>
      </x:c>
      <x:c r="AE641" s="499" t="n">
        <x:v>46272</x:v>
      </x:c>
      <x:c r="AF641" t="str">
        <x:v>H9WQNCBZ</x:v>
      </x:c>
      <x:c r="AG641"/>
      <x:c r="AH641" t="str">
        <x:v>Tactical Athlete → Operational Readiness Brazil</x:v>
      </x:c>
      <x:c r="AI641" t="str">
        <x:v>evidence-family:A</x:v>
      </x:c>
      <x:c r="AJ641"/>
      <x:c r="AK641" t="str">
        <x:f>IF(AJ641="","",IF(OR(LOWER(AJ641)="brazil",LOWER(AJ641)="brasil"),"Yes","No"))</x:f>
      </x:c>
      <x:c r="AL641"/>
      <x:c r="AM641"/>
      <x:c r="AN641"/>
      <x:c r="AO641"/>
      <x:c r="AP641"/>
      <x:c r="AQ641"/>
      <x:c r="AR641"/>
      <x:c r="AS641"/>
      <x:c r="AT641"/>
      <x:c r="AU641"/>
      <x:c r="AV641"/>
      <x:c r="AW641"/>
      <x:c r="AX641"/>
      <x:c r="AY641"/>
      <x:c r="AZ641"/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/>
      <x:c r="BO641"/>
      <x:c r="BP641"/>
      <x:c r="BQ641"/>
      <x:c r="BR641"/>
      <x:c r="BS641"/>
      <x:c r="BT641"/>
      <x:c r="BU641"/>
      <x:c r="BV641"/>
      <x:c r="BW641"/>
      <x:c r="BX641"/>
      <x:c r="BY641"/>
      <x:c r="BZ641"/>
      <x:c r="CA641"/>
      <x:c r="CB641"/>
      <x:c r="CC641"/>
      <x:c r="CD641"/>
      <x:c r="CE641"/>
      <x:c r="CF641"/>
      <x:c r="CG641"/>
      <x:c r="CH641"/>
      <x:c r="CI641"/>
      <x:c r="CJ641" t="str">
        <x:v>Yes</x:v>
      </x:c>
      <x:c r="CK641" t="str">
        <x:v>Yes</x:v>
      </x:c>
      <x:c r="CL641" t="str">
        <x:v>Yes</x:v>
      </x:c>
      <x:c r="CM641" t="str">
        <x:v>Clear</x:v>
      </x:c>
      <x:c r="CN641" t="str">
        <x:v>Verified — clear</x:v>
      </x:c>
      <x:c r="CO641" t="n">
        <x:v>46272</x:v>
      </x:c>
      <x:c r="CP641" t="str">
        <x:v>https://pubmed.ncbi.nlm.nih.gov/36615794/</x:v>
      </x:c>
      <x:c r="CQ641"/>
      <x:c r="CR641"/>
      <x:c r="CS641"/>
      <x:c r="CT641"/>
      <x:c r="CU641"/>
      <x:c r="CV641"/>
      <x:c r="CW641"/>
      <x:c r="CX641"/>
      <x:c r="CY641"/>
      <x:c r="CZ641"/>
      <x:c r="DA641"/>
      <x:c r="DB641" t="str">
        <x:f>IF(L641="","",IF(AND(COUNT(CU641:DA641)=7,OR(CU641=0,CU641=1,CU641=2),OR(CV641=0,CV641=1,CV641=2),OR(CW641=0,CW641=1,CW641=2),OR(CX641=0,CX641=1,CX641=2),OR(CY641=0,CY641=1,CY641=2),OR(CZ641=0,CZ641=1,CZ641=2),OR(DA641=0,DA641=1,DA641=2)),SUM(CU641:DA641),""))</x:f>
      </x:c>
      <x:c r="DC641" t="str">
        <x:f>IF(DB641="","",ROUND(DB641/14*10,1))</x:f>
      </x:c>
      <x:c r="DD641" t="str">
        <x:v>Pending</x:v>
      </x:c>
      <x:c r="DE641" t="str">
        <x:f>IF(L641="","",IF(DC641="","Pending",IF(DD641="Yes","CONDITIONAL — safety override",IF(DC641&gt;=8,"HIGH",IF(DC641&gt;=5,"CONDITIONAL","LOW")))))</x:f>
        <x:v>Pending</x:v>
      </x:c>
      <x:c r="DF641" t="str">
        <x:v>Pending screening and full-text appraisal; no transferability judgment made at identification.</x:v>
      </x:c>
      <x:c r="DG641"/>
      <x:c r="DH641"/>
      <x:c r="DI641"/>
      <x:c r="DJ641"/>
      <x:c r="DK641"/>
      <x:c r="DL641"/>
      <x:c r="DM641"/>
      <x:c r="DN641"/>
      <x:c r="DO641"/>
      <x:c r="DP641"/>
      <x:c r="DQ641"/>
      <x:c r="DR641"/>
      <x:c r="DS641"/>
      <x:c r="DT641"/>
      <x:c r="DU641"/>
      <x:c r="DV641"/>
      <x:c r="DW641"/>
      <x:c r="DX641"/>
      <x:c r="DY641"/>
      <x:c r="DZ641" t="str">
        <x:v>Title/abstract screening alone does not establish effectiveness, causality, methodological quality, transferability to Brazilian public safety or an institutional recommendation.</x:v>
      </x:c>
      <x:c r="EA641" t="str">
        <x:v>Pending</x:v>
      </x:c>
      <x:c r="EB641" t="str">
        <x:f>IF(L641="","",IF(EC641="READY","Yes","No / Pending"))</x:f>
        <x:v>No / Pending</x:v>
      </x:c>
      <x:c r="EC641" t="str">
        <x:f>IF(L641="","",IF(OR(ISNUMBER(SEARCH("Retracted Publication",Q641)),CM641="Retracted",CN641="Retracted",CM641="Expression of Concern",CN641="Expression of Concern",F641="Not used",CG641="Critical",CH641="High",CH641="Critical"),"BLOCKED — integrity or use restriction",IF(AND(CJ641="Yes",CK641="Yes",CL641="Yes"),IF(AND(CM641="Clear",CN641="Verified — clear"),IF(AND(AND(LEN(TRIM(CF641))&gt;0,LEFT(LOWER(TRIM(CF641)),7)&lt;&gt;"pending"),OR(CG641="High",CG641="Moderate"),OR(CH641="Low",CH641="Some concerns",CH641="Not applicable")),IF(AND(DD641="No",OR(DE641="HIGH",DE641="CONDITIONAL"),AND(LEN(TRIM(DF641))&gt;0,LEFT(LOWER(TRIM(DF641)),7)&lt;&gt;"pending")),IF(AND(AND(LEN(TRIM(DT641))&gt;0,LEFT(LOWER(TRIM(DT641)),7)&lt;&gt;"pending"),AND(LEN(TRIM(DU641))&gt;0,LEFT(LOWER(TRIM(DU641)),7)&lt;&gt;"pending"),OR(AND(LEN(TRIM(DV641))&gt;0,LEFT(LOWER(TRIM(DV641)),7)&lt;&gt;"pending"),AND(LEN(TRIM(DW641))&gt;0,LEFT(LOWER(TRIM(DW641)),7)&lt;&gt;"pending")),AND(LEN(TRIM(DX641))&gt;0,LEFT(LOWER(TRIM(DX641)),7)&lt;&gt;"pending")),IF(AND(F641="Claim-ready",OR(EA641="Strong",EA641="Moderate"),AND(LEN(TRIM(G641))&gt;0,LEFT(LOWER(TRIM(G641)),7)&lt;&gt;"pending"),G641&lt;&gt;"No substantive use decision is permitted from identification metadata alone.",AND(LEN(TRIM(DZ641))&gt;0,LEFT(LOWER(TRIM(DZ641)),7)&lt;&gt;"pending"),DZ641&lt;&gt;"Identification metadata alone does not permit any substantive scientific, causal, operational, or institutional claim.",AND(LEN(TRIM(EI641))&gt;0,LEFT(LOWER(TRIM(EI641)),7)&lt;&gt;"pending"),ISNUMBER(EH641),EH641&gt;0),"READY","PENDING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1" t="str">
        <x:v>Pending</x:v>
      </x:c>
      <x:c r="EE641"/>
      <x:c r="EF641" t="str">
        <x:v>Pending</x:v>
      </x:c>
      <x:c r="EG641" t="str">
        <x:v>Pending</x:v>
      </x:c>
      <x:c r="EH641"/>
      <x:c r="EI641" s="501"/>
      <x:c r="EJ641"/>
      <x:c r="EK641" t="str">
        <x:v>Pending</x:v>
      </x:c>
      <x:c r="EL641" t="n">
        <x:v>46272</x:v>
      </x:c>
      <x:c r="EM641" t="str">
        <x:v>Production PubMed record imported and reconciled to Zotero item H9WQNCBZ;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1" t="n">
        <x:f>IF(L641="","",(IF(N641&lt;&gt;"",1,0)+IF(O641&lt;&gt;"",1,0)+IF(AJ641&lt;&gt;"",1,0)+IF(AU641&lt;&gt;"",1,0)+IF(BE641&lt;&gt;"",1,0)+IF(CF641&lt;&gt;"",1,0)+IF(CJ641="Yes",1,0)+IF(CL641="Yes",1,0)+IF(DE641&lt;&gt;"Pending",1,0)+IF(F641&lt;&gt;"",1,0)+IF(DZ641&lt;&gt;"",1,0)+IF(EI641&lt;&gt;"",1,0))/12)</x:f>
        <x:v>0.5</x:v>
      </x:c>
    </x:row>
    <x:row r="642">
      <x:c r="A642" t="str">
        <x:v>EV-0639</x:v>
      </x:c>
      <x:c r="B642" t="str">
        <x:v>Integrity check</x:v>
      </x:c>
      <x:c r="C642" t="str">
        <x:f>IF(L642="","",IF(LEFT(EC642,7)="BLOCKED","🔴 Do not use for conclusion",IF(EB642="Yes","🟢 Claim-ready","🟡 Caution / context")))</x:f>
        <x:v>🟡 Caution / context</x:v>
      </x:c>
      <x:c r="D642" t="str">
        <x:f>IF(L642="","",EC642)</x:f>
        <x:v>PENDING — appropriate appraisal</x:v>
      </x:c>
      <x:c r="E642" t="str">
        <x:v>P2 — High</x:v>
      </x:c>
      <x:c r="F642" t="str">
        <x:v>Pending</x:v>
      </x:c>
      <x:c r="G642" t="str">
        <x:v>Title/abstract identify an explicit operational APHT/medical-readiness topic; retain for full-text assessment.</x:v>
      </x:c>
      <x:c r="H642" t="str">
        <x:v>Obtain and review lawful full text; confirm human adjudication; then select a design-specific appraisal instrument.</x:v>
      </x:c>
      <x:c r="I642"/>
      <x:c r="J642" t="str">
        <x:v>B — APHT / Medical Readiness</x:v>
      </x:c>
      <x:c r="K642" t="str">
        <x:v>IDENTIFIED</x:v>
      </x:c>
      <x:c r="L642" t="str">
        <x:v>Occam's Razor and Prehospital Documentation: When the Simpler Solution Resulted in Better Documentation.</x:v>
      </x:c>
      <x:c r="M642"/>
      <x:c r="N642" t="str">
        <x:v>Nissley, Lance E; Rodriguez, Ramiro; April, Michael D; Schauer, Steven G; Stevens, Gregory J</x:v>
      </x:c>
      <x:c r="O642" t="n">
        <x:v>2023</x:v>
      </x:c>
      <x:c r="P642" t="str">
        <x:v>Medical journal (Fort Sam Houston, Tex.)</x:v>
      </x:c>
      <x:c r="Q642" t="str">
        <x:v>Journal Article; Review</x:v>
      </x:c>
      <x:c r="R642" t="str">
        <x:v>Unclear</x:v>
      </x:c>
      <x:c r="S642" t="str">
        <x:v>Unknown</x:v>
      </x:c>
      <x:c r="T642" t="str">
        <x:v>eng</x:v>
      </x:c>
      <x:c r="U642" t="str">
        <x:v>https://pubmed.ncbi.nlm.nih.gov/36607303/</x:v>
      </x:c>
      <x:c r="V642" t="str"/>
      <x:c r="W642" t="str">
        <x:f>IF(V642="","",LOWER(SUBSTITUTE(SUBSTITUTE(SUBSTITUTE(SUBSTITUTE(TRIM(V642),"https://doi.org/",""),"http://doi.org/",""),"https://dx.doi.org/",""),"doi:","")))</x:f>
      </x:c>
      <x:c r="X642" t="str">
        <x:v>36607303</x:v>
      </x:c>
      <x:c r="Y642" t="str"/>
      <x:c r="Z642"/>
      <x:c r="AA642" t="str">
        <x:v>PubMed/MEDLINE</x:v>
      </x:c>
      <x:c r="AB642" t="str">
        <x:v>PUBMED-B-v1.0-2026-08-28</x:v>
      </x:c>
      <x:c r="AC642" t="str">
        <x:v>SP-PUBMED-B-20260828</x:v>
      </x:c>
      <x:c r="AD642" s="499" t="n">
        <x:v>46262</x:v>
      </x:c>
      <x:c r="AE642" s="499" t="n">
        <x:v>46272</x:v>
      </x:c>
      <x:c r="AF642" t="str">
        <x:v>4GPYEKN8</x:v>
      </x:c>
      <x:c r="AG642"/>
      <x:c r="AH642" t="str">
        <x:v>Tactical Athlete → Operational Readiness Brazil</x:v>
      </x:c>
      <x:c r="AI642" t="str">
        <x:v>evidence-family:B</x:v>
      </x:c>
      <x:c r="AJ642"/>
      <x:c r="AK642" t="str">
        <x:f>IF(AJ642="","",IF(OR(LOWER(AJ642)="brazil",LOWER(AJ642)="brasil"),"Yes","No"))</x:f>
      </x:c>
      <x:c r="AL642"/>
      <x:c r="AM642"/>
      <x:c r="AN642"/>
      <x:c r="AO642"/>
      <x:c r="AP642"/>
      <x:c r="AQ642"/>
      <x:c r="AR642"/>
      <x:c r="AS642"/>
      <x:c r="AT642"/>
      <x:c r="AU642"/>
      <x:c r="AV642"/>
      <x:c r="AW642"/>
      <x:c r="AX642"/>
      <x:c r="AY642"/>
      <x:c r="AZ642"/>
      <x:c r="BA642"/>
      <x:c r="BB642"/>
      <x:c r="BC642"/>
      <x:c r="BD642"/>
      <x:c r="BE642"/>
      <x:c r="BF642"/>
      <x:c r="BG642"/>
      <x:c r="BH642"/>
      <x:c r="BI642"/>
      <x:c r="BJ642"/>
      <x:c r="BK642"/>
      <x:c r="BL642"/>
      <x:c r="BM642"/>
      <x:c r="BN642"/>
      <x:c r="BO642"/>
      <x:c r="BP642"/>
      <x:c r="BQ642"/>
      <x:c r="BR642"/>
      <x:c r="BS642"/>
      <x:c r="BT642"/>
      <x:c r="BU642"/>
      <x:c r="BV642"/>
      <x:c r="BW642"/>
      <x:c r="BX642"/>
      <x:c r="BY642"/>
      <x:c r="BZ642"/>
      <x:c r="CA642"/>
      <x:c r="CB642"/>
      <x:c r="CC642"/>
      <x:c r="CD642"/>
      <x:c r="CE642"/>
      <x:c r="CF642"/>
      <x:c r="CG642"/>
      <x:c r="CH642"/>
      <x:c r="CI642"/>
      <x:c r="CJ642" t="str">
        <x:v>Yes</x:v>
      </x:c>
      <x:c r="CK642" t="str">
        <x:v>Yes</x:v>
      </x:c>
      <x:c r="CL642" t="str">
        <x:v>Yes</x:v>
      </x:c>
      <x:c r="CM642" t="str">
        <x:v>Clear</x:v>
      </x:c>
      <x:c r="CN642" t="str">
        <x:v>Verified — clear</x:v>
      </x:c>
      <x:c r="CO642" t="n">
        <x:v>46272</x:v>
      </x:c>
      <x:c r="CP642" t="str">
        <x:v>https://pubmed.ncbi.nlm.nih.gov/36607303/</x:v>
      </x:c>
      <x:c r="CQ642"/>
      <x:c r="CR642"/>
      <x:c r="CS642"/>
      <x:c r="CT642"/>
      <x:c r="CU642"/>
      <x:c r="CV642"/>
      <x:c r="CW642"/>
      <x:c r="CX642"/>
      <x:c r="CY642"/>
      <x:c r="CZ642"/>
      <x:c r="DA642"/>
      <x:c r="DB642" t="str">
        <x:f>IF(L642="","",IF(AND(COUNT(CU642:DA642)=7,OR(CU642=0,CU642=1,CU642=2),OR(CV642=0,CV642=1,CV642=2),OR(CW642=0,CW642=1,CW642=2),OR(CX642=0,CX642=1,CX642=2),OR(CY642=0,CY642=1,CY642=2),OR(CZ642=0,CZ642=1,CZ642=2),OR(DA642=0,DA642=1,DA642=2)),SUM(CU642:DA642),""))</x:f>
      </x:c>
      <x:c r="DC642" t="str">
        <x:f>IF(DB642="","",ROUND(DB642/14*10,1))</x:f>
      </x:c>
      <x:c r="DD642" t="str">
        <x:v>Pending</x:v>
      </x:c>
      <x:c r="DE642" t="str">
        <x:f>IF(L642="","",IF(DC642="","Pending",IF(DD642="Yes","CONDITIONAL — safety override",IF(DC642&gt;=8,"HIGH",IF(DC642&gt;=5,"CONDITIONAL","LOW")))))</x:f>
        <x:v>Pending</x:v>
      </x:c>
      <x:c r="DF642" t="str">
        <x:v>Pending screening and full-text appraisal; no transferability judgment made at identification.</x:v>
      </x:c>
      <x:c r="DG642"/>
      <x:c r="DH642"/>
      <x:c r="DI642"/>
      <x:c r="DJ642"/>
      <x:c r="DK642"/>
      <x:c r="DL642"/>
      <x:c r="DM642"/>
      <x:c r="DN642"/>
      <x:c r="DO642"/>
      <x:c r="DP642"/>
      <x:c r="DQ642"/>
      <x:c r="DR642"/>
      <x:c r="DS642"/>
      <x:c r="DT642"/>
      <x:c r="DU642"/>
      <x:c r="DV642"/>
      <x:c r="DW642"/>
      <x:c r="DX642"/>
      <x:c r="DY642"/>
      <x:c r="DZ642" t="str">
        <x:v>Title/abstract screening alone does not establish effectiveness, causality, methodological quality, transferability to Brazilian public safety or an institutional recommendation.</x:v>
      </x:c>
      <x:c r="EA642" t="str">
        <x:v>Pending</x:v>
      </x:c>
      <x:c r="EB642" t="str">
        <x:f>IF(L642="","",IF(EC642="READY","Yes","No / Pending"))</x:f>
        <x:v>No / Pending</x:v>
      </x:c>
      <x:c r="EC642" t="str">
        <x:f>IF(L642="","",IF(OR(ISNUMBER(SEARCH("Retracted Publication",Q642)),CM642="Retracted",CN642="Retracted",CM642="Expression of Concern",CN642="Expression of Concern",F642="Not used",CG642="Critical",CH642="High",CH642="Critical"),"BLOCKED — integrity or use restriction",IF(AND(CJ642="Yes",CK642="Yes",CL642="Yes"),IF(AND(CM642="Clear",CN642="Verified — clear"),IF(AND(AND(LEN(TRIM(CF642))&gt;0,LEFT(LOWER(TRIM(CF642)),7)&lt;&gt;"pending"),OR(CG642="High",CG642="Moderate"),OR(CH642="Low",CH642="Some concerns",CH642="Not applicable")),IF(AND(DD642="No",OR(DE642="HIGH",DE642="CONDITIONAL"),AND(LEN(TRIM(DF642))&gt;0,LEFT(LOWER(TRIM(DF642)),7)&lt;&gt;"pending")),IF(AND(AND(LEN(TRIM(DT642))&gt;0,LEFT(LOWER(TRIM(DT642)),7)&lt;&gt;"pending"),AND(LEN(TRIM(DU642))&gt;0,LEFT(LOWER(TRIM(DU642)),7)&lt;&gt;"pending"),OR(AND(LEN(TRIM(DV642))&gt;0,LEFT(LOWER(TRIM(DV642)),7)&lt;&gt;"pending"),AND(LEN(TRIM(DW642))&gt;0,LEFT(LOWER(TRIM(DW642)),7)&lt;&gt;"pending")),AND(LEN(TRIM(DX642))&gt;0,LEFT(LOWER(TRIM(DX642)),7)&lt;&gt;"pending")),IF(AND(F642="Claim-ready",OR(EA642="Strong",EA642="Moderate"),AND(LEN(TRIM(G642))&gt;0,LEFT(LOWER(TRIM(G642)),7)&lt;&gt;"pending"),G642&lt;&gt;"No substantive use decision is permitted from identification metadata alone.",AND(LEN(TRIM(DZ642))&gt;0,LEFT(LOWER(TRIM(DZ642)),7)&lt;&gt;"pending"),DZ642&lt;&gt;"Identification metadata alone does not permit any substantive scientific, causal, operational, or institutional claim.",AND(LEN(TRIM(EI642))&gt;0,LEFT(LOWER(TRIM(EI642)),7)&lt;&gt;"pending"),ISNUMBER(EH642),EH642&gt;0),"READY","PENDING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2" t="str">
        <x:v>Pending</x:v>
      </x:c>
      <x:c r="EE642"/>
      <x:c r="EF642" t="str">
        <x:v>Pending</x:v>
      </x:c>
      <x:c r="EG642" t="str">
        <x:v>Pending</x:v>
      </x:c>
      <x:c r="EH642"/>
      <x:c r="EI642" s="501"/>
      <x:c r="EJ642"/>
      <x:c r="EK642" t="str">
        <x:v>Pending</x:v>
      </x:c>
      <x:c r="EL642" t="n">
        <x:v>46272</x:v>
      </x:c>
      <x:c r="EM642" t="str">
        <x:v>Production PubMed record imported and reconciled to Zotero item 4GPYEKN8;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2" t="n">
        <x:f>IF(L642="","",(IF(N642&lt;&gt;"",1,0)+IF(O642&lt;&gt;"",1,0)+IF(AJ642&lt;&gt;"",1,0)+IF(AU642&lt;&gt;"",1,0)+IF(BE642&lt;&gt;"",1,0)+IF(CF642&lt;&gt;"",1,0)+IF(CJ642="Yes",1,0)+IF(CL642="Yes",1,0)+IF(DE642&lt;&gt;"Pending",1,0)+IF(F642&lt;&gt;"",1,0)+IF(DZ642&lt;&gt;"",1,0)+IF(EI642&lt;&gt;"",1,0))/12)</x:f>
        <x:v>0.5</x:v>
      </x:c>
    </x:row>
    <x:row r="643">
      <x:c r="A643" t="str">
        <x:v>EV-0640</x:v>
      </x:c>
      <x:c r="B643" t="str">
        <x:v>Integrity check</x:v>
      </x:c>
      <x:c r="C643" t="str">
        <x:f>IF(L643="","",IF(LEFT(EC643,7)="BLOCKED","🔴 Do not use for conclusion",IF(EB643="Yes","🟢 Claim-ready","🟡 Caution / context")))</x:f>
        <x:v>🟡 Caution / context</x:v>
      </x:c>
      <x:c r="D643" t="str">
        <x:f>IF(L643="","",EC643)</x:f>
        <x:v>PENDING — appropriate appraisal</x:v>
      </x:c>
      <x:c r="E643" t="str">
        <x:v>P3 — Medium</x:v>
      </x:c>
      <x:c r="F643" t="str">
        <x:v>Pending</x:v>
      </x:c>
      <x:c r="G643" t="str">
        <x:v>Title/abstract identify an explicit tactical/public-safety context and readiness domain; retain for full-text assessment.</x:v>
      </x:c>
      <x:c r="H643" t="str">
        <x:v>Obtain and review lawful full text; confirm human adjudication; then select a design-specific appraisal instrument.</x:v>
      </x:c>
      <x:c r="I643"/>
      <x:c r="J643" t="str">
        <x:v>A — Core</x:v>
      </x:c>
      <x:c r="K643" t="str">
        <x:v>IDENTIFIED</x:v>
      </x:c>
      <x:c r="L643" t="str">
        <x:v>Impact of Two Types of Fitness Programs on Soldier Physical Fitness.</x:v>
      </x:c>
      <x:c r="M643"/>
      <x:c r="N643" t="str">
        <x:v>Parks, Aaron G; Murrah, William H; Weimar, Wendi H; McHenry, Paige A; Bigham, Donald; Giordano, Kevin; Sefton, Joellen M</x:v>
      </x:c>
      <x:c r="O643" t="n">
        <x:v>2022</x:v>
      </x:c>
      <x:c r="P643" t="str">
        <x:v>International journal of exercise science</x:v>
      </x:c>
      <x:c r="Q643" t="str">
        <x:v>Journal Article</x:v>
      </x:c>
      <x:c r="R643" t="str">
        <x:v>Unclear</x:v>
      </x:c>
      <x:c r="S643" t="str">
        <x:v>Unknown</x:v>
      </x:c>
      <x:c r="T643" t="str">
        <x:v>eng</x:v>
      </x:c>
      <x:c r="U643" t="str">
        <x:v>https://pubmed.ncbi.nlm.nih.gov/36582397/</x:v>
      </x:c>
      <x:c r="V643" t="str">
        <x:v>10.70252/ybtf2692</x:v>
      </x:c>
      <x:c r="W643" t="str">
        <x:f>IF(V643="","",LOWER(SUBSTITUTE(SUBSTITUTE(SUBSTITUTE(SUBSTITUTE(TRIM(V643),"https://doi.org/",""),"http://doi.org/",""),"https://dx.doi.org/",""),"doi:","")))</x:f>
        <x:v>10.70252/ybtf2692</x:v>
      </x:c>
      <x:c r="X643" t="str">
        <x:v>36582397</x:v>
      </x:c>
      <x:c r="Y643" t="str">
        <x:v>PMC9762245</x:v>
      </x:c>
      <x:c r="Z643"/>
      <x:c r="AA643" t="str">
        <x:v>PubMed/MEDLINE</x:v>
      </x:c>
      <x:c r="AB643" t="str">
        <x:v>PUBMED-A-v1.0-2026-08-28</x:v>
      </x:c>
      <x:c r="AC643" t="str">
        <x:v>SP-PUBMED-A-20260828</x:v>
      </x:c>
      <x:c r="AD643" s="499" t="n">
        <x:v>46262</x:v>
      </x:c>
      <x:c r="AE643" s="499" t="n">
        <x:v>46272</x:v>
      </x:c>
      <x:c r="AF643" t="str">
        <x:v>PWZV62A7</x:v>
      </x:c>
      <x:c r="AG643"/>
      <x:c r="AH643" t="str">
        <x:v>Tactical Athlete → Operational Readiness Brazil</x:v>
      </x:c>
      <x:c r="AI643" t="str">
        <x:v>evidence-family:A</x:v>
      </x:c>
      <x:c r="AJ643"/>
      <x:c r="AK643" t="str">
        <x:f>IF(AJ643="","",IF(OR(LOWER(AJ643)="brazil",LOWER(AJ643)="brasil"),"Yes","No"))</x:f>
      </x:c>
      <x:c r="AL643"/>
      <x:c r="AM643"/>
      <x:c r="AN643"/>
      <x:c r="AO643"/>
      <x:c r="AP643"/>
      <x:c r="AQ643"/>
      <x:c r="AR643"/>
      <x:c r="AS643"/>
      <x:c r="AT643"/>
      <x:c r="AU643"/>
      <x:c r="AV643"/>
      <x:c r="AW643"/>
      <x:c r="AX643"/>
      <x:c r="AY643"/>
      <x:c r="AZ643"/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/>
      <x:c r="BO643"/>
      <x:c r="BP643"/>
      <x:c r="BQ643"/>
      <x:c r="BR643"/>
      <x:c r="BS643"/>
      <x:c r="BT643"/>
      <x:c r="BU643"/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 t="str">
        <x:v>Yes</x:v>
      </x:c>
      <x:c r="CK643" t="str">
        <x:v>Yes</x:v>
      </x:c>
      <x:c r="CL643" t="str">
        <x:v>Yes</x:v>
      </x:c>
      <x:c r="CM643" t="str">
        <x:v>Clear</x:v>
      </x:c>
      <x:c r="CN643" t="str">
        <x:v>Verified — clear</x:v>
      </x:c>
      <x:c r="CO643" t="n">
        <x:v>46272</x:v>
      </x:c>
      <x:c r="CP643" t="str">
        <x:v>https://pubmed.ncbi.nlm.nih.gov/36582397/</x:v>
      </x:c>
      <x:c r="CQ643"/>
      <x:c r="CR643"/>
      <x:c r="CS643"/>
      <x:c r="CT643"/>
      <x:c r="CU643"/>
      <x:c r="CV643"/>
      <x:c r="CW643"/>
      <x:c r="CX643"/>
      <x:c r="CY643"/>
      <x:c r="CZ643"/>
      <x:c r="DA643"/>
      <x:c r="DB643" t="str">
        <x:f>IF(L643="","",IF(AND(COUNT(CU643:DA643)=7,OR(CU643=0,CU643=1,CU643=2),OR(CV643=0,CV643=1,CV643=2),OR(CW643=0,CW643=1,CW643=2),OR(CX643=0,CX643=1,CX643=2),OR(CY643=0,CY643=1,CY643=2),OR(CZ643=0,CZ643=1,CZ643=2),OR(DA643=0,DA643=1,DA643=2)),SUM(CU643:DA643),""))</x:f>
      </x:c>
      <x:c r="DC643" t="str">
        <x:f>IF(DB643="","",ROUND(DB643/14*10,1))</x:f>
      </x:c>
      <x:c r="DD643" t="str">
        <x:v>Pending</x:v>
      </x:c>
      <x:c r="DE643" t="str">
        <x:f>IF(L643="","",IF(DC643="","Pending",IF(DD643="Yes","CONDITIONAL — safety override",IF(DC643&gt;=8,"HIGH",IF(DC643&gt;=5,"CONDITIONAL","LOW")))))</x:f>
        <x:v>Pending</x:v>
      </x:c>
      <x:c r="DF643" t="str">
        <x:v>Pending screening and full-text appraisal; no transferability judgment made at identification.</x:v>
      </x:c>
      <x:c r="DG643"/>
      <x:c r="DH643"/>
      <x:c r="DI643"/>
      <x:c r="DJ643"/>
      <x:c r="DK643"/>
      <x:c r="DL643"/>
      <x:c r="DM643"/>
      <x:c r="DN643"/>
      <x:c r="DO643"/>
      <x:c r="DP643"/>
      <x:c r="DQ643"/>
      <x:c r="DR643"/>
      <x:c r="DS643"/>
      <x:c r="DT643"/>
      <x:c r="DU643"/>
      <x:c r="DV643"/>
      <x:c r="DW643"/>
      <x:c r="DX643"/>
      <x:c r="DY643"/>
      <x:c r="DZ643" t="str">
        <x:v>Title/abstract screening alone does not establish effectiveness, causality, methodological quality, transferability to Brazilian public safety or an institutional recommendation.</x:v>
      </x:c>
      <x:c r="EA643" t="str">
        <x:v>Pending</x:v>
      </x:c>
      <x:c r="EB643" t="str">
        <x:f>IF(L643="","",IF(EC643="READY","Yes","No / Pending"))</x:f>
        <x:v>No / Pending</x:v>
      </x:c>
      <x:c r="EC643" t="str">
        <x:f>IF(L643="","",IF(OR(ISNUMBER(SEARCH("Retracted Publication",Q643)),CM643="Retracted",CN643="Retracted",CM643="Expression of Concern",CN643="Expression of Concern",F643="Not used",CG643="Critical",CH643="High",CH643="Critical"),"BLOCKED — integrity or use restriction",IF(AND(CJ643="Yes",CK643="Yes",CL643="Yes"),IF(AND(CM643="Clear",CN643="Verified — clear"),IF(AND(AND(LEN(TRIM(CF643))&gt;0,LEFT(LOWER(TRIM(CF643)),7)&lt;&gt;"pending"),OR(CG643="High",CG643="Moderate"),OR(CH643="Low",CH643="Some concerns",CH643="Not applicable")),IF(AND(DD643="No",OR(DE643="HIGH",DE643="CONDITIONAL"),AND(LEN(TRIM(DF643))&gt;0,LEFT(LOWER(TRIM(DF643)),7)&lt;&gt;"pending")),IF(AND(AND(LEN(TRIM(DT643))&gt;0,LEFT(LOWER(TRIM(DT643)),7)&lt;&gt;"pending"),AND(LEN(TRIM(DU643))&gt;0,LEFT(LOWER(TRIM(DU643)),7)&lt;&gt;"pending"),OR(AND(LEN(TRIM(DV643))&gt;0,LEFT(LOWER(TRIM(DV643)),7)&lt;&gt;"pending"),AND(LEN(TRIM(DW643))&gt;0,LEFT(LOWER(TRIM(DW643)),7)&lt;&gt;"pending")),AND(LEN(TRIM(DX643))&gt;0,LEFT(LOWER(TRIM(DX643)),7)&lt;&gt;"pending")),IF(AND(F643="Claim-ready",OR(EA643="Strong",EA643="Moderate"),AND(LEN(TRIM(G643))&gt;0,LEFT(LOWER(TRIM(G643)),7)&lt;&gt;"pending"),G643&lt;&gt;"No substantive use decision is permitted from identification metadata alone.",AND(LEN(TRIM(DZ643))&gt;0,LEFT(LOWER(TRIM(DZ643)),7)&lt;&gt;"pending"),DZ643&lt;&gt;"Identification metadata alone does not permit any substantive scientific, causal, operational, or institutional claim.",AND(LEN(TRIM(EI643))&gt;0,LEFT(LOWER(TRIM(EI643)),7)&lt;&gt;"pending"),ISNUMBER(EH643),EH643&gt;0),"READY","PENDING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3" t="str">
        <x:v>Pending</x:v>
      </x:c>
      <x:c r="EE643"/>
      <x:c r="EF643" t="str">
        <x:v>Pending</x:v>
      </x:c>
      <x:c r="EG643" t="str">
        <x:v>Pending</x:v>
      </x:c>
      <x:c r="EH643"/>
      <x:c r="EI643" s="501"/>
      <x:c r="EJ643"/>
      <x:c r="EK643" t="str">
        <x:v>Pending</x:v>
      </x:c>
      <x:c r="EL643" t="n">
        <x:v>46272</x:v>
      </x:c>
      <x:c r="EM643" t="str">
        <x:v>Production PubMed record imported and reconciled to Zotero item PWZV62A7;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3" t="n">
        <x:f>IF(L643="","",(IF(N643&lt;&gt;"",1,0)+IF(O643&lt;&gt;"",1,0)+IF(AJ643&lt;&gt;"",1,0)+IF(AU643&lt;&gt;"",1,0)+IF(BE643&lt;&gt;"",1,0)+IF(CF643&lt;&gt;"",1,0)+IF(CJ643="Yes",1,0)+IF(CL643="Yes",1,0)+IF(DE643&lt;&gt;"Pending",1,0)+IF(F643&lt;&gt;"",1,0)+IF(DZ643&lt;&gt;"",1,0)+IF(EI643&lt;&gt;"",1,0))/12)</x:f>
        <x:v>0.5</x:v>
      </x:c>
    </x:row>
    <x:row r="644">
      <x:c r="A644" t="str">
        <x:v>EV-0641</x:v>
      </x:c>
      <x:c r="B644" t="str">
        <x:v>Integrity check</x:v>
      </x:c>
      <x:c r="C644" t="str">
        <x:f>IF(L644="","",IF(LEFT(EC644,7)="BLOCKED","🔴 Do not use for conclusion",IF(EB644="Yes","🟢 Claim-ready","🟡 Caution / context")))</x:f>
        <x:v>🟡 Caution / context</x:v>
      </x:c>
      <x:c r="D644" t="str">
        <x:f>IF(L644="","",EC644)</x:f>
        <x:v>PENDING — appropriate appraisal</x:v>
      </x:c>
      <x:c r="E644" t="str">
        <x:v>P3 — Medium</x:v>
      </x:c>
      <x:c r="F644" t="str">
        <x:v>Pending</x:v>
      </x:c>
      <x:c r="G644" t="str">
        <x:v>A potentially relevant concept is present, but direct applicability is ambiguous at title/abstract level.</x:v>
      </x:c>
      <x:c r="H644" t="str">
        <x:v>Human title/abstract adjudication; retrieve full text if relevance remains plausible.</x:v>
      </x:c>
      <x:c r="I644"/>
      <x:c r="J644" t="str">
        <x:v>A — Core</x:v>
      </x:c>
      <x:c r="K644" t="str">
        <x:v>IDENTIFIED</x:v>
      </x:c>
      <x:c r="L644" t="str">
        <x:v>Pre-neuromusculoskeletal injury Risk factor Evaluation and Post-neuromusculoskeletal injury Assessment for Return-to-duty/activity Enhancement (PREPARE) in military service members: a prospective, observational study protocol.</x:v>
      </x:c>
      <x:c r="M644"/>
      <x:c r="N644" t="str">
        <x:v>Butowicz, Courtney M; Hendershot, Brad D; Watson, Nora L; Brooks, Daniel I; Goss, Donald L; Whitehurst, Robert A; Harvey, Alisha D; Helton, Matthew S; Kardouni, Joseph R; Garber, Matthew B; Mauntel, Timothy C</x:v>
      </x:c>
      <x:c r="O644" t="n">
        <x:v>2022</x:v>
      </x:c>
      <x:c r="P644" t="str">
        <x:v>Journal of translational medicine</x:v>
      </x:c>
      <x:c r="Q644" t="str">
        <x:v>Clinical Trial Protocol; Journal Article; Research Support, U.S. Gov't, Non-P.H.S.</x:v>
      </x:c>
      <x:c r="R644" t="str">
        <x:v>Unclear</x:v>
      </x:c>
      <x:c r="S644" t="str">
        <x:v>Unknown</x:v>
      </x:c>
      <x:c r="T644" t="str">
        <x:v>eng</x:v>
      </x:c>
      <x:c r="U644" t="str">
        <x:v>https://pubmed.ncbi.nlm.nih.gov/36567311/</x:v>
      </x:c>
      <x:c r="V644" t="str">
        <x:v>10.1186/s12967-022-03832-7</x:v>
      </x:c>
      <x:c r="W644" t="str">
        <x:f>IF(V644="","",LOWER(SUBSTITUTE(SUBSTITUTE(SUBSTITUTE(SUBSTITUTE(TRIM(V644),"https://doi.org/",""),"http://doi.org/",""),"https://dx.doi.org/",""),"doi:","")))</x:f>
        <x:v>10.1186/s12967-022-03832-7</x:v>
      </x:c>
      <x:c r="X644" t="str">
        <x:v>36567311</x:v>
      </x:c>
      <x:c r="Y644" t="str">
        <x:v>PMC9790128</x:v>
      </x:c>
      <x:c r="Z644"/>
      <x:c r="AA644" t="str">
        <x:v>PubMed/MEDLINE</x:v>
      </x:c>
      <x:c r="AB644" t="str">
        <x:v>PUBMED-A-v1.0-2026-08-28</x:v>
      </x:c>
      <x:c r="AC644" t="str">
        <x:v>SP-PUBMED-A-20260828</x:v>
      </x:c>
      <x:c r="AD644" s="499" t="n">
        <x:v>46262</x:v>
      </x:c>
      <x:c r="AE644" s="499" t="n">
        <x:v>46272</x:v>
      </x:c>
      <x:c r="AF644" t="str">
        <x:v>9G2W5VC6</x:v>
      </x:c>
      <x:c r="AG644"/>
      <x:c r="AH644" t="str">
        <x:v>Tactical Athlete → Operational Readiness Brazil</x:v>
      </x:c>
      <x:c r="AI644" t="str">
        <x:v>evidence-family:A</x:v>
      </x:c>
      <x:c r="AJ644"/>
      <x:c r="AK644" t="str">
        <x:f>IF(AJ644="","",IF(OR(LOWER(AJ644)="brazil",LOWER(AJ644)="brasil"),"Yes","No"))</x:f>
      </x:c>
      <x:c r="AL644"/>
      <x:c r="AM644"/>
      <x:c r="AN644"/>
      <x:c r="AO644"/>
      <x:c r="AP644"/>
      <x:c r="AQ644"/>
      <x:c r="AR644"/>
      <x:c r="AS644"/>
      <x:c r="AT644"/>
      <x:c r="AU644"/>
      <x:c r="AV644"/>
      <x:c r="AW644"/>
      <x:c r="AX644"/>
      <x:c r="AY644"/>
      <x:c r="AZ644"/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/>
      <x:c r="BO644"/>
      <x:c r="BP644"/>
      <x:c r="BQ644"/>
      <x:c r="BR644"/>
      <x:c r="BS644"/>
      <x:c r="BT644"/>
      <x:c r="BU644"/>
      <x:c r="BV644"/>
      <x:c r="BW644"/>
      <x:c r="BX644"/>
      <x:c r="BY644"/>
      <x:c r="BZ644"/>
      <x:c r="CA644"/>
      <x:c r="CB644"/>
      <x:c r="CC644"/>
      <x:c r="CD644"/>
      <x:c r="CE644"/>
      <x:c r="CF644"/>
      <x:c r="CG644"/>
      <x:c r="CH644"/>
      <x:c r="CI644"/>
      <x:c r="CJ644" t="str">
        <x:v>Yes</x:v>
      </x:c>
      <x:c r="CK644" t="str">
        <x:v>Yes</x:v>
      </x:c>
      <x:c r="CL644" t="str">
        <x:v>Yes</x:v>
      </x:c>
      <x:c r="CM644" t="str">
        <x:v>Clear</x:v>
      </x:c>
      <x:c r="CN644" t="str">
        <x:v>Verified — clear</x:v>
      </x:c>
      <x:c r="CO644" t="n">
        <x:v>46272</x:v>
      </x:c>
      <x:c r="CP644" t="str">
        <x:v>https://pubmed.ncbi.nlm.nih.gov/36567311/</x:v>
      </x:c>
      <x:c r="CQ644"/>
      <x:c r="CR644"/>
      <x:c r="CS644"/>
      <x:c r="CT644"/>
      <x:c r="CU644"/>
      <x:c r="CV644"/>
      <x:c r="CW644"/>
      <x:c r="CX644"/>
      <x:c r="CY644"/>
      <x:c r="CZ644"/>
      <x:c r="DA644"/>
      <x:c r="DB644" t="str">
        <x:f>IF(L644="","",IF(AND(COUNT(CU644:DA644)=7,OR(CU644=0,CU644=1,CU644=2),OR(CV644=0,CV644=1,CV644=2),OR(CW644=0,CW644=1,CW644=2),OR(CX644=0,CX644=1,CX644=2),OR(CY644=0,CY644=1,CY644=2),OR(CZ644=0,CZ644=1,CZ644=2),OR(DA644=0,DA644=1,DA644=2)),SUM(CU644:DA644),""))</x:f>
      </x:c>
      <x:c r="DC644" t="str">
        <x:f>IF(DB644="","",ROUND(DB644/14*10,1))</x:f>
      </x:c>
      <x:c r="DD644" t="str">
        <x:v>Pending</x:v>
      </x:c>
      <x:c r="DE644" t="str">
        <x:f>IF(L644="","",IF(DC644="","Pending",IF(DD644="Yes","CONDITIONAL — safety override",IF(DC644&gt;=8,"HIGH",IF(DC644&gt;=5,"CONDITIONAL","LOW")))))</x:f>
        <x:v>Pending</x:v>
      </x:c>
      <x:c r="DF644" t="str">
        <x:v>Pending screening and full-text appraisal; no transferability judgment made at identification.</x:v>
      </x:c>
      <x:c r="DG644"/>
      <x:c r="DH644"/>
      <x:c r="DI644"/>
      <x:c r="DJ644"/>
      <x:c r="DK644"/>
      <x:c r="DL644"/>
      <x:c r="DM644"/>
      <x:c r="DN644"/>
      <x:c r="DO644"/>
      <x:c r="DP644"/>
      <x:c r="DQ644"/>
      <x:c r="DR644"/>
      <x:c r="DS644"/>
      <x:c r="DT644"/>
      <x:c r="DU644"/>
      <x:c r="DV644"/>
      <x:c r="DW644"/>
      <x:c r="DX644"/>
      <x:c r="DY644"/>
      <x:c r="DZ644" t="str">
        <x:v>Title/abstract information is insufficient for a substantive scientific, causal, transferability or institutional claim.</x:v>
      </x:c>
      <x:c r="EA644" t="str">
        <x:v>Pending</x:v>
      </x:c>
      <x:c r="EB644" t="str">
        <x:f>IF(L644="","",IF(EC644="READY","Yes","No / Pending"))</x:f>
        <x:v>No / Pending</x:v>
      </x:c>
      <x:c r="EC644" t="str">
        <x:f>IF(L644="","",IF(OR(ISNUMBER(SEARCH("Retracted Publication",Q644)),CM644="Retracted",CN644="Retracted",CM644="Expression of Concern",CN644="Expression of Concern",F644="Not used",CG644="Critical",CH644="High",CH644="Critical"),"BLOCKED — integrity or use restriction",IF(AND(CJ644="Yes",CK644="Yes",CL644="Yes"),IF(AND(CM644="Clear",CN644="Verified — clear"),IF(AND(AND(LEN(TRIM(CF644))&gt;0,LEFT(LOWER(TRIM(CF644)),7)&lt;&gt;"pending"),OR(CG644="High",CG644="Moderate"),OR(CH644="Low",CH644="Some concerns",CH644="Not applicable")),IF(AND(DD644="No",OR(DE644="HIGH",DE644="CONDITIONAL"),AND(LEN(TRIM(DF644))&gt;0,LEFT(LOWER(TRIM(DF644)),7)&lt;&gt;"pending")),IF(AND(AND(LEN(TRIM(DT644))&gt;0,LEFT(LOWER(TRIM(DT644)),7)&lt;&gt;"pending"),AND(LEN(TRIM(DU644))&gt;0,LEFT(LOWER(TRIM(DU644)),7)&lt;&gt;"pending"),OR(AND(LEN(TRIM(DV644))&gt;0,LEFT(LOWER(TRIM(DV644)),7)&lt;&gt;"pending"),AND(LEN(TRIM(DW644))&gt;0,LEFT(LOWER(TRIM(DW644)),7)&lt;&gt;"pending")),AND(LEN(TRIM(DX644))&gt;0,LEFT(LOWER(TRIM(DX644)),7)&lt;&gt;"pending")),IF(AND(F644="Claim-ready",OR(EA644="Strong",EA644="Moderate"),AND(LEN(TRIM(G644))&gt;0,LEFT(LOWER(TRIM(G644)),7)&lt;&gt;"pending"),G644&lt;&gt;"No substantive use decision is permitted from identification metadata alone.",AND(LEN(TRIM(DZ644))&gt;0,LEFT(LOWER(TRIM(DZ644)),7)&lt;&gt;"pending"),DZ644&lt;&gt;"Identification metadata alone does not permit any substantive scientific, causal, operational, or institutional claim.",AND(LEN(TRIM(EI644))&gt;0,LEFT(LOWER(TRIM(EI644)),7)&lt;&gt;"pending"),ISNUMBER(EH644),EH644&gt;0),"READY","PENDING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4" t="str">
        <x:v>Pending</x:v>
      </x:c>
      <x:c r="EE644"/>
      <x:c r="EF644" t="str">
        <x:v>Pending</x:v>
      </x:c>
      <x:c r="EG644" t="str">
        <x:v>Pending</x:v>
      </x:c>
      <x:c r="EH644"/>
      <x:c r="EI644" s="501"/>
      <x:c r="EJ644"/>
      <x:c r="EK644" t="str">
        <x:v>Pending</x:v>
      </x:c>
      <x:c r="EL644" t="n">
        <x:v>46272</x:v>
      </x:c>
      <x:c r="EM644" t="str">
        <x:v>Production PubMed record imported and reconciled to Zotero item 9G2W5VC6;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44" t="n">
        <x:f>IF(L644="","",(IF(N644&lt;&gt;"",1,0)+IF(O644&lt;&gt;"",1,0)+IF(AJ644&lt;&gt;"",1,0)+IF(AU644&lt;&gt;"",1,0)+IF(BE644&lt;&gt;"",1,0)+IF(CF644&lt;&gt;"",1,0)+IF(CJ644="Yes",1,0)+IF(CL644="Yes",1,0)+IF(DE644&lt;&gt;"Pending",1,0)+IF(F644&lt;&gt;"",1,0)+IF(DZ644&lt;&gt;"",1,0)+IF(EI644&lt;&gt;"",1,0))/12)</x:f>
        <x:v>0.5</x:v>
      </x:c>
    </x:row>
    <x:row r="645">
      <x:c r="A645" t="str">
        <x:v>EV-0642</x:v>
      </x:c>
      <x:c r="B645" t="str">
        <x:v>Integrity check</x:v>
      </x:c>
      <x:c r="C645" t="str">
        <x:f>IF(L645="","",IF(LEFT(EC645,7)="BLOCKED","🔴 Do not use for conclusion",IF(EB645="Yes","🟢 Claim-ready","🟡 Caution / context")))</x:f>
        <x:v>🟡 Caution / context</x:v>
      </x:c>
      <x:c r="D645" t="str">
        <x:f>IF(L645="","",EC645)</x:f>
        <x:v>PENDING — appropriate appraisal</x:v>
      </x:c>
      <x:c r="E645" t="str">
        <x:v>P3 — Medium</x:v>
      </x:c>
      <x:c r="F645" t="str">
        <x:v>Pending</x:v>
      </x:c>
      <x:c r="G645" t="str">
        <x:v>Title/abstract identify an explicit operational APHT/medical-readiness topic; retain for full-text assessment.</x:v>
      </x:c>
      <x:c r="H645" t="str">
        <x:v>Obtain and review lawful full text; confirm human adjudication; then select a design-specific appraisal instrument.</x:v>
      </x:c>
      <x:c r="I645"/>
      <x:c r="J645" t="str">
        <x:v>B — APHT / Medical Readiness</x:v>
      </x:c>
      <x:c r="K645" t="str">
        <x:v>IDENTIFIED</x:v>
      </x:c>
      <x:c r="L645" t="str">
        <x:v>Thermal-Sinterable EGaIn Nanoparticle Inks for Highly Deformable Bioelectrode Arrays.</x:v>
      </x:c>
      <x:c r="M645"/>
      <x:c r="N645" t="str">
        <x:v>Niu, Yan; Tian, Gongwei; Liang, Cuiyuan; Wang, Tianchi; Ma, Xu; Gong, Guifen; Qi, Dianpeng</x:v>
      </x:c>
      <x:c r="O645" t="n">
        <x:v>2023</x:v>
      </x:c>
      <x:c r="P645" t="str">
        <x:v>Advanced healthcare materials</x:v>
      </x:c>
      <x:c r="Q645" t="str">
        <x:v>Journal Article; Research Support, Non-U.S. Gov't</x:v>
      </x:c>
      <x:c r="R645" t="str">
        <x:v>Unclear</x:v>
      </x:c>
      <x:c r="S645" t="str">
        <x:v>Unknown</x:v>
      </x:c>
      <x:c r="T645" t="str">
        <x:v>eng</x:v>
      </x:c>
      <x:c r="U645" t="str">
        <x:v>https://pubmed.ncbi.nlm.nih.gov/36562213/</x:v>
      </x:c>
      <x:c r="V645" t="str">
        <x:v>10.1002/adhm.202202531</x:v>
      </x:c>
      <x:c r="W645" t="str">
        <x:f>IF(V645="","",LOWER(SUBSTITUTE(SUBSTITUTE(SUBSTITUTE(SUBSTITUTE(TRIM(V645),"https://doi.org/",""),"http://doi.org/",""),"https://dx.doi.org/",""),"doi:","")))</x:f>
        <x:v>10.1002/adhm.202202531</x:v>
      </x:c>
      <x:c r="X645" t="str">
        <x:v>36562213</x:v>
      </x:c>
      <x:c r="Y645" t="str"/>
      <x:c r="Z645"/>
      <x:c r="AA645" t="str">
        <x:v>PubMed/MEDLINE</x:v>
      </x:c>
      <x:c r="AB645" t="str">
        <x:v>PUBMED-B-v1.0-2026-08-28</x:v>
      </x:c>
      <x:c r="AC645" t="str">
        <x:v>SP-PUBMED-B-20260828</x:v>
      </x:c>
      <x:c r="AD645" s="499" t="n">
        <x:v>46262</x:v>
      </x:c>
      <x:c r="AE645" s="499" t="n">
        <x:v>46272</x:v>
      </x:c>
      <x:c r="AF645" t="str">
        <x:v>UIQ2WDHV</x:v>
      </x:c>
      <x:c r="AG645"/>
      <x:c r="AH645" t="str">
        <x:v>Tactical Athlete → Operational Readiness Brazil</x:v>
      </x:c>
      <x:c r="AI645" t="str">
        <x:v>evidence-family:B</x:v>
      </x:c>
      <x:c r="AJ645"/>
      <x:c r="AK645" t="str">
        <x:f>IF(AJ645="","",IF(OR(LOWER(AJ645)="brazil",LOWER(AJ645)="brasil"),"Yes","No"))</x:f>
      </x:c>
      <x:c r="AL645"/>
      <x:c r="AM645"/>
      <x:c r="AN645"/>
      <x:c r="AO645"/>
      <x:c r="AP645"/>
      <x:c r="AQ645"/>
      <x:c r="AR645"/>
      <x:c r="AS645"/>
      <x:c r="AT645"/>
      <x:c r="AU645"/>
      <x:c r="AV645"/>
      <x:c r="AW645"/>
      <x:c r="AX645"/>
      <x:c r="AY645"/>
      <x:c r="AZ645"/>
      <x:c r="BA645"/>
      <x:c r="BB645"/>
      <x:c r="BC645"/>
      <x:c r="BD645"/>
      <x:c r="BE645"/>
      <x:c r="BF645"/>
      <x:c r="BG645"/>
      <x:c r="BH645"/>
      <x:c r="BI645"/>
      <x:c r="BJ645"/>
      <x:c r="BK645"/>
      <x:c r="BL645"/>
      <x:c r="BM645"/>
      <x:c r="BN645"/>
      <x:c r="BO645"/>
      <x:c r="BP645"/>
      <x:c r="BQ645"/>
      <x:c r="BR645"/>
      <x:c r="BS645"/>
      <x:c r="BT645"/>
      <x:c r="BU645"/>
      <x:c r="BV645"/>
      <x:c r="BW645"/>
      <x:c r="BX645"/>
      <x:c r="BY645"/>
      <x:c r="BZ645"/>
      <x:c r="CA645"/>
      <x:c r="CB645"/>
      <x:c r="CC645"/>
      <x:c r="CD645"/>
      <x:c r="CE645"/>
      <x:c r="CF645"/>
      <x:c r="CG645"/>
      <x:c r="CH645"/>
      <x:c r="CI645"/>
      <x:c r="CJ645" t="str">
        <x:v>Yes</x:v>
      </x:c>
      <x:c r="CK645" t="str">
        <x:v>Yes</x:v>
      </x:c>
      <x:c r="CL645" t="str">
        <x:v>Yes</x:v>
      </x:c>
      <x:c r="CM645" t="str">
        <x:v>Clear</x:v>
      </x:c>
      <x:c r="CN645" t="str">
        <x:v>Verified — clear</x:v>
      </x:c>
      <x:c r="CO645" t="n">
        <x:v>46272</x:v>
      </x:c>
      <x:c r="CP645" t="str">
        <x:v>https://pubmed.ncbi.nlm.nih.gov/36562213/</x:v>
      </x:c>
      <x:c r="CQ645"/>
      <x:c r="CR645"/>
      <x:c r="CS645"/>
      <x:c r="CT645"/>
      <x:c r="CU645"/>
      <x:c r="CV645"/>
      <x:c r="CW645"/>
      <x:c r="CX645"/>
      <x:c r="CY645"/>
      <x:c r="CZ645"/>
      <x:c r="DA645"/>
      <x:c r="DB645" t="str">
        <x:f>IF(L645="","",IF(AND(COUNT(CU645:DA645)=7,OR(CU645=0,CU645=1,CU645=2),OR(CV645=0,CV645=1,CV645=2),OR(CW645=0,CW645=1,CW645=2),OR(CX645=0,CX645=1,CX645=2),OR(CY645=0,CY645=1,CY645=2),OR(CZ645=0,CZ645=1,CZ645=2),OR(DA645=0,DA645=1,DA645=2)),SUM(CU645:DA645),""))</x:f>
      </x:c>
      <x:c r="DC645" t="str">
        <x:f>IF(DB645="","",ROUND(DB645/14*10,1))</x:f>
      </x:c>
      <x:c r="DD645" t="str">
        <x:v>Pending</x:v>
      </x:c>
      <x:c r="DE645" t="str">
        <x:f>IF(L645="","",IF(DC645="","Pending",IF(DD645="Yes","CONDITIONAL — safety override",IF(DC645&gt;=8,"HIGH",IF(DC645&gt;=5,"CONDITIONAL","LOW")))))</x:f>
        <x:v>Pending</x:v>
      </x:c>
      <x:c r="DF645" t="str">
        <x:v>Pending screening and full-text appraisal; no transferability judgment made at identification.</x:v>
      </x:c>
      <x:c r="DG645"/>
      <x:c r="DH645"/>
      <x:c r="DI645"/>
      <x:c r="DJ645"/>
      <x:c r="DK645"/>
      <x:c r="DL645"/>
      <x:c r="DM645"/>
      <x:c r="DN645"/>
      <x:c r="DO645"/>
      <x:c r="DP645"/>
      <x:c r="DQ645"/>
      <x:c r="DR645"/>
      <x:c r="DS645"/>
      <x:c r="DT645"/>
      <x:c r="DU645"/>
      <x:c r="DV645"/>
      <x:c r="DW645"/>
      <x:c r="DX645"/>
      <x:c r="DY645"/>
      <x:c r="DZ645" t="str">
        <x:v>Title/abstract screening alone does not establish effectiveness, causality, methodological quality, transferability to Brazilian public safety or an institutional recommendation.</x:v>
      </x:c>
      <x:c r="EA645" t="str">
        <x:v>Pending</x:v>
      </x:c>
      <x:c r="EB645" t="str">
        <x:f>IF(L645="","",IF(EC645="READY","Yes","No / Pending"))</x:f>
        <x:v>No / Pending</x:v>
      </x:c>
      <x:c r="EC645" t="str">
        <x:f>IF(L645="","",IF(OR(ISNUMBER(SEARCH("Retracted Publication",Q645)),CM645="Retracted",CN645="Retracted",CM645="Expression of Concern",CN645="Expression of Concern",F645="Not used",CG645="Critical",CH645="High",CH645="Critical"),"BLOCKED — integrity or use restriction",IF(AND(CJ645="Yes",CK645="Yes",CL645="Yes"),IF(AND(CM645="Clear",CN645="Verified — clear"),IF(AND(AND(LEN(TRIM(CF645))&gt;0,LEFT(LOWER(TRIM(CF645)),7)&lt;&gt;"pending"),OR(CG645="High",CG645="Moderate"),OR(CH645="Low",CH645="Some concerns",CH645="Not applicable")),IF(AND(DD645="No",OR(DE645="HIGH",DE645="CONDITIONAL"),AND(LEN(TRIM(DF645))&gt;0,LEFT(LOWER(TRIM(DF645)),7)&lt;&gt;"pending")),IF(AND(AND(LEN(TRIM(DT645))&gt;0,LEFT(LOWER(TRIM(DT645)),7)&lt;&gt;"pending"),AND(LEN(TRIM(DU645))&gt;0,LEFT(LOWER(TRIM(DU645)),7)&lt;&gt;"pending"),OR(AND(LEN(TRIM(DV645))&gt;0,LEFT(LOWER(TRIM(DV645)),7)&lt;&gt;"pending"),AND(LEN(TRIM(DW645))&gt;0,LEFT(LOWER(TRIM(DW645)),7)&lt;&gt;"pending")),AND(LEN(TRIM(DX645))&gt;0,LEFT(LOWER(TRIM(DX645)),7)&lt;&gt;"pending")),IF(AND(F645="Claim-ready",OR(EA645="Strong",EA645="Moderate"),AND(LEN(TRIM(G645))&gt;0,LEFT(LOWER(TRIM(G645)),7)&lt;&gt;"pending"),G645&lt;&gt;"No substantive use decision is permitted from identification metadata alone.",AND(LEN(TRIM(DZ645))&gt;0,LEFT(LOWER(TRIM(DZ645)),7)&lt;&gt;"pending"),DZ645&lt;&gt;"Identification metadata alone does not permit any substantive scientific, causal, operational, or institutional claim.",AND(LEN(TRIM(EI645))&gt;0,LEFT(LOWER(TRIM(EI645)),7)&lt;&gt;"pending"),ISNUMBER(EH645),EH645&gt;0),"READY","PENDING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5" t="str">
        <x:v>Pending</x:v>
      </x:c>
      <x:c r="EE645"/>
      <x:c r="EF645" t="str">
        <x:v>Pending</x:v>
      </x:c>
      <x:c r="EG645" t="str">
        <x:v>Pending</x:v>
      </x:c>
      <x:c r="EH645"/>
      <x:c r="EI645" s="501"/>
      <x:c r="EJ645"/>
      <x:c r="EK645" t="str">
        <x:v>Pending</x:v>
      </x:c>
      <x:c r="EL645" t="n">
        <x:v>46272</x:v>
      </x:c>
      <x:c r="EM645" t="str">
        <x:v>Production PubMed record imported and reconciled to Zotero item UIQ2WDHV;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5" t="n">
        <x:f>IF(L645="","",(IF(N645&lt;&gt;"",1,0)+IF(O645&lt;&gt;"",1,0)+IF(AJ645&lt;&gt;"",1,0)+IF(AU645&lt;&gt;"",1,0)+IF(BE645&lt;&gt;"",1,0)+IF(CF645&lt;&gt;"",1,0)+IF(CJ645="Yes",1,0)+IF(CL645="Yes",1,0)+IF(DE645&lt;&gt;"Pending",1,0)+IF(F645&lt;&gt;"",1,0)+IF(DZ645&lt;&gt;"",1,0)+IF(EI645&lt;&gt;"",1,0))/12)</x:f>
        <x:v>0.5</x:v>
      </x:c>
    </x:row>
    <x:row r="646">
      <x:c r="A646" t="str">
        <x:v>EV-0643</x:v>
      </x:c>
      <x:c r="B646" t="str">
        <x:v>Integrity check</x:v>
      </x:c>
      <x:c r="C646" t="str">
        <x:f>IF(L646="","",IF(LEFT(EC646,7)="BLOCKED","🔴 Do not use for conclusion",IF(EB646="Yes","🟢 Claim-ready","🟡 Caution / context")))</x:f>
        <x:v>🟡 Caution / context</x:v>
      </x:c>
      <x:c r="D646" t="str">
        <x:f>IF(L646="","",EC646)</x:f>
        <x:v>PENDING — appropriate appraisal</x:v>
      </x:c>
      <x:c r="E646" t="str">
        <x:v>P3 — Medium</x:v>
      </x:c>
      <x:c r="F646" t="str">
        <x:v>Pending</x:v>
      </x:c>
      <x:c r="G646" t="str">
        <x:v>Title/abstract identify an explicit tactical/public-safety context and readiness domain; retain for full-text assessment.</x:v>
      </x:c>
      <x:c r="H646" t="str">
        <x:v>Obtain and review lawful full text; confirm human adjudication; then select a design-specific appraisal instrument.</x:v>
      </x:c>
      <x:c r="I646"/>
      <x:c r="J646" t="str">
        <x:v>A — Core</x:v>
      </x:c>
      <x:c r="K646" t="str">
        <x:v>IDENTIFIED</x:v>
      </x:c>
      <x:c r="L646" t="str">
        <x:v>Inter-Rater and Intra-Rater Reliability of Return-to-Work Screening Tests for UK Firefighters Following Injury.</x:v>
      </x:c>
      <x:c r="M646"/>
      <x:c r="N646" t="str">
        <x:v>Noll, Liam; Moran, Jason; Mallows, Adrian</x:v>
      </x:c>
      <x:c r="O646" t="n">
        <x:v>2022</x:v>
      </x:c>
      <x:c r="P646" t="str">
        <x:v>Healthcare (Basel, Switzerland)</x:v>
      </x:c>
      <x:c r="Q646" t="str">
        <x:v>Journal Article</x:v>
      </x:c>
      <x:c r="R646" t="str">
        <x:v>Unclear</x:v>
      </x:c>
      <x:c r="S646" t="str">
        <x:v>Unknown</x:v>
      </x:c>
      <x:c r="T646" t="str">
        <x:v>eng</x:v>
      </x:c>
      <x:c r="U646" t="str">
        <x:v>https://pubmed.ncbi.nlm.nih.gov/36553905/</x:v>
      </x:c>
      <x:c r="V646" t="str">
        <x:v>10.3390/healthcare10122381</x:v>
      </x:c>
      <x:c r="W646" t="str">
        <x:f>IF(V646="","",LOWER(SUBSTITUTE(SUBSTITUTE(SUBSTITUTE(SUBSTITUTE(TRIM(V646),"https://doi.org/",""),"http://doi.org/",""),"https://dx.doi.org/",""),"doi:","")))</x:f>
        <x:v>10.3390/healthcare10122381</x:v>
      </x:c>
      <x:c r="X646" t="str">
        <x:v>36553905</x:v>
      </x:c>
      <x:c r="Y646" t="str">
        <x:v>PMC9778182</x:v>
      </x:c>
      <x:c r="Z646"/>
      <x:c r="AA646" t="str">
        <x:v>PubMed/MEDLINE</x:v>
      </x:c>
      <x:c r="AB646" t="str">
        <x:v>PUBMED-A-v1.0-2026-08-28</x:v>
      </x:c>
      <x:c r="AC646" t="str">
        <x:v>SP-PUBMED-A-20260828</x:v>
      </x:c>
      <x:c r="AD646" s="499" t="n">
        <x:v>46262</x:v>
      </x:c>
      <x:c r="AE646" s="499" t="n">
        <x:v>46272</x:v>
      </x:c>
      <x:c r="AF646" t="str">
        <x:v>CUD7RC9P</x:v>
      </x:c>
      <x:c r="AG646"/>
      <x:c r="AH646" t="str">
        <x:v>Tactical Athlete → Operational Readiness Brazil</x:v>
      </x:c>
      <x:c r="AI646" t="str">
        <x:v>evidence-family:A</x:v>
      </x:c>
      <x:c r="AJ646"/>
      <x:c r="AK646" t="str">
        <x:f>IF(AJ646="","",IF(OR(LOWER(AJ646)="brazil",LOWER(AJ646)="brasil"),"Yes","No"))</x:f>
      </x:c>
      <x:c r="AL646"/>
      <x:c r="AM646"/>
      <x:c r="AN646"/>
      <x:c r="AO646"/>
      <x:c r="AP646"/>
      <x:c r="AQ646"/>
      <x:c r="AR646"/>
      <x:c r="AS646"/>
      <x:c r="AT646"/>
      <x:c r="AU646"/>
      <x:c r="AV646"/>
      <x:c r="AW646"/>
      <x:c r="AX646"/>
      <x:c r="AY646"/>
      <x:c r="AZ646"/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/>
      <x:c r="BO646"/>
      <x:c r="BP646"/>
      <x:c r="BQ646"/>
      <x:c r="BR646"/>
      <x:c r="BS646"/>
      <x:c r="BT646"/>
      <x:c r="BU646"/>
      <x:c r="BV646"/>
      <x:c r="BW646"/>
      <x:c r="BX646"/>
      <x:c r="BY646"/>
      <x:c r="BZ646"/>
      <x:c r="CA646"/>
      <x:c r="CB646"/>
      <x:c r="CC646"/>
      <x:c r="CD646"/>
      <x:c r="CE646"/>
      <x:c r="CF646"/>
      <x:c r="CG646"/>
      <x:c r="CH646"/>
      <x:c r="CI646"/>
      <x:c r="CJ646" t="str">
        <x:v>Yes</x:v>
      </x:c>
      <x:c r="CK646" t="str">
        <x:v>Yes</x:v>
      </x:c>
      <x:c r="CL646" t="str">
        <x:v>Yes</x:v>
      </x:c>
      <x:c r="CM646" t="str">
        <x:v>Clear</x:v>
      </x:c>
      <x:c r="CN646" t="str">
        <x:v>Verified — clear</x:v>
      </x:c>
      <x:c r="CO646" t="n">
        <x:v>46272</x:v>
      </x:c>
      <x:c r="CP646" t="str">
        <x:v>https://pubmed.ncbi.nlm.nih.gov/36553905/</x:v>
      </x:c>
      <x:c r="CQ646"/>
      <x:c r="CR646"/>
      <x:c r="CS646"/>
      <x:c r="CT646"/>
      <x:c r="CU646"/>
      <x:c r="CV646"/>
      <x:c r="CW646"/>
      <x:c r="CX646"/>
      <x:c r="CY646"/>
      <x:c r="CZ646"/>
      <x:c r="DA646"/>
      <x:c r="DB646" t="str">
        <x:f>IF(L646="","",IF(AND(COUNT(CU646:DA646)=7,OR(CU646=0,CU646=1,CU646=2),OR(CV646=0,CV646=1,CV646=2),OR(CW646=0,CW646=1,CW646=2),OR(CX646=0,CX646=1,CX646=2),OR(CY646=0,CY646=1,CY646=2),OR(CZ646=0,CZ646=1,CZ646=2),OR(DA646=0,DA646=1,DA646=2)),SUM(CU646:DA646),""))</x:f>
      </x:c>
      <x:c r="DC646" t="str">
        <x:f>IF(DB646="","",ROUND(DB646/14*10,1))</x:f>
      </x:c>
      <x:c r="DD646" t="str">
        <x:v>Pending</x:v>
      </x:c>
      <x:c r="DE646" t="str">
        <x:f>IF(L646="","",IF(DC646="","Pending",IF(DD646="Yes","CONDITIONAL — safety override",IF(DC646&gt;=8,"HIGH",IF(DC646&gt;=5,"CONDITIONAL","LOW")))))</x:f>
        <x:v>Pending</x:v>
      </x:c>
      <x:c r="DF646" t="str">
        <x:v>Pending screening and full-text appraisal; no transferability judgment made at identification.</x:v>
      </x:c>
      <x:c r="DG646"/>
      <x:c r="DH646"/>
      <x:c r="DI646"/>
      <x:c r="DJ646"/>
      <x:c r="DK646"/>
      <x:c r="DL646"/>
      <x:c r="DM646"/>
      <x:c r="DN646"/>
      <x:c r="DO646"/>
      <x:c r="DP646"/>
      <x:c r="DQ646"/>
      <x:c r="DR646"/>
      <x:c r="DS646"/>
      <x:c r="DT646"/>
      <x:c r="DU646"/>
      <x:c r="DV646"/>
      <x:c r="DW646"/>
      <x:c r="DX646"/>
      <x:c r="DY646"/>
      <x:c r="DZ646" t="str">
        <x:v>Title/abstract screening alone does not establish effectiveness, causality, methodological quality, transferability to Brazilian public safety or an institutional recommendation.</x:v>
      </x:c>
      <x:c r="EA646" t="str">
        <x:v>Pending</x:v>
      </x:c>
      <x:c r="EB646" t="str">
        <x:f>IF(L646="","",IF(EC646="READY","Yes","No / Pending"))</x:f>
        <x:v>No / Pending</x:v>
      </x:c>
      <x:c r="EC646" t="str">
        <x:f>IF(L646="","",IF(OR(ISNUMBER(SEARCH("Retracted Publication",Q646)),CM646="Retracted",CN646="Retracted",CM646="Expression of Concern",CN646="Expression of Concern",F646="Not used",CG646="Critical",CH646="High",CH646="Critical"),"BLOCKED — integrity or use restriction",IF(AND(CJ646="Yes",CK646="Yes",CL646="Yes"),IF(AND(CM646="Clear",CN646="Verified — clear"),IF(AND(AND(LEN(TRIM(CF646))&gt;0,LEFT(LOWER(TRIM(CF646)),7)&lt;&gt;"pending"),OR(CG646="High",CG646="Moderate"),OR(CH646="Low",CH646="Some concerns",CH646="Not applicable")),IF(AND(DD646="No",OR(DE646="HIGH",DE646="CONDITIONAL"),AND(LEN(TRIM(DF646))&gt;0,LEFT(LOWER(TRIM(DF646)),7)&lt;&gt;"pending")),IF(AND(AND(LEN(TRIM(DT646))&gt;0,LEFT(LOWER(TRIM(DT646)),7)&lt;&gt;"pending"),AND(LEN(TRIM(DU646))&gt;0,LEFT(LOWER(TRIM(DU646)),7)&lt;&gt;"pending"),OR(AND(LEN(TRIM(DV646))&gt;0,LEFT(LOWER(TRIM(DV646)),7)&lt;&gt;"pending"),AND(LEN(TRIM(DW646))&gt;0,LEFT(LOWER(TRIM(DW646)),7)&lt;&gt;"pending")),AND(LEN(TRIM(DX646))&gt;0,LEFT(LOWER(TRIM(DX646)),7)&lt;&gt;"pending")),IF(AND(F646="Claim-ready",OR(EA646="Strong",EA646="Moderate"),AND(LEN(TRIM(G646))&gt;0,LEFT(LOWER(TRIM(G646)),7)&lt;&gt;"pending"),G646&lt;&gt;"No substantive use decision is permitted from identification metadata alone.",AND(LEN(TRIM(DZ646))&gt;0,LEFT(LOWER(TRIM(DZ646)),7)&lt;&gt;"pending"),DZ646&lt;&gt;"Identification metadata alone does not permit any substantive scientific, causal, operational, or institutional claim.",AND(LEN(TRIM(EI646))&gt;0,LEFT(LOWER(TRIM(EI646)),7)&lt;&gt;"pending"),ISNUMBER(EH646),EH646&gt;0),"READY","PENDING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6" t="str">
        <x:v>Pending</x:v>
      </x:c>
      <x:c r="EE646"/>
      <x:c r="EF646" t="str">
        <x:v>Pending</x:v>
      </x:c>
      <x:c r="EG646" t="str">
        <x:v>Pending</x:v>
      </x:c>
      <x:c r="EH646"/>
      <x:c r="EI646" s="501"/>
      <x:c r="EJ646"/>
      <x:c r="EK646" t="str">
        <x:v>Pending</x:v>
      </x:c>
      <x:c r="EL646" t="n">
        <x:v>46272</x:v>
      </x:c>
      <x:c r="EM646" t="str">
        <x:v>Production PubMed record imported and reconciled to Zotero item CUD7RC9P;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6" t="n">
        <x:f>IF(L646="","",(IF(N646&lt;&gt;"",1,0)+IF(O646&lt;&gt;"",1,0)+IF(AJ646&lt;&gt;"",1,0)+IF(AU646&lt;&gt;"",1,0)+IF(BE646&lt;&gt;"",1,0)+IF(CF646&lt;&gt;"",1,0)+IF(CJ646="Yes",1,0)+IF(CL646="Yes",1,0)+IF(DE646&lt;&gt;"Pending",1,0)+IF(F646&lt;&gt;"",1,0)+IF(DZ646&lt;&gt;"",1,0)+IF(EI646&lt;&gt;"",1,0))/12)</x:f>
        <x:v>0.5</x:v>
      </x:c>
    </x:row>
    <x:row r="647">
      <x:c r="A647" t="str">
        <x:v>EV-0644</x:v>
      </x:c>
      <x:c r="B647" t="str">
        <x:v>Integrity check</x:v>
      </x:c>
      <x:c r="C647" t="str">
        <x:f>IF(L647="","",IF(LEFT(EC647,7)="BLOCKED","🔴 Do not use for conclusion",IF(EB647="Yes","🟢 Claim-ready","🟡 Caution / context")))</x:f>
        <x:v>🟡 Caution / context</x:v>
      </x:c>
      <x:c r="D647" t="str">
        <x:f>IF(L647="","",EC647)</x:f>
        <x:v>PENDING — appropriate appraisal</x:v>
      </x:c>
      <x:c r="E647" t="str">
        <x:v>P3 — Medium</x:v>
      </x:c>
      <x:c r="F647" t="str">
        <x:v>Pending</x:v>
      </x:c>
      <x:c r="G647" t="str">
        <x:v>Title/abstract identify an explicit operational APHT/medical-readiness topic; retain for full-text assessment.</x:v>
      </x:c>
      <x:c r="H647" t="str">
        <x:v>Obtain and review lawful full text; confirm human adjudication; then select a design-specific appraisal instrument.</x:v>
      </x:c>
      <x:c r="I647"/>
      <x:c r="J647" t="str">
        <x:v>B — APHT / Medical Readiness</x:v>
      </x:c>
      <x:c r="K647" t="str">
        <x:v>IDENTIFIED</x:v>
      </x:c>
      <x:c r="L647" t="str">
        <x:v>Cric in the Dark: Surgical Cricothyrotomy in Low Light Tactical Environments.</x:v>
      </x:c>
      <x:c r="M647"/>
      <x:c r="N647" t="str">
        <x:v>Getz, Chandler W; Stuart, Sean M; Barbour, Brent M; Verga, Jared M; Roszko, Paul J D; Friedrich, Emily E</x:v>
      </x:c>
      <x:c r="O647" t="n">
        <x:v>2022</x:v>
      </x:c>
      <x:c r="P647" t="str">
        <x:v>Journal of special operations medicine : a peer reviewed journal for SOF medical professionals</x:v>
      </x:c>
      <x:c r="Q647" t="str">
        <x:v>Journal Article</x:v>
      </x:c>
      <x:c r="R647" t="str">
        <x:v>Unclear</x:v>
      </x:c>
      <x:c r="S647" t="str">
        <x:v>Unknown</x:v>
      </x:c>
      <x:c r="T647" t="str">
        <x:v>eng</x:v>
      </x:c>
      <x:c r="U647" t="str">
        <x:v>https://pubmed.ncbi.nlm.nih.gov/36525012/</x:v>
      </x:c>
      <x:c r="V647" t="str">
        <x:v>10.55460/8dr3-b0rh</x:v>
      </x:c>
      <x:c r="W647" t="str">
        <x:f>IF(V647="","",LOWER(SUBSTITUTE(SUBSTITUTE(SUBSTITUTE(SUBSTITUTE(TRIM(V647),"https://doi.org/",""),"http://doi.org/",""),"https://dx.doi.org/",""),"doi:","")))</x:f>
        <x:v>10.55460/8dr3-b0rh</x:v>
      </x:c>
      <x:c r="X647" t="str">
        <x:v>36525012</x:v>
      </x:c>
      <x:c r="Y647" t="str"/>
      <x:c r="Z647"/>
      <x:c r="AA647" t="str">
        <x:v>PubMed/MEDLINE</x:v>
      </x:c>
      <x:c r="AB647" t="str">
        <x:v>PUBMED-B-v1.0-2026-08-28</x:v>
      </x:c>
      <x:c r="AC647" t="str">
        <x:v>SP-PUBMED-B-20260828</x:v>
      </x:c>
      <x:c r="AD647" s="499" t="n">
        <x:v>46262</x:v>
      </x:c>
      <x:c r="AE647" s="499" t="n">
        <x:v>46272</x:v>
      </x:c>
      <x:c r="AF647" t="str">
        <x:v>YCZAEVX3</x:v>
      </x:c>
      <x:c r="AG647"/>
      <x:c r="AH647" t="str">
        <x:v>Tactical Athlete → Operational Readiness Brazil</x:v>
      </x:c>
      <x:c r="AI647" t="str">
        <x:v>evidence-family:B</x:v>
      </x:c>
      <x:c r="AJ647"/>
      <x:c r="AK647" t="str">
        <x:f>IF(AJ647="","",IF(OR(LOWER(AJ647)="brazil",LOWER(AJ647)="brasil"),"Yes","No"))</x:f>
      </x:c>
      <x:c r="AL647"/>
      <x:c r="AM647"/>
      <x:c r="AN647"/>
      <x:c r="AO647"/>
      <x:c r="AP647"/>
      <x:c r="AQ647"/>
      <x:c r="AR647"/>
      <x:c r="AS647"/>
      <x:c r="AT647"/>
      <x:c r="AU647"/>
      <x:c r="AV647"/>
      <x:c r="AW647"/>
      <x:c r="AX647"/>
      <x:c r="AY647"/>
      <x:c r="AZ647"/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/>
      <x:c r="BO647"/>
      <x:c r="BP647"/>
      <x:c r="BQ647"/>
      <x:c r="BR647"/>
      <x:c r="BS647"/>
      <x:c r="BT647"/>
      <x:c r="BU647"/>
      <x:c r="BV647"/>
      <x:c r="BW647"/>
      <x:c r="BX647"/>
      <x:c r="BY647"/>
      <x:c r="BZ647"/>
      <x:c r="CA647"/>
      <x:c r="CB647"/>
      <x:c r="CC647"/>
      <x:c r="CD647"/>
      <x:c r="CE647"/>
      <x:c r="CF647"/>
      <x:c r="CG647"/>
      <x:c r="CH647"/>
      <x:c r="CI647"/>
      <x:c r="CJ647" t="str">
        <x:v>Yes</x:v>
      </x:c>
      <x:c r="CK647" t="str">
        <x:v>Yes</x:v>
      </x:c>
      <x:c r="CL647" t="str">
        <x:v>Yes</x:v>
      </x:c>
      <x:c r="CM647" t="str">
        <x:v>Clear</x:v>
      </x:c>
      <x:c r="CN647" t="str">
        <x:v>Verified — clear</x:v>
      </x:c>
      <x:c r="CO647" t="n">
        <x:v>46272</x:v>
      </x:c>
      <x:c r="CP647" t="str">
        <x:v>https://pubmed.ncbi.nlm.nih.gov/36525012/</x:v>
      </x:c>
      <x:c r="CQ647"/>
      <x:c r="CR647"/>
      <x:c r="CS647"/>
      <x:c r="CT647"/>
      <x:c r="CU647"/>
      <x:c r="CV647"/>
      <x:c r="CW647"/>
      <x:c r="CX647"/>
      <x:c r="CY647"/>
      <x:c r="CZ647"/>
      <x:c r="DA647"/>
      <x:c r="DB647" t="str">
        <x:f>IF(L647="","",IF(AND(COUNT(CU647:DA647)=7,OR(CU647=0,CU647=1,CU647=2),OR(CV647=0,CV647=1,CV647=2),OR(CW647=0,CW647=1,CW647=2),OR(CX647=0,CX647=1,CX647=2),OR(CY647=0,CY647=1,CY647=2),OR(CZ647=0,CZ647=1,CZ647=2),OR(DA647=0,DA647=1,DA647=2)),SUM(CU647:DA647),""))</x:f>
      </x:c>
      <x:c r="DC647" t="str">
        <x:f>IF(DB647="","",ROUND(DB647/14*10,1))</x:f>
      </x:c>
      <x:c r="DD647" t="str">
        <x:v>Pending</x:v>
      </x:c>
      <x:c r="DE647" t="str">
        <x:f>IF(L647="","",IF(DC647="","Pending",IF(DD647="Yes","CONDITIONAL — safety override",IF(DC647&gt;=8,"HIGH",IF(DC647&gt;=5,"CONDITIONAL","LOW")))))</x:f>
        <x:v>Pending</x:v>
      </x:c>
      <x:c r="DF647" t="str">
        <x:v>Pending screening and full-text appraisal; no transferability judgment made at identification.</x:v>
      </x:c>
      <x:c r="DG647"/>
      <x:c r="DH647"/>
      <x:c r="DI647"/>
      <x:c r="DJ647"/>
      <x:c r="DK647"/>
      <x:c r="DL647"/>
      <x:c r="DM647"/>
      <x:c r="DN647"/>
      <x:c r="DO647"/>
      <x:c r="DP647"/>
      <x:c r="DQ647"/>
      <x:c r="DR647"/>
      <x:c r="DS647"/>
      <x:c r="DT647"/>
      <x:c r="DU647"/>
      <x:c r="DV647"/>
      <x:c r="DW647"/>
      <x:c r="DX647"/>
      <x:c r="DY647"/>
      <x:c r="DZ647" t="str">
        <x:v>Title/abstract screening alone does not establish effectiveness, causality, methodological quality, transferability to Brazilian public safety or an institutional recommendation.</x:v>
      </x:c>
      <x:c r="EA647" t="str">
        <x:v>Pending</x:v>
      </x:c>
      <x:c r="EB647" t="str">
        <x:f>IF(L647="","",IF(EC647="READY","Yes","No / Pending"))</x:f>
        <x:v>No / Pending</x:v>
      </x:c>
      <x:c r="EC647" t="str">
        <x:f>IF(L647="","",IF(OR(ISNUMBER(SEARCH("Retracted Publication",Q647)),CM647="Retracted",CN647="Retracted",CM647="Expression of Concern",CN647="Expression of Concern",F647="Not used",CG647="Critical",CH647="High",CH647="Critical"),"BLOCKED — integrity or use restriction",IF(AND(CJ647="Yes",CK647="Yes",CL647="Yes"),IF(AND(CM647="Clear",CN647="Verified — clear"),IF(AND(AND(LEN(TRIM(CF647))&gt;0,LEFT(LOWER(TRIM(CF647)),7)&lt;&gt;"pending"),OR(CG647="High",CG647="Moderate"),OR(CH647="Low",CH647="Some concerns",CH647="Not applicable")),IF(AND(DD647="No",OR(DE647="HIGH",DE647="CONDITIONAL"),AND(LEN(TRIM(DF647))&gt;0,LEFT(LOWER(TRIM(DF647)),7)&lt;&gt;"pending")),IF(AND(AND(LEN(TRIM(DT647))&gt;0,LEFT(LOWER(TRIM(DT647)),7)&lt;&gt;"pending"),AND(LEN(TRIM(DU647))&gt;0,LEFT(LOWER(TRIM(DU647)),7)&lt;&gt;"pending"),OR(AND(LEN(TRIM(DV647))&gt;0,LEFT(LOWER(TRIM(DV647)),7)&lt;&gt;"pending"),AND(LEN(TRIM(DW647))&gt;0,LEFT(LOWER(TRIM(DW647)),7)&lt;&gt;"pending")),AND(LEN(TRIM(DX647))&gt;0,LEFT(LOWER(TRIM(DX647)),7)&lt;&gt;"pending")),IF(AND(F647="Claim-ready",OR(EA647="Strong",EA647="Moderate"),AND(LEN(TRIM(G647))&gt;0,LEFT(LOWER(TRIM(G647)),7)&lt;&gt;"pending"),G647&lt;&gt;"No substantive use decision is permitted from identification metadata alone.",AND(LEN(TRIM(DZ647))&gt;0,LEFT(LOWER(TRIM(DZ647)),7)&lt;&gt;"pending"),DZ647&lt;&gt;"Identification metadata alone does not permit any substantive scientific, causal, operational, or institutional claim.",AND(LEN(TRIM(EI647))&gt;0,LEFT(LOWER(TRIM(EI647)),7)&lt;&gt;"pending"),ISNUMBER(EH647),EH647&gt;0),"READY","PENDING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7" t="str">
        <x:v>Pending</x:v>
      </x:c>
      <x:c r="EE647"/>
      <x:c r="EF647" t="str">
        <x:v>Pending</x:v>
      </x:c>
      <x:c r="EG647" t="str">
        <x:v>Pending</x:v>
      </x:c>
      <x:c r="EH647"/>
      <x:c r="EI647" s="501"/>
      <x:c r="EJ647"/>
      <x:c r="EK647" t="str">
        <x:v>Pending</x:v>
      </x:c>
      <x:c r="EL647" t="n">
        <x:v>46272</x:v>
      </x:c>
      <x:c r="EM647" t="str">
        <x:v>Production PubMed record imported and reconciled to Zotero item YCZAEVX3;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7" t="n">
        <x:f>IF(L647="","",(IF(N647&lt;&gt;"",1,0)+IF(O647&lt;&gt;"",1,0)+IF(AJ647&lt;&gt;"",1,0)+IF(AU647&lt;&gt;"",1,0)+IF(BE647&lt;&gt;"",1,0)+IF(CF647&lt;&gt;"",1,0)+IF(CJ647="Yes",1,0)+IF(CL647="Yes",1,0)+IF(DE647&lt;&gt;"Pending",1,0)+IF(F647&lt;&gt;"",1,0)+IF(DZ647&lt;&gt;"",1,0)+IF(EI647&lt;&gt;"",1,0))/12)</x:f>
        <x:v>0.5</x:v>
      </x:c>
    </x:row>
    <x:row r="648">
      <x:c r="A648" t="str">
        <x:v>EV-0645</x:v>
      </x:c>
      <x:c r="B648" t="str">
        <x:v>Integrity check</x:v>
      </x:c>
      <x:c r="C648" t="str">
        <x:f>IF(L648="","",IF(LEFT(EC648,7)="BLOCKED","🔴 Do not use for conclusion",IF(EB648="Yes","🟢 Claim-ready","🟡 Caution / context")))</x:f>
        <x:v>🟡 Caution / context</x:v>
      </x:c>
      <x:c r="D648" t="str">
        <x:f>IF(L648="","",EC648)</x:f>
        <x:v>PENDING — appropriate appraisal</x:v>
      </x:c>
      <x:c r="E648" t="str">
        <x:v>P3 — Medium</x:v>
      </x:c>
      <x:c r="F648" t="str">
        <x:v>Pending</x:v>
      </x:c>
      <x:c r="G648" t="str">
        <x:v>Title/abstract identify an explicit tactical/public-safety context and readiness domain; retain for full-text assessment.</x:v>
      </x:c>
      <x:c r="H648" t="str">
        <x:v>Obtain and review lawful full text; confirm human adjudication; then select a design-specific appraisal instrument.</x:v>
      </x:c>
      <x:c r="I648"/>
      <x:c r="J648" t="str">
        <x:v>A — Core</x:v>
      </x:c>
      <x:c r="K648" t="str">
        <x:v>IDENTIFIED</x:v>
      </x:c>
      <x:c r="L648" t="str">
        <x:v>Unit Collective Medical Training in the 75th Ranger Regiment.</x:v>
      </x:c>
      <x:c r="M648"/>
      <x:c r="N648" t="str">
        <x:v>Gonzalez, Simon Corona; Vasquez, Patricio F; Montgomery, Harold R; Conklin, Curtis C; Conaway, Zachary A; Pate, David M; Lopata, James F; Kotwal, Russ S</x:v>
      </x:c>
      <x:c r="O648" t="n">
        <x:v>2022</x:v>
      </x:c>
      <x:c r="P648" t="str">
        <x:v>Journal of special operations medicine : a peer reviewed journal for SOF medical professionals</x:v>
      </x:c>
      <x:c r="Q648" t="str">
        <x:v>Journal Article</x:v>
      </x:c>
      <x:c r="R648" t="str">
        <x:v>Unclear</x:v>
      </x:c>
      <x:c r="S648" t="str">
        <x:v>Unknown</x:v>
      </x:c>
      <x:c r="T648" t="str">
        <x:v>eng</x:v>
      </x:c>
      <x:c r="U648" t="str">
        <x:v>https://pubmed.ncbi.nlm.nih.gov/36525009/</x:v>
      </x:c>
      <x:c r="V648" t="str">
        <x:v>10.55460/8r6u-ky01</x:v>
      </x:c>
      <x:c r="W648" t="str">
        <x:f>IF(V648="","",LOWER(SUBSTITUTE(SUBSTITUTE(SUBSTITUTE(SUBSTITUTE(TRIM(V648),"https://doi.org/",""),"http://doi.org/",""),"https://dx.doi.org/",""),"doi:","")))</x:f>
        <x:v>10.55460/8r6u-ky01</x:v>
      </x:c>
      <x:c r="X648" t="str">
        <x:v>36525009</x:v>
      </x:c>
      <x:c r="Y648" t="str"/>
      <x:c r="Z648"/>
      <x:c r="AA648" t="str">
        <x:v>PubMed/MEDLINE</x:v>
      </x:c>
      <x:c r="AB648" t="str">
        <x:v>PUBMED-A-v1.0-2026-08-28; PUBMED-B-v1.0-2026-08-28</x:v>
      </x:c>
      <x:c r="AC648" t="str">
        <x:v>SP-PUBMED-A-20260828; SP-PUBMED-B-20260828</x:v>
      </x:c>
      <x:c r="AD648" s="499" t="n">
        <x:v>46262</x:v>
      </x:c>
      <x:c r="AE648" s="499" t="n">
        <x:v>46272</x:v>
      </x:c>
      <x:c r="AF648" t="str">
        <x:v>NIKY29U5</x:v>
      </x:c>
      <x:c r="AG648"/>
      <x:c r="AH648" t="str">
        <x:v>Tactical Athlete → Operational Readiness Brazil</x:v>
      </x:c>
      <x:c r="AI648" t="str">
        <x:v>evidence-family:B; evidence-family:A</x:v>
      </x:c>
      <x:c r="AJ648"/>
      <x:c r="AK648" t="str">
        <x:f>IF(AJ648="","",IF(OR(LOWER(AJ648)="brazil",LOWER(AJ648)="brasil"),"Yes","No"))</x:f>
      </x:c>
      <x:c r="AL648"/>
      <x:c r="AM648"/>
      <x:c r="AN648"/>
      <x:c r="AO648"/>
      <x:c r="AP648"/>
      <x:c r="AQ648"/>
      <x:c r="AR648"/>
      <x:c r="AS648"/>
      <x:c r="AT648"/>
      <x:c r="AU648"/>
      <x:c r="AV648"/>
      <x:c r="AW648"/>
      <x:c r="AX648"/>
      <x:c r="AY648"/>
      <x:c r="AZ648"/>
      <x:c r="BA648"/>
      <x:c r="BB648"/>
      <x:c r="BC648"/>
      <x:c r="BD648"/>
      <x:c r="BE648"/>
      <x:c r="BF648"/>
      <x:c r="BG648"/>
      <x:c r="BH648"/>
      <x:c r="BI648"/>
      <x:c r="BJ648"/>
      <x:c r="BK648"/>
      <x:c r="BL648"/>
      <x:c r="BM648"/>
      <x:c r="BN648"/>
      <x:c r="BO648"/>
      <x:c r="BP648"/>
      <x:c r="BQ648"/>
      <x:c r="BR648"/>
      <x:c r="BS648"/>
      <x:c r="BT648"/>
      <x:c r="BU648"/>
      <x:c r="BV648"/>
      <x:c r="BW648"/>
      <x:c r="BX648"/>
      <x:c r="BY648"/>
      <x:c r="BZ648"/>
      <x:c r="CA648"/>
      <x:c r="CB648"/>
      <x:c r="CC648"/>
      <x:c r="CD648"/>
      <x:c r="CE648"/>
      <x:c r="CF648"/>
      <x:c r="CG648"/>
      <x:c r="CH648"/>
      <x:c r="CI648"/>
      <x:c r="CJ648" t="str">
        <x:v>Yes</x:v>
      </x:c>
      <x:c r="CK648" t="str">
        <x:v>Yes</x:v>
      </x:c>
      <x:c r="CL648" t="str">
        <x:v>Yes</x:v>
      </x:c>
      <x:c r="CM648" t="str">
        <x:v>Clear</x:v>
      </x:c>
      <x:c r="CN648" t="str">
        <x:v>Verified — clear</x:v>
      </x:c>
      <x:c r="CO648" t="n">
        <x:v>46272</x:v>
      </x:c>
      <x:c r="CP648" t="str">
        <x:v>https://pubmed.ncbi.nlm.nih.gov/36525009/</x:v>
      </x:c>
      <x:c r="CQ648"/>
      <x:c r="CR648"/>
      <x:c r="CS648"/>
      <x:c r="CT648"/>
      <x:c r="CU648"/>
      <x:c r="CV648"/>
      <x:c r="CW648"/>
      <x:c r="CX648"/>
      <x:c r="CY648"/>
      <x:c r="CZ648"/>
      <x:c r="DA648"/>
      <x:c r="DB648" t="str">
        <x:f>IF(L648="","",IF(AND(COUNT(CU648:DA648)=7,OR(CU648=0,CU648=1,CU648=2),OR(CV648=0,CV648=1,CV648=2),OR(CW648=0,CW648=1,CW648=2),OR(CX648=0,CX648=1,CX648=2),OR(CY648=0,CY648=1,CY648=2),OR(CZ648=0,CZ648=1,CZ648=2),OR(DA648=0,DA648=1,DA648=2)),SUM(CU648:DA648),""))</x:f>
      </x:c>
      <x:c r="DC648" t="str">
        <x:f>IF(DB648="","",ROUND(DB648/14*10,1))</x:f>
      </x:c>
      <x:c r="DD648" t="str">
        <x:v>Pending</x:v>
      </x:c>
      <x:c r="DE648" t="str">
        <x:f>IF(L648="","",IF(DC648="","Pending",IF(DD648="Yes","CONDITIONAL — safety override",IF(DC648&gt;=8,"HIGH",IF(DC648&gt;=5,"CONDITIONAL","LOW")))))</x:f>
        <x:v>Pending</x:v>
      </x:c>
      <x:c r="DF648" t="str">
        <x:v>Pending screening and full-text appraisal; no transferability judgment made at identification.</x:v>
      </x:c>
      <x:c r="DG648"/>
      <x:c r="DH648"/>
      <x:c r="DI648"/>
      <x:c r="DJ648"/>
      <x:c r="DK648"/>
      <x:c r="DL648"/>
      <x:c r="DM648"/>
      <x:c r="DN648"/>
      <x:c r="DO648"/>
      <x:c r="DP648"/>
      <x:c r="DQ648"/>
      <x:c r="DR648"/>
      <x:c r="DS648"/>
      <x:c r="DT648"/>
      <x:c r="DU648"/>
      <x:c r="DV648"/>
      <x:c r="DW648"/>
      <x:c r="DX648"/>
      <x:c r="DY648"/>
      <x:c r="DZ648" t="str">
        <x:v>Title/abstract screening alone does not establish effectiveness, causality, methodological quality, transferability to Brazilian public safety or an institutional recommendation.</x:v>
      </x:c>
      <x:c r="EA648" t="str">
        <x:v>Pending</x:v>
      </x:c>
      <x:c r="EB648" t="str">
        <x:f>IF(L648="","",IF(EC648="READY","Yes","No / Pending"))</x:f>
        <x:v>No / Pending</x:v>
      </x:c>
      <x:c r="EC648" t="str">
        <x:f>IF(L648="","",IF(OR(ISNUMBER(SEARCH("Retracted Publication",Q648)),CM648="Retracted",CN648="Retracted",CM648="Expression of Concern",CN648="Expression of Concern",F648="Not used",CG648="Critical",CH648="High",CH648="Critical"),"BLOCKED — integrity or use restriction",IF(AND(CJ648="Yes",CK648="Yes",CL648="Yes"),IF(AND(CM648="Clear",CN648="Verified — clear"),IF(AND(AND(LEN(TRIM(CF648))&gt;0,LEFT(LOWER(TRIM(CF648)),7)&lt;&gt;"pending"),OR(CG648="High",CG648="Moderate"),OR(CH648="Low",CH648="Some concerns",CH648="Not applicable")),IF(AND(DD648="No",OR(DE648="HIGH",DE648="CONDITIONAL"),AND(LEN(TRIM(DF648))&gt;0,LEFT(LOWER(TRIM(DF648)),7)&lt;&gt;"pending")),IF(AND(AND(LEN(TRIM(DT648))&gt;0,LEFT(LOWER(TRIM(DT648)),7)&lt;&gt;"pending"),AND(LEN(TRIM(DU648))&gt;0,LEFT(LOWER(TRIM(DU648)),7)&lt;&gt;"pending"),OR(AND(LEN(TRIM(DV648))&gt;0,LEFT(LOWER(TRIM(DV648)),7)&lt;&gt;"pending"),AND(LEN(TRIM(DW648))&gt;0,LEFT(LOWER(TRIM(DW648)),7)&lt;&gt;"pending")),AND(LEN(TRIM(DX648))&gt;0,LEFT(LOWER(TRIM(DX648)),7)&lt;&gt;"pending")),IF(AND(F648="Claim-ready",OR(EA648="Strong",EA648="Moderate"),AND(LEN(TRIM(G648))&gt;0,LEFT(LOWER(TRIM(G648)),7)&lt;&gt;"pending"),G648&lt;&gt;"No substantive use decision is permitted from identification metadata alone.",AND(LEN(TRIM(DZ648))&gt;0,LEFT(LOWER(TRIM(DZ648)),7)&lt;&gt;"pending"),DZ648&lt;&gt;"Identification metadata alone does not permit any substantive scientific, causal, operational, or institutional claim.",AND(LEN(TRIM(EI648))&gt;0,LEFT(LOWER(TRIM(EI648)),7)&lt;&gt;"pending"),ISNUMBER(EH648),EH648&gt;0),"READY","PENDING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8" t="str">
        <x:v>Pending</x:v>
      </x:c>
      <x:c r="EE648"/>
      <x:c r="EF648" t="str">
        <x:v>Pending</x:v>
      </x:c>
      <x:c r="EG648" t="str">
        <x:v>Pending</x:v>
      </x:c>
      <x:c r="EH648"/>
      <x:c r="EI648" s="501"/>
      <x:c r="EJ648"/>
      <x:c r="EK648" t="str">
        <x:v>Pending</x:v>
      </x:c>
      <x:c r="EL648" t="n">
        <x:v>46272</x:v>
      </x:c>
      <x:c r="EM648" t="str">
        <x:v>Production PubMed record imported and reconciled to Zotero item NIKY29U5;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8" t="n">
        <x:f>IF(L648="","",(IF(N648&lt;&gt;"",1,0)+IF(O648&lt;&gt;"",1,0)+IF(AJ648&lt;&gt;"",1,0)+IF(AU648&lt;&gt;"",1,0)+IF(BE648&lt;&gt;"",1,0)+IF(CF648&lt;&gt;"",1,0)+IF(CJ648="Yes",1,0)+IF(CL648="Yes",1,0)+IF(DE648&lt;&gt;"Pending",1,0)+IF(F648&lt;&gt;"",1,0)+IF(DZ648&lt;&gt;"",1,0)+IF(EI648&lt;&gt;"",1,0))/12)</x:f>
        <x:v>0.5</x:v>
      </x:c>
    </x:row>
    <x:row r="649">
      <x:c r="A649" t="str">
        <x:v>EV-0646</x:v>
      </x:c>
      <x:c r="B649" t="str">
        <x:v>Integrity check</x:v>
      </x:c>
      <x:c r="C649" t="str">
        <x:f>IF(L649="","",IF(LEFT(EC649,7)="BLOCKED","🔴 Do not use for conclusion",IF(EB649="Yes","🟢 Claim-ready","🟡 Caution / context")))</x:f>
        <x:v>🟡 Caution / context</x:v>
      </x:c>
      <x:c r="D649" t="str">
        <x:f>IF(L649="","",EC649)</x:f>
        <x:v>PENDING — appropriate appraisal</x:v>
      </x:c>
      <x:c r="E649" t="str">
        <x:v>P3 — Medium</x:v>
      </x:c>
      <x:c r="F649" t="str">
        <x:v>Pending</x:v>
      </x:c>
      <x:c r="G649" t="str">
        <x:v>Title/abstract identify an explicit tactical/public-safety context and readiness domain; retain for full-text assessment.</x:v>
      </x:c>
      <x:c r="H649" t="str">
        <x:v>Obtain and review lawful full text; confirm human adjudication; then select a design-specific appraisal instrument.</x:v>
      </x:c>
      <x:c r="I649"/>
      <x:c r="J649" t="str">
        <x:v>A — Core</x:v>
      </x:c>
      <x:c r="K649" t="str">
        <x:v>IDENTIFIED</x:v>
      </x:c>
      <x:c r="L649" t="str">
        <x:v>Less daytime sleepiness and slow wave activity during sleep predict better physical readiness in military personnel.</x:v>
      </x:c>
      <x:c r="M649"/>
      <x:c r="N649" t="str">
        <x:v>LaGoy, Alice D; Conkright, William R; Proessl, Felix; Sinnott, Aaron M; Beckner, Meaghan E; Jabloner, Leslie; Eagle, Shawn R; Sekel, Nicole M; Roma, Peter G; Dretsch, Michael N; Flanagan, Shawn D; Mi, Qi; Nindl, Bradley C; Germain, Anne; Connaboy, Christopher; Ferrarelli, Fabio</x:v>
      </x:c>
      <x:c r="O649" t="n">
        <x:v>2023</x:v>
      </x:c>
      <x:c r="P649" t="str">
        <x:v>Sleep health</x:v>
      </x:c>
      <x:c r="Q649" t="str">
        <x:v>Journal Article; Research Support, U.S. Gov't, Non-P.H.S.</x:v>
      </x:c>
      <x:c r="R649" t="str">
        <x:v>Unclear</x:v>
      </x:c>
      <x:c r="S649" t="str">
        <x:v>Unknown</x:v>
      </x:c>
      <x:c r="T649" t="str">
        <x:v>eng</x:v>
      </x:c>
      <x:c r="U649" t="str">
        <x:v>https://pubmed.ncbi.nlm.nih.gov/36503874/</x:v>
      </x:c>
      <x:c r="V649" t="str">
        <x:v>10.1016/j.sleh.2022.10.013</x:v>
      </x:c>
      <x:c r="W649" t="str">
        <x:f>IF(V649="","",LOWER(SUBSTITUTE(SUBSTITUTE(SUBSTITUTE(SUBSTITUTE(TRIM(V649),"https://doi.org/",""),"http://doi.org/",""),"https://dx.doi.org/",""),"doi:","")))</x:f>
        <x:v>10.1016/j.sleh.2022.10.013</x:v>
      </x:c>
      <x:c r="X649" t="str">
        <x:v>36503874</x:v>
      </x:c>
      <x:c r="Y649" t="str"/>
      <x:c r="Z649"/>
      <x:c r="AA649" t="str">
        <x:v>PubMed/MEDLINE</x:v>
      </x:c>
      <x:c r="AB649" t="str">
        <x:v>PUBMED-A-v1.0-2026-08-28</x:v>
      </x:c>
      <x:c r="AC649" t="str">
        <x:v>SP-PUBMED-A-20260828</x:v>
      </x:c>
      <x:c r="AD649" s="499" t="n">
        <x:v>46262</x:v>
      </x:c>
      <x:c r="AE649" s="499" t="n">
        <x:v>46272</x:v>
      </x:c>
      <x:c r="AF649" t="str">
        <x:v>L9UGI5DM</x:v>
      </x:c>
      <x:c r="AG649"/>
      <x:c r="AH649" t="str">
        <x:v>Tactical Athlete → Operational Readiness Brazil</x:v>
      </x:c>
      <x:c r="AI649" t="str">
        <x:v>evidence-family:A</x:v>
      </x:c>
      <x:c r="AJ649"/>
      <x:c r="AK649" t="str">
        <x:f>IF(AJ649="","",IF(OR(LOWER(AJ649)="brazil",LOWER(AJ649)="brasil"),"Yes","No"))</x:f>
      </x:c>
      <x:c r="AL649"/>
      <x:c r="AM649"/>
      <x:c r="AN649"/>
      <x:c r="AO649"/>
      <x:c r="AP649"/>
      <x:c r="AQ649"/>
      <x:c r="AR649"/>
      <x:c r="AS649"/>
      <x:c r="AT649"/>
      <x:c r="AU649"/>
      <x:c r="AV649"/>
      <x:c r="AW649"/>
      <x:c r="AX649"/>
      <x:c r="AY649"/>
      <x:c r="AZ649"/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/>
      <x:c r="BO649"/>
      <x:c r="BP649"/>
      <x:c r="BQ649"/>
      <x:c r="BR649"/>
      <x:c r="BS649"/>
      <x:c r="BT649"/>
      <x:c r="BU649"/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 t="str">
        <x:v>Yes</x:v>
      </x:c>
      <x:c r="CK649" t="str">
        <x:v>Yes</x:v>
      </x:c>
      <x:c r="CL649" t="str">
        <x:v>Yes</x:v>
      </x:c>
      <x:c r="CM649" t="str">
        <x:v>Clear</x:v>
      </x:c>
      <x:c r="CN649" t="str">
        <x:v>Verified — clear</x:v>
      </x:c>
      <x:c r="CO649" t="n">
        <x:v>46272</x:v>
      </x:c>
      <x:c r="CP649" t="str">
        <x:v>https://pubmed.ncbi.nlm.nih.gov/36503874/</x:v>
      </x:c>
      <x:c r="CQ649"/>
      <x:c r="CR649"/>
      <x:c r="CS649"/>
      <x:c r="CT649"/>
      <x:c r="CU649"/>
      <x:c r="CV649"/>
      <x:c r="CW649"/>
      <x:c r="CX649"/>
      <x:c r="CY649"/>
      <x:c r="CZ649"/>
      <x:c r="DA649"/>
      <x:c r="DB649" t="str">
        <x:f>IF(L649="","",IF(AND(COUNT(CU649:DA649)=7,OR(CU649=0,CU649=1,CU649=2),OR(CV649=0,CV649=1,CV649=2),OR(CW649=0,CW649=1,CW649=2),OR(CX649=0,CX649=1,CX649=2),OR(CY649=0,CY649=1,CY649=2),OR(CZ649=0,CZ649=1,CZ649=2),OR(DA649=0,DA649=1,DA649=2)),SUM(CU649:DA649),""))</x:f>
      </x:c>
      <x:c r="DC649" t="str">
        <x:f>IF(DB649="","",ROUND(DB649/14*10,1))</x:f>
      </x:c>
      <x:c r="DD649" t="str">
        <x:v>Pending</x:v>
      </x:c>
      <x:c r="DE649" t="str">
        <x:f>IF(L649="","",IF(DC649="","Pending",IF(DD649="Yes","CONDITIONAL — safety override",IF(DC649&gt;=8,"HIGH",IF(DC649&gt;=5,"CONDITIONAL","LOW")))))</x:f>
        <x:v>Pending</x:v>
      </x:c>
      <x:c r="DF649" t="str">
        <x:v>Pending screening and full-text appraisal; no transferability judgment made at identification.</x:v>
      </x:c>
      <x:c r="DG649"/>
      <x:c r="DH649"/>
      <x:c r="DI649"/>
      <x:c r="DJ649"/>
      <x:c r="DK649"/>
      <x:c r="DL649"/>
      <x:c r="DM649"/>
      <x:c r="DN649"/>
      <x:c r="DO649"/>
      <x:c r="DP649"/>
      <x:c r="DQ649"/>
      <x:c r="DR649"/>
      <x:c r="DS649"/>
      <x:c r="DT649"/>
      <x:c r="DU649"/>
      <x:c r="DV649"/>
      <x:c r="DW649"/>
      <x:c r="DX649"/>
      <x:c r="DY649"/>
      <x:c r="DZ649" t="str">
        <x:v>Title/abstract screening alone does not establish effectiveness, causality, methodological quality, transferability to Brazilian public safety or an institutional recommendation.</x:v>
      </x:c>
      <x:c r="EA649" t="str">
        <x:v>Pending</x:v>
      </x:c>
      <x:c r="EB649" t="str">
        <x:f>IF(L649="","",IF(EC649="READY","Yes","No / Pending"))</x:f>
        <x:v>No / Pending</x:v>
      </x:c>
      <x:c r="EC649" t="str">
        <x:f>IF(L649="","",IF(OR(ISNUMBER(SEARCH("Retracted Publication",Q649)),CM649="Retracted",CN649="Retracted",CM649="Expression of Concern",CN649="Expression of Concern",F649="Not used",CG649="Critical",CH649="High",CH649="Critical"),"BLOCKED — integrity or use restriction",IF(AND(CJ649="Yes",CK649="Yes",CL649="Yes"),IF(AND(CM649="Clear",CN649="Verified — clear"),IF(AND(AND(LEN(TRIM(CF649))&gt;0,LEFT(LOWER(TRIM(CF649)),7)&lt;&gt;"pending"),OR(CG649="High",CG649="Moderate"),OR(CH649="Low",CH649="Some concerns",CH649="Not applicable")),IF(AND(DD649="No",OR(DE649="HIGH",DE649="CONDITIONAL"),AND(LEN(TRIM(DF649))&gt;0,LEFT(LOWER(TRIM(DF649)),7)&lt;&gt;"pending")),IF(AND(AND(LEN(TRIM(DT649))&gt;0,LEFT(LOWER(TRIM(DT649)),7)&lt;&gt;"pending"),AND(LEN(TRIM(DU649))&gt;0,LEFT(LOWER(TRIM(DU649)),7)&lt;&gt;"pending"),OR(AND(LEN(TRIM(DV649))&gt;0,LEFT(LOWER(TRIM(DV649)),7)&lt;&gt;"pending"),AND(LEN(TRIM(DW649))&gt;0,LEFT(LOWER(TRIM(DW649)),7)&lt;&gt;"pending")),AND(LEN(TRIM(DX649))&gt;0,LEFT(LOWER(TRIM(DX649)),7)&lt;&gt;"pending")),IF(AND(F649="Claim-ready",OR(EA649="Strong",EA649="Moderate"),AND(LEN(TRIM(G649))&gt;0,LEFT(LOWER(TRIM(G649)),7)&lt;&gt;"pending"),G649&lt;&gt;"No substantive use decision is permitted from identification metadata alone.",AND(LEN(TRIM(DZ649))&gt;0,LEFT(LOWER(TRIM(DZ649)),7)&lt;&gt;"pending"),DZ649&lt;&gt;"Identification metadata alone does not permit any substantive scientific, causal, operational, or institutional claim.",AND(LEN(TRIM(EI649))&gt;0,LEFT(LOWER(TRIM(EI649)),7)&lt;&gt;"pending"),ISNUMBER(EH649),EH649&gt;0),"READY","PENDING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49" t="str">
        <x:v>Pending</x:v>
      </x:c>
      <x:c r="EE649"/>
      <x:c r="EF649" t="str">
        <x:v>Pending</x:v>
      </x:c>
      <x:c r="EG649" t="str">
        <x:v>Pending</x:v>
      </x:c>
      <x:c r="EH649"/>
      <x:c r="EI649" s="501"/>
      <x:c r="EJ649"/>
      <x:c r="EK649" t="str">
        <x:v>Pending</x:v>
      </x:c>
      <x:c r="EL649" t="n">
        <x:v>46272</x:v>
      </x:c>
      <x:c r="EM649" t="str">
        <x:v>Production PubMed record imported and reconciled to Zotero item L9UGI5DM;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49" t="n">
        <x:f>IF(L649="","",(IF(N649&lt;&gt;"",1,0)+IF(O649&lt;&gt;"",1,0)+IF(AJ649&lt;&gt;"",1,0)+IF(AU649&lt;&gt;"",1,0)+IF(BE649&lt;&gt;"",1,0)+IF(CF649&lt;&gt;"",1,0)+IF(CJ649="Yes",1,0)+IF(CL649="Yes",1,0)+IF(DE649&lt;&gt;"Pending",1,0)+IF(F649&lt;&gt;"",1,0)+IF(DZ649&lt;&gt;"",1,0)+IF(EI649&lt;&gt;"",1,0))/12)</x:f>
        <x:v>0.5</x:v>
      </x:c>
    </x:row>
    <x:row r="650">
      <x:c r="A650" t="str">
        <x:v>EV-0647</x:v>
      </x:c>
      <x:c r="B650" t="str">
        <x:v>Integrity check</x:v>
      </x:c>
      <x:c r="C650" t="str">
        <x:f>IF(L650="","",IF(LEFT(EC650,7)="BLOCKED","🔴 Do not use for conclusion",IF(EB650="Yes","🟢 Claim-ready","🟡 Caution / context")))</x:f>
        <x:v>🟡 Caution / context</x:v>
      </x:c>
      <x:c r="D650" t="str">
        <x:f>IF(L650="","",EC650)</x:f>
        <x:v>PENDING — appropriate appraisal</x:v>
      </x:c>
      <x:c r="E650" t="str">
        <x:v>P3 — Medium</x:v>
      </x:c>
      <x:c r="F650" t="str">
        <x:v>Pending</x:v>
      </x:c>
      <x:c r="G650" t="str">
        <x:v>Title/abstract identify an explicit operational APHT/medical-readiness topic; retain for full-text assessment.</x:v>
      </x:c>
      <x:c r="H650" t="str">
        <x:v>Obtain and review lawful full text; confirm human adjudication; then select a design-specific appraisal instrument.</x:v>
      </x:c>
      <x:c r="I650"/>
      <x:c r="J650" t="str">
        <x:v>B — APHT / Medical Readiness</x:v>
      </x:c>
      <x:c r="K650" t="str">
        <x:v>IDENTIFIED</x:v>
      </x:c>
      <x:c r="L650" t="str">
        <x:v>A Novel Scenario-Based, Mixed-Reality Platform for Training Nontechnical Skills of Battlefield First Aid: Prospective Interventional Study.</x:v>
      </x:c>
      <x:c r="M650"/>
      <x:c r="N650" t="str">
        <x:v>Du, Wenqiong; Zhong, Xin; Jia, Yijun; Jiang, Renqing; Yang, Haoyang; Ye, Zhao; Zong, Zhaowen</x:v>
      </x:c>
      <x:c r="O650" t="n">
        <x:v>2022</x:v>
      </x:c>
      <x:c r="P650" t="str">
        <x:v>JMIR serious games</x:v>
      </x:c>
      <x:c r="Q650" t="str">
        <x:v>Journal Article</x:v>
      </x:c>
      <x:c r="R650" t="str">
        <x:v>Unclear</x:v>
      </x:c>
      <x:c r="S650" t="str">
        <x:v>Unknown</x:v>
      </x:c>
      <x:c r="T650" t="str">
        <x:v>eng</x:v>
      </x:c>
      <x:c r="U650" t="str">
        <x:v>https://pubmed.ncbi.nlm.nih.gov/36472903/</x:v>
      </x:c>
      <x:c r="V650" t="str">
        <x:v>10.2196/40727</x:v>
      </x:c>
      <x:c r="W650" t="str">
        <x:f>IF(V650="","",LOWER(SUBSTITUTE(SUBSTITUTE(SUBSTITUTE(SUBSTITUTE(TRIM(V650),"https://doi.org/",""),"http://doi.org/",""),"https://dx.doi.org/",""),"doi:","")))</x:f>
        <x:v>10.2196/40727</x:v>
      </x:c>
      <x:c r="X650" t="str">
        <x:v>36472903</x:v>
      </x:c>
      <x:c r="Y650" t="str">
        <x:v>PMC9768658</x:v>
      </x:c>
      <x:c r="Z650"/>
      <x:c r="AA650" t="str">
        <x:v>PubMed/MEDLINE</x:v>
      </x:c>
      <x:c r="AB650" t="str">
        <x:v>PUBMED-B-v1.0-2026-08-28</x:v>
      </x:c>
      <x:c r="AC650" t="str">
        <x:v>SP-PUBMED-B-20260828</x:v>
      </x:c>
      <x:c r="AD650" s="499" t="n">
        <x:v>46262</x:v>
      </x:c>
      <x:c r="AE650" s="499" t="n">
        <x:v>46272</x:v>
      </x:c>
      <x:c r="AF650" t="str">
        <x:v>4P9UHFQT</x:v>
      </x:c>
      <x:c r="AG650"/>
      <x:c r="AH650" t="str">
        <x:v>Tactical Athlete → Operational Readiness Brazil</x:v>
      </x:c>
      <x:c r="AI650" t="str">
        <x:v>evidence-family:B</x:v>
      </x:c>
      <x:c r="AJ650"/>
      <x:c r="AK650" t="str">
        <x:f>IF(AJ650="","",IF(OR(LOWER(AJ650)="brazil",LOWER(AJ650)="brasil"),"Yes","No"))</x:f>
      </x:c>
      <x:c r="AL650"/>
      <x:c r="AM650"/>
      <x:c r="AN650"/>
      <x:c r="AO650"/>
      <x:c r="AP650"/>
      <x:c r="AQ650"/>
      <x:c r="AR650"/>
      <x:c r="AS650"/>
      <x:c r="AT650"/>
      <x:c r="AU650"/>
      <x:c r="AV650"/>
      <x:c r="AW650"/>
      <x:c r="AX650"/>
      <x:c r="AY650"/>
      <x:c r="AZ650"/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/>
      <x:c r="BO650"/>
      <x:c r="BP650"/>
      <x:c r="BQ650"/>
      <x:c r="BR650"/>
      <x:c r="BS650"/>
      <x:c r="BT650"/>
      <x:c r="BU650"/>
      <x:c r="BV650"/>
      <x:c r="BW650"/>
      <x:c r="BX650"/>
      <x:c r="BY650"/>
      <x:c r="BZ650"/>
      <x:c r="CA650"/>
      <x:c r="CB650"/>
      <x:c r="CC650"/>
      <x:c r="CD650"/>
      <x:c r="CE650"/>
      <x:c r="CF650"/>
      <x:c r="CG650"/>
      <x:c r="CH650"/>
      <x:c r="CI650"/>
      <x:c r="CJ650" t="str">
        <x:v>Yes</x:v>
      </x:c>
      <x:c r="CK650" t="str">
        <x:v>Yes</x:v>
      </x:c>
      <x:c r="CL650" t="str">
        <x:v>Yes</x:v>
      </x:c>
      <x:c r="CM650" t="str">
        <x:v>Clear</x:v>
      </x:c>
      <x:c r="CN650" t="str">
        <x:v>Verified — clear</x:v>
      </x:c>
      <x:c r="CO650" t="n">
        <x:v>46272</x:v>
      </x:c>
      <x:c r="CP650" t="str">
        <x:v>https://pubmed.ncbi.nlm.nih.gov/36472903/</x:v>
      </x:c>
      <x:c r="CQ650"/>
      <x:c r="CR650"/>
      <x:c r="CS650"/>
      <x:c r="CT650"/>
      <x:c r="CU650"/>
      <x:c r="CV650"/>
      <x:c r="CW650"/>
      <x:c r="CX650"/>
      <x:c r="CY650"/>
      <x:c r="CZ650"/>
      <x:c r="DA650"/>
      <x:c r="DB650" t="str">
        <x:f>IF(L650="","",IF(AND(COUNT(CU650:DA650)=7,OR(CU650=0,CU650=1,CU650=2),OR(CV650=0,CV650=1,CV650=2),OR(CW650=0,CW650=1,CW650=2),OR(CX650=0,CX650=1,CX650=2),OR(CY650=0,CY650=1,CY650=2),OR(CZ650=0,CZ650=1,CZ650=2),OR(DA650=0,DA650=1,DA650=2)),SUM(CU650:DA650),""))</x:f>
      </x:c>
      <x:c r="DC650" t="str">
        <x:f>IF(DB650="","",ROUND(DB650/14*10,1))</x:f>
      </x:c>
      <x:c r="DD650" t="str">
        <x:v>Pending</x:v>
      </x:c>
      <x:c r="DE650" t="str">
        <x:f>IF(L650="","",IF(DC650="","Pending",IF(DD650="Yes","CONDITIONAL — safety override",IF(DC650&gt;=8,"HIGH",IF(DC650&gt;=5,"CONDITIONAL","LOW")))))</x:f>
        <x:v>Pending</x:v>
      </x:c>
      <x:c r="DF650" t="str">
        <x:v>Pending screening and full-text appraisal; no transferability judgment made at identification.</x:v>
      </x:c>
      <x:c r="DG650"/>
      <x:c r="DH650"/>
      <x:c r="DI650"/>
      <x:c r="DJ650"/>
      <x:c r="DK650"/>
      <x:c r="DL650"/>
      <x:c r="DM650"/>
      <x:c r="DN650"/>
      <x:c r="DO650"/>
      <x:c r="DP650"/>
      <x:c r="DQ650"/>
      <x:c r="DR650"/>
      <x:c r="DS650"/>
      <x:c r="DT650"/>
      <x:c r="DU650"/>
      <x:c r="DV650"/>
      <x:c r="DW650"/>
      <x:c r="DX650"/>
      <x:c r="DY650"/>
      <x:c r="DZ650" t="str">
        <x:v>Title/abstract screening alone does not establish effectiveness, causality, methodological quality, transferability to Brazilian public safety or an institutional recommendation.</x:v>
      </x:c>
      <x:c r="EA650" t="str">
        <x:v>Pending</x:v>
      </x:c>
      <x:c r="EB650" t="str">
        <x:f>IF(L650="","",IF(EC650="READY","Yes","No / Pending"))</x:f>
        <x:v>No / Pending</x:v>
      </x:c>
      <x:c r="EC650" t="str">
        <x:f>IF(L650="","",IF(OR(ISNUMBER(SEARCH("Retracted Publication",Q650)),CM650="Retracted",CN650="Retracted",CM650="Expression of Concern",CN650="Expression of Concern",F650="Not used",CG650="Critical",CH650="High",CH650="Critical"),"BLOCKED — integrity or use restriction",IF(AND(CJ650="Yes",CK650="Yes",CL650="Yes"),IF(AND(CM650="Clear",CN650="Verified — clear"),IF(AND(AND(LEN(TRIM(CF650))&gt;0,LEFT(LOWER(TRIM(CF650)),7)&lt;&gt;"pending"),OR(CG650="High",CG650="Moderate"),OR(CH650="Low",CH650="Some concerns",CH650="Not applicable")),IF(AND(DD650="No",OR(DE650="HIGH",DE650="CONDITIONAL"),AND(LEN(TRIM(DF650))&gt;0,LEFT(LOWER(TRIM(DF650)),7)&lt;&gt;"pending")),IF(AND(AND(LEN(TRIM(DT650))&gt;0,LEFT(LOWER(TRIM(DT650)),7)&lt;&gt;"pending"),AND(LEN(TRIM(DU650))&gt;0,LEFT(LOWER(TRIM(DU650)),7)&lt;&gt;"pending"),OR(AND(LEN(TRIM(DV650))&gt;0,LEFT(LOWER(TRIM(DV650)),7)&lt;&gt;"pending"),AND(LEN(TRIM(DW650))&gt;0,LEFT(LOWER(TRIM(DW650)),7)&lt;&gt;"pending")),AND(LEN(TRIM(DX650))&gt;0,LEFT(LOWER(TRIM(DX650)),7)&lt;&gt;"pending")),IF(AND(F650="Claim-ready",OR(EA650="Strong",EA650="Moderate"),AND(LEN(TRIM(G650))&gt;0,LEFT(LOWER(TRIM(G650)),7)&lt;&gt;"pending"),G650&lt;&gt;"No substantive use decision is permitted from identification metadata alone.",AND(LEN(TRIM(DZ650))&gt;0,LEFT(LOWER(TRIM(DZ650)),7)&lt;&gt;"pending"),DZ650&lt;&gt;"Identification metadata alone does not permit any substantive scientific, causal, operational, or institutional claim.",AND(LEN(TRIM(EI650))&gt;0,LEFT(LOWER(TRIM(EI650)),7)&lt;&gt;"pending"),ISNUMBER(EH650),EH650&gt;0),"READY","PENDING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0" t="str">
        <x:v>Pending</x:v>
      </x:c>
      <x:c r="EE650"/>
      <x:c r="EF650" t="str">
        <x:v>Pending</x:v>
      </x:c>
      <x:c r="EG650" t="str">
        <x:v>Pending</x:v>
      </x:c>
      <x:c r="EH650"/>
      <x:c r="EI650" s="501"/>
      <x:c r="EJ650"/>
      <x:c r="EK650" t="str">
        <x:v>Pending</x:v>
      </x:c>
      <x:c r="EL650" t="n">
        <x:v>46272</x:v>
      </x:c>
      <x:c r="EM650" t="str">
        <x:v>Production PubMed record imported and reconciled to Zotero item 4P9UHFQT;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0" t="n">
        <x:f>IF(L650="","",(IF(N650&lt;&gt;"",1,0)+IF(O650&lt;&gt;"",1,0)+IF(AJ650&lt;&gt;"",1,0)+IF(AU650&lt;&gt;"",1,0)+IF(BE650&lt;&gt;"",1,0)+IF(CF650&lt;&gt;"",1,0)+IF(CJ650="Yes",1,0)+IF(CL650="Yes",1,0)+IF(DE650&lt;&gt;"Pending",1,0)+IF(F650&lt;&gt;"",1,0)+IF(DZ650&lt;&gt;"",1,0)+IF(EI650&lt;&gt;"",1,0))/12)</x:f>
        <x:v>0.5</x:v>
      </x:c>
    </x:row>
    <x:row r="651">
      <x:c r="A651" t="str">
        <x:v>EV-0648</x:v>
      </x:c>
      <x:c r="B651" t="str">
        <x:v>Integrity check</x:v>
      </x:c>
      <x:c r="C651" t="str">
        <x:f>IF(L651="","",IF(LEFT(EC651,7)="BLOCKED","🔴 Do not use for conclusion",IF(EB651="Yes","🟢 Claim-ready","🟡 Caution / context")))</x:f>
        <x:v>🟡 Caution / context</x:v>
      </x:c>
      <x:c r="D651" t="str">
        <x:f>IF(L651="","",EC651)</x:f>
        <x:v>PENDING — appropriate appraisal</x:v>
      </x:c>
      <x:c r="E651" t="str">
        <x:v>P3 — Medium</x:v>
      </x:c>
      <x:c r="F651" t="str">
        <x:v>Pending</x:v>
      </x:c>
      <x:c r="G651" t="str">
        <x:v>Title/abstract identify an explicit tactical/public-safety context and readiness domain; retain for full-text assessment.</x:v>
      </x:c>
      <x:c r="H651" t="str">
        <x:v>Obtain and review lawful full text; confirm human adjudication; then select a design-specific appraisal instrument.</x:v>
      </x:c>
      <x:c r="I651"/>
      <x:c r="J651" t="str">
        <x:v>A — Core</x:v>
      </x:c>
      <x:c r="K651" t="str">
        <x:v>IDENTIFIED</x:v>
      </x:c>
      <x:c r="L651" t="str">
        <x:v>Does Drinking Culture Induce Problematic Alcohol Use? Evidence From a Military Representative Survey in Korea.</x:v>
      </x:c>
      <x:c r="M651"/>
      <x:c r="N651" t="str">
        <x:v>Lee, Seung-Yup; Lee, Hae Kook; Yoon, Chang-Gyo; Jeon, Hankaram; Saunders, John B</x:v>
      </x:c>
      <x:c r="O651" t="n">
        <x:v>2022</x:v>
      </x:c>
      <x:c r="P651" t="str">
        <x:v>Psychiatry investigation</x:v>
      </x:c>
      <x:c r="Q651" t="str">
        <x:v>Journal Article</x:v>
      </x:c>
      <x:c r="R651" t="str">
        <x:v>Unclear</x:v>
      </x:c>
      <x:c r="S651" t="str">
        <x:v>Unknown</x:v>
      </x:c>
      <x:c r="T651" t="str">
        <x:v>eng</x:v>
      </x:c>
      <x:c r="U651" t="str">
        <x:v>https://pubmed.ncbi.nlm.nih.gov/36444157/</x:v>
      </x:c>
      <x:c r="V651" t="str">
        <x:v>10.30773/pi.2021.0187</x:v>
      </x:c>
      <x:c r="W651" t="str">
        <x:f>IF(V651="","",LOWER(SUBSTITUTE(SUBSTITUTE(SUBSTITUTE(SUBSTITUTE(TRIM(V651),"https://doi.org/",""),"http://doi.org/",""),"https://dx.doi.org/",""),"doi:","")))</x:f>
        <x:v>10.30773/pi.2021.0187</x:v>
      </x:c>
      <x:c r="X651" t="str">
        <x:v>36444157</x:v>
      </x:c>
      <x:c r="Y651" t="str">
        <x:v>PMC9708860</x:v>
      </x:c>
      <x:c r="Z651"/>
      <x:c r="AA651" t="str">
        <x:v>PubMed/MEDLINE</x:v>
      </x:c>
      <x:c r="AB651" t="str">
        <x:v>PUBMED-A-v1.0-2026-08-28</x:v>
      </x:c>
      <x:c r="AC651" t="str">
        <x:v>SP-PUBMED-A-20260828</x:v>
      </x:c>
      <x:c r="AD651" s="499" t="n">
        <x:v>46262</x:v>
      </x:c>
      <x:c r="AE651" s="499" t="n">
        <x:v>46272</x:v>
      </x:c>
      <x:c r="AF651" t="str">
        <x:v>IGJGQVGT</x:v>
      </x:c>
      <x:c r="AG651"/>
      <x:c r="AH651" t="str">
        <x:v>Tactical Athlete → Operational Readiness Brazil</x:v>
      </x:c>
      <x:c r="AI651" t="str">
        <x:v>evidence-family:A</x:v>
      </x:c>
      <x:c r="AJ651"/>
      <x:c r="AK651" t="str">
        <x:f>IF(AJ651="","",IF(OR(LOWER(AJ651)="brazil",LOWER(AJ651)="brasil"),"Yes","No"))</x:f>
      </x:c>
      <x:c r="AL651"/>
      <x:c r="AM651"/>
      <x:c r="AN651"/>
      <x:c r="AO651"/>
      <x:c r="AP651"/>
      <x:c r="AQ651"/>
      <x:c r="AR651"/>
      <x:c r="AS651"/>
      <x:c r="AT651"/>
      <x:c r="AU651"/>
      <x:c r="AV651"/>
      <x:c r="AW651"/>
      <x:c r="AX651"/>
      <x:c r="AY651"/>
      <x:c r="AZ651"/>
      <x:c r="BA651"/>
      <x:c r="BB651"/>
      <x:c r="BC651"/>
      <x:c r="BD651"/>
      <x:c r="BE651"/>
      <x:c r="BF651"/>
      <x:c r="BG651"/>
      <x:c r="BH651"/>
      <x:c r="BI651"/>
      <x:c r="BJ651"/>
      <x:c r="BK651"/>
      <x:c r="BL651"/>
      <x:c r="BM651"/>
      <x:c r="BN651"/>
      <x:c r="BO651"/>
      <x:c r="BP651"/>
      <x:c r="BQ651"/>
      <x:c r="BR651"/>
      <x:c r="BS651"/>
      <x:c r="BT651"/>
      <x:c r="BU651"/>
      <x:c r="BV651"/>
      <x:c r="BW651"/>
      <x:c r="BX651"/>
      <x:c r="BY651"/>
      <x:c r="BZ651"/>
      <x:c r="CA651"/>
      <x:c r="CB651"/>
      <x:c r="CC651"/>
      <x:c r="CD651"/>
      <x:c r="CE651"/>
      <x:c r="CF651"/>
      <x:c r="CG651"/>
      <x:c r="CH651"/>
      <x:c r="CI651"/>
      <x:c r="CJ651" t="str">
        <x:v>Yes</x:v>
      </x:c>
      <x:c r="CK651" t="str">
        <x:v>Yes</x:v>
      </x:c>
      <x:c r="CL651" t="str">
        <x:v>Yes</x:v>
      </x:c>
      <x:c r="CM651" t="str">
        <x:v>Clear</x:v>
      </x:c>
      <x:c r="CN651" t="str">
        <x:v>Verified — clear</x:v>
      </x:c>
      <x:c r="CO651" t="n">
        <x:v>46272</x:v>
      </x:c>
      <x:c r="CP651" t="str">
        <x:v>https://pubmed.ncbi.nlm.nih.gov/36444157/</x:v>
      </x:c>
      <x:c r="CQ651"/>
      <x:c r="CR651"/>
      <x:c r="CS651"/>
      <x:c r="CT651"/>
      <x:c r="CU651"/>
      <x:c r="CV651"/>
      <x:c r="CW651"/>
      <x:c r="CX651"/>
      <x:c r="CY651"/>
      <x:c r="CZ651"/>
      <x:c r="DA651"/>
      <x:c r="DB651" t="str">
        <x:f>IF(L651="","",IF(AND(COUNT(CU651:DA651)=7,OR(CU651=0,CU651=1,CU651=2),OR(CV651=0,CV651=1,CV651=2),OR(CW651=0,CW651=1,CW651=2),OR(CX651=0,CX651=1,CX651=2),OR(CY651=0,CY651=1,CY651=2),OR(CZ651=0,CZ651=1,CZ651=2),OR(DA651=0,DA651=1,DA651=2)),SUM(CU651:DA651),""))</x:f>
      </x:c>
      <x:c r="DC651" t="str">
        <x:f>IF(DB651="","",ROUND(DB651/14*10,1))</x:f>
      </x:c>
      <x:c r="DD651" t="str">
        <x:v>Pending</x:v>
      </x:c>
      <x:c r="DE651" t="str">
        <x:f>IF(L651="","",IF(DC651="","Pending",IF(DD651="Yes","CONDITIONAL — safety override",IF(DC651&gt;=8,"HIGH",IF(DC651&gt;=5,"CONDITIONAL","LOW")))))</x:f>
        <x:v>Pending</x:v>
      </x:c>
      <x:c r="DF651" t="str">
        <x:v>Pending screening and full-text appraisal; no transferability judgment made at identification.</x:v>
      </x:c>
      <x:c r="DG651"/>
      <x:c r="DH651"/>
      <x:c r="DI651"/>
      <x:c r="DJ651"/>
      <x:c r="DK651"/>
      <x:c r="DL651"/>
      <x:c r="DM651"/>
      <x:c r="DN651"/>
      <x:c r="DO651"/>
      <x:c r="DP651"/>
      <x:c r="DQ651"/>
      <x:c r="DR651"/>
      <x:c r="DS651"/>
      <x:c r="DT651"/>
      <x:c r="DU651"/>
      <x:c r="DV651"/>
      <x:c r="DW651"/>
      <x:c r="DX651"/>
      <x:c r="DY651"/>
      <x:c r="DZ651" t="str">
        <x:v>Title/abstract screening alone does not establish effectiveness, causality, methodological quality, transferability to Brazilian public safety or an institutional recommendation.</x:v>
      </x:c>
      <x:c r="EA651" t="str">
        <x:v>Pending</x:v>
      </x:c>
      <x:c r="EB651" t="str">
        <x:f>IF(L651="","",IF(EC651="READY","Yes","No / Pending"))</x:f>
        <x:v>No / Pending</x:v>
      </x:c>
      <x:c r="EC651" t="str">
        <x:f>IF(L651="","",IF(OR(ISNUMBER(SEARCH("Retracted Publication",Q651)),CM651="Retracted",CN651="Retracted",CM651="Expression of Concern",CN651="Expression of Concern",F651="Not used",CG651="Critical",CH651="High",CH651="Critical"),"BLOCKED — integrity or use restriction",IF(AND(CJ651="Yes",CK651="Yes",CL651="Yes"),IF(AND(CM651="Clear",CN651="Verified — clear"),IF(AND(AND(LEN(TRIM(CF651))&gt;0,LEFT(LOWER(TRIM(CF651)),7)&lt;&gt;"pending"),OR(CG651="High",CG651="Moderate"),OR(CH651="Low",CH651="Some concerns",CH651="Not applicable")),IF(AND(DD651="No",OR(DE651="HIGH",DE651="CONDITIONAL"),AND(LEN(TRIM(DF651))&gt;0,LEFT(LOWER(TRIM(DF651)),7)&lt;&gt;"pending")),IF(AND(AND(LEN(TRIM(DT651))&gt;0,LEFT(LOWER(TRIM(DT651)),7)&lt;&gt;"pending"),AND(LEN(TRIM(DU651))&gt;0,LEFT(LOWER(TRIM(DU651)),7)&lt;&gt;"pending"),OR(AND(LEN(TRIM(DV651))&gt;0,LEFT(LOWER(TRIM(DV651)),7)&lt;&gt;"pending"),AND(LEN(TRIM(DW651))&gt;0,LEFT(LOWER(TRIM(DW651)),7)&lt;&gt;"pending")),AND(LEN(TRIM(DX651))&gt;0,LEFT(LOWER(TRIM(DX651)),7)&lt;&gt;"pending")),IF(AND(F651="Claim-ready",OR(EA651="Strong",EA651="Moderate"),AND(LEN(TRIM(G651))&gt;0,LEFT(LOWER(TRIM(G651)),7)&lt;&gt;"pending"),G651&lt;&gt;"No substantive use decision is permitted from identification metadata alone.",AND(LEN(TRIM(DZ651))&gt;0,LEFT(LOWER(TRIM(DZ651)),7)&lt;&gt;"pending"),DZ651&lt;&gt;"Identification metadata alone does not permit any substantive scientific, causal, operational, or institutional claim.",AND(LEN(TRIM(EI651))&gt;0,LEFT(LOWER(TRIM(EI651)),7)&lt;&gt;"pending"),ISNUMBER(EH651),EH651&gt;0),"READY","PENDING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1" t="str">
        <x:v>Pending</x:v>
      </x:c>
      <x:c r="EE651"/>
      <x:c r="EF651" t="str">
        <x:v>Pending</x:v>
      </x:c>
      <x:c r="EG651" t="str">
        <x:v>Pending</x:v>
      </x:c>
      <x:c r="EH651"/>
      <x:c r="EI651" s="501"/>
      <x:c r="EJ651"/>
      <x:c r="EK651" t="str">
        <x:v>Pending</x:v>
      </x:c>
      <x:c r="EL651" t="n">
        <x:v>46272</x:v>
      </x:c>
      <x:c r="EM651" t="str">
        <x:v>Production PubMed record imported and reconciled to Zotero item IGJGQVGT;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1" t="n">
        <x:f>IF(L651="","",(IF(N651&lt;&gt;"",1,0)+IF(O651&lt;&gt;"",1,0)+IF(AJ651&lt;&gt;"",1,0)+IF(AU651&lt;&gt;"",1,0)+IF(BE651&lt;&gt;"",1,0)+IF(CF651&lt;&gt;"",1,0)+IF(CJ651="Yes",1,0)+IF(CL651="Yes",1,0)+IF(DE651&lt;&gt;"Pending",1,0)+IF(F651&lt;&gt;"",1,0)+IF(DZ651&lt;&gt;"",1,0)+IF(EI651&lt;&gt;"",1,0))/12)</x:f>
        <x:v>0.5</x:v>
      </x:c>
    </x:row>
    <x:row r="652">
      <x:c r="A652" t="str">
        <x:v>EV-0649</x:v>
      </x:c>
      <x:c r="B652" t="str">
        <x:v>Integrity check</x:v>
      </x:c>
      <x:c r="C652" t="str">
        <x:f>IF(L652="","",IF(LEFT(EC652,7)="BLOCKED","🔴 Do not use for conclusion",IF(EB652="Yes","🟢 Claim-ready","🟡 Caution / context")))</x:f>
        <x:v>🟡 Caution / context</x:v>
      </x:c>
      <x:c r="D652" t="str">
        <x:f>IF(L652="","",EC652)</x:f>
        <x:v>PENDING — appropriate appraisal</x:v>
      </x:c>
      <x:c r="E652" t="str">
        <x:v>P3 — Medium</x:v>
      </x:c>
      <x:c r="F652" t="str">
        <x:v>Pending</x:v>
      </x:c>
      <x:c r="G652" t="str">
        <x:v>Title/abstract identify an explicit tactical/public-safety context and readiness domain; retain for full-text assessment.</x:v>
      </x:c>
      <x:c r="H652" t="str">
        <x:v>Obtain and review lawful full text; confirm human adjudication; then select a design-specific appraisal instrument.</x:v>
      </x:c>
      <x:c r="I652"/>
      <x:c r="J652" t="str">
        <x:v>A — Core</x:v>
      </x:c>
      <x:c r="K652" t="str">
        <x:v>IDENTIFIED</x:v>
      </x:c>
      <x:c r="L652" t="str">
        <x:v>Sleep deficiency, operational fatigue and the interplay of compromising factors: Analysis to aid in fatigue management.</x:v>
      </x:c>
      <x:c r="M652"/>
      <x:c r="N652" t="str">
        <x:v>Jameson, Jason T; Markwald, Rachel R; Kubala, Andrew G; Roma, Peter G; Biggs, Adam T; Lai, Kevin; Russell, Dale W</x:v>
      </x:c>
      <x:c r="O652" t="n">
        <x:v>2023</x:v>
      </x:c>
      <x:c r="P652" t="str">
        <x:v>Journal of sleep research</x:v>
      </x:c>
      <x:c r="Q652" t="str">
        <x:v>Journal Article; Research Support, Non-U.S. Gov't</x:v>
      </x:c>
      <x:c r="R652" t="str">
        <x:v>Unclear</x:v>
      </x:c>
      <x:c r="S652" t="str">
        <x:v>Unknown</x:v>
      </x:c>
      <x:c r="T652" t="str">
        <x:v>eng</x:v>
      </x:c>
      <x:c r="U652" t="str">
        <x:v>https://pubmed.ncbi.nlm.nih.gov/36436505/</x:v>
      </x:c>
      <x:c r="V652" t="str">
        <x:v>10.1111/jsr.13788</x:v>
      </x:c>
      <x:c r="W652" t="str">
        <x:f>IF(V652="","",LOWER(SUBSTITUTE(SUBSTITUTE(SUBSTITUTE(SUBSTITUTE(TRIM(V652),"https://doi.org/",""),"http://doi.org/",""),"https://dx.doi.org/",""),"doi:","")))</x:f>
        <x:v>10.1111/jsr.13788</x:v>
      </x:c>
      <x:c r="X652" t="str">
        <x:v>36436505</x:v>
      </x:c>
      <x:c r="Y652" t="str"/>
      <x:c r="Z652"/>
      <x:c r="AA652" t="str">
        <x:v>PubMed/MEDLINE</x:v>
      </x:c>
      <x:c r="AB652" t="str">
        <x:v>PUBMED-A-v1.0-2026-08-28</x:v>
      </x:c>
      <x:c r="AC652" t="str">
        <x:v>SP-PUBMED-A-20260828</x:v>
      </x:c>
      <x:c r="AD652" s="499" t="n">
        <x:v>46262</x:v>
      </x:c>
      <x:c r="AE652" s="499" t="n">
        <x:v>46272</x:v>
      </x:c>
      <x:c r="AF652" t="str">
        <x:v>37PQGW2M</x:v>
      </x:c>
      <x:c r="AG652"/>
      <x:c r="AH652" t="str">
        <x:v>Tactical Athlete → Operational Readiness Brazil</x:v>
      </x:c>
      <x:c r="AI652" t="str">
        <x:v>evidence-family:A</x:v>
      </x:c>
      <x:c r="AJ652"/>
      <x:c r="AK652" t="str">
        <x:f>IF(AJ652="","",IF(OR(LOWER(AJ652)="brazil",LOWER(AJ652)="brasil"),"Yes","No"))</x:f>
      </x:c>
      <x:c r="AL652"/>
      <x:c r="AM652"/>
      <x:c r="AN652"/>
      <x:c r="AO652"/>
      <x:c r="AP652"/>
      <x:c r="AQ652"/>
      <x:c r="AR652"/>
      <x:c r="AS652"/>
      <x:c r="AT652"/>
      <x:c r="AU652"/>
      <x:c r="AV652"/>
      <x:c r="AW652"/>
      <x:c r="AX652"/>
      <x:c r="AY652"/>
      <x:c r="AZ652"/>
      <x:c r="BA652"/>
      <x:c r="BB652"/>
      <x:c r="BC652"/>
      <x:c r="BD652"/>
      <x:c r="BE652"/>
      <x:c r="BF652"/>
      <x:c r="BG652"/>
      <x:c r="BH652"/>
      <x:c r="BI652"/>
      <x:c r="BJ652"/>
      <x:c r="BK652"/>
      <x:c r="BL652"/>
      <x:c r="BM652"/>
      <x:c r="BN652"/>
      <x:c r="BO652"/>
      <x:c r="BP652"/>
      <x:c r="BQ652"/>
      <x:c r="BR652"/>
      <x:c r="BS652"/>
      <x:c r="BT652"/>
      <x:c r="BU652"/>
      <x:c r="BV652"/>
      <x:c r="BW652"/>
      <x:c r="BX652"/>
      <x:c r="BY652"/>
      <x:c r="BZ652"/>
      <x:c r="CA652"/>
      <x:c r="CB652"/>
      <x:c r="CC652"/>
      <x:c r="CD652"/>
      <x:c r="CE652"/>
      <x:c r="CF652"/>
      <x:c r="CG652"/>
      <x:c r="CH652"/>
      <x:c r="CI652"/>
      <x:c r="CJ652" t="str">
        <x:v>Yes</x:v>
      </x:c>
      <x:c r="CK652" t="str">
        <x:v>Yes</x:v>
      </x:c>
      <x:c r="CL652" t="str">
        <x:v>Yes</x:v>
      </x:c>
      <x:c r="CM652" t="str">
        <x:v>Clear</x:v>
      </x:c>
      <x:c r="CN652" t="str">
        <x:v>Verified — clear</x:v>
      </x:c>
      <x:c r="CO652" t="n">
        <x:v>46272</x:v>
      </x:c>
      <x:c r="CP652" t="str">
        <x:v>https://pubmed.ncbi.nlm.nih.gov/36436505/</x:v>
      </x:c>
      <x:c r="CQ652"/>
      <x:c r="CR652"/>
      <x:c r="CS652"/>
      <x:c r="CT652"/>
      <x:c r="CU652"/>
      <x:c r="CV652"/>
      <x:c r="CW652"/>
      <x:c r="CX652"/>
      <x:c r="CY652"/>
      <x:c r="CZ652"/>
      <x:c r="DA652"/>
      <x:c r="DB652" t="str">
        <x:f>IF(L652="","",IF(AND(COUNT(CU652:DA652)=7,OR(CU652=0,CU652=1,CU652=2),OR(CV652=0,CV652=1,CV652=2),OR(CW652=0,CW652=1,CW652=2),OR(CX652=0,CX652=1,CX652=2),OR(CY652=0,CY652=1,CY652=2),OR(CZ652=0,CZ652=1,CZ652=2),OR(DA652=0,DA652=1,DA652=2)),SUM(CU652:DA652),""))</x:f>
      </x:c>
      <x:c r="DC652" t="str">
        <x:f>IF(DB652="","",ROUND(DB652/14*10,1))</x:f>
      </x:c>
      <x:c r="DD652" t="str">
        <x:v>Pending</x:v>
      </x:c>
      <x:c r="DE652" t="str">
        <x:f>IF(L652="","",IF(DC652="","Pending",IF(DD652="Yes","CONDITIONAL — safety override",IF(DC652&gt;=8,"HIGH",IF(DC652&gt;=5,"CONDITIONAL","LOW")))))</x:f>
        <x:v>Pending</x:v>
      </x:c>
      <x:c r="DF652" t="str">
        <x:v>Pending screening and full-text appraisal; no transferability judgment made at identification.</x:v>
      </x:c>
      <x:c r="DG652"/>
      <x:c r="DH652"/>
      <x:c r="DI652"/>
      <x:c r="DJ652"/>
      <x:c r="DK652"/>
      <x:c r="DL652"/>
      <x:c r="DM652"/>
      <x:c r="DN652"/>
      <x:c r="DO652"/>
      <x:c r="DP652"/>
      <x:c r="DQ652"/>
      <x:c r="DR652"/>
      <x:c r="DS652"/>
      <x:c r="DT652"/>
      <x:c r="DU652"/>
      <x:c r="DV652"/>
      <x:c r="DW652"/>
      <x:c r="DX652"/>
      <x:c r="DY652"/>
      <x:c r="DZ652" t="str">
        <x:v>Title/abstract screening alone does not establish effectiveness, causality, methodological quality, transferability to Brazilian public safety or an institutional recommendation.</x:v>
      </x:c>
      <x:c r="EA652" t="str">
        <x:v>Pending</x:v>
      </x:c>
      <x:c r="EB652" t="str">
        <x:f>IF(L652="","",IF(EC652="READY","Yes","No / Pending"))</x:f>
        <x:v>No / Pending</x:v>
      </x:c>
      <x:c r="EC652" t="str">
        <x:f>IF(L652="","",IF(OR(ISNUMBER(SEARCH("Retracted Publication",Q652)),CM652="Retracted",CN652="Retracted",CM652="Expression of Concern",CN652="Expression of Concern",F652="Not used",CG652="Critical",CH652="High",CH652="Critical"),"BLOCKED — integrity or use restriction",IF(AND(CJ652="Yes",CK652="Yes",CL652="Yes"),IF(AND(CM652="Clear",CN652="Verified — clear"),IF(AND(AND(LEN(TRIM(CF652))&gt;0,LEFT(LOWER(TRIM(CF652)),7)&lt;&gt;"pending"),OR(CG652="High",CG652="Moderate"),OR(CH652="Low",CH652="Some concerns",CH652="Not applicable")),IF(AND(DD652="No",OR(DE652="HIGH",DE652="CONDITIONAL"),AND(LEN(TRIM(DF652))&gt;0,LEFT(LOWER(TRIM(DF652)),7)&lt;&gt;"pending")),IF(AND(AND(LEN(TRIM(DT652))&gt;0,LEFT(LOWER(TRIM(DT652)),7)&lt;&gt;"pending"),AND(LEN(TRIM(DU652))&gt;0,LEFT(LOWER(TRIM(DU652)),7)&lt;&gt;"pending"),OR(AND(LEN(TRIM(DV652))&gt;0,LEFT(LOWER(TRIM(DV652)),7)&lt;&gt;"pending"),AND(LEN(TRIM(DW652))&gt;0,LEFT(LOWER(TRIM(DW652)),7)&lt;&gt;"pending")),AND(LEN(TRIM(DX652))&gt;0,LEFT(LOWER(TRIM(DX652)),7)&lt;&gt;"pending")),IF(AND(F652="Claim-ready",OR(EA652="Strong",EA652="Moderate"),AND(LEN(TRIM(G652))&gt;0,LEFT(LOWER(TRIM(G652)),7)&lt;&gt;"pending"),G652&lt;&gt;"No substantive use decision is permitted from identification metadata alone.",AND(LEN(TRIM(DZ652))&gt;0,LEFT(LOWER(TRIM(DZ652)),7)&lt;&gt;"pending"),DZ652&lt;&gt;"Identification metadata alone does not permit any substantive scientific, causal, operational, or institutional claim.",AND(LEN(TRIM(EI652))&gt;0,LEFT(LOWER(TRIM(EI652)),7)&lt;&gt;"pending"),ISNUMBER(EH652),EH652&gt;0),"READY","PENDING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2" t="str">
        <x:v>Pending</x:v>
      </x:c>
      <x:c r="EE652"/>
      <x:c r="EF652" t="str">
        <x:v>Pending</x:v>
      </x:c>
      <x:c r="EG652" t="str">
        <x:v>Pending</x:v>
      </x:c>
      <x:c r="EH652"/>
      <x:c r="EI652" s="501"/>
      <x:c r="EJ652"/>
      <x:c r="EK652" t="str">
        <x:v>Pending</x:v>
      </x:c>
      <x:c r="EL652" t="n">
        <x:v>46272</x:v>
      </x:c>
      <x:c r="EM652" t="str">
        <x:v>Production PubMed record imported and reconciled to Zotero item 37PQGW2M;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2" t="n">
        <x:f>IF(L652="","",(IF(N652&lt;&gt;"",1,0)+IF(O652&lt;&gt;"",1,0)+IF(AJ652&lt;&gt;"",1,0)+IF(AU652&lt;&gt;"",1,0)+IF(BE652&lt;&gt;"",1,0)+IF(CF652&lt;&gt;"",1,0)+IF(CJ652="Yes",1,0)+IF(CL652="Yes",1,0)+IF(DE652&lt;&gt;"Pending",1,0)+IF(F652&lt;&gt;"",1,0)+IF(DZ652&lt;&gt;"",1,0)+IF(EI652&lt;&gt;"",1,0))/12)</x:f>
        <x:v>0.5</x:v>
      </x:c>
    </x:row>
    <x:row r="653">
      <x:c r="A653" t="str">
        <x:v>EV-0650</x:v>
      </x:c>
      <x:c r="B653" t="str">
        <x:v>Integrity check</x:v>
      </x:c>
      <x:c r="C653" t="str">
        <x:f>IF(L653="","",IF(LEFT(EC653,7)="BLOCKED","🔴 Do not use for conclusion",IF(EB653="Yes","🟢 Claim-ready","🟡 Caution / context")))</x:f>
        <x:v>🟡 Caution / context</x:v>
      </x:c>
      <x:c r="D653" t="str">
        <x:f>IF(L653="","",EC653)</x:f>
        <x:v>PENDING — appropriate appraisal</x:v>
      </x:c>
      <x:c r="E653" t="str">
        <x:v>P3 — Medium</x:v>
      </x:c>
      <x:c r="F653" t="str">
        <x:v>Pending</x:v>
      </x:c>
      <x:c r="G653" t="str">
        <x:v>Title/abstract identify an explicit tactical/public-safety context and readiness domain; retain for full-text assessment.</x:v>
      </x:c>
      <x:c r="H653" t="str">
        <x:v>Obtain and review lawful full text; confirm human adjudication; then select a design-specific appraisal instrument.</x:v>
      </x:c>
      <x:c r="I653"/>
      <x:c r="J653" t="str">
        <x:v>A — Core</x:v>
      </x:c>
      <x:c r="K653" t="str">
        <x:v>IDENTIFIED</x:v>
      </x:c>
      <x:c r="L653" t="str">
        <x:v>Predicting Firefighters' Physical Ability Test Scores from Anaerobic Fitness Parameters &amp; Mental Toughness Levels.</x:v>
      </x:c>
      <x:c r="M653"/>
      <x:c r="N653" t="str">
        <x:v>Beitia, Peter; Stamatis, Andreas; Amasay, Tal; Papadakis, Zacharias</x:v>
      </x:c>
      <x:c r="O653" t="n">
        <x:v>2022</x:v>
      </x:c>
      <x:c r="P653" t="str">
        <x:v>International journal of environmental research and public health</x:v>
      </x:c>
      <x:c r="Q653" t="str">
        <x:v>Journal Article</x:v>
      </x:c>
      <x:c r="R653" t="str">
        <x:v>Unclear</x:v>
      </x:c>
      <x:c r="S653" t="str">
        <x:v>Unknown</x:v>
      </x:c>
      <x:c r="T653" t="str">
        <x:v>eng</x:v>
      </x:c>
      <x:c r="U653" t="str">
        <x:v>https://pubmed.ncbi.nlm.nih.gov/36429971/</x:v>
      </x:c>
      <x:c r="V653" t="str">
        <x:v>10.3390/ijerph192215253</x:v>
      </x:c>
      <x:c r="W653" t="str">
        <x:f>IF(V653="","",LOWER(SUBSTITUTE(SUBSTITUTE(SUBSTITUTE(SUBSTITUTE(TRIM(V653),"https://doi.org/",""),"http://doi.org/",""),"https://dx.doi.org/",""),"doi:","")))</x:f>
        <x:v>10.3390/ijerph192215253</x:v>
      </x:c>
      <x:c r="X653" t="str">
        <x:v>36429971</x:v>
      </x:c>
      <x:c r="Y653" t="str">
        <x:v>PMC9691205</x:v>
      </x:c>
      <x:c r="Z653"/>
      <x:c r="AA653" t="str">
        <x:v>PubMed/MEDLINE</x:v>
      </x:c>
      <x:c r="AB653" t="str">
        <x:v>PUBMED-A-v1.0-2026-08-28</x:v>
      </x:c>
      <x:c r="AC653" t="str">
        <x:v>SP-PUBMED-A-20260828</x:v>
      </x:c>
      <x:c r="AD653" s="499" t="n">
        <x:v>46262</x:v>
      </x:c>
      <x:c r="AE653" s="499" t="n">
        <x:v>46272</x:v>
      </x:c>
      <x:c r="AF653" t="str">
        <x:v>7GXSP268</x:v>
      </x:c>
      <x:c r="AG653"/>
      <x:c r="AH653" t="str">
        <x:v>Tactical Athlete → Operational Readiness Brazil</x:v>
      </x:c>
      <x:c r="AI653" t="str">
        <x:v>evidence-family:A</x:v>
      </x:c>
      <x:c r="AJ653"/>
      <x:c r="AK653" t="str">
        <x:f>IF(AJ653="","",IF(OR(LOWER(AJ653)="brazil",LOWER(AJ653)="brasil"),"Yes","No"))</x:f>
      </x:c>
      <x:c r="AL653"/>
      <x:c r="AM653"/>
      <x:c r="AN653"/>
      <x:c r="AO653"/>
      <x:c r="AP653"/>
      <x:c r="AQ653"/>
      <x:c r="AR653"/>
      <x:c r="AS653"/>
      <x:c r="AT653"/>
      <x:c r="AU653"/>
      <x:c r="AV653"/>
      <x:c r="AW653"/>
      <x:c r="AX653"/>
      <x:c r="AY653"/>
      <x:c r="AZ653"/>
      <x:c r="BA653"/>
      <x:c r="BB653"/>
      <x:c r="BC653"/>
      <x:c r="BD653"/>
      <x:c r="BE653"/>
      <x:c r="BF653"/>
      <x:c r="BG653"/>
      <x:c r="BH653"/>
      <x:c r="BI653"/>
      <x:c r="BJ653"/>
      <x:c r="BK653"/>
      <x:c r="BL653"/>
      <x:c r="BM653"/>
      <x:c r="BN653"/>
      <x:c r="BO653"/>
      <x:c r="BP653"/>
      <x:c r="BQ653"/>
      <x:c r="BR653"/>
      <x:c r="BS653"/>
      <x:c r="BT653"/>
      <x:c r="BU653"/>
      <x:c r="BV653"/>
      <x:c r="BW653"/>
      <x:c r="BX653"/>
      <x:c r="BY653"/>
      <x:c r="BZ653"/>
      <x:c r="CA653"/>
      <x:c r="CB653"/>
      <x:c r="CC653"/>
      <x:c r="CD653"/>
      <x:c r="CE653"/>
      <x:c r="CF653"/>
      <x:c r="CG653"/>
      <x:c r="CH653"/>
      <x:c r="CI653"/>
      <x:c r="CJ653" t="str">
        <x:v>Yes</x:v>
      </x:c>
      <x:c r="CK653" t="str">
        <x:v>Yes</x:v>
      </x:c>
      <x:c r="CL653" t="str">
        <x:v>Yes</x:v>
      </x:c>
      <x:c r="CM653" t="str">
        <x:v>Clear</x:v>
      </x:c>
      <x:c r="CN653" t="str">
        <x:v>Verified — clear</x:v>
      </x:c>
      <x:c r="CO653" t="n">
        <x:v>46272</x:v>
      </x:c>
      <x:c r="CP653" t="str">
        <x:v>https://pubmed.ncbi.nlm.nih.gov/36429971/</x:v>
      </x:c>
      <x:c r="CQ653"/>
      <x:c r="CR653"/>
      <x:c r="CS653"/>
      <x:c r="CT653"/>
      <x:c r="CU653"/>
      <x:c r="CV653"/>
      <x:c r="CW653"/>
      <x:c r="CX653"/>
      <x:c r="CY653"/>
      <x:c r="CZ653"/>
      <x:c r="DA653"/>
      <x:c r="DB653" t="str">
        <x:f>IF(L653="","",IF(AND(COUNT(CU653:DA653)=7,OR(CU653=0,CU653=1,CU653=2),OR(CV653=0,CV653=1,CV653=2),OR(CW653=0,CW653=1,CW653=2),OR(CX653=0,CX653=1,CX653=2),OR(CY653=0,CY653=1,CY653=2),OR(CZ653=0,CZ653=1,CZ653=2),OR(DA653=0,DA653=1,DA653=2)),SUM(CU653:DA653),""))</x:f>
      </x:c>
      <x:c r="DC653" t="str">
        <x:f>IF(DB653="","",ROUND(DB653/14*10,1))</x:f>
      </x:c>
      <x:c r="DD653" t="str">
        <x:v>Pending</x:v>
      </x:c>
      <x:c r="DE653" t="str">
        <x:f>IF(L653="","",IF(DC653="","Pending",IF(DD653="Yes","CONDITIONAL — safety override",IF(DC653&gt;=8,"HIGH",IF(DC653&gt;=5,"CONDITIONAL","LOW")))))</x:f>
        <x:v>Pending</x:v>
      </x:c>
      <x:c r="DF653" t="str">
        <x:v>Pending screening and full-text appraisal; no transferability judgment made at identification.</x:v>
      </x:c>
      <x:c r="DG653"/>
      <x:c r="DH653"/>
      <x:c r="DI653"/>
      <x:c r="DJ653"/>
      <x:c r="DK653"/>
      <x:c r="DL653"/>
      <x:c r="DM653"/>
      <x:c r="DN653"/>
      <x:c r="DO653"/>
      <x:c r="DP653"/>
      <x:c r="DQ653"/>
      <x:c r="DR653"/>
      <x:c r="DS653"/>
      <x:c r="DT653"/>
      <x:c r="DU653"/>
      <x:c r="DV653"/>
      <x:c r="DW653"/>
      <x:c r="DX653"/>
      <x:c r="DY653"/>
      <x:c r="DZ653" t="str">
        <x:v>Title/abstract screening alone does not establish effectiveness, causality, methodological quality, transferability to Brazilian public safety or an institutional recommendation.</x:v>
      </x:c>
      <x:c r="EA653" t="str">
        <x:v>Pending</x:v>
      </x:c>
      <x:c r="EB653" t="str">
        <x:f>IF(L653="","",IF(EC653="READY","Yes","No / Pending"))</x:f>
        <x:v>No / Pending</x:v>
      </x:c>
      <x:c r="EC653" t="str">
        <x:f>IF(L653="","",IF(OR(ISNUMBER(SEARCH("Retracted Publication",Q653)),CM653="Retracted",CN653="Retracted",CM653="Expression of Concern",CN653="Expression of Concern",F653="Not used",CG653="Critical",CH653="High",CH653="Critical"),"BLOCKED — integrity or use restriction",IF(AND(CJ653="Yes",CK653="Yes",CL653="Yes"),IF(AND(CM653="Clear",CN653="Verified — clear"),IF(AND(AND(LEN(TRIM(CF653))&gt;0,LEFT(LOWER(TRIM(CF653)),7)&lt;&gt;"pending"),OR(CG653="High",CG653="Moderate"),OR(CH653="Low",CH653="Some concerns",CH653="Not applicable")),IF(AND(DD653="No",OR(DE653="HIGH",DE653="CONDITIONAL"),AND(LEN(TRIM(DF653))&gt;0,LEFT(LOWER(TRIM(DF653)),7)&lt;&gt;"pending")),IF(AND(AND(LEN(TRIM(DT653))&gt;0,LEFT(LOWER(TRIM(DT653)),7)&lt;&gt;"pending"),AND(LEN(TRIM(DU653))&gt;0,LEFT(LOWER(TRIM(DU653)),7)&lt;&gt;"pending"),OR(AND(LEN(TRIM(DV653))&gt;0,LEFT(LOWER(TRIM(DV653)),7)&lt;&gt;"pending"),AND(LEN(TRIM(DW653))&gt;0,LEFT(LOWER(TRIM(DW653)),7)&lt;&gt;"pending")),AND(LEN(TRIM(DX653))&gt;0,LEFT(LOWER(TRIM(DX653)),7)&lt;&gt;"pending")),IF(AND(F653="Claim-ready",OR(EA653="Strong",EA653="Moderate"),AND(LEN(TRIM(G653))&gt;0,LEFT(LOWER(TRIM(G653)),7)&lt;&gt;"pending"),G653&lt;&gt;"No substantive use decision is permitted from identification metadata alone.",AND(LEN(TRIM(DZ653))&gt;0,LEFT(LOWER(TRIM(DZ653)),7)&lt;&gt;"pending"),DZ653&lt;&gt;"Identification metadata alone does not permit any substantive scientific, causal, operational, or institutional claim.",AND(LEN(TRIM(EI653))&gt;0,LEFT(LOWER(TRIM(EI653)),7)&lt;&gt;"pending"),ISNUMBER(EH653),EH653&gt;0),"READY","PENDING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3" t="str">
        <x:v>Pending</x:v>
      </x:c>
      <x:c r="EE653"/>
      <x:c r="EF653" t="str">
        <x:v>Pending</x:v>
      </x:c>
      <x:c r="EG653" t="str">
        <x:v>Pending</x:v>
      </x:c>
      <x:c r="EH653"/>
      <x:c r="EI653" s="501"/>
      <x:c r="EJ653"/>
      <x:c r="EK653" t="str">
        <x:v>Pending</x:v>
      </x:c>
      <x:c r="EL653" t="n">
        <x:v>46272</x:v>
      </x:c>
      <x:c r="EM653" t="str">
        <x:v>Production PubMed record imported and reconciled to Zotero item 7GXSP268;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3" t="n">
        <x:f>IF(L653="","",(IF(N653&lt;&gt;"",1,0)+IF(O653&lt;&gt;"",1,0)+IF(AJ653&lt;&gt;"",1,0)+IF(AU653&lt;&gt;"",1,0)+IF(BE653&lt;&gt;"",1,0)+IF(CF653&lt;&gt;"",1,0)+IF(CJ653="Yes",1,0)+IF(CL653="Yes",1,0)+IF(DE653&lt;&gt;"Pending",1,0)+IF(F653&lt;&gt;"",1,0)+IF(DZ653&lt;&gt;"",1,0)+IF(EI653&lt;&gt;"",1,0))/12)</x:f>
        <x:v>0.5</x:v>
      </x:c>
    </x:row>
    <x:row r="654">
      <x:c r="A654" t="str">
        <x:v>EV-0651</x:v>
      </x:c>
      <x:c r="B654" t="str">
        <x:v>Integrity check</x:v>
      </x:c>
      <x:c r="C654" t="str">
        <x:f>IF(L654="","",IF(LEFT(EC654,7)="BLOCKED","🔴 Do not use for conclusion",IF(EB654="Yes","🟢 Claim-ready","🟡 Caution / context")))</x:f>
        <x:v>🟡 Caution / context</x:v>
      </x:c>
      <x:c r="D654" t="str">
        <x:f>IF(L654="","",EC654)</x:f>
        <x:v>PENDING — appropriate appraisal</x:v>
      </x:c>
      <x:c r="E654" t="str">
        <x:v>P3 — Medium</x:v>
      </x:c>
      <x:c r="F654" t="str">
        <x:v>Pending</x:v>
      </x:c>
      <x:c r="G654" t="str">
        <x:v>Title/abstract identify an explicit operational APHT/medical-readiness topic; retain for full-text assessment.</x:v>
      </x:c>
      <x:c r="H654" t="str">
        <x:v>Obtain and review lawful full text; confirm human adjudication; then select a design-specific appraisal instrument.</x:v>
      </x:c>
      <x:c r="I654"/>
      <x:c r="J654" t="str">
        <x:v>B — APHT / Medical Readiness</x:v>
      </x:c>
      <x:c r="K654" t="str">
        <x:v>IDENTIFIED</x:v>
      </x:c>
      <x:c r="L654" t="str">
        <x:v>Speed, Skill Retention, and End User Perceptions of iTClamp Application by Navy Corpsmen on a Manikin Model of Femoral Hemorrhage.</x:v>
      </x:c>
      <x:c r="M654"/>
      <x:c r="N654" t="str">
        <x:v>Stuart, Sean M; Bohan, Megan L; Friedrich, Emily E</x:v>
      </x:c>
      <x:c r="O654" t="n">
        <x:v>2023</x:v>
      </x:c>
      <x:c r="P654" t="str">
        <x:v>Military medicine</x:v>
      </x:c>
      <x:c r="Q654" t="str">
        <x:v>Journal Article; Randomized Controlled Trial; Research Support, Non-U.S. Gov't</x:v>
      </x:c>
      <x:c r="R654" t="str">
        <x:v>Unclear</x:v>
      </x:c>
      <x:c r="S654" t="str">
        <x:v>Unknown</x:v>
      </x:c>
      <x:c r="T654" t="str">
        <x:v>eng</x:v>
      </x:c>
      <x:c r="U654" t="str">
        <x:v>https://pubmed.ncbi.nlm.nih.gov/36424914/</x:v>
      </x:c>
      <x:c r="V654" t="str">
        <x:v>10.1093/milmed/usac355</x:v>
      </x:c>
      <x:c r="W654" t="str">
        <x:f>IF(V654="","",LOWER(SUBSTITUTE(SUBSTITUTE(SUBSTITUTE(SUBSTITUTE(TRIM(V654),"https://doi.org/",""),"http://doi.org/",""),"https://dx.doi.org/",""),"doi:","")))</x:f>
        <x:v>10.1093/milmed/usac355</x:v>
      </x:c>
      <x:c r="X654" t="str">
        <x:v>36424914</x:v>
      </x:c>
      <x:c r="Y654" t="str"/>
      <x:c r="Z654"/>
      <x:c r="AA654" t="str">
        <x:v>PubMed/MEDLINE</x:v>
      </x:c>
      <x:c r="AB654" t="str">
        <x:v>PUBMED-B-v1.0-2026-08-28</x:v>
      </x:c>
      <x:c r="AC654" t="str">
        <x:v>SP-PUBMED-B-20260828</x:v>
      </x:c>
      <x:c r="AD654" s="499" t="n">
        <x:v>46262</x:v>
      </x:c>
      <x:c r="AE654" s="499" t="n">
        <x:v>46272</x:v>
      </x:c>
      <x:c r="AF654" t="str">
        <x:v>EMSHW9Y8</x:v>
      </x:c>
      <x:c r="AG654"/>
      <x:c r="AH654" t="str">
        <x:v>Tactical Athlete → Operational Readiness Brazil</x:v>
      </x:c>
      <x:c r="AI654" t="str">
        <x:v>evidence-family:B</x:v>
      </x:c>
      <x:c r="AJ654"/>
      <x:c r="AK654" t="str">
        <x:f>IF(AJ654="","",IF(OR(LOWER(AJ654)="brazil",LOWER(AJ654)="brasil"),"Yes","No"))</x:f>
      </x:c>
      <x:c r="AL654"/>
      <x:c r="AM654"/>
      <x:c r="AN654"/>
      <x:c r="AO654"/>
      <x:c r="AP654"/>
      <x:c r="AQ654"/>
      <x:c r="AR654"/>
      <x:c r="AS654"/>
      <x:c r="AT654"/>
      <x:c r="AU654"/>
      <x:c r="AV654"/>
      <x:c r="AW654"/>
      <x:c r="AX654"/>
      <x:c r="AY654"/>
      <x:c r="AZ654"/>
      <x:c r="BA654"/>
      <x:c r="BB654"/>
      <x:c r="BC654"/>
      <x:c r="BD654"/>
      <x:c r="BE654"/>
      <x:c r="BF654"/>
      <x:c r="BG654"/>
      <x:c r="BH654"/>
      <x:c r="BI654"/>
      <x:c r="BJ654"/>
      <x:c r="BK654"/>
      <x:c r="BL654"/>
      <x:c r="BM654"/>
      <x:c r="BN654"/>
      <x:c r="BO654"/>
      <x:c r="BP654"/>
      <x:c r="BQ654"/>
      <x:c r="BR654"/>
      <x:c r="BS654"/>
      <x:c r="BT654"/>
      <x:c r="BU654"/>
      <x:c r="BV654"/>
      <x:c r="BW654"/>
      <x:c r="BX654"/>
      <x:c r="BY654"/>
      <x:c r="BZ654"/>
      <x:c r="CA654"/>
      <x:c r="CB654"/>
      <x:c r="CC654"/>
      <x:c r="CD654"/>
      <x:c r="CE654"/>
      <x:c r="CF654"/>
      <x:c r="CG654"/>
      <x:c r="CH654"/>
      <x:c r="CI654"/>
      <x:c r="CJ654" t="str">
        <x:v>Yes</x:v>
      </x:c>
      <x:c r="CK654" t="str">
        <x:v>Yes</x:v>
      </x:c>
      <x:c r="CL654" t="str">
        <x:v>Yes</x:v>
      </x:c>
      <x:c r="CM654" t="str">
        <x:v>Clear</x:v>
      </x:c>
      <x:c r="CN654" t="str">
        <x:v>Verified — clear</x:v>
      </x:c>
      <x:c r="CO654" t="n">
        <x:v>46272</x:v>
      </x:c>
      <x:c r="CP654" t="str">
        <x:v>https://pubmed.ncbi.nlm.nih.gov/36424914/</x:v>
      </x:c>
      <x:c r="CQ654"/>
      <x:c r="CR654"/>
      <x:c r="CS654"/>
      <x:c r="CT654"/>
      <x:c r="CU654"/>
      <x:c r="CV654"/>
      <x:c r="CW654"/>
      <x:c r="CX654"/>
      <x:c r="CY654"/>
      <x:c r="CZ654"/>
      <x:c r="DA654"/>
      <x:c r="DB654" t="str">
        <x:f>IF(L654="","",IF(AND(COUNT(CU654:DA654)=7,OR(CU654=0,CU654=1,CU654=2),OR(CV654=0,CV654=1,CV654=2),OR(CW654=0,CW654=1,CW654=2),OR(CX654=0,CX654=1,CX654=2),OR(CY654=0,CY654=1,CY654=2),OR(CZ654=0,CZ654=1,CZ654=2),OR(DA654=0,DA654=1,DA654=2)),SUM(CU654:DA654),""))</x:f>
      </x:c>
      <x:c r="DC654" t="str">
        <x:f>IF(DB654="","",ROUND(DB654/14*10,1))</x:f>
      </x:c>
      <x:c r="DD654" t="str">
        <x:v>Pending</x:v>
      </x:c>
      <x:c r="DE654" t="str">
        <x:f>IF(L654="","",IF(DC654="","Pending",IF(DD654="Yes","CONDITIONAL — safety override",IF(DC654&gt;=8,"HIGH",IF(DC654&gt;=5,"CONDITIONAL","LOW")))))</x:f>
        <x:v>Pending</x:v>
      </x:c>
      <x:c r="DF654" t="str">
        <x:v>Pending screening and full-text appraisal; no transferability judgment made at identification.</x:v>
      </x:c>
      <x:c r="DG654"/>
      <x:c r="DH654"/>
      <x:c r="DI654"/>
      <x:c r="DJ654"/>
      <x:c r="DK654"/>
      <x:c r="DL654"/>
      <x:c r="DM654"/>
      <x:c r="DN654"/>
      <x:c r="DO654"/>
      <x:c r="DP654"/>
      <x:c r="DQ654"/>
      <x:c r="DR654"/>
      <x:c r="DS654"/>
      <x:c r="DT654"/>
      <x:c r="DU654"/>
      <x:c r="DV654"/>
      <x:c r="DW654"/>
      <x:c r="DX654"/>
      <x:c r="DY654"/>
      <x:c r="DZ654" t="str">
        <x:v>Title/abstract screening alone does not establish effectiveness, causality, methodological quality, transferability to Brazilian public safety or an institutional recommendation.</x:v>
      </x:c>
      <x:c r="EA654" t="str">
        <x:v>Pending</x:v>
      </x:c>
      <x:c r="EB654" t="str">
        <x:f>IF(L654="","",IF(EC654="READY","Yes","No / Pending"))</x:f>
        <x:v>No / Pending</x:v>
      </x:c>
      <x:c r="EC654" t="str">
        <x:f>IF(L654="","",IF(OR(ISNUMBER(SEARCH("Retracted Publication",Q654)),CM654="Retracted",CN654="Retracted",CM654="Expression of Concern",CN654="Expression of Concern",F654="Not used",CG654="Critical",CH654="High",CH654="Critical"),"BLOCKED — integrity or use restriction",IF(AND(CJ654="Yes",CK654="Yes",CL654="Yes"),IF(AND(CM654="Clear",CN654="Verified — clear"),IF(AND(AND(LEN(TRIM(CF654))&gt;0,LEFT(LOWER(TRIM(CF654)),7)&lt;&gt;"pending"),OR(CG654="High",CG654="Moderate"),OR(CH654="Low",CH654="Some concerns",CH654="Not applicable")),IF(AND(DD654="No",OR(DE654="HIGH",DE654="CONDITIONAL"),AND(LEN(TRIM(DF654))&gt;0,LEFT(LOWER(TRIM(DF654)),7)&lt;&gt;"pending")),IF(AND(AND(LEN(TRIM(DT654))&gt;0,LEFT(LOWER(TRIM(DT654)),7)&lt;&gt;"pending"),AND(LEN(TRIM(DU654))&gt;0,LEFT(LOWER(TRIM(DU654)),7)&lt;&gt;"pending"),OR(AND(LEN(TRIM(DV654))&gt;0,LEFT(LOWER(TRIM(DV654)),7)&lt;&gt;"pending"),AND(LEN(TRIM(DW654))&gt;0,LEFT(LOWER(TRIM(DW654)),7)&lt;&gt;"pending")),AND(LEN(TRIM(DX654))&gt;0,LEFT(LOWER(TRIM(DX654)),7)&lt;&gt;"pending")),IF(AND(F654="Claim-ready",OR(EA654="Strong",EA654="Moderate"),AND(LEN(TRIM(G654))&gt;0,LEFT(LOWER(TRIM(G654)),7)&lt;&gt;"pending"),G654&lt;&gt;"No substantive use decision is permitted from identification metadata alone.",AND(LEN(TRIM(DZ654))&gt;0,LEFT(LOWER(TRIM(DZ654)),7)&lt;&gt;"pending"),DZ654&lt;&gt;"Identification metadata alone does not permit any substantive scientific, causal, operational, or institutional claim.",AND(LEN(TRIM(EI654))&gt;0,LEFT(LOWER(TRIM(EI654)),7)&lt;&gt;"pending"),ISNUMBER(EH654),EH654&gt;0),"READY","PENDING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4" t="str">
        <x:v>Pending</x:v>
      </x:c>
      <x:c r="EE654"/>
      <x:c r="EF654" t="str">
        <x:v>Pending</x:v>
      </x:c>
      <x:c r="EG654" t="str">
        <x:v>Pending</x:v>
      </x:c>
      <x:c r="EH654"/>
      <x:c r="EI654" s="501"/>
      <x:c r="EJ654"/>
      <x:c r="EK654" t="str">
        <x:v>Pending</x:v>
      </x:c>
      <x:c r="EL654" t="n">
        <x:v>46272</x:v>
      </x:c>
      <x:c r="EM654" t="str">
        <x:v>Production PubMed record imported and reconciled to Zotero item EMSHW9Y8;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4" t="n">
        <x:f>IF(L654="","",(IF(N654&lt;&gt;"",1,0)+IF(O654&lt;&gt;"",1,0)+IF(AJ654&lt;&gt;"",1,0)+IF(AU654&lt;&gt;"",1,0)+IF(BE654&lt;&gt;"",1,0)+IF(CF654&lt;&gt;"",1,0)+IF(CJ654="Yes",1,0)+IF(CL654="Yes",1,0)+IF(DE654&lt;&gt;"Pending",1,0)+IF(F654&lt;&gt;"",1,0)+IF(DZ654&lt;&gt;"",1,0)+IF(EI654&lt;&gt;"",1,0))/12)</x:f>
        <x:v>0.5</x:v>
      </x:c>
    </x:row>
    <x:row r="655">
      <x:c r="A655" t="str">
        <x:v>EV-0652</x:v>
      </x:c>
      <x:c r="B655" t="str">
        <x:v>Integrity check</x:v>
      </x:c>
      <x:c r="C655" t="str">
        <x:f>IF(L655="","",IF(LEFT(EC655,7)="BLOCKED","🔴 Do not use for conclusion",IF(EB655="Yes","🟢 Claim-ready","🟡 Caution / context")))</x:f>
        <x:v>🟡 Caution / context</x:v>
      </x:c>
      <x:c r="D655" t="str">
        <x:f>IF(L655="","",EC655)</x:f>
        <x:v>PENDING — appropriate appraisal</x:v>
      </x:c>
      <x:c r="E655" t="str">
        <x:v>P3 — Medium</x:v>
      </x:c>
      <x:c r="F655" t="str">
        <x:v>Pending</x:v>
      </x:c>
      <x:c r="G655" t="str">
        <x:v>A potentially relevant concept is present, but direct applicability is ambiguous at title/abstract level.</x:v>
      </x:c>
      <x:c r="H655" t="str">
        <x:v>Human title/abstract adjudication; retrieve full text if relevance remains plausible.</x:v>
      </x:c>
      <x:c r="I655"/>
      <x:c r="J655" t="str">
        <x:v>C — Implementation Science</x:v>
      </x:c>
      <x:c r="K655" t="str">
        <x:v>IDENTIFIED</x:v>
      </x:c>
      <x:c r="L655" t="str">
        <x:v>Veterans Health Administration Models of Community-Based Long-Term Care: State of the Science.</x:v>
      </x:c>
      <x:c r="M655"/>
      <x:c r="N655" t="str">
        <x:v>McConnell, Eleanor S; Xue, Tingzhong Michelle; Levy, Cari R</x:v>
      </x:c>
      <x:c r="O655" t="n">
        <x:v>2022</x:v>
      </x:c>
      <x:c r="P655" t="str">
        <x:v>Journal of the American Medical Directors Association</x:v>
      </x:c>
      <x:c r="Q655" t="str">
        <x:v>Journal Article; Review</x:v>
      </x:c>
      <x:c r="R655" t="str">
        <x:v>Unclear</x:v>
      </x:c>
      <x:c r="S655" t="str">
        <x:v>Unknown</x:v>
      </x:c>
      <x:c r="T655" t="str">
        <x:v>eng</x:v>
      </x:c>
      <x:c r="U655" t="str">
        <x:v>https://pubmed.ncbi.nlm.nih.gov/36370751/</x:v>
      </x:c>
      <x:c r="V655" t="str">
        <x:v>10.1016/j.jamda.2022.10.012</x:v>
      </x:c>
      <x:c r="W655" t="str">
        <x:f>IF(V655="","",LOWER(SUBSTITUTE(SUBSTITUTE(SUBSTITUTE(SUBSTITUTE(TRIM(V655),"https://doi.org/",""),"http://doi.org/",""),"https://dx.doi.org/",""),"doi:","")))</x:f>
        <x:v>10.1016/j.jamda.2022.10.012</x:v>
      </x:c>
      <x:c r="X655" t="str">
        <x:v>36370751</x:v>
      </x:c>
      <x:c r="Y655" t="str"/>
      <x:c r="Z655"/>
      <x:c r="AA655" t="str">
        <x:v>PubMed/MEDLINE</x:v>
      </x:c>
      <x:c r="AB655" t="str">
        <x:v>PUBMED-C-v1.0-2026-08-28</x:v>
      </x:c>
      <x:c r="AC655" t="str">
        <x:v>SP-PUBMED-C-20260828</x:v>
      </x:c>
      <x:c r="AD655" s="499" t="n">
        <x:v>46262</x:v>
      </x:c>
      <x:c r="AE655" s="499" t="n">
        <x:v>46272</x:v>
      </x:c>
      <x:c r="AF655" t="str">
        <x:v>35LHF6B6</x:v>
      </x:c>
      <x:c r="AG655"/>
      <x:c r="AH655" t="str">
        <x:v>Tactical Athlete → Operational Readiness Brazil</x:v>
      </x:c>
      <x:c r="AI655" t="str">
        <x:v>evidence-family:C</x:v>
      </x:c>
      <x:c r="AJ655"/>
      <x:c r="AK655" t="str">
        <x:f>IF(AJ655="","",IF(OR(LOWER(AJ655)="brazil",LOWER(AJ655)="brasil"),"Yes","No"))</x:f>
      </x:c>
      <x:c r="AL655"/>
      <x:c r="AM655"/>
      <x:c r="AN655"/>
      <x:c r="AO655"/>
      <x:c r="AP655"/>
      <x:c r="AQ655"/>
      <x:c r="AR655"/>
      <x:c r="AS655"/>
      <x:c r="AT655"/>
      <x:c r="AU655"/>
      <x:c r="AV655"/>
      <x:c r="AW655"/>
      <x:c r="AX655"/>
      <x:c r="AY655"/>
      <x:c r="AZ655"/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/>
      <x:c r="BO655"/>
      <x:c r="BP655"/>
      <x:c r="BQ655"/>
      <x:c r="BR655"/>
      <x:c r="BS655"/>
      <x:c r="BT655"/>
      <x:c r="BU655"/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 t="str">
        <x:v>Yes</x:v>
      </x:c>
      <x:c r="CK655" t="str">
        <x:v>Yes</x:v>
      </x:c>
      <x:c r="CL655" t="str">
        <x:v>Yes</x:v>
      </x:c>
      <x:c r="CM655" t="str">
        <x:v>Clear</x:v>
      </x:c>
      <x:c r="CN655" t="str">
        <x:v>Verified — clear</x:v>
      </x:c>
      <x:c r="CO655" t="n">
        <x:v>46272</x:v>
      </x:c>
      <x:c r="CP655" t="str">
        <x:v>https://pubmed.ncbi.nlm.nih.gov/36370751/</x:v>
      </x:c>
      <x:c r="CQ655"/>
      <x:c r="CR655"/>
      <x:c r="CS655"/>
      <x:c r="CT655"/>
      <x:c r="CU655"/>
      <x:c r="CV655"/>
      <x:c r="CW655"/>
      <x:c r="CX655"/>
      <x:c r="CY655"/>
      <x:c r="CZ655"/>
      <x:c r="DA655"/>
      <x:c r="DB655" t="str">
        <x:f>IF(L655="","",IF(AND(COUNT(CU655:DA655)=7,OR(CU655=0,CU655=1,CU655=2),OR(CV655=0,CV655=1,CV655=2),OR(CW655=0,CW655=1,CW655=2),OR(CX655=0,CX655=1,CX655=2),OR(CY655=0,CY655=1,CY655=2),OR(CZ655=0,CZ655=1,CZ655=2),OR(DA655=0,DA655=1,DA655=2)),SUM(CU655:DA655),""))</x:f>
      </x:c>
      <x:c r="DC655" t="str">
        <x:f>IF(DB655="","",ROUND(DB655/14*10,1))</x:f>
      </x:c>
      <x:c r="DD655" t="str">
        <x:v>Pending</x:v>
      </x:c>
      <x:c r="DE655" t="str">
        <x:f>IF(L655="","",IF(DC655="","Pending",IF(DD655="Yes","CONDITIONAL — safety override",IF(DC655&gt;=8,"HIGH",IF(DC655&gt;=5,"CONDITIONAL","LOW")))))</x:f>
        <x:v>Pending</x:v>
      </x:c>
      <x:c r="DF655" t="str">
        <x:v>Pending screening and full-text appraisal; no transferability judgment made at identification.</x:v>
      </x:c>
      <x:c r="DG655"/>
      <x:c r="DH655"/>
      <x:c r="DI655"/>
      <x:c r="DJ655"/>
      <x:c r="DK655"/>
      <x:c r="DL655"/>
      <x:c r="DM655"/>
      <x:c r="DN655"/>
      <x:c r="DO655"/>
      <x:c r="DP655"/>
      <x:c r="DQ655"/>
      <x:c r="DR655"/>
      <x:c r="DS655"/>
      <x:c r="DT655"/>
      <x:c r="DU655"/>
      <x:c r="DV655"/>
      <x:c r="DW655"/>
      <x:c r="DX655"/>
      <x:c r="DY655"/>
      <x:c r="DZ655" t="str">
        <x:v>Title/abstract information is insufficient for a substantive scientific, causal, transferability or institutional claim.</x:v>
      </x:c>
      <x:c r="EA655" t="str">
        <x:v>Pending</x:v>
      </x:c>
      <x:c r="EB655" t="str">
        <x:f>IF(L655="","",IF(EC655="READY","Yes","No / Pending"))</x:f>
        <x:v>No / Pending</x:v>
      </x:c>
      <x:c r="EC655" t="str">
        <x:f>IF(L655="","",IF(OR(ISNUMBER(SEARCH("Retracted Publication",Q655)),CM655="Retracted",CN655="Retracted",CM655="Expression of Concern",CN655="Expression of Concern",F655="Not used",CG655="Critical",CH655="High",CH655="Critical"),"BLOCKED — integrity or use restriction",IF(AND(CJ655="Yes",CK655="Yes",CL655="Yes"),IF(AND(CM655="Clear",CN655="Verified — clear"),IF(AND(AND(LEN(TRIM(CF655))&gt;0,LEFT(LOWER(TRIM(CF655)),7)&lt;&gt;"pending"),OR(CG655="High",CG655="Moderate"),OR(CH655="Low",CH655="Some concerns",CH655="Not applicable")),IF(AND(DD655="No",OR(DE655="HIGH",DE655="CONDITIONAL"),AND(LEN(TRIM(DF655))&gt;0,LEFT(LOWER(TRIM(DF655)),7)&lt;&gt;"pending")),IF(AND(AND(LEN(TRIM(DT655))&gt;0,LEFT(LOWER(TRIM(DT655)),7)&lt;&gt;"pending"),AND(LEN(TRIM(DU655))&gt;0,LEFT(LOWER(TRIM(DU655)),7)&lt;&gt;"pending"),OR(AND(LEN(TRIM(DV655))&gt;0,LEFT(LOWER(TRIM(DV655)),7)&lt;&gt;"pending"),AND(LEN(TRIM(DW655))&gt;0,LEFT(LOWER(TRIM(DW655)),7)&lt;&gt;"pending")),AND(LEN(TRIM(DX655))&gt;0,LEFT(LOWER(TRIM(DX655)),7)&lt;&gt;"pending")),IF(AND(F655="Claim-ready",OR(EA655="Strong",EA655="Moderate"),AND(LEN(TRIM(G655))&gt;0,LEFT(LOWER(TRIM(G655)),7)&lt;&gt;"pending"),G655&lt;&gt;"No substantive use decision is permitted from identification metadata alone.",AND(LEN(TRIM(DZ655))&gt;0,LEFT(LOWER(TRIM(DZ655)),7)&lt;&gt;"pending"),DZ655&lt;&gt;"Identification metadata alone does not permit any substantive scientific, causal, operational, or institutional claim.",AND(LEN(TRIM(EI655))&gt;0,LEFT(LOWER(TRIM(EI655)),7)&lt;&gt;"pending"),ISNUMBER(EH655),EH655&gt;0),"READY","PENDING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5" t="str">
        <x:v>Pending</x:v>
      </x:c>
      <x:c r="EE655"/>
      <x:c r="EF655" t="str">
        <x:v>Pending</x:v>
      </x:c>
      <x:c r="EG655" t="str">
        <x:v>Pending</x:v>
      </x:c>
      <x:c r="EH655"/>
      <x:c r="EI655" s="501"/>
      <x:c r="EJ655"/>
      <x:c r="EK655" t="str">
        <x:v>Pending</x:v>
      </x:c>
      <x:c r="EL655" t="n">
        <x:v>46272</x:v>
      </x:c>
      <x:c r="EM655" t="str">
        <x:v>Production PubMed record imported and reconciled to Zotero item 35LHF6B6;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55" t="n">
        <x:f>IF(L655="","",(IF(N655&lt;&gt;"",1,0)+IF(O655&lt;&gt;"",1,0)+IF(AJ655&lt;&gt;"",1,0)+IF(AU655&lt;&gt;"",1,0)+IF(BE655&lt;&gt;"",1,0)+IF(CF655&lt;&gt;"",1,0)+IF(CJ655="Yes",1,0)+IF(CL655="Yes",1,0)+IF(DE655&lt;&gt;"Pending",1,0)+IF(F655&lt;&gt;"",1,0)+IF(DZ655&lt;&gt;"",1,0)+IF(EI655&lt;&gt;"",1,0))/12)</x:f>
        <x:v>0.5</x:v>
      </x:c>
    </x:row>
    <x:row r="656">
      <x:c r="A656" t="str">
        <x:v>EV-0653</x:v>
      </x:c>
      <x:c r="B656" t="str">
        <x:v>Integrity check</x:v>
      </x:c>
      <x:c r="C656" t="str">
        <x:f>IF(L656="","",IF(LEFT(EC656,7)="BLOCKED","🔴 Do not use for conclusion",IF(EB656="Yes","🟢 Claim-ready","🟡 Caution / context")))</x:f>
        <x:v>🟡 Caution / context</x:v>
      </x:c>
      <x:c r="D656" t="str">
        <x:f>IF(L656="","",EC656)</x:f>
        <x:v>PENDING — appropriate appraisal</x:v>
      </x:c>
      <x:c r="E656" t="str">
        <x:v>P2 — High</x:v>
      </x:c>
      <x:c r="F656" t="str">
        <x:v>Pending</x:v>
      </x:c>
      <x:c r="G656" t="str">
        <x:v>Title/abstract identify an explicit tactical/public-safety context and readiness domain; retain for full-text assessment.</x:v>
      </x:c>
      <x:c r="H656" t="str">
        <x:v>Obtain and review lawful full text; confirm human adjudication; then select a design-specific appraisal instrument.</x:v>
      </x:c>
      <x:c r="I656"/>
      <x:c r="J656" t="str">
        <x:v>A — Core</x:v>
      </x:c>
      <x:c r="K656" t="str">
        <x:v>IDENTIFIED</x:v>
      </x:c>
      <x:c r="L656" t="str">
        <x:v>The Tactical Athlete: Definitions, Cardiovascular Assessment, and Management, and "Fit for Duty" Standards.</x:v>
      </x:c>
      <x:c r="M656"/>
      <x:c r="N656" t="str">
        <x:v>Xu, Jennifer; Haigney, Mark C; Levine, Benjamin D; Dineen, Elizabeth H</x:v>
      </x:c>
      <x:c r="O656" t="n">
        <x:v>2023</x:v>
      </x:c>
      <x:c r="P656" t="str">
        <x:v>Cardiology clinics</x:v>
      </x:c>
      <x:c r="Q656" t="str">
        <x:v>Journal Article; Review</x:v>
      </x:c>
      <x:c r="R656" t="str">
        <x:v>Unclear</x:v>
      </x:c>
      <x:c r="S656" t="str">
        <x:v>Unknown</x:v>
      </x:c>
      <x:c r="T656" t="str">
        <x:v>eng</x:v>
      </x:c>
      <x:c r="U656" t="str">
        <x:v>https://pubmed.ncbi.nlm.nih.gov/36368814/</x:v>
      </x:c>
      <x:c r="V656" t="str">
        <x:v>10.1016/j.ccl.2022.08.008</x:v>
      </x:c>
      <x:c r="W656" t="str">
        <x:f>IF(V656="","",LOWER(SUBSTITUTE(SUBSTITUTE(SUBSTITUTE(SUBSTITUTE(TRIM(V656),"https://doi.org/",""),"http://doi.org/",""),"https://dx.doi.org/",""),"doi:","")))</x:f>
        <x:v>10.1016/j.ccl.2022.08.008</x:v>
      </x:c>
      <x:c r="X656" t="str">
        <x:v>36368814</x:v>
      </x:c>
      <x:c r="Y656" t="str"/>
      <x:c r="Z656"/>
      <x:c r="AA656" t="str">
        <x:v>PubMed/MEDLINE</x:v>
      </x:c>
      <x:c r="AB656" t="str">
        <x:v>PUBMED-A-v1.0-2026-08-28</x:v>
      </x:c>
      <x:c r="AC656" t="str">
        <x:v>SP-PUBMED-A-20260828</x:v>
      </x:c>
      <x:c r="AD656" s="499" t="n">
        <x:v>46262</x:v>
      </x:c>
      <x:c r="AE656" s="499" t="n">
        <x:v>46272</x:v>
      </x:c>
      <x:c r="AF656" t="str">
        <x:v>PTYBH6NK</x:v>
      </x:c>
      <x:c r="AG656"/>
      <x:c r="AH656" t="str">
        <x:v>Tactical Athlete → Operational Readiness Brazil</x:v>
      </x:c>
      <x:c r="AI656" t="str">
        <x:v>evidence-family:A</x:v>
      </x:c>
      <x:c r="AJ656"/>
      <x:c r="AK656" t="str">
        <x:f>IF(AJ656="","",IF(OR(LOWER(AJ656)="brazil",LOWER(AJ656)="brasil"),"Yes","No"))</x:f>
      </x:c>
      <x:c r="AL656"/>
      <x:c r="AM656"/>
      <x:c r="AN656"/>
      <x:c r="AO656"/>
      <x:c r="AP656"/>
      <x:c r="AQ656"/>
      <x:c r="AR656"/>
      <x:c r="AS656"/>
      <x:c r="AT656"/>
      <x:c r="AU656"/>
      <x:c r="AV656"/>
      <x:c r="AW656"/>
      <x:c r="AX656"/>
      <x:c r="AY656"/>
      <x:c r="AZ656"/>
      <x:c r="BA656"/>
      <x:c r="BB656"/>
      <x:c r="BC656"/>
      <x:c r="BD656"/>
      <x:c r="BE656"/>
      <x:c r="BF656"/>
      <x:c r="BG656"/>
      <x:c r="BH656"/>
      <x:c r="BI656"/>
      <x:c r="BJ656"/>
      <x:c r="BK656"/>
      <x:c r="BL656"/>
      <x:c r="BM656"/>
      <x:c r="BN656"/>
      <x:c r="BO656"/>
      <x:c r="BP656"/>
      <x:c r="BQ656"/>
      <x:c r="BR656"/>
      <x:c r="BS656"/>
      <x:c r="BT656"/>
      <x:c r="BU656"/>
      <x:c r="BV656"/>
      <x:c r="BW656"/>
      <x:c r="BX656"/>
      <x:c r="BY656"/>
      <x:c r="BZ656"/>
      <x:c r="CA656"/>
      <x:c r="CB656"/>
      <x:c r="CC656"/>
      <x:c r="CD656"/>
      <x:c r="CE656"/>
      <x:c r="CF656"/>
      <x:c r="CG656"/>
      <x:c r="CH656"/>
      <x:c r="CI656"/>
      <x:c r="CJ656" t="str">
        <x:v>Yes</x:v>
      </x:c>
      <x:c r="CK656" t="str">
        <x:v>Yes</x:v>
      </x:c>
      <x:c r="CL656" t="str">
        <x:v>Yes</x:v>
      </x:c>
      <x:c r="CM656" t="str">
        <x:v>Clear</x:v>
      </x:c>
      <x:c r="CN656" t="str">
        <x:v>Verified — clear</x:v>
      </x:c>
      <x:c r="CO656" t="n">
        <x:v>46272</x:v>
      </x:c>
      <x:c r="CP656" t="str">
        <x:v>https://pubmed.ncbi.nlm.nih.gov/36368814/</x:v>
      </x:c>
      <x:c r="CQ656"/>
      <x:c r="CR656"/>
      <x:c r="CS656"/>
      <x:c r="CT656"/>
      <x:c r="CU656"/>
      <x:c r="CV656"/>
      <x:c r="CW656"/>
      <x:c r="CX656"/>
      <x:c r="CY656"/>
      <x:c r="CZ656"/>
      <x:c r="DA656"/>
      <x:c r="DB656" t="str">
        <x:f>IF(L656="","",IF(AND(COUNT(CU656:DA656)=7,OR(CU656=0,CU656=1,CU656=2),OR(CV656=0,CV656=1,CV656=2),OR(CW656=0,CW656=1,CW656=2),OR(CX656=0,CX656=1,CX656=2),OR(CY656=0,CY656=1,CY656=2),OR(CZ656=0,CZ656=1,CZ656=2),OR(DA656=0,DA656=1,DA656=2)),SUM(CU656:DA656),""))</x:f>
      </x:c>
      <x:c r="DC656" t="str">
        <x:f>IF(DB656="","",ROUND(DB656/14*10,1))</x:f>
      </x:c>
      <x:c r="DD656" t="str">
        <x:v>Pending</x:v>
      </x:c>
      <x:c r="DE656" t="str">
        <x:f>IF(L656="","",IF(DC656="","Pending",IF(DD656="Yes","CONDITIONAL — safety override",IF(DC656&gt;=8,"HIGH",IF(DC656&gt;=5,"CONDITIONAL","LOW")))))</x:f>
        <x:v>Pending</x:v>
      </x:c>
      <x:c r="DF656" t="str">
        <x:v>Pending screening and full-text appraisal; no transferability judgment made at identification.</x:v>
      </x:c>
      <x:c r="DG656"/>
      <x:c r="DH656"/>
      <x:c r="DI656"/>
      <x:c r="DJ656"/>
      <x:c r="DK656"/>
      <x:c r="DL656"/>
      <x:c r="DM656"/>
      <x:c r="DN656"/>
      <x:c r="DO656"/>
      <x:c r="DP656"/>
      <x:c r="DQ656"/>
      <x:c r="DR656"/>
      <x:c r="DS656"/>
      <x:c r="DT656"/>
      <x:c r="DU656"/>
      <x:c r="DV656"/>
      <x:c r="DW656"/>
      <x:c r="DX656"/>
      <x:c r="DY656"/>
      <x:c r="DZ656" t="str">
        <x:v>Title/abstract screening alone does not establish effectiveness, causality, methodological quality, transferability to Brazilian public safety or an institutional recommendation.</x:v>
      </x:c>
      <x:c r="EA656" t="str">
        <x:v>Pending</x:v>
      </x:c>
      <x:c r="EB656" t="str">
        <x:f>IF(L656="","",IF(EC656="READY","Yes","No / Pending"))</x:f>
        <x:v>No / Pending</x:v>
      </x:c>
      <x:c r="EC656" t="str">
        <x:f>IF(L656="","",IF(OR(ISNUMBER(SEARCH("Retracted Publication",Q656)),CM656="Retracted",CN656="Retracted",CM656="Expression of Concern",CN656="Expression of Concern",F656="Not used",CG656="Critical",CH656="High",CH656="Critical"),"BLOCKED — integrity or use restriction",IF(AND(CJ656="Yes",CK656="Yes",CL656="Yes"),IF(AND(CM656="Clear",CN656="Verified — clear"),IF(AND(AND(LEN(TRIM(CF656))&gt;0,LEFT(LOWER(TRIM(CF656)),7)&lt;&gt;"pending"),OR(CG656="High",CG656="Moderate"),OR(CH656="Low",CH656="Some concerns",CH656="Not applicable")),IF(AND(DD656="No",OR(DE656="HIGH",DE656="CONDITIONAL"),AND(LEN(TRIM(DF656))&gt;0,LEFT(LOWER(TRIM(DF656)),7)&lt;&gt;"pending")),IF(AND(AND(LEN(TRIM(DT656))&gt;0,LEFT(LOWER(TRIM(DT656)),7)&lt;&gt;"pending"),AND(LEN(TRIM(DU656))&gt;0,LEFT(LOWER(TRIM(DU656)),7)&lt;&gt;"pending"),OR(AND(LEN(TRIM(DV656))&gt;0,LEFT(LOWER(TRIM(DV656)),7)&lt;&gt;"pending"),AND(LEN(TRIM(DW656))&gt;0,LEFT(LOWER(TRIM(DW656)),7)&lt;&gt;"pending")),AND(LEN(TRIM(DX656))&gt;0,LEFT(LOWER(TRIM(DX656)),7)&lt;&gt;"pending")),IF(AND(F656="Claim-ready",OR(EA656="Strong",EA656="Moderate"),AND(LEN(TRIM(G656))&gt;0,LEFT(LOWER(TRIM(G656)),7)&lt;&gt;"pending"),G656&lt;&gt;"No substantive use decision is permitted from identification metadata alone.",AND(LEN(TRIM(DZ656))&gt;0,LEFT(LOWER(TRIM(DZ656)),7)&lt;&gt;"pending"),DZ656&lt;&gt;"Identification metadata alone does not permit any substantive scientific, causal, operational, or institutional claim.",AND(LEN(TRIM(EI656))&gt;0,LEFT(LOWER(TRIM(EI656)),7)&lt;&gt;"pending"),ISNUMBER(EH656),EH656&gt;0),"READY","PENDING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6" t="str">
        <x:v>Pending</x:v>
      </x:c>
      <x:c r="EE656"/>
      <x:c r="EF656" t="str">
        <x:v>Pending</x:v>
      </x:c>
      <x:c r="EG656" t="str">
        <x:v>Pending</x:v>
      </x:c>
      <x:c r="EH656"/>
      <x:c r="EI656" s="501"/>
      <x:c r="EJ656"/>
      <x:c r="EK656" t="str">
        <x:v>Pending</x:v>
      </x:c>
      <x:c r="EL656" t="n">
        <x:v>46272</x:v>
      </x:c>
      <x:c r="EM656" t="str">
        <x:v>Production PubMed record imported and reconciled to Zotero item PTYBH6NK;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6" t="n">
        <x:f>IF(L656="","",(IF(N656&lt;&gt;"",1,0)+IF(O656&lt;&gt;"",1,0)+IF(AJ656&lt;&gt;"",1,0)+IF(AU656&lt;&gt;"",1,0)+IF(BE656&lt;&gt;"",1,0)+IF(CF656&lt;&gt;"",1,0)+IF(CJ656="Yes",1,0)+IF(CL656="Yes",1,0)+IF(DE656&lt;&gt;"Pending",1,0)+IF(F656&lt;&gt;"",1,0)+IF(DZ656&lt;&gt;"",1,0)+IF(EI656&lt;&gt;"",1,0))/12)</x:f>
        <x:v>0.5</x:v>
      </x:c>
    </x:row>
    <x:row r="657">
      <x:c r="A657" t="str">
        <x:v>EV-0654</x:v>
      </x:c>
      <x:c r="B657" t="str">
        <x:v>Integrity check</x:v>
      </x:c>
      <x:c r="C657" t="str">
        <x:f>IF(L657="","",IF(LEFT(EC657,7)="BLOCKED","🔴 Do not use for conclusion",IF(EB657="Yes","🟢 Claim-ready","🟡 Caution / context")))</x:f>
        <x:v>🟡 Caution / context</x:v>
      </x:c>
      <x:c r="D657" t="str">
        <x:f>IF(L657="","",EC657)</x:f>
        <x:v>PENDING — appropriate appraisal</x:v>
      </x:c>
      <x:c r="E657" t="str">
        <x:v>P3 — Medium</x:v>
      </x:c>
      <x:c r="F657" t="str">
        <x:v>Pending</x:v>
      </x:c>
      <x:c r="G657" t="str">
        <x:v>Title/abstract identify an explicit tactical/public-safety context and readiness domain; retain for full-text assessment.</x:v>
      </x:c>
      <x:c r="H657" t="str">
        <x:v>Obtain and review lawful full text; confirm human adjudication; then select a design-specific appraisal instrument.</x:v>
      </x:c>
      <x:c r="I657"/>
      <x:c r="J657" t="str">
        <x:v>A — Core</x:v>
      </x:c>
      <x:c r="K657" t="str">
        <x:v>IDENTIFIED</x:v>
      </x:c>
      <x:c r="L657" t="str">
        <x:v>COVID-19 Vaccination in a Military Population: Evaluation of a Quality Improvement Initiative to Increase Vaccine Confidence and Reduce Hesitancy.</x:v>
      </x:c>
      <x:c r="M657"/>
      <x:c r="N657" t="str">
        <x:v>Batie, Carolyn M; Hintz, Courtney N; Catchings, Susan H; Thompson, Julie A; Sabol, Valerie K</x:v>
      </x:c>
      <x:c r="O657" t="n">
        <x:v>2023</x:v>
      </x:c>
      <x:c r="P657" t="str">
        <x:v>Military medicine</x:v>
      </x:c>
      <x:c r="Q657" t="str">
        <x:v>Journal Article; Review</x:v>
      </x:c>
      <x:c r="R657" t="str">
        <x:v>Unclear</x:v>
      </x:c>
      <x:c r="S657" t="str">
        <x:v>Unknown</x:v>
      </x:c>
      <x:c r="T657" t="str">
        <x:v>eng</x:v>
      </x:c>
      <x:c r="U657" t="str">
        <x:v>https://pubmed.ncbi.nlm.nih.gov/36350626/</x:v>
      </x:c>
      <x:c r="V657" t="str">
        <x:v>10.1093/milmed/usac333</x:v>
      </x:c>
      <x:c r="W657" t="str">
        <x:f>IF(V657="","",LOWER(SUBSTITUTE(SUBSTITUTE(SUBSTITUTE(SUBSTITUTE(TRIM(V657),"https://doi.org/",""),"http://doi.org/",""),"https://dx.doi.org/",""),"doi:","")))</x:f>
        <x:v>10.1093/milmed/usac333</x:v>
      </x:c>
      <x:c r="X657" t="str">
        <x:v>36350626</x:v>
      </x:c>
      <x:c r="Y657" t="str"/>
      <x:c r="Z657"/>
      <x:c r="AA657" t="str">
        <x:v>PubMed/MEDLINE</x:v>
      </x:c>
      <x:c r="AB657" t="str">
        <x:v>PUBMED-A-v1.0-2026-08-28</x:v>
      </x:c>
      <x:c r="AC657" t="str">
        <x:v>SP-PUBMED-A-20260828</x:v>
      </x:c>
      <x:c r="AD657" s="499" t="n">
        <x:v>46262</x:v>
      </x:c>
      <x:c r="AE657" s="499" t="n">
        <x:v>46272</x:v>
      </x:c>
      <x:c r="AF657" t="str">
        <x:v>AUP676R7</x:v>
      </x:c>
      <x:c r="AG657"/>
      <x:c r="AH657" t="str">
        <x:v>Tactical Athlete → Operational Readiness Brazil</x:v>
      </x:c>
      <x:c r="AI657" t="str">
        <x:v>evidence-family:A</x:v>
      </x:c>
      <x:c r="AJ657"/>
      <x:c r="AK657" t="str">
        <x:f>IF(AJ657="","",IF(OR(LOWER(AJ657)="brazil",LOWER(AJ657)="brasil"),"Yes","No"))</x:f>
      </x:c>
      <x:c r="AL657"/>
      <x:c r="AM657"/>
      <x:c r="AN657"/>
      <x:c r="AO657"/>
      <x:c r="AP657"/>
      <x:c r="AQ657"/>
      <x:c r="AR657"/>
      <x:c r="AS657"/>
      <x:c r="AT657"/>
      <x:c r="AU657"/>
      <x:c r="AV657"/>
      <x:c r="AW657"/>
      <x:c r="AX657"/>
      <x:c r="AY657"/>
      <x:c r="AZ657"/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/>
      <x:c r="BO657"/>
      <x:c r="BP657"/>
      <x:c r="BQ657"/>
      <x:c r="BR657"/>
      <x:c r="BS657"/>
      <x:c r="BT657"/>
      <x:c r="BU657"/>
      <x:c r="BV657"/>
      <x:c r="BW657"/>
      <x:c r="BX657"/>
      <x:c r="BY657"/>
      <x:c r="BZ657"/>
      <x:c r="CA657"/>
      <x:c r="CB657"/>
      <x:c r="CC657"/>
      <x:c r="CD657"/>
      <x:c r="CE657"/>
      <x:c r="CF657"/>
      <x:c r="CG657"/>
      <x:c r="CH657"/>
      <x:c r="CI657"/>
      <x:c r="CJ657" t="str">
        <x:v>Yes</x:v>
      </x:c>
      <x:c r="CK657" t="str">
        <x:v>Yes</x:v>
      </x:c>
      <x:c r="CL657" t="str">
        <x:v>Yes</x:v>
      </x:c>
      <x:c r="CM657" t="str">
        <x:v>Clear</x:v>
      </x:c>
      <x:c r="CN657" t="str">
        <x:v>Verified — clear</x:v>
      </x:c>
      <x:c r="CO657" t="n">
        <x:v>46272</x:v>
      </x:c>
      <x:c r="CP657" t="str">
        <x:v>https://pubmed.ncbi.nlm.nih.gov/36350626/</x:v>
      </x:c>
      <x:c r="CQ657"/>
      <x:c r="CR657"/>
      <x:c r="CS657"/>
      <x:c r="CT657"/>
      <x:c r="CU657"/>
      <x:c r="CV657"/>
      <x:c r="CW657"/>
      <x:c r="CX657"/>
      <x:c r="CY657"/>
      <x:c r="CZ657"/>
      <x:c r="DA657"/>
      <x:c r="DB657" t="str">
        <x:f>IF(L657="","",IF(AND(COUNT(CU657:DA657)=7,OR(CU657=0,CU657=1,CU657=2),OR(CV657=0,CV657=1,CV657=2),OR(CW657=0,CW657=1,CW657=2),OR(CX657=0,CX657=1,CX657=2),OR(CY657=0,CY657=1,CY657=2),OR(CZ657=0,CZ657=1,CZ657=2),OR(DA657=0,DA657=1,DA657=2)),SUM(CU657:DA657),""))</x:f>
      </x:c>
      <x:c r="DC657" t="str">
        <x:f>IF(DB657="","",ROUND(DB657/14*10,1))</x:f>
      </x:c>
      <x:c r="DD657" t="str">
        <x:v>Pending</x:v>
      </x:c>
      <x:c r="DE657" t="str">
        <x:f>IF(L657="","",IF(DC657="","Pending",IF(DD657="Yes","CONDITIONAL — safety override",IF(DC657&gt;=8,"HIGH",IF(DC657&gt;=5,"CONDITIONAL","LOW")))))</x:f>
        <x:v>Pending</x:v>
      </x:c>
      <x:c r="DF657" t="str">
        <x:v>Pending screening and full-text appraisal; no transferability judgment made at identification.</x:v>
      </x:c>
      <x:c r="DG657"/>
      <x:c r="DH657"/>
      <x:c r="DI657"/>
      <x:c r="DJ657"/>
      <x:c r="DK657"/>
      <x:c r="DL657"/>
      <x:c r="DM657"/>
      <x:c r="DN657"/>
      <x:c r="DO657"/>
      <x:c r="DP657"/>
      <x:c r="DQ657"/>
      <x:c r="DR657"/>
      <x:c r="DS657"/>
      <x:c r="DT657"/>
      <x:c r="DU657"/>
      <x:c r="DV657"/>
      <x:c r="DW657"/>
      <x:c r="DX657"/>
      <x:c r="DY657"/>
      <x:c r="DZ657" t="str">
        <x:v>Title/abstract screening alone does not establish effectiveness, causality, methodological quality, transferability to Brazilian public safety or an institutional recommendation.</x:v>
      </x:c>
      <x:c r="EA657" t="str">
        <x:v>Pending</x:v>
      </x:c>
      <x:c r="EB657" t="str">
        <x:f>IF(L657="","",IF(EC657="READY","Yes","No / Pending"))</x:f>
        <x:v>No / Pending</x:v>
      </x:c>
      <x:c r="EC657" t="str">
        <x:f>IF(L657="","",IF(OR(ISNUMBER(SEARCH("Retracted Publication",Q657)),CM657="Retracted",CN657="Retracted",CM657="Expression of Concern",CN657="Expression of Concern",F657="Not used",CG657="Critical",CH657="High",CH657="Critical"),"BLOCKED — integrity or use restriction",IF(AND(CJ657="Yes",CK657="Yes",CL657="Yes"),IF(AND(CM657="Clear",CN657="Verified — clear"),IF(AND(AND(LEN(TRIM(CF657))&gt;0,LEFT(LOWER(TRIM(CF657)),7)&lt;&gt;"pending"),OR(CG657="High",CG657="Moderate"),OR(CH657="Low",CH657="Some concerns",CH657="Not applicable")),IF(AND(DD657="No",OR(DE657="HIGH",DE657="CONDITIONAL"),AND(LEN(TRIM(DF657))&gt;0,LEFT(LOWER(TRIM(DF657)),7)&lt;&gt;"pending")),IF(AND(AND(LEN(TRIM(DT657))&gt;0,LEFT(LOWER(TRIM(DT657)),7)&lt;&gt;"pending"),AND(LEN(TRIM(DU657))&gt;0,LEFT(LOWER(TRIM(DU657)),7)&lt;&gt;"pending"),OR(AND(LEN(TRIM(DV657))&gt;0,LEFT(LOWER(TRIM(DV657)),7)&lt;&gt;"pending"),AND(LEN(TRIM(DW657))&gt;0,LEFT(LOWER(TRIM(DW657)),7)&lt;&gt;"pending")),AND(LEN(TRIM(DX657))&gt;0,LEFT(LOWER(TRIM(DX657)),7)&lt;&gt;"pending")),IF(AND(F657="Claim-ready",OR(EA657="Strong",EA657="Moderate"),AND(LEN(TRIM(G657))&gt;0,LEFT(LOWER(TRIM(G657)),7)&lt;&gt;"pending"),G657&lt;&gt;"No substantive use decision is permitted from identification metadata alone.",AND(LEN(TRIM(DZ657))&gt;0,LEFT(LOWER(TRIM(DZ657)),7)&lt;&gt;"pending"),DZ657&lt;&gt;"Identification metadata alone does not permit any substantive scientific, causal, operational, or institutional claim.",AND(LEN(TRIM(EI657))&gt;0,LEFT(LOWER(TRIM(EI657)),7)&lt;&gt;"pending"),ISNUMBER(EH657),EH657&gt;0),"READY","PENDING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7" t="str">
        <x:v>Pending</x:v>
      </x:c>
      <x:c r="EE657"/>
      <x:c r="EF657" t="str">
        <x:v>Pending</x:v>
      </x:c>
      <x:c r="EG657" t="str">
        <x:v>Pending</x:v>
      </x:c>
      <x:c r="EH657"/>
      <x:c r="EI657" s="501"/>
      <x:c r="EJ657"/>
      <x:c r="EK657" t="str">
        <x:v>Pending</x:v>
      </x:c>
      <x:c r="EL657" t="n">
        <x:v>46272</x:v>
      </x:c>
      <x:c r="EM657" t="str">
        <x:v>Production PubMed record imported and reconciled to Zotero item AUP676R7;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7" t="n">
        <x:f>IF(L657="","",(IF(N657&lt;&gt;"",1,0)+IF(O657&lt;&gt;"",1,0)+IF(AJ657&lt;&gt;"",1,0)+IF(AU657&lt;&gt;"",1,0)+IF(BE657&lt;&gt;"",1,0)+IF(CF657&lt;&gt;"",1,0)+IF(CJ657="Yes",1,0)+IF(CL657="Yes",1,0)+IF(DE657&lt;&gt;"Pending",1,0)+IF(F657&lt;&gt;"",1,0)+IF(DZ657&lt;&gt;"",1,0)+IF(EI657&lt;&gt;"",1,0))/12)</x:f>
        <x:v>0.5</x:v>
      </x:c>
    </x:row>
    <x:row r="658">
      <x:c r="A658" t="str">
        <x:v>EV-0655</x:v>
      </x:c>
      <x:c r="B658" t="str">
        <x:v>Integrity check</x:v>
      </x:c>
      <x:c r="C658" t="str">
        <x:f>IF(L658="","",IF(LEFT(EC658,7)="BLOCKED","🔴 Do not use for conclusion",IF(EB658="Yes","🟢 Claim-ready","🟡 Caution / context")))</x:f>
        <x:v>🟡 Caution / context</x:v>
      </x:c>
      <x:c r="D658" t="str">
        <x:f>IF(L658="","",EC658)</x:f>
        <x:v>PENDING — appropriate appraisal</x:v>
      </x:c>
      <x:c r="E658" t="str">
        <x:v>P3 — Medium</x:v>
      </x:c>
      <x:c r="F658" t="str">
        <x:v>Pending</x:v>
      </x:c>
      <x:c r="G658" t="str">
        <x:v>Title/abstract identify an explicit tactical/public-safety context and readiness domain; retain for full-text assessment.</x:v>
      </x:c>
      <x:c r="H658" t="str">
        <x:v>Obtain and review lawful full text; confirm human adjudication; then select a design-specific appraisal instrument.</x:v>
      </x:c>
      <x:c r="I658"/>
      <x:c r="J658" t="str">
        <x:v>A — Core</x:v>
      </x:c>
      <x:c r="K658" t="str">
        <x:v>IDENTIFIED</x:v>
      </x:c>
      <x:c r="L658" t="str">
        <x:v>Body composition of extreme performers in the US Marine Corps.</x:v>
      </x:c>
      <x:c r="M658"/>
      <x:c r="N658" t="str">
        <x:v>Potter, Adam W; Soto, L D; Friedl, K E</x:v>
      </x:c>
      <x:c r="O658" t="n">
        <x:v>2024</x:v>
      </x:c>
      <x:c r="P658" t="str">
        <x:v>BMJ military health</x:v>
      </x:c>
      <x:c r="Q658" t="str">
        <x:v>Journal Article</x:v>
      </x:c>
      <x:c r="R658" t="str">
        <x:v>Unclear</x:v>
      </x:c>
      <x:c r="S658" t="str">
        <x:v>Unknown</x:v>
      </x:c>
      <x:c r="T658" t="str">
        <x:v>eng</x:v>
      </x:c>
      <x:c r="U658" t="str">
        <x:v>https://pubmed.ncbi.nlm.nih.gov/36323456/</x:v>
      </x:c>
      <x:c r="V658" t="str">
        <x:v>10.1136/military-2022-002189</x:v>
      </x:c>
      <x:c r="W658" t="str">
        <x:f>IF(V658="","",LOWER(SUBSTITUTE(SUBSTITUTE(SUBSTITUTE(SUBSTITUTE(TRIM(V658),"https://doi.org/",""),"http://doi.org/",""),"https://dx.doi.org/",""),"doi:","")))</x:f>
        <x:v>10.1136/military-2022-002189</x:v>
      </x:c>
      <x:c r="X658" t="str">
        <x:v>36323456</x:v>
      </x:c>
      <x:c r="Y658" t="str">
        <x:v>PMC11287561</x:v>
      </x:c>
      <x:c r="Z658"/>
      <x:c r="AA658" t="str">
        <x:v>PubMed/MEDLINE</x:v>
      </x:c>
      <x:c r="AB658" t="str">
        <x:v>PUBMED-A-v1.0-2026-08-28</x:v>
      </x:c>
      <x:c r="AC658" t="str">
        <x:v>SP-PUBMED-A-20260828</x:v>
      </x:c>
      <x:c r="AD658" s="499" t="n">
        <x:v>46262</x:v>
      </x:c>
      <x:c r="AE658" s="499" t="n">
        <x:v>46272</x:v>
      </x:c>
      <x:c r="AF658" t="str">
        <x:v>RU9CPMBE</x:v>
      </x:c>
      <x:c r="AG658"/>
      <x:c r="AH658" t="str">
        <x:v>Tactical Athlete → Operational Readiness Brazil</x:v>
      </x:c>
      <x:c r="AI658" t="str">
        <x:v>evidence-family:A</x:v>
      </x:c>
      <x:c r="AJ658"/>
      <x:c r="AK658" t="str">
        <x:f>IF(AJ658="","",IF(OR(LOWER(AJ658)="brazil",LOWER(AJ658)="brasil"),"Yes","No"))</x:f>
      </x:c>
      <x:c r="AL658"/>
      <x:c r="AM658"/>
      <x:c r="AN658"/>
      <x:c r="AO658"/>
      <x:c r="AP658"/>
      <x:c r="AQ658"/>
      <x:c r="AR658"/>
      <x:c r="AS658"/>
      <x:c r="AT658"/>
      <x:c r="AU658"/>
      <x:c r="AV658"/>
      <x:c r="AW658"/>
      <x:c r="AX658"/>
      <x:c r="AY658"/>
      <x:c r="AZ658"/>
      <x:c r="BA658"/>
      <x:c r="BB658"/>
      <x:c r="BC658"/>
      <x:c r="BD658"/>
      <x:c r="BE658"/>
      <x:c r="BF658"/>
      <x:c r="BG658"/>
      <x:c r="BH658"/>
      <x:c r="BI658"/>
      <x:c r="BJ658"/>
      <x:c r="BK658"/>
      <x:c r="BL658"/>
      <x:c r="BM658"/>
      <x:c r="BN658"/>
      <x:c r="BO658"/>
      <x:c r="BP658"/>
      <x:c r="BQ658"/>
      <x:c r="BR658"/>
      <x:c r="BS658"/>
      <x:c r="BT658"/>
      <x:c r="BU658"/>
      <x:c r="BV658"/>
      <x:c r="BW658"/>
      <x:c r="BX658"/>
      <x:c r="BY658"/>
      <x:c r="BZ658"/>
      <x:c r="CA658"/>
      <x:c r="CB658"/>
      <x:c r="CC658"/>
      <x:c r="CD658"/>
      <x:c r="CE658"/>
      <x:c r="CF658"/>
      <x:c r="CG658"/>
      <x:c r="CH658"/>
      <x:c r="CI658"/>
      <x:c r="CJ658" t="str">
        <x:v>Yes</x:v>
      </x:c>
      <x:c r="CK658" t="str">
        <x:v>Yes</x:v>
      </x:c>
      <x:c r="CL658" t="str">
        <x:v>Yes</x:v>
      </x:c>
      <x:c r="CM658" t="str">
        <x:v>Clear</x:v>
      </x:c>
      <x:c r="CN658" t="str">
        <x:v>Verified — clear</x:v>
      </x:c>
      <x:c r="CO658" t="n">
        <x:v>46272</x:v>
      </x:c>
      <x:c r="CP658" t="str">
        <x:v>https://pubmed.ncbi.nlm.nih.gov/36323456/</x:v>
      </x:c>
      <x:c r="CQ658"/>
      <x:c r="CR658"/>
      <x:c r="CS658"/>
      <x:c r="CT658"/>
      <x:c r="CU658"/>
      <x:c r="CV658"/>
      <x:c r="CW658"/>
      <x:c r="CX658"/>
      <x:c r="CY658"/>
      <x:c r="CZ658"/>
      <x:c r="DA658"/>
      <x:c r="DB658" t="str">
        <x:f>IF(L658="","",IF(AND(COUNT(CU658:DA658)=7,OR(CU658=0,CU658=1,CU658=2),OR(CV658=0,CV658=1,CV658=2),OR(CW658=0,CW658=1,CW658=2),OR(CX658=0,CX658=1,CX658=2),OR(CY658=0,CY658=1,CY658=2),OR(CZ658=0,CZ658=1,CZ658=2),OR(DA658=0,DA658=1,DA658=2)),SUM(CU658:DA658),""))</x:f>
      </x:c>
      <x:c r="DC658" t="str">
        <x:f>IF(DB658="","",ROUND(DB658/14*10,1))</x:f>
      </x:c>
      <x:c r="DD658" t="str">
        <x:v>Pending</x:v>
      </x:c>
      <x:c r="DE658" t="str">
        <x:f>IF(L658="","",IF(DC658="","Pending",IF(DD658="Yes","CONDITIONAL — safety override",IF(DC658&gt;=8,"HIGH",IF(DC658&gt;=5,"CONDITIONAL","LOW")))))</x:f>
        <x:v>Pending</x:v>
      </x:c>
      <x:c r="DF658" t="str">
        <x:v>Pending screening and full-text appraisal; no transferability judgment made at identification.</x:v>
      </x:c>
      <x:c r="DG658"/>
      <x:c r="DH658"/>
      <x:c r="DI658"/>
      <x:c r="DJ658"/>
      <x:c r="DK658"/>
      <x:c r="DL658"/>
      <x:c r="DM658"/>
      <x:c r="DN658"/>
      <x:c r="DO658"/>
      <x:c r="DP658"/>
      <x:c r="DQ658"/>
      <x:c r="DR658"/>
      <x:c r="DS658"/>
      <x:c r="DT658"/>
      <x:c r="DU658"/>
      <x:c r="DV658"/>
      <x:c r="DW658"/>
      <x:c r="DX658"/>
      <x:c r="DY658"/>
      <x:c r="DZ658" t="str">
        <x:v>Title/abstract screening alone does not establish effectiveness, causality, methodological quality, transferability to Brazilian public safety or an institutional recommendation.</x:v>
      </x:c>
      <x:c r="EA658" t="str">
        <x:v>Pending</x:v>
      </x:c>
      <x:c r="EB658" t="str">
        <x:f>IF(L658="","",IF(EC658="READY","Yes","No / Pending"))</x:f>
        <x:v>No / Pending</x:v>
      </x:c>
      <x:c r="EC658" t="str">
        <x:f>IF(L658="","",IF(OR(ISNUMBER(SEARCH("Retracted Publication",Q658)),CM658="Retracted",CN658="Retracted",CM658="Expression of Concern",CN658="Expression of Concern",F658="Not used",CG658="Critical",CH658="High",CH658="Critical"),"BLOCKED — integrity or use restriction",IF(AND(CJ658="Yes",CK658="Yes",CL658="Yes"),IF(AND(CM658="Clear",CN658="Verified — clear"),IF(AND(AND(LEN(TRIM(CF658))&gt;0,LEFT(LOWER(TRIM(CF658)),7)&lt;&gt;"pending"),OR(CG658="High",CG658="Moderate"),OR(CH658="Low",CH658="Some concerns",CH658="Not applicable")),IF(AND(DD658="No",OR(DE658="HIGH",DE658="CONDITIONAL"),AND(LEN(TRIM(DF658))&gt;0,LEFT(LOWER(TRIM(DF658)),7)&lt;&gt;"pending")),IF(AND(AND(LEN(TRIM(DT658))&gt;0,LEFT(LOWER(TRIM(DT658)),7)&lt;&gt;"pending"),AND(LEN(TRIM(DU658))&gt;0,LEFT(LOWER(TRIM(DU658)),7)&lt;&gt;"pending"),OR(AND(LEN(TRIM(DV658))&gt;0,LEFT(LOWER(TRIM(DV658)),7)&lt;&gt;"pending"),AND(LEN(TRIM(DW658))&gt;0,LEFT(LOWER(TRIM(DW658)),7)&lt;&gt;"pending")),AND(LEN(TRIM(DX658))&gt;0,LEFT(LOWER(TRIM(DX658)),7)&lt;&gt;"pending")),IF(AND(F658="Claim-ready",OR(EA658="Strong",EA658="Moderate"),AND(LEN(TRIM(G658))&gt;0,LEFT(LOWER(TRIM(G658)),7)&lt;&gt;"pending"),G658&lt;&gt;"No substantive use decision is permitted from identification metadata alone.",AND(LEN(TRIM(DZ658))&gt;0,LEFT(LOWER(TRIM(DZ658)),7)&lt;&gt;"pending"),DZ658&lt;&gt;"Identification metadata alone does not permit any substantive scientific, causal, operational, or institutional claim.",AND(LEN(TRIM(EI658))&gt;0,LEFT(LOWER(TRIM(EI658)),7)&lt;&gt;"pending"),ISNUMBER(EH658),EH658&gt;0),"READY","PENDING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8" t="str">
        <x:v>Pending</x:v>
      </x:c>
      <x:c r="EE658"/>
      <x:c r="EF658" t="str">
        <x:v>Pending</x:v>
      </x:c>
      <x:c r="EG658" t="str">
        <x:v>Pending</x:v>
      </x:c>
      <x:c r="EH658"/>
      <x:c r="EI658" s="501"/>
      <x:c r="EJ658"/>
      <x:c r="EK658" t="str">
        <x:v>Pending</x:v>
      </x:c>
      <x:c r="EL658" t="n">
        <x:v>46272</x:v>
      </x:c>
      <x:c r="EM658" t="str">
        <x:v>Production PubMed record imported and reconciled to Zotero item RU9CPMBE;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8" t="n">
        <x:f>IF(L658="","",(IF(N658&lt;&gt;"",1,0)+IF(O658&lt;&gt;"",1,0)+IF(AJ658&lt;&gt;"",1,0)+IF(AU658&lt;&gt;"",1,0)+IF(BE658&lt;&gt;"",1,0)+IF(CF658&lt;&gt;"",1,0)+IF(CJ658="Yes",1,0)+IF(CL658="Yes",1,0)+IF(DE658&lt;&gt;"Pending",1,0)+IF(F658&lt;&gt;"",1,0)+IF(DZ658&lt;&gt;"",1,0)+IF(EI658&lt;&gt;"",1,0))/12)</x:f>
        <x:v>0.5</x:v>
      </x:c>
    </x:row>
    <x:row r="659">
      <x:c r="A659" t="str">
        <x:v>EV-0656</x:v>
      </x:c>
      <x:c r="B659" t="str">
        <x:v>Integrity check</x:v>
      </x:c>
      <x:c r="C659" t="str">
        <x:f>IF(L659="","",IF(LEFT(EC659,7)="BLOCKED","🔴 Do not use for conclusion",IF(EB659="Yes","🟢 Claim-ready","🟡 Caution / context")))</x:f>
        <x:v>🟡 Caution / context</x:v>
      </x:c>
      <x:c r="D659" t="str">
        <x:f>IF(L659="","",EC659)</x:f>
        <x:v>PENDING — appropriate appraisal</x:v>
      </x:c>
      <x:c r="E659" t="str">
        <x:v>P3 — Medium</x:v>
      </x:c>
      <x:c r="F659" t="str">
        <x:v>Pending</x:v>
      </x:c>
      <x:c r="G659" t="str">
        <x:v>Title/abstract identify an explicit operational APHT/medical-readiness topic; retain for full-text assessment.</x:v>
      </x:c>
      <x:c r="H659" t="str">
        <x:v>Obtain and review lawful full text; confirm human adjudication; then select a design-specific appraisal instrument.</x:v>
      </x:c>
      <x:c r="I659"/>
      <x:c r="J659" t="str">
        <x:v>B — APHT / Medical Readiness</x:v>
      </x:c>
      <x:c r="K659" t="str">
        <x:v>IDENTIFIED</x:v>
      </x:c>
      <x:c r="L659" t="str">
        <x:v>A Systematic Review of Tranexamic Acid-Associated Venous Thromboembolic Events in Combat Casualties and Considerations for Prolonged Field Care.</x:v>
      </x:c>
      <x:c r="M659"/>
      <x:c r="N659" t="str">
        <x:v>Russo, Rachel M; Lozano, Rafael; Ruf, Ashly C; Ho, Jessie W; Strayve, Daniel; Zakaluzny, Scott A; Keeney-Bonthrone, Toby P</x:v>
      </x:c>
      <x:c r="O659" t="n">
        <x:v>2023</x:v>
      </x:c>
      <x:c r="P659" t="str">
        <x:v>Military medicine</x:v>
      </x:c>
      <x:c r="Q659" t="str">
        <x:v>Journal Article; Systematic Review</x:v>
      </x:c>
      <x:c r="R659" t="str">
        <x:v>Unclear</x:v>
      </x:c>
      <x:c r="S659" t="str">
        <x:v>Unknown</x:v>
      </x:c>
      <x:c r="T659" t="str">
        <x:v>eng</x:v>
      </x:c>
      <x:c r="U659" t="str">
        <x:v>https://pubmed.ncbi.nlm.nih.gov/36315470/</x:v>
      </x:c>
      <x:c r="V659" t="str">
        <x:v>10.1093/milmed/usac317</x:v>
      </x:c>
      <x:c r="W659" t="str">
        <x:f>IF(V659="","",LOWER(SUBSTITUTE(SUBSTITUTE(SUBSTITUTE(SUBSTITUTE(TRIM(V659),"https://doi.org/",""),"http://doi.org/",""),"https://dx.doi.org/",""),"doi:","")))</x:f>
        <x:v>10.1093/milmed/usac317</x:v>
      </x:c>
      <x:c r="X659" t="str">
        <x:v>36315470</x:v>
      </x:c>
      <x:c r="Y659" t="str"/>
      <x:c r="Z659"/>
      <x:c r="AA659" t="str">
        <x:v>PubMed/MEDLINE</x:v>
      </x:c>
      <x:c r="AB659" t="str">
        <x:v>PUBMED-B-v1.0-2026-08-28</x:v>
      </x:c>
      <x:c r="AC659" t="str">
        <x:v>SP-PUBMED-B-20260828</x:v>
      </x:c>
      <x:c r="AD659" s="499" t="n">
        <x:v>46262</x:v>
      </x:c>
      <x:c r="AE659" s="499" t="n">
        <x:v>46272</x:v>
      </x:c>
      <x:c r="AF659" t="str">
        <x:v>7BQ7LGY8</x:v>
      </x:c>
      <x:c r="AG659"/>
      <x:c r="AH659" t="str">
        <x:v>Tactical Athlete → Operational Readiness Brazil</x:v>
      </x:c>
      <x:c r="AI659" t="str">
        <x:v>evidence-family:B</x:v>
      </x:c>
      <x:c r="AJ659"/>
      <x:c r="AK659" t="str">
        <x:f>IF(AJ659="","",IF(OR(LOWER(AJ659)="brazil",LOWER(AJ659)="brasil"),"Yes","No"))</x:f>
      </x:c>
      <x:c r="AL659"/>
      <x:c r="AM659"/>
      <x:c r="AN659"/>
      <x:c r="AO659"/>
      <x:c r="AP659"/>
      <x:c r="AQ659"/>
      <x:c r="AR659"/>
      <x:c r="AS659"/>
      <x:c r="AT659"/>
      <x:c r="AU659"/>
      <x:c r="AV659"/>
      <x:c r="AW659"/>
      <x:c r="AX659"/>
      <x:c r="AY659"/>
      <x:c r="AZ659"/>
      <x:c r="BA659"/>
      <x:c r="BB659"/>
      <x:c r="BC659"/>
      <x:c r="BD659"/>
      <x:c r="BE659"/>
      <x:c r="BF659"/>
      <x:c r="BG659"/>
      <x:c r="BH659"/>
      <x:c r="BI659"/>
      <x:c r="BJ659"/>
      <x:c r="BK659"/>
      <x:c r="BL659"/>
      <x:c r="BM659"/>
      <x:c r="BN659"/>
      <x:c r="BO659"/>
      <x:c r="BP659"/>
      <x:c r="BQ659"/>
      <x:c r="BR659"/>
      <x:c r="BS659"/>
      <x:c r="BT659"/>
      <x:c r="BU659"/>
      <x:c r="BV659"/>
      <x:c r="BW659"/>
      <x:c r="BX659"/>
      <x:c r="BY659"/>
      <x:c r="BZ659"/>
      <x:c r="CA659"/>
      <x:c r="CB659"/>
      <x:c r="CC659"/>
      <x:c r="CD659"/>
      <x:c r="CE659"/>
      <x:c r="CF659"/>
      <x:c r="CG659"/>
      <x:c r="CH659"/>
      <x:c r="CI659"/>
      <x:c r="CJ659" t="str">
        <x:v>Yes</x:v>
      </x:c>
      <x:c r="CK659" t="str">
        <x:v>Yes</x:v>
      </x:c>
      <x:c r="CL659" t="str">
        <x:v>Yes</x:v>
      </x:c>
      <x:c r="CM659" t="str">
        <x:v>Clear</x:v>
      </x:c>
      <x:c r="CN659" t="str">
        <x:v>Verified — clear</x:v>
      </x:c>
      <x:c r="CO659" t="n">
        <x:v>46272</x:v>
      </x:c>
      <x:c r="CP659" t="str">
        <x:v>https://pubmed.ncbi.nlm.nih.gov/36315470/</x:v>
      </x:c>
      <x:c r="CQ659"/>
      <x:c r="CR659"/>
      <x:c r="CS659"/>
      <x:c r="CT659"/>
      <x:c r="CU659"/>
      <x:c r="CV659"/>
      <x:c r="CW659"/>
      <x:c r="CX659"/>
      <x:c r="CY659"/>
      <x:c r="CZ659"/>
      <x:c r="DA659"/>
      <x:c r="DB659" t="str">
        <x:f>IF(L659="","",IF(AND(COUNT(CU659:DA659)=7,OR(CU659=0,CU659=1,CU659=2),OR(CV659=0,CV659=1,CV659=2),OR(CW659=0,CW659=1,CW659=2),OR(CX659=0,CX659=1,CX659=2),OR(CY659=0,CY659=1,CY659=2),OR(CZ659=0,CZ659=1,CZ659=2),OR(DA659=0,DA659=1,DA659=2)),SUM(CU659:DA659),""))</x:f>
      </x:c>
      <x:c r="DC659" t="str">
        <x:f>IF(DB659="","",ROUND(DB659/14*10,1))</x:f>
      </x:c>
      <x:c r="DD659" t="str">
        <x:v>Pending</x:v>
      </x:c>
      <x:c r="DE659" t="str">
        <x:f>IF(L659="","",IF(DC659="","Pending",IF(DD659="Yes","CONDITIONAL — safety override",IF(DC659&gt;=8,"HIGH",IF(DC659&gt;=5,"CONDITIONAL","LOW")))))</x:f>
        <x:v>Pending</x:v>
      </x:c>
      <x:c r="DF659" t="str">
        <x:v>Pending screening and full-text appraisal; no transferability judgment made at identification.</x:v>
      </x:c>
      <x:c r="DG659"/>
      <x:c r="DH659"/>
      <x:c r="DI659"/>
      <x:c r="DJ659"/>
      <x:c r="DK659"/>
      <x:c r="DL659"/>
      <x:c r="DM659"/>
      <x:c r="DN659"/>
      <x:c r="DO659"/>
      <x:c r="DP659"/>
      <x:c r="DQ659"/>
      <x:c r="DR659"/>
      <x:c r="DS659"/>
      <x:c r="DT659"/>
      <x:c r="DU659"/>
      <x:c r="DV659"/>
      <x:c r="DW659"/>
      <x:c r="DX659"/>
      <x:c r="DY659"/>
      <x:c r="DZ659" t="str">
        <x:v>Title/abstract screening alone does not establish effectiveness, causality, methodological quality, transferability to Brazilian public safety or an institutional recommendation.</x:v>
      </x:c>
      <x:c r="EA659" t="str">
        <x:v>Pending</x:v>
      </x:c>
      <x:c r="EB659" t="str">
        <x:f>IF(L659="","",IF(EC659="READY","Yes","No / Pending"))</x:f>
        <x:v>No / Pending</x:v>
      </x:c>
      <x:c r="EC659" t="str">
        <x:f>IF(L659="","",IF(OR(ISNUMBER(SEARCH("Retracted Publication",Q659)),CM659="Retracted",CN659="Retracted",CM659="Expression of Concern",CN659="Expression of Concern",F659="Not used",CG659="Critical",CH659="High",CH659="Critical"),"BLOCKED — integrity or use restriction",IF(AND(CJ659="Yes",CK659="Yes",CL659="Yes"),IF(AND(CM659="Clear",CN659="Verified — clear"),IF(AND(AND(LEN(TRIM(CF659))&gt;0,LEFT(LOWER(TRIM(CF659)),7)&lt;&gt;"pending"),OR(CG659="High",CG659="Moderate"),OR(CH659="Low",CH659="Some concerns",CH659="Not applicable")),IF(AND(DD659="No",OR(DE659="HIGH",DE659="CONDITIONAL"),AND(LEN(TRIM(DF659))&gt;0,LEFT(LOWER(TRIM(DF659)),7)&lt;&gt;"pending")),IF(AND(AND(LEN(TRIM(DT659))&gt;0,LEFT(LOWER(TRIM(DT659)),7)&lt;&gt;"pending"),AND(LEN(TRIM(DU659))&gt;0,LEFT(LOWER(TRIM(DU659)),7)&lt;&gt;"pending"),OR(AND(LEN(TRIM(DV659))&gt;0,LEFT(LOWER(TRIM(DV659)),7)&lt;&gt;"pending"),AND(LEN(TRIM(DW659))&gt;0,LEFT(LOWER(TRIM(DW659)),7)&lt;&gt;"pending")),AND(LEN(TRIM(DX659))&gt;0,LEFT(LOWER(TRIM(DX659)),7)&lt;&gt;"pending")),IF(AND(F659="Claim-ready",OR(EA659="Strong",EA659="Moderate"),AND(LEN(TRIM(G659))&gt;0,LEFT(LOWER(TRIM(G659)),7)&lt;&gt;"pending"),G659&lt;&gt;"No substantive use decision is permitted from identification metadata alone.",AND(LEN(TRIM(DZ659))&gt;0,LEFT(LOWER(TRIM(DZ659)),7)&lt;&gt;"pending"),DZ659&lt;&gt;"Identification metadata alone does not permit any substantive scientific, causal, operational, or institutional claim.",AND(LEN(TRIM(EI659))&gt;0,LEFT(LOWER(TRIM(EI659)),7)&lt;&gt;"pending"),ISNUMBER(EH659),EH659&gt;0),"READY","PENDING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59" t="str">
        <x:v>Pending</x:v>
      </x:c>
      <x:c r="EE659"/>
      <x:c r="EF659" t="str">
        <x:v>Pending</x:v>
      </x:c>
      <x:c r="EG659" t="str">
        <x:v>Pending</x:v>
      </x:c>
      <x:c r="EH659"/>
      <x:c r="EI659" s="501"/>
      <x:c r="EJ659"/>
      <x:c r="EK659" t="str">
        <x:v>Pending</x:v>
      </x:c>
      <x:c r="EL659" t="n">
        <x:v>46272</x:v>
      </x:c>
      <x:c r="EM659" t="str">
        <x:v>Production PubMed record imported and reconciled to Zotero item 7BQ7LGY8;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59" t="n">
        <x:f>IF(L659="","",(IF(N659&lt;&gt;"",1,0)+IF(O659&lt;&gt;"",1,0)+IF(AJ659&lt;&gt;"",1,0)+IF(AU659&lt;&gt;"",1,0)+IF(BE659&lt;&gt;"",1,0)+IF(CF659&lt;&gt;"",1,0)+IF(CJ659="Yes",1,0)+IF(CL659="Yes",1,0)+IF(DE659&lt;&gt;"Pending",1,0)+IF(F659&lt;&gt;"",1,0)+IF(DZ659&lt;&gt;"",1,0)+IF(EI659&lt;&gt;"",1,0))/12)</x:f>
        <x:v>0.5</x:v>
      </x:c>
    </x:row>
    <x:row r="660">
      <x:c r="A660" t="str">
        <x:v>EV-0657</x:v>
      </x:c>
      <x:c r="B660" t="str">
        <x:v>Integrity check</x:v>
      </x:c>
      <x:c r="C660" t="str">
        <x:f>IF(L660="","",IF(LEFT(EC660,7)="BLOCKED","🔴 Do not use for conclusion",IF(EB660="Yes","🟢 Claim-ready","🟡 Caution / context")))</x:f>
        <x:v>🟡 Caution / context</x:v>
      </x:c>
      <x:c r="D660" t="str">
        <x:f>IF(L660="","",EC660)</x:f>
        <x:v>PENDING — appropriate appraisal</x:v>
      </x:c>
      <x:c r="E660" t="str">
        <x:v>P3 — Medium</x:v>
      </x:c>
      <x:c r="F660" t="str">
        <x:v>Pending</x:v>
      </x:c>
      <x:c r="G660" t="str">
        <x:v>Title/abstract identify an explicit tactical/public-safety context and readiness domain; retain for full-text assessment.</x:v>
      </x:c>
      <x:c r="H660" t="str">
        <x:v>Obtain and review lawful full text; confirm human adjudication; then select a design-specific appraisal instrument.</x:v>
      </x:c>
      <x:c r="I660"/>
      <x:c r="J660" t="str">
        <x:v>A — Core</x:v>
      </x:c>
      <x:c r="K660" t="str">
        <x:v>IDENTIFIED</x:v>
      </x:c>
      <x:c r="L660" t="str">
        <x:v>A Call to Action: Evidence for the Military Integration of Teledermoscopy in a Pandemic Era.</x:v>
      </x:c>
      <x:c r="M660"/>
      <x:c r="N660" t="str">
        <x:v>Pendlebury, Gehan A; Roman, John; Shrivastava, Vikas; Yuan, Jerry</x:v>
      </x:c>
      <x:c r="O660" t="n">
        <x:v>2022</x:v>
      </x:c>
      <x:c r="P660" t="str">
        <x:v>Dermatopathology (Basel, Switzerland)</x:v>
      </x:c>
      <x:c r="Q660" t="str">
        <x:v>Journal Article; Review</x:v>
      </x:c>
      <x:c r="R660" t="str">
        <x:v>Unclear</x:v>
      </x:c>
      <x:c r="S660" t="str">
        <x:v>Unknown</x:v>
      </x:c>
      <x:c r="T660" t="str">
        <x:v>eng</x:v>
      </x:c>
      <x:c r="U660" t="str">
        <x:v>https://pubmed.ncbi.nlm.nih.gov/36278540/</x:v>
      </x:c>
      <x:c r="V660" t="str">
        <x:v>10.3390/dermatopathology9040039</x:v>
      </x:c>
      <x:c r="W660" t="str">
        <x:f>IF(V660="","",LOWER(SUBSTITUTE(SUBSTITUTE(SUBSTITUTE(SUBSTITUTE(TRIM(V660),"https://doi.org/",""),"http://doi.org/",""),"https://dx.doi.org/",""),"doi:","")))</x:f>
        <x:v>10.3390/dermatopathology9040039</x:v>
      </x:c>
      <x:c r="X660" t="str">
        <x:v>36278540</x:v>
      </x:c>
      <x:c r="Y660" t="str">
        <x:v>PMC9590112</x:v>
      </x:c>
      <x:c r="Z660"/>
      <x:c r="AA660" t="str">
        <x:v>PubMed/MEDLINE</x:v>
      </x:c>
      <x:c r="AB660" t="str">
        <x:v>PUBMED-A-v1.0-2026-08-28</x:v>
      </x:c>
      <x:c r="AC660" t="str">
        <x:v>SP-PUBMED-A-20260828</x:v>
      </x:c>
      <x:c r="AD660" s="499" t="n">
        <x:v>46262</x:v>
      </x:c>
      <x:c r="AE660" s="499" t="n">
        <x:v>46272</x:v>
      </x:c>
      <x:c r="AF660" t="str">
        <x:v>4JTSWF7L</x:v>
      </x:c>
      <x:c r="AG660"/>
      <x:c r="AH660" t="str">
        <x:v>Tactical Athlete → Operational Readiness Brazil</x:v>
      </x:c>
      <x:c r="AI660" t="str">
        <x:v>evidence-family:A</x:v>
      </x:c>
      <x:c r="AJ660"/>
      <x:c r="AK660" t="str">
        <x:f>IF(AJ660="","",IF(OR(LOWER(AJ660)="brazil",LOWER(AJ660)="brasil"),"Yes","No"))</x:f>
      </x:c>
      <x:c r="AL660"/>
      <x:c r="AM660"/>
      <x:c r="AN660"/>
      <x:c r="AO660"/>
      <x:c r="AP660"/>
      <x:c r="AQ660"/>
      <x:c r="AR660"/>
      <x:c r="AS660"/>
      <x:c r="AT660"/>
      <x:c r="AU660"/>
      <x:c r="AV660"/>
      <x:c r="AW660"/>
      <x:c r="AX660"/>
      <x:c r="AY660"/>
      <x:c r="AZ660"/>
      <x:c r="BA660"/>
      <x:c r="BB660"/>
      <x:c r="BC660"/>
      <x:c r="BD660"/>
      <x:c r="BE660"/>
      <x:c r="BF660"/>
      <x:c r="BG660"/>
      <x:c r="BH660"/>
      <x:c r="BI660"/>
      <x:c r="BJ660"/>
      <x:c r="BK660"/>
      <x:c r="BL660"/>
      <x:c r="BM660"/>
      <x:c r="BN660"/>
      <x:c r="BO660"/>
      <x:c r="BP660"/>
      <x:c r="BQ660"/>
      <x:c r="BR660"/>
      <x:c r="BS660"/>
      <x:c r="BT660"/>
      <x:c r="BU660"/>
      <x:c r="BV660"/>
      <x:c r="BW660"/>
      <x:c r="BX660"/>
      <x:c r="BY660"/>
      <x:c r="BZ660"/>
      <x:c r="CA660"/>
      <x:c r="CB660"/>
      <x:c r="CC660"/>
      <x:c r="CD660"/>
      <x:c r="CE660"/>
      <x:c r="CF660"/>
      <x:c r="CG660"/>
      <x:c r="CH660"/>
      <x:c r="CI660"/>
      <x:c r="CJ660" t="str">
        <x:v>Yes</x:v>
      </x:c>
      <x:c r="CK660" t="str">
        <x:v>Yes</x:v>
      </x:c>
      <x:c r="CL660" t="str">
        <x:v>Yes</x:v>
      </x:c>
      <x:c r="CM660" t="str">
        <x:v>Clear</x:v>
      </x:c>
      <x:c r="CN660" t="str">
        <x:v>Verified — clear</x:v>
      </x:c>
      <x:c r="CO660" t="n">
        <x:v>46272</x:v>
      </x:c>
      <x:c r="CP660" t="str">
        <x:v>https://pubmed.ncbi.nlm.nih.gov/36278540/</x:v>
      </x:c>
      <x:c r="CQ660"/>
      <x:c r="CR660"/>
      <x:c r="CS660"/>
      <x:c r="CT660"/>
      <x:c r="CU660"/>
      <x:c r="CV660"/>
      <x:c r="CW660"/>
      <x:c r="CX660"/>
      <x:c r="CY660"/>
      <x:c r="CZ660"/>
      <x:c r="DA660"/>
      <x:c r="DB660" t="str">
        <x:f>IF(L660="","",IF(AND(COUNT(CU660:DA660)=7,OR(CU660=0,CU660=1,CU660=2),OR(CV660=0,CV660=1,CV660=2),OR(CW660=0,CW660=1,CW660=2),OR(CX660=0,CX660=1,CX660=2),OR(CY660=0,CY660=1,CY660=2),OR(CZ660=0,CZ660=1,CZ660=2),OR(DA660=0,DA660=1,DA660=2)),SUM(CU660:DA660),""))</x:f>
      </x:c>
      <x:c r="DC660" t="str">
        <x:f>IF(DB660="","",ROUND(DB660/14*10,1))</x:f>
      </x:c>
      <x:c r="DD660" t="str">
        <x:v>Pending</x:v>
      </x:c>
      <x:c r="DE660" t="str">
        <x:f>IF(L660="","",IF(DC660="","Pending",IF(DD660="Yes","CONDITIONAL — safety override",IF(DC660&gt;=8,"HIGH",IF(DC660&gt;=5,"CONDITIONAL","LOW")))))</x:f>
        <x:v>Pending</x:v>
      </x:c>
      <x:c r="DF660" t="str">
        <x:v>Pending screening and full-text appraisal; no transferability judgment made at identification.</x:v>
      </x:c>
      <x:c r="DG660"/>
      <x:c r="DH660"/>
      <x:c r="DI660"/>
      <x:c r="DJ660"/>
      <x:c r="DK660"/>
      <x:c r="DL660"/>
      <x:c r="DM660"/>
      <x:c r="DN660"/>
      <x:c r="DO660"/>
      <x:c r="DP660"/>
      <x:c r="DQ660"/>
      <x:c r="DR660"/>
      <x:c r="DS660"/>
      <x:c r="DT660"/>
      <x:c r="DU660"/>
      <x:c r="DV660"/>
      <x:c r="DW660"/>
      <x:c r="DX660"/>
      <x:c r="DY660"/>
      <x:c r="DZ660" t="str">
        <x:v>Title/abstract screening alone does not establish effectiveness, causality, methodological quality, transferability to Brazilian public safety or an institutional recommendation.</x:v>
      </x:c>
      <x:c r="EA660" t="str">
        <x:v>Pending</x:v>
      </x:c>
      <x:c r="EB660" t="str">
        <x:f>IF(L660="","",IF(EC660="READY","Yes","No / Pending"))</x:f>
        <x:v>No / Pending</x:v>
      </x:c>
      <x:c r="EC660" t="str">
        <x:f>IF(L660="","",IF(OR(ISNUMBER(SEARCH("Retracted Publication",Q660)),CM660="Retracted",CN660="Retracted",CM660="Expression of Concern",CN660="Expression of Concern",F660="Not used",CG660="Critical",CH660="High",CH660="Critical"),"BLOCKED — integrity or use restriction",IF(AND(CJ660="Yes",CK660="Yes",CL660="Yes"),IF(AND(CM660="Clear",CN660="Verified — clear"),IF(AND(AND(LEN(TRIM(CF660))&gt;0,LEFT(LOWER(TRIM(CF660)),7)&lt;&gt;"pending"),OR(CG660="High",CG660="Moderate"),OR(CH660="Low",CH660="Some concerns",CH660="Not applicable")),IF(AND(DD660="No",OR(DE660="HIGH",DE660="CONDITIONAL"),AND(LEN(TRIM(DF660))&gt;0,LEFT(LOWER(TRIM(DF660)),7)&lt;&gt;"pending")),IF(AND(AND(LEN(TRIM(DT660))&gt;0,LEFT(LOWER(TRIM(DT660)),7)&lt;&gt;"pending"),AND(LEN(TRIM(DU660))&gt;0,LEFT(LOWER(TRIM(DU660)),7)&lt;&gt;"pending"),OR(AND(LEN(TRIM(DV660))&gt;0,LEFT(LOWER(TRIM(DV660)),7)&lt;&gt;"pending"),AND(LEN(TRIM(DW660))&gt;0,LEFT(LOWER(TRIM(DW660)),7)&lt;&gt;"pending")),AND(LEN(TRIM(DX660))&gt;0,LEFT(LOWER(TRIM(DX660)),7)&lt;&gt;"pending")),IF(AND(F660="Claim-ready",OR(EA660="Strong",EA660="Moderate"),AND(LEN(TRIM(G660))&gt;0,LEFT(LOWER(TRIM(G660)),7)&lt;&gt;"pending"),G660&lt;&gt;"No substantive use decision is permitted from identification metadata alone.",AND(LEN(TRIM(DZ660))&gt;0,LEFT(LOWER(TRIM(DZ660)),7)&lt;&gt;"pending"),DZ660&lt;&gt;"Identification metadata alone does not permit any substantive scientific, causal, operational, or institutional claim.",AND(LEN(TRIM(EI660))&gt;0,LEFT(LOWER(TRIM(EI660)),7)&lt;&gt;"pending"),ISNUMBER(EH660),EH660&gt;0),"READY","PENDING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0" t="str">
        <x:v>Pending</x:v>
      </x:c>
      <x:c r="EE660"/>
      <x:c r="EF660" t="str">
        <x:v>Pending</x:v>
      </x:c>
      <x:c r="EG660" t="str">
        <x:v>Pending</x:v>
      </x:c>
      <x:c r="EH660"/>
      <x:c r="EI660" s="501"/>
      <x:c r="EJ660"/>
      <x:c r="EK660" t="str">
        <x:v>Pending</x:v>
      </x:c>
      <x:c r="EL660" t="n">
        <x:v>46272</x:v>
      </x:c>
      <x:c r="EM660" t="str">
        <x:v>Production PubMed record imported and reconciled to Zotero item 4JTSWF7L;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60" t="n">
        <x:f>IF(L660="","",(IF(N660&lt;&gt;"",1,0)+IF(O660&lt;&gt;"",1,0)+IF(AJ660&lt;&gt;"",1,0)+IF(AU660&lt;&gt;"",1,0)+IF(BE660&lt;&gt;"",1,0)+IF(CF660&lt;&gt;"",1,0)+IF(CJ660="Yes",1,0)+IF(CL660="Yes",1,0)+IF(DE660&lt;&gt;"Pending",1,0)+IF(F660&lt;&gt;"",1,0)+IF(DZ660&lt;&gt;"",1,0)+IF(EI660&lt;&gt;"",1,0))/12)</x:f>
        <x:v>0.5</x:v>
      </x:c>
    </x:row>
    <x:row r="661">
      <x:c r="A661" t="str">
        <x:v>EV-0658</x:v>
      </x:c>
      <x:c r="B661" t="str">
        <x:v>Integrity check</x:v>
      </x:c>
      <x:c r="C661" t="str">
        <x:f>IF(L661="","",IF(LEFT(EC661,7)="BLOCKED","🔴 Do not use for conclusion",IF(EB661="Yes","🟢 Claim-ready","🟡 Caution / context")))</x:f>
        <x:v>🟡 Caution / context</x:v>
      </x:c>
      <x:c r="D661" t="str">
        <x:f>IF(L661="","",EC661)</x:f>
        <x:v>PENDING — appropriate appraisal</x:v>
      </x:c>
      <x:c r="E661" t="str">
        <x:v>P3 — Medium</x:v>
      </x:c>
      <x:c r="F661" t="str">
        <x:v>Pending</x:v>
      </x:c>
      <x:c r="G661" t="str">
        <x:v>A potentially relevant concept is present, but direct applicability is ambiguous at title/abstract level.</x:v>
      </x:c>
      <x:c r="H661" t="str">
        <x:v>Human title/abstract adjudication; retrieve full text if relevance remains plausible.</x:v>
      </x:c>
      <x:c r="I661"/>
      <x:c r="J661" t="str">
        <x:v>A — Core</x:v>
      </x:c>
      <x:c r="K661" t="str">
        <x:v>IDENTIFIED</x:v>
      </x:c>
      <x:c r="L661" t="str">
        <x:v>Aerobic fitness predicted by demographics, anthropometrics, health behaviour, physical activity and muscle fitness in male and female recruits entering military service.</x:v>
      </x:c>
      <x:c r="M661"/>
      <x:c r="N661" t="str">
        <x:v>Santtila, Matti; Pihlainen, K; Vaara, J; Nindl, B C; Heikkinen, R; Kyrolainen, H</x:v>
      </x:c>
      <x:c r="O661" t="n">
        <x:v>2024</x:v>
      </x:c>
      <x:c r="P661" t="str">
        <x:v>BMJ military health</x:v>
      </x:c>
      <x:c r="Q661" t="str">
        <x:v>Journal Article</x:v>
      </x:c>
      <x:c r="R661" t="str">
        <x:v>Unclear</x:v>
      </x:c>
      <x:c r="S661" t="str">
        <x:v>Unknown</x:v>
      </x:c>
      <x:c r="T661" t="str">
        <x:v>eng</x:v>
      </x:c>
      <x:c r="U661" t="str">
        <x:v>https://pubmed.ncbi.nlm.nih.gov/36270735/</x:v>
      </x:c>
      <x:c r="V661" t="str">
        <x:v>10.1136/military-2022-002267</x:v>
      </x:c>
      <x:c r="W661" t="str">
        <x:f>IF(V661="","",LOWER(SUBSTITUTE(SUBSTITUTE(SUBSTITUTE(SUBSTITUTE(TRIM(V661),"https://doi.org/",""),"http://doi.org/",""),"https://dx.doi.org/",""),"doi:","")))</x:f>
        <x:v>10.1136/military-2022-002267</x:v>
      </x:c>
      <x:c r="X661" t="str">
        <x:v>36270735</x:v>
      </x:c>
      <x:c r="Y661" t="str"/>
      <x:c r="Z661"/>
      <x:c r="AA661" t="str">
        <x:v>PubMed/MEDLINE</x:v>
      </x:c>
      <x:c r="AB661" t="str">
        <x:v>PUBMED-A-v1.0-2026-08-28</x:v>
      </x:c>
      <x:c r="AC661" t="str">
        <x:v>SP-PUBMED-A-20260828</x:v>
      </x:c>
      <x:c r="AD661" s="499" t="n">
        <x:v>46262</x:v>
      </x:c>
      <x:c r="AE661" s="499" t="n">
        <x:v>46272</x:v>
      </x:c>
      <x:c r="AF661" t="str">
        <x:v>53TRUBAE</x:v>
      </x:c>
      <x:c r="AG661"/>
      <x:c r="AH661" t="str">
        <x:v>Tactical Athlete → Operational Readiness Brazil</x:v>
      </x:c>
      <x:c r="AI661" t="str">
        <x:v>evidence-family:A</x:v>
      </x:c>
      <x:c r="AJ661"/>
      <x:c r="AK661" t="str">
        <x:f>IF(AJ661="","",IF(OR(LOWER(AJ661)="brazil",LOWER(AJ661)="brasil"),"Yes","No"))</x:f>
      </x:c>
      <x:c r="AL661"/>
      <x:c r="AM661"/>
      <x:c r="AN661"/>
      <x:c r="AO661"/>
      <x:c r="AP661"/>
      <x:c r="AQ661"/>
      <x:c r="AR661"/>
      <x:c r="AS661"/>
      <x:c r="AT661"/>
      <x:c r="AU661"/>
      <x:c r="AV661"/>
      <x:c r="AW661"/>
      <x:c r="AX661"/>
      <x:c r="AY661"/>
      <x:c r="AZ661"/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/>
      <x:c r="BO661"/>
      <x:c r="BP661"/>
      <x:c r="BQ661"/>
      <x:c r="BR661"/>
      <x:c r="BS661"/>
      <x:c r="BT661"/>
      <x:c r="BU661"/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 t="str">
        <x:v>Yes</x:v>
      </x:c>
      <x:c r="CK661" t="str">
        <x:v>Yes</x:v>
      </x:c>
      <x:c r="CL661" t="str">
        <x:v>Yes</x:v>
      </x:c>
      <x:c r="CM661" t="str">
        <x:v>Clear</x:v>
      </x:c>
      <x:c r="CN661" t="str">
        <x:v>Verified — clear</x:v>
      </x:c>
      <x:c r="CO661" t="n">
        <x:v>46272</x:v>
      </x:c>
      <x:c r="CP661" t="str">
        <x:v>https://pubmed.ncbi.nlm.nih.gov/36270735/</x:v>
      </x:c>
      <x:c r="CQ661"/>
      <x:c r="CR661"/>
      <x:c r="CS661"/>
      <x:c r="CT661"/>
      <x:c r="CU661"/>
      <x:c r="CV661"/>
      <x:c r="CW661"/>
      <x:c r="CX661"/>
      <x:c r="CY661"/>
      <x:c r="CZ661"/>
      <x:c r="DA661"/>
      <x:c r="DB661" t="str">
        <x:f>IF(L661="","",IF(AND(COUNT(CU661:DA661)=7,OR(CU661=0,CU661=1,CU661=2),OR(CV661=0,CV661=1,CV661=2),OR(CW661=0,CW661=1,CW661=2),OR(CX661=0,CX661=1,CX661=2),OR(CY661=0,CY661=1,CY661=2),OR(CZ661=0,CZ661=1,CZ661=2),OR(DA661=0,DA661=1,DA661=2)),SUM(CU661:DA661),""))</x:f>
      </x:c>
      <x:c r="DC661" t="str">
        <x:f>IF(DB661="","",ROUND(DB661/14*10,1))</x:f>
      </x:c>
      <x:c r="DD661" t="str">
        <x:v>Pending</x:v>
      </x:c>
      <x:c r="DE661" t="str">
        <x:f>IF(L661="","",IF(DC661="","Pending",IF(DD661="Yes","CONDITIONAL — safety override",IF(DC661&gt;=8,"HIGH",IF(DC661&gt;=5,"CONDITIONAL","LOW")))))</x:f>
        <x:v>Pending</x:v>
      </x:c>
      <x:c r="DF661" t="str">
        <x:v>Pending screening and full-text appraisal; no transferability judgment made at identification.</x:v>
      </x:c>
      <x:c r="DG661"/>
      <x:c r="DH661"/>
      <x:c r="DI661"/>
      <x:c r="DJ661"/>
      <x:c r="DK661"/>
      <x:c r="DL661"/>
      <x:c r="DM661"/>
      <x:c r="DN661"/>
      <x:c r="DO661"/>
      <x:c r="DP661"/>
      <x:c r="DQ661"/>
      <x:c r="DR661"/>
      <x:c r="DS661"/>
      <x:c r="DT661"/>
      <x:c r="DU661"/>
      <x:c r="DV661"/>
      <x:c r="DW661"/>
      <x:c r="DX661"/>
      <x:c r="DY661"/>
      <x:c r="DZ661" t="str">
        <x:v>Title/abstract information is insufficient for a substantive scientific, causal, transferability or institutional claim.</x:v>
      </x:c>
      <x:c r="EA661" t="str">
        <x:v>Pending</x:v>
      </x:c>
      <x:c r="EB661" t="str">
        <x:f>IF(L661="","",IF(EC661="READY","Yes","No / Pending"))</x:f>
        <x:v>No / Pending</x:v>
      </x:c>
      <x:c r="EC661" t="str">
        <x:f>IF(L661="","",IF(OR(ISNUMBER(SEARCH("Retracted Publication",Q661)),CM661="Retracted",CN661="Retracted",CM661="Expression of Concern",CN661="Expression of Concern",F661="Not used",CG661="Critical",CH661="High",CH661="Critical"),"BLOCKED — integrity or use restriction",IF(AND(CJ661="Yes",CK661="Yes",CL661="Yes"),IF(AND(CM661="Clear",CN661="Verified — clear"),IF(AND(AND(LEN(TRIM(CF661))&gt;0,LEFT(LOWER(TRIM(CF661)),7)&lt;&gt;"pending"),OR(CG661="High",CG661="Moderate"),OR(CH661="Low",CH661="Some concerns",CH661="Not applicable")),IF(AND(DD661="No",OR(DE661="HIGH",DE661="CONDITIONAL"),AND(LEN(TRIM(DF661))&gt;0,LEFT(LOWER(TRIM(DF661)),7)&lt;&gt;"pending")),IF(AND(AND(LEN(TRIM(DT661))&gt;0,LEFT(LOWER(TRIM(DT661)),7)&lt;&gt;"pending"),AND(LEN(TRIM(DU661))&gt;0,LEFT(LOWER(TRIM(DU661)),7)&lt;&gt;"pending"),OR(AND(LEN(TRIM(DV661))&gt;0,LEFT(LOWER(TRIM(DV661)),7)&lt;&gt;"pending"),AND(LEN(TRIM(DW661))&gt;0,LEFT(LOWER(TRIM(DW661)),7)&lt;&gt;"pending")),AND(LEN(TRIM(DX661))&gt;0,LEFT(LOWER(TRIM(DX661)),7)&lt;&gt;"pending")),IF(AND(F661="Claim-ready",OR(EA661="Strong",EA661="Moderate"),AND(LEN(TRIM(G661))&gt;0,LEFT(LOWER(TRIM(G661)),7)&lt;&gt;"pending"),G661&lt;&gt;"No substantive use decision is permitted from identification metadata alone.",AND(LEN(TRIM(DZ661))&gt;0,LEFT(LOWER(TRIM(DZ661)),7)&lt;&gt;"pending"),DZ661&lt;&gt;"Identification metadata alone does not permit any substantive scientific, causal, operational, or institutional claim.",AND(LEN(TRIM(EI661))&gt;0,LEFT(LOWER(TRIM(EI661)),7)&lt;&gt;"pending"),ISNUMBER(EH661),EH661&gt;0),"READY","PENDING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1" t="str">
        <x:v>Pending</x:v>
      </x:c>
      <x:c r="EE661"/>
      <x:c r="EF661" t="str">
        <x:v>Pending</x:v>
      </x:c>
      <x:c r="EG661" t="str">
        <x:v>Pending</x:v>
      </x:c>
      <x:c r="EH661"/>
      <x:c r="EI661" s="501"/>
      <x:c r="EJ661"/>
      <x:c r="EK661" t="str">
        <x:v>Pending</x:v>
      </x:c>
      <x:c r="EL661" t="n">
        <x:v>46272</x:v>
      </x:c>
      <x:c r="EM661" t="str">
        <x:v>Production PubMed record imported and reconciled to Zotero item 53TRUBAE;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61" t="n">
        <x:f>IF(L661="","",(IF(N661&lt;&gt;"",1,0)+IF(O661&lt;&gt;"",1,0)+IF(AJ661&lt;&gt;"",1,0)+IF(AU661&lt;&gt;"",1,0)+IF(BE661&lt;&gt;"",1,0)+IF(CF661&lt;&gt;"",1,0)+IF(CJ661="Yes",1,0)+IF(CL661="Yes",1,0)+IF(DE661&lt;&gt;"Pending",1,0)+IF(F661&lt;&gt;"",1,0)+IF(DZ661&lt;&gt;"",1,0)+IF(EI661&lt;&gt;"",1,0))/12)</x:f>
        <x:v>0.5</x:v>
      </x:c>
    </x:row>
    <x:row r="662">
      <x:c r="A662" t="str">
        <x:v>EV-0659</x:v>
      </x:c>
      <x:c r="B662" t="str">
        <x:v>Integrity check</x:v>
      </x:c>
      <x:c r="C662" t="str">
        <x:f>IF(L662="","",IF(LEFT(EC662,7)="BLOCKED","🔴 Do not use for conclusion",IF(EB662="Yes","🟢 Claim-ready","🟡 Caution / context")))</x:f>
        <x:v>🟡 Caution / context</x:v>
      </x:c>
      <x:c r="D662" t="str">
        <x:f>IF(L662="","",EC662)</x:f>
        <x:v>PENDING — appropriate appraisal</x:v>
      </x:c>
      <x:c r="E662" t="str">
        <x:v>P3 — Medium</x:v>
      </x:c>
      <x:c r="F662" t="str">
        <x:v>Pending</x:v>
      </x:c>
      <x:c r="G662" t="str">
        <x:v>Title/abstract identify an explicit tactical/public-safety context and readiness domain; retain for full-text assessment.</x:v>
      </x:c>
      <x:c r="H662" t="str">
        <x:v>Obtain and review lawful full text; confirm human adjudication; then select a design-specific appraisal instrument.</x:v>
      </x:c>
      <x:c r="I662"/>
      <x:c r="J662" t="str">
        <x:v>A — Core</x:v>
      </x:c>
      <x:c r="K662" t="str">
        <x:v>IDENTIFIED</x:v>
      </x:c>
      <x:c r="L662" t="str">
        <x:v>Development and validation of a military fear avoidance questionnaire.</x:v>
      </x:c>
      <x:c r="M662"/>
      <x:c r="N662" t="str">
        <x:v>Cooper, Carly; Frey, Bruce; Day, Charles</x:v>
      </x:c>
      <x:c r="O662" t="n">
        <x:v>2022</x:v>
      </x:c>
      <x:c r="P662" t="str">
        <x:v>Frontiers in rehabilitation sciences</x:v>
      </x:c>
      <x:c r="Q662" t="str">
        <x:v>Journal Article</x:v>
      </x:c>
      <x:c r="R662" t="str">
        <x:v>Unclear</x:v>
      </x:c>
      <x:c r="S662" t="str">
        <x:v>Unknown</x:v>
      </x:c>
      <x:c r="T662" t="str">
        <x:v>eng</x:v>
      </x:c>
      <x:c r="U662" t="str">
        <x:v>https://pubmed.ncbi.nlm.nih.gov/36262915/</x:v>
      </x:c>
      <x:c r="V662" t="str">
        <x:v>10.3389/fresc.2022.979776</x:v>
      </x:c>
      <x:c r="W662" t="str">
        <x:f>IF(V662="","",LOWER(SUBSTITUTE(SUBSTITUTE(SUBSTITUTE(SUBSTITUTE(TRIM(V662),"https://doi.org/",""),"http://doi.org/",""),"https://dx.doi.org/",""),"doi:","")))</x:f>
        <x:v>10.3389/fresc.2022.979776</x:v>
      </x:c>
      <x:c r="X662" t="str">
        <x:v>36262915</x:v>
      </x:c>
      <x:c r="Y662" t="str">
        <x:v>PMC9574069</x:v>
      </x:c>
      <x:c r="Z662"/>
      <x:c r="AA662" t="str">
        <x:v>PubMed/MEDLINE</x:v>
      </x:c>
      <x:c r="AB662" t="str">
        <x:v>PUBMED-A-v1.0-2026-08-28</x:v>
      </x:c>
      <x:c r="AC662" t="str">
        <x:v>SP-PUBMED-A-20260828</x:v>
      </x:c>
      <x:c r="AD662" s="499" t="n">
        <x:v>46262</x:v>
      </x:c>
      <x:c r="AE662" s="499" t="n">
        <x:v>46272</x:v>
      </x:c>
      <x:c r="AF662" t="str">
        <x:v>JXTCFR9M</x:v>
      </x:c>
      <x:c r="AG662"/>
      <x:c r="AH662" t="str">
        <x:v>Tactical Athlete → Operational Readiness Brazil</x:v>
      </x:c>
      <x:c r="AI662" t="str">
        <x:v>evidence-family:A</x:v>
      </x:c>
      <x:c r="AJ662"/>
      <x:c r="AK662" t="str">
        <x:f>IF(AJ662="","",IF(OR(LOWER(AJ662)="brazil",LOWER(AJ662)="brasil"),"Yes","No"))</x:f>
      </x:c>
      <x:c r="AL662"/>
      <x:c r="AM662"/>
      <x:c r="AN662"/>
      <x:c r="AO662"/>
      <x:c r="AP662"/>
      <x:c r="AQ662"/>
      <x:c r="AR662"/>
      <x:c r="AS662"/>
      <x:c r="AT662"/>
      <x:c r="AU662"/>
      <x:c r="AV662"/>
      <x:c r="AW662"/>
      <x:c r="AX662"/>
      <x:c r="AY662"/>
      <x:c r="AZ662"/>
      <x:c r="BA662"/>
      <x:c r="BB662"/>
      <x:c r="BC662"/>
      <x:c r="BD662"/>
      <x:c r="BE662"/>
      <x:c r="BF662"/>
      <x:c r="BG662"/>
      <x:c r="BH662"/>
      <x:c r="BI662"/>
      <x:c r="BJ662"/>
      <x:c r="BK662"/>
      <x:c r="BL662"/>
      <x:c r="BM662"/>
      <x:c r="BN662"/>
      <x:c r="BO662"/>
      <x:c r="BP662"/>
      <x:c r="BQ662"/>
      <x:c r="BR662"/>
      <x:c r="BS662"/>
      <x:c r="BT662"/>
      <x:c r="BU662"/>
      <x:c r="BV662"/>
      <x:c r="BW662"/>
      <x:c r="BX662"/>
      <x:c r="BY662"/>
      <x:c r="BZ662"/>
      <x:c r="CA662"/>
      <x:c r="CB662"/>
      <x:c r="CC662"/>
      <x:c r="CD662"/>
      <x:c r="CE662"/>
      <x:c r="CF662"/>
      <x:c r="CG662"/>
      <x:c r="CH662"/>
      <x:c r="CI662"/>
      <x:c r="CJ662" t="str">
        <x:v>Yes</x:v>
      </x:c>
      <x:c r="CK662" t="str">
        <x:v>Yes</x:v>
      </x:c>
      <x:c r="CL662" t="str">
        <x:v>Yes</x:v>
      </x:c>
      <x:c r="CM662" t="str">
        <x:v>Clear</x:v>
      </x:c>
      <x:c r="CN662" t="str">
        <x:v>Verified — clear</x:v>
      </x:c>
      <x:c r="CO662" t="n">
        <x:v>46272</x:v>
      </x:c>
      <x:c r="CP662" t="str">
        <x:v>https://pubmed.ncbi.nlm.nih.gov/36262915/</x:v>
      </x:c>
      <x:c r="CQ662"/>
      <x:c r="CR662"/>
      <x:c r="CS662"/>
      <x:c r="CT662"/>
      <x:c r="CU662"/>
      <x:c r="CV662"/>
      <x:c r="CW662"/>
      <x:c r="CX662"/>
      <x:c r="CY662"/>
      <x:c r="CZ662"/>
      <x:c r="DA662"/>
      <x:c r="DB662" t="str">
        <x:f>IF(L662="","",IF(AND(COUNT(CU662:DA662)=7,OR(CU662=0,CU662=1,CU662=2),OR(CV662=0,CV662=1,CV662=2),OR(CW662=0,CW662=1,CW662=2),OR(CX662=0,CX662=1,CX662=2),OR(CY662=0,CY662=1,CY662=2),OR(CZ662=0,CZ662=1,CZ662=2),OR(DA662=0,DA662=1,DA662=2)),SUM(CU662:DA662),""))</x:f>
      </x:c>
      <x:c r="DC662" t="str">
        <x:f>IF(DB662="","",ROUND(DB662/14*10,1))</x:f>
      </x:c>
      <x:c r="DD662" t="str">
        <x:v>Pending</x:v>
      </x:c>
      <x:c r="DE662" t="str">
        <x:f>IF(L662="","",IF(DC662="","Pending",IF(DD662="Yes","CONDITIONAL — safety override",IF(DC662&gt;=8,"HIGH",IF(DC662&gt;=5,"CONDITIONAL","LOW")))))</x:f>
        <x:v>Pending</x:v>
      </x:c>
      <x:c r="DF662" t="str">
        <x:v>Pending screening and full-text appraisal; no transferability judgment made at identification.</x:v>
      </x:c>
      <x:c r="DG662"/>
      <x:c r="DH662"/>
      <x:c r="DI662"/>
      <x:c r="DJ662"/>
      <x:c r="DK662"/>
      <x:c r="DL662"/>
      <x:c r="DM662"/>
      <x:c r="DN662"/>
      <x:c r="DO662"/>
      <x:c r="DP662"/>
      <x:c r="DQ662"/>
      <x:c r="DR662"/>
      <x:c r="DS662"/>
      <x:c r="DT662"/>
      <x:c r="DU662"/>
      <x:c r="DV662"/>
      <x:c r="DW662"/>
      <x:c r="DX662"/>
      <x:c r="DY662"/>
      <x:c r="DZ662" t="str">
        <x:v>Title/abstract screening alone does not establish effectiveness, causality, methodological quality, transferability to Brazilian public safety or an institutional recommendation.</x:v>
      </x:c>
      <x:c r="EA662" t="str">
        <x:v>Pending</x:v>
      </x:c>
      <x:c r="EB662" t="str">
        <x:f>IF(L662="","",IF(EC662="READY","Yes","No / Pending"))</x:f>
        <x:v>No / Pending</x:v>
      </x:c>
      <x:c r="EC662" t="str">
        <x:f>IF(L662="","",IF(OR(ISNUMBER(SEARCH("Retracted Publication",Q662)),CM662="Retracted",CN662="Retracted",CM662="Expression of Concern",CN662="Expression of Concern",F662="Not used",CG662="Critical",CH662="High",CH662="Critical"),"BLOCKED — integrity or use restriction",IF(AND(CJ662="Yes",CK662="Yes",CL662="Yes"),IF(AND(CM662="Clear",CN662="Verified — clear"),IF(AND(AND(LEN(TRIM(CF662))&gt;0,LEFT(LOWER(TRIM(CF662)),7)&lt;&gt;"pending"),OR(CG662="High",CG662="Moderate"),OR(CH662="Low",CH662="Some concerns",CH662="Not applicable")),IF(AND(DD662="No",OR(DE662="HIGH",DE662="CONDITIONAL"),AND(LEN(TRIM(DF662))&gt;0,LEFT(LOWER(TRIM(DF662)),7)&lt;&gt;"pending")),IF(AND(AND(LEN(TRIM(DT662))&gt;0,LEFT(LOWER(TRIM(DT662)),7)&lt;&gt;"pending"),AND(LEN(TRIM(DU662))&gt;0,LEFT(LOWER(TRIM(DU662)),7)&lt;&gt;"pending"),OR(AND(LEN(TRIM(DV662))&gt;0,LEFT(LOWER(TRIM(DV662)),7)&lt;&gt;"pending"),AND(LEN(TRIM(DW662))&gt;0,LEFT(LOWER(TRIM(DW662)),7)&lt;&gt;"pending")),AND(LEN(TRIM(DX662))&gt;0,LEFT(LOWER(TRIM(DX662)),7)&lt;&gt;"pending")),IF(AND(F662="Claim-ready",OR(EA662="Strong",EA662="Moderate"),AND(LEN(TRIM(G662))&gt;0,LEFT(LOWER(TRIM(G662)),7)&lt;&gt;"pending"),G662&lt;&gt;"No substantive use decision is permitted from identification metadata alone.",AND(LEN(TRIM(DZ662))&gt;0,LEFT(LOWER(TRIM(DZ662)),7)&lt;&gt;"pending"),DZ662&lt;&gt;"Identification metadata alone does not permit any substantive scientific, causal, operational, or institutional claim.",AND(LEN(TRIM(EI662))&gt;0,LEFT(LOWER(TRIM(EI662)),7)&lt;&gt;"pending"),ISNUMBER(EH662),EH662&gt;0),"READY","PENDING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2" t="str">
        <x:v>Pending</x:v>
      </x:c>
      <x:c r="EE662"/>
      <x:c r="EF662" t="str">
        <x:v>Pending</x:v>
      </x:c>
      <x:c r="EG662" t="str">
        <x:v>Pending</x:v>
      </x:c>
      <x:c r="EH662"/>
      <x:c r="EI662" s="501"/>
      <x:c r="EJ662"/>
      <x:c r="EK662" t="str">
        <x:v>Pending</x:v>
      </x:c>
      <x:c r="EL662" t="n">
        <x:v>46272</x:v>
      </x:c>
      <x:c r="EM662" t="str">
        <x:v>Production PubMed record imported and reconciled to Zotero item JXTCFR9M;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62" t="n">
        <x:f>IF(L662="","",(IF(N662&lt;&gt;"",1,0)+IF(O662&lt;&gt;"",1,0)+IF(AJ662&lt;&gt;"",1,0)+IF(AU662&lt;&gt;"",1,0)+IF(BE662&lt;&gt;"",1,0)+IF(CF662&lt;&gt;"",1,0)+IF(CJ662="Yes",1,0)+IF(CL662="Yes",1,0)+IF(DE662&lt;&gt;"Pending",1,0)+IF(F662&lt;&gt;"",1,0)+IF(DZ662&lt;&gt;"",1,0)+IF(EI662&lt;&gt;"",1,0))/12)</x:f>
        <x:v>0.5</x:v>
      </x:c>
    </x:row>
    <x:row r="663">
      <x:c r="A663" t="str">
        <x:v>EV-0660</x:v>
      </x:c>
      <x:c r="B663" t="str">
        <x:v>Integrity check</x:v>
      </x:c>
      <x:c r="C663" t="str">
        <x:f>IF(L663="","",IF(LEFT(EC663,7)="BLOCKED","🔴 Do not use for conclusion",IF(EB663="Yes","🟢 Claim-ready","🟡 Caution / context")))</x:f>
        <x:v>🟡 Caution / context</x:v>
      </x:c>
      <x:c r="D663" t="str">
        <x:f>IF(L663="","",EC663)</x:f>
        <x:v>PENDING — appropriate appraisal</x:v>
      </x:c>
      <x:c r="E663" t="str">
        <x:v>P3 — Medium</x:v>
      </x:c>
      <x:c r="F663" t="str">
        <x:v>Pending</x:v>
      </x:c>
      <x:c r="G663" t="str">
        <x:v>Title/abstract identify an explicit tactical/public-safety context and readiness domain; retain for full-text assessment.</x:v>
      </x:c>
      <x:c r="H663" t="str">
        <x:v>Obtain and review lawful full text; confirm human adjudication; then select a design-specific appraisal instrument.</x:v>
      </x:c>
      <x:c r="I663"/>
      <x:c r="J663" t="str">
        <x:v>A — Core</x:v>
      </x:c>
      <x:c r="K663" t="str">
        <x:v>IDENTIFIED</x:v>
      </x:c>
      <x:c r="L663" t="str">
        <x:v>Consistency and applicability of return to function guidelines in tactical-athletes with exertional heat illness. A systematic review.</x:v>
      </x:c>
      <x:c r="M663"/>
      <x:c r="N663" t="str">
        <x:v>O'Reilly, Matthew; Hu, Yao-Wen Eliot; Gruber, Jonathan; Jones, Douglas M; Daniel, Arthur; Marra, Janelle; Fraser, John J</x:v>
      </x:c>
      <x:c r="O663" t="n">
        <x:v>2023</x:v>
      </x:c>
      <x:c r="P663" t="str">
        <x:v>The Physician and sportsmedicine</x:v>
      </x:c>
      <x:c r="Q663" t="str">
        <x:v>Journal Article; Systematic Review</x:v>
      </x:c>
      <x:c r="R663" t="str">
        <x:v>Unclear</x:v>
      </x:c>
      <x:c r="S663" t="str">
        <x:v>Unknown</x:v>
      </x:c>
      <x:c r="T663" t="str">
        <x:v>eng</x:v>
      </x:c>
      <x:c r="U663" t="str">
        <x:v>https://pubmed.ncbi.nlm.nih.gov/36239088/</x:v>
      </x:c>
      <x:c r="V663" t="str">
        <x:v>10.1080/00913847.2022.2135973</x:v>
      </x:c>
      <x:c r="W663" t="str">
        <x:f>IF(V663="","",LOWER(SUBSTITUTE(SUBSTITUTE(SUBSTITUTE(SUBSTITUTE(TRIM(V663),"https://doi.org/",""),"http://doi.org/",""),"https://dx.doi.org/",""),"doi:","")))</x:f>
        <x:v>10.1080/00913847.2022.2135973</x:v>
      </x:c>
      <x:c r="X663" t="str">
        <x:v>36239088</x:v>
      </x:c>
      <x:c r="Y663" t="str"/>
      <x:c r="Z663"/>
      <x:c r="AA663" t="str">
        <x:v>PubMed/MEDLINE</x:v>
      </x:c>
      <x:c r="AB663" t="str">
        <x:v>PUBMED-A-v1.0-2026-08-28</x:v>
      </x:c>
      <x:c r="AC663" t="str">
        <x:v>SP-PUBMED-A-20260828</x:v>
      </x:c>
      <x:c r="AD663" s="499" t="n">
        <x:v>46262</x:v>
      </x:c>
      <x:c r="AE663" s="499" t="n">
        <x:v>46272</x:v>
      </x:c>
      <x:c r="AF663" t="str">
        <x:v>I5HM5DGU</x:v>
      </x:c>
      <x:c r="AG663"/>
      <x:c r="AH663" t="str">
        <x:v>Tactical Athlete → Operational Readiness Brazil</x:v>
      </x:c>
      <x:c r="AI663" t="str">
        <x:v>evidence-family:A</x:v>
      </x:c>
      <x:c r="AJ663"/>
      <x:c r="AK663" t="str">
        <x:f>IF(AJ663="","",IF(OR(LOWER(AJ663)="brazil",LOWER(AJ663)="brasil"),"Yes","No"))</x:f>
      </x:c>
      <x:c r="AL663"/>
      <x:c r="AM663"/>
      <x:c r="AN663"/>
      <x:c r="AO663"/>
      <x:c r="AP663"/>
      <x:c r="AQ663"/>
      <x:c r="AR663"/>
      <x:c r="AS663"/>
      <x:c r="AT663"/>
      <x:c r="AU663"/>
      <x:c r="AV663"/>
      <x:c r="AW663"/>
      <x:c r="AX663"/>
      <x:c r="AY663"/>
      <x:c r="AZ663"/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/>
      <x:c r="BO663"/>
      <x:c r="BP663"/>
      <x:c r="BQ663"/>
      <x:c r="BR663"/>
      <x:c r="BS663"/>
      <x:c r="BT663"/>
      <x:c r="BU663"/>
      <x:c r="BV663"/>
      <x:c r="BW663"/>
      <x:c r="BX663"/>
      <x:c r="BY663"/>
      <x:c r="BZ663"/>
      <x:c r="CA663"/>
      <x:c r="CB663"/>
      <x:c r="CC663"/>
      <x:c r="CD663"/>
      <x:c r="CE663"/>
      <x:c r="CF663"/>
      <x:c r="CG663"/>
      <x:c r="CH663"/>
      <x:c r="CI663"/>
      <x:c r="CJ663" t="str">
        <x:v>Yes</x:v>
      </x:c>
      <x:c r="CK663" t="str">
        <x:v>Yes</x:v>
      </x:c>
      <x:c r="CL663" t="str">
        <x:v>Yes</x:v>
      </x:c>
      <x:c r="CM663" t="str">
        <x:v>Clear</x:v>
      </x:c>
      <x:c r="CN663" t="str">
        <x:v>Verified — clear</x:v>
      </x:c>
      <x:c r="CO663" t="n">
        <x:v>46272</x:v>
      </x:c>
      <x:c r="CP663" t="str">
        <x:v>https://pubmed.ncbi.nlm.nih.gov/36239088/</x:v>
      </x:c>
      <x:c r="CQ663"/>
      <x:c r="CR663"/>
      <x:c r="CS663"/>
      <x:c r="CT663"/>
      <x:c r="CU663"/>
      <x:c r="CV663"/>
      <x:c r="CW663"/>
      <x:c r="CX663"/>
      <x:c r="CY663"/>
      <x:c r="CZ663"/>
      <x:c r="DA663"/>
      <x:c r="DB663" t="str">
        <x:f>IF(L663="","",IF(AND(COUNT(CU663:DA663)=7,OR(CU663=0,CU663=1,CU663=2),OR(CV663=0,CV663=1,CV663=2),OR(CW663=0,CW663=1,CW663=2),OR(CX663=0,CX663=1,CX663=2),OR(CY663=0,CY663=1,CY663=2),OR(CZ663=0,CZ663=1,CZ663=2),OR(DA663=0,DA663=1,DA663=2)),SUM(CU663:DA663),""))</x:f>
      </x:c>
      <x:c r="DC663" t="str">
        <x:f>IF(DB663="","",ROUND(DB663/14*10,1))</x:f>
      </x:c>
      <x:c r="DD663" t="str">
        <x:v>Pending</x:v>
      </x:c>
      <x:c r="DE663" t="str">
        <x:f>IF(L663="","",IF(DC663="","Pending",IF(DD663="Yes","CONDITIONAL — safety override",IF(DC663&gt;=8,"HIGH",IF(DC663&gt;=5,"CONDITIONAL","LOW")))))</x:f>
        <x:v>Pending</x:v>
      </x:c>
      <x:c r="DF663" t="str">
        <x:v>Pending screening and full-text appraisal; no transferability judgment made at identification.</x:v>
      </x:c>
      <x:c r="DG663"/>
      <x:c r="DH663"/>
      <x:c r="DI663"/>
      <x:c r="DJ663"/>
      <x:c r="DK663"/>
      <x:c r="DL663"/>
      <x:c r="DM663"/>
      <x:c r="DN663"/>
      <x:c r="DO663"/>
      <x:c r="DP663"/>
      <x:c r="DQ663"/>
      <x:c r="DR663"/>
      <x:c r="DS663"/>
      <x:c r="DT663"/>
      <x:c r="DU663"/>
      <x:c r="DV663"/>
      <x:c r="DW663"/>
      <x:c r="DX663"/>
      <x:c r="DY663"/>
      <x:c r="DZ663" t="str">
        <x:v>Title/abstract screening alone does not establish effectiveness, causality, methodological quality, transferability to Brazilian public safety or an institutional recommendation.</x:v>
      </x:c>
      <x:c r="EA663" t="str">
        <x:v>Pending</x:v>
      </x:c>
      <x:c r="EB663" t="str">
        <x:f>IF(L663="","",IF(EC663="READY","Yes","No / Pending"))</x:f>
        <x:v>No / Pending</x:v>
      </x:c>
      <x:c r="EC663" t="str">
        <x:f>IF(L663="","",IF(OR(ISNUMBER(SEARCH("Retracted Publication",Q663)),CM663="Retracted",CN663="Retracted",CM663="Expression of Concern",CN663="Expression of Concern",F663="Not used",CG663="Critical",CH663="High",CH663="Critical"),"BLOCKED — integrity or use restriction",IF(AND(CJ663="Yes",CK663="Yes",CL663="Yes"),IF(AND(CM663="Clear",CN663="Verified — clear"),IF(AND(AND(LEN(TRIM(CF663))&gt;0,LEFT(LOWER(TRIM(CF663)),7)&lt;&gt;"pending"),OR(CG663="High",CG663="Moderate"),OR(CH663="Low",CH663="Some concerns",CH663="Not applicable")),IF(AND(DD663="No",OR(DE663="HIGH",DE663="CONDITIONAL"),AND(LEN(TRIM(DF663))&gt;0,LEFT(LOWER(TRIM(DF663)),7)&lt;&gt;"pending")),IF(AND(AND(LEN(TRIM(DT663))&gt;0,LEFT(LOWER(TRIM(DT663)),7)&lt;&gt;"pending"),AND(LEN(TRIM(DU663))&gt;0,LEFT(LOWER(TRIM(DU663)),7)&lt;&gt;"pending"),OR(AND(LEN(TRIM(DV663))&gt;0,LEFT(LOWER(TRIM(DV663)),7)&lt;&gt;"pending"),AND(LEN(TRIM(DW663))&gt;0,LEFT(LOWER(TRIM(DW663)),7)&lt;&gt;"pending")),AND(LEN(TRIM(DX663))&gt;0,LEFT(LOWER(TRIM(DX663)),7)&lt;&gt;"pending")),IF(AND(F663="Claim-ready",OR(EA663="Strong",EA663="Moderate"),AND(LEN(TRIM(G663))&gt;0,LEFT(LOWER(TRIM(G663)),7)&lt;&gt;"pending"),G663&lt;&gt;"No substantive use decision is permitted from identification metadata alone.",AND(LEN(TRIM(DZ663))&gt;0,LEFT(LOWER(TRIM(DZ663)),7)&lt;&gt;"pending"),DZ663&lt;&gt;"Identification metadata alone does not permit any substantive scientific, causal, operational, or institutional claim.",AND(LEN(TRIM(EI663))&gt;0,LEFT(LOWER(TRIM(EI663)),7)&lt;&gt;"pending"),ISNUMBER(EH663),EH663&gt;0),"READY","PENDING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3" t="str">
        <x:v>Pending</x:v>
      </x:c>
      <x:c r="EE663"/>
      <x:c r="EF663" t="str">
        <x:v>Pending</x:v>
      </x:c>
      <x:c r="EG663" t="str">
        <x:v>Pending</x:v>
      </x:c>
      <x:c r="EH663"/>
      <x:c r="EI663" s="501"/>
      <x:c r="EJ663"/>
      <x:c r="EK663" t="str">
        <x:v>Pending</x:v>
      </x:c>
      <x:c r="EL663" t="n">
        <x:v>46272</x:v>
      </x:c>
      <x:c r="EM663" t="str">
        <x:v>Production PubMed record imported and reconciled to Zotero item I5HM5DGU;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63" t="n">
        <x:f>IF(L663="","",(IF(N663&lt;&gt;"",1,0)+IF(O663&lt;&gt;"",1,0)+IF(AJ663&lt;&gt;"",1,0)+IF(AU663&lt;&gt;"",1,0)+IF(BE663&lt;&gt;"",1,0)+IF(CF663&lt;&gt;"",1,0)+IF(CJ663="Yes",1,0)+IF(CL663="Yes",1,0)+IF(DE663&lt;&gt;"Pending",1,0)+IF(F663&lt;&gt;"",1,0)+IF(DZ663&lt;&gt;"",1,0)+IF(EI663&lt;&gt;"",1,0))/12)</x:f>
        <x:v>0.5</x:v>
      </x:c>
    </x:row>
    <x:row r="664">
      <x:c r="A664" t="str">
        <x:v>EV-0661</x:v>
      </x:c>
      <x:c r="B664" t="str">
        <x:v>Integrity check</x:v>
      </x:c>
      <x:c r="C664" t="str">
        <x:f>IF(L664="","",IF(LEFT(EC664,7)="BLOCKED","🔴 Do not use for conclusion",IF(EB664="Yes","🟢 Claim-ready","🟡 Caution / context")))</x:f>
        <x:v>🟡 Caution / context</x:v>
      </x:c>
      <x:c r="D664" t="str">
        <x:f>IF(L664="","",EC664)</x:f>
        <x:v>PENDING — appropriate appraisal</x:v>
      </x:c>
      <x:c r="E664" t="str">
        <x:v>P3 — Medium</x:v>
      </x:c>
      <x:c r="F664" t="str">
        <x:v>Pending</x:v>
      </x:c>
      <x:c r="G664" t="str">
        <x:v>Title/abstract identify an explicit tactical/public-safety context and readiness domain; retain for full-text assessment.</x:v>
      </x:c>
      <x:c r="H664" t="str">
        <x:v>Obtain and review lawful full text; confirm human adjudication; then select a design-specific appraisal instrument.</x:v>
      </x:c>
      <x:c r="I664"/>
      <x:c r="J664" t="str">
        <x:v>A — Core</x:v>
      </x:c>
      <x:c r="K664" t="str">
        <x:v>IDENTIFIED</x:v>
      </x:c>
      <x:c r="L664" t="str">
        <x:v>Relationship between a Maximum Plank Assessment and Fitness, Health Behaviors, and Moods in Tactical Athletes: An Exploratory Study.</x:v>
      </x:c>
      <x:c r="M664"/>
      <x:c r="N664" t="str">
        <x:v>Sax van der Weyden, Megan; Toczko, Michael; Fyock-Martin, Marcie; Martin, Joel</x:v>
      </x:c>
      <x:c r="O664" t="n">
        <x:v>2022</x:v>
      </x:c>
      <x:c r="P664" t="str">
        <x:v>International journal of environmental research and public health</x:v>
      </x:c>
      <x:c r="Q664" t="str">
        <x:v>Journal Article; Research Support, Non-U.S. Gov't</x:v>
      </x:c>
      <x:c r="R664" t="str">
        <x:v>Unclear</x:v>
      </x:c>
      <x:c r="S664" t="str">
        <x:v>Unknown</x:v>
      </x:c>
      <x:c r="T664" t="str">
        <x:v>eng</x:v>
      </x:c>
      <x:c r="U664" t="str">
        <x:v>https://pubmed.ncbi.nlm.nih.gov/36232131/</x:v>
      </x:c>
      <x:c r="V664" t="str">
        <x:v>10.3390/ijerph191912832</x:v>
      </x:c>
      <x:c r="W664" t="str">
        <x:f>IF(V664="","",LOWER(SUBSTITUTE(SUBSTITUTE(SUBSTITUTE(SUBSTITUTE(TRIM(V664),"https://doi.org/",""),"http://doi.org/",""),"https://dx.doi.org/",""),"doi:","")))</x:f>
        <x:v>10.3390/ijerph191912832</x:v>
      </x:c>
      <x:c r="X664" t="str">
        <x:v>36232131</x:v>
      </x:c>
      <x:c r="Y664" t="str">
        <x:v>PMC9564666</x:v>
      </x:c>
      <x:c r="Z664"/>
      <x:c r="AA664" t="str">
        <x:v>PubMed/MEDLINE</x:v>
      </x:c>
      <x:c r="AB664" t="str">
        <x:v>PUBMED-A-v1.0-2026-08-28</x:v>
      </x:c>
      <x:c r="AC664" t="str">
        <x:v>SP-PUBMED-A-20260828</x:v>
      </x:c>
      <x:c r="AD664" s="499" t="n">
        <x:v>46262</x:v>
      </x:c>
      <x:c r="AE664" s="499" t="n">
        <x:v>46272</x:v>
      </x:c>
      <x:c r="AF664" t="str">
        <x:v>WJIZXDTC</x:v>
      </x:c>
      <x:c r="AG664"/>
      <x:c r="AH664" t="str">
        <x:v>Tactical Athlete → Operational Readiness Brazil</x:v>
      </x:c>
      <x:c r="AI664" t="str">
        <x:v>evidence-family:A</x:v>
      </x:c>
      <x:c r="AJ664"/>
      <x:c r="AK664" t="str">
        <x:f>IF(AJ664="","",IF(OR(LOWER(AJ664)="brazil",LOWER(AJ664)="brasil"),"Yes","No"))</x:f>
      </x:c>
      <x:c r="AL664"/>
      <x:c r="AM664"/>
      <x:c r="AN664"/>
      <x:c r="AO664"/>
      <x:c r="AP664"/>
      <x:c r="AQ664"/>
      <x:c r="AR664"/>
      <x:c r="AS664"/>
      <x:c r="AT664"/>
      <x:c r="AU664"/>
      <x:c r="AV664"/>
      <x:c r="AW664"/>
      <x:c r="AX664"/>
      <x:c r="AY664"/>
      <x:c r="AZ664"/>
      <x:c r="BA664"/>
      <x:c r="BB664"/>
      <x:c r="BC664"/>
      <x:c r="BD664"/>
      <x:c r="BE664"/>
      <x:c r="BF664"/>
      <x:c r="BG664"/>
      <x:c r="BH664"/>
      <x:c r="BI664"/>
      <x:c r="BJ664"/>
      <x:c r="BK664"/>
      <x:c r="BL664"/>
      <x:c r="BM664"/>
      <x:c r="BN664"/>
      <x:c r="BO664"/>
      <x:c r="BP664"/>
      <x:c r="BQ664"/>
      <x:c r="BR664"/>
      <x:c r="BS664"/>
      <x:c r="BT664"/>
      <x:c r="BU664"/>
      <x:c r="BV664"/>
      <x:c r="BW664"/>
      <x:c r="BX664"/>
      <x:c r="BY664"/>
      <x:c r="BZ664"/>
      <x:c r="CA664"/>
      <x:c r="CB664"/>
      <x:c r="CC664"/>
      <x:c r="CD664"/>
      <x:c r="CE664"/>
      <x:c r="CF664"/>
      <x:c r="CG664"/>
      <x:c r="CH664"/>
      <x:c r="CI664"/>
      <x:c r="CJ664" t="str">
        <x:v>Yes</x:v>
      </x:c>
      <x:c r="CK664" t="str">
        <x:v>Yes</x:v>
      </x:c>
      <x:c r="CL664" t="str">
        <x:v>Yes</x:v>
      </x:c>
      <x:c r="CM664" t="str">
        <x:v>Clear</x:v>
      </x:c>
      <x:c r="CN664" t="str">
        <x:v>Verified — clear</x:v>
      </x:c>
      <x:c r="CO664" t="n">
        <x:v>46272</x:v>
      </x:c>
      <x:c r="CP664" t="str">
        <x:v>https://pubmed.ncbi.nlm.nih.gov/36232131/</x:v>
      </x:c>
      <x:c r="CQ664"/>
      <x:c r="CR664"/>
      <x:c r="CS664"/>
      <x:c r="CT664"/>
      <x:c r="CU664"/>
      <x:c r="CV664"/>
      <x:c r="CW664"/>
      <x:c r="CX664"/>
      <x:c r="CY664"/>
      <x:c r="CZ664"/>
      <x:c r="DA664"/>
      <x:c r="DB664" t="str">
        <x:f>IF(L664="","",IF(AND(COUNT(CU664:DA664)=7,OR(CU664=0,CU664=1,CU664=2),OR(CV664=0,CV664=1,CV664=2),OR(CW664=0,CW664=1,CW664=2),OR(CX664=0,CX664=1,CX664=2),OR(CY664=0,CY664=1,CY664=2),OR(CZ664=0,CZ664=1,CZ664=2),OR(DA664=0,DA664=1,DA664=2)),SUM(CU664:DA664),""))</x:f>
      </x:c>
      <x:c r="DC664" t="str">
        <x:f>IF(DB664="","",ROUND(DB664/14*10,1))</x:f>
      </x:c>
      <x:c r="DD664" t="str">
        <x:v>Pending</x:v>
      </x:c>
      <x:c r="DE664" t="str">
        <x:f>IF(L664="","",IF(DC664="","Pending",IF(DD664="Yes","CONDITIONAL — safety override",IF(DC664&gt;=8,"HIGH",IF(DC664&gt;=5,"CONDITIONAL","LOW")))))</x:f>
        <x:v>Pending</x:v>
      </x:c>
      <x:c r="DF664" t="str">
        <x:v>Pending screening and full-text appraisal; no transferability judgment made at identification.</x:v>
      </x:c>
      <x:c r="DG664"/>
      <x:c r="DH664"/>
      <x:c r="DI664"/>
      <x:c r="DJ664"/>
      <x:c r="DK664"/>
      <x:c r="DL664"/>
      <x:c r="DM664"/>
      <x:c r="DN664"/>
      <x:c r="DO664"/>
      <x:c r="DP664"/>
      <x:c r="DQ664"/>
      <x:c r="DR664"/>
      <x:c r="DS664"/>
      <x:c r="DT664"/>
      <x:c r="DU664"/>
      <x:c r="DV664"/>
      <x:c r="DW664"/>
      <x:c r="DX664"/>
      <x:c r="DY664"/>
      <x:c r="DZ664" t="str">
        <x:v>Title/abstract screening alone does not establish effectiveness, causality, methodological quality, transferability to Brazilian public safety or an institutional recommendation.</x:v>
      </x:c>
      <x:c r="EA664" t="str">
        <x:v>Pending</x:v>
      </x:c>
      <x:c r="EB664" t="str">
        <x:f>IF(L664="","",IF(EC664="READY","Yes","No / Pending"))</x:f>
        <x:v>No / Pending</x:v>
      </x:c>
      <x:c r="EC664" t="str">
        <x:f>IF(L664="","",IF(OR(ISNUMBER(SEARCH("Retracted Publication",Q664)),CM664="Retracted",CN664="Retracted",CM664="Expression of Concern",CN664="Expression of Concern",F664="Not used",CG664="Critical",CH664="High",CH664="Critical"),"BLOCKED — integrity or use restriction",IF(AND(CJ664="Yes",CK664="Yes",CL664="Yes"),IF(AND(CM664="Clear",CN664="Verified — clear"),IF(AND(AND(LEN(TRIM(CF664))&gt;0,LEFT(LOWER(TRIM(CF664)),7)&lt;&gt;"pending"),OR(CG664="High",CG664="Moderate"),OR(CH664="Low",CH664="Some concerns",CH664="Not applicable")),IF(AND(DD664="No",OR(DE664="HIGH",DE664="CONDITIONAL"),AND(LEN(TRIM(DF664))&gt;0,LEFT(LOWER(TRIM(DF664)),7)&lt;&gt;"pending")),IF(AND(AND(LEN(TRIM(DT664))&gt;0,LEFT(LOWER(TRIM(DT664)),7)&lt;&gt;"pending"),AND(LEN(TRIM(DU664))&gt;0,LEFT(LOWER(TRIM(DU664)),7)&lt;&gt;"pending"),OR(AND(LEN(TRIM(DV664))&gt;0,LEFT(LOWER(TRIM(DV664)),7)&lt;&gt;"pending"),AND(LEN(TRIM(DW664))&gt;0,LEFT(LOWER(TRIM(DW664)),7)&lt;&gt;"pending")),AND(LEN(TRIM(DX664))&gt;0,LEFT(LOWER(TRIM(DX664)),7)&lt;&gt;"pending")),IF(AND(F664="Claim-ready",OR(EA664="Strong",EA664="Moderate"),AND(LEN(TRIM(G664))&gt;0,LEFT(LOWER(TRIM(G664)),7)&lt;&gt;"pending"),G664&lt;&gt;"No substantive use decision is permitted from identification metadata alone.",AND(LEN(TRIM(DZ664))&gt;0,LEFT(LOWER(TRIM(DZ664)),7)&lt;&gt;"pending"),DZ664&lt;&gt;"Identification metadata alone does not permit any substantive scientific, causal, operational, or institutional claim.",AND(LEN(TRIM(EI664))&gt;0,LEFT(LOWER(TRIM(EI664)),7)&lt;&gt;"pending"),ISNUMBER(EH664),EH664&gt;0),"READY","PENDING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4" t="str">
        <x:v>Pending</x:v>
      </x:c>
      <x:c r="EE664"/>
      <x:c r="EF664" t="str">
        <x:v>Pending</x:v>
      </x:c>
      <x:c r="EG664" t="str">
        <x:v>Pending</x:v>
      </x:c>
      <x:c r="EH664"/>
      <x:c r="EI664" s="501"/>
      <x:c r="EJ664"/>
      <x:c r="EK664" t="str">
        <x:v>Pending</x:v>
      </x:c>
      <x:c r="EL664" t="n">
        <x:v>46272</x:v>
      </x:c>
      <x:c r="EM664" t="str">
        <x:v>Production PubMed record imported and reconciled to Zotero item WJIZXDTC;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64" t="n">
        <x:f>IF(L664="","",(IF(N664&lt;&gt;"",1,0)+IF(O664&lt;&gt;"",1,0)+IF(AJ664&lt;&gt;"",1,0)+IF(AU664&lt;&gt;"",1,0)+IF(BE664&lt;&gt;"",1,0)+IF(CF664&lt;&gt;"",1,0)+IF(CJ664="Yes",1,0)+IF(CL664="Yes",1,0)+IF(DE664&lt;&gt;"Pending",1,0)+IF(F664&lt;&gt;"",1,0)+IF(DZ664&lt;&gt;"",1,0)+IF(EI664&lt;&gt;"",1,0))/12)</x:f>
        <x:v>0.5</x:v>
      </x:c>
    </x:row>
    <x:row r="665">
      <x:c r="A665" t="str">
        <x:v>EV-0662</x:v>
      </x:c>
      <x:c r="B665" t="str">
        <x:v>Integrity check</x:v>
      </x:c>
      <x:c r="C665" t="str">
        <x:f>IF(L665="","",IF(LEFT(EC665,7)="BLOCKED","🔴 Do not use for conclusion",IF(EB665="Yes","🟢 Claim-ready","🟡 Caution / context")))</x:f>
        <x:v>🟡 Caution / context</x:v>
      </x:c>
      <x:c r="D665" t="str">
        <x:f>IF(L665="","",EC665)</x:f>
        <x:v>PENDING — appropriate appraisal</x:v>
      </x:c>
      <x:c r="E665" t="str">
        <x:v>P3 — Medium</x:v>
      </x:c>
      <x:c r="F665" t="str">
        <x:v>Pending</x:v>
      </x:c>
      <x:c r="G665" t="str">
        <x:v>Title/abstract identify an explicit implementation-science construct; retain for full-text assessment.</x:v>
      </x:c>
      <x:c r="H665" t="str">
        <x:v>Obtain and review lawful full text; confirm human adjudication; then select a design-specific appraisal instrument.</x:v>
      </x:c>
      <x:c r="I665"/>
      <x:c r="J665" t="str">
        <x:v>C — Implementation Science</x:v>
      </x:c>
      <x:c r="K665" t="str">
        <x:v>IDENTIFIED</x:v>
      </x:c>
      <x:c r="L665" t="str">
        <x:v>Multilevel factors in providers' decisions to utilize CPT in military- and veteran-serving treatment settings.</x:v>
      </x:c>
      <x:c r="M665"/>
      <x:c r="N665" t="str">
        <x:v>Loskot, Taylor; Lagdamen, Jansey; Mutschler, Christina; Thomas, Fiona; Kannan, Kamini; Beristianos, Matthew; Cook, Joan; Finley, Erin; Monson, Candice; Wiltsey-Stirman, Shannon</x:v>
      </x:c>
      <x:c r="O665" t="n">
        <x:v>2023</x:v>
      </x:c>
      <x:c r="P665" t="str">
        <x:v>Psychological services</x:v>
      </x:c>
      <x:c r="Q665" t="str">
        <x:v>Journal Article</x:v>
      </x:c>
      <x:c r="R665" t="str">
        <x:v>Unclear</x:v>
      </x:c>
      <x:c r="S665" t="str">
        <x:v>Unknown</x:v>
      </x:c>
      <x:c r="T665" t="str">
        <x:v>eng</x:v>
      </x:c>
      <x:c r="U665" t="str">
        <x:v>https://pubmed.ncbi.nlm.nih.gov/36227297/</x:v>
      </x:c>
      <x:c r="V665" t="str">
        <x:v>10.1037/ser0000715</x:v>
      </x:c>
      <x:c r="W665" t="str">
        <x:f>IF(V665="","",LOWER(SUBSTITUTE(SUBSTITUTE(SUBSTITUTE(SUBSTITUTE(TRIM(V665),"https://doi.org/",""),"http://doi.org/",""),"https://dx.doi.org/",""),"doi:","")))</x:f>
        <x:v>10.1037/ser0000715</x:v>
      </x:c>
      <x:c r="X665" t="str">
        <x:v>36227297</x:v>
      </x:c>
      <x:c r="Y665" t="str">
        <x:v>PMC12830006</x:v>
      </x:c>
      <x:c r="Z665"/>
      <x:c r="AA665" t="str">
        <x:v>PubMed/MEDLINE</x:v>
      </x:c>
      <x:c r="AB665" t="str">
        <x:v>PUBMED-C-v1.0-2026-08-28</x:v>
      </x:c>
      <x:c r="AC665" t="str">
        <x:v>SP-PUBMED-C-20260828</x:v>
      </x:c>
      <x:c r="AD665" s="499" t="n">
        <x:v>46262</x:v>
      </x:c>
      <x:c r="AE665" s="499" t="n">
        <x:v>46272</x:v>
      </x:c>
      <x:c r="AF665" t="str">
        <x:v>2WISH3DJ</x:v>
      </x:c>
      <x:c r="AG665"/>
      <x:c r="AH665" t="str">
        <x:v>Tactical Athlete → Operational Readiness Brazil</x:v>
      </x:c>
      <x:c r="AI665" t="str">
        <x:v>evidence-family:C</x:v>
      </x:c>
      <x:c r="AJ665"/>
      <x:c r="AK665" t="str">
        <x:f>IF(AJ665="","",IF(OR(LOWER(AJ665)="brazil",LOWER(AJ665)="brasil"),"Yes","No"))</x:f>
      </x:c>
      <x:c r="AL665"/>
      <x:c r="AM665"/>
      <x:c r="AN665"/>
      <x:c r="AO665"/>
      <x:c r="AP665"/>
      <x:c r="AQ665"/>
      <x:c r="AR665"/>
      <x:c r="AS665"/>
      <x:c r="AT665"/>
      <x:c r="AU665"/>
      <x:c r="AV665"/>
      <x:c r="AW665"/>
      <x:c r="AX665"/>
      <x:c r="AY665"/>
      <x:c r="AZ665"/>
      <x:c r="BA665"/>
      <x:c r="BB665"/>
      <x:c r="BC665"/>
      <x:c r="BD665"/>
      <x:c r="BE665"/>
      <x:c r="BF665"/>
      <x:c r="BG665"/>
      <x:c r="BH665"/>
      <x:c r="BI665"/>
      <x:c r="BJ665"/>
      <x:c r="BK665"/>
      <x:c r="BL665"/>
      <x:c r="BM665"/>
      <x:c r="BN665"/>
      <x:c r="BO665"/>
      <x:c r="BP665"/>
      <x:c r="BQ665"/>
      <x:c r="BR665"/>
      <x:c r="BS665"/>
      <x:c r="BT665"/>
      <x:c r="BU665"/>
      <x:c r="BV665"/>
      <x:c r="BW665"/>
      <x:c r="BX665"/>
      <x:c r="BY665"/>
      <x:c r="BZ665"/>
      <x:c r="CA665"/>
      <x:c r="CB665"/>
      <x:c r="CC665"/>
      <x:c r="CD665"/>
      <x:c r="CE665"/>
      <x:c r="CF665"/>
      <x:c r="CG665"/>
      <x:c r="CH665"/>
      <x:c r="CI665"/>
      <x:c r="CJ665" t="str">
        <x:v>Yes</x:v>
      </x:c>
      <x:c r="CK665" t="str">
        <x:v>Yes</x:v>
      </x:c>
      <x:c r="CL665" t="str">
        <x:v>Yes</x:v>
      </x:c>
      <x:c r="CM665" t="str">
        <x:v>Clear</x:v>
      </x:c>
      <x:c r="CN665" t="str">
        <x:v>Verified — clear</x:v>
      </x:c>
      <x:c r="CO665" t="n">
        <x:v>46272</x:v>
      </x:c>
      <x:c r="CP665" t="str">
        <x:v>https://pubmed.ncbi.nlm.nih.gov/36227297/</x:v>
      </x:c>
      <x:c r="CQ665"/>
      <x:c r="CR665"/>
      <x:c r="CS665"/>
      <x:c r="CT665"/>
      <x:c r="CU665"/>
      <x:c r="CV665"/>
      <x:c r="CW665"/>
      <x:c r="CX665"/>
      <x:c r="CY665"/>
      <x:c r="CZ665"/>
      <x:c r="DA665"/>
      <x:c r="DB665" t="str">
        <x:f>IF(L665="","",IF(AND(COUNT(CU665:DA665)=7,OR(CU665=0,CU665=1,CU665=2),OR(CV665=0,CV665=1,CV665=2),OR(CW665=0,CW665=1,CW665=2),OR(CX665=0,CX665=1,CX665=2),OR(CY665=0,CY665=1,CY665=2),OR(CZ665=0,CZ665=1,CZ665=2),OR(DA665=0,DA665=1,DA665=2)),SUM(CU665:DA665),""))</x:f>
      </x:c>
      <x:c r="DC665" t="str">
        <x:f>IF(DB665="","",ROUND(DB665/14*10,1))</x:f>
      </x:c>
      <x:c r="DD665" t="str">
        <x:v>Pending</x:v>
      </x:c>
      <x:c r="DE665" t="str">
        <x:f>IF(L665="","",IF(DC665="","Pending",IF(DD665="Yes","CONDITIONAL — safety override",IF(DC665&gt;=8,"HIGH",IF(DC665&gt;=5,"CONDITIONAL","LOW")))))</x:f>
        <x:v>Pending</x:v>
      </x:c>
      <x:c r="DF665" t="str">
        <x:v>Pending screening and full-text appraisal; no transferability judgment made at identification.</x:v>
      </x:c>
      <x:c r="DG665"/>
      <x:c r="DH665"/>
      <x:c r="DI665"/>
      <x:c r="DJ665"/>
      <x:c r="DK665"/>
      <x:c r="DL665"/>
      <x:c r="DM665"/>
      <x:c r="DN665"/>
      <x:c r="DO665"/>
      <x:c r="DP665"/>
      <x:c r="DQ665"/>
      <x:c r="DR665"/>
      <x:c r="DS665"/>
      <x:c r="DT665"/>
      <x:c r="DU665"/>
      <x:c r="DV665"/>
      <x:c r="DW665"/>
      <x:c r="DX665"/>
      <x:c r="DY665"/>
      <x:c r="DZ665" t="str">
        <x:v>Title/abstract screening alone does not establish effectiveness, causality, methodological quality, transferability to Brazilian public safety or an institutional recommendation.</x:v>
      </x:c>
      <x:c r="EA665" t="str">
        <x:v>Pending</x:v>
      </x:c>
      <x:c r="EB665" t="str">
        <x:f>IF(L665="","",IF(EC665="READY","Yes","No / Pending"))</x:f>
        <x:v>No / Pending</x:v>
      </x:c>
      <x:c r="EC665" t="str">
        <x:f>IF(L665="","",IF(OR(ISNUMBER(SEARCH("Retracted Publication",Q665)),CM665="Retracted",CN665="Retracted",CM665="Expression of Concern",CN665="Expression of Concern",F665="Not used",CG665="Critical",CH665="High",CH665="Critical"),"BLOCKED — integrity or use restriction",IF(AND(CJ665="Yes",CK665="Yes",CL665="Yes"),IF(AND(CM665="Clear",CN665="Verified — clear"),IF(AND(AND(LEN(TRIM(CF665))&gt;0,LEFT(LOWER(TRIM(CF665)),7)&lt;&gt;"pending"),OR(CG665="High",CG665="Moderate"),OR(CH665="Low",CH665="Some concerns",CH665="Not applicable")),IF(AND(DD665="No",OR(DE665="HIGH",DE665="CONDITIONAL"),AND(LEN(TRIM(DF665))&gt;0,LEFT(LOWER(TRIM(DF665)),7)&lt;&gt;"pending")),IF(AND(AND(LEN(TRIM(DT665))&gt;0,LEFT(LOWER(TRIM(DT665)),7)&lt;&gt;"pending"),AND(LEN(TRIM(DU665))&gt;0,LEFT(LOWER(TRIM(DU665)),7)&lt;&gt;"pending"),OR(AND(LEN(TRIM(DV665))&gt;0,LEFT(LOWER(TRIM(DV665)),7)&lt;&gt;"pending"),AND(LEN(TRIM(DW665))&gt;0,LEFT(LOWER(TRIM(DW665)),7)&lt;&gt;"pending")),AND(LEN(TRIM(DX665))&gt;0,LEFT(LOWER(TRIM(DX665)),7)&lt;&gt;"pending")),IF(AND(F665="Claim-ready",OR(EA665="Strong",EA665="Moderate"),AND(LEN(TRIM(G665))&gt;0,LEFT(LOWER(TRIM(G665)),7)&lt;&gt;"pending"),G665&lt;&gt;"No substantive use decision is permitted from identification metadata alone.",AND(LEN(TRIM(DZ665))&gt;0,LEFT(LOWER(TRIM(DZ665)),7)&lt;&gt;"pending"),DZ665&lt;&gt;"Identification metadata alone does not permit any substantive scientific, causal, operational, or institutional claim.",AND(LEN(TRIM(EI665))&gt;0,LEFT(LOWER(TRIM(EI665)),7)&lt;&gt;"pending"),ISNUMBER(EH665),EH665&gt;0),"READY","PENDING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5" t="str">
        <x:v>Pending</x:v>
      </x:c>
      <x:c r="EE665"/>
      <x:c r="EF665" t="str">
        <x:v>Pending</x:v>
      </x:c>
      <x:c r="EG665" t="str">
        <x:v>Pending</x:v>
      </x:c>
      <x:c r="EH665"/>
      <x:c r="EI665" s="501"/>
      <x:c r="EJ665"/>
      <x:c r="EK665" t="str">
        <x:v>Pending</x:v>
      </x:c>
      <x:c r="EL665" t="n">
        <x:v>46272</x:v>
      </x:c>
      <x:c r="EM665" t="str">
        <x:v>Production PubMed record imported and reconciled to Zotero item 2WISH3DJ;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65" t="n">
        <x:f>IF(L665="","",(IF(N665&lt;&gt;"",1,0)+IF(O665&lt;&gt;"",1,0)+IF(AJ665&lt;&gt;"",1,0)+IF(AU665&lt;&gt;"",1,0)+IF(BE665&lt;&gt;"",1,0)+IF(CF665&lt;&gt;"",1,0)+IF(CJ665="Yes",1,0)+IF(CL665="Yes",1,0)+IF(DE665&lt;&gt;"Pending",1,0)+IF(F665&lt;&gt;"",1,0)+IF(DZ665&lt;&gt;"",1,0)+IF(EI665&lt;&gt;"",1,0))/12)</x:f>
        <x:v>0.5</x:v>
      </x:c>
    </x:row>
    <x:row r="666">
      <x:c r="A666" t="str">
        <x:v>EV-0663</x:v>
      </x:c>
      <x:c r="B666" t="str">
        <x:v>Integrity check</x:v>
      </x:c>
      <x:c r="C666" t="str">
        <x:f>IF(L666="","",IF(LEFT(EC666,7)="BLOCKED","🔴 Do not use for conclusion",IF(EB666="Yes","🟢 Claim-ready","🟡 Caution / context")))</x:f>
        <x:v>🟡 Caution / context</x:v>
      </x:c>
      <x:c r="D666" t="str">
        <x:f>IF(L666="","",EC666)</x:f>
        <x:v>PENDING — appropriate appraisal</x:v>
      </x:c>
      <x:c r="E666" t="str">
        <x:v>P3 — Medium</x:v>
      </x:c>
      <x:c r="F666" t="str">
        <x:v>Pending</x:v>
      </x:c>
      <x:c r="G666" t="str">
        <x:v>A potentially relevant concept is present, but direct applicability is ambiguous at title/abstract level.</x:v>
      </x:c>
      <x:c r="H666" t="str">
        <x:v>Human title/abstract adjudication; retrieve full text if relevance remains plausible.</x:v>
      </x:c>
      <x:c r="I666"/>
      <x:c r="J666" t="str">
        <x:v>C — Implementation Science</x:v>
      </x:c>
      <x:c r="K666" t="str">
        <x:v>IDENTIFIED</x:v>
      </x:c>
      <x:c r="L666" t="str">
        <x:v>Nutrition Program Fidelity Assessment tool: a framework for optimising implementation in military dining facilities.</x:v>
      </x:c>
      <x:c r="M666"/>
      <x:c r="N666" t="str">
        <x:v>Kirkpatrick, Katie M; Kleinberger, Carolyn A; Moylan, Elizabeth M; Bukhari, Asma S; Deuster, Patricia A</x:v>
      </x:c>
      <x:c r="O666" t="n">
        <x:v>2023</x:v>
      </x:c>
      <x:c r="P666" t="str">
        <x:v>Public health nutrition</x:v>
      </x:c>
      <x:c r="Q666" t="str">
        <x:v>Journal Article; Research Support, Non-U.S. Gov't</x:v>
      </x:c>
      <x:c r="R666" t="str">
        <x:v>Unclear</x:v>
      </x:c>
      <x:c r="S666" t="str">
        <x:v>Unknown</x:v>
      </x:c>
      <x:c r="T666" t="str">
        <x:v>eng</x:v>
      </x:c>
      <x:c r="U666" t="str">
        <x:v>https://pubmed.ncbi.nlm.nih.gov/36226363/</x:v>
      </x:c>
      <x:c r="V666" t="str">
        <x:v>10.1017/s1368980022001896</x:v>
      </x:c>
      <x:c r="W666" t="str">
        <x:f>IF(V666="","",LOWER(SUBSTITUTE(SUBSTITUTE(SUBSTITUTE(SUBSTITUTE(TRIM(V666),"https://doi.org/",""),"http://doi.org/",""),"https://dx.doi.org/",""),"doi:","")))</x:f>
        <x:v>10.1017/s1368980022001896</x:v>
      </x:c>
      <x:c r="X666" t="str">
        <x:v>36226363</x:v>
      </x:c>
      <x:c r="Y666" t="str">
        <x:v>PMC11077443</x:v>
      </x:c>
      <x:c r="Z666"/>
      <x:c r="AA666" t="str">
        <x:v>PubMed/MEDLINE</x:v>
      </x:c>
      <x:c r="AB666" t="str">
        <x:v>PUBMED-C-v1.0-2026-08-28</x:v>
      </x:c>
      <x:c r="AC666" t="str">
        <x:v>SP-PUBMED-C-20260828</x:v>
      </x:c>
      <x:c r="AD666" s="499" t="n">
        <x:v>46262</x:v>
      </x:c>
      <x:c r="AE666" s="499" t="n">
        <x:v>46272</x:v>
      </x:c>
      <x:c r="AF666" t="str">
        <x:v>JXCHUD72</x:v>
      </x:c>
      <x:c r="AG666"/>
      <x:c r="AH666" t="str">
        <x:v>Tactical Athlete → Operational Readiness Brazil</x:v>
      </x:c>
      <x:c r="AI666" t="str">
        <x:v>evidence-family:C</x:v>
      </x:c>
      <x:c r="AJ666"/>
      <x:c r="AK666" t="str">
        <x:f>IF(AJ666="","",IF(OR(LOWER(AJ666)="brazil",LOWER(AJ666)="brasil"),"Yes","No"))</x:f>
      </x:c>
      <x:c r="AL666"/>
      <x:c r="AM666"/>
      <x:c r="AN666"/>
      <x:c r="AO666"/>
      <x:c r="AP666"/>
      <x:c r="AQ666"/>
      <x:c r="AR666"/>
      <x:c r="AS666"/>
      <x:c r="AT666"/>
      <x:c r="AU666"/>
      <x:c r="AV666"/>
      <x:c r="AW666"/>
      <x:c r="AX666"/>
      <x:c r="AY666"/>
      <x:c r="AZ666"/>
      <x:c r="BA666"/>
      <x:c r="BB666"/>
      <x:c r="BC666"/>
      <x:c r="BD666"/>
      <x:c r="BE666"/>
      <x:c r="BF666"/>
      <x:c r="BG666"/>
      <x:c r="BH666"/>
      <x:c r="BI666"/>
      <x:c r="BJ666"/>
      <x:c r="BK666"/>
      <x:c r="BL666"/>
      <x:c r="BM666"/>
      <x:c r="BN666"/>
      <x:c r="BO666"/>
      <x:c r="BP666"/>
      <x:c r="BQ666"/>
      <x:c r="BR666"/>
      <x:c r="BS666"/>
      <x:c r="BT666"/>
      <x:c r="BU666"/>
      <x:c r="BV666"/>
      <x:c r="BW666"/>
      <x:c r="BX666"/>
      <x:c r="BY666"/>
      <x:c r="BZ666"/>
      <x:c r="CA666"/>
      <x:c r="CB666"/>
      <x:c r="CC666"/>
      <x:c r="CD666"/>
      <x:c r="CE666"/>
      <x:c r="CF666"/>
      <x:c r="CG666"/>
      <x:c r="CH666"/>
      <x:c r="CI666"/>
      <x:c r="CJ666" t="str">
        <x:v>Yes</x:v>
      </x:c>
      <x:c r="CK666" t="str">
        <x:v>Yes</x:v>
      </x:c>
      <x:c r="CL666" t="str">
        <x:v>Yes</x:v>
      </x:c>
      <x:c r="CM666" t="str">
        <x:v>Clear</x:v>
      </x:c>
      <x:c r="CN666" t="str">
        <x:v>Verified — clear</x:v>
      </x:c>
      <x:c r="CO666" t="n">
        <x:v>46272</x:v>
      </x:c>
      <x:c r="CP666" t="str">
        <x:v>https://pubmed.ncbi.nlm.nih.gov/36226363/</x:v>
      </x:c>
      <x:c r="CQ666"/>
      <x:c r="CR666"/>
      <x:c r="CS666"/>
      <x:c r="CT666"/>
      <x:c r="CU666"/>
      <x:c r="CV666"/>
      <x:c r="CW666"/>
      <x:c r="CX666"/>
      <x:c r="CY666"/>
      <x:c r="CZ666"/>
      <x:c r="DA666"/>
      <x:c r="DB666" t="str">
        <x:f>IF(L666="","",IF(AND(COUNT(CU666:DA666)=7,OR(CU666=0,CU666=1,CU666=2),OR(CV666=0,CV666=1,CV666=2),OR(CW666=0,CW666=1,CW666=2),OR(CX666=0,CX666=1,CX666=2),OR(CY666=0,CY666=1,CY666=2),OR(CZ666=0,CZ666=1,CZ666=2),OR(DA666=0,DA666=1,DA666=2)),SUM(CU666:DA666),""))</x:f>
      </x:c>
      <x:c r="DC666" t="str">
        <x:f>IF(DB666="","",ROUND(DB666/14*10,1))</x:f>
      </x:c>
      <x:c r="DD666" t="str">
        <x:v>Pending</x:v>
      </x:c>
      <x:c r="DE666" t="str">
        <x:f>IF(L666="","",IF(DC666="","Pending",IF(DD666="Yes","CONDITIONAL — safety override",IF(DC666&gt;=8,"HIGH",IF(DC666&gt;=5,"CONDITIONAL","LOW")))))</x:f>
        <x:v>Pending</x:v>
      </x:c>
      <x:c r="DF666" t="str">
        <x:v>Pending screening and full-text appraisal; no transferability judgment made at identification.</x:v>
      </x:c>
      <x:c r="DG666"/>
      <x:c r="DH666"/>
      <x:c r="DI666"/>
      <x:c r="DJ666"/>
      <x:c r="DK666"/>
      <x:c r="DL666"/>
      <x:c r="DM666"/>
      <x:c r="DN666"/>
      <x:c r="DO666"/>
      <x:c r="DP666"/>
      <x:c r="DQ666"/>
      <x:c r="DR666"/>
      <x:c r="DS666"/>
      <x:c r="DT666"/>
      <x:c r="DU666"/>
      <x:c r="DV666"/>
      <x:c r="DW666"/>
      <x:c r="DX666"/>
      <x:c r="DY666"/>
      <x:c r="DZ666" t="str">
        <x:v>Title/abstract information is insufficient for a substantive scientific, causal, transferability or institutional claim.</x:v>
      </x:c>
      <x:c r="EA666" t="str">
        <x:v>Pending</x:v>
      </x:c>
      <x:c r="EB666" t="str">
        <x:f>IF(L666="","",IF(EC666="READY","Yes","No / Pending"))</x:f>
        <x:v>No / Pending</x:v>
      </x:c>
      <x:c r="EC666" t="str">
        <x:f>IF(L666="","",IF(OR(ISNUMBER(SEARCH("Retracted Publication",Q666)),CM666="Retracted",CN666="Retracted",CM666="Expression of Concern",CN666="Expression of Concern",F666="Not used",CG666="Critical",CH666="High",CH666="Critical"),"BLOCKED — integrity or use restriction",IF(AND(CJ666="Yes",CK666="Yes",CL666="Yes"),IF(AND(CM666="Clear",CN666="Verified — clear"),IF(AND(AND(LEN(TRIM(CF666))&gt;0,LEFT(LOWER(TRIM(CF666)),7)&lt;&gt;"pending"),OR(CG666="High",CG666="Moderate"),OR(CH666="Low",CH666="Some concerns",CH666="Not applicable")),IF(AND(DD666="No",OR(DE666="HIGH",DE666="CONDITIONAL"),AND(LEN(TRIM(DF666))&gt;0,LEFT(LOWER(TRIM(DF666)),7)&lt;&gt;"pending")),IF(AND(AND(LEN(TRIM(DT666))&gt;0,LEFT(LOWER(TRIM(DT666)),7)&lt;&gt;"pending"),AND(LEN(TRIM(DU666))&gt;0,LEFT(LOWER(TRIM(DU666)),7)&lt;&gt;"pending"),OR(AND(LEN(TRIM(DV666))&gt;0,LEFT(LOWER(TRIM(DV666)),7)&lt;&gt;"pending"),AND(LEN(TRIM(DW666))&gt;0,LEFT(LOWER(TRIM(DW666)),7)&lt;&gt;"pending")),AND(LEN(TRIM(DX666))&gt;0,LEFT(LOWER(TRIM(DX666)),7)&lt;&gt;"pending")),IF(AND(F666="Claim-ready",OR(EA666="Strong",EA666="Moderate"),AND(LEN(TRIM(G666))&gt;0,LEFT(LOWER(TRIM(G666)),7)&lt;&gt;"pending"),G666&lt;&gt;"No substantive use decision is permitted from identification metadata alone.",AND(LEN(TRIM(DZ666))&gt;0,LEFT(LOWER(TRIM(DZ666)),7)&lt;&gt;"pending"),DZ666&lt;&gt;"Identification metadata alone does not permit any substantive scientific, causal, operational, or institutional claim.",AND(LEN(TRIM(EI666))&gt;0,LEFT(LOWER(TRIM(EI666)),7)&lt;&gt;"pending"),ISNUMBER(EH666),EH666&gt;0),"READY","PENDING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6" t="str">
        <x:v>Pending</x:v>
      </x:c>
      <x:c r="EE666"/>
      <x:c r="EF666" t="str">
        <x:v>Pending</x:v>
      </x:c>
      <x:c r="EG666" t="str">
        <x:v>Pending</x:v>
      </x:c>
      <x:c r="EH666"/>
      <x:c r="EI666" s="501"/>
      <x:c r="EJ666"/>
      <x:c r="EK666" t="str">
        <x:v>Pending</x:v>
      </x:c>
      <x:c r="EL666" t="n">
        <x:v>46272</x:v>
      </x:c>
      <x:c r="EM666" t="str">
        <x:v>Production PubMed record imported and reconciled to Zotero item JXCHUD72;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66" t="n">
        <x:f>IF(L666="","",(IF(N666&lt;&gt;"",1,0)+IF(O666&lt;&gt;"",1,0)+IF(AJ666&lt;&gt;"",1,0)+IF(AU666&lt;&gt;"",1,0)+IF(BE666&lt;&gt;"",1,0)+IF(CF666&lt;&gt;"",1,0)+IF(CJ666="Yes",1,0)+IF(CL666="Yes",1,0)+IF(DE666&lt;&gt;"Pending",1,0)+IF(F666&lt;&gt;"",1,0)+IF(DZ666&lt;&gt;"",1,0)+IF(EI666&lt;&gt;"",1,0))/12)</x:f>
        <x:v>0.5</x:v>
      </x:c>
    </x:row>
    <x:row r="667">
      <x:c r="A667" t="str">
        <x:v>EV-0664</x:v>
      </x:c>
      <x:c r="B667" t="str">
        <x:v>Integrity check</x:v>
      </x:c>
      <x:c r="C667" t="str">
        <x:f>IF(L667="","",IF(LEFT(EC667,7)="BLOCKED","🔴 Do not use for conclusion",IF(EB667="Yes","🟢 Claim-ready","🟡 Caution / context")))</x:f>
        <x:v>🟡 Caution / context</x:v>
      </x:c>
      <x:c r="D667" t="str">
        <x:f>IF(L667="","",EC667)</x:f>
        <x:v>PENDING — appropriate appraisal</x:v>
      </x:c>
      <x:c r="E667" t="str">
        <x:v>P3 — Medium</x:v>
      </x:c>
      <x:c r="F667" t="str">
        <x:v>Pending</x:v>
      </x:c>
      <x:c r="G667" t="str">
        <x:v>A potentially relevant concept is present, but direct applicability is ambiguous at title/abstract level.</x:v>
      </x:c>
      <x:c r="H667" t="str">
        <x:v>Human title/abstract adjudication; retrieve full text if relevance remains plausible.</x:v>
      </x:c>
      <x:c r="I667"/>
      <x:c r="J667" t="str">
        <x:v>C — Implementation Science</x:v>
      </x:c>
      <x:c r="K667" t="str">
        <x:v>IDENTIFIED</x:v>
      </x:c>
      <x:c r="L667" t="str">
        <x:v>Development of a Clinical Practice Guideline for Lower Limb Amputees. A Knowledge Translation Process in a Middle Income Country.</x:v>
      </x:c>
      <x:c r="M667"/>
      <x:c r="N667" t="str">
        <x:v>Posada-Borrero, Ana Maria; Patino-Lugo, Daniel Felipe; Plata-Contreras, Jesus Alberto; Velasquez-Correa, Juan Carlos; Lugo-Agudelo, Luz Helena</x:v>
      </x:c>
      <x:c r="O667" t="n">
        <x:v>2022</x:v>
      </x:c>
      <x:c r="P667" t="str">
        <x:v>Frontiers in rehabilitation sciences</x:v>
      </x:c>
      <x:c r="Q667" t="str">
        <x:v>Journal Article</x:v>
      </x:c>
      <x:c r="R667" t="str">
        <x:v>Unclear</x:v>
      </x:c>
      <x:c r="S667" t="str">
        <x:v>Unknown</x:v>
      </x:c>
      <x:c r="T667" t="str">
        <x:v>eng</x:v>
      </x:c>
      <x:c r="U667" t="str">
        <x:v>https://pubmed.ncbi.nlm.nih.gov/36188954/</x:v>
      </x:c>
      <x:c r="V667" t="str">
        <x:v>10.3389/fresc.2022.873436</x:v>
      </x:c>
      <x:c r="W667" t="str">
        <x:f>IF(V667="","",LOWER(SUBSTITUTE(SUBSTITUTE(SUBSTITUTE(SUBSTITUTE(TRIM(V667),"https://doi.org/",""),"http://doi.org/",""),"https://dx.doi.org/",""),"doi:","")))</x:f>
        <x:v>10.3389/fresc.2022.873436</x:v>
      </x:c>
      <x:c r="X667" t="str">
        <x:v>36188954</x:v>
      </x:c>
      <x:c r="Y667" t="str">
        <x:v>PMC9397661</x:v>
      </x:c>
      <x:c r="Z667"/>
      <x:c r="AA667" t="str">
        <x:v>PubMed/MEDLINE</x:v>
      </x:c>
      <x:c r="AB667" t="str">
        <x:v>PUBMED-C-v1.0-2026-08-28</x:v>
      </x:c>
      <x:c r="AC667" t="str">
        <x:v>SP-PUBMED-C-20260828</x:v>
      </x:c>
      <x:c r="AD667" s="499" t="n">
        <x:v>46262</x:v>
      </x:c>
      <x:c r="AE667" s="499" t="n">
        <x:v>46272</x:v>
      </x:c>
      <x:c r="AF667" t="str">
        <x:v>HLDX2JW5</x:v>
      </x:c>
      <x:c r="AG667"/>
      <x:c r="AH667" t="str">
        <x:v>Tactical Athlete → Operational Readiness Brazil</x:v>
      </x:c>
      <x:c r="AI667" t="str">
        <x:v>evidence-family:C</x:v>
      </x:c>
      <x:c r="AJ667"/>
      <x:c r="AK667" t="str">
        <x:f>IF(AJ667="","",IF(OR(LOWER(AJ667)="brazil",LOWER(AJ667)="brasil"),"Yes","No"))</x:f>
      </x:c>
      <x:c r="AL667"/>
      <x:c r="AM667"/>
      <x:c r="AN667"/>
      <x:c r="AO667"/>
      <x:c r="AP667"/>
      <x:c r="AQ667"/>
      <x:c r="AR667"/>
      <x:c r="AS667"/>
      <x:c r="AT667"/>
      <x:c r="AU667"/>
      <x:c r="AV667"/>
      <x:c r="AW667"/>
      <x:c r="AX667"/>
      <x:c r="AY667"/>
      <x:c r="AZ667"/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/>
      <x:c r="BO667"/>
      <x:c r="BP667"/>
      <x:c r="BQ667"/>
      <x:c r="BR667"/>
      <x:c r="BS667"/>
      <x:c r="BT667"/>
      <x:c r="BU667"/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 t="str">
        <x:v>Yes</x:v>
      </x:c>
      <x:c r="CK667" t="str">
        <x:v>Yes</x:v>
      </x:c>
      <x:c r="CL667" t="str">
        <x:v>Yes</x:v>
      </x:c>
      <x:c r="CM667" t="str">
        <x:v>Clear</x:v>
      </x:c>
      <x:c r="CN667" t="str">
        <x:v>Verified — clear</x:v>
      </x:c>
      <x:c r="CO667" t="n">
        <x:v>46272</x:v>
      </x:c>
      <x:c r="CP667" t="str">
        <x:v>https://pubmed.ncbi.nlm.nih.gov/36188954/</x:v>
      </x:c>
      <x:c r="CQ667"/>
      <x:c r="CR667"/>
      <x:c r="CS667"/>
      <x:c r="CT667"/>
      <x:c r="CU667"/>
      <x:c r="CV667"/>
      <x:c r="CW667"/>
      <x:c r="CX667"/>
      <x:c r="CY667"/>
      <x:c r="CZ667"/>
      <x:c r="DA667"/>
      <x:c r="DB667" t="str">
        <x:f>IF(L667="","",IF(AND(COUNT(CU667:DA667)=7,OR(CU667=0,CU667=1,CU667=2),OR(CV667=0,CV667=1,CV667=2),OR(CW667=0,CW667=1,CW667=2),OR(CX667=0,CX667=1,CX667=2),OR(CY667=0,CY667=1,CY667=2),OR(CZ667=0,CZ667=1,CZ667=2),OR(DA667=0,DA667=1,DA667=2)),SUM(CU667:DA667),""))</x:f>
      </x:c>
      <x:c r="DC667" t="str">
        <x:f>IF(DB667="","",ROUND(DB667/14*10,1))</x:f>
      </x:c>
      <x:c r="DD667" t="str">
        <x:v>Pending</x:v>
      </x:c>
      <x:c r="DE667" t="str">
        <x:f>IF(L667="","",IF(DC667="","Pending",IF(DD667="Yes","CONDITIONAL — safety override",IF(DC667&gt;=8,"HIGH",IF(DC667&gt;=5,"CONDITIONAL","LOW")))))</x:f>
        <x:v>Pending</x:v>
      </x:c>
      <x:c r="DF667" t="str">
        <x:v>Pending screening and full-text appraisal; no transferability judgment made at identification.</x:v>
      </x:c>
      <x:c r="DG667"/>
      <x:c r="DH667"/>
      <x:c r="DI667"/>
      <x:c r="DJ667"/>
      <x:c r="DK667"/>
      <x:c r="DL667"/>
      <x:c r="DM667"/>
      <x:c r="DN667"/>
      <x:c r="DO667"/>
      <x:c r="DP667"/>
      <x:c r="DQ667"/>
      <x:c r="DR667"/>
      <x:c r="DS667"/>
      <x:c r="DT667"/>
      <x:c r="DU667"/>
      <x:c r="DV667"/>
      <x:c r="DW667"/>
      <x:c r="DX667"/>
      <x:c r="DY667"/>
      <x:c r="DZ667" t="str">
        <x:v>Title/abstract information is insufficient for a substantive scientific, causal, transferability or institutional claim.</x:v>
      </x:c>
      <x:c r="EA667" t="str">
        <x:v>Pending</x:v>
      </x:c>
      <x:c r="EB667" t="str">
        <x:f>IF(L667="","",IF(EC667="READY","Yes","No / Pending"))</x:f>
        <x:v>No / Pending</x:v>
      </x:c>
      <x:c r="EC667" t="str">
        <x:f>IF(L667="","",IF(OR(ISNUMBER(SEARCH("Retracted Publication",Q667)),CM667="Retracted",CN667="Retracted",CM667="Expression of Concern",CN667="Expression of Concern",F667="Not used",CG667="Critical",CH667="High",CH667="Critical"),"BLOCKED — integrity or use restriction",IF(AND(CJ667="Yes",CK667="Yes",CL667="Yes"),IF(AND(CM667="Clear",CN667="Verified — clear"),IF(AND(AND(LEN(TRIM(CF667))&gt;0,LEFT(LOWER(TRIM(CF667)),7)&lt;&gt;"pending"),OR(CG667="High",CG667="Moderate"),OR(CH667="Low",CH667="Some concerns",CH667="Not applicable")),IF(AND(DD667="No",OR(DE667="HIGH",DE667="CONDITIONAL"),AND(LEN(TRIM(DF667))&gt;0,LEFT(LOWER(TRIM(DF667)),7)&lt;&gt;"pending")),IF(AND(AND(LEN(TRIM(DT667))&gt;0,LEFT(LOWER(TRIM(DT667)),7)&lt;&gt;"pending"),AND(LEN(TRIM(DU667))&gt;0,LEFT(LOWER(TRIM(DU667)),7)&lt;&gt;"pending"),OR(AND(LEN(TRIM(DV667))&gt;0,LEFT(LOWER(TRIM(DV667)),7)&lt;&gt;"pending"),AND(LEN(TRIM(DW667))&gt;0,LEFT(LOWER(TRIM(DW667)),7)&lt;&gt;"pending")),AND(LEN(TRIM(DX667))&gt;0,LEFT(LOWER(TRIM(DX667)),7)&lt;&gt;"pending")),IF(AND(F667="Claim-ready",OR(EA667="Strong",EA667="Moderate"),AND(LEN(TRIM(G667))&gt;0,LEFT(LOWER(TRIM(G667)),7)&lt;&gt;"pending"),G667&lt;&gt;"No substantive use decision is permitted from identification metadata alone.",AND(LEN(TRIM(DZ667))&gt;0,LEFT(LOWER(TRIM(DZ667)),7)&lt;&gt;"pending"),DZ667&lt;&gt;"Identification metadata alone does not permit any substantive scientific, causal, operational, or institutional claim.",AND(LEN(TRIM(EI667))&gt;0,LEFT(LOWER(TRIM(EI667)),7)&lt;&gt;"pending"),ISNUMBER(EH667),EH667&gt;0),"READY","PENDING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7" t="str">
        <x:v>Pending</x:v>
      </x:c>
      <x:c r="EE667"/>
      <x:c r="EF667" t="str">
        <x:v>Pending</x:v>
      </x:c>
      <x:c r="EG667" t="str">
        <x:v>Pending</x:v>
      </x:c>
      <x:c r="EH667"/>
      <x:c r="EI667" s="501"/>
      <x:c r="EJ667"/>
      <x:c r="EK667" t="str">
        <x:v>Pending</x:v>
      </x:c>
      <x:c r="EL667" t="n">
        <x:v>46272</x:v>
      </x:c>
      <x:c r="EM667" t="str">
        <x:v>Production PubMed record imported and reconciled to Zotero item HLDX2JW5;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67" t="n">
        <x:f>IF(L667="","",(IF(N667&lt;&gt;"",1,0)+IF(O667&lt;&gt;"",1,0)+IF(AJ667&lt;&gt;"",1,0)+IF(AU667&lt;&gt;"",1,0)+IF(BE667&lt;&gt;"",1,0)+IF(CF667&lt;&gt;"",1,0)+IF(CJ667="Yes",1,0)+IF(CL667="Yes",1,0)+IF(DE667&lt;&gt;"Pending",1,0)+IF(F667&lt;&gt;"",1,0)+IF(DZ667&lt;&gt;"",1,0)+IF(EI667&lt;&gt;"",1,0))/12)</x:f>
        <x:v>0.5</x:v>
      </x:c>
    </x:row>
    <x:row r="668">
      <x:c r="A668" t="str">
        <x:v>EV-0665</x:v>
      </x:c>
      <x:c r="B668" t="str">
        <x:v>Integrity check</x:v>
      </x:c>
      <x:c r="C668" t="str">
        <x:f>IF(L668="","",IF(LEFT(EC668,7)="BLOCKED","🔴 Do not use for conclusion",IF(EB668="Yes","🟢 Claim-ready","🟡 Caution / context")))</x:f>
        <x:v>🟡 Caution / context</x:v>
      </x:c>
      <x:c r="D668" t="str">
        <x:f>IF(L668="","",EC668)</x:f>
        <x:v>PENDING — appropriate appraisal</x:v>
      </x:c>
      <x:c r="E668" t="str">
        <x:v>P3 — Medium</x:v>
      </x:c>
      <x:c r="F668" t="str">
        <x:v>Pending</x:v>
      </x:c>
      <x:c r="G668" t="str">
        <x:v>A potentially relevant concept is present, but direct applicability is ambiguous at title/abstract level.</x:v>
      </x:c>
      <x:c r="H668" t="str">
        <x:v>Human title/abstract adjudication; retrieve full text if relevance remains plausible.</x:v>
      </x:c>
      <x:c r="I668"/>
      <x:c r="J668" t="str">
        <x:v>A — Core</x:v>
      </x:c>
      <x:c r="K668" t="str">
        <x:v>IDENTIFIED</x:v>
      </x:c>
      <x:c r="L668" t="str">
        <x:v>Musculoskeletal injury in military specialists: a 2-year retrospective study.</x:v>
      </x:c>
      <x:c r="M668"/>
      <x:c r="N668" t="str">
        <x:v>Hayhurst, Debra; Warner, M; Stokes, M; Fallowfield, J</x:v>
      </x:c>
      <x:c r="O668" t="n">
        <x:v>2024</x:v>
      </x:c>
      <x:c r="P668" t="str">
        <x:v>BMJ military health</x:v>
      </x:c>
      <x:c r="Q668" t="str">
        <x:v>Journal Article</x:v>
      </x:c>
      <x:c r="R668" t="str">
        <x:v>Unclear</x:v>
      </x:c>
      <x:c r="S668" t="str">
        <x:v>Unknown</x:v>
      </x:c>
      <x:c r="T668" t="str">
        <x:v>eng</x:v>
      </x:c>
      <x:c r="U668" t="str">
        <x:v>https://pubmed.ncbi.nlm.nih.gov/36175032/</x:v>
      </x:c>
      <x:c r="V668" t="str">
        <x:v>10.1136/military-2022-002165</x:v>
      </x:c>
      <x:c r="W668" t="str">
        <x:f>IF(V668="","",LOWER(SUBSTITUTE(SUBSTITUTE(SUBSTITUTE(SUBSTITUTE(TRIM(V668),"https://doi.org/",""),"http://doi.org/",""),"https://dx.doi.org/",""),"doi:","")))</x:f>
        <x:v>10.1136/military-2022-002165</x:v>
      </x:c>
      <x:c r="X668" t="str">
        <x:v>36175032</x:v>
      </x:c>
      <x:c r="Y668" t="str"/>
      <x:c r="Z668"/>
      <x:c r="AA668" t="str">
        <x:v>PubMed/MEDLINE</x:v>
      </x:c>
      <x:c r="AB668" t="str">
        <x:v>PUBMED-A-v1.0-2026-08-28</x:v>
      </x:c>
      <x:c r="AC668" t="str">
        <x:v>SP-PUBMED-A-20260828</x:v>
      </x:c>
      <x:c r="AD668" s="499" t="n">
        <x:v>46262</x:v>
      </x:c>
      <x:c r="AE668" s="499" t="n">
        <x:v>46272</x:v>
      </x:c>
      <x:c r="AF668" t="str">
        <x:v>AX2AUWSU</x:v>
      </x:c>
      <x:c r="AG668"/>
      <x:c r="AH668" t="str">
        <x:v>Tactical Athlete → Operational Readiness Brazil</x:v>
      </x:c>
      <x:c r="AI668" t="str">
        <x:v>evidence-family:A</x:v>
      </x:c>
      <x:c r="AJ668"/>
      <x:c r="AK668" t="str">
        <x:f>IF(AJ668="","",IF(OR(LOWER(AJ668)="brazil",LOWER(AJ668)="brasil"),"Yes","No"))</x:f>
      </x:c>
      <x:c r="AL668"/>
      <x:c r="AM668"/>
      <x:c r="AN668"/>
      <x:c r="AO668"/>
      <x:c r="AP668"/>
      <x:c r="AQ668"/>
      <x:c r="AR668"/>
      <x:c r="AS668"/>
      <x:c r="AT668"/>
      <x:c r="AU668"/>
      <x:c r="AV668"/>
      <x:c r="AW668"/>
      <x:c r="AX668"/>
      <x:c r="AY668"/>
      <x:c r="AZ668"/>
      <x:c r="BA668"/>
      <x:c r="BB668"/>
      <x:c r="BC668"/>
      <x:c r="BD668"/>
      <x:c r="BE668"/>
      <x:c r="BF668"/>
      <x:c r="BG668"/>
      <x:c r="BH668"/>
      <x:c r="BI668"/>
      <x:c r="BJ668"/>
      <x:c r="BK668"/>
      <x:c r="BL668"/>
      <x:c r="BM668"/>
      <x:c r="BN668"/>
      <x:c r="BO668"/>
      <x:c r="BP668"/>
      <x:c r="BQ668"/>
      <x:c r="BR668"/>
      <x:c r="BS668"/>
      <x:c r="BT668"/>
      <x:c r="BU668"/>
      <x:c r="BV668"/>
      <x:c r="BW668"/>
      <x:c r="BX668"/>
      <x:c r="BY668"/>
      <x:c r="BZ668"/>
      <x:c r="CA668"/>
      <x:c r="CB668"/>
      <x:c r="CC668"/>
      <x:c r="CD668"/>
      <x:c r="CE668"/>
      <x:c r="CF668"/>
      <x:c r="CG668"/>
      <x:c r="CH668"/>
      <x:c r="CI668"/>
      <x:c r="CJ668" t="str">
        <x:v>Yes</x:v>
      </x:c>
      <x:c r="CK668" t="str">
        <x:v>Yes</x:v>
      </x:c>
      <x:c r="CL668" t="str">
        <x:v>Yes</x:v>
      </x:c>
      <x:c r="CM668" t="str">
        <x:v>Clear</x:v>
      </x:c>
      <x:c r="CN668" t="str">
        <x:v>Verified — clear</x:v>
      </x:c>
      <x:c r="CO668" t="n">
        <x:v>46272</x:v>
      </x:c>
      <x:c r="CP668" t="str">
        <x:v>https://pubmed.ncbi.nlm.nih.gov/36175032/</x:v>
      </x:c>
      <x:c r="CQ668"/>
      <x:c r="CR668"/>
      <x:c r="CS668"/>
      <x:c r="CT668"/>
      <x:c r="CU668"/>
      <x:c r="CV668"/>
      <x:c r="CW668"/>
      <x:c r="CX668"/>
      <x:c r="CY668"/>
      <x:c r="CZ668"/>
      <x:c r="DA668"/>
      <x:c r="DB668" t="str">
        <x:f>IF(L668="","",IF(AND(COUNT(CU668:DA668)=7,OR(CU668=0,CU668=1,CU668=2),OR(CV668=0,CV668=1,CV668=2),OR(CW668=0,CW668=1,CW668=2),OR(CX668=0,CX668=1,CX668=2),OR(CY668=0,CY668=1,CY668=2),OR(CZ668=0,CZ668=1,CZ668=2),OR(DA668=0,DA668=1,DA668=2)),SUM(CU668:DA668),""))</x:f>
      </x:c>
      <x:c r="DC668" t="str">
        <x:f>IF(DB668="","",ROUND(DB668/14*10,1))</x:f>
      </x:c>
      <x:c r="DD668" t="str">
        <x:v>Pending</x:v>
      </x:c>
      <x:c r="DE668" t="str">
        <x:f>IF(L668="","",IF(DC668="","Pending",IF(DD668="Yes","CONDITIONAL — safety override",IF(DC668&gt;=8,"HIGH",IF(DC668&gt;=5,"CONDITIONAL","LOW")))))</x:f>
        <x:v>Pending</x:v>
      </x:c>
      <x:c r="DF668" t="str">
        <x:v>Pending screening and full-text appraisal; no transferability judgment made at identification.</x:v>
      </x:c>
      <x:c r="DG668"/>
      <x:c r="DH668"/>
      <x:c r="DI668"/>
      <x:c r="DJ668"/>
      <x:c r="DK668"/>
      <x:c r="DL668"/>
      <x:c r="DM668"/>
      <x:c r="DN668"/>
      <x:c r="DO668"/>
      <x:c r="DP668"/>
      <x:c r="DQ668"/>
      <x:c r="DR668"/>
      <x:c r="DS668"/>
      <x:c r="DT668"/>
      <x:c r="DU668"/>
      <x:c r="DV668"/>
      <x:c r="DW668"/>
      <x:c r="DX668"/>
      <x:c r="DY668"/>
      <x:c r="DZ668" t="str">
        <x:v>Title/abstract information is insufficient for a substantive scientific, causal, transferability or institutional claim.</x:v>
      </x:c>
      <x:c r="EA668" t="str">
        <x:v>Pending</x:v>
      </x:c>
      <x:c r="EB668" t="str">
        <x:f>IF(L668="","",IF(EC668="READY","Yes","No / Pending"))</x:f>
        <x:v>No / Pending</x:v>
      </x:c>
      <x:c r="EC668" t="str">
        <x:f>IF(L668="","",IF(OR(ISNUMBER(SEARCH("Retracted Publication",Q668)),CM668="Retracted",CN668="Retracted",CM668="Expression of Concern",CN668="Expression of Concern",F668="Not used",CG668="Critical",CH668="High",CH668="Critical"),"BLOCKED — integrity or use restriction",IF(AND(CJ668="Yes",CK668="Yes",CL668="Yes"),IF(AND(CM668="Clear",CN668="Verified — clear"),IF(AND(AND(LEN(TRIM(CF668))&gt;0,LEFT(LOWER(TRIM(CF668)),7)&lt;&gt;"pending"),OR(CG668="High",CG668="Moderate"),OR(CH668="Low",CH668="Some concerns",CH668="Not applicable")),IF(AND(DD668="No",OR(DE668="HIGH",DE668="CONDITIONAL"),AND(LEN(TRIM(DF668))&gt;0,LEFT(LOWER(TRIM(DF668)),7)&lt;&gt;"pending")),IF(AND(AND(LEN(TRIM(DT668))&gt;0,LEFT(LOWER(TRIM(DT668)),7)&lt;&gt;"pending"),AND(LEN(TRIM(DU668))&gt;0,LEFT(LOWER(TRIM(DU668)),7)&lt;&gt;"pending"),OR(AND(LEN(TRIM(DV668))&gt;0,LEFT(LOWER(TRIM(DV668)),7)&lt;&gt;"pending"),AND(LEN(TRIM(DW668))&gt;0,LEFT(LOWER(TRIM(DW668)),7)&lt;&gt;"pending")),AND(LEN(TRIM(DX668))&gt;0,LEFT(LOWER(TRIM(DX668)),7)&lt;&gt;"pending")),IF(AND(F668="Claim-ready",OR(EA668="Strong",EA668="Moderate"),AND(LEN(TRIM(G668))&gt;0,LEFT(LOWER(TRIM(G668)),7)&lt;&gt;"pending"),G668&lt;&gt;"No substantive use decision is permitted from identification metadata alone.",AND(LEN(TRIM(DZ668))&gt;0,LEFT(LOWER(TRIM(DZ668)),7)&lt;&gt;"pending"),DZ668&lt;&gt;"Identification metadata alone does not permit any substantive scientific, causal, operational, or institutional claim.",AND(LEN(TRIM(EI668))&gt;0,LEFT(LOWER(TRIM(EI668)),7)&lt;&gt;"pending"),ISNUMBER(EH668),EH668&gt;0),"READY","PENDING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8" t="str">
        <x:v>Pending</x:v>
      </x:c>
      <x:c r="EE668"/>
      <x:c r="EF668" t="str">
        <x:v>Pending</x:v>
      </x:c>
      <x:c r="EG668" t="str">
        <x:v>Pending</x:v>
      </x:c>
      <x:c r="EH668"/>
      <x:c r="EI668" s="501"/>
      <x:c r="EJ668"/>
      <x:c r="EK668" t="str">
        <x:v>Pending</x:v>
      </x:c>
      <x:c r="EL668" t="n">
        <x:v>46272</x:v>
      </x:c>
      <x:c r="EM668" t="str">
        <x:v>Production PubMed record imported and reconciled to Zotero item AX2AUWSU;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68" t="n">
        <x:f>IF(L668="","",(IF(N668&lt;&gt;"",1,0)+IF(O668&lt;&gt;"",1,0)+IF(AJ668&lt;&gt;"",1,0)+IF(AU668&lt;&gt;"",1,0)+IF(BE668&lt;&gt;"",1,0)+IF(CF668&lt;&gt;"",1,0)+IF(CJ668="Yes",1,0)+IF(CL668="Yes",1,0)+IF(DE668&lt;&gt;"Pending",1,0)+IF(F668&lt;&gt;"",1,0)+IF(DZ668&lt;&gt;"",1,0)+IF(EI668&lt;&gt;"",1,0))/12)</x:f>
        <x:v>0.5</x:v>
      </x:c>
    </x:row>
    <x:row r="669">
      <x:c r="A669" t="str">
        <x:v>EV-0666</x:v>
      </x:c>
      <x:c r="B669" t="str">
        <x:v>Integrity check</x:v>
      </x:c>
      <x:c r="C669" t="str">
        <x:f>IF(L669="","",IF(LEFT(EC669,7)="BLOCKED","🔴 Do not use for conclusion",IF(EB669="Yes","🟢 Claim-ready","🟡 Caution / context")))</x:f>
        <x:v>🟡 Caution / context</x:v>
      </x:c>
      <x:c r="D669" t="str">
        <x:f>IF(L669="","",EC669)</x:f>
        <x:v>PENDING — appropriate appraisal</x:v>
      </x:c>
      <x:c r="E669" t="str">
        <x:v>P2 — High</x:v>
      </x:c>
      <x:c r="F669" t="str">
        <x:v>Pending</x:v>
      </x:c>
      <x:c r="G669" t="str">
        <x:v>Title/abstract identify an explicit tactical/public-safety context and readiness domain; retain for full-text assessment.</x:v>
      </x:c>
      <x:c r="H669" t="str">
        <x:v>Obtain and review lawful full text; confirm human adjudication; then select a design-specific appraisal instrument.</x:v>
      </x:c>
      <x:c r="I669"/>
      <x:c r="J669" t="str">
        <x:v>A — Core</x:v>
      </x:c>
      <x:c r="K669" t="str">
        <x:v>IDENTIFIED</x:v>
      </x:c>
      <x:c r="L669" t="str">
        <x:v>Lessons from outbreaks of COVID-19 at Israeli military bases.</x:v>
      </x:c>
      <x:c r="M669"/>
      <x:c r="N669" t="str">
        <x:v>Geva, Gil A; Nitecki, Maya; Ketko, Itay; Toledo, Itay; Shpitzer, Sagi A; Benov, Avi; Fink, Noam; Furer, Ariel</x:v>
      </x:c>
      <x:c r="O669" t="n">
        <x:v>2022</x:v>
      </x:c>
      <x:c r="P669" t="str">
        <x:v>The Israel Medical Association journal : IMAJ</x:v>
      </x:c>
      <x:c r="Q669" t="str">
        <x:v>Journal Article</x:v>
      </x:c>
      <x:c r="R669" t="str">
        <x:v>Unclear</x:v>
      </x:c>
      <x:c r="S669" t="str">
        <x:v>Unknown</x:v>
      </x:c>
      <x:c r="T669" t="str">
        <x:v>eng</x:v>
      </x:c>
      <x:c r="U669" t="str">
        <x:v>https://pubmed.ncbi.nlm.nih.gov/36168173/</x:v>
      </x:c>
      <x:c r="V669" t="str"/>
      <x:c r="W669" t="str">
        <x:f>IF(V669="","",LOWER(SUBSTITUTE(SUBSTITUTE(SUBSTITUTE(SUBSTITUTE(TRIM(V669),"https://doi.org/",""),"http://doi.org/",""),"https://dx.doi.org/",""),"doi:","")))</x:f>
      </x:c>
      <x:c r="X669" t="str">
        <x:v>36168173</x:v>
      </x:c>
      <x:c r="Y669" t="str"/>
      <x:c r="Z669"/>
      <x:c r="AA669" t="str">
        <x:v>PubMed/MEDLINE</x:v>
      </x:c>
      <x:c r="AB669" t="str">
        <x:v>PUBMED-A-v1.0-2026-08-28</x:v>
      </x:c>
      <x:c r="AC669" t="str">
        <x:v>SP-PUBMED-A-20260828</x:v>
      </x:c>
      <x:c r="AD669" s="499" t="n">
        <x:v>46262</x:v>
      </x:c>
      <x:c r="AE669" s="499" t="n">
        <x:v>46272</x:v>
      </x:c>
      <x:c r="AF669" t="str">
        <x:v>D8EGQAUP</x:v>
      </x:c>
      <x:c r="AG669"/>
      <x:c r="AH669" t="str">
        <x:v>Tactical Athlete → Operational Readiness Brazil</x:v>
      </x:c>
      <x:c r="AI669" t="str">
        <x:v>evidence-family:A</x:v>
      </x:c>
      <x:c r="AJ669"/>
      <x:c r="AK669" t="str">
        <x:f>IF(AJ669="","",IF(OR(LOWER(AJ669)="brazil",LOWER(AJ669)="brasil"),"Yes","No"))</x:f>
      </x:c>
      <x:c r="AL669"/>
      <x:c r="AM669"/>
      <x:c r="AN669"/>
      <x:c r="AO669"/>
      <x:c r="AP669"/>
      <x:c r="AQ669"/>
      <x:c r="AR669"/>
      <x:c r="AS669"/>
      <x:c r="AT669"/>
      <x:c r="AU669"/>
      <x:c r="AV669"/>
      <x:c r="AW669"/>
      <x:c r="AX669"/>
      <x:c r="AY669"/>
      <x:c r="AZ669"/>
      <x:c r="BA669"/>
      <x:c r="BB669"/>
      <x:c r="BC669"/>
      <x:c r="BD669"/>
      <x:c r="BE669"/>
      <x:c r="BF669"/>
      <x:c r="BG669"/>
      <x:c r="BH669"/>
      <x:c r="BI669"/>
      <x:c r="BJ669"/>
      <x:c r="BK669"/>
      <x:c r="BL669"/>
      <x:c r="BM669"/>
      <x:c r="BN669"/>
      <x:c r="BO669"/>
      <x:c r="BP669"/>
      <x:c r="BQ669"/>
      <x:c r="BR669"/>
      <x:c r="BS669"/>
      <x:c r="BT669"/>
      <x:c r="BU669"/>
      <x:c r="BV669"/>
      <x:c r="BW669"/>
      <x:c r="BX669"/>
      <x:c r="BY669"/>
      <x:c r="BZ669"/>
      <x:c r="CA669"/>
      <x:c r="CB669"/>
      <x:c r="CC669"/>
      <x:c r="CD669"/>
      <x:c r="CE669"/>
      <x:c r="CF669"/>
      <x:c r="CG669"/>
      <x:c r="CH669"/>
      <x:c r="CI669"/>
      <x:c r="CJ669" t="str">
        <x:v>Yes</x:v>
      </x:c>
      <x:c r="CK669" t="str">
        <x:v>Yes</x:v>
      </x:c>
      <x:c r="CL669" t="str">
        <x:v>Yes</x:v>
      </x:c>
      <x:c r="CM669" t="str">
        <x:v>Clear</x:v>
      </x:c>
      <x:c r="CN669" t="str">
        <x:v>Verified — clear</x:v>
      </x:c>
      <x:c r="CO669" t="n">
        <x:v>46272</x:v>
      </x:c>
      <x:c r="CP669" t="str">
        <x:v>https://pubmed.ncbi.nlm.nih.gov/36168173/</x:v>
      </x:c>
      <x:c r="CQ669"/>
      <x:c r="CR669"/>
      <x:c r="CS669"/>
      <x:c r="CT669"/>
      <x:c r="CU669"/>
      <x:c r="CV669"/>
      <x:c r="CW669"/>
      <x:c r="CX669"/>
      <x:c r="CY669"/>
      <x:c r="CZ669"/>
      <x:c r="DA669"/>
      <x:c r="DB669" t="str">
        <x:f>IF(L669="","",IF(AND(COUNT(CU669:DA669)=7,OR(CU669=0,CU669=1,CU669=2),OR(CV669=0,CV669=1,CV669=2),OR(CW669=0,CW669=1,CW669=2),OR(CX669=0,CX669=1,CX669=2),OR(CY669=0,CY669=1,CY669=2),OR(CZ669=0,CZ669=1,CZ669=2),OR(DA669=0,DA669=1,DA669=2)),SUM(CU669:DA669),""))</x:f>
      </x:c>
      <x:c r="DC669" t="str">
        <x:f>IF(DB669="","",ROUND(DB669/14*10,1))</x:f>
      </x:c>
      <x:c r="DD669" t="str">
        <x:v>Pending</x:v>
      </x:c>
      <x:c r="DE669" t="str">
        <x:f>IF(L669="","",IF(DC669="","Pending",IF(DD669="Yes","CONDITIONAL — safety override",IF(DC669&gt;=8,"HIGH",IF(DC669&gt;=5,"CONDITIONAL","LOW")))))</x:f>
        <x:v>Pending</x:v>
      </x:c>
      <x:c r="DF669" t="str">
        <x:v>Pending screening and full-text appraisal; no transferability judgment made at identification.</x:v>
      </x:c>
      <x:c r="DG669"/>
      <x:c r="DH669"/>
      <x:c r="DI669"/>
      <x:c r="DJ669"/>
      <x:c r="DK669"/>
      <x:c r="DL669"/>
      <x:c r="DM669"/>
      <x:c r="DN669"/>
      <x:c r="DO669"/>
      <x:c r="DP669"/>
      <x:c r="DQ669"/>
      <x:c r="DR669"/>
      <x:c r="DS669"/>
      <x:c r="DT669"/>
      <x:c r="DU669"/>
      <x:c r="DV669"/>
      <x:c r="DW669"/>
      <x:c r="DX669"/>
      <x:c r="DY669"/>
      <x:c r="DZ669" t="str">
        <x:v>Title/abstract screening alone does not establish effectiveness, causality, methodological quality, transferability to Brazilian public safety or an institutional recommendation.</x:v>
      </x:c>
      <x:c r="EA669" t="str">
        <x:v>Pending</x:v>
      </x:c>
      <x:c r="EB669" t="str">
        <x:f>IF(L669="","",IF(EC669="READY","Yes","No / Pending"))</x:f>
        <x:v>No / Pending</x:v>
      </x:c>
      <x:c r="EC669" t="str">
        <x:f>IF(L669="","",IF(OR(ISNUMBER(SEARCH("Retracted Publication",Q669)),CM669="Retracted",CN669="Retracted",CM669="Expression of Concern",CN669="Expression of Concern",F669="Not used",CG669="Critical",CH669="High",CH669="Critical"),"BLOCKED — integrity or use restriction",IF(AND(CJ669="Yes",CK669="Yes",CL669="Yes"),IF(AND(CM669="Clear",CN669="Verified — clear"),IF(AND(AND(LEN(TRIM(CF669))&gt;0,LEFT(LOWER(TRIM(CF669)),7)&lt;&gt;"pending"),OR(CG669="High",CG669="Moderate"),OR(CH669="Low",CH669="Some concerns",CH669="Not applicable")),IF(AND(DD669="No",OR(DE669="HIGH",DE669="CONDITIONAL"),AND(LEN(TRIM(DF669))&gt;0,LEFT(LOWER(TRIM(DF669)),7)&lt;&gt;"pending")),IF(AND(AND(LEN(TRIM(DT669))&gt;0,LEFT(LOWER(TRIM(DT669)),7)&lt;&gt;"pending"),AND(LEN(TRIM(DU669))&gt;0,LEFT(LOWER(TRIM(DU669)),7)&lt;&gt;"pending"),OR(AND(LEN(TRIM(DV669))&gt;0,LEFT(LOWER(TRIM(DV669)),7)&lt;&gt;"pending"),AND(LEN(TRIM(DW669))&gt;0,LEFT(LOWER(TRIM(DW669)),7)&lt;&gt;"pending")),AND(LEN(TRIM(DX669))&gt;0,LEFT(LOWER(TRIM(DX669)),7)&lt;&gt;"pending")),IF(AND(F669="Claim-ready",OR(EA669="Strong",EA669="Moderate"),AND(LEN(TRIM(G669))&gt;0,LEFT(LOWER(TRIM(G669)),7)&lt;&gt;"pending"),G669&lt;&gt;"No substantive use decision is permitted from identification metadata alone.",AND(LEN(TRIM(DZ669))&gt;0,LEFT(LOWER(TRIM(DZ669)),7)&lt;&gt;"pending"),DZ669&lt;&gt;"Identification metadata alone does not permit any substantive scientific, causal, operational, or institutional claim.",AND(LEN(TRIM(EI669))&gt;0,LEFT(LOWER(TRIM(EI669)),7)&lt;&gt;"pending"),ISNUMBER(EH669),EH669&gt;0),"READY","PENDING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69" t="str">
        <x:v>Pending</x:v>
      </x:c>
      <x:c r="EE669"/>
      <x:c r="EF669" t="str">
        <x:v>Pending</x:v>
      </x:c>
      <x:c r="EG669" t="str">
        <x:v>Pending</x:v>
      </x:c>
      <x:c r="EH669"/>
      <x:c r="EI669" s="501"/>
      <x:c r="EJ669"/>
      <x:c r="EK669" t="str">
        <x:v>Pending</x:v>
      </x:c>
      <x:c r="EL669" t="n">
        <x:v>46272</x:v>
      </x:c>
      <x:c r="EM669" t="str">
        <x:v>Production PubMed record imported and reconciled to Zotero item D8EGQAUP;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69" t="n">
        <x:f>IF(L669="","",(IF(N669&lt;&gt;"",1,0)+IF(O669&lt;&gt;"",1,0)+IF(AJ669&lt;&gt;"",1,0)+IF(AU669&lt;&gt;"",1,0)+IF(BE669&lt;&gt;"",1,0)+IF(CF669&lt;&gt;"",1,0)+IF(CJ669="Yes",1,0)+IF(CL669="Yes",1,0)+IF(DE669&lt;&gt;"Pending",1,0)+IF(F669&lt;&gt;"",1,0)+IF(DZ669&lt;&gt;"",1,0)+IF(EI669&lt;&gt;"",1,0))/12)</x:f>
        <x:v>0.5</x:v>
      </x:c>
    </x:row>
    <x:row r="670">
      <x:c r="A670" t="str">
        <x:v>EV-0667</x:v>
      </x:c>
      <x:c r="B670" t="str">
        <x:v>Integrity check</x:v>
      </x:c>
      <x:c r="C670" t="str">
        <x:f>IF(L670="","",IF(LEFT(EC670,7)="BLOCKED","🔴 Do not use for conclusion",IF(EB670="Yes","🟢 Claim-ready","🟡 Caution / context")))</x:f>
        <x:v>🟡 Caution / context</x:v>
      </x:c>
      <x:c r="D670" t="str">
        <x:f>IF(L670="","",EC670)</x:f>
        <x:v>PENDING — appropriate appraisal</x:v>
      </x:c>
      <x:c r="E670" t="str">
        <x:v>P3 — Medium</x:v>
      </x:c>
      <x:c r="F670" t="str">
        <x:v>Pending</x:v>
      </x:c>
      <x:c r="G670" t="str">
        <x:v>Title/abstract identify an explicit tactical/public-safety context and readiness domain; retain for full-text assessment.</x:v>
      </x:c>
      <x:c r="H670" t="str">
        <x:v>Obtain and review lawful full text; confirm human adjudication; then select a design-specific appraisal instrument.</x:v>
      </x:c>
      <x:c r="I670"/>
      <x:c r="J670" t="str">
        <x:v>A — Core</x:v>
      </x:c>
      <x:c r="K670" t="str">
        <x:v>IDENTIFIED</x:v>
      </x:c>
      <x:c r="L670" t="str">
        <x:v>The reliability, validity and usefulness of the 30-15 intermittent fitness test for cardiorespiratory fitness assessment in military personnel.</x:v>
      </x:c>
      <x:c r="M670"/>
      <x:c r="N670" t="str">
        <x:v>Paravlic, Armin H; Simunic, Bostjan; Pisot, Rado; Rauter, Samo; Stuhec, Stanko; Vodicar, Janez</x:v>
      </x:c>
      <x:c r="O670" t="n">
        <x:v>2022</x:v>
      </x:c>
      <x:c r="P670" t="str">
        <x:v>Scientific reports</x:v>
      </x:c>
      <x:c r="Q670" t="str">
        <x:v>Journal Article; Randomized Controlled Trial; Research Support, Non-U.S. Gov't</x:v>
      </x:c>
      <x:c r="R670" t="str">
        <x:v>Unclear</x:v>
      </x:c>
      <x:c r="S670" t="str">
        <x:v>Unknown</x:v>
      </x:c>
      <x:c r="T670" t="str">
        <x:v>eng</x:v>
      </x:c>
      <x:c r="U670" t="str">
        <x:v>https://pubmed.ncbi.nlm.nih.gov/36167789/</x:v>
      </x:c>
      <x:c r="V670" t="str">
        <x:v>10.1038/s41598-022-20315-3</x:v>
      </x:c>
      <x:c r="W670" t="str">
        <x:f>IF(V670="","",LOWER(SUBSTITUTE(SUBSTITUTE(SUBSTITUTE(SUBSTITUTE(TRIM(V670),"https://doi.org/",""),"http://doi.org/",""),"https://dx.doi.org/",""),"doi:","")))</x:f>
        <x:v>10.1038/s41598-022-20315-3</x:v>
      </x:c>
      <x:c r="X670" t="str">
        <x:v>36167789</x:v>
      </x:c>
      <x:c r="Y670" t="str">
        <x:v>PMC9515111</x:v>
      </x:c>
      <x:c r="Z670"/>
      <x:c r="AA670" t="str">
        <x:v>PubMed/MEDLINE</x:v>
      </x:c>
      <x:c r="AB670" t="str">
        <x:v>PUBMED-A-v1.0-2026-08-28</x:v>
      </x:c>
      <x:c r="AC670" t="str">
        <x:v>SP-PUBMED-A-20260828</x:v>
      </x:c>
      <x:c r="AD670" s="499" t="n">
        <x:v>46262</x:v>
      </x:c>
      <x:c r="AE670" s="499" t="n">
        <x:v>46272</x:v>
      </x:c>
      <x:c r="AF670" t="str">
        <x:v>5YAVKEBE</x:v>
      </x:c>
      <x:c r="AG670"/>
      <x:c r="AH670" t="str">
        <x:v>Tactical Athlete → Operational Readiness Brazil</x:v>
      </x:c>
      <x:c r="AI670" t="str">
        <x:v>evidence-family:A</x:v>
      </x:c>
      <x:c r="AJ670"/>
      <x:c r="AK670" t="str">
        <x:f>IF(AJ670="","",IF(OR(LOWER(AJ670)="brazil",LOWER(AJ670)="brasil"),"Yes","No"))</x:f>
      </x:c>
      <x:c r="AL670"/>
      <x:c r="AM670"/>
      <x:c r="AN670"/>
      <x:c r="AO670"/>
      <x:c r="AP670"/>
      <x:c r="AQ670"/>
      <x:c r="AR670"/>
      <x:c r="AS670"/>
      <x:c r="AT670"/>
      <x:c r="AU670"/>
      <x:c r="AV670"/>
      <x:c r="AW670"/>
      <x:c r="AX670"/>
      <x:c r="AY670"/>
      <x:c r="AZ670"/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/>
      <x:c r="BO670"/>
      <x:c r="BP670"/>
      <x:c r="BQ670"/>
      <x:c r="BR670"/>
      <x:c r="BS670"/>
      <x:c r="BT670"/>
      <x:c r="BU670"/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 t="str">
        <x:v>Yes</x:v>
      </x:c>
      <x:c r="CK670" t="str">
        <x:v>Yes</x:v>
      </x:c>
      <x:c r="CL670" t="str">
        <x:v>Yes</x:v>
      </x:c>
      <x:c r="CM670" t="str">
        <x:v>Clear</x:v>
      </x:c>
      <x:c r="CN670" t="str">
        <x:v>Verified — clear</x:v>
      </x:c>
      <x:c r="CO670" t="n">
        <x:v>46272</x:v>
      </x:c>
      <x:c r="CP670" t="str">
        <x:v>https://pubmed.ncbi.nlm.nih.gov/36167789/</x:v>
      </x:c>
      <x:c r="CQ670"/>
      <x:c r="CR670"/>
      <x:c r="CS670"/>
      <x:c r="CT670"/>
      <x:c r="CU670"/>
      <x:c r="CV670"/>
      <x:c r="CW670"/>
      <x:c r="CX670"/>
      <x:c r="CY670"/>
      <x:c r="CZ670"/>
      <x:c r="DA670"/>
      <x:c r="DB670" t="str">
        <x:f>IF(L670="","",IF(AND(COUNT(CU670:DA670)=7,OR(CU670=0,CU670=1,CU670=2),OR(CV670=0,CV670=1,CV670=2),OR(CW670=0,CW670=1,CW670=2),OR(CX670=0,CX670=1,CX670=2),OR(CY670=0,CY670=1,CY670=2),OR(CZ670=0,CZ670=1,CZ670=2),OR(DA670=0,DA670=1,DA670=2)),SUM(CU670:DA670),""))</x:f>
      </x:c>
      <x:c r="DC670" t="str">
        <x:f>IF(DB670="","",ROUND(DB670/14*10,1))</x:f>
      </x:c>
      <x:c r="DD670" t="str">
        <x:v>Pending</x:v>
      </x:c>
      <x:c r="DE670" t="str">
        <x:f>IF(L670="","",IF(DC670="","Pending",IF(DD670="Yes","CONDITIONAL — safety override",IF(DC670&gt;=8,"HIGH",IF(DC670&gt;=5,"CONDITIONAL","LOW")))))</x:f>
        <x:v>Pending</x:v>
      </x:c>
      <x:c r="DF670" t="str">
        <x:v>Pending screening and full-text appraisal; no transferability judgment made at identification.</x:v>
      </x:c>
      <x:c r="DG670"/>
      <x:c r="DH670"/>
      <x:c r="DI670"/>
      <x:c r="DJ670"/>
      <x:c r="DK670"/>
      <x:c r="DL670"/>
      <x:c r="DM670"/>
      <x:c r="DN670"/>
      <x:c r="DO670"/>
      <x:c r="DP670"/>
      <x:c r="DQ670"/>
      <x:c r="DR670"/>
      <x:c r="DS670"/>
      <x:c r="DT670"/>
      <x:c r="DU670"/>
      <x:c r="DV670"/>
      <x:c r="DW670"/>
      <x:c r="DX670"/>
      <x:c r="DY670"/>
      <x:c r="DZ670" t="str">
        <x:v>Title/abstract screening alone does not establish effectiveness, causality, methodological quality, transferability to Brazilian public safety or an institutional recommendation.</x:v>
      </x:c>
      <x:c r="EA670" t="str">
        <x:v>Pending</x:v>
      </x:c>
      <x:c r="EB670" t="str">
        <x:f>IF(L670="","",IF(EC670="READY","Yes","No / Pending"))</x:f>
        <x:v>No / Pending</x:v>
      </x:c>
      <x:c r="EC670" t="str">
        <x:f>IF(L670="","",IF(OR(ISNUMBER(SEARCH("Retracted Publication",Q670)),CM670="Retracted",CN670="Retracted",CM670="Expression of Concern",CN670="Expression of Concern",F670="Not used",CG670="Critical",CH670="High",CH670="Critical"),"BLOCKED — integrity or use restriction",IF(AND(CJ670="Yes",CK670="Yes",CL670="Yes"),IF(AND(CM670="Clear",CN670="Verified — clear"),IF(AND(AND(LEN(TRIM(CF670))&gt;0,LEFT(LOWER(TRIM(CF670)),7)&lt;&gt;"pending"),OR(CG670="High",CG670="Moderate"),OR(CH670="Low",CH670="Some concerns",CH670="Not applicable")),IF(AND(DD670="No",OR(DE670="HIGH",DE670="CONDITIONAL"),AND(LEN(TRIM(DF670))&gt;0,LEFT(LOWER(TRIM(DF670)),7)&lt;&gt;"pending")),IF(AND(AND(LEN(TRIM(DT670))&gt;0,LEFT(LOWER(TRIM(DT670)),7)&lt;&gt;"pending"),AND(LEN(TRIM(DU670))&gt;0,LEFT(LOWER(TRIM(DU670)),7)&lt;&gt;"pending"),OR(AND(LEN(TRIM(DV670))&gt;0,LEFT(LOWER(TRIM(DV670)),7)&lt;&gt;"pending"),AND(LEN(TRIM(DW670))&gt;0,LEFT(LOWER(TRIM(DW670)),7)&lt;&gt;"pending")),AND(LEN(TRIM(DX670))&gt;0,LEFT(LOWER(TRIM(DX670)),7)&lt;&gt;"pending")),IF(AND(F670="Claim-ready",OR(EA670="Strong",EA670="Moderate"),AND(LEN(TRIM(G670))&gt;0,LEFT(LOWER(TRIM(G670)),7)&lt;&gt;"pending"),G670&lt;&gt;"No substantive use decision is permitted from identification metadata alone.",AND(LEN(TRIM(DZ670))&gt;0,LEFT(LOWER(TRIM(DZ670)),7)&lt;&gt;"pending"),DZ670&lt;&gt;"Identification metadata alone does not permit any substantive scientific, causal, operational, or institutional claim.",AND(LEN(TRIM(EI670))&gt;0,LEFT(LOWER(TRIM(EI670)),7)&lt;&gt;"pending"),ISNUMBER(EH670),EH670&gt;0),"READY","PENDING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0" t="str">
        <x:v>Pending</x:v>
      </x:c>
      <x:c r="EE670"/>
      <x:c r="EF670" t="str">
        <x:v>Pending</x:v>
      </x:c>
      <x:c r="EG670" t="str">
        <x:v>Pending</x:v>
      </x:c>
      <x:c r="EH670"/>
      <x:c r="EI670" s="501"/>
      <x:c r="EJ670"/>
      <x:c r="EK670" t="str">
        <x:v>Pending</x:v>
      </x:c>
      <x:c r="EL670" t="n">
        <x:v>46272</x:v>
      </x:c>
      <x:c r="EM670" t="str">
        <x:v>Production PubMed record imported and reconciled to Zotero item 5YAVKEBE;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0" t="n">
        <x:f>IF(L670="","",(IF(N670&lt;&gt;"",1,0)+IF(O670&lt;&gt;"",1,0)+IF(AJ670&lt;&gt;"",1,0)+IF(AU670&lt;&gt;"",1,0)+IF(BE670&lt;&gt;"",1,0)+IF(CF670&lt;&gt;"",1,0)+IF(CJ670="Yes",1,0)+IF(CL670="Yes",1,0)+IF(DE670&lt;&gt;"Pending",1,0)+IF(F670&lt;&gt;"",1,0)+IF(DZ670&lt;&gt;"",1,0)+IF(EI670&lt;&gt;"",1,0))/12)</x:f>
        <x:v>0.5</x:v>
      </x:c>
    </x:row>
    <x:row r="671">
      <x:c r="A671" t="str">
        <x:v>EV-0668</x:v>
      </x:c>
      <x:c r="B671" t="str">
        <x:v>Integrity check</x:v>
      </x:c>
      <x:c r="C671" t="str">
        <x:f>IF(L671="","",IF(LEFT(EC671,7)="BLOCKED","🔴 Do not use for conclusion",IF(EB671="Yes","🟢 Claim-ready","🟡 Caution / context")))</x:f>
        <x:v>🟡 Caution / context</x:v>
      </x:c>
      <x:c r="D671" t="str">
        <x:f>IF(L671="","",EC671)</x:f>
        <x:v>PENDING — appropriate appraisal</x:v>
      </x:c>
      <x:c r="E671" t="str">
        <x:v>P3 — Medium</x:v>
      </x:c>
      <x:c r="F671" t="str">
        <x:v>Pending</x:v>
      </x:c>
      <x:c r="G671" t="str">
        <x:v>Title/abstract identify an explicit implementation-science construct; retain for full-text assessment.</x:v>
      </x:c>
      <x:c r="H671" t="str">
        <x:v>Obtain and review lawful full text; confirm human adjudication; then select a design-specific appraisal instrument.</x:v>
      </x:c>
      <x:c r="I671"/>
      <x:c r="J671" t="str">
        <x:v>C — Implementation Science</x:v>
      </x:c>
      <x:c r="K671" t="str">
        <x:v>IDENTIFIED</x:v>
      </x:c>
      <x:c r="L671" t="str">
        <x:v>Development of an Evidence-Informed Solution to Emotional Distress in Public Safety Personnel and Healthcare Workers: The Social Support, Tracking Distress, Education, and Discussion CommunitY (STEADY) Program.</x:v>
      </x:c>
      <x:c r="M671"/>
      <x:c r="N671" t="str">
        <x:v>Ellis, Janet; Korman, Melissa B</x:v>
      </x:c>
      <x:c r="O671" t="n">
        <x:v>2022</x:v>
      </x:c>
      <x:c r="P671" t="str">
        <x:v>Healthcare (Basel, Switzerland)</x:v>
      </x:c>
      <x:c r="Q671" t="str">
        <x:v>Journal Article; Review</x:v>
      </x:c>
      <x:c r="R671" t="str">
        <x:v>Unclear</x:v>
      </x:c>
      <x:c r="S671" t="str">
        <x:v>Unknown</x:v>
      </x:c>
      <x:c r="T671" t="str">
        <x:v>eng</x:v>
      </x:c>
      <x:c r="U671" t="str">
        <x:v>https://pubmed.ncbi.nlm.nih.gov/36141388/</x:v>
      </x:c>
      <x:c r="V671" t="str">
        <x:v>10.3390/healthcare10091777</x:v>
      </x:c>
      <x:c r="W671" t="str">
        <x:f>IF(V671="","",LOWER(SUBSTITUTE(SUBSTITUTE(SUBSTITUTE(SUBSTITUTE(TRIM(V671),"https://doi.org/",""),"http://doi.org/",""),"https://dx.doi.org/",""),"doi:","")))</x:f>
        <x:v>10.3390/healthcare10091777</x:v>
      </x:c>
      <x:c r="X671" t="str">
        <x:v>36141388</x:v>
      </x:c>
      <x:c r="Y671" t="str">
        <x:v>PMC9498760</x:v>
      </x:c>
      <x:c r="Z671"/>
      <x:c r="AA671" t="str">
        <x:v>PubMed/MEDLINE</x:v>
      </x:c>
      <x:c r="AB671" t="str">
        <x:v>PUBMED-C-v1.0-2026-08-28</x:v>
      </x:c>
      <x:c r="AC671" t="str">
        <x:v>SP-PUBMED-C-20260828</x:v>
      </x:c>
      <x:c r="AD671" s="499" t="n">
        <x:v>46262</x:v>
      </x:c>
      <x:c r="AE671" s="499" t="n">
        <x:v>46272</x:v>
      </x:c>
      <x:c r="AF671" t="str">
        <x:v>BHR9XD2I</x:v>
      </x:c>
      <x:c r="AG671"/>
      <x:c r="AH671" t="str">
        <x:v>Tactical Athlete → Operational Readiness Brazil</x:v>
      </x:c>
      <x:c r="AI671" t="str">
        <x:v>evidence-family:C</x:v>
      </x:c>
      <x:c r="AJ671"/>
      <x:c r="AK671" t="str">
        <x:f>IF(AJ671="","",IF(OR(LOWER(AJ671)="brazil",LOWER(AJ671)="brasil"),"Yes","No"))</x:f>
      </x:c>
      <x:c r="AL671"/>
      <x:c r="AM671"/>
      <x:c r="AN671"/>
      <x:c r="AO671"/>
      <x:c r="AP671"/>
      <x:c r="AQ671"/>
      <x:c r="AR671"/>
      <x:c r="AS671"/>
      <x:c r="AT671"/>
      <x:c r="AU671"/>
      <x:c r="AV671"/>
      <x:c r="AW671"/>
      <x:c r="AX671"/>
      <x:c r="AY671"/>
      <x:c r="AZ671"/>
      <x:c r="BA671"/>
      <x:c r="BB671"/>
      <x:c r="BC671"/>
      <x:c r="BD671"/>
      <x:c r="BE671"/>
      <x:c r="BF671"/>
      <x:c r="BG671"/>
      <x:c r="BH671"/>
      <x:c r="BI671"/>
      <x:c r="BJ671"/>
      <x:c r="BK671"/>
      <x:c r="BL671"/>
      <x:c r="BM671"/>
      <x:c r="BN671"/>
      <x:c r="BO671"/>
      <x:c r="BP671"/>
      <x:c r="BQ671"/>
      <x:c r="BR671"/>
      <x:c r="BS671"/>
      <x:c r="BT671"/>
      <x:c r="BU671"/>
      <x:c r="BV671"/>
      <x:c r="BW671"/>
      <x:c r="BX671"/>
      <x:c r="BY671"/>
      <x:c r="BZ671"/>
      <x:c r="CA671"/>
      <x:c r="CB671"/>
      <x:c r="CC671"/>
      <x:c r="CD671"/>
      <x:c r="CE671"/>
      <x:c r="CF671"/>
      <x:c r="CG671"/>
      <x:c r="CH671"/>
      <x:c r="CI671"/>
      <x:c r="CJ671" t="str">
        <x:v>Yes</x:v>
      </x:c>
      <x:c r="CK671" t="str">
        <x:v>Yes</x:v>
      </x:c>
      <x:c r="CL671" t="str">
        <x:v>Yes</x:v>
      </x:c>
      <x:c r="CM671" t="str">
        <x:v>Clear</x:v>
      </x:c>
      <x:c r="CN671" t="str">
        <x:v>Verified — clear</x:v>
      </x:c>
      <x:c r="CO671" t="n">
        <x:v>46272</x:v>
      </x:c>
      <x:c r="CP671" t="str">
        <x:v>https://pubmed.ncbi.nlm.nih.gov/36141388/</x:v>
      </x:c>
      <x:c r="CQ671"/>
      <x:c r="CR671"/>
      <x:c r="CS671"/>
      <x:c r="CT671"/>
      <x:c r="CU671"/>
      <x:c r="CV671"/>
      <x:c r="CW671"/>
      <x:c r="CX671"/>
      <x:c r="CY671"/>
      <x:c r="CZ671"/>
      <x:c r="DA671"/>
      <x:c r="DB671" t="str">
        <x:f>IF(L671="","",IF(AND(COUNT(CU671:DA671)=7,OR(CU671=0,CU671=1,CU671=2),OR(CV671=0,CV671=1,CV671=2),OR(CW671=0,CW671=1,CW671=2),OR(CX671=0,CX671=1,CX671=2),OR(CY671=0,CY671=1,CY671=2),OR(CZ671=0,CZ671=1,CZ671=2),OR(DA671=0,DA671=1,DA671=2)),SUM(CU671:DA671),""))</x:f>
      </x:c>
      <x:c r="DC671" t="str">
        <x:f>IF(DB671="","",ROUND(DB671/14*10,1))</x:f>
      </x:c>
      <x:c r="DD671" t="str">
        <x:v>Pending</x:v>
      </x:c>
      <x:c r="DE671" t="str">
        <x:f>IF(L671="","",IF(DC671="","Pending",IF(DD671="Yes","CONDITIONAL — safety override",IF(DC671&gt;=8,"HIGH",IF(DC671&gt;=5,"CONDITIONAL","LOW")))))</x:f>
        <x:v>Pending</x:v>
      </x:c>
      <x:c r="DF671" t="str">
        <x:v>Pending screening and full-text appraisal; no transferability judgment made at identification.</x:v>
      </x:c>
      <x:c r="DG671"/>
      <x:c r="DH671"/>
      <x:c r="DI671"/>
      <x:c r="DJ671"/>
      <x:c r="DK671"/>
      <x:c r="DL671"/>
      <x:c r="DM671"/>
      <x:c r="DN671"/>
      <x:c r="DO671"/>
      <x:c r="DP671"/>
      <x:c r="DQ671"/>
      <x:c r="DR671"/>
      <x:c r="DS671"/>
      <x:c r="DT671"/>
      <x:c r="DU671"/>
      <x:c r="DV671"/>
      <x:c r="DW671"/>
      <x:c r="DX671"/>
      <x:c r="DY671"/>
      <x:c r="DZ671" t="str">
        <x:v>Title/abstract screening alone does not establish effectiveness, causality, methodological quality, transferability to Brazilian public safety or an institutional recommendation.</x:v>
      </x:c>
      <x:c r="EA671" t="str">
        <x:v>Pending</x:v>
      </x:c>
      <x:c r="EB671" t="str">
        <x:f>IF(L671="","",IF(EC671="READY","Yes","No / Pending"))</x:f>
        <x:v>No / Pending</x:v>
      </x:c>
      <x:c r="EC671" t="str">
        <x:f>IF(L671="","",IF(OR(ISNUMBER(SEARCH("Retracted Publication",Q671)),CM671="Retracted",CN671="Retracted",CM671="Expression of Concern",CN671="Expression of Concern",F671="Not used",CG671="Critical",CH671="High",CH671="Critical"),"BLOCKED — integrity or use restriction",IF(AND(CJ671="Yes",CK671="Yes",CL671="Yes"),IF(AND(CM671="Clear",CN671="Verified — clear"),IF(AND(AND(LEN(TRIM(CF671))&gt;0,LEFT(LOWER(TRIM(CF671)),7)&lt;&gt;"pending"),OR(CG671="High",CG671="Moderate"),OR(CH671="Low",CH671="Some concerns",CH671="Not applicable")),IF(AND(DD671="No",OR(DE671="HIGH",DE671="CONDITIONAL"),AND(LEN(TRIM(DF671))&gt;0,LEFT(LOWER(TRIM(DF671)),7)&lt;&gt;"pending")),IF(AND(AND(LEN(TRIM(DT671))&gt;0,LEFT(LOWER(TRIM(DT671)),7)&lt;&gt;"pending"),AND(LEN(TRIM(DU671))&gt;0,LEFT(LOWER(TRIM(DU671)),7)&lt;&gt;"pending"),OR(AND(LEN(TRIM(DV671))&gt;0,LEFT(LOWER(TRIM(DV671)),7)&lt;&gt;"pending"),AND(LEN(TRIM(DW671))&gt;0,LEFT(LOWER(TRIM(DW671)),7)&lt;&gt;"pending")),AND(LEN(TRIM(DX671))&gt;0,LEFT(LOWER(TRIM(DX671)),7)&lt;&gt;"pending")),IF(AND(F671="Claim-ready",OR(EA671="Strong",EA671="Moderate"),AND(LEN(TRIM(G671))&gt;0,LEFT(LOWER(TRIM(G671)),7)&lt;&gt;"pending"),G671&lt;&gt;"No substantive use decision is permitted from identification metadata alone.",AND(LEN(TRIM(DZ671))&gt;0,LEFT(LOWER(TRIM(DZ671)),7)&lt;&gt;"pending"),DZ671&lt;&gt;"Identification metadata alone does not permit any substantive scientific, causal, operational, or institutional claim.",AND(LEN(TRIM(EI671))&gt;0,LEFT(LOWER(TRIM(EI671)),7)&lt;&gt;"pending"),ISNUMBER(EH671),EH671&gt;0),"READY","PENDING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1" t="str">
        <x:v>Pending</x:v>
      </x:c>
      <x:c r="EE671"/>
      <x:c r="EF671" t="str">
        <x:v>Pending</x:v>
      </x:c>
      <x:c r="EG671" t="str">
        <x:v>Pending</x:v>
      </x:c>
      <x:c r="EH671"/>
      <x:c r="EI671" s="501"/>
      <x:c r="EJ671"/>
      <x:c r="EK671" t="str">
        <x:v>Pending</x:v>
      </x:c>
      <x:c r="EL671" t="n">
        <x:v>46272</x:v>
      </x:c>
      <x:c r="EM671" t="str">
        <x:v>Production PubMed record imported and reconciled to Zotero item BHR9XD2I;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1" t="n">
        <x:f>IF(L671="","",(IF(N671&lt;&gt;"",1,0)+IF(O671&lt;&gt;"",1,0)+IF(AJ671&lt;&gt;"",1,0)+IF(AU671&lt;&gt;"",1,0)+IF(BE671&lt;&gt;"",1,0)+IF(CF671&lt;&gt;"",1,0)+IF(CJ671="Yes",1,0)+IF(CL671="Yes",1,0)+IF(DE671&lt;&gt;"Pending",1,0)+IF(F671&lt;&gt;"",1,0)+IF(DZ671&lt;&gt;"",1,0)+IF(EI671&lt;&gt;"",1,0))/12)</x:f>
        <x:v>0.5</x:v>
      </x:c>
    </x:row>
    <x:row r="672">
      <x:c r="A672" t="str">
        <x:v>EV-0669</x:v>
      </x:c>
      <x:c r="B672" t="str">
        <x:v>Integrity check</x:v>
      </x:c>
      <x:c r="C672" t="str">
        <x:f>IF(L672="","",IF(LEFT(EC672,7)="BLOCKED","🔴 Do not use for conclusion",IF(EB672="Yes","🟢 Claim-ready","🟡 Caution / context")))</x:f>
        <x:v>🟡 Caution / context</x:v>
      </x:c>
      <x:c r="D672" t="str">
        <x:f>IF(L672="","",EC672)</x:f>
        <x:v>PENDING — appropriate appraisal</x:v>
      </x:c>
      <x:c r="E672" t="str">
        <x:v>P3 — Medium</x:v>
      </x:c>
      <x:c r="F672" t="str">
        <x:v>Pending</x:v>
      </x:c>
      <x:c r="G672" t="str">
        <x:v>A potentially relevant concept is present, but direct applicability is ambiguous at title/abstract level.</x:v>
      </x:c>
      <x:c r="H672" t="str">
        <x:v>Human title/abstract adjudication; retrieve full text if relevance remains plausible.</x:v>
      </x:c>
      <x:c r="I672"/>
      <x:c r="J672" t="str">
        <x:v>A — Core</x:v>
      </x:c>
      <x:c r="K672" t="str">
        <x:v>IDENTIFIED</x:v>
      </x:c>
      <x:c r="L672" t="str">
        <x:v>U.S. active-duty service women's urogenital health and operational readiness through the lens of the IBM-WASH model: A systematic integrative review.</x:v>
      </x:c>
      <x:c r="M672"/>
      <x:c r="N672" t="str">
        <x:v>Kostas-Polston, Elizabeth A; Buechel, Jennifer J; Ryan-Wenger, Nancy A; Remesz-Guerrette, Joseph</x:v>
      </x:c>
      <x:c r="O672" t="n">
        <x:v>2022</x:v>
      </x:c>
      <x:c r="P672" t="str">
        <x:v>Applied nursing research : ANR</x:v>
      </x:c>
      <x:c r="Q672" t="str">
        <x:v>Journal Article; Research Support, U.S. Gov't, Non-P.H.S.; Systematic Review</x:v>
      </x:c>
      <x:c r="R672" t="str">
        <x:v>Unclear</x:v>
      </x:c>
      <x:c r="S672" t="str">
        <x:v>Unknown</x:v>
      </x:c>
      <x:c r="T672" t="str">
        <x:v>eng</x:v>
      </x:c>
      <x:c r="U672" t="str">
        <x:v>https://pubmed.ncbi.nlm.nih.gov/36116869/</x:v>
      </x:c>
      <x:c r="V672" t="str">
        <x:v>10.1016/j.apnr.2022.151620</x:v>
      </x:c>
      <x:c r="W672" t="str">
        <x:f>IF(V672="","",LOWER(SUBSTITUTE(SUBSTITUTE(SUBSTITUTE(SUBSTITUTE(TRIM(V672),"https://doi.org/",""),"http://doi.org/",""),"https://dx.doi.org/",""),"doi:","")))</x:f>
        <x:v>10.1016/j.apnr.2022.151620</x:v>
      </x:c>
      <x:c r="X672" t="str">
        <x:v>36116869</x:v>
      </x:c>
      <x:c r="Y672" t="str"/>
      <x:c r="Z672"/>
      <x:c r="AA672" t="str">
        <x:v>PubMed/MEDLINE</x:v>
      </x:c>
      <x:c r="AB672" t="str">
        <x:v>PUBMED-A-v1.0-2026-08-28</x:v>
      </x:c>
      <x:c r="AC672" t="str">
        <x:v>SP-PUBMED-A-20260828</x:v>
      </x:c>
      <x:c r="AD672" s="499" t="n">
        <x:v>46262</x:v>
      </x:c>
      <x:c r="AE672" s="499" t="n">
        <x:v>46272</x:v>
      </x:c>
      <x:c r="AF672" t="str">
        <x:v>UU5D87H7</x:v>
      </x:c>
      <x:c r="AG672"/>
      <x:c r="AH672" t="str">
        <x:v>Tactical Athlete → Operational Readiness Brazil</x:v>
      </x:c>
      <x:c r="AI672" t="str">
        <x:v>evidence-family:A</x:v>
      </x:c>
      <x:c r="AJ672"/>
      <x:c r="AK672" t="str">
        <x:f>IF(AJ672="","",IF(OR(LOWER(AJ672)="brazil",LOWER(AJ672)="brasil"),"Yes","No"))</x:f>
      </x:c>
      <x:c r="AL672"/>
      <x:c r="AM672"/>
      <x:c r="AN672"/>
      <x:c r="AO672"/>
      <x:c r="AP672"/>
      <x:c r="AQ672"/>
      <x:c r="AR672"/>
      <x:c r="AS672"/>
      <x:c r="AT672"/>
      <x:c r="AU672"/>
      <x:c r="AV672"/>
      <x:c r="AW672"/>
      <x:c r="AX672"/>
      <x:c r="AY672"/>
      <x:c r="AZ672"/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/>
      <x:c r="BO672"/>
      <x:c r="BP672"/>
      <x:c r="BQ672"/>
      <x:c r="BR672"/>
      <x:c r="BS672"/>
      <x:c r="BT672"/>
      <x:c r="BU672"/>
      <x:c r="BV672"/>
      <x:c r="BW672"/>
      <x:c r="BX672"/>
      <x:c r="BY672"/>
      <x:c r="BZ672"/>
      <x:c r="CA672"/>
      <x:c r="CB672"/>
      <x:c r="CC672"/>
      <x:c r="CD672"/>
      <x:c r="CE672"/>
      <x:c r="CF672"/>
      <x:c r="CG672"/>
      <x:c r="CH672"/>
      <x:c r="CI672"/>
      <x:c r="CJ672" t="str">
        <x:v>Yes</x:v>
      </x:c>
      <x:c r="CK672" t="str">
        <x:v>Yes</x:v>
      </x:c>
      <x:c r="CL672" t="str">
        <x:v>Yes</x:v>
      </x:c>
      <x:c r="CM672" t="str">
        <x:v>Clear</x:v>
      </x:c>
      <x:c r="CN672" t="str">
        <x:v>Verified — clear</x:v>
      </x:c>
      <x:c r="CO672" t="n">
        <x:v>46272</x:v>
      </x:c>
      <x:c r="CP672" t="str">
        <x:v>https://pubmed.ncbi.nlm.nih.gov/36116869/</x:v>
      </x:c>
      <x:c r="CQ672"/>
      <x:c r="CR672"/>
      <x:c r="CS672"/>
      <x:c r="CT672"/>
      <x:c r="CU672"/>
      <x:c r="CV672"/>
      <x:c r="CW672"/>
      <x:c r="CX672"/>
      <x:c r="CY672"/>
      <x:c r="CZ672"/>
      <x:c r="DA672"/>
      <x:c r="DB672" t="str">
        <x:f>IF(L672="","",IF(AND(COUNT(CU672:DA672)=7,OR(CU672=0,CU672=1,CU672=2),OR(CV672=0,CV672=1,CV672=2),OR(CW672=0,CW672=1,CW672=2),OR(CX672=0,CX672=1,CX672=2),OR(CY672=0,CY672=1,CY672=2),OR(CZ672=0,CZ672=1,CZ672=2),OR(DA672=0,DA672=1,DA672=2)),SUM(CU672:DA672),""))</x:f>
      </x:c>
      <x:c r="DC672" t="str">
        <x:f>IF(DB672="","",ROUND(DB672/14*10,1))</x:f>
      </x:c>
      <x:c r="DD672" t="str">
        <x:v>Pending</x:v>
      </x:c>
      <x:c r="DE672" t="str">
        <x:f>IF(L672="","",IF(DC672="","Pending",IF(DD672="Yes","CONDITIONAL — safety override",IF(DC672&gt;=8,"HIGH",IF(DC672&gt;=5,"CONDITIONAL","LOW")))))</x:f>
        <x:v>Pending</x:v>
      </x:c>
      <x:c r="DF672" t="str">
        <x:v>Pending screening and full-text appraisal; no transferability judgment made at identification.</x:v>
      </x:c>
      <x:c r="DG672"/>
      <x:c r="DH672"/>
      <x:c r="DI672"/>
      <x:c r="DJ672"/>
      <x:c r="DK672"/>
      <x:c r="DL672"/>
      <x:c r="DM672"/>
      <x:c r="DN672"/>
      <x:c r="DO672"/>
      <x:c r="DP672"/>
      <x:c r="DQ672"/>
      <x:c r="DR672"/>
      <x:c r="DS672"/>
      <x:c r="DT672"/>
      <x:c r="DU672"/>
      <x:c r="DV672"/>
      <x:c r="DW672"/>
      <x:c r="DX672"/>
      <x:c r="DY672"/>
      <x:c r="DZ672" t="str">
        <x:v>Title/abstract information is insufficient for a substantive scientific, causal, transferability or institutional claim.</x:v>
      </x:c>
      <x:c r="EA672" t="str">
        <x:v>Pending</x:v>
      </x:c>
      <x:c r="EB672" t="str">
        <x:f>IF(L672="","",IF(EC672="READY","Yes","No / Pending"))</x:f>
        <x:v>No / Pending</x:v>
      </x:c>
      <x:c r="EC672" t="str">
        <x:f>IF(L672="","",IF(OR(ISNUMBER(SEARCH("Retracted Publication",Q672)),CM672="Retracted",CN672="Retracted",CM672="Expression of Concern",CN672="Expression of Concern",F672="Not used",CG672="Critical",CH672="High",CH672="Critical"),"BLOCKED — integrity or use restriction",IF(AND(CJ672="Yes",CK672="Yes",CL672="Yes"),IF(AND(CM672="Clear",CN672="Verified — clear"),IF(AND(AND(LEN(TRIM(CF672))&gt;0,LEFT(LOWER(TRIM(CF672)),7)&lt;&gt;"pending"),OR(CG672="High",CG672="Moderate"),OR(CH672="Low",CH672="Some concerns",CH672="Not applicable")),IF(AND(DD672="No",OR(DE672="HIGH",DE672="CONDITIONAL"),AND(LEN(TRIM(DF672))&gt;0,LEFT(LOWER(TRIM(DF672)),7)&lt;&gt;"pending")),IF(AND(AND(LEN(TRIM(DT672))&gt;0,LEFT(LOWER(TRIM(DT672)),7)&lt;&gt;"pending"),AND(LEN(TRIM(DU672))&gt;0,LEFT(LOWER(TRIM(DU672)),7)&lt;&gt;"pending"),OR(AND(LEN(TRIM(DV672))&gt;0,LEFT(LOWER(TRIM(DV672)),7)&lt;&gt;"pending"),AND(LEN(TRIM(DW672))&gt;0,LEFT(LOWER(TRIM(DW672)),7)&lt;&gt;"pending")),AND(LEN(TRIM(DX672))&gt;0,LEFT(LOWER(TRIM(DX672)),7)&lt;&gt;"pending")),IF(AND(F672="Claim-ready",OR(EA672="Strong",EA672="Moderate"),AND(LEN(TRIM(G672))&gt;0,LEFT(LOWER(TRIM(G672)),7)&lt;&gt;"pending"),G672&lt;&gt;"No substantive use decision is permitted from identification metadata alone.",AND(LEN(TRIM(DZ672))&gt;0,LEFT(LOWER(TRIM(DZ672)),7)&lt;&gt;"pending"),DZ672&lt;&gt;"Identification metadata alone does not permit any substantive scientific, causal, operational, or institutional claim.",AND(LEN(TRIM(EI672))&gt;0,LEFT(LOWER(TRIM(EI672)),7)&lt;&gt;"pending"),ISNUMBER(EH672),EH672&gt;0),"READY","PENDING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2" t="str">
        <x:v>Pending</x:v>
      </x:c>
      <x:c r="EE672"/>
      <x:c r="EF672" t="str">
        <x:v>Pending</x:v>
      </x:c>
      <x:c r="EG672" t="str">
        <x:v>Pending</x:v>
      </x:c>
      <x:c r="EH672"/>
      <x:c r="EI672" s="501"/>
      <x:c r="EJ672"/>
      <x:c r="EK672" t="str">
        <x:v>Pending</x:v>
      </x:c>
      <x:c r="EL672" t="n">
        <x:v>46272</x:v>
      </x:c>
      <x:c r="EM672" t="str">
        <x:v>Production PubMed record imported and reconciled to Zotero item UU5D87H7;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72" t="n">
        <x:f>IF(L672="","",(IF(N672&lt;&gt;"",1,0)+IF(O672&lt;&gt;"",1,0)+IF(AJ672&lt;&gt;"",1,0)+IF(AU672&lt;&gt;"",1,0)+IF(BE672&lt;&gt;"",1,0)+IF(CF672&lt;&gt;"",1,0)+IF(CJ672="Yes",1,0)+IF(CL672="Yes",1,0)+IF(DE672&lt;&gt;"Pending",1,0)+IF(F672&lt;&gt;"",1,0)+IF(DZ672&lt;&gt;"",1,0)+IF(EI672&lt;&gt;"",1,0))/12)</x:f>
        <x:v>0.5</x:v>
      </x:c>
    </x:row>
    <x:row r="673">
      <x:c r="A673" t="str">
        <x:v>EV-0670</x:v>
      </x:c>
      <x:c r="B673" t="str">
        <x:v>Integrity check</x:v>
      </x:c>
      <x:c r="C673" t="str">
        <x:f>IF(L673="","",IF(LEFT(EC673,7)="BLOCKED","🔴 Do not use for conclusion",IF(EB673="Yes","🟢 Claim-ready","🟡 Caution / context")))</x:f>
        <x:v>🟡 Caution / context</x:v>
      </x:c>
      <x:c r="D673" t="str">
        <x:f>IF(L673="","",EC673)</x:f>
        <x:v>PENDING — appropriate appraisal</x:v>
      </x:c>
      <x:c r="E673" t="str">
        <x:v>P3 — Medium</x:v>
      </x:c>
      <x:c r="F673" t="str">
        <x:v>Pending</x:v>
      </x:c>
      <x:c r="G673" t="str">
        <x:v>Title/abstract identify an explicit tactical/public-safety context and readiness domain; retain for full-text assessment.</x:v>
      </x:c>
      <x:c r="H673" t="str">
        <x:v>Obtain and review lawful full text; confirm human adjudication; then select a design-specific appraisal instrument.</x:v>
      </x:c>
      <x:c r="I673"/>
      <x:c r="J673" t="str">
        <x:v>A — Core</x:v>
      </x:c>
      <x:c r="K673" t="str">
        <x:v>IDENTIFIED</x:v>
      </x:c>
      <x:c r="L673" t="str">
        <x:v>A pragmatic strength and conditioning intervention for firefighters: Feasibility of the Tactical Athlete Resilience Program (TARP).</x:v>
      </x:c>
      <x:c r="M673"/>
      <x:c r="N673" t="str">
        <x:v>Sharp, Paul; Caperchione, Cristina M; Brown, Georgia A; Stadnyk, Antony; Marin, Elizabeth; Hulin, Billy; Wade, Jarrod; Mott, Brendan; Gabriel, Mark; Impellizzeri, Franco; Fullagar, Hugh H K</x:v>
      </x:c>
      <x:c r="O673" t="n">
        <x:v>2023</x:v>
      </x:c>
      <x:c r="P673" t="str">
        <x:v>Health promotion journal of Australia : official journal of Australian Association of Health Promotion Professionals</x:v>
      </x:c>
      <x:c r="Q673" t="str">
        <x:v>Journal Article</x:v>
      </x:c>
      <x:c r="R673" t="str">
        <x:v>Unclear</x:v>
      </x:c>
      <x:c r="S673" t="str">
        <x:v>Unknown</x:v>
      </x:c>
      <x:c r="T673" t="str">
        <x:v>eng</x:v>
      </x:c>
      <x:c r="U673" t="str">
        <x:v>https://pubmed.ncbi.nlm.nih.gov/36054639/</x:v>
      </x:c>
      <x:c r="V673" t="str">
        <x:v>10.1002/hpja.656</x:v>
      </x:c>
      <x:c r="W673" t="str">
        <x:f>IF(V673="","",LOWER(SUBSTITUTE(SUBSTITUTE(SUBSTITUTE(SUBSTITUTE(TRIM(V673),"https://doi.org/",""),"http://doi.org/",""),"https://dx.doi.org/",""),"doi:","")))</x:f>
        <x:v>10.1002/hpja.656</x:v>
      </x:c>
      <x:c r="X673" t="str">
        <x:v>36054639</x:v>
      </x:c>
      <x:c r="Y673" t="str">
        <x:v>PMC10091986</x:v>
      </x:c>
      <x:c r="Z673"/>
      <x:c r="AA673" t="str">
        <x:v>PubMed/MEDLINE</x:v>
      </x:c>
      <x:c r="AB673" t="str">
        <x:v>PUBMED-A-v1.0-2026-08-28</x:v>
      </x:c>
      <x:c r="AC673" t="str">
        <x:v>SP-PUBMED-A-20260828</x:v>
      </x:c>
      <x:c r="AD673" s="499" t="n">
        <x:v>46262</x:v>
      </x:c>
      <x:c r="AE673" s="499" t="n">
        <x:v>46272</x:v>
      </x:c>
      <x:c r="AF673" t="str">
        <x:v>MXI6B2SQ</x:v>
      </x:c>
      <x:c r="AG673"/>
      <x:c r="AH673" t="str">
        <x:v>Tactical Athlete → Operational Readiness Brazil</x:v>
      </x:c>
      <x:c r="AI673" t="str">
        <x:v>evidence-family:A</x:v>
      </x:c>
      <x:c r="AJ673"/>
      <x:c r="AK673" t="str">
        <x:f>IF(AJ673="","",IF(OR(LOWER(AJ673)="brazil",LOWER(AJ673)="brasil"),"Yes","No"))</x:f>
      </x:c>
      <x:c r="AL673"/>
      <x:c r="AM673"/>
      <x:c r="AN673"/>
      <x:c r="AO673"/>
      <x:c r="AP673"/>
      <x:c r="AQ673"/>
      <x:c r="AR673"/>
      <x:c r="AS673"/>
      <x:c r="AT673"/>
      <x:c r="AU673"/>
      <x:c r="AV673"/>
      <x:c r="AW673"/>
      <x:c r="AX673"/>
      <x:c r="AY673"/>
      <x:c r="AZ673"/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/>
      <x:c r="BO673"/>
      <x:c r="BP673"/>
      <x:c r="BQ673"/>
      <x:c r="BR673"/>
      <x:c r="BS673"/>
      <x:c r="BT673"/>
      <x:c r="BU673"/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 t="str">
        <x:v>Yes</x:v>
      </x:c>
      <x:c r="CK673" t="str">
        <x:v>Yes</x:v>
      </x:c>
      <x:c r="CL673" t="str">
        <x:v>Yes</x:v>
      </x:c>
      <x:c r="CM673" t="str">
        <x:v>Clear</x:v>
      </x:c>
      <x:c r="CN673" t="str">
        <x:v>Verified — clear</x:v>
      </x:c>
      <x:c r="CO673" t="n">
        <x:v>46272</x:v>
      </x:c>
      <x:c r="CP673" t="str">
        <x:v>https://pubmed.ncbi.nlm.nih.gov/36054639/</x:v>
      </x:c>
      <x:c r="CQ673"/>
      <x:c r="CR673"/>
      <x:c r="CS673"/>
      <x:c r="CT673"/>
      <x:c r="CU673"/>
      <x:c r="CV673"/>
      <x:c r="CW673"/>
      <x:c r="CX673"/>
      <x:c r="CY673"/>
      <x:c r="CZ673"/>
      <x:c r="DA673"/>
      <x:c r="DB673" t="str">
        <x:f>IF(L673="","",IF(AND(COUNT(CU673:DA673)=7,OR(CU673=0,CU673=1,CU673=2),OR(CV673=0,CV673=1,CV673=2),OR(CW673=0,CW673=1,CW673=2),OR(CX673=0,CX673=1,CX673=2),OR(CY673=0,CY673=1,CY673=2),OR(CZ673=0,CZ673=1,CZ673=2),OR(DA673=0,DA673=1,DA673=2)),SUM(CU673:DA673),""))</x:f>
      </x:c>
      <x:c r="DC673" t="str">
        <x:f>IF(DB673="","",ROUND(DB673/14*10,1))</x:f>
      </x:c>
      <x:c r="DD673" t="str">
        <x:v>Pending</x:v>
      </x:c>
      <x:c r="DE673" t="str">
        <x:f>IF(L673="","",IF(DC673="","Pending",IF(DD673="Yes","CONDITIONAL — safety override",IF(DC673&gt;=8,"HIGH",IF(DC673&gt;=5,"CONDITIONAL","LOW")))))</x:f>
        <x:v>Pending</x:v>
      </x:c>
      <x:c r="DF673" t="str">
        <x:v>Pending screening and full-text appraisal; no transferability judgment made at identification.</x:v>
      </x:c>
      <x:c r="DG673"/>
      <x:c r="DH673"/>
      <x:c r="DI673"/>
      <x:c r="DJ673"/>
      <x:c r="DK673"/>
      <x:c r="DL673"/>
      <x:c r="DM673"/>
      <x:c r="DN673"/>
      <x:c r="DO673"/>
      <x:c r="DP673"/>
      <x:c r="DQ673"/>
      <x:c r="DR673"/>
      <x:c r="DS673"/>
      <x:c r="DT673"/>
      <x:c r="DU673"/>
      <x:c r="DV673"/>
      <x:c r="DW673"/>
      <x:c r="DX673"/>
      <x:c r="DY673"/>
      <x:c r="DZ673" t="str">
        <x:v>Title/abstract screening alone does not establish effectiveness, causality, methodological quality, transferability to Brazilian public safety or an institutional recommendation.</x:v>
      </x:c>
      <x:c r="EA673" t="str">
        <x:v>Pending</x:v>
      </x:c>
      <x:c r="EB673" t="str">
        <x:f>IF(L673="","",IF(EC673="READY","Yes","No / Pending"))</x:f>
        <x:v>No / Pending</x:v>
      </x:c>
      <x:c r="EC673" t="str">
        <x:f>IF(L673="","",IF(OR(ISNUMBER(SEARCH("Retracted Publication",Q673)),CM673="Retracted",CN673="Retracted",CM673="Expression of Concern",CN673="Expression of Concern",F673="Not used",CG673="Critical",CH673="High",CH673="Critical"),"BLOCKED — integrity or use restriction",IF(AND(CJ673="Yes",CK673="Yes",CL673="Yes"),IF(AND(CM673="Clear",CN673="Verified — clear"),IF(AND(AND(LEN(TRIM(CF673))&gt;0,LEFT(LOWER(TRIM(CF673)),7)&lt;&gt;"pending"),OR(CG673="High",CG673="Moderate"),OR(CH673="Low",CH673="Some concerns",CH673="Not applicable")),IF(AND(DD673="No",OR(DE673="HIGH",DE673="CONDITIONAL"),AND(LEN(TRIM(DF673))&gt;0,LEFT(LOWER(TRIM(DF673)),7)&lt;&gt;"pending")),IF(AND(AND(LEN(TRIM(DT673))&gt;0,LEFT(LOWER(TRIM(DT673)),7)&lt;&gt;"pending"),AND(LEN(TRIM(DU673))&gt;0,LEFT(LOWER(TRIM(DU673)),7)&lt;&gt;"pending"),OR(AND(LEN(TRIM(DV673))&gt;0,LEFT(LOWER(TRIM(DV673)),7)&lt;&gt;"pending"),AND(LEN(TRIM(DW673))&gt;0,LEFT(LOWER(TRIM(DW673)),7)&lt;&gt;"pending")),AND(LEN(TRIM(DX673))&gt;0,LEFT(LOWER(TRIM(DX673)),7)&lt;&gt;"pending")),IF(AND(F673="Claim-ready",OR(EA673="Strong",EA673="Moderate"),AND(LEN(TRIM(G673))&gt;0,LEFT(LOWER(TRIM(G673)),7)&lt;&gt;"pending"),G673&lt;&gt;"No substantive use decision is permitted from identification metadata alone.",AND(LEN(TRIM(DZ673))&gt;0,LEFT(LOWER(TRIM(DZ673)),7)&lt;&gt;"pending"),DZ673&lt;&gt;"Identification metadata alone does not permit any substantive scientific, causal, operational, or institutional claim.",AND(LEN(TRIM(EI673))&gt;0,LEFT(LOWER(TRIM(EI673)),7)&lt;&gt;"pending"),ISNUMBER(EH673),EH673&gt;0),"READY","PENDING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3" t="str">
        <x:v>Pending</x:v>
      </x:c>
      <x:c r="EE673"/>
      <x:c r="EF673" t="str">
        <x:v>Pending</x:v>
      </x:c>
      <x:c r="EG673" t="str">
        <x:v>Pending</x:v>
      </x:c>
      <x:c r="EH673"/>
      <x:c r="EI673" s="501"/>
      <x:c r="EJ673"/>
      <x:c r="EK673" t="str">
        <x:v>Pending</x:v>
      </x:c>
      <x:c r="EL673" t="n">
        <x:v>46272</x:v>
      </x:c>
      <x:c r="EM673" t="str">
        <x:v>Production PubMed record imported and reconciled to Zotero item MXI6B2SQ;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3" t="n">
        <x:f>IF(L673="","",(IF(N673&lt;&gt;"",1,0)+IF(O673&lt;&gt;"",1,0)+IF(AJ673&lt;&gt;"",1,0)+IF(AU673&lt;&gt;"",1,0)+IF(BE673&lt;&gt;"",1,0)+IF(CF673&lt;&gt;"",1,0)+IF(CJ673="Yes",1,0)+IF(CL673="Yes",1,0)+IF(DE673&lt;&gt;"Pending",1,0)+IF(F673&lt;&gt;"",1,0)+IF(DZ673&lt;&gt;"",1,0)+IF(EI673&lt;&gt;"",1,0))/12)</x:f>
        <x:v>0.5</x:v>
      </x:c>
    </x:row>
    <x:row r="674">
      <x:c r="A674" t="str">
        <x:v>EV-0671</x:v>
      </x:c>
      <x:c r="B674" t="str">
        <x:v>Integrity check</x:v>
      </x:c>
      <x:c r="C674" t="str">
        <x:f>IF(L674="","",IF(LEFT(EC674,7)="BLOCKED","🔴 Do not use for conclusion",IF(EB674="Yes","🟢 Claim-ready","🟡 Caution / context")))</x:f>
        <x:v>🟡 Caution / context</x:v>
      </x:c>
      <x:c r="D674" t="str">
        <x:f>IF(L674="","",EC674)</x:f>
        <x:v>PENDING — appropriate appraisal</x:v>
      </x:c>
      <x:c r="E674" t="str">
        <x:v>P3 — Medium</x:v>
      </x:c>
      <x:c r="F674" t="str">
        <x:v>Pending</x:v>
      </x:c>
      <x:c r="G674" t="str">
        <x:v>Title/abstract identify an explicit tactical/public-safety context and readiness domain; retain for full-text assessment.</x:v>
      </x:c>
      <x:c r="H674" t="str">
        <x:v>Obtain and review lawful full text; confirm human adjudication; then select a design-specific appraisal instrument.</x:v>
      </x:c>
      <x:c r="I674"/>
      <x:c r="J674" t="str">
        <x:v>A — Core</x:v>
      </x:c>
      <x:c r="K674" t="str">
        <x:v>IDENTIFIED</x:v>
      </x:c>
      <x:c r="L674" t="str">
        <x:v>Incidences of anxiety disorders among active duty service members between 1999 and 2018.</x:v>
      </x:c>
      <x:c r="M674"/>
      <x:c r="N674" t="str">
        <x:v>Russell, Patricia D; Judkins, Jason L; Blessing, Alexis; Moore, Brian; Morissette, Sandra B</x:v>
      </x:c>
      <x:c r="O674" t="n">
        <x:v>2022</x:v>
      </x:c>
      <x:c r="P674" t="str">
        <x:v>Journal of anxiety disorders</x:v>
      </x:c>
      <x:c r="Q674" t="str">
        <x:v>Journal Article</x:v>
      </x:c>
      <x:c r="R674" t="str">
        <x:v>Unclear</x:v>
      </x:c>
      <x:c r="S674" t="str">
        <x:v>Unknown</x:v>
      </x:c>
      <x:c r="T674" t="str">
        <x:v>eng</x:v>
      </x:c>
      <x:c r="U674" t="str">
        <x:v>https://pubmed.ncbi.nlm.nih.gov/36029531/</x:v>
      </x:c>
      <x:c r="V674" t="str">
        <x:v>10.1016/j.janxdis.2022.102608</x:v>
      </x:c>
      <x:c r="W674" t="str">
        <x:f>IF(V674="","",LOWER(SUBSTITUTE(SUBSTITUTE(SUBSTITUTE(SUBSTITUTE(TRIM(V674),"https://doi.org/",""),"http://doi.org/",""),"https://dx.doi.org/",""),"doi:","")))</x:f>
        <x:v>10.1016/j.janxdis.2022.102608</x:v>
      </x:c>
      <x:c r="X674" t="str">
        <x:v>36029531</x:v>
      </x:c>
      <x:c r="Y674" t="str"/>
      <x:c r="Z674"/>
      <x:c r="AA674" t="str">
        <x:v>PubMed/MEDLINE</x:v>
      </x:c>
      <x:c r="AB674" t="str">
        <x:v>PUBMED-A-v1.0-2026-08-28</x:v>
      </x:c>
      <x:c r="AC674" t="str">
        <x:v>SP-PUBMED-A-20260828</x:v>
      </x:c>
      <x:c r="AD674" s="499" t="n">
        <x:v>46262</x:v>
      </x:c>
      <x:c r="AE674" s="499" t="n">
        <x:v>46272</x:v>
      </x:c>
      <x:c r="AF674" t="str">
        <x:v>X2MQ6HT7</x:v>
      </x:c>
      <x:c r="AG674"/>
      <x:c r="AH674" t="str">
        <x:v>Tactical Athlete → Operational Readiness Brazil</x:v>
      </x:c>
      <x:c r="AI674" t="str">
        <x:v>evidence-family:A</x:v>
      </x:c>
      <x:c r="AJ674"/>
      <x:c r="AK674" t="str">
        <x:f>IF(AJ674="","",IF(OR(LOWER(AJ674)="brazil",LOWER(AJ674)="brasil"),"Yes","No"))</x:f>
      </x:c>
      <x:c r="AL674"/>
      <x:c r="AM674"/>
      <x:c r="AN674"/>
      <x:c r="AO674"/>
      <x:c r="AP674"/>
      <x:c r="AQ674"/>
      <x:c r="AR674"/>
      <x:c r="AS674"/>
      <x:c r="AT674"/>
      <x:c r="AU674"/>
      <x:c r="AV674"/>
      <x:c r="AW674"/>
      <x:c r="AX674"/>
      <x:c r="AY674"/>
      <x:c r="AZ674"/>
      <x:c r="BA674"/>
      <x:c r="BB674"/>
      <x:c r="BC674"/>
      <x:c r="BD674"/>
      <x:c r="BE674"/>
      <x:c r="BF674"/>
      <x:c r="BG674"/>
      <x:c r="BH674"/>
      <x:c r="BI674"/>
      <x:c r="BJ674"/>
      <x:c r="BK674"/>
      <x:c r="BL674"/>
      <x:c r="BM674"/>
      <x:c r="BN674"/>
      <x:c r="BO674"/>
      <x:c r="BP674"/>
      <x:c r="BQ674"/>
      <x:c r="BR674"/>
      <x:c r="BS674"/>
      <x:c r="BT674"/>
      <x:c r="BU674"/>
      <x:c r="BV674"/>
      <x:c r="BW674"/>
      <x:c r="BX674"/>
      <x:c r="BY674"/>
      <x:c r="BZ674"/>
      <x:c r="CA674"/>
      <x:c r="CB674"/>
      <x:c r="CC674"/>
      <x:c r="CD674"/>
      <x:c r="CE674"/>
      <x:c r="CF674"/>
      <x:c r="CG674"/>
      <x:c r="CH674"/>
      <x:c r="CI674"/>
      <x:c r="CJ674" t="str">
        <x:v>Yes</x:v>
      </x:c>
      <x:c r="CK674" t="str">
        <x:v>Yes</x:v>
      </x:c>
      <x:c r="CL674" t="str">
        <x:v>Yes</x:v>
      </x:c>
      <x:c r="CM674" t="str">
        <x:v>Clear</x:v>
      </x:c>
      <x:c r="CN674" t="str">
        <x:v>Verified — clear</x:v>
      </x:c>
      <x:c r="CO674" t="n">
        <x:v>46272</x:v>
      </x:c>
      <x:c r="CP674" t="str">
        <x:v>https://pubmed.ncbi.nlm.nih.gov/36029531/</x:v>
      </x:c>
      <x:c r="CQ674"/>
      <x:c r="CR674"/>
      <x:c r="CS674"/>
      <x:c r="CT674"/>
      <x:c r="CU674"/>
      <x:c r="CV674"/>
      <x:c r="CW674"/>
      <x:c r="CX674"/>
      <x:c r="CY674"/>
      <x:c r="CZ674"/>
      <x:c r="DA674"/>
      <x:c r="DB674" t="str">
        <x:f>IF(L674="","",IF(AND(COUNT(CU674:DA674)=7,OR(CU674=0,CU674=1,CU674=2),OR(CV674=0,CV674=1,CV674=2),OR(CW674=0,CW674=1,CW674=2),OR(CX674=0,CX674=1,CX674=2),OR(CY674=0,CY674=1,CY674=2),OR(CZ674=0,CZ674=1,CZ674=2),OR(DA674=0,DA674=1,DA674=2)),SUM(CU674:DA674),""))</x:f>
      </x:c>
      <x:c r="DC674" t="str">
        <x:f>IF(DB674="","",ROUND(DB674/14*10,1))</x:f>
      </x:c>
      <x:c r="DD674" t="str">
        <x:v>Pending</x:v>
      </x:c>
      <x:c r="DE674" t="str">
        <x:f>IF(L674="","",IF(DC674="","Pending",IF(DD674="Yes","CONDITIONAL — safety override",IF(DC674&gt;=8,"HIGH",IF(DC674&gt;=5,"CONDITIONAL","LOW")))))</x:f>
        <x:v>Pending</x:v>
      </x:c>
      <x:c r="DF674" t="str">
        <x:v>Pending screening and full-text appraisal; no transferability judgment made at identification.</x:v>
      </x:c>
      <x:c r="DG674"/>
      <x:c r="DH674"/>
      <x:c r="DI674"/>
      <x:c r="DJ674"/>
      <x:c r="DK674"/>
      <x:c r="DL674"/>
      <x:c r="DM674"/>
      <x:c r="DN674"/>
      <x:c r="DO674"/>
      <x:c r="DP674"/>
      <x:c r="DQ674"/>
      <x:c r="DR674"/>
      <x:c r="DS674"/>
      <x:c r="DT674"/>
      <x:c r="DU674"/>
      <x:c r="DV674"/>
      <x:c r="DW674"/>
      <x:c r="DX674"/>
      <x:c r="DY674"/>
      <x:c r="DZ674" t="str">
        <x:v>Title/abstract screening alone does not establish effectiveness, causality, methodological quality, transferability to Brazilian public safety or an institutional recommendation.</x:v>
      </x:c>
      <x:c r="EA674" t="str">
        <x:v>Pending</x:v>
      </x:c>
      <x:c r="EB674" t="str">
        <x:f>IF(L674="","",IF(EC674="READY","Yes","No / Pending"))</x:f>
        <x:v>No / Pending</x:v>
      </x:c>
      <x:c r="EC674" t="str">
        <x:f>IF(L674="","",IF(OR(ISNUMBER(SEARCH("Retracted Publication",Q674)),CM674="Retracted",CN674="Retracted",CM674="Expression of Concern",CN674="Expression of Concern",F674="Not used",CG674="Critical",CH674="High",CH674="Critical"),"BLOCKED — integrity or use restriction",IF(AND(CJ674="Yes",CK674="Yes",CL674="Yes"),IF(AND(CM674="Clear",CN674="Verified — clear"),IF(AND(AND(LEN(TRIM(CF674))&gt;0,LEFT(LOWER(TRIM(CF674)),7)&lt;&gt;"pending"),OR(CG674="High",CG674="Moderate"),OR(CH674="Low",CH674="Some concerns",CH674="Not applicable")),IF(AND(DD674="No",OR(DE674="HIGH",DE674="CONDITIONAL"),AND(LEN(TRIM(DF674))&gt;0,LEFT(LOWER(TRIM(DF674)),7)&lt;&gt;"pending")),IF(AND(AND(LEN(TRIM(DT674))&gt;0,LEFT(LOWER(TRIM(DT674)),7)&lt;&gt;"pending"),AND(LEN(TRIM(DU674))&gt;0,LEFT(LOWER(TRIM(DU674)),7)&lt;&gt;"pending"),OR(AND(LEN(TRIM(DV674))&gt;0,LEFT(LOWER(TRIM(DV674)),7)&lt;&gt;"pending"),AND(LEN(TRIM(DW674))&gt;0,LEFT(LOWER(TRIM(DW674)),7)&lt;&gt;"pending")),AND(LEN(TRIM(DX674))&gt;0,LEFT(LOWER(TRIM(DX674)),7)&lt;&gt;"pending")),IF(AND(F674="Claim-ready",OR(EA674="Strong",EA674="Moderate"),AND(LEN(TRIM(G674))&gt;0,LEFT(LOWER(TRIM(G674)),7)&lt;&gt;"pending"),G674&lt;&gt;"No substantive use decision is permitted from identification metadata alone.",AND(LEN(TRIM(DZ674))&gt;0,LEFT(LOWER(TRIM(DZ674)),7)&lt;&gt;"pending"),DZ674&lt;&gt;"Identification metadata alone does not permit any substantive scientific, causal, operational, or institutional claim.",AND(LEN(TRIM(EI674))&gt;0,LEFT(LOWER(TRIM(EI674)),7)&lt;&gt;"pending"),ISNUMBER(EH674),EH674&gt;0),"READY","PENDING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4" t="str">
        <x:v>Pending</x:v>
      </x:c>
      <x:c r="EE674"/>
      <x:c r="EF674" t="str">
        <x:v>Pending</x:v>
      </x:c>
      <x:c r="EG674" t="str">
        <x:v>Pending</x:v>
      </x:c>
      <x:c r="EH674"/>
      <x:c r="EI674" s="501"/>
      <x:c r="EJ674"/>
      <x:c r="EK674" t="str">
        <x:v>Pending</x:v>
      </x:c>
      <x:c r="EL674" t="n">
        <x:v>46272</x:v>
      </x:c>
      <x:c r="EM674" t="str">
        <x:v>Production PubMed record imported and reconciled to Zotero item X2MQ6HT7;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4" t="n">
        <x:f>IF(L674="","",(IF(N674&lt;&gt;"",1,0)+IF(O674&lt;&gt;"",1,0)+IF(AJ674&lt;&gt;"",1,0)+IF(AU674&lt;&gt;"",1,0)+IF(BE674&lt;&gt;"",1,0)+IF(CF674&lt;&gt;"",1,0)+IF(CJ674="Yes",1,0)+IF(CL674="Yes",1,0)+IF(DE674&lt;&gt;"Pending",1,0)+IF(F674&lt;&gt;"",1,0)+IF(DZ674&lt;&gt;"",1,0)+IF(EI674&lt;&gt;"",1,0))/12)</x:f>
        <x:v>0.5</x:v>
      </x:c>
    </x:row>
    <x:row r="675">
      <x:c r="A675" t="str">
        <x:v>EV-0672</x:v>
      </x:c>
      <x:c r="B675" t="str">
        <x:v>Integrity check</x:v>
      </x:c>
      <x:c r="C675" t="str">
        <x:f>IF(L675="","",IF(LEFT(EC675,7)="BLOCKED","🔴 Do not use for conclusion",IF(EB675="Yes","🟢 Claim-ready","🟡 Caution / context")))</x:f>
        <x:v>🟡 Caution / context</x:v>
      </x:c>
      <x:c r="D675" t="str">
        <x:f>IF(L675="","",EC675)</x:f>
        <x:v>PENDING — appropriate appraisal</x:v>
      </x:c>
      <x:c r="E675" t="str">
        <x:v>P3 — Medium</x:v>
      </x:c>
      <x:c r="F675" t="str">
        <x:v>Pending</x:v>
      </x:c>
      <x:c r="G675" t="str">
        <x:v>Title/abstract identify an explicit tactical/public-safety context and readiness domain; retain for full-text assessment.</x:v>
      </x:c>
      <x:c r="H675" t="str">
        <x:v>Obtain and review lawful full text; confirm human adjudication; then select a design-specific appraisal instrument.</x:v>
      </x:c>
      <x:c r="I675"/>
      <x:c r="J675" t="str">
        <x:v>A — Core</x:v>
      </x:c>
      <x:c r="K675" t="str">
        <x:v>IDENTIFIED</x:v>
      </x:c>
      <x:c r="L675" t="str">
        <x:v>Decreased Percent Body Fat but Not Body Mass is Associated with Better Performance on Combat Fitness Test in Male and Female Marines.</x:v>
      </x:c>
      <x:c r="M675"/>
      <x:c r="N675" t="str">
        <x:v>Pletcher, Erin R; Lovalekar, Mita; Coleman, Lawrence C; Beals, Kim; Nindl, Bradley C; Allison, Katelyn F</x:v>
      </x:c>
      <x:c r="O675" t="n">
        <x:v>2023</x:v>
      </x:c>
      <x:c r="P675" t="str">
        <x:v>Journal of strength and conditioning research</x:v>
      </x:c>
      <x:c r="Q675" t="str">
        <x:v>Journal Article</x:v>
      </x:c>
      <x:c r="R675" t="str">
        <x:v>Unclear</x:v>
      </x:c>
      <x:c r="S675" t="str">
        <x:v>Unknown</x:v>
      </x:c>
      <x:c r="T675" t="str">
        <x:v>eng</x:v>
      </x:c>
      <x:c r="U675" t="str">
        <x:v>https://pubmed.ncbi.nlm.nih.gov/36026495/</x:v>
      </x:c>
      <x:c r="V675" t="str">
        <x:v>10.1519/jsc.0000000000004335</x:v>
      </x:c>
      <x:c r="W675" t="str">
        <x:f>IF(V675="","",LOWER(SUBSTITUTE(SUBSTITUTE(SUBSTITUTE(SUBSTITUTE(TRIM(V675),"https://doi.org/",""),"http://doi.org/",""),"https://dx.doi.org/",""),"doi:","")))</x:f>
        <x:v>10.1519/jsc.0000000000004335</x:v>
      </x:c>
      <x:c r="X675" t="str">
        <x:v>36026495</x:v>
      </x:c>
      <x:c r="Y675" t="str"/>
      <x:c r="Z675"/>
      <x:c r="AA675" t="str">
        <x:v>PubMed/MEDLINE</x:v>
      </x:c>
      <x:c r="AB675" t="str">
        <x:v>PUBMED-A-v1.0-2026-08-28</x:v>
      </x:c>
      <x:c r="AC675" t="str">
        <x:v>SP-PUBMED-A-20260828</x:v>
      </x:c>
      <x:c r="AD675" s="499" t="n">
        <x:v>46262</x:v>
      </x:c>
      <x:c r="AE675" s="499" t="n">
        <x:v>46272</x:v>
      </x:c>
      <x:c r="AF675" t="str">
        <x:v>RBZNRU6U</x:v>
      </x:c>
      <x:c r="AG675"/>
      <x:c r="AH675" t="str">
        <x:v>Tactical Athlete → Operational Readiness Brazil</x:v>
      </x:c>
      <x:c r="AI675" t="str">
        <x:v>evidence-family:A</x:v>
      </x:c>
      <x:c r="AJ675"/>
      <x:c r="AK675" t="str">
        <x:f>IF(AJ675="","",IF(OR(LOWER(AJ675)="brazil",LOWER(AJ675)="brasil"),"Yes","No"))</x:f>
      </x:c>
      <x:c r="AL675"/>
      <x:c r="AM675"/>
      <x:c r="AN675"/>
      <x:c r="AO675"/>
      <x:c r="AP675"/>
      <x:c r="AQ675"/>
      <x:c r="AR675"/>
      <x:c r="AS675"/>
      <x:c r="AT675"/>
      <x:c r="AU675"/>
      <x:c r="AV675"/>
      <x:c r="AW675"/>
      <x:c r="AX675"/>
      <x:c r="AY675"/>
      <x:c r="AZ675"/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/>
      <x:c r="BO675"/>
      <x:c r="BP675"/>
      <x:c r="BQ675"/>
      <x:c r="BR675"/>
      <x:c r="BS675"/>
      <x:c r="BT675"/>
      <x:c r="BU675"/>
      <x:c r="BV675"/>
      <x:c r="BW675"/>
      <x:c r="BX675"/>
      <x:c r="BY675"/>
      <x:c r="BZ675"/>
      <x:c r="CA675"/>
      <x:c r="CB675"/>
      <x:c r="CC675"/>
      <x:c r="CD675"/>
      <x:c r="CE675"/>
      <x:c r="CF675"/>
      <x:c r="CG675"/>
      <x:c r="CH675"/>
      <x:c r="CI675"/>
      <x:c r="CJ675" t="str">
        <x:v>Yes</x:v>
      </x:c>
      <x:c r="CK675" t="str">
        <x:v>Yes</x:v>
      </x:c>
      <x:c r="CL675" t="str">
        <x:v>Yes</x:v>
      </x:c>
      <x:c r="CM675" t="str">
        <x:v>Clear</x:v>
      </x:c>
      <x:c r="CN675" t="str">
        <x:v>Verified — clear</x:v>
      </x:c>
      <x:c r="CO675" t="n">
        <x:v>46272</x:v>
      </x:c>
      <x:c r="CP675" t="str">
        <x:v>https://pubmed.ncbi.nlm.nih.gov/36026495/</x:v>
      </x:c>
      <x:c r="CQ675"/>
      <x:c r="CR675"/>
      <x:c r="CS675"/>
      <x:c r="CT675"/>
      <x:c r="CU675"/>
      <x:c r="CV675"/>
      <x:c r="CW675"/>
      <x:c r="CX675"/>
      <x:c r="CY675"/>
      <x:c r="CZ675"/>
      <x:c r="DA675"/>
      <x:c r="DB675" t="str">
        <x:f>IF(L675="","",IF(AND(COUNT(CU675:DA675)=7,OR(CU675=0,CU675=1,CU675=2),OR(CV675=0,CV675=1,CV675=2),OR(CW675=0,CW675=1,CW675=2),OR(CX675=0,CX675=1,CX675=2),OR(CY675=0,CY675=1,CY675=2),OR(CZ675=0,CZ675=1,CZ675=2),OR(DA675=0,DA675=1,DA675=2)),SUM(CU675:DA675),""))</x:f>
      </x:c>
      <x:c r="DC675" t="str">
        <x:f>IF(DB675="","",ROUND(DB675/14*10,1))</x:f>
      </x:c>
      <x:c r="DD675" t="str">
        <x:v>Pending</x:v>
      </x:c>
      <x:c r="DE675" t="str">
        <x:f>IF(L675="","",IF(DC675="","Pending",IF(DD675="Yes","CONDITIONAL — safety override",IF(DC675&gt;=8,"HIGH",IF(DC675&gt;=5,"CONDITIONAL","LOW")))))</x:f>
        <x:v>Pending</x:v>
      </x:c>
      <x:c r="DF675" t="str">
        <x:v>Pending screening and full-text appraisal; no transferability judgment made at identification.</x:v>
      </x:c>
      <x:c r="DG675"/>
      <x:c r="DH675"/>
      <x:c r="DI675"/>
      <x:c r="DJ675"/>
      <x:c r="DK675"/>
      <x:c r="DL675"/>
      <x:c r="DM675"/>
      <x:c r="DN675"/>
      <x:c r="DO675"/>
      <x:c r="DP675"/>
      <x:c r="DQ675"/>
      <x:c r="DR675"/>
      <x:c r="DS675"/>
      <x:c r="DT675"/>
      <x:c r="DU675"/>
      <x:c r="DV675"/>
      <x:c r="DW675"/>
      <x:c r="DX675"/>
      <x:c r="DY675"/>
      <x:c r="DZ675" t="str">
        <x:v>Title/abstract screening alone does not establish effectiveness, causality, methodological quality, transferability to Brazilian public safety or an institutional recommendation.</x:v>
      </x:c>
      <x:c r="EA675" t="str">
        <x:v>Pending</x:v>
      </x:c>
      <x:c r="EB675" t="str">
        <x:f>IF(L675="","",IF(EC675="READY","Yes","No / Pending"))</x:f>
        <x:v>No / Pending</x:v>
      </x:c>
      <x:c r="EC675" t="str">
        <x:f>IF(L675="","",IF(OR(ISNUMBER(SEARCH("Retracted Publication",Q675)),CM675="Retracted",CN675="Retracted",CM675="Expression of Concern",CN675="Expression of Concern",F675="Not used",CG675="Critical",CH675="High",CH675="Critical"),"BLOCKED — integrity or use restriction",IF(AND(CJ675="Yes",CK675="Yes",CL675="Yes"),IF(AND(CM675="Clear",CN675="Verified — clear"),IF(AND(AND(LEN(TRIM(CF675))&gt;0,LEFT(LOWER(TRIM(CF675)),7)&lt;&gt;"pending"),OR(CG675="High",CG675="Moderate"),OR(CH675="Low",CH675="Some concerns",CH675="Not applicable")),IF(AND(DD675="No",OR(DE675="HIGH",DE675="CONDITIONAL"),AND(LEN(TRIM(DF675))&gt;0,LEFT(LOWER(TRIM(DF675)),7)&lt;&gt;"pending")),IF(AND(AND(LEN(TRIM(DT675))&gt;0,LEFT(LOWER(TRIM(DT675)),7)&lt;&gt;"pending"),AND(LEN(TRIM(DU675))&gt;0,LEFT(LOWER(TRIM(DU675)),7)&lt;&gt;"pending"),OR(AND(LEN(TRIM(DV675))&gt;0,LEFT(LOWER(TRIM(DV675)),7)&lt;&gt;"pending"),AND(LEN(TRIM(DW675))&gt;0,LEFT(LOWER(TRIM(DW675)),7)&lt;&gt;"pending")),AND(LEN(TRIM(DX675))&gt;0,LEFT(LOWER(TRIM(DX675)),7)&lt;&gt;"pending")),IF(AND(F675="Claim-ready",OR(EA675="Strong",EA675="Moderate"),AND(LEN(TRIM(G675))&gt;0,LEFT(LOWER(TRIM(G675)),7)&lt;&gt;"pending"),G675&lt;&gt;"No substantive use decision is permitted from identification metadata alone.",AND(LEN(TRIM(DZ675))&gt;0,LEFT(LOWER(TRIM(DZ675)),7)&lt;&gt;"pending"),DZ675&lt;&gt;"Identification metadata alone does not permit any substantive scientific, causal, operational, or institutional claim.",AND(LEN(TRIM(EI675))&gt;0,LEFT(LOWER(TRIM(EI675)),7)&lt;&gt;"pending"),ISNUMBER(EH675),EH675&gt;0),"READY","PENDING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5" t="str">
        <x:v>Pending</x:v>
      </x:c>
      <x:c r="EE675"/>
      <x:c r="EF675" t="str">
        <x:v>Pending</x:v>
      </x:c>
      <x:c r="EG675" t="str">
        <x:v>Pending</x:v>
      </x:c>
      <x:c r="EH675"/>
      <x:c r="EI675" s="501"/>
      <x:c r="EJ675"/>
      <x:c r="EK675" t="str">
        <x:v>Pending</x:v>
      </x:c>
      <x:c r="EL675" t="n">
        <x:v>46272</x:v>
      </x:c>
      <x:c r="EM675" t="str">
        <x:v>Production PubMed record imported and reconciled to Zotero item RBZNRU6U;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5" t="n">
        <x:f>IF(L675="","",(IF(N675&lt;&gt;"",1,0)+IF(O675&lt;&gt;"",1,0)+IF(AJ675&lt;&gt;"",1,0)+IF(AU675&lt;&gt;"",1,0)+IF(BE675&lt;&gt;"",1,0)+IF(CF675&lt;&gt;"",1,0)+IF(CJ675="Yes",1,0)+IF(CL675="Yes",1,0)+IF(DE675&lt;&gt;"Pending",1,0)+IF(F675&lt;&gt;"",1,0)+IF(DZ675&lt;&gt;"",1,0)+IF(EI675&lt;&gt;"",1,0))/12)</x:f>
        <x:v>0.5</x:v>
      </x:c>
    </x:row>
    <x:row r="676">
      <x:c r="A676" t="str">
        <x:v>EV-0673</x:v>
      </x:c>
      <x:c r="B676" t="str">
        <x:v>Integrity check</x:v>
      </x:c>
      <x:c r="C676" t="str">
        <x:f>IF(L676="","",IF(LEFT(EC676,7)="BLOCKED","🔴 Do not use for conclusion",IF(EB676="Yes","🟢 Claim-ready","🟡 Caution / context")))</x:f>
        <x:v>🟡 Caution / context</x:v>
      </x:c>
      <x:c r="D676" t="str">
        <x:f>IF(L676="","",EC676)</x:f>
        <x:v>PENDING — appropriate appraisal</x:v>
      </x:c>
      <x:c r="E676" t="str">
        <x:v>P3 — Medium</x:v>
      </x:c>
      <x:c r="F676" t="str">
        <x:v>Pending</x:v>
      </x:c>
      <x:c r="G676" t="str">
        <x:v>A potentially relevant concept is present, but direct applicability is ambiguous at title/abstract level.</x:v>
      </x:c>
      <x:c r="H676" t="str">
        <x:v>Human title/abstract adjudication; retrieve full text if relevance remains plausible.</x:v>
      </x:c>
      <x:c r="I676"/>
      <x:c r="J676" t="str">
        <x:v>A — Core</x:v>
      </x:c>
      <x:c r="K676" t="str">
        <x:v>IDENTIFIED</x:v>
      </x:c>
      <x:c r="L676" t="str">
        <x:v>Effects of caffeine, methylliberine, and theacrine on vigilance, marksmanship, and hemodynamic responses in tactical personnel: a double-blind, randomized, placebo-controlled trial.</x:v>
      </x:c>
      <x:c r="M676"/>
      <x:c r="N676" t="str">
        <x:v>Cintineo, Harry P; Bello, Marissa L; Chandler, Alexa J; Cardaci, Thomas D; McFadden, Bridget A; Arent, Shawn M</x:v>
      </x:c>
      <x:c r="O676" t="n">
        <x:v>2022</x:v>
      </x:c>
      <x:c r="P676" t="str">
        <x:v>Journal of the International Society of Sports Nutrition</x:v>
      </x:c>
      <x:c r="Q676" t="str">
        <x:v>Journal Article; Randomized Controlled Trial</x:v>
      </x:c>
      <x:c r="R676" t="str">
        <x:v>Unclear</x:v>
      </x:c>
      <x:c r="S676" t="str">
        <x:v>Unknown</x:v>
      </x:c>
      <x:c r="T676" t="str">
        <x:v>eng</x:v>
      </x:c>
      <x:c r="U676" t="str">
        <x:v>https://pubmed.ncbi.nlm.nih.gov/36016763/</x:v>
      </x:c>
      <x:c r="V676" t="str">
        <x:v>10.1080/15502783.2022.2113339</x:v>
      </x:c>
      <x:c r="W676" t="str">
        <x:f>IF(V676="","",LOWER(SUBSTITUTE(SUBSTITUTE(SUBSTITUTE(SUBSTITUTE(TRIM(V676),"https://doi.org/",""),"http://doi.org/",""),"https://dx.doi.org/",""),"doi:","")))</x:f>
        <x:v>10.1080/15502783.2022.2113339</x:v>
      </x:c>
      <x:c r="X676" t="str">
        <x:v>36016763</x:v>
      </x:c>
      <x:c r="Y676" t="str">
        <x:v>PMC9397462</x:v>
      </x:c>
      <x:c r="Z676"/>
      <x:c r="AA676" t="str">
        <x:v>PubMed/MEDLINE</x:v>
      </x:c>
      <x:c r="AB676" t="str">
        <x:v>PUBMED-A-v1.0-2026-08-28</x:v>
      </x:c>
      <x:c r="AC676" t="str">
        <x:v>SP-PUBMED-A-20260828</x:v>
      </x:c>
      <x:c r="AD676" s="499" t="n">
        <x:v>46262</x:v>
      </x:c>
      <x:c r="AE676" s="499" t="n">
        <x:v>46272</x:v>
      </x:c>
      <x:c r="AF676" t="str">
        <x:v>F62D37UJ</x:v>
      </x:c>
      <x:c r="AG676"/>
      <x:c r="AH676" t="str">
        <x:v>Tactical Athlete → Operational Readiness Brazil</x:v>
      </x:c>
      <x:c r="AI676" t="str">
        <x:v>evidence-family:A</x:v>
      </x:c>
      <x:c r="AJ676"/>
      <x:c r="AK676" t="str">
        <x:f>IF(AJ676="","",IF(OR(LOWER(AJ676)="brazil",LOWER(AJ676)="brasil"),"Yes","No"))</x:f>
      </x:c>
      <x:c r="AL676"/>
      <x:c r="AM676"/>
      <x:c r="AN676"/>
      <x:c r="AO676"/>
      <x:c r="AP676"/>
      <x:c r="AQ676"/>
      <x:c r="AR676"/>
      <x:c r="AS676"/>
      <x:c r="AT676"/>
      <x:c r="AU676"/>
      <x:c r="AV676"/>
      <x:c r="AW676"/>
      <x:c r="AX676"/>
      <x:c r="AY676"/>
      <x:c r="AZ676"/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/>
      <x:c r="BO676"/>
      <x:c r="BP676"/>
      <x:c r="BQ676"/>
      <x:c r="BR676"/>
      <x:c r="BS676"/>
      <x:c r="BT676"/>
      <x:c r="BU676"/>
      <x:c r="BV676"/>
      <x:c r="BW676"/>
      <x:c r="BX676"/>
      <x:c r="BY676"/>
      <x:c r="BZ676"/>
      <x:c r="CA676"/>
      <x:c r="CB676"/>
      <x:c r="CC676"/>
      <x:c r="CD676"/>
      <x:c r="CE676"/>
      <x:c r="CF676"/>
      <x:c r="CG676"/>
      <x:c r="CH676"/>
      <x:c r="CI676"/>
      <x:c r="CJ676" t="str">
        <x:v>Yes</x:v>
      </x:c>
      <x:c r="CK676" t="str">
        <x:v>Yes</x:v>
      </x:c>
      <x:c r="CL676" t="str">
        <x:v>Yes</x:v>
      </x:c>
      <x:c r="CM676" t="str">
        <x:v>Clear</x:v>
      </x:c>
      <x:c r="CN676" t="str">
        <x:v>Verified — clear</x:v>
      </x:c>
      <x:c r="CO676" t="n">
        <x:v>46272</x:v>
      </x:c>
      <x:c r="CP676" t="str">
        <x:v>https://pubmed.ncbi.nlm.nih.gov/36016763/</x:v>
      </x:c>
      <x:c r="CQ676"/>
      <x:c r="CR676"/>
      <x:c r="CS676"/>
      <x:c r="CT676"/>
      <x:c r="CU676"/>
      <x:c r="CV676"/>
      <x:c r="CW676"/>
      <x:c r="CX676"/>
      <x:c r="CY676"/>
      <x:c r="CZ676"/>
      <x:c r="DA676"/>
      <x:c r="DB676" t="str">
        <x:f>IF(L676="","",IF(AND(COUNT(CU676:DA676)=7,OR(CU676=0,CU676=1,CU676=2),OR(CV676=0,CV676=1,CV676=2),OR(CW676=0,CW676=1,CW676=2),OR(CX676=0,CX676=1,CX676=2),OR(CY676=0,CY676=1,CY676=2),OR(CZ676=0,CZ676=1,CZ676=2),OR(DA676=0,DA676=1,DA676=2)),SUM(CU676:DA676),""))</x:f>
      </x:c>
      <x:c r="DC676" t="str">
        <x:f>IF(DB676="","",ROUND(DB676/14*10,1))</x:f>
      </x:c>
      <x:c r="DD676" t="str">
        <x:v>Pending</x:v>
      </x:c>
      <x:c r="DE676" t="str">
        <x:f>IF(L676="","",IF(DC676="","Pending",IF(DD676="Yes","CONDITIONAL — safety override",IF(DC676&gt;=8,"HIGH",IF(DC676&gt;=5,"CONDITIONAL","LOW")))))</x:f>
        <x:v>Pending</x:v>
      </x:c>
      <x:c r="DF676" t="str">
        <x:v>Pending screening and full-text appraisal; no transferability judgment made at identification.</x:v>
      </x:c>
      <x:c r="DG676"/>
      <x:c r="DH676"/>
      <x:c r="DI676"/>
      <x:c r="DJ676"/>
      <x:c r="DK676"/>
      <x:c r="DL676"/>
      <x:c r="DM676"/>
      <x:c r="DN676"/>
      <x:c r="DO676"/>
      <x:c r="DP676"/>
      <x:c r="DQ676"/>
      <x:c r="DR676"/>
      <x:c r="DS676"/>
      <x:c r="DT676"/>
      <x:c r="DU676"/>
      <x:c r="DV676"/>
      <x:c r="DW676"/>
      <x:c r="DX676"/>
      <x:c r="DY676"/>
      <x:c r="DZ676" t="str">
        <x:v>Title/abstract information is insufficient for a substantive scientific, causal, transferability or institutional claim.</x:v>
      </x:c>
      <x:c r="EA676" t="str">
        <x:v>Pending</x:v>
      </x:c>
      <x:c r="EB676" t="str">
        <x:f>IF(L676="","",IF(EC676="READY","Yes","No / Pending"))</x:f>
        <x:v>No / Pending</x:v>
      </x:c>
      <x:c r="EC676" t="str">
        <x:f>IF(L676="","",IF(OR(ISNUMBER(SEARCH("Retracted Publication",Q676)),CM676="Retracted",CN676="Retracted",CM676="Expression of Concern",CN676="Expression of Concern",F676="Not used",CG676="Critical",CH676="High",CH676="Critical"),"BLOCKED — integrity or use restriction",IF(AND(CJ676="Yes",CK676="Yes",CL676="Yes"),IF(AND(CM676="Clear",CN676="Verified — clear"),IF(AND(AND(LEN(TRIM(CF676))&gt;0,LEFT(LOWER(TRIM(CF676)),7)&lt;&gt;"pending"),OR(CG676="High",CG676="Moderate"),OR(CH676="Low",CH676="Some concerns",CH676="Not applicable")),IF(AND(DD676="No",OR(DE676="HIGH",DE676="CONDITIONAL"),AND(LEN(TRIM(DF676))&gt;0,LEFT(LOWER(TRIM(DF676)),7)&lt;&gt;"pending")),IF(AND(AND(LEN(TRIM(DT676))&gt;0,LEFT(LOWER(TRIM(DT676)),7)&lt;&gt;"pending"),AND(LEN(TRIM(DU676))&gt;0,LEFT(LOWER(TRIM(DU676)),7)&lt;&gt;"pending"),OR(AND(LEN(TRIM(DV676))&gt;0,LEFT(LOWER(TRIM(DV676)),7)&lt;&gt;"pending"),AND(LEN(TRIM(DW676))&gt;0,LEFT(LOWER(TRIM(DW676)),7)&lt;&gt;"pending")),AND(LEN(TRIM(DX676))&gt;0,LEFT(LOWER(TRIM(DX676)),7)&lt;&gt;"pending")),IF(AND(F676="Claim-ready",OR(EA676="Strong",EA676="Moderate"),AND(LEN(TRIM(G676))&gt;0,LEFT(LOWER(TRIM(G676)),7)&lt;&gt;"pending"),G676&lt;&gt;"No substantive use decision is permitted from identification metadata alone.",AND(LEN(TRIM(DZ676))&gt;0,LEFT(LOWER(TRIM(DZ676)),7)&lt;&gt;"pending"),DZ676&lt;&gt;"Identification metadata alone does not permit any substantive scientific, causal, operational, or institutional claim.",AND(LEN(TRIM(EI676))&gt;0,LEFT(LOWER(TRIM(EI676)),7)&lt;&gt;"pending"),ISNUMBER(EH676),EH676&gt;0),"READY","PENDING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6" t="str">
        <x:v>Pending</x:v>
      </x:c>
      <x:c r="EE676"/>
      <x:c r="EF676" t="str">
        <x:v>Pending</x:v>
      </x:c>
      <x:c r="EG676" t="str">
        <x:v>Pending</x:v>
      </x:c>
      <x:c r="EH676"/>
      <x:c r="EI676" s="501"/>
      <x:c r="EJ676"/>
      <x:c r="EK676" t="str">
        <x:v>Pending</x:v>
      </x:c>
      <x:c r="EL676" t="n">
        <x:v>46272</x:v>
      </x:c>
      <x:c r="EM676" t="str">
        <x:v>Production PubMed record imported and reconciled to Zotero item F62D37UJ;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76" t="n">
        <x:f>IF(L676="","",(IF(N676&lt;&gt;"",1,0)+IF(O676&lt;&gt;"",1,0)+IF(AJ676&lt;&gt;"",1,0)+IF(AU676&lt;&gt;"",1,0)+IF(BE676&lt;&gt;"",1,0)+IF(CF676&lt;&gt;"",1,0)+IF(CJ676="Yes",1,0)+IF(CL676="Yes",1,0)+IF(DE676&lt;&gt;"Pending",1,0)+IF(F676&lt;&gt;"",1,0)+IF(DZ676&lt;&gt;"",1,0)+IF(EI676&lt;&gt;"",1,0))/12)</x:f>
        <x:v>0.5</x:v>
      </x:c>
    </x:row>
    <x:row r="677">
      <x:c r="A677" t="str">
        <x:v>EV-0674</x:v>
      </x:c>
      <x:c r="B677" t="str">
        <x:v>Integrity check</x:v>
      </x:c>
      <x:c r="C677" t="str">
        <x:f>IF(L677="","",IF(LEFT(EC677,7)="BLOCKED","🔴 Do not use for conclusion",IF(EB677="Yes","🟢 Claim-ready","🟡 Caution / context")))</x:f>
        <x:v>🟡 Caution / context</x:v>
      </x:c>
      <x:c r="D677" t="str">
        <x:f>IF(L677="","",EC677)</x:f>
        <x:v>PENDING — appropriate appraisal</x:v>
      </x:c>
      <x:c r="E677" t="str">
        <x:v>P3 — Medium</x:v>
      </x:c>
      <x:c r="F677" t="str">
        <x:v>Pending</x:v>
      </x:c>
      <x:c r="G677" t="str">
        <x:v>Title/abstract identify an explicit tactical/public-safety context and readiness domain; retain for full-text assessment.</x:v>
      </x:c>
      <x:c r="H677" t="str">
        <x:v>Obtain and review lawful full text; confirm human adjudication; then select a design-specific appraisal instrument.</x:v>
      </x:c>
      <x:c r="I677"/>
      <x:c r="J677" t="str">
        <x:v>A — Core</x:v>
      </x:c>
      <x:c r="K677" t="str">
        <x:v>IDENTIFIED</x:v>
      </x:c>
      <x:c r="L677" t="str">
        <x:v>Upper body push to pull ratios in law enforcement officer recruits.</x:v>
      </x:c>
      <x:c r="M677"/>
      <x:c r="N677" t="str">
        <x:v>Merrigan, Justin J; Burke, Adam A; Eddo, Oladipo O; Kearney, James; Marks, Daniel; Martin, Joel R</x:v>
      </x:c>
      <x:c r="O677" t="n">
        <x:v>2022</x:v>
      </x:c>
      <x:c r="P677" t="str">
        <x:v>Work (Reading, Mass.)</x:v>
      </x:c>
      <x:c r="Q677" t="str">
        <x:v>Journal Article</x:v>
      </x:c>
      <x:c r="R677" t="str">
        <x:v>Unclear</x:v>
      </x:c>
      <x:c r="S677" t="str">
        <x:v>Unknown</x:v>
      </x:c>
      <x:c r="T677" t="str">
        <x:v>eng</x:v>
      </x:c>
      <x:c r="U677" t="str">
        <x:v>https://pubmed.ncbi.nlm.nih.gov/35988244/</x:v>
      </x:c>
      <x:c r="V677" t="str">
        <x:v>10.3233/wor-210761</x:v>
      </x:c>
      <x:c r="W677" t="str">
        <x:f>IF(V677="","",LOWER(SUBSTITUTE(SUBSTITUTE(SUBSTITUTE(SUBSTITUTE(TRIM(V677),"https://doi.org/",""),"http://doi.org/",""),"https://dx.doi.org/",""),"doi:","")))</x:f>
        <x:v>10.3233/wor-210761</x:v>
      </x:c>
      <x:c r="X677" t="str">
        <x:v>35988244</x:v>
      </x:c>
      <x:c r="Y677" t="str"/>
      <x:c r="Z677"/>
      <x:c r="AA677" t="str">
        <x:v>PubMed/MEDLINE</x:v>
      </x:c>
      <x:c r="AB677" t="str">
        <x:v>PUBMED-A-v1.0-2026-08-28</x:v>
      </x:c>
      <x:c r="AC677" t="str">
        <x:v>SP-PUBMED-A-20260828</x:v>
      </x:c>
      <x:c r="AD677" s="499" t="n">
        <x:v>46262</x:v>
      </x:c>
      <x:c r="AE677" s="499" t="n">
        <x:v>46272</x:v>
      </x:c>
      <x:c r="AF677" t="str">
        <x:v>ZDBTK8DD</x:v>
      </x:c>
      <x:c r="AG677"/>
      <x:c r="AH677" t="str">
        <x:v>Tactical Athlete → Operational Readiness Brazil</x:v>
      </x:c>
      <x:c r="AI677" t="str">
        <x:v>evidence-family:A</x:v>
      </x:c>
      <x:c r="AJ677"/>
      <x:c r="AK677" t="str">
        <x:f>IF(AJ677="","",IF(OR(LOWER(AJ677)="brazil",LOWER(AJ677)="brasil"),"Yes","No"))</x:f>
      </x:c>
      <x:c r="AL677"/>
      <x:c r="AM677"/>
      <x:c r="AN677"/>
      <x:c r="AO677"/>
      <x:c r="AP677"/>
      <x:c r="AQ677"/>
      <x:c r="AR677"/>
      <x:c r="AS677"/>
      <x:c r="AT677"/>
      <x:c r="AU677"/>
      <x:c r="AV677"/>
      <x:c r="AW677"/>
      <x:c r="AX677"/>
      <x:c r="AY677"/>
      <x:c r="AZ677"/>
      <x:c r="BA677"/>
      <x:c r="BB677"/>
      <x:c r="BC677"/>
      <x:c r="BD677"/>
      <x:c r="BE677"/>
      <x:c r="BF677"/>
      <x:c r="BG677"/>
      <x:c r="BH677"/>
      <x:c r="BI677"/>
      <x:c r="BJ677"/>
      <x:c r="BK677"/>
      <x:c r="BL677"/>
      <x:c r="BM677"/>
      <x:c r="BN677"/>
      <x:c r="BO677"/>
      <x:c r="BP677"/>
      <x:c r="BQ677"/>
      <x:c r="BR677"/>
      <x:c r="BS677"/>
      <x:c r="BT677"/>
      <x:c r="BU677"/>
      <x:c r="BV677"/>
      <x:c r="BW677"/>
      <x:c r="BX677"/>
      <x:c r="BY677"/>
      <x:c r="BZ677"/>
      <x:c r="CA677"/>
      <x:c r="CB677"/>
      <x:c r="CC677"/>
      <x:c r="CD677"/>
      <x:c r="CE677"/>
      <x:c r="CF677"/>
      <x:c r="CG677"/>
      <x:c r="CH677"/>
      <x:c r="CI677"/>
      <x:c r="CJ677" t="str">
        <x:v>Yes</x:v>
      </x:c>
      <x:c r="CK677" t="str">
        <x:v>Yes</x:v>
      </x:c>
      <x:c r="CL677" t="str">
        <x:v>Yes</x:v>
      </x:c>
      <x:c r="CM677" t="str">
        <x:v>Clear</x:v>
      </x:c>
      <x:c r="CN677" t="str">
        <x:v>Verified — clear</x:v>
      </x:c>
      <x:c r="CO677" t="n">
        <x:v>46272</x:v>
      </x:c>
      <x:c r="CP677" t="str">
        <x:v>https://pubmed.ncbi.nlm.nih.gov/35988244/</x:v>
      </x:c>
      <x:c r="CQ677"/>
      <x:c r="CR677"/>
      <x:c r="CS677"/>
      <x:c r="CT677"/>
      <x:c r="CU677"/>
      <x:c r="CV677"/>
      <x:c r="CW677"/>
      <x:c r="CX677"/>
      <x:c r="CY677"/>
      <x:c r="CZ677"/>
      <x:c r="DA677"/>
      <x:c r="DB677" t="str">
        <x:f>IF(L677="","",IF(AND(COUNT(CU677:DA677)=7,OR(CU677=0,CU677=1,CU677=2),OR(CV677=0,CV677=1,CV677=2),OR(CW677=0,CW677=1,CW677=2),OR(CX677=0,CX677=1,CX677=2),OR(CY677=0,CY677=1,CY677=2),OR(CZ677=0,CZ677=1,CZ677=2),OR(DA677=0,DA677=1,DA677=2)),SUM(CU677:DA677),""))</x:f>
      </x:c>
      <x:c r="DC677" t="str">
        <x:f>IF(DB677="","",ROUND(DB677/14*10,1))</x:f>
      </x:c>
      <x:c r="DD677" t="str">
        <x:v>Pending</x:v>
      </x:c>
      <x:c r="DE677" t="str">
        <x:f>IF(L677="","",IF(DC677="","Pending",IF(DD677="Yes","CONDITIONAL — safety override",IF(DC677&gt;=8,"HIGH",IF(DC677&gt;=5,"CONDITIONAL","LOW")))))</x:f>
        <x:v>Pending</x:v>
      </x:c>
      <x:c r="DF677" t="str">
        <x:v>Pending screening and full-text appraisal; no transferability judgment made at identification.</x:v>
      </x:c>
      <x:c r="DG677"/>
      <x:c r="DH677"/>
      <x:c r="DI677"/>
      <x:c r="DJ677"/>
      <x:c r="DK677"/>
      <x:c r="DL677"/>
      <x:c r="DM677"/>
      <x:c r="DN677"/>
      <x:c r="DO677"/>
      <x:c r="DP677"/>
      <x:c r="DQ677"/>
      <x:c r="DR677"/>
      <x:c r="DS677"/>
      <x:c r="DT677"/>
      <x:c r="DU677"/>
      <x:c r="DV677"/>
      <x:c r="DW677"/>
      <x:c r="DX677"/>
      <x:c r="DY677"/>
      <x:c r="DZ677" t="str">
        <x:v>Title/abstract screening alone does not establish effectiveness, causality, methodological quality, transferability to Brazilian public safety or an institutional recommendation.</x:v>
      </x:c>
      <x:c r="EA677" t="str">
        <x:v>Pending</x:v>
      </x:c>
      <x:c r="EB677" t="str">
        <x:f>IF(L677="","",IF(EC677="READY","Yes","No / Pending"))</x:f>
        <x:v>No / Pending</x:v>
      </x:c>
      <x:c r="EC677" t="str">
        <x:f>IF(L677="","",IF(OR(ISNUMBER(SEARCH("Retracted Publication",Q677)),CM677="Retracted",CN677="Retracted",CM677="Expression of Concern",CN677="Expression of Concern",F677="Not used",CG677="Critical",CH677="High",CH677="Critical"),"BLOCKED — integrity or use restriction",IF(AND(CJ677="Yes",CK677="Yes",CL677="Yes"),IF(AND(CM677="Clear",CN677="Verified — clear"),IF(AND(AND(LEN(TRIM(CF677))&gt;0,LEFT(LOWER(TRIM(CF677)),7)&lt;&gt;"pending"),OR(CG677="High",CG677="Moderate"),OR(CH677="Low",CH677="Some concerns",CH677="Not applicable")),IF(AND(DD677="No",OR(DE677="HIGH",DE677="CONDITIONAL"),AND(LEN(TRIM(DF677))&gt;0,LEFT(LOWER(TRIM(DF677)),7)&lt;&gt;"pending")),IF(AND(AND(LEN(TRIM(DT677))&gt;0,LEFT(LOWER(TRIM(DT677)),7)&lt;&gt;"pending"),AND(LEN(TRIM(DU677))&gt;0,LEFT(LOWER(TRIM(DU677)),7)&lt;&gt;"pending"),OR(AND(LEN(TRIM(DV677))&gt;0,LEFT(LOWER(TRIM(DV677)),7)&lt;&gt;"pending"),AND(LEN(TRIM(DW677))&gt;0,LEFT(LOWER(TRIM(DW677)),7)&lt;&gt;"pending")),AND(LEN(TRIM(DX677))&gt;0,LEFT(LOWER(TRIM(DX677)),7)&lt;&gt;"pending")),IF(AND(F677="Claim-ready",OR(EA677="Strong",EA677="Moderate"),AND(LEN(TRIM(G677))&gt;0,LEFT(LOWER(TRIM(G677)),7)&lt;&gt;"pending"),G677&lt;&gt;"No substantive use decision is permitted from identification metadata alone.",AND(LEN(TRIM(DZ677))&gt;0,LEFT(LOWER(TRIM(DZ677)),7)&lt;&gt;"pending"),DZ677&lt;&gt;"Identification metadata alone does not permit any substantive scientific, causal, operational, or institutional claim.",AND(LEN(TRIM(EI677))&gt;0,LEFT(LOWER(TRIM(EI677)),7)&lt;&gt;"pending"),ISNUMBER(EH677),EH677&gt;0),"READY","PENDING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7" t="str">
        <x:v>Pending</x:v>
      </x:c>
      <x:c r="EE677"/>
      <x:c r="EF677" t="str">
        <x:v>Pending</x:v>
      </x:c>
      <x:c r="EG677" t="str">
        <x:v>Pending</x:v>
      </x:c>
      <x:c r="EH677"/>
      <x:c r="EI677" s="501"/>
      <x:c r="EJ677"/>
      <x:c r="EK677" t="str">
        <x:v>Pending</x:v>
      </x:c>
      <x:c r="EL677" t="n">
        <x:v>46272</x:v>
      </x:c>
      <x:c r="EM677" t="str">
        <x:v>Production PubMed record imported and reconciled to Zotero item ZDBTK8DD;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7" t="n">
        <x:f>IF(L677="","",(IF(N677&lt;&gt;"",1,0)+IF(O677&lt;&gt;"",1,0)+IF(AJ677&lt;&gt;"",1,0)+IF(AU677&lt;&gt;"",1,0)+IF(BE677&lt;&gt;"",1,0)+IF(CF677&lt;&gt;"",1,0)+IF(CJ677="Yes",1,0)+IF(CL677="Yes",1,0)+IF(DE677&lt;&gt;"Pending",1,0)+IF(F677&lt;&gt;"",1,0)+IF(DZ677&lt;&gt;"",1,0)+IF(EI677&lt;&gt;"",1,0))/12)</x:f>
        <x:v>0.5</x:v>
      </x:c>
    </x:row>
    <x:row r="678">
      <x:c r="A678" t="str">
        <x:v>EV-0675</x:v>
      </x:c>
      <x:c r="B678" t="str">
        <x:v>Integrity check</x:v>
      </x:c>
      <x:c r="C678" t="str">
        <x:f>IF(L678="","",IF(LEFT(EC678,7)="BLOCKED","🔴 Do not use for conclusion",IF(EB678="Yes","🟢 Claim-ready","🟡 Caution / context")))</x:f>
        <x:v>🟡 Caution / context</x:v>
      </x:c>
      <x:c r="D678" t="str">
        <x:f>IF(L678="","",EC678)</x:f>
        <x:v>PENDING — appropriate appraisal</x:v>
      </x:c>
      <x:c r="E678" t="str">
        <x:v>P3 — Medium</x:v>
      </x:c>
      <x:c r="F678" t="str">
        <x:v>Pending</x:v>
      </x:c>
      <x:c r="G678" t="str">
        <x:v>Title/abstract identify an explicit operational APHT/medical-readiness topic; retain for full-text assessment.</x:v>
      </x:c>
      <x:c r="H678" t="str">
        <x:v>Obtain and review lawful full text; confirm human adjudication; then select a design-specific appraisal instrument.</x:v>
      </x:c>
      <x:c r="I678"/>
      <x:c r="J678" t="str">
        <x:v>B — APHT / Medical Readiness</x:v>
      </x:c>
      <x:c r="K678" t="str">
        <x:v>IDENTIFIED</x:v>
      </x:c>
      <x:c r="L678" t="str">
        <x:v>Graft Polymerization of Stearyl Methacrylate on PET Track-Etched Membranes for Oil-Water Separation.</x:v>
      </x:c>
      <x:c r="M678"/>
      <x:c r="N678" t="str">
        <x:v>Yeszhanov, Arman B; Muslimova, Indira B; Melnikova, G B; Petrovskaya, A S; Seitbayev, Aibek S; Chizhik, S A; Zhappar, Nariman K; Korolkov, Ilya V; Guven, Olgun; Zdorovets, Maxim V</x:v>
      </x:c>
      <x:c r="O678" t="n">
        <x:v>2022</x:v>
      </x:c>
      <x:c r="P678" t="str">
        <x:v>Polymers</x:v>
      </x:c>
      <x:c r="Q678" t="str">
        <x:v>Journal Article</x:v>
      </x:c>
      <x:c r="R678" t="str">
        <x:v>Unclear</x:v>
      </x:c>
      <x:c r="S678" t="str">
        <x:v>Unknown</x:v>
      </x:c>
      <x:c r="T678" t="str">
        <x:v>eng</x:v>
      </x:c>
      <x:c r="U678" t="str">
        <x:v>https://pubmed.ncbi.nlm.nih.gov/35893980/</x:v>
      </x:c>
      <x:c r="V678" t="str">
        <x:v>10.3390/polym14153015</x:v>
      </x:c>
      <x:c r="W678" t="str">
        <x:f>IF(V678="","",LOWER(SUBSTITUTE(SUBSTITUTE(SUBSTITUTE(SUBSTITUTE(TRIM(V678),"https://doi.org/",""),"http://doi.org/",""),"https://dx.doi.org/",""),"doi:","")))</x:f>
        <x:v>10.3390/polym14153015</x:v>
      </x:c>
      <x:c r="X678" t="str">
        <x:v>35893980</x:v>
      </x:c>
      <x:c r="Y678" t="str">
        <x:v>PMC9331679</x:v>
      </x:c>
      <x:c r="Z678"/>
      <x:c r="AA678" t="str">
        <x:v>PubMed/MEDLINE</x:v>
      </x:c>
      <x:c r="AB678" t="str">
        <x:v>PUBMED-B-v1.0-2026-08-28</x:v>
      </x:c>
      <x:c r="AC678" t="str">
        <x:v>SP-PUBMED-B-20260828</x:v>
      </x:c>
      <x:c r="AD678" s="499" t="n">
        <x:v>46262</x:v>
      </x:c>
      <x:c r="AE678" s="499" t="n">
        <x:v>46272</x:v>
      </x:c>
      <x:c r="AF678" t="str">
        <x:v>MSDDNNL2</x:v>
      </x:c>
      <x:c r="AG678"/>
      <x:c r="AH678" t="str">
        <x:v>Tactical Athlete → Operational Readiness Brazil</x:v>
      </x:c>
      <x:c r="AI678" t="str">
        <x:v>evidence-family:B</x:v>
      </x:c>
      <x:c r="AJ678"/>
      <x:c r="AK678" t="str">
        <x:f>IF(AJ678="","",IF(OR(LOWER(AJ678)="brazil",LOWER(AJ678)="brasil"),"Yes","No"))</x:f>
      </x:c>
      <x:c r="AL678"/>
      <x:c r="AM678"/>
      <x:c r="AN678"/>
      <x:c r="AO678"/>
      <x:c r="AP678"/>
      <x:c r="AQ678"/>
      <x:c r="AR678"/>
      <x:c r="AS678"/>
      <x:c r="AT678"/>
      <x:c r="AU678"/>
      <x:c r="AV678"/>
      <x:c r="AW678"/>
      <x:c r="AX678"/>
      <x:c r="AY678"/>
      <x:c r="AZ678"/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/>
      <x:c r="BO678"/>
      <x:c r="BP678"/>
      <x:c r="BQ678"/>
      <x:c r="BR678"/>
      <x:c r="BS678"/>
      <x:c r="BT678"/>
      <x:c r="BU678"/>
      <x:c r="BV678"/>
      <x:c r="BW678"/>
      <x:c r="BX678"/>
      <x:c r="BY678"/>
      <x:c r="BZ678"/>
      <x:c r="CA678"/>
      <x:c r="CB678"/>
      <x:c r="CC678"/>
      <x:c r="CD678"/>
      <x:c r="CE678"/>
      <x:c r="CF678"/>
      <x:c r="CG678"/>
      <x:c r="CH678"/>
      <x:c r="CI678"/>
      <x:c r="CJ678" t="str">
        <x:v>Yes</x:v>
      </x:c>
      <x:c r="CK678" t="str">
        <x:v>Yes</x:v>
      </x:c>
      <x:c r="CL678" t="str">
        <x:v>Yes</x:v>
      </x:c>
      <x:c r="CM678" t="str">
        <x:v>Clear</x:v>
      </x:c>
      <x:c r="CN678" t="str">
        <x:v>Verified — clear</x:v>
      </x:c>
      <x:c r="CO678" t="n">
        <x:v>46272</x:v>
      </x:c>
      <x:c r="CP678" t="str">
        <x:v>https://pubmed.ncbi.nlm.nih.gov/35893980/</x:v>
      </x:c>
      <x:c r="CQ678"/>
      <x:c r="CR678"/>
      <x:c r="CS678"/>
      <x:c r="CT678"/>
      <x:c r="CU678"/>
      <x:c r="CV678"/>
      <x:c r="CW678"/>
      <x:c r="CX678"/>
      <x:c r="CY678"/>
      <x:c r="CZ678"/>
      <x:c r="DA678"/>
      <x:c r="DB678" t="str">
        <x:f>IF(L678="","",IF(AND(COUNT(CU678:DA678)=7,OR(CU678=0,CU678=1,CU678=2),OR(CV678=0,CV678=1,CV678=2),OR(CW678=0,CW678=1,CW678=2),OR(CX678=0,CX678=1,CX678=2),OR(CY678=0,CY678=1,CY678=2),OR(CZ678=0,CZ678=1,CZ678=2),OR(DA678=0,DA678=1,DA678=2)),SUM(CU678:DA678),""))</x:f>
      </x:c>
      <x:c r="DC678" t="str">
        <x:f>IF(DB678="","",ROUND(DB678/14*10,1))</x:f>
      </x:c>
      <x:c r="DD678" t="str">
        <x:v>Pending</x:v>
      </x:c>
      <x:c r="DE678" t="str">
        <x:f>IF(L678="","",IF(DC678="","Pending",IF(DD678="Yes","CONDITIONAL — safety override",IF(DC678&gt;=8,"HIGH",IF(DC678&gt;=5,"CONDITIONAL","LOW")))))</x:f>
        <x:v>Pending</x:v>
      </x:c>
      <x:c r="DF678" t="str">
        <x:v>Pending screening and full-text appraisal; no transferability judgment made at identification.</x:v>
      </x:c>
      <x:c r="DG678"/>
      <x:c r="DH678"/>
      <x:c r="DI678"/>
      <x:c r="DJ678"/>
      <x:c r="DK678"/>
      <x:c r="DL678"/>
      <x:c r="DM678"/>
      <x:c r="DN678"/>
      <x:c r="DO678"/>
      <x:c r="DP678"/>
      <x:c r="DQ678"/>
      <x:c r="DR678"/>
      <x:c r="DS678"/>
      <x:c r="DT678"/>
      <x:c r="DU678"/>
      <x:c r="DV678"/>
      <x:c r="DW678"/>
      <x:c r="DX678"/>
      <x:c r="DY678"/>
      <x:c r="DZ678" t="str">
        <x:v>Title/abstract screening alone does not establish effectiveness, causality, methodological quality, transferability to Brazilian public safety or an institutional recommendation.</x:v>
      </x:c>
      <x:c r="EA678" t="str">
        <x:v>Pending</x:v>
      </x:c>
      <x:c r="EB678" t="str">
        <x:f>IF(L678="","",IF(EC678="READY","Yes","No / Pending"))</x:f>
        <x:v>No / Pending</x:v>
      </x:c>
      <x:c r="EC678" t="str">
        <x:f>IF(L678="","",IF(OR(ISNUMBER(SEARCH("Retracted Publication",Q678)),CM678="Retracted",CN678="Retracted",CM678="Expression of Concern",CN678="Expression of Concern",F678="Not used",CG678="Critical",CH678="High",CH678="Critical"),"BLOCKED — integrity or use restriction",IF(AND(CJ678="Yes",CK678="Yes",CL678="Yes"),IF(AND(CM678="Clear",CN678="Verified — clear"),IF(AND(AND(LEN(TRIM(CF678))&gt;0,LEFT(LOWER(TRIM(CF678)),7)&lt;&gt;"pending"),OR(CG678="High",CG678="Moderate"),OR(CH678="Low",CH678="Some concerns",CH678="Not applicable")),IF(AND(DD678="No",OR(DE678="HIGH",DE678="CONDITIONAL"),AND(LEN(TRIM(DF678))&gt;0,LEFT(LOWER(TRIM(DF678)),7)&lt;&gt;"pending")),IF(AND(AND(LEN(TRIM(DT678))&gt;0,LEFT(LOWER(TRIM(DT678)),7)&lt;&gt;"pending"),AND(LEN(TRIM(DU678))&gt;0,LEFT(LOWER(TRIM(DU678)),7)&lt;&gt;"pending"),OR(AND(LEN(TRIM(DV678))&gt;0,LEFT(LOWER(TRIM(DV678)),7)&lt;&gt;"pending"),AND(LEN(TRIM(DW678))&gt;0,LEFT(LOWER(TRIM(DW678)),7)&lt;&gt;"pending")),AND(LEN(TRIM(DX678))&gt;0,LEFT(LOWER(TRIM(DX678)),7)&lt;&gt;"pending")),IF(AND(F678="Claim-ready",OR(EA678="Strong",EA678="Moderate"),AND(LEN(TRIM(G678))&gt;0,LEFT(LOWER(TRIM(G678)),7)&lt;&gt;"pending"),G678&lt;&gt;"No substantive use decision is permitted from identification metadata alone.",AND(LEN(TRIM(DZ678))&gt;0,LEFT(LOWER(TRIM(DZ678)),7)&lt;&gt;"pending"),DZ678&lt;&gt;"Identification metadata alone does not permit any substantive scientific, causal, operational, or institutional claim.",AND(LEN(TRIM(EI678))&gt;0,LEFT(LOWER(TRIM(EI678)),7)&lt;&gt;"pending"),ISNUMBER(EH678),EH678&gt;0),"READY","PENDING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8" t="str">
        <x:v>Pending</x:v>
      </x:c>
      <x:c r="EE678"/>
      <x:c r="EF678" t="str">
        <x:v>Pending</x:v>
      </x:c>
      <x:c r="EG678" t="str">
        <x:v>Pending</x:v>
      </x:c>
      <x:c r="EH678"/>
      <x:c r="EI678" s="501"/>
      <x:c r="EJ678"/>
      <x:c r="EK678" t="str">
        <x:v>Pending</x:v>
      </x:c>
      <x:c r="EL678" t="n">
        <x:v>46272</x:v>
      </x:c>
      <x:c r="EM678" t="str">
        <x:v>Production PubMed record imported and reconciled to Zotero item MSDDNNL2;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78" t="n">
        <x:f>IF(L678="","",(IF(N678&lt;&gt;"",1,0)+IF(O678&lt;&gt;"",1,0)+IF(AJ678&lt;&gt;"",1,0)+IF(AU678&lt;&gt;"",1,0)+IF(BE678&lt;&gt;"",1,0)+IF(CF678&lt;&gt;"",1,0)+IF(CJ678="Yes",1,0)+IF(CL678="Yes",1,0)+IF(DE678&lt;&gt;"Pending",1,0)+IF(F678&lt;&gt;"",1,0)+IF(DZ678&lt;&gt;"",1,0)+IF(EI678&lt;&gt;"",1,0))/12)</x:f>
        <x:v>0.5</x:v>
      </x:c>
    </x:row>
    <x:row r="679">
      <x:c r="A679" t="str">
        <x:v>EV-0676</x:v>
      </x:c>
      <x:c r="B679" t="str">
        <x:v>Integrity check</x:v>
      </x:c>
      <x:c r="C679" t="str">
        <x:f>IF(L679="","",IF(LEFT(EC679,7)="BLOCKED","🔴 Do not use for conclusion",IF(EB679="Yes","🟢 Claim-ready","🟡 Caution / context")))</x:f>
        <x:v>🟡 Caution / context</x:v>
      </x:c>
      <x:c r="D679" t="str">
        <x:f>IF(L679="","",EC679)</x:f>
        <x:v>PENDING — appropriate appraisal</x:v>
      </x:c>
      <x:c r="E679" t="str">
        <x:v>P3 — Medium</x:v>
      </x:c>
      <x:c r="F679" t="str">
        <x:v>Pending</x:v>
      </x:c>
      <x:c r="G679" t="str">
        <x:v>No abstract is available in the current PubMed record; title alone is insufficient for exclusion.</x:v>
      </x:c>
      <x:c r="H679" t="str">
        <x:v>Human title/abstract adjudication; retrieve full text if relevance remains plausible.</x:v>
      </x:c>
      <x:c r="I679"/>
      <x:c r="J679" t="str">
        <x:v>A — Core</x:v>
      </x:c>
      <x:c r="K679" t="str">
        <x:v>IDENTIFIED</x:v>
      </x:c>
      <x:c r="L679" t="str">
        <x:v>Physical Therapists Can Be Value-Added Providers in Wilderness Medicine.</x:v>
      </x:c>
      <x:c r="M679"/>
      <x:c r="N679" t="str">
        <x:v>Beattie, Paul; Jernigan, Darin; McDavitt, Stephen; Hearn, Darren</x:v>
      </x:c>
      <x:c r="O679" t="n">
        <x:v>2022</x:v>
      </x:c>
      <x:c r="P679" t="str">
        <x:v>Physical therapy</x:v>
      </x:c>
      <x:c r="Q679" t="str">
        <x:v>Journal Article</x:v>
      </x:c>
      <x:c r="R679" t="str">
        <x:v>Unclear</x:v>
      </x:c>
      <x:c r="S679" t="str">
        <x:v>Unknown</x:v>
      </x:c>
      <x:c r="T679" t="str">
        <x:v>eng</x:v>
      </x:c>
      <x:c r="U679" t="str">
        <x:v>https://pubmed.ncbi.nlm.nih.gov/35871444/</x:v>
      </x:c>
      <x:c r="V679" t="str">
        <x:v>10.1093/ptj/pzac096</x:v>
      </x:c>
      <x:c r="W679" t="str">
        <x:f>IF(V679="","",LOWER(SUBSTITUTE(SUBSTITUTE(SUBSTITUTE(SUBSTITUTE(TRIM(V679),"https://doi.org/",""),"http://doi.org/",""),"https://dx.doi.org/",""),"doi:","")))</x:f>
        <x:v>10.1093/ptj/pzac096</x:v>
      </x:c>
      <x:c r="X679" t="str">
        <x:v>35871444</x:v>
      </x:c>
      <x:c r="Y679" t="str"/>
      <x:c r="Z679"/>
      <x:c r="AA679" t="str">
        <x:v>PubMed/MEDLINE</x:v>
      </x:c>
      <x:c r="AB679" t="str">
        <x:v>PUBMED-A-v1.0-2026-08-28</x:v>
      </x:c>
      <x:c r="AC679" t="str">
        <x:v>SP-PUBMED-A-20260828</x:v>
      </x:c>
      <x:c r="AD679" s="499" t="n">
        <x:v>46262</x:v>
      </x:c>
      <x:c r="AE679" s="499" t="n">
        <x:v>46272</x:v>
      </x:c>
      <x:c r="AF679" t="str">
        <x:v>KCBITSZ4</x:v>
      </x:c>
      <x:c r="AG679"/>
      <x:c r="AH679" t="str">
        <x:v>Tactical Athlete → Operational Readiness Brazil</x:v>
      </x:c>
      <x:c r="AI679" t="str">
        <x:v>evidence-family:A</x:v>
      </x:c>
      <x:c r="AJ679"/>
      <x:c r="AK679" t="str">
        <x:f>IF(AJ679="","",IF(OR(LOWER(AJ679)="brazil",LOWER(AJ679)="brasil"),"Yes","No"))</x:f>
      </x:c>
      <x:c r="AL679"/>
      <x:c r="AM679"/>
      <x:c r="AN679"/>
      <x:c r="AO679"/>
      <x:c r="AP679"/>
      <x:c r="AQ679"/>
      <x:c r="AR679"/>
      <x:c r="AS679"/>
      <x:c r="AT679"/>
      <x:c r="AU679"/>
      <x:c r="AV679"/>
      <x:c r="AW679"/>
      <x:c r="AX679"/>
      <x:c r="AY679"/>
      <x:c r="AZ679"/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/>
      <x:c r="BO679"/>
      <x:c r="BP679"/>
      <x:c r="BQ679"/>
      <x:c r="BR679"/>
      <x:c r="BS679"/>
      <x:c r="BT679"/>
      <x:c r="BU679"/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 t="str">
        <x:v>Yes</x:v>
      </x:c>
      <x:c r="CK679" t="str">
        <x:v>Yes</x:v>
      </x:c>
      <x:c r="CL679" t="str">
        <x:v>Yes</x:v>
      </x:c>
      <x:c r="CM679" t="str">
        <x:v>Clear</x:v>
      </x:c>
      <x:c r="CN679" t="str">
        <x:v>Verified — clear</x:v>
      </x:c>
      <x:c r="CO679" t="n">
        <x:v>46272</x:v>
      </x:c>
      <x:c r="CP679" t="str">
        <x:v>https://pubmed.ncbi.nlm.nih.gov/35871444/</x:v>
      </x:c>
      <x:c r="CQ679"/>
      <x:c r="CR679"/>
      <x:c r="CS679"/>
      <x:c r="CT679"/>
      <x:c r="CU679"/>
      <x:c r="CV679"/>
      <x:c r="CW679"/>
      <x:c r="CX679"/>
      <x:c r="CY679"/>
      <x:c r="CZ679"/>
      <x:c r="DA679"/>
      <x:c r="DB679" t="str">
        <x:f>IF(L679="","",IF(AND(COUNT(CU679:DA679)=7,OR(CU679=0,CU679=1,CU679=2),OR(CV679=0,CV679=1,CV679=2),OR(CW679=0,CW679=1,CW679=2),OR(CX679=0,CX679=1,CX679=2),OR(CY679=0,CY679=1,CY679=2),OR(CZ679=0,CZ679=1,CZ679=2),OR(DA679=0,DA679=1,DA679=2)),SUM(CU679:DA679),""))</x:f>
      </x:c>
      <x:c r="DC679" t="str">
        <x:f>IF(DB679="","",ROUND(DB679/14*10,1))</x:f>
      </x:c>
      <x:c r="DD679" t="str">
        <x:v>Pending</x:v>
      </x:c>
      <x:c r="DE679" t="str">
        <x:f>IF(L679="","",IF(DC679="","Pending",IF(DD679="Yes","CONDITIONAL — safety override",IF(DC679&gt;=8,"HIGH",IF(DC679&gt;=5,"CONDITIONAL","LOW")))))</x:f>
        <x:v>Pending</x:v>
      </x:c>
      <x:c r="DF679" t="str">
        <x:v>Pending screening and full-text appraisal; no transferability judgment made at identification.</x:v>
      </x:c>
      <x:c r="DG679"/>
      <x:c r="DH679"/>
      <x:c r="DI679"/>
      <x:c r="DJ679"/>
      <x:c r="DK679"/>
      <x:c r="DL679"/>
      <x:c r="DM679"/>
      <x:c r="DN679"/>
      <x:c r="DO679"/>
      <x:c r="DP679"/>
      <x:c r="DQ679"/>
      <x:c r="DR679"/>
      <x:c r="DS679"/>
      <x:c r="DT679"/>
      <x:c r="DU679"/>
      <x:c r="DV679"/>
      <x:c r="DW679"/>
      <x:c r="DX679"/>
      <x:c r="DY679"/>
      <x:c r="DZ679" t="str">
        <x:v>Title/abstract information is insufficient for a substantive scientific, causal, transferability or institutional claim.</x:v>
      </x:c>
      <x:c r="EA679" t="str">
        <x:v>Pending</x:v>
      </x:c>
      <x:c r="EB679" t="str">
        <x:f>IF(L679="","",IF(EC679="READY","Yes","No / Pending"))</x:f>
        <x:v>No / Pending</x:v>
      </x:c>
      <x:c r="EC679" t="str">
        <x:f>IF(L679="","",IF(OR(ISNUMBER(SEARCH("Retracted Publication",Q679)),CM679="Retracted",CN679="Retracted",CM679="Expression of Concern",CN679="Expression of Concern",F679="Not used",CG679="Critical",CH679="High",CH679="Critical"),"BLOCKED — integrity or use restriction",IF(AND(CJ679="Yes",CK679="Yes",CL679="Yes"),IF(AND(CM679="Clear",CN679="Verified — clear"),IF(AND(AND(LEN(TRIM(CF679))&gt;0,LEFT(LOWER(TRIM(CF679)),7)&lt;&gt;"pending"),OR(CG679="High",CG679="Moderate"),OR(CH679="Low",CH679="Some concerns",CH679="Not applicable")),IF(AND(DD679="No",OR(DE679="HIGH",DE679="CONDITIONAL"),AND(LEN(TRIM(DF679))&gt;0,LEFT(LOWER(TRIM(DF679)),7)&lt;&gt;"pending")),IF(AND(AND(LEN(TRIM(DT679))&gt;0,LEFT(LOWER(TRIM(DT679)),7)&lt;&gt;"pending"),AND(LEN(TRIM(DU679))&gt;0,LEFT(LOWER(TRIM(DU679)),7)&lt;&gt;"pending"),OR(AND(LEN(TRIM(DV679))&gt;0,LEFT(LOWER(TRIM(DV679)),7)&lt;&gt;"pending"),AND(LEN(TRIM(DW679))&gt;0,LEFT(LOWER(TRIM(DW679)),7)&lt;&gt;"pending")),AND(LEN(TRIM(DX679))&gt;0,LEFT(LOWER(TRIM(DX679)),7)&lt;&gt;"pending")),IF(AND(F679="Claim-ready",OR(EA679="Strong",EA679="Moderate"),AND(LEN(TRIM(G679))&gt;0,LEFT(LOWER(TRIM(G679)),7)&lt;&gt;"pending"),G679&lt;&gt;"No substantive use decision is permitted from identification metadata alone.",AND(LEN(TRIM(DZ679))&gt;0,LEFT(LOWER(TRIM(DZ679)),7)&lt;&gt;"pending"),DZ679&lt;&gt;"Identification metadata alone does not permit any substantive scientific, causal, operational, or institutional claim.",AND(LEN(TRIM(EI679))&gt;0,LEFT(LOWER(TRIM(EI679)),7)&lt;&gt;"pending"),ISNUMBER(EH679),EH679&gt;0),"READY","PENDING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79" t="str">
        <x:v>Pending</x:v>
      </x:c>
      <x:c r="EE679"/>
      <x:c r="EF679" t="str">
        <x:v>Pending</x:v>
      </x:c>
      <x:c r="EG679" t="str">
        <x:v>Pending</x:v>
      </x:c>
      <x:c r="EH679"/>
      <x:c r="EI679" s="501"/>
      <x:c r="EJ679"/>
      <x:c r="EK679" t="str">
        <x:v>Pending</x:v>
      </x:c>
      <x:c r="EL679" t="n">
        <x:v>46272</x:v>
      </x:c>
      <x:c r="EM679" t="str">
        <x:v>Production PubMed record imported and reconciled to Zotero item KCBITSZ4;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679" t="n">
        <x:f>IF(L679="","",(IF(N679&lt;&gt;"",1,0)+IF(O679&lt;&gt;"",1,0)+IF(AJ679&lt;&gt;"",1,0)+IF(AU679&lt;&gt;"",1,0)+IF(BE679&lt;&gt;"",1,0)+IF(CF679&lt;&gt;"",1,0)+IF(CJ679="Yes",1,0)+IF(CL679="Yes",1,0)+IF(DE679&lt;&gt;"Pending",1,0)+IF(F679&lt;&gt;"",1,0)+IF(DZ679&lt;&gt;"",1,0)+IF(EI679&lt;&gt;"",1,0))/12)</x:f>
        <x:v>0.5</x:v>
      </x:c>
    </x:row>
    <x:row r="680">
      <x:c r="A680" t="str">
        <x:v>EV-0677</x:v>
      </x:c>
      <x:c r="B680" t="str">
        <x:v>Integrity check</x:v>
      </x:c>
      <x:c r="C680" t="str">
        <x:f>IF(L680="","",IF(LEFT(EC680,7)="BLOCKED","🔴 Do not use for conclusion",IF(EB680="Yes","🟢 Claim-ready","🟡 Caution / context")))</x:f>
        <x:v>🟡 Caution / context</x:v>
      </x:c>
      <x:c r="D680" t="str">
        <x:f>IF(L680="","",EC680)</x:f>
        <x:v>PENDING — appropriate appraisal</x:v>
      </x:c>
      <x:c r="E680" t="str">
        <x:v>P3 — Medium</x:v>
      </x:c>
      <x:c r="F680" t="str">
        <x:v>Pending</x:v>
      </x:c>
      <x:c r="G680" t="str">
        <x:v>A potentially relevant concept is present, but direct applicability is ambiguous at title/abstract level.</x:v>
      </x:c>
      <x:c r="H680" t="str">
        <x:v>Human title/abstract adjudication; retrieve full text if relevance remains plausible.</x:v>
      </x:c>
      <x:c r="I680"/>
      <x:c r="J680" t="str">
        <x:v>A — Core</x:v>
      </x:c>
      <x:c r="K680" t="str">
        <x:v>IDENTIFIED</x:v>
      </x:c>
      <x:c r="L680" t="str">
        <x:v>Critical Competencies of Military Embedded Health and Performance Professionals: The "Culture General" Approach.</x:v>
      </x:c>
      <x:c r="M680"/>
      <x:c r="N680" t="str">
        <x:v>Chamberlin, Rachel Anne; McCarthy, Rory; Lunasco, Travis K; Park, Gloria H; Deuster, Patricia A</x:v>
      </x:c>
      <x:c r="O680" t="n">
        <x:v>2022</x:v>
      </x:c>
      <x:c r="P680" t="str">
        <x:v>Journal of special operations medicine : a peer reviewed journal for SOF medical professionals</x:v>
      </x:c>
      <x:c r="Q680" t="str">
        <x:v>Journal Article</x:v>
      </x:c>
      <x:c r="R680" t="str">
        <x:v>Unclear</x:v>
      </x:c>
      <x:c r="S680" t="str">
        <x:v>Unknown</x:v>
      </x:c>
      <x:c r="T680" t="str">
        <x:v>eng</x:v>
      </x:c>
      <x:c r="U680" t="str">
        <x:v>https://pubmed.ncbi.nlm.nih.gov/35862851/</x:v>
      </x:c>
      <x:c r="V680" t="str">
        <x:v>10.55460/y5o4-7wuz</x:v>
      </x:c>
      <x:c r="W680" t="str">
        <x:f>IF(V680="","",LOWER(SUBSTITUTE(SUBSTITUTE(SUBSTITUTE(SUBSTITUTE(TRIM(V680),"https://doi.org/",""),"http://doi.org/",""),"https://dx.doi.org/",""),"doi:","")))</x:f>
        <x:v>10.55460/y5o4-7wuz</x:v>
      </x:c>
      <x:c r="X680" t="str">
        <x:v>35862851</x:v>
      </x:c>
      <x:c r="Y680" t="str"/>
      <x:c r="Z680"/>
      <x:c r="AA680" t="str">
        <x:v>PubMed/MEDLINE</x:v>
      </x:c>
      <x:c r="AB680" t="str">
        <x:v>PUBMED-A-v1.0-2026-08-28</x:v>
      </x:c>
      <x:c r="AC680" t="str">
        <x:v>SP-PUBMED-A-20260828</x:v>
      </x:c>
      <x:c r="AD680" s="499" t="n">
        <x:v>46262</x:v>
      </x:c>
      <x:c r="AE680" s="499" t="n">
        <x:v>46272</x:v>
      </x:c>
      <x:c r="AF680" t="str">
        <x:v>3TULD3JL</x:v>
      </x:c>
      <x:c r="AG680"/>
      <x:c r="AH680" t="str">
        <x:v>Tactical Athlete → Operational Readiness Brazil</x:v>
      </x:c>
      <x:c r="AI680" t="str">
        <x:v>evidence-family:A</x:v>
      </x:c>
      <x:c r="AJ680"/>
      <x:c r="AK680" t="str">
        <x:f>IF(AJ680="","",IF(OR(LOWER(AJ680)="brazil",LOWER(AJ680)="brasil"),"Yes","No"))</x:f>
      </x:c>
      <x:c r="AL680"/>
      <x:c r="AM680"/>
      <x:c r="AN680"/>
      <x:c r="AO680"/>
      <x:c r="AP680"/>
      <x:c r="AQ680"/>
      <x:c r="AR680"/>
      <x:c r="AS680"/>
      <x:c r="AT680"/>
      <x:c r="AU680"/>
      <x:c r="AV680"/>
      <x:c r="AW680"/>
      <x:c r="AX680"/>
      <x:c r="AY680"/>
      <x:c r="AZ680"/>
      <x:c r="BA680"/>
      <x:c r="BB680"/>
      <x:c r="BC680"/>
      <x:c r="BD680"/>
      <x:c r="BE680"/>
      <x:c r="BF680"/>
      <x:c r="BG680"/>
      <x:c r="BH680"/>
      <x:c r="BI680"/>
      <x:c r="BJ680"/>
      <x:c r="BK680"/>
      <x:c r="BL680"/>
      <x:c r="BM680"/>
      <x:c r="BN680"/>
      <x:c r="BO680"/>
      <x:c r="BP680"/>
      <x:c r="BQ680"/>
      <x:c r="BR680"/>
      <x:c r="BS680"/>
      <x:c r="BT680"/>
      <x:c r="BU680"/>
      <x:c r="BV680"/>
      <x:c r="BW680"/>
      <x:c r="BX680"/>
      <x:c r="BY680"/>
      <x:c r="BZ680"/>
      <x:c r="CA680"/>
      <x:c r="CB680"/>
      <x:c r="CC680"/>
      <x:c r="CD680"/>
      <x:c r="CE680"/>
      <x:c r="CF680"/>
      <x:c r="CG680"/>
      <x:c r="CH680"/>
      <x:c r="CI680"/>
      <x:c r="CJ680" t="str">
        <x:v>Yes</x:v>
      </x:c>
      <x:c r="CK680" t="str">
        <x:v>Yes</x:v>
      </x:c>
      <x:c r="CL680" t="str">
        <x:v>Yes</x:v>
      </x:c>
      <x:c r="CM680" t="str">
        <x:v>Clear</x:v>
      </x:c>
      <x:c r="CN680" t="str">
        <x:v>Verified — clear</x:v>
      </x:c>
      <x:c r="CO680" t="n">
        <x:v>46272</x:v>
      </x:c>
      <x:c r="CP680" t="str">
        <x:v>https://pubmed.ncbi.nlm.nih.gov/35862851/</x:v>
      </x:c>
      <x:c r="CQ680"/>
      <x:c r="CR680"/>
      <x:c r="CS680"/>
      <x:c r="CT680"/>
      <x:c r="CU680"/>
      <x:c r="CV680"/>
      <x:c r="CW680"/>
      <x:c r="CX680"/>
      <x:c r="CY680"/>
      <x:c r="CZ680"/>
      <x:c r="DA680"/>
      <x:c r="DB680" t="str">
        <x:f>IF(L680="","",IF(AND(COUNT(CU680:DA680)=7,OR(CU680=0,CU680=1,CU680=2),OR(CV680=0,CV680=1,CV680=2),OR(CW680=0,CW680=1,CW680=2),OR(CX680=0,CX680=1,CX680=2),OR(CY680=0,CY680=1,CY680=2),OR(CZ680=0,CZ680=1,CZ680=2),OR(DA680=0,DA680=1,DA680=2)),SUM(CU680:DA680),""))</x:f>
      </x:c>
      <x:c r="DC680" t="str">
        <x:f>IF(DB680="","",ROUND(DB680/14*10,1))</x:f>
      </x:c>
      <x:c r="DD680" t="str">
        <x:v>Pending</x:v>
      </x:c>
      <x:c r="DE680" t="str">
        <x:f>IF(L680="","",IF(DC680="","Pending",IF(DD680="Yes","CONDITIONAL — safety override",IF(DC680&gt;=8,"HIGH",IF(DC680&gt;=5,"CONDITIONAL","LOW")))))</x:f>
        <x:v>Pending</x:v>
      </x:c>
      <x:c r="DF680" t="str">
        <x:v>Pending screening and full-text appraisal; no transferability judgment made at identification.</x:v>
      </x:c>
      <x:c r="DG680"/>
      <x:c r="DH680"/>
      <x:c r="DI680"/>
      <x:c r="DJ680"/>
      <x:c r="DK680"/>
      <x:c r="DL680"/>
      <x:c r="DM680"/>
      <x:c r="DN680"/>
      <x:c r="DO680"/>
      <x:c r="DP680"/>
      <x:c r="DQ680"/>
      <x:c r="DR680"/>
      <x:c r="DS680"/>
      <x:c r="DT680"/>
      <x:c r="DU680"/>
      <x:c r="DV680"/>
      <x:c r="DW680"/>
      <x:c r="DX680"/>
      <x:c r="DY680"/>
      <x:c r="DZ680" t="str">
        <x:v>Title/abstract information is insufficient for a substantive scientific, causal, transferability or institutional claim.</x:v>
      </x:c>
      <x:c r="EA680" t="str">
        <x:v>Pending</x:v>
      </x:c>
      <x:c r="EB680" t="str">
        <x:f>IF(L680="","",IF(EC680="READY","Yes","No / Pending"))</x:f>
        <x:v>No / Pending</x:v>
      </x:c>
      <x:c r="EC680" t="str">
        <x:f>IF(L680="","",IF(OR(ISNUMBER(SEARCH("Retracted Publication",Q680)),CM680="Retracted",CN680="Retracted",CM680="Expression of Concern",CN680="Expression of Concern",F680="Not used",CG680="Critical",CH680="High",CH680="Critical"),"BLOCKED — integrity or use restriction",IF(AND(CJ680="Yes",CK680="Yes",CL680="Yes"),IF(AND(CM680="Clear",CN680="Verified — clear"),IF(AND(AND(LEN(TRIM(CF680))&gt;0,LEFT(LOWER(TRIM(CF680)),7)&lt;&gt;"pending"),OR(CG680="High",CG680="Moderate"),OR(CH680="Low",CH680="Some concerns",CH680="Not applicable")),IF(AND(DD680="No",OR(DE680="HIGH",DE680="CONDITIONAL"),AND(LEN(TRIM(DF680))&gt;0,LEFT(LOWER(TRIM(DF680)),7)&lt;&gt;"pending")),IF(AND(AND(LEN(TRIM(DT680))&gt;0,LEFT(LOWER(TRIM(DT680)),7)&lt;&gt;"pending"),AND(LEN(TRIM(DU680))&gt;0,LEFT(LOWER(TRIM(DU680)),7)&lt;&gt;"pending"),OR(AND(LEN(TRIM(DV680))&gt;0,LEFT(LOWER(TRIM(DV680)),7)&lt;&gt;"pending"),AND(LEN(TRIM(DW680))&gt;0,LEFT(LOWER(TRIM(DW680)),7)&lt;&gt;"pending")),AND(LEN(TRIM(DX680))&gt;0,LEFT(LOWER(TRIM(DX680)),7)&lt;&gt;"pending")),IF(AND(F680="Claim-ready",OR(EA680="Strong",EA680="Moderate"),AND(LEN(TRIM(G680))&gt;0,LEFT(LOWER(TRIM(G680)),7)&lt;&gt;"pending"),G680&lt;&gt;"No substantive use decision is permitted from identification metadata alone.",AND(LEN(TRIM(DZ680))&gt;0,LEFT(LOWER(TRIM(DZ680)),7)&lt;&gt;"pending"),DZ680&lt;&gt;"Identification metadata alone does not permit any substantive scientific, causal, operational, or institutional claim.",AND(LEN(TRIM(EI680))&gt;0,LEFT(LOWER(TRIM(EI680)),7)&lt;&gt;"pending"),ISNUMBER(EH680),EH680&gt;0),"READY","PENDING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0" t="str">
        <x:v>Pending</x:v>
      </x:c>
      <x:c r="EE680"/>
      <x:c r="EF680" t="str">
        <x:v>Pending</x:v>
      </x:c>
      <x:c r="EG680" t="str">
        <x:v>Pending</x:v>
      </x:c>
      <x:c r="EH680"/>
      <x:c r="EI680" s="501"/>
      <x:c r="EJ680"/>
      <x:c r="EK680" t="str">
        <x:v>Pending</x:v>
      </x:c>
      <x:c r="EL680" t="n">
        <x:v>46272</x:v>
      </x:c>
      <x:c r="EM680" t="str">
        <x:v>Production PubMed record imported and reconciled to Zotero item 3TULD3JL;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80" t="n">
        <x:f>IF(L680="","",(IF(N680&lt;&gt;"",1,0)+IF(O680&lt;&gt;"",1,0)+IF(AJ680&lt;&gt;"",1,0)+IF(AU680&lt;&gt;"",1,0)+IF(BE680&lt;&gt;"",1,0)+IF(CF680&lt;&gt;"",1,0)+IF(CJ680="Yes",1,0)+IF(CL680="Yes",1,0)+IF(DE680&lt;&gt;"Pending",1,0)+IF(F680&lt;&gt;"",1,0)+IF(DZ680&lt;&gt;"",1,0)+IF(EI680&lt;&gt;"",1,0))/12)</x:f>
        <x:v>0.5</x:v>
      </x:c>
    </x:row>
    <x:row r="681">
      <x:c r="A681" t="str">
        <x:v>EV-0678</x:v>
      </x:c>
      <x:c r="B681" t="str">
        <x:v>Integrity check</x:v>
      </x:c>
      <x:c r="C681" t="str">
        <x:f>IF(L681="","",IF(LEFT(EC681,7)="BLOCKED","🔴 Do not use for conclusion",IF(EB681="Yes","🟢 Claim-ready","🟡 Caution / context")))</x:f>
        <x:v>🟡 Caution / context</x:v>
      </x:c>
      <x:c r="D681" t="str">
        <x:f>IF(L681="","",EC681)</x:f>
        <x:v>PENDING — appropriate appraisal</x:v>
      </x:c>
      <x:c r="E681" t="str">
        <x:v>P3 — Medium</x:v>
      </x:c>
      <x:c r="F681" t="str">
        <x:v>Pending</x:v>
      </x:c>
      <x:c r="G681" t="str">
        <x:v>Title/abstract identify an explicit operational APHT/medical-readiness topic; retain for full-text assessment.</x:v>
      </x:c>
      <x:c r="H681" t="str">
        <x:v>Obtain and review lawful full text; confirm human adjudication; then select a design-specific appraisal instrument.</x:v>
      </x:c>
      <x:c r="I681"/>
      <x:c r="J681" t="str">
        <x:v>B — APHT / Medical Readiness</x:v>
      </x:c>
      <x:c r="K681" t="str">
        <x:v>IDENTIFIED</x:v>
      </x:c>
      <x:c r="L681" t="str">
        <x:v>Operation Blood Rain Phase 2: Evaluating the Effect of Airdrop on Fresh and Stored Whole Blood.</x:v>
      </x:c>
      <x:c r="M681"/>
      <x:c r="N681" t="str">
        <x:v>Fuentes, Roselyn W Clemente; Shawler, Evan K; Smith, William D; Tong, Robert L; Barnes, William J; Moncada, Manuel; Bohlke, Cody W; Mitchell, Anthony L</x:v>
      </x:c>
      <x:c r="O681" t="n">
        <x:v>2022</x:v>
      </x:c>
      <x:c r="P681" t="str">
        <x:v>Journal of special operations medicine : a peer reviewed journal for SOF medical professionals</x:v>
      </x:c>
      <x:c r="Q681" t="str">
        <x:v>Journal Article</x:v>
      </x:c>
      <x:c r="R681" t="str">
        <x:v>Unclear</x:v>
      </x:c>
      <x:c r="S681" t="str">
        <x:v>Unknown</x:v>
      </x:c>
      <x:c r="T681" t="str">
        <x:v>eng</x:v>
      </x:c>
      <x:c r="U681" t="str">
        <x:v>https://pubmed.ncbi.nlm.nih.gov/35862850/</x:v>
      </x:c>
      <x:c r="V681" t="str">
        <x:v>10.55460/a10n-ktmd</x:v>
      </x:c>
      <x:c r="W681" t="str">
        <x:f>IF(V681="","",LOWER(SUBSTITUTE(SUBSTITUTE(SUBSTITUTE(SUBSTITUTE(TRIM(V681),"https://doi.org/",""),"http://doi.org/",""),"https://dx.doi.org/",""),"doi:","")))</x:f>
        <x:v>10.55460/a10n-ktmd</x:v>
      </x:c>
      <x:c r="X681" t="str">
        <x:v>35862850</x:v>
      </x:c>
      <x:c r="Y681" t="str"/>
      <x:c r="Z681"/>
      <x:c r="AA681" t="str">
        <x:v>PubMed/MEDLINE</x:v>
      </x:c>
      <x:c r="AB681" t="str">
        <x:v>PUBMED-B-v1.0-2026-08-28</x:v>
      </x:c>
      <x:c r="AC681" t="str">
        <x:v>SP-PUBMED-B-20260828</x:v>
      </x:c>
      <x:c r="AD681" s="499" t="n">
        <x:v>46262</x:v>
      </x:c>
      <x:c r="AE681" s="499" t="n">
        <x:v>46272</x:v>
      </x:c>
      <x:c r="AF681" t="str">
        <x:v>QSPFE9RI</x:v>
      </x:c>
      <x:c r="AG681"/>
      <x:c r="AH681" t="str">
        <x:v>Tactical Athlete → Operational Readiness Brazil</x:v>
      </x:c>
      <x:c r="AI681" t="str">
        <x:v>evidence-family:B</x:v>
      </x:c>
      <x:c r="AJ681"/>
      <x:c r="AK681" t="str">
        <x:f>IF(AJ681="","",IF(OR(LOWER(AJ681)="brazil",LOWER(AJ681)="brasil"),"Yes","No"))</x:f>
      </x:c>
      <x:c r="AL681"/>
      <x:c r="AM681"/>
      <x:c r="AN681"/>
      <x:c r="AO681"/>
      <x:c r="AP681"/>
      <x:c r="AQ681"/>
      <x:c r="AR681"/>
      <x:c r="AS681"/>
      <x:c r="AT681"/>
      <x:c r="AU681"/>
      <x:c r="AV681"/>
      <x:c r="AW681"/>
      <x:c r="AX681"/>
      <x:c r="AY681"/>
      <x:c r="AZ681"/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/>
      <x:c r="BO681"/>
      <x:c r="BP681"/>
      <x:c r="BQ681"/>
      <x:c r="BR681"/>
      <x:c r="BS681"/>
      <x:c r="BT681"/>
      <x:c r="BU681"/>
      <x:c r="BV681"/>
      <x:c r="BW681"/>
      <x:c r="BX681"/>
      <x:c r="BY681"/>
      <x:c r="BZ681"/>
      <x:c r="CA681"/>
      <x:c r="CB681"/>
      <x:c r="CC681"/>
      <x:c r="CD681"/>
      <x:c r="CE681"/>
      <x:c r="CF681"/>
      <x:c r="CG681"/>
      <x:c r="CH681"/>
      <x:c r="CI681"/>
      <x:c r="CJ681" t="str">
        <x:v>Yes</x:v>
      </x:c>
      <x:c r="CK681" t="str">
        <x:v>Yes</x:v>
      </x:c>
      <x:c r="CL681" t="str">
        <x:v>Yes</x:v>
      </x:c>
      <x:c r="CM681" t="str">
        <x:v>Clear</x:v>
      </x:c>
      <x:c r="CN681" t="str">
        <x:v>Verified — clear</x:v>
      </x:c>
      <x:c r="CO681" t="n">
        <x:v>46272</x:v>
      </x:c>
      <x:c r="CP681" t="str">
        <x:v>https://pubmed.ncbi.nlm.nih.gov/35862850/</x:v>
      </x:c>
      <x:c r="CQ681"/>
      <x:c r="CR681"/>
      <x:c r="CS681"/>
      <x:c r="CT681"/>
      <x:c r="CU681"/>
      <x:c r="CV681"/>
      <x:c r="CW681"/>
      <x:c r="CX681"/>
      <x:c r="CY681"/>
      <x:c r="CZ681"/>
      <x:c r="DA681"/>
      <x:c r="DB681" t="str">
        <x:f>IF(L681="","",IF(AND(COUNT(CU681:DA681)=7,OR(CU681=0,CU681=1,CU681=2),OR(CV681=0,CV681=1,CV681=2),OR(CW681=0,CW681=1,CW681=2),OR(CX681=0,CX681=1,CX681=2),OR(CY681=0,CY681=1,CY681=2),OR(CZ681=0,CZ681=1,CZ681=2),OR(DA681=0,DA681=1,DA681=2)),SUM(CU681:DA681),""))</x:f>
      </x:c>
      <x:c r="DC681" t="str">
        <x:f>IF(DB681="","",ROUND(DB681/14*10,1))</x:f>
      </x:c>
      <x:c r="DD681" t="str">
        <x:v>Pending</x:v>
      </x:c>
      <x:c r="DE681" t="str">
        <x:f>IF(L681="","",IF(DC681="","Pending",IF(DD681="Yes","CONDITIONAL — safety override",IF(DC681&gt;=8,"HIGH",IF(DC681&gt;=5,"CONDITIONAL","LOW")))))</x:f>
        <x:v>Pending</x:v>
      </x:c>
      <x:c r="DF681" t="str">
        <x:v>Pending screening and full-text appraisal; no transferability judgment made at identification.</x:v>
      </x:c>
      <x:c r="DG681"/>
      <x:c r="DH681"/>
      <x:c r="DI681"/>
      <x:c r="DJ681"/>
      <x:c r="DK681"/>
      <x:c r="DL681"/>
      <x:c r="DM681"/>
      <x:c r="DN681"/>
      <x:c r="DO681"/>
      <x:c r="DP681"/>
      <x:c r="DQ681"/>
      <x:c r="DR681"/>
      <x:c r="DS681"/>
      <x:c r="DT681"/>
      <x:c r="DU681"/>
      <x:c r="DV681"/>
      <x:c r="DW681"/>
      <x:c r="DX681"/>
      <x:c r="DY681"/>
      <x:c r="DZ681" t="str">
        <x:v>Title/abstract screening alone does not establish effectiveness, causality, methodological quality, transferability to Brazilian public safety or an institutional recommendation.</x:v>
      </x:c>
      <x:c r="EA681" t="str">
        <x:v>Pending</x:v>
      </x:c>
      <x:c r="EB681" t="str">
        <x:f>IF(L681="","",IF(EC681="READY","Yes","No / Pending"))</x:f>
        <x:v>No / Pending</x:v>
      </x:c>
      <x:c r="EC681" t="str">
        <x:f>IF(L681="","",IF(OR(ISNUMBER(SEARCH("Retracted Publication",Q681)),CM681="Retracted",CN681="Retracted",CM681="Expression of Concern",CN681="Expression of Concern",F681="Not used",CG681="Critical",CH681="High",CH681="Critical"),"BLOCKED — integrity or use restriction",IF(AND(CJ681="Yes",CK681="Yes",CL681="Yes"),IF(AND(CM681="Clear",CN681="Verified — clear"),IF(AND(AND(LEN(TRIM(CF681))&gt;0,LEFT(LOWER(TRIM(CF681)),7)&lt;&gt;"pending"),OR(CG681="High",CG681="Moderate"),OR(CH681="Low",CH681="Some concerns",CH681="Not applicable")),IF(AND(DD681="No",OR(DE681="HIGH",DE681="CONDITIONAL"),AND(LEN(TRIM(DF681))&gt;0,LEFT(LOWER(TRIM(DF681)),7)&lt;&gt;"pending")),IF(AND(AND(LEN(TRIM(DT681))&gt;0,LEFT(LOWER(TRIM(DT681)),7)&lt;&gt;"pending"),AND(LEN(TRIM(DU681))&gt;0,LEFT(LOWER(TRIM(DU681)),7)&lt;&gt;"pending"),OR(AND(LEN(TRIM(DV681))&gt;0,LEFT(LOWER(TRIM(DV681)),7)&lt;&gt;"pending"),AND(LEN(TRIM(DW681))&gt;0,LEFT(LOWER(TRIM(DW681)),7)&lt;&gt;"pending")),AND(LEN(TRIM(DX681))&gt;0,LEFT(LOWER(TRIM(DX681)),7)&lt;&gt;"pending")),IF(AND(F681="Claim-ready",OR(EA681="Strong",EA681="Moderate"),AND(LEN(TRIM(G681))&gt;0,LEFT(LOWER(TRIM(G681)),7)&lt;&gt;"pending"),G681&lt;&gt;"No substantive use decision is permitted from identification metadata alone.",AND(LEN(TRIM(DZ681))&gt;0,LEFT(LOWER(TRIM(DZ681)),7)&lt;&gt;"pending"),DZ681&lt;&gt;"Identification metadata alone does not permit any substantive scientific, causal, operational, or institutional claim.",AND(LEN(TRIM(EI681))&gt;0,LEFT(LOWER(TRIM(EI681)),7)&lt;&gt;"pending"),ISNUMBER(EH681),EH681&gt;0),"READY","PENDING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1" t="str">
        <x:v>Pending</x:v>
      </x:c>
      <x:c r="EE681"/>
      <x:c r="EF681" t="str">
        <x:v>Pending</x:v>
      </x:c>
      <x:c r="EG681" t="str">
        <x:v>Pending</x:v>
      </x:c>
      <x:c r="EH681"/>
      <x:c r="EI681" s="501"/>
      <x:c r="EJ681"/>
      <x:c r="EK681" t="str">
        <x:v>Pending</x:v>
      </x:c>
      <x:c r="EL681" t="n">
        <x:v>46272</x:v>
      </x:c>
      <x:c r="EM681" t="str">
        <x:v>Production PubMed record imported and reconciled to Zotero item QSPFE9RI;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1" t="n">
        <x:f>IF(L681="","",(IF(N681&lt;&gt;"",1,0)+IF(O681&lt;&gt;"",1,0)+IF(AJ681&lt;&gt;"",1,0)+IF(AU681&lt;&gt;"",1,0)+IF(BE681&lt;&gt;"",1,0)+IF(CF681&lt;&gt;"",1,0)+IF(CJ681="Yes",1,0)+IF(CL681="Yes",1,0)+IF(DE681&lt;&gt;"Pending",1,0)+IF(F681&lt;&gt;"",1,0)+IF(DZ681&lt;&gt;"",1,0)+IF(EI681&lt;&gt;"",1,0))/12)</x:f>
        <x:v>0.5</x:v>
      </x:c>
    </x:row>
    <x:row r="682">
      <x:c r="A682" t="str">
        <x:v>EV-0679</x:v>
      </x:c>
      <x:c r="B682" t="str">
        <x:v>Integrity check</x:v>
      </x:c>
      <x:c r="C682" t="str">
        <x:f>IF(L682="","",IF(LEFT(EC682,7)="BLOCKED","🔴 Do not use for conclusion",IF(EB682="Yes","🟢 Claim-ready","🟡 Caution / context")))</x:f>
        <x:v>🟡 Caution / context</x:v>
      </x:c>
      <x:c r="D682" t="str">
        <x:f>IF(L682="","",EC682)</x:f>
        <x:v>PENDING — appropriate appraisal</x:v>
      </x:c>
      <x:c r="E682" t="str">
        <x:v>P3 — Medium</x:v>
      </x:c>
      <x:c r="F682" t="str">
        <x:v>Pending</x:v>
      </x:c>
      <x:c r="G682" t="str">
        <x:v>Title/abstract identify an explicit tactical/public-safety context and readiness domain; retain for full-text assessment.</x:v>
      </x:c>
      <x:c r="H682" t="str">
        <x:v>Obtain and review lawful full text; confirm human adjudication; then select a design-specific appraisal instrument.</x:v>
      </x:c>
      <x:c r="I682"/>
      <x:c r="J682" t="str">
        <x:v>A — Core</x:v>
      </x:c>
      <x:c r="K682" t="str">
        <x:v>IDENTIFIED</x:v>
      </x:c>
      <x:c r="L682" t="str">
        <x:v>Whole Blood Storage Temperature Investigation in Austere Environments.</x:v>
      </x:c>
      <x:c r="M682"/>
      <x:c r="N682" t="str">
        <x:v>Avila, Cesar O; Sayson, Samuel C; Bennett, Bruce</x:v>
      </x:c>
      <x:c r="O682" t="n">
        <x:v>2022</x:v>
      </x:c>
      <x:c r="P682" t="str">
        <x:v>Journal of special operations medicine : a peer reviewed journal for SOF medical professionals</x:v>
      </x:c>
      <x:c r="Q682" t="str">
        <x:v>Journal Article</x:v>
      </x:c>
      <x:c r="R682" t="str">
        <x:v>Unclear</x:v>
      </x:c>
      <x:c r="S682" t="str">
        <x:v>Unknown</x:v>
      </x:c>
      <x:c r="T682" t="str">
        <x:v>eng</x:v>
      </x:c>
      <x:c r="U682" t="str">
        <x:v>https://pubmed.ncbi.nlm.nih.gov/35862848/</x:v>
      </x:c>
      <x:c r="V682" t="str">
        <x:v>10.55460/z785-2pxq</x:v>
      </x:c>
      <x:c r="W682" t="str">
        <x:f>IF(V682="","",LOWER(SUBSTITUTE(SUBSTITUTE(SUBSTITUTE(SUBSTITUTE(TRIM(V682),"https://doi.org/",""),"http://doi.org/",""),"https://dx.doi.org/",""),"doi:","")))</x:f>
        <x:v>10.55460/z785-2pxq</x:v>
      </x:c>
      <x:c r="X682" t="str">
        <x:v>35862848</x:v>
      </x:c>
      <x:c r="Y682" t="str"/>
      <x:c r="Z682"/>
      <x:c r="AA682" t="str">
        <x:v>PubMed/MEDLINE</x:v>
      </x:c>
      <x:c r="AB682" t="str">
        <x:v>PUBMED-A-v1.0-2026-08-28</x:v>
      </x:c>
      <x:c r="AC682" t="str">
        <x:v>SP-PUBMED-A-20260828</x:v>
      </x:c>
      <x:c r="AD682" s="499" t="n">
        <x:v>46262</x:v>
      </x:c>
      <x:c r="AE682" s="499" t="n">
        <x:v>46272</x:v>
      </x:c>
      <x:c r="AF682" t="str">
        <x:v>ZY5KEX3Q</x:v>
      </x:c>
      <x:c r="AG682"/>
      <x:c r="AH682" t="str">
        <x:v>Tactical Athlete → Operational Readiness Brazil</x:v>
      </x:c>
      <x:c r="AI682" t="str">
        <x:v>evidence-family:A</x:v>
      </x:c>
      <x:c r="AJ682"/>
      <x:c r="AK682" t="str">
        <x:f>IF(AJ682="","",IF(OR(LOWER(AJ682)="brazil",LOWER(AJ682)="brasil"),"Yes","No"))</x:f>
      </x:c>
      <x:c r="AL682"/>
      <x:c r="AM682"/>
      <x:c r="AN682"/>
      <x:c r="AO682"/>
      <x:c r="AP682"/>
      <x:c r="AQ682"/>
      <x:c r="AR682"/>
      <x:c r="AS682"/>
      <x:c r="AT682"/>
      <x:c r="AU682"/>
      <x:c r="AV682"/>
      <x:c r="AW682"/>
      <x:c r="AX682"/>
      <x:c r="AY682"/>
      <x:c r="AZ682"/>
      <x:c r="BA682"/>
      <x:c r="BB682"/>
      <x:c r="BC682"/>
      <x:c r="BD682"/>
      <x:c r="BE682"/>
      <x:c r="BF682"/>
      <x:c r="BG682"/>
      <x:c r="BH682"/>
      <x:c r="BI682"/>
      <x:c r="BJ682"/>
      <x:c r="BK682"/>
      <x:c r="BL682"/>
      <x:c r="BM682"/>
      <x:c r="BN682"/>
      <x:c r="BO682"/>
      <x:c r="BP682"/>
      <x:c r="BQ682"/>
      <x:c r="BR682"/>
      <x:c r="BS682"/>
      <x:c r="BT682"/>
      <x:c r="BU682"/>
      <x:c r="BV682"/>
      <x:c r="BW682"/>
      <x:c r="BX682"/>
      <x:c r="BY682"/>
      <x:c r="BZ682"/>
      <x:c r="CA682"/>
      <x:c r="CB682"/>
      <x:c r="CC682"/>
      <x:c r="CD682"/>
      <x:c r="CE682"/>
      <x:c r="CF682"/>
      <x:c r="CG682"/>
      <x:c r="CH682"/>
      <x:c r="CI682"/>
      <x:c r="CJ682" t="str">
        <x:v>Yes</x:v>
      </x:c>
      <x:c r="CK682" t="str">
        <x:v>Yes</x:v>
      </x:c>
      <x:c r="CL682" t="str">
        <x:v>Yes</x:v>
      </x:c>
      <x:c r="CM682" t="str">
        <x:v>Clear</x:v>
      </x:c>
      <x:c r="CN682" t="str">
        <x:v>Verified — clear</x:v>
      </x:c>
      <x:c r="CO682" t="n">
        <x:v>46272</x:v>
      </x:c>
      <x:c r="CP682" t="str">
        <x:v>https://pubmed.ncbi.nlm.nih.gov/35862848/</x:v>
      </x:c>
      <x:c r="CQ682"/>
      <x:c r="CR682"/>
      <x:c r="CS682"/>
      <x:c r="CT682"/>
      <x:c r="CU682"/>
      <x:c r="CV682"/>
      <x:c r="CW682"/>
      <x:c r="CX682"/>
      <x:c r="CY682"/>
      <x:c r="CZ682"/>
      <x:c r="DA682"/>
      <x:c r="DB682" t="str">
        <x:f>IF(L682="","",IF(AND(COUNT(CU682:DA682)=7,OR(CU682=0,CU682=1,CU682=2),OR(CV682=0,CV682=1,CV682=2),OR(CW682=0,CW682=1,CW682=2),OR(CX682=0,CX682=1,CX682=2),OR(CY682=0,CY682=1,CY682=2),OR(CZ682=0,CZ682=1,CZ682=2),OR(DA682=0,DA682=1,DA682=2)),SUM(CU682:DA682),""))</x:f>
      </x:c>
      <x:c r="DC682" t="str">
        <x:f>IF(DB682="","",ROUND(DB682/14*10,1))</x:f>
      </x:c>
      <x:c r="DD682" t="str">
        <x:v>Pending</x:v>
      </x:c>
      <x:c r="DE682" t="str">
        <x:f>IF(L682="","",IF(DC682="","Pending",IF(DD682="Yes","CONDITIONAL — safety override",IF(DC682&gt;=8,"HIGH",IF(DC682&gt;=5,"CONDITIONAL","LOW")))))</x:f>
        <x:v>Pending</x:v>
      </x:c>
      <x:c r="DF682" t="str">
        <x:v>Pending screening and full-text appraisal; no transferability judgment made at identification.</x:v>
      </x:c>
      <x:c r="DG682"/>
      <x:c r="DH682"/>
      <x:c r="DI682"/>
      <x:c r="DJ682"/>
      <x:c r="DK682"/>
      <x:c r="DL682"/>
      <x:c r="DM682"/>
      <x:c r="DN682"/>
      <x:c r="DO682"/>
      <x:c r="DP682"/>
      <x:c r="DQ682"/>
      <x:c r="DR682"/>
      <x:c r="DS682"/>
      <x:c r="DT682"/>
      <x:c r="DU682"/>
      <x:c r="DV682"/>
      <x:c r="DW682"/>
      <x:c r="DX682"/>
      <x:c r="DY682"/>
      <x:c r="DZ682" t="str">
        <x:v>Title/abstract screening alone does not establish effectiveness, causality, methodological quality, transferability to Brazilian public safety or an institutional recommendation.</x:v>
      </x:c>
      <x:c r="EA682" t="str">
        <x:v>Pending</x:v>
      </x:c>
      <x:c r="EB682" t="str">
        <x:f>IF(L682="","",IF(EC682="READY","Yes","No / Pending"))</x:f>
        <x:v>No / Pending</x:v>
      </x:c>
      <x:c r="EC682" t="str">
        <x:f>IF(L682="","",IF(OR(ISNUMBER(SEARCH("Retracted Publication",Q682)),CM682="Retracted",CN682="Retracted",CM682="Expression of Concern",CN682="Expression of Concern",F682="Not used",CG682="Critical",CH682="High",CH682="Critical"),"BLOCKED — integrity or use restriction",IF(AND(CJ682="Yes",CK682="Yes",CL682="Yes"),IF(AND(CM682="Clear",CN682="Verified — clear"),IF(AND(AND(LEN(TRIM(CF682))&gt;0,LEFT(LOWER(TRIM(CF682)),7)&lt;&gt;"pending"),OR(CG682="High",CG682="Moderate"),OR(CH682="Low",CH682="Some concerns",CH682="Not applicable")),IF(AND(DD682="No",OR(DE682="HIGH",DE682="CONDITIONAL"),AND(LEN(TRIM(DF682))&gt;0,LEFT(LOWER(TRIM(DF682)),7)&lt;&gt;"pending")),IF(AND(AND(LEN(TRIM(DT682))&gt;0,LEFT(LOWER(TRIM(DT682)),7)&lt;&gt;"pending"),AND(LEN(TRIM(DU682))&gt;0,LEFT(LOWER(TRIM(DU682)),7)&lt;&gt;"pending"),OR(AND(LEN(TRIM(DV682))&gt;0,LEFT(LOWER(TRIM(DV682)),7)&lt;&gt;"pending"),AND(LEN(TRIM(DW682))&gt;0,LEFT(LOWER(TRIM(DW682)),7)&lt;&gt;"pending")),AND(LEN(TRIM(DX682))&gt;0,LEFT(LOWER(TRIM(DX682)),7)&lt;&gt;"pending")),IF(AND(F682="Claim-ready",OR(EA682="Strong",EA682="Moderate"),AND(LEN(TRIM(G682))&gt;0,LEFT(LOWER(TRIM(G682)),7)&lt;&gt;"pending"),G682&lt;&gt;"No substantive use decision is permitted from identification metadata alone.",AND(LEN(TRIM(DZ682))&gt;0,LEFT(LOWER(TRIM(DZ682)),7)&lt;&gt;"pending"),DZ682&lt;&gt;"Identification metadata alone does not permit any substantive scientific, causal, operational, or institutional claim.",AND(LEN(TRIM(EI682))&gt;0,LEFT(LOWER(TRIM(EI682)),7)&lt;&gt;"pending"),ISNUMBER(EH682),EH682&gt;0),"READY","PENDING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2" t="str">
        <x:v>Pending</x:v>
      </x:c>
      <x:c r="EE682"/>
      <x:c r="EF682" t="str">
        <x:v>Pending</x:v>
      </x:c>
      <x:c r="EG682" t="str">
        <x:v>Pending</x:v>
      </x:c>
      <x:c r="EH682"/>
      <x:c r="EI682" s="501"/>
      <x:c r="EJ682"/>
      <x:c r="EK682" t="str">
        <x:v>Pending</x:v>
      </x:c>
      <x:c r="EL682" t="n">
        <x:v>46272</x:v>
      </x:c>
      <x:c r="EM682" t="str">
        <x:v>Production PubMed record imported and reconciled to Zotero item ZY5KEX3Q;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2" t="n">
        <x:f>IF(L682="","",(IF(N682&lt;&gt;"",1,0)+IF(O682&lt;&gt;"",1,0)+IF(AJ682&lt;&gt;"",1,0)+IF(AU682&lt;&gt;"",1,0)+IF(BE682&lt;&gt;"",1,0)+IF(CF682&lt;&gt;"",1,0)+IF(CJ682="Yes",1,0)+IF(CL682="Yes",1,0)+IF(DE682&lt;&gt;"Pending",1,0)+IF(F682&lt;&gt;"",1,0)+IF(DZ682&lt;&gt;"",1,0)+IF(EI682&lt;&gt;"",1,0))/12)</x:f>
        <x:v>0.5</x:v>
      </x:c>
    </x:row>
    <x:row r="683">
      <x:c r="A683" t="str">
        <x:v>EV-0680</x:v>
      </x:c>
      <x:c r="B683" t="str">
        <x:v>Integrity check</x:v>
      </x:c>
      <x:c r="C683" t="str">
        <x:f>IF(L683="","",IF(LEFT(EC683,7)="BLOCKED","🔴 Do not use for conclusion",IF(EB683="Yes","🟢 Claim-ready","🟡 Caution / context")))</x:f>
        <x:v>🟡 Caution / context</x:v>
      </x:c>
      <x:c r="D683" t="str">
        <x:f>IF(L683="","",EC683)</x:f>
        <x:v>PENDING — appropriate appraisal</x:v>
      </x:c>
      <x:c r="E683" t="str">
        <x:v>P3 — Medium</x:v>
      </x:c>
      <x:c r="F683" t="str">
        <x:v>Pending</x:v>
      </x:c>
      <x:c r="G683" t="str">
        <x:v>Title/abstract identify an explicit operational APHT/medical-readiness topic; retain for full-text assessment.</x:v>
      </x:c>
      <x:c r="H683" t="str">
        <x:v>Obtain and review lawful full text; confirm human adjudication; then select a design-specific appraisal instrument.</x:v>
      </x:c>
      <x:c r="I683"/>
      <x:c r="J683" t="str">
        <x:v>B — APHT / Medical Readiness</x:v>
      </x:c>
      <x:c r="K683" t="str">
        <x:v>IDENTIFIED</x:v>
      </x:c>
      <x:c r="L683" t="str">
        <x:v>Army Health Systems Doctrine and Training in Relation to Antibiotics: A Systematic Review.</x:v>
      </x:c>
      <x:c r="M683"/>
      <x:c r="N683" t="str">
        <x:v>Nichols, Ryoma; Horstman, Jordan; Nitz, Iver</x:v>
      </x:c>
      <x:c r="O683" t="n">
        <x:v>2023</x:v>
      </x:c>
      <x:c r="P683" t="str">
        <x:v>Military medicine</x:v>
      </x:c>
      <x:c r="Q683" t="str">
        <x:v>Journal Article; Meta-Analysis; Systematic Review</x:v>
      </x:c>
      <x:c r="R683" t="str">
        <x:v>Unclear</x:v>
      </x:c>
      <x:c r="S683" t="str">
        <x:v>Unknown</x:v>
      </x:c>
      <x:c r="T683" t="str">
        <x:v>eng</x:v>
      </x:c>
      <x:c r="U683" t="str">
        <x:v>https://pubmed.ncbi.nlm.nih.gov/35830415/</x:v>
      </x:c>
      <x:c r="V683" t="str">
        <x:v>10.1093/milmed/usac210</x:v>
      </x:c>
      <x:c r="W683" t="str">
        <x:f>IF(V683="","",LOWER(SUBSTITUTE(SUBSTITUTE(SUBSTITUTE(SUBSTITUTE(TRIM(V683),"https://doi.org/",""),"http://doi.org/",""),"https://dx.doi.org/",""),"doi:","")))</x:f>
        <x:v>10.1093/milmed/usac210</x:v>
      </x:c>
      <x:c r="X683" t="str">
        <x:v>35830415</x:v>
      </x:c>
      <x:c r="Y683" t="str"/>
      <x:c r="Z683"/>
      <x:c r="AA683" t="str">
        <x:v>PubMed/MEDLINE</x:v>
      </x:c>
      <x:c r="AB683" t="str">
        <x:v>PUBMED-B-v1.0-2026-08-28</x:v>
      </x:c>
      <x:c r="AC683" t="str">
        <x:v>SP-PUBMED-B-20260828</x:v>
      </x:c>
      <x:c r="AD683" s="499" t="n">
        <x:v>46262</x:v>
      </x:c>
      <x:c r="AE683" s="499" t="n">
        <x:v>46272</x:v>
      </x:c>
      <x:c r="AF683" t="str">
        <x:v>WLKEA3K9</x:v>
      </x:c>
      <x:c r="AG683"/>
      <x:c r="AH683" t="str">
        <x:v>Tactical Athlete → Operational Readiness Brazil</x:v>
      </x:c>
      <x:c r="AI683" t="str">
        <x:v>evidence-family:B</x:v>
      </x:c>
      <x:c r="AJ683"/>
      <x:c r="AK683" t="str">
        <x:f>IF(AJ683="","",IF(OR(LOWER(AJ683)="brazil",LOWER(AJ683)="brasil"),"Yes","No"))</x:f>
      </x:c>
      <x:c r="AL683"/>
      <x:c r="AM683"/>
      <x:c r="AN683"/>
      <x:c r="AO683"/>
      <x:c r="AP683"/>
      <x:c r="AQ683"/>
      <x:c r="AR683"/>
      <x:c r="AS683"/>
      <x:c r="AT683"/>
      <x:c r="AU683"/>
      <x:c r="AV683"/>
      <x:c r="AW683"/>
      <x:c r="AX683"/>
      <x:c r="AY683"/>
      <x:c r="AZ683"/>
      <x:c r="BA683"/>
      <x:c r="BB683"/>
      <x:c r="BC683"/>
      <x:c r="BD683"/>
      <x:c r="BE683"/>
      <x:c r="BF683"/>
      <x:c r="BG683"/>
      <x:c r="BH683"/>
      <x:c r="BI683"/>
      <x:c r="BJ683"/>
      <x:c r="BK683"/>
      <x:c r="BL683"/>
      <x:c r="BM683"/>
      <x:c r="BN683"/>
      <x:c r="BO683"/>
      <x:c r="BP683"/>
      <x:c r="BQ683"/>
      <x:c r="BR683"/>
      <x:c r="BS683"/>
      <x:c r="BT683"/>
      <x:c r="BU683"/>
      <x:c r="BV683"/>
      <x:c r="BW683"/>
      <x:c r="BX683"/>
      <x:c r="BY683"/>
      <x:c r="BZ683"/>
      <x:c r="CA683"/>
      <x:c r="CB683"/>
      <x:c r="CC683"/>
      <x:c r="CD683"/>
      <x:c r="CE683"/>
      <x:c r="CF683"/>
      <x:c r="CG683"/>
      <x:c r="CH683"/>
      <x:c r="CI683"/>
      <x:c r="CJ683" t="str">
        <x:v>Yes</x:v>
      </x:c>
      <x:c r="CK683" t="str">
        <x:v>Yes</x:v>
      </x:c>
      <x:c r="CL683" t="str">
        <x:v>Yes</x:v>
      </x:c>
      <x:c r="CM683" t="str">
        <x:v>Clear</x:v>
      </x:c>
      <x:c r="CN683" t="str">
        <x:v>Verified — clear</x:v>
      </x:c>
      <x:c r="CO683" t="n">
        <x:v>46272</x:v>
      </x:c>
      <x:c r="CP683" t="str">
        <x:v>https://pubmed.ncbi.nlm.nih.gov/35830415/</x:v>
      </x:c>
      <x:c r="CQ683"/>
      <x:c r="CR683"/>
      <x:c r="CS683"/>
      <x:c r="CT683"/>
      <x:c r="CU683"/>
      <x:c r="CV683"/>
      <x:c r="CW683"/>
      <x:c r="CX683"/>
      <x:c r="CY683"/>
      <x:c r="CZ683"/>
      <x:c r="DA683"/>
      <x:c r="DB683" t="str">
        <x:f>IF(L683="","",IF(AND(COUNT(CU683:DA683)=7,OR(CU683=0,CU683=1,CU683=2),OR(CV683=0,CV683=1,CV683=2),OR(CW683=0,CW683=1,CW683=2),OR(CX683=0,CX683=1,CX683=2),OR(CY683=0,CY683=1,CY683=2),OR(CZ683=0,CZ683=1,CZ683=2),OR(DA683=0,DA683=1,DA683=2)),SUM(CU683:DA683),""))</x:f>
      </x:c>
      <x:c r="DC683" t="str">
        <x:f>IF(DB683="","",ROUND(DB683/14*10,1))</x:f>
      </x:c>
      <x:c r="DD683" t="str">
        <x:v>Pending</x:v>
      </x:c>
      <x:c r="DE683" t="str">
        <x:f>IF(L683="","",IF(DC683="","Pending",IF(DD683="Yes","CONDITIONAL — safety override",IF(DC683&gt;=8,"HIGH",IF(DC683&gt;=5,"CONDITIONAL","LOW")))))</x:f>
        <x:v>Pending</x:v>
      </x:c>
      <x:c r="DF683" t="str">
        <x:v>Pending screening and full-text appraisal; no transferability judgment made at identification.</x:v>
      </x:c>
      <x:c r="DG683"/>
      <x:c r="DH683"/>
      <x:c r="DI683"/>
      <x:c r="DJ683"/>
      <x:c r="DK683"/>
      <x:c r="DL683"/>
      <x:c r="DM683"/>
      <x:c r="DN683"/>
      <x:c r="DO683"/>
      <x:c r="DP683"/>
      <x:c r="DQ683"/>
      <x:c r="DR683"/>
      <x:c r="DS683"/>
      <x:c r="DT683"/>
      <x:c r="DU683"/>
      <x:c r="DV683"/>
      <x:c r="DW683"/>
      <x:c r="DX683"/>
      <x:c r="DY683"/>
      <x:c r="DZ683" t="str">
        <x:v>Title/abstract screening alone does not establish effectiveness, causality, methodological quality, transferability to Brazilian public safety or an institutional recommendation.</x:v>
      </x:c>
      <x:c r="EA683" t="str">
        <x:v>Pending</x:v>
      </x:c>
      <x:c r="EB683" t="str">
        <x:f>IF(L683="","",IF(EC683="READY","Yes","No / Pending"))</x:f>
        <x:v>No / Pending</x:v>
      </x:c>
      <x:c r="EC683" t="str">
        <x:f>IF(L683="","",IF(OR(ISNUMBER(SEARCH("Retracted Publication",Q683)),CM683="Retracted",CN683="Retracted",CM683="Expression of Concern",CN683="Expression of Concern",F683="Not used",CG683="Critical",CH683="High",CH683="Critical"),"BLOCKED — integrity or use restriction",IF(AND(CJ683="Yes",CK683="Yes",CL683="Yes"),IF(AND(CM683="Clear",CN683="Verified — clear"),IF(AND(AND(LEN(TRIM(CF683))&gt;0,LEFT(LOWER(TRIM(CF683)),7)&lt;&gt;"pending"),OR(CG683="High",CG683="Moderate"),OR(CH683="Low",CH683="Some concerns",CH683="Not applicable")),IF(AND(DD683="No",OR(DE683="HIGH",DE683="CONDITIONAL"),AND(LEN(TRIM(DF683))&gt;0,LEFT(LOWER(TRIM(DF683)),7)&lt;&gt;"pending")),IF(AND(AND(LEN(TRIM(DT683))&gt;0,LEFT(LOWER(TRIM(DT683)),7)&lt;&gt;"pending"),AND(LEN(TRIM(DU683))&gt;0,LEFT(LOWER(TRIM(DU683)),7)&lt;&gt;"pending"),OR(AND(LEN(TRIM(DV683))&gt;0,LEFT(LOWER(TRIM(DV683)),7)&lt;&gt;"pending"),AND(LEN(TRIM(DW683))&gt;0,LEFT(LOWER(TRIM(DW683)),7)&lt;&gt;"pending")),AND(LEN(TRIM(DX683))&gt;0,LEFT(LOWER(TRIM(DX683)),7)&lt;&gt;"pending")),IF(AND(F683="Claim-ready",OR(EA683="Strong",EA683="Moderate"),AND(LEN(TRIM(G683))&gt;0,LEFT(LOWER(TRIM(G683)),7)&lt;&gt;"pending"),G683&lt;&gt;"No substantive use decision is permitted from identification metadata alone.",AND(LEN(TRIM(DZ683))&gt;0,LEFT(LOWER(TRIM(DZ683)),7)&lt;&gt;"pending"),DZ683&lt;&gt;"Identification metadata alone does not permit any substantive scientific, causal, operational, or institutional claim.",AND(LEN(TRIM(EI683))&gt;0,LEFT(LOWER(TRIM(EI683)),7)&lt;&gt;"pending"),ISNUMBER(EH683),EH683&gt;0),"READY","PENDING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3" t="str">
        <x:v>Pending</x:v>
      </x:c>
      <x:c r="EE683"/>
      <x:c r="EF683" t="str">
        <x:v>Pending</x:v>
      </x:c>
      <x:c r="EG683" t="str">
        <x:v>Pending</x:v>
      </x:c>
      <x:c r="EH683"/>
      <x:c r="EI683" s="501"/>
      <x:c r="EJ683"/>
      <x:c r="EK683" t="str">
        <x:v>Pending</x:v>
      </x:c>
      <x:c r="EL683" t="n">
        <x:v>46272</x:v>
      </x:c>
      <x:c r="EM683" t="str">
        <x:v>Production PubMed record imported and reconciled to Zotero item WLKEA3K9;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3" t="n">
        <x:f>IF(L683="","",(IF(N683&lt;&gt;"",1,0)+IF(O683&lt;&gt;"",1,0)+IF(AJ683&lt;&gt;"",1,0)+IF(AU683&lt;&gt;"",1,0)+IF(BE683&lt;&gt;"",1,0)+IF(CF683&lt;&gt;"",1,0)+IF(CJ683="Yes",1,0)+IF(CL683="Yes",1,0)+IF(DE683&lt;&gt;"Pending",1,0)+IF(F683&lt;&gt;"",1,0)+IF(DZ683&lt;&gt;"",1,0)+IF(EI683&lt;&gt;"",1,0))/12)</x:f>
        <x:v>0.5</x:v>
      </x:c>
    </x:row>
    <x:row r="684">
      <x:c r="A684" t="str">
        <x:v>EV-0681</x:v>
      </x:c>
      <x:c r="B684" t="str">
        <x:v>Integrity check</x:v>
      </x:c>
      <x:c r="C684" t="str">
        <x:f>IF(L684="","",IF(LEFT(EC684,7)="BLOCKED","🔴 Do not use for conclusion",IF(EB684="Yes","🟢 Claim-ready","🟡 Caution / context")))</x:f>
        <x:v>🟡 Caution / context</x:v>
      </x:c>
      <x:c r="D684" t="str">
        <x:f>IF(L684="","",EC684)</x:f>
        <x:v>PENDING — appropriate appraisal</x:v>
      </x:c>
      <x:c r="E684" t="str">
        <x:v>P3 — Medium</x:v>
      </x:c>
      <x:c r="F684" t="str">
        <x:v>Pending</x:v>
      </x:c>
      <x:c r="G684" t="str">
        <x:v>Title/abstract identify an explicit tactical/public-safety context and readiness domain; retain for full-text assessment.</x:v>
      </x:c>
      <x:c r="H684" t="str">
        <x:v>Obtain and review lawful full text; confirm human adjudication; then select a design-specific appraisal instrument.</x:v>
      </x:c>
      <x:c r="I684"/>
      <x:c r="J684" t="str">
        <x:v>A — Core</x:v>
      </x:c>
      <x:c r="K684" t="str">
        <x:v>IDENTIFIED</x:v>
      </x:c>
      <x:c r="L684" t="str">
        <x:v>International society of sports nutrition position stand: tactical athlete nutrition.</x:v>
      </x:c>
      <x:c r="M684"/>
      <x:c r="N684" t="str">
        <x:v>Gonzalez, Drew E; McAllister, Matthew J; Waldman, Hunter S; Ferrando, Arny A; Joyce, Jill; Barringer, Nicholas D; Dawes, J Jay; Kieffer, Adam J; Harvey, Travis; Kerksick, Chad M; Stout, Jeffrey R; Ziegenfuss, Tim N; Zapp, Annette; Tartar, Jamie L; Heileson, Jeffery L; VanDusseldorp, Trisha A; Kalman, Douglas S; Campbell, Bill I; Antonio, Jose; Kreider, Richard B</x:v>
      </x:c>
      <x:c r="O684" t="n">
        <x:v>2022</x:v>
      </x:c>
      <x:c r="P684" t="str">
        <x:v>Journal of the International Society of Sports Nutrition</x:v>
      </x:c>
      <x:c r="Q684" t="str">
        <x:v>Journal Article</x:v>
      </x:c>
      <x:c r="R684" t="str">
        <x:v>Unclear</x:v>
      </x:c>
      <x:c r="S684" t="str">
        <x:v>Unknown</x:v>
      </x:c>
      <x:c r="T684" t="str">
        <x:v>eng</x:v>
      </x:c>
      <x:c r="U684" t="str">
        <x:v>https://pubmed.ncbi.nlm.nih.gov/35813846/</x:v>
      </x:c>
      <x:c r="V684" t="str">
        <x:v>10.1080/15502783.2022.2086017</x:v>
      </x:c>
      <x:c r="W684" t="str">
        <x:f>IF(V684="","",LOWER(SUBSTITUTE(SUBSTITUTE(SUBSTITUTE(SUBSTITUTE(TRIM(V684),"https://doi.org/",""),"http://doi.org/",""),"https://dx.doi.org/",""),"doi:","")))</x:f>
        <x:v>10.1080/15502783.2022.2086017</x:v>
      </x:c>
      <x:c r="X684" t="str">
        <x:v>35813846</x:v>
      </x:c>
      <x:c r="Y684" t="str">
        <x:v>PMC9261739</x:v>
      </x:c>
      <x:c r="Z684"/>
      <x:c r="AA684" t="str">
        <x:v>PubMed/MEDLINE</x:v>
      </x:c>
      <x:c r="AB684" t="str">
        <x:v>PUBMED-A-v1.0-2026-08-28</x:v>
      </x:c>
      <x:c r="AC684" t="str">
        <x:v>SP-PUBMED-A-20260828</x:v>
      </x:c>
      <x:c r="AD684" s="499" t="n">
        <x:v>46262</x:v>
      </x:c>
      <x:c r="AE684" s="499" t="n">
        <x:v>46272</x:v>
      </x:c>
      <x:c r="AF684" t="str">
        <x:v>HARKT768</x:v>
      </x:c>
      <x:c r="AG684"/>
      <x:c r="AH684" t="str">
        <x:v>Tactical Athlete → Operational Readiness Brazil</x:v>
      </x:c>
      <x:c r="AI684" t="str">
        <x:v>evidence-family:A</x:v>
      </x:c>
      <x:c r="AJ684"/>
      <x:c r="AK684" t="str">
        <x:f>IF(AJ684="","",IF(OR(LOWER(AJ684)="brazil",LOWER(AJ684)="brasil"),"Yes","No"))</x:f>
      </x:c>
      <x:c r="AL684"/>
      <x:c r="AM684"/>
      <x:c r="AN684"/>
      <x:c r="AO684"/>
      <x:c r="AP684"/>
      <x:c r="AQ684"/>
      <x:c r="AR684"/>
      <x:c r="AS684"/>
      <x:c r="AT684"/>
      <x:c r="AU684"/>
      <x:c r="AV684"/>
      <x:c r="AW684"/>
      <x:c r="AX684"/>
      <x:c r="AY684"/>
      <x:c r="AZ684"/>
      <x:c r="BA684"/>
      <x:c r="BB684"/>
      <x:c r="BC684"/>
      <x:c r="BD684"/>
      <x:c r="BE684"/>
      <x:c r="BF684"/>
      <x:c r="BG684"/>
      <x:c r="BH684"/>
      <x:c r="BI684"/>
      <x:c r="BJ684"/>
      <x:c r="BK684"/>
      <x:c r="BL684"/>
      <x:c r="BM684"/>
      <x:c r="BN684"/>
      <x:c r="BO684"/>
      <x:c r="BP684"/>
      <x:c r="BQ684"/>
      <x:c r="BR684"/>
      <x:c r="BS684"/>
      <x:c r="BT684"/>
      <x:c r="BU684"/>
      <x:c r="BV684"/>
      <x:c r="BW684"/>
      <x:c r="BX684"/>
      <x:c r="BY684"/>
      <x:c r="BZ684"/>
      <x:c r="CA684"/>
      <x:c r="CB684"/>
      <x:c r="CC684"/>
      <x:c r="CD684"/>
      <x:c r="CE684"/>
      <x:c r="CF684"/>
      <x:c r="CG684"/>
      <x:c r="CH684"/>
      <x:c r="CI684"/>
      <x:c r="CJ684" t="str">
        <x:v>Yes</x:v>
      </x:c>
      <x:c r="CK684" t="str">
        <x:v>Yes</x:v>
      </x:c>
      <x:c r="CL684" t="str">
        <x:v>Yes</x:v>
      </x:c>
      <x:c r="CM684" t="str">
        <x:v>Clear</x:v>
      </x:c>
      <x:c r="CN684" t="str">
        <x:v>Verified — clear</x:v>
      </x:c>
      <x:c r="CO684" t="n">
        <x:v>46272</x:v>
      </x:c>
      <x:c r="CP684" t="str">
        <x:v>https://pubmed.ncbi.nlm.nih.gov/35813846/</x:v>
      </x:c>
      <x:c r="CQ684"/>
      <x:c r="CR684"/>
      <x:c r="CS684"/>
      <x:c r="CT684"/>
      <x:c r="CU684"/>
      <x:c r="CV684"/>
      <x:c r="CW684"/>
      <x:c r="CX684"/>
      <x:c r="CY684"/>
      <x:c r="CZ684"/>
      <x:c r="DA684"/>
      <x:c r="DB684" t="str">
        <x:f>IF(L684="","",IF(AND(COUNT(CU684:DA684)=7,OR(CU684=0,CU684=1,CU684=2),OR(CV684=0,CV684=1,CV684=2),OR(CW684=0,CW684=1,CW684=2),OR(CX684=0,CX684=1,CX684=2),OR(CY684=0,CY684=1,CY684=2),OR(CZ684=0,CZ684=1,CZ684=2),OR(DA684=0,DA684=1,DA684=2)),SUM(CU684:DA684),""))</x:f>
      </x:c>
      <x:c r="DC684" t="str">
        <x:f>IF(DB684="","",ROUND(DB684/14*10,1))</x:f>
      </x:c>
      <x:c r="DD684" t="str">
        <x:v>Pending</x:v>
      </x:c>
      <x:c r="DE684" t="str">
        <x:f>IF(L684="","",IF(DC684="","Pending",IF(DD684="Yes","CONDITIONAL — safety override",IF(DC684&gt;=8,"HIGH",IF(DC684&gt;=5,"CONDITIONAL","LOW")))))</x:f>
        <x:v>Pending</x:v>
      </x:c>
      <x:c r="DF684" t="str">
        <x:v>Pending screening and full-text appraisal; no transferability judgment made at identification.</x:v>
      </x:c>
      <x:c r="DG684"/>
      <x:c r="DH684"/>
      <x:c r="DI684"/>
      <x:c r="DJ684"/>
      <x:c r="DK684"/>
      <x:c r="DL684"/>
      <x:c r="DM684"/>
      <x:c r="DN684"/>
      <x:c r="DO684"/>
      <x:c r="DP684"/>
      <x:c r="DQ684"/>
      <x:c r="DR684"/>
      <x:c r="DS684"/>
      <x:c r="DT684"/>
      <x:c r="DU684"/>
      <x:c r="DV684"/>
      <x:c r="DW684"/>
      <x:c r="DX684"/>
      <x:c r="DY684"/>
      <x:c r="DZ684" t="str">
        <x:v>Title/abstract screening alone does not establish effectiveness, causality, methodological quality, transferability to Brazilian public safety or an institutional recommendation.</x:v>
      </x:c>
      <x:c r="EA684" t="str">
        <x:v>Pending</x:v>
      </x:c>
      <x:c r="EB684" t="str">
        <x:f>IF(L684="","",IF(EC684="READY","Yes","No / Pending"))</x:f>
        <x:v>No / Pending</x:v>
      </x:c>
      <x:c r="EC684" t="str">
        <x:f>IF(L684="","",IF(OR(ISNUMBER(SEARCH("Retracted Publication",Q684)),CM684="Retracted",CN684="Retracted",CM684="Expression of Concern",CN684="Expression of Concern",F684="Not used",CG684="Critical",CH684="High",CH684="Critical"),"BLOCKED — integrity or use restriction",IF(AND(CJ684="Yes",CK684="Yes",CL684="Yes"),IF(AND(CM684="Clear",CN684="Verified — clear"),IF(AND(AND(LEN(TRIM(CF684))&gt;0,LEFT(LOWER(TRIM(CF684)),7)&lt;&gt;"pending"),OR(CG684="High",CG684="Moderate"),OR(CH684="Low",CH684="Some concerns",CH684="Not applicable")),IF(AND(DD684="No",OR(DE684="HIGH",DE684="CONDITIONAL"),AND(LEN(TRIM(DF684))&gt;0,LEFT(LOWER(TRIM(DF684)),7)&lt;&gt;"pending")),IF(AND(AND(LEN(TRIM(DT684))&gt;0,LEFT(LOWER(TRIM(DT684)),7)&lt;&gt;"pending"),AND(LEN(TRIM(DU684))&gt;0,LEFT(LOWER(TRIM(DU684)),7)&lt;&gt;"pending"),OR(AND(LEN(TRIM(DV684))&gt;0,LEFT(LOWER(TRIM(DV684)),7)&lt;&gt;"pending"),AND(LEN(TRIM(DW684))&gt;0,LEFT(LOWER(TRIM(DW684)),7)&lt;&gt;"pending")),AND(LEN(TRIM(DX684))&gt;0,LEFT(LOWER(TRIM(DX684)),7)&lt;&gt;"pending")),IF(AND(F684="Claim-ready",OR(EA684="Strong",EA684="Moderate"),AND(LEN(TRIM(G684))&gt;0,LEFT(LOWER(TRIM(G684)),7)&lt;&gt;"pending"),G684&lt;&gt;"No substantive use decision is permitted from identification metadata alone.",AND(LEN(TRIM(DZ684))&gt;0,LEFT(LOWER(TRIM(DZ684)),7)&lt;&gt;"pending"),DZ684&lt;&gt;"Identification metadata alone does not permit any substantive scientific, causal, operational, or institutional claim.",AND(LEN(TRIM(EI684))&gt;0,LEFT(LOWER(TRIM(EI684)),7)&lt;&gt;"pending"),ISNUMBER(EH684),EH684&gt;0),"READY","PENDING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4" t="str">
        <x:v>Pending</x:v>
      </x:c>
      <x:c r="EE684"/>
      <x:c r="EF684" t="str">
        <x:v>Pending</x:v>
      </x:c>
      <x:c r="EG684" t="str">
        <x:v>Pending</x:v>
      </x:c>
      <x:c r="EH684"/>
      <x:c r="EI684" s="501"/>
      <x:c r="EJ684"/>
      <x:c r="EK684" t="str">
        <x:v>Pending</x:v>
      </x:c>
      <x:c r="EL684" t="n">
        <x:v>46272</x:v>
      </x:c>
      <x:c r="EM684" t="str">
        <x:v>Production PubMed record imported and reconciled to Zotero item HARKT768;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4" t="n">
        <x:f>IF(L684="","",(IF(N684&lt;&gt;"",1,0)+IF(O684&lt;&gt;"",1,0)+IF(AJ684&lt;&gt;"",1,0)+IF(AU684&lt;&gt;"",1,0)+IF(BE684&lt;&gt;"",1,0)+IF(CF684&lt;&gt;"",1,0)+IF(CJ684="Yes",1,0)+IF(CL684="Yes",1,0)+IF(DE684&lt;&gt;"Pending",1,0)+IF(F684&lt;&gt;"",1,0)+IF(DZ684&lt;&gt;"",1,0)+IF(EI684&lt;&gt;"",1,0))/12)</x:f>
        <x:v>0.5</x:v>
      </x:c>
    </x:row>
    <x:row r="685">
      <x:c r="A685" t="str">
        <x:v>EV-0682</x:v>
      </x:c>
      <x:c r="B685" t="str">
        <x:v>Integrity check</x:v>
      </x:c>
      <x:c r="C685" t="str">
        <x:f>IF(L685="","",IF(LEFT(EC685,7)="BLOCKED","🔴 Do not use for conclusion",IF(EB685="Yes","🟢 Claim-ready","🟡 Caution / context")))</x:f>
        <x:v>🟡 Caution / context</x:v>
      </x:c>
      <x:c r="D685" t="str">
        <x:f>IF(L685="","",EC685)</x:f>
        <x:v>PENDING — appropriate appraisal</x:v>
      </x:c>
      <x:c r="E685" t="str">
        <x:v>P3 — Medium</x:v>
      </x:c>
      <x:c r="F685" t="str">
        <x:v>Pending</x:v>
      </x:c>
      <x:c r="G685" t="str">
        <x:v>Title/abstract identify an explicit tactical/public-safety context and readiness domain; retain for full-text assessment.</x:v>
      </x:c>
      <x:c r="H685" t="str">
        <x:v>Obtain and review lawful full text; confirm human adjudication; then select a design-specific appraisal instrument.</x:v>
      </x:c>
      <x:c r="I685"/>
      <x:c r="J685" t="str">
        <x:v>A — Core</x:v>
      </x:c>
      <x:c r="K685" t="str">
        <x:v>IDENTIFIED</x:v>
      </x:c>
      <x:c r="L685" t="str">
        <x:v>Body Composition, Eicosapentaenoic Acid, and Vitamin D are Associated with Army Combat Fitness Test Performance.</x:v>
      </x:c>
      <x:c r="M685"/>
      <x:c r="N685" t="str">
        <x:v>Heileson, Jeffery L; McGowen, Jared M; Moris, Jose M; Chapman-Lopez, Tomas J; Torres, Ricardo; Funderburk, LesLee K; Forsse, Jeffrey S</x:v>
      </x:c>
      <x:c r="O685" t="n">
        <x:v>2022</x:v>
      </x:c>
      <x:c r="P685" t="str">
        <x:v>Journal of the International Society of Sports Nutrition</x:v>
      </x:c>
      <x:c r="Q685" t="str">
        <x:v>Journal Article</x:v>
      </x:c>
      <x:c r="R685" t="str">
        <x:v>Unclear</x:v>
      </x:c>
      <x:c r="S685" t="str">
        <x:v>Unknown</x:v>
      </x:c>
      <x:c r="T685" t="str">
        <x:v>eng</x:v>
      </x:c>
      <x:c r="U685" t="str">
        <x:v>https://pubmed.ncbi.nlm.nih.gov/35813844/</x:v>
      </x:c>
      <x:c r="V685" t="str">
        <x:v>10.1080/15502783.2022.2094717</x:v>
      </x:c>
      <x:c r="W685" t="str">
        <x:f>IF(V685="","",LOWER(SUBSTITUTE(SUBSTITUTE(SUBSTITUTE(SUBSTITUTE(TRIM(V685),"https://doi.org/",""),"http://doi.org/",""),"https://dx.doi.org/",""),"doi:","")))</x:f>
        <x:v>10.1080/15502783.2022.2094717</x:v>
      </x:c>
      <x:c r="X685" t="str">
        <x:v>35813844</x:v>
      </x:c>
      <x:c r="Y685" t="str">
        <x:v>PMC9261738</x:v>
      </x:c>
      <x:c r="Z685"/>
      <x:c r="AA685" t="str">
        <x:v>PubMed/MEDLINE</x:v>
      </x:c>
      <x:c r="AB685" t="str">
        <x:v>PUBMED-A-v1.0-2026-08-28</x:v>
      </x:c>
      <x:c r="AC685" t="str">
        <x:v>SP-PUBMED-A-20260828</x:v>
      </x:c>
      <x:c r="AD685" s="499" t="n">
        <x:v>46262</x:v>
      </x:c>
      <x:c r="AE685" s="499" t="n">
        <x:v>46272</x:v>
      </x:c>
      <x:c r="AF685" t="str">
        <x:v>L5AV6ZZN</x:v>
      </x:c>
      <x:c r="AG685"/>
      <x:c r="AH685" t="str">
        <x:v>Tactical Athlete → Operational Readiness Brazil</x:v>
      </x:c>
      <x:c r="AI685" t="str">
        <x:v>evidence-family:A</x:v>
      </x:c>
      <x:c r="AJ685"/>
      <x:c r="AK685" t="str">
        <x:f>IF(AJ685="","",IF(OR(LOWER(AJ685)="brazil",LOWER(AJ685)="brasil"),"Yes","No"))</x:f>
      </x:c>
      <x:c r="AL685"/>
      <x:c r="AM685"/>
      <x:c r="AN685"/>
      <x:c r="AO685"/>
      <x:c r="AP685"/>
      <x:c r="AQ685"/>
      <x:c r="AR685"/>
      <x:c r="AS685"/>
      <x:c r="AT685"/>
      <x:c r="AU685"/>
      <x:c r="AV685"/>
      <x:c r="AW685"/>
      <x:c r="AX685"/>
      <x:c r="AY685"/>
      <x:c r="AZ685"/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/>
      <x:c r="BO685"/>
      <x:c r="BP685"/>
      <x:c r="BQ685"/>
      <x:c r="BR685"/>
      <x:c r="BS685"/>
      <x:c r="BT685"/>
      <x:c r="BU685"/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 t="str">
        <x:v>Yes</x:v>
      </x:c>
      <x:c r="CK685" t="str">
        <x:v>Yes</x:v>
      </x:c>
      <x:c r="CL685" t="str">
        <x:v>Yes</x:v>
      </x:c>
      <x:c r="CM685" t="str">
        <x:v>Clear</x:v>
      </x:c>
      <x:c r="CN685" t="str">
        <x:v>Verified — clear</x:v>
      </x:c>
      <x:c r="CO685" t="n">
        <x:v>46272</x:v>
      </x:c>
      <x:c r="CP685" t="str">
        <x:v>https://pubmed.ncbi.nlm.nih.gov/35813844/</x:v>
      </x:c>
      <x:c r="CQ685"/>
      <x:c r="CR685"/>
      <x:c r="CS685"/>
      <x:c r="CT685"/>
      <x:c r="CU685"/>
      <x:c r="CV685"/>
      <x:c r="CW685"/>
      <x:c r="CX685"/>
      <x:c r="CY685"/>
      <x:c r="CZ685"/>
      <x:c r="DA685"/>
      <x:c r="DB685" t="str">
        <x:f>IF(L685="","",IF(AND(COUNT(CU685:DA685)=7,OR(CU685=0,CU685=1,CU685=2),OR(CV685=0,CV685=1,CV685=2),OR(CW685=0,CW685=1,CW685=2),OR(CX685=0,CX685=1,CX685=2),OR(CY685=0,CY685=1,CY685=2),OR(CZ685=0,CZ685=1,CZ685=2),OR(DA685=0,DA685=1,DA685=2)),SUM(CU685:DA685),""))</x:f>
      </x:c>
      <x:c r="DC685" t="str">
        <x:f>IF(DB685="","",ROUND(DB685/14*10,1))</x:f>
      </x:c>
      <x:c r="DD685" t="str">
        <x:v>Pending</x:v>
      </x:c>
      <x:c r="DE685" t="str">
        <x:f>IF(L685="","",IF(DC685="","Pending",IF(DD685="Yes","CONDITIONAL — safety override",IF(DC685&gt;=8,"HIGH",IF(DC685&gt;=5,"CONDITIONAL","LOW")))))</x:f>
        <x:v>Pending</x:v>
      </x:c>
      <x:c r="DF685" t="str">
        <x:v>Pending screening and full-text appraisal; no transferability judgment made at identification.</x:v>
      </x:c>
      <x:c r="DG685"/>
      <x:c r="DH685"/>
      <x:c r="DI685"/>
      <x:c r="DJ685"/>
      <x:c r="DK685"/>
      <x:c r="DL685"/>
      <x:c r="DM685"/>
      <x:c r="DN685"/>
      <x:c r="DO685"/>
      <x:c r="DP685"/>
      <x:c r="DQ685"/>
      <x:c r="DR685"/>
      <x:c r="DS685"/>
      <x:c r="DT685"/>
      <x:c r="DU685"/>
      <x:c r="DV685"/>
      <x:c r="DW685"/>
      <x:c r="DX685"/>
      <x:c r="DY685"/>
      <x:c r="DZ685" t="str">
        <x:v>Title/abstract screening alone does not establish effectiveness, causality, methodological quality, transferability to Brazilian public safety or an institutional recommendation.</x:v>
      </x:c>
      <x:c r="EA685" t="str">
        <x:v>Pending</x:v>
      </x:c>
      <x:c r="EB685" t="str">
        <x:f>IF(L685="","",IF(EC685="READY","Yes","No / Pending"))</x:f>
        <x:v>No / Pending</x:v>
      </x:c>
      <x:c r="EC685" t="str">
        <x:f>IF(L685="","",IF(OR(ISNUMBER(SEARCH("Retracted Publication",Q685)),CM685="Retracted",CN685="Retracted",CM685="Expression of Concern",CN685="Expression of Concern",F685="Not used",CG685="Critical",CH685="High",CH685="Critical"),"BLOCKED — integrity or use restriction",IF(AND(CJ685="Yes",CK685="Yes",CL685="Yes"),IF(AND(CM685="Clear",CN685="Verified — clear"),IF(AND(AND(LEN(TRIM(CF685))&gt;0,LEFT(LOWER(TRIM(CF685)),7)&lt;&gt;"pending"),OR(CG685="High",CG685="Moderate"),OR(CH685="Low",CH685="Some concerns",CH685="Not applicable")),IF(AND(DD685="No",OR(DE685="HIGH",DE685="CONDITIONAL"),AND(LEN(TRIM(DF685))&gt;0,LEFT(LOWER(TRIM(DF685)),7)&lt;&gt;"pending")),IF(AND(AND(LEN(TRIM(DT685))&gt;0,LEFT(LOWER(TRIM(DT685)),7)&lt;&gt;"pending"),AND(LEN(TRIM(DU685))&gt;0,LEFT(LOWER(TRIM(DU685)),7)&lt;&gt;"pending"),OR(AND(LEN(TRIM(DV685))&gt;0,LEFT(LOWER(TRIM(DV685)),7)&lt;&gt;"pending"),AND(LEN(TRIM(DW685))&gt;0,LEFT(LOWER(TRIM(DW685)),7)&lt;&gt;"pending")),AND(LEN(TRIM(DX685))&gt;0,LEFT(LOWER(TRIM(DX685)),7)&lt;&gt;"pending")),IF(AND(F685="Claim-ready",OR(EA685="Strong",EA685="Moderate"),AND(LEN(TRIM(G685))&gt;0,LEFT(LOWER(TRIM(G685)),7)&lt;&gt;"pending"),G685&lt;&gt;"No substantive use decision is permitted from identification metadata alone.",AND(LEN(TRIM(DZ685))&gt;0,LEFT(LOWER(TRIM(DZ685)),7)&lt;&gt;"pending"),DZ685&lt;&gt;"Identification metadata alone does not permit any substantive scientific, causal, operational, or institutional claim.",AND(LEN(TRIM(EI685))&gt;0,LEFT(LOWER(TRIM(EI685)),7)&lt;&gt;"pending"),ISNUMBER(EH685),EH685&gt;0),"READY","PENDING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5" t="str">
        <x:v>Pending</x:v>
      </x:c>
      <x:c r="EE685"/>
      <x:c r="EF685" t="str">
        <x:v>Pending</x:v>
      </x:c>
      <x:c r="EG685" t="str">
        <x:v>Pending</x:v>
      </x:c>
      <x:c r="EH685"/>
      <x:c r="EI685" s="501"/>
      <x:c r="EJ685"/>
      <x:c r="EK685" t="str">
        <x:v>Pending</x:v>
      </x:c>
      <x:c r="EL685" t="n">
        <x:v>46272</x:v>
      </x:c>
      <x:c r="EM685" t="str">
        <x:v>Production PubMed record imported and reconciled to Zotero item L5AV6ZZN;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5" t="n">
        <x:f>IF(L685="","",(IF(N685&lt;&gt;"",1,0)+IF(O685&lt;&gt;"",1,0)+IF(AJ685&lt;&gt;"",1,0)+IF(AU685&lt;&gt;"",1,0)+IF(BE685&lt;&gt;"",1,0)+IF(CF685&lt;&gt;"",1,0)+IF(CJ685="Yes",1,0)+IF(CL685="Yes",1,0)+IF(DE685&lt;&gt;"Pending",1,0)+IF(F685&lt;&gt;"",1,0)+IF(DZ685&lt;&gt;"",1,0)+IF(EI685&lt;&gt;"",1,0))/12)</x:f>
        <x:v>0.5</x:v>
      </x:c>
    </x:row>
    <x:row r="686">
      <x:c r="A686" t="str">
        <x:v>EV-0683</x:v>
      </x:c>
      <x:c r="B686" t="str">
        <x:v>Integrity check</x:v>
      </x:c>
      <x:c r="C686" t="str">
        <x:f>IF(L686="","",IF(LEFT(EC686,7)="BLOCKED","🔴 Do not use for conclusion",IF(EB686="Yes","🟢 Claim-ready","🟡 Caution / context")))</x:f>
        <x:v>🟡 Caution / context</x:v>
      </x:c>
      <x:c r="D686" t="str">
        <x:f>IF(L686="","",EC686)</x:f>
        <x:v>PENDING — appropriate appraisal</x:v>
      </x:c>
      <x:c r="E686" t="str">
        <x:v>P3 — Medium</x:v>
      </x:c>
      <x:c r="F686" t="str">
        <x:v>Pending</x:v>
      </x:c>
      <x:c r="G686" t="str">
        <x:v>A potentially relevant concept is present, but direct applicability is ambiguous at title/abstract level.</x:v>
      </x:c>
      <x:c r="H686" t="str">
        <x:v>Human title/abstract adjudication; retrieve full text if relevance remains plausible.</x:v>
      </x:c>
      <x:c r="I686"/>
      <x:c r="J686" t="str">
        <x:v>C — Implementation Science</x:v>
      </x:c>
      <x:c r="K686" t="str">
        <x:v>IDENTIFIED</x:v>
      </x:c>
      <x:c r="L686" t="str">
        <x:v>Partnered implementation of the veteran sponsorship initiative: protocol for a randomized hybrid type 2 effectiveness-implementation trial.</x:v>
      </x:c>
      <x:c r="M686"/>
      <x:c r="N686" t="str">
        <x:v>Geraci, Joseph C; Finley, Erin P; Edwards, Emily R; Frankfurt, Sheila; Kurz, A Solomon; Kamdar, Nipa; Vanneman, Megan E; Lopoo, Leonard M; Patnaik, Hannah; Yoon, Jean; Armstrong, Nicholas; Greene, Ashley L; Cantor, Gilly; Wrobleski, Joseph; Young, Erin; Goldsmith, Matthew; Seim, Richard W; Goodman, Marianne</x:v>
      </x:c>
      <x:c r="O686" t="n">
        <x:v>2022</x:v>
      </x:c>
      <x:c r="P686" t="str">
        <x:v>Implementation science : IS</x:v>
      </x:c>
      <x:c r="Q686" t="str">
        <x:v>Clinical Trial Protocol; Journal Article; Research Support, U.S. Gov't, Non-P.H.S.</x:v>
      </x:c>
      <x:c r="R686" t="str">
        <x:v>Unclear</x:v>
      </x:c>
      <x:c r="S686" t="str">
        <x:v>Unknown</x:v>
      </x:c>
      <x:c r="T686" t="str">
        <x:v>eng</x:v>
      </x:c>
      <x:c r="U686" t="str">
        <x:v>https://pubmed.ncbi.nlm.nih.gov/35804354/</x:v>
      </x:c>
      <x:c r="V686" t="str">
        <x:v>10.1186/s13012-022-01212-9</x:v>
      </x:c>
      <x:c r="W686" t="str">
        <x:f>IF(V686="","",LOWER(SUBSTITUTE(SUBSTITUTE(SUBSTITUTE(SUBSTITUTE(TRIM(V686),"https://doi.org/",""),"http://doi.org/",""),"https://dx.doi.org/",""),"doi:","")))</x:f>
        <x:v>10.1186/s13012-022-01212-9</x:v>
      </x:c>
      <x:c r="X686" t="str">
        <x:v>35804354</x:v>
      </x:c>
      <x:c r="Y686" t="str">
        <x:v>PMC9264302</x:v>
      </x:c>
      <x:c r="Z686"/>
      <x:c r="AA686" t="str">
        <x:v>PubMed/MEDLINE</x:v>
      </x:c>
      <x:c r="AB686" t="str">
        <x:v>PUBMED-C-v1.0-2026-08-28</x:v>
      </x:c>
      <x:c r="AC686" t="str">
        <x:v>SP-PUBMED-C-20260828</x:v>
      </x:c>
      <x:c r="AD686" s="499" t="n">
        <x:v>46262</x:v>
      </x:c>
      <x:c r="AE686" s="499" t="n">
        <x:v>46272</x:v>
      </x:c>
      <x:c r="AF686" t="str">
        <x:v>7N5I6F7Z</x:v>
      </x:c>
      <x:c r="AG686"/>
      <x:c r="AH686" t="str">
        <x:v>Tactical Athlete → Operational Readiness Brazil</x:v>
      </x:c>
      <x:c r="AI686" t="str">
        <x:v>evidence-family:C</x:v>
      </x:c>
      <x:c r="AJ686"/>
      <x:c r="AK686" t="str">
        <x:f>IF(AJ686="","",IF(OR(LOWER(AJ686)="brazil",LOWER(AJ686)="brasil"),"Yes","No"))</x:f>
      </x:c>
      <x:c r="AL686"/>
      <x:c r="AM686"/>
      <x:c r="AN686"/>
      <x:c r="AO686"/>
      <x:c r="AP686"/>
      <x:c r="AQ686"/>
      <x:c r="AR686"/>
      <x:c r="AS686"/>
      <x:c r="AT686"/>
      <x:c r="AU686"/>
      <x:c r="AV686"/>
      <x:c r="AW686"/>
      <x:c r="AX686"/>
      <x:c r="AY686"/>
      <x:c r="AZ686"/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/>
      <x:c r="BO686"/>
      <x:c r="BP686"/>
      <x:c r="BQ686"/>
      <x:c r="BR686"/>
      <x:c r="BS686"/>
      <x:c r="BT686"/>
      <x:c r="BU686"/>
      <x:c r="BV686"/>
      <x:c r="BW686"/>
      <x:c r="BX686"/>
      <x:c r="BY686"/>
      <x:c r="BZ686"/>
      <x:c r="CA686"/>
      <x:c r="CB686"/>
      <x:c r="CC686"/>
      <x:c r="CD686"/>
      <x:c r="CE686"/>
      <x:c r="CF686"/>
      <x:c r="CG686"/>
      <x:c r="CH686"/>
      <x:c r="CI686"/>
      <x:c r="CJ686" t="str">
        <x:v>Yes</x:v>
      </x:c>
      <x:c r="CK686" t="str">
        <x:v>Yes</x:v>
      </x:c>
      <x:c r="CL686" t="str">
        <x:v>Yes</x:v>
      </x:c>
      <x:c r="CM686" t="str">
        <x:v>Clear</x:v>
      </x:c>
      <x:c r="CN686" t="str">
        <x:v>Verified — clear</x:v>
      </x:c>
      <x:c r="CO686" t="n">
        <x:v>46272</x:v>
      </x:c>
      <x:c r="CP686" t="str">
        <x:v>https://pubmed.ncbi.nlm.nih.gov/35804354/</x:v>
      </x:c>
      <x:c r="CQ686"/>
      <x:c r="CR686"/>
      <x:c r="CS686"/>
      <x:c r="CT686"/>
      <x:c r="CU686"/>
      <x:c r="CV686"/>
      <x:c r="CW686"/>
      <x:c r="CX686"/>
      <x:c r="CY686"/>
      <x:c r="CZ686"/>
      <x:c r="DA686"/>
      <x:c r="DB686" t="str">
        <x:f>IF(L686="","",IF(AND(COUNT(CU686:DA686)=7,OR(CU686=0,CU686=1,CU686=2),OR(CV686=0,CV686=1,CV686=2),OR(CW686=0,CW686=1,CW686=2),OR(CX686=0,CX686=1,CX686=2),OR(CY686=0,CY686=1,CY686=2),OR(CZ686=0,CZ686=1,CZ686=2),OR(DA686=0,DA686=1,DA686=2)),SUM(CU686:DA686),""))</x:f>
      </x:c>
      <x:c r="DC686" t="str">
        <x:f>IF(DB686="","",ROUND(DB686/14*10,1))</x:f>
      </x:c>
      <x:c r="DD686" t="str">
        <x:v>Pending</x:v>
      </x:c>
      <x:c r="DE686" t="str">
        <x:f>IF(L686="","",IF(DC686="","Pending",IF(DD686="Yes","CONDITIONAL — safety override",IF(DC686&gt;=8,"HIGH",IF(DC686&gt;=5,"CONDITIONAL","LOW")))))</x:f>
        <x:v>Pending</x:v>
      </x:c>
      <x:c r="DF686" t="str">
        <x:v>Pending screening and full-text appraisal; no transferability judgment made at identification.</x:v>
      </x:c>
      <x:c r="DG686"/>
      <x:c r="DH686"/>
      <x:c r="DI686"/>
      <x:c r="DJ686"/>
      <x:c r="DK686"/>
      <x:c r="DL686"/>
      <x:c r="DM686"/>
      <x:c r="DN686"/>
      <x:c r="DO686"/>
      <x:c r="DP686"/>
      <x:c r="DQ686"/>
      <x:c r="DR686"/>
      <x:c r="DS686"/>
      <x:c r="DT686"/>
      <x:c r="DU686"/>
      <x:c r="DV686"/>
      <x:c r="DW686"/>
      <x:c r="DX686"/>
      <x:c r="DY686"/>
      <x:c r="DZ686" t="str">
        <x:v>Title/abstract information is insufficient for a substantive scientific, causal, transferability or institutional claim.</x:v>
      </x:c>
      <x:c r="EA686" t="str">
        <x:v>Pending</x:v>
      </x:c>
      <x:c r="EB686" t="str">
        <x:f>IF(L686="","",IF(EC686="READY","Yes","No / Pending"))</x:f>
        <x:v>No / Pending</x:v>
      </x:c>
      <x:c r="EC686" t="str">
        <x:f>IF(L686="","",IF(OR(ISNUMBER(SEARCH("Retracted Publication",Q686)),CM686="Retracted",CN686="Retracted",CM686="Expression of Concern",CN686="Expression of Concern",F686="Not used",CG686="Critical",CH686="High",CH686="Critical"),"BLOCKED — integrity or use restriction",IF(AND(CJ686="Yes",CK686="Yes",CL686="Yes"),IF(AND(CM686="Clear",CN686="Verified — clear"),IF(AND(AND(LEN(TRIM(CF686))&gt;0,LEFT(LOWER(TRIM(CF686)),7)&lt;&gt;"pending"),OR(CG686="High",CG686="Moderate"),OR(CH686="Low",CH686="Some concerns",CH686="Not applicable")),IF(AND(DD686="No",OR(DE686="HIGH",DE686="CONDITIONAL"),AND(LEN(TRIM(DF686))&gt;0,LEFT(LOWER(TRIM(DF686)),7)&lt;&gt;"pending")),IF(AND(AND(LEN(TRIM(DT686))&gt;0,LEFT(LOWER(TRIM(DT686)),7)&lt;&gt;"pending"),AND(LEN(TRIM(DU686))&gt;0,LEFT(LOWER(TRIM(DU686)),7)&lt;&gt;"pending"),OR(AND(LEN(TRIM(DV686))&gt;0,LEFT(LOWER(TRIM(DV686)),7)&lt;&gt;"pending"),AND(LEN(TRIM(DW686))&gt;0,LEFT(LOWER(TRIM(DW686)),7)&lt;&gt;"pending")),AND(LEN(TRIM(DX686))&gt;0,LEFT(LOWER(TRIM(DX686)),7)&lt;&gt;"pending")),IF(AND(F686="Claim-ready",OR(EA686="Strong",EA686="Moderate"),AND(LEN(TRIM(G686))&gt;0,LEFT(LOWER(TRIM(G686)),7)&lt;&gt;"pending"),G686&lt;&gt;"No substantive use decision is permitted from identification metadata alone.",AND(LEN(TRIM(DZ686))&gt;0,LEFT(LOWER(TRIM(DZ686)),7)&lt;&gt;"pending"),DZ686&lt;&gt;"Identification metadata alone does not permit any substantive scientific, causal, operational, or institutional claim.",AND(LEN(TRIM(EI686))&gt;0,LEFT(LOWER(TRIM(EI686)),7)&lt;&gt;"pending"),ISNUMBER(EH686),EH686&gt;0),"READY","PENDING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6" t="str">
        <x:v>Pending</x:v>
      </x:c>
      <x:c r="EE686"/>
      <x:c r="EF686" t="str">
        <x:v>Pending</x:v>
      </x:c>
      <x:c r="EG686" t="str">
        <x:v>Pending</x:v>
      </x:c>
      <x:c r="EH686"/>
      <x:c r="EI686" s="501"/>
      <x:c r="EJ686"/>
      <x:c r="EK686" t="str">
        <x:v>Pending</x:v>
      </x:c>
      <x:c r="EL686" t="n">
        <x:v>46272</x:v>
      </x:c>
      <x:c r="EM686" t="str">
        <x:v>Production PubMed record imported and reconciled to Zotero item 7N5I6F7Z;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86" t="n">
        <x:f>IF(L686="","",(IF(N686&lt;&gt;"",1,0)+IF(O686&lt;&gt;"",1,0)+IF(AJ686&lt;&gt;"",1,0)+IF(AU686&lt;&gt;"",1,0)+IF(BE686&lt;&gt;"",1,0)+IF(CF686&lt;&gt;"",1,0)+IF(CJ686="Yes",1,0)+IF(CL686="Yes",1,0)+IF(DE686&lt;&gt;"Pending",1,0)+IF(F686&lt;&gt;"",1,0)+IF(DZ686&lt;&gt;"",1,0)+IF(EI686&lt;&gt;"",1,0))/12)</x:f>
        <x:v>0.5</x:v>
      </x:c>
    </x:row>
    <x:row r="687">
      <x:c r="A687" t="str">
        <x:v>EV-0684</x:v>
      </x:c>
      <x:c r="B687" t="str">
        <x:v>Integrity check</x:v>
      </x:c>
      <x:c r="C687" t="str">
        <x:f>IF(L687="","",IF(LEFT(EC687,7)="BLOCKED","🔴 Do not use for conclusion",IF(EB687="Yes","🟢 Claim-ready","🟡 Caution / context")))</x:f>
        <x:v>🟡 Caution / context</x:v>
      </x:c>
      <x:c r="D687" t="str">
        <x:f>IF(L687="","",EC687)</x:f>
        <x:v>PENDING — appropriate appraisal</x:v>
      </x:c>
      <x:c r="E687" t="str">
        <x:v>P3 — Medium</x:v>
      </x:c>
      <x:c r="F687" t="str">
        <x:v>Pending</x:v>
      </x:c>
      <x:c r="G687" t="str">
        <x:v>Title/abstract identify an explicit tactical/public-safety context and readiness domain; retain for full-text assessment.</x:v>
      </x:c>
      <x:c r="H687" t="str">
        <x:v>Obtain and review lawful full text; confirm human adjudication; then select a design-specific appraisal instrument.</x:v>
      </x:c>
      <x:c r="I687"/>
      <x:c r="J687" t="str">
        <x:v>A — Core</x:v>
      </x:c>
      <x:c r="K687" t="str">
        <x:v>IDENTIFIED</x:v>
      </x:c>
      <x:c r="L687" t="str">
        <x:v>Experiences of Athletic Trainers in Tactical Athlete Settings When Managing Patients With Mental Health Conditions.</x:v>
      </x:c>
      <x:c r="M687"/>
      <x:c r="N687" t="str">
        <x:v>Loveless, Amy M; Games, Kenneth E; Shea, Maura E; Thews, Kami N; Winkelmann, Zachary K</x:v>
      </x:c>
      <x:c r="O687" t="n">
        <x:v>2023</x:v>
      </x:c>
      <x:c r="P687" t="str">
        <x:v>Journal of athletic training</x:v>
      </x:c>
      <x:c r="Q687" t="str">
        <x:v>Journal Article</x:v>
      </x:c>
      <x:c r="R687" t="str">
        <x:v>Unclear</x:v>
      </x:c>
      <x:c r="S687" t="str">
        <x:v>Unknown</x:v>
      </x:c>
      <x:c r="T687" t="str">
        <x:v>eng</x:v>
      </x:c>
      <x:c r="U687" t="str">
        <x:v>https://pubmed.ncbi.nlm.nih.gov/35724359/</x:v>
      </x:c>
      <x:c r="V687" t="str">
        <x:v>10.4085/1062-6050-0148.22</x:v>
      </x:c>
      <x:c r="W687" t="str">
        <x:f>IF(V687="","",LOWER(SUBSTITUTE(SUBSTITUTE(SUBSTITUTE(SUBSTITUTE(TRIM(V687),"https://doi.org/",""),"http://doi.org/",""),"https://dx.doi.org/",""),"doi:","")))</x:f>
        <x:v>10.4085/1062-6050-0148.22</x:v>
      </x:c>
      <x:c r="X687" t="str">
        <x:v>35724359</x:v>
      </x:c>
      <x:c r="Y687" t="str">
        <x:v>PMC11215713</x:v>
      </x:c>
      <x:c r="Z687"/>
      <x:c r="AA687" t="str">
        <x:v>PubMed/MEDLINE</x:v>
      </x:c>
      <x:c r="AB687" t="str">
        <x:v>PUBMED-A-v1.0-2026-08-28</x:v>
      </x:c>
      <x:c r="AC687" t="str">
        <x:v>SP-PUBMED-A-20260828</x:v>
      </x:c>
      <x:c r="AD687" s="499" t="n">
        <x:v>46262</x:v>
      </x:c>
      <x:c r="AE687" s="499" t="n">
        <x:v>46272</x:v>
      </x:c>
      <x:c r="AF687" t="str">
        <x:v>6VQPLLWP</x:v>
      </x:c>
      <x:c r="AG687"/>
      <x:c r="AH687" t="str">
        <x:v>Tactical Athlete → Operational Readiness Brazil</x:v>
      </x:c>
      <x:c r="AI687" t="str">
        <x:v>evidence-family:A</x:v>
      </x:c>
      <x:c r="AJ687"/>
      <x:c r="AK687" t="str">
        <x:f>IF(AJ687="","",IF(OR(LOWER(AJ687)="brazil",LOWER(AJ687)="brasil"),"Yes","No"))</x:f>
      </x:c>
      <x:c r="AL687"/>
      <x:c r="AM687"/>
      <x:c r="AN687"/>
      <x:c r="AO687"/>
      <x:c r="AP687"/>
      <x:c r="AQ687"/>
      <x:c r="AR687"/>
      <x:c r="AS687"/>
      <x:c r="AT687"/>
      <x:c r="AU687"/>
      <x:c r="AV687"/>
      <x:c r="AW687"/>
      <x:c r="AX687"/>
      <x:c r="AY687"/>
      <x:c r="AZ687"/>
      <x:c r="BA687"/>
      <x:c r="BB687"/>
      <x:c r="BC687"/>
      <x:c r="BD687"/>
      <x:c r="BE687"/>
      <x:c r="BF687"/>
      <x:c r="BG687"/>
      <x:c r="BH687"/>
      <x:c r="BI687"/>
      <x:c r="BJ687"/>
      <x:c r="BK687"/>
      <x:c r="BL687"/>
      <x:c r="BM687"/>
      <x:c r="BN687"/>
      <x:c r="BO687"/>
      <x:c r="BP687"/>
      <x:c r="BQ687"/>
      <x:c r="BR687"/>
      <x:c r="BS687"/>
      <x:c r="BT687"/>
      <x:c r="BU687"/>
      <x:c r="BV687"/>
      <x:c r="BW687"/>
      <x:c r="BX687"/>
      <x:c r="BY687"/>
      <x:c r="BZ687"/>
      <x:c r="CA687"/>
      <x:c r="CB687"/>
      <x:c r="CC687"/>
      <x:c r="CD687"/>
      <x:c r="CE687"/>
      <x:c r="CF687"/>
      <x:c r="CG687"/>
      <x:c r="CH687"/>
      <x:c r="CI687"/>
      <x:c r="CJ687" t="str">
        <x:v>Yes</x:v>
      </x:c>
      <x:c r="CK687" t="str">
        <x:v>Yes</x:v>
      </x:c>
      <x:c r="CL687" t="str">
        <x:v>Yes</x:v>
      </x:c>
      <x:c r="CM687" t="str">
        <x:v>Clear</x:v>
      </x:c>
      <x:c r="CN687" t="str">
        <x:v>Verified — clear</x:v>
      </x:c>
      <x:c r="CO687" t="n">
        <x:v>46272</x:v>
      </x:c>
      <x:c r="CP687" t="str">
        <x:v>https://pubmed.ncbi.nlm.nih.gov/35724359/</x:v>
      </x:c>
      <x:c r="CQ687"/>
      <x:c r="CR687"/>
      <x:c r="CS687"/>
      <x:c r="CT687"/>
      <x:c r="CU687"/>
      <x:c r="CV687"/>
      <x:c r="CW687"/>
      <x:c r="CX687"/>
      <x:c r="CY687"/>
      <x:c r="CZ687"/>
      <x:c r="DA687"/>
      <x:c r="DB687" t="str">
        <x:f>IF(L687="","",IF(AND(COUNT(CU687:DA687)=7,OR(CU687=0,CU687=1,CU687=2),OR(CV687=0,CV687=1,CV687=2),OR(CW687=0,CW687=1,CW687=2),OR(CX687=0,CX687=1,CX687=2),OR(CY687=0,CY687=1,CY687=2),OR(CZ687=0,CZ687=1,CZ687=2),OR(DA687=0,DA687=1,DA687=2)),SUM(CU687:DA687),""))</x:f>
      </x:c>
      <x:c r="DC687" t="str">
        <x:f>IF(DB687="","",ROUND(DB687/14*10,1))</x:f>
      </x:c>
      <x:c r="DD687" t="str">
        <x:v>Pending</x:v>
      </x:c>
      <x:c r="DE687" t="str">
        <x:f>IF(L687="","",IF(DC687="","Pending",IF(DD687="Yes","CONDITIONAL — safety override",IF(DC687&gt;=8,"HIGH",IF(DC687&gt;=5,"CONDITIONAL","LOW")))))</x:f>
        <x:v>Pending</x:v>
      </x:c>
      <x:c r="DF687" t="str">
        <x:v>Pending screening and full-text appraisal; no transferability judgment made at identification.</x:v>
      </x:c>
      <x:c r="DG687"/>
      <x:c r="DH687"/>
      <x:c r="DI687"/>
      <x:c r="DJ687"/>
      <x:c r="DK687"/>
      <x:c r="DL687"/>
      <x:c r="DM687"/>
      <x:c r="DN687"/>
      <x:c r="DO687"/>
      <x:c r="DP687"/>
      <x:c r="DQ687"/>
      <x:c r="DR687"/>
      <x:c r="DS687"/>
      <x:c r="DT687"/>
      <x:c r="DU687"/>
      <x:c r="DV687"/>
      <x:c r="DW687"/>
      <x:c r="DX687"/>
      <x:c r="DY687"/>
      <x:c r="DZ687" t="str">
        <x:v>Title/abstract screening alone does not establish effectiveness, causality, methodological quality, transferability to Brazilian public safety or an institutional recommendation.</x:v>
      </x:c>
      <x:c r="EA687" t="str">
        <x:v>Pending</x:v>
      </x:c>
      <x:c r="EB687" t="str">
        <x:f>IF(L687="","",IF(EC687="READY","Yes","No / Pending"))</x:f>
        <x:v>No / Pending</x:v>
      </x:c>
      <x:c r="EC687" t="str">
        <x:f>IF(L687="","",IF(OR(ISNUMBER(SEARCH("Retracted Publication",Q687)),CM687="Retracted",CN687="Retracted",CM687="Expression of Concern",CN687="Expression of Concern",F687="Not used",CG687="Critical",CH687="High",CH687="Critical"),"BLOCKED — integrity or use restriction",IF(AND(CJ687="Yes",CK687="Yes",CL687="Yes"),IF(AND(CM687="Clear",CN687="Verified — clear"),IF(AND(AND(LEN(TRIM(CF687))&gt;0,LEFT(LOWER(TRIM(CF687)),7)&lt;&gt;"pending"),OR(CG687="High",CG687="Moderate"),OR(CH687="Low",CH687="Some concerns",CH687="Not applicable")),IF(AND(DD687="No",OR(DE687="HIGH",DE687="CONDITIONAL"),AND(LEN(TRIM(DF687))&gt;0,LEFT(LOWER(TRIM(DF687)),7)&lt;&gt;"pending")),IF(AND(AND(LEN(TRIM(DT687))&gt;0,LEFT(LOWER(TRIM(DT687)),7)&lt;&gt;"pending"),AND(LEN(TRIM(DU687))&gt;0,LEFT(LOWER(TRIM(DU687)),7)&lt;&gt;"pending"),OR(AND(LEN(TRIM(DV687))&gt;0,LEFT(LOWER(TRIM(DV687)),7)&lt;&gt;"pending"),AND(LEN(TRIM(DW687))&gt;0,LEFT(LOWER(TRIM(DW687)),7)&lt;&gt;"pending")),AND(LEN(TRIM(DX687))&gt;0,LEFT(LOWER(TRIM(DX687)),7)&lt;&gt;"pending")),IF(AND(F687="Claim-ready",OR(EA687="Strong",EA687="Moderate"),AND(LEN(TRIM(G687))&gt;0,LEFT(LOWER(TRIM(G687)),7)&lt;&gt;"pending"),G687&lt;&gt;"No substantive use decision is permitted from identification metadata alone.",AND(LEN(TRIM(DZ687))&gt;0,LEFT(LOWER(TRIM(DZ687)),7)&lt;&gt;"pending"),DZ687&lt;&gt;"Identification metadata alone does not permit any substantive scientific, causal, operational, or institutional claim.",AND(LEN(TRIM(EI687))&gt;0,LEFT(LOWER(TRIM(EI687)),7)&lt;&gt;"pending"),ISNUMBER(EH687),EH687&gt;0),"READY","PENDING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7" t="str">
        <x:v>Pending</x:v>
      </x:c>
      <x:c r="EE687"/>
      <x:c r="EF687" t="str">
        <x:v>Pending</x:v>
      </x:c>
      <x:c r="EG687" t="str">
        <x:v>Pending</x:v>
      </x:c>
      <x:c r="EH687"/>
      <x:c r="EI687" s="501"/>
      <x:c r="EJ687"/>
      <x:c r="EK687" t="str">
        <x:v>Pending</x:v>
      </x:c>
      <x:c r="EL687" t="n">
        <x:v>46272</x:v>
      </x:c>
      <x:c r="EM687" t="str">
        <x:v>Production PubMed record imported and reconciled to Zotero item 6VQPLLWP;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7" t="n">
        <x:f>IF(L687="","",(IF(N687&lt;&gt;"",1,0)+IF(O687&lt;&gt;"",1,0)+IF(AJ687&lt;&gt;"",1,0)+IF(AU687&lt;&gt;"",1,0)+IF(BE687&lt;&gt;"",1,0)+IF(CF687&lt;&gt;"",1,0)+IF(CJ687="Yes",1,0)+IF(CL687="Yes",1,0)+IF(DE687&lt;&gt;"Pending",1,0)+IF(F687&lt;&gt;"",1,0)+IF(DZ687&lt;&gt;"",1,0)+IF(EI687&lt;&gt;"",1,0))/12)</x:f>
        <x:v>0.5</x:v>
      </x:c>
    </x:row>
    <x:row r="688">
      <x:c r="A688" t="str">
        <x:v>EV-0685</x:v>
      </x:c>
      <x:c r="B688" t="str">
        <x:v>Integrity check</x:v>
      </x:c>
      <x:c r="C688" t="str">
        <x:f>IF(L688="","",IF(LEFT(EC688,7)="BLOCKED","🔴 Do not use for conclusion",IF(EB688="Yes","🟢 Claim-ready","🟡 Caution / context")))</x:f>
        <x:v>🟡 Caution / context</x:v>
      </x:c>
      <x:c r="D688" t="str">
        <x:f>IF(L688="","",EC688)</x:f>
        <x:v>PENDING — appropriate appraisal</x:v>
      </x:c>
      <x:c r="E688" t="str">
        <x:v>P3 — Medium</x:v>
      </x:c>
      <x:c r="F688" t="str">
        <x:v>Pending</x:v>
      </x:c>
      <x:c r="G688" t="str">
        <x:v>Title/abstract identify an explicit tactical/public-safety context and readiness domain; retain for full-text assessment.</x:v>
      </x:c>
      <x:c r="H688" t="str">
        <x:v>Obtain and review lawful full text; confirm human adjudication; then select a design-specific appraisal instrument.</x:v>
      </x:c>
      <x:c r="I688"/>
      <x:c r="J688" t="str">
        <x:v>A — Core</x:v>
      </x:c>
      <x:c r="K688" t="str">
        <x:v>IDENTIFIED</x:v>
      </x:c>
      <x:c r="L688" t="str">
        <x:v>No pain, no gain: The military overtraining hypothesis of musculoskeletal stress and injury.</x:v>
      </x:c>
      <x:c r="M688"/>
      <x:c r="N688" t="str">
        <x:v>Ross, Jeremy A; Heebner, Nicholas R</x:v>
      </x:c>
      <x:c r="O688" t="n">
        <x:v>2023</x:v>
      </x:c>
      <x:c r="P688" t="str">
        <x:v>Physiotherapy theory and practice</x:v>
      </x:c>
      <x:c r="Q688" t="str">
        <x:v>Journal Article</x:v>
      </x:c>
      <x:c r="R688" t="str">
        <x:v>Unclear</x:v>
      </x:c>
      <x:c r="S688" t="str">
        <x:v>Unknown</x:v>
      </x:c>
      <x:c r="T688" t="str">
        <x:v>eng</x:v>
      </x:c>
      <x:c r="U688" t="str">
        <x:v>https://pubmed.ncbi.nlm.nih.gov/35695302/</x:v>
      </x:c>
      <x:c r="V688" t="str">
        <x:v>10.1080/09593985.2022.2082346</x:v>
      </x:c>
      <x:c r="W688" t="str">
        <x:f>IF(V688="","",LOWER(SUBSTITUTE(SUBSTITUTE(SUBSTITUTE(SUBSTITUTE(TRIM(V688),"https://doi.org/",""),"http://doi.org/",""),"https://dx.doi.org/",""),"doi:","")))</x:f>
        <x:v>10.1080/09593985.2022.2082346</x:v>
      </x:c>
      <x:c r="X688" t="str">
        <x:v>35695302</x:v>
      </x:c>
      <x:c r="Y688" t="str"/>
      <x:c r="Z688"/>
      <x:c r="AA688" t="str">
        <x:v>PubMed/MEDLINE</x:v>
      </x:c>
      <x:c r="AB688" t="str">
        <x:v>PUBMED-A-v1.0-2026-08-28</x:v>
      </x:c>
      <x:c r="AC688" t="str">
        <x:v>SP-PUBMED-A-20260828</x:v>
      </x:c>
      <x:c r="AD688" s="499" t="n">
        <x:v>46262</x:v>
      </x:c>
      <x:c r="AE688" s="499" t="n">
        <x:v>46272</x:v>
      </x:c>
      <x:c r="AF688" t="str">
        <x:v>VWKLSHGG</x:v>
      </x:c>
      <x:c r="AG688"/>
      <x:c r="AH688" t="str">
        <x:v>Tactical Athlete → Operational Readiness Brazil</x:v>
      </x:c>
      <x:c r="AI688" t="str">
        <x:v>evidence-family:A</x:v>
      </x:c>
      <x:c r="AJ688"/>
      <x:c r="AK688" t="str">
        <x:f>IF(AJ688="","",IF(OR(LOWER(AJ688)="brazil",LOWER(AJ688)="brasil"),"Yes","No"))</x:f>
      </x:c>
      <x:c r="AL688"/>
      <x:c r="AM688"/>
      <x:c r="AN688"/>
      <x:c r="AO688"/>
      <x:c r="AP688"/>
      <x:c r="AQ688"/>
      <x:c r="AR688"/>
      <x:c r="AS688"/>
      <x:c r="AT688"/>
      <x:c r="AU688"/>
      <x:c r="AV688"/>
      <x:c r="AW688"/>
      <x:c r="AX688"/>
      <x:c r="AY688"/>
      <x:c r="AZ688"/>
      <x:c r="BA688"/>
      <x:c r="BB688"/>
      <x:c r="BC688"/>
      <x:c r="BD688"/>
      <x:c r="BE688"/>
      <x:c r="BF688"/>
      <x:c r="BG688"/>
      <x:c r="BH688"/>
      <x:c r="BI688"/>
      <x:c r="BJ688"/>
      <x:c r="BK688"/>
      <x:c r="BL688"/>
      <x:c r="BM688"/>
      <x:c r="BN688"/>
      <x:c r="BO688"/>
      <x:c r="BP688"/>
      <x:c r="BQ688"/>
      <x:c r="BR688"/>
      <x:c r="BS688"/>
      <x:c r="BT688"/>
      <x:c r="BU688"/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 t="str">
        <x:v>Yes</x:v>
      </x:c>
      <x:c r="CK688" t="str">
        <x:v>Yes</x:v>
      </x:c>
      <x:c r="CL688" t="str">
        <x:v>Yes</x:v>
      </x:c>
      <x:c r="CM688" t="str">
        <x:v>Clear</x:v>
      </x:c>
      <x:c r="CN688" t="str">
        <x:v>Verified — clear</x:v>
      </x:c>
      <x:c r="CO688" t="n">
        <x:v>46272</x:v>
      </x:c>
      <x:c r="CP688" t="str">
        <x:v>https://pubmed.ncbi.nlm.nih.gov/35695302/</x:v>
      </x:c>
      <x:c r="CQ688"/>
      <x:c r="CR688"/>
      <x:c r="CS688"/>
      <x:c r="CT688"/>
      <x:c r="CU688"/>
      <x:c r="CV688"/>
      <x:c r="CW688"/>
      <x:c r="CX688"/>
      <x:c r="CY688"/>
      <x:c r="CZ688"/>
      <x:c r="DA688"/>
      <x:c r="DB688" t="str">
        <x:f>IF(L688="","",IF(AND(COUNT(CU688:DA688)=7,OR(CU688=0,CU688=1,CU688=2),OR(CV688=0,CV688=1,CV688=2),OR(CW688=0,CW688=1,CW688=2),OR(CX688=0,CX688=1,CX688=2),OR(CY688=0,CY688=1,CY688=2),OR(CZ688=0,CZ688=1,CZ688=2),OR(DA688=0,DA688=1,DA688=2)),SUM(CU688:DA688),""))</x:f>
      </x:c>
      <x:c r="DC688" t="str">
        <x:f>IF(DB688="","",ROUND(DB688/14*10,1))</x:f>
      </x:c>
      <x:c r="DD688" t="str">
        <x:v>Pending</x:v>
      </x:c>
      <x:c r="DE688" t="str">
        <x:f>IF(L688="","",IF(DC688="","Pending",IF(DD688="Yes","CONDITIONAL — safety override",IF(DC688&gt;=8,"HIGH",IF(DC688&gt;=5,"CONDITIONAL","LOW")))))</x:f>
        <x:v>Pending</x:v>
      </x:c>
      <x:c r="DF688" t="str">
        <x:v>Pending screening and full-text appraisal; no transferability judgment made at identification.</x:v>
      </x:c>
      <x:c r="DG688"/>
      <x:c r="DH688"/>
      <x:c r="DI688"/>
      <x:c r="DJ688"/>
      <x:c r="DK688"/>
      <x:c r="DL688"/>
      <x:c r="DM688"/>
      <x:c r="DN688"/>
      <x:c r="DO688"/>
      <x:c r="DP688"/>
      <x:c r="DQ688"/>
      <x:c r="DR688"/>
      <x:c r="DS688"/>
      <x:c r="DT688"/>
      <x:c r="DU688"/>
      <x:c r="DV688"/>
      <x:c r="DW688"/>
      <x:c r="DX688"/>
      <x:c r="DY688"/>
      <x:c r="DZ688" t="str">
        <x:v>Title/abstract screening alone does not establish effectiveness, causality, methodological quality, transferability to Brazilian public safety or an institutional recommendation.</x:v>
      </x:c>
      <x:c r="EA688" t="str">
        <x:v>Pending</x:v>
      </x:c>
      <x:c r="EB688" t="str">
        <x:f>IF(L688="","",IF(EC688="READY","Yes","No / Pending"))</x:f>
        <x:v>No / Pending</x:v>
      </x:c>
      <x:c r="EC688" t="str">
        <x:f>IF(L688="","",IF(OR(ISNUMBER(SEARCH("Retracted Publication",Q688)),CM688="Retracted",CN688="Retracted",CM688="Expression of Concern",CN688="Expression of Concern",F688="Not used",CG688="Critical",CH688="High",CH688="Critical"),"BLOCKED — integrity or use restriction",IF(AND(CJ688="Yes",CK688="Yes",CL688="Yes"),IF(AND(CM688="Clear",CN688="Verified — clear"),IF(AND(AND(LEN(TRIM(CF688))&gt;0,LEFT(LOWER(TRIM(CF688)),7)&lt;&gt;"pending"),OR(CG688="High",CG688="Moderate"),OR(CH688="Low",CH688="Some concerns",CH688="Not applicable")),IF(AND(DD688="No",OR(DE688="HIGH",DE688="CONDITIONAL"),AND(LEN(TRIM(DF688))&gt;0,LEFT(LOWER(TRIM(DF688)),7)&lt;&gt;"pending")),IF(AND(AND(LEN(TRIM(DT688))&gt;0,LEFT(LOWER(TRIM(DT688)),7)&lt;&gt;"pending"),AND(LEN(TRIM(DU688))&gt;0,LEFT(LOWER(TRIM(DU688)),7)&lt;&gt;"pending"),OR(AND(LEN(TRIM(DV688))&gt;0,LEFT(LOWER(TRIM(DV688)),7)&lt;&gt;"pending"),AND(LEN(TRIM(DW688))&gt;0,LEFT(LOWER(TRIM(DW688)),7)&lt;&gt;"pending")),AND(LEN(TRIM(DX688))&gt;0,LEFT(LOWER(TRIM(DX688)),7)&lt;&gt;"pending")),IF(AND(F688="Claim-ready",OR(EA688="Strong",EA688="Moderate"),AND(LEN(TRIM(G688))&gt;0,LEFT(LOWER(TRIM(G688)),7)&lt;&gt;"pending"),G688&lt;&gt;"No substantive use decision is permitted from identification metadata alone.",AND(LEN(TRIM(DZ688))&gt;0,LEFT(LOWER(TRIM(DZ688)),7)&lt;&gt;"pending"),DZ688&lt;&gt;"Identification metadata alone does not permit any substantive scientific, causal, operational, or institutional claim.",AND(LEN(TRIM(EI688))&gt;0,LEFT(LOWER(TRIM(EI688)),7)&lt;&gt;"pending"),ISNUMBER(EH688),EH688&gt;0),"READY","PENDING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8" t="str">
        <x:v>Pending</x:v>
      </x:c>
      <x:c r="EE688"/>
      <x:c r="EF688" t="str">
        <x:v>Pending</x:v>
      </x:c>
      <x:c r="EG688" t="str">
        <x:v>Pending</x:v>
      </x:c>
      <x:c r="EH688"/>
      <x:c r="EI688" s="501"/>
      <x:c r="EJ688"/>
      <x:c r="EK688" t="str">
        <x:v>Pending</x:v>
      </x:c>
      <x:c r="EL688" t="n">
        <x:v>46272</x:v>
      </x:c>
      <x:c r="EM688" t="str">
        <x:v>Production PubMed record imported and reconciled to Zotero item VWKLSHGG;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8" t="n">
        <x:f>IF(L688="","",(IF(N688&lt;&gt;"",1,0)+IF(O688&lt;&gt;"",1,0)+IF(AJ688&lt;&gt;"",1,0)+IF(AU688&lt;&gt;"",1,0)+IF(BE688&lt;&gt;"",1,0)+IF(CF688&lt;&gt;"",1,0)+IF(CJ688="Yes",1,0)+IF(CL688="Yes",1,0)+IF(DE688&lt;&gt;"Pending",1,0)+IF(F688&lt;&gt;"",1,0)+IF(DZ688&lt;&gt;"",1,0)+IF(EI688&lt;&gt;"",1,0))/12)</x:f>
        <x:v>0.5</x:v>
      </x:c>
    </x:row>
    <x:row r="689">
      <x:c r="A689" t="str">
        <x:v>EV-0686</x:v>
      </x:c>
      <x:c r="B689" t="str">
        <x:v>Integrity check</x:v>
      </x:c>
      <x:c r="C689" t="str">
        <x:f>IF(L689="","",IF(LEFT(EC689,7)="BLOCKED","🔴 Do not use for conclusion",IF(EB689="Yes","🟢 Claim-ready","🟡 Caution / context")))</x:f>
        <x:v>🟡 Caution / context</x:v>
      </x:c>
      <x:c r="D689" t="str">
        <x:f>IF(L689="","",EC689)</x:f>
        <x:v>PENDING — appropriate appraisal</x:v>
      </x:c>
      <x:c r="E689" t="str">
        <x:v>P3 — Medium</x:v>
      </x:c>
      <x:c r="F689" t="str">
        <x:v>Pending</x:v>
      </x:c>
      <x:c r="G689" t="str">
        <x:v>Title/abstract identify an explicit tactical/public-safety context and readiness domain; retain for full-text assessment.</x:v>
      </x:c>
      <x:c r="H689" t="str">
        <x:v>Obtain and review lawful full text; confirm human adjudication; then select a design-specific appraisal instrument.</x:v>
      </x:c>
      <x:c r="I689"/>
      <x:c r="J689" t="str">
        <x:v>A — Core</x:v>
      </x:c>
      <x:c r="K689" t="str">
        <x:v>IDENTIFIED</x:v>
      </x:c>
      <x:c r="L689" t="str">
        <x:v>The Short-Term Reliability of the Conceptualised 'Combat Readiness Assessment'.</x:v>
      </x:c>
      <x:c r="M689"/>
      <x:c r="N689" t="str">
        <x:v>Moore, Daniel; Tayler, Martin; Moore, Stephen</x:v>
      </x:c>
      <x:c r="O689" t="n">
        <x:v>2022</x:v>
      </x:c>
      <x:c r="P689" t="str">
        <x:v>International journal of environmental research and public health</x:v>
      </x:c>
      <x:c r="Q689" t="str">
        <x:v>Journal Article</x:v>
      </x:c>
      <x:c r="R689" t="str">
        <x:v>Unclear</x:v>
      </x:c>
      <x:c r="S689" t="str">
        <x:v>Unknown</x:v>
      </x:c>
      <x:c r="T689" t="str">
        <x:v>eng</x:v>
      </x:c>
      <x:c r="U689" t="str">
        <x:v>https://pubmed.ncbi.nlm.nih.gov/35682070/</x:v>
      </x:c>
      <x:c r="V689" t="str">
        <x:v>10.3390/ijerph19116486</x:v>
      </x:c>
      <x:c r="W689" t="str">
        <x:f>IF(V689="","",LOWER(SUBSTITUTE(SUBSTITUTE(SUBSTITUTE(SUBSTITUTE(TRIM(V689),"https://doi.org/",""),"http://doi.org/",""),"https://dx.doi.org/",""),"doi:","")))</x:f>
        <x:v>10.3390/ijerph19116486</x:v>
      </x:c>
      <x:c r="X689" t="str">
        <x:v>35682070</x:v>
      </x:c>
      <x:c r="Y689" t="str">
        <x:v>PMC9180215</x:v>
      </x:c>
      <x:c r="Z689"/>
      <x:c r="AA689" t="str">
        <x:v>PubMed/MEDLINE</x:v>
      </x:c>
      <x:c r="AB689" t="str">
        <x:v>PUBMED-A-v1.0-2026-08-28</x:v>
      </x:c>
      <x:c r="AC689" t="str">
        <x:v>SP-PUBMED-A-20260828</x:v>
      </x:c>
      <x:c r="AD689" s="499" t="n">
        <x:v>46262</x:v>
      </x:c>
      <x:c r="AE689" s="499" t="n">
        <x:v>46272</x:v>
      </x:c>
      <x:c r="AF689" t="str">
        <x:v>RN77YTB7</x:v>
      </x:c>
      <x:c r="AG689"/>
      <x:c r="AH689" t="str">
        <x:v>Tactical Athlete → Operational Readiness Brazil</x:v>
      </x:c>
      <x:c r="AI689" t="str">
        <x:v>evidence-family:A</x:v>
      </x:c>
      <x:c r="AJ689"/>
      <x:c r="AK689" t="str">
        <x:f>IF(AJ689="","",IF(OR(LOWER(AJ689)="brazil",LOWER(AJ689)="brasil"),"Yes","No"))</x:f>
      </x:c>
      <x:c r="AL689"/>
      <x:c r="AM689"/>
      <x:c r="AN689"/>
      <x:c r="AO689"/>
      <x:c r="AP689"/>
      <x:c r="AQ689"/>
      <x:c r="AR689"/>
      <x:c r="AS689"/>
      <x:c r="AT689"/>
      <x:c r="AU689"/>
      <x:c r="AV689"/>
      <x:c r="AW689"/>
      <x:c r="AX689"/>
      <x:c r="AY689"/>
      <x:c r="AZ689"/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/>
      <x:c r="BO689"/>
      <x:c r="BP689"/>
      <x:c r="BQ689"/>
      <x:c r="BR689"/>
      <x:c r="BS689"/>
      <x:c r="BT689"/>
      <x:c r="BU689"/>
      <x:c r="BV689"/>
      <x:c r="BW689"/>
      <x:c r="BX689"/>
      <x:c r="BY689"/>
      <x:c r="BZ689"/>
      <x:c r="CA689"/>
      <x:c r="CB689"/>
      <x:c r="CC689"/>
      <x:c r="CD689"/>
      <x:c r="CE689"/>
      <x:c r="CF689"/>
      <x:c r="CG689"/>
      <x:c r="CH689"/>
      <x:c r="CI689"/>
      <x:c r="CJ689" t="str">
        <x:v>Yes</x:v>
      </x:c>
      <x:c r="CK689" t="str">
        <x:v>Yes</x:v>
      </x:c>
      <x:c r="CL689" t="str">
        <x:v>Yes</x:v>
      </x:c>
      <x:c r="CM689" t="str">
        <x:v>Clear</x:v>
      </x:c>
      <x:c r="CN689" t="str">
        <x:v>Verified — clear</x:v>
      </x:c>
      <x:c r="CO689" t="n">
        <x:v>46272</x:v>
      </x:c>
      <x:c r="CP689" t="str">
        <x:v>https://pubmed.ncbi.nlm.nih.gov/35682070/</x:v>
      </x:c>
      <x:c r="CQ689"/>
      <x:c r="CR689"/>
      <x:c r="CS689"/>
      <x:c r="CT689"/>
      <x:c r="CU689"/>
      <x:c r="CV689"/>
      <x:c r="CW689"/>
      <x:c r="CX689"/>
      <x:c r="CY689"/>
      <x:c r="CZ689"/>
      <x:c r="DA689"/>
      <x:c r="DB689" t="str">
        <x:f>IF(L689="","",IF(AND(COUNT(CU689:DA689)=7,OR(CU689=0,CU689=1,CU689=2),OR(CV689=0,CV689=1,CV689=2),OR(CW689=0,CW689=1,CW689=2),OR(CX689=0,CX689=1,CX689=2),OR(CY689=0,CY689=1,CY689=2),OR(CZ689=0,CZ689=1,CZ689=2),OR(DA689=0,DA689=1,DA689=2)),SUM(CU689:DA689),""))</x:f>
      </x:c>
      <x:c r="DC689" t="str">
        <x:f>IF(DB689="","",ROUND(DB689/14*10,1))</x:f>
      </x:c>
      <x:c r="DD689" t="str">
        <x:v>Pending</x:v>
      </x:c>
      <x:c r="DE689" t="str">
        <x:f>IF(L689="","",IF(DC689="","Pending",IF(DD689="Yes","CONDITIONAL — safety override",IF(DC689&gt;=8,"HIGH",IF(DC689&gt;=5,"CONDITIONAL","LOW")))))</x:f>
        <x:v>Pending</x:v>
      </x:c>
      <x:c r="DF689" t="str">
        <x:v>Pending screening and full-text appraisal; no transferability judgment made at identification.</x:v>
      </x:c>
      <x:c r="DG689"/>
      <x:c r="DH689"/>
      <x:c r="DI689"/>
      <x:c r="DJ689"/>
      <x:c r="DK689"/>
      <x:c r="DL689"/>
      <x:c r="DM689"/>
      <x:c r="DN689"/>
      <x:c r="DO689"/>
      <x:c r="DP689"/>
      <x:c r="DQ689"/>
      <x:c r="DR689"/>
      <x:c r="DS689"/>
      <x:c r="DT689"/>
      <x:c r="DU689"/>
      <x:c r="DV689"/>
      <x:c r="DW689"/>
      <x:c r="DX689"/>
      <x:c r="DY689"/>
      <x:c r="DZ689" t="str">
        <x:v>Title/abstract screening alone does not establish effectiveness, causality, methodological quality, transferability to Brazilian public safety or an institutional recommendation.</x:v>
      </x:c>
      <x:c r="EA689" t="str">
        <x:v>Pending</x:v>
      </x:c>
      <x:c r="EB689" t="str">
        <x:f>IF(L689="","",IF(EC689="READY","Yes","No / Pending"))</x:f>
        <x:v>No / Pending</x:v>
      </x:c>
      <x:c r="EC689" t="str">
        <x:f>IF(L689="","",IF(OR(ISNUMBER(SEARCH("Retracted Publication",Q689)),CM689="Retracted",CN689="Retracted",CM689="Expression of Concern",CN689="Expression of Concern",F689="Not used",CG689="Critical",CH689="High",CH689="Critical"),"BLOCKED — integrity or use restriction",IF(AND(CJ689="Yes",CK689="Yes",CL689="Yes"),IF(AND(CM689="Clear",CN689="Verified — clear"),IF(AND(AND(LEN(TRIM(CF689))&gt;0,LEFT(LOWER(TRIM(CF689)),7)&lt;&gt;"pending"),OR(CG689="High",CG689="Moderate"),OR(CH689="Low",CH689="Some concerns",CH689="Not applicable")),IF(AND(DD689="No",OR(DE689="HIGH",DE689="CONDITIONAL"),AND(LEN(TRIM(DF689))&gt;0,LEFT(LOWER(TRIM(DF689)),7)&lt;&gt;"pending")),IF(AND(AND(LEN(TRIM(DT689))&gt;0,LEFT(LOWER(TRIM(DT689)),7)&lt;&gt;"pending"),AND(LEN(TRIM(DU689))&gt;0,LEFT(LOWER(TRIM(DU689)),7)&lt;&gt;"pending"),OR(AND(LEN(TRIM(DV689))&gt;0,LEFT(LOWER(TRIM(DV689)),7)&lt;&gt;"pending"),AND(LEN(TRIM(DW689))&gt;0,LEFT(LOWER(TRIM(DW689)),7)&lt;&gt;"pending")),AND(LEN(TRIM(DX689))&gt;0,LEFT(LOWER(TRIM(DX689)),7)&lt;&gt;"pending")),IF(AND(F689="Claim-ready",OR(EA689="Strong",EA689="Moderate"),AND(LEN(TRIM(G689))&gt;0,LEFT(LOWER(TRIM(G689)),7)&lt;&gt;"pending"),G689&lt;&gt;"No substantive use decision is permitted from identification metadata alone.",AND(LEN(TRIM(DZ689))&gt;0,LEFT(LOWER(TRIM(DZ689)),7)&lt;&gt;"pending"),DZ689&lt;&gt;"Identification metadata alone does not permit any substantive scientific, causal, operational, or institutional claim.",AND(LEN(TRIM(EI689))&gt;0,LEFT(LOWER(TRIM(EI689)),7)&lt;&gt;"pending"),ISNUMBER(EH689),EH689&gt;0),"READY","PENDING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89" t="str">
        <x:v>Pending</x:v>
      </x:c>
      <x:c r="EE689"/>
      <x:c r="EF689" t="str">
        <x:v>Pending</x:v>
      </x:c>
      <x:c r="EG689" t="str">
        <x:v>Pending</x:v>
      </x:c>
      <x:c r="EH689"/>
      <x:c r="EI689" s="501"/>
      <x:c r="EJ689"/>
      <x:c r="EK689" t="str">
        <x:v>Pending</x:v>
      </x:c>
      <x:c r="EL689" t="n">
        <x:v>46272</x:v>
      </x:c>
      <x:c r="EM689" t="str">
        <x:v>Production PubMed record imported and reconciled to Zotero item RN77YTB7;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89" t="n">
        <x:f>IF(L689="","",(IF(N689&lt;&gt;"",1,0)+IF(O689&lt;&gt;"",1,0)+IF(AJ689&lt;&gt;"",1,0)+IF(AU689&lt;&gt;"",1,0)+IF(BE689&lt;&gt;"",1,0)+IF(CF689&lt;&gt;"",1,0)+IF(CJ689="Yes",1,0)+IF(CL689="Yes",1,0)+IF(DE689&lt;&gt;"Pending",1,0)+IF(F689&lt;&gt;"",1,0)+IF(DZ689&lt;&gt;"",1,0)+IF(EI689&lt;&gt;"",1,0))/12)</x:f>
        <x:v>0.5</x:v>
      </x:c>
    </x:row>
    <x:row r="690">
      <x:c r="A690" t="str">
        <x:v>EV-0687</x:v>
      </x:c>
      <x:c r="B690" t="str">
        <x:v>Integrity check</x:v>
      </x:c>
      <x:c r="C690" t="str">
        <x:f>IF(L690="","",IF(LEFT(EC690,7)="BLOCKED","🔴 Do not use for conclusion",IF(EB690="Yes","🟢 Claim-ready","🟡 Caution / context")))</x:f>
        <x:v>🟡 Caution / context</x:v>
      </x:c>
      <x:c r="D690" t="str">
        <x:f>IF(L690="","",EC690)</x:f>
        <x:v>PENDING — appropriate appraisal</x:v>
      </x:c>
      <x:c r="E690" t="str">
        <x:v>P3 — Medium</x:v>
      </x:c>
      <x:c r="F690" t="str">
        <x:v>Pending</x:v>
      </x:c>
      <x:c r="G690" t="str">
        <x:v>Title/abstract identify an explicit tactical/public-safety context and readiness domain; retain for full-text assessment.</x:v>
      </x:c>
      <x:c r="H690" t="str">
        <x:v>Obtain and review lawful full text; confirm human adjudication; then select a design-specific appraisal instrument.</x:v>
      </x:c>
      <x:c r="I690"/>
      <x:c r="J690" t="str">
        <x:v>A — Core</x:v>
      </x:c>
      <x:c r="K690" t="str">
        <x:v>IDENTIFIED</x:v>
      </x:c>
      <x:c r="L690" t="str">
        <x:v>A data-driven framework for assessing soldier performance, health, and survivability.</x:v>
      </x:c>
      <x:c r="M690"/>
      <x:c r="N690" t="str">
        <x:v>Mavor, Matthew P; Gruevski, Kristina M; Ross, Gwyneth B; Akhavanfar, Mohammadhossein; Clouthier, Allison L; Bossi, Linda L M; Karakolis, Thomas; Graham, Ryan B</x:v>
      </x:c>
      <x:c r="O690" t="n">
        <x:v>2022</x:v>
      </x:c>
      <x:c r="P690" t="str">
        <x:v>Applied ergonomics</x:v>
      </x:c>
      <x:c r="Q690" t="str">
        <x:v>Journal Article</x:v>
      </x:c>
      <x:c r="R690" t="str">
        <x:v>Unclear</x:v>
      </x:c>
      <x:c r="S690" t="str">
        <x:v>Unknown</x:v>
      </x:c>
      <x:c r="T690" t="str">
        <x:v>eng</x:v>
      </x:c>
      <x:c r="U690" t="str">
        <x:v>https://pubmed.ncbi.nlm.nih.gov/35667127/</x:v>
      </x:c>
      <x:c r="V690" t="str">
        <x:v>10.1016/j.apergo.2022.103809</x:v>
      </x:c>
      <x:c r="W690" t="str">
        <x:f>IF(V690="","",LOWER(SUBSTITUTE(SUBSTITUTE(SUBSTITUTE(SUBSTITUTE(TRIM(V690),"https://doi.org/",""),"http://doi.org/",""),"https://dx.doi.org/",""),"doi:","")))</x:f>
        <x:v>10.1016/j.apergo.2022.103809</x:v>
      </x:c>
      <x:c r="X690" t="str">
        <x:v>35667127</x:v>
      </x:c>
      <x:c r="Y690" t="str"/>
      <x:c r="Z690"/>
      <x:c r="AA690" t="str">
        <x:v>PubMed/MEDLINE</x:v>
      </x:c>
      <x:c r="AB690" t="str">
        <x:v>PUBMED-A-v1.0-2026-08-28</x:v>
      </x:c>
      <x:c r="AC690" t="str">
        <x:v>SP-PUBMED-A-20260828</x:v>
      </x:c>
      <x:c r="AD690" s="499" t="n">
        <x:v>46262</x:v>
      </x:c>
      <x:c r="AE690" s="499" t="n">
        <x:v>46272</x:v>
      </x:c>
      <x:c r="AF690" t="str">
        <x:v>5K78YC99</x:v>
      </x:c>
      <x:c r="AG690"/>
      <x:c r="AH690" t="str">
        <x:v>Tactical Athlete → Operational Readiness Brazil</x:v>
      </x:c>
      <x:c r="AI690" t="str">
        <x:v>evidence-family:A</x:v>
      </x:c>
      <x:c r="AJ690"/>
      <x:c r="AK690" t="str">
        <x:f>IF(AJ690="","",IF(OR(LOWER(AJ690)="brazil",LOWER(AJ690)="brasil"),"Yes","No"))</x:f>
      </x:c>
      <x:c r="AL690"/>
      <x:c r="AM690"/>
      <x:c r="AN690"/>
      <x:c r="AO690"/>
      <x:c r="AP690"/>
      <x:c r="AQ690"/>
      <x:c r="AR690"/>
      <x:c r="AS690"/>
      <x:c r="AT690"/>
      <x:c r="AU690"/>
      <x:c r="AV690"/>
      <x:c r="AW690"/>
      <x:c r="AX690"/>
      <x:c r="AY690"/>
      <x:c r="AZ690"/>
      <x:c r="BA690"/>
      <x:c r="BB690"/>
      <x:c r="BC690"/>
      <x:c r="BD690"/>
      <x:c r="BE690"/>
      <x:c r="BF690"/>
      <x:c r="BG690"/>
      <x:c r="BH690"/>
      <x:c r="BI690"/>
      <x:c r="BJ690"/>
      <x:c r="BK690"/>
      <x:c r="BL690"/>
      <x:c r="BM690"/>
      <x:c r="BN690"/>
      <x:c r="BO690"/>
      <x:c r="BP690"/>
      <x:c r="BQ690"/>
      <x:c r="BR690"/>
      <x:c r="BS690"/>
      <x:c r="BT690"/>
      <x:c r="BU690"/>
      <x:c r="BV690"/>
      <x:c r="BW690"/>
      <x:c r="BX690"/>
      <x:c r="BY690"/>
      <x:c r="BZ690"/>
      <x:c r="CA690"/>
      <x:c r="CB690"/>
      <x:c r="CC690"/>
      <x:c r="CD690"/>
      <x:c r="CE690"/>
      <x:c r="CF690"/>
      <x:c r="CG690"/>
      <x:c r="CH690"/>
      <x:c r="CI690"/>
      <x:c r="CJ690" t="str">
        <x:v>Yes</x:v>
      </x:c>
      <x:c r="CK690" t="str">
        <x:v>Yes</x:v>
      </x:c>
      <x:c r="CL690" t="str">
        <x:v>Yes</x:v>
      </x:c>
      <x:c r="CM690" t="str">
        <x:v>Clear</x:v>
      </x:c>
      <x:c r="CN690" t="str">
        <x:v>Verified — clear</x:v>
      </x:c>
      <x:c r="CO690" t="n">
        <x:v>46272</x:v>
      </x:c>
      <x:c r="CP690" t="str">
        <x:v>https://pubmed.ncbi.nlm.nih.gov/35667127/</x:v>
      </x:c>
      <x:c r="CQ690"/>
      <x:c r="CR690"/>
      <x:c r="CS690"/>
      <x:c r="CT690"/>
      <x:c r="CU690"/>
      <x:c r="CV690"/>
      <x:c r="CW690"/>
      <x:c r="CX690"/>
      <x:c r="CY690"/>
      <x:c r="CZ690"/>
      <x:c r="DA690"/>
      <x:c r="DB690" t="str">
        <x:f>IF(L690="","",IF(AND(COUNT(CU690:DA690)=7,OR(CU690=0,CU690=1,CU690=2),OR(CV690=0,CV690=1,CV690=2),OR(CW690=0,CW690=1,CW690=2),OR(CX690=0,CX690=1,CX690=2),OR(CY690=0,CY690=1,CY690=2),OR(CZ690=0,CZ690=1,CZ690=2),OR(DA690=0,DA690=1,DA690=2)),SUM(CU690:DA690),""))</x:f>
      </x:c>
      <x:c r="DC690" t="str">
        <x:f>IF(DB690="","",ROUND(DB690/14*10,1))</x:f>
      </x:c>
      <x:c r="DD690" t="str">
        <x:v>Pending</x:v>
      </x:c>
      <x:c r="DE690" t="str">
        <x:f>IF(L690="","",IF(DC690="","Pending",IF(DD690="Yes","CONDITIONAL — safety override",IF(DC690&gt;=8,"HIGH",IF(DC690&gt;=5,"CONDITIONAL","LOW")))))</x:f>
        <x:v>Pending</x:v>
      </x:c>
      <x:c r="DF690" t="str">
        <x:v>Pending screening and full-text appraisal; no transferability judgment made at identification.</x:v>
      </x:c>
      <x:c r="DG690"/>
      <x:c r="DH690"/>
      <x:c r="DI690"/>
      <x:c r="DJ690"/>
      <x:c r="DK690"/>
      <x:c r="DL690"/>
      <x:c r="DM690"/>
      <x:c r="DN690"/>
      <x:c r="DO690"/>
      <x:c r="DP690"/>
      <x:c r="DQ690"/>
      <x:c r="DR690"/>
      <x:c r="DS690"/>
      <x:c r="DT690"/>
      <x:c r="DU690"/>
      <x:c r="DV690"/>
      <x:c r="DW690"/>
      <x:c r="DX690"/>
      <x:c r="DY690"/>
      <x:c r="DZ690" t="str">
        <x:v>Title/abstract screening alone does not establish effectiveness, causality, methodological quality, transferability to Brazilian public safety or an institutional recommendation.</x:v>
      </x:c>
      <x:c r="EA690" t="str">
        <x:v>Pending</x:v>
      </x:c>
      <x:c r="EB690" t="str">
        <x:f>IF(L690="","",IF(EC690="READY","Yes","No / Pending"))</x:f>
        <x:v>No / Pending</x:v>
      </x:c>
      <x:c r="EC690" t="str">
        <x:f>IF(L690="","",IF(OR(ISNUMBER(SEARCH("Retracted Publication",Q690)),CM690="Retracted",CN690="Retracted",CM690="Expression of Concern",CN690="Expression of Concern",F690="Not used",CG690="Critical",CH690="High",CH690="Critical"),"BLOCKED — integrity or use restriction",IF(AND(CJ690="Yes",CK690="Yes",CL690="Yes"),IF(AND(CM690="Clear",CN690="Verified — clear"),IF(AND(AND(LEN(TRIM(CF690))&gt;0,LEFT(LOWER(TRIM(CF690)),7)&lt;&gt;"pending"),OR(CG690="High",CG690="Moderate"),OR(CH690="Low",CH690="Some concerns",CH690="Not applicable")),IF(AND(DD690="No",OR(DE690="HIGH",DE690="CONDITIONAL"),AND(LEN(TRIM(DF690))&gt;0,LEFT(LOWER(TRIM(DF690)),7)&lt;&gt;"pending")),IF(AND(AND(LEN(TRIM(DT690))&gt;0,LEFT(LOWER(TRIM(DT690)),7)&lt;&gt;"pending"),AND(LEN(TRIM(DU690))&gt;0,LEFT(LOWER(TRIM(DU690)),7)&lt;&gt;"pending"),OR(AND(LEN(TRIM(DV690))&gt;0,LEFT(LOWER(TRIM(DV690)),7)&lt;&gt;"pending"),AND(LEN(TRIM(DW690))&gt;0,LEFT(LOWER(TRIM(DW690)),7)&lt;&gt;"pending")),AND(LEN(TRIM(DX690))&gt;0,LEFT(LOWER(TRIM(DX690)),7)&lt;&gt;"pending")),IF(AND(F690="Claim-ready",OR(EA690="Strong",EA690="Moderate"),AND(LEN(TRIM(G690))&gt;0,LEFT(LOWER(TRIM(G690)),7)&lt;&gt;"pending"),G690&lt;&gt;"No substantive use decision is permitted from identification metadata alone.",AND(LEN(TRIM(DZ690))&gt;0,LEFT(LOWER(TRIM(DZ690)),7)&lt;&gt;"pending"),DZ690&lt;&gt;"Identification metadata alone does not permit any substantive scientific, causal, operational, or institutional claim.",AND(LEN(TRIM(EI690))&gt;0,LEFT(LOWER(TRIM(EI690)),7)&lt;&gt;"pending"),ISNUMBER(EH690),EH690&gt;0),"READY","PENDING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0" t="str">
        <x:v>Pending</x:v>
      </x:c>
      <x:c r="EE690"/>
      <x:c r="EF690" t="str">
        <x:v>Pending</x:v>
      </x:c>
      <x:c r="EG690" t="str">
        <x:v>Pending</x:v>
      </x:c>
      <x:c r="EH690"/>
      <x:c r="EI690" s="501"/>
      <x:c r="EJ690"/>
      <x:c r="EK690" t="str">
        <x:v>Pending</x:v>
      </x:c>
      <x:c r="EL690" t="n">
        <x:v>46272</x:v>
      </x:c>
      <x:c r="EM690" t="str">
        <x:v>Production PubMed record imported and reconciled to Zotero item 5K78YC99;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0" t="n">
        <x:f>IF(L690="","",(IF(N690&lt;&gt;"",1,0)+IF(O690&lt;&gt;"",1,0)+IF(AJ690&lt;&gt;"",1,0)+IF(AU690&lt;&gt;"",1,0)+IF(BE690&lt;&gt;"",1,0)+IF(CF690&lt;&gt;"",1,0)+IF(CJ690="Yes",1,0)+IF(CL690="Yes",1,0)+IF(DE690&lt;&gt;"Pending",1,0)+IF(F690&lt;&gt;"",1,0)+IF(DZ690&lt;&gt;"",1,0)+IF(EI690&lt;&gt;"",1,0))/12)</x:f>
        <x:v>0.5</x:v>
      </x:c>
    </x:row>
    <x:row r="691">
      <x:c r="A691" t="str">
        <x:v>EV-0688</x:v>
      </x:c>
      <x:c r="B691" t="str">
        <x:v>Integrity check</x:v>
      </x:c>
      <x:c r="C691" t="str">
        <x:f>IF(L691="","",IF(LEFT(EC691,7)="BLOCKED","🔴 Do not use for conclusion",IF(EB691="Yes","🟢 Claim-ready","🟡 Caution / context")))</x:f>
        <x:v>🟡 Caution / context</x:v>
      </x:c>
      <x:c r="D691" t="str">
        <x:f>IF(L691="","",EC691)</x:f>
        <x:v>PENDING — appropriate appraisal</x:v>
      </x:c>
      <x:c r="E691" t="str">
        <x:v>P3 — Medium</x:v>
      </x:c>
      <x:c r="F691" t="str">
        <x:v>Pending</x:v>
      </x:c>
      <x:c r="G691" t="str">
        <x:v>Title/abstract identify an explicit operational APHT/medical-readiness topic; retain for full-text assessment.</x:v>
      </x:c>
      <x:c r="H691" t="str">
        <x:v>Obtain and review lawful full text; confirm human adjudication; then select a design-specific appraisal instrument.</x:v>
      </x:c>
      <x:c r="I691"/>
      <x:c r="J691" t="str">
        <x:v>B — APHT / Medical Readiness</x:v>
      </x:c>
      <x:c r="K691" t="str">
        <x:v>IDENTIFIED</x:v>
      </x:c>
      <x:c r="L691" t="str">
        <x:v>Insights into the mechanism for the high-alkaline activity of a novel GH43 beta-xylosidase from Bacillus clausii with a promising application to produce xylose.</x:v>
      </x:c>
      <x:c r="M691"/>
      <x:c r="N691" t="str">
        <x:v>Wang, Fenghua; Ge, Xiuqi; Yuan, Zhaoting; Zhang, Xue; Chu, Xiuxiu; Lu, Fuping; Liu, Yihan</x:v>
      </x:c>
      <x:c r="O691" t="n">
        <x:v>2022</x:v>
      </x:c>
      <x:c r="P691" t="str">
        <x:v>Bioorganic chemistry</x:v>
      </x:c>
      <x:c r="Q691" t="str">
        <x:v>Journal Article; Research Support, Non-U.S. Gov't</x:v>
      </x:c>
      <x:c r="R691" t="str">
        <x:v>Unclear</x:v>
      </x:c>
      <x:c r="S691" t="str">
        <x:v>Unknown</x:v>
      </x:c>
      <x:c r="T691" t="str">
        <x:v>eng</x:v>
      </x:c>
      <x:c r="U691" t="str">
        <x:v>https://pubmed.ncbi.nlm.nih.gov/35661527/</x:v>
      </x:c>
      <x:c r="V691" t="str">
        <x:v>10.1016/j.bioorg.2022.105887</x:v>
      </x:c>
      <x:c r="W691" t="str">
        <x:f>IF(V691="","",LOWER(SUBSTITUTE(SUBSTITUTE(SUBSTITUTE(SUBSTITUTE(TRIM(V691),"https://doi.org/",""),"http://doi.org/",""),"https://dx.doi.org/",""),"doi:","")))</x:f>
        <x:v>10.1016/j.bioorg.2022.105887</x:v>
      </x:c>
      <x:c r="X691" t="str">
        <x:v>35661527</x:v>
      </x:c>
      <x:c r="Y691" t="str"/>
      <x:c r="Z691"/>
      <x:c r="AA691" t="str">
        <x:v>PubMed/MEDLINE</x:v>
      </x:c>
      <x:c r="AB691" t="str">
        <x:v>PUBMED-B-v1.0-2026-08-28</x:v>
      </x:c>
      <x:c r="AC691" t="str">
        <x:v>SP-PUBMED-B-20260828</x:v>
      </x:c>
      <x:c r="AD691" s="499" t="n">
        <x:v>46262</x:v>
      </x:c>
      <x:c r="AE691" s="499" t="n">
        <x:v>46272</x:v>
      </x:c>
      <x:c r="AF691" t="str">
        <x:v>7QQIMQBT</x:v>
      </x:c>
      <x:c r="AG691"/>
      <x:c r="AH691" t="str">
        <x:v>Tactical Athlete → Operational Readiness Brazil</x:v>
      </x:c>
      <x:c r="AI691" t="str">
        <x:v>evidence-family:B</x:v>
      </x:c>
      <x:c r="AJ691"/>
      <x:c r="AK691" t="str">
        <x:f>IF(AJ691="","",IF(OR(LOWER(AJ691)="brazil",LOWER(AJ691)="brasil"),"Yes","No"))</x:f>
      </x:c>
      <x:c r="AL691"/>
      <x:c r="AM691"/>
      <x:c r="AN691"/>
      <x:c r="AO691"/>
      <x:c r="AP691"/>
      <x:c r="AQ691"/>
      <x:c r="AR691"/>
      <x:c r="AS691"/>
      <x:c r="AT691"/>
      <x:c r="AU691"/>
      <x:c r="AV691"/>
      <x:c r="AW691"/>
      <x:c r="AX691"/>
      <x:c r="AY691"/>
      <x:c r="AZ691"/>
      <x:c r="BA691"/>
      <x:c r="BB691"/>
      <x:c r="BC691"/>
      <x:c r="BD691"/>
      <x:c r="BE691"/>
      <x:c r="BF691"/>
      <x:c r="BG691"/>
      <x:c r="BH691"/>
      <x:c r="BI691"/>
      <x:c r="BJ691"/>
      <x:c r="BK691"/>
      <x:c r="BL691"/>
      <x:c r="BM691"/>
      <x:c r="BN691"/>
      <x:c r="BO691"/>
      <x:c r="BP691"/>
      <x:c r="BQ691"/>
      <x:c r="BR691"/>
      <x:c r="BS691"/>
      <x:c r="BT691"/>
      <x:c r="BU691"/>
      <x:c r="BV691"/>
      <x:c r="BW691"/>
      <x:c r="BX691"/>
      <x:c r="BY691"/>
      <x:c r="BZ691"/>
      <x:c r="CA691"/>
      <x:c r="CB691"/>
      <x:c r="CC691"/>
      <x:c r="CD691"/>
      <x:c r="CE691"/>
      <x:c r="CF691"/>
      <x:c r="CG691"/>
      <x:c r="CH691"/>
      <x:c r="CI691"/>
      <x:c r="CJ691" t="str">
        <x:v>Yes</x:v>
      </x:c>
      <x:c r="CK691" t="str">
        <x:v>Yes</x:v>
      </x:c>
      <x:c r="CL691" t="str">
        <x:v>Yes</x:v>
      </x:c>
      <x:c r="CM691" t="str">
        <x:v>Clear</x:v>
      </x:c>
      <x:c r="CN691" t="str">
        <x:v>Verified — clear</x:v>
      </x:c>
      <x:c r="CO691" t="n">
        <x:v>46272</x:v>
      </x:c>
      <x:c r="CP691" t="str">
        <x:v>https://pubmed.ncbi.nlm.nih.gov/35661527/</x:v>
      </x:c>
      <x:c r="CQ691"/>
      <x:c r="CR691"/>
      <x:c r="CS691"/>
      <x:c r="CT691"/>
      <x:c r="CU691"/>
      <x:c r="CV691"/>
      <x:c r="CW691"/>
      <x:c r="CX691"/>
      <x:c r="CY691"/>
      <x:c r="CZ691"/>
      <x:c r="DA691"/>
      <x:c r="DB691" t="str">
        <x:f>IF(L691="","",IF(AND(COUNT(CU691:DA691)=7,OR(CU691=0,CU691=1,CU691=2),OR(CV691=0,CV691=1,CV691=2),OR(CW691=0,CW691=1,CW691=2),OR(CX691=0,CX691=1,CX691=2),OR(CY691=0,CY691=1,CY691=2),OR(CZ691=0,CZ691=1,CZ691=2),OR(DA691=0,DA691=1,DA691=2)),SUM(CU691:DA691),""))</x:f>
      </x:c>
      <x:c r="DC691" t="str">
        <x:f>IF(DB691="","",ROUND(DB691/14*10,1))</x:f>
      </x:c>
      <x:c r="DD691" t="str">
        <x:v>Pending</x:v>
      </x:c>
      <x:c r="DE691" t="str">
        <x:f>IF(L691="","",IF(DC691="","Pending",IF(DD691="Yes","CONDITIONAL — safety override",IF(DC691&gt;=8,"HIGH",IF(DC691&gt;=5,"CONDITIONAL","LOW")))))</x:f>
        <x:v>Pending</x:v>
      </x:c>
      <x:c r="DF691" t="str">
        <x:v>Pending screening and full-text appraisal; no transferability judgment made at identification.</x:v>
      </x:c>
      <x:c r="DG691"/>
      <x:c r="DH691"/>
      <x:c r="DI691"/>
      <x:c r="DJ691"/>
      <x:c r="DK691"/>
      <x:c r="DL691"/>
      <x:c r="DM691"/>
      <x:c r="DN691"/>
      <x:c r="DO691"/>
      <x:c r="DP691"/>
      <x:c r="DQ691"/>
      <x:c r="DR691"/>
      <x:c r="DS691"/>
      <x:c r="DT691"/>
      <x:c r="DU691"/>
      <x:c r="DV691"/>
      <x:c r="DW691"/>
      <x:c r="DX691"/>
      <x:c r="DY691"/>
      <x:c r="DZ691" t="str">
        <x:v>Title/abstract screening alone does not establish effectiveness, causality, methodological quality, transferability to Brazilian public safety or an institutional recommendation.</x:v>
      </x:c>
      <x:c r="EA691" t="str">
        <x:v>Pending</x:v>
      </x:c>
      <x:c r="EB691" t="str">
        <x:f>IF(L691="","",IF(EC691="READY","Yes","No / Pending"))</x:f>
        <x:v>No / Pending</x:v>
      </x:c>
      <x:c r="EC691" t="str">
        <x:f>IF(L691="","",IF(OR(ISNUMBER(SEARCH("Retracted Publication",Q691)),CM691="Retracted",CN691="Retracted",CM691="Expression of Concern",CN691="Expression of Concern",F691="Not used",CG691="Critical",CH691="High",CH691="Critical"),"BLOCKED — integrity or use restriction",IF(AND(CJ691="Yes",CK691="Yes",CL691="Yes"),IF(AND(CM691="Clear",CN691="Verified — clear"),IF(AND(AND(LEN(TRIM(CF691))&gt;0,LEFT(LOWER(TRIM(CF691)),7)&lt;&gt;"pending"),OR(CG691="High",CG691="Moderate"),OR(CH691="Low",CH691="Some concerns",CH691="Not applicable")),IF(AND(DD691="No",OR(DE691="HIGH",DE691="CONDITIONAL"),AND(LEN(TRIM(DF691))&gt;0,LEFT(LOWER(TRIM(DF691)),7)&lt;&gt;"pending")),IF(AND(AND(LEN(TRIM(DT691))&gt;0,LEFT(LOWER(TRIM(DT691)),7)&lt;&gt;"pending"),AND(LEN(TRIM(DU691))&gt;0,LEFT(LOWER(TRIM(DU691)),7)&lt;&gt;"pending"),OR(AND(LEN(TRIM(DV691))&gt;0,LEFT(LOWER(TRIM(DV691)),7)&lt;&gt;"pending"),AND(LEN(TRIM(DW691))&gt;0,LEFT(LOWER(TRIM(DW691)),7)&lt;&gt;"pending")),AND(LEN(TRIM(DX691))&gt;0,LEFT(LOWER(TRIM(DX691)),7)&lt;&gt;"pending")),IF(AND(F691="Claim-ready",OR(EA691="Strong",EA691="Moderate"),AND(LEN(TRIM(G691))&gt;0,LEFT(LOWER(TRIM(G691)),7)&lt;&gt;"pending"),G691&lt;&gt;"No substantive use decision is permitted from identification metadata alone.",AND(LEN(TRIM(DZ691))&gt;0,LEFT(LOWER(TRIM(DZ691)),7)&lt;&gt;"pending"),DZ691&lt;&gt;"Identification metadata alone does not permit any substantive scientific, causal, operational, or institutional claim.",AND(LEN(TRIM(EI691))&gt;0,LEFT(LOWER(TRIM(EI691)),7)&lt;&gt;"pending"),ISNUMBER(EH691),EH691&gt;0),"READY","PENDING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1" t="str">
        <x:v>Pending</x:v>
      </x:c>
      <x:c r="EE691"/>
      <x:c r="EF691" t="str">
        <x:v>Pending</x:v>
      </x:c>
      <x:c r="EG691" t="str">
        <x:v>Pending</x:v>
      </x:c>
      <x:c r="EH691"/>
      <x:c r="EI691" s="501"/>
      <x:c r="EJ691"/>
      <x:c r="EK691" t="str">
        <x:v>Pending</x:v>
      </x:c>
      <x:c r="EL691" t="n">
        <x:v>46272</x:v>
      </x:c>
      <x:c r="EM691" t="str">
        <x:v>Production PubMed record imported and reconciled to Zotero item 7QQIMQBT;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1" t="n">
        <x:f>IF(L691="","",(IF(N691&lt;&gt;"",1,0)+IF(O691&lt;&gt;"",1,0)+IF(AJ691&lt;&gt;"",1,0)+IF(AU691&lt;&gt;"",1,0)+IF(BE691&lt;&gt;"",1,0)+IF(CF691&lt;&gt;"",1,0)+IF(CJ691="Yes",1,0)+IF(CL691="Yes",1,0)+IF(DE691&lt;&gt;"Pending",1,0)+IF(F691&lt;&gt;"",1,0)+IF(DZ691&lt;&gt;"",1,0)+IF(EI691&lt;&gt;"",1,0))/12)</x:f>
        <x:v>0.5</x:v>
      </x:c>
    </x:row>
    <x:row r="692">
      <x:c r="A692" t="str">
        <x:v>EV-0689</x:v>
      </x:c>
      <x:c r="B692" t="str">
        <x:v>Integrity check</x:v>
      </x:c>
      <x:c r="C692" t="str">
        <x:f>IF(L692="","",IF(LEFT(EC692,7)="BLOCKED","🔴 Do not use for conclusion",IF(EB692="Yes","🟢 Claim-ready","🟡 Caution / context")))</x:f>
        <x:v>🟡 Caution / context</x:v>
      </x:c>
      <x:c r="D692" t="str">
        <x:f>IF(L692="","",EC692)</x:f>
        <x:v>PENDING — appropriate appraisal</x:v>
      </x:c>
      <x:c r="E692" t="str">
        <x:v>P3 — Medium</x:v>
      </x:c>
      <x:c r="F692" t="str">
        <x:v>Pending</x:v>
      </x:c>
      <x:c r="G692" t="str">
        <x:v>A potentially relevant concept is present, but direct applicability is ambiguous at title/abstract level.</x:v>
      </x:c>
      <x:c r="H692" t="str">
        <x:v>Human title/abstract adjudication; retrieve full text if relevance remains plausible.</x:v>
      </x:c>
      <x:c r="I692"/>
      <x:c r="J692" t="str">
        <x:v>C — Implementation Science</x:v>
      </x:c>
      <x:c r="K692" t="str">
        <x:v>IDENTIFIED</x:v>
      </x:c>
      <x:c r="L692" t="str">
        <x:v>All MCIDs Are Wrong, But Some May be Useful.</x:v>
      </x:c>
      <x:c r="M692"/>
      <x:c r="N692" t="str">
        <x:v>Boyer, Christopher W; Lee, Ian E; Tenan, Matthew S</x:v>
      </x:c>
      <x:c r="O692" t="n">
        <x:v>2022</x:v>
      </x:c>
      <x:c r="P692" t="str">
        <x:v>The Journal of orthopaedic and sports physical therapy</x:v>
      </x:c>
      <x:c r="Q692" t="str">
        <x:v>Journal Article</x:v>
      </x:c>
      <x:c r="R692" t="str">
        <x:v>Unclear</x:v>
      </x:c>
      <x:c r="S692" t="str">
        <x:v>Unknown</x:v>
      </x:c>
      <x:c r="T692" t="str">
        <x:v>eng</x:v>
      </x:c>
      <x:c r="U692" t="str">
        <x:v>https://pubmed.ncbi.nlm.nih.gov/35647882/</x:v>
      </x:c>
      <x:c r="V692" t="str">
        <x:v>10.2519/jospt.2022.11193</x:v>
      </x:c>
      <x:c r="W692" t="str">
        <x:f>IF(V692="","",LOWER(SUBSTITUTE(SUBSTITUTE(SUBSTITUTE(SUBSTITUTE(TRIM(V692),"https://doi.org/",""),"http://doi.org/",""),"https://dx.doi.org/",""),"doi:","")))</x:f>
        <x:v>10.2519/jospt.2022.11193</x:v>
      </x:c>
      <x:c r="X692" t="str">
        <x:v>35647882</x:v>
      </x:c>
      <x:c r="Y692" t="str"/>
      <x:c r="Z692"/>
      <x:c r="AA692" t="str">
        <x:v>PubMed/MEDLINE</x:v>
      </x:c>
      <x:c r="AB692" t="str">
        <x:v>PUBMED-C-v1.0-2026-08-28</x:v>
      </x:c>
      <x:c r="AC692" t="str">
        <x:v>SP-PUBMED-C-20260828</x:v>
      </x:c>
      <x:c r="AD692" s="499" t="n">
        <x:v>46262</x:v>
      </x:c>
      <x:c r="AE692" s="499" t="n">
        <x:v>46272</x:v>
      </x:c>
      <x:c r="AF692" t="str">
        <x:v>WZM7VFHH</x:v>
      </x:c>
      <x:c r="AG692"/>
      <x:c r="AH692" t="str">
        <x:v>Tactical Athlete → Operational Readiness Brazil</x:v>
      </x:c>
      <x:c r="AI692" t="str">
        <x:v>evidence-family:C</x:v>
      </x:c>
      <x:c r="AJ692"/>
      <x:c r="AK692" t="str">
        <x:f>IF(AJ692="","",IF(OR(LOWER(AJ692)="brazil",LOWER(AJ692)="brasil"),"Yes","No"))</x:f>
      </x:c>
      <x:c r="AL692"/>
      <x:c r="AM692"/>
      <x:c r="AN692"/>
      <x:c r="AO692"/>
      <x:c r="AP692"/>
      <x:c r="AQ692"/>
      <x:c r="AR692"/>
      <x:c r="AS692"/>
      <x:c r="AT692"/>
      <x:c r="AU692"/>
      <x:c r="AV692"/>
      <x:c r="AW692"/>
      <x:c r="AX692"/>
      <x:c r="AY692"/>
      <x:c r="AZ692"/>
      <x:c r="BA692"/>
      <x:c r="BB692"/>
      <x:c r="BC692"/>
      <x:c r="BD692"/>
      <x:c r="BE692"/>
      <x:c r="BF692"/>
      <x:c r="BG692"/>
      <x:c r="BH692"/>
      <x:c r="BI692"/>
      <x:c r="BJ692"/>
      <x:c r="BK692"/>
      <x:c r="BL692"/>
      <x:c r="BM692"/>
      <x:c r="BN692"/>
      <x:c r="BO692"/>
      <x:c r="BP692"/>
      <x:c r="BQ692"/>
      <x:c r="BR692"/>
      <x:c r="BS692"/>
      <x:c r="BT692"/>
      <x:c r="BU692"/>
      <x:c r="BV692"/>
      <x:c r="BW692"/>
      <x:c r="BX692"/>
      <x:c r="BY692"/>
      <x:c r="BZ692"/>
      <x:c r="CA692"/>
      <x:c r="CB692"/>
      <x:c r="CC692"/>
      <x:c r="CD692"/>
      <x:c r="CE692"/>
      <x:c r="CF692"/>
      <x:c r="CG692"/>
      <x:c r="CH692"/>
      <x:c r="CI692"/>
      <x:c r="CJ692" t="str">
        <x:v>Yes</x:v>
      </x:c>
      <x:c r="CK692" t="str">
        <x:v>Yes</x:v>
      </x:c>
      <x:c r="CL692" t="str">
        <x:v>Yes</x:v>
      </x:c>
      <x:c r="CM692" t="str">
        <x:v>Clear</x:v>
      </x:c>
      <x:c r="CN692" t="str">
        <x:v>Verified — clear</x:v>
      </x:c>
      <x:c r="CO692" t="n">
        <x:v>46272</x:v>
      </x:c>
      <x:c r="CP692" t="str">
        <x:v>https://pubmed.ncbi.nlm.nih.gov/35647882/</x:v>
      </x:c>
      <x:c r="CQ692"/>
      <x:c r="CR692"/>
      <x:c r="CS692"/>
      <x:c r="CT692"/>
      <x:c r="CU692"/>
      <x:c r="CV692"/>
      <x:c r="CW692"/>
      <x:c r="CX692"/>
      <x:c r="CY692"/>
      <x:c r="CZ692"/>
      <x:c r="DA692"/>
      <x:c r="DB692" t="str">
        <x:f>IF(L692="","",IF(AND(COUNT(CU692:DA692)=7,OR(CU692=0,CU692=1,CU692=2),OR(CV692=0,CV692=1,CV692=2),OR(CW692=0,CW692=1,CW692=2),OR(CX692=0,CX692=1,CX692=2),OR(CY692=0,CY692=1,CY692=2),OR(CZ692=0,CZ692=1,CZ692=2),OR(DA692=0,DA692=1,DA692=2)),SUM(CU692:DA692),""))</x:f>
      </x:c>
      <x:c r="DC692" t="str">
        <x:f>IF(DB692="","",ROUND(DB692/14*10,1))</x:f>
      </x:c>
      <x:c r="DD692" t="str">
        <x:v>Pending</x:v>
      </x:c>
      <x:c r="DE692" t="str">
        <x:f>IF(L692="","",IF(DC692="","Pending",IF(DD692="Yes","CONDITIONAL — safety override",IF(DC692&gt;=8,"HIGH",IF(DC692&gt;=5,"CONDITIONAL","LOW")))))</x:f>
        <x:v>Pending</x:v>
      </x:c>
      <x:c r="DF692" t="str">
        <x:v>Pending screening and full-text appraisal; no transferability judgment made at identification.</x:v>
      </x:c>
      <x:c r="DG692"/>
      <x:c r="DH692"/>
      <x:c r="DI692"/>
      <x:c r="DJ692"/>
      <x:c r="DK692"/>
      <x:c r="DL692"/>
      <x:c r="DM692"/>
      <x:c r="DN692"/>
      <x:c r="DO692"/>
      <x:c r="DP692"/>
      <x:c r="DQ692"/>
      <x:c r="DR692"/>
      <x:c r="DS692"/>
      <x:c r="DT692"/>
      <x:c r="DU692"/>
      <x:c r="DV692"/>
      <x:c r="DW692"/>
      <x:c r="DX692"/>
      <x:c r="DY692"/>
      <x:c r="DZ692" t="str">
        <x:v>Title/abstract information is insufficient for a substantive scientific, causal, transferability or institutional claim.</x:v>
      </x:c>
      <x:c r="EA692" t="str">
        <x:v>Pending</x:v>
      </x:c>
      <x:c r="EB692" t="str">
        <x:f>IF(L692="","",IF(EC692="READY","Yes","No / Pending"))</x:f>
        <x:v>No / Pending</x:v>
      </x:c>
      <x:c r="EC692" t="str">
        <x:f>IF(L692="","",IF(OR(ISNUMBER(SEARCH("Retracted Publication",Q692)),CM692="Retracted",CN692="Retracted",CM692="Expression of Concern",CN692="Expression of Concern",F692="Not used",CG692="Critical",CH692="High",CH692="Critical"),"BLOCKED — integrity or use restriction",IF(AND(CJ692="Yes",CK692="Yes",CL692="Yes"),IF(AND(CM692="Clear",CN692="Verified — clear"),IF(AND(AND(LEN(TRIM(CF692))&gt;0,LEFT(LOWER(TRIM(CF692)),7)&lt;&gt;"pending"),OR(CG692="High",CG692="Moderate"),OR(CH692="Low",CH692="Some concerns",CH692="Not applicable")),IF(AND(DD692="No",OR(DE692="HIGH",DE692="CONDITIONAL"),AND(LEN(TRIM(DF692))&gt;0,LEFT(LOWER(TRIM(DF692)),7)&lt;&gt;"pending")),IF(AND(AND(LEN(TRIM(DT692))&gt;0,LEFT(LOWER(TRIM(DT692)),7)&lt;&gt;"pending"),AND(LEN(TRIM(DU692))&gt;0,LEFT(LOWER(TRIM(DU692)),7)&lt;&gt;"pending"),OR(AND(LEN(TRIM(DV692))&gt;0,LEFT(LOWER(TRIM(DV692)),7)&lt;&gt;"pending"),AND(LEN(TRIM(DW692))&gt;0,LEFT(LOWER(TRIM(DW692)),7)&lt;&gt;"pending")),AND(LEN(TRIM(DX692))&gt;0,LEFT(LOWER(TRIM(DX692)),7)&lt;&gt;"pending")),IF(AND(F692="Claim-ready",OR(EA692="Strong",EA692="Moderate"),AND(LEN(TRIM(G692))&gt;0,LEFT(LOWER(TRIM(G692)),7)&lt;&gt;"pending"),G692&lt;&gt;"No substantive use decision is permitted from identification metadata alone.",AND(LEN(TRIM(DZ692))&gt;0,LEFT(LOWER(TRIM(DZ692)),7)&lt;&gt;"pending"),DZ692&lt;&gt;"Identification metadata alone does not permit any substantive scientific, causal, operational, or institutional claim.",AND(LEN(TRIM(EI692))&gt;0,LEFT(LOWER(TRIM(EI692)),7)&lt;&gt;"pending"),ISNUMBER(EH692),EH692&gt;0),"READY","PENDING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2" t="str">
        <x:v>Pending</x:v>
      </x:c>
      <x:c r="EE692"/>
      <x:c r="EF692" t="str">
        <x:v>Pending</x:v>
      </x:c>
      <x:c r="EG692" t="str">
        <x:v>Pending</x:v>
      </x:c>
      <x:c r="EH692"/>
      <x:c r="EI692" s="501"/>
      <x:c r="EJ692"/>
      <x:c r="EK692" t="str">
        <x:v>Pending</x:v>
      </x:c>
      <x:c r="EL692" t="n">
        <x:v>46272</x:v>
      </x:c>
      <x:c r="EM692" t="str">
        <x:v>Production PubMed record imported and reconciled to Zotero item WZM7VFHH;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92" t="n">
        <x:f>IF(L692="","",(IF(N692&lt;&gt;"",1,0)+IF(O692&lt;&gt;"",1,0)+IF(AJ692&lt;&gt;"",1,0)+IF(AU692&lt;&gt;"",1,0)+IF(BE692&lt;&gt;"",1,0)+IF(CF692&lt;&gt;"",1,0)+IF(CJ692="Yes",1,0)+IF(CL692="Yes",1,0)+IF(DE692&lt;&gt;"Pending",1,0)+IF(F692&lt;&gt;"",1,0)+IF(DZ692&lt;&gt;"",1,0)+IF(EI692&lt;&gt;"",1,0))/12)</x:f>
        <x:v>0.5</x:v>
      </x:c>
    </x:row>
    <x:row r="693">
      <x:c r="A693" t="str">
        <x:v>EV-0690</x:v>
      </x:c>
      <x:c r="B693" t="str">
        <x:v>Integrity check</x:v>
      </x:c>
      <x:c r="C693" t="str">
        <x:f>IF(L693="","",IF(LEFT(EC693,7)="BLOCKED","🔴 Do not use for conclusion",IF(EB693="Yes","🟢 Claim-ready","🟡 Caution / context")))</x:f>
        <x:v>🟡 Caution / context</x:v>
      </x:c>
      <x:c r="D693" t="str">
        <x:f>IF(L693="","",EC693)</x:f>
        <x:v>PENDING — appropriate appraisal</x:v>
      </x:c>
      <x:c r="E693" t="str">
        <x:v>P3 — Medium</x:v>
      </x:c>
      <x:c r="F693" t="str">
        <x:v>Pending</x:v>
      </x:c>
      <x:c r="G693" t="str">
        <x:v>A potentially relevant concept is present, but direct applicability is ambiguous at title/abstract level.</x:v>
      </x:c>
      <x:c r="H693" t="str">
        <x:v>Human title/abstract adjudication; retrieve full text if relevance remains plausible.</x:v>
      </x:c>
      <x:c r="I693"/>
      <x:c r="J693" t="str">
        <x:v>A — Core</x:v>
      </x:c>
      <x:c r="K693" t="str">
        <x:v>IDENTIFIED</x:v>
      </x:c>
      <x:c r="L693" t="str">
        <x:v>Shiitake Dermatitis and Potential Implications for Military Readiness.</x:v>
      </x:c>
      <x:c r="M693"/>
      <x:c r="N693" t="str">
        <x:v>Eubanks, Bianca N; Linabury, John F; Kumetz, Erik A</x:v>
      </x:c>
      <x:c r="O693" t="n">
        <x:v>2023</x:v>
      </x:c>
      <x:c r="P693" t="str">
        <x:v>Military medicine</x:v>
      </x:c>
      <x:c r="Q693" t="str">
        <x:v>Case Reports; Journal Article</x:v>
      </x:c>
      <x:c r="R693" t="str">
        <x:v>Unclear</x:v>
      </x:c>
      <x:c r="S693" t="str">
        <x:v>Unknown</x:v>
      </x:c>
      <x:c r="T693" t="str">
        <x:v>eng</x:v>
      </x:c>
      <x:c r="U693" t="str">
        <x:v>https://pubmed.ncbi.nlm.nih.gov/35640040/</x:v>
      </x:c>
      <x:c r="V693" t="str">
        <x:v>10.1093/milmed/usac147</x:v>
      </x:c>
      <x:c r="W693" t="str">
        <x:f>IF(V693="","",LOWER(SUBSTITUTE(SUBSTITUTE(SUBSTITUTE(SUBSTITUTE(TRIM(V693),"https://doi.org/",""),"http://doi.org/",""),"https://dx.doi.org/",""),"doi:","")))</x:f>
        <x:v>10.1093/milmed/usac147</x:v>
      </x:c>
      <x:c r="X693" t="str">
        <x:v>35640040</x:v>
      </x:c>
      <x:c r="Y693" t="str"/>
      <x:c r="Z693"/>
      <x:c r="AA693" t="str">
        <x:v>PubMed/MEDLINE</x:v>
      </x:c>
      <x:c r="AB693" t="str">
        <x:v>PUBMED-A-v1.0-2026-08-28</x:v>
      </x:c>
      <x:c r="AC693" t="str">
        <x:v>SP-PUBMED-A-20260828</x:v>
      </x:c>
      <x:c r="AD693" s="499" t="n">
        <x:v>46262</x:v>
      </x:c>
      <x:c r="AE693" s="499" t="n">
        <x:v>46272</x:v>
      </x:c>
      <x:c r="AF693" t="str">
        <x:v>HJS7GERM</x:v>
      </x:c>
      <x:c r="AG693"/>
      <x:c r="AH693" t="str">
        <x:v>Tactical Athlete → Operational Readiness Brazil</x:v>
      </x:c>
      <x:c r="AI693" t="str">
        <x:v>evidence-family:A</x:v>
      </x:c>
      <x:c r="AJ693"/>
      <x:c r="AK693" t="str">
        <x:f>IF(AJ693="","",IF(OR(LOWER(AJ693)="brazil",LOWER(AJ693)="brasil"),"Yes","No"))</x:f>
      </x:c>
      <x:c r="AL693"/>
      <x:c r="AM693"/>
      <x:c r="AN693"/>
      <x:c r="AO693"/>
      <x:c r="AP693"/>
      <x:c r="AQ693"/>
      <x:c r="AR693"/>
      <x:c r="AS693"/>
      <x:c r="AT693"/>
      <x:c r="AU693"/>
      <x:c r="AV693"/>
      <x:c r="AW693"/>
      <x:c r="AX693"/>
      <x:c r="AY693"/>
      <x:c r="AZ693"/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/>
      <x:c r="BO693"/>
      <x:c r="BP693"/>
      <x:c r="BQ693"/>
      <x:c r="BR693"/>
      <x:c r="BS693"/>
      <x:c r="BT693"/>
      <x:c r="BU693"/>
      <x:c r="BV693"/>
      <x:c r="BW693"/>
      <x:c r="BX693"/>
      <x:c r="BY693"/>
      <x:c r="BZ693"/>
      <x:c r="CA693"/>
      <x:c r="CB693"/>
      <x:c r="CC693"/>
      <x:c r="CD693"/>
      <x:c r="CE693"/>
      <x:c r="CF693"/>
      <x:c r="CG693"/>
      <x:c r="CH693"/>
      <x:c r="CI693"/>
      <x:c r="CJ693" t="str">
        <x:v>Yes</x:v>
      </x:c>
      <x:c r="CK693" t="str">
        <x:v>Yes</x:v>
      </x:c>
      <x:c r="CL693" t="str">
        <x:v>Yes</x:v>
      </x:c>
      <x:c r="CM693" t="str">
        <x:v>Clear</x:v>
      </x:c>
      <x:c r="CN693" t="str">
        <x:v>Verified — clear</x:v>
      </x:c>
      <x:c r="CO693" t="n">
        <x:v>46272</x:v>
      </x:c>
      <x:c r="CP693" t="str">
        <x:v>https://pubmed.ncbi.nlm.nih.gov/35640040/</x:v>
      </x:c>
      <x:c r="CQ693"/>
      <x:c r="CR693"/>
      <x:c r="CS693"/>
      <x:c r="CT693"/>
      <x:c r="CU693"/>
      <x:c r="CV693"/>
      <x:c r="CW693"/>
      <x:c r="CX693"/>
      <x:c r="CY693"/>
      <x:c r="CZ693"/>
      <x:c r="DA693"/>
      <x:c r="DB693" t="str">
        <x:f>IF(L693="","",IF(AND(COUNT(CU693:DA693)=7,OR(CU693=0,CU693=1,CU693=2),OR(CV693=0,CV693=1,CV693=2),OR(CW693=0,CW693=1,CW693=2),OR(CX693=0,CX693=1,CX693=2),OR(CY693=0,CY693=1,CY693=2),OR(CZ693=0,CZ693=1,CZ693=2),OR(DA693=0,DA693=1,DA693=2)),SUM(CU693:DA693),""))</x:f>
      </x:c>
      <x:c r="DC693" t="str">
        <x:f>IF(DB693="","",ROUND(DB693/14*10,1))</x:f>
      </x:c>
      <x:c r="DD693" t="str">
        <x:v>Pending</x:v>
      </x:c>
      <x:c r="DE693" t="str">
        <x:f>IF(L693="","",IF(DC693="","Pending",IF(DD693="Yes","CONDITIONAL — safety override",IF(DC693&gt;=8,"HIGH",IF(DC693&gt;=5,"CONDITIONAL","LOW")))))</x:f>
        <x:v>Pending</x:v>
      </x:c>
      <x:c r="DF693" t="str">
        <x:v>Pending screening and full-text appraisal; no transferability judgment made at identification.</x:v>
      </x:c>
      <x:c r="DG693"/>
      <x:c r="DH693"/>
      <x:c r="DI693"/>
      <x:c r="DJ693"/>
      <x:c r="DK693"/>
      <x:c r="DL693"/>
      <x:c r="DM693"/>
      <x:c r="DN693"/>
      <x:c r="DO693"/>
      <x:c r="DP693"/>
      <x:c r="DQ693"/>
      <x:c r="DR693"/>
      <x:c r="DS693"/>
      <x:c r="DT693"/>
      <x:c r="DU693"/>
      <x:c r="DV693"/>
      <x:c r="DW693"/>
      <x:c r="DX693"/>
      <x:c r="DY693"/>
      <x:c r="DZ693" t="str">
        <x:v>Title/abstract information is insufficient for a substantive scientific, causal, transferability or institutional claim.</x:v>
      </x:c>
      <x:c r="EA693" t="str">
        <x:v>Pending</x:v>
      </x:c>
      <x:c r="EB693" t="str">
        <x:f>IF(L693="","",IF(EC693="READY","Yes","No / Pending"))</x:f>
        <x:v>No / Pending</x:v>
      </x:c>
      <x:c r="EC693" t="str">
        <x:f>IF(L693="","",IF(OR(ISNUMBER(SEARCH("Retracted Publication",Q693)),CM693="Retracted",CN693="Retracted",CM693="Expression of Concern",CN693="Expression of Concern",F693="Not used",CG693="Critical",CH693="High",CH693="Critical"),"BLOCKED — integrity or use restriction",IF(AND(CJ693="Yes",CK693="Yes",CL693="Yes"),IF(AND(CM693="Clear",CN693="Verified — clear"),IF(AND(AND(LEN(TRIM(CF693))&gt;0,LEFT(LOWER(TRIM(CF693)),7)&lt;&gt;"pending"),OR(CG693="High",CG693="Moderate"),OR(CH693="Low",CH693="Some concerns",CH693="Not applicable")),IF(AND(DD693="No",OR(DE693="HIGH",DE693="CONDITIONAL"),AND(LEN(TRIM(DF693))&gt;0,LEFT(LOWER(TRIM(DF693)),7)&lt;&gt;"pending")),IF(AND(AND(LEN(TRIM(DT693))&gt;0,LEFT(LOWER(TRIM(DT693)),7)&lt;&gt;"pending"),AND(LEN(TRIM(DU693))&gt;0,LEFT(LOWER(TRIM(DU693)),7)&lt;&gt;"pending"),OR(AND(LEN(TRIM(DV693))&gt;0,LEFT(LOWER(TRIM(DV693)),7)&lt;&gt;"pending"),AND(LEN(TRIM(DW693))&gt;0,LEFT(LOWER(TRIM(DW693)),7)&lt;&gt;"pending")),AND(LEN(TRIM(DX693))&gt;0,LEFT(LOWER(TRIM(DX693)),7)&lt;&gt;"pending")),IF(AND(F693="Claim-ready",OR(EA693="Strong",EA693="Moderate"),AND(LEN(TRIM(G693))&gt;0,LEFT(LOWER(TRIM(G693)),7)&lt;&gt;"pending"),G693&lt;&gt;"No substantive use decision is permitted from identification metadata alone.",AND(LEN(TRIM(DZ693))&gt;0,LEFT(LOWER(TRIM(DZ693)),7)&lt;&gt;"pending"),DZ693&lt;&gt;"Identification metadata alone does not permit any substantive scientific, causal, operational, or institutional claim.",AND(LEN(TRIM(EI693))&gt;0,LEFT(LOWER(TRIM(EI693)),7)&lt;&gt;"pending"),ISNUMBER(EH693),EH693&gt;0),"READY","PENDING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3" t="str">
        <x:v>Pending</x:v>
      </x:c>
      <x:c r="EE693"/>
      <x:c r="EF693" t="str">
        <x:v>Pending</x:v>
      </x:c>
      <x:c r="EG693" t="str">
        <x:v>Pending</x:v>
      </x:c>
      <x:c r="EH693"/>
      <x:c r="EI693" s="501"/>
      <x:c r="EJ693"/>
      <x:c r="EK693" t="str">
        <x:v>Pending</x:v>
      </x:c>
      <x:c r="EL693" t="n">
        <x:v>46272</x:v>
      </x:c>
      <x:c r="EM693" t="str">
        <x:v>Production PubMed record imported and reconciled to Zotero item HJS7GERM;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693" t="n">
        <x:f>IF(L693="","",(IF(N693&lt;&gt;"",1,0)+IF(O693&lt;&gt;"",1,0)+IF(AJ693&lt;&gt;"",1,0)+IF(AU693&lt;&gt;"",1,0)+IF(BE693&lt;&gt;"",1,0)+IF(CF693&lt;&gt;"",1,0)+IF(CJ693="Yes",1,0)+IF(CL693="Yes",1,0)+IF(DE693&lt;&gt;"Pending",1,0)+IF(F693&lt;&gt;"",1,0)+IF(DZ693&lt;&gt;"",1,0)+IF(EI693&lt;&gt;"",1,0))/12)</x:f>
        <x:v>0.5</x:v>
      </x:c>
    </x:row>
    <x:row r="694">
      <x:c r="A694" t="str">
        <x:v>EV-0691</x:v>
      </x:c>
      <x:c r="B694" t="str">
        <x:v>Metadata verification</x:v>
      </x:c>
      <x:c r="C694" t="str">
        <x:f>IF(L694="","",IF(LEFT(EC694,7)="BLOCKED","🔴 Do not use for conclusion",IF(EB694="Yes","🟢 Claim-ready","🟡 Caution / context")))</x:f>
        <x:v>🟡 Caution / context</x:v>
      </x:c>
      <x:c r="D694" t="str">
        <x:f>IF(L694="","",EC694)</x:f>
        <x:v>PENDING — verification</x:v>
      </x:c>
      <x:c r="E694" t="str">
        <x:v>P2 — High</x:v>
      </x:c>
      <x:c r="F694" t="str">
        <x:v>Pending</x:v>
      </x:c>
      <x:c r="G694" t="str">
        <x:v>Title/abstract identify an explicit operational APHT/medical-readiness topic; retain for full-text assessment.</x:v>
      </x:c>
      <x:c r="H694" t="str">
        <x:v>Obtain and review lawful full text; confirm human adjudication; then select a design-specific appraisal instrument.</x:v>
      </x:c>
      <x:c r="I694"/>
      <x:c r="J694" t="str">
        <x:v>B — APHT / Medical Readiness</x:v>
      </x:c>
      <x:c r="K694" t="str">
        <x:v>IDENTIFIED</x:v>
      </x:c>
      <x:c r="L694" t="str">
        <x:v>Tactical Combat Casualty Care Maritime Scenario: Shipboard Missile Strike.</x:v>
      </x:c>
      <x:c r="M694"/>
      <x:c r="N694" t="str">
        <x:v>Butler, Frank K Jr; Burkholder, Todd; Chernenko, Michael; Chimiak, James; Chung, James; Cubano, Miguel; Gurney, Jennifer M; Hall, Andrew B; Holcomb, John B; Kotora, Joseph; Lenart, Mark; Long, Ann; Papalski, Wayne; Rich, Thomas A; Tripp, Mike; Shackelford, Stacy A; Tadlock, Matt D; Timby, Jeffrey W; Drew, Brendon</x:v>
      </x:c>
      <x:c r="O694" t="n">
        <x:v>2022</x:v>
      </x:c>
      <x:c r="P694" t="str">
        <x:v>Journal of special operations medicine : a peer reviewed journal for SOF medical professionals</x:v>
      </x:c>
      <x:c r="Q694" t="str">
        <x:v>Journal Article</x:v>
      </x:c>
      <x:c r="R694" t="str">
        <x:v>Unclear</x:v>
      </x:c>
      <x:c r="S694" t="str">
        <x:v>Unknown</x:v>
      </x:c>
      <x:c r="T694" t="str">
        <x:v>eng</x:v>
      </x:c>
      <x:c r="U694" t="str">
        <x:v>https://pubmed.ncbi.nlm.nih.gov/35639888/</x:v>
      </x:c>
      <x:c r="V694" t="str">
        <x:v>10.55460/zt9j-ei8z</x:v>
      </x:c>
      <x:c r="W694" t="str">
        <x:f>IF(V694="","",LOWER(SUBSTITUTE(SUBSTITUTE(SUBSTITUTE(SUBSTITUTE(TRIM(V694),"https://doi.org/",""),"http://doi.org/",""),"https://dx.doi.org/",""),"doi:","")))</x:f>
        <x:v>10.55460/zt9j-ei8z</x:v>
      </x:c>
      <x:c r="X694" t="str">
        <x:v>35639888</x:v>
      </x:c>
      <x:c r="Y694" t="str"/>
      <x:c r="Z694"/>
      <x:c r="AA694" t="str">
        <x:v>PubMed/MEDLINE</x:v>
      </x:c>
      <x:c r="AB694" t="str">
        <x:v>PUBMED-B-v1.0-2026-08-28</x:v>
      </x:c>
      <x:c r="AC694" t="str">
        <x:v>SP-PUBMED-B-20260828</x:v>
      </x:c>
      <x:c r="AD694" s="499" t="n">
        <x:v>46262</x:v>
      </x:c>
      <x:c r="AE694" s="499" t="n">
        <x:v>46272</x:v>
      </x:c>
      <x:c r="AF694" t="str">
        <x:v>79ECG3M5</x:v>
      </x:c>
      <x:c r="AG694"/>
      <x:c r="AH694" t="str">
        <x:v>Tactical Athlete → Operational Readiness Brazil</x:v>
      </x:c>
      <x:c r="AI694" t="str">
        <x:v>evidence-family:B</x:v>
      </x:c>
      <x:c r="AJ694"/>
      <x:c r="AK694" t="str">
        <x:f>IF(AJ694="","",IF(OR(LOWER(AJ694)="brazil",LOWER(AJ694)="brasil"),"Yes","No"))</x:f>
      </x:c>
      <x:c r="AL694"/>
      <x:c r="AM694"/>
      <x:c r="AN694"/>
      <x:c r="AO694"/>
      <x:c r="AP694"/>
      <x:c r="AQ694"/>
      <x:c r="AR694"/>
      <x:c r="AS694"/>
      <x:c r="AT694"/>
      <x:c r="AU694"/>
      <x:c r="AV694"/>
      <x:c r="AW694"/>
      <x:c r="AX694"/>
      <x:c r="AY694"/>
      <x:c r="AZ694"/>
      <x:c r="BA694"/>
      <x:c r="BB694"/>
      <x:c r="BC694"/>
      <x:c r="BD694"/>
      <x:c r="BE694"/>
      <x:c r="BF694"/>
      <x:c r="BG694"/>
      <x:c r="BH694"/>
      <x:c r="BI694"/>
      <x:c r="BJ694"/>
      <x:c r="BK694"/>
      <x:c r="BL694"/>
      <x:c r="BM694"/>
      <x:c r="BN694"/>
      <x:c r="BO694"/>
      <x:c r="BP694"/>
      <x:c r="BQ694"/>
      <x:c r="BR694"/>
      <x:c r="BS694"/>
      <x:c r="BT694"/>
      <x:c r="BU694"/>
      <x:c r="BV694"/>
      <x:c r="BW694"/>
      <x:c r="BX694"/>
      <x:c r="BY694"/>
      <x:c r="BZ694"/>
      <x:c r="CA694"/>
      <x:c r="CB694"/>
      <x:c r="CC694"/>
      <x:c r="CD694"/>
      <x:c r="CE694"/>
      <x:c r="CF694"/>
      <x:c r="CG694"/>
      <x:c r="CH694"/>
      <x:c r="CI694"/>
      <x:c r="CJ694" t="str">
        <x:v>Pending</x:v>
      </x:c>
      <x:c r="CK694" t="str">
        <x:v>Yes</x:v>
      </x:c>
      <x:c r="CL694" t="str">
        <x:v>Yes</x:v>
      </x:c>
      <x:c r="CM694" t="str">
        <x:v>Clear</x:v>
      </x:c>
      <x:c r="CN694" t="str">
        <x:v>Verified — clear</x:v>
      </x:c>
      <x:c r="CO694" t="n">
        <x:v>46272</x:v>
      </x:c>
      <x:c r="CP694" t="str">
        <x:v>https://pubmed.ncbi.nlm.nih.gov/35639888/</x:v>
      </x:c>
      <x:c r="CQ694"/>
      <x:c r="CR694"/>
      <x:c r="CS694"/>
      <x:c r="CT694"/>
      <x:c r="CU694"/>
      <x:c r="CV694"/>
      <x:c r="CW694"/>
      <x:c r="CX694"/>
      <x:c r="CY694"/>
      <x:c r="CZ694"/>
      <x:c r="DA694"/>
      <x:c r="DB694" t="str">
        <x:f>IF(L694="","",IF(AND(COUNT(CU694:DA694)=7,OR(CU694=0,CU694=1,CU694=2),OR(CV694=0,CV694=1,CV694=2),OR(CW694=0,CW694=1,CW694=2),OR(CX694=0,CX694=1,CX694=2),OR(CY694=0,CY694=1,CY694=2),OR(CZ694=0,CZ694=1,CZ694=2),OR(DA694=0,DA694=1,DA694=2)),SUM(CU694:DA694),""))</x:f>
      </x:c>
      <x:c r="DC694" t="str">
        <x:f>IF(DB694="","",ROUND(DB694/14*10,1))</x:f>
      </x:c>
      <x:c r="DD694" t="str">
        <x:v>Pending</x:v>
      </x:c>
      <x:c r="DE694" t="str">
        <x:f>IF(L694="","",IF(DC694="","Pending",IF(DD694="Yes","CONDITIONAL — safety override",IF(DC694&gt;=8,"HIGH",IF(DC694&gt;=5,"CONDITIONAL","LOW")))))</x:f>
        <x:v>Pending</x:v>
      </x:c>
      <x:c r="DF694" t="str">
        <x:v>Pending screening and full-text appraisal; no transferability judgment made at identification.</x:v>
      </x:c>
      <x:c r="DG694"/>
      <x:c r="DH694"/>
      <x:c r="DI694"/>
      <x:c r="DJ694"/>
      <x:c r="DK694"/>
      <x:c r="DL694"/>
      <x:c r="DM694"/>
      <x:c r="DN694"/>
      <x:c r="DO694"/>
      <x:c r="DP694"/>
      <x:c r="DQ694"/>
      <x:c r="DR694"/>
      <x:c r="DS694"/>
      <x:c r="DT694"/>
      <x:c r="DU694"/>
      <x:c r="DV694"/>
      <x:c r="DW694"/>
      <x:c r="DX694"/>
      <x:c r="DY694"/>
      <x:c r="DZ694" t="str">
        <x:v>Title/abstract screening alone does not establish effectiveness, causality, methodological quality, transferability to Brazilian public safety or an institutional recommendation.</x:v>
      </x:c>
      <x:c r="EA694" t="str">
        <x:v>Pending</x:v>
      </x:c>
      <x:c r="EB694" t="str">
        <x:f>IF(L694="","",IF(EC694="READY","Yes","No / Pending"))</x:f>
        <x:v>No / Pending</x:v>
      </x:c>
      <x:c r="EC694" t="str">
        <x:f>IF(L694="","",IF(OR(ISNUMBER(SEARCH("Retracted Publication",Q694)),CM694="Retracted",CN694="Retracted",CM694="Expression of Concern",CN694="Expression of Concern",F694="Not used",CG694="Critical",CH694="High",CH694="Critical"),"BLOCKED — integrity or use restriction",IF(AND(CJ694="Yes",CK694="Yes",CL694="Yes"),IF(AND(CM694="Clear",CN694="Verified — clear"),IF(AND(AND(LEN(TRIM(CF694))&gt;0,LEFT(LOWER(TRIM(CF694)),7)&lt;&gt;"pending"),OR(CG694="High",CG694="Moderate"),OR(CH694="Low",CH694="Some concerns",CH694="Not applicable")),IF(AND(DD694="No",OR(DE694="HIGH",DE694="CONDITIONAL"),AND(LEN(TRIM(DF694))&gt;0,LEFT(LOWER(TRIM(DF694)),7)&lt;&gt;"pending")),IF(AND(AND(LEN(TRIM(DT694))&gt;0,LEFT(LOWER(TRIM(DT694)),7)&lt;&gt;"pending"),AND(LEN(TRIM(DU694))&gt;0,LEFT(LOWER(TRIM(DU694)),7)&lt;&gt;"pending"),OR(AND(LEN(TRIM(DV694))&gt;0,LEFT(LOWER(TRIM(DV694)),7)&lt;&gt;"pending"),AND(LEN(TRIM(DW694))&gt;0,LEFT(LOWER(TRIM(DW694)),7)&lt;&gt;"pending")),AND(LEN(TRIM(DX694))&gt;0,LEFT(LOWER(TRIM(DX694)),7)&lt;&gt;"pending")),IF(AND(F694="Claim-ready",OR(EA694="Strong",EA694="Moderate"),AND(LEN(TRIM(G694))&gt;0,LEFT(LOWER(TRIM(G694)),7)&lt;&gt;"pending"),G694&lt;&gt;"No substantive use decision is permitted from identification metadata alone.",AND(LEN(TRIM(DZ694))&gt;0,LEFT(LOWER(TRIM(DZ694)),7)&lt;&gt;"pending"),DZ694&lt;&gt;"Identification metadata alone does not permit any substantive scientific, causal, operational, or institutional claim.",AND(LEN(TRIM(EI694))&gt;0,LEFT(LOWER(TRIM(EI694)),7)&lt;&gt;"pending"),ISNUMBER(EH694),EH694&gt;0),"READY","PENDING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694" t="str">
        <x:v>Pending</x:v>
      </x:c>
      <x:c r="EE694"/>
      <x:c r="EF694" t="str">
        <x:v>Pending</x:v>
      </x:c>
      <x:c r="EG694" t="str">
        <x:v>Pending</x:v>
      </x:c>
      <x:c r="EH694"/>
      <x:c r="EI694" s="501"/>
      <x:c r="EJ694"/>
      <x:c r="EK694" t="str">
        <x:v>Pending</x:v>
      </x:c>
      <x:c r="EL694" t="n">
        <x:v>46272</x:v>
      </x:c>
      <x:c r="EM694" t="str">
        <x:v>Production PubMed record imported and reconciled to Zotero item 79ECG3M5;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694" t="n">
        <x:f>IF(L694="","",(IF(N694&lt;&gt;"",1,0)+IF(O694&lt;&gt;"",1,0)+IF(AJ694&lt;&gt;"",1,0)+IF(AU694&lt;&gt;"",1,0)+IF(BE694&lt;&gt;"",1,0)+IF(CF694&lt;&gt;"",1,0)+IF(CJ694="Yes",1,0)+IF(CL694="Yes",1,0)+IF(DE694&lt;&gt;"Pending",1,0)+IF(F694&lt;&gt;"",1,0)+IF(DZ694&lt;&gt;"",1,0)+IF(EI694&lt;&gt;"",1,0))/12)</x:f>
        <x:v>0.4166666666666667</x:v>
      </x:c>
    </x:row>
    <x:row r="695">
      <x:c r="A695" t="str">
        <x:v>EV-0692</x:v>
      </x:c>
      <x:c r="B695" t="str">
        <x:v>Integrity check</x:v>
      </x:c>
      <x:c r="C695" t="str">
        <x:f>IF(L695="","",IF(LEFT(EC695,7)="BLOCKED","🔴 Do not use for conclusion",IF(EB695="Yes","🟢 Claim-ready","🟡 Caution / context")))</x:f>
        <x:v>🟡 Caution / context</x:v>
      </x:c>
      <x:c r="D695" t="str">
        <x:f>IF(L695="","",EC695)</x:f>
        <x:v>PENDING — appropriate appraisal</x:v>
      </x:c>
      <x:c r="E695" t="str">
        <x:v>P3 — Medium</x:v>
      </x:c>
      <x:c r="F695" t="str">
        <x:v>Pending</x:v>
      </x:c>
      <x:c r="G695" t="str">
        <x:v>Title/abstract identify an explicit operational APHT/medical-readiness topic; retain for full-text assessment.</x:v>
      </x:c>
      <x:c r="H695" t="str">
        <x:v>Obtain and review lawful full text; confirm human adjudication; then select a design-specific appraisal instrument.</x:v>
      </x:c>
      <x:c r="I695"/>
      <x:c r="J695" t="str">
        <x:v>B — APHT / Medical Readiness</x:v>
      </x:c>
      <x:c r="K695" t="str">
        <x:v>IDENTIFIED</x:v>
      </x:c>
      <x:c r="L695" t="str">
        <x:v>Simulation-based education improves military trainees' skill performance and self-confidence in tourniquet placement: A randomized controlled trial.</x:v>
      </x:c>
      <x:c r="M695"/>
      <x:c r="N695" t="str">
        <x:v>Scalese, Ross J; Issenberg, S Barry; Hackett, Matthew; Rodriguez, Richard D; Brotons, Angel A; Gonzalez, Marco; Geracci, James J; Schulman, Carl I</x:v>
      </x:c>
      <x:c r="O695" t="n">
        <x:v>2022</x:v>
      </x:c>
      <x:c r="P695" t="str">
        <x:v>The journal of trauma and acute care surgery</x:v>
      </x:c>
      <x:c r="Q695" t="str">
        <x:v>Journal Article; Randomized Controlled Trial; Research Support, U.S. Gov't, Non-P.H.S.</x:v>
      </x:c>
      <x:c r="R695" t="str">
        <x:v>Unclear</x:v>
      </x:c>
      <x:c r="S695" t="str">
        <x:v>Unknown</x:v>
      </x:c>
      <x:c r="T695" t="str">
        <x:v>eng</x:v>
      </x:c>
      <x:c r="U695" t="str">
        <x:v>https://pubmed.ncbi.nlm.nih.gov/35617462/</x:v>
      </x:c>
      <x:c r="V695" t="str">
        <x:v>10.1097/ta.0000000000003702</x:v>
      </x:c>
      <x:c r="W695" t="str">
        <x:f>IF(V695="","",LOWER(SUBSTITUTE(SUBSTITUTE(SUBSTITUTE(SUBSTITUTE(TRIM(V695),"https://doi.org/",""),"http://doi.org/",""),"https://dx.doi.org/",""),"doi:","")))</x:f>
        <x:v>10.1097/ta.0000000000003702</x:v>
      </x:c>
      <x:c r="X695" t="str">
        <x:v>35617462</x:v>
      </x:c>
      <x:c r="Y695" t="str"/>
      <x:c r="Z695"/>
      <x:c r="AA695" t="str">
        <x:v>PubMed/MEDLINE</x:v>
      </x:c>
      <x:c r="AB695" t="str">
        <x:v>PUBMED-B-v1.0-2026-08-28</x:v>
      </x:c>
      <x:c r="AC695" t="str">
        <x:v>SP-PUBMED-B-20260828</x:v>
      </x:c>
      <x:c r="AD695" s="499" t="n">
        <x:v>46262</x:v>
      </x:c>
      <x:c r="AE695" s="499" t="n">
        <x:v>46272</x:v>
      </x:c>
      <x:c r="AF695" t="str">
        <x:v>Q5S6RBX6</x:v>
      </x:c>
      <x:c r="AG695"/>
      <x:c r="AH695" t="str">
        <x:v>Tactical Athlete → Operational Readiness Brazil</x:v>
      </x:c>
      <x:c r="AI695" t="str">
        <x:v>evidence-family:B</x:v>
      </x:c>
      <x:c r="AJ695"/>
      <x:c r="AK695" t="str">
        <x:f>IF(AJ695="","",IF(OR(LOWER(AJ695)="brazil",LOWER(AJ695)="brasil"),"Yes","No"))</x:f>
      </x:c>
      <x:c r="AL695"/>
      <x:c r="AM695"/>
      <x:c r="AN695"/>
      <x:c r="AO695"/>
      <x:c r="AP695"/>
      <x:c r="AQ695"/>
      <x:c r="AR695"/>
      <x:c r="AS695"/>
      <x:c r="AT695"/>
      <x:c r="AU695"/>
      <x:c r="AV695"/>
      <x:c r="AW695"/>
      <x:c r="AX695"/>
      <x:c r="AY695"/>
      <x:c r="AZ695"/>
      <x:c r="BA695"/>
      <x:c r="BB695"/>
      <x:c r="BC695"/>
      <x:c r="BD695"/>
      <x:c r="BE695"/>
      <x:c r="BF695"/>
      <x:c r="BG695"/>
      <x:c r="BH695"/>
      <x:c r="BI695"/>
      <x:c r="BJ695"/>
      <x:c r="BK695"/>
      <x:c r="BL695"/>
      <x:c r="BM695"/>
      <x:c r="BN695"/>
      <x:c r="BO695"/>
      <x:c r="BP695"/>
      <x:c r="BQ695"/>
      <x:c r="BR695"/>
      <x:c r="BS695"/>
      <x:c r="BT695"/>
      <x:c r="BU695"/>
      <x:c r="BV695"/>
      <x:c r="BW695"/>
      <x:c r="BX695"/>
      <x:c r="BY695"/>
      <x:c r="BZ695"/>
      <x:c r="CA695"/>
      <x:c r="CB695"/>
      <x:c r="CC695"/>
      <x:c r="CD695"/>
      <x:c r="CE695"/>
      <x:c r="CF695"/>
      <x:c r="CG695"/>
      <x:c r="CH695"/>
      <x:c r="CI695"/>
      <x:c r="CJ695" t="str">
        <x:v>Yes</x:v>
      </x:c>
      <x:c r="CK695" t="str">
        <x:v>Yes</x:v>
      </x:c>
      <x:c r="CL695" t="str">
        <x:v>Yes</x:v>
      </x:c>
      <x:c r="CM695" t="str">
        <x:v>Clear</x:v>
      </x:c>
      <x:c r="CN695" t="str">
        <x:v>Verified — clear</x:v>
      </x:c>
      <x:c r="CO695" t="n">
        <x:v>46272</x:v>
      </x:c>
      <x:c r="CP695" t="str">
        <x:v>https://pubmed.ncbi.nlm.nih.gov/35617462/</x:v>
      </x:c>
      <x:c r="CQ695"/>
      <x:c r="CR695"/>
      <x:c r="CS695"/>
      <x:c r="CT695"/>
      <x:c r="CU695"/>
      <x:c r="CV695"/>
      <x:c r="CW695"/>
      <x:c r="CX695"/>
      <x:c r="CY695"/>
      <x:c r="CZ695"/>
      <x:c r="DA695"/>
      <x:c r="DB695" t="str">
        <x:f>IF(L695="","",IF(AND(COUNT(CU695:DA695)=7,OR(CU695=0,CU695=1,CU695=2),OR(CV695=0,CV695=1,CV695=2),OR(CW695=0,CW695=1,CW695=2),OR(CX695=0,CX695=1,CX695=2),OR(CY695=0,CY695=1,CY695=2),OR(CZ695=0,CZ695=1,CZ695=2),OR(DA695=0,DA695=1,DA695=2)),SUM(CU695:DA695),""))</x:f>
      </x:c>
      <x:c r="DC695" t="str">
        <x:f>IF(DB695="","",ROUND(DB695/14*10,1))</x:f>
      </x:c>
      <x:c r="DD695" t="str">
        <x:v>Pending</x:v>
      </x:c>
      <x:c r="DE695" t="str">
        <x:f>IF(L695="","",IF(DC695="","Pending",IF(DD695="Yes","CONDITIONAL — safety override",IF(DC695&gt;=8,"HIGH",IF(DC695&gt;=5,"CONDITIONAL","LOW")))))</x:f>
        <x:v>Pending</x:v>
      </x:c>
      <x:c r="DF695" t="str">
        <x:v>Pending screening and full-text appraisal; no transferability judgment made at identification.</x:v>
      </x:c>
      <x:c r="DG695"/>
      <x:c r="DH695"/>
      <x:c r="DI695"/>
      <x:c r="DJ695"/>
      <x:c r="DK695"/>
      <x:c r="DL695"/>
      <x:c r="DM695"/>
      <x:c r="DN695"/>
      <x:c r="DO695"/>
      <x:c r="DP695"/>
      <x:c r="DQ695"/>
      <x:c r="DR695"/>
      <x:c r="DS695"/>
      <x:c r="DT695"/>
      <x:c r="DU695"/>
      <x:c r="DV695"/>
      <x:c r="DW695"/>
      <x:c r="DX695"/>
      <x:c r="DY695"/>
      <x:c r="DZ695" t="str">
        <x:v>Title/abstract screening alone does not establish effectiveness, causality, methodological quality, transferability to Brazilian public safety or an institutional recommendation.</x:v>
      </x:c>
      <x:c r="EA695" t="str">
        <x:v>Pending</x:v>
      </x:c>
      <x:c r="EB695" t="str">
        <x:f>IF(L695="","",IF(EC695="READY","Yes","No / Pending"))</x:f>
        <x:v>No / Pending</x:v>
      </x:c>
      <x:c r="EC695" t="str">
        <x:f>IF(L695="","",IF(OR(ISNUMBER(SEARCH("Retracted Publication",Q695)),CM695="Retracted",CN695="Retracted",CM695="Expression of Concern",CN695="Expression of Concern",F695="Not used",CG695="Critical",CH695="High",CH695="Critical"),"BLOCKED — integrity or use restriction",IF(AND(CJ695="Yes",CK695="Yes",CL695="Yes"),IF(AND(CM695="Clear",CN695="Verified — clear"),IF(AND(AND(LEN(TRIM(CF695))&gt;0,LEFT(LOWER(TRIM(CF695)),7)&lt;&gt;"pending"),OR(CG695="High",CG695="Moderate"),OR(CH695="Low",CH695="Some concerns",CH695="Not applicable")),IF(AND(DD695="No",OR(DE695="HIGH",DE695="CONDITIONAL"),AND(LEN(TRIM(DF695))&gt;0,LEFT(LOWER(TRIM(DF695)),7)&lt;&gt;"pending")),IF(AND(AND(LEN(TRIM(DT695))&gt;0,LEFT(LOWER(TRIM(DT695)),7)&lt;&gt;"pending"),AND(LEN(TRIM(DU695))&gt;0,LEFT(LOWER(TRIM(DU695)),7)&lt;&gt;"pending"),OR(AND(LEN(TRIM(DV695))&gt;0,LEFT(LOWER(TRIM(DV695)),7)&lt;&gt;"pending"),AND(LEN(TRIM(DW695))&gt;0,LEFT(LOWER(TRIM(DW695)),7)&lt;&gt;"pending")),AND(LEN(TRIM(DX695))&gt;0,LEFT(LOWER(TRIM(DX695)),7)&lt;&gt;"pending")),IF(AND(F695="Claim-ready",OR(EA695="Strong",EA695="Moderate"),AND(LEN(TRIM(G695))&gt;0,LEFT(LOWER(TRIM(G695)),7)&lt;&gt;"pending"),G695&lt;&gt;"No substantive use decision is permitted from identification metadata alone.",AND(LEN(TRIM(DZ695))&gt;0,LEFT(LOWER(TRIM(DZ695)),7)&lt;&gt;"pending"),DZ695&lt;&gt;"Identification metadata alone does not permit any substantive scientific, causal, operational, or institutional claim.",AND(LEN(TRIM(EI695))&gt;0,LEFT(LOWER(TRIM(EI695)),7)&lt;&gt;"pending"),ISNUMBER(EH695),EH695&gt;0),"READY","PENDING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5" t="str">
        <x:v>Pending</x:v>
      </x:c>
      <x:c r="EE695"/>
      <x:c r="EF695" t="str">
        <x:v>Pending</x:v>
      </x:c>
      <x:c r="EG695" t="str">
        <x:v>Pending</x:v>
      </x:c>
      <x:c r="EH695"/>
      <x:c r="EI695" s="501"/>
      <x:c r="EJ695"/>
      <x:c r="EK695" t="str">
        <x:v>Pending</x:v>
      </x:c>
      <x:c r="EL695" t="n">
        <x:v>46272</x:v>
      </x:c>
      <x:c r="EM695" t="str">
        <x:v>Production PubMed record imported and reconciled to Zotero item Q5S6RBX6;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5" t="n">
        <x:f>IF(L695="","",(IF(N695&lt;&gt;"",1,0)+IF(O695&lt;&gt;"",1,0)+IF(AJ695&lt;&gt;"",1,0)+IF(AU695&lt;&gt;"",1,0)+IF(BE695&lt;&gt;"",1,0)+IF(CF695&lt;&gt;"",1,0)+IF(CJ695="Yes",1,0)+IF(CL695="Yes",1,0)+IF(DE695&lt;&gt;"Pending",1,0)+IF(F695&lt;&gt;"",1,0)+IF(DZ695&lt;&gt;"",1,0)+IF(EI695&lt;&gt;"",1,0))/12)</x:f>
        <x:v>0.5</x:v>
      </x:c>
    </x:row>
    <x:row r="696">
      <x:c r="A696" t="str">
        <x:v>EV-0693</x:v>
      </x:c>
      <x:c r="B696" t="str">
        <x:v>Integrity check</x:v>
      </x:c>
      <x:c r="C696" t="str">
        <x:f>IF(L696="","",IF(LEFT(EC696,7)="BLOCKED","🔴 Do not use for conclusion",IF(EB696="Yes","🟢 Claim-ready","🟡 Caution / context")))</x:f>
        <x:v>🟡 Caution / context</x:v>
      </x:c>
      <x:c r="D696" t="str">
        <x:f>IF(L696="","",EC696)</x:f>
        <x:v>PENDING — appropriate appraisal</x:v>
      </x:c>
      <x:c r="E696" t="str">
        <x:v>P3 — Medium</x:v>
      </x:c>
      <x:c r="F696" t="str">
        <x:v>Pending</x:v>
      </x:c>
      <x:c r="G696" t="str">
        <x:v>Title/abstract identify an explicit tactical/public-safety context and readiness domain; retain for full-text assessment.</x:v>
      </x:c>
      <x:c r="H696" t="str">
        <x:v>Obtain and review lawful full text; confirm human adjudication; then select a design-specific appraisal instrument.</x:v>
      </x:c>
      <x:c r="I696"/>
      <x:c r="J696" t="str">
        <x:v>A — Core</x:v>
      </x:c>
      <x:c r="K696" t="str">
        <x:v>IDENTIFIED</x:v>
      </x:c>
      <x:c r="L696" t="str">
        <x:v>The National Disaster Medical System and military combat readiness: A scoping review.</x:v>
      </x:c>
      <x:c r="M696"/>
      <x:c r="N696" t="str">
        <x:v>Lee, Clark J; Allard, Rhonda J; Adeniji, Adeteju A; Quintanilla, Norma; Kirsch, Thomas D</x:v>
      </x:c>
      <x:c r="O696" t="n">
        <x:v>2022</x:v>
      </x:c>
      <x:c r="P696" t="str">
        <x:v>The journal of trauma and acute care surgery</x:v>
      </x:c>
      <x:c r="Q696" t="str">
        <x:v>Journal Article; Research Support, U.S. Gov't, Non-P.H.S.; Scoping Review</x:v>
      </x:c>
      <x:c r="R696" t="str">
        <x:v>Unclear</x:v>
      </x:c>
      <x:c r="S696" t="str">
        <x:v>Unknown</x:v>
      </x:c>
      <x:c r="T696" t="str">
        <x:v>eng</x:v>
      </x:c>
      <x:c r="U696" t="str">
        <x:v>https://pubmed.ncbi.nlm.nih.gov/35605023/</x:v>
      </x:c>
      <x:c r="V696" t="str">
        <x:v>10.1097/ta.0000000000003703</x:v>
      </x:c>
      <x:c r="W696" t="str">
        <x:f>IF(V696="","",LOWER(SUBSTITUTE(SUBSTITUTE(SUBSTITUTE(SUBSTITUTE(TRIM(V696),"https://doi.org/",""),"http://doi.org/",""),"https://dx.doi.org/",""),"doi:","")))</x:f>
        <x:v>10.1097/ta.0000000000003703</x:v>
      </x:c>
      <x:c r="X696" t="str">
        <x:v>35605023</x:v>
      </x:c>
      <x:c r="Y696" t="str">
        <x:v>PMC9323549</x:v>
      </x:c>
      <x:c r="Z696"/>
      <x:c r="AA696" t="str">
        <x:v>PubMed/MEDLINE</x:v>
      </x:c>
      <x:c r="AB696" t="str">
        <x:v>PUBMED-A-v1.0-2026-08-28</x:v>
      </x:c>
      <x:c r="AC696" t="str">
        <x:v>SP-PUBMED-A-20260828</x:v>
      </x:c>
      <x:c r="AD696" s="499" t="n">
        <x:v>46262</x:v>
      </x:c>
      <x:c r="AE696" s="499" t="n">
        <x:v>46272</x:v>
      </x:c>
      <x:c r="AF696" t="str">
        <x:v>WDMUNRPY</x:v>
      </x:c>
      <x:c r="AG696"/>
      <x:c r="AH696" t="str">
        <x:v>Tactical Athlete → Operational Readiness Brazil</x:v>
      </x:c>
      <x:c r="AI696" t="str">
        <x:v>evidence-family:A</x:v>
      </x:c>
      <x:c r="AJ696"/>
      <x:c r="AK696" t="str">
        <x:f>IF(AJ696="","",IF(OR(LOWER(AJ696)="brazil",LOWER(AJ696)="brasil"),"Yes","No"))</x:f>
      </x:c>
      <x:c r="AL696"/>
      <x:c r="AM696"/>
      <x:c r="AN696"/>
      <x:c r="AO696"/>
      <x:c r="AP696"/>
      <x:c r="AQ696"/>
      <x:c r="AR696"/>
      <x:c r="AS696"/>
      <x:c r="AT696"/>
      <x:c r="AU696"/>
      <x:c r="AV696"/>
      <x:c r="AW696"/>
      <x:c r="AX696"/>
      <x:c r="AY696"/>
      <x:c r="AZ696"/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/>
      <x:c r="BO696"/>
      <x:c r="BP696"/>
      <x:c r="BQ696"/>
      <x:c r="BR696"/>
      <x:c r="BS696"/>
      <x:c r="BT696"/>
      <x:c r="BU696"/>
      <x:c r="BV696"/>
      <x:c r="BW696"/>
      <x:c r="BX696"/>
      <x:c r="BY696"/>
      <x:c r="BZ696"/>
      <x:c r="CA696"/>
      <x:c r="CB696"/>
      <x:c r="CC696"/>
      <x:c r="CD696"/>
      <x:c r="CE696"/>
      <x:c r="CF696"/>
      <x:c r="CG696"/>
      <x:c r="CH696"/>
      <x:c r="CI696"/>
      <x:c r="CJ696" t="str">
        <x:v>Yes</x:v>
      </x:c>
      <x:c r="CK696" t="str">
        <x:v>Yes</x:v>
      </x:c>
      <x:c r="CL696" t="str">
        <x:v>Yes</x:v>
      </x:c>
      <x:c r="CM696" t="str">
        <x:v>Clear</x:v>
      </x:c>
      <x:c r="CN696" t="str">
        <x:v>Verified — clear</x:v>
      </x:c>
      <x:c r="CO696" t="n">
        <x:v>46272</x:v>
      </x:c>
      <x:c r="CP696" t="str">
        <x:v>https://pubmed.ncbi.nlm.nih.gov/35605023/</x:v>
      </x:c>
      <x:c r="CQ696"/>
      <x:c r="CR696"/>
      <x:c r="CS696"/>
      <x:c r="CT696"/>
      <x:c r="CU696"/>
      <x:c r="CV696"/>
      <x:c r="CW696"/>
      <x:c r="CX696"/>
      <x:c r="CY696"/>
      <x:c r="CZ696"/>
      <x:c r="DA696"/>
      <x:c r="DB696" t="str">
        <x:f>IF(L696="","",IF(AND(COUNT(CU696:DA696)=7,OR(CU696=0,CU696=1,CU696=2),OR(CV696=0,CV696=1,CV696=2),OR(CW696=0,CW696=1,CW696=2),OR(CX696=0,CX696=1,CX696=2),OR(CY696=0,CY696=1,CY696=2),OR(CZ696=0,CZ696=1,CZ696=2),OR(DA696=0,DA696=1,DA696=2)),SUM(CU696:DA696),""))</x:f>
      </x:c>
      <x:c r="DC696" t="str">
        <x:f>IF(DB696="","",ROUND(DB696/14*10,1))</x:f>
      </x:c>
      <x:c r="DD696" t="str">
        <x:v>Pending</x:v>
      </x:c>
      <x:c r="DE696" t="str">
        <x:f>IF(L696="","",IF(DC696="","Pending",IF(DD696="Yes","CONDITIONAL — safety override",IF(DC696&gt;=8,"HIGH",IF(DC696&gt;=5,"CONDITIONAL","LOW")))))</x:f>
        <x:v>Pending</x:v>
      </x:c>
      <x:c r="DF696" t="str">
        <x:v>Pending screening and full-text appraisal; no transferability judgment made at identification.</x:v>
      </x:c>
      <x:c r="DG696"/>
      <x:c r="DH696"/>
      <x:c r="DI696"/>
      <x:c r="DJ696"/>
      <x:c r="DK696"/>
      <x:c r="DL696"/>
      <x:c r="DM696"/>
      <x:c r="DN696"/>
      <x:c r="DO696"/>
      <x:c r="DP696"/>
      <x:c r="DQ696"/>
      <x:c r="DR696"/>
      <x:c r="DS696"/>
      <x:c r="DT696"/>
      <x:c r="DU696"/>
      <x:c r="DV696"/>
      <x:c r="DW696"/>
      <x:c r="DX696"/>
      <x:c r="DY696"/>
      <x:c r="DZ696" t="str">
        <x:v>Title/abstract screening alone does not establish effectiveness, causality, methodological quality, transferability to Brazilian public safety or an institutional recommendation.</x:v>
      </x:c>
      <x:c r="EA696" t="str">
        <x:v>Pending</x:v>
      </x:c>
      <x:c r="EB696" t="str">
        <x:f>IF(L696="","",IF(EC696="READY","Yes","No / Pending"))</x:f>
        <x:v>No / Pending</x:v>
      </x:c>
      <x:c r="EC696" t="str">
        <x:f>IF(L696="","",IF(OR(ISNUMBER(SEARCH("Retracted Publication",Q696)),CM696="Retracted",CN696="Retracted",CM696="Expression of Concern",CN696="Expression of Concern",F696="Not used",CG696="Critical",CH696="High",CH696="Critical"),"BLOCKED — integrity or use restriction",IF(AND(CJ696="Yes",CK696="Yes",CL696="Yes"),IF(AND(CM696="Clear",CN696="Verified — clear"),IF(AND(AND(LEN(TRIM(CF696))&gt;0,LEFT(LOWER(TRIM(CF696)),7)&lt;&gt;"pending"),OR(CG696="High",CG696="Moderate"),OR(CH696="Low",CH696="Some concerns",CH696="Not applicable")),IF(AND(DD696="No",OR(DE696="HIGH",DE696="CONDITIONAL"),AND(LEN(TRIM(DF696))&gt;0,LEFT(LOWER(TRIM(DF696)),7)&lt;&gt;"pending")),IF(AND(AND(LEN(TRIM(DT696))&gt;0,LEFT(LOWER(TRIM(DT696)),7)&lt;&gt;"pending"),AND(LEN(TRIM(DU696))&gt;0,LEFT(LOWER(TRIM(DU696)),7)&lt;&gt;"pending"),OR(AND(LEN(TRIM(DV696))&gt;0,LEFT(LOWER(TRIM(DV696)),7)&lt;&gt;"pending"),AND(LEN(TRIM(DW696))&gt;0,LEFT(LOWER(TRIM(DW696)),7)&lt;&gt;"pending")),AND(LEN(TRIM(DX696))&gt;0,LEFT(LOWER(TRIM(DX696)),7)&lt;&gt;"pending")),IF(AND(F696="Claim-ready",OR(EA696="Strong",EA696="Moderate"),AND(LEN(TRIM(G696))&gt;0,LEFT(LOWER(TRIM(G696)),7)&lt;&gt;"pending"),G696&lt;&gt;"No substantive use decision is permitted from identification metadata alone.",AND(LEN(TRIM(DZ696))&gt;0,LEFT(LOWER(TRIM(DZ696)),7)&lt;&gt;"pending"),DZ696&lt;&gt;"Identification metadata alone does not permit any substantive scientific, causal, operational, or institutional claim.",AND(LEN(TRIM(EI696))&gt;0,LEFT(LOWER(TRIM(EI696)),7)&lt;&gt;"pending"),ISNUMBER(EH696),EH696&gt;0),"READY","PENDING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6" t="str">
        <x:v>Pending</x:v>
      </x:c>
      <x:c r="EE696"/>
      <x:c r="EF696" t="str">
        <x:v>Pending</x:v>
      </x:c>
      <x:c r="EG696" t="str">
        <x:v>Pending</x:v>
      </x:c>
      <x:c r="EH696"/>
      <x:c r="EI696" s="501"/>
      <x:c r="EJ696"/>
      <x:c r="EK696" t="str">
        <x:v>Pending</x:v>
      </x:c>
      <x:c r="EL696" t="n">
        <x:v>46272</x:v>
      </x:c>
      <x:c r="EM696" t="str">
        <x:v>Production PubMed record imported and reconciled to Zotero item WDMUNRPY;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6" t="n">
        <x:f>IF(L696="","",(IF(N696&lt;&gt;"",1,0)+IF(O696&lt;&gt;"",1,0)+IF(AJ696&lt;&gt;"",1,0)+IF(AU696&lt;&gt;"",1,0)+IF(BE696&lt;&gt;"",1,0)+IF(CF696&lt;&gt;"",1,0)+IF(CJ696="Yes",1,0)+IF(CL696="Yes",1,0)+IF(DE696&lt;&gt;"Pending",1,0)+IF(F696&lt;&gt;"",1,0)+IF(DZ696&lt;&gt;"",1,0)+IF(EI696&lt;&gt;"",1,0))/12)</x:f>
        <x:v>0.5</x:v>
      </x:c>
    </x:row>
    <x:row r="697">
      <x:c r="A697" t="str">
        <x:v>EV-0694</x:v>
      </x:c>
      <x:c r="B697" t="str">
        <x:v>Integrity check</x:v>
      </x:c>
      <x:c r="C697" t="str">
        <x:f>IF(L697="","",IF(LEFT(EC697,7)="BLOCKED","🔴 Do not use for conclusion",IF(EB697="Yes","🟢 Claim-ready","🟡 Caution / context")))</x:f>
        <x:v>🟡 Caution / context</x:v>
      </x:c>
      <x:c r="D697" t="str">
        <x:f>IF(L697="","",EC697)</x:f>
        <x:v>PENDING — appropriate appraisal</x:v>
      </x:c>
      <x:c r="E697" t="str">
        <x:v>P3 — Medium</x:v>
      </x:c>
      <x:c r="F697" t="str">
        <x:v>Pending</x:v>
      </x:c>
      <x:c r="G697" t="str">
        <x:v>Title/abstract identify an explicit tactical/public-safety context and readiness domain; retain for full-text assessment.</x:v>
      </x:c>
      <x:c r="H697" t="str">
        <x:v>Obtain and review lawful full text; confirm human adjudication; then select a design-specific appraisal instrument.</x:v>
      </x:c>
      <x:c r="I697"/>
      <x:c r="J697" t="str">
        <x:v>A — Core</x:v>
      </x:c>
      <x:c r="K697" t="str">
        <x:v>IDENTIFIED</x:v>
      </x:c>
      <x:c r="L697" t="str">
        <x:v>The Lived Experience of Military Women With Chronic Pain: A Phenomenological Study.</x:v>
      </x:c>
      <x:c r="M697"/>
      <x:c r="N697" t="str">
        <x:v>Peppard, Sandra W; Burkard, Joseph; Georges, Jane; Dye, Judy</x:v>
      </x:c>
      <x:c r="O697" t="n">
        <x:v>2023</x:v>
      </x:c>
      <x:c r="P697" t="str">
        <x:v>Military medicine</x:v>
      </x:c>
      <x:c r="Q697" t="str">
        <x:v>Journal Article</x:v>
      </x:c>
      <x:c r="R697" t="str">
        <x:v>Unclear</x:v>
      </x:c>
      <x:c r="S697" t="str">
        <x:v>Unknown</x:v>
      </x:c>
      <x:c r="T697" t="str">
        <x:v>eng</x:v>
      </x:c>
      <x:c r="U697" t="str">
        <x:v>https://pubmed.ncbi.nlm.nih.gov/35596551/</x:v>
      </x:c>
      <x:c r="V697" t="str">
        <x:v>10.1093/milmed/usac134</x:v>
      </x:c>
      <x:c r="W697" t="str">
        <x:f>IF(V697="","",LOWER(SUBSTITUTE(SUBSTITUTE(SUBSTITUTE(SUBSTITUTE(TRIM(V697),"https://doi.org/",""),"http://doi.org/",""),"https://dx.doi.org/",""),"doi:","")))</x:f>
        <x:v>10.1093/milmed/usac134</x:v>
      </x:c>
      <x:c r="X697" t="str">
        <x:v>35596551</x:v>
      </x:c>
      <x:c r="Y697" t="str">
        <x:v>PMC9384100</x:v>
      </x:c>
      <x:c r="Z697"/>
      <x:c r="AA697" t="str">
        <x:v>PubMed/MEDLINE</x:v>
      </x:c>
      <x:c r="AB697" t="str">
        <x:v>PUBMED-A-v1.0-2026-08-28</x:v>
      </x:c>
      <x:c r="AC697" t="str">
        <x:v>SP-PUBMED-A-20260828</x:v>
      </x:c>
      <x:c r="AD697" s="499" t="n">
        <x:v>46262</x:v>
      </x:c>
      <x:c r="AE697" s="499" t="n">
        <x:v>46272</x:v>
      </x:c>
      <x:c r="AF697" t="str">
        <x:v>CDLEDH6D</x:v>
      </x:c>
      <x:c r="AG697"/>
      <x:c r="AH697" t="str">
        <x:v>Tactical Athlete → Operational Readiness Brazil</x:v>
      </x:c>
      <x:c r="AI697" t="str">
        <x:v>evidence-family:A</x:v>
      </x:c>
      <x:c r="AJ697"/>
      <x:c r="AK697" t="str">
        <x:f>IF(AJ697="","",IF(OR(LOWER(AJ697)="brazil",LOWER(AJ697)="brasil"),"Yes","No"))</x:f>
      </x:c>
      <x:c r="AL697"/>
      <x:c r="AM697"/>
      <x:c r="AN697"/>
      <x:c r="AO697"/>
      <x:c r="AP697"/>
      <x:c r="AQ697"/>
      <x:c r="AR697"/>
      <x:c r="AS697"/>
      <x:c r="AT697"/>
      <x:c r="AU697"/>
      <x:c r="AV697"/>
      <x:c r="AW697"/>
      <x:c r="AX697"/>
      <x:c r="AY697"/>
      <x:c r="AZ697"/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/>
      <x:c r="BO697"/>
      <x:c r="BP697"/>
      <x:c r="BQ697"/>
      <x:c r="BR697"/>
      <x:c r="BS697"/>
      <x:c r="BT697"/>
      <x:c r="BU697"/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 t="str">
        <x:v>Yes</x:v>
      </x:c>
      <x:c r="CK697" t="str">
        <x:v>Yes</x:v>
      </x:c>
      <x:c r="CL697" t="str">
        <x:v>Yes</x:v>
      </x:c>
      <x:c r="CM697" t="str">
        <x:v>Clear</x:v>
      </x:c>
      <x:c r="CN697" t="str">
        <x:v>Verified — clear</x:v>
      </x:c>
      <x:c r="CO697" t="n">
        <x:v>46272</x:v>
      </x:c>
      <x:c r="CP697" t="str">
        <x:v>https://pubmed.ncbi.nlm.nih.gov/35596551/</x:v>
      </x:c>
      <x:c r="CQ697"/>
      <x:c r="CR697"/>
      <x:c r="CS697"/>
      <x:c r="CT697"/>
      <x:c r="CU697"/>
      <x:c r="CV697"/>
      <x:c r="CW697"/>
      <x:c r="CX697"/>
      <x:c r="CY697"/>
      <x:c r="CZ697"/>
      <x:c r="DA697"/>
      <x:c r="DB697" t="str">
        <x:f>IF(L697="","",IF(AND(COUNT(CU697:DA697)=7,OR(CU697=0,CU697=1,CU697=2),OR(CV697=0,CV697=1,CV697=2),OR(CW697=0,CW697=1,CW697=2),OR(CX697=0,CX697=1,CX697=2),OR(CY697=0,CY697=1,CY697=2),OR(CZ697=0,CZ697=1,CZ697=2),OR(DA697=0,DA697=1,DA697=2)),SUM(CU697:DA697),""))</x:f>
      </x:c>
      <x:c r="DC697" t="str">
        <x:f>IF(DB697="","",ROUND(DB697/14*10,1))</x:f>
      </x:c>
      <x:c r="DD697" t="str">
        <x:v>Pending</x:v>
      </x:c>
      <x:c r="DE697" t="str">
        <x:f>IF(L697="","",IF(DC697="","Pending",IF(DD697="Yes","CONDITIONAL — safety override",IF(DC697&gt;=8,"HIGH",IF(DC697&gt;=5,"CONDITIONAL","LOW")))))</x:f>
        <x:v>Pending</x:v>
      </x:c>
      <x:c r="DF697" t="str">
        <x:v>Pending screening and full-text appraisal; no transferability judgment made at identification.</x:v>
      </x:c>
      <x:c r="DG697"/>
      <x:c r="DH697"/>
      <x:c r="DI697"/>
      <x:c r="DJ697"/>
      <x:c r="DK697"/>
      <x:c r="DL697"/>
      <x:c r="DM697"/>
      <x:c r="DN697"/>
      <x:c r="DO697"/>
      <x:c r="DP697"/>
      <x:c r="DQ697"/>
      <x:c r="DR697"/>
      <x:c r="DS697"/>
      <x:c r="DT697"/>
      <x:c r="DU697"/>
      <x:c r="DV697"/>
      <x:c r="DW697"/>
      <x:c r="DX697"/>
      <x:c r="DY697"/>
      <x:c r="DZ697" t="str">
        <x:v>Title/abstract screening alone does not establish effectiveness, causality, methodological quality, transferability to Brazilian public safety or an institutional recommendation.</x:v>
      </x:c>
      <x:c r="EA697" t="str">
        <x:v>Pending</x:v>
      </x:c>
      <x:c r="EB697" t="str">
        <x:f>IF(L697="","",IF(EC697="READY","Yes","No / Pending"))</x:f>
        <x:v>No / Pending</x:v>
      </x:c>
      <x:c r="EC697" t="str">
        <x:f>IF(L697="","",IF(OR(ISNUMBER(SEARCH("Retracted Publication",Q697)),CM697="Retracted",CN697="Retracted",CM697="Expression of Concern",CN697="Expression of Concern",F697="Not used",CG697="Critical",CH697="High",CH697="Critical"),"BLOCKED — integrity or use restriction",IF(AND(CJ697="Yes",CK697="Yes",CL697="Yes"),IF(AND(CM697="Clear",CN697="Verified — clear"),IF(AND(AND(LEN(TRIM(CF697))&gt;0,LEFT(LOWER(TRIM(CF697)),7)&lt;&gt;"pending"),OR(CG697="High",CG697="Moderate"),OR(CH697="Low",CH697="Some concerns",CH697="Not applicable")),IF(AND(DD697="No",OR(DE697="HIGH",DE697="CONDITIONAL"),AND(LEN(TRIM(DF697))&gt;0,LEFT(LOWER(TRIM(DF697)),7)&lt;&gt;"pending")),IF(AND(AND(LEN(TRIM(DT697))&gt;0,LEFT(LOWER(TRIM(DT697)),7)&lt;&gt;"pending"),AND(LEN(TRIM(DU697))&gt;0,LEFT(LOWER(TRIM(DU697)),7)&lt;&gt;"pending"),OR(AND(LEN(TRIM(DV697))&gt;0,LEFT(LOWER(TRIM(DV697)),7)&lt;&gt;"pending"),AND(LEN(TRIM(DW697))&gt;0,LEFT(LOWER(TRIM(DW697)),7)&lt;&gt;"pending")),AND(LEN(TRIM(DX697))&gt;0,LEFT(LOWER(TRIM(DX697)),7)&lt;&gt;"pending")),IF(AND(F697="Claim-ready",OR(EA697="Strong",EA697="Moderate"),AND(LEN(TRIM(G697))&gt;0,LEFT(LOWER(TRIM(G697)),7)&lt;&gt;"pending"),G697&lt;&gt;"No substantive use decision is permitted from identification metadata alone.",AND(LEN(TRIM(DZ697))&gt;0,LEFT(LOWER(TRIM(DZ697)),7)&lt;&gt;"pending"),DZ697&lt;&gt;"Identification metadata alone does not permit any substantive scientific, causal, operational, or institutional claim.",AND(LEN(TRIM(EI697))&gt;0,LEFT(LOWER(TRIM(EI697)),7)&lt;&gt;"pending"),ISNUMBER(EH697),EH697&gt;0),"READY","PENDING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7" t="str">
        <x:v>Pending</x:v>
      </x:c>
      <x:c r="EE697"/>
      <x:c r="EF697" t="str">
        <x:v>Pending</x:v>
      </x:c>
      <x:c r="EG697" t="str">
        <x:v>Pending</x:v>
      </x:c>
      <x:c r="EH697"/>
      <x:c r="EI697" s="501"/>
      <x:c r="EJ697"/>
      <x:c r="EK697" t="str">
        <x:v>Pending</x:v>
      </x:c>
      <x:c r="EL697" t="n">
        <x:v>46272</x:v>
      </x:c>
      <x:c r="EM697" t="str">
        <x:v>Production PubMed record imported and reconciled to Zotero item CDLEDH6D;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7" t="n">
        <x:f>IF(L697="","",(IF(N697&lt;&gt;"",1,0)+IF(O697&lt;&gt;"",1,0)+IF(AJ697&lt;&gt;"",1,0)+IF(AU697&lt;&gt;"",1,0)+IF(BE697&lt;&gt;"",1,0)+IF(CF697&lt;&gt;"",1,0)+IF(CJ697="Yes",1,0)+IF(CL697="Yes",1,0)+IF(DE697&lt;&gt;"Pending",1,0)+IF(F697&lt;&gt;"",1,0)+IF(DZ697&lt;&gt;"",1,0)+IF(EI697&lt;&gt;"",1,0))/12)</x:f>
        <x:v>0.5</x:v>
      </x:c>
    </x:row>
    <x:row r="698">
      <x:c r="A698" t="str">
        <x:v>EV-0695</x:v>
      </x:c>
      <x:c r="B698" t="str">
        <x:v>Integrity check</x:v>
      </x:c>
      <x:c r="C698" t="str">
        <x:f>IF(L698="","",IF(LEFT(EC698,7)="BLOCKED","🔴 Do not use for conclusion",IF(EB698="Yes","🟢 Claim-ready","🟡 Caution / context")))</x:f>
        <x:v>🟡 Caution / context</x:v>
      </x:c>
      <x:c r="D698" t="str">
        <x:f>IF(L698="","",EC698)</x:f>
        <x:v>PENDING — appropriate appraisal</x:v>
      </x:c>
      <x:c r="E698" t="str">
        <x:v>P3 — Medium</x:v>
      </x:c>
      <x:c r="F698" t="str">
        <x:v>Pending</x:v>
      </x:c>
      <x:c r="G698" t="str">
        <x:v>Title/abstract identify an explicit tactical/public-safety context and readiness domain; retain for full-text assessment.</x:v>
      </x:c>
      <x:c r="H698" t="str">
        <x:v>Obtain and review lawful full text; confirm human adjudication; then select a design-specific appraisal instrument.</x:v>
      </x:c>
      <x:c r="I698"/>
      <x:c r="J698" t="str">
        <x:v>A — Core</x:v>
      </x:c>
      <x:c r="K698" t="str">
        <x:v>IDENTIFIED</x:v>
      </x:c>
      <x:c r="L698" t="str">
        <x:v>Recovery of Cognitive Performance Following Multi-Stressor Military Training.</x:v>
      </x:c>
      <x:c r="M698"/>
      <x:c r="N698" t="str">
        <x:v>Tait, Jamie L; Aisbett, Brad; Corrigan, Sean L; Drain, Jace R; Main, Luana C</x:v>
      </x:c>
      <x:c r="O698" t="n">
        <x:v>2024</x:v>
      </x:c>
      <x:c r="P698" t="str">
        <x:v>Human factors</x:v>
      </x:c>
      <x:c r="Q698" t="str">
        <x:v>Journal Article; Research Support, Non-U.S. Gov't; Research Support, U.S. Gov't, Non-P.H.S.</x:v>
      </x:c>
      <x:c r="R698" t="str">
        <x:v>Unclear</x:v>
      </x:c>
      <x:c r="S698" t="str">
        <x:v>Unknown</x:v>
      </x:c>
      <x:c r="T698" t="str">
        <x:v>eng</x:v>
      </x:c>
      <x:c r="U698" t="str">
        <x:v>https://pubmed.ncbi.nlm.nih.gov/35549578/</x:v>
      </x:c>
      <x:c r="V698" t="str">
        <x:v>10.1177/00187208221086686</x:v>
      </x:c>
      <x:c r="W698" t="str">
        <x:f>IF(V698="","",LOWER(SUBSTITUTE(SUBSTITUTE(SUBSTITUTE(SUBSTITUTE(TRIM(V698),"https://doi.org/",""),"http://doi.org/",""),"https://dx.doi.org/",""),"doi:","")))</x:f>
        <x:v>10.1177/00187208221086686</x:v>
      </x:c>
      <x:c r="X698" t="str">
        <x:v>35549578</x:v>
      </x:c>
      <x:c r="Y698" t="str"/>
      <x:c r="Z698"/>
      <x:c r="AA698" t="str">
        <x:v>PubMed/MEDLINE</x:v>
      </x:c>
      <x:c r="AB698" t="str">
        <x:v>PUBMED-A-v1.0-2026-08-28</x:v>
      </x:c>
      <x:c r="AC698" t="str">
        <x:v>SP-PUBMED-A-20260828</x:v>
      </x:c>
      <x:c r="AD698" s="499" t="n">
        <x:v>46262</x:v>
      </x:c>
      <x:c r="AE698" s="499" t="n">
        <x:v>46272</x:v>
      </x:c>
      <x:c r="AF698" t="str">
        <x:v>IXVXN3TK</x:v>
      </x:c>
      <x:c r="AG698"/>
      <x:c r="AH698" t="str">
        <x:v>Tactical Athlete → Operational Readiness Brazil</x:v>
      </x:c>
      <x:c r="AI698" t="str">
        <x:v>evidence-family:A</x:v>
      </x:c>
      <x:c r="AJ698"/>
      <x:c r="AK698" t="str">
        <x:f>IF(AJ698="","",IF(OR(LOWER(AJ698)="brazil",LOWER(AJ698)="brasil"),"Yes","No"))</x:f>
      </x:c>
      <x:c r="AL698"/>
      <x:c r="AM698"/>
      <x:c r="AN698"/>
      <x:c r="AO698"/>
      <x:c r="AP698"/>
      <x:c r="AQ698"/>
      <x:c r="AR698"/>
      <x:c r="AS698"/>
      <x:c r="AT698"/>
      <x:c r="AU698"/>
      <x:c r="AV698"/>
      <x:c r="AW698"/>
      <x:c r="AX698"/>
      <x:c r="AY698"/>
      <x:c r="AZ698"/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/>
      <x:c r="BO698"/>
      <x:c r="BP698"/>
      <x:c r="BQ698"/>
      <x:c r="BR698"/>
      <x:c r="BS698"/>
      <x:c r="BT698"/>
      <x:c r="BU698"/>
      <x:c r="BV698"/>
      <x:c r="BW698"/>
      <x:c r="BX698"/>
      <x:c r="BY698"/>
      <x:c r="BZ698"/>
      <x:c r="CA698"/>
      <x:c r="CB698"/>
      <x:c r="CC698"/>
      <x:c r="CD698"/>
      <x:c r="CE698"/>
      <x:c r="CF698"/>
      <x:c r="CG698"/>
      <x:c r="CH698"/>
      <x:c r="CI698"/>
      <x:c r="CJ698" t="str">
        <x:v>Yes</x:v>
      </x:c>
      <x:c r="CK698" t="str">
        <x:v>Yes</x:v>
      </x:c>
      <x:c r="CL698" t="str">
        <x:v>Yes</x:v>
      </x:c>
      <x:c r="CM698" t="str">
        <x:v>Clear</x:v>
      </x:c>
      <x:c r="CN698" t="str">
        <x:v>Verified — clear</x:v>
      </x:c>
      <x:c r="CO698" t="n">
        <x:v>46272</x:v>
      </x:c>
      <x:c r="CP698" t="str">
        <x:v>https://pubmed.ncbi.nlm.nih.gov/35549578/</x:v>
      </x:c>
      <x:c r="CQ698"/>
      <x:c r="CR698"/>
      <x:c r="CS698"/>
      <x:c r="CT698"/>
      <x:c r="CU698"/>
      <x:c r="CV698"/>
      <x:c r="CW698"/>
      <x:c r="CX698"/>
      <x:c r="CY698"/>
      <x:c r="CZ698"/>
      <x:c r="DA698"/>
      <x:c r="DB698" t="str">
        <x:f>IF(L698="","",IF(AND(COUNT(CU698:DA698)=7,OR(CU698=0,CU698=1,CU698=2),OR(CV698=0,CV698=1,CV698=2),OR(CW698=0,CW698=1,CW698=2),OR(CX698=0,CX698=1,CX698=2),OR(CY698=0,CY698=1,CY698=2),OR(CZ698=0,CZ698=1,CZ698=2),OR(DA698=0,DA698=1,DA698=2)),SUM(CU698:DA698),""))</x:f>
      </x:c>
      <x:c r="DC698" t="str">
        <x:f>IF(DB698="","",ROUND(DB698/14*10,1))</x:f>
      </x:c>
      <x:c r="DD698" t="str">
        <x:v>Pending</x:v>
      </x:c>
      <x:c r="DE698" t="str">
        <x:f>IF(L698="","",IF(DC698="","Pending",IF(DD698="Yes","CONDITIONAL — safety override",IF(DC698&gt;=8,"HIGH",IF(DC698&gt;=5,"CONDITIONAL","LOW")))))</x:f>
        <x:v>Pending</x:v>
      </x:c>
      <x:c r="DF698" t="str">
        <x:v>Pending screening and full-text appraisal; no transferability judgment made at identification.</x:v>
      </x:c>
      <x:c r="DG698"/>
      <x:c r="DH698"/>
      <x:c r="DI698"/>
      <x:c r="DJ698"/>
      <x:c r="DK698"/>
      <x:c r="DL698"/>
      <x:c r="DM698"/>
      <x:c r="DN698"/>
      <x:c r="DO698"/>
      <x:c r="DP698"/>
      <x:c r="DQ698"/>
      <x:c r="DR698"/>
      <x:c r="DS698"/>
      <x:c r="DT698"/>
      <x:c r="DU698"/>
      <x:c r="DV698"/>
      <x:c r="DW698"/>
      <x:c r="DX698"/>
      <x:c r="DY698"/>
      <x:c r="DZ698" t="str">
        <x:v>Title/abstract screening alone does not establish effectiveness, causality, methodological quality, transferability to Brazilian public safety or an institutional recommendation.</x:v>
      </x:c>
      <x:c r="EA698" t="str">
        <x:v>Pending</x:v>
      </x:c>
      <x:c r="EB698" t="str">
        <x:f>IF(L698="","",IF(EC698="READY","Yes","No / Pending"))</x:f>
        <x:v>No / Pending</x:v>
      </x:c>
      <x:c r="EC698" t="str">
        <x:f>IF(L698="","",IF(OR(ISNUMBER(SEARCH("Retracted Publication",Q698)),CM698="Retracted",CN698="Retracted",CM698="Expression of Concern",CN698="Expression of Concern",F698="Not used",CG698="Critical",CH698="High",CH698="Critical"),"BLOCKED — integrity or use restriction",IF(AND(CJ698="Yes",CK698="Yes",CL698="Yes"),IF(AND(CM698="Clear",CN698="Verified — clear"),IF(AND(AND(LEN(TRIM(CF698))&gt;0,LEFT(LOWER(TRIM(CF698)),7)&lt;&gt;"pending"),OR(CG698="High",CG698="Moderate"),OR(CH698="Low",CH698="Some concerns",CH698="Not applicable")),IF(AND(DD698="No",OR(DE698="HIGH",DE698="CONDITIONAL"),AND(LEN(TRIM(DF698))&gt;0,LEFT(LOWER(TRIM(DF698)),7)&lt;&gt;"pending")),IF(AND(AND(LEN(TRIM(DT698))&gt;0,LEFT(LOWER(TRIM(DT698)),7)&lt;&gt;"pending"),AND(LEN(TRIM(DU698))&gt;0,LEFT(LOWER(TRIM(DU698)),7)&lt;&gt;"pending"),OR(AND(LEN(TRIM(DV698))&gt;0,LEFT(LOWER(TRIM(DV698)),7)&lt;&gt;"pending"),AND(LEN(TRIM(DW698))&gt;0,LEFT(LOWER(TRIM(DW698)),7)&lt;&gt;"pending")),AND(LEN(TRIM(DX698))&gt;0,LEFT(LOWER(TRIM(DX698)),7)&lt;&gt;"pending")),IF(AND(F698="Claim-ready",OR(EA698="Strong",EA698="Moderate"),AND(LEN(TRIM(G698))&gt;0,LEFT(LOWER(TRIM(G698)),7)&lt;&gt;"pending"),G698&lt;&gt;"No substantive use decision is permitted from identification metadata alone.",AND(LEN(TRIM(DZ698))&gt;0,LEFT(LOWER(TRIM(DZ698)),7)&lt;&gt;"pending"),DZ698&lt;&gt;"Identification metadata alone does not permit any substantive scientific, causal, operational, or institutional claim.",AND(LEN(TRIM(EI698))&gt;0,LEFT(LOWER(TRIM(EI698)),7)&lt;&gt;"pending"),ISNUMBER(EH698),EH698&gt;0),"READY","PENDING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8" t="str">
        <x:v>Pending</x:v>
      </x:c>
      <x:c r="EE698"/>
      <x:c r="EF698" t="str">
        <x:v>Pending</x:v>
      </x:c>
      <x:c r="EG698" t="str">
        <x:v>Pending</x:v>
      </x:c>
      <x:c r="EH698"/>
      <x:c r="EI698" s="501"/>
      <x:c r="EJ698"/>
      <x:c r="EK698" t="str">
        <x:v>Pending</x:v>
      </x:c>
      <x:c r="EL698" t="n">
        <x:v>46272</x:v>
      </x:c>
      <x:c r="EM698" t="str">
        <x:v>Production PubMed record imported and reconciled to Zotero item IXVXN3TK;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8" t="n">
        <x:f>IF(L698="","",(IF(N698&lt;&gt;"",1,0)+IF(O698&lt;&gt;"",1,0)+IF(AJ698&lt;&gt;"",1,0)+IF(AU698&lt;&gt;"",1,0)+IF(BE698&lt;&gt;"",1,0)+IF(CF698&lt;&gt;"",1,0)+IF(CJ698="Yes",1,0)+IF(CL698="Yes",1,0)+IF(DE698&lt;&gt;"Pending",1,0)+IF(F698&lt;&gt;"",1,0)+IF(DZ698&lt;&gt;"",1,0)+IF(EI698&lt;&gt;"",1,0))/12)</x:f>
        <x:v>0.5</x:v>
      </x:c>
    </x:row>
    <x:row r="699">
      <x:c r="A699" t="str">
        <x:v>EV-0696</x:v>
      </x:c>
      <x:c r="B699" t="str">
        <x:v>Integrity check</x:v>
      </x:c>
      <x:c r="C699" t="str">
        <x:f>IF(L699="","",IF(LEFT(EC699,7)="BLOCKED","🔴 Do not use for conclusion",IF(EB699="Yes","🟢 Claim-ready","🟡 Caution / context")))</x:f>
        <x:v>🟡 Caution / context</x:v>
      </x:c>
      <x:c r="D699" t="str">
        <x:f>IF(L699="","",EC699)</x:f>
        <x:v>PENDING — appropriate appraisal</x:v>
      </x:c>
      <x:c r="E699" t="str">
        <x:v>P3 — Medium</x:v>
      </x:c>
      <x:c r="F699" t="str">
        <x:v>Pending</x:v>
      </x:c>
      <x:c r="G699" t="str">
        <x:v>Title/abstract identify an explicit tactical/public-safety context and readiness domain; retain for full-text assessment.</x:v>
      </x:c>
      <x:c r="H699" t="str">
        <x:v>Obtain and review lawful full text; confirm human adjudication; then select a design-specific appraisal instrument.</x:v>
      </x:c>
      <x:c r="I699"/>
      <x:c r="J699" t="str">
        <x:v>A — Core</x:v>
      </x:c>
      <x:c r="K699" t="str">
        <x:v>IDENTIFIED</x:v>
      </x:c>
      <x:c r="L699" t="str">
        <x:v>Differences in Stronger Versus Weaker Firefighters in Selected Measures of Power.</x:v>
      </x:c>
      <x:c r="M699"/>
      <x:c r="N699" t="str">
        <x:v>Johnson, Quincy R; Dawes, J Jay; Uftring, Melissa; Dos Santos, Marcel Lopes; Hale, Davis; Sanders, Gabriel; Peveler, Will; Kollock, Roger</x:v>
      </x:c>
      <x:c r="O699" t="n">
        <x:v>2022</x:v>
      </x:c>
      <x:c r="P699" t="str">
        <x:v>International journal of exercise science</x:v>
      </x:c>
      <x:c r="Q699" t="str">
        <x:v>Journal Article</x:v>
      </x:c>
      <x:c r="R699" t="str">
        <x:v>Unclear</x:v>
      </x:c>
      <x:c r="S699" t="str">
        <x:v>Unknown</x:v>
      </x:c>
      <x:c r="T699" t="str">
        <x:v>eng</x:v>
      </x:c>
      <x:c r="U699" t="str">
        <x:v>https://pubmed.ncbi.nlm.nih.gov/35518368/</x:v>
      </x:c>
      <x:c r="V699" t="str">
        <x:v>10.70252/tlgk1984</x:v>
      </x:c>
      <x:c r="W699" t="str">
        <x:f>IF(V699="","",LOWER(SUBSTITUTE(SUBSTITUTE(SUBSTITUTE(SUBSTITUTE(TRIM(V699),"https://doi.org/",""),"http://doi.org/",""),"https://dx.doi.org/",""),"doi:","")))</x:f>
        <x:v>10.70252/tlgk1984</x:v>
      </x:c>
      <x:c r="X699" t="str">
        <x:v>35518368</x:v>
      </x:c>
      <x:c r="Y699" t="str">
        <x:v>PMC9022699</x:v>
      </x:c>
      <x:c r="Z699"/>
      <x:c r="AA699" t="str">
        <x:v>PubMed/MEDLINE</x:v>
      </x:c>
      <x:c r="AB699" t="str">
        <x:v>PUBMED-A-v1.0-2026-08-28</x:v>
      </x:c>
      <x:c r="AC699" t="str">
        <x:v>SP-PUBMED-A-20260828</x:v>
      </x:c>
      <x:c r="AD699" s="499" t="n">
        <x:v>46262</x:v>
      </x:c>
      <x:c r="AE699" s="499" t="n">
        <x:v>46272</x:v>
      </x:c>
      <x:c r="AF699" t="str">
        <x:v>2FPIW8DU</x:v>
      </x:c>
      <x:c r="AG699"/>
      <x:c r="AH699" t="str">
        <x:v>Tactical Athlete → Operational Readiness Brazil</x:v>
      </x:c>
      <x:c r="AI699" t="str">
        <x:v>evidence-family:A</x:v>
      </x:c>
      <x:c r="AJ699"/>
      <x:c r="AK699" t="str">
        <x:f>IF(AJ699="","",IF(OR(LOWER(AJ699)="brazil",LOWER(AJ699)="brasil"),"Yes","No"))</x:f>
      </x:c>
      <x:c r="AL699"/>
      <x:c r="AM699"/>
      <x:c r="AN699"/>
      <x:c r="AO699"/>
      <x:c r="AP699"/>
      <x:c r="AQ699"/>
      <x:c r="AR699"/>
      <x:c r="AS699"/>
      <x:c r="AT699"/>
      <x:c r="AU699"/>
      <x:c r="AV699"/>
      <x:c r="AW699"/>
      <x:c r="AX699"/>
      <x:c r="AY699"/>
      <x:c r="AZ699"/>
      <x:c r="BA699"/>
      <x:c r="BB699"/>
      <x:c r="BC699"/>
      <x:c r="BD699"/>
      <x:c r="BE699"/>
      <x:c r="BF699"/>
      <x:c r="BG699"/>
      <x:c r="BH699"/>
      <x:c r="BI699"/>
      <x:c r="BJ699"/>
      <x:c r="BK699"/>
      <x:c r="BL699"/>
      <x:c r="BM699"/>
      <x:c r="BN699"/>
      <x:c r="BO699"/>
      <x:c r="BP699"/>
      <x:c r="BQ699"/>
      <x:c r="BR699"/>
      <x:c r="BS699"/>
      <x:c r="BT699"/>
      <x:c r="BU699"/>
      <x:c r="BV699"/>
      <x:c r="BW699"/>
      <x:c r="BX699"/>
      <x:c r="BY699"/>
      <x:c r="BZ699"/>
      <x:c r="CA699"/>
      <x:c r="CB699"/>
      <x:c r="CC699"/>
      <x:c r="CD699"/>
      <x:c r="CE699"/>
      <x:c r="CF699"/>
      <x:c r="CG699"/>
      <x:c r="CH699"/>
      <x:c r="CI699"/>
      <x:c r="CJ699" t="str">
        <x:v>Yes</x:v>
      </x:c>
      <x:c r="CK699" t="str">
        <x:v>Yes</x:v>
      </x:c>
      <x:c r="CL699" t="str">
        <x:v>Yes</x:v>
      </x:c>
      <x:c r="CM699" t="str">
        <x:v>Clear</x:v>
      </x:c>
      <x:c r="CN699" t="str">
        <x:v>Verified — clear</x:v>
      </x:c>
      <x:c r="CO699" t="n">
        <x:v>46272</x:v>
      </x:c>
      <x:c r="CP699" t="str">
        <x:v>https://pubmed.ncbi.nlm.nih.gov/35518368/</x:v>
      </x:c>
      <x:c r="CQ699"/>
      <x:c r="CR699"/>
      <x:c r="CS699"/>
      <x:c r="CT699"/>
      <x:c r="CU699"/>
      <x:c r="CV699"/>
      <x:c r="CW699"/>
      <x:c r="CX699"/>
      <x:c r="CY699"/>
      <x:c r="CZ699"/>
      <x:c r="DA699"/>
      <x:c r="DB699" t="str">
        <x:f>IF(L699="","",IF(AND(COUNT(CU699:DA699)=7,OR(CU699=0,CU699=1,CU699=2),OR(CV699=0,CV699=1,CV699=2),OR(CW699=0,CW699=1,CW699=2),OR(CX699=0,CX699=1,CX699=2),OR(CY699=0,CY699=1,CY699=2),OR(CZ699=0,CZ699=1,CZ699=2),OR(DA699=0,DA699=1,DA699=2)),SUM(CU699:DA699),""))</x:f>
      </x:c>
      <x:c r="DC699" t="str">
        <x:f>IF(DB699="","",ROUND(DB699/14*10,1))</x:f>
      </x:c>
      <x:c r="DD699" t="str">
        <x:v>Pending</x:v>
      </x:c>
      <x:c r="DE699" t="str">
        <x:f>IF(L699="","",IF(DC699="","Pending",IF(DD699="Yes","CONDITIONAL — safety override",IF(DC699&gt;=8,"HIGH",IF(DC699&gt;=5,"CONDITIONAL","LOW")))))</x:f>
        <x:v>Pending</x:v>
      </x:c>
      <x:c r="DF699" t="str">
        <x:v>Pending screening and full-text appraisal; no transferability judgment made at identification.</x:v>
      </x:c>
      <x:c r="DG699"/>
      <x:c r="DH699"/>
      <x:c r="DI699"/>
      <x:c r="DJ699"/>
      <x:c r="DK699"/>
      <x:c r="DL699"/>
      <x:c r="DM699"/>
      <x:c r="DN699"/>
      <x:c r="DO699"/>
      <x:c r="DP699"/>
      <x:c r="DQ699"/>
      <x:c r="DR699"/>
      <x:c r="DS699"/>
      <x:c r="DT699"/>
      <x:c r="DU699"/>
      <x:c r="DV699"/>
      <x:c r="DW699"/>
      <x:c r="DX699"/>
      <x:c r="DY699"/>
      <x:c r="DZ699" t="str">
        <x:v>Title/abstract screening alone does not establish effectiveness, causality, methodological quality, transferability to Brazilian public safety or an institutional recommendation.</x:v>
      </x:c>
      <x:c r="EA699" t="str">
        <x:v>Pending</x:v>
      </x:c>
      <x:c r="EB699" t="str">
        <x:f>IF(L699="","",IF(EC699="READY","Yes","No / Pending"))</x:f>
        <x:v>No / Pending</x:v>
      </x:c>
      <x:c r="EC699" t="str">
        <x:f>IF(L699="","",IF(OR(ISNUMBER(SEARCH("Retracted Publication",Q699)),CM699="Retracted",CN699="Retracted",CM699="Expression of Concern",CN699="Expression of Concern",F699="Not used",CG699="Critical",CH699="High",CH699="Critical"),"BLOCKED — integrity or use restriction",IF(AND(CJ699="Yes",CK699="Yes",CL699="Yes"),IF(AND(CM699="Clear",CN699="Verified — clear"),IF(AND(AND(LEN(TRIM(CF699))&gt;0,LEFT(LOWER(TRIM(CF699)),7)&lt;&gt;"pending"),OR(CG699="High",CG699="Moderate"),OR(CH699="Low",CH699="Some concerns",CH699="Not applicable")),IF(AND(DD699="No",OR(DE699="HIGH",DE699="CONDITIONAL"),AND(LEN(TRIM(DF699))&gt;0,LEFT(LOWER(TRIM(DF699)),7)&lt;&gt;"pending")),IF(AND(AND(LEN(TRIM(DT699))&gt;0,LEFT(LOWER(TRIM(DT699)),7)&lt;&gt;"pending"),AND(LEN(TRIM(DU699))&gt;0,LEFT(LOWER(TRIM(DU699)),7)&lt;&gt;"pending"),OR(AND(LEN(TRIM(DV699))&gt;0,LEFT(LOWER(TRIM(DV699)),7)&lt;&gt;"pending"),AND(LEN(TRIM(DW699))&gt;0,LEFT(LOWER(TRIM(DW699)),7)&lt;&gt;"pending")),AND(LEN(TRIM(DX699))&gt;0,LEFT(LOWER(TRIM(DX699)),7)&lt;&gt;"pending")),IF(AND(F699="Claim-ready",OR(EA699="Strong",EA699="Moderate"),AND(LEN(TRIM(G699))&gt;0,LEFT(LOWER(TRIM(G699)),7)&lt;&gt;"pending"),G699&lt;&gt;"No substantive use decision is permitted from identification metadata alone.",AND(LEN(TRIM(DZ699))&gt;0,LEFT(LOWER(TRIM(DZ699)),7)&lt;&gt;"pending"),DZ699&lt;&gt;"Identification metadata alone does not permit any substantive scientific, causal, operational, or institutional claim.",AND(LEN(TRIM(EI699))&gt;0,LEFT(LOWER(TRIM(EI699)),7)&lt;&gt;"pending"),ISNUMBER(EH699),EH699&gt;0),"READY","PENDING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699" t="str">
        <x:v>Pending</x:v>
      </x:c>
      <x:c r="EE699"/>
      <x:c r="EF699" t="str">
        <x:v>Pending</x:v>
      </x:c>
      <x:c r="EG699" t="str">
        <x:v>Pending</x:v>
      </x:c>
      <x:c r="EH699"/>
      <x:c r="EI699" s="501"/>
      <x:c r="EJ699"/>
      <x:c r="EK699" t="str">
        <x:v>Pending</x:v>
      </x:c>
      <x:c r="EL699" t="n">
        <x:v>46272</x:v>
      </x:c>
      <x:c r="EM699" t="str">
        <x:v>Production PubMed record imported and reconciled to Zotero item 2FPIW8DU;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699" t="n">
        <x:f>IF(L699="","",(IF(N699&lt;&gt;"",1,0)+IF(O699&lt;&gt;"",1,0)+IF(AJ699&lt;&gt;"",1,0)+IF(AU699&lt;&gt;"",1,0)+IF(BE699&lt;&gt;"",1,0)+IF(CF699&lt;&gt;"",1,0)+IF(CJ699="Yes",1,0)+IF(CL699="Yes",1,0)+IF(DE699&lt;&gt;"Pending",1,0)+IF(F699&lt;&gt;"",1,0)+IF(DZ699&lt;&gt;"",1,0)+IF(EI699&lt;&gt;"",1,0))/12)</x:f>
        <x:v>0.5</x:v>
      </x:c>
    </x:row>
    <x:row r="700">
      <x:c r="A700" t="str">
        <x:v>EV-0697</x:v>
      </x:c>
      <x:c r="B700" t="str">
        <x:v>Integrity check</x:v>
      </x:c>
      <x:c r="C700" t="str">
        <x:f>IF(L700="","",IF(LEFT(EC700,7)="BLOCKED","🔴 Do not use for conclusion",IF(EB700="Yes","🟢 Claim-ready","🟡 Caution / context")))</x:f>
        <x:v>🟡 Caution / context</x:v>
      </x:c>
      <x:c r="D700" t="str">
        <x:f>IF(L700="","",EC700)</x:f>
        <x:v>PENDING — appropriate appraisal</x:v>
      </x:c>
      <x:c r="E700" t="str">
        <x:v>P3 — Medium</x:v>
      </x:c>
      <x:c r="F700" t="str">
        <x:v>Pending</x:v>
      </x:c>
      <x:c r="G700" t="str">
        <x:v>Title/abstract identify an explicit tactical/public-safety context and readiness domain; retain for full-text assessment.</x:v>
      </x:c>
      <x:c r="H700" t="str">
        <x:v>Obtain and review lawful full text; confirm human adjudication; then select a design-specific appraisal instrument.</x:v>
      </x:c>
      <x:c r="I700"/>
      <x:c r="J700" t="str">
        <x:v>A — Core</x:v>
      </x:c>
      <x:c r="K700" t="str">
        <x:v>IDENTIFIED</x:v>
      </x:c>
      <x:c r="L700" t="str">
        <x:v>Treatment of Cartilage Defects of the Knee in Military Tactical Athletes: An Overview of Management and Clinical Outcomes.</x:v>
      </x:c>
      <x:c r="M700"/>
      <x:c r="N700" t="str">
        <x:v>Swan, Erin R; Lynch, Thomas B; Sheean, Andrew J</x:v>
      </x:c>
      <x:c r="O700" t="n">
        <x:v>2022</x:v>
      </x:c>
      <x:c r="P700" t="str">
        <x:v>The journal of knee surgery</x:v>
      </x:c>
      <x:c r="Q700" t="str">
        <x:v>Journal Article</x:v>
      </x:c>
      <x:c r="R700" t="str">
        <x:v>Unclear</x:v>
      </x:c>
      <x:c r="S700" t="str">
        <x:v>Unknown</x:v>
      </x:c>
      <x:c r="T700" t="str">
        <x:v>eng</x:v>
      </x:c>
      <x:c r="U700" t="str">
        <x:v>https://pubmed.ncbi.nlm.nih.gov/35488175/</x:v>
      </x:c>
      <x:c r="V700" t="str">
        <x:v>10.1055/s-0042-1744190</x:v>
      </x:c>
      <x:c r="W700" t="str">
        <x:f>IF(V700="","",LOWER(SUBSTITUTE(SUBSTITUTE(SUBSTITUTE(SUBSTITUTE(TRIM(V700),"https://doi.org/",""),"http://doi.org/",""),"https://dx.doi.org/",""),"doi:","")))</x:f>
        <x:v>10.1055/s-0042-1744190</x:v>
      </x:c>
      <x:c r="X700" t="str">
        <x:v>35488175</x:v>
      </x:c>
      <x:c r="Y700" t="str"/>
      <x:c r="Z700"/>
      <x:c r="AA700" t="str">
        <x:v>PubMed/MEDLINE</x:v>
      </x:c>
      <x:c r="AB700" t="str">
        <x:v>PUBMED-A-v1.0-2026-08-28</x:v>
      </x:c>
      <x:c r="AC700" t="str">
        <x:v>SP-PUBMED-A-20260828</x:v>
      </x:c>
      <x:c r="AD700" s="499" t="n">
        <x:v>46262</x:v>
      </x:c>
      <x:c r="AE700" s="499" t="n">
        <x:v>46272</x:v>
      </x:c>
      <x:c r="AF700" t="str">
        <x:v>KBS6J8BA</x:v>
      </x:c>
      <x:c r="AG700"/>
      <x:c r="AH700" t="str">
        <x:v>Tactical Athlete → Operational Readiness Brazil</x:v>
      </x:c>
      <x:c r="AI700" t="str">
        <x:v>evidence-family:A</x:v>
      </x:c>
      <x:c r="AJ700"/>
      <x:c r="AK700" t="str">
        <x:f>IF(AJ700="","",IF(OR(LOWER(AJ700)="brazil",LOWER(AJ700)="brasil"),"Yes","No"))</x:f>
      </x:c>
      <x:c r="AL700"/>
      <x:c r="AM700"/>
      <x:c r="AN700"/>
      <x:c r="AO700"/>
      <x:c r="AP700"/>
      <x:c r="AQ700"/>
      <x:c r="AR700"/>
      <x:c r="AS700"/>
      <x:c r="AT700"/>
      <x:c r="AU700"/>
      <x:c r="AV700"/>
      <x:c r="AW700"/>
      <x:c r="AX700"/>
      <x:c r="AY700"/>
      <x:c r="AZ700"/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/>
      <x:c r="BO700"/>
      <x:c r="BP700"/>
      <x:c r="BQ700"/>
      <x:c r="BR700"/>
      <x:c r="BS700"/>
      <x:c r="BT700"/>
      <x:c r="BU700"/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 t="str">
        <x:v>Yes</x:v>
      </x:c>
      <x:c r="CK700" t="str">
        <x:v>Yes</x:v>
      </x:c>
      <x:c r="CL700" t="str">
        <x:v>Yes</x:v>
      </x:c>
      <x:c r="CM700" t="str">
        <x:v>Clear</x:v>
      </x:c>
      <x:c r="CN700" t="str">
        <x:v>Verified — clear</x:v>
      </x:c>
      <x:c r="CO700" t="n">
        <x:v>46272</x:v>
      </x:c>
      <x:c r="CP700" t="str">
        <x:v>https://pubmed.ncbi.nlm.nih.gov/35488175/</x:v>
      </x:c>
      <x:c r="CQ700"/>
      <x:c r="CR700"/>
      <x:c r="CS700"/>
      <x:c r="CT700"/>
      <x:c r="CU700"/>
      <x:c r="CV700"/>
      <x:c r="CW700"/>
      <x:c r="CX700"/>
      <x:c r="CY700"/>
      <x:c r="CZ700"/>
      <x:c r="DA700"/>
      <x:c r="DB700" t="str">
        <x:f>IF(L700="","",IF(AND(COUNT(CU700:DA700)=7,OR(CU700=0,CU700=1,CU700=2),OR(CV700=0,CV700=1,CV700=2),OR(CW700=0,CW700=1,CW700=2),OR(CX700=0,CX700=1,CX700=2),OR(CY700=0,CY700=1,CY700=2),OR(CZ700=0,CZ700=1,CZ700=2),OR(DA700=0,DA700=1,DA700=2)),SUM(CU700:DA700),""))</x:f>
      </x:c>
      <x:c r="DC700" t="str">
        <x:f>IF(DB700="","",ROUND(DB700/14*10,1))</x:f>
      </x:c>
      <x:c r="DD700" t="str">
        <x:v>Pending</x:v>
      </x:c>
      <x:c r="DE700" t="str">
        <x:f>IF(L700="","",IF(DC700="","Pending",IF(DD700="Yes","CONDITIONAL — safety override",IF(DC700&gt;=8,"HIGH",IF(DC700&gt;=5,"CONDITIONAL","LOW")))))</x:f>
        <x:v>Pending</x:v>
      </x:c>
      <x:c r="DF700" t="str">
        <x:v>Pending screening and full-text appraisal; no transferability judgment made at identification.</x:v>
      </x:c>
      <x:c r="DG700"/>
      <x:c r="DH700"/>
      <x:c r="DI700"/>
      <x:c r="DJ700"/>
      <x:c r="DK700"/>
      <x:c r="DL700"/>
      <x:c r="DM700"/>
      <x:c r="DN700"/>
      <x:c r="DO700"/>
      <x:c r="DP700"/>
      <x:c r="DQ700"/>
      <x:c r="DR700"/>
      <x:c r="DS700"/>
      <x:c r="DT700"/>
      <x:c r="DU700"/>
      <x:c r="DV700"/>
      <x:c r="DW700"/>
      <x:c r="DX700"/>
      <x:c r="DY700"/>
      <x:c r="DZ700" t="str">
        <x:v>Title/abstract screening alone does not establish effectiveness, causality, methodological quality, transferability to Brazilian public safety or an institutional recommendation.</x:v>
      </x:c>
      <x:c r="EA700" t="str">
        <x:v>Pending</x:v>
      </x:c>
      <x:c r="EB700" t="str">
        <x:f>IF(L700="","",IF(EC700="READY","Yes","No / Pending"))</x:f>
        <x:v>No / Pending</x:v>
      </x:c>
      <x:c r="EC700" t="str">
        <x:f>IF(L700="","",IF(OR(ISNUMBER(SEARCH("Retracted Publication",Q700)),CM700="Retracted",CN700="Retracted",CM700="Expression of Concern",CN700="Expression of Concern",F700="Not used",CG700="Critical",CH700="High",CH700="Critical"),"BLOCKED — integrity or use restriction",IF(AND(CJ700="Yes",CK700="Yes",CL700="Yes"),IF(AND(CM700="Clear",CN700="Verified — clear"),IF(AND(AND(LEN(TRIM(CF700))&gt;0,LEFT(LOWER(TRIM(CF700)),7)&lt;&gt;"pending"),OR(CG700="High",CG700="Moderate"),OR(CH700="Low",CH700="Some concerns",CH700="Not applicable")),IF(AND(DD700="No",OR(DE700="HIGH",DE700="CONDITIONAL"),AND(LEN(TRIM(DF700))&gt;0,LEFT(LOWER(TRIM(DF700)),7)&lt;&gt;"pending")),IF(AND(AND(LEN(TRIM(DT700))&gt;0,LEFT(LOWER(TRIM(DT700)),7)&lt;&gt;"pending"),AND(LEN(TRIM(DU700))&gt;0,LEFT(LOWER(TRIM(DU700)),7)&lt;&gt;"pending"),OR(AND(LEN(TRIM(DV700))&gt;0,LEFT(LOWER(TRIM(DV700)),7)&lt;&gt;"pending"),AND(LEN(TRIM(DW700))&gt;0,LEFT(LOWER(TRIM(DW700)),7)&lt;&gt;"pending")),AND(LEN(TRIM(DX700))&gt;0,LEFT(LOWER(TRIM(DX700)),7)&lt;&gt;"pending")),IF(AND(F700="Claim-ready",OR(EA700="Strong",EA700="Moderate"),AND(LEN(TRIM(G700))&gt;0,LEFT(LOWER(TRIM(G700)),7)&lt;&gt;"pending"),G700&lt;&gt;"No substantive use decision is permitted from identification metadata alone.",AND(LEN(TRIM(DZ700))&gt;0,LEFT(LOWER(TRIM(DZ700)),7)&lt;&gt;"pending"),DZ700&lt;&gt;"Identification metadata alone does not permit any substantive scientific, causal, operational, or institutional claim.",AND(LEN(TRIM(EI700))&gt;0,LEFT(LOWER(TRIM(EI700)),7)&lt;&gt;"pending"),ISNUMBER(EH700),EH700&gt;0),"READY","PENDING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0" t="str">
        <x:v>Pending</x:v>
      </x:c>
      <x:c r="EE700"/>
      <x:c r="EF700" t="str">
        <x:v>Pending</x:v>
      </x:c>
      <x:c r="EG700" t="str">
        <x:v>Pending</x:v>
      </x:c>
      <x:c r="EH700"/>
      <x:c r="EI700" s="501"/>
      <x:c r="EJ700"/>
      <x:c r="EK700" t="str">
        <x:v>Pending</x:v>
      </x:c>
      <x:c r="EL700" t="n">
        <x:v>46272</x:v>
      </x:c>
      <x:c r="EM700" t="str">
        <x:v>Production PubMed record imported and reconciled to Zotero item KBS6J8BA;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0" t="n">
        <x:f>IF(L700="","",(IF(N700&lt;&gt;"",1,0)+IF(O700&lt;&gt;"",1,0)+IF(AJ700&lt;&gt;"",1,0)+IF(AU700&lt;&gt;"",1,0)+IF(BE700&lt;&gt;"",1,0)+IF(CF700&lt;&gt;"",1,0)+IF(CJ700="Yes",1,0)+IF(CL700="Yes",1,0)+IF(DE700&lt;&gt;"Pending",1,0)+IF(F700&lt;&gt;"",1,0)+IF(DZ700&lt;&gt;"",1,0)+IF(EI700&lt;&gt;"",1,0))/12)</x:f>
        <x:v>0.5</x:v>
      </x:c>
    </x:row>
    <x:row r="701">
      <x:c r="A701" t="str">
        <x:v>EV-0698</x:v>
      </x:c>
      <x:c r="B701" t="str">
        <x:v>Integrity check</x:v>
      </x:c>
      <x:c r="C701" t="str">
        <x:f>IF(L701="","",IF(LEFT(EC701,7)="BLOCKED","🔴 Do not use for conclusion",IF(EB701="Yes","🟢 Claim-ready","🟡 Caution / context")))</x:f>
        <x:v>🟡 Caution / context</x:v>
      </x:c>
      <x:c r="D701" t="str">
        <x:f>IF(L701="","",EC701)</x:f>
        <x:v>PENDING — appropriate appraisal</x:v>
      </x:c>
      <x:c r="E701" t="str">
        <x:v>P3 — Medium</x:v>
      </x:c>
      <x:c r="F701" t="str">
        <x:v>Pending</x:v>
      </x:c>
      <x:c r="G701" t="str">
        <x:v>Title/abstract identify an explicit operational APHT/medical-readiness topic; retain for full-text assessment.</x:v>
      </x:c>
      <x:c r="H701" t="str">
        <x:v>Obtain and review lawful full text; confirm human adjudication; then select a design-specific appraisal instrument.</x:v>
      </x:c>
      <x:c r="I701"/>
      <x:c r="J701" t="str">
        <x:v>B — APHT / Medical Readiness</x:v>
      </x:c>
      <x:c r="K701" t="str">
        <x:v>IDENTIFIED</x:v>
      </x:c>
      <x:c r="L701" t="str">
        <x:v>Descriptive Analysis of Intratheater Critical Care Air Transport Team Patient Movements During Troop Drawdown: Afghanistan (2017-2019).</x:v>
      </x:c>
      <x:c r="M701"/>
      <x:c r="N701" t="str">
        <x:v>Zingg, S Whitney; Elterman, Joel; Proctor, Melissa; Salvator, Ann; Cheney, Mark; Hare, Jonathan; Davis, William T; Rosenberry, Nathan; Brown, Daniel J; Earnest, Ryan; Robinson, F Eric; Pritts, Timothy A; Strilka, Richard</x:v>
      </x:c>
      <x:c r="O701" t="n">
        <x:v>2023</x:v>
      </x:c>
      <x:c r="P701" t="str">
        <x:v>Military medicine</x:v>
      </x:c>
      <x:c r="Q701" t="str">
        <x:v>Journal Article; Review</x:v>
      </x:c>
      <x:c r="R701" t="str">
        <x:v>Unclear</x:v>
      </x:c>
      <x:c r="S701" t="str">
        <x:v>Unknown</x:v>
      </x:c>
      <x:c r="T701" t="str">
        <x:v>eng</x:v>
      </x:c>
      <x:c r="U701" t="str">
        <x:v>https://pubmed.ncbi.nlm.nih.gov/35446424/</x:v>
      </x:c>
      <x:c r="V701" t="str">
        <x:v>10.1093/milmed/usac097</x:v>
      </x:c>
      <x:c r="W701" t="str">
        <x:f>IF(V701="","",LOWER(SUBSTITUTE(SUBSTITUTE(SUBSTITUTE(SUBSTITUTE(TRIM(V701),"https://doi.org/",""),"http://doi.org/",""),"https://dx.doi.org/",""),"doi:","")))</x:f>
        <x:v>10.1093/milmed/usac097</x:v>
      </x:c>
      <x:c r="X701" t="str">
        <x:v>35446424</x:v>
      </x:c>
      <x:c r="Y701" t="str"/>
      <x:c r="Z701"/>
      <x:c r="AA701" t="str">
        <x:v>PubMed/MEDLINE</x:v>
      </x:c>
      <x:c r="AB701" t="str">
        <x:v>PUBMED-B-v1.0-2026-08-28</x:v>
      </x:c>
      <x:c r="AC701" t="str">
        <x:v>SP-PUBMED-B-20260828</x:v>
      </x:c>
      <x:c r="AD701" s="499" t="n">
        <x:v>46262</x:v>
      </x:c>
      <x:c r="AE701" s="499" t="n">
        <x:v>46272</x:v>
      </x:c>
      <x:c r="AF701" t="str">
        <x:v>4CEZNSPG</x:v>
      </x:c>
      <x:c r="AG701"/>
      <x:c r="AH701" t="str">
        <x:v>Tactical Athlete → Operational Readiness Brazil</x:v>
      </x:c>
      <x:c r="AI701" t="str">
        <x:v>evidence-family:B</x:v>
      </x:c>
      <x:c r="AJ701"/>
      <x:c r="AK701" t="str">
        <x:f>IF(AJ701="","",IF(OR(LOWER(AJ701)="brazil",LOWER(AJ701)="brasil"),"Yes","No"))</x:f>
      </x:c>
      <x:c r="AL701"/>
      <x:c r="AM701"/>
      <x:c r="AN701"/>
      <x:c r="AO701"/>
      <x:c r="AP701"/>
      <x:c r="AQ701"/>
      <x:c r="AR701"/>
      <x:c r="AS701"/>
      <x:c r="AT701"/>
      <x:c r="AU701"/>
      <x:c r="AV701"/>
      <x:c r="AW701"/>
      <x:c r="AX701"/>
      <x:c r="AY701"/>
      <x:c r="AZ701"/>
      <x:c r="BA701"/>
      <x:c r="BB701"/>
      <x:c r="BC701"/>
      <x:c r="BD701"/>
      <x:c r="BE701"/>
      <x:c r="BF701"/>
      <x:c r="BG701"/>
      <x:c r="BH701"/>
      <x:c r="BI701"/>
      <x:c r="BJ701"/>
      <x:c r="BK701"/>
      <x:c r="BL701"/>
      <x:c r="BM701"/>
      <x:c r="BN701"/>
      <x:c r="BO701"/>
      <x:c r="BP701"/>
      <x:c r="BQ701"/>
      <x:c r="BR701"/>
      <x:c r="BS701"/>
      <x:c r="BT701"/>
      <x:c r="BU701"/>
      <x:c r="BV701"/>
      <x:c r="BW701"/>
      <x:c r="BX701"/>
      <x:c r="BY701"/>
      <x:c r="BZ701"/>
      <x:c r="CA701"/>
      <x:c r="CB701"/>
      <x:c r="CC701"/>
      <x:c r="CD701"/>
      <x:c r="CE701"/>
      <x:c r="CF701"/>
      <x:c r="CG701"/>
      <x:c r="CH701"/>
      <x:c r="CI701"/>
      <x:c r="CJ701" t="str">
        <x:v>Yes</x:v>
      </x:c>
      <x:c r="CK701" t="str">
        <x:v>Yes</x:v>
      </x:c>
      <x:c r="CL701" t="str">
        <x:v>Yes</x:v>
      </x:c>
      <x:c r="CM701" t="str">
        <x:v>Clear</x:v>
      </x:c>
      <x:c r="CN701" t="str">
        <x:v>Verified — clear</x:v>
      </x:c>
      <x:c r="CO701" t="n">
        <x:v>46272</x:v>
      </x:c>
      <x:c r="CP701" t="str">
        <x:v>https://pubmed.ncbi.nlm.nih.gov/35446424/</x:v>
      </x:c>
      <x:c r="CQ701"/>
      <x:c r="CR701"/>
      <x:c r="CS701"/>
      <x:c r="CT701"/>
      <x:c r="CU701"/>
      <x:c r="CV701"/>
      <x:c r="CW701"/>
      <x:c r="CX701"/>
      <x:c r="CY701"/>
      <x:c r="CZ701"/>
      <x:c r="DA701"/>
      <x:c r="DB701" t="str">
        <x:f>IF(L701="","",IF(AND(COUNT(CU701:DA701)=7,OR(CU701=0,CU701=1,CU701=2),OR(CV701=0,CV701=1,CV701=2),OR(CW701=0,CW701=1,CW701=2),OR(CX701=0,CX701=1,CX701=2),OR(CY701=0,CY701=1,CY701=2),OR(CZ701=0,CZ701=1,CZ701=2),OR(DA701=0,DA701=1,DA701=2)),SUM(CU701:DA701),""))</x:f>
      </x:c>
      <x:c r="DC701" t="str">
        <x:f>IF(DB701="","",ROUND(DB701/14*10,1))</x:f>
      </x:c>
      <x:c r="DD701" t="str">
        <x:v>Pending</x:v>
      </x:c>
      <x:c r="DE701" t="str">
        <x:f>IF(L701="","",IF(DC701="","Pending",IF(DD701="Yes","CONDITIONAL — safety override",IF(DC701&gt;=8,"HIGH",IF(DC701&gt;=5,"CONDITIONAL","LOW")))))</x:f>
        <x:v>Pending</x:v>
      </x:c>
      <x:c r="DF701" t="str">
        <x:v>Pending screening and full-text appraisal; no transferability judgment made at identification.</x:v>
      </x:c>
      <x:c r="DG701"/>
      <x:c r="DH701"/>
      <x:c r="DI701"/>
      <x:c r="DJ701"/>
      <x:c r="DK701"/>
      <x:c r="DL701"/>
      <x:c r="DM701"/>
      <x:c r="DN701"/>
      <x:c r="DO701"/>
      <x:c r="DP701"/>
      <x:c r="DQ701"/>
      <x:c r="DR701"/>
      <x:c r="DS701"/>
      <x:c r="DT701"/>
      <x:c r="DU701"/>
      <x:c r="DV701"/>
      <x:c r="DW701"/>
      <x:c r="DX701"/>
      <x:c r="DY701"/>
      <x:c r="DZ701" t="str">
        <x:v>Title/abstract screening alone does not establish effectiveness, causality, methodological quality, transferability to Brazilian public safety or an institutional recommendation.</x:v>
      </x:c>
      <x:c r="EA701" t="str">
        <x:v>Pending</x:v>
      </x:c>
      <x:c r="EB701" t="str">
        <x:f>IF(L701="","",IF(EC701="READY","Yes","No / Pending"))</x:f>
        <x:v>No / Pending</x:v>
      </x:c>
      <x:c r="EC701" t="str">
        <x:f>IF(L701="","",IF(OR(ISNUMBER(SEARCH("Retracted Publication",Q701)),CM701="Retracted",CN701="Retracted",CM701="Expression of Concern",CN701="Expression of Concern",F701="Not used",CG701="Critical",CH701="High",CH701="Critical"),"BLOCKED — integrity or use restriction",IF(AND(CJ701="Yes",CK701="Yes",CL701="Yes"),IF(AND(CM701="Clear",CN701="Verified — clear"),IF(AND(AND(LEN(TRIM(CF701))&gt;0,LEFT(LOWER(TRIM(CF701)),7)&lt;&gt;"pending"),OR(CG701="High",CG701="Moderate"),OR(CH701="Low",CH701="Some concerns",CH701="Not applicable")),IF(AND(DD701="No",OR(DE701="HIGH",DE701="CONDITIONAL"),AND(LEN(TRIM(DF701))&gt;0,LEFT(LOWER(TRIM(DF701)),7)&lt;&gt;"pending")),IF(AND(AND(LEN(TRIM(DT701))&gt;0,LEFT(LOWER(TRIM(DT701)),7)&lt;&gt;"pending"),AND(LEN(TRIM(DU701))&gt;0,LEFT(LOWER(TRIM(DU701)),7)&lt;&gt;"pending"),OR(AND(LEN(TRIM(DV701))&gt;0,LEFT(LOWER(TRIM(DV701)),7)&lt;&gt;"pending"),AND(LEN(TRIM(DW701))&gt;0,LEFT(LOWER(TRIM(DW701)),7)&lt;&gt;"pending")),AND(LEN(TRIM(DX701))&gt;0,LEFT(LOWER(TRIM(DX701)),7)&lt;&gt;"pending")),IF(AND(F701="Claim-ready",OR(EA701="Strong",EA701="Moderate"),AND(LEN(TRIM(G701))&gt;0,LEFT(LOWER(TRIM(G701)),7)&lt;&gt;"pending"),G701&lt;&gt;"No substantive use decision is permitted from identification metadata alone.",AND(LEN(TRIM(DZ701))&gt;0,LEFT(LOWER(TRIM(DZ701)),7)&lt;&gt;"pending"),DZ701&lt;&gt;"Identification metadata alone does not permit any substantive scientific, causal, operational, or institutional claim.",AND(LEN(TRIM(EI701))&gt;0,LEFT(LOWER(TRIM(EI701)),7)&lt;&gt;"pending"),ISNUMBER(EH701),EH701&gt;0),"READY","PENDING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1" t="str">
        <x:v>Pending</x:v>
      </x:c>
      <x:c r="EE701"/>
      <x:c r="EF701" t="str">
        <x:v>Pending</x:v>
      </x:c>
      <x:c r="EG701" t="str">
        <x:v>Pending</x:v>
      </x:c>
      <x:c r="EH701"/>
      <x:c r="EI701" s="501"/>
      <x:c r="EJ701"/>
      <x:c r="EK701" t="str">
        <x:v>Pending</x:v>
      </x:c>
      <x:c r="EL701" t="n">
        <x:v>46272</x:v>
      </x:c>
      <x:c r="EM701" t="str">
        <x:v>Production PubMed record imported and reconciled to Zotero item 4CEZNSPG;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1" t="n">
        <x:f>IF(L701="","",(IF(N701&lt;&gt;"",1,0)+IF(O701&lt;&gt;"",1,0)+IF(AJ701&lt;&gt;"",1,0)+IF(AU701&lt;&gt;"",1,0)+IF(BE701&lt;&gt;"",1,0)+IF(CF701&lt;&gt;"",1,0)+IF(CJ701="Yes",1,0)+IF(CL701="Yes",1,0)+IF(DE701&lt;&gt;"Pending",1,0)+IF(F701&lt;&gt;"",1,0)+IF(DZ701&lt;&gt;"",1,0)+IF(EI701&lt;&gt;"",1,0))/12)</x:f>
        <x:v>0.5</x:v>
      </x:c>
    </x:row>
    <x:row r="702">
      <x:c r="A702" t="str">
        <x:v>EV-0699</x:v>
      </x:c>
      <x:c r="B702" t="str">
        <x:v>Integrity check</x:v>
      </x:c>
      <x:c r="C702" t="str">
        <x:f>IF(L702="","",IF(LEFT(EC702,7)="BLOCKED","🔴 Do not use for conclusion",IF(EB702="Yes","🟢 Claim-ready","🟡 Caution / context")))</x:f>
        <x:v>🟡 Caution / context</x:v>
      </x:c>
      <x:c r="D702" t="str">
        <x:f>IF(L702="","",EC702)</x:f>
        <x:v>PENDING — appropriate appraisal</x:v>
      </x:c>
      <x:c r="E702" t="str">
        <x:v>P3 — Medium</x:v>
      </x:c>
      <x:c r="F702" t="str">
        <x:v>Pending</x:v>
      </x:c>
      <x:c r="G702" t="str">
        <x:v>Title/abstract identify an explicit tactical/public-safety context and readiness domain; retain for full-text assessment.</x:v>
      </x:c>
      <x:c r="H702" t="str">
        <x:v>Obtain and review lawful full text; confirm human adjudication; then select a design-specific appraisal instrument.</x:v>
      </x:c>
      <x:c r="I702"/>
      <x:c r="J702" t="str">
        <x:v>A — Core</x:v>
      </x:c>
      <x:c r="K702" t="str">
        <x:v>IDENTIFIED</x:v>
      </x:c>
      <x:c r="L702" t="str">
        <x:v>Physical Tests to Predict Combat Task Performance Among Brazilian Air Force Infantry Cadets.</x:v>
      </x:c>
      <x:c r="M702"/>
      <x:c r="N702" t="str">
        <x:v>Botta, Willian C; Franchini, Emerson; Gabriel-Costa, Daniele; Campos, Fabio A D</x:v>
      </x:c>
      <x:c r="O702" t="n">
        <x:v>2023</x:v>
      </x:c>
      <x:c r="P702" t="str">
        <x:v>Military medicine</x:v>
      </x:c>
      <x:c r="Q702" t="str">
        <x:v>Journal Article</x:v>
      </x:c>
      <x:c r="R702" t="str">
        <x:v>Unclear</x:v>
      </x:c>
      <x:c r="S702" t="str">
        <x:v>Unknown</x:v>
      </x:c>
      <x:c r="T702" t="str">
        <x:v>eng</x:v>
      </x:c>
      <x:c r="U702" t="str">
        <x:v>https://pubmed.ncbi.nlm.nih.gov/35446417/</x:v>
      </x:c>
      <x:c r="V702" t="str">
        <x:v>10.1093/milmed/usac111</x:v>
      </x:c>
      <x:c r="W702" t="str">
        <x:f>IF(V702="","",LOWER(SUBSTITUTE(SUBSTITUTE(SUBSTITUTE(SUBSTITUTE(TRIM(V702),"https://doi.org/",""),"http://doi.org/",""),"https://dx.doi.org/",""),"doi:","")))</x:f>
        <x:v>10.1093/milmed/usac111</x:v>
      </x:c>
      <x:c r="X702" t="str">
        <x:v>35446417</x:v>
      </x:c>
      <x:c r="Y702" t="str"/>
      <x:c r="Z702"/>
      <x:c r="AA702" t="str">
        <x:v>PubMed/MEDLINE</x:v>
      </x:c>
      <x:c r="AB702" t="str">
        <x:v>PUBMED-A-v1.0-2026-08-28</x:v>
      </x:c>
      <x:c r="AC702" t="str">
        <x:v>SP-PUBMED-A-20260828</x:v>
      </x:c>
      <x:c r="AD702" s="499" t="n">
        <x:v>46262</x:v>
      </x:c>
      <x:c r="AE702" s="499" t="n">
        <x:v>46272</x:v>
      </x:c>
      <x:c r="AF702" t="str">
        <x:v>4VBEXZ2X</x:v>
      </x:c>
      <x:c r="AG702"/>
      <x:c r="AH702" t="str">
        <x:v>Tactical Athlete → Operational Readiness Brazil</x:v>
      </x:c>
      <x:c r="AI702" t="str">
        <x:v>evidence-family:A</x:v>
      </x:c>
      <x:c r="AJ702"/>
      <x:c r="AK702" t="str">
        <x:f>IF(AJ702="","",IF(OR(LOWER(AJ702)="brazil",LOWER(AJ702)="brasil"),"Yes","No"))</x:f>
      </x:c>
      <x:c r="AL702"/>
      <x:c r="AM702"/>
      <x:c r="AN702"/>
      <x:c r="AO702"/>
      <x:c r="AP702"/>
      <x:c r="AQ702"/>
      <x:c r="AR702"/>
      <x:c r="AS702"/>
      <x:c r="AT702"/>
      <x:c r="AU702"/>
      <x:c r="AV702"/>
      <x:c r="AW702"/>
      <x:c r="AX702"/>
      <x:c r="AY702"/>
      <x:c r="AZ702"/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/>
      <x:c r="BO702"/>
      <x:c r="BP702"/>
      <x:c r="BQ702"/>
      <x:c r="BR702"/>
      <x:c r="BS702"/>
      <x:c r="BT702"/>
      <x:c r="BU702"/>
      <x:c r="BV702"/>
      <x:c r="BW702"/>
      <x:c r="BX702"/>
      <x:c r="BY702"/>
      <x:c r="BZ702"/>
      <x:c r="CA702"/>
      <x:c r="CB702"/>
      <x:c r="CC702"/>
      <x:c r="CD702"/>
      <x:c r="CE702"/>
      <x:c r="CF702"/>
      <x:c r="CG702"/>
      <x:c r="CH702"/>
      <x:c r="CI702"/>
      <x:c r="CJ702" t="str">
        <x:v>Yes</x:v>
      </x:c>
      <x:c r="CK702" t="str">
        <x:v>Yes</x:v>
      </x:c>
      <x:c r="CL702" t="str">
        <x:v>Yes</x:v>
      </x:c>
      <x:c r="CM702" t="str">
        <x:v>Clear</x:v>
      </x:c>
      <x:c r="CN702" t="str">
        <x:v>Verified — clear</x:v>
      </x:c>
      <x:c r="CO702" t="n">
        <x:v>46272</x:v>
      </x:c>
      <x:c r="CP702" t="str">
        <x:v>https://pubmed.ncbi.nlm.nih.gov/35446417/</x:v>
      </x:c>
      <x:c r="CQ702"/>
      <x:c r="CR702"/>
      <x:c r="CS702"/>
      <x:c r="CT702"/>
      <x:c r="CU702"/>
      <x:c r="CV702"/>
      <x:c r="CW702"/>
      <x:c r="CX702"/>
      <x:c r="CY702"/>
      <x:c r="CZ702"/>
      <x:c r="DA702"/>
      <x:c r="DB702" t="str">
        <x:f>IF(L702="","",IF(AND(COUNT(CU702:DA702)=7,OR(CU702=0,CU702=1,CU702=2),OR(CV702=0,CV702=1,CV702=2),OR(CW702=0,CW702=1,CW702=2),OR(CX702=0,CX702=1,CX702=2),OR(CY702=0,CY702=1,CY702=2),OR(CZ702=0,CZ702=1,CZ702=2),OR(DA702=0,DA702=1,DA702=2)),SUM(CU702:DA702),""))</x:f>
      </x:c>
      <x:c r="DC702" t="str">
        <x:f>IF(DB702="","",ROUND(DB702/14*10,1))</x:f>
      </x:c>
      <x:c r="DD702" t="str">
        <x:v>Pending</x:v>
      </x:c>
      <x:c r="DE702" t="str">
        <x:f>IF(L702="","",IF(DC702="","Pending",IF(DD702="Yes","CONDITIONAL — safety override",IF(DC702&gt;=8,"HIGH",IF(DC702&gt;=5,"CONDITIONAL","LOW")))))</x:f>
        <x:v>Pending</x:v>
      </x:c>
      <x:c r="DF702" t="str">
        <x:v>Pending screening and full-text appraisal; no transferability judgment made at identification.</x:v>
      </x:c>
      <x:c r="DG702"/>
      <x:c r="DH702"/>
      <x:c r="DI702"/>
      <x:c r="DJ702"/>
      <x:c r="DK702"/>
      <x:c r="DL702"/>
      <x:c r="DM702"/>
      <x:c r="DN702"/>
      <x:c r="DO702"/>
      <x:c r="DP702"/>
      <x:c r="DQ702"/>
      <x:c r="DR702"/>
      <x:c r="DS702"/>
      <x:c r="DT702"/>
      <x:c r="DU702"/>
      <x:c r="DV702"/>
      <x:c r="DW702"/>
      <x:c r="DX702"/>
      <x:c r="DY702"/>
      <x:c r="DZ702" t="str">
        <x:v>Title/abstract screening alone does not establish effectiveness, causality, methodological quality, transferability to Brazilian public safety or an institutional recommendation.</x:v>
      </x:c>
      <x:c r="EA702" t="str">
        <x:v>Pending</x:v>
      </x:c>
      <x:c r="EB702" t="str">
        <x:f>IF(L702="","",IF(EC702="READY","Yes","No / Pending"))</x:f>
        <x:v>No / Pending</x:v>
      </x:c>
      <x:c r="EC702" t="str">
        <x:f>IF(L702="","",IF(OR(ISNUMBER(SEARCH("Retracted Publication",Q702)),CM702="Retracted",CN702="Retracted",CM702="Expression of Concern",CN702="Expression of Concern",F702="Not used",CG702="Critical",CH702="High",CH702="Critical"),"BLOCKED — integrity or use restriction",IF(AND(CJ702="Yes",CK702="Yes",CL702="Yes"),IF(AND(CM702="Clear",CN702="Verified — clear"),IF(AND(AND(LEN(TRIM(CF702))&gt;0,LEFT(LOWER(TRIM(CF702)),7)&lt;&gt;"pending"),OR(CG702="High",CG702="Moderate"),OR(CH702="Low",CH702="Some concerns",CH702="Not applicable")),IF(AND(DD702="No",OR(DE702="HIGH",DE702="CONDITIONAL"),AND(LEN(TRIM(DF702))&gt;0,LEFT(LOWER(TRIM(DF702)),7)&lt;&gt;"pending")),IF(AND(AND(LEN(TRIM(DT702))&gt;0,LEFT(LOWER(TRIM(DT702)),7)&lt;&gt;"pending"),AND(LEN(TRIM(DU702))&gt;0,LEFT(LOWER(TRIM(DU702)),7)&lt;&gt;"pending"),OR(AND(LEN(TRIM(DV702))&gt;0,LEFT(LOWER(TRIM(DV702)),7)&lt;&gt;"pending"),AND(LEN(TRIM(DW702))&gt;0,LEFT(LOWER(TRIM(DW702)),7)&lt;&gt;"pending")),AND(LEN(TRIM(DX702))&gt;0,LEFT(LOWER(TRIM(DX702)),7)&lt;&gt;"pending")),IF(AND(F702="Claim-ready",OR(EA702="Strong",EA702="Moderate"),AND(LEN(TRIM(G702))&gt;0,LEFT(LOWER(TRIM(G702)),7)&lt;&gt;"pending"),G702&lt;&gt;"No substantive use decision is permitted from identification metadata alone.",AND(LEN(TRIM(DZ702))&gt;0,LEFT(LOWER(TRIM(DZ702)),7)&lt;&gt;"pending"),DZ702&lt;&gt;"Identification metadata alone does not permit any substantive scientific, causal, operational, or institutional claim.",AND(LEN(TRIM(EI702))&gt;0,LEFT(LOWER(TRIM(EI702)),7)&lt;&gt;"pending"),ISNUMBER(EH702),EH702&gt;0),"READY","PENDING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2" t="str">
        <x:v>Pending</x:v>
      </x:c>
      <x:c r="EE702"/>
      <x:c r="EF702" t="str">
        <x:v>Pending</x:v>
      </x:c>
      <x:c r="EG702" t="str">
        <x:v>Pending</x:v>
      </x:c>
      <x:c r="EH702"/>
      <x:c r="EI702" s="501"/>
      <x:c r="EJ702"/>
      <x:c r="EK702" t="str">
        <x:v>Pending</x:v>
      </x:c>
      <x:c r="EL702" t="n">
        <x:v>46272</x:v>
      </x:c>
      <x:c r="EM702" t="str">
        <x:v>Production PubMed record imported and reconciled to Zotero item 4VBEXZ2X;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2" t="n">
        <x:f>IF(L702="","",(IF(N702&lt;&gt;"",1,0)+IF(O702&lt;&gt;"",1,0)+IF(AJ702&lt;&gt;"",1,0)+IF(AU702&lt;&gt;"",1,0)+IF(BE702&lt;&gt;"",1,0)+IF(CF702&lt;&gt;"",1,0)+IF(CJ702="Yes",1,0)+IF(CL702="Yes",1,0)+IF(DE702&lt;&gt;"Pending",1,0)+IF(F702&lt;&gt;"",1,0)+IF(DZ702&lt;&gt;"",1,0)+IF(EI702&lt;&gt;"",1,0))/12)</x:f>
        <x:v>0.5</x:v>
      </x:c>
    </x:row>
    <x:row r="703">
      <x:c r="A703" t="str">
        <x:v>EV-0700</x:v>
      </x:c>
      <x:c r="B703" t="str">
        <x:v>Integrity check</x:v>
      </x:c>
      <x:c r="C703" t="str">
        <x:f>IF(L703="","",IF(LEFT(EC703,7)="BLOCKED","🔴 Do not use for conclusion",IF(EB703="Yes","🟢 Claim-ready","🟡 Caution / context")))</x:f>
        <x:v>🟡 Caution / context</x:v>
      </x:c>
      <x:c r="D703" t="str">
        <x:f>IF(L703="","",EC703)</x:f>
        <x:v>PENDING — appropriate appraisal</x:v>
      </x:c>
      <x:c r="E703" t="str">
        <x:v>P3 — Medium</x:v>
      </x:c>
      <x:c r="F703" t="str">
        <x:v>Pending</x:v>
      </x:c>
      <x:c r="G703" t="str">
        <x:v>Title/abstract identify an explicit tactical/public-safety context and readiness domain; retain for full-text assessment.</x:v>
      </x:c>
      <x:c r="H703" t="str">
        <x:v>Obtain and review lawful full text; confirm human adjudication; then select a design-specific appraisal instrument.</x:v>
      </x:c>
      <x:c r="I703"/>
      <x:c r="J703" t="str">
        <x:v>A — Core</x:v>
      </x:c>
      <x:c r="K703" t="str">
        <x:v>IDENTIFIED</x:v>
      </x:c>
      <x:c r="L703" t="str">
        <x:v>Examining the effects of chronic pain on work performance in the military.</x:v>
      </x:c>
      <x:c r="M703"/>
      <x:c r="N703" t="str">
        <x:v>Ransom, Jeffrey C; Brosz-Hardin, Sally; Calero, Patricia; DeFord, Nicole; Burkard, Joseph F</x:v>
      </x:c>
      <x:c r="O703" t="n">
        <x:v>2022</x:v>
      </x:c>
      <x:c r="P703" t="str">
        <x:v>Journal of the American Association of Nurse Practitioners</x:v>
      </x:c>
      <x:c r="Q703" t="str">
        <x:v>Journal Article; Observational Study</x:v>
      </x:c>
      <x:c r="R703" t="str">
        <x:v>Unclear</x:v>
      </x:c>
      <x:c r="S703" t="str">
        <x:v>Unknown</x:v>
      </x:c>
      <x:c r="T703" t="str">
        <x:v>eng</x:v>
      </x:c>
      <x:c r="U703" t="str">
        <x:v>https://pubmed.ncbi.nlm.nih.gov/35439215/</x:v>
      </x:c>
      <x:c r="V703" t="str">
        <x:v>10.1097/jxx.0000000000000711</x:v>
      </x:c>
      <x:c r="W703" t="str">
        <x:f>IF(V703="","",LOWER(SUBSTITUTE(SUBSTITUTE(SUBSTITUTE(SUBSTITUTE(TRIM(V703),"https://doi.org/",""),"http://doi.org/",""),"https://dx.doi.org/",""),"doi:","")))</x:f>
        <x:v>10.1097/jxx.0000000000000711</x:v>
      </x:c>
      <x:c r="X703" t="str">
        <x:v>35439215</x:v>
      </x:c>
      <x:c r="Y703" t="str"/>
      <x:c r="Z703"/>
      <x:c r="AA703" t="str">
        <x:v>PubMed/MEDLINE</x:v>
      </x:c>
      <x:c r="AB703" t="str">
        <x:v>PUBMED-A-v1.0-2026-08-28</x:v>
      </x:c>
      <x:c r="AC703" t="str">
        <x:v>SP-PUBMED-A-20260828</x:v>
      </x:c>
      <x:c r="AD703" s="499" t="n">
        <x:v>46262</x:v>
      </x:c>
      <x:c r="AE703" s="499" t="n">
        <x:v>46272</x:v>
      </x:c>
      <x:c r="AF703" t="str">
        <x:v>UKQMQS6Q</x:v>
      </x:c>
      <x:c r="AG703"/>
      <x:c r="AH703" t="str">
        <x:v>Tactical Athlete → Operational Readiness Brazil</x:v>
      </x:c>
      <x:c r="AI703" t="str">
        <x:v>evidence-family:A</x:v>
      </x:c>
      <x:c r="AJ703"/>
      <x:c r="AK703" t="str">
        <x:f>IF(AJ703="","",IF(OR(LOWER(AJ703)="brazil",LOWER(AJ703)="brasil"),"Yes","No"))</x:f>
      </x:c>
      <x:c r="AL703"/>
      <x:c r="AM703"/>
      <x:c r="AN703"/>
      <x:c r="AO703"/>
      <x:c r="AP703"/>
      <x:c r="AQ703"/>
      <x:c r="AR703"/>
      <x:c r="AS703"/>
      <x:c r="AT703"/>
      <x:c r="AU703"/>
      <x:c r="AV703"/>
      <x:c r="AW703"/>
      <x:c r="AX703"/>
      <x:c r="AY703"/>
      <x:c r="AZ703"/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/>
      <x:c r="BO703"/>
      <x:c r="BP703"/>
      <x:c r="BQ703"/>
      <x:c r="BR703"/>
      <x:c r="BS703"/>
      <x:c r="BT703"/>
      <x:c r="BU703"/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 t="str">
        <x:v>Yes</x:v>
      </x:c>
      <x:c r="CK703" t="str">
        <x:v>Yes</x:v>
      </x:c>
      <x:c r="CL703" t="str">
        <x:v>Yes</x:v>
      </x:c>
      <x:c r="CM703" t="str">
        <x:v>Clear</x:v>
      </x:c>
      <x:c r="CN703" t="str">
        <x:v>Verified — clear</x:v>
      </x:c>
      <x:c r="CO703" t="n">
        <x:v>46272</x:v>
      </x:c>
      <x:c r="CP703" t="str">
        <x:v>https://pubmed.ncbi.nlm.nih.gov/35439215/</x:v>
      </x:c>
      <x:c r="CQ703"/>
      <x:c r="CR703"/>
      <x:c r="CS703"/>
      <x:c r="CT703"/>
      <x:c r="CU703"/>
      <x:c r="CV703"/>
      <x:c r="CW703"/>
      <x:c r="CX703"/>
      <x:c r="CY703"/>
      <x:c r="CZ703"/>
      <x:c r="DA703"/>
      <x:c r="DB703" t="str">
        <x:f>IF(L703="","",IF(AND(COUNT(CU703:DA703)=7,OR(CU703=0,CU703=1,CU703=2),OR(CV703=0,CV703=1,CV703=2),OR(CW703=0,CW703=1,CW703=2),OR(CX703=0,CX703=1,CX703=2),OR(CY703=0,CY703=1,CY703=2),OR(CZ703=0,CZ703=1,CZ703=2),OR(DA703=0,DA703=1,DA703=2)),SUM(CU703:DA703),""))</x:f>
      </x:c>
      <x:c r="DC703" t="str">
        <x:f>IF(DB703="","",ROUND(DB703/14*10,1))</x:f>
      </x:c>
      <x:c r="DD703" t="str">
        <x:v>Pending</x:v>
      </x:c>
      <x:c r="DE703" t="str">
        <x:f>IF(L703="","",IF(DC703="","Pending",IF(DD703="Yes","CONDITIONAL — safety override",IF(DC703&gt;=8,"HIGH",IF(DC703&gt;=5,"CONDITIONAL","LOW")))))</x:f>
        <x:v>Pending</x:v>
      </x:c>
      <x:c r="DF703" t="str">
        <x:v>Pending screening and full-text appraisal; no transferability judgment made at identification.</x:v>
      </x:c>
      <x:c r="DG703"/>
      <x:c r="DH703"/>
      <x:c r="DI703"/>
      <x:c r="DJ703"/>
      <x:c r="DK703"/>
      <x:c r="DL703"/>
      <x:c r="DM703"/>
      <x:c r="DN703"/>
      <x:c r="DO703"/>
      <x:c r="DP703"/>
      <x:c r="DQ703"/>
      <x:c r="DR703"/>
      <x:c r="DS703"/>
      <x:c r="DT703"/>
      <x:c r="DU703"/>
      <x:c r="DV703"/>
      <x:c r="DW703"/>
      <x:c r="DX703"/>
      <x:c r="DY703"/>
      <x:c r="DZ703" t="str">
        <x:v>Title/abstract screening alone does not establish effectiveness, causality, methodological quality, transferability to Brazilian public safety or an institutional recommendation.</x:v>
      </x:c>
      <x:c r="EA703" t="str">
        <x:v>Pending</x:v>
      </x:c>
      <x:c r="EB703" t="str">
        <x:f>IF(L703="","",IF(EC703="READY","Yes","No / Pending"))</x:f>
        <x:v>No / Pending</x:v>
      </x:c>
      <x:c r="EC703" t="str">
        <x:f>IF(L703="","",IF(OR(ISNUMBER(SEARCH("Retracted Publication",Q703)),CM703="Retracted",CN703="Retracted",CM703="Expression of Concern",CN703="Expression of Concern",F703="Not used",CG703="Critical",CH703="High",CH703="Critical"),"BLOCKED — integrity or use restriction",IF(AND(CJ703="Yes",CK703="Yes",CL703="Yes"),IF(AND(CM703="Clear",CN703="Verified — clear"),IF(AND(AND(LEN(TRIM(CF703))&gt;0,LEFT(LOWER(TRIM(CF703)),7)&lt;&gt;"pending"),OR(CG703="High",CG703="Moderate"),OR(CH703="Low",CH703="Some concerns",CH703="Not applicable")),IF(AND(DD703="No",OR(DE703="HIGH",DE703="CONDITIONAL"),AND(LEN(TRIM(DF703))&gt;0,LEFT(LOWER(TRIM(DF703)),7)&lt;&gt;"pending")),IF(AND(AND(LEN(TRIM(DT703))&gt;0,LEFT(LOWER(TRIM(DT703)),7)&lt;&gt;"pending"),AND(LEN(TRIM(DU703))&gt;0,LEFT(LOWER(TRIM(DU703)),7)&lt;&gt;"pending"),OR(AND(LEN(TRIM(DV703))&gt;0,LEFT(LOWER(TRIM(DV703)),7)&lt;&gt;"pending"),AND(LEN(TRIM(DW703))&gt;0,LEFT(LOWER(TRIM(DW703)),7)&lt;&gt;"pending")),AND(LEN(TRIM(DX703))&gt;0,LEFT(LOWER(TRIM(DX703)),7)&lt;&gt;"pending")),IF(AND(F703="Claim-ready",OR(EA703="Strong",EA703="Moderate"),AND(LEN(TRIM(G703))&gt;0,LEFT(LOWER(TRIM(G703)),7)&lt;&gt;"pending"),G703&lt;&gt;"No substantive use decision is permitted from identification metadata alone.",AND(LEN(TRIM(DZ703))&gt;0,LEFT(LOWER(TRIM(DZ703)),7)&lt;&gt;"pending"),DZ703&lt;&gt;"Identification metadata alone does not permit any substantive scientific, causal, operational, or institutional claim.",AND(LEN(TRIM(EI703))&gt;0,LEFT(LOWER(TRIM(EI703)),7)&lt;&gt;"pending"),ISNUMBER(EH703),EH703&gt;0),"READY","PENDING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3" t="str">
        <x:v>Pending</x:v>
      </x:c>
      <x:c r="EE703"/>
      <x:c r="EF703" t="str">
        <x:v>Pending</x:v>
      </x:c>
      <x:c r="EG703" t="str">
        <x:v>Pending</x:v>
      </x:c>
      <x:c r="EH703"/>
      <x:c r="EI703" s="501"/>
      <x:c r="EJ703"/>
      <x:c r="EK703" t="str">
        <x:v>Pending</x:v>
      </x:c>
      <x:c r="EL703" t="n">
        <x:v>46272</x:v>
      </x:c>
      <x:c r="EM703" t="str">
        <x:v>Production PubMed record imported and reconciled to Zotero item UKQMQS6Q;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3" t="n">
        <x:f>IF(L703="","",(IF(N703&lt;&gt;"",1,0)+IF(O703&lt;&gt;"",1,0)+IF(AJ703&lt;&gt;"",1,0)+IF(AU703&lt;&gt;"",1,0)+IF(BE703&lt;&gt;"",1,0)+IF(CF703&lt;&gt;"",1,0)+IF(CJ703="Yes",1,0)+IF(CL703="Yes",1,0)+IF(DE703&lt;&gt;"Pending",1,0)+IF(F703&lt;&gt;"",1,0)+IF(DZ703&lt;&gt;"",1,0)+IF(EI703&lt;&gt;"",1,0))/12)</x:f>
        <x:v>0.5</x:v>
      </x:c>
    </x:row>
    <x:row r="704">
      <x:c r="A704" t="str">
        <x:v>EV-0701</x:v>
      </x:c>
      <x:c r="B704" t="str">
        <x:v>Integrity check</x:v>
      </x:c>
      <x:c r="C704" t="str">
        <x:f>IF(L704="","",IF(LEFT(EC704,7)="BLOCKED","🔴 Do not use for conclusion",IF(EB704="Yes","🟢 Claim-ready","🟡 Caution / context")))</x:f>
        <x:v>🟡 Caution / context</x:v>
      </x:c>
      <x:c r="D704" t="str">
        <x:f>IF(L704="","",EC704)</x:f>
        <x:v>PENDING — appropriate appraisal</x:v>
      </x:c>
      <x:c r="E704" t="str">
        <x:v>P3 — Medium</x:v>
      </x:c>
      <x:c r="F704" t="str">
        <x:v>Pending</x:v>
      </x:c>
      <x:c r="G704" t="str">
        <x:v>A potentially relevant concept is present, but direct applicability is ambiguous at title/abstract level.</x:v>
      </x:c>
      <x:c r="H704" t="str">
        <x:v>Human title/abstract adjudication; retrieve full text if relevance remains plausible.</x:v>
      </x:c>
      <x:c r="I704"/>
      <x:c r="J704" t="str">
        <x:v>A — Core</x:v>
      </x:c>
      <x:c r="K704" t="str">
        <x:v>IDENTIFIED</x:v>
      </x:c>
      <x:c r="L704" t="str">
        <x:v>Examining the effects of a weighted pack on functional movements in smokejumpers.</x:v>
      </x:c>
      <x:c r="M704"/>
      <x:c r="N704" t="str">
        <x:v>Moody, Valerie; Brady, Elise; Callis, Isabella</x:v>
      </x:c>
      <x:c r="O704" t="n">
        <x:v>2022</x:v>
      </x:c>
      <x:c r="P704" t="str">
        <x:v>Work (Reading, Mass.)</x:v>
      </x:c>
      <x:c r="Q704" t="str">
        <x:v>Journal Article</x:v>
      </x:c>
      <x:c r="R704" t="str">
        <x:v>Unclear</x:v>
      </x:c>
      <x:c r="S704" t="str">
        <x:v>Unknown</x:v>
      </x:c>
      <x:c r="T704" t="str">
        <x:v>eng</x:v>
      </x:c>
      <x:c r="U704" t="str">
        <x:v>https://pubmed.ncbi.nlm.nih.gov/35431207/</x:v>
      </x:c>
      <x:c r="V704" t="str">
        <x:v>10.3233/wor-205314</x:v>
      </x:c>
      <x:c r="W704" t="str">
        <x:f>IF(V704="","",LOWER(SUBSTITUTE(SUBSTITUTE(SUBSTITUTE(SUBSTITUTE(TRIM(V704),"https://doi.org/",""),"http://doi.org/",""),"https://dx.doi.org/",""),"doi:","")))</x:f>
        <x:v>10.3233/wor-205314</x:v>
      </x:c>
      <x:c r="X704" t="str">
        <x:v>35431207</x:v>
      </x:c>
      <x:c r="Y704" t="str"/>
      <x:c r="Z704"/>
      <x:c r="AA704" t="str">
        <x:v>PubMed/MEDLINE</x:v>
      </x:c>
      <x:c r="AB704" t="str">
        <x:v>PUBMED-A-v1.0-2026-08-28</x:v>
      </x:c>
      <x:c r="AC704" t="str">
        <x:v>SP-PUBMED-A-20260828</x:v>
      </x:c>
      <x:c r="AD704" s="499" t="n">
        <x:v>46262</x:v>
      </x:c>
      <x:c r="AE704" s="499" t="n">
        <x:v>46272</x:v>
      </x:c>
      <x:c r="AF704" t="str">
        <x:v>4ZGARAIP</x:v>
      </x:c>
      <x:c r="AG704"/>
      <x:c r="AH704" t="str">
        <x:v>Tactical Athlete → Operational Readiness Brazil</x:v>
      </x:c>
      <x:c r="AI704" t="str">
        <x:v>evidence-family:A</x:v>
      </x:c>
      <x:c r="AJ704"/>
      <x:c r="AK704" t="str">
        <x:f>IF(AJ704="","",IF(OR(LOWER(AJ704)="brazil",LOWER(AJ704)="brasil"),"Yes","No"))</x:f>
      </x:c>
      <x:c r="AL704"/>
      <x:c r="AM704"/>
      <x:c r="AN704"/>
      <x:c r="AO704"/>
      <x:c r="AP704"/>
      <x:c r="AQ704"/>
      <x:c r="AR704"/>
      <x:c r="AS704"/>
      <x:c r="AT704"/>
      <x:c r="AU704"/>
      <x:c r="AV704"/>
      <x:c r="AW704"/>
      <x:c r="AX704"/>
      <x:c r="AY704"/>
      <x:c r="AZ704"/>
      <x:c r="BA704"/>
      <x:c r="BB704"/>
      <x:c r="BC704"/>
      <x:c r="BD704"/>
      <x:c r="BE704"/>
      <x:c r="BF704"/>
      <x:c r="BG704"/>
      <x:c r="BH704"/>
      <x:c r="BI704"/>
      <x:c r="BJ704"/>
      <x:c r="BK704"/>
      <x:c r="BL704"/>
      <x:c r="BM704"/>
      <x:c r="BN704"/>
      <x:c r="BO704"/>
      <x:c r="BP704"/>
      <x:c r="BQ704"/>
      <x:c r="BR704"/>
      <x:c r="BS704"/>
      <x:c r="BT704"/>
      <x:c r="BU704"/>
      <x:c r="BV704"/>
      <x:c r="BW704"/>
      <x:c r="BX704"/>
      <x:c r="BY704"/>
      <x:c r="BZ704"/>
      <x:c r="CA704"/>
      <x:c r="CB704"/>
      <x:c r="CC704"/>
      <x:c r="CD704"/>
      <x:c r="CE704"/>
      <x:c r="CF704"/>
      <x:c r="CG704"/>
      <x:c r="CH704"/>
      <x:c r="CI704"/>
      <x:c r="CJ704" t="str">
        <x:v>Yes</x:v>
      </x:c>
      <x:c r="CK704" t="str">
        <x:v>Yes</x:v>
      </x:c>
      <x:c r="CL704" t="str">
        <x:v>Yes</x:v>
      </x:c>
      <x:c r="CM704" t="str">
        <x:v>Clear</x:v>
      </x:c>
      <x:c r="CN704" t="str">
        <x:v>Verified — clear</x:v>
      </x:c>
      <x:c r="CO704" t="n">
        <x:v>46272</x:v>
      </x:c>
      <x:c r="CP704" t="str">
        <x:v>https://pubmed.ncbi.nlm.nih.gov/35431207/</x:v>
      </x:c>
      <x:c r="CQ704"/>
      <x:c r="CR704"/>
      <x:c r="CS704"/>
      <x:c r="CT704"/>
      <x:c r="CU704"/>
      <x:c r="CV704"/>
      <x:c r="CW704"/>
      <x:c r="CX704"/>
      <x:c r="CY704"/>
      <x:c r="CZ704"/>
      <x:c r="DA704"/>
      <x:c r="DB704" t="str">
        <x:f>IF(L704="","",IF(AND(COUNT(CU704:DA704)=7,OR(CU704=0,CU704=1,CU704=2),OR(CV704=0,CV704=1,CV704=2),OR(CW704=0,CW704=1,CW704=2),OR(CX704=0,CX704=1,CX704=2),OR(CY704=0,CY704=1,CY704=2),OR(CZ704=0,CZ704=1,CZ704=2),OR(DA704=0,DA704=1,DA704=2)),SUM(CU704:DA704),""))</x:f>
      </x:c>
      <x:c r="DC704" t="str">
        <x:f>IF(DB704="","",ROUND(DB704/14*10,1))</x:f>
      </x:c>
      <x:c r="DD704" t="str">
        <x:v>Pending</x:v>
      </x:c>
      <x:c r="DE704" t="str">
        <x:f>IF(L704="","",IF(DC704="","Pending",IF(DD704="Yes","CONDITIONAL — safety override",IF(DC704&gt;=8,"HIGH",IF(DC704&gt;=5,"CONDITIONAL","LOW")))))</x:f>
        <x:v>Pending</x:v>
      </x:c>
      <x:c r="DF704" t="str">
        <x:v>Pending screening and full-text appraisal; no transferability judgment made at identification.</x:v>
      </x:c>
      <x:c r="DG704"/>
      <x:c r="DH704"/>
      <x:c r="DI704"/>
      <x:c r="DJ704"/>
      <x:c r="DK704"/>
      <x:c r="DL704"/>
      <x:c r="DM704"/>
      <x:c r="DN704"/>
      <x:c r="DO704"/>
      <x:c r="DP704"/>
      <x:c r="DQ704"/>
      <x:c r="DR704"/>
      <x:c r="DS704"/>
      <x:c r="DT704"/>
      <x:c r="DU704"/>
      <x:c r="DV704"/>
      <x:c r="DW704"/>
      <x:c r="DX704"/>
      <x:c r="DY704"/>
      <x:c r="DZ704" t="str">
        <x:v>Title/abstract information is insufficient for a substantive scientific, causal, transferability or institutional claim.</x:v>
      </x:c>
      <x:c r="EA704" t="str">
        <x:v>Pending</x:v>
      </x:c>
      <x:c r="EB704" t="str">
        <x:f>IF(L704="","",IF(EC704="READY","Yes","No / Pending"))</x:f>
        <x:v>No / Pending</x:v>
      </x:c>
      <x:c r="EC704" t="str">
        <x:f>IF(L704="","",IF(OR(ISNUMBER(SEARCH("Retracted Publication",Q704)),CM704="Retracted",CN704="Retracted",CM704="Expression of Concern",CN704="Expression of Concern",F704="Not used",CG704="Critical",CH704="High",CH704="Critical"),"BLOCKED — integrity or use restriction",IF(AND(CJ704="Yes",CK704="Yes",CL704="Yes"),IF(AND(CM704="Clear",CN704="Verified — clear"),IF(AND(AND(LEN(TRIM(CF704))&gt;0,LEFT(LOWER(TRIM(CF704)),7)&lt;&gt;"pending"),OR(CG704="High",CG704="Moderate"),OR(CH704="Low",CH704="Some concerns",CH704="Not applicable")),IF(AND(DD704="No",OR(DE704="HIGH",DE704="CONDITIONAL"),AND(LEN(TRIM(DF704))&gt;0,LEFT(LOWER(TRIM(DF704)),7)&lt;&gt;"pending")),IF(AND(AND(LEN(TRIM(DT704))&gt;0,LEFT(LOWER(TRIM(DT704)),7)&lt;&gt;"pending"),AND(LEN(TRIM(DU704))&gt;0,LEFT(LOWER(TRIM(DU704)),7)&lt;&gt;"pending"),OR(AND(LEN(TRIM(DV704))&gt;0,LEFT(LOWER(TRIM(DV704)),7)&lt;&gt;"pending"),AND(LEN(TRIM(DW704))&gt;0,LEFT(LOWER(TRIM(DW704)),7)&lt;&gt;"pending")),AND(LEN(TRIM(DX704))&gt;0,LEFT(LOWER(TRIM(DX704)),7)&lt;&gt;"pending")),IF(AND(F704="Claim-ready",OR(EA704="Strong",EA704="Moderate"),AND(LEN(TRIM(G704))&gt;0,LEFT(LOWER(TRIM(G704)),7)&lt;&gt;"pending"),G704&lt;&gt;"No substantive use decision is permitted from identification metadata alone.",AND(LEN(TRIM(DZ704))&gt;0,LEFT(LOWER(TRIM(DZ704)),7)&lt;&gt;"pending"),DZ704&lt;&gt;"Identification metadata alone does not permit any substantive scientific, causal, operational, or institutional claim.",AND(LEN(TRIM(EI704))&gt;0,LEFT(LOWER(TRIM(EI704)),7)&lt;&gt;"pending"),ISNUMBER(EH704),EH704&gt;0),"READY","PENDING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4" t="str">
        <x:v>Pending</x:v>
      </x:c>
      <x:c r="EE704"/>
      <x:c r="EF704" t="str">
        <x:v>Pending</x:v>
      </x:c>
      <x:c r="EG704" t="str">
        <x:v>Pending</x:v>
      </x:c>
      <x:c r="EH704"/>
      <x:c r="EI704" s="501"/>
      <x:c r="EJ704"/>
      <x:c r="EK704" t="str">
        <x:v>Pending</x:v>
      </x:c>
      <x:c r="EL704" t="n">
        <x:v>46272</x:v>
      </x:c>
      <x:c r="EM704" t="str">
        <x:v>Production PubMed record imported and reconciled to Zotero item 4ZGARAIP;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04" t="n">
        <x:f>IF(L704="","",(IF(N704&lt;&gt;"",1,0)+IF(O704&lt;&gt;"",1,0)+IF(AJ704&lt;&gt;"",1,0)+IF(AU704&lt;&gt;"",1,0)+IF(BE704&lt;&gt;"",1,0)+IF(CF704&lt;&gt;"",1,0)+IF(CJ704="Yes",1,0)+IF(CL704="Yes",1,0)+IF(DE704&lt;&gt;"Pending",1,0)+IF(F704&lt;&gt;"",1,0)+IF(DZ704&lt;&gt;"",1,0)+IF(EI704&lt;&gt;"",1,0))/12)</x:f>
        <x:v>0.5</x:v>
      </x:c>
    </x:row>
    <x:row r="705">
      <x:c r="A705" t="str">
        <x:v>EV-0702</x:v>
      </x:c>
      <x:c r="B705" t="str">
        <x:v>Integrity check</x:v>
      </x:c>
      <x:c r="C705" t="str">
        <x:f>IF(L705="","",IF(LEFT(EC705,7)="BLOCKED","🔴 Do not use for conclusion",IF(EB705="Yes","🟢 Claim-ready","🟡 Caution / context")))</x:f>
        <x:v>🟡 Caution / context</x:v>
      </x:c>
      <x:c r="D705" t="str">
        <x:f>IF(L705="","",EC705)</x:f>
        <x:v>PENDING — appropriate appraisal</x:v>
      </x:c>
      <x:c r="E705" t="str">
        <x:v>P3 — Medium</x:v>
      </x:c>
      <x:c r="F705" t="str">
        <x:v>Pending</x:v>
      </x:c>
      <x:c r="G705" t="str">
        <x:v>Title/abstract identify an explicit tactical/public-safety context and readiness domain; retain for full-text assessment.</x:v>
      </x:c>
      <x:c r="H705" t="str">
        <x:v>Obtain and review lawful full text; confirm human adjudication; then select a design-specific appraisal instrument.</x:v>
      </x:c>
      <x:c r="I705"/>
      <x:c r="J705" t="str">
        <x:v>A — Core</x:v>
      </x:c>
      <x:c r="K705" t="str">
        <x:v>IDENTIFIED</x:v>
      </x:c>
      <x:c r="L705" t="str">
        <x:v>The Use of Force Plate Vertical Jump Scans to Identify Special Warfare Trainees at Risk for Musculoskeletal Injury: A Large Cohort Study.</x:v>
      </x:c>
      <x:c r="M705"/>
      <x:c r="N705" t="str">
        <x:v>Hando, Ben R; Scott, W Casan; Bryant, Jacob F; Tchandja, Juste N; Angadi, Siddhartha S</x:v>
      </x:c>
      <x:c r="O705" t="n">
        <x:v>2022</x:v>
      </x:c>
      <x:c r="P705" t="str">
        <x:v>The American journal of sports medicine</x:v>
      </x:c>
      <x:c r="Q705" t="str">
        <x:v>Journal Article</x:v>
      </x:c>
      <x:c r="R705" t="str">
        <x:v>Unclear</x:v>
      </x:c>
      <x:c r="S705" t="str">
        <x:v>Unknown</x:v>
      </x:c>
      <x:c r="T705" t="str">
        <x:v>eng</x:v>
      </x:c>
      <x:c r="U705" t="str">
        <x:v>https://pubmed.ncbi.nlm.nih.gov/35384740/</x:v>
      </x:c>
      <x:c r="V705" t="str">
        <x:v>10.1177/03635465221083672</x:v>
      </x:c>
      <x:c r="W705" t="str">
        <x:f>IF(V705="","",LOWER(SUBSTITUTE(SUBSTITUTE(SUBSTITUTE(SUBSTITUTE(TRIM(V705),"https://doi.org/",""),"http://doi.org/",""),"https://dx.doi.org/",""),"doi:","")))</x:f>
        <x:v>10.1177/03635465221083672</x:v>
      </x:c>
      <x:c r="X705" t="str">
        <x:v>35384740</x:v>
      </x:c>
      <x:c r="Y705" t="str"/>
      <x:c r="Z705"/>
      <x:c r="AA705" t="str">
        <x:v>PubMed/MEDLINE</x:v>
      </x:c>
      <x:c r="AB705" t="str">
        <x:v>PUBMED-A-v1.0-2026-08-28</x:v>
      </x:c>
      <x:c r="AC705" t="str">
        <x:v>SP-PUBMED-A-20260828</x:v>
      </x:c>
      <x:c r="AD705" s="499" t="n">
        <x:v>46262</x:v>
      </x:c>
      <x:c r="AE705" s="499" t="n">
        <x:v>46272</x:v>
      </x:c>
      <x:c r="AF705" t="str">
        <x:v>XVYVGAQE</x:v>
      </x:c>
      <x:c r="AG705"/>
      <x:c r="AH705" t="str">
        <x:v>Tactical Athlete → Operational Readiness Brazil</x:v>
      </x:c>
      <x:c r="AI705" t="str">
        <x:v>evidence-family:A</x:v>
      </x:c>
      <x:c r="AJ705"/>
      <x:c r="AK705" t="str">
        <x:f>IF(AJ705="","",IF(OR(LOWER(AJ705)="brazil",LOWER(AJ705)="brasil"),"Yes","No"))</x:f>
      </x:c>
      <x:c r="AL705"/>
      <x:c r="AM705"/>
      <x:c r="AN705"/>
      <x:c r="AO705"/>
      <x:c r="AP705"/>
      <x:c r="AQ705"/>
      <x:c r="AR705"/>
      <x:c r="AS705"/>
      <x:c r="AT705"/>
      <x:c r="AU705"/>
      <x:c r="AV705"/>
      <x:c r="AW705"/>
      <x:c r="AX705"/>
      <x:c r="AY705"/>
      <x:c r="AZ705"/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/>
      <x:c r="BO705"/>
      <x:c r="BP705"/>
      <x:c r="BQ705"/>
      <x:c r="BR705"/>
      <x:c r="BS705"/>
      <x:c r="BT705"/>
      <x:c r="BU705"/>
      <x:c r="BV705"/>
      <x:c r="BW705"/>
      <x:c r="BX705"/>
      <x:c r="BY705"/>
      <x:c r="BZ705"/>
      <x:c r="CA705"/>
      <x:c r="CB705"/>
      <x:c r="CC705"/>
      <x:c r="CD705"/>
      <x:c r="CE705"/>
      <x:c r="CF705"/>
      <x:c r="CG705"/>
      <x:c r="CH705"/>
      <x:c r="CI705"/>
      <x:c r="CJ705" t="str">
        <x:v>Yes</x:v>
      </x:c>
      <x:c r="CK705" t="str">
        <x:v>Yes</x:v>
      </x:c>
      <x:c r="CL705" t="str">
        <x:v>Yes</x:v>
      </x:c>
      <x:c r="CM705" t="str">
        <x:v>Clear</x:v>
      </x:c>
      <x:c r="CN705" t="str">
        <x:v>Verified — clear</x:v>
      </x:c>
      <x:c r="CO705" t="n">
        <x:v>46272</x:v>
      </x:c>
      <x:c r="CP705" t="str">
        <x:v>https://pubmed.ncbi.nlm.nih.gov/35384740/</x:v>
      </x:c>
      <x:c r="CQ705"/>
      <x:c r="CR705"/>
      <x:c r="CS705"/>
      <x:c r="CT705"/>
      <x:c r="CU705"/>
      <x:c r="CV705"/>
      <x:c r="CW705"/>
      <x:c r="CX705"/>
      <x:c r="CY705"/>
      <x:c r="CZ705"/>
      <x:c r="DA705"/>
      <x:c r="DB705" t="str">
        <x:f>IF(L705="","",IF(AND(COUNT(CU705:DA705)=7,OR(CU705=0,CU705=1,CU705=2),OR(CV705=0,CV705=1,CV705=2),OR(CW705=0,CW705=1,CW705=2),OR(CX705=0,CX705=1,CX705=2),OR(CY705=0,CY705=1,CY705=2),OR(CZ705=0,CZ705=1,CZ705=2),OR(DA705=0,DA705=1,DA705=2)),SUM(CU705:DA705),""))</x:f>
      </x:c>
      <x:c r="DC705" t="str">
        <x:f>IF(DB705="","",ROUND(DB705/14*10,1))</x:f>
      </x:c>
      <x:c r="DD705" t="str">
        <x:v>Pending</x:v>
      </x:c>
      <x:c r="DE705" t="str">
        <x:f>IF(L705="","",IF(DC705="","Pending",IF(DD705="Yes","CONDITIONAL — safety override",IF(DC705&gt;=8,"HIGH",IF(DC705&gt;=5,"CONDITIONAL","LOW")))))</x:f>
        <x:v>Pending</x:v>
      </x:c>
      <x:c r="DF705" t="str">
        <x:v>Pending screening and full-text appraisal; no transferability judgment made at identification.</x:v>
      </x:c>
      <x:c r="DG705"/>
      <x:c r="DH705"/>
      <x:c r="DI705"/>
      <x:c r="DJ705"/>
      <x:c r="DK705"/>
      <x:c r="DL705"/>
      <x:c r="DM705"/>
      <x:c r="DN705"/>
      <x:c r="DO705"/>
      <x:c r="DP705"/>
      <x:c r="DQ705"/>
      <x:c r="DR705"/>
      <x:c r="DS705"/>
      <x:c r="DT705"/>
      <x:c r="DU705"/>
      <x:c r="DV705"/>
      <x:c r="DW705"/>
      <x:c r="DX705"/>
      <x:c r="DY705"/>
      <x:c r="DZ705" t="str">
        <x:v>Title/abstract screening alone does not establish effectiveness, causality, methodological quality, transferability to Brazilian public safety or an institutional recommendation.</x:v>
      </x:c>
      <x:c r="EA705" t="str">
        <x:v>Pending</x:v>
      </x:c>
      <x:c r="EB705" t="str">
        <x:f>IF(L705="","",IF(EC705="READY","Yes","No / Pending"))</x:f>
        <x:v>No / Pending</x:v>
      </x:c>
      <x:c r="EC705" t="str">
        <x:f>IF(L705="","",IF(OR(ISNUMBER(SEARCH("Retracted Publication",Q705)),CM705="Retracted",CN705="Retracted",CM705="Expression of Concern",CN705="Expression of Concern",F705="Not used",CG705="Critical",CH705="High",CH705="Critical"),"BLOCKED — integrity or use restriction",IF(AND(CJ705="Yes",CK705="Yes",CL705="Yes"),IF(AND(CM705="Clear",CN705="Verified — clear"),IF(AND(AND(LEN(TRIM(CF705))&gt;0,LEFT(LOWER(TRIM(CF705)),7)&lt;&gt;"pending"),OR(CG705="High",CG705="Moderate"),OR(CH705="Low",CH705="Some concerns",CH705="Not applicable")),IF(AND(DD705="No",OR(DE705="HIGH",DE705="CONDITIONAL"),AND(LEN(TRIM(DF705))&gt;0,LEFT(LOWER(TRIM(DF705)),7)&lt;&gt;"pending")),IF(AND(AND(LEN(TRIM(DT705))&gt;0,LEFT(LOWER(TRIM(DT705)),7)&lt;&gt;"pending"),AND(LEN(TRIM(DU705))&gt;0,LEFT(LOWER(TRIM(DU705)),7)&lt;&gt;"pending"),OR(AND(LEN(TRIM(DV705))&gt;0,LEFT(LOWER(TRIM(DV705)),7)&lt;&gt;"pending"),AND(LEN(TRIM(DW705))&gt;0,LEFT(LOWER(TRIM(DW705)),7)&lt;&gt;"pending")),AND(LEN(TRIM(DX705))&gt;0,LEFT(LOWER(TRIM(DX705)),7)&lt;&gt;"pending")),IF(AND(F705="Claim-ready",OR(EA705="Strong",EA705="Moderate"),AND(LEN(TRIM(G705))&gt;0,LEFT(LOWER(TRIM(G705)),7)&lt;&gt;"pending"),G705&lt;&gt;"No substantive use decision is permitted from identification metadata alone.",AND(LEN(TRIM(DZ705))&gt;0,LEFT(LOWER(TRIM(DZ705)),7)&lt;&gt;"pending"),DZ705&lt;&gt;"Identification metadata alone does not permit any substantive scientific, causal, operational, or institutional claim.",AND(LEN(TRIM(EI705))&gt;0,LEFT(LOWER(TRIM(EI705)),7)&lt;&gt;"pending"),ISNUMBER(EH705),EH705&gt;0),"READY","PENDING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5" t="str">
        <x:v>Pending</x:v>
      </x:c>
      <x:c r="EE705"/>
      <x:c r="EF705" t="str">
        <x:v>Pending</x:v>
      </x:c>
      <x:c r="EG705" t="str">
        <x:v>Pending</x:v>
      </x:c>
      <x:c r="EH705"/>
      <x:c r="EI705" s="501"/>
      <x:c r="EJ705"/>
      <x:c r="EK705" t="str">
        <x:v>Pending</x:v>
      </x:c>
      <x:c r="EL705" t="n">
        <x:v>46272</x:v>
      </x:c>
      <x:c r="EM705" t="str">
        <x:v>Production PubMed record imported and reconciled to Zotero item XVYVGAQE;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5" t="n">
        <x:f>IF(L705="","",(IF(N705&lt;&gt;"",1,0)+IF(O705&lt;&gt;"",1,0)+IF(AJ705&lt;&gt;"",1,0)+IF(AU705&lt;&gt;"",1,0)+IF(BE705&lt;&gt;"",1,0)+IF(CF705&lt;&gt;"",1,0)+IF(CJ705="Yes",1,0)+IF(CL705="Yes",1,0)+IF(DE705&lt;&gt;"Pending",1,0)+IF(F705&lt;&gt;"",1,0)+IF(DZ705&lt;&gt;"",1,0)+IF(EI705&lt;&gt;"",1,0))/12)</x:f>
        <x:v>0.5</x:v>
      </x:c>
    </x:row>
    <x:row r="706">
      <x:c r="A706" t="str">
        <x:v>EV-0703</x:v>
      </x:c>
      <x:c r="B706" t="str">
        <x:v>Integrity check</x:v>
      </x:c>
      <x:c r="C706" t="str">
        <x:f>IF(L706="","",IF(LEFT(EC706,7)="BLOCKED","🔴 Do not use for conclusion",IF(EB706="Yes","🟢 Claim-ready","🟡 Caution / context")))</x:f>
        <x:v>🟡 Caution / context</x:v>
      </x:c>
      <x:c r="D706" t="str">
        <x:f>IF(L706="","",EC706)</x:f>
        <x:v>PENDING — appropriate appraisal</x:v>
      </x:c>
      <x:c r="E706" t="str">
        <x:v>P2 — High</x:v>
      </x:c>
      <x:c r="F706" t="str">
        <x:v>Pending</x:v>
      </x:c>
      <x:c r="G706" t="str">
        <x:v>Title/abstract identify an explicit operational APHT/medical-readiness topic; retain for full-text assessment.</x:v>
      </x:c>
      <x:c r="H706" t="str">
        <x:v>Obtain and review lawful full text; confirm human adjudication; then select a design-specific appraisal instrument.</x:v>
      </x:c>
      <x:c r="I706"/>
      <x:c r="J706" t="str">
        <x:v>B — APHT / Medical Readiness</x:v>
      </x:c>
      <x:c r="K706" t="str">
        <x:v>IDENTIFIED</x:v>
      </x:c>
      <x:c r="L706" t="str">
        <x:v>An Updated Review of Improvised Ground Evacuation Platforms for Austere Special Operations Casualty Transport.</x:v>
      </x:c>
      <x:c r="M706"/>
      <x:c r="N706" t="str">
        <x:v>Mazarella, Joseph A; Pekari, Timothy B; Antosh, Ivan J</x:v>
      </x:c>
      <x:c r="O706" t="n">
        <x:v>2022</x:v>
      </x:c>
      <x:c r="P706" t="str">
        <x:v>Medical journal (Fort Sam Houston, Tex.)</x:v>
      </x:c>
      <x:c r="Q706" t="str">
        <x:v>Journal Article</x:v>
      </x:c>
      <x:c r="R706" t="str">
        <x:v>Unclear</x:v>
      </x:c>
      <x:c r="S706" t="str">
        <x:v>Unknown</x:v>
      </x:c>
      <x:c r="T706" t="str">
        <x:v>eng</x:v>
      </x:c>
      <x:c r="U706" t="str">
        <x:v>https://pubmed.ncbi.nlm.nih.gov/35373322/</x:v>
      </x:c>
      <x:c r="V706" t="str"/>
      <x:c r="W706" t="str">
        <x:f>IF(V706="","",LOWER(SUBSTITUTE(SUBSTITUTE(SUBSTITUTE(SUBSTITUTE(TRIM(V706),"https://doi.org/",""),"http://doi.org/",""),"https://dx.doi.org/",""),"doi:","")))</x:f>
      </x:c>
      <x:c r="X706" t="str">
        <x:v>35373322</x:v>
      </x:c>
      <x:c r="Y706" t="str"/>
      <x:c r="Z706"/>
      <x:c r="AA706" t="str">
        <x:v>PubMed/MEDLINE</x:v>
      </x:c>
      <x:c r="AB706" t="str">
        <x:v>PUBMED-B-v1.0-2026-08-28</x:v>
      </x:c>
      <x:c r="AC706" t="str">
        <x:v>SP-PUBMED-B-20260828</x:v>
      </x:c>
      <x:c r="AD706" s="499" t="n">
        <x:v>46262</x:v>
      </x:c>
      <x:c r="AE706" s="499" t="n">
        <x:v>46272</x:v>
      </x:c>
      <x:c r="AF706" t="str">
        <x:v>WCQVD5YW</x:v>
      </x:c>
      <x:c r="AG706"/>
      <x:c r="AH706" t="str">
        <x:v>Tactical Athlete → Operational Readiness Brazil</x:v>
      </x:c>
      <x:c r="AI706" t="str">
        <x:v>evidence-family:B</x:v>
      </x:c>
      <x:c r="AJ706"/>
      <x:c r="AK706" t="str">
        <x:f>IF(AJ706="","",IF(OR(LOWER(AJ706)="brazil",LOWER(AJ706)="brasil"),"Yes","No"))</x:f>
      </x:c>
      <x:c r="AL706"/>
      <x:c r="AM706"/>
      <x:c r="AN706"/>
      <x:c r="AO706"/>
      <x:c r="AP706"/>
      <x:c r="AQ706"/>
      <x:c r="AR706"/>
      <x:c r="AS706"/>
      <x:c r="AT706"/>
      <x:c r="AU706"/>
      <x:c r="AV706"/>
      <x:c r="AW706"/>
      <x:c r="AX706"/>
      <x:c r="AY706"/>
      <x:c r="AZ706"/>
      <x:c r="BA706"/>
      <x:c r="BB706"/>
      <x:c r="BC706"/>
      <x:c r="BD706"/>
      <x:c r="BE706"/>
      <x:c r="BF706"/>
      <x:c r="BG706"/>
      <x:c r="BH706"/>
      <x:c r="BI706"/>
      <x:c r="BJ706"/>
      <x:c r="BK706"/>
      <x:c r="BL706"/>
      <x:c r="BM706"/>
      <x:c r="BN706"/>
      <x:c r="BO706"/>
      <x:c r="BP706"/>
      <x:c r="BQ706"/>
      <x:c r="BR706"/>
      <x:c r="BS706"/>
      <x:c r="BT706"/>
      <x:c r="BU706"/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 t="str">
        <x:v>Yes</x:v>
      </x:c>
      <x:c r="CK706" t="str">
        <x:v>Yes</x:v>
      </x:c>
      <x:c r="CL706" t="str">
        <x:v>Yes</x:v>
      </x:c>
      <x:c r="CM706" t="str">
        <x:v>Clear</x:v>
      </x:c>
      <x:c r="CN706" t="str">
        <x:v>Verified — clear</x:v>
      </x:c>
      <x:c r="CO706" t="n">
        <x:v>46272</x:v>
      </x:c>
      <x:c r="CP706" t="str">
        <x:v>https://pubmed.ncbi.nlm.nih.gov/35373322/</x:v>
      </x:c>
      <x:c r="CQ706"/>
      <x:c r="CR706"/>
      <x:c r="CS706"/>
      <x:c r="CT706"/>
      <x:c r="CU706"/>
      <x:c r="CV706"/>
      <x:c r="CW706"/>
      <x:c r="CX706"/>
      <x:c r="CY706"/>
      <x:c r="CZ706"/>
      <x:c r="DA706"/>
      <x:c r="DB706" t="str">
        <x:f>IF(L706="","",IF(AND(COUNT(CU706:DA706)=7,OR(CU706=0,CU706=1,CU706=2),OR(CV706=0,CV706=1,CV706=2),OR(CW706=0,CW706=1,CW706=2),OR(CX706=0,CX706=1,CX706=2),OR(CY706=0,CY706=1,CY706=2),OR(CZ706=0,CZ706=1,CZ706=2),OR(DA706=0,DA706=1,DA706=2)),SUM(CU706:DA706),""))</x:f>
      </x:c>
      <x:c r="DC706" t="str">
        <x:f>IF(DB706="","",ROUND(DB706/14*10,1))</x:f>
      </x:c>
      <x:c r="DD706" t="str">
        <x:v>Pending</x:v>
      </x:c>
      <x:c r="DE706" t="str">
        <x:f>IF(L706="","",IF(DC706="","Pending",IF(DD706="Yes","CONDITIONAL — safety override",IF(DC706&gt;=8,"HIGH",IF(DC706&gt;=5,"CONDITIONAL","LOW")))))</x:f>
        <x:v>Pending</x:v>
      </x:c>
      <x:c r="DF706" t="str">
        <x:v>Pending screening and full-text appraisal; no transferability judgment made at identification.</x:v>
      </x:c>
      <x:c r="DG706"/>
      <x:c r="DH706"/>
      <x:c r="DI706"/>
      <x:c r="DJ706"/>
      <x:c r="DK706"/>
      <x:c r="DL706"/>
      <x:c r="DM706"/>
      <x:c r="DN706"/>
      <x:c r="DO706"/>
      <x:c r="DP706"/>
      <x:c r="DQ706"/>
      <x:c r="DR706"/>
      <x:c r="DS706"/>
      <x:c r="DT706"/>
      <x:c r="DU706"/>
      <x:c r="DV706"/>
      <x:c r="DW706"/>
      <x:c r="DX706"/>
      <x:c r="DY706"/>
      <x:c r="DZ706" t="str">
        <x:v>Title/abstract screening alone does not establish effectiveness, causality, methodological quality, transferability to Brazilian public safety or an institutional recommendation.</x:v>
      </x:c>
      <x:c r="EA706" t="str">
        <x:v>Pending</x:v>
      </x:c>
      <x:c r="EB706" t="str">
        <x:f>IF(L706="","",IF(EC706="READY","Yes","No / Pending"))</x:f>
        <x:v>No / Pending</x:v>
      </x:c>
      <x:c r="EC706" t="str">
        <x:f>IF(L706="","",IF(OR(ISNUMBER(SEARCH("Retracted Publication",Q706)),CM706="Retracted",CN706="Retracted",CM706="Expression of Concern",CN706="Expression of Concern",F706="Not used",CG706="Critical",CH706="High",CH706="Critical"),"BLOCKED — integrity or use restriction",IF(AND(CJ706="Yes",CK706="Yes",CL706="Yes"),IF(AND(CM706="Clear",CN706="Verified — clear"),IF(AND(AND(LEN(TRIM(CF706))&gt;0,LEFT(LOWER(TRIM(CF706)),7)&lt;&gt;"pending"),OR(CG706="High",CG706="Moderate"),OR(CH706="Low",CH706="Some concerns",CH706="Not applicable")),IF(AND(DD706="No",OR(DE706="HIGH",DE706="CONDITIONAL"),AND(LEN(TRIM(DF706))&gt;0,LEFT(LOWER(TRIM(DF706)),7)&lt;&gt;"pending")),IF(AND(AND(LEN(TRIM(DT706))&gt;0,LEFT(LOWER(TRIM(DT706)),7)&lt;&gt;"pending"),AND(LEN(TRIM(DU706))&gt;0,LEFT(LOWER(TRIM(DU706)),7)&lt;&gt;"pending"),OR(AND(LEN(TRIM(DV706))&gt;0,LEFT(LOWER(TRIM(DV706)),7)&lt;&gt;"pending"),AND(LEN(TRIM(DW706))&gt;0,LEFT(LOWER(TRIM(DW706)),7)&lt;&gt;"pending")),AND(LEN(TRIM(DX706))&gt;0,LEFT(LOWER(TRIM(DX706)),7)&lt;&gt;"pending")),IF(AND(F706="Claim-ready",OR(EA706="Strong",EA706="Moderate"),AND(LEN(TRIM(G706))&gt;0,LEFT(LOWER(TRIM(G706)),7)&lt;&gt;"pending"),G706&lt;&gt;"No substantive use decision is permitted from identification metadata alone.",AND(LEN(TRIM(DZ706))&gt;0,LEFT(LOWER(TRIM(DZ706)),7)&lt;&gt;"pending"),DZ706&lt;&gt;"Identification metadata alone does not permit any substantive scientific, causal, operational, or institutional claim.",AND(LEN(TRIM(EI706))&gt;0,LEFT(LOWER(TRIM(EI706)),7)&lt;&gt;"pending"),ISNUMBER(EH706),EH706&gt;0),"READY","PENDING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6" t="str">
        <x:v>Pending</x:v>
      </x:c>
      <x:c r="EE706"/>
      <x:c r="EF706" t="str">
        <x:v>Pending</x:v>
      </x:c>
      <x:c r="EG706" t="str">
        <x:v>Pending</x:v>
      </x:c>
      <x:c r="EH706"/>
      <x:c r="EI706" s="501"/>
      <x:c r="EJ706"/>
      <x:c r="EK706" t="str">
        <x:v>Pending</x:v>
      </x:c>
      <x:c r="EL706" t="n">
        <x:v>46272</x:v>
      </x:c>
      <x:c r="EM706" t="str">
        <x:v>Production PubMed record imported and reconciled to Zotero item WCQVD5YW;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6" t="n">
        <x:f>IF(L706="","",(IF(N706&lt;&gt;"",1,0)+IF(O706&lt;&gt;"",1,0)+IF(AJ706&lt;&gt;"",1,0)+IF(AU706&lt;&gt;"",1,0)+IF(BE706&lt;&gt;"",1,0)+IF(CF706&lt;&gt;"",1,0)+IF(CJ706="Yes",1,0)+IF(CL706="Yes",1,0)+IF(DE706&lt;&gt;"Pending",1,0)+IF(F706&lt;&gt;"",1,0)+IF(DZ706&lt;&gt;"",1,0)+IF(EI706&lt;&gt;"",1,0))/12)</x:f>
        <x:v>0.5</x:v>
      </x:c>
    </x:row>
    <x:row r="707">
      <x:c r="A707" t="str">
        <x:v>EV-0704</x:v>
      </x:c>
      <x:c r="B707" t="str">
        <x:v>Integrity check</x:v>
      </x:c>
      <x:c r="C707" t="str">
        <x:f>IF(L707="","",IF(LEFT(EC707,7)="BLOCKED","🔴 Do not use for conclusion",IF(EB707="Yes","🟢 Claim-ready","🟡 Caution / context")))</x:f>
        <x:v>🟡 Caution / context</x:v>
      </x:c>
      <x:c r="D707" t="str">
        <x:f>IF(L707="","",EC707)</x:f>
        <x:v>PENDING — appropriate appraisal</x:v>
      </x:c>
      <x:c r="E707" t="str">
        <x:v>P2 — High</x:v>
      </x:c>
      <x:c r="F707" t="str">
        <x:v>Pending</x:v>
      </x:c>
      <x:c r="G707" t="str">
        <x:v>Title/abstract identify an explicit tactical/public-safety context and readiness domain; retain for full-text assessment.</x:v>
      </x:c>
      <x:c r="H707" t="str">
        <x:v>Obtain and review lawful full text; confirm human adjudication; then select a design-specific appraisal instrument.</x:v>
      </x:c>
      <x:c r="I707"/>
      <x:c r="J707" t="str">
        <x:v>A — Core</x:v>
      </x:c>
      <x:c r="K707" t="str">
        <x:v>IDENTIFIED</x:v>
      </x:c>
      <x:c r="L707" t="str">
        <x:v>Preparing Emergency Physicians for the Next War: Residency Capstone Training in Prolonged Casualty Care.</x:v>
      </x:c>
      <x:c r="M707"/>
      <x:c r="N707" t="str">
        <x:v>Eker, Jessica; Hiller, Hugh; Hill, Guyon; Brillhart, Dan; Hannick, Vaness</x:v>
      </x:c>
      <x:c r="O707" t="n">
        <x:v>2022</x:v>
      </x:c>
      <x:c r="P707" t="str">
        <x:v>Medical journal (Fort Sam Houston, Tex.)</x:v>
      </x:c>
      <x:c r="Q707" t="str">
        <x:v>Journal Article</x:v>
      </x:c>
      <x:c r="R707" t="str">
        <x:v>Unclear</x:v>
      </x:c>
      <x:c r="S707" t="str">
        <x:v>Unknown</x:v>
      </x:c>
      <x:c r="T707" t="str">
        <x:v>eng</x:v>
      </x:c>
      <x:c r="U707" t="str">
        <x:v>https://pubmed.ncbi.nlm.nih.gov/35373315/</x:v>
      </x:c>
      <x:c r="V707" t="str"/>
      <x:c r="W707" t="str">
        <x:f>IF(V707="","",LOWER(SUBSTITUTE(SUBSTITUTE(SUBSTITUTE(SUBSTITUTE(TRIM(V707),"https://doi.org/",""),"http://doi.org/",""),"https://dx.doi.org/",""),"doi:","")))</x:f>
      </x:c>
      <x:c r="X707" t="str">
        <x:v>35373315</x:v>
      </x:c>
      <x:c r="Y707" t="str"/>
      <x:c r="Z707"/>
      <x:c r="AA707" t="str">
        <x:v>PubMed/MEDLINE</x:v>
      </x:c>
      <x:c r="AB707" t="str">
        <x:v>PUBMED-A-v1.0-2026-08-28</x:v>
      </x:c>
      <x:c r="AC707" t="str">
        <x:v>SP-PUBMED-A-20260828</x:v>
      </x:c>
      <x:c r="AD707" s="499" t="n">
        <x:v>46262</x:v>
      </x:c>
      <x:c r="AE707" s="499" t="n">
        <x:v>46272</x:v>
      </x:c>
      <x:c r="AF707" t="str">
        <x:v>PZWM54U7</x:v>
      </x:c>
      <x:c r="AG707"/>
      <x:c r="AH707" t="str">
        <x:v>Tactical Athlete → Operational Readiness Brazil</x:v>
      </x:c>
      <x:c r="AI707" t="str">
        <x:v>evidence-family:A</x:v>
      </x:c>
      <x:c r="AJ707"/>
      <x:c r="AK707" t="str">
        <x:f>IF(AJ707="","",IF(OR(LOWER(AJ707)="brazil",LOWER(AJ707)="brasil"),"Yes","No"))</x:f>
      </x:c>
      <x:c r="AL707"/>
      <x:c r="AM707"/>
      <x:c r="AN707"/>
      <x:c r="AO707"/>
      <x:c r="AP707"/>
      <x:c r="AQ707"/>
      <x:c r="AR707"/>
      <x:c r="AS707"/>
      <x:c r="AT707"/>
      <x:c r="AU707"/>
      <x:c r="AV707"/>
      <x:c r="AW707"/>
      <x:c r="AX707"/>
      <x:c r="AY707"/>
      <x:c r="AZ707"/>
      <x:c r="BA707"/>
      <x:c r="BB707"/>
      <x:c r="BC707"/>
      <x:c r="BD707"/>
      <x:c r="BE707"/>
      <x:c r="BF707"/>
      <x:c r="BG707"/>
      <x:c r="BH707"/>
      <x:c r="BI707"/>
      <x:c r="BJ707"/>
      <x:c r="BK707"/>
      <x:c r="BL707"/>
      <x:c r="BM707"/>
      <x:c r="BN707"/>
      <x:c r="BO707"/>
      <x:c r="BP707"/>
      <x:c r="BQ707"/>
      <x:c r="BR707"/>
      <x:c r="BS707"/>
      <x:c r="BT707"/>
      <x:c r="BU707"/>
      <x:c r="BV707"/>
      <x:c r="BW707"/>
      <x:c r="BX707"/>
      <x:c r="BY707"/>
      <x:c r="BZ707"/>
      <x:c r="CA707"/>
      <x:c r="CB707"/>
      <x:c r="CC707"/>
      <x:c r="CD707"/>
      <x:c r="CE707"/>
      <x:c r="CF707"/>
      <x:c r="CG707"/>
      <x:c r="CH707"/>
      <x:c r="CI707"/>
      <x:c r="CJ707" t="str">
        <x:v>Yes</x:v>
      </x:c>
      <x:c r="CK707" t="str">
        <x:v>Yes</x:v>
      </x:c>
      <x:c r="CL707" t="str">
        <x:v>Yes</x:v>
      </x:c>
      <x:c r="CM707" t="str">
        <x:v>Clear</x:v>
      </x:c>
      <x:c r="CN707" t="str">
        <x:v>Verified — clear</x:v>
      </x:c>
      <x:c r="CO707" t="n">
        <x:v>46272</x:v>
      </x:c>
      <x:c r="CP707" t="str">
        <x:v>https://pubmed.ncbi.nlm.nih.gov/35373315/</x:v>
      </x:c>
      <x:c r="CQ707"/>
      <x:c r="CR707"/>
      <x:c r="CS707"/>
      <x:c r="CT707"/>
      <x:c r="CU707"/>
      <x:c r="CV707"/>
      <x:c r="CW707"/>
      <x:c r="CX707"/>
      <x:c r="CY707"/>
      <x:c r="CZ707"/>
      <x:c r="DA707"/>
      <x:c r="DB707" t="str">
        <x:f>IF(L707="","",IF(AND(COUNT(CU707:DA707)=7,OR(CU707=0,CU707=1,CU707=2),OR(CV707=0,CV707=1,CV707=2),OR(CW707=0,CW707=1,CW707=2),OR(CX707=0,CX707=1,CX707=2),OR(CY707=0,CY707=1,CY707=2),OR(CZ707=0,CZ707=1,CZ707=2),OR(DA707=0,DA707=1,DA707=2)),SUM(CU707:DA707),""))</x:f>
      </x:c>
      <x:c r="DC707" t="str">
        <x:f>IF(DB707="","",ROUND(DB707/14*10,1))</x:f>
      </x:c>
      <x:c r="DD707" t="str">
        <x:v>Pending</x:v>
      </x:c>
      <x:c r="DE707" t="str">
        <x:f>IF(L707="","",IF(DC707="","Pending",IF(DD707="Yes","CONDITIONAL — safety override",IF(DC707&gt;=8,"HIGH",IF(DC707&gt;=5,"CONDITIONAL","LOW")))))</x:f>
        <x:v>Pending</x:v>
      </x:c>
      <x:c r="DF707" t="str">
        <x:v>Pending screening and full-text appraisal; no transferability judgment made at identification.</x:v>
      </x:c>
      <x:c r="DG707"/>
      <x:c r="DH707"/>
      <x:c r="DI707"/>
      <x:c r="DJ707"/>
      <x:c r="DK707"/>
      <x:c r="DL707"/>
      <x:c r="DM707"/>
      <x:c r="DN707"/>
      <x:c r="DO707"/>
      <x:c r="DP707"/>
      <x:c r="DQ707"/>
      <x:c r="DR707"/>
      <x:c r="DS707"/>
      <x:c r="DT707"/>
      <x:c r="DU707"/>
      <x:c r="DV707"/>
      <x:c r="DW707"/>
      <x:c r="DX707"/>
      <x:c r="DY707"/>
      <x:c r="DZ707" t="str">
        <x:v>Title/abstract screening alone does not establish effectiveness, causality, methodological quality, transferability to Brazilian public safety or an institutional recommendation.</x:v>
      </x:c>
      <x:c r="EA707" t="str">
        <x:v>Pending</x:v>
      </x:c>
      <x:c r="EB707" t="str">
        <x:f>IF(L707="","",IF(EC707="READY","Yes","No / Pending"))</x:f>
        <x:v>No / Pending</x:v>
      </x:c>
      <x:c r="EC707" t="str">
        <x:f>IF(L707="","",IF(OR(ISNUMBER(SEARCH("Retracted Publication",Q707)),CM707="Retracted",CN707="Retracted",CM707="Expression of Concern",CN707="Expression of Concern",F707="Not used",CG707="Critical",CH707="High",CH707="Critical"),"BLOCKED — integrity or use restriction",IF(AND(CJ707="Yes",CK707="Yes",CL707="Yes"),IF(AND(CM707="Clear",CN707="Verified — clear"),IF(AND(AND(LEN(TRIM(CF707))&gt;0,LEFT(LOWER(TRIM(CF707)),7)&lt;&gt;"pending"),OR(CG707="High",CG707="Moderate"),OR(CH707="Low",CH707="Some concerns",CH707="Not applicable")),IF(AND(DD707="No",OR(DE707="HIGH",DE707="CONDITIONAL"),AND(LEN(TRIM(DF707))&gt;0,LEFT(LOWER(TRIM(DF707)),7)&lt;&gt;"pending")),IF(AND(AND(LEN(TRIM(DT707))&gt;0,LEFT(LOWER(TRIM(DT707)),7)&lt;&gt;"pending"),AND(LEN(TRIM(DU707))&gt;0,LEFT(LOWER(TRIM(DU707)),7)&lt;&gt;"pending"),OR(AND(LEN(TRIM(DV707))&gt;0,LEFT(LOWER(TRIM(DV707)),7)&lt;&gt;"pending"),AND(LEN(TRIM(DW707))&gt;0,LEFT(LOWER(TRIM(DW707)),7)&lt;&gt;"pending")),AND(LEN(TRIM(DX707))&gt;0,LEFT(LOWER(TRIM(DX707)),7)&lt;&gt;"pending")),IF(AND(F707="Claim-ready",OR(EA707="Strong",EA707="Moderate"),AND(LEN(TRIM(G707))&gt;0,LEFT(LOWER(TRIM(G707)),7)&lt;&gt;"pending"),G707&lt;&gt;"No substantive use decision is permitted from identification metadata alone.",AND(LEN(TRIM(DZ707))&gt;0,LEFT(LOWER(TRIM(DZ707)),7)&lt;&gt;"pending"),DZ707&lt;&gt;"Identification metadata alone does not permit any substantive scientific, causal, operational, or institutional claim.",AND(LEN(TRIM(EI707))&gt;0,LEFT(LOWER(TRIM(EI707)),7)&lt;&gt;"pending"),ISNUMBER(EH707),EH707&gt;0),"READY","PENDING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7" t="str">
        <x:v>Pending</x:v>
      </x:c>
      <x:c r="EE707"/>
      <x:c r="EF707" t="str">
        <x:v>Pending</x:v>
      </x:c>
      <x:c r="EG707" t="str">
        <x:v>Pending</x:v>
      </x:c>
      <x:c r="EH707"/>
      <x:c r="EI707" s="501"/>
      <x:c r="EJ707"/>
      <x:c r="EK707" t="str">
        <x:v>Pending</x:v>
      </x:c>
      <x:c r="EL707" t="n">
        <x:v>46272</x:v>
      </x:c>
      <x:c r="EM707" t="str">
        <x:v>Production PubMed record imported and reconciled to Zotero item PZWM54U7;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7" t="n">
        <x:f>IF(L707="","",(IF(N707&lt;&gt;"",1,0)+IF(O707&lt;&gt;"",1,0)+IF(AJ707&lt;&gt;"",1,0)+IF(AU707&lt;&gt;"",1,0)+IF(BE707&lt;&gt;"",1,0)+IF(CF707&lt;&gt;"",1,0)+IF(CJ707="Yes",1,0)+IF(CL707="Yes",1,0)+IF(DE707&lt;&gt;"Pending",1,0)+IF(F707&lt;&gt;"",1,0)+IF(DZ707&lt;&gt;"",1,0)+IF(EI707&lt;&gt;"",1,0))/12)</x:f>
        <x:v>0.5</x:v>
      </x:c>
    </x:row>
    <x:row r="708">
      <x:c r="A708" t="str">
        <x:v>EV-0705</x:v>
      </x:c>
      <x:c r="B708" t="str">
        <x:v>Integrity check</x:v>
      </x:c>
      <x:c r="C708" t="str">
        <x:f>IF(L708="","",IF(LEFT(EC708,7)="BLOCKED","🔴 Do not use for conclusion",IF(EB708="Yes","🟢 Claim-ready","🟡 Caution / context")))</x:f>
        <x:v>🟡 Caution / context</x:v>
      </x:c>
      <x:c r="D708" t="str">
        <x:f>IF(L708="","",EC708)</x:f>
        <x:v>PENDING — appropriate appraisal</x:v>
      </x:c>
      <x:c r="E708" t="str">
        <x:v>P3 — Medium</x:v>
      </x:c>
      <x:c r="F708" t="str">
        <x:v>Pending</x:v>
      </x:c>
      <x:c r="G708" t="str">
        <x:v>Title/abstract identify an explicit tactical/public-safety context and readiness domain; retain for full-text assessment.</x:v>
      </x:c>
      <x:c r="H708" t="str">
        <x:v>Obtain and review lawful full text; confirm human adjudication; then select a design-specific appraisal instrument.</x:v>
      </x:c>
      <x:c r="I708"/>
      <x:c r="J708" t="str">
        <x:v>A — Core</x:v>
      </x:c>
      <x:c r="K708" t="str">
        <x:v>IDENTIFIED</x:v>
      </x:c>
      <x:c r="L708" t="str">
        <x:v>Cognitive Resilience to Psychological Stress in Military Personnel.</x:v>
      </x:c>
      <x:c r="M708"/>
      <x:c r="N708" t="str">
        <x:v>Flood, Andrew; Keegan, Richard J</x:v>
      </x:c>
      <x:c r="O708" t="n">
        <x:v>2022</x:v>
      </x:c>
      <x:c r="P708" t="str">
        <x:v>Frontiers in psychology</x:v>
      </x:c>
      <x:c r="Q708" t="str">
        <x:v>Journal Article; Review</x:v>
      </x:c>
      <x:c r="R708" t="str">
        <x:v>Unclear</x:v>
      </x:c>
      <x:c r="S708" t="str">
        <x:v>Unknown</x:v>
      </x:c>
      <x:c r="T708" t="str">
        <x:v>eng</x:v>
      </x:c>
      <x:c r="U708" t="str">
        <x:v>https://pubmed.ncbi.nlm.nih.gov/35369170/</x:v>
      </x:c>
      <x:c r="V708" t="str">
        <x:v>10.3389/fpsyg.2022.809003</x:v>
      </x:c>
      <x:c r="W708" t="str">
        <x:f>IF(V708="","",LOWER(SUBSTITUTE(SUBSTITUTE(SUBSTITUTE(SUBSTITUTE(TRIM(V708),"https://doi.org/",""),"http://doi.org/",""),"https://dx.doi.org/",""),"doi:","")))</x:f>
        <x:v>10.3389/fpsyg.2022.809003</x:v>
      </x:c>
      <x:c r="X708" t="str">
        <x:v>35369170</x:v>
      </x:c>
      <x:c r="Y708" t="str">
        <x:v>PMC8966027</x:v>
      </x:c>
      <x:c r="Z708"/>
      <x:c r="AA708" t="str">
        <x:v>PubMed/MEDLINE</x:v>
      </x:c>
      <x:c r="AB708" t="str">
        <x:v>PUBMED-A-v1.0-2026-08-28</x:v>
      </x:c>
      <x:c r="AC708" t="str">
        <x:v>SP-PUBMED-A-20260828</x:v>
      </x:c>
      <x:c r="AD708" s="499" t="n">
        <x:v>46262</x:v>
      </x:c>
      <x:c r="AE708" s="499" t="n">
        <x:v>46272</x:v>
      </x:c>
      <x:c r="AF708" t="str">
        <x:v>ZG73R78N</x:v>
      </x:c>
      <x:c r="AG708"/>
      <x:c r="AH708" t="str">
        <x:v>Tactical Athlete → Operational Readiness Brazil</x:v>
      </x:c>
      <x:c r="AI708" t="str">
        <x:v>evidence-family:A</x:v>
      </x:c>
      <x:c r="AJ708"/>
      <x:c r="AK708" t="str">
        <x:f>IF(AJ708="","",IF(OR(LOWER(AJ708)="brazil",LOWER(AJ708)="brasil"),"Yes","No"))</x:f>
      </x:c>
      <x:c r="AL708"/>
      <x:c r="AM708"/>
      <x:c r="AN708"/>
      <x:c r="AO708"/>
      <x:c r="AP708"/>
      <x:c r="AQ708"/>
      <x:c r="AR708"/>
      <x:c r="AS708"/>
      <x:c r="AT708"/>
      <x:c r="AU708"/>
      <x:c r="AV708"/>
      <x:c r="AW708"/>
      <x:c r="AX708"/>
      <x:c r="AY708"/>
      <x:c r="AZ708"/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/>
      <x:c r="BO708"/>
      <x:c r="BP708"/>
      <x:c r="BQ708"/>
      <x:c r="BR708"/>
      <x:c r="BS708"/>
      <x:c r="BT708"/>
      <x:c r="BU708"/>
      <x:c r="BV708"/>
      <x:c r="BW708"/>
      <x:c r="BX708"/>
      <x:c r="BY708"/>
      <x:c r="BZ708"/>
      <x:c r="CA708"/>
      <x:c r="CB708"/>
      <x:c r="CC708"/>
      <x:c r="CD708"/>
      <x:c r="CE708"/>
      <x:c r="CF708"/>
      <x:c r="CG708"/>
      <x:c r="CH708"/>
      <x:c r="CI708"/>
      <x:c r="CJ708" t="str">
        <x:v>Yes</x:v>
      </x:c>
      <x:c r="CK708" t="str">
        <x:v>Yes</x:v>
      </x:c>
      <x:c r="CL708" t="str">
        <x:v>Yes</x:v>
      </x:c>
      <x:c r="CM708" t="str">
        <x:v>Clear</x:v>
      </x:c>
      <x:c r="CN708" t="str">
        <x:v>Verified — clear</x:v>
      </x:c>
      <x:c r="CO708" t="n">
        <x:v>46272</x:v>
      </x:c>
      <x:c r="CP708" t="str">
        <x:v>https://pubmed.ncbi.nlm.nih.gov/35369170/</x:v>
      </x:c>
      <x:c r="CQ708"/>
      <x:c r="CR708"/>
      <x:c r="CS708"/>
      <x:c r="CT708"/>
      <x:c r="CU708"/>
      <x:c r="CV708"/>
      <x:c r="CW708"/>
      <x:c r="CX708"/>
      <x:c r="CY708"/>
      <x:c r="CZ708"/>
      <x:c r="DA708"/>
      <x:c r="DB708" t="str">
        <x:f>IF(L708="","",IF(AND(COUNT(CU708:DA708)=7,OR(CU708=0,CU708=1,CU708=2),OR(CV708=0,CV708=1,CV708=2),OR(CW708=0,CW708=1,CW708=2),OR(CX708=0,CX708=1,CX708=2),OR(CY708=0,CY708=1,CY708=2),OR(CZ708=0,CZ708=1,CZ708=2),OR(DA708=0,DA708=1,DA708=2)),SUM(CU708:DA708),""))</x:f>
      </x:c>
      <x:c r="DC708" t="str">
        <x:f>IF(DB708="","",ROUND(DB708/14*10,1))</x:f>
      </x:c>
      <x:c r="DD708" t="str">
        <x:v>Pending</x:v>
      </x:c>
      <x:c r="DE708" t="str">
        <x:f>IF(L708="","",IF(DC708="","Pending",IF(DD708="Yes","CONDITIONAL — safety override",IF(DC708&gt;=8,"HIGH",IF(DC708&gt;=5,"CONDITIONAL","LOW")))))</x:f>
        <x:v>Pending</x:v>
      </x:c>
      <x:c r="DF708" t="str">
        <x:v>Pending screening and full-text appraisal; no transferability judgment made at identification.</x:v>
      </x:c>
      <x:c r="DG708"/>
      <x:c r="DH708"/>
      <x:c r="DI708"/>
      <x:c r="DJ708"/>
      <x:c r="DK708"/>
      <x:c r="DL708"/>
      <x:c r="DM708"/>
      <x:c r="DN708"/>
      <x:c r="DO708"/>
      <x:c r="DP708"/>
      <x:c r="DQ708"/>
      <x:c r="DR708"/>
      <x:c r="DS708"/>
      <x:c r="DT708"/>
      <x:c r="DU708"/>
      <x:c r="DV708"/>
      <x:c r="DW708"/>
      <x:c r="DX708"/>
      <x:c r="DY708"/>
      <x:c r="DZ708" t="str">
        <x:v>Title/abstract screening alone does not establish effectiveness, causality, methodological quality, transferability to Brazilian public safety or an institutional recommendation.</x:v>
      </x:c>
      <x:c r="EA708" t="str">
        <x:v>Pending</x:v>
      </x:c>
      <x:c r="EB708" t="str">
        <x:f>IF(L708="","",IF(EC708="READY","Yes","No / Pending"))</x:f>
        <x:v>No / Pending</x:v>
      </x:c>
      <x:c r="EC708" t="str">
        <x:f>IF(L708="","",IF(OR(ISNUMBER(SEARCH("Retracted Publication",Q708)),CM708="Retracted",CN708="Retracted",CM708="Expression of Concern",CN708="Expression of Concern",F708="Not used",CG708="Critical",CH708="High",CH708="Critical"),"BLOCKED — integrity or use restriction",IF(AND(CJ708="Yes",CK708="Yes",CL708="Yes"),IF(AND(CM708="Clear",CN708="Verified — clear"),IF(AND(AND(LEN(TRIM(CF708))&gt;0,LEFT(LOWER(TRIM(CF708)),7)&lt;&gt;"pending"),OR(CG708="High",CG708="Moderate"),OR(CH708="Low",CH708="Some concerns",CH708="Not applicable")),IF(AND(DD708="No",OR(DE708="HIGH",DE708="CONDITIONAL"),AND(LEN(TRIM(DF708))&gt;0,LEFT(LOWER(TRIM(DF708)),7)&lt;&gt;"pending")),IF(AND(AND(LEN(TRIM(DT708))&gt;0,LEFT(LOWER(TRIM(DT708)),7)&lt;&gt;"pending"),AND(LEN(TRIM(DU708))&gt;0,LEFT(LOWER(TRIM(DU708)),7)&lt;&gt;"pending"),OR(AND(LEN(TRIM(DV708))&gt;0,LEFT(LOWER(TRIM(DV708)),7)&lt;&gt;"pending"),AND(LEN(TRIM(DW708))&gt;0,LEFT(LOWER(TRIM(DW708)),7)&lt;&gt;"pending")),AND(LEN(TRIM(DX708))&gt;0,LEFT(LOWER(TRIM(DX708)),7)&lt;&gt;"pending")),IF(AND(F708="Claim-ready",OR(EA708="Strong",EA708="Moderate"),AND(LEN(TRIM(G708))&gt;0,LEFT(LOWER(TRIM(G708)),7)&lt;&gt;"pending"),G708&lt;&gt;"No substantive use decision is permitted from identification metadata alone.",AND(LEN(TRIM(DZ708))&gt;0,LEFT(LOWER(TRIM(DZ708)),7)&lt;&gt;"pending"),DZ708&lt;&gt;"Identification metadata alone does not permit any substantive scientific, causal, operational, or institutional claim.",AND(LEN(TRIM(EI708))&gt;0,LEFT(LOWER(TRIM(EI708)),7)&lt;&gt;"pending"),ISNUMBER(EH708),EH708&gt;0),"READY","PENDING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8" t="str">
        <x:v>Pending</x:v>
      </x:c>
      <x:c r="EE708"/>
      <x:c r="EF708" t="str">
        <x:v>Pending</x:v>
      </x:c>
      <x:c r="EG708" t="str">
        <x:v>Pending</x:v>
      </x:c>
      <x:c r="EH708"/>
      <x:c r="EI708" s="501"/>
      <x:c r="EJ708"/>
      <x:c r="EK708" t="str">
        <x:v>Pending</x:v>
      </x:c>
      <x:c r="EL708" t="n">
        <x:v>46272</x:v>
      </x:c>
      <x:c r="EM708" t="str">
        <x:v>Production PubMed record imported and reconciled to Zotero item ZG73R78N;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8" t="n">
        <x:f>IF(L708="","",(IF(N708&lt;&gt;"",1,0)+IF(O708&lt;&gt;"",1,0)+IF(AJ708&lt;&gt;"",1,0)+IF(AU708&lt;&gt;"",1,0)+IF(BE708&lt;&gt;"",1,0)+IF(CF708&lt;&gt;"",1,0)+IF(CJ708="Yes",1,0)+IF(CL708="Yes",1,0)+IF(DE708&lt;&gt;"Pending",1,0)+IF(F708&lt;&gt;"",1,0)+IF(DZ708&lt;&gt;"",1,0)+IF(EI708&lt;&gt;"",1,0))/12)</x:f>
        <x:v>0.5</x:v>
      </x:c>
    </x:row>
    <x:row r="709">
      <x:c r="A709" t="str">
        <x:v>EV-0706</x:v>
      </x:c>
      <x:c r="B709" t="str">
        <x:v>Integrity check</x:v>
      </x:c>
      <x:c r="C709" t="str">
        <x:f>IF(L709="","",IF(LEFT(EC709,7)="BLOCKED","🔴 Do not use for conclusion",IF(EB709="Yes","🟢 Claim-ready","🟡 Caution / context")))</x:f>
        <x:v>🟡 Caution / context</x:v>
      </x:c>
      <x:c r="D709" t="str">
        <x:f>IF(L709="","",EC709)</x:f>
        <x:v>PENDING — appropriate appraisal</x:v>
      </x:c>
      <x:c r="E709" t="str">
        <x:v>P3 — Medium</x:v>
      </x:c>
      <x:c r="F709" t="str">
        <x:v>Pending</x:v>
      </x:c>
      <x:c r="G709" t="str">
        <x:v>Title/abstract identify an explicit tactical/public-safety context and readiness domain; retain for full-text assessment.</x:v>
      </x:c>
      <x:c r="H709" t="str">
        <x:v>Obtain and review lawful full text; confirm human adjudication; then select a design-specific appraisal instrument.</x:v>
      </x:c>
      <x:c r="I709"/>
      <x:c r="J709" t="str">
        <x:v>C — Implementation Science</x:v>
      </x:c>
      <x:c r="K709" t="str">
        <x:v>IDENTIFIED</x:v>
      </x:c>
      <x:c r="L709" t="str">
        <x:v>Identifying measures with the highest potential to reduce suicides on Finnish railways.</x:v>
      </x:c>
      <x:c r="M709"/>
      <x:c r="N709" t="str">
        <x:v>Silla, Anne</x:v>
      </x:c>
      <x:c r="O709" t="n">
        <x:v>2022</x:v>
      </x:c>
      <x:c r="P709" t="str">
        <x:v>Applied ergonomics</x:v>
      </x:c>
      <x:c r="Q709" t="str">
        <x:v>Journal Article; Review</x:v>
      </x:c>
      <x:c r="R709" t="str">
        <x:v>Unclear</x:v>
      </x:c>
      <x:c r="S709" t="str">
        <x:v>Unknown</x:v>
      </x:c>
      <x:c r="T709" t="str">
        <x:v>eng</x:v>
      </x:c>
      <x:c r="U709" t="str">
        <x:v>https://pubmed.ncbi.nlm.nih.gov/35349938/</x:v>
      </x:c>
      <x:c r="V709" t="str">
        <x:v>10.1016/j.apergo.2022.103748</x:v>
      </x:c>
      <x:c r="W709" t="str">
        <x:f>IF(V709="","",LOWER(SUBSTITUTE(SUBSTITUTE(SUBSTITUTE(SUBSTITUTE(TRIM(V709),"https://doi.org/",""),"http://doi.org/",""),"https://dx.doi.org/",""),"doi:","")))</x:f>
        <x:v>10.1016/j.apergo.2022.103748</x:v>
      </x:c>
      <x:c r="X709" t="str">
        <x:v>35349938</x:v>
      </x:c>
      <x:c r="Y709" t="str"/>
      <x:c r="Z709"/>
      <x:c r="AA709" t="str">
        <x:v>PubMed/MEDLINE</x:v>
      </x:c>
      <x:c r="AB709" t="str">
        <x:v>PUBMED-C-v1.0-2026-08-28</x:v>
      </x:c>
      <x:c r="AC709" t="str">
        <x:v>SP-PUBMED-C-20260828</x:v>
      </x:c>
      <x:c r="AD709" s="499" t="n">
        <x:v>46262</x:v>
      </x:c>
      <x:c r="AE709" s="499" t="n">
        <x:v>46272</x:v>
      </x:c>
      <x:c r="AF709" t="str">
        <x:v>UXQFNHQL</x:v>
      </x:c>
      <x:c r="AG709"/>
      <x:c r="AH709" t="str">
        <x:v>Tactical Athlete → Operational Readiness Brazil</x:v>
      </x:c>
      <x:c r="AI709" t="str">
        <x:v>evidence-family:C</x:v>
      </x:c>
      <x:c r="AJ709"/>
      <x:c r="AK709" t="str">
        <x:f>IF(AJ709="","",IF(OR(LOWER(AJ709)="brazil",LOWER(AJ709)="brasil"),"Yes","No"))</x:f>
      </x:c>
      <x:c r="AL709"/>
      <x:c r="AM709"/>
      <x:c r="AN709"/>
      <x:c r="AO709"/>
      <x:c r="AP709"/>
      <x:c r="AQ709"/>
      <x:c r="AR709"/>
      <x:c r="AS709"/>
      <x:c r="AT709"/>
      <x:c r="AU709"/>
      <x:c r="AV709"/>
      <x:c r="AW709"/>
      <x:c r="AX709"/>
      <x:c r="AY709"/>
      <x:c r="AZ709"/>
      <x:c r="BA709"/>
      <x:c r="BB709"/>
      <x:c r="BC709"/>
      <x:c r="BD709"/>
      <x:c r="BE709"/>
      <x:c r="BF709"/>
      <x:c r="BG709"/>
      <x:c r="BH709"/>
      <x:c r="BI709"/>
      <x:c r="BJ709"/>
      <x:c r="BK709"/>
      <x:c r="BL709"/>
      <x:c r="BM709"/>
      <x:c r="BN709"/>
      <x:c r="BO709"/>
      <x:c r="BP709"/>
      <x:c r="BQ709"/>
      <x:c r="BR709"/>
      <x:c r="BS709"/>
      <x:c r="BT709"/>
      <x:c r="BU709"/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 t="str">
        <x:v>Yes</x:v>
      </x:c>
      <x:c r="CK709" t="str">
        <x:v>Yes</x:v>
      </x:c>
      <x:c r="CL709" t="str">
        <x:v>Yes</x:v>
      </x:c>
      <x:c r="CM709" t="str">
        <x:v>Clear</x:v>
      </x:c>
      <x:c r="CN709" t="str">
        <x:v>Verified — clear</x:v>
      </x:c>
      <x:c r="CO709" t="n">
        <x:v>46272</x:v>
      </x:c>
      <x:c r="CP709" t="str">
        <x:v>https://pubmed.ncbi.nlm.nih.gov/35349938/</x:v>
      </x:c>
      <x:c r="CQ709"/>
      <x:c r="CR709"/>
      <x:c r="CS709"/>
      <x:c r="CT709"/>
      <x:c r="CU709"/>
      <x:c r="CV709"/>
      <x:c r="CW709"/>
      <x:c r="CX709"/>
      <x:c r="CY709"/>
      <x:c r="CZ709"/>
      <x:c r="DA709"/>
      <x:c r="DB709" t="str">
        <x:f>IF(L709="","",IF(AND(COUNT(CU709:DA709)=7,OR(CU709=0,CU709=1,CU709=2),OR(CV709=0,CV709=1,CV709=2),OR(CW709=0,CW709=1,CW709=2),OR(CX709=0,CX709=1,CX709=2),OR(CY709=0,CY709=1,CY709=2),OR(CZ709=0,CZ709=1,CZ709=2),OR(DA709=0,DA709=1,DA709=2)),SUM(CU709:DA709),""))</x:f>
      </x:c>
      <x:c r="DC709" t="str">
        <x:f>IF(DB709="","",ROUND(DB709/14*10,1))</x:f>
      </x:c>
      <x:c r="DD709" t="str">
        <x:v>Pending</x:v>
      </x:c>
      <x:c r="DE709" t="str">
        <x:f>IF(L709="","",IF(DC709="","Pending",IF(DD709="Yes","CONDITIONAL — safety override",IF(DC709&gt;=8,"HIGH",IF(DC709&gt;=5,"CONDITIONAL","LOW")))))</x:f>
        <x:v>Pending</x:v>
      </x:c>
      <x:c r="DF709" t="str">
        <x:v>Pending screening and full-text appraisal; no transferability judgment made at identification.</x:v>
      </x:c>
      <x:c r="DG709"/>
      <x:c r="DH709"/>
      <x:c r="DI709"/>
      <x:c r="DJ709"/>
      <x:c r="DK709"/>
      <x:c r="DL709"/>
      <x:c r="DM709"/>
      <x:c r="DN709"/>
      <x:c r="DO709"/>
      <x:c r="DP709"/>
      <x:c r="DQ709"/>
      <x:c r="DR709"/>
      <x:c r="DS709"/>
      <x:c r="DT709"/>
      <x:c r="DU709"/>
      <x:c r="DV709"/>
      <x:c r="DW709"/>
      <x:c r="DX709"/>
      <x:c r="DY709"/>
      <x:c r="DZ709" t="str">
        <x:v>Title/abstract screening alone does not establish effectiveness, causality, methodological quality, transferability to Brazilian public safety or an institutional recommendation.</x:v>
      </x:c>
      <x:c r="EA709" t="str">
        <x:v>Pending</x:v>
      </x:c>
      <x:c r="EB709" t="str">
        <x:f>IF(L709="","",IF(EC709="READY","Yes","No / Pending"))</x:f>
        <x:v>No / Pending</x:v>
      </x:c>
      <x:c r="EC709" t="str">
        <x:f>IF(L709="","",IF(OR(ISNUMBER(SEARCH("Retracted Publication",Q709)),CM709="Retracted",CN709="Retracted",CM709="Expression of Concern",CN709="Expression of Concern",F709="Not used",CG709="Critical",CH709="High",CH709="Critical"),"BLOCKED — integrity or use restriction",IF(AND(CJ709="Yes",CK709="Yes",CL709="Yes"),IF(AND(CM709="Clear",CN709="Verified — clear"),IF(AND(AND(LEN(TRIM(CF709))&gt;0,LEFT(LOWER(TRIM(CF709)),7)&lt;&gt;"pending"),OR(CG709="High",CG709="Moderate"),OR(CH709="Low",CH709="Some concerns",CH709="Not applicable")),IF(AND(DD709="No",OR(DE709="HIGH",DE709="CONDITIONAL"),AND(LEN(TRIM(DF709))&gt;0,LEFT(LOWER(TRIM(DF709)),7)&lt;&gt;"pending")),IF(AND(AND(LEN(TRIM(DT709))&gt;0,LEFT(LOWER(TRIM(DT709)),7)&lt;&gt;"pending"),AND(LEN(TRIM(DU709))&gt;0,LEFT(LOWER(TRIM(DU709)),7)&lt;&gt;"pending"),OR(AND(LEN(TRIM(DV709))&gt;0,LEFT(LOWER(TRIM(DV709)),7)&lt;&gt;"pending"),AND(LEN(TRIM(DW709))&gt;0,LEFT(LOWER(TRIM(DW709)),7)&lt;&gt;"pending")),AND(LEN(TRIM(DX709))&gt;0,LEFT(LOWER(TRIM(DX709)),7)&lt;&gt;"pending")),IF(AND(F709="Claim-ready",OR(EA709="Strong",EA709="Moderate"),AND(LEN(TRIM(G709))&gt;0,LEFT(LOWER(TRIM(G709)),7)&lt;&gt;"pending"),G709&lt;&gt;"No substantive use decision is permitted from identification metadata alone.",AND(LEN(TRIM(DZ709))&gt;0,LEFT(LOWER(TRIM(DZ709)),7)&lt;&gt;"pending"),DZ709&lt;&gt;"Identification metadata alone does not permit any substantive scientific, causal, operational, or institutional claim.",AND(LEN(TRIM(EI709))&gt;0,LEFT(LOWER(TRIM(EI709)),7)&lt;&gt;"pending"),ISNUMBER(EH709),EH709&gt;0),"READY","PENDING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09" t="str">
        <x:v>Pending</x:v>
      </x:c>
      <x:c r="EE709"/>
      <x:c r="EF709" t="str">
        <x:v>Pending</x:v>
      </x:c>
      <x:c r="EG709" t="str">
        <x:v>Pending</x:v>
      </x:c>
      <x:c r="EH709"/>
      <x:c r="EI709" s="501"/>
      <x:c r="EJ709"/>
      <x:c r="EK709" t="str">
        <x:v>Pending</x:v>
      </x:c>
      <x:c r="EL709" t="n">
        <x:v>46272</x:v>
      </x:c>
      <x:c r="EM709" t="str">
        <x:v>Production PubMed record imported and reconciled to Zotero item UXQFNHQL;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09" t="n">
        <x:f>IF(L709="","",(IF(N709&lt;&gt;"",1,0)+IF(O709&lt;&gt;"",1,0)+IF(AJ709&lt;&gt;"",1,0)+IF(AU709&lt;&gt;"",1,0)+IF(BE709&lt;&gt;"",1,0)+IF(CF709&lt;&gt;"",1,0)+IF(CJ709="Yes",1,0)+IF(CL709="Yes",1,0)+IF(DE709&lt;&gt;"Pending",1,0)+IF(F709&lt;&gt;"",1,0)+IF(DZ709&lt;&gt;"",1,0)+IF(EI709&lt;&gt;"",1,0))/12)</x:f>
        <x:v>0.5</x:v>
      </x:c>
    </x:row>
    <x:row r="710">
      <x:c r="A710" t="str">
        <x:v>EV-0707</x:v>
      </x:c>
      <x:c r="B710" t="str">
        <x:v>Integrity check</x:v>
      </x:c>
      <x:c r="C710" t="str">
        <x:f>IF(L710="","",IF(LEFT(EC710,7)="BLOCKED","🔴 Do not use for conclusion",IF(EB710="Yes","🟢 Claim-ready","🟡 Caution / context")))</x:f>
        <x:v>🟡 Caution / context</x:v>
      </x:c>
      <x:c r="D710" t="str">
        <x:f>IF(L710="","",EC710)</x:f>
        <x:v>PENDING — appropriate appraisal</x:v>
      </x:c>
      <x:c r="E710" t="str">
        <x:v>P3 — Medium</x:v>
      </x:c>
      <x:c r="F710" t="str">
        <x:v>Pending</x:v>
      </x:c>
      <x:c r="G710" t="str">
        <x:v>A potentially relevant concept is present, but direct applicability is ambiguous at title/abstract level.</x:v>
      </x:c>
      <x:c r="H710" t="str">
        <x:v>Human title/abstract adjudication; retrieve full text if relevance remains plausible.</x:v>
      </x:c>
      <x:c r="I710"/>
      <x:c r="J710" t="str">
        <x:v>A — Core</x:v>
      </x:c>
      <x:c r="K710" t="str">
        <x:v>IDENTIFIED</x:v>
      </x:c>
      <x:c r="L710" t="str">
        <x:v>A Hierarchy of Medical Countermeasures Against Biological Threats.</x:v>
      </x:c>
      <x:c r="M710"/>
      <x:c r="N710" t="str">
        <x:v>Biggs, Adam T; Littlejohn, Lanny F</x:v>
      </x:c>
      <x:c r="O710" t="n">
        <x:v>2022</x:v>
      </x:c>
      <x:c r="P710" t="str">
        <x:v>Military medicine</x:v>
      </x:c>
      <x:c r="Q710" t="str">
        <x:v>Journal Article; Review</x:v>
      </x:c>
      <x:c r="R710" t="str">
        <x:v>Unclear</x:v>
      </x:c>
      <x:c r="S710" t="str">
        <x:v>Unknown</x:v>
      </x:c>
      <x:c r="T710" t="str">
        <x:v>eng</x:v>
      </x:c>
      <x:c r="U710" t="str">
        <x:v>https://pubmed.ncbi.nlm.nih.gov/35348745/</x:v>
      </x:c>
      <x:c r="V710" t="str">
        <x:v>10.1093/milmed/usac077</x:v>
      </x:c>
      <x:c r="W710" t="str">
        <x:f>IF(V710="","",LOWER(SUBSTITUTE(SUBSTITUTE(SUBSTITUTE(SUBSTITUTE(TRIM(V710),"https://doi.org/",""),"http://doi.org/",""),"https://dx.doi.org/",""),"doi:","")))</x:f>
        <x:v>10.1093/milmed/usac077</x:v>
      </x:c>
      <x:c r="X710" t="str">
        <x:v>35348745</x:v>
      </x:c>
      <x:c r="Y710" t="str"/>
      <x:c r="Z710"/>
      <x:c r="AA710" t="str">
        <x:v>PubMed/MEDLINE</x:v>
      </x:c>
      <x:c r="AB710" t="str">
        <x:v>PUBMED-A-v1.0-2026-08-28</x:v>
      </x:c>
      <x:c r="AC710" t="str">
        <x:v>SP-PUBMED-A-20260828</x:v>
      </x:c>
      <x:c r="AD710" s="499" t="n">
        <x:v>46262</x:v>
      </x:c>
      <x:c r="AE710" s="499" t="n">
        <x:v>46272</x:v>
      </x:c>
      <x:c r="AF710" t="str">
        <x:v>N3DL2WXI</x:v>
      </x:c>
      <x:c r="AG710"/>
      <x:c r="AH710" t="str">
        <x:v>Tactical Athlete → Operational Readiness Brazil</x:v>
      </x:c>
      <x:c r="AI710" t="str">
        <x:v>evidence-family:A</x:v>
      </x:c>
      <x:c r="AJ710"/>
      <x:c r="AK710" t="str">
        <x:f>IF(AJ710="","",IF(OR(LOWER(AJ710)="brazil",LOWER(AJ710)="brasil"),"Yes","No"))</x:f>
      </x:c>
      <x:c r="AL710"/>
      <x:c r="AM710"/>
      <x:c r="AN710"/>
      <x:c r="AO710"/>
      <x:c r="AP710"/>
      <x:c r="AQ710"/>
      <x:c r="AR710"/>
      <x:c r="AS710"/>
      <x:c r="AT710"/>
      <x:c r="AU710"/>
      <x:c r="AV710"/>
      <x:c r="AW710"/>
      <x:c r="AX710"/>
      <x:c r="AY710"/>
      <x:c r="AZ710"/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/>
      <x:c r="BO710"/>
      <x:c r="BP710"/>
      <x:c r="BQ710"/>
      <x:c r="BR710"/>
      <x:c r="BS710"/>
      <x:c r="BT710"/>
      <x:c r="BU710"/>
      <x:c r="BV710"/>
      <x:c r="BW710"/>
      <x:c r="BX710"/>
      <x:c r="BY710"/>
      <x:c r="BZ710"/>
      <x:c r="CA710"/>
      <x:c r="CB710"/>
      <x:c r="CC710"/>
      <x:c r="CD710"/>
      <x:c r="CE710"/>
      <x:c r="CF710"/>
      <x:c r="CG710"/>
      <x:c r="CH710"/>
      <x:c r="CI710"/>
      <x:c r="CJ710" t="str">
        <x:v>Yes</x:v>
      </x:c>
      <x:c r="CK710" t="str">
        <x:v>Yes</x:v>
      </x:c>
      <x:c r="CL710" t="str">
        <x:v>Yes</x:v>
      </x:c>
      <x:c r="CM710" t="str">
        <x:v>Clear</x:v>
      </x:c>
      <x:c r="CN710" t="str">
        <x:v>Verified — clear</x:v>
      </x:c>
      <x:c r="CO710" t="n">
        <x:v>46272</x:v>
      </x:c>
      <x:c r="CP710" t="str">
        <x:v>https://pubmed.ncbi.nlm.nih.gov/35348745/</x:v>
      </x:c>
      <x:c r="CQ710"/>
      <x:c r="CR710"/>
      <x:c r="CS710"/>
      <x:c r="CT710"/>
      <x:c r="CU710"/>
      <x:c r="CV710"/>
      <x:c r="CW710"/>
      <x:c r="CX710"/>
      <x:c r="CY710"/>
      <x:c r="CZ710"/>
      <x:c r="DA710"/>
      <x:c r="DB710" t="str">
        <x:f>IF(L710="","",IF(AND(COUNT(CU710:DA710)=7,OR(CU710=0,CU710=1,CU710=2),OR(CV710=0,CV710=1,CV710=2),OR(CW710=0,CW710=1,CW710=2),OR(CX710=0,CX710=1,CX710=2),OR(CY710=0,CY710=1,CY710=2),OR(CZ710=0,CZ710=1,CZ710=2),OR(DA710=0,DA710=1,DA710=2)),SUM(CU710:DA710),""))</x:f>
      </x:c>
      <x:c r="DC710" t="str">
        <x:f>IF(DB710="","",ROUND(DB710/14*10,1))</x:f>
      </x:c>
      <x:c r="DD710" t="str">
        <x:v>Pending</x:v>
      </x:c>
      <x:c r="DE710" t="str">
        <x:f>IF(L710="","",IF(DC710="","Pending",IF(DD710="Yes","CONDITIONAL — safety override",IF(DC710&gt;=8,"HIGH",IF(DC710&gt;=5,"CONDITIONAL","LOW")))))</x:f>
        <x:v>Pending</x:v>
      </x:c>
      <x:c r="DF710" t="str">
        <x:v>Pending screening and full-text appraisal; no transferability judgment made at identification.</x:v>
      </x:c>
      <x:c r="DG710"/>
      <x:c r="DH710"/>
      <x:c r="DI710"/>
      <x:c r="DJ710"/>
      <x:c r="DK710"/>
      <x:c r="DL710"/>
      <x:c r="DM710"/>
      <x:c r="DN710"/>
      <x:c r="DO710"/>
      <x:c r="DP710"/>
      <x:c r="DQ710"/>
      <x:c r="DR710"/>
      <x:c r="DS710"/>
      <x:c r="DT710"/>
      <x:c r="DU710"/>
      <x:c r="DV710"/>
      <x:c r="DW710"/>
      <x:c r="DX710"/>
      <x:c r="DY710"/>
      <x:c r="DZ710" t="str">
        <x:v>Title/abstract information is insufficient for a substantive scientific, causal, transferability or institutional claim.</x:v>
      </x:c>
      <x:c r="EA710" t="str">
        <x:v>Pending</x:v>
      </x:c>
      <x:c r="EB710" t="str">
        <x:f>IF(L710="","",IF(EC710="READY","Yes","No / Pending"))</x:f>
        <x:v>No / Pending</x:v>
      </x:c>
      <x:c r="EC710" t="str">
        <x:f>IF(L710="","",IF(OR(ISNUMBER(SEARCH("Retracted Publication",Q710)),CM710="Retracted",CN710="Retracted",CM710="Expression of Concern",CN710="Expression of Concern",F710="Not used",CG710="Critical",CH710="High",CH710="Critical"),"BLOCKED — integrity or use restriction",IF(AND(CJ710="Yes",CK710="Yes",CL710="Yes"),IF(AND(CM710="Clear",CN710="Verified — clear"),IF(AND(AND(LEN(TRIM(CF710))&gt;0,LEFT(LOWER(TRIM(CF710)),7)&lt;&gt;"pending"),OR(CG710="High",CG710="Moderate"),OR(CH710="Low",CH710="Some concerns",CH710="Not applicable")),IF(AND(DD710="No",OR(DE710="HIGH",DE710="CONDITIONAL"),AND(LEN(TRIM(DF710))&gt;0,LEFT(LOWER(TRIM(DF710)),7)&lt;&gt;"pending")),IF(AND(AND(LEN(TRIM(DT710))&gt;0,LEFT(LOWER(TRIM(DT710)),7)&lt;&gt;"pending"),AND(LEN(TRIM(DU710))&gt;0,LEFT(LOWER(TRIM(DU710)),7)&lt;&gt;"pending"),OR(AND(LEN(TRIM(DV710))&gt;0,LEFT(LOWER(TRIM(DV710)),7)&lt;&gt;"pending"),AND(LEN(TRIM(DW710))&gt;0,LEFT(LOWER(TRIM(DW710)),7)&lt;&gt;"pending")),AND(LEN(TRIM(DX710))&gt;0,LEFT(LOWER(TRIM(DX710)),7)&lt;&gt;"pending")),IF(AND(F710="Claim-ready",OR(EA710="Strong",EA710="Moderate"),AND(LEN(TRIM(G710))&gt;0,LEFT(LOWER(TRIM(G710)),7)&lt;&gt;"pending"),G710&lt;&gt;"No substantive use decision is permitted from identification metadata alone.",AND(LEN(TRIM(DZ710))&gt;0,LEFT(LOWER(TRIM(DZ710)),7)&lt;&gt;"pending"),DZ710&lt;&gt;"Identification metadata alone does not permit any substantive scientific, causal, operational, or institutional claim.",AND(LEN(TRIM(EI710))&gt;0,LEFT(LOWER(TRIM(EI710)),7)&lt;&gt;"pending"),ISNUMBER(EH710),EH710&gt;0),"READY","PENDING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0" t="str">
        <x:v>Pending</x:v>
      </x:c>
      <x:c r="EE710"/>
      <x:c r="EF710" t="str">
        <x:v>Pending</x:v>
      </x:c>
      <x:c r="EG710" t="str">
        <x:v>Pending</x:v>
      </x:c>
      <x:c r="EH710"/>
      <x:c r="EI710" s="501"/>
      <x:c r="EJ710"/>
      <x:c r="EK710" t="str">
        <x:v>Pending</x:v>
      </x:c>
      <x:c r="EL710" t="n">
        <x:v>46272</x:v>
      </x:c>
      <x:c r="EM710" t="str">
        <x:v>Production PubMed record imported and reconciled to Zotero item N3DL2WXI;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10" t="n">
        <x:f>IF(L710="","",(IF(N710&lt;&gt;"",1,0)+IF(O710&lt;&gt;"",1,0)+IF(AJ710&lt;&gt;"",1,0)+IF(AU710&lt;&gt;"",1,0)+IF(BE710&lt;&gt;"",1,0)+IF(CF710&lt;&gt;"",1,0)+IF(CJ710="Yes",1,0)+IF(CL710="Yes",1,0)+IF(DE710&lt;&gt;"Pending",1,0)+IF(F710&lt;&gt;"",1,0)+IF(DZ710&lt;&gt;"",1,0)+IF(EI710&lt;&gt;"",1,0))/12)</x:f>
        <x:v>0.5</x:v>
      </x:c>
    </x:row>
    <x:row r="711">
      <x:c r="A711" t="str">
        <x:v>EV-0708</x:v>
      </x:c>
      <x:c r="B711" t="str">
        <x:v>Integrity check</x:v>
      </x:c>
      <x:c r="C711" t="str">
        <x:f>IF(L711="","",IF(LEFT(EC711,7)="BLOCKED","🔴 Do not use for conclusion",IF(EB711="Yes","🟢 Claim-ready","🟡 Caution / context")))</x:f>
        <x:v>🟡 Caution / context</x:v>
      </x:c>
      <x:c r="D711" t="str">
        <x:f>IF(L711="","",EC711)</x:f>
        <x:v>PENDING — appropriate appraisal</x:v>
      </x:c>
      <x:c r="E711" t="str">
        <x:v>P3 — Medium</x:v>
      </x:c>
      <x:c r="F711" t="str">
        <x:v>Pending</x:v>
      </x:c>
      <x:c r="G711" t="str">
        <x:v>Title/abstract identify an explicit operational APHT/medical-readiness topic; retain for full-text assessment.</x:v>
      </x:c>
      <x:c r="H711" t="str">
        <x:v>Obtain and review lawful full text; confirm human adjudication; then select a design-specific appraisal instrument.</x:v>
      </x:c>
      <x:c r="I711"/>
      <x:c r="J711" t="str">
        <x:v>B — APHT / Medical Readiness</x:v>
      </x:c>
      <x:c r="K711" t="str">
        <x:v>IDENTIFIED</x:v>
      </x:c>
      <x:c r="L711" t="str">
        <x:v>Tactical Emergency Casualty Care and the Art of Practicing Nonmaleficence in Harm's Way.</x:v>
      </x:c>
      <x:c r="M711"/>
      <x:c r="N711" t="str">
        <x:v>Ackerman, Jeremy</x:v>
      </x:c>
      <x:c r="O711" t="n">
        <x:v>2022</x:v>
      </x:c>
      <x:c r="P711" t="str">
        <x:v>AMA journal of ethics</x:v>
      </x:c>
      <x:c r="Q711" t="str">
        <x:v>Journal Article</x:v>
      </x:c>
      <x:c r="R711" t="str">
        <x:v>Unclear</x:v>
      </x:c>
      <x:c r="S711" t="str">
        <x:v>Unknown</x:v>
      </x:c>
      <x:c r="T711" t="str">
        <x:v>eng; spa</x:v>
      </x:c>
      <x:c r="U711" t="str">
        <x:v>https://pubmed.ncbi.nlm.nih.gov/35324103/</x:v>
      </x:c>
      <x:c r="V711" t="str">
        <x:v>10.1001/amajethics.2022.150</x:v>
      </x:c>
      <x:c r="W711" t="str">
        <x:f>IF(V711="","",LOWER(SUBSTITUTE(SUBSTITUTE(SUBSTITUTE(SUBSTITUTE(TRIM(V711),"https://doi.org/",""),"http://doi.org/",""),"https://dx.doi.org/",""),"doi:","")))</x:f>
        <x:v>10.1001/amajethics.2022.150</x:v>
      </x:c>
      <x:c r="X711" t="str">
        <x:v>35324103</x:v>
      </x:c>
      <x:c r="Y711" t="str"/>
      <x:c r="Z711"/>
      <x:c r="AA711" t="str">
        <x:v>PubMed/MEDLINE</x:v>
      </x:c>
      <x:c r="AB711" t="str">
        <x:v>PUBMED-B-v1.0-2026-08-28</x:v>
      </x:c>
      <x:c r="AC711" t="str">
        <x:v>SP-PUBMED-B-20260828</x:v>
      </x:c>
      <x:c r="AD711" s="499" t="n">
        <x:v>46262</x:v>
      </x:c>
      <x:c r="AE711" s="499" t="n">
        <x:v>46272</x:v>
      </x:c>
      <x:c r="AF711" t="str">
        <x:v>PP2H6VNQ</x:v>
      </x:c>
      <x:c r="AG711"/>
      <x:c r="AH711" t="str">
        <x:v>Tactical Athlete → Operational Readiness Brazil</x:v>
      </x:c>
      <x:c r="AI711" t="str">
        <x:v>evidence-family:B</x:v>
      </x:c>
      <x:c r="AJ711"/>
      <x:c r="AK711" t="str">
        <x:f>IF(AJ711="","",IF(OR(LOWER(AJ711)="brazil",LOWER(AJ711)="brasil"),"Yes","No"))</x:f>
      </x:c>
      <x:c r="AL711"/>
      <x:c r="AM711"/>
      <x:c r="AN711"/>
      <x:c r="AO711"/>
      <x:c r="AP711"/>
      <x:c r="AQ711"/>
      <x:c r="AR711"/>
      <x:c r="AS711"/>
      <x:c r="AT711"/>
      <x:c r="AU711"/>
      <x:c r="AV711"/>
      <x:c r="AW711"/>
      <x:c r="AX711"/>
      <x:c r="AY711"/>
      <x:c r="AZ711"/>
      <x:c r="BA711"/>
      <x:c r="BB711"/>
      <x:c r="BC711"/>
      <x:c r="BD711"/>
      <x:c r="BE711"/>
      <x:c r="BF711"/>
      <x:c r="BG711"/>
      <x:c r="BH711"/>
      <x:c r="BI711"/>
      <x:c r="BJ711"/>
      <x:c r="BK711"/>
      <x:c r="BL711"/>
      <x:c r="BM711"/>
      <x:c r="BN711"/>
      <x:c r="BO711"/>
      <x:c r="BP711"/>
      <x:c r="BQ711"/>
      <x:c r="BR711"/>
      <x:c r="BS711"/>
      <x:c r="BT711"/>
      <x:c r="BU711"/>
      <x:c r="BV711"/>
      <x:c r="BW711"/>
      <x:c r="BX711"/>
      <x:c r="BY711"/>
      <x:c r="BZ711"/>
      <x:c r="CA711"/>
      <x:c r="CB711"/>
      <x:c r="CC711"/>
      <x:c r="CD711"/>
      <x:c r="CE711"/>
      <x:c r="CF711"/>
      <x:c r="CG711"/>
      <x:c r="CH711"/>
      <x:c r="CI711"/>
      <x:c r="CJ711" t="str">
        <x:v>Yes</x:v>
      </x:c>
      <x:c r="CK711" t="str">
        <x:v>Yes</x:v>
      </x:c>
      <x:c r="CL711" t="str">
        <x:v>Yes</x:v>
      </x:c>
      <x:c r="CM711" t="str">
        <x:v>Clear</x:v>
      </x:c>
      <x:c r="CN711" t="str">
        <x:v>Verified — clear</x:v>
      </x:c>
      <x:c r="CO711" t="n">
        <x:v>46272</x:v>
      </x:c>
      <x:c r="CP711" t="str">
        <x:v>https://pubmed.ncbi.nlm.nih.gov/35324103/</x:v>
      </x:c>
      <x:c r="CQ711"/>
      <x:c r="CR711"/>
      <x:c r="CS711"/>
      <x:c r="CT711"/>
      <x:c r="CU711"/>
      <x:c r="CV711"/>
      <x:c r="CW711"/>
      <x:c r="CX711"/>
      <x:c r="CY711"/>
      <x:c r="CZ711"/>
      <x:c r="DA711"/>
      <x:c r="DB711" t="str">
        <x:f>IF(L711="","",IF(AND(COUNT(CU711:DA711)=7,OR(CU711=0,CU711=1,CU711=2),OR(CV711=0,CV711=1,CV711=2),OR(CW711=0,CW711=1,CW711=2),OR(CX711=0,CX711=1,CX711=2),OR(CY711=0,CY711=1,CY711=2),OR(CZ711=0,CZ711=1,CZ711=2),OR(DA711=0,DA711=1,DA711=2)),SUM(CU711:DA711),""))</x:f>
      </x:c>
      <x:c r="DC711" t="str">
        <x:f>IF(DB711="","",ROUND(DB711/14*10,1))</x:f>
      </x:c>
      <x:c r="DD711" t="str">
        <x:v>Pending</x:v>
      </x:c>
      <x:c r="DE711" t="str">
        <x:f>IF(L711="","",IF(DC711="","Pending",IF(DD711="Yes","CONDITIONAL — safety override",IF(DC711&gt;=8,"HIGH",IF(DC711&gt;=5,"CONDITIONAL","LOW")))))</x:f>
        <x:v>Pending</x:v>
      </x:c>
      <x:c r="DF711" t="str">
        <x:v>Pending screening and full-text appraisal; no transferability judgment made at identification.</x:v>
      </x:c>
      <x:c r="DG711"/>
      <x:c r="DH711"/>
      <x:c r="DI711"/>
      <x:c r="DJ711"/>
      <x:c r="DK711"/>
      <x:c r="DL711"/>
      <x:c r="DM711"/>
      <x:c r="DN711"/>
      <x:c r="DO711"/>
      <x:c r="DP711"/>
      <x:c r="DQ711"/>
      <x:c r="DR711"/>
      <x:c r="DS711"/>
      <x:c r="DT711"/>
      <x:c r="DU711"/>
      <x:c r="DV711"/>
      <x:c r="DW711"/>
      <x:c r="DX711"/>
      <x:c r="DY711"/>
      <x:c r="DZ711" t="str">
        <x:v>Title/abstract screening alone does not establish effectiveness, causality, methodological quality, transferability to Brazilian public safety or an institutional recommendation.</x:v>
      </x:c>
      <x:c r="EA711" t="str">
        <x:v>Pending</x:v>
      </x:c>
      <x:c r="EB711" t="str">
        <x:f>IF(L711="","",IF(EC711="READY","Yes","No / Pending"))</x:f>
        <x:v>No / Pending</x:v>
      </x:c>
      <x:c r="EC711" t="str">
        <x:f>IF(L711="","",IF(OR(ISNUMBER(SEARCH("Retracted Publication",Q711)),CM711="Retracted",CN711="Retracted",CM711="Expression of Concern",CN711="Expression of Concern",F711="Not used",CG711="Critical",CH711="High",CH711="Critical"),"BLOCKED — integrity or use restriction",IF(AND(CJ711="Yes",CK711="Yes",CL711="Yes"),IF(AND(CM711="Clear",CN711="Verified — clear"),IF(AND(AND(LEN(TRIM(CF711))&gt;0,LEFT(LOWER(TRIM(CF711)),7)&lt;&gt;"pending"),OR(CG711="High",CG711="Moderate"),OR(CH711="Low",CH711="Some concerns",CH711="Not applicable")),IF(AND(DD711="No",OR(DE711="HIGH",DE711="CONDITIONAL"),AND(LEN(TRIM(DF711))&gt;0,LEFT(LOWER(TRIM(DF711)),7)&lt;&gt;"pending")),IF(AND(AND(LEN(TRIM(DT711))&gt;0,LEFT(LOWER(TRIM(DT711)),7)&lt;&gt;"pending"),AND(LEN(TRIM(DU711))&gt;0,LEFT(LOWER(TRIM(DU711)),7)&lt;&gt;"pending"),OR(AND(LEN(TRIM(DV711))&gt;0,LEFT(LOWER(TRIM(DV711)),7)&lt;&gt;"pending"),AND(LEN(TRIM(DW711))&gt;0,LEFT(LOWER(TRIM(DW711)),7)&lt;&gt;"pending")),AND(LEN(TRIM(DX711))&gt;0,LEFT(LOWER(TRIM(DX711)),7)&lt;&gt;"pending")),IF(AND(F711="Claim-ready",OR(EA711="Strong",EA711="Moderate"),AND(LEN(TRIM(G711))&gt;0,LEFT(LOWER(TRIM(G711)),7)&lt;&gt;"pending"),G711&lt;&gt;"No substantive use decision is permitted from identification metadata alone.",AND(LEN(TRIM(DZ711))&gt;0,LEFT(LOWER(TRIM(DZ711)),7)&lt;&gt;"pending"),DZ711&lt;&gt;"Identification metadata alone does not permit any substantive scientific, causal, operational, or institutional claim.",AND(LEN(TRIM(EI711))&gt;0,LEFT(LOWER(TRIM(EI711)),7)&lt;&gt;"pending"),ISNUMBER(EH711),EH711&gt;0),"READY","PENDING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1" t="str">
        <x:v>Pending</x:v>
      </x:c>
      <x:c r="EE711"/>
      <x:c r="EF711" t="str">
        <x:v>Pending</x:v>
      </x:c>
      <x:c r="EG711" t="str">
        <x:v>Pending</x:v>
      </x:c>
      <x:c r="EH711"/>
      <x:c r="EI711" s="501"/>
      <x:c r="EJ711"/>
      <x:c r="EK711" t="str">
        <x:v>Pending</x:v>
      </x:c>
      <x:c r="EL711" t="n">
        <x:v>46272</x:v>
      </x:c>
      <x:c r="EM711" t="str">
        <x:v>Production PubMed record imported and reconciled to Zotero item PP2H6VNQ;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1" t="n">
        <x:f>IF(L711="","",(IF(N711&lt;&gt;"",1,0)+IF(O711&lt;&gt;"",1,0)+IF(AJ711&lt;&gt;"",1,0)+IF(AU711&lt;&gt;"",1,0)+IF(BE711&lt;&gt;"",1,0)+IF(CF711&lt;&gt;"",1,0)+IF(CJ711="Yes",1,0)+IF(CL711="Yes",1,0)+IF(DE711&lt;&gt;"Pending",1,0)+IF(F711&lt;&gt;"",1,0)+IF(DZ711&lt;&gt;"",1,0)+IF(EI711&lt;&gt;"",1,0))/12)</x:f>
        <x:v>0.5</x:v>
      </x:c>
    </x:row>
    <x:row r="712">
      <x:c r="A712" t="str">
        <x:v>EV-0709</x:v>
      </x:c>
      <x:c r="B712" t="str">
        <x:v>Integrity check</x:v>
      </x:c>
      <x:c r="C712" t="str">
        <x:f>IF(L712="","",IF(LEFT(EC712,7)="BLOCKED","🔴 Do not use for conclusion",IF(EB712="Yes","🟢 Claim-ready","🟡 Caution / context")))</x:f>
        <x:v>🟡 Caution / context</x:v>
      </x:c>
      <x:c r="D712" t="str">
        <x:f>IF(L712="","",EC712)</x:f>
        <x:v>PENDING — appropriate appraisal</x:v>
      </x:c>
      <x:c r="E712" t="str">
        <x:v>P3 — Medium</x:v>
      </x:c>
      <x:c r="F712" t="str">
        <x:v>Pending</x:v>
      </x:c>
      <x:c r="G712" t="str">
        <x:v>Title/abstract identify an explicit operational APHT/medical-readiness topic; retain for full-text assessment.</x:v>
      </x:c>
      <x:c r="H712" t="str">
        <x:v>Obtain and review lawful full text; confirm human adjudication; then select a design-specific appraisal instrument.</x:v>
      </x:c>
      <x:c r="I712"/>
      <x:c r="J712" t="str">
        <x:v>B — APHT / Medical Readiness</x:v>
      </x:c>
      <x:c r="K712" t="str">
        <x:v>IDENTIFIED</x:v>
      </x:c>
      <x:c r="L712" t="str">
        <x:v>A mixed methods end-user assessment to determine the ideal supraglottic airway device for inclusion into the medic's aid bag.</x:v>
      </x:c>
      <x:c r="M712"/>
      <x:c r="N712" t="str">
        <x:v>Schauer, Steven G; Tapia, Ashley D; Hudson, Ian L; Jeschke, Erika A; Mendez, Jessica; Escandon, Mireya A; Uhaa, Nguvan; April, Michael D; De Lorenzo, Robert A</x:v>
      </x:c>
      <x:c r="O712" t="n">
        <x:v>2022</x:v>
      </x:c>
      <x:c r="P712" t="str">
        <x:v>The journal of trauma and acute care surgery</x:v>
      </x:c>
      <x:c r="Q712" t="str">
        <x:v>Journal Article; Research Support, U.S. Gov't, Non-P.H.S.</x:v>
      </x:c>
      <x:c r="R712" t="str">
        <x:v>Unclear</x:v>
      </x:c>
      <x:c r="S712" t="str">
        <x:v>Unknown</x:v>
      </x:c>
      <x:c r="T712" t="str">
        <x:v>eng</x:v>
      </x:c>
      <x:c r="U712" t="str">
        <x:v>https://pubmed.ncbi.nlm.nih.gov/35319545/</x:v>
      </x:c>
      <x:c r="V712" t="str">
        <x:v>10.1097/ta.0000000000003596</x:v>
      </x:c>
      <x:c r="W712" t="str">
        <x:f>IF(V712="","",LOWER(SUBSTITUTE(SUBSTITUTE(SUBSTITUTE(SUBSTITUTE(TRIM(V712),"https://doi.org/",""),"http://doi.org/",""),"https://dx.doi.org/",""),"doi:","")))</x:f>
        <x:v>10.1097/ta.0000000000003596</x:v>
      </x:c>
      <x:c r="X712" t="str">
        <x:v>35319545</x:v>
      </x:c>
      <x:c r="Y712" t="str"/>
      <x:c r="Z712"/>
      <x:c r="AA712" t="str">
        <x:v>PubMed/MEDLINE</x:v>
      </x:c>
      <x:c r="AB712" t="str">
        <x:v>PUBMED-B-v1.0-2026-08-28</x:v>
      </x:c>
      <x:c r="AC712" t="str">
        <x:v>SP-PUBMED-B-20260828</x:v>
      </x:c>
      <x:c r="AD712" s="499" t="n">
        <x:v>46262</x:v>
      </x:c>
      <x:c r="AE712" s="499" t="n">
        <x:v>46272</x:v>
      </x:c>
      <x:c r="AF712" t="str">
        <x:v>DW2329YR</x:v>
      </x:c>
      <x:c r="AG712"/>
      <x:c r="AH712" t="str">
        <x:v>Tactical Athlete → Operational Readiness Brazil</x:v>
      </x:c>
      <x:c r="AI712" t="str">
        <x:v>evidence-family:B</x:v>
      </x:c>
      <x:c r="AJ712"/>
      <x:c r="AK712" t="str">
        <x:f>IF(AJ712="","",IF(OR(LOWER(AJ712)="brazil",LOWER(AJ712)="brasil"),"Yes","No"))</x:f>
      </x:c>
      <x:c r="AL712"/>
      <x:c r="AM712"/>
      <x:c r="AN712"/>
      <x:c r="AO712"/>
      <x:c r="AP712"/>
      <x:c r="AQ712"/>
      <x:c r="AR712"/>
      <x:c r="AS712"/>
      <x:c r="AT712"/>
      <x:c r="AU712"/>
      <x:c r="AV712"/>
      <x:c r="AW712"/>
      <x:c r="AX712"/>
      <x:c r="AY712"/>
      <x:c r="AZ712"/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/>
      <x:c r="BO712"/>
      <x:c r="BP712"/>
      <x:c r="BQ712"/>
      <x:c r="BR712"/>
      <x:c r="BS712"/>
      <x:c r="BT712"/>
      <x:c r="BU712"/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 t="str">
        <x:v>Yes</x:v>
      </x:c>
      <x:c r="CK712" t="str">
        <x:v>Yes</x:v>
      </x:c>
      <x:c r="CL712" t="str">
        <x:v>Yes</x:v>
      </x:c>
      <x:c r="CM712" t="str">
        <x:v>Clear</x:v>
      </x:c>
      <x:c r="CN712" t="str">
        <x:v>Verified — clear</x:v>
      </x:c>
      <x:c r="CO712" t="n">
        <x:v>46272</x:v>
      </x:c>
      <x:c r="CP712" t="str">
        <x:v>https://pubmed.ncbi.nlm.nih.gov/35319545/</x:v>
      </x:c>
      <x:c r="CQ712"/>
      <x:c r="CR712"/>
      <x:c r="CS712"/>
      <x:c r="CT712"/>
      <x:c r="CU712"/>
      <x:c r="CV712"/>
      <x:c r="CW712"/>
      <x:c r="CX712"/>
      <x:c r="CY712"/>
      <x:c r="CZ712"/>
      <x:c r="DA712"/>
      <x:c r="DB712" t="str">
        <x:f>IF(L712="","",IF(AND(COUNT(CU712:DA712)=7,OR(CU712=0,CU712=1,CU712=2),OR(CV712=0,CV712=1,CV712=2),OR(CW712=0,CW712=1,CW712=2),OR(CX712=0,CX712=1,CX712=2),OR(CY712=0,CY712=1,CY712=2),OR(CZ712=0,CZ712=1,CZ712=2),OR(DA712=0,DA712=1,DA712=2)),SUM(CU712:DA712),""))</x:f>
      </x:c>
      <x:c r="DC712" t="str">
        <x:f>IF(DB712="","",ROUND(DB712/14*10,1))</x:f>
      </x:c>
      <x:c r="DD712" t="str">
        <x:v>Pending</x:v>
      </x:c>
      <x:c r="DE712" t="str">
        <x:f>IF(L712="","",IF(DC712="","Pending",IF(DD712="Yes","CONDITIONAL — safety override",IF(DC712&gt;=8,"HIGH",IF(DC712&gt;=5,"CONDITIONAL","LOW")))))</x:f>
        <x:v>Pending</x:v>
      </x:c>
      <x:c r="DF712" t="str">
        <x:v>Pending screening and full-text appraisal; no transferability judgment made at identification.</x:v>
      </x:c>
      <x:c r="DG712"/>
      <x:c r="DH712"/>
      <x:c r="DI712"/>
      <x:c r="DJ712"/>
      <x:c r="DK712"/>
      <x:c r="DL712"/>
      <x:c r="DM712"/>
      <x:c r="DN712"/>
      <x:c r="DO712"/>
      <x:c r="DP712"/>
      <x:c r="DQ712"/>
      <x:c r="DR712"/>
      <x:c r="DS712"/>
      <x:c r="DT712"/>
      <x:c r="DU712"/>
      <x:c r="DV712"/>
      <x:c r="DW712"/>
      <x:c r="DX712"/>
      <x:c r="DY712"/>
      <x:c r="DZ712" t="str">
        <x:v>Title/abstract screening alone does not establish effectiveness, causality, methodological quality, transferability to Brazilian public safety or an institutional recommendation.</x:v>
      </x:c>
      <x:c r="EA712" t="str">
        <x:v>Pending</x:v>
      </x:c>
      <x:c r="EB712" t="str">
        <x:f>IF(L712="","",IF(EC712="READY","Yes","No / Pending"))</x:f>
        <x:v>No / Pending</x:v>
      </x:c>
      <x:c r="EC712" t="str">
        <x:f>IF(L712="","",IF(OR(ISNUMBER(SEARCH("Retracted Publication",Q712)),CM712="Retracted",CN712="Retracted",CM712="Expression of Concern",CN712="Expression of Concern",F712="Not used",CG712="Critical",CH712="High",CH712="Critical"),"BLOCKED — integrity or use restriction",IF(AND(CJ712="Yes",CK712="Yes",CL712="Yes"),IF(AND(CM712="Clear",CN712="Verified — clear"),IF(AND(AND(LEN(TRIM(CF712))&gt;0,LEFT(LOWER(TRIM(CF712)),7)&lt;&gt;"pending"),OR(CG712="High",CG712="Moderate"),OR(CH712="Low",CH712="Some concerns",CH712="Not applicable")),IF(AND(DD712="No",OR(DE712="HIGH",DE712="CONDITIONAL"),AND(LEN(TRIM(DF712))&gt;0,LEFT(LOWER(TRIM(DF712)),7)&lt;&gt;"pending")),IF(AND(AND(LEN(TRIM(DT712))&gt;0,LEFT(LOWER(TRIM(DT712)),7)&lt;&gt;"pending"),AND(LEN(TRIM(DU712))&gt;0,LEFT(LOWER(TRIM(DU712)),7)&lt;&gt;"pending"),OR(AND(LEN(TRIM(DV712))&gt;0,LEFT(LOWER(TRIM(DV712)),7)&lt;&gt;"pending"),AND(LEN(TRIM(DW712))&gt;0,LEFT(LOWER(TRIM(DW712)),7)&lt;&gt;"pending")),AND(LEN(TRIM(DX712))&gt;0,LEFT(LOWER(TRIM(DX712)),7)&lt;&gt;"pending")),IF(AND(F712="Claim-ready",OR(EA712="Strong",EA712="Moderate"),AND(LEN(TRIM(G712))&gt;0,LEFT(LOWER(TRIM(G712)),7)&lt;&gt;"pending"),G712&lt;&gt;"No substantive use decision is permitted from identification metadata alone.",AND(LEN(TRIM(DZ712))&gt;0,LEFT(LOWER(TRIM(DZ712)),7)&lt;&gt;"pending"),DZ712&lt;&gt;"Identification metadata alone does not permit any substantive scientific, causal, operational, or institutional claim.",AND(LEN(TRIM(EI712))&gt;0,LEFT(LOWER(TRIM(EI712)),7)&lt;&gt;"pending"),ISNUMBER(EH712),EH712&gt;0),"READY","PENDING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2" t="str">
        <x:v>Pending</x:v>
      </x:c>
      <x:c r="EE712"/>
      <x:c r="EF712" t="str">
        <x:v>Pending</x:v>
      </x:c>
      <x:c r="EG712" t="str">
        <x:v>Pending</x:v>
      </x:c>
      <x:c r="EH712"/>
      <x:c r="EI712" s="501"/>
      <x:c r="EJ712"/>
      <x:c r="EK712" t="str">
        <x:v>Pending</x:v>
      </x:c>
      <x:c r="EL712" t="n">
        <x:v>46272</x:v>
      </x:c>
      <x:c r="EM712" t="str">
        <x:v>Production PubMed record imported and reconciled to Zotero item DW2329YR;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2" t="n">
        <x:f>IF(L712="","",(IF(N712&lt;&gt;"",1,0)+IF(O712&lt;&gt;"",1,0)+IF(AJ712&lt;&gt;"",1,0)+IF(AU712&lt;&gt;"",1,0)+IF(BE712&lt;&gt;"",1,0)+IF(CF712&lt;&gt;"",1,0)+IF(CJ712="Yes",1,0)+IF(CL712="Yes",1,0)+IF(DE712&lt;&gt;"Pending",1,0)+IF(F712&lt;&gt;"",1,0)+IF(DZ712&lt;&gt;"",1,0)+IF(EI712&lt;&gt;"",1,0))/12)</x:f>
        <x:v>0.5</x:v>
      </x:c>
    </x:row>
    <x:row r="713">
      <x:c r="A713" t="str">
        <x:v>EV-0710</x:v>
      </x:c>
      <x:c r="B713" t="str">
        <x:v>Integrity check</x:v>
      </x:c>
      <x:c r="C713" t="str">
        <x:f>IF(L713="","",IF(LEFT(EC713,7)="BLOCKED","🔴 Do not use for conclusion",IF(EB713="Yes","🟢 Claim-ready","🟡 Caution / context")))</x:f>
        <x:v>🟡 Caution / context</x:v>
      </x:c>
      <x:c r="D713" t="str">
        <x:f>IF(L713="","",EC713)</x:f>
        <x:v>PENDING — appropriate appraisal</x:v>
      </x:c>
      <x:c r="E713" t="str">
        <x:v>P2 — High</x:v>
      </x:c>
      <x:c r="F713" t="str">
        <x:v>Pending</x:v>
      </x:c>
      <x:c r="G713" t="str">
        <x:v>Title/abstract identify an explicit tactical/public-safety context and readiness domain; retain for full-text assessment.</x:v>
      </x:c>
      <x:c r="H713" t="str">
        <x:v>Obtain and review lawful full text; confirm human adjudication; then select a design-specific appraisal instrument.</x:v>
      </x:c>
      <x:c r="I713"/>
      <x:c r="J713" t="str">
        <x:v>A — Core</x:v>
      </x:c>
      <x:c r="K713" t="str">
        <x:v>IDENTIFIED</x:v>
      </x:c>
      <x:c r="L713" t="str">
        <x:v>ON THE NEED TO IMPROVE THE SYSTEM OF PREVENTION OF ALCOHOL AND DRUG ADDICTION AMONG SERVICEMEN OF THE DEFENSE FORCES.</x:v>
      </x:c>
      <x:c r="M713"/>
      <x:c r="N713" t="str">
        <x:v>Palamar, Boris I; Ustinova, Lyudmila A; Kurdil, Natalia V; Ogorodniychuk, Irina V</x:v>
      </x:c>
      <x:c r="O713" t="n">
        <x:v>2022</x:v>
      </x:c>
      <x:c r="P713" t="str">
        <x:v>Wiadomosci lekarskie (Warsaw, Poland : 1960)</x:v>
      </x:c>
      <x:c r="Q713" t="str">
        <x:v>Journal Article</x:v>
      </x:c>
      <x:c r="R713" t="str">
        <x:v>Unclear</x:v>
      </x:c>
      <x:c r="S713" t="str">
        <x:v>Unknown</x:v>
      </x:c>
      <x:c r="T713" t="str">
        <x:v>eng</x:v>
      </x:c>
      <x:c r="U713" t="str">
        <x:v>https://pubmed.ncbi.nlm.nih.gov/35307691/</x:v>
      </x:c>
      <x:c r="V713" t="str"/>
      <x:c r="W713" t="str">
        <x:f>IF(V713="","",LOWER(SUBSTITUTE(SUBSTITUTE(SUBSTITUTE(SUBSTITUTE(TRIM(V713),"https://doi.org/",""),"http://doi.org/",""),"https://dx.doi.org/",""),"doi:","")))</x:f>
      </x:c>
      <x:c r="X713" t="str">
        <x:v>35307691</x:v>
      </x:c>
      <x:c r="Y713" t="str"/>
      <x:c r="Z713"/>
      <x:c r="AA713" t="str">
        <x:v>PubMed/MEDLINE</x:v>
      </x:c>
      <x:c r="AB713" t="str">
        <x:v>PUBMED-A-v1.0-2026-08-28</x:v>
      </x:c>
      <x:c r="AC713" t="str">
        <x:v>SP-PUBMED-A-20260828</x:v>
      </x:c>
      <x:c r="AD713" s="499" t="n">
        <x:v>46262</x:v>
      </x:c>
      <x:c r="AE713" s="499" t="n">
        <x:v>46272</x:v>
      </x:c>
      <x:c r="AF713" t="str">
        <x:v>PQXRKQQJ</x:v>
      </x:c>
      <x:c r="AG713"/>
      <x:c r="AH713" t="str">
        <x:v>Tactical Athlete → Operational Readiness Brazil</x:v>
      </x:c>
      <x:c r="AI713" t="str">
        <x:v>evidence-family:A</x:v>
      </x:c>
      <x:c r="AJ713"/>
      <x:c r="AK713" t="str">
        <x:f>IF(AJ713="","",IF(OR(LOWER(AJ713)="brazil",LOWER(AJ713)="brasil"),"Yes","No"))</x:f>
      </x:c>
      <x:c r="AL713"/>
      <x:c r="AM713"/>
      <x:c r="AN713"/>
      <x:c r="AO713"/>
      <x:c r="AP713"/>
      <x:c r="AQ713"/>
      <x:c r="AR713"/>
      <x:c r="AS713"/>
      <x:c r="AT713"/>
      <x:c r="AU713"/>
      <x:c r="AV713"/>
      <x:c r="AW713"/>
      <x:c r="AX713"/>
      <x:c r="AY713"/>
      <x:c r="AZ713"/>
      <x:c r="BA713"/>
      <x:c r="BB713"/>
      <x:c r="BC713"/>
      <x:c r="BD713"/>
      <x:c r="BE713"/>
      <x:c r="BF713"/>
      <x:c r="BG713"/>
      <x:c r="BH713"/>
      <x:c r="BI713"/>
      <x:c r="BJ713"/>
      <x:c r="BK713"/>
      <x:c r="BL713"/>
      <x:c r="BM713"/>
      <x:c r="BN713"/>
      <x:c r="BO713"/>
      <x:c r="BP713"/>
      <x:c r="BQ713"/>
      <x:c r="BR713"/>
      <x:c r="BS713"/>
      <x:c r="BT713"/>
      <x:c r="BU713"/>
      <x:c r="BV713"/>
      <x:c r="BW713"/>
      <x:c r="BX713"/>
      <x:c r="BY713"/>
      <x:c r="BZ713"/>
      <x:c r="CA713"/>
      <x:c r="CB713"/>
      <x:c r="CC713"/>
      <x:c r="CD713"/>
      <x:c r="CE713"/>
      <x:c r="CF713"/>
      <x:c r="CG713"/>
      <x:c r="CH713"/>
      <x:c r="CI713"/>
      <x:c r="CJ713" t="str">
        <x:v>Yes</x:v>
      </x:c>
      <x:c r="CK713" t="str">
        <x:v>Yes</x:v>
      </x:c>
      <x:c r="CL713" t="str">
        <x:v>Yes</x:v>
      </x:c>
      <x:c r="CM713" t="str">
        <x:v>Clear</x:v>
      </x:c>
      <x:c r="CN713" t="str">
        <x:v>Verified — clear</x:v>
      </x:c>
      <x:c r="CO713" t="n">
        <x:v>46272</x:v>
      </x:c>
      <x:c r="CP713" t="str">
        <x:v>https://pubmed.ncbi.nlm.nih.gov/35307691/</x:v>
      </x:c>
      <x:c r="CQ713"/>
      <x:c r="CR713"/>
      <x:c r="CS713"/>
      <x:c r="CT713"/>
      <x:c r="CU713"/>
      <x:c r="CV713"/>
      <x:c r="CW713"/>
      <x:c r="CX713"/>
      <x:c r="CY713"/>
      <x:c r="CZ713"/>
      <x:c r="DA713"/>
      <x:c r="DB713" t="str">
        <x:f>IF(L713="","",IF(AND(COUNT(CU713:DA713)=7,OR(CU713=0,CU713=1,CU713=2),OR(CV713=0,CV713=1,CV713=2),OR(CW713=0,CW713=1,CW713=2),OR(CX713=0,CX713=1,CX713=2),OR(CY713=0,CY713=1,CY713=2),OR(CZ713=0,CZ713=1,CZ713=2),OR(DA713=0,DA713=1,DA713=2)),SUM(CU713:DA713),""))</x:f>
      </x:c>
      <x:c r="DC713" t="str">
        <x:f>IF(DB713="","",ROUND(DB713/14*10,1))</x:f>
      </x:c>
      <x:c r="DD713" t="str">
        <x:v>Pending</x:v>
      </x:c>
      <x:c r="DE713" t="str">
        <x:f>IF(L713="","",IF(DC713="","Pending",IF(DD713="Yes","CONDITIONAL — safety override",IF(DC713&gt;=8,"HIGH",IF(DC713&gt;=5,"CONDITIONAL","LOW")))))</x:f>
        <x:v>Pending</x:v>
      </x:c>
      <x:c r="DF713" t="str">
        <x:v>Pending screening and full-text appraisal; no transferability judgment made at identification.</x:v>
      </x:c>
      <x:c r="DG713"/>
      <x:c r="DH713"/>
      <x:c r="DI713"/>
      <x:c r="DJ713"/>
      <x:c r="DK713"/>
      <x:c r="DL713"/>
      <x:c r="DM713"/>
      <x:c r="DN713"/>
      <x:c r="DO713"/>
      <x:c r="DP713"/>
      <x:c r="DQ713"/>
      <x:c r="DR713"/>
      <x:c r="DS713"/>
      <x:c r="DT713"/>
      <x:c r="DU713"/>
      <x:c r="DV713"/>
      <x:c r="DW713"/>
      <x:c r="DX713"/>
      <x:c r="DY713"/>
      <x:c r="DZ713" t="str">
        <x:v>Title/abstract screening alone does not establish effectiveness, causality, methodological quality, transferability to Brazilian public safety or an institutional recommendation.</x:v>
      </x:c>
      <x:c r="EA713" t="str">
        <x:v>Pending</x:v>
      </x:c>
      <x:c r="EB713" t="str">
        <x:f>IF(L713="","",IF(EC713="READY","Yes","No / Pending"))</x:f>
        <x:v>No / Pending</x:v>
      </x:c>
      <x:c r="EC713" t="str">
        <x:f>IF(L713="","",IF(OR(ISNUMBER(SEARCH("Retracted Publication",Q713)),CM713="Retracted",CN713="Retracted",CM713="Expression of Concern",CN713="Expression of Concern",F713="Not used",CG713="Critical",CH713="High",CH713="Critical"),"BLOCKED — integrity or use restriction",IF(AND(CJ713="Yes",CK713="Yes",CL713="Yes"),IF(AND(CM713="Clear",CN713="Verified — clear"),IF(AND(AND(LEN(TRIM(CF713))&gt;0,LEFT(LOWER(TRIM(CF713)),7)&lt;&gt;"pending"),OR(CG713="High",CG713="Moderate"),OR(CH713="Low",CH713="Some concerns",CH713="Not applicable")),IF(AND(DD713="No",OR(DE713="HIGH",DE713="CONDITIONAL"),AND(LEN(TRIM(DF713))&gt;0,LEFT(LOWER(TRIM(DF713)),7)&lt;&gt;"pending")),IF(AND(AND(LEN(TRIM(DT713))&gt;0,LEFT(LOWER(TRIM(DT713)),7)&lt;&gt;"pending"),AND(LEN(TRIM(DU713))&gt;0,LEFT(LOWER(TRIM(DU713)),7)&lt;&gt;"pending"),OR(AND(LEN(TRIM(DV713))&gt;0,LEFT(LOWER(TRIM(DV713)),7)&lt;&gt;"pending"),AND(LEN(TRIM(DW713))&gt;0,LEFT(LOWER(TRIM(DW713)),7)&lt;&gt;"pending")),AND(LEN(TRIM(DX713))&gt;0,LEFT(LOWER(TRIM(DX713)),7)&lt;&gt;"pending")),IF(AND(F713="Claim-ready",OR(EA713="Strong",EA713="Moderate"),AND(LEN(TRIM(G713))&gt;0,LEFT(LOWER(TRIM(G713)),7)&lt;&gt;"pending"),G713&lt;&gt;"No substantive use decision is permitted from identification metadata alone.",AND(LEN(TRIM(DZ713))&gt;0,LEFT(LOWER(TRIM(DZ713)),7)&lt;&gt;"pending"),DZ713&lt;&gt;"Identification metadata alone does not permit any substantive scientific, causal, operational, or institutional claim.",AND(LEN(TRIM(EI713))&gt;0,LEFT(LOWER(TRIM(EI713)),7)&lt;&gt;"pending"),ISNUMBER(EH713),EH713&gt;0),"READY","PENDING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3" t="str">
        <x:v>Pending</x:v>
      </x:c>
      <x:c r="EE713"/>
      <x:c r="EF713" t="str">
        <x:v>Pending</x:v>
      </x:c>
      <x:c r="EG713" t="str">
        <x:v>Pending</x:v>
      </x:c>
      <x:c r="EH713"/>
      <x:c r="EI713" s="501"/>
      <x:c r="EJ713"/>
      <x:c r="EK713" t="str">
        <x:v>Pending</x:v>
      </x:c>
      <x:c r="EL713" t="n">
        <x:v>46272</x:v>
      </x:c>
      <x:c r="EM713" t="str">
        <x:v>Production PubMed record imported and reconciled to Zotero item PQXRKQQJ;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3" t="n">
        <x:f>IF(L713="","",(IF(N713&lt;&gt;"",1,0)+IF(O713&lt;&gt;"",1,0)+IF(AJ713&lt;&gt;"",1,0)+IF(AU713&lt;&gt;"",1,0)+IF(BE713&lt;&gt;"",1,0)+IF(CF713&lt;&gt;"",1,0)+IF(CJ713="Yes",1,0)+IF(CL713="Yes",1,0)+IF(DE713&lt;&gt;"Pending",1,0)+IF(F713&lt;&gt;"",1,0)+IF(DZ713&lt;&gt;"",1,0)+IF(EI713&lt;&gt;"",1,0))/12)</x:f>
        <x:v>0.5</x:v>
      </x:c>
    </x:row>
    <x:row r="714">
      <x:c r="A714" t="str">
        <x:v>EV-0711</x:v>
      </x:c>
      <x:c r="B714" t="str">
        <x:v>Metadata verification</x:v>
      </x:c>
      <x:c r="C714" t="str">
        <x:f>IF(L714="","",IF(LEFT(EC714,7)="BLOCKED","🔴 Do not use for conclusion",IF(EB714="Yes","🟢 Claim-ready","🟡 Caution / context")))</x:f>
        <x:v>🟡 Caution / context</x:v>
      </x:c>
      <x:c r="D714" t="str">
        <x:f>IF(L714="","",EC714)</x:f>
        <x:v>PENDING — verification</x:v>
      </x:c>
      <x:c r="E714" t="str">
        <x:v>P2 — High</x:v>
      </x:c>
      <x:c r="F714" t="str">
        <x:v>Pending</x:v>
      </x:c>
      <x:c r="G714" t="str">
        <x:v>Title/abstract identify an explicit tactical/public-safety context and readiness domain; retain for full-text assessment.</x:v>
      </x:c>
      <x:c r="H714" t="str">
        <x:v>Obtain and review lawful full text; confirm human adjudication; then select a design-specific appraisal instrument.</x:v>
      </x:c>
      <x:c r="I714"/>
      <x:c r="J714" t="str">
        <x:v>A — Core</x:v>
      </x:c>
      <x:c r="K714" t="str">
        <x:v>IDENTIFIED</x:v>
      </x:c>
      <x:c r="L714" t="str">
        <x:v>Advancing the Practice of Contemporary Military Performance Psychology:A Full-Spectrum Approach to Psychological Health and Readiness.</x:v>
      </x:c>
      <x:c r="M714"/>
      <x:c r="N714" t="str">
        <x:v>Park, Gloria H; Knust, Susannah K; Haselhuhn, Seth; Whalen, Samuel J; Deuster, Patricia A; Greene, Carroll H 3rd; Dretsch, Michael N; Bonvie, Joseph L; Lippy, Robert D; Lunasco, Travis K; Myatt, Craig A</x:v>
      </x:c>
      <x:c r="O714" t="n">
        <x:v>2022</x:v>
      </x:c>
      <x:c r="P714" t="str">
        <x:v>Journal of special operations medicine : a peer reviewed journal for SOF medical professionals</x:v>
      </x:c>
      <x:c r="Q714" t="str">
        <x:v>Journal Article</x:v>
      </x:c>
      <x:c r="R714" t="str">
        <x:v>Unclear</x:v>
      </x:c>
      <x:c r="S714" t="str">
        <x:v>Unknown</x:v>
      </x:c>
      <x:c r="T714" t="str">
        <x:v>eng</x:v>
      </x:c>
      <x:c r="U714" t="str">
        <x:v>https://pubmed.ncbi.nlm.nih.gov/35278327/</x:v>
      </x:c>
      <x:c r="V714" t="str">
        <x:v>10.55460/18db-itve</x:v>
      </x:c>
      <x:c r="W714" t="str">
        <x:f>IF(V714="","",LOWER(SUBSTITUTE(SUBSTITUTE(SUBSTITUTE(SUBSTITUTE(TRIM(V714),"https://doi.org/",""),"http://doi.org/",""),"https://dx.doi.org/",""),"doi:","")))</x:f>
        <x:v>10.55460/18db-itve</x:v>
      </x:c>
      <x:c r="X714" t="str">
        <x:v>35278327</x:v>
      </x:c>
      <x:c r="Y714" t="str"/>
      <x:c r="Z714"/>
      <x:c r="AA714" t="str">
        <x:v>PubMed/MEDLINE</x:v>
      </x:c>
      <x:c r="AB714" t="str">
        <x:v>PUBMED-A-v1.0-2026-08-28</x:v>
      </x:c>
      <x:c r="AC714" t="str">
        <x:v>SP-PUBMED-A-20260828</x:v>
      </x:c>
      <x:c r="AD714" s="499" t="n">
        <x:v>46262</x:v>
      </x:c>
      <x:c r="AE714" s="499" t="n">
        <x:v>46272</x:v>
      </x:c>
      <x:c r="AF714" t="str">
        <x:v>NLZ9P3XT</x:v>
      </x:c>
      <x:c r="AG714"/>
      <x:c r="AH714" t="str">
        <x:v>Tactical Athlete → Operational Readiness Brazil</x:v>
      </x:c>
      <x:c r="AI714" t="str">
        <x:v>evidence-family:A</x:v>
      </x:c>
      <x:c r="AJ714"/>
      <x:c r="AK714" t="str">
        <x:f>IF(AJ714="","",IF(OR(LOWER(AJ714)="brazil",LOWER(AJ714)="brasil"),"Yes","No"))</x:f>
      </x:c>
      <x:c r="AL714"/>
      <x:c r="AM714"/>
      <x:c r="AN714"/>
      <x:c r="AO714"/>
      <x:c r="AP714"/>
      <x:c r="AQ714"/>
      <x:c r="AR714"/>
      <x:c r="AS714"/>
      <x:c r="AT714"/>
      <x:c r="AU714"/>
      <x:c r="AV714"/>
      <x:c r="AW714"/>
      <x:c r="AX714"/>
      <x:c r="AY714"/>
      <x:c r="AZ714"/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/>
      <x:c r="BO714"/>
      <x:c r="BP714"/>
      <x:c r="BQ714"/>
      <x:c r="BR714"/>
      <x:c r="BS714"/>
      <x:c r="BT714"/>
      <x:c r="BU714"/>
      <x:c r="BV714"/>
      <x:c r="BW714"/>
      <x:c r="BX714"/>
      <x:c r="BY714"/>
      <x:c r="BZ714"/>
      <x:c r="CA714"/>
      <x:c r="CB714"/>
      <x:c r="CC714"/>
      <x:c r="CD714"/>
      <x:c r="CE714"/>
      <x:c r="CF714"/>
      <x:c r="CG714"/>
      <x:c r="CH714"/>
      <x:c r="CI714"/>
      <x:c r="CJ714" t="str">
        <x:v>Pending</x:v>
      </x:c>
      <x:c r="CK714" t="str">
        <x:v>Yes</x:v>
      </x:c>
      <x:c r="CL714" t="str">
        <x:v>Yes</x:v>
      </x:c>
      <x:c r="CM714" t="str">
        <x:v>Clear</x:v>
      </x:c>
      <x:c r="CN714" t="str">
        <x:v>Verified — clear</x:v>
      </x:c>
      <x:c r="CO714" t="n">
        <x:v>46272</x:v>
      </x:c>
      <x:c r="CP714" t="str">
        <x:v>https://pubmed.ncbi.nlm.nih.gov/35278327/</x:v>
      </x:c>
      <x:c r="CQ714"/>
      <x:c r="CR714"/>
      <x:c r="CS714"/>
      <x:c r="CT714"/>
      <x:c r="CU714"/>
      <x:c r="CV714"/>
      <x:c r="CW714"/>
      <x:c r="CX714"/>
      <x:c r="CY714"/>
      <x:c r="CZ714"/>
      <x:c r="DA714"/>
      <x:c r="DB714" t="str">
        <x:f>IF(L714="","",IF(AND(COUNT(CU714:DA714)=7,OR(CU714=0,CU714=1,CU714=2),OR(CV714=0,CV714=1,CV714=2),OR(CW714=0,CW714=1,CW714=2),OR(CX714=0,CX714=1,CX714=2),OR(CY714=0,CY714=1,CY714=2),OR(CZ714=0,CZ714=1,CZ714=2),OR(DA714=0,DA714=1,DA714=2)),SUM(CU714:DA714),""))</x:f>
      </x:c>
      <x:c r="DC714" t="str">
        <x:f>IF(DB714="","",ROUND(DB714/14*10,1))</x:f>
      </x:c>
      <x:c r="DD714" t="str">
        <x:v>Pending</x:v>
      </x:c>
      <x:c r="DE714" t="str">
        <x:f>IF(L714="","",IF(DC714="","Pending",IF(DD714="Yes","CONDITIONAL — safety override",IF(DC714&gt;=8,"HIGH",IF(DC714&gt;=5,"CONDITIONAL","LOW")))))</x:f>
        <x:v>Pending</x:v>
      </x:c>
      <x:c r="DF714" t="str">
        <x:v>Pending screening and full-text appraisal; no transferability judgment made at identification.</x:v>
      </x:c>
      <x:c r="DG714"/>
      <x:c r="DH714"/>
      <x:c r="DI714"/>
      <x:c r="DJ714"/>
      <x:c r="DK714"/>
      <x:c r="DL714"/>
      <x:c r="DM714"/>
      <x:c r="DN714"/>
      <x:c r="DO714"/>
      <x:c r="DP714"/>
      <x:c r="DQ714"/>
      <x:c r="DR714"/>
      <x:c r="DS714"/>
      <x:c r="DT714"/>
      <x:c r="DU714"/>
      <x:c r="DV714"/>
      <x:c r="DW714"/>
      <x:c r="DX714"/>
      <x:c r="DY714"/>
      <x:c r="DZ714" t="str">
        <x:v>Title/abstract screening alone does not establish effectiveness, causality, methodological quality, transferability to Brazilian public safety or an institutional recommendation.</x:v>
      </x:c>
      <x:c r="EA714" t="str">
        <x:v>Pending</x:v>
      </x:c>
      <x:c r="EB714" t="str">
        <x:f>IF(L714="","",IF(EC714="READY","Yes","No / Pending"))</x:f>
        <x:v>No / Pending</x:v>
      </x:c>
      <x:c r="EC714" t="str">
        <x:f>IF(L714="","",IF(OR(ISNUMBER(SEARCH("Retracted Publication",Q714)),CM714="Retracted",CN714="Retracted",CM714="Expression of Concern",CN714="Expression of Concern",F714="Not used",CG714="Critical",CH714="High",CH714="Critical"),"BLOCKED — integrity or use restriction",IF(AND(CJ714="Yes",CK714="Yes",CL714="Yes"),IF(AND(CM714="Clear",CN714="Verified — clear"),IF(AND(AND(LEN(TRIM(CF714))&gt;0,LEFT(LOWER(TRIM(CF714)),7)&lt;&gt;"pending"),OR(CG714="High",CG714="Moderate"),OR(CH714="Low",CH714="Some concerns",CH714="Not applicable")),IF(AND(DD714="No",OR(DE714="HIGH",DE714="CONDITIONAL"),AND(LEN(TRIM(DF714))&gt;0,LEFT(LOWER(TRIM(DF714)),7)&lt;&gt;"pending")),IF(AND(AND(LEN(TRIM(DT714))&gt;0,LEFT(LOWER(TRIM(DT714)),7)&lt;&gt;"pending"),AND(LEN(TRIM(DU714))&gt;0,LEFT(LOWER(TRIM(DU714)),7)&lt;&gt;"pending"),OR(AND(LEN(TRIM(DV714))&gt;0,LEFT(LOWER(TRIM(DV714)),7)&lt;&gt;"pending"),AND(LEN(TRIM(DW714))&gt;0,LEFT(LOWER(TRIM(DW714)),7)&lt;&gt;"pending")),AND(LEN(TRIM(DX714))&gt;0,LEFT(LOWER(TRIM(DX714)),7)&lt;&gt;"pending")),IF(AND(F714="Claim-ready",OR(EA714="Strong",EA714="Moderate"),AND(LEN(TRIM(G714))&gt;0,LEFT(LOWER(TRIM(G714)),7)&lt;&gt;"pending"),G714&lt;&gt;"No substantive use decision is permitted from identification metadata alone.",AND(LEN(TRIM(DZ714))&gt;0,LEFT(LOWER(TRIM(DZ714)),7)&lt;&gt;"pending"),DZ714&lt;&gt;"Identification metadata alone does not permit any substantive scientific, causal, operational, or institutional claim.",AND(LEN(TRIM(EI714))&gt;0,LEFT(LOWER(TRIM(EI714)),7)&lt;&gt;"pending"),ISNUMBER(EH714),EH714&gt;0),"READY","PENDING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14" t="str">
        <x:v>Pending</x:v>
      </x:c>
      <x:c r="EE714"/>
      <x:c r="EF714" t="str">
        <x:v>Pending</x:v>
      </x:c>
      <x:c r="EG714" t="str">
        <x:v>Pending</x:v>
      </x:c>
      <x:c r="EH714"/>
      <x:c r="EI714" s="501"/>
      <x:c r="EJ714"/>
      <x:c r="EK714" t="str">
        <x:v>Pending</x:v>
      </x:c>
      <x:c r="EL714" t="n">
        <x:v>46272</x:v>
      </x:c>
      <x:c r="EM714" t="str">
        <x:v>Production PubMed record imported and reconciled to Zotero item NLZ9P3XT;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14" t="n">
        <x:f>IF(L714="","",(IF(N714&lt;&gt;"",1,0)+IF(O714&lt;&gt;"",1,0)+IF(AJ714&lt;&gt;"",1,0)+IF(AU714&lt;&gt;"",1,0)+IF(BE714&lt;&gt;"",1,0)+IF(CF714&lt;&gt;"",1,0)+IF(CJ714="Yes",1,0)+IF(CL714="Yes",1,0)+IF(DE714&lt;&gt;"Pending",1,0)+IF(F714&lt;&gt;"",1,0)+IF(DZ714&lt;&gt;"",1,0)+IF(EI714&lt;&gt;"",1,0))/12)</x:f>
        <x:v>0.4166666666666667</x:v>
      </x:c>
    </x:row>
    <x:row r="715">
      <x:c r="A715" t="str">
        <x:v>EV-0712</x:v>
      </x:c>
      <x:c r="B715" t="str">
        <x:v>Integrity check</x:v>
      </x:c>
      <x:c r="C715" t="str">
        <x:f>IF(L715="","",IF(LEFT(EC715,7)="BLOCKED","🔴 Do not use for conclusion",IF(EB715="Yes","🟢 Claim-ready","🟡 Caution / context")))</x:f>
        <x:v>🟡 Caution / context</x:v>
      </x:c>
      <x:c r="D715" t="str">
        <x:f>IF(L715="","",EC715)</x:f>
        <x:v>PENDING — appropriate appraisal</x:v>
      </x:c>
      <x:c r="E715" t="str">
        <x:v>P3 — Medium</x:v>
      </x:c>
      <x:c r="F715" t="str">
        <x:v>Pending</x:v>
      </x:c>
      <x:c r="G715" t="str">
        <x:v>A potentially relevant concept is present, but direct applicability is ambiguous at title/abstract level.</x:v>
      </x:c>
      <x:c r="H715" t="str">
        <x:v>Human title/abstract adjudication; retrieve full text if relevance remains plausible.</x:v>
      </x:c>
      <x:c r="I715"/>
      <x:c r="J715" t="str">
        <x:v>A — Core</x:v>
      </x:c>
      <x:c r="K715" t="str">
        <x:v>IDENTIFIED</x:v>
      </x:c>
      <x:c r="L715" t="str">
        <x:v>Multi-disciplinary Leadership to Mitigate COVID-19 in an Austere West African Military Environment.</x:v>
      </x:c>
      <x:c r="M715"/>
      <x:c r="N715" t="str">
        <x:v>Mitchell, Stephanie L; Mitchell, Thomas A; Horwitz-Willis, Nathaniel; Alptunaer, Timur N; Gipson, Jeffrey A; Shackelford, Stacy A</x:v>
      </x:c>
      <x:c r="O715" t="n">
        <x:v>2023</x:v>
      </x:c>
      <x:c r="P715" t="str">
        <x:v>Military medicine</x:v>
      </x:c>
      <x:c r="Q715" t="str">
        <x:v>Journal Article</x:v>
      </x:c>
      <x:c r="R715" t="str">
        <x:v>Unclear</x:v>
      </x:c>
      <x:c r="S715" t="str">
        <x:v>Unknown</x:v>
      </x:c>
      <x:c r="T715" t="str">
        <x:v>eng</x:v>
      </x:c>
      <x:c r="U715" t="str">
        <x:v>https://pubmed.ncbi.nlm.nih.gov/35262696/</x:v>
      </x:c>
      <x:c r="V715" t="str">
        <x:v>10.1093/milmed/usac045</x:v>
      </x:c>
      <x:c r="W715" t="str">
        <x:f>IF(V715="","",LOWER(SUBSTITUTE(SUBSTITUTE(SUBSTITUTE(SUBSTITUTE(TRIM(V715),"https://doi.org/",""),"http://doi.org/",""),"https://dx.doi.org/",""),"doi:","")))</x:f>
        <x:v>10.1093/milmed/usac045</x:v>
      </x:c>
      <x:c r="X715" t="str">
        <x:v>35262696</x:v>
      </x:c>
      <x:c r="Y715" t="str"/>
      <x:c r="Z715"/>
      <x:c r="AA715" t="str">
        <x:v>PubMed/MEDLINE</x:v>
      </x:c>
      <x:c r="AB715" t="str">
        <x:v>PUBMED-A-v1.0-2026-08-28</x:v>
      </x:c>
      <x:c r="AC715" t="str">
        <x:v>SP-PUBMED-A-20260828</x:v>
      </x:c>
      <x:c r="AD715" s="499" t="n">
        <x:v>46262</x:v>
      </x:c>
      <x:c r="AE715" s="499" t="n">
        <x:v>46272</x:v>
      </x:c>
      <x:c r="AF715" t="str">
        <x:v>8I9T6GKY</x:v>
      </x:c>
      <x:c r="AG715"/>
      <x:c r="AH715" t="str">
        <x:v>Tactical Athlete → Operational Readiness Brazil</x:v>
      </x:c>
      <x:c r="AI715" t="str">
        <x:v>evidence-family:A</x:v>
      </x:c>
      <x:c r="AJ715"/>
      <x:c r="AK715" t="str">
        <x:f>IF(AJ715="","",IF(OR(LOWER(AJ715)="brazil",LOWER(AJ715)="brasil"),"Yes","No"))</x:f>
      </x:c>
      <x:c r="AL715"/>
      <x:c r="AM715"/>
      <x:c r="AN715"/>
      <x:c r="AO715"/>
      <x:c r="AP715"/>
      <x:c r="AQ715"/>
      <x:c r="AR715"/>
      <x:c r="AS715"/>
      <x:c r="AT715"/>
      <x:c r="AU715"/>
      <x:c r="AV715"/>
      <x:c r="AW715"/>
      <x:c r="AX715"/>
      <x:c r="AY715"/>
      <x:c r="AZ715"/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/>
      <x:c r="BO715"/>
      <x:c r="BP715"/>
      <x:c r="BQ715"/>
      <x:c r="BR715"/>
      <x:c r="BS715"/>
      <x:c r="BT715"/>
      <x:c r="BU715"/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 t="str">
        <x:v>Yes</x:v>
      </x:c>
      <x:c r="CK715" t="str">
        <x:v>Yes</x:v>
      </x:c>
      <x:c r="CL715" t="str">
        <x:v>Yes</x:v>
      </x:c>
      <x:c r="CM715" t="str">
        <x:v>Clear</x:v>
      </x:c>
      <x:c r="CN715" t="str">
        <x:v>Verified — clear</x:v>
      </x:c>
      <x:c r="CO715" t="n">
        <x:v>46272</x:v>
      </x:c>
      <x:c r="CP715" t="str">
        <x:v>https://pubmed.ncbi.nlm.nih.gov/35262696/</x:v>
      </x:c>
      <x:c r="CQ715"/>
      <x:c r="CR715"/>
      <x:c r="CS715"/>
      <x:c r="CT715"/>
      <x:c r="CU715"/>
      <x:c r="CV715"/>
      <x:c r="CW715"/>
      <x:c r="CX715"/>
      <x:c r="CY715"/>
      <x:c r="CZ715"/>
      <x:c r="DA715"/>
      <x:c r="DB715" t="str">
        <x:f>IF(L715="","",IF(AND(COUNT(CU715:DA715)=7,OR(CU715=0,CU715=1,CU715=2),OR(CV715=0,CV715=1,CV715=2),OR(CW715=0,CW715=1,CW715=2),OR(CX715=0,CX715=1,CX715=2),OR(CY715=0,CY715=1,CY715=2),OR(CZ715=0,CZ715=1,CZ715=2),OR(DA715=0,DA715=1,DA715=2)),SUM(CU715:DA715),""))</x:f>
      </x:c>
      <x:c r="DC715" t="str">
        <x:f>IF(DB715="","",ROUND(DB715/14*10,1))</x:f>
      </x:c>
      <x:c r="DD715" t="str">
        <x:v>Pending</x:v>
      </x:c>
      <x:c r="DE715" t="str">
        <x:f>IF(L715="","",IF(DC715="","Pending",IF(DD715="Yes","CONDITIONAL — safety override",IF(DC715&gt;=8,"HIGH",IF(DC715&gt;=5,"CONDITIONAL","LOW")))))</x:f>
        <x:v>Pending</x:v>
      </x:c>
      <x:c r="DF715" t="str">
        <x:v>Pending screening and full-text appraisal; no transferability judgment made at identification.</x:v>
      </x:c>
      <x:c r="DG715"/>
      <x:c r="DH715"/>
      <x:c r="DI715"/>
      <x:c r="DJ715"/>
      <x:c r="DK715"/>
      <x:c r="DL715"/>
      <x:c r="DM715"/>
      <x:c r="DN715"/>
      <x:c r="DO715"/>
      <x:c r="DP715"/>
      <x:c r="DQ715"/>
      <x:c r="DR715"/>
      <x:c r="DS715"/>
      <x:c r="DT715"/>
      <x:c r="DU715"/>
      <x:c r="DV715"/>
      <x:c r="DW715"/>
      <x:c r="DX715"/>
      <x:c r="DY715"/>
      <x:c r="DZ715" t="str">
        <x:v>Title/abstract information is insufficient for a substantive scientific, causal, transferability or institutional claim.</x:v>
      </x:c>
      <x:c r="EA715" t="str">
        <x:v>Pending</x:v>
      </x:c>
      <x:c r="EB715" t="str">
        <x:f>IF(L715="","",IF(EC715="READY","Yes","No / Pending"))</x:f>
        <x:v>No / Pending</x:v>
      </x:c>
      <x:c r="EC715" t="str">
        <x:f>IF(L715="","",IF(OR(ISNUMBER(SEARCH("Retracted Publication",Q715)),CM715="Retracted",CN715="Retracted",CM715="Expression of Concern",CN715="Expression of Concern",F715="Not used",CG715="Critical",CH715="High",CH715="Critical"),"BLOCKED — integrity or use restriction",IF(AND(CJ715="Yes",CK715="Yes",CL715="Yes"),IF(AND(CM715="Clear",CN715="Verified — clear"),IF(AND(AND(LEN(TRIM(CF715))&gt;0,LEFT(LOWER(TRIM(CF715)),7)&lt;&gt;"pending"),OR(CG715="High",CG715="Moderate"),OR(CH715="Low",CH715="Some concerns",CH715="Not applicable")),IF(AND(DD715="No",OR(DE715="HIGH",DE715="CONDITIONAL"),AND(LEN(TRIM(DF715))&gt;0,LEFT(LOWER(TRIM(DF715)),7)&lt;&gt;"pending")),IF(AND(AND(LEN(TRIM(DT715))&gt;0,LEFT(LOWER(TRIM(DT715)),7)&lt;&gt;"pending"),AND(LEN(TRIM(DU715))&gt;0,LEFT(LOWER(TRIM(DU715)),7)&lt;&gt;"pending"),OR(AND(LEN(TRIM(DV715))&gt;0,LEFT(LOWER(TRIM(DV715)),7)&lt;&gt;"pending"),AND(LEN(TRIM(DW715))&gt;0,LEFT(LOWER(TRIM(DW715)),7)&lt;&gt;"pending")),AND(LEN(TRIM(DX715))&gt;0,LEFT(LOWER(TRIM(DX715)),7)&lt;&gt;"pending")),IF(AND(F715="Claim-ready",OR(EA715="Strong",EA715="Moderate"),AND(LEN(TRIM(G715))&gt;0,LEFT(LOWER(TRIM(G715)),7)&lt;&gt;"pending"),G715&lt;&gt;"No substantive use decision is permitted from identification metadata alone.",AND(LEN(TRIM(DZ715))&gt;0,LEFT(LOWER(TRIM(DZ715)),7)&lt;&gt;"pending"),DZ715&lt;&gt;"Identification metadata alone does not permit any substantive scientific, causal, operational, or institutional claim.",AND(LEN(TRIM(EI715))&gt;0,LEFT(LOWER(TRIM(EI715)),7)&lt;&gt;"pending"),ISNUMBER(EH715),EH715&gt;0),"READY","PENDING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5" t="str">
        <x:v>Pending</x:v>
      </x:c>
      <x:c r="EE715"/>
      <x:c r="EF715" t="str">
        <x:v>Pending</x:v>
      </x:c>
      <x:c r="EG715" t="str">
        <x:v>Pending</x:v>
      </x:c>
      <x:c r="EH715"/>
      <x:c r="EI715" s="501"/>
      <x:c r="EJ715"/>
      <x:c r="EK715" t="str">
        <x:v>Pending</x:v>
      </x:c>
      <x:c r="EL715" t="n">
        <x:v>46272</x:v>
      </x:c>
      <x:c r="EM715" t="str">
        <x:v>Production PubMed record imported and reconciled to Zotero item 8I9T6GKY;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15" t="n">
        <x:f>IF(L715="","",(IF(N715&lt;&gt;"",1,0)+IF(O715&lt;&gt;"",1,0)+IF(AJ715&lt;&gt;"",1,0)+IF(AU715&lt;&gt;"",1,0)+IF(BE715&lt;&gt;"",1,0)+IF(CF715&lt;&gt;"",1,0)+IF(CJ715="Yes",1,0)+IF(CL715="Yes",1,0)+IF(DE715&lt;&gt;"Pending",1,0)+IF(F715&lt;&gt;"",1,0)+IF(DZ715&lt;&gt;"",1,0)+IF(EI715&lt;&gt;"",1,0))/12)</x:f>
        <x:v>0.5</x:v>
      </x:c>
    </x:row>
    <x:row r="716">
      <x:c r="A716" t="str">
        <x:v>EV-0713</x:v>
      </x:c>
      <x:c r="B716" t="str">
        <x:v>Integrity check</x:v>
      </x:c>
      <x:c r="C716" t="str">
        <x:f>IF(L716="","",IF(LEFT(EC716,7)="BLOCKED","🔴 Do not use for conclusion",IF(EB716="Yes","🟢 Claim-ready","🟡 Caution / context")))</x:f>
        <x:v>🟡 Caution / context</x:v>
      </x:c>
      <x:c r="D716" t="str">
        <x:f>IF(L716="","",EC716)</x:f>
        <x:v>PENDING — appropriate appraisal</x:v>
      </x:c>
      <x:c r="E716" t="str">
        <x:v>P3 — Medium</x:v>
      </x:c>
      <x:c r="F716" t="str">
        <x:v>Pending</x:v>
      </x:c>
      <x:c r="G716" t="str">
        <x:v>Title/abstract identify an explicit tactical/public-safety context and readiness domain; retain for full-text assessment.</x:v>
      </x:c>
      <x:c r="H716" t="str">
        <x:v>Obtain and review lawful full text; confirm human adjudication; then select a design-specific appraisal instrument.</x:v>
      </x:c>
      <x:c r="I716"/>
      <x:c r="J716" t="str">
        <x:v>A — Core</x:v>
      </x:c>
      <x:c r="K716" t="str">
        <x:v>IDENTIFIED</x:v>
      </x:c>
      <x:c r="L716" t="str">
        <x:v>Well-being of Canadian Armed Forces members during the COVID-19 pandemic: the influence of positive health behaviours.</x:v>
      </x:c>
      <x:c r="M716"/>
      <x:c r="N716" t="str">
        <x:v>Sudom, Kerry A; Lee, Jennifer E C</x:v>
      </x:c>
      <x:c r="O716" t="n">
        <x:v>2022</x:v>
      </x:c>
      <x:c r="P716" t="str">
        <x:v>Health promotion and chronic disease prevention in Canada : research, policy and practice</x:v>
      </x:c>
      <x:c r="Q716" t="str">
        <x:v>Journal Article</x:v>
      </x:c>
      <x:c r="R716" t="str">
        <x:v>Unclear</x:v>
      </x:c>
      <x:c r="S716" t="str">
        <x:v>Unknown</x:v>
      </x:c>
      <x:c r="T716" t="str">
        <x:v>eng; fre</x:v>
      </x:c>
      <x:c r="U716" t="str">
        <x:v>https://pubmed.ncbi.nlm.nih.gov/35262313/</x:v>
      </x:c>
      <x:c r="V716" t="str">
        <x:v>10.24095/hpcdp.42.3.05</x:v>
      </x:c>
      <x:c r="W716" t="str">
        <x:f>IF(V716="","",LOWER(SUBSTITUTE(SUBSTITUTE(SUBSTITUTE(SUBSTITUTE(TRIM(V716),"https://doi.org/",""),"http://doi.org/",""),"https://dx.doi.org/",""),"doi:","")))</x:f>
        <x:v>10.24095/hpcdp.42.3.05</x:v>
      </x:c>
      <x:c r="X716" t="str">
        <x:v>35262313</x:v>
      </x:c>
      <x:c r="Y716" t="str">
        <x:v>PMC9022951</x:v>
      </x:c>
      <x:c r="Z716"/>
      <x:c r="AA716" t="str">
        <x:v>PubMed/MEDLINE</x:v>
      </x:c>
      <x:c r="AB716" t="str">
        <x:v>PUBMED-A-v1.0-2026-08-28</x:v>
      </x:c>
      <x:c r="AC716" t="str">
        <x:v>SP-PUBMED-A-20260828</x:v>
      </x:c>
      <x:c r="AD716" s="499" t="n">
        <x:v>46262</x:v>
      </x:c>
      <x:c r="AE716" s="499" t="n">
        <x:v>46272</x:v>
      </x:c>
      <x:c r="AF716" t="str">
        <x:v>B9NDCU8R</x:v>
      </x:c>
      <x:c r="AG716"/>
      <x:c r="AH716" t="str">
        <x:v>Tactical Athlete → Operational Readiness Brazil</x:v>
      </x:c>
      <x:c r="AI716" t="str">
        <x:v>evidence-family:A</x:v>
      </x:c>
      <x:c r="AJ716"/>
      <x:c r="AK716" t="str">
        <x:f>IF(AJ716="","",IF(OR(LOWER(AJ716)="brazil",LOWER(AJ716)="brasil"),"Yes","No"))</x:f>
      </x:c>
      <x:c r="AL716"/>
      <x:c r="AM716"/>
      <x:c r="AN716"/>
      <x:c r="AO716"/>
      <x:c r="AP716"/>
      <x:c r="AQ716"/>
      <x:c r="AR716"/>
      <x:c r="AS716"/>
      <x:c r="AT716"/>
      <x:c r="AU716"/>
      <x:c r="AV716"/>
      <x:c r="AW716"/>
      <x:c r="AX716"/>
      <x:c r="AY716"/>
      <x:c r="AZ716"/>
      <x:c r="BA716"/>
      <x:c r="BB716"/>
      <x:c r="BC716"/>
      <x:c r="BD716"/>
      <x:c r="BE716"/>
      <x:c r="BF716"/>
      <x:c r="BG716"/>
      <x:c r="BH716"/>
      <x:c r="BI716"/>
      <x:c r="BJ716"/>
      <x:c r="BK716"/>
      <x:c r="BL716"/>
      <x:c r="BM716"/>
      <x:c r="BN716"/>
      <x:c r="BO716"/>
      <x:c r="BP716"/>
      <x:c r="BQ716"/>
      <x:c r="BR716"/>
      <x:c r="BS716"/>
      <x:c r="BT716"/>
      <x:c r="BU716"/>
      <x:c r="BV716"/>
      <x:c r="BW716"/>
      <x:c r="BX716"/>
      <x:c r="BY716"/>
      <x:c r="BZ716"/>
      <x:c r="CA716"/>
      <x:c r="CB716"/>
      <x:c r="CC716"/>
      <x:c r="CD716"/>
      <x:c r="CE716"/>
      <x:c r="CF716"/>
      <x:c r="CG716"/>
      <x:c r="CH716"/>
      <x:c r="CI716"/>
      <x:c r="CJ716" t="str">
        <x:v>Yes</x:v>
      </x:c>
      <x:c r="CK716" t="str">
        <x:v>Yes</x:v>
      </x:c>
      <x:c r="CL716" t="str">
        <x:v>Yes</x:v>
      </x:c>
      <x:c r="CM716" t="str">
        <x:v>Clear</x:v>
      </x:c>
      <x:c r="CN716" t="str">
        <x:v>Verified — clear</x:v>
      </x:c>
      <x:c r="CO716" t="n">
        <x:v>46272</x:v>
      </x:c>
      <x:c r="CP716" t="str">
        <x:v>https://pubmed.ncbi.nlm.nih.gov/35262313/</x:v>
      </x:c>
      <x:c r="CQ716"/>
      <x:c r="CR716"/>
      <x:c r="CS716"/>
      <x:c r="CT716"/>
      <x:c r="CU716"/>
      <x:c r="CV716"/>
      <x:c r="CW716"/>
      <x:c r="CX716"/>
      <x:c r="CY716"/>
      <x:c r="CZ716"/>
      <x:c r="DA716"/>
      <x:c r="DB716" t="str">
        <x:f>IF(L716="","",IF(AND(COUNT(CU716:DA716)=7,OR(CU716=0,CU716=1,CU716=2),OR(CV716=0,CV716=1,CV716=2),OR(CW716=0,CW716=1,CW716=2),OR(CX716=0,CX716=1,CX716=2),OR(CY716=0,CY716=1,CY716=2),OR(CZ716=0,CZ716=1,CZ716=2),OR(DA716=0,DA716=1,DA716=2)),SUM(CU716:DA716),""))</x:f>
      </x:c>
      <x:c r="DC716" t="str">
        <x:f>IF(DB716="","",ROUND(DB716/14*10,1))</x:f>
      </x:c>
      <x:c r="DD716" t="str">
        <x:v>Pending</x:v>
      </x:c>
      <x:c r="DE716" t="str">
        <x:f>IF(L716="","",IF(DC716="","Pending",IF(DD716="Yes","CONDITIONAL — safety override",IF(DC716&gt;=8,"HIGH",IF(DC716&gt;=5,"CONDITIONAL","LOW")))))</x:f>
        <x:v>Pending</x:v>
      </x:c>
      <x:c r="DF716" t="str">
        <x:v>Pending screening and full-text appraisal; no transferability judgment made at identification.</x:v>
      </x:c>
      <x:c r="DG716"/>
      <x:c r="DH716"/>
      <x:c r="DI716"/>
      <x:c r="DJ716"/>
      <x:c r="DK716"/>
      <x:c r="DL716"/>
      <x:c r="DM716"/>
      <x:c r="DN716"/>
      <x:c r="DO716"/>
      <x:c r="DP716"/>
      <x:c r="DQ716"/>
      <x:c r="DR716"/>
      <x:c r="DS716"/>
      <x:c r="DT716"/>
      <x:c r="DU716"/>
      <x:c r="DV716"/>
      <x:c r="DW716"/>
      <x:c r="DX716"/>
      <x:c r="DY716"/>
      <x:c r="DZ716" t="str">
        <x:v>Title/abstract screening alone does not establish effectiveness, causality, methodological quality, transferability to Brazilian public safety or an institutional recommendation.</x:v>
      </x:c>
      <x:c r="EA716" t="str">
        <x:v>Pending</x:v>
      </x:c>
      <x:c r="EB716" t="str">
        <x:f>IF(L716="","",IF(EC716="READY","Yes","No / Pending"))</x:f>
        <x:v>No / Pending</x:v>
      </x:c>
      <x:c r="EC716" t="str">
        <x:f>IF(L716="","",IF(OR(ISNUMBER(SEARCH("Retracted Publication",Q716)),CM716="Retracted",CN716="Retracted",CM716="Expression of Concern",CN716="Expression of Concern",F716="Not used",CG716="Critical",CH716="High",CH716="Critical"),"BLOCKED — integrity or use restriction",IF(AND(CJ716="Yes",CK716="Yes",CL716="Yes"),IF(AND(CM716="Clear",CN716="Verified — clear"),IF(AND(AND(LEN(TRIM(CF716))&gt;0,LEFT(LOWER(TRIM(CF716)),7)&lt;&gt;"pending"),OR(CG716="High",CG716="Moderate"),OR(CH716="Low",CH716="Some concerns",CH716="Not applicable")),IF(AND(DD716="No",OR(DE716="HIGH",DE716="CONDITIONAL"),AND(LEN(TRIM(DF716))&gt;0,LEFT(LOWER(TRIM(DF716)),7)&lt;&gt;"pending")),IF(AND(AND(LEN(TRIM(DT716))&gt;0,LEFT(LOWER(TRIM(DT716)),7)&lt;&gt;"pending"),AND(LEN(TRIM(DU716))&gt;0,LEFT(LOWER(TRIM(DU716)),7)&lt;&gt;"pending"),OR(AND(LEN(TRIM(DV716))&gt;0,LEFT(LOWER(TRIM(DV716)),7)&lt;&gt;"pending"),AND(LEN(TRIM(DW716))&gt;0,LEFT(LOWER(TRIM(DW716)),7)&lt;&gt;"pending")),AND(LEN(TRIM(DX716))&gt;0,LEFT(LOWER(TRIM(DX716)),7)&lt;&gt;"pending")),IF(AND(F716="Claim-ready",OR(EA716="Strong",EA716="Moderate"),AND(LEN(TRIM(G716))&gt;0,LEFT(LOWER(TRIM(G716)),7)&lt;&gt;"pending"),G716&lt;&gt;"No substantive use decision is permitted from identification metadata alone.",AND(LEN(TRIM(DZ716))&gt;0,LEFT(LOWER(TRIM(DZ716)),7)&lt;&gt;"pending"),DZ716&lt;&gt;"Identification metadata alone does not permit any substantive scientific, causal, operational, or institutional claim.",AND(LEN(TRIM(EI716))&gt;0,LEFT(LOWER(TRIM(EI716)),7)&lt;&gt;"pending"),ISNUMBER(EH716),EH716&gt;0),"READY","PENDING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6" t="str">
        <x:v>Pending</x:v>
      </x:c>
      <x:c r="EE716"/>
      <x:c r="EF716" t="str">
        <x:v>Pending</x:v>
      </x:c>
      <x:c r="EG716" t="str">
        <x:v>Pending</x:v>
      </x:c>
      <x:c r="EH716"/>
      <x:c r="EI716" s="501"/>
      <x:c r="EJ716"/>
      <x:c r="EK716" t="str">
        <x:v>Pending</x:v>
      </x:c>
      <x:c r="EL716" t="n">
        <x:v>46272</x:v>
      </x:c>
      <x:c r="EM716" t="str">
        <x:v>Production PubMed record imported and reconciled to Zotero item B9NDCU8R;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6" t="n">
        <x:f>IF(L716="","",(IF(N716&lt;&gt;"",1,0)+IF(O716&lt;&gt;"",1,0)+IF(AJ716&lt;&gt;"",1,0)+IF(AU716&lt;&gt;"",1,0)+IF(BE716&lt;&gt;"",1,0)+IF(CF716&lt;&gt;"",1,0)+IF(CJ716="Yes",1,0)+IF(CL716="Yes",1,0)+IF(DE716&lt;&gt;"Pending",1,0)+IF(F716&lt;&gt;"",1,0)+IF(DZ716&lt;&gt;"",1,0)+IF(EI716&lt;&gt;"",1,0))/12)</x:f>
        <x:v>0.5</x:v>
      </x:c>
    </x:row>
    <x:row r="717">
      <x:c r="A717" t="str">
        <x:v>EV-0714</x:v>
      </x:c>
      <x:c r="B717" t="str">
        <x:v>Integrity check</x:v>
      </x:c>
      <x:c r="C717" t="str">
        <x:f>IF(L717="","",IF(LEFT(EC717,7)="BLOCKED","🔴 Do not use for conclusion",IF(EB717="Yes","🟢 Claim-ready","🟡 Caution / context")))</x:f>
        <x:v>🟡 Caution / context</x:v>
      </x:c>
      <x:c r="D717" t="str">
        <x:f>IF(L717="","",EC717)</x:f>
        <x:v>PENDING — appropriate appraisal</x:v>
      </x:c>
      <x:c r="E717" t="str">
        <x:v>P3 — Medium</x:v>
      </x:c>
      <x:c r="F717" t="str">
        <x:v>Pending</x:v>
      </x:c>
      <x:c r="G717" t="str">
        <x:v>Title/abstract identify an explicit tactical/public-safety context and readiness domain; retain for full-text assessment.</x:v>
      </x:c>
      <x:c r="H717" t="str">
        <x:v>Obtain and review lawful full text; confirm human adjudication; then select a design-specific appraisal instrument.</x:v>
      </x:c>
      <x:c r="I717"/>
      <x:c r="J717" t="str">
        <x:v>A — Core</x:v>
      </x:c>
      <x:c r="K717" t="str">
        <x:v>IDENTIFIED</x:v>
      </x:c>
      <x:c r="L717" t="str">
        <x:v>The Impact of Medical School on Military Physicians' Readiness for their First Deployment.</x:v>
      </x:c>
      <x:c r="M717"/>
      <x:c r="N717" t="str">
        <x:v>Cole, Rebekah; Rudinsky, Sherri; Conley, Sean P; Vojta, Leslie; Wook Kwon, Soon; Garrigan, Audra G; Prosek, Elizabeth A; Goolsby, Craig</x:v>
      </x:c>
      <x:c r="O717" t="n">
        <x:v>2022</x:v>
      </x:c>
      <x:c r="P717" t="str">
        <x:v>Military medicine</x:v>
      </x:c>
      <x:c r="Q717" t="str">
        <x:v>Journal Article</x:v>
      </x:c>
      <x:c r="R717" t="str">
        <x:v>Unclear</x:v>
      </x:c>
      <x:c r="S717" t="str">
        <x:v>Unknown</x:v>
      </x:c>
      <x:c r="T717" t="str">
        <x:v>eng</x:v>
      </x:c>
      <x:c r="U717" t="str">
        <x:v>https://pubmed.ncbi.nlm.nih.gov/35257164/</x:v>
      </x:c>
      <x:c r="V717" t="str">
        <x:v>10.1093/milmed/usac049</x:v>
      </x:c>
      <x:c r="W717" t="str">
        <x:f>IF(V717="","",LOWER(SUBSTITUTE(SUBSTITUTE(SUBSTITUTE(SUBSTITUTE(TRIM(V717),"https://doi.org/",""),"http://doi.org/",""),"https://dx.doi.org/",""),"doi:","")))</x:f>
        <x:v>10.1093/milmed/usac049</x:v>
      </x:c>
      <x:c r="X717" t="str">
        <x:v>35257164</x:v>
      </x:c>
      <x:c r="Y717" t="str"/>
      <x:c r="Z717"/>
      <x:c r="AA717" t="str">
        <x:v>PubMed/MEDLINE</x:v>
      </x:c>
      <x:c r="AB717" t="str">
        <x:v>PUBMED-A-v1.0-2026-08-28</x:v>
      </x:c>
      <x:c r="AC717" t="str">
        <x:v>SP-PUBMED-A-20260828</x:v>
      </x:c>
      <x:c r="AD717" s="499" t="n">
        <x:v>46262</x:v>
      </x:c>
      <x:c r="AE717" s="499" t="n">
        <x:v>46272</x:v>
      </x:c>
      <x:c r="AF717" t="str">
        <x:v>K3SIC4ML</x:v>
      </x:c>
      <x:c r="AG717"/>
      <x:c r="AH717" t="str">
        <x:v>Tactical Athlete → Operational Readiness Brazil</x:v>
      </x:c>
      <x:c r="AI717" t="str">
        <x:v>evidence-family:A</x:v>
      </x:c>
      <x:c r="AJ717"/>
      <x:c r="AK717" t="str">
        <x:f>IF(AJ717="","",IF(OR(LOWER(AJ717)="brazil",LOWER(AJ717)="brasil"),"Yes","No"))</x:f>
      </x:c>
      <x:c r="AL717"/>
      <x:c r="AM717"/>
      <x:c r="AN717"/>
      <x:c r="AO717"/>
      <x:c r="AP717"/>
      <x:c r="AQ717"/>
      <x:c r="AR717"/>
      <x:c r="AS717"/>
      <x:c r="AT717"/>
      <x:c r="AU717"/>
      <x:c r="AV717"/>
      <x:c r="AW717"/>
      <x:c r="AX717"/>
      <x:c r="AY717"/>
      <x:c r="AZ717"/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/>
      <x:c r="BO717"/>
      <x:c r="BP717"/>
      <x:c r="BQ717"/>
      <x:c r="BR717"/>
      <x:c r="BS717"/>
      <x:c r="BT717"/>
      <x:c r="BU717"/>
      <x:c r="BV717"/>
      <x:c r="BW717"/>
      <x:c r="BX717"/>
      <x:c r="BY717"/>
      <x:c r="BZ717"/>
      <x:c r="CA717"/>
      <x:c r="CB717"/>
      <x:c r="CC717"/>
      <x:c r="CD717"/>
      <x:c r="CE717"/>
      <x:c r="CF717"/>
      <x:c r="CG717"/>
      <x:c r="CH717"/>
      <x:c r="CI717"/>
      <x:c r="CJ717" t="str">
        <x:v>Yes</x:v>
      </x:c>
      <x:c r="CK717" t="str">
        <x:v>Yes</x:v>
      </x:c>
      <x:c r="CL717" t="str">
        <x:v>Yes</x:v>
      </x:c>
      <x:c r="CM717" t="str">
        <x:v>Clear</x:v>
      </x:c>
      <x:c r="CN717" t="str">
        <x:v>Verified — clear</x:v>
      </x:c>
      <x:c r="CO717" t="n">
        <x:v>46272</x:v>
      </x:c>
      <x:c r="CP717" t="str">
        <x:v>https://pubmed.ncbi.nlm.nih.gov/35257164/</x:v>
      </x:c>
      <x:c r="CQ717"/>
      <x:c r="CR717"/>
      <x:c r="CS717"/>
      <x:c r="CT717"/>
      <x:c r="CU717"/>
      <x:c r="CV717"/>
      <x:c r="CW717"/>
      <x:c r="CX717"/>
      <x:c r="CY717"/>
      <x:c r="CZ717"/>
      <x:c r="DA717"/>
      <x:c r="DB717" t="str">
        <x:f>IF(L717="","",IF(AND(COUNT(CU717:DA717)=7,OR(CU717=0,CU717=1,CU717=2),OR(CV717=0,CV717=1,CV717=2),OR(CW717=0,CW717=1,CW717=2),OR(CX717=0,CX717=1,CX717=2),OR(CY717=0,CY717=1,CY717=2),OR(CZ717=0,CZ717=1,CZ717=2),OR(DA717=0,DA717=1,DA717=2)),SUM(CU717:DA717),""))</x:f>
      </x:c>
      <x:c r="DC717" t="str">
        <x:f>IF(DB717="","",ROUND(DB717/14*10,1))</x:f>
      </x:c>
      <x:c r="DD717" t="str">
        <x:v>Pending</x:v>
      </x:c>
      <x:c r="DE717" t="str">
        <x:f>IF(L717="","",IF(DC717="","Pending",IF(DD717="Yes","CONDITIONAL — safety override",IF(DC717&gt;=8,"HIGH",IF(DC717&gt;=5,"CONDITIONAL","LOW")))))</x:f>
        <x:v>Pending</x:v>
      </x:c>
      <x:c r="DF717" t="str">
        <x:v>Pending screening and full-text appraisal; no transferability judgment made at identification.</x:v>
      </x:c>
      <x:c r="DG717"/>
      <x:c r="DH717"/>
      <x:c r="DI717"/>
      <x:c r="DJ717"/>
      <x:c r="DK717"/>
      <x:c r="DL717"/>
      <x:c r="DM717"/>
      <x:c r="DN717"/>
      <x:c r="DO717"/>
      <x:c r="DP717"/>
      <x:c r="DQ717"/>
      <x:c r="DR717"/>
      <x:c r="DS717"/>
      <x:c r="DT717"/>
      <x:c r="DU717"/>
      <x:c r="DV717"/>
      <x:c r="DW717"/>
      <x:c r="DX717"/>
      <x:c r="DY717"/>
      <x:c r="DZ717" t="str">
        <x:v>Title/abstract screening alone does not establish effectiveness, causality, methodological quality, transferability to Brazilian public safety or an institutional recommendation.</x:v>
      </x:c>
      <x:c r="EA717" t="str">
        <x:v>Pending</x:v>
      </x:c>
      <x:c r="EB717" t="str">
        <x:f>IF(L717="","",IF(EC717="READY","Yes","No / Pending"))</x:f>
        <x:v>No / Pending</x:v>
      </x:c>
      <x:c r="EC717" t="str">
        <x:f>IF(L717="","",IF(OR(ISNUMBER(SEARCH("Retracted Publication",Q717)),CM717="Retracted",CN717="Retracted",CM717="Expression of Concern",CN717="Expression of Concern",F717="Not used",CG717="Critical",CH717="High",CH717="Critical"),"BLOCKED — integrity or use restriction",IF(AND(CJ717="Yes",CK717="Yes",CL717="Yes"),IF(AND(CM717="Clear",CN717="Verified — clear"),IF(AND(AND(LEN(TRIM(CF717))&gt;0,LEFT(LOWER(TRIM(CF717)),7)&lt;&gt;"pending"),OR(CG717="High",CG717="Moderate"),OR(CH717="Low",CH717="Some concerns",CH717="Not applicable")),IF(AND(DD717="No",OR(DE717="HIGH",DE717="CONDITIONAL"),AND(LEN(TRIM(DF717))&gt;0,LEFT(LOWER(TRIM(DF717)),7)&lt;&gt;"pending")),IF(AND(AND(LEN(TRIM(DT717))&gt;0,LEFT(LOWER(TRIM(DT717)),7)&lt;&gt;"pending"),AND(LEN(TRIM(DU717))&gt;0,LEFT(LOWER(TRIM(DU717)),7)&lt;&gt;"pending"),OR(AND(LEN(TRIM(DV717))&gt;0,LEFT(LOWER(TRIM(DV717)),7)&lt;&gt;"pending"),AND(LEN(TRIM(DW717))&gt;0,LEFT(LOWER(TRIM(DW717)),7)&lt;&gt;"pending")),AND(LEN(TRIM(DX717))&gt;0,LEFT(LOWER(TRIM(DX717)),7)&lt;&gt;"pending")),IF(AND(F717="Claim-ready",OR(EA717="Strong",EA717="Moderate"),AND(LEN(TRIM(G717))&gt;0,LEFT(LOWER(TRIM(G717)),7)&lt;&gt;"pending"),G717&lt;&gt;"No substantive use decision is permitted from identification metadata alone.",AND(LEN(TRIM(DZ717))&gt;0,LEFT(LOWER(TRIM(DZ717)),7)&lt;&gt;"pending"),DZ717&lt;&gt;"Identification metadata alone does not permit any substantive scientific, causal, operational, or institutional claim.",AND(LEN(TRIM(EI717))&gt;0,LEFT(LOWER(TRIM(EI717)),7)&lt;&gt;"pending"),ISNUMBER(EH717),EH717&gt;0),"READY","PENDING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7" t="str">
        <x:v>Pending</x:v>
      </x:c>
      <x:c r="EE717"/>
      <x:c r="EF717" t="str">
        <x:v>Pending</x:v>
      </x:c>
      <x:c r="EG717" t="str">
        <x:v>Pending</x:v>
      </x:c>
      <x:c r="EH717"/>
      <x:c r="EI717" s="501"/>
      <x:c r="EJ717"/>
      <x:c r="EK717" t="str">
        <x:v>Pending</x:v>
      </x:c>
      <x:c r="EL717" t="n">
        <x:v>46272</x:v>
      </x:c>
      <x:c r="EM717" t="str">
        <x:v>Production PubMed record imported and reconciled to Zotero item K3SIC4ML;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7" t="n">
        <x:f>IF(L717="","",(IF(N717&lt;&gt;"",1,0)+IF(O717&lt;&gt;"",1,0)+IF(AJ717&lt;&gt;"",1,0)+IF(AU717&lt;&gt;"",1,0)+IF(BE717&lt;&gt;"",1,0)+IF(CF717&lt;&gt;"",1,0)+IF(CJ717="Yes",1,0)+IF(CL717="Yes",1,0)+IF(DE717&lt;&gt;"Pending",1,0)+IF(F717&lt;&gt;"",1,0)+IF(DZ717&lt;&gt;"",1,0)+IF(EI717&lt;&gt;"",1,0))/12)</x:f>
        <x:v>0.5</x:v>
      </x:c>
    </x:row>
    <x:row r="718">
      <x:c r="A718" t="str">
        <x:v>EV-0715</x:v>
      </x:c>
      <x:c r="B718" t="str">
        <x:v>Integrity check</x:v>
      </x:c>
      <x:c r="C718" t="str">
        <x:f>IF(L718="","",IF(LEFT(EC718,7)="BLOCKED","🔴 Do not use for conclusion",IF(EB718="Yes","🟢 Claim-ready","🟡 Caution / context")))</x:f>
        <x:v>🟡 Caution / context</x:v>
      </x:c>
      <x:c r="D718" t="str">
        <x:f>IF(L718="","",EC718)</x:f>
        <x:v>PENDING — appropriate appraisal</x:v>
      </x:c>
      <x:c r="E718" t="str">
        <x:v>P3 — Medium</x:v>
      </x:c>
      <x:c r="F718" t="str">
        <x:v>Pending</x:v>
      </x:c>
      <x:c r="G718" t="str">
        <x:v>A potentially relevant concept is present, but direct applicability is ambiguous at title/abstract level.</x:v>
      </x:c>
      <x:c r="H718" t="str">
        <x:v>Human title/abstract adjudication; retrieve full text if relevance remains plausible.</x:v>
      </x:c>
      <x:c r="I718"/>
      <x:c r="J718" t="str">
        <x:v>A — Core</x:v>
      </x:c>
      <x:c r="K718" t="str">
        <x:v>IDENTIFIED</x:v>
      </x:c>
      <x:c r="L718" t="str">
        <x:v>Selective Androgen Receptor Modulator-Induced Liver Injury in Active Duty Male.</x:v>
      </x:c>
      <x:c r="M718"/>
      <x:c r="N718" t="str">
        <x:v>Lee, Byung K; Park, Brian B; Bower, Richard J</x:v>
      </x:c>
      <x:c r="O718" t="n">
        <x:v>2023</x:v>
      </x:c>
      <x:c r="P718" t="str">
        <x:v>Military medicine</x:v>
      </x:c>
      <x:c r="Q718" t="str">
        <x:v>Journal Article</x:v>
      </x:c>
      <x:c r="R718" t="str">
        <x:v>Unclear</x:v>
      </x:c>
      <x:c r="S718" t="str">
        <x:v>Unknown</x:v>
      </x:c>
      <x:c r="T718" t="str">
        <x:v>eng</x:v>
      </x:c>
      <x:c r="U718" t="str">
        <x:v>https://pubmed.ncbi.nlm.nih.gov/35253885/</x:v>
      </x:c>
      <x:c r="V718" t="str">
        <x:v>10.1093/milmed/usac039</x:v>
      </x:c>
      <x:c r="W718" t="str">
        <x:f>IF(V718="","",LOWER(SUBSTITUTE(SUBSTITUTE(SUBSTITUTE(SUBSTITUTE(TRIM(V718),"https://doi.org/",""),"http://doi.org/",""),"https://dx.doi.org/",""),"doi:","")))</x:f>
        <x:v>10.1093/milmed/usac039</x:v>
      </x:c>
      <x:c r="X718" t="str">
        <x:v>35253885</x:v>
      </x:c>
      <x:c r="Y718" t="str"/>
      <x:c r="Z718"/>
      <x:c r="AA718" t="str">
        <x:v>PubMed/MEDLINE</x:v>
      </x:c>
      <x:c r="AB718" t="str">
        <x:v>PUBMED-A-v1.0-2026-08-28</x:v>
      </x:c>
      <x:c r="AC718" t="str">
        <x:v>SP-PUBMED-A-20260828</x:v>
      </x:c>
      <x:c r="AD718" s="499" t="n">
        <x:v>46262</x:v>
      </x:c>
      <x:c r="AE718" s="499" t="n">
        <x:v>46272</x:v>
      </x:c>
      <x:c r="AF718" t="str">
        <x:v>7B73X4RJ</x:v>
      </x:c>
      <x:c r="AG718"/>
      <x:c r="AH718" t="str">
        <x:v>Tactical Athlete → Operational Readiness Brazil</x:v>
      </x:c>
      <x:c r="AI718" t="str">
        <x:v>evidence-family:A</x:v>
      </x:c>
      <x:c r="AJ718"/>
      <x:c r="AK718" t="str">
        <x:f>IF(AJ718="","",IF(OR(LOWER(AJ718)="brazil",LOWER(AJ718)="brasil"),"Yes","No"))</x:f>
      </x:c>
      <x:c r="AL718"/>
      <x:c r="AM718"/>
      <x:c r="AN718"/>
      <x:c r="AO718"/>
      <x:c r="AP718"/>
      <x:c r="AQ718"/>
      <x:c r="AR718"/>
      <x:c r="AS718"/>
      <x:c r="AT718"/>
      <x:c r="AU718"/>
      <x:c r="AV718"/>
      <x:c r="AW718"/>
      <x:c r="AX718"/>
      <x:c r="AY718"/>
      <x:c r="AZ718"/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/>
      <x:c r="BO718"/>
      <x:c r="BP718"/>
      <x:c r="BQ718"/>
      <x:c r="BR718"/>
      <x:c r="BS718"/>
      <x:c r="BT718"/>
      <x:c r="BU718"/>
      <x:c r="BV718"/>
      <x:c r="BW718"/>
      <x:c r="BX718"/>
      <x:c r="BY718"/>
      <x:c r="BZ718"/>
      <x:c r="CA718"/>
      <x:c r="CB718"/>
      <x:c r="CC718"/>
      <x:c r="CD718"/>
      <x:c r="CE718"/>
      <x:c r="CF718"/>
      <x:c r="CG718"/>
      <x:c r="CH718"/>
      <x:c r="CI718"/>
      <x:c r="CJ718" t="str">
        <x:v>Yes</x:v>
      </x:c>
      <x:c r="CK718" t="str">
        <x:v>Yes</x:v>
      </x:c>
      <x:c r="CL718" t="str">
        <x:v>Yes</x:v>
      </x:c>
      <x:c r="CM718" t="str">
        <x:v>Clear</x:v>
      </x:c>
      <x:c r="CN718" t="str">
        <x:v>Verified — clear</x:v>
      </x:c>
      <x:c r="CO718" t="n">
        <x:v>46272</x:v>
      </x:c>
      <x:c r="CP718" t="str">
        <x:v>https://pubmed.ncbi.nlm.nih.gov/35253885/</x:v>
      </x:c>
      <x:c r="CQ718"/>
      <x:c r="CR718"/>
      <x:c r="CS718"/>
      <x:c r="CT718"/>
      <x:c r="CU718"/>
      <x:c r="CV718"/>
      <x:c r="CW718"/>
      <x:c r="CX718"/>
      <x:c r="CY718"/>
      <x:c r="CZ718"/>
      <x:c r="DA718"/>
      <x:c r="DB718" t="str">
        <x:f>IF(L718="","",IF(AND(COUNT(CU718:DA718)=7,OR(CU718=0,CU718=1,CU718=2),OR(CV718=0,CV718=1,CV718=2),OR(CW718=0,CW718=1,CW718=2),OR(CX718=0,CX718=1,CX718=2),OR(CY718=0,CY718=1,CY718=2),OR(CZ718=0,CZ718=1,CZ718=2),OR(DA718=0,DA718=1,DA718=2)),SUM(CU718:DA718),""))</x:f>
      </x:c>
      <x:c r="DC718" t="str">
        <x:f>IF(DB718="","",ROUND(DB718/14*10,1))</x:f>
      </x:c>
      <x:c r="DD718" t="str">
        <x:v>Pending</x:v>
      </x:c>
      <x:c r="DE718" t="str">
        <x:f>IF(L718="","",IF(DC718="","Pending",IF(DD718="Yes","CONDITIONAL — safety override",IF(DC718&gt;=8,"HIGH",IF(DC718&gt;=5,"CONDITIONAL","LOW")))))</x:f>
        <x:v>Pending</x:v>
      </x:c>
      <x:c r="DF718" t="str">
        <x:v>Pending screening and full-text appraisal; no transferability judgment made at identification.</x:v>
      </x:c>
      <x:c r="DG718"/>
      <x:c r="DH718"/>
      <x:c r="DI718"/>
      <x:c r="DJ718"/>
      <x:c r="DK718"/>
      <x:c r="DL718"/>
      <x:c r="DM718"/>
      <x:c r="DN718"/>
      <x:c r="DO718"/>
      <x:c r="DP718"/>
      <x:c r="DQ718"/>
      <x:c r="DR718"/>
      <x:c r="DS718"/>
      <x:c r="DT718"/>
      <x:c r="DU718"/>
      <x:c r="DV718"/>
      <x:c r="DW718"/>
      <x:c r="DX718"/>
      <x:c r="DY718"/>
      <x:c r="DZ718" t="str">
        <x:v>Title/abstract information is insufficient for a substantive scientific, causal, transferability or institutional claim.</x:v>
      </x:c>
      <x:c r="EA718" t="str">
        <x:v>Pending</x:v>
      </x:c>
      <x:c r="EB718" t="str">
        <x:f>IF(L718="","",IF(EC718="READY","Yes","No / Pending"))</x:f>
        <x:v>No / Pending</x:v>
      </x:c>
      <x:c r="EC718" t="str">
        <x:f>IF(L718="","",IF(OR(ISNUMBER(SEARCH("Retracted Publication",Q718)),CM718="Retracted",CN718="Retracted",CM718="Expression of Concern",CN718="Expression of Concern",F718="Not used",CG718="Critical",CH718="High",CH718="Critical"),"BLOCKED — integrity or use restriction",IF(AND(CJ718="Yes",CK718="Yes",CL718="Yes"),IF(AND(CM718="Clear",CN718="Verified — clear"),IF(AND(AND(LEN(TRIM(CF718))&gt;0,LEFT(LOWER(TRIM(CF718)),7)&lt;&gt;"pending"),OR(CG718="High",CG718="Moderate"),OR(CH718="Low",CH718="Some concerns",CH718="Not applicable")),IF(AND(DD718="No",OR(DE718="HIGH",DE718="CONDITIONAL"),AND(LEN(TRIM(DF718))&gt;0,LEFT(LOWER(TRIM(DF718)),7)&lt;&gt;"pending")),IF(AND(AND(LEN(TRIM(DT718))&gt;0,LEFT(LOWER(TRIM(DT718)),7)&lt;&gt;"pending"),AND(LEN(TRIM(DU718))&gt;0,LEFT(LOWER(TRIM(DU718)),7)&lt;&gt;"pending"),OR(AND(LEN(TRIM(DV718))&gt;0,LEFT(LOWER(TRIM(DV718)),7)&lt;&gt;"pending"),AND(LEN(TRIM(DW718))&gt;0,LEFT(LOWER(TRIM(DW718)),7)&lt;&gt;"pending")),AND(LEN(TRIM(DX718))&gt;0,LEFT(LOWER(TRIM(DX718)),7)&lt;&gt;"pending")),IF(AND(F718="Claim-ready",OR(EA718="Strong",EA718="Moderate"),AND(LEN(TRIM(G718))&gt;0,LEFT(LOWER(TRIM(G718)),7)&lt;&gt;"pending"),G718&lt;&gt;"No substantive use decision is permitted from identification metadata alone.",AND(LEN(TRIM(DZ718))&gt;0,LEFT(LOWER(TRIM(DZ718)),7)&lt;&gt;"pending"),DZ718&lt;&gt;"Identification metadata alone does not permit any substantive scientific, causal, operational, or institutional claim.",AND(LEN(TRIM(EI718))&gt;0,LEFT(LOWER(TRIM(EI718)),7)&lt;&gt;"pending"),ISNUMBER(EH718),EH718&gt;0),"READY","PENDING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8" t="str">
        <x:v>Pending</x:v>
      </x:c>
      <x:c r="EE718"/>
      <x:c r="EF718" t="str">
        <x:v>Pending</x:v>
      </x:c>
      <x:c r="EG718" t="str">
        <x:v>Pending</x:v>
      </x:c>
      <x:c r="EH718"/>
      <x:c r="EI718" s="501"/>
      <x:c r="EJ718"/>
      <x:c r="EK718" t="str">
        <x:v>Pending</x:v>
      </x:c>
      <x:c r="EL718" t="n">
        <x:v>46272</x:v>
      </x:c>
      <x:c r="EM718" t="str">
        <x:v>Production PubMed record imported and reconciled to Zotero item 7B73X4RJ;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18" t="n">
        <x:f>IF(L718="","",(IF(N718&lt;&gt;"",1,0)+IF(O718&lt;&gt;"",1,0)+IF(AJ718&lt;&gt;"",1,0)+IF(AU718&lt;&gt;"",1,0)+IF(BE718&lt;&gt;"",1,0)+IF(CF718&lt;&gt;"",1,0)+IF(CJ718="Yes",1,0)+IF(CL718="Yes",1,0)+IF(DE718&lt;&gt;"Pending",1,0)+IF(F718&lt;&gt;"",1,0)+IF(DZ718&lt;&gt;"",1,0)+IF(EI718&lt;&gt;"",1,0))/12)</x:f>
        <x:v>0.5</x:v>
      </x:c>
    </x:row>
    <x:row r="719">
      <x:c r="A719" t="str">
        <x:v>EV-0716</x:v>
      </x:c>
      <x:c r="B719" t="str">
        <x:v>Integrity check</x:v>
      </x:c>
      <x:c r="C719" t="str">
        <x:f>IF(L719="","",IF(LEFT(EC719,7)="BLOCKED","🔴 Do not use for conclusion",IF(EB719="Yes","🟢 Claim-ready","🟡 Caution / context")))</x:f>
        <x:v>🟡 Caution / context</x:v>
      </x:c>
      <x:c r="D719" t="str">
        <x:f>IF(L719="","",EC719)</x:f>
        <x:v>PENDING — appropriate appraisal</x:v>
      </x:c>
      <x:c r="E719" t="str">
        <x:v>P3 — Medium</x:v>
      </x:c>
      <x:c r="F719" t="str">
        <x:v>Pending</x:v>
      </x:c>
      <x:c r="G719" t="str">
        <x:v>Title/abstract identify an explicit tactical/public-safety context and readiness domain; retain for full-text assessment.</x:v>
      </x:c>
      <x:c r="H719" t="str">
        <x:v>Obtain and review lawful full text; confirm human adjudication; then select a design-specific appraisal instrument.</x:v>
      </x:c>
      <x:c r="I719"/>
      <x:c r="J719" t="str">
        <x:v>A — Core</x:v>
      </x:c>
      <x:c r="K719" t="str">
        <x:v>IDENTIFIED</x:v>
      </x:c>
      <x:c r="L719" t="str">
        <x:v>Effect of Exercise Training Programs on Physical Fitness Domains in Military Personnel: A Systematic Review and Meta-Analysis.</x:v>
      </x:c>
      <x:c r="M719"/>
      <x:c r="N719" t="str">
        <x:v>Smith, Chelsea; Doma, Kenji; Heilbronn, Brian; Leicht, Anthony</x:v>
      </x:c>
      <x:c r="O719" t="n">
        <x:v>2022</x:v>
      </x:c>
      <x:c r="P719" t="str">
        <x:v>Military medicine</x:v>
      </x:c>
      <x:c r="Q719" t="str">
        <x:v>Journal Article; Meta-Analysis; Systematic Review</x:v>
      </x:c>
      <x:c r="R719" t="str">
        <x:v>Unclear</x:v>
      </x:c>
      <x:c r="S719" t="str">
        <x:v>Unknown</x:v>
      </x:c>
      <x:c r="T719" t="str">
        <x:v>eng</x:v>
      </x:c>
      <x:c r="U719" t="str">
        <x:v>https://pubmed.ncbi.nlm.nih.gov/35247052/</x:v>
      </x:c>
      <x:c r="V719" t="str">
        <x:v>10.1093/milmed/usac040</x:v>
      </x:c>
      <x:c r="W719" t="str">
        <x:f>IF(V719="","",LOWER(SUBSTITUTE(SUBSTITUTE(SUBSTITUTE(SUBSTITUTE(TRIM(V719),"https://doi.org/",""),"http://doi.org/",""),"https://dx.doi.org/",""),"doi:","")))</x:f>
        <x:v>10.1093/milmed/usac040</x:v>
      </x:c>
      <x:c r="X719" t="str">
        <x:v>35247052</x:v>
      </x:c>
      <x:c r="Y719" t="str"/>
      <x:c r="Z719"/>
      <x:c r="AA719" t="str">
        <x:v>PubMed/MEDLINE</x:v>
      </x:c>
      <x:c r="AB719" t="str">
        <x:v>PUBMED-A-v1.0-2026-08-28</x:v>
      </x:c>
      <x:c r="AC719" t="str">
        <x:v>SP-PUBMED-A-20260828</x:v>
      </x:c>
      <x:c r="AD719" s="499" t="n">
        <x:v>46262</x:v>
      </x:c>
      <x:c r="AE719" s="499" t="n">
        <x:v>46272</x:v>
      </x:c>
      <x:c r="AF719" t="str">
        <x:v>NXCM7D9G</x:v>
      </x:c>
      <x:c r="AG719"/>
      <x:c r="AH719" t="str">
        <x:v>Tactical Athlete → Operational Readiness Brazil</x:v>
      </x:c>
      <x:c r="AI719" t="str">
        <x:v>evidence-family:A</x:v>
      </x:c>
      <x:c r="AJ719"/>
      <x:c r="AK719" t="str">
        <x:f>IF(AJ719="","",IF(OR(LOWER(AJ719)="brazil",LOWER(AJ719)="brasil"),"Yes","No"))</x:f>
      </x:c>
      <x:c r="AL719"/>
      <x:c r="AM719"/>
      <x:c r="AN719"/>
      <x:c r="AO719"/>
      <x:c r="AP719"/>
      <x:c r="AQ719"/>
      <x:c r="AR719"/>
      <x:c r="AS719"/>
      <x:c r="AT719"/>
      <x:c r="AU719"/>
      <x:c r="AV719"/>
      <x:c r="AW719"/>
      <x:c r="AX719"/>
      <x:c r="AY719"/>
      <x:c r="AZ719"/>
      <x:c r="BA719"/>
      <x:c r="BB719"/>
      <x:c r="BC719"/>
      <x:c r="BD719"/>
      <x:c r="BE719"/>
      <x:c r="BF719"/>
      <x:c r="BG719"/>
      <x:c r="BH719"/>
      <x:c r="BI719"/>
      <x:c r="BJ719"/>
      <x:c r="BK719"/>
      <x:c r="BL719"/>
      <x:c r="BM719"/>
      <x:c r="BN719"/>
      <x:c r="BO719"/>
      <x:c r="BP719"/>
      <x:c r="BQ719"/>
      <x:c r="BR719"/>
      <x:c r="BS719"/>
      <x:c r="BT719"/>
      <x:c r="BU719"/>
      <x:c r="BV719"/>
      <x:c r="BW719"/>
      <x:c r="BX719"/>
      <x:c r="BY719"/>
      <x:c r="BZ719"/>
      <x:c r="CA719"/>
      <x:c r="CB719"/>
      <x:c r="CC719"/>
      <x:c r="CD719"/>
      <x:c r="CE719"/>
      <x:c r="CF719"/>
      <x:c r="CG719"/>
      <x:c r="CH719"/>
      <x:c r="CI719"/>
      <x:c r="CJ719" t="str">
        <x:v>Yes</x:v>
      </x:c>
      <x:c r="CK719" t="str">
        <x:v>Yes</x:v>
      </x:c>
      <x:c r="CL719" t="str">
        <x:v>Yes</x:v>
      </x:c>
      <x:c r="CM719" t="str">
        <x:v>Clear</x:v>
      </x:c>
      <x:c r="CN719" t="str">
        <x:v>Verified — clear</x:v>
      </x:c>
      <x:c r="CO719" t="n">
        <x:v>46272</x:v>
      </x:c>
      <x:c r="CP719" t="str">
        <x:v>https://pubmed.ncbi.nlm.nih.gov/35247052/</x:v>
      </x:c>
      <x:c r="CQ719"/>
      <x:c r="CR719"/>
      <x:c r="CS719"/>
      <x:c r="CT719"/>
      <x:c r="CU719"/>
      <x:c r="CV719"/>
      <x:c r="CW719"/>
      <x:c r="CX719"/>
      <x:c r="CY719"/>
      <x:c r="CZ719"/>
      <x:c r="DA719"/>
      <x:c r="DB719" t="str">
        <x:f>IF(L719="","",IF(AND(COUNT(CU719:DA719)=7,OR(CU719=0,CU719=1,CU719=2),OR(CV719=0,CV719=1,CV719=2),OR(CW719=0,CW719=1,CW719=2),OR(CX719=0,CX719=1,CX719=2),OR(CY719=0,CY719=1,CY719=2),OR(CZ719=0,CZ719=1,CZ719=2),OR(DA719=0,DA719=1,DA719=2)),SUM(CU719:DA719),""))</x:f>
      </x:c>
      <x:c r="DC719" t="str">
        <x:f>IF(DB719="","",ROUND(DB719/14*10,1))</x:f>
      </x:c>
      <x:c r="DD719" t="str">
        <x:v>Pending</x:v>
      </x:c>
      <x:c r="DE719" t="str">
        <x:f>IF(L719="","",IF(DC719="","Pending",IF(DD719="Yes","CONDITIONAL — safety override",IF(DC719&gt;=8,"HIGH",IF(DC719&gt;=5,"CONDITIONAL","LOW")))))</x:f>
        <x:v>Pending</x:v>
      </x:c>
      <x:c r="DF719" t="str">
        <x:v>Pending screening and full-text appraisal; no transferability judgment made at identification.</x:v>
      </x:c>
      <x:c r="DG719"/>
      <x:c r="DH719"/>
      <x:c r="DI719"/>
      <x:c r="DJ719"/>
      <x:c r="DK719"/>
      <x:c r="DL719"/>
      <x:c r="DM719"/>
      <x:c r="DN719"/>
      <x:c r="DO719"/>
      <x:c r="DP719"/>
      <x:c r="DQ719"/>
      <x:c r="DR719"/>
      <x:c r="DS719"/>
      <x:c r="DT719"/>
      <x:c r="DU719"/>
      <x:c r="DV719"/>
      <x:c r="DW719"/>
      <x:c r="DX719"/>
      <x:c r="DY719"/>
      <x:c r="DZ719" t="str">
        <x:v>Title/abstract screening alone does not establish effectiveness, causality, methodological quality, transferability to Brazilian public safety or an institutional recommendation.</x:v>
      </x:c>
      <x:c r="EA719" t="str">
        <x:v>Pending</x:v>
      </x:c>
      <x:c r="EB719" t="str">
        <x:f>IF(L719="","",IF(EC719="READY","Yes","No / Pending"))</x:f>
        <x:v>No / Pending</x:v>
      </x:c>
      <x:c r="EC719" t="str">
        <x:f>IF(L719="","",IF(OR(ISNUMBER(SEARCH("Retracted Publication",Q719)),CM719="Retracted",CN719="Retracted",CM719="Expression of Concern",CN719="Expression of Concern",F719="Not used",CG719="Critical",CH719="High",CH719="Critical"),"BLOCKED — integrity or use restriction",IF(AND(CJ719="Yes",CK719="Yes",CL719="Yes"),IF(AND(CM719="Clear",CN719="Verified — clear"),IF(AND(AND(LEN(TRIM(CF719))&gt;0,LEFT(LOWER(TRIM(CF719)),7)&lt;&gt;"pending"),OR(CG719="High",CG719="Moderate"),OR(CH719="Low",CH719="Some concerns",CH719="Not applicable")),IF(AND(DD719="No",OR(DE719="HIGH",DE719="CONDITIONAL"),AND(LEN(TRIM(DF719))&gt;0,LEFT(LOWER(TRIM(DF719)),7)&lt;&gt;"pending")),IF(AND(AND(LEN(TRIM(DT719))&gt;0,LEFT(LOWER(TRIM(DT719)),7)&lt;&gt;"pending"),AND(LEN(TRIM(DU719))&gt;0,LEFT(LOWER(TRIM(DU719)),7)&lt;&gt;"pending"),OR(AND(LEN(TRIM(DV719))&gt;0,LEFT(LOWER(TRIM(DV719)),7)&lt;&gt;"pending"),AND(LEN(TRIM(DW719))&gt;0,LEFT(LOWER(TRIM(DW719)),7)&lt;&gt;"pending")),AND(LEN(TRIM(DX719))&gt;0,LEFT(LOWER(TRIM(DX719)),7)&lt;&gt;"pending")),IF(AND(F719="Claim-ready",OR(EA719="Strong",EA719="Moderate"),AND(LEN(TRIM(G719))&gt;0,LEFT(LOWER(TRIM(G719)),7)&lt;&gt;"pending"),G719&lt;&gt;"No substantive use decision is permitted from identification metadata alone.",AND(LEN(TRIM(DZ719))&gt;0,LEFT(LOWER(TRIM(DZ719)),7)&lt;&gt;"pending"),DZ719&lt;&gt;"Identification metadata alone does not permit any substantive scientific, causal, operational, or institutional claim.",AND(LEN(TRIM(EI719))&gt;0,LEFT(LOWER(TRIM(EI719)),7)&lt;&gt;"pending"),ISNUMBER(EH719),EH719&gt;0),"READY","PENDING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19" t="str">
        <x:v>Pending</x:v>
      </x:c>
      <x:c r="EE719"/>
      <x:c r="EF719" t="str">
        <x:v>Pending</x:v>
      </x:c>
      <x:c r="EG719" t="str">
        <x:v>Pending</x:v>
      </x:c>
      <x:c r="EH719"/>
      <x:c r="EI719" s="501"/>
      <x:c r="EJ719"/>
      <x:c r="EK719" t="str">
        <x:v>Pending</x:v>
      </x:c>
      <x:c r="EL719" t="n">
        <x:v>46272</x:v>
      </x:c>
      <x:c r="EM719" t="str">
        <x:v>Production PubMed record imported and reconciled to Zotero item NXCM7D9G;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19" t="n">
        <x:f>IF(L719="","",(IF(N719&lt;&gt;"",1,0)+IF(O719&lt;&gt;"",1,0)+IF(AJ719&lt;&gt;"",1,0)+IF(AU719&lt;&gt;"",1,0)+IF(BE719&lt;&gt;"",1,0)+IF(CF719&lt;&gt;"",1,0)+IF(CJ719="Yes",1,0)+IF(CL719="Yes",1,0)+IF(DE719&lt;&gt;"Pending",1,0)+IF(F719&lt;&gt;"",1,0)+IF(DZ719&lt;&gt;"",1,0)+IF(EI719&lt;&gt;"",1,0))/12)</x:f>
        <x:v>0.5</x:v>
      </x:c>
    </x:row>
    <x:row r="720">
      <x:c r="A720" t="str">
        <x:v>EV-0717</x:v>
      </x:c>
      <x:c r="B720" t="str">
        <x:v>Integrity check</x:v>
      </x:c>
      <x:c r="C720" t="str">
        <x:f>IF(L720="","",IF(LEFT(EC720,7)="BLOCKED","🔴 Do not use for conclusion",IF(EB720="Yes","🟢 Claim-ready","🟡 Caution / context")))</x:f>
        <x:v>🟡 Caution / context</x:v>
      </x:c>
      <x:c r="D720" t="str">
        <x:f>IF(L720="","",EC720)</x:f>
        <x:v>PENDING — appropriate appraisal</x:v>
      </x:c>
      <x:c r="E720" t="str">
        <x:v>P3 — Medium</x:v>
      </x:c>
      <x:c r="F720" t="str">
        <x:v>Pending</x:v>
      </x:c>
      <x:c r="G720" t="str">
        <x:v>A potentially relevant concept is present, but direct applicability is ambiguous at title/abstract level.</x:v>
      </x:c>
      <x:c r="H720" t="str">
        <x:v>Human title/abstract adjudication; retrieve full text if relevance remains plausible.</x:v>
      </x:c>
      <x:c r="I720"/>
      <x:c r="J720" t="str">
        <x:v>A — Core</x:v>
      </x:c>
      <x:c r="K720" t="str">
        <x:v>IDENTIFIED</x:v>
      </x:c>
      <x:c r="L720" t="str">
        <x:v>Tactical Masters Athletes: BMI Index Classifications.</x:v>
      </x:c>
      <x:c r="M720"/>
      <x:c r="N720" t="str">
        <x:v>Keefer, Marc; Walsh, Joe; Adams, Kent; Climstein, Mike; Harris, Chad; DeBeliso, Mark</x:v>
      </x:c>
      <x:c r="O720" t="n">
        <x:v>2022</x:v>
      </x:c>
      <x:c r="P720" t="str">
        <x:v>Sports (Basel, Switzerland)</x:v>
      </x:c>
      <x:c r="Q720" t="str">
        <x:v>Journal Article</x:v>
      </x:c>
      <x:c r="R720" t="str">
        <x:v>Unclear</x:v>
      </x:c>
      <x:c r="S720" t="str">
        <x:v>Unknown</x:v>
      </x:c>
      <x:c r="T720" t="str">
        <x:v>eng</x:v>
      </x:c>
      <x:c r="U720" t="str">
        <x:v>https://pubmed.ncbi.nlm.nih.gov/35202061/</x:v>
      </x:c>
      <x:c r="V720" t="str">
        <x:v>10.3390/sports10020022</x:v>
      </x:c>
      <x:c r="W720" t="str">
        <x:f>IF(V720="","",LOWER(SUBSTITUTE(SUBSTITUTE(SUBSTITUTE(SUBSTITUTE(TRIM(V720),"https://doi.org/",""),"http://doi.org/",""),"https://dx.doi.org/",""),"doi:","")))</x:f>
        <x:v>10.3390/sports10020022</x:v>
      </x:c>
      <x:c r="X720" t="str">
        <x:v>35202061</x:v>
      </x:c>
      <x:c r="Y720" t="str">
        <x:v>PMC8877940</x:v>
      </x:c>
      <x:c r="Z720"/>
      <x:c r="AA720" t="str">
        <x:v>PubMed/MEDLINE</x:v>
      </x:c>
      <x:c r="AB720" t="str">
        <x:v>PUBMED-A-v1.0-2026-08-28</x:v>
      </x:c>
      <x:c r="AC720" t="str">
        <x:v>SP-PUBMED-A-20260828</x:v>
      </x:c>
      <x:c r="AD720" s="499" t="n">
        <x:v>46262</x:v>
      </x:c>
      <x:c r="AE720" s="499" t="n">
        <x:v>46272</x:v>
      </x:c>
      <x:c r="AF720" t="str">
        <x:v>J4Z858NU</x:v>
      </x:c>
      <x:c r="AG720"/>
      <x:c r="AH720" t="str">
        <x:v>Tactical Athlete → Operational Readiness Brazil</x:v>
      </x:c>
      <x:c r="AI720" t="str">
        <x:v>evidence-family:A</x:v>
      </x:c>
      <x:c r="AJ720"/>
      <x:c r="AK720" t="str">
        <x:f>IF(AJ720="","",IF(OR(LOWER(AJ720)="brazil",LOWER(AJ720)="brasil"),"Yes","No"))</x:f>
      </x:c>
      <x:c r="AL720"/>
      <x:c r="AM720"/>
      <x:c r="AN720"/>
      <x:c r="AO720"/>
      <x:c r="AP720"/>
      <x:c r="AQ720"/>
      <x:c r="AR720"/>
      <x:c r="AS720"/>
      <x:c r="AT720"/>
      <x:c r="AU720"/>
      <x:c r="AV720"/>
      <x:c r="AW720"/>
      <x:c r="AX720"/>
      <x:c r="AY720"/>
      <x:c r="AZ720"/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/>
      <x:c r="BO720"/>
      <x:c r="BP720"/>
      <x:c r="BQ720"/>
      <x:c r="BR720"/>
      <x:c r="BS720"/>
      <x:c r="BT720"/>
      <x:c r="BU720"/>
      <x:c r="BV720"/>
      <x:c r="BW720"/>
      <x:c r="BX720"/>
      <x:c r="BY720"/>
      <x:c r="BZ720"/>
      <x:c r="CA720"/>
      <x:c r="CB720"/>
      <x:c r="CC720"/>
      <x:c r="CD720"/>
      <x:c r="CE720"/>
      <x:c r="CF720"/>
      <x:c r="CG720"/>
      <x:c r="CH720"/>
      <x:c r="CI720"/>
      <x:c r="CJ720" t="str">
        <x:v>Yes</x:v>
      </x:c>
      <x:c r="CK720" t="str">
        <x:v>Yes</x:v>
      </x:c>
      <x:c r="CL720" t="str">
        <x:v>Yes</x:v>
      </x:c>
      <x:c r="CM720" t="str">
        <x:v>Clear</x:v>
      </x:c>
      <x:c r="CN720" t="str">
        <x:v>Verified — clear</x:v>
      </x:c>
      <x:c r="CO720" t="n">
        <x:v>46272</x:v>
      </x:c>
      <x:c r="CP720" t="str">
        <x:v>https://pubmed.ncbi.nlm.nih.gov/35202061/</x:v>
      </x:c>
      <x:c r="CQ720"/>
      <x:c r="CR720"/>
      <x:c r="CS720"/>
      <x:c r="CT720"/>
      <x:c r="CU720"/>
      <x:c r="CV720"/>
      <x:c r="CW720"/>
      <x:c r="CX720"/>
      <x:c r="CY720"/>
      <x:c r="CZ720"/>
      <x:c r="DA720"/>
      <x:c r="DB720" t="str">
        <x:f>IF(L720="","",IF(AND(COUNT(CU720:DA720)=7,OR(CU720=0,CU720=1,CU720=2),OR(CV720=0,CV720=1,CV720=2),OR(CW720=0,CW720=1,CW720=2),OR(CX720=0,CX720=1,CX720=2),OR(CY720=0,CY720=1,CY720=2),OR(CZ720=0,CZ720=1,CZ720=2),OR(DA720=0,DA720=1,DA720=2)),SUM(CU720:DA720),""))</x:f>
      </x:c>
      <x:c r="DC720" t="str">
        <x:f>IF(DB720="","",ROUND(DB720/14*10,1))</x:f>
      </x:c>
      <x:c r="DD720" t="str">
        <x:v>Pending</x:v>
      </x:c>
      <x:c r="DE720" t="str">
        <x:f>IF(L720="","",IF(DC720="","Pending",IF(DD720="Yes","CONDITIONAL — safety override",IF(DC720&gt;=8,"HIGH",IF(DC720&gt;=5,"CONDITIONAL","LOW")))))</x:f>
        <x:v>Pending</x:v>
      </x:c>
      <x:c r="DF720" t="str">
        <x:v>Pending screening and full-text appraisal; no transferability judgment made at identification.</x:v>
      </x:c>
      <x:c r="DG720"/>
      <x:c r="DH720"/>
      <x:c r="DI720"/>
      <x:c r="DJ720"/>
      <x:c r="DK720"/>
      <x:c r="DL720"/>
      <x:c r="DM720"/>
      <x:c r="DN720"/>
      <x:c r="DO720"/>
      <x:c r="DP720"/>
      <x:c r="DQ720"/>
      <x:c r="DR720"/>
      <x:c r="DS720"/>
      <x:c r="DT720"/>
      <x:c r="DU720"/>
      <x:c r="DV720"/>
      <x:c r="DW720"/>
      <x:c r="DX720"/>
      <x:c r="DY720"/>
      <x:c r="DZ720" t="str">
        <x:v>Title/abstract information is insufficient for a substantive scientific, causal, transferability or institutional claim.</x:v>
      </x:c>
      <x:c r="EA720" t="str">
        <x:v>Pending</x:v>
      </x:c>
      <x:c r="EB720" t="str">
        <x:f>IF(L720="","",IF(EC720="READY","Yes","No / Pending"))</x:f>
        <x:v>No / Pending</x:v>
      </x:c>
      <x:c r="EC720" t="str">
        <x:f>IF(L720="","",IF(OR(ISNUMBER(SEARCH("Retracted Publication",Q720)),CM720="Retracted",CN720="Retracted",CM720="Expression of Concern",CN720="Expression of Concern",F720="Not used",CG720="Critical",CH720="High",CH720="Critical"),"BLOCKED — integrity or use restriction",IF(AND(CJ720="Yes",CK720="Yes",CL720="Yes"),IF(AND(CM720="Clear",CN720="Verified — clear"),IF(AND(AND(LEN(TRIM(CF720))&gt;0,LEFT(LOWER(TRIM(CF720)),7)&lt;&gt;"pending"),OR(CG720="High",CG720="Moderate"),OR(CH720="Low",CH720="Some concerns",CH720="Not applicable")),IF(AND(DD720="No",OR(DE720="HIGH",DE720="CONDITIONAL"),AND(LEN(TRIM(DF720))&gt;0,LEFT(LOWER(TRIM(DF720)),7)&lt;&gt;"pending")),IF(AND(AND(LEN(TRIM(DT720))&gt;0,LEFT(LOWER(TRIM(DT720)),7)&lt;&gt;"pending"),AND(LEN(TRIM(DU720))&gt;0,LEFT(LOWER(TRIM(DU720)),7)&lt;&gt;"pending"),OR(AND(LEN(TRIM(DV720))&gt;0,LEFT(LOWER(TRIM(DV720)),7)&lt;&gt;"pending"),AND(LEN(TRIM(DW720))&gt;0,LEFT(LOWER(TRIM(DW720)),7)&lt;&gt;"pending")),AND(LEN(TRIM(DX720))&gt;0,LEFT(LOWER(TRIM(DX720)),7)&lt;&gt;"pending")),IF(AND(F720="Claim-ready",OR(EA720="Strong",EA720="Moderate"),AND(LEN(TRIM(G720))&gt;0,LEFT(LOWER(TRIM(G720)),7)&lt;&gt;"pending"),G720&lt;&gt;"No substantive use decision is permitted from identification metadata alone.",AND(LEN(TRIM(DZ720))&gt;0,LEFT(LOWER(TRIM(DZ720)),7)&lt;&gt;"pending"),DZ720&lt;&gt;"Identification metadata alone does not permit any substantive scientific, causal, operational, or institutional claim.",AND(LEN(TRIM(EI720))&gt;0,LEFT(LOWER(TRIM(EI720)),7)&lt;&gt;"pending"),ISNUMBER(EH720),EH720&gt;0),"READY","PENDING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0" t="str">
        <x:v>Pending</x:v>
      </x:c>
      <x:c r="EE720"/>
      <x:c r="EF720" t="str">
        <x:v>Pending</x:v>
      </x:c>
      <x:c r="EG720" t="str">
        <x:v>Pending</x:v>
      </x:c>
      <x:c r="EH720"/>
      <x:c r="EI720" s="501"/>
      <x:c r="EJ720"/>
      <x:c r="EK720" t="str">
        <x:v>Pending</x:v>
      </x:c>
      <x:c r="EL720" t="n">
        <x:v>46272</x:v>
      </x:c>
      <x:c r="EM720" t="str">
        <x:v>Production PubMed record imported and reconciled to Zotero item J4Z858NU;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20" t="n">
        <x:f>IF(L720="","",(IF(N720&lt;&gt;"",1,0)+IF(O720&lt;&gt;"",1,0)+IF(AJ720&lt;&gt;"",1,0)+IF(AU720&lt;&gt;"",1,0)+IF(BE720&lt;&gt;"",1,0)+IF(CF720&lt;&gt;"",1,0)+IF(CJ720="Yes",1,0)+IF(CL720="Yes",1,0)+IF(DE720&lt;&gt;"Pending",1,0)+IF(F720&lt;&gt;"",1,0)+IF(DZ720&lt;&gt;"",1,0)+IF(EI720&lt;&gt;"",1,0))/12)</x:f>
        <x:v>0.5</x:v>
      </x:c>
    </x:row>
    <x:row r="721">
      <x:c r="A721" t="str">
        <x:v>EV-0718</x:v>
      </x:c>
      <x:c r="B721" t="str">
        <x:v>Integrity check</x:v>
      </x:c>
      <x:c r="C721" t="str">
        <x:f>IF(L721="","",IF(LEFT(EC721,7)="BLOCKED","🔴 Do not use for conclusion",IF(EB721="Yes","🟢 Claim-ready","🟡 Caution / context")))</x:f>
        <x:v>🟡 Caution / context</x:v>
      </x:c>
      <x:c r="D721" t="str">
        <x:f>IF(L721="","",EC721)</x:f>
        <x:v>PENDING — appropriate appraisal</x:v>
      </x:c>
      <x:c r="E721" t="str">
        <x:v>P3 — Medium</x:v>
      </x:c>
      <x:c r="F721" t="str">
        <x:v>Pending</x:v>
      </x:c>
      <x:c r="G721" t="str">
        <x:v>Title/abstract identify an explicit operational APHT/medical-readiness topic; retain for full-text assessment.</x:v>
      </x:c>
      <x:c r="H721" t="str">
        <x:v>Obtain and review lawful full text; confirm human adjudication; then select a design-specific appraisal instrument.</x:v>
      </x:c>
      <x:c r="I721"/>
      <x:c r="J721" t="str">
        <x:v>B — APHT / Medical Readiness</x:v>
      </x:c>
      <x:c r="K721" t="str">
        <x:v>IDENTIFIED</x:v>
      </x:c>
      <x:c r="L721" t="str">
        <x:v>Superior thermoelectric properties of ternary chalcogenides CsAg(5)Q(3) (Q = Te, Se) predicted using first-principles calculations.</x:v>
      </x:c>
      <x:c r="M721"/>
      <x:c r="N721" t="str">
        <x:v>Jong, Un-Gi; Kang, Chung-Jin; Kim, Su-Yong; Kim, Hyon-Chol; Yu, Chol-Jun</x:v>
      </x:c>
      <x:c r="O721" t="n">
        <x:v>2022</x:v>
      </x:c>
      <x:c r="P721" t="str">
        <x:v>Physical chemistry chemical physics : PCCP</x:v>
      </x:c>
      <x:c r="Q721" t="str">
        <x:v>Journal Article</x:v>
      </x:c>
      <x:c r="R721" t="str">
        <x:v>Unclear</x:v>
      </x:c>
      <x:c r="S721" t="str">
        <x:v>Unknown</x:v>
      </x:c>
      <x:c r="T721" t="str">
        <x:v>eng</x:v>
      </x:c>
      <x:c r="U721" t="str">
        <x:v>https://pubmed.ncbi.nlm.nih.gov/35188508/</x:v>
      </x:c>
      <x:c r="V721" t="str">
        <x:v>10.1039/d1cp05796k</x:v>
      </x:c>
      <x:c r="W721" t="str">
        <x:f>IF(V721="","",LOWER(SUBSTITUTE(SUBSTITUTE(SUBSTITUTE(SUBSTITUTE(TRIM(V721),"https://doi.org/",""),"http://doi.org/",""),"https://dx.doi.org/",""),"doi:","")))</x:f>
        <x:v>10.1039/d1cp05796k</x:v>
      </x:c>
      <x:c r="X721" t="str">
        <x:v>35188508</x:v>
      </x:c>
      <x:c r="Y721" t="str"/>
      <x:c r="Z721"/>
      <x:c r="AA721" t="str">
        <x:v>PubMed/MEDLINE</x:v>
      </x:c>
      <x:c r="AB721" t="str">
        <x:v>PUBMED-B-v1.0-2026-08-28</x:v>
      </x:c>
      <x:c r="AC721" t="str">
        <x:v>SP-PUBMED-B-20260828</x:v>
      </x:c>
      <x:c r="AD721" s="499" t="n">
        <x:v>46262</x:v>
      </x:c>
      <x:c r="AE721" s="499" t="n">
        <x:v>46272</x:v>
      </x:c>
      <x:c r="AF721" t="str">
        <x:v>QBLJKTYC</x:v>
      </x:c>
      <x:c r="AG721"/>
      <x:c r="AH721" t="str">
        <x:v>Tactical Athlete → Operational Readiness Brazil</x:v>
      </x:c>
      <x:c r="AI721" t="str">
        <x:v>evidence-family:B</x:v>
      </x:c>
      <x:c r="AJ721"/>
      <x:c r="AK721" t="str">
        <x:f>IF(AJ721="","",IF(OR(LOWER(AJ721)="brazil",LOWER(AJ721)="brasil"),"Yes","No"))</x:f>
      </x:c>
      <x:c r="AL721"/>
      <x:c r="AM721"/>
      <x:c r="AN721"/>
      <x:c r="AO721"/>
      <x:c r="AP721"/>
      <x:c r="AQ721"/>
      <x:c r="AR721"/>
      <x:c r="AS721"/>
      <x:c r="AT721"/>
      <x:c r="AU721"/>
      <x:c r="AV721"/>
      <x:c r="AW721"/>
      <x:c r="AX721"/>
      <x:c r="AY721"/>
      <x:c r="AZ721"/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/>
      <x:c r="BO721"/>
      <x:c r="BP721"/>
      <x:c r="BQ721"/>
      <x:c r="BR721"/>
      <x:c r="BS721"/>
      <x:c r="BT721"/>
      <x:c r="BU721"/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 t="str">
        <x:v>Yes</x:v>
      </x:c>
      <x:c r="CK721" t="str">
        <x:v>Yes</x:v>
      </x:c>
      <x:c r="CL721" t="str">
        <x:v>Yes</x:v>
      </x:c>
      <x:c r="CM721" t="str">
        <x:v>Clear</x:v>
      </x:c>
      <x:c r="CN721" t="str">
        <x:v>Verified — clear</x:v>
      </x:c>
      <x:c r="CO721" t="n">
        <x:v>46272</x:v>
      </x:c>
      <x:c r="CP721" t="str">
        <x:v>https://pubmed.ncbi.nlm.nih.gov/35188508/</x:v>
      </x:c>
      <x:c r="CQ721"/>
      <x:c r="CR721"/>
      <x:c r="CS721"/>
      <x:c r="CT721"/>
      <x:c r="CU721"/>
      <x:c r="CV721"/>
      <x:c r="CW721"/>
      <x:c r="CX721"/>
      <x:c r="CY721"/>
      <x:c r="CZ721"/>
      <x:c r="DA721"/>
      <x:c r="DB721" t="str">
        <x:f>IF(L721="","",IF(AND(COUNT(CU721:DA721)=7,OR(CU721=0,CU721=1,CU721=2),OR(CV721=0,CV721=1,CV721=2),OR(CW721=0,CW721=1,CW721=2),OR(CX721=0,CX721=1,CX721=2),OR(CY721=0,CY721=1,CY721=2),OR(CZ721=0,CZ721=1,CZ721=2),OR(DA721=0,DA721=1,DA721=2)),SUM(CU721:DA721),""))</x:f>
      </x:c>
      <x:c r="DC721" t="str">
        <x:f>IF(DB721="","",ROUND(DB721/14*10,1))</x:f>
      </x:c>
      <x:c r="DD721" t="str">
        <x:v>Pending</x:v>
      </x:c>
      <x:c r="DE721" t="str">
        <x:f>IF(L721="","",IF(DC721="","Pending",IF(DD721="Yes","CONDITIONAL — safety override",IF(DC721&gt;=8,"HIGH",IF(DC721&gt;=5,"CONDITIONAL","LOW")))))</x:f>
        <x:v>Pending</x:v>
      </x:c>
      <x:c r="DF721" t="str">
        <x:v>Pending screening and full-text appraisal; no transferability judgment made at identification.</x:v>
      </x:c>
      <x:c r="DG721"/>
      <x:c r="DH721"/>
      <x:c r="DI721"/>
      <x:c r="DJ721"/>
      <x:c r="DK721"/>
      <x:c r="DL721"/>
      <x:c r="DM721"/>
      <x:c r="DN721"/>
      <x:c r="DO721"/>
      <x:c r="DP721"/>
      <x:c r="DQ721"/>
      <x:c r="DR721"/>
      <x:c r="DS721"/>
      <x:c r="DT721"/>
      <x:c r="DU721"/>
      <x:c r="DV721"/>
      <x:c r="DW721"/>
      <x:c r="DX721"/>
      <x:c r="DY721"/>
      <x:c r="DZ721" t="str">
        <x:v>Title/abstract screening alone does not establish effectiveness, causality, methodological quality, transferability to Brazilian public safety or an institutional recommendation.</x:v>
      </x:c>
      <x:c r="EA721" t="str">
        <x:v>Pending</x:v>
      </x:c>
      <x:c r="EB721" t="str">
        <x:f>IF(L721="","",IF(EC721="READY","Yes","No / Pending"))</x:f>
        <x:v>No / Pending</x:v>
      </x:c>
      <x:c r="EC721" t="str">
        <x:f>IF(L721="","",IF(OR(ISNUMBER(SEARCH("Retracted Publication",Q721)),CM721="Retracted",CN721="Retracted",CM721="Expression of Concern",CN721="Expression of Concern",F721="Not used",CG721="Critical",CH721="High",CH721="Critical"),"BLOCKED — integrity or use restriction",IF(AND(CJ721="Yes",CK721="Yes",CL721="Yes"),IF(AND(CM721="Clear",CN721="Verified — clear"),IF(AND(AND(LEN(TRIM(CF721))&gt;0,LEFT(LOWER(TRIM(CF721)),7)&lt;&gt;"pending"),OR(CG721="High",CG721="Moderate"),OR(CH721="Low",CH721="Some concerns",CH721="Not applicable")),IF(AND(DD721="No",OR(DE721="HIGH",DE721="CONDITIONAL"),AND(LEN(TRIM(DF721))&gt;0,LEFT(LOWER(TRIM(DF721)),7)&lt;&gt;"pending")),IF(AND(AND(LEN(TRIM(DT721))&gt;0,LEFT(LOWER(TRIM(DT721)),7)&lt;&gt;"pending"),AND(LEN(TRIM(DU721))&gt;0,LEFT(LOWER(TRIM(DU721)),7)&lt;&gt;"pending"),OR(AND(LEN(TRIM(DV721))&gt;0,LEFT(LOWER(TRIM(DV721)),7)&lt;&gt;"pending"),AND(LEN(TRIM(DW721))&gt;0,LEFT(LOWER(TRIM(DW721)),7)&lt;&gt;"pending")),AND(LEN(TRIM(DX721))&gt;0,LEFT(LOWER(TRIM(DX721)),7)&lt;&gt;"pending")),IF(AND(F721="Claim-ready",OR(EA721="Strong",EA721="Moderate"),AND(LEN(TRIM(G721))&gt;0,LEFT(LOWER(TRIM(G721)),7)&lt;&gt;"pending"),G721&lt;&gt;"No substantive use decision is permitted from identification metadata alone.",AND(LEN(TRIM(DZ721))&gt;0,LEFT(LOWER(TRIM(DZ721)),7)&lt;&gt;"pending"),DZ721&lt;&gt;"Identification metadata alone does not permit any substantive scientific, causal, operational, or institutional claim.",AND(LEN(TRIM(EI721))&gt;0,LEFT(LOWER(TRIM(EI721)),7)&lt;&gt;"pending"),ISNUMBER(EH721),EH721&gt;0),"READY","PENDING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1" t="str">
        <x:v>Pending</x:v>
      </x:c>
      <x:c r="EE721"/>
      <x:c r="EF721" t="str">
        <x:v>Pending</x:v>
      </x:c>
      <x:c r="EG721" t="str">
        <x:v>Pending</x:v>
      </x:c>
      <x:c r="EH721"/>
      <x:c r="EI721" s="501"/>
      <x:c r="EJ721"/>
      <x:c r="EK721" t="str">
        <x:v>Pending</x:v>
      </x:c>
      <x:c r="EL721" t="n">
        <x:v>46272</x:v>
      </x:c>
      <x:c r="EM721" t="str">
        <x:v>Production PubMed record imported and reconciled to Zotero item QBLJKTYC;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1" t="n">
        <x:f>IF(L721="","",(IF(N721&lt;&gt;"",1,0)+IF(O721&lt;&gt;"",1,0)+IF(AJ721&lt;&gt;"",1,0)+IF(AU721&lt;&gt;"",1,0)+IF(BE721&lt;&gt;"",1,0)+IF(CF721&lt;&gt;"",1,0)+IF(CJ721="Yes",1,0)+IF(CL721="Yes",1,0)+IF(DE721&lt;&gt;"Pending",1,0)+IF(F721&lt;&gt;"",1,0)+IF(DZ721&lt;&gt;"",1,0)+IF(EI721&lt;&gt;"",1,0))/12)</x:f>
        <x:v>0.5</x:v>
      </x:c>
    </x:row>
    <x:row r="722">
      <x:c r="A722" t="str">
        <x:v>EV-0719</x:v>
      </x:c>
      <x:c r="B722" t="str">
        <x:v>Integrity check</x:v>
      </x:c>
      <x:c r="C722" t="str">
        <x:f>IF(L722="","",IF(LEFT(EC722,7)="BLOCKED","🔴 Do not use for conclusion",IF(EB722="Yes","🟢 Claim-ready","🟡 Caution / context")))</x:f>
        <x:v>🟡 Caution / context</x:v>
      </x:c>
      <x:c r="D722" t="str">
        <x:f>IF(L722="","",EC722)</x:f>
        <x:v>PENDING — appropriate appraisal</x:v>
      </x:c>
      <x:c r="E722" t="str">
        <x:v>P3 — Medium</x:v>
      </x:c>
      <x:c r="F722" t="str">
        <x:v>Pending</x:v>
      </x:c>
      <x:c r="G722" t="str">
        <x:v>Title/abstract identify an explicit tactical/public-safety context and readiness domain; retain for full-text assessment.</x:v>
      </x:c>
      <x:c r="H722" t="str">
        <x:v>Obtain and review lawful full text; confirm human adjudication; then select a design-specific appraisal instrument.</x:v>
      </x:c>
      <x:c r="I722"/>
      <x:c r="J722" t="str">
        <x:v>A — Core</x:v>
      </x:c>
      <x:c r="K722" t="str">
        <x:v>IDENTIFIED</x:v>
      </x:c>
      <x:c r="L722" t="str">
        <x:v>Periacetabular Osteotomy in United States Military Personnel: Results From an Interservice Hip Preservation Practice.</x:v>
      </x:c>
      <x:c r="M722"/>
      <x:c r="N722" t="str">
        <x:v>Murtha, Andrew S; Schmitz, Matthew R</x:v>
      </x:c>
      <x:c r="O722" t="n">
        <x:v>2022</x:v>
      </x:c>
      <x:c r="P722" t="str">
        <x:v>Orthopaedic journal of sports medicine</x:v>
      </x:c>
      <x:c r="Q722" t="str">
        <x:v>Journal Article</x:v>
      </x:c>
      <x:c r="R722" t="str">
        <x:v>Unclear</x:v>
      </x:c>
      <x:c r="S722" t="str">
        <x:v>Unknown</x:v>
      </x:c>
      <x:c r="T722" t="str">
        <x:v>eng</x:v>
      </x:c>
      <x:c r="U722" t="str">
        <x:v>https://pubmed.ncbi.nlm.nih.gov/35187184/</x:v>
      </x:c>
      <x:c r="V722" t="str">
        <x:v>10.1177/23259671211072564</x:v>
      </x:c>
      <x:c r="W722" t="str">
        <x:f>IF(V722="","",LOWER(SUBSTITUTE(SUBSTITUTE(SUBSTITUTE(SUBSTITUTE(TRIM(V722),"https://doi.org/",""),"http://doi.org/",""),"https://dx.doi.org/",""),"doi:","")))</x:f>
        <x:v>10.1177/23259671211072564</x:v>
      </x:c>
      <x:c r="X722" t="str">
        <x:v>35187184</x:v>
      </x:c>
      <x:c r="Y722" t="str">
        <x:v>PMC8854228</x:v>
      </x:c>
      <x:c r="Z722"/>
      <x:c r="AA722" t="str">
        <x:v>PubMed/MEDLINE</x:v>
      </x:c>
      <x:c r="AB722" t="str">
        <x:v>PUBMED-A-v1.0-2026-08-28</x:v>
      </x:c>
      <x:c r="AC722" t="str">
        <x:v>SP-PUBMED-A-20260828</x:v>
      </x:c>
      <x:c r="AD722" s="499" t="n">
        <x:v>46262</x:v>
      </x:c>
      <x:c r="AE722" s="499" t="n">
        <x:v>46272</x:v>
      </x:c>
      <x:c r="AF722" t="str">
        <x:v>DZZKFLR6</x:v>
      </x:c>
      <x:c r="AG722"/>
      <x:c r="AH722" t="str">
        <x:v>Tactical Athlete → Operational Readiness Brazil</x:v>
      </x:c>
      <x:c r="AI722" t="str">
        <x:v>evidence-family:A</x:v>
      </x:c>
      <x:c r="AJ722"/>
      <x:c r="AK722" t="str">
        <x:f>IF(AJ722="","",IF(OR(LOWER(AJ722)="brazil",LOWER(AJ722)="brasil"),"Yes","No"))</x:f>
      </x:c>
      <x:c r="AL722"/>
      <x:c r="AM722"/>
      <x:c r="AN722"/>
      <x:c r="AO722"/>
      <x:c r="AP722"/>
      <x:c r="AQ722"/>
      <x:c r="AR722"/>
      <x:c r="AS722"/>
      <x:c r="AT722"/>
      <x:c r="AU722"/>
      <x:c r="AV722"/>
      <x:c r="AW722"/>
      <x:c r="AX722"/>
      <x:c r="AY722"/>
      <x:c r="AZ722"/>
      <x:c r="BA722"/>
      <x:c r="BB722"/>
      <x:c r="BC722"/>
      <x:c r="BD722"/>
      <x:c r="BE722"/>
      <x:c r="BF722"/>
      <x:c r="BG722"/>
      <x:c r="BH722"/>
      <x:c r="BI722"/>
      <x:c r="BJ722"/>
      <x:c r="BK722"/>
      <x:c r="BL722"/>
      <x:c r="BM722"/>
      <x:c r="BN722"/>
      <x:c r="BO722"/>
      <x:c r="BP722"/>
      <x:c r="BQ722"/>
      <x:c r="BR722"/>
      <x:c r="BS722"/>
      <x:c r="BT722"/>
      <x:c r="BU722"/>
      <x:c r="BV722"/>
      <x:c r="BW722"/>
      <x:c r="BX722"/>
      <x:c r="BY722"/>
      <x:c r="BZ722"/>
      <x:c r="CA722"/>
      <x:c r="CB722"/>
      <x:c r="CC722"/>
      <x:c r="CD722"/>
      <x:c r="CE722"/>
      <x:c r="CF722"/>
      <x:c r="CG722"/>
      <x:c r="CH722"/>
      <x:c r="CI722"/>
      <x:c r="CJ722" t="str">
        <x:v>Yes</x:v>
      </x:c>
      <x:c r="CK722" t="str">
        <x:v>Yes</x:v>
      </x:c>
      <x:c r="CL722" t="str">
        <x:v>Yes</x:v>
      </x:c>
      <x:c r="CM722" t="str">
        <x:v>Clear</x:v>
      </x:c>
      <x:c r="CN722" t="str">
        <x:v>Verified — clear</x:v>
      </x:c>
      <x:c r="CO722" t="n">
        <x:v>46272</x:v>
      </x:c>
      <x:c r="CP722" t="str">
        <x:v>https://pubmed.ncbi.nlm.nih.gov/35187184/</x:v>
      </x:c>
      <x:c r="CQ722"/>
      <x:c r="CR722"/>
      <x:c r="CS722"/>
      <x:c r="CT722"/>
      <x:c r="CU722"/>
      <x:c r="CV722"/>
      <x:c r="CW722"/>
      <x:c r="CX722"/>
      <x:c r="CY722"/>
      <x:c r="CZ722"/>
      <x:c r="DA722"/>
      <x:c r="DB722" t="str">
        <x:f>IF(L722="","",IF(AND(COUNT(CU722:DA722)=7,OR(CU722=0,CU722=1,CU722=2),OR(CV722=0,CV722=1,CV722=2),OR(CW722=0,CW722=1,CW722=2),OR(CX722=0,CX722=1,CX722=2),OR(CY722=0,CY722=1,CY722=2),OR(CZ722=0,CZ722=1,CZ722=2),OR(DA722=0,DA722=1,DA722=2)),SUM(CU722:DA722),""))</x:f>
      </x:c>
      <x:c r="DC722" t="str">
        <x:f>IF(DB722="","",ROUND(DB722/14*10,1))</x:f>
      </x:c>
      <x:c r="DD722" t="str">
        <x:v>Pending</x:v>
      </x:c>
      <x:c r="DE722" t="str">
        <x:f>IF(L722="","",IF(DC722="","Pending",IF(DD722="Yes","CONDITIONAL — safety override",IF(DC722&gt;=8,"HIGH",IF(DC722&gt;=5,"CONDITIONAL","LOW")))))</x:f>
        <x:v>Pending</x:v>
      </x:c>
      <x:c r="DF722" t="str">
        <x:v>Pending screening and full-text appraisal; no transferability judgment made at identification.</x:v>
      </x:c>
      <x:c r="DG722"/>
      <x:c r="DH722"/>
      <x:c r="DI722"/>
      <x:c r="DJ722"/>
      <x:c r="DK722"/>
      <x:c r="DL722"/>
      <x:c r="DM722"/>
      <x:c r="DN722"/>
      <x:c r="DO722"/>
      <x:c r="DP722"/>
      <x:c r="DQ722"/>
      <x:c r="DR722"/>
      <x:c r="DS722"/>
      <x:c r="DT722"/>
      <x:c r="DU722"/>
      <x:c r="DV722"/>
      <x:c r="DW722"/>
      <x:c r="DX722"/>
      <x:c r="DY722"/>
      <x:c r="DZ722" t="str">
        <x:v>Title/abstract screening alone does not establish effectiveness, causality, methodological quality, transferability to Brazilian public safety or an institutional recommendation.</x:v>
      </x:c>
      <x:c r="EA722" t="str">
        <x:v>Pending</x:v>
      </x:c>
      <x:c r="EB722" t="str">
        <x:f>IF(L722="","",IF(EC722="READY","Yes","No / Pending"))</x:f>
        <x:v>No / Pending</x:v>
      </x:c>
      <x:c r="EC722" t="str">
        <x:f>IF(L722="","",IF(OR(ISNUMBER(SEARCH("Retracted Publication",Q722)),CM722="Retracted",CN722="Retracted",CM722="Expression of Concern",CN722="Expression of Concern",F722="Not used",CG722="Critical",CH722="High",CH722="Critical"),"BLOCKED — integrity or use restriction",IF(AND(CJ722="Yes",CK722="Yes",CL722="Yes"),IF(AND(CM722="Clear",CN722="Verified — clear"),IF(AND(AND(LEN(TRIM(CF722))&gt;0,LEFT(LOWER(TRIM(CF722)),7)&lt;&gt;"pending"),OR(CG722="High",CG722="Moderate"),OR(CH722="Low",CH722="Some concerns",CH722="Not applicable")),IF(AND(DD722="No",OR(DE722="HIGH",DE722="CONDITIONAL"),AND(LEN(TRIM(DF722))&gt;0,LEFT(LOWER(TRIM(DF722)),7)&lt;&gt;"pending")),IF(AND(AND(LEN(TRIM(DT722))&gt;0,LEFT(LOWER(TRIM(DT722)),7)&lt;&gt;"pending"),AND(LEN(TRIM(DU722))&gt;0,LEFT(LOWER(TRIM(DU722)),7)&lt;&gt;"pending"),OR(AND(LEN(TRIM(DV722))&gt;0,LEFT(LOWER(TRIM(DV722)),7)&lt;&gt;"pending"),AND(LEN(TRIM(DW722))&gt;0,LEFT(LOWER(TRIM(DW722)),7)&lt;&gt;"pending")),AND(LEN(TRIM(DX722))&gt;0,LEFT(LOWER(TRIM(DX722)),7)&lt;&gt;"pending")),IF(AND(F722="Claim-ready",OR(EA722="Strong",EA722="Moderate"),AND(LEN(TRIM(G722))&gt;0,LEFT(LOWER(TRIM(G722)),7)&lt;&gt;"pending"),G722&lt;&gt;"No substantive use decision is permitted from identification metadata alone.",AND(LEN(TRIM(DZ722))&gt;0,LEFT(LOWER(TRIM(DZ722)),7)&lt;&gt;"pending"),DZ722&lt;&gt;"Identification metadata alone does not permit any substantive scientific, causal, operational, or institutional claim.",AND(LEN(TRIM(EI722))&gt;0,LEFT(LOWER(TRIM(EI722)),7)&lt;&gt;"pending"),ISNUMBER(EH722),EH722&gt;0),"READY","PENDING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2" t="str">
        <x:v>Pending</x:v>
      </x:c>
      <x:c r="EE722"/>
      <x:c r="EF722" t="str">
        <x:v>Pending</x:v>
      </x:c>
      <x:c r="EG722" t="str">
        <x:v>Pending</x:v>
      </x:c>
      <x:c r="EH722"/>
      <x:c r="EI722" s="501"/>
      <x:c r="EJ722"/>
      <x:c r="EK722" t="str">
        <x:v>Pending</x:v>
      </x:c>
      <x:c r="EL722" t="n">
        <x:v>46272</x:v>
      </x:c>
      <x:c r="EM722" t="str">
        <x:v>Production PubMed record imported and reconciled to Zotero item DZZKFLR6;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2" t="n">
        <x:f>IF(L722="","",(IF(N722&lt;&gt;"",1,0)+IF(O722&lt;&gt;"",1,0)+IF(AJ722&lt;&gt;"",1,0)+IF(AU722&lt;&gt;"",1,0)+IF(BE722&lt;&gt;"",1,0)+IF(CF722&lt;&gt;"",1,0)+IF(CJ722="Yes",1,0)+IF(CL722="Yes",1,0)+IF(DE722&lt;&gt;"Pending",1,0)+IF(F722&lt;&gt;"",1,0)+IF(DZ722&lt;&gt;"",1,0)+IF(EI722&lt;&gt;"",1,0))/12)</x:f>
        <x:v>0.5</x:v>
      </x:c>
    </x:row>
    <x:row r="723">
      <x:c r="A723" t="str">
        <x:v>EV-0720</x:v>
      </x:c>
      <x:c r="B723" t="str">
        <x:v>Integrity check</x:v>
      </x:c>
      <x:c r="C723" t="str">
        <x:f>IF(L723="","",IF(LEFT(EC723,7)="BLOCKED","🔴 Do not use for conclusion",IF(EB723="Yes","🟢 Claim-ready","🟡 Caution / context")))</x:f>
        <x:v>🟡 Caution / context</x:v>
      </x:c>
      <x:c r="D723" t="str">
        <x:f>IF(L723="","",EC723)</x:f>
        <x:v>PENDING — appropriate appraisal</x:v>
      </x:c>
      <x:c r="E723" t="str">
        <x:v>P3 — Medium</x:v>
      </x:c>
      <x:c r="F723" t="str">
        <x:v>Pending</x:v>
      </x:c>
      <x:c r="G723" t="str">
        <x:v>A potentially relevant concept is present, but direct applicability is ambiguous at title/abstract level.</x:v>
      </x:c>
      <x:c r="H723" t="str">
        <x:v>Human title/abstract adjudication; retrieve full text if relevance remains plausible.</x:v>
      </x:c>
      <x:c r="I723"/>
      <x:c r="J723" t="str">
        <x:v>C — Implementation Science</x:v>
      </x:c>
      <x:c r="K723" t="str">
        <x:v>IDENTIFIED</x:v>
      </x:c>
      <x:c r="L723" t="str">
        <x:v>Examining the Implementation of the National Protocol for Sexual Assault Medical Forensic Examinations.</x:v>
      </x:c>
      <x:c r="M723"/>
      <x:c r="N723" t="str">
        <x:v>Langness, Mel; Zweig, Janine M; Tiry, Emily; Henderson, Erica; Stahlmann, Nicole; Bastomski, Sara</x:v>
      </x:c>
      <x:c r="O723" t="n">
        <x:v>2022</x:v>
      </x:c>
      <x:c r="P723" t="str">
        <x:v>Journal of forensic nursing</x:v>
      </x:c>
      <x:c r="Q723" t="str">
        <x:v>Journal Article</x:v>
      </x:c>
      <x:c r="R723" t="str">
        <x:v>Unclear</x:v>
      </x:c>
      <x:c r="S723" t="str">
        <x:v>Unknown</x:v>
      </x:c>
      <x:c r="T723" t="str">
        <x:v>eng</x:v>
      </x:c>
      <x:c r="U723" t="str">
        <x:v>https://pubmed.ncbi.nlm.nih.gov/35175998/</x:v>
      </x:c>
      <x:c r="V723" t="str">
        <x:v>10.1097/jfn.0000000000000369</x:v>
      </x:c>
      <x:c r="W723" t="str">
        <x:f>IF(V723="","",LOWER(SUBSTITUTE(SUBSTITUTE(SUBSTITUTE(SUBSTITUTE(TRIM(V723),"https://doi.org/",""),"http://doi.org/",""),"https://dx.doi.org/",""),"doi:","")))</x:f>
        <x:v>10.1097/jfn.0000000000000369</x:v>
      </x:c>
      <x:c r="X723" t="str">
        <x:v>35175998</x:v>
      </x:c>
      <x:c r="Y723" t="str"/>
      <x:c r="Z723"/>
      <x:c r="AA723" t="str">
        <x:v>PubMed/MEDLINE</x:v>
      </x:c>
      <x:c r="AB723" t="str">
        <x:v>PUBMED-C-v1.0-2026-08-28</x:v>
      </x:c>
      <x:c r="AC723" t="str">
        <x:v>SP-PUBMED-C-20260828</x:v>
      </x:c>
      <x:c r="AD723" s="499" t="n">
        <x:v>46262</x:v>
      </x:c>
      <x:c r="AE723" s="499" t="n">
        <x:v>46272</x:v>
      </x:c>
      <x:c r="AF723" t="str">
        <x:v>J6E6PFAZ</x:v>
      </x:c>
      <x:c r="AG723"/>
      <x:c r="AH723" t="str">
        <x:v>Tactical Athlete → Operational Readiness Brazil</x:v>
      </x:c>
      <x:c r="AI723" t="str">
        <x:v>evidence-family:C</x:v>
      </x:c>
      <x:c r="AJ723"/>
      <x:c r="AK723" t="str">
        <x:f>IF(AJ723="","",IF(OR(LOWER(AJ723)="brazil",LOWER(AJ723)="brasil"),"Yes","No"))</x:f>
      </x:c>
      <x:c r="AL723"/>
      <x:c r="AM723"/>
      <x:c r="AN723"/>
      <x:c r="AO723"/>
      <x:c r="AP723"/>
      <x:c r="AQ723"/>
      <x:c r="AR723"/>
      <x:c r="AS723"/>
      <x:c r="AT723"/>
      <x:c r="AU723"/>
      <x:c r="AV723"/>
      <x:c r="AW723"/>
      <x:c r="AX723"/>
      <x:c r="AY723"/>
      <x:c r="AZ723"/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/>
      <x:c r="BO723"/>
      <x:c r="BP723"/>
      <x:c r="BQ723"/>
      <x:c r="BR723"/>
      <x:c r="BS723"/>
      <x:c r="BT723"/>
      <x:c r="BU723"/>
      <x:c r="BV723"/>
      <x:c r="BW723"/>
      <x:c r="BX723"/>
      <x:c r="BY723"/>
      <x:c r="BZ723"/>
      <x:c r="CA723"/>
      <x:c r="CB723"/>
      <x:c r="CC723"/>
      <x:c r="CD723"/>
      <x:c r="CE723"/>
      <x:c r="CF723"/>
      <x:c r="CG723"/>
      <x:c r="CH723"/>
      <x:c r="CI723"/>
      <x:c r="CJ723" t="str">
        <x:v>Yes</x:v>
      </x:c>
      <x:c r="CK723" t="str">
        <x:v>Yes</x:v>
      </x:c>
      <x:c r="CL723" t="str">
        <x:v>Yes</x:v>
      </x:c>
      <x:c r="CM723" t="str">
        <x:v>Clear</x:v>
      </x:c>
      <x:c r="CN723" t="str">
        <x:v>Verified — clear</x:v>
      </x:c>
      <x:c r="CO723" t="n">
        <x:v>46272</x:v>
      </x:c>
      <x:c r="CP723" t="str">
        <x:v>https://pubmed.ncbi.nlm.nih.gov/35175998/</x:v>
      </x:c>
      <x:c r="CQ723"/>
      <x:c r="CR723"/>
      <x:c r="CS723"/>
      <x:c r="CT723"/>
      <x:c r="CU723"/>
      <x:c r="CV723"/>
      <x:c r="CW723"/>
      <x:c r="CX723"/>
      <x:c r="CY723"/>
      <x:c r="CZ723"/>
      <x:c r="DA723"/>
      <x:c r="DB723" t="str">
        <x:f>IF(L723="","",IF(AND(COUNT(CU723:DA723)=7,OR(CU723=0,CU723=1,CU723=2),OR(CV723=0,CV723=1,CV723=2),OR(CW723=0,CW723=1,CW723=2),OR(CX723=0,CX723=1,CX723=2),OR(CY723=0,CY723=1,CY723=2),OR(CZ723=0,CZ723=1,CZ723=2),OR(DA723=0,DA723=1,DA723=2)),SUM(CU723:DA723),""))</x:f>
      </x:c>
      <x:c r="DC723" t="str">
        <x:f>IF(DB723="","",ROUND(DB723/14*10,1))</x:f>
      </x:c>
      <x:c r="DD723" t="str">
        <x:v>Pending</x:v>
      </x:c>
      <x:c r="DE723" t="str">
        <x:f>IF(L723="","",IF(DC723="","Pending",IF(DD723="Yes","CONDITIONAL — safety override",IF(DC723&gt;=8,"HIGH",IF(DC723&gt;=5,"CONDITIONAL","LOW")))))</x:f>
        <x:v>Pending</x:v>
      </x:c>
      <x:c r="DF723" t="str">
        <x:v>Pending screening and full-text appraisal; no transferability judgment made at identification.</x:v>
      </x:c>
      <x:c r="DG723"/>
      <x:c r="DH723"/>
      <x:c r="DI723"/>
      <x:c r="DJ723"/>
      <x:c r="DK723"/>
      <x:c r="DL723"/>
      <x:c r="DM723"/>
      <x:c r="DN723"/>
      <x:c r="DO723"/>
      <x:c r="DP723"/>
      <x:c r="DQ723"/>
      <x:c r="DR723"/>
      <x:c r="DS723"/>
      <x:c r="DT723"/>
      <x:c r="DU723"/>
      <x:c r="DV723"/>
      <x:c r="DW723"/>
      <x:c r="DX723"/>
      <x:c r="DY723"/>
      <x:c r="DZ723" t="str">
        <x:v>Title/abstract information is insufficient for a substantive scientific, causal, transferability or institutional claim.</x:v>
      </x:c>
      <x:c r="EA723" t="str">
        <x:v>Pending</x:v>
      </x:c>
      <x:c r="EB723" t="str">
        <x:f>IF(L723="","",IF(EC723="READY","Yes","No / Pending"))</x:f>
        <x:v>No / Pending</x:v>
      </x:c>
      <x:c r="EC723" t="str">
        <x:f>IF(L723="","",IF(OR(ISNUMBER(SEARCH("Retracted Publication",Q723)),CM723="Retracted",CN723="Retracted",CM723="Expression of Concern",CN723="Expression of Concern",F723="Not used",CG723="Critical",CH723="High",CH723="Critical"),"BLOCKED — integrity or use restriction",IF(AND(CJ723="Yes",CK723="Yes",CL723="Yes"),IF(AND(CM723="Clear",CN723="Verified — clear"),IF(AND(AND(LEN(TRIM(CF723))&gt;0,LEFT(LOWER(TRIM(CF723)),7)&lt;&gt;"pending"),OR(CG723="High",CG723="Moderate"),OR(CH723="Low",CH723="Some concerns",CH723="Not applicable")),IF(AND(DD723="No",OR(DE723="HIGH",DE723="CONDITIONAL"),AND(LEN(TRIM(DF723))&gt;0,LEFT(LOWER(TRIM(DF723)),7)&lt;&gt;"pending")),IF(AND(AND(LEN(TRIM(DT723))&gt;0,LEFT(LOWER(TRIM(DT723)),7)&lt;&gt;"pending"),AND(LEN(TRIM(DU723))&gt;0,LEFT(LOWER(TRIM(DU723)),7)&lt;&gt;"pending"),OR(AND(LEN(TRIM(DV723))&gt;0,LEFT(LOWER(TRIM(DV723)),7)&lt;&gt;"pending"),AND(LEN(TRIM(DW723))&gt;0,LEFT(LOWER(TRIM(DW723)),7)&lt;&gt;"pending")),AND(LEN(TRIM(DX723))&gt;0,LEFT(LOWER(TRIM(DX723)),7)&lt;&gt;"pending")),IF(AND(F723="Claim-ready",OR(EA723="Strong",EA723="Moderate"),AND(LEN(TRIM(G723))&gt;0,LEFT(LOWER(TRIM(G723)),7)&lt;&gt;"pending"),G723&lt;&gt;"No substantive use decision is permitted from identification metadata alone.",AND(LEN(TRIM(DZ723))&gt;0,LEFT(LOWER(TRIM(DZ723)),7)&lt;&gt;"pending"),DZ723&lt;&gt;"Identification metadata alone does not permit any substantive scientific, causal, operational, or institutional claim.",AND(LEN(TRIM(EI723))&gt;0,LEFT(LOWER(TRIM(EI723)),7)&lt;&gt;"pending"),ISNUMBER(EH723),EH723&gt;0),"READY","PENDING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3" t="str">
        <x:v>Pending</x:v>
      </x:c>
      <x:c r="EE723"/>
      <x:c r="EF723" t="str">
        <x:v>Pending</x:v>
      </x:c>
      <x:c r="EG723" t="str">
        <x:v>Pending</x:v>
      </x:c>
      <x:c r="EH723"/>
      <x:c r="EI723" s="501"/>
      <x:c r="EJ723"/>
      <x:c r="EK723" t="str">
        <x:v>Pending</x:v>
      </x:c>
      <x:c r="EL723" t="n">
        <x:v>46272</x:v>
      </x:c>
      <x:c r="EM723" t="str">
        <x:v>Production PubMed record imported and reconciled to Zotero item J6E6PFAZ;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23" t="n">
        <x:f>IF(L723="","",(IF(N723&lt;&gt;"",1,0)+IF(O723&lt;&gt;"",1,0)+IF(AJ723&lt;&gt;"",1,0)+IF(AU723&lt;&gt;"",1,0)+IF(BE723&lt;&gt;"",1,0)+IF(CF723&lt;&gt;"",1,0)+IF(CJ723="Yes",1,0)+IF(CL723="Yes",1,0)+IF(DE723&lt;&gt;"Pending",1,0)+IF(F723&lt;&gt;"",1,0)+IF(DZ723&lt;&gt;"",1,0)+IF(EI723&lt;&gt;"",1,0))/12)</x:f>
        <x:v>0.5</x:v>
      </x:c>
    </x:row>
    <x:row r="724">
      <x:c r="A724" t="str">
        <x:v>EV-0721</x:v>
      </x:c>
      <x:c r="B724" t="str">
        <x:v>Integrity check</x:v>
      </x:c>
      <x:c r="C724" t="str">
        <x:f>IF(L724="","",IF(LEFT(EC724,7)="BLOCKED","🔴 Do not use for conclusion",IF(EB724="Yes","🟢 Claim-ready","🟡 Caution / context")))</x:f>
        <x:v>🟡 Caution / context</x:v>
      </x:c>
      <x:c r="D724" t="str">
        <x:f>IF(L724="","",EC724)</x:f>
        <x:v>PENDING — appropriate appraisal</x:v>
      </x:c>
      <x:c r="E724" t="str">
        <x:v>P3 — Medium</x:v>
      </x:c>
      <x:c r="F724" t="str">
        <x:v>Pending</x:v>
      </x:c>
      <x:c r="G724" t="str">
        <x:v>Title/abstract identify an explicit tactical/public-safety context and readiness domain; retain for full-text assessment.</x:v>
      </x:c>
      <x:c r="H724" t="str">
        <x:v>Obtain and review lawful full text; confirm human adjudication; then select a design-specific appraisal instrument.</x:v>
      </x:c>
      <x:c r="I724"/>
      <x:c r="J724" t="str">
        <x:v>A — Core</x:v>
      </x:c>
      <x:c r="K724" t="str">
        <x:v>IDENTIFIED</x:v>
      </x:c>
      <x:c r="L724" t="str">
        <x:v>Sex, military occupation and rank are associated with risk of anterior cruciate ligament injury in tactical-athletes.</x:v>
      </x:c>
      <x:c r="M724"/>
      <x:c r="N724" t="str">
        <x:v>Aguero, Aubrey D; Irrgang, J J; MacGregor, A J; Rothenberger, S D; Hart, J M; Fraser, J J</x:v>
      </x:c>
      <x:c r="O724" t="n">
        <x:v>2023</x:v>
      </x:c>
      <x:c r="P724" t="str">
        <x:v>BMJ military health</x:v>
      </x:c>
      <x:c r="Q724" t="str">
        <x:v>Journal Article</x:v>
      </x:c>
      <x:c r="R724" t="str">
        <x:v>Unclear</x:v>
      </x:c>
      <x:c r="S724" t="str">
        <x:v>Unknown</x:v>
      </x:c>
      <x:c r="T724" t="str">
        <x:v>eng</x:v>
      </x:c>
      <x:c r="U724" t="str">
        <x:v>https://pubmed.ncbi.nlm.nih.gov/35165197/</x:v>
      </x:c>
      <x:c r="V724" t="str">
        <x:v>10.1136/bmjmilitary-2021-002059</x:v>
      </x:c>
      <x:c r="W724" t="str">
        <x:f>IF(V724="","",LOWER(SUBSTITUTE(SUBSTITUTE(SUBSTITUTE(SUBSTITUTE(TRIM(V724),"https://doi.org/",""),"http://doi.org/",""),"https://dx.doi.org/",""),"doi:","")))</x:f>
        <x:v>10.1136/bmjmilitary-2021-002059</x:v>
      </x:c>
      <x:c r="X724" t="str">
        <x:v>35165197</x:v>
      </x:c>
      <x:c r="Y724" t="str">
        <x:v>PMC10715491</x:v>
      </x:c>
      <x:c r="Z724"/>
      <x:c r="AA724" t="str">
        <x:v>PubMed/MEDLINE</x:v>
      </x:c>
      <x:c r="AB724" t="str">
        <x:v>PUBMED-A-v1.0-2026-08-28</x:v>
      </x:c>
      <x:c r="AC724" t="str">
        <x:v>SP-PUBMED-A-20260828</x:v>
      </x:c>
      <x:c r="AD724" s="499" t="n">
        <x:v>46262</x:v>
      </x:c>
      <x:c r="AE724" s="499" t="n">
        <x:v>46272</x:v>
      </x:c>
      <x:c r="AF724" t="str">
        <x:v>F3SXCFLM</x:v>
      </x:c>
      <x:c r="AG724"/>
      <x:c r="AH724" t="str">
        <x:v>Tactical Athlete → Operational Readiness Brazil</x:v>
      </x:c>
      <x:c r="AI724" t="str">
        <x:v>evidence-family:A</x:v>
      </x:c>
      <x:c r="AJ724"/>
      <x:c r="AK724" t="str">
        <x:f>IF(AJ724="","",IF(OR(LOWER(AJ724)="brazil",LOWER(AJ724)="brasil"),"Yes","No"))</x:f>
      </x:c>
      <x:c r="AL724"/>
      <x:c r="AM724"/>
      <x:c r="AN724"/>
      <x:c r="AO724"/>
      <x:c r="AP724"/>
      <x:c r="AQ724"/>
      <x:c r="AR724"/>
      <x:c r="AS724"/>
      <x:c r="AT724"/>
      <x:c r="AU724"/>
      <x:c r="AV724"/>
      <x:c r="AW724"/>
      <x:c r="AX724"/>
      <x:c r="AY724"/>
      <x:c r="AZ724"/>
      <x:c r="BA724"/>
      <x:c r="BB724"/>
      <x:c r="BC724"/>
      <x:c r="BD724"/>
      <x:c r="BE724"/>
      <x:c r="BF724"/>
      <x:c r="BG724"/>
      <x:c r="BH724"/>
      <x:c r="BI724"/>
      <x:c r="BJ724"/>
      <x:c r="BK724"/>
      <x:c r="BL724"/>
      <x:c r="BM724"/>
      <x:c r="BN724"/>
      <x:c r="BO724"/>
      <x:c r="BP724"/>
      <x:c r="BQ724"/>
      <x:c r="BR724"/>
      <x:c r="BS724"/>
      <x:c r="BT724"/>
      <x:c r="BU724"/>
      <x:c r="BV724"/>
      <x:c r="BW724"/>
      <x:c r="BX724"/>
      <x:c r="BY724"/>
      <x:c r="BZ724"/>
      <x:c r="CA724"/>
      <x:c r="CB724"/>
      <x:c r="CC724"/>
      <x:c r="CD724"/>
      <x:c r="CE724"/>
      <x:c r="CF724"/>
      <x:c r="CG724"/>
      <x:c r="CH724"/>
      <x:c r="CI724"/>
      <x:c r="CJ724" t="str">
        <x:v>Yes</x:v>
      </x:c>
      <x:c r="CK724" t="str">
        <x:v>Yes</x:v>
      </x:c>
      <x:c r="CL724" t="str">
        <x:v>Yes</x:v>
      </x:c>
      <x:c r="CM724" t="str">
        <x:v>Clear</x:v>
      </x:c>
      <x:c r="CN724" t="str">
        <x:v>Verified — clear</x:v>
      </x:c>
      <x:c r="CO724" t="n">
        <x:v>46272</x:v>
      </x:c>
      <x:c r="CP724" t="str">
        <x:v>https://pubmed.ncbi.nlm.nih.gov/35165197/</x:v>
      </x:c>
      <x:c r="CQ724"/>
      <x:c r="CR724"/>
      <x:c r="CS724"/>
      <x:c r="CT724"/>
      <x:c r="CU724"/>
      <x:c r="CV724"/>
      <x:c r="CW724"/>
      <x:c r="CX724"/>
      <x:c r="CY724"/>
      <x:c r="CZ724"/>
      <x:c r="DA724"/>
      <x:c r="DB724" t="str">
        <x:f>IF(L724="","",IF(AND(COUNT(CU724:DA724)=7,OR(CU724=0,CU724=1,CU724=2),OR(CV724=0,CV724=1,CV724=2),OR(CW724=0,CW724=1,CW724=2),OR(CX724=0,CX724=1,CX724=2),OR(CY724=0,CY724=1,CY724=2),OR(CZ724=0,CZ724=1,CZ724=2),OR(DA724=0,DA724=1,DA724=2)),SUM(CU724:DA724),""))</x:f>
      </x:c>
      <x:c r="DC724" t="str">
        <x:f>IF(DB724="","",ROUND(DB724/14*10,1))</x:f>
      </x:c>
      <x:c r="DD724" t="str">
        <x:v>Pending</x:v>
      </x:c>
      <x:c r="DE724" t="str">
        <x:f>IF(L724="","",IF(DC724="","Pending",IF(DD724="Yes","CONDITIONAL — safety override",IF(DC724&gt;=8,"HIGH",IF(DC724&gt;=5,"CONDITIONAL","LOW")))))</x:f>
        <x:v>Pending</x:v>
      </x:c>
      <x:c r="DF724" t="str">
        <x:v>Pending screening and full-text appraisal; no transferability judgment made at identification.</x:v>
      </x:c>
      <x:c r="DG724"/>
      <x:c r="DH724"/>
      <x:c r="DI724"/>
      <x:c r="DJ724"/>
      <x:c r="DK724"/>
      <x:c r="DL724"/>
      <x:c r="DM724"/>
      <x:c r="DN724"/>
      <x:c r="DO724"/>
      <x:c r="DP724"/>
      <x:c r="DQ724"/>
      <x:c r="DR724"/>
      <x:c r="DS724"/>
      <x:c r="DT724"/>
      <x:c r="DU724"/>
      <x:c r="DV724"/>
      <x:c r="DW724"/>
      <x:c r="DX724"/>
      <x:c r="DY724"/>
      <x:c r="DZ724" t="str">
        <x:v>Title/abstract screening alone does not establish effectiveness, causality, methodological quality, transferability to Brazilian public safety or an institutional recommendation.</x:v>
      </x:c>
      <x:c r="EA724" t="str">
        <x:v>Pending</x:v>
      </x:c>
      <x:c r="EB724" t="str">
        <x:f>IF(L724="","",IF(EC724="READY","Yes","No / Pending"))</x:f>
        <x:v>No / Pending</x:v>
      </x:c>
      <x:c r="EC724" t="str">
        <x:f>IF(L724="","",IF(OR(ISNUMBER(SEARCH("Retracted Publication",Q724)),CM724="Retracted",CN724="Retracted",CM724="Expression of Concern",CN724="Expression of Concern",F724="Not used",CG724="Critical",CH724="High",CH724="Critical"),"BLOCKED — integrity or use restriction",IF(AND(CJ724="Yes",CK724="Yes",CL724="Yes"),IF(AND(CM724="Clear",CN724="Verified — clear"),IF(AND(AND(LEN(TRIM(CF724))&gt;0,LEFT(LOWER(TRIM(CF724)),7)&lt;&gt;"pending"),OR(CG724="High",CG724="Moderate"),OR(CH724="Low",CH724="Some concerns",CH724="Not applicable")),IF(AND(DD724="No",OR(DE724="HIGH",DE724="CONDITIONAL"),AND(LEN(TRIM(DF724))&gt;0,LEFT(LOWER(TRIM(DF724)),7)&lt;&gt;"pending")),IF(AND(AND(LEN(TRIM(DT724))&gt;0,LEFT(LOWER(TRIM(DT724)),7)&lt;&gt;"pending"),AND(LEN(TRIM(DU724))&gt;0,LEFT(LOWER(TRIM(DU724)),7)&lt;&gt;"pending"),OR(AND(LEN(TRIM(DV724))&gt;0,LEFT(LOWER(TRIM(DV724)),7)&lt;&gt;"pending"),AND(LEN(TRIM(DW724))&gt;0,LEFT(LOWER(TRIM(DW724)),7)&lt;&gt;"pending")),AND(LEN(TRIM(DX724))&gt;0,LEFT(LOWER(TRIM(DX724)),7)&lt;&gt;"pending")),IF(AND(F724="Claim-ready",OR(EA724="Strong",EA724="Moderate"),AND(LEN(TRIM(G724))&gt;0,LEFT(LOWER(TRIM(G724)),7)&lt;&gt;"pending"),G724&lt;&gt;"No substantive use decision is permitted from identification metadata alone.",AND(LEN(TRIM(DZ724))&gt;0,LEFT(LOWER(TRIM(DZ724)),7)&lt;&gt;"pending"),DZ724&lt;&gt;"Identification metadata alone does not permit any substantive scientific, causal, operational, or institutional claim.",AND(LEN(TRIM(EI724))&gt;0,LEFT(LOWER(TRIM(EI724)),7)&lt;&gt;"pending"),ISNUMBER(EH724),EH724&gt;0),"READY","PENDING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4" t="str">
        <x:v>Pending</x:v>
      </x:c>
      <x:c r="EE724"/>
      <x:c r="EF724" t="str">
        <x:v>Pending</x:v>
      </x:c>
      <x:c r="EG724" t="str">
        <x:v>Pending</x:v>
      </x:c>
      <x:c r="EH724"/>
      <x:c r="EI724" s="501"/>
      <x:c r="EJ724"/>
      <x:c r="EK724" t="str">
        <x:v>Pending</x:v>
      </x:c>
      <x:c r="EL724" t="n">
        <x:v>46272</x:v>
      </x:c>
      <x:c r="EM724" t="str">
        <x:v>Production PubMed record imported and reconciled to Zotero item F3SXCFLM;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4" t="n">
        <x:f>IF(L724="","",(IF(N724&lt;&gt;"",1,0)+IF(O724&lt;&gt;"",1,0)+IF(AJ724&lt;&gt;"",1,0)+IF(AU724&lt;&gt;"",1,0)+IF(BE724&lt;&gt;"",1,0)+IF(CF724&lt;&gt;"",1,0)+IF(CJ724="Yes",1,0)+IF(CL724="Yes",1,0)+IF(DE724&lt;&gt;"Pending",1,0)+IF(F724&lt;&gt;"",1,0)+IF(DZ724&lt;&gt;"",1,0)+IF(EI724&lt;&gt;"",1,0))/12)</x:f>
        <x:v>0.5</x:v>
      </x:c>
    </x:row>
    <x:row r="725">
      <x:c r="A725" t="str">
        <x:v>EV-0722</x:v>
      </x:c>
      <x:c r="B725" t="str">
        <x:v>Integrity check</x:v>
      </x:c>
      <x:c r="C725" t="str">
        <x:f>IF(L725="","",IF(LEFT(EC725,7)="BLOCKED","🔴 Do not use for conclusion",IF(EB725="Yes","🟢 Claim-ready","🟡 Caution / context")))</x:f>
        <x:v>🟡 Caution / context</x:v>
      </x:c>
      <x:c r="D725" t="str">
        <x:f>IF(L725="","",EC725)</x:f>
        <x:v>PENDING — appropriate appraisal</x:v>
      </x:c>
      <x:c r="E725" t="str">
        <x:v>P3 — Medium</x:v>
      </x:c>
      <x:c r="F725" t="str">
        <x:v>Pending</x:v>
      </x:c>
      <x:c r="G725" t="str">
        <x:v>Title/abstract identify an explicit tactical/public-safety context and readiness domain; retain for full-text assessment.</x:v>
      </x:c>
      <x:c r="H725" t="str">
        <x:v>Obtain and review lawful full text; confirm human adjudication; then select a design-specific appraisal instrument.</x:v>
      </x:c>
      <x:c r="I725"/>
      <x:c r="J725" t="str">
        <x:v>A — Core</x:v>
      </x:c>
      <x:c r="K725" t="str">
        <x:v>IDENTIFIED</x:v>
      </x:c>
      <x:c r="L725" t="str">
        <x:v>Respiratory Infections Are More Common Than Healthcare Records Indicate: Results From an Anonymous Survey.</x:v>
      </x:c>
      <x:c r="M725"/>
      <x:c r="N725" t="str">
        <x:v>Richard, Stephanie A; Danaher, Patrick J; White, Brian; Mende, Katrin; Colombo, Rhonda E; Burgess, Timothy H; Coles, Christian L</x:v>
      </x:c>
      <x:c r="O725" t="n">
        <x:v>2023</x:v>
      </x:c>
      <x:c r="P725" t="str">
        <x:v>Military medicine</x:v>
      </x:c>
      <x:c r="Q725" t="str">
        <x:v>Journal Article</x:v>
      </x:c>
      <x:c r="R725" t="str">
        <x:v>Unclear</x:v>
      </x:c>
      <x:c r="S725" t="str">
        <x:v>Unknown</x:v>
      </x:c>
      <x:c r="T725" t="str">
        <x:v>eng</x:v>
      </x:c>
      <x:c r="U725" t="str">
        <x:v>https://pubmed.ncbi.nlm.nih.gov/35134203/</x:v>
      </x:c>
      <x:c r="V725" t="str">
        <x:v>10.1093/milmed/usac016</x:v>
      </x:c>
      <x:c r="W725" t="str">
        <x:f>IF(V725="","",LOWER(SUBSTITUTE(SUBSTITUTE(SUBSTITUTE(SUBSTITUTE(TRIM(V725),"https://doi.org/",""),"http://doi.org/",""),"https://dx.doi.org/",""),"doi:","")))</x:f>
        <x:v>10.1093/milmed/usac016</x:v>
      </x:c>
      <x:c r="X725" t="str">
        <x:v>35134203</x:v>
      </x:c>
      <x:c r="Y725" t="str">
        <x:v>PMC9383359</x:v>
      </x:c>
      <x:c r="Z725"/>
      <x:c r="AA725" t="str">
        <x:v>PubMed/MEDLINE</x:v>
      </x:c>
      <x:c r="AB725" t="str">
        <x:v>PUBMED-A-v1.0-2026-08-28</x:v>
      </x:c>
      <x:c r="AC725" t="str">
        <x:v>SP-PUBMED-A-20260828</x:v>
      </x:c>
      <x:c r="AD725" s="499" t="n">
        <x:v>46262</x:v>
      </x:c>
      <x:c r="AE725" s="499" t="n">
        <x:v>46272</x:v>
      </x:c>
      <x:c r="AF725" t="str">
        <x:v>A58GG7KC</x:v>
      </x:c>
      <x:c r="AG725"/>
      <x:c r="AH725" t="str">
        <x:v>Tactical Athlete → Operational Readiness Brazil</x:v>
      </x:c>
      <x:c r="AI725" t="str">
        <x:v>evidence-family:A</x:v>
      </x:c>
      <x:c r="AJ725"/>
      <x:c r="AK725" t="str">
        <x:f>IF(AJ725="","",IF(OR(LOWER(AJ725)="brazil",LOWER(AJ725)="brasil"),"Yes","No"))</x:f>
      </x:c>
      <x:c r="AL725"/>
      <x:c r="AM725"/>
      <x:c r="AN725"/>
      <x:c r="AO725"/>
      <x:c r="AP725"/>
      <x:c r="AQ725"/>
      <x:c r="AR725"/>
      <x:c r="AS725"/>
      <x:c r="AT725"/>
      <x:c r="AU725"/>
      <x:c r="AV725"/>
      <x:c r="AW725"/>
      <x:c r="AX725"/>
      <x:c r="AY725"/>
      <x:c r="AZ725"/>
      <x:c r="BA725"/>
      <x:c r="BB725"/>
      <x:c r="BC725"/>
      <x:c r="BD725"/>
      <x:c r="BE725"/>
      <x:c r="BF725"/>
      <x:c r="BG725"/>
      <x:c r="BH725"/>
      <x:c r="BI725"/>
      <x:c r="BJ725"/>
      <x:c r="BK725"/>
      <x:c r="BL725"/>
      <x:c r="BM725"/>
      <x:c r="BN725"/>
      <x:c r="BO725"/>
      <x:c r="BP725"/>
      <x:c r="BQ725"/>
      <x:c r="BR725"/>
      <x:c r="BS725"/>
      <x:c r="BT725"/>
      <x:c r="BU725"/>
      <x:c r="BV725"/>
      <x:c r="BW725"/>
      <x:c r="BX725"/>
      <x:c r="BY725"/>
      <x:c r="BZ725"/>
      <x:c r="CA725"/>
      <x:c r="CB725"/>
      <x:c r="CC725"/>
      <x:c r="CD725"/>
      <x:c r="CE725"/>
      <x:c r="CF725"/>
      <x:c r="CG725"/>
      <x:c r="CH725"/>
      <x:c r="CI725"/>
      <x:c r="CJ725" t="str">
        <x:v>Yes</x:v>
      </x:c>
      <x:c r="CK725" t="str">
        <x:v>Yes</x:v>
      </x:c>
      <x:c r="CL725" t="str">
        <x:v>Yes</x:v>
      </x:c>
      <x:c r="CM725" t="str">
        <x:v>Clear</x:v>
      </x:c>
      <x:c r="CN725" t="str">
        <x:v>Verified — clear</x:v>
      </x:c>
      <x:c r="CO725" t="n">
        <x:v>46272</x:v>
      </x:c>
      <x:c r="CP725" t="str">
        <x:v>https://pubmed.ncbi.nlm.nih.gov/35134203/</x:v>
      </x:c>
      <x:c r="CQ725"/>
      <x:c r="CR725"/>
      <x:c r="CS725"/>
      <x:c r="CT725"/>
      <x:c r="CU725"/>
      <x:c r="CV725"/>
      <x:c r="CW725"/>
      <x:c r="CX725"/>
      <x:c r="CY725"/>
      <x:c r="CZ725"/>
      <x:c r="DA725"/>
      <x:c r="DB725" t="str">
        <x:f>IF(L725="","",IF(AND(COUNT(CU725:DA725)=7,OR(CU725=0,CU725=1,CU725=2),OR(CV725=0,CV725=1,CV725=2),OR(CW725=0,CW725=1,CW725=2),OR(CX725=0,CX725=1,CX725=2),OR(CY725=0,CY725=1,CY725=2),OR(CZ725=0,CZ725=1,CZ725=2),OR(DA725=0,DA725=1,DA725=2)),SUM(CU725:DA725),""))</x:f>
      </x:c>
      <x:c r="DC725" t="str">
        <x:f>IF(DB725="","",ROUND(DB725/14*10,1))</x:f>
      </x:c>
      <x:c r="DD725" t="str">
        <x:v>Pending</x:v>
      </x:c>
      <x:c r="DE725" t="str">
        <x:f>IF(L725="","",IF(DC725="","Pending",IF(DD725="Yes","CONDITIONAL — safety override",IF(DC725&gt;=8,"HIGH",IF(DC725&gt;=5,"CONDITIONAL","LOW")))))</x:f>
        <x:v>Pending</x:v>
      </x:c>
      <x:c r="DF725" t="str">
        <x:v>Pending screening and full-text appraisal; no transferability judgment made at identification.</x:v>
      </x:c>
      <x:c r="DG725"/>
      <x:c r="DH725"/>
      <x:c r="DI725"/>
      <x:c r="DJ725"/>
      <x:c r="DK725"/>
      <x:c r="DL725"/>
      <x:c r="DM725"/>
      <x:c r="DN725"/>
      <x:c r="DO725"/>
      <x:c r="DP725"/>
      <x:c r="DQ725"/>
      <x:c r="DR725"/>
      <x:c r="DS725"/>
      <x:c r="DT725"/>
      <x:c r="DU725"/>
      <x:c r="DV725"/>
      <x:c r="DW725"/>
      <x:c r="DX725"/>
      <x:c r="DY725"/>
      <x:c r="DZ725" t="str">
        <x:v>Title/abstract screening alone does not establish effectiveness, causality, methodological quality, transferability to Brazilian public safety or an institutional recommendation.</x:v>
      </x:c>
      <x:c r="EA725" t="str">
        <x:v>Pending</x:v>
      </x:c>
      <x:c r="EB725" t="str">
        <x:f>IF(L725="","",IF(EC725="READY","Yes","No / Pending"))</x:f>
        <x:v>No / Pending</x:v>
      </x:c>
      <x:c r="EC725" t="str">
        <x:f>IF(L725="","",IF(OR(ISNUMBER(SEARCH("Retracted Publication",Q725)),CM725="Retracted",CN725="Retracted",CM725="Expression of Concern",CN725="Expression of Concern",F725="Not used",CG725="Critical",CH725="High",CH725="Critical"),"BLOCKED — integrity or use restriction",IF(AND(CJ725="Yes",CK725="Yes",CL725="Yes"),IF(AND(CM725="Clear",CN725="Verified — clear"),IF(AND(AND(LEN(TRIM(CF725))&gt;0,LEFT(LOWER(TRIM(CF725)),7)&lt;&gt;"pending"),OR(CG725="High",CG725="Moderate"),OR(CH725="Low",CH725="Some concerns",CH725="Not applicable")),IF(AND(DD725="No",OR(DE725="HIGH",DE725="CONDITIONAL"),AND(LEN(TRIM(DF725))&gt;0,LEFT(LOWER(TRIM(DF725)),7)&lt;&gt;"pending")),IF(AND(AND(LEN(TRIM(DT725))&gt;0,LEFT(LOWER(TRIM(DT725)),7)&lt;&gt;"pending"),AND(LEN(TRIM(DU725))&gt;0,LEFT(LOWER(TRIM(DU725)),7)&lt;&gt;"pending"),OR(AND(LEN(TRIM(DV725))&gt;0,LEFT(LOWER(TRIM(DV725)),7)&lt;&gt;"pending"),AND(LEN(TRIM(DW725))&gt;0,LEFT(LOWER(TRIM(DW725)),7)&lt;&gt;"pending")),AND(LEN(TRIM(DX725))&gt;0,LEFT(LOWER(TRIM(DX725)),7)&lt;&gt;"pending")),IF(AND(F725="Claim-ready",OR(EA725="Strong",EA725="Moderate"),AND(LEN(TRIM(G725))&gt;0,LEFT(LOWER(TRIM(G725)),7)&lt;&gt;"pending"),G725&lt;&gt;"No substantive use decision is permitted from identification metadata alone.",AND(LEN(TRIM(DZ725))&gt;0,LEFT(LOWER(TRIM(DZ725)),7)&lt;&gt;"pending"),DZ725&lt;&gt;"Identification metadata alone does not permit any substantive scientific, causal, operational, or institutional claim.",AND(LEN(TRIM(EI725))&gt;0,LEFT(LOWER(TRIM(EI725)),7)&lt;&gt;"pending"),ISNUMBER(EH725),EH725&gt;0),"READY","PENDING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5" t="str">
        <x:v>Pending</x:v>
      </x:c>
      <x:c r="EE725"/>
      <x:c r="EF725" t="str">
        <x:v>Pending</x:v>
      </x:c>
      <x:c r="EG725" t="str">
        <x:v>Pending</x:v>
      </x:c>
      <x:c r="EH725"/>
      <x:c r="EI725" s="501"/>
      <x:c r="EJ725"/>
      <x:c r="EK725" t="str">
        <x:v>Pending</x:v>
      </x:c>
      <x:c r="EL725" t="n">
        <x:v>46272</x:v>
      </x:c>
      <x:c r="EM725" t="str">
        <x:v>Production PubMed record imported and reconciled to Zotero item A58GG7KC;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5" t="n">
        <x:f>IF(L725="","",(IF(N725&lt;&gt;"",1,0)+IF(O725&lt;&gt;"",1,0)+IF(AJ725&lt;&gt;"",1,0)+IF(AU725&lt;&gt;"",1,0)+IF(BE725&lt;&gt;"",1,0)+IF(CF725&lt;&gt;"",1,0)+IF(CJ725="Yes",1,0)+IF(CL725="Yes",1,0)+IF(DE725&lt;&gt;"Pending",1,0)+IF(F725&lt;&gt;"",1,0)+IF(DZ725&lt;&gt;"",1,0)+IF(EI725&lt;&gt;"",1,0))/12)</x:f>
        <x:v>0.5</x:v>
      </x:c>
    </x:row>
    <x:row r="726">
      <x:c r="A726" t="str">
        <x:v>EV-0723</x:v>
      </x:c>
      <x:c r="B726" t="str">
        <x:v>Integrity check</x:v>
      </x:c>
      <x:c r="C726" t="str">
        <x:f>IF(L726="","",IF(LEFT(EC726,7)="BLOCKED","🔴 Do not use for conclusion",IF(EB726="Yes","🟢 Claim-ready","🟡 Caution / context")))</x:f>
        <x:v>🟡 Caution / context</x:v>
      </x:c>
      <x:c r="D726" t="str">
        <x:f>IF(L726="","",EC726)</x:f>
        <x:v>PENDING — appropriate appraisal</x:v>
      </x:c>
      <x:c r="E726" t="str">
        <x:v>P3 — Medium</x:v>
      </x:c>
      <x:c r="F726" t="str">
        <x:v>Pending</x:v>
      </x:c>
      <x:c r="G726" t="str">
        <x:v>Title/abstract identify an explicit implementation-science construct; retain for full-text assessment.</x:v>
      </x:c>
      <x:c r="H726" t="str">
        <x:v>Obtain and review lawful full text; confirm human adjudication; then select a design-specific appraisal instrument.</x:v>
      </x:c>
      <x:c r="I726"/>
      <x:c r="J726" t="str">
        <x:v>C — Implementation Science</x:v>
      </x:c>
      <x:c r="K726" t="str">
        <x:v>IDENTIFIED</x:v>
      </x:c>
      <x:c r="L726" t="str">
        <x:v>The Bronze Age of drug checking: barriers and facilitators to implementing advanced drug checking amidst police violence and COVID-19.</x:v>
      </x:c>
      <x:c r="M726"/>
      <x:c r="N726" t="str">
        <x:v>Carroll, Jennifer J; Mackin, Sarah; Schmidt, Clare; McKenzie, Michelle; Green, Traci C</x:v>
      </x:c>
      <x:c r="O726" t="n">
        <x:v>2022</x:v>
      </x:c>
      <x:c r="P726" t="str">
        <x:v>Harm reduction journal</x:v>
      </x:c>
      <x:c r="Q726" t="str">
        <x:v>Journal Article; Research Support, Non-U.S. Gov't</x:v>
      </x:c>
      <x:c r="R726" t="str">
        <x:v>Unclear</x:v>
      </x:c>
      <x:c r="S726" t="str">
        <x:v>Unknown</x:v>
      </x:c>
      <x:c r="T726" t="str">
        <x:v>eng</x:v>
      </x:c>
      <x:c r="U726" t="str">
        <x:v>https://pubmed.ncbi.nlm.nih.gov/35120531/</x:v>
      </x:c>
      <x:c r="V726" t="str">
        <x:v>10.1186/s12954-022-00590-z</x:v>
      </x:c>
      <x:c r="W726" t="str">
        <x:f>IF(V726="","",LOWER(SUBSTITUTE(SUBSTITUTE(SUBSTITUTE(SUBSTITUTE(TRIM(V726),"https://doi.org/",""),"http://doi.org/",""),"https://dx.doi.org/",""),"doi:","")))</x:f>
        <x:v>10.1186/s12954-022-00590-z</x:v>
      </x:c>
      <x:c r="X726" t="str">
        <x:v>35120531</x:v>
      </x:c>
      <x:c r="Y726" t="str">
        <x:v>PMC8814788</x:v>
      </x:c>
      <x:c r="Z726"/>
      <x:c r="AA726" t="str">
        <x:v>PubMed/MEDLINE</x:v>
      </x:c>
      <x:c r="AB726" t="str">
        <x:v>PUBMED-C-v1.0-2026-08-28</x:v>
      </x:c>
      <x:c r="AC726" t="str">
        <x:v>SP-PUBMED-C-20260828</x:v>
      </x:c>
      <x:c r="AD726" s="499" t="n">
        <x:v>46262</x:v>
      </x:c>
      <x:c r="AE726" s="499" t="n">
        <x:v>46272</x:v>
      </x:c>
      <x:c r="AF726" t="str">
        <x:v>NDHXQXSC</x:v>
      </x:c>
      <x:c r="AG726"/>
      <x:c r="AH726" t="str">
        <x:v>Tactical Athlete → Operational Readiness Brazil</x:v>
      </x:c>
      <x:c r="AI726" t="str">
        <x:v>evidence-family:C</x:v>
      </x:c>
      <x:c r="AJ726"/>
      <x:c r="AK726" t="str">
        <x:f>IF(AJ726="","",IF(OR(LOWER(AJ726)="brazil",LOWER(AJ726)="brasil"),"Yes","No"))</x:f>
      </x:c>
      <x:c r="AL726"/>
      <x:c r="AM726"/>
      <x:c r="AN726"/>
      <x:c r="AO726"/>
      <x:c r="AP726"/>
      <x:c r="AQ726"/>
      <x:c r="AR726"/>
      <x:c r="AS726"/>
      <x:c r="AT726"/>
      <x:c r="AU726"/>
      <x:c r="AV726"/>
      <x:c r="AW726"/>
      <x:c r="AX726"/>
      <x:c r="AY726"/>
      <x:c r="AZ726"/>
      <x:c r="BA726"/>
      <x:c r="BB726"/>
      <x:c r="BC726"/>
      <x:c r="BD726"/>
      <x:c r="BE726"/>
      <x:c r="BF726"/>
      <x:c r="BG726"/>
      <x:c r="BH726"/>
      <x:c r="BI726"/>
      <x:c r="BJ726"/>
      <x:c r="BK726"/>
      <x:c r="BL726"/>
      <x:c r="BM726"/>
      <x:c r="BN726"/>
      <x:c r="BO726"/>
      <x:c r="BP726"/>
      <x:c r="BQ726"/>
      <x:c r="BR726"/>
      <x:c r="BS726"/>
      <x:c r="BT726"/>
      <x:c r="BU726"/>
      <x:c r="BV726"/>
      <x:c r="BW726"/>
      <x:c r="BX726"/>
      <x:c r="BY726"/>
      <x:c r="BZ726"/>
      <x:c r="CA726"/>
      <x:c r="CB726"/>
      <x:c r="CC726"/>
      <x:c r="CD726"/>
      <x:c r="CE726"/>
      <x:c r="CF726"/>
      <x:c r="CG726"/>
      <x:c r="CH726"/>
      <x:c r="CI726"/>
      <x:c r="CJ726" t="str">
        <x:v>Yes</x:v>
      </x:c>
      <x:c r="CK726" t="str">
        <x:v>Yes</x:v>
      </x:c>
      <x:c r="CL726" t="str">
        <x:v>Yes</x:v>
      </x:c>
      <x:c r="CM726" t="str">
        <x:v>Clear</x:v>
      </x:c>
      <x:c r="CN726" t="str">
        <x:v>Verified — clear</x:v>
      </x:c>
      <x:c r="CO726" t="n">
        <x:v>46272</x:v>
      </x:c>
      <x:c r="CP726" t="str">
        <x:v>https://pubmed.ncbi.nlm.nih.gov/35120531/</x:v>
      </x:c>
      <x:c r="CQ726"/>
      <x:c r="CR726"/>
      <x:c r="CS726"/>
      <x:c r="CT726"/>
      <x:c r="CU726"/>
      <x:c r="CV726"/>
      <x:c r="CW726"/>
      <x:c r="CX726"/>
      <x:c r="CY726"/>
      <x:c r="CZ726"/>
      <x:c r="DA726"/>
      <x:c r="DB726" t="str">
        <x:f>IF(L726="","",IF(AND(COUNT(CU726:DA726)=7,OR(CU726=0,CU726=1,CU726=2),OR(CV726=0,CV726=1,CV726=2),OR(CW726=0,CW726=1,CW726=2),OR(CX726=0,CX726=1,CX726=2),OR(CY726=0,CY726=1,CY726=2),OR(CZ726=0,CZ726=1,CZ726=2),OR(DA726=0,DA726=1,DA726=2)),SUM(CU726:DA726),""))</x:f>
      </x:c>
      <x:c r="DC726" t="str">
        <x:f>IF(DB726="","",ROUND(DB726/14*10,1))</x:f>
      </x:c>
      <x:c r="DD726" t="str">
        <x:v>Pending</x:v>
      </x:c>
      <x:c r="DE726" t="str">
        <x:f>IF(L726="","",IF(DC726="","Pending",IF(DD726="Yes","CONDITIONAL — safety override",IF(DC726&gt;=8,"HIGH",IF(DC726&gt;=5,"CONDITIONAL","LOW")))))</x:f>
        <x:v>Pending</x:v>
      </x:c>
      <x:c r="DF726" t="str">
        <x:v>Pending screening and full-text appraisal; no transferability judgment made at identification.</x:v>
      </x:c>
      <x:c r="DG726"/>
      <x:c r="DH726"/>
      <x:c r="DI726"/>
      <x:c r="DJ726"/>
      <x:c r="DK726"/>
      <x:c r="DL726"/>
      <x:c r="DM726"/>
      <x:c r="DN726"/>
      <x:c r="DO726"/>
      <x:c r="DP726"/>
      <x:c r="DQ726"/>
      <x:c r="DR726"/>
      <x:c r="DS726"/>
      <x:c r="DT726"/>
      <x:c r="DU726"/>
      <x:c r="DV726"/>
      <x:c r="DW726"/>
      <x:c r="DX726"/>
      <x:c r="DY726"/>
      <x:c r="DZ726" t="str">
        <x:v>Title/abstract screening alone does not establish effectiveness, causality, methodological quality, transferability to Brazilian public safety or an institutional recommendation.</x:v>
      </x:c>
      <x:c r="EA726" t="str">
        <x:v>Pending</x:v>
      </x:c>
      <x:c r="EB726" t="str">
        <x:f>IF(L726="","",IF(EC726="READY","Yes","No / Pending"))</x:f>
        <x:v>No / Pending</x:v>
      </x:c>
      <x:c r="EC726" t="str">
        <x:f>IF(L726="","",IF(OR(ISNUMBER(SEARCH("Retracted Publication",Q726)),CM726="Retracted",CN726="Retracted",CM726="Expression of Concern",CN726="Expression of Concern",F726="Not used",CG726="Critical",CH726="High",CH726="Critical"),"BLOCKED — integrity or use restriction",IF(AND(CJ726="Yes",CK726="Yes",CL726="Yes"),IF(AND(CM726="Clear",CN726="Verified — clear"),IF(AND(AND(LEN(TRIM(CF726))&gt;0,LEFT(LOWER(TRIM(CF726)),7)&lt;&gt;"pending"),OR(CG726="High",CG726="Moderate"),OR(CH726="Low",CH726="Some concerns",CH726="Not applicable")),IF(AND(DD726="No",OR(DE726="HIGH",DE726="CONDITIONAL"),AND(LEN(TRIM(DF726))&gt;0,LEFT(LOWER(TRIM(DF726)),7)&lt;&gt;"pending")),IF(AND(AND(LEN(TRIM(DT726))&gt;0,LEFT(LOWER(TRIM(DT726)),7)&lt;&gt;"pending"),AND(LEN(TRIM(DU726))&gt;0,LEFT(LOWER(TRIM(DU726)),7)&lt;&gt;"pending"),OR(AND(LEN(TRIM(DV726))&gt;0,LEFT(LOWER(TRIM(DV726)),7)&lt;&gt;"pending"),AND(LEN(TRIM(DW726))&gt;0,LEFT(LOWER(TRIM(DW726)),7)&lt;&gt;"pending")),AND(LEN(TRIM(DX726))&gt;0,LEFT(LOWER(TRIM(DX726)),7)&lt;&gt;"pending")),IF(AND(F726="Claim-ready",OR(EA726="Strong",EA726="Moderate"),AND(LEN(TRIM(G726))&gt;0,LEFT(LOWER(TRIM(G726)),7)&lt;&gt;"pending"),G726&lt;&gt;"No substantive use decision is permitted from identification metadata alone.",AND(LEN(TRIM(DZ726))&gt;0,LEFT(LOWER(TRIM(DZ726)),7)&lt;&gt;"pending"),DZ726&lt;&gt;"Identification metadata alone does not permit any substantive scientific, causal, operational, or institutional claim.",AND(LEN(TRIM(EI726))&gt;0,LEFT(LOWER(TRIM(EI726)),7)&lt;&gt;"pending"),ISNUMBER(EH726),EH726&gt;0),"READY","PENDING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6" t="str">
        <x:v>Pending</x:v>
      </x:c>
      <x:c r="EE726"/>
      <x:c r="EF726" t="str">
        <x:v>Pending</x:v>
      </x:c>
      <x:c r="EG726" t="str">
        <x:v>Pending</x:v>
      </x:c>
      <x:c r="EH726"/>
      <x:c r="EI726" s="501"/>
      <x:c r="EJ726"/>
      <x:c r="EK726" t="str">
        <x:v>Pending</x:v>
      </x:c>
      <x:c r="EL726" t="n">
        <x:v>46272</x:v>
      </x:c>
      <x:c r="EM726" t="str">
        <x:v>Production PubMed record imported and reconciled to Zotero item NDHXQXSC;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6" t="n">
        <x:f>IF(L726="","",(IF(N726&lt;&gt;"",1,0)+IF(O726&lt;&gt;"",1,0)+IF(AJ726&lt;&gt;"",1,0)+IF(AU726&lt;&gt;"",1,0)+IF(BE726&lt;&gt;"",1,0)+IF(CF726&lt;&gt;"",1,0)+IF(CJ726="Yes",1,0)+IF(CL726="Yes",1,0)+IF(DE726&lt;&gt;"Pending",1,0)+IF(F726&lt;&gt;"",1,0)+IF(DZ726&lt;&gt;"",1,0)+IF(EI726&lt;&gt;"",1,0))/12)</x:f>
        <x:v>0.5</x:v>
      </x:c>
    </x:row>
    <x:row r="727">
      <x:c r="A727" t="str">
        <x:v>EV-0724</x:v>
      </x:c>
      <x:c r="B727" t="str">
        <x:v>Integrity check</x:v>
      </x:c>
      <x:c r="C727" t="str">
        <x:f>IF(L727="","",IF(LEFT(EC727,7)="BLOCKED","🔴 Do not use for conclusion",IF(EB727="Yes","🟢 Claim-ready","🟡 Caution / context")))</x:f>
        <x:v>🟡 Caution / context</x:v>
      </x:c>
      <x:c r="D727" t="str">
        <x:f>IF(L727="","",EC727)</x:f>
        <x:v>PENDING — appropriate appraisal</x:v>
      </x:c>
      <x:c r="E727" t="str">
        <x:v>P3 — Medium</x:v>
      </x:c>
      <x:c r="F727" t="str">
        <x:v>Pending</x:v>
      </x:c>
      <x:c r="G727" t="str">
        <x:v>A potentially relevant concept is present, but direct applicability is ambiguous at title/abstract level.</x:v>
      </x:c>
      <x:c r="H727" t="str">
        <x:v>Human title/abstract adjudication; retrieve full text if relevance remains plausible.</x:v>
      </x:c>
      <x:c r="I727"/>
      <x:c r="J727" t="str">
        <x:v>A — Core</x:v>
      </x:c>
      <x:c r="K727" t="str">
        <x:v>IDENTIFIED</x:v>
      </x:c>
      <x:c r="L727" t="str">
        <x:v>HIV Prevention Research With U.S. Military Service Members: A Systematic Review.</x:v>
      </x:c>
      <x:c r="M727"/>
      <x:c r="N727" t="str">
        <x:v>Rodriguez, Christofer A; Mitchell, Jason W</x:v>
      </x:c>
      <x:c r="O727" t="n">
        <x:v>2023</x:v>
      </x:c>
      <x:c r="P727" t="str">
        <x:v>Military medicine</x:v>
      </x:c>
      <x:c r="Q727" t="str">
        <x:v>Journal Article; Research Support, Non-U.S. Gov't; Systematic Review</x:v>
      </x:c>
      <x:c r="R727" t="str">
        <x:v>Unclear</x:v>
      </x:c>
      <x:c r="S727" t="str">
        <x:v>Unknown</x:v>
      </x:c>
      <x:c r="T727" t="str">
        <x:v>eng</x:v>
      </x:c>
      <x:c r="U727" t="str">
        <x:v>https://pubmed.ncbi.nlm.nih.gov/35104342/</x:v>
      </x:c>
      <x:c r="V727" t="str">
        <x:v>10.1093/milmed/usac018</x:v>
      </x:c>
      <x:c r="W727" t="str">
        <x:f>IF(V727="","",LOWER(SUBSTITUTE(SUBSTITUTE(SUBSTITUTE(SUBSTITUTE(TRIM(V727),"https://doi.org/",""),"http://doi.org/",""),"https://dx.doi.org/",""),"doi:","")))</x:f>
        <x:v>10.1093/milmed/usac018</x:v>
      </x:c>
      <x:c r="X727" t="str">
        <x:v>35104342</x:v>
      </x:c>
      <x:c r="Y727" t="str"/>
      <x:c r="Z727"/>
      <x:c r="AA727" t="str">
        <x:v>PubMed/MEDLINE</x:v>
      </x:c>
      <x:c r="AB727" t="str">
        <x:v>PUBMED-A-v1.0-2026-08-28</x:v>
      </x:c>
      <x:c r="AC727" t="str">
        <x:v>SP-PUBMED-A-20260828</x:v>
      </x:c>
      <x:c r="AD727" s="499" t="n">
        <x:v>46262</x:v>
      </x:c>
      <x:c r="AE727" s="499" t="n">
        <x:v>46272</x:v>
      </x:c>
      <x:c r="AF727" t="str">
        <x:v>YGQ38CYJ</x:v>
      </x:c>
      <x:c r="AG727"/>
      <x:c r="AH727" t="str">
        <x:v>Tactical Athlete → Operational Readiness Brazil</x:v>
      </x:c>
      <x:c r="AI727" t="str">
        <x:v>evidence-family:A</x:v>
      </x:c>
      <x:c r="AJ727"/>
      <x:c r="AK727" t="str">
        <x:f>IF(AJ727="","",IF(OR(LOWER(AJ727)="brazil",LOWER(AJ727)="brasil"),"Yes","No"))</x:f>
      </x:c>
      <x:c r="AL727"/>
      <x:c r="AM727"/>
      <x:c r="AN727"/>
      <x:c r="AO727"/>
      <x:c r="AP727"/>
      <x:c r="AQ727"/>
      <x:c r="AR727"/>
      <x:c r="AS727"/>
      <x:c r="AT727"/>
      <x:c r="AU727"/>
      <x:c r="AV727"/>
      <x:c r="AW727"/>
      <x:c r="AX727"/>
      <x:c r="AY727"/>
      <x:c r="AZ727"/>
      <x:c r="BA727"/>
      <x:c r="BB727"/>
      <x:c r="BC727"/>
      <x:c r="BD727"/>
      <x:c r="BE727"/>
      <x:c r="BF727"/>
      <x:c r="BG727"/>
      <x:c r="BH727"/>
      <x:c r="BI727"/>
      <x:c r="BJ727"/>
      <x:c r="BK727"/>
      <x:c r="BL727"/>
      <x:c r="BM727"/>
      <x:c r="BN727"/>
      <x:c r="BO727"/>
      <x:c r="BP727"/>
      <x:c r="BQ727"/>
      <x:c r="BR727"/>
      <x:c r="BS727"/>
      <x:c r="BT727"/>
      <x:c r="BU727"/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 t="str">
        <x:v>Yes</x:v>
      </x:c>
      <x:c r="CK727" t="str">
        <x:v>Yes</x:v>
      </x:c>
      <x:c r="CL727" t="str">
        <x:v>Yes</x:v>
      </x:c>
      <x:c r="CM727" t="str">
        <x:v>Clear</x:v>
      </x:c>
      <x:c r="CN727" t="str">
        <x:v>Verified — clear</x:v>
      </x:c>
      <x:c r="CO727" t="n">
        <x:v>46272</x:v>
      </x:c>
      <x:c r="CP727" t="str">
        <x:v>https://pubmed.ncbi.nlm.nih.gov/35104342/</x:v>
      </x:c>
      <x:c r="CQ727"/>
      <x:c r="CR727"/>
      <x:c r="CS727"/>
      <x:c r="CT727"/>
      <x:c r="CU727"/>
      <x:c r="CV727"/>
      <x:c r="CW727"/>
      <x:c r="CX727"/>
      <x:c r="CY727"/>
      <x:c r="CZ727"/>
      <x:c r="DA727"/>
      <x:c r="DB727" t="str">
        <x:f>IF(L727="","",IF(AND(COUNT(CU727:DA727)=7,OR(CU727=0,CU727=1,CU727=2),OR(CV727=0,CV727=1,CV727=2),OR(CW727=0,CW727=1,CW727=2),OR(CX727=0,CX727=1,CX727=2),OR(CY727=0,CY727=1,CY727=2),OR(CZ727=0,CZ727=1,CZ727=2),OR(DA727=0,DA727=1,DA727=2)),SUM(CU727:DA727),""))</x:f>
      </x:c>
      <x:c r="DC727" t="str">
        <x:f>IF(DB727="","",ROUND(DB727/14*10,1))</x:f>
      </x:c>
      <x:c r="DD727" t="str">
        <x:v>Pending</x:v>
      </x:c>
      <x:c r="DE727" t="str">
        <x:f>IF(L727="","",IF(DC727="","Pending",IF(DD727="Yes","CONDITIONAL — safety override",IF(DC727&gt;=8,"HIGH",IF(DC727&gt;=5,"CONDITIONAL","LOW")))))</x:f>
        <x:v>Pending</x:v>
      </x:c>
      <x:c r="DF727" t="str">
        <x:v>Pending screening and full-text appraisal; no transferability judgment made at identification.</x:v>
      </x:c>
      <x:c r="DG727"/>
      <x:c r="DH727"/>
      <x:c r="DI727"/>
      <x:c r="DJ727"/>
      <x:c r="DK727"/>
      <x:c r="DL727"/>
      <x:c r="DM727"/>
      <x:c r="DN727"/>
      <x:c r="DO727"/>
      <x:c r="DP727"/>
      <x:c r="DQ727"/>
      <x:c r="DR727"/>
      <x:c r="DS727"/>
      <x:c r="DT727"/>
      <x:c r="DU727"/>
      <x:c r="DV727"/>
      <x:c r="DW727"/>
      <x:c r="DX727"/>
      <x:c r="DY727"/>
      <x:c r="DZ727" t="str">
        <x:v>Title/abstract information is insufficient for a substantive scientific, causal, transferability or institutional claim.</x:v>
      </x:c>
      <x:c r="EA727" t="str">
        <x:v>Pending</x:v>
      </x:c>
      <x:c r="EB727" t="str">
        <x:f>IF(L727="","",IF(EC727="READY","Yes","No / Pending"))</x:f>
        <x:v>No / Pending</x:v>
      </x:c>
      <x:c r="EC727" t="str">
        <x:f>IF(L727="","",IF(OR(ISNUMBER(SEARCH("Retracted Publication",Q727)),CM727="Retracted",CN727="Retracted",CM727="Expression of Concern",CN727="Expression of Concern",F727="Not used",CG727="Critical",CH727="High",CH727="Critical"),"BLOCKED — integrity or use restriction",IF(AND(CJ727="Yes",CK727="Yes",CL727="Yes"),IF(AND(CM727="Clear",CN727="Verified — clear"),IF(AND(AND(LEN(TRIM(CF727))&gt;0,LEFT(LOWER(TRIM(CF727)),7)&lt;&gt;"pending"),OR(CG727="High",CG727="Moderate"),OR(CH727="Low",CH727="Some concerns",CH727="Not applicable")),IF(AND(DD727="No",OR(DE727="HIGH",DE727="CONDITIONAL"),AND(LEN(TRIM(DF727))&gt;0,LEFT(LOWER(TRIM(DF727)),7)&lt;&gt;"pending")),IF(AND(AND(LEN(TRIM(DT727))&gt;0,LEFT(LOWER(TRIM(DT727)),7)&lt;&gt;"pending"),AND(LEN(TRIM(DU727))&gt;0,LEFT(LOWER(TRIM(DU727)),7)&lt;&gt;"pending"),OR(AND(LEN(TRIM(DV727))&gt;0,LEFT(LOWER(TRIM(DV727)),7)&lt;&gt;"pending"),AND(LEN(TRIM(DW727))&gt;0,LEFT(LOWER(TRIM(DW727)),7)&lt;&gt;"pending")),AND(LEN(TRIM(DX727))&gt;0,LEFT(LOWER(TRIM(DX727)),7)&lt;&gt;"pending")),IF(AND(F727="Claim-ready",OR(EA727="Strong",EA727="Moderate"),AND(LEN(TRIM(G727))&gt;0,LEFT(LOWER(TRIM(G727)),7)&lt;&gt;"pending"),G727&lt;&gt;"No substantive use decision is permitted from identification metadata alone.",AND(LEN(TRIM(DZ727))&gt;0,LEFT(LOWER(TRIM(DZ727)),7)&lt;&gt;"pending"),DZ727&lt;&gt;"Identification metadata alone does not permit any substantive scientific, causal, operational, or institutional claim.",AND(LEN(TRIM(EI727))&gt;0,LEFT(LOWER(TRIM(EI727)),7)&lt;&gt;"pending"),ISNUMBER(EH727),EH727&gt;0),"READY","PENDING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7" t="str">
        <x:v>Pending</x:v>
      </x:c>
      <x:c r="EE727"/>
      <x:c r="EF727" t="str">
        <x:v>Pending</x:v>
      </x:c>
      <x:c r="EG727" t="str">
        <x:v>Pending</x:v>
      </x:c>
      <x:c r="EH727"/>
      <x:c r="EI727" s="501"/>
      <x:c r="EJ727"/>
      <x:c r="EK727" t="str">
        <x:v>Pending</x:v>
      </x:c>
      <x:c r="EL727" t="n">
        <x:v>46272</x:v>
      </x:c>
      <x:c r="EM727" t="str">
        <x:v>Production PubMed record imported and reconciled to Zotero item YGQ38CYJ;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27" t="n">
        <x:f>IF(L727="","",(IF(N727&lt;&gt;"",1,0)+IF(O727&lt;&gt;"",1,0)+IF(AJ727&lt;&gt;"",1,0)+IF(AU727&lt;&gt;"",1,0)+IF(BE727&lt;&gt;"",1,0)+IF(CF727&lt;&gt;"",1,0)+IF(CJ727="Yes",1,0)+IF(CL727="Yes",1,0)+IF(DE727&lt;&gt;"Pending",1,0)+IF(F727&lt;&gt;"",1,0)+IF(DZ727&lt;&gt;"",1,0)+IF(EI727&lt;&gt;"",1,0))/12)</x:f>
        <x:v>0.5</x:v>
      </x:c>
    </x:row>
    <x:row r="728">
      <x:c r="A728" t="str">
        <x:v>EV-0725</x:v>
      </x:c>
      <x:c r="B728" t="str">
        <x:v>Integrity check</x:v>
      </x:c>
      <x:c r="C728" t="str">
        <x:f>IF(L728="","",IF(LEFT(EC728,7)="BLOCKED","🔴 Do not use for conclusion",IF(EB728="Yes","🟢 Claim-ready","🟡 Caution / context")))</x:f>
        <x:v>🟡 Caution / context</x:v>
      </x:c>
      <x:c r="D728" t="str">
        <x:f>IF(L728="","",EC728)</x:f>
        <x:v>PENDING — appropriate appraisal</x:v>
      </x:c>
      <x:c r="E728" t="str">
        <x:v>P3 — Medium</x:v>
      </x:c>
      <x:c r="F728" t="str">
        <x:v>Pending</x:v>
      </x:c>
      <x:c r="G728" t="str">
        <x:v>Title/abstract identify an explicit implementation-science construct; retain for full-text assessment.</x:v>
      </x:c>
      <x:c r="H728" t="str">
        <x:v>Obtain and review lawful full text; confirm human adjudication; then select a design-specific appraisal instrument.</x:v>
      </x:c>
      <x:c r="I728"/>
      <x:c r="J728" t="str">
        <x:v>C — Implementation Science</x:v>
      </x:c>
      <x:c r="K728" t="str">
        <x:v>IDENTIFIED</x:v>
      </x:c>
      <x:c r="L728" t="str">
        <x:v>Pilot outcomes of cognitive processing therapy implementation in military health system outpatient behavioral health clinics.</x:v>
      </x:c>
      <x:c r="M728"/>
      <x:c r="N728" t="str">
        <x:v>Skopp, Nancy A; Kaplan, Dorothy A; Todd, Briana L; Drell, Marissa B; Pratt, Kimberly M</x:v>
      </x:c>
      <x:c r="O728" t="n">
        <x:v>2023</x:v>
      </x:c>
      <x:c r="P728" t="str">
        <x:v>Psychological services</x:v>
      </x:c>
      <x:c r="Q728" t="str">
        <x:v>Journal Article</x:v>
      </x:c>
      <x:c r="R728" t="str">
        <x:v>Unclear</x:v>
      </x:c>
      <x:c r="S728" t="str">
        <x:v>Unknown</x:v>
      </x:c>
      <x:c r="T728" t="str">
        <x:v>eng</x:v>
      </x:c>
      <x:c r="U728" t="str">
        <x:v>https://pubmed.ncbi.nlm.nih.gov/35099229/</x:v>
      </x:c>
      <x:c r="V728" t="str">
        <x:v>10.1037/ser0000611</x:v>
      </x:c>
      <x:c r="W728" t="str">
        <x:f>IF(V728="","",LOWER(SUBSTITUTE(SUBSTITUTE(SUBSTITUTE(SUBSTITUTE(TRIM(V728),"https://doi.org/",""),"http://doi.org/",""),"https://dx.doi.org/",""),"doi:","")))</x:f>
        <x:v>10.1037/ser0000611</x:v>
      </x:c>
      <x:c r="X728" t="str">
        <x:v>35099229</x:v>
      </x:c>
      <x:c r="Y728" t="str"/>
      <x:c r="Z728"/>
      <x:c r="AA728" t="str">
        <x:v>PubMed/MEDLINE</x:v>
      </x:c>
      <x:c r="AB728" t="str">
        <x:v>PUBMED-C-v1.0-2026-08-28</x:v>
      </x:c>
      <x:c r="AC728" t="str">
        <x:v>SP-PUBMED-C-20260828</x:v>
      </x:c>
      <x:c r="AD728" s="499" t="n">
        <x:v>46262</x:v>
      </x:c>
      <x:c r="AE728" s="499" t="n">
        <x:v>46272</x:v>
      </x:c>
      <x:c r="AF728" t="str">
        <x:v>ZFPMVIWN</x:v>
      </x:c>
      <x:c r="AG728"/>
      <x:c r="AH728" t="str">
        <x:v>Tactical Athlete → Operational Readiness Brazil</x:v>
      </x:c>
      <x:c r="AI728" t="str">
        <x:v>evidence-family:C</x:v>
      </x:c>
      <x:c r="AJ728"/>
      <x:c r="AK728" t="str">
        <x:f>IF(AJ728="","",IF(OR(LOWER(AJ728)="brazil",LOWER(AJ728)="brasil"),"Yes","No"))</x:f>
      </x:c>
      <x:c r="AL728"/>
      <x:c r="AM728"/>
      <x:c r="AN728"/>
      <x:c r="AO728"/>
      <x:c r="AP728"/>
      <x:c r="AQ728"/>
      <x:c r="AR728"/>
      <x:c r="AS728"/>
      <x:c r="AT728"/>
      <x:c r="AU728"/>
      <x:c r="AV728"/>
      <x:c r="AW728"/>
      <x:c r="AX728"/>
      <x:c r="AY728"/>
      <x:c r="AZ728"/>
      <x:c r="BA728"/>
      <x:c r="BB728"/>
      <x:c r="BC728"/>
      <x:c r="BD728"/>
      <x:c r="BE728"/>
      <x:c r="BF728"/>
      <x:c r="BG728"/>
      <x:c r="BH728"/>
      <x:c r="BI728"/>
      <x:c r="BJ728"/>
      <x:c r="BK728"/>
      <x:c r="BL728"/>
      <x:c r="BM728"/>
      <x:c r="BN728"/>
      <x:c r="BO728"/>
      <x:c r="BP728"/>
      <x:c r="BQ728"/>
      <x:c r="BR728"/>
      <x:c r="BS728"/>
      <x:c r="BT728"/>
      <x:c r="BU728"/>
      <x:c r="BV728"/>
      <x:c r="BW728"/>
      <x:c r="BX728"/>
      <x:c r="BY728"/>
      <x:c r="BZ728"/>
      <x:c r="CA728"/>
      <x:c r="CB728"/>
      <x:c r="CC728"/>
      <x:c r="CD728"/>
      <x:c r="CE728"/>
      <x:c r="CF728"/>
      <x:c r="CG728"/>
      <x:c r="CH728"/>
      <x:c r="CI728"/>
      <x:c r="CJ728" t="str">
        <x:v>Yes</x:v>
      </x:c>
      <x:c r="CK728" t="str">
        <x:v>Yes</x:v>
      </x:c>
      <x:c r="CL728" t="str">
        <x:v>Yes</x:v>
      </x:c>
      <x:c r="CM728" t="str">
        <x:v>Clear</x:v>
      </x:c>
      <x:c r="CN728" t="str">
        <x:v>Verified — clear</x:v>
      </x:c>
      <x:c r="CO728" t="n">
        <x:v>46272</x:v>
      </x:c>
      <x:c r="CP728" t="str">
        <x:v>https://pubmed.ncbi.nlm.nih.gov/35099229/</x:v>
      </x:c>
      <x:c r="CQ728"/>
      <x:c r="CR728"/>
      <x:c r="CS728"/>
      <x:c r="CT728"/>
      <x:c r="CU728"/>
      <x:c r="CV728"/>
      <x:c r="CW728"/>
      <x:c r="CX728"/>
      <x:c r="CY728"/>
      <x:c r="CZ728"/>
      <x:c r="DA728"/>
      <x:c r="DB728" t="str">
        <x:f>IF(L728="","",IF(AND(COUNT(CU728:DA728)=7,OR(CU728=0,CU728=1,CU728=2),OR(CV728=0,CV728=1,CV728=2),OR(CW728=0,CW728=1,CW728=2),OR(CX728=0,CX728=1,CX728=2),OR(CY728=0,CY728=1,CY728=2),OR(CZ728=0,CZ728=1,CZ728=2),OR(DA728=0,DA728=1,DA728=2)),SUM(CU728:DA728),""))</x:f>
      </x:c>
      <x:c r="DC728" t="str">
        <x:f>IF(DB728="","",ROUND(DB728/14*10,1))</x:f>
      </x:c>
      <x:c r="DD728" t="str">
        <x:v>Pending</x:v>
      </x:c>
      <x:c r="DE728" t="str">
        <x:f>IF(L728="","",IF(DC728="","Pending",IF(DD728="Yes","CONDITIONAL — safety override",IF(DC728&gt;=8,"HIGH",IF(DC728&gt;=5,"CONDITIONAL","LOW")))))</x:f>
        <x:v>Pending</x:v>
      </x:c>
      <x:c r="DF728" t="str">
        <x:v>Pending screening and full-text appraisal; no transferability judgment made at identification.</x:v>
      </x:c>
      <x:c r="DG728"/>
      <x:c r="DH728"/>
      <x:c r="DI728"/>
      <x:c r="DJ728"/>
      <x:c r="DK728"/>
      <x:c r="DL728"/>
      <x:c r="DM728"/>
      <x:c r="DN728"/>
      <x:c r="DO728"/>
      <x:c r="DP728"/>
      <x:c r="DQ728"/>
      <x:c r="DR728"/>
      <x:c r="DS728"/>
      <x:c r="DT728"/>
      <x:c r="DU728"/>
      <x:c r="DV728"/>
      <x:c r="DW728"/>
      <x:c r="DX728"/>
      <x:c r="DY728"/>
      <x:c r="DZ728" t="str">
        <x:v>Title/abstract screening alone does not establish effectiveness, causality, methodological quality, transferability to Brazilian public safety or an institutional recommendation.</x:v>
      </x:c>
      <x:c r="EA728" t="str">
        <x:v>Pending</x:v>
      </x:c>
      <x:c r="EB728" t="str">
        <x:f>IF(L728="","",IF(EC728="READY","Yes","No / Pending"))</x:f>
        <x:v>No / Pending</x:v>
      </x:c>
      <x:c r="EC728" t="str">
        <x:f>IF(L728="","",IF(OR(ISNUMBER(SEARCH("Retracted Publication",Q728)),CM728="Retracted",CN728="Retracted",CM728="Expression of Concern",CN728="Expression of Concern",F728="Not used",CG728="Critical",CH728="High",CH728="Critical"),"BLOCKED — integrity or use restriction",IF(AND(CJ728="Yes",CK728="Yes",CL728="Yes"),IF(AND(CM728="Clear",CN728="Verified — clear"),IF(AND(AND(LEN(TRIM(CF728))&gt;0,LEFT(LOWER(TRIM(CF728)),7)&lt;&gt;"pending"),OR(CG728="High",CG728="Moderate"),OR(CH728="Low",CH728="Some concerns",CH728="Not applicable")),IF(AND(DD728="No",OR(DE728="HIGH",DE728="CONDITIONAL"),AND(LEN(TRIM(DF728))&gt;0,LEFT(LOWER(TRIM(DF728)),7)&lt;&gt;"pending")),IF(AND(AND(LEN(TRIM(DT728))&gt;0,LEFT(LOWER(TRIM(DT728)),7)&lt;&gt;"pending"),AND(LEN(TRIM(DU728))&gt;0,LEFT(LOWER(TRIM(DU728)),7)&lt;&gt;"pending"),OR(AND(LEN(TRIM(DV728))&gt;0,LEFT(LOWER(TRIM(DV728)),7)&lt;&gt;"pending"),AND(LEN(TRIM(DW728))&gt;0,LEFT(LOWER(TRIM(DW728)),7)&lt;&gt;"pending")),AND(LEN(TRIM(DX728))&gt;0,LEFT(LOWER(TRIM(DX728)),7)&lt;&gt;"pending")),IF(AND(F728="Claim-ready",OR(EA728="Strong",EA728="Moderate"),AND(LEN(TRIM(G728))&gt;0,LEFT(LOWER(TRIM(G728)),7)&lt;&gt;"pending"),G728&lt;&gt;"No substantive use decision is permitted from identification metadata alone.",AND(LEN(TRIM(DZ728))&gt;0,LEFT(LOWER(TRIM(DZ728)),7)&lt;&gt;"pending"),DZ728&lt;&gt;"Identification metadata alone does not permit any substantive scientific, causal, operational, or institutional claim.",AND(LEN(TRIM(EI728))&gt;0,LEFT(LOWER(TRIM(EI728)),7)&lt;&gt;"pending"),ISNUMBER(EH728),EH728&gt;0),"READY","PENDING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8" t="str">
        <x:v>Pending</x:v>
      </x:c>
      <x:c r="EE728"/>
      <x:c r="EF728" t="str">
        <x:v>Pending</x:v>
      </x:c>
      <x:c r="EG728" t="str">
        <x:v>Pending</x:v>
      </x:c>
      <x:c r="EH728"/>
      <x:c r="EI728" s="501"/>
      <x:c r="EJ728"/>
      <x:c r="EK728" t="str">
        <x:v>Pending</x:v>
      </x:c>
      <x:c r="EL728" t="n">
        <x:v>46272</x:v>
      </x:c>
      <x:c r="EM728" t="str">
        <x:v>Production PubMed record imported and reconciled to Zotero item ZFPMVIWN;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28" t="n">
        <x:f>IF(L728="","",(IF(N728&lt;&gt;"",1,0)+IF(O728&lt;&gt;"",1,0)+IF(AJ728&lt;&gt;"",1,0)+IF(AU728&lt;&gt;"",1,0)+IF(BE728&lt;&gt;"",1,0)+IF(CF728&lt;&gt;"",1,0)+IF(CJ728="Yes",1,0)+IF(CL728="Yes",1,0)+IF(DE728&lt;&gt;"Pending",1,0)+IF(F728&lt;&gt;"",1,0)+IF(DZ728&lt;&gt;"",1,0)+IF(EI728&lt;&gt;"",1,0))/12)</x:f>
        <x:v>0.5</x:v>
      </x:c>
    </x:row>
    <x:row r="729">
      <x:c r="A729" t="str">
        <x:v>EV-0726</x:v>
      </x:c>
      <x:c r="B729" t="str">
        <x:v>Integrity check</x:v>
      </x:c>
      <x:c r="C729" t="str">
        <x:f>IF(L729="","",IF(LEFT(EC729,7)="BLOCKED","🔴 Do not use for conclusion",IF(EB729="Yes","🟢 Claim-ready","🟡 Caution / context")))</x:f>
        <x:v>🟡 Caution / context</x:v>
      </x:c>
      <x:c r="D729" t="str">
        <x:f>IF(L729="","",EC729)</x:f>
        <x:v>PENDING — appropriate appraisal</x:v>
      </x:c>
      <x:c r="E729" t="str">
        <x:v>P3 — Medium</x:v>
      </x:c>
      <x:c r="F729" t="str">
        <x:v>Pending</x:v>
      </x:c>
      <x:c r="G729" t="str">
        <x:v>A potentially relevant concept is present, but direct applicability is ambiguous at title/abstract level.</x:v>
      </x:c>
      <x:c r="H729" t="str">
        <x:v>Human title/abstract adjudication; retrieve full text if relevance remains plausible.</x:v>
      </x:c>
      <x:c r="I729"/>
      <x:c r="J729" t="str">
        <x:v>A — Core</x:v>
      </x:c>
      <x:c r="K729" t="str">
        <x:v>IDENTIFIED</x:v>
      </x:c>
      <x:c r="L729" t="str">
        <x:v>Active Duty Service Members, Primary Managers, and Administrators' Perspectives on a Novel Sleep Telehealth Management Platform in the U.S. Military Healthcare System.</x:v>
      </x:c>
      <x:c r="M729"/>
      <x:c r="N729" t="str">
        <x:v>Wickwire, Emerson M; Abdelwadoud, Moaz; Collen, Jacob; Edwards, Hillary; Labra, Christian; Capaldi, Vincent F; Williams, Scott G; Manber, Rachel; Assefa, Samson Z; Drake, Christopher L; Albrecht, Jennifer S; Bevan, Jeffrey; Mahoney, Alexandra; Tatum, Eileen D; Pierre, Elysse; Mantua, Janna; Grandner, Michael A; Mullins, C Daniel</x:v>
      </x:c>
      <x:c r="O729" t="n">
        <x:v>2022</x:v>
      </x:c>
      <x:c r="P729" t="str">
        <x:v>Military medicine</x:v>
      </x:c>
      <x:c r="Q729" t="str">
        <x:v>Journal Article; Research Support, U.S. Gov't, Non-P.H.S.</x:v>
      </x:c>
      <x:c r="R729" t="str">
        <x:v>Unclear</x:v>
      </x:c>
      <x:c r="S729" t="str">
        <x:v>Unknown</x:v>
      </x:c>
      <x:c r="T729" t="str">
        <x:v>eng</x:v>
      </x:c>
      <x:c r="U729" t="str">
        <x:v>https://pubmed.ncbi.nlm.nih.gov/35089344/</x:v>
      </x:c>
      <x:c r="V729" t="str">
        <x:v>10.1093/milmed/usac006</x:v>
      </x:c>
      <x:c r="W729" t="str">
        <x:f>IF(V729="","",LOWER(SUBSTITUTE(SUBSTITUTE(SUBSTITUTE(SUBSTITUTE(TRIM(V729),"https://doi.org/",""),"http://doi.org/",""),"https://dx.doi.org/",""),"doi:","")))</x:f>
        <x:v>10.1093/milmed/usac006</x:v>
      </x:c>
      <x:c r="X729" t="str">
        <x:v>35089344</x:v>
      </x:c>
      <x:c r="Y729" t="str"/>
      <x:c r="Z729"/>
      <x:c r="AA729" t="str">
        <x:v>PubMed/MEDLINE</x:v>
      </x:c>
      <x:c r="AB729" t="str">
        <x:v>PUBMED-A-v1.0-2026-08-28</x:v>
      </x:c>
      <x:c r="AC729" t="str">
        <x:v>SP-PUBMED-A-20260828</x:v>
      </x:c>
      <x:c r="AD729" s="499" t="n">
        <x:v>46262</x:v>
      </x:c>
      <x:c r="AE729" s="499" t="n">
        <x:v>46272</x:v>
      </x:c>
      <x:c r="AF729" t="str">
        <x:v>XDWGRPDM</x:v>
      </x:c>
      <x:c r="AG729"/>
      <x:c r="AH729" t="str">
        <x:v>Tactical Athlete → Operational Readiness Brazil</x:v>
      </x:c>
      <x:c r="AI729" t="str">
        <x:v>evidence-family:A</x:v>
      </x:c>
      <x:c r="AJ729"/>
      <x:c r="AK729" t="str">
        <x:f>IF(AJ729="","",IF(OR(LOWER(AJ729)="brazil",LOWER(AJ729)="brasil"),"Yes","No"))</x:f>
      </x:c>
      <x:c r="AL729"/>
      <x:c r="AM729"/>
      <x:c r="AN729"/>
      <x:c r="AO729"/>
      <x:c r="AP729"/>
      <x:c r="AQ729"/>
      <x:c r="AR729"/>
      <x:c r="AS729"/>
      <x:c r="AT729"/>
      <x:c r="AU729"/>
      <x:c r="AV729"/>
      <x:c r="AW729"/>
      <x:c r="AX729"/>
      <x:c r="AY729"/>
      <x:c r="AZ729"/>
      <x:c r="BA729"/>
      <x:c r="BB729"/>
      <x:c r="BC729"/>
      <x:c r="BD729"/>
      <x:c r="BE729"/>
      <x:c r="BF729"/>
      <x:c r="BG729"/>
      <x:c r="BH729"/>
      <x:c r="BI729"/>
      <x:c r="BJ729"/>
      <x:c r="BK729"/>
      <x:c r="BL729"/>
      <x:c r="BM729"/>
      <x:c r="BN729"/>
      <x:c r="BO729"/>
      <x:c r="BP729"/>
      <x:c r="BQ729"/>
      <x:c r="BR729"/>
      <x:c r="BS729"/>
      <x:c r="BT729"/>
      <x:c r="BU729"/>
      <x:c r="BV729"/>
      <x:c r="BW729"/>
      <x:c r="BX729"/>
      <x:c r="BY729"/>
      <x:c r="BZ729"/>
      <x:c r="CA729"/>
      <x:c r="CB729"/>
      <x:c r="CC729"/>
      <x:c r="CD729"/>
      <x:c r="CE729"/>
      <x:c r="CF729"/>
      <x:c r="CG729"/>
      <x:c r="CH729"/>
      <x:c r="CI729"/>
      <x:c r="CJ729" t="str">
        <x:v>Yes</x:v>
      </x:c>
      <x:c r="CK729" t="str">
        <x:v>Yes</x:v>
      </x:c>
      <x:c r="CL729" t="str">
        <x:v>Yes</x:v>
      </x:c>
      <x:c r="CM729" t="str">
        <x:v>Clear</x:v>
      </x:c>
      <x:c r="CN729" t="str">
        <x:v>Verified — clear</x:v>
      </x:c>
      <x:c r="CO729" t="n">
        <x:v>46272</x:v>
      </x:c>
      <x:c r="CP729" t="str">
        <x:v>https://pubmed.ncbi.nlm.nih.gov/35089344/</x:v>
      </x:c>
      <x:c r="CQ729"/>
      <x:c r="CR729"/>
      <x:c r="CS729"/>
      <x:c r="CT729"/>
      <x:c r="CU729"/>
      <x:c r="CV729"/>
      <x:c r="CW729"/>
      <x:c r="CX729"/>
      <x:c r="CY729"/>
      <x:c r="CZ729"/>
      <x:c r="DA729"/>
      <x:c r="DB729" t="str">
        <x:f>IF(L729="","",IF(AND(COUNT(CU729:DA729)=7,OR(CU729=0,CU729=1,CU729=2),OR(CV729=0,CV729=1,CV729=2),OR(CW729=0,CW729=1,CW729=2),OR(CX729=0,CX729=1,CX729=2),OR(CY729=0,CY729=1,CY729=2),OR(CZ729=0,CZ729=1,CZ729=2),OR(DA729=0,DA729=1,DA729=2)),SUM(CU729:DA729),""))</x:f>
      </x:c>
      <x:c r="DC729" t="str">
        <x:f>IF(DB729="","",ROUND(DB729/14*10,1))</x:f>
      </x:c>
      <x:c r="DD729" t="str">
        <x:v>Pending</x:v>
      </x:c>
      <x:c r="DE729" t="str">
        <x:f>IF(L729="","",IF(DC729="","Pending",IF(DD729="Yes","CONDITIONAL — safety override",IF(DC729&gt;=8,"HIGH",IF(DC729&gt;=5,"CONDITIONAL","LOW")))))</x:f>
        <x:v>Pending</x:v>
      </x:c>
      <x:c r="DF729" t="str">
        <x:v>Pending screening and full-text appraisal; no transferability judgment made at identification.</x:v>
      </x:c>
      <x:c r="DG729"/>
      <x:c r="DH729"/>
      <x:c r="DI729"/>
      <x:c r="DJ729"/>
      <x:c r="DK729"/>
      <x:c r="DL729"/>
      <x:c r="DM729"/>
      <x:c r="DN729"/>
      <x:c r="DO729"/>
      <x:c r="DP729"/>
      <x:c r="DQ729"/>
      <x:c r="DR729"/>
      <x:c r="DS729"/>
      <x:c r="DT729"/>
      <x:c r="DU729"/>
      <x:c r="DV729"/>
      <x:c r="DW729"/>
      <x:c r="DX729"/>
      <x:c r="DY729"/>
      <x:c r="DZ729" t="str">
        <x:v>Title/abstract information is insufficient for a substantive scientific, causal, transferability or institutional claim.</x:v>
      </x:c>
      <x:c r="EA729" t="str">
        <x:v>Pending</x:v>
      </x:c>
      <x:c r="EB729" t="str">
        <x:f>IF(L729="","",IF(EC729="READY","Yes","No / Pending"))</x:f>
        <x:v>No / Pending</x:v>
      </x:c>
      <x:c r="EC729" t="str">
        <x:f>IF(L729="","",IF(OR(ISNUMBER(SEARCH("Retracted Publication",Q729)),CM729="Retracted",CN729="Retracted",CM729="Expression of Concern",CN729="Expression of Concern",F729="Not used",CG729="Critical",CH729="High",CH729="Critical"),"BLOCKED — integrity or use restriction",IF(AND(CJ729="Yes",CK729="Yes",CL729="Yes"),IF(AND(CM729="Clear",CN729="Verified — clear"),IF(AND(AND(LEN(TRIM(CF729))&gt;0,LEFT(LOWER(TRIM(CF729)),7)&lt;&gt;"pending"),OR(CG729="High",CG729="Moderate"),OR(CH729="Low",CH729="Some concerns",CH729="Not applicable")),IF(AND(DD729="No",OR(DE729="HIGH",DE729="CONDITIONAL"),AND(LEN(TRIM(DF729))&gt;0,LEFT(LOWER(TRIM(DF729)),7)&lt;&gt;"pending")),IF(AND(AND(LEN(TRIM(DT729))&gt;0,LEFT(LOWER(TRIM(DT729)),7)&lt;&gt;"pending"),AND(LEN(TRIM(DU729))&gt;0,LEFT(LOWER(TRIM(DU729)),7)&lt;&gt;"pending"),OR(AND(LEN(TRIM(DV729))&gt;0,LEFT(LOWER(TRIM(DV729)),7)&lt;&gt;"pending"),AND(LEN(TRIM(DW729))&gt;0,LEFT(LOWER(TRIM(DW729)),7)&lt;&gt;"pending")),AND(LEN(TRIM(DX729))&gt;0,LEFT(LOWER(TRIM(DX729)),7)&lt;&gt;"pending")),IF(AND(F729="Claim-ready",OR(EA729="Strong",EA729="Moderate"),AND(LEN(TRIM(G729))&gt;0,LEFT(LOWER(TRIM(G729)),7)&lt;&gt;"pending"),G729&lt;&gt;"No substantive use decision is permitted from identification metadata alone.",AND(LEN(TRIM(DZ729))&gt;0,LEFT(LOWER(TRIM(DZ729)),7)&lt;&gt;"pending"),DZ729&lt;&gt;"Identification metadata alone does not permit any substantive scientific, causal, operational, or institutional claim.",AND(LEN(TRIM(EI729))&gt;0,LEFT(LOWER(TRIM(EI729)),7)&lt;&gt;"pending"),ISNUMBER(EH729),EH729&gt;0),"READY","PENDING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29" t="str">
        <x:v>Pending</x:v>
      </x:c>
      <x:c r="EE729"/>
      <x:c r="EF729" t="str">
        <x:v>Pending</x:v>
      </x:c>
      <x:c r="EG729" t="str">
        <x:v>Pending</x:v>
      </x:c>
      <x:c r="EH729"/>
      <x:c r="EI729" s="501"/>
      <x:c r="EJ729"/>
      <x:c r="EK729" t="str">
        <x:v>Pending</x:v>
      </x:c>
      <x:c r="EL729" t="n">
        <x:v>46272</x:v>
      </x:c>
      <x:c r="EM729" t="str">
        <x:v>Production PubMed record imported and reconciled to Zotero item XDWGRPDM;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29" t="n">
        <x:f>IF(L729="","",(IF(N729&lt;&gt;"",1,0)+IF(O729&lt;&gt;"",1,0)+IF(AJ729&lt;&gt;"",1,0)+IF(AU729&lt;&gt;"",1,0)+IF(BE729&lt;&gt;"",1,0)+IF(CF729&lt;&gt;"",1,0)+IF(CJ729="Yes",1,0)+IF(CL729="Yes",1,0)+IF(DE729&lt;&gt;"Pending",1,0)+IF(F729&lt;&gt;"",1,0)+IF(DZ729&lt;&gt;"",1,0)+IF(EI729&lt;&gt;"",1,0))/12)</x:f>
        <x:v>0.5</x:v>
      </x:c>
    </x:row>
    <x:row r="730">
      <x:c r="A730" t="str">
        <x:v>EV-0727</x:v>
      </x:c>
      <x:c r="B730" t="str">
        <x:v>Metadata verification</x:v>
      </x:c>
      <x:c r="C730" t="str">
        <x:f>IF(L730="","",IF(LEFT(EC730,7)="BLOCKED","🔴 Do not use for conclusion",IF(EB730="Yes","🟢 Claim-ready","🟡 Caution / context")))</x:f>
        <x:v>🟡 Caution / context</x:v>
      </x:c>
      <x:c r="D730" t="str">
        <x:f>IF(L730="","",EC730)</x:f>
        <x:v>PENDING — verification</x:v>
      </x:c>
      <x:c r="E730" t="str">
        <x:v>P2 — High</x:v>
      </x:c>
      <x:c r="F730" t="str">
        <x:v>Pending</x:v>
      </x:c>
      <x:c r="G730" t="str">
        <x:v>Title/abstract identify an explicit implementation-science construct; retain for full-text assessment.</x:v>
      </x:c>
      <x:c r="H730" t="str">
        <x:v>Obtain and review lawful full text; confirm human adjudication; then select a design-specific appraisal instrument.</x:v>
      </x:c>
      <x:c r="I730"/>
      <x:c r="J730" t="str">
        <x:v>C — Implementation Science</x:v>
      </x:c>
      <x:c r="K730" t="str">
        <x:v>IDENTIFIED</x:v>
      </x:c>
      <x:c r="L730" t="str">
        <x:v>Perspectives About Emergency Department Care Encounters Among Adults With Opioid Use Disorder.</x:v>
      </x:c>
      <x:c r="M730"/>
      <x:c r="N730" t="str">
        <x:v>Hawk, Kathryn; McCormack, Ryan; Edelman, E Jennifer; Coupet, Edouard Jr; Toledo, Nicolle; Gauthier, Phoebe; Rotrosen, John; Chawarski, Marek; Martel, Shara; Owens, Patricia; Pantalon, Michael V; O'Connor, Patrick; Whiteside, Lauren K; Cowan, Ethan; Richardson, Lynne D; Lyons, Michael S; Rothman, Richard; Marsch, Lisa; Fiellin, David A; D'Onofrio, Gail</x:v>
      </x:c>
      <x:c r="O730" t="n">
        <x:v>2022</x:v>
      </x:c>
      <x:c r="P730" t="str">
        <x:v>JAMA network open</x:v>
      </x:c>
      <x:c r="Q730" t="str">
        <x:v>Journal Article; Multicenter Study; Research Support, N.I.H., Extramural</x:v>
      </x:c>
      <x:c r="R730" t="str">
        <x:v>Unclear</x:v>
      </x:c>
      <x:c r="S730" t="str">
        <x:v>Unknown</x:v>
      </x:c>
      <x:c r="T730" t="str">
        <x:v>eng</x:v>
      </x:c>
      <x:c r="U730" t="str">
        <x:v>https://pubmed.ncbi.nlm.nih.gov/35076700/</x:v>
      </x:c>
      <x:c r="V730" t="str">
        <x:v>10.1001/jamanetworkopen.2021.44955</x:v>
      </x:c>
      <x:c r="W730" t="str">
        <x:f>IF(V730="","",LOWER(SUBSTITUTE(SUBSTITUTE(SUBSTITUTE(SUBSTITUTE(TRIM(V730),"https://doi.org/",""),"http://doi.org/",""),"https://dx.doi.org/",""),"doi:","")))</x:f>
        <x:v>10.1001/jamanetworkopen.2021.44955</x:v>
      </x:c>
      <x:c r="X730" t="str">
        <x:v>35076700</x:v>
      </x:c>
      <x:c r="Y730" t="str">
        <x:v>PMC8790663</x:v>
      </x:c>
      <x:c r="Z730"/>
      <x:c r="AA730" t="str">
        <x:v>PubMed/MEDLINE</x:v>
      </x:c>
      <x:c r="AB730" t="str">
        <x:v>PUBMED-C-v1.0-2026-08-28</x:v>
      </x:c>
      <x:c r="AC730" t="str">
        <x:v>SP-PUBMED-C-20260828</x:v>
      </x:c>
      <x:c r="AD730" s="499" t="n">
        <x:v>46262</x:v>
      </x:c>
      <x:c r="AE730" s="499" t="n">
        <x:v>46272</x:v>
      </x:c>
      <x:c r="AF730" t="str">
        <x:v>H7XKJIDC</x:v>
      </x:c>
      <x:c r="AG730"/>
      <x:c r="AH730" t="str">
        <x:v>Tactical Athlete → Operational Readiness Brazil</x:v>
      </x:c>
      <x:c r="AI730" t="str">
        <x:v>evidence-family:C</x:v>
      </x:c>
      <x:c r="AJ730"/>
      <x:c r="AK730" t="str">
        <x:f>IF(AJ730="","",IF(OR(LOWER(AJ730)="brazil",LOWER(AJ730)="brasil"),"Yes","No"))</x:f>
      </x:c>
      <x:c r="AL730"/>
      <x:c r="AM730"/>
      <x:c r="AN730"/>
      <x:c r="AO730"/>
      <x:c r="AP730"/>
      <x:c r="AQ730"/>
      <x:c r="AR730"/>
      <x:c r="AS730"/>
      <x:c r="AT730"/>
      <x:c r="AU730"/>
      <x:c r="AV730"/>
      <x:c r="AW730"/>
      <x:c r="AX730"/>
      <x:c r="AY730"/>
      <x:c r="AZ730"/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/>
      <x:c r="BO730"/>
      <x:c r="BP730"/>
      <x:c r="BQ730"/>
      <x:c r="BR730"/>
      <x:c r="BS730"/>
      <x:c r="BT730"/>
      <x:c r="BU730"/>
      <x:c r="BV730"/>
      <x:c r="BW730"/>
      <x:c r="BX730"/>
      <x:c r="BY730"/>
      <x:c r="BZ730"/>
      <x:c r="CA730"/>
      <x:c r="CB730"/>
      <x:c r="CC730"/>
      <x:c r="CD730"/>
      <x:c r="CE730"/>
      <x:c r="CF730"/>
      <x:c r="CG730"/>
      <x:c r="CH730"/>
      <x:c r="CI730"/>
      <x:c r="CJ730" t="str">
        <x:v>Pending</x:v>
      </x:c>
      <x:c r="CK730" t="str">
        <x:v>Yes</x:v>
      </x:c>
      <x:c r="CL730" t="str">
        <x:v>Yes</x:v>
      </x:c>
      <x:c r="CM730" t="str">
        <x:v>Clear</x:v>
      </x:c>
      <x:c r="CN730" t="str">
        <x:v>Verified — clear</x:v>
      </x:c>
      <x:c r="CO730" t="n">
        <x:v>46272</x:v>
      </x:c>
      <x:c r="CP730" t="str">
        <x:v>https://pubmed.ncbi.nlm.nih.gov/35076700/</x:v>
      </x:c>
      <x:c r="CQ730"/>
      <x:c r="CR730"/>
      <x:c r="CS730"/>
      <x:c r="CT730"/>
      <x:c r="CU730"/>
      <x:c r="CV730"/>
      <x:c r="CW730"/>
      <x:c r="CX730"/>
      <x:c r="CY730"/>
      <x:c r="CZ730"/>
      <x:c r="DA730"/>
      <x:c r="DB730" t="str">
        <x:f>IF(L730="","",IF(AND(COUNT(CU730:DA730)=7,OR(CU730=0,CU730=1,CU730=2),OR(CV730=0,CV730=1,CV730=2),OR(CW730=0,CW730=1,CW730=2),OR(CX730=0,CX730=1,CX730=2),OR(CY730=0,CY730=1,CY730=2),OR(CZ730=0,CZ730=1,CZ730=2),OR(DA730=0,DA730=1,DA730=2)),SUM(CU730:DA730),""))</x:f>
      </x:c>
      <x:c r="DC730" t="str">
        <x:f>IF(DB730="","",ROUND(DB730/14*10,1))</x:f>
      </x:c>
      <x:c r="DD730" t="str">
        <x:v>Pending</x:v>
      </x:c>
      <x:c r="DE730" t="str">
        <x:f>IF(L730="","",IF(DC730="","Pending",IF(DD730="Yes","CONDITIONAL — safety override",IF(DC730&gt;=8,"HIGH",IF(DC730&gt;=5,"CONDITIONAL","LOW")))))</x:f>
        <x:v>Pending</x:v>
      </x:c>
      <x:c r="DF730" t="str">
        <x:v>Pending screening and full-text appraisal; no transferability judgment made at identification.</x:v>
      </x:c>
      <x:c r="DG730"/>
      <x:c r="DH730"/>
      <x:c r="DI730"/>
      <x:c r="DJ730"/>
      <x:c r="DK730"/>
      <x:c r="DL730"/>
      <x:c r="DM730"/>
      <x:c r="DN730"/>
      <x:c r="DO730"/>
      <x:c r="DP730"/>
      <x:c r="DQ730"/>
      <x:c r="DR730"/>
      <x:c r="DS730"/>
      <x:c r="DT730"/>
      <x:c r="DU730"/>
      <x:c r="DV730"/>
      <x:c r="DW730"/>
      <x:c r="DX730"/>
      <x:c r="DY730"/>
      <x:c r="DZ730" t="str">
        <x:v>Title/abstract screening alone does not establish effectiveness, causality, methodological quality, transferability to Brazilian public safety or an institutional recommendation.</x:v>
      </x:c>
      <x:c r="EA730" t="str">
        <x:v>Pending</x:v>
      </x:c>
      <x:c r="EB730" t="str">
        <x:f>IF(L730="","",IF(EC730="READY","Yes","No / Pending"))</x:f>
        <x:v>No / Pending</x:v>
      </x:c>
      <x:c r="EC730" t="str">
        <x:f>IF(L730="","",IF(OR(ISNUMBER(SEARCH("Retracted Publication",Q730)),CM730="Retracted",CN730="Retracted",CM730="Expression of Concern",CN730="Expression of Concern",F730="Not used",CG730="Critical",CH730="High",CH730="Critical"),"BLOCKED — integrity or use restriction",IF(AND(CJ730="Yes",CK730="Yes",CL730="Yes"),IF(AND(CM730="Clear",CN730="Verified — clear"),IF(AND(AND(LEN(TRIM(CF730))&gt;0,LEFT(LOWER(TRIM(CF730)),7)&lt;&gt;"pending"),OR(CG730="High",CG730="Moderate"),OR(CH730="Low",CH730="Some concerns",CH730="Not applicable")),IF(AND(DD730="No",OR(DE730="HIGH",DE730="CONDITIONAL"),AND(LEN(TRIM(DF730))&gt;0,LEFT(LOWER(TRIM(DF730)),7)&lt;&gt;"pending")),IF(AND(AND(LEN(TRIM(DT730))&gt;0,LEFT(LOWER(TRIM(DT730)),7)&lt;&gt;"pending"),AND(LEN(TRIM(DU730))&gt;0,LEFT(LOWER(TRIM(DU730)),7)&lt;&gt;"pending"),OR(AND(LEN(TRIM(DV730))&gt;0,LEFT(LOWER(TRIM(DV730)),7)&lt;&gt;"pending"),AND(LEN(TRIM(DW730))&gt;0,LEFT(LOWER(TRIM(DW730)),7)&lt;&gt;"pending")),AND(LEN(TRIM(DX730))&gt;0,LEFT(LOWER(TRIM(DX730)),7)&lt;&gt;"pending")),IF(AND(F730="Claim-ready",OR(EA730="Strong",EA730="Moderate"),AND(LEN(TRIM(G730))&gt;0,LEFT(LOWER(TRIM(G730)),7)&lt;&gt;"pending"),G730&lt;&gt;"No substantive use decision is permitted from identification metadata alone.",AND(LEN(TRIM(DZ730))&gt;0,LEFT(LOWER(TRIM(DZ730)),7)&lt;&gt;"pending"),DZ730&lt;&gt;"Identification metadata alone does not permit any substantive scientific, causal, operational, or institutional claim.",AND(LEN(TRIM(EI730))&gt;0,LEFT(LOWER(TRIM(EI730)),7)&lt;&gt;"pending"),ISNUMBER(EH730),EH730&gt;0),"READY","PENDING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30" t="str">
        <x:v>Pending</x:v>
      </x:c>
      <x:c r="EE730"/>
      <x:c r="EF730" t="str">
        <x:v>Pending</x:v>
      </x:c>
      <x:c r="EG730" t="str">
        <x:v>Pending</x:v>
      </x:c>
      <x:c r="EH730"/>
      <x:c r="EI730" s="501"/>
      <x:c r="EJ730"/>
      <x:c r="EK730" t="str">
        <x:v>Pending</x:v>
      </x:c>
      <x:c r="EL730" t="n">
        <x:v>46272</x:v>
      </x:c>
      <x:c r="EM730" t="str">
        <x:v>Production PubMed record imported and reconciled to Zotero item H7XKJIDC;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30" t="n">
        <x:f>IF(L730="","",(IF(N730&lt;&gt;"",1,0)+IF(O730&lt;&gt;"",1,0)+IF(AJ730&lt;&gt;"",1,0)+IF(AU730&lt;&gt;"",1,0)+IF(BE730&lt;&gt;"",1,0)+IF(CF730&lt;&gt;"",1,0)+IF(CJ730="Yes",1,0)+IF(CL730="Yes",1,0)+IF(DE730&lt;&gt;"Pending",1,0)+IF(F730&lt;&gt;"",1,0)+IF(DZ730&lt;&gt;"",1,0)+IF(EI730&lt;&gt;"",1,0))/12)</x:f>
        <x:v>0.4166666666666667</x:v>
      </x:c>
    </x:row>
    <x:row r="731">
      <x:c r="A731" t="str">
        <x:v>EV-0728</x:v>
      </x:c>
      <x:c r="B731" t="str">
        <x:v>Integrity check</x:v>
      </x:c>
      <x:c r="C731" t="str">
        <x:f>IF(L731="","",IF(LEFT(EC731,7)="BLOCKED","🔴 Do not use for conclusion",IF(EB731="Yes","🟢 Claim-ready","🟡 Caution / context")))</x:f>
        <x:v>🟡 Caution / context</x:v>
      </x:c>
      <x:c r="D731" t="str">
        <x:f>IF(L731="","",EC731)</x:f>
        <x:v>PENDING — appropriate appraisal</x:v>
      </x:c>
      <x:c r="E731" t="str">
        <x:v>P3 — Medium</x:v>
      </x:c>
      <x:c r="F731" t="str">
        <x:v>Pending</x:v>
      </x:c>
      <x:c r="G731" t="str">
        <x:v>Title/abstract identify an explicit tactical/public-safety context and readiness domain; retain for full-text assessment.</x:v>
      </x:c>
      <x:c r="H731" t="str">
        <x:v>Obtain and review lawful full text; confirm human adjudication; then select a design-specific appraisal instrument.</x:v>
      </x:c>
      <x:c r="I731"/>
      <x:c r="J731" t="str">
        <x:v>A — Core</x:v>
      </x:c>
      <x:c r="K731" t="str">
        <x:v>IDENTIFIED</x:v>
      </x:c>
      <x:c r="L731" t="str">
        <x:v>Moderate and Severe Acute Normobaric Hypoxia and the 3-Repetition Deadlift, Hand-Release Push-Up, and Leg Tuck Events From the Army Combat Fitness Test.</x:v>
      </x:c>
      <x:c r="M731"/>
      <x:c r="N731" t="str">
        <x:v>Jenkins, Jasmin R; Salmon, Owen F; Smith, Cory M</x:v>
      </x:c>
      <x:c r="O731" t="n">
        <x:v>2023</x:v>
      </x:c>
      <x:c r="P731" t="str">
        <x:v>Military medicine</x:v>
      </x:c>
      <x:c r="Q731" t="str">
        <x:v>Journal Article</x:v>
      </x:c>
      <x:c r="R731" t="str">
        <x:v>Unclear</x:v>
      </x:c>
      <x:c r="S731" t="str">
        <x:v>Unknown</x:v>
      </x:c>
      <x:c r="T731" t="str">
        <x:v>eng</x:v>
      </x:c>
      <x:c r="U731" t="str">
        <x:v>https://pubmed.ncbi.nlm.nih.gov/35072728/</x:v>
      </x:c>
      <x:c r="V731" t="str">
        <x:v>10.1093/milmed/usab399</x:v>
      </x:c>
      <x:c r="W731" t="str">
        <x:f>IF(V731="","",LOWER(SUBSTITUTE(SUBSTITUTE(SUBSTITUTE(SUBSTITUTE(TRIM(V731),"https://doi.org/",""),"http://doi.org/",""),"https://dx.doi.org/",""),"doi:","")))</x:f>
        <x:v>10.1093/milmed/usab399</x:v>
      </x:c>
      <x:c r="X731" t="str">
        <x:v>35072728</x:v>
      </x:c>
      <x:c r="Y731" t="str"/>
      <x:c r="Z731"/>
      <x:c r="AA731" t="str">
        <x:v>PubMed/MEDLINE</x:v>
      </x:c>
      <x:c r="AB731" t="str">
        <x:v>PUBMED-A-v1.0-2026-08-28</x:v>
      </x:c>
      <x:c r="AC731" t="str">
        <x:v>SP-PUBMED-A-20260828</x:v>
      </x:c>
      <x:c r="AD731" s="499" t="n">
        <x:v>46262</x:v>
      </x:c>
      <x:c r="AE731" s="499" t="n">
        <x:v>46272</x:v>
      </x:c>
      <x:c r="AF731" t="str">
        <x:v>6T7GBFSV</x:v>
      </x:c>
      <x:c r="AG731"/>
      <x:c r="AH731" t="str">
        <x:v>Tactical Athlete → Operational Readiness Brazil</x:v>
      </x:c>
      <x:c r="AI731" t="str">
        <x:v>evidence-family:A</x:v>
      </x:c>
      <x:c r="AJ731"/>
      <x:c r="AK731" t="str">
        <x:f>IF(AJ731="","",IF(OR(LOWER(AJ731)="brazil",LOWER(AJ731)="brasil"),"Yes","No"))</x:f>
      </x:c>
      <x:c r="AL731"/>
      <x:c r="AM731"/>
      <x:c r="AN731"/>
      <x:c r="AO731"/>
      <x:c r="AP731"/>
      <x:c r="AQ731"/>
      <x:c r="AR731"/>
      <x:c r="AS731"/>
      <x:c r="AT731"/>
      <x:c r="AU731"/>
      <x:c r="AV731"/>
      <x:c r="AW731"/>
      <x:c r="AX731"/>
      <x:c r="AY731"/>
      <x:c r="AZ731"/>
      <x:c r="BA731"/>
      <x:c r="BB731"/>
      <x:c r="BC731"/>
      <x:c r="BD731"/>
      <x:c r="BE731"/>
      <x:c r="BF731"/>
      <x:c r="BG731"/>
      <x:c r="BH731"/>
      <x:c r="BI731"/>
      <x:c r="BJ731"/>
      <x:c r="BK731"/>
      <x:c r="BL731"/>
      <x:c r="BM731"/>
      <x:c r="BN731"/>
      <x:c r="BO731"/>
      <x:c r="BP731"/>
      <x:c r="BQ731"/>
      <x:c r="BR731"/>
      <x:c r="BS731"/>
      <x:c r="BT731"/>
      <x:c r="BU731"/>
      <x:c r="BV731"/>
      <x:c r="BW731"/>
      <x:c r="BX731"/>
      <x:c r="BY731"/>
      <x:c r="BZ731"/>
      <x:c r="CA731"/>
      <x:c r="CB731"/>
      <x:c r="CC731"/>
      <x:c r="CD731"/>
      <x:c r="CE731"/>
      <x:c r="CF731"/>
      <x:c r="CG731"/>
      <x:c r="CH731"/>
      <x:c r="CI731"/>
      <x:c r="CJ731" t="str">
        <x:v>Yes</x:v>
      </x:c>
      <x:c r="CK731" t="str">
        <x:v>Yes</x:v>
      </x:c>
      <x:c r="CL731" t="str">
        <x:v>Yes</x:v>
      </x:c>
      <x:c r="CM731" t="str">
        <x:v>Clear</x:v>
      </x:c>
      <x:c r="CN731" t="str">
        <x:v>Verified — clear</x:v>
      </x:c>
      <x:c r="CO731" t="n">
        <x:v>46272</x:v>
      </x:c>
      <x:c r="CP731" t="str">
        <x:v>https://pubmed.ncbi.nlm.nih.gov/35072728/</x:v>
      </x:c>
      <x:c r="CQ731"/>
      <x:c r="CR731"/>
      <x:c r="CS731"/>
      <x:c r="CT731"/>
      <x:c r="CU731"/>
      <x:c r="CV731"/>
      <x:c r="CW731"/>
      <x:c r="CX731"/>
      <x:c r="CY731"/>
      <x:c r="CZ731"/>
      <x:c r="DA731"/>
      <x:c r="DB731" t="str">
        <x:f>IF(L731="","",IF(AND(COUNT(CU731:DA731)=7,OR(CU731=0,CU731=1,CU731=2),OR(CV731=0,CV731=1,CV731=2),OR(CW731=0,CW731=1,CW731=2),OR(CX731=0,CX731=1,CX731=2),OR(CY731=0,CY731=1,CY731=2),OR(CZ731=0,CZ731=1,CZ731=2),OR(DA731=0,DA731=1,DA731=2)),SUM(CU731:DA731),""))</x:f>
      </x:c>
      <x:c r="DC731" t="str">
        <x:f>IF(DB731="","",ROUND(DB731/14*10,1))</x:f>
      </x:c>
      <x:c r="DD731" t="str">
        <x:v>Pending</x:v>
      </x:c>
      <x:c r="DE731" t="str">
        <x:f>IF(L731="","",IF(DC731="","Pending",IF(DD731="Yes","CONDITIONAL — safety override",IF(DC731&gt;=8,"HIGH",IF(DC731&gt;=5,"CONDITIONAL","LOW")))))</x:f>
        <x:v>Pending</x:v>
      </x:c>
      <x:c r="DF731" t="str">
        <x:v>Pending screening and full-text appraisal; no transferability judgment made at identification.</x:v>
      </x:c>
      <x:c r="DG731"/>
      <x:c r="DH731"/>
      <x:c r="DI731"/>
      <x:c r="DJ731"/>
      <x:c r="DK731"/>
      <x:c r="DL731"/>
      <x:c r="DM731"/>
      <x:c r="DN731"/>
      <x:c r="DO731"/>
      <x:c r="DP731"/>
      <x:c r="DQ731"/>
      <x:c r="DR731"/>
      <x:c r="DS731"/>
      <x:c r="DT731"/>
      <x:c r="DU731"/>
      <x:c r="DV731"/>
      <x:c r="DW731"/>
      <x:c r="DX731"/>
      <x:c r="DY731"/>
      <x:c r="DZ731" t="str">
        <x:v>Title/abstract screening alone does not establish effectiveness, causality, methodological quality, transferability to Brazilian public safety or an institutional recommendation.</x:v>
      </x:c>
      <x:c r="EA731" t="str">
        <x:v>Pending</x:v>
      </x:c>
      <x:c r="EB731" t="str">
        <x:f>IF(L731="","",IF(EC731="READY","Yes","No / Pending"))</x:f>
        <x:v>No / Pending</x:v>
      </x:c>
      <x:c r="EC731" t="str">
        <x:f>IF(L731="","",IF(OR(ISNUMBER(SEARCH("Retracted Publication",Q731)),CM731="Retracted",CN731="Retracted",CM731="Expression of Concern",CN731="Expression of Concern",F731="Not used",CG731="Critical",CH731="High",CH731="Critical"),"BLOCKED — integrity or use restriction",IF(AND(CJ731="Yes",CK731="Yes",CL731="Yes"),IF(AND(CM731="Clear",CN731="Verified — clear"),IF(AND(AND(LEN(TRIM(CF731))&gt;0,LEFT(LOWER(TRIM(CF731)),7)&lt;&gt;"pending"),OR(CG731="High",CG731="Moderate"),OR(CH731="Low",CH731="Some concerns",CH731="Not applicable")),IF(AND(DD731="No",OR(DE731="HIGH",DE731="CONDITIONAL"),AND(LEN(TRIM(DF731))&gt;0,LEFT(LOWER(TRIM(DF731)),7)&lt;&gt;"pending")),IF(AND(AND(LEN(TRIM(DT731))&gt;0,LEFT(LOWER(TRIM(DT731)),7)&lt;&gt;"pending"),AND(LEN(TRIM(DU731))&gt;0,LEFT(LOWER(TRIM(DU731)),7)&lt;&gt;"pending"),OR(AND(LEN(TRIM(DV731))&gt;0,LEFT(LOWER(TRIM(DV731)),7)&lt;&gt;"pending"),AND(LEN(TRIM(DW731))&gt;0,LEFT(LOWER(TRIM(DW731)),7)&lt;&gt;"pending")),AND(LEN(TRIM(DX731))&gt;0,LEFT(LOWER(TRIM(DX731)),7)&lt;&gt;"pending")),IF(AND(F731="Claim-ready",OR(EA731="Strong",EA731="Moderate"),AND(LEN(TRIM(G731))&gt;0,LEFT(LOWER(TRIM(G731)),7)&lt;&gt;"pending"),G731&lt;&gt;"No substantive use decision is permitted from identification metadata alone.",AND(LEN(TRIM(DZ731))&gt;0,LEFT(LOWER(TRIM(DZ731)),7)&lt;&gt;"pending"),DZ731&lt;&gt;"Identification metadata alone does not permit any substantive scientific, causal, operational, or institutional claim.",AND(LEN(TRIM(EI731))&gt;0,LEFT(LOWER(TRIM(EI731)),7)&lt;&gt;"pending"),ISNUMBER(EH731),EH731&gt;0),"READY","PENDING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1" t="str">
        <x:v>Pending</x:v>
      </x:c>
      <x:c r="EE731"/>
      <x:c r="EF731" t="str">
        <x:v>Pending</x:v>
      </x:c>
      <x:c r="EG731" t="str">
        <x:v>Pending</x:v>
      </x:c>
      <x:c r="EH731"/>
      <x:c r="EI731" s="501"/>
      <x:c r="EJ731"/>
      <x:c r="EK731" t="str">
        <x:v>Pending</x:v>
      </x:c>
      <x:c r="EL731" t="n">
        <x:v>46272</x:v>
      </x:c>
      <x:c r="EM731" t="str">
        <x:v>Production PubMed record imported and reconciled to Zotero item 6T7GBFSV;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1" t="n">
        <x:f>IF(L731="","",(IF(N731&lt;&gt;"",1,0)+IF(O731&lt;&gt;"",1,0)+IF(AJ731&lt;&gt;"",1,0)+IF(AU731&lt;&gt;"",1,0)+IF(BE731&lt;&gt;"",1,0)+IF(CF731&lt;&gt;"",1,0)+IF(CJ731="Yes",1,0)+IF(CL731="Yes",1,0)+IF(DE731&lt;&gt;"Pending",1,0)+IF(F731&lt;&gt;"",1,0)+IF(DZ731&lt;&gt;"",1,0)+IF(EI731&lt;&gt;"",1,0))/12)</x:f>
        <x:v>0.5</x:v>
      </x:c>
    </x:row>
    <x:row r="732">
      <x:c r="A732" t="str">
        <x:v>EV-0729</x:v>
      </x:c>
      <x:c r="B732" t="str">
        <x:v>Integrity check</x:v>
      </x:c>
      <x:c r="C732" t="str">
        <x:f>IF(L732="","",IF(LEFT(EC732,7)="BLOCKED","🔴 Do not use for conclusion",IF(EB732="Yes","🟢 Claim-ready","🟡 Caution / context")))</x:f>
        <x:v>🟡 Caution / context</x:v>
      </x:c>
      <x:c r="D732" t="str">
        <x:f>IF(L732="","",EC732)</x:f>
        <x:v>PENDING — appropriate appraisal</x:v>
      </x:c>
      <x:c r="E732" t="str">
        <x:v>P3 — Medium</x:v>
      </x:c>
      <x:c r="F732" t="str">
        <x:v>Pending</x:v>
      </x:c>
      <x:c r="G732" t="str">
        <x:v>Title/abstract identify an explicit tactical/public-safety context and readiness domain; retain for full-text assessment.</x:v>
      </x:c>
      <x:c r="H732" t="str">
        <x:v>Obtain and review lawful full text; confirm human adjudication; then select a design-specific appraisal instrument.</x:v>
      </x:c>
      <x:c r="I732"/>
      <x:c r="J732" t="str">
        <x:v>A — Core</x:v>
      </x:c>
      <x:c r="K732" t="str">
        <x:v>IDENTIFIED</x:v>
      </x:c>
      <x:c r="L732" t="str">
        <x:v>Evaluation of Two Training Programs Designed to Enhance Performance on the Army Combat Fitness Test Among ROTC Cadets.</x:v>
      </x:c>
      <x:c r="M732"/>
      <x:c r="N732" t="str">
        <x:v>Newman, Alissa; Armonda, Al; Braun, Barry</x:v>
      </x:c>
      <x:c r="O732" t="n">
        <x:v>2022</x:v>
      </x:c>
      <x:c r="P732" t="str">
        <x:v>Military medicine</x:v>
      </x:c>
      <x:c r="Q732" t="str">
        <x:v>Journal Article; Research Support, Non-U.S. Gov't; Research Support, U.S. Gov't, Non-P.H.S.</x:v>
      </x:c>
      <x:c r="R732" t="str">
        <x:v>Unclear</x:v>
      </x:c>
      <x:c r="S732" t="str">
        <x:v>Unknown</x:v>
      </x:c>
      <x:c r="T732" t="str">
        <x:v>eng</x:v>
      </x:c>
      <x:c r="U732" t="str">
        <x:v>https://pubmed.ncbi.nlm.nih.gov/35064262/</x:v>
      </x:c>
      <x:c r="V732" t="str">
        <x:v>10.1093/milmed/usac015</x:v>
      </x:c>
      <x:c r="W732" t="str">
        <x:f>IF(V732="","",LOWER(SUBSTITUTE(SUBSTITUTE(SUBSTITUTE(SUBSTITUTE(TRIM(V732),"https://doi.org/",""),"http://doi.org/",""),"https://dx.doi.org/",""),"doi:","")))</x:f>
        <x:v>10.1093/milmed/usac015</x:v>
      </x:c>
      <x:c r="X732" t="str">
        <x:v>35064262</x:v>
      </x:c>
      <x:c r="Y732" t="str"/>
      <x:c r="Z732"/>
      <x:c r="AA732" t="str">
        <x:v>PubMed/MEDLINE</x:v>
      </x:c>
      <x:c r="AB732" t="str">
        <x:v>PUBMED-A-v1.0-2026-08-28</x:v>
      </x:c>
      <x:c r="AC732" t="str">
        <x:v>SP-PUBMED-A-20260828</x:v>
      </x:c>
      <x:c r="AD732" s="499" t="n">
        <x:v>46262</x:v>
      </x:c>
      <x:c r="AE732" s="499" t="n">
        <x:v>46272</x:v>
      </x:c>
      <x:c r="AF732" t="str">
        <x:v>QQRDM2NM</x:v>
      </x:c>
      <x:c r="AG732"/>
      <x:c r="AH732" t="str">
        <x:v>Tactical Athlete → Operational Readiness Brazil</x:v>
      </x:c>
      <x:c r="AI732" t="str">
        <x:v>evidence-family:A</x:v>
      </x:c>
      <x:c r="AJ732"/>
      <x:c r="AK732" t="str">
        <x:f>IF(AJ732="","",IF(OR(LOWER(AJ732)="brazil",LOWER(AJ732)="brasil"),"Yes","No"))</x:f>
      </x:c>
      <x:c r="AL732"/>
      <x:c r="AM732"/>
      <x:c r="AN732"/>
      <x:c r="AO732"/>
      <x:c r="AP732"/>
      <x:c r="AQ732"/>
      <x:c r="AR732"/>
      <x:c r="AS732"/>
      <x:c r="AT732"/>
      <x:c r="AU732"/>
      <x:c r="AV732"/>
      <x:c r="AW732"/>
      <x:c r="AX732"/>
      <x:c r="AY732"/>
      <x:c r="AZ732"/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/>
      <x:c r="BO732"/>
      <x:c r="BP732"/>
      <x:c r="BQ732"/>
      <x:c r="BR732"/>
      <x:c r="BS732"/>
      <x:c r="BT732"/>
      <x:c r="BU732"/>
      <x:c r="BV732"/>
      <x:c r="BW732"/>
      <x:c r="BX732"/>
      <x:c r="BY732"/>
      <x:c r="BZ732"/>
      <x:c r="CA732"/>
      <x:c r="CB732"/>
      <x:c r="CC732"/>
      <x:c r="CD732"/>
      <x:c r="CE732"/>
      <x:c r="CF732"/>
      <x:c r="CG732"/>
      <x:c r="CH732"/>
      <x:c r="CI732"/>
      <x:c r="CJ732" t="str">
        <x:v>Yes</x:v>
      </x:c>
      <x:c r="CK732" t="str">
        <x:v>Yes</x:v>
      </x:c>
      <x:c r="CL732" t="str">
        <x:v>Yes</x:v>
      </x:c>
      <x:c r="CM732" t="str">
        <x:v>Clear</x:v>
      </x:c>
      <x:c r="CN732" t="str">
        <x:v>Verified — clear</x:v>
      </x:c>
      <x:c r="CO732" t="n">
        <x:v>46272</x:v>
      </x:c>
      <x:c r="CP732" t="str">
        <x:v>https://pubmed.ncbi.nlm.nih.gov/35064262/</x:v>
      </x:c>
      <x:c r="CQ732"/>
      <x:c r="CR732"/>
      <x:c r="CS732"/>
      <x:c r="CT732"/>
      <x:c r="CU732"/>
      <x:c r="CV732"/>
      <x:c r="CW732"/>
      <x:c r="CX732"/>
      <x:c r="CY732"/>
      <x:c r="CZ732"/>
      <x:c r="DA732"/>
      <x:c r="DB732" t="str">
        <x:f>IF(L732="","",IF(AND(COUNT(CU732:DA732)=7,OR(CU732=0,CU732=1,CU732=2),OR(CV732=0,CV732=1,CV732=2),OR(CW732=0,CW732=1,CW732=2),OR(CX732=0,CX732=1,CX732=2),OR(CY732=0,CY732=1,CY732=2),OR(CZ732=0,CZ732=1,CZ732=2),OR(DA732=0,DA732=1,DA732=2)),SUM(CU732:DA732),""))</x:f>
      </x:c>
      <x:c r="DC732" t="str">
        <x:f>IF(DB732="","",ROUND(DB732/14*10,1))</x:f>
      </x:c>
      <x:c r="DD732" t="str">
        <x:v>Pending</x:v>
      </x:c>
      <x:c r="DE732" t="str">
        <x:f>IF(L732="","",IF(DC732="","Pending",IF(DD732="Yes","CONDITIONAL — safety override",IF(DC732&gt;=8,"HIGH",IF(DC732&gt;=5,"CONDITIONAL","LOW")))))</x:f>
        <x:v>Pending</x:v>
      </x:c>
      <x:c r="DF732" t="str">
        <x:v>Pending screening and full-text appraisal; no transferability judgment made at identification.</x:v>
      </x:c>
      <x:c r="DG732"/>
      <x:c r="DH732"/>
      <x:c r="DI732"/>
      <x:c r="DJ732"/>
      <x:c r="DK732"/>
      <x:c r="DL732"/>
      <x:c r="DM732"/>
      <x:c r="DN732"/>
      <x:c r="DO732"/>
      <x:c r="DP732"/>
      <x:c r="DQ732"/>
      <x:c r="DR732"/>
      <x:c r="DS732"/>
      <x:c r="DT732"/>
      <x:c r="DU732"/>
      <x:c r="DV732"/>
      <x:c r="DW732"/>
      <x:c r="DX732"/>
      <x:c r="DY732"/>
      <x:c r="DZ732" t="str">
        <x:v>Title/abstract screening alone does not establish effectiveness, causality, methodological quality, transferability to Brazilian public safety or an institutional recommendation.</x:v>
      </x:c>
      <x:c r="EA732" t="str">
        <x:v>Pending</x:v>
      </x:c>
      <x:c r="EB732" t="str">
        <x:f>IF(L732="","",IF(EC732="READY","Yes","No / Pending"))</x:f>
        <x:v>No / Pending</x:v>
      </x:c>
      <x:c r="EC732" t="str">
        <x:f>IF(L732="","",IF(OR(ISNUMBER(SEARCH("Retracted Publication",Q732)),CM732="Retracted",CN732="Retracted",CM732="Expression of Concern",CN732="Expression of Concern",F732="Not used",CG732="Critical",CH732="High",CH732="Critical"),"BLOCKED — integrity or use restriction",IF(AND(CJ732="Yes",CK732="Yes",CL732="Yes"),IF(AND(CM732="Clear",CN732="Verified — clear"),IF(AND(AND(LEN(TRIM(CF732))&gt;0,LEFT(LOWER(TRIM(CF732)),7)&lt;&gt;"pending"),OR(CG732="High",CG732="Moderate"),OR(CH732="Low",CH732="Some concerns",CH732="Not applicable")),IF(AND(DD732="No",OR(DE732="HIGH",DE732="CONDITIONAL"),AND(LEN(TRIM(DF732))&gt;0,LEFT(LOWER(TRIM(DF732)),7)&lt;&gt;"pending")),IF(AND(AND(LEN(TRIM(DT732))&gt;0,LEFT(LOWER(TRIM(DT732)),7)&lt;&gt;"pending"),AND(LEN(TRIM(DU732))&gt;0,LEFT(LOWER(TRIM(DU732)),7)&lt;&gt;"pending"),OR(AND(LEN(TRIM(DV732))&gt;0,LEFT(LOWER(TRIM(DV732)),7)&lt;&gt;"pending"),AND(LEN(TRIM(DW732))&gt;0,LEFT(LOWER(TRIM(DW732)),7)&lt;&gt;"pending")),AND(LEN(TRIM(DX732))&gt;0,LEFT(LOWER(TRIM(DX732)),7)&lt;&gt;"pending")),IF(AND(F732="Claim-ready",OR(EA732="Strong",EA732="Moderate"),AND(LEN(TRIM(G732))&gt;0,LEFT(LOWER(TRIM(G732)),7)&lt;&gt;"pending"),G732&lt;&gt;"No substantive use decision is permitted from identification metadata alone.",AND(LEN(TRIM(DZ732))&gt;0,LEFT(LOWER(TRIM(DZ732)),7)&lt;&gt;"pending"),DZ732&lt;&gt;"Identification metadata alone does not permit any substantive scientific, causal, operational, or institutional claim.",AND(LEN(TRIM(EI732))&gt;0,LEFT(LOWER(TRIM(EI732)),7)&lt;&gt;"pending"),ISNUMBER(EH732),EH732&gt;0),"READY","PENDING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2" t="str">
        <x:v>Pending</x:v>
      </x:c>
      <x:c r="EE732"/>
      <x:c r="EF732" t="str">
        <x:v>Pending</x:v>
      </x:c>
      <x:c r="EG732" t="str">
        <x:v>Pending</x:v>
      </x:c>
      <x:c r="EH732"/>
      <x:c r="EI732" s="501"/>
      <x:c r="EJ732"/>
      <x:c r="EK732" t="str">
        <x:v>Pending</x:v>
      </x:c>
      <x:c r="EL732" t="n">
        <x:v>46272</x:v>
      </x:c>
      <x:c r="EM732" t="str">
        <x:v>Production PubMed record imported and reconciled to Zotero item QQRDM2NM;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2" t="n">
        <x:f>IF(L732="","",(IF(N732&lt;&gt;"",1,0)+IF(O732&lt;&gt;"",1,0)+IF(AJ732&lt;&gt;"",1,0)+IF(AU732&lt;&gt;"",1,0)+IF(BE732&lt;&gt;"",1,0)+IF(CF732&lt;&gt;"",1,0)+IF(CJ732="Yes",1,0)+IF(CL732="Yes",1,0)+IF(DE732&lt;&gt;"Pending",1,0)+IF(F732&lt;&gt;"",1,0)+IF(DZ732&lt;&gt;"",1,0)+IF(EI732&lt;&gt;"",1,0))/12)</x:f>
        <x:v>0.5</x:v>
      </x:c>
    </x:row>
    <x:row r="733">
      <x:c r="A733" t="str">
        <x:v>EV-0730</x:v>
      </x:c>
      <x:c r="B733" t="str">
        <x:v>Integrity check</x:v>
      </x:c>
      <x:c r="C733" t="str">
        <x:f>IF(L733="","",IF(LEFT(EC733,7)="BLOCKED","🔴 Do not use for conclusion",IF(EB733="Yes","🟢 Claim-ready","🟡 Caution / context")))</x:f>
        <x:v>🟡 Caution / context</x:v>
      </x:c>
      <x:c r="D733" t="str">
        <x:f>IF(L733="","",EC733)</x:f>
        <x:v>PENDING — appropriate appraisal</x:v>
      </x:c>
      <x:c r="E733" t="str">
        <x:v>P3 — Medium</x:v>
      </x:c>
      <x:c r="F733" t="str">
        <x:v>Pending</x:v>
      </x:c>
      <x:c r="G733" t="str">
        <x:v>Title/abstract identify an explicit tactical/public-safety context and readiness domain; retain for full-text assessment.</x:v>
      </x:c>
      <x:c r="H733" t="str">
        <x:v>Obtain and review lawful full text; confirm human adjudication; then select a design-specific appraisal instrument.</x:v>
      </x:c>
      <x:c r="I733"/>
      <x:c r="J733" t="str">
        <x:v>A — Core</x:v>
      </x:c>
      <x:c r="K733" t="str">
        <x:v>IDENTIFIED</x:v>
      </x:c>
      <x:c r="L733" t="str">
        <x:v>Predictors of Temporary Profile Days Among U.S. Army Active Duty Soldiers.</x:v>
      </x:c>
      <x:c r="M733"/>
      <x:c r="N733" t="str">
        <x:v>Taylor-Clark, Tanekkia M; Loan, Lori A; Swiger, Pauline A; Hearld, Larry R; Li, Peng; Patrician, Patricia A</x:v>
      </x:c>
      <x:c r="O733" t="n">
        <x:v>2023</x:v>
      </x:c>
      <x:c r="P733" t="str">
        <x:v>Military medicine</x:v>
      </x:c>
      <x:c r="Q733" t="str">
        <x:v>Journal Article; Research Support, U.S. Gov't, Non-P.H.S.</x:v>
      </x:c>
      <x:c r="R733" t="str">
        <x:v>Unclear</x:v>
      </x:c>
      <x:c r="S733" t="str">
        <x:v>Unknown</x:v>
      </x:c>
      <x:c r="T733" t="str">
        <x:v>eng</x:v>
      </x:c>
      <x:c r="U733" t="str">
        <x:v>https://pubmed.ncbi.nlm.nih.gov/35059717/</x:v>
      </x:c>
      <x:c r="V733" t="str">
        <x:v>10.1093/milmed/usab558</x:v>
      </x:c>
      <x:c r="W733" t="str">
        <x:f>IF(V733="","",LOWER(SUBSTITUTE(SUBSTITUTE(SUBSTITUTE(SUBSTITUTE(TRIM(V733),"https://doi.org/",""),"http://doi.org/",""),"https://dx.doi.org/",""),"doi:","")))</x:f>
        <x:v>10.1093/milmed/usab558</x:v>
      </x:c>
      <x:c r="X733" t="str">
        <x:v>35059717</x:v>
      </x:c>
      <x:c r="Y733" t="str"/>
      <x:c r="Z733"/>
      <x:c r="AA733" t="str">
        <x:v>PubMed/MEDLINE</x:v>
      </x:c>
      <x:c r="AB733" t="str">
        <x:v>PUBMED-A-v1.0-2026-08-28</x:v>
      </x:c>
      <x:c r="AC733" t="str">
        <x:v>SP-PUBMED-A-20260828</x:v>
      </x:c>
      <x:c r="AD733" s="499" t="n">
        <x:v>46262</x:v>
      </x:c>
      <x:c r="AE733" s="499" t="n">
        <x:v>46272</x:v>
      </x:c>
      <x:c r="AF733" t="str">
        <x:v>H8X9GL4C</x:v>
      </x:c>
      <x:c r="AG733"/>
      <x:c r="AH733" t="str">
        <x:v>Tactical Athlete → Operational Readiness Brazil</x:v>
      </x:c>
      <x:c r="AI733" t="str">
        <x:v>evidence-family:A</x:v>
      </x:c>
      <x:c r="AJ733"/>
      <x:c r="AK733" t="str">
        <x:f>IF(AJ733="","",IF(OR(LOWER(AJ733)="brazil",LOWER(AJ733)="brasil"),"Yes","No"))</x:f>
      </x:c>
      <x:c r="AL733"/>
      <x:c r="AM733"/>
      <x:c r="AN733"/>
      <x:c r="AO733"/>
      <x:c r="AP733"/>
      <x:c r="AQ733"/>
      <x:c r="AR733"/>
      <x:c r="AS733"/>
      <x:c r="AT733"/>
      <x:c r="AU733"/>
      <x:c r="AV733"/>
      <x:c r="AW733"/>
      <x:c r="AX733"/>
      <x:c r="AY733"/>
      <x:c r="AZ733"/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/>
      <x:c r="BO733"/>
      <x:c r="BP733"/>
      <x:c r="BQ733"/>
      <x:c r="BR733"/>
      <x:c r="BS733"/>
      <x:c r="BT733"/>
      <x:c r="BU733"/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 t="str">
        <x:v>Yes</x:v>
      </x:c>
      <x:c r="CK733" t="str">
        <x:v>Yes</x:v>
      </x:c>
      <x:c r="CL733" t="str">
        <x:v>Yes</x:v>
      </x:c>
      <x:c r="CM733" t="str">
        <x:v>Clear</x:v>
      </x:c>
      <x:c r="CN733" t="str">
        <x:v>Verified — clear</x:v>
      </x:c>
      <x:c r="CO733" t="n">
        <x:v>46272</x:v>
      </x:c>
      <x:c r="CP733" t="str">
        <x:v>https://pubmed.ncbi.nlm.nih.gov/35059717/</x:v>
      </x:c>
      <x:c r="CQ733"/>
      <x:c r="CR733"/>
      <x:c r="CS733"/>
      <x:c r="CT733"/>
      <x:c r="CU733"/>
      <x:c r="CV733"/>
      <x:c r="CW733"/>
      <x:c r="CX733"/>
      <x:c r="CY733"/>
      <x:c r="CZ733"/>
      <x:c r="DA733"/>
      <x:c r="DB733" t="str">
        <x:f>IF(L733="","",IF(AND(COUNT(CU733:DA733)=7,OR(CU733=0,CU733=1,CU733=2),OR(CV733=0,CV733=1,CV733=2),OR(CW733=0,CW733=1,CW733=2),OR(CX733=0,CX733=1,CX733=2),OR(CY733=0,CY733=1,CY733=2),OR(CZ733=0,CZ733=1,CZ733=2),OR(DA733=0,DA733=1,DA733=2)),SUM(CU733:DA733),""))</x:f>
      </x:c>
      <x:c r="DC733" t="str">
        <x:f>IF(DB733="","",ROUND(DB733/14*10,1))</x:f>
      </x:c>
      <x:c r="DD733" t="str">
        <x:v>Pending</x:v>
      </x:c>
      <x:c r="DE733" t="str">
        <x:f>IF(L733="","",IF(DC733="","Pending",IF(DD733="Yes","CONDITIONAL — safety override",IF(DC733&gt;=8,"HIGH",IF(DC733&gt;=5,"CONDITIONAL","LOW")))))</x:f>
        <x:v>Pending</x:v>
      </x:c>
      <x:c r="DF733" t="str">
        <x:v>Pending screening and full-text appraisal; no transferability judgment made at identification.</x:v>
      </x:c>
      <x:c r="DG733"/>
      <x:c r="DH733"/>
      <x:c r="DI733"/>
      <x:c r="DJ733"/>
      <x:c r="DK733"/>
      <x:c r="DL733"/>
      <x:c r="DM733"/>
      <x:c r="DN733"/>
      <x:c r="DO733"/>
      <x:c r="DP733"/>
      <x:c r="DQ733"/>
      <x:c r="DR733"/>
      <x:c r="DS733"/>
      <x:c r="DT733"/>
      <x:c r="DU733"/>
      <x:c r="DV733"/>
      <x:c r="DW733"/>
      <x:c r="DX733"/>
      <x:c r="DY733"/>
      <x:c r="DZ733" t="str">
        <x:v>Title/abstract screening alone does not establish effectiveness, causality, methodological quality, transferability to Brazilian public safety or an institutional recommendation.</x:v>
      </x:c>
      <x:c r="EA733" t="str">
        <x:v>Pending</x:v>
      </x:c>
      <x:c r="EB733" t="str">
        <x:f>IF(L733="","",IF(EC733="READY","Yes","No / Pending"))</x:f>
        <x:v>No / Pending</x:v>
      </x:c>
      <x:c r="EC733" t="str">
        <x:f>IF(L733="","",IF(OR(ISNUMBER(SEARCH("Retracted Publication",Q733)),CM733="Retracted",CN733="Retracted",CM733="Expression of Concern",CN733="Expression of Concern",F733="Not used",CG733="Critical",CH733="High",CH733="Critical"),"BLOCKED — integrity or use restriction",IF(AND(CJ733="Yes",CK733="Yes",CL733="Yes"),IF(AND(CM733="Clear",CN733="Verified — clear"),IF(AND(AND(LEN(TRIM(CF733))&gt;0,LEFT(LOWER(TRIM(CF733)),7)&lt;&gt;"pending"),OR(CG733="High",CG733="Moderate"),OR(CH733="Low",CH733="Some concerns",CH733="Not applicable")),IF(AND(DD733="No",OR(DE733="HIGH",DE733="CONDITIONAL"),AND(LEN(TRIM(DF733))&gt;0,LEFT(LOWER(TRIM(DF733)),7)&lt;&gt;"pending")),IF(AND(AND(LEN(TRIM(DT733))&gt;0,LEFT(LOWER(TRIM(DT733)),7)&lt;&gt;"pending"),AND(LEN(TRIM(DU733))&gt;0,LEFT(LOWER(TRIM(DU733)),7)&lt;&gt;"pending"),OR(AND(LEN(TRIM(DV733))&gt;0,LEFT(LOWER(TRIM(DV733)),7)&lt;&gt;"pending"),AND(LEN(TRIM(DW733))&gt;0,LEFT(LOWER(TRIM(DW733)),7)&lt;&gt;"pending")),AND(LEN(TRIM(DX733))&gt;0,LEFT(LOWER(TRIM(DX733)),7)&lt;&gt;"pending")),IF(AND(F733="Claim-ready",OR(EA733="Strong",EA733="Moderate"),AND(LEN(TRIM(G733))&gt;0,LEFT(LOWER(TRIM(G733)),7)&lt;&gt;"pending"),G733&lt;&gt;"No substantive use decision is permitted from identification metadata alone.",AND(LEN(TRIM(DZ733))&gt;0,LEFT(LOWER(TRIM(DZ733)),7)&lt;&gt;"pending"),DZ733&lt;&gt;"Identification metadata alone does not permit any substantive scientific, causal, operational, or institutional claim.",AND(LEN(TRIM(EI733))&gt;0,LEFT(LOWER(TRIM(EI733)),7)&lt;&gt;"pending"),ISNUMBER(EH733),EH733&gt;0),"READY","PENDING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3" t="str">
        <x:v>Pending</x:v>
      </x:c>
      <x:c r="EE733"/>
      <x:c r="EF733" t="str">
        <x:v>Pending</x:v>
      </x:c>
      <x:c r="EG733" t="str">
        <x:v>Pending</x:v>
      </x:c>
      <x:c r="EH733"/>
      <x:c r="EI733" s="501"/>
      <x:c r="EJ733"/>
      <x:c r="EK733" t="str">
        <x:v>Pending</x:v>
      </x:c>
      <x:c r="EL733" t="n">
        <x:v>46272</x:v>
      </x:c>
      <x:c r="EM733" t="str">
        <x:v>Production PubMed record imported and reconciled to Zotero item H8X9GL4C;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3" t="n">
        <x:f>IF(L733="","",(IF(N733&lt;&gt;"",1,0)+IF(O733&lt;&gt;"",1,0)+IF(AJ733&lt;&gt;"",1,0)+IF(AU733&lt;&gt;"",1,0)+IF(BE733&lt;&gt;"",1,0)+IF(CF733&lt;&gt;"",1,0)+IF(CJ733="Yes",1,0)+IF(CL733="Yes",1,0)+IF(DE733&lt;&gt;"Pending",1,0)+IF(F733&lt;&gt;"",1,0)+IF(DZ733&lt;&gt;"",1,0)+IF(EI733&lt;&gt;"",1,0))/12)</x:f>
        <x:v>0.5</x:v>
      </x:c>
    </x:row>
    <x:row r="734">
      <x:c r="A734" t="str">
        <x:v>EV-0731</x:v>
      </x:c>
      <x:c r="B734" t="str">
        <x:v>Integrity check</x:v>
      </x:c>
      <x:c r="C734" t="str">
        <x:f>IF(L734="","",IF(LEFT(EC734,7)="BLOCKED","🔴 Do not use for conclusion",IF(EB734="Yes","🟢 Claim-ready","🟡 Caution / context")))</x:f>
        <x:v>🟡 Caution / context</x:v>
      </x:c>
      <x:c r="D734" t="str">
        <x:f>IF(L734="","",EC734)</x:f>
        <x:v>PENDING — appropriate appraisal</x:v>
      </x:c>
      <x:c r="E734" t="str">
        <x:v>P3 — Medium</x:v>
      </x:c>
      <x:c r="F734" t="str">
        <x:v>Pending</x:v>
      </x:c>
      <x:c r="G734" t="str">
        <x:v>Title/abstract identify an explicit tactical/public-safety context and readiness domain; retain for full-text assessment.</x:v>
      </x:c>
      <x:c r="H734" t="str">
        <x:v>Obtain and review lawful full text; confirm human adjudication; then select a design-specific appraisal instrument.</x:v>
      </x:c>
      <x:c r="I734"/>
      <x:c r="J734" t="str">
        <x:v>A — Core</x:v>
      </x:c>
      <x:c r="K734" t="str">
        <x:v>IDENTIFIED</x:v>
      </x:c>
      <x:c r="L734" t="str">
        <x:v>Relational Coordination as a Predictor of Job Satisfaction and Intent to Stay Among Nurses and Physicians in the Military Health System.</x:v>
      </x:c>
      <x:c r="M734"/>
      <x:c r="N734" t="str">
        <x:v>House, Sherita; Crandell, Jamie; Stucky, Christopher; Kitzmiller, Rebecca; Jones, Cheryl; Gittell, Jody Hoffer</x:v>
      </x:c>
      <x:c r="O734" t="n">
        <x:v>2023</x:v>
      </x:c>
      <x:c r="P734" t="str">
        <x:v>Military medicine</x:v>
      </x:c>
      <x:c r="Q734" t="str">
        <x:v>Journal Article; Research Support, U.S. Gov't, Non-P.H.S.</x:v>
      </x:c>
      <x:c r="R734" t="str">
        <x:v>Unclear</x:v>
      </x:c>
      <x:c r="S734" t="str">
        <x:v>Unknown</x:v>
      </x:c>
      <x:c r="T734" t="str">
        <x:v>eng</x:v>
      </x:c>
      <x:c r="U734" t="str">
        <x:v>https://pubmed.ncbi.nlm.nih.gov/35050374/</x:v>
      </x:c>
      <x:c r="V734" t="str">
        <x:v>10.1093/milmed/usab464</x:v>
      </x:c>
      <x:c r="W734" t="str">
        <x:f>IF(V734="","",LOWER(SUBSTITUTE(SUBSTITUTE(SUBSTITUTE(SUBSTITUTE(TRIM(V734),"https://doi.org/",""),"http://doi.org/",""),"https://dx.doi.org/",""),"doi:","")))</x:f>
        <x:v>10.1093/milmed/usab464</x:v>
      </x:c>
      <x:c r="X734" t="str">
        <x:v>35050374</x:v>
      </x:c>
      <x:c r="Y734" t="str"/>
      <x:c r="Z734"/>
      <x:c r="AA734" t="str">
        <x:v>PubMed/MEDLINE</x:v>
      </x:c>
      <x:c r="AB734" t="str">
        <x:v>PUBMED-A-v1.0-2026-08-28</x:v>
      </x:c>
      <x:c r="AC734" t="str">
        <x:v>SP-PUBMED-A-20260828</x:v>
      </x:c>
      <x:c r="AD734" s="499" t="n">
        <x:v>46262</x:v>
      </x:c>
      <x:c r="AE734" s="499" t="n">
        <x:v>46272</x:v>
      </x:c>
      <x:c r="AF734" t="str">
        <x:v>9Q9K2RIL</x:v>
      </x:c>
      <x:c r="AG734"/>
      <x:c r="AH734" t="str">
        <x:v>Tactical Athlete → Operational Readiness Brazil</x:v>
      </x:c>
      <x:c r="AI734" t="str">
        <x:v>evidence-family:A</x:v>
      </x:c>
      <x:c r="AJ734"/>
      <x:c r="AK734" t="str">
        <x:f>IF(AJ734="","",IF(OR(LOWER(AJ734)="brazil",LOWER(AJ734)="brasil"),"Yes","No"))</x:f>
      </x:c>
      <x:c r="AL734"/>
      <x:c r="AM734"/>
      <x:c r="AN734"/>
      <x:c r="AO734"/>
      <x:c r="AP734"/>
      <x:c r="AQ734"/>
      <x:c r="AR734"/>
      <x:c r="AS734"/>
      <x:c r="AT734"/>
      <x:c r="AU734"/>
      <x:c r="AV734"/>
      <x:c r="AW734"/>
      <x:c r="AX734"/>
      <x:c r="AY734"/>
      <x:c r="AZ734"/>
      <x:c r="BA734"/>
      <x:c r="BB734"/>
      <x:c r="BC734"/>
      <x:c r="BD734"/>
      <x:c r="BE734"/>
      <x:c r="BF734"/>
      <x:c r="BG734"/>
      <x:c r="BH734"/>
      <x:c r="BI734"/>
      <x:c r="BJ734"/>
      <x:c r="BK734"/>
      <x:c r="BL734"/>
      <x:c r="BM734"/>
      <x:c r="BN734"/>
      <x:c r="BO734"/>
      <x:c r="BP734"/>
      <x:c r="BQ734"/>
      <x:c r="BR734"/>
      <x:c r="BS734"/>
      <x:c r="BT734"/>
      <x:c r="BU734"/>
      <x:c r="BV734"/>
      <x:c r="BW734"/>
      <x:c r="BX734"/>
      <x:c r="BY734"/>
      <x:c r="BZ734"/>
      <x:c r="CA734"/>
      <x:c r="CB734"/>
      <x:c r="CC734"/>
      <x:c r="CD734"/>
      <x:c r="CE734"/>
      <x:c r="CF734"/>
      <x:c r="CG734"/>
      <x:c r="CH734"/>
      <x:c r="CI734"/>
      <x:c r="CJ734" t="str">
        <x:v>Yes</x:v>
      </x:c>
      <x:c r="CK734" t="str">
        <x:v>Yes</x:v>
      </x:c>
      <x:c r="CL734" t="str">
        <x:v>Yes</x:v>
      </x:c>
      <x:c r="CM734" t="str">
        <x:v>Clear</x:v>
      </x:c>
      <x:c r="CN734" t="str">
        <x:v>Verified — clear</x:v>
      </x:c>
      <x:c r="CO734" t="n">
        <x:v>46272</x:v>
      </x:c>
      <x:c r="CP734" t="str">
        <x:v>https://pubmed.ncbi.nlm.nih.gov/35050374/</x:v>
      </x:c>
      <x:c r="CQ734"/>
      <x:c r="CR734"/>
      <x:c r="CS734"/>
      <x:c r="CT734"/>
      <x:c r="CU734"/>
      <x:c r="CV734"/>
      <x:c r="CW734"/>
      <x:c r="CX734"/>
      <x:c r="CY734"/>
      <x:c r="CZ734"/>
      <x:c r="DA734"/>
      <x:c r="DB734" t="str">
        <x:f>IF(L734="","",IF(AND(COUNT(CU734:DA734)=7,OR(CU734=0,CU734=1,CU734=2),OR(CV734=0,CV734=1,CV734=2),OR(CW734=0,CW734=1,CW734=2),OR(CX734=0,CX734=1,CX734=2),OR(CY734=0,CY734=1,CY734=2),OR(CZ734=0,CZ734=1,CZ734=2),OR(DA734=0,DA734=1,DA734=2)),SUM(CU734:DA734),""))</x:f>
      </x:c>
      <x:c r="DC734" t="str">
        <x:f>IF(DB734="","",ROUND(DB734/14*10,1))</x:f>
      </x:c>
      <x:c r="DD734" t="str">
        <x:v>Pending</x:v>
      </x:c>
      <x:c r="DE734" t="str">
        <x:f>IF(L734="","",IF(DC734="","Pending",IF(DD734="Yes","CONDITIONAL — safety override",IF(DC734&gt;=8,"HIGH",IF(DC734&gt;=5,"CONDITIONAL","LOW")))))</x:f>
        <x:v>Pending</x:v>
      </x:c>
      <x:c r="DF734" t="str">
        <x:v>Pending screening and full-text appraisal; no transferability judgment made at identification.</x:v>
      </x:c>
      <x:c r="DG734"/>
      <x:c r="DH734"/>
      <x:c r="DI734"/>
      <x:c r="DJ734"/>
      <x:c r="DK734"/>
      <x:c r="DL734"/>
      <x:c r="DM734"/>
      <x:c r="DN734"/>
      <x:c r="DO734"/>
      <x:c r="DP734"/>
      <x:c r="DQ734"/>
      <x:c r="DR734"/>
      <x:c r="DS734"/>
      <x:c r="DT734"/>
      <x:c r="DU734"/>
      <x:c r="DV734"/>
      <x:c r="DW734"/>
      <x:c r="DX734"/>
      <x:c r="DY734"/>
      <x:c r="DZ734" t="str">
        <x:v>Title/abstract screening alone does not establish effectiveness, causality, methodological quality, transferability to Brazilian public safety or an institutional recommendation.</x:v>
      </x:c>
      <x:c r="EA734" t="str">
        <x:v>Pending</x:v>
      </x:c>
      <x:c r="EB734" t="str">
        <x:f>IF(L734="","",IF(EC734="READY","Yes","No / Pending"))</x:f>
        <x:v>No / Pending</x:v>
      </x:c>
      <x:c r="EC734" t="str">
        <x:f>IF(L734="","",IF(OR(ISNUMBER(SEARCH("Retracted Publication",Q734)),CM734="Retracted",CN734="Retracted",CM734="Expression of Concern",CN734="Expression of Concern",F734="Not used",CG734="Critical",CH734="High",CH734="Critical"),"BLOCKED — integrity or use restriction",IF(AND(CJ734="Yes",CK734="Yes",CL734="Yes"),IF(AND(CM734="Clear",CN734="Verified — clear"),IF(AND(AND(LEN(TRIM(CF734))&gt;0,LEFT(LOWER(TRIM(CF734)),7)&lt;&gt;"pending"),OR(CG734="High",CG734="Moderate"),OR(CH734="Low",CH734="Some concerns",CH734="Not applicable")),IF(AND(DD734="No",OR(DE734="HIGH",DE734="CONDITIONAL"),AND(LEN(TRIM(DF734))&gt;0,LEFT(LOWER(TRIM(DF734)),7)&lt;&gt;"pending")),IF(AND(AND(LEN(TRIM(DT734))&gt;0,LEFT(LOWER(TRIM(DT734)),7)&lt;&gt;"pending"),AND(LEN(TRIM(DU734))&gt;0,LEFT(LOWER(TRIM(DU734)),7)&lt;&gt;"pending"),OR(AND(LEN(TRIM(DV734))&gt;0,LEFT(LOWER(TRIM(DV734)),7)&lt;&gt;"pending"),AND(LEN(TRIM(DW734))&gt;0,LEFT(LOWER(TRIM(DW734)),7)&lt;&gt;"pending")),AND(LEN(TRIM(DX734))&gt;0,LEFT(LOWER(TRIM(DX734)),7)&lt;&gt;"pending")),IF(AND(F734="Claim-ready",OR(EA734="Strong",EA734="Moderate"),AND(LEN(TRIM(G734))&gt;0,LEFT(LOWER(TRIM(G734)),7)&lt;&gt;"pending"),G734&lt;&gt;"No substantive use decision is permitted from identification metadata alone.",AND(LEN(TRIM(DZ734))&gt;0,LEFT(LOWER(TRIM(DZ734)),7)&lt;&gt;"pending"),DZ734&lt;&gt;"Identification metadata alone does not permit any substantive scientific, causal, operational, or institutional claim.",AND(LEN(TRIM(EI734))&gt;0,LEFT(LOWER(TRIM(EI734)),7)&lt;&gt;"pending"),ISNUMBER(EH734),EH734&gt;0),"READY","PENDING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4" t="str">
        <x:v>Pending</x:v>
      </x:c>
      <x:c r="EE734"/>
      <x:c r="EF734" t="str">
        <x:v>Pending</x:v>
      </x:c>
      <x:c r="EG734" t="str">
        <x:v>Pending</x:v>
      </x:c>
      <x:c r="EH734"/>
      <x:c r="EI734" s="501"/>
      <x:c r="EJ734"/>
      <x:c r="EK734" t="str">
        <x:v>Pending</x:v>
      </x:c>
      <x:c r="EL734" t="n">
        <x:v>46272</x:v>
      </x:c>
      <x:c r="EM734" t="str">
        <x:v>Production PubMed record imported and reconciled to Zotero item 9Q9K2RIL;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4" t="n">
        <x:f>IF(L734="","",(IF(N734&lt;&gt;"",1,0)+IF(O734&lt;&gt;"",1,0)+IF(AJ734&lt;&gt;"",1,0)+IF(AU734&lt;&gt;"",1,0)+IF(BE734&lt;&gt;"",1,0)+IF(CF734&lt;&gt;"",1,0)+IF(CJ734="Yes",1,0)+IF(CL734="Yes",1,0)+IF(DE734&lt;&gt;"Pending",1,0)+IF(F734&lt;&gt;"",1,0)+IF(DZ734&lt;&gt;"",1,0)+IF(EI734&lt;&gt;"",1,0))/12)</x:f>
        <x:v>0.5</x:v>
      </x:c>
    </x:row>
    <x:row r="735">
      <x:c r="A735" t="str">
        <x:v>EV-0732</x:v>
      </x:c>
      <x:c r="B735" t="str">
        <x:v>Integrity check</x:v>
      </x:c>
      <x:c r="C735" t="str">
        <x:f>IF(L735="","",IF(LEFT(EC735,7)="BLOCKED","🔴 Do not use for conclusion",IF(EB735="Yes","🟢 Claim-ready","🟡 Caution / context")))</x:f>
        <x:v>🟡 Caution / context</x:v>
      </x:c>
      <x:c r="D735" t="str">
        <x:f>IF(L735="","",EC735)</x:f>
        <x:v>PENDING — appropriate appraisal</x:v>
      </x:c>
      <x:c r="E735" t="str">
        <x:v>P3 — Medium</x:v>
      </x:c>
      <x:c r="F735" t="str">
        <x:v>Pending</x:v>
      </x:c>
      <x:c r="G735" t="str">
        <x:v>Title/abstract identify an explicit tactical/public-safety context and readiness domain; retain for full-text assessment.</x:v>
      </x:c>
      <x:c r="H735" t="str">
        <x:v>Obtain and review lawful full text; confirm human adjudication; then select a design-specific appraisal instrument.</x:v>
      </x:c>
      <x:c r="I735"/>
      <x:c r="J735" t="str">
        <x:v>A — Core</x:v>
      </x:c>
      <x:c r="K735" t="str">
        <x:v>IDENTIFIED</x:v>
      </x:c>
      <x:c r="L735" t="str">
        <x:v>Accuracy of Body Mass Index and Obesity Status in Police Trainees.</x:v>
      </x:c>
      <x:c r="M735"/>
      <x:c r="N735" t="str">
        <x:v>Stojkovic, Milos; Heinrich, Katie M; Cvorovic, Aleksandar; Jeknic, Velimir; Greco, Gianpiero; Kukic, Filip</x:v>
      </x:c>
      <x:c r="O735" t="n">
        <x:v>2022</x:v>
      </x:c>
      <x:c r="P735" t="str">
        <x:v>European journal of investigation in health, psychology and education</x:v>
      </x:c>
      <x:c r="Q735" t="str">
        <x:v>Journal Article</x:v>
      </x:c>
      <x:c r="R735" t="str">
        <x:v>Unclear</x:v>
      </x:c>
      <x:c r="S735" t="str">
        <x:v>Unknown</x:v>
      </x:c>
      <x:c r="T735" t="str">
        <x:v>eng</x:v>
      </x:c>
      <x:c r="U735" t="str">
        <x:v>https://pubmed.ncbi.nlm.nih.gov/35049533/</x:v>
      </x:c>
      <x:c r="V735" t="str">
        <x:v>10.3390/ejihpe12010004</x:v>
      </x:c>
      <x:c r="W735" t="str">
        <x:f>IF(V735="","",LOWER(SUBSTITUTE(SUBSTITUTE(SUBSTITUTE(SUBSTITUTE(TRIM(V735),"https://doi.org/",""),"http://doi.org/",""),"https://dx.doi.org/",""),"doi:","")))</x:f>
        <x:v>10.3390/ejihpe12010004</x:v>
      </x:c>
      <x:c r="X735" t="str">
        <x:v>35049533</x:v>
      </x:c>
      <x:c r="Y735" t="str">
        <x:v>PMC8775040</x:v>
      </x:c>
      <x:c r="Z735"/>
      <x:c r="AA735" t="str">
        <x:v>PubMed/MEDLINE</x:v>
      </x:c>
      <x:c r="AB735" t="str">
        <x:v>PUBMED-A-v1.0-2026-08-28</x:v>
      </x:c>
      <x:c r="AC735" t="str">
        <x:v>SP-PUBMED-A-20260828</x:v>
      </x:c>
      <x:c r="AD735" s="499" t="n">
        <x:v>46262</x:v>
      </x:c>
      <x:c r="AE735" s="499" t="n">
        <x:v>46272</x:v>
      </x:c>
      <x:c r="AF735" t="str">
        <x:v>PBG5X9JK</x:v>
      </x:c>
      <x:c r="AG735"/>
      <x:c r="AH735" t="str">
        <x:v>Tactical Athlete → Operational Readiness Brazil</x:v>
      </x:c>
      <x:c r="AI735" t="str">
        <x:v>evidence-family:A</x:v>
      </x:c>
      <x:c r="AJ735"/>
      <x:c r="AK735" t="str">
        <x:f>IF(AJ735="","",IF(OR(LOWER(AJ735)="brazil",LOWER(AJ735)="brasil"),"Yes","No"))</x:f>
      </x:c>
      <x:c r="AL735"/>
      <x:c r="AM735"/>
      <x:c r="AN735"/>
      <x:c r="AO735"/>
      <x:c r="AP735"/>
      <x:c r="AQ735"/>
      <x:c r="AR735"/>
      <x:c r="AS735"/>
      <x:c r="AT735"/>
      <x:c r="AU735"/>
      <x:c r="AV735"/>
      <x:c r="AW735"/>
      <x:c r="AX735"/>
      <x:c r="AY735"/>
      <x:c r="AZ735"/>
      <x:c r="BA735"/>
      <x:c r="BB735"/>
      <x:c r="BC735"/>
      <x:c r="BD735"/>
      <x:c r="BE735"/>
      <x:c r="BF735"/>
      <x:c r="BG735"/>
      <x:c r="BH735"/>
      <x:c r="BI735"/>
      <x:c r="BJ735"/>
      <x:c r="BK735"/>
      <x:c r="BL735"/>
      <x:c r="BM735"/>
      <x:c r="BN735"/>
      <x:c r="BO735"/>
      <x:c r="BP735"/>
      <x:c r="BQ735"/>
      <x:c r="BR735"/>
      <x:c r="BS735"/>
      <x:c r="BT735"/>
      <x:c r="BU735"/>
      <x:c r="BV735"/>
      <x:c r="BW735"/>
      <x:c r="BX735"/>
      <x:c r="BY735"/>
      <x:c r="BZ735"/>
      <x:c r="CA735"/>
      <x:c r="CB735"/>
      <x:c r="CC735"/>
      <x:c r="CD735"/>
      <x:c r="CE735"/>
      <x:c r="CF735"/>
      <x:c r="CG735"/>
      <x:c r="CH735"/>
      <x:c r="CI735"/>
      <x:c r="CJ735" t="str">
        <x:v>Yes</x:v>
      </x:c>
      <x:c r="CK735" t="str">
        <x:v>Yes</x:v>
      </x:c>
      <x:c r="CL735" t="str">
        <x:v>Yes</x:v>
      </x:c>
      <x:c r="CM735" t="str">
        <x:v>Clear</x:v>
      </x:c>
      <x:c r="CN735" t="str">
        <x:v>Verified — clear</x:v>
      </x:c>
      <x:c r="CO735" t="n">
        <x:v>46272</x:v>
      </x:c>
      <x:c r="CP735" t="str">
        <x:v>https://pubmed.ncbi.nlm.nih.gov/35049533/</x:v>
      </x:c>
      <x:c r="CQ735"/>
      <x:c r="CR735"/>
      <x:c r="CS735"/>
      <x:c r="CT735"/>
      <x:c r="CU735"/>
      <x:c r="CV735"/>
      <x:c r="CW735"/>
      <x:c r="CX735"/>
      <x:c r="CY735"/>
      <x:c r="CZ735"/>
      <x:c r="DA735"/>
      <x:c r="DB735" t="str">
        <x:f>IF(L735="","",IF(AND(COUNT(CU735:DA735)=7,OR(CU735=0,CU735=1,CU735=2),OR(CV735=0,CV735=1,CV735=2),OR(CW735=0,CW735=1,CW735=2),OR(CX735=0,CX735=1,CX735=2),OR(CY735=0,CY735=1,CY735=2),OR(CZ735=0,CZ735=1,CZ735=2),OR(DA735=0,DA735=1,DA735=2)),SUM(CU735:DA735),""))</x:f>
      </x:c>
      <x:c r="DC735" t="str">
        <x:f>IF(DB735="","",ROUND(DB735/14*10,1))</x:f>
      </x:c>
      <x:c r="DD735" t="str">
        <x:v>Pending</x:v>
      </x:c>
      <x:c r="DE735" t="str">
        <x:f>IF(L735="","",IF(DC735="","Pending",IF(DD735="Yes","CONDITIONAL — safety override",IF(DC735&gt;=8,"HIGH",IF(DC735&gt;=5,"CONDITIONAL","LOW")))))</x:f>
        <x:v>Pending</x:v>
      </x:c>
      <x:c r="DF735" t="str">
        <x:v>Pending screening and full-text appraisal; no transferability judgment made at identification.</x:v>
      </x:c>
      <x:c r="DG735"/>
      <x:c r="DH735"/>
      <x:c r="DI735"/>
      <x:c r="DJ735"/>
      <x:c r="DK735"/>
      <x:c r="DL735"/>
      <x:c r="DM735"/>
      <x:c r="DN735"/>
      <x:c r="DO735"/>
      <x:c r="DP735"/>
      <x:c r="DQ735"/>
      <x:c r="DR735"/>
      <x:c r="DS735"/>
      <x:c r="DT735"/>
      <x:c r="DU735"/>
      <x:c r="DV735"/>
      <x:c r="DW735"/>
      <x:c r="DX735"/>
      <x:c r="DY735"/>
      <x:c r="DZ735" t="str">
        <x:v>Title/abstract screening alone does not establish effectiveness, causality, methodological quality, transferability to Brazilian public safety or an institutional recommendation.</x:v>
      </x:c>
      <x:c r="EA735" t="str">
        <x:v>Pending</x:v>
      </x:c>
      <x:c r="EB735" t="str">
        <x:f>IF(L735="","",IF(EC735="READY","Yes","No / Pending"))</x:f>
        <x:v>No / Pending</x:v>
      </x:c>
      <x:c r="EC735" t="str">
        <x:f>IF(L735="","",IF(OR(ISNUMBER(SEARCH("Retracted Publication",Q735)),CM735="Retracted",CN735="Retracted",CM735="Expression of Concern",CN735="Expression of Concern",F735="Not used",CG735="Critical",CH735="High",CH735="Critical"),"BLOCKED — integrity or use restriction",IF(AND(CJ735="Yes",CK735="Yes",CL735="Yes"),IF(AND(CM735="Clear",CN735="Verified — clear"),IF(AND(AND(LEN(TRIM(CF735))&gt;0,LEFT(LOWER(TRIM(CF735)),7)&lt;&gt;"pending"),OR(CG735="High",CG735="Moderate"),OR(CH735="Low",CH735="Some concerns",CH735="Not applicable")),IF(AND(DD735="No",OR(DE735="HIGH",DE735="CONDITIONAL"),AND(LEN(TRIM(DF735))&gt;0,LEFT(LOWER(TRIM(DF735)),7)&lt;&gt;"pending")),IF(AND(AND(LEN(TRIM(DT735))&gt;0,LEFT(LOWER(TRIM(DT735)),7)&lt;&gt;"pending"),AND(LEN(TRIM(DU735))&gt;0,LEFT(LOWER(TRIM(DU735)),7)&lt;&gt;"pending"),OR(AND(LEN(TRIM(DV735))&gt;0,LEFT(LOWER(TRIM(DV735)),7)&lt;&gt;"pending"),AND(LEN(TRIM(DW735))&gt;0,LEFT(LOWER(TRIM(DW735)),7)&lt;&gt;"pending")),AND(LEN(TRIM(DX735))&gt;0,LEFT(LOWER(TRIM(DX735)),7)&lt;&gt;"pending")),IF(AND(F735="Claim-ready",OR(EA735="Strong",EA735="Moderate"),AND(LEN(TRIM(G735))&gt;0,LEFT(LOWER(TRIM(G735)),7)&lt;&gt;"pending"),G735&lt;&gt;"No substantive use decision is permitted from identification metadata alone.",AND(LEN(TRIM(DZ735))&gt;0,LEFT(LOWER(TRIM(DZ735)),7)&lt;&gt;"pending"),DZ735&lt;&gt;"Identification metadata alone does not permit any substantive scientific, causal, operational, or institutional claim.",AND(LEN(TRIM(EI735))&gt;0,LEFT(LOWER(TRIM(EI735)),7)&lt;&gt;"pending"),ISNUMBER(EH735),EH735&gt;0),"READY","PENDING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5" t="str">
        <x:v>Pending</x:v>
      </x:c>
      <x:c r="EE735"/>
      <x:c r="EF735" t="str">
        <x:v>Pending</x:v>
      </x:c>
      <x:c r="EG735" t="str">
        <x:v>Pending</x:v>
      </x:c>
      <x:c r="EH735"/>
      <x:c r="EI735" s="501"/>
      <x:c r="EJ735"/>
      <x:c r="EK735" t="str">
        <x:v>Pending</x:v>
      </x:c>
      <x:c r="EL735" t="n">
        <x:v>46272</x:v>
      </x:c>
      <x:c r="EM735" t="str">
        <x:v>Production PubMed record imported and reconciled to Zotero item PBG5X9JK;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5" t="n">
        <x:f>IF(L735="","",(IF(N735&lt;&gt;"",1,0)+IF(O735&lt;&gt;"",1,0)+IF(AJ735&lt;&gt;"",1,0)+IF(AU735&lt;&gt;"",1,0)+IF(BE735&lt;&gt;"",1,0)+IF(CF735&lt;&gt;"",1,0)+IF(CJ735="Yes",1,0)+IF(CL735="Yes",1,0)+IF(DE735&lt;&gt;"Pending",1,0)+IF(F735&lt;&gt;"",1,0)+IF(DZ735&lt;&gt;"",1,0)+IF(EI735&lt;&gt;"",1,0))/12)</x:f>
        <x:v>0.5</x:v>
      </x:c>
    </x:row>
    <x:row r="736">
      <x:c r="A736" t="str">
        <x:v>EV-0733</x:v>
      </x:c>
      <x:c r="B736" t="str">
        <x:v>Integrity check</x:v>
      </x:c>
      <x:c r="C736" t="str">
        <x:f>IF(L736="","",IF(LEFT(EC736,7)="BLOCKED","🔴 Do not use for conclusion",IF(EB736="Yes","🟢 Claim-ready","🟡 Caution / context")))</x:f>
        <x:v>🟡 Caution / context</x:v>
      </x:c>
      <x:c r="D736" t="str">
        <x:f>IF(L736="","",EC736)</x:f>
        <x:v>PENDING — appropriate appraisal</x:v>
      </x:c>
      <x:c r="E736" t="str">
        <x:v>P3 — Medium</x:v>
      </x:c>
      <x:c r="F736" t="str">
        <x:v>Pending</x:v>
      </x:c>
      <x:c r="G736" t="str">
        <x:v>Title/abstract identify an explicit tactical/public-safety context and readiness domain; retain for full-text assessment.</x:v>
      </x:c>
      <x:c r="H736" t="str">
        <x:v>Obtain and review lawful full text; confirm human adjudication; then select a design-specific appraisal instrument.</x:v>
      </x:c>
      <x:c r="I736"/>
      <x:c r="J736" t="str">
        <x:v>A — Core</x:v>
      </x:c>
      <x:c r="K736" t="str">
        <x:v>IDENTIFIED</x:v>
      </x:c>
      <x:c r="L736" t="str">
        <x:v>Oral Health Disparities in the Royal Netherlands Armed Forces.</x:v>
      </x:c>
      <x:c r="M736"/>
      <x:c r="N736" t="str">
        <x:v>van Klink, Nanda</x:v>
      </x:c>
      <x:c r="O736" t="n">
        <x:v>2023</x:v>
      </x:c>
      <x:c r="P736" t="str">
        <x:v>Military medicine</x:v>
      </x:c>
      <x:c r="Q736" t="str">
        <x:v>Journal Article</x:v>
      </x:c>
      <x:c r="R736" t="str">
        <x:v>Unclear</x:v>
      </x:c>
      <x:c r="S736" t="str">
        <x:v>Unknown</x:v>
      </x:c>
      <x:c r="T736" t="str">
        <x:v>eng</x:v>
      </x:c>
      <x:c r="U736" t="str">
        <x:v>https://pubmed.ncbi.nlm.nih.gov/35043185/</x:v>
      </x:c>
      <x:c r="V736" t="str">
        <x:v>10.1093/milmed/usab569</x:v>
      </x:c>
      <x:c r="W736" t="str">
        <x:f>IF(V736="","",LOWER(SUBSTITUTE(SUBSTITUTE(SUBSTITUTE(SUBSTITUTE(TRIM(V736),"https://doi.org/",""),"http://doi.org/",""),"https://dx.doi.org/",""),"doi:","")))</x:f>
        <x:v>10.1093/milmed/usab569</x:v>
      </x:c>
      <x:c r="X736" t="str">
        <x:v>35043185</x:v>
      </x:c>
      <x:c r="Y736" t="str"/>
      <x:c r="Z736"/>
      <x:c r="AA736" t="str">
        <x:v>PubMed/MEDLINE</x:v>
      </x:c>
      <x:c r="AB736" t="str">
        <x:v>PUBMED-A-v1.0-2026-08-28</x:v>
      </x:c>
      <x:c r="AC736" t="str">
        <x:v>SP-PUBMED-A-20260828</x:v>
      </x:c>
      <x:c r="AD736" s="499" t="n">
        <x:v>46262</x:v>
      </x:c>
      <x:c r="AE736" s="499" t="n">
        <x:v>46272</x:v>
      </x:c>
      <x:c r="AF736" t="str">
        <x:v>YQGXG527</x:v>
      </x:c>
      <x:c r="AG736"/>
      <x:c r="AH736" t="str">
        <x:v>Tactical Athlete → Operational Readiness Brazil</x:v>
      </x:c>
      <x:c r="AI736" t="str">
        <x:v>evidence-family:A</x:v>
      </x:c>
      <x:c r="AJ736"/>
      <x:c r="AK736" t="str">
        <x:f>IF(AJ736="","",IF(OR(LOWER(AJ736)="brazil",LOWER(AJ736)="brasil"),"Yes","No"))</x:f>
      </x:c>
      <x:c r="AL736"/>
      <x:c r="AM736"/>
      <x:c r="AN736"/>
      <x:c r="AO736"/>
      <x:c r="AP736"/>
      <x:c r="AQ736"/>
      <x:c r="AR736"/>
      <x:c r="AS736"/>
      <x:c r="AT736"/>
      <x:c r="AU736"/>
      <x:c r="AV736"/>
      <x:c r="AW736"/>
      <x:c r="AX736"/>
      <x:c r="AY736"/>
      <x:c r="AZ736"/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/>
      <x:c r="BO736"/>
      <x:c r="BP736"/>
      <x:c r="BQ736"/>
      <x:c r="BR736"/>
      <x:c r="BS736"/>
      <x:c r="BT736"/>
      <x:c r="BU736"/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 t="str">
        <x:v>Yes</x:v>
      </x:c>
      <x:c r="CK736" t="str">
        <x:v>Yes</x:v>
      </x:c>
      <x:c r="CL736" t="str">
        <x:v>Yes</x:v>
      </x:c>
      <x:c r="CM736" t="str">
        <x:v>Clear</x:v>
      </x:c>
      <x:c r="CN736" t="str">
        <x:v>Verified — clear</x:v>
      </x:c>
      <x:c r="CO736" t="n">
        <x:v>46272</x:v>
      </x:c>
      <x:c r="CP736" t="str">
        <x:v>https://pubmed.ncbi.nlm.nih.gov/35043185/</x:v>
      </x:c>
      <x:c r="CQ736"/>
      <x:c r="CR736"/>
      <x:c r="CS736"/>
      <x:c r="CT736"/>
      <x:c r="CU736"/>
      <x:c r="CV736"/>
      <x:c r="CW736"/>
      <x:c r="CX736"/>
      <x:c r="CY736"/>
      <x:c r="CZ736"/>
      <x:c r="DA736"/>
      <x:c r="DB736" t="str">
        <x:f>IF(L736="","",IF(AND(COUNT(CU736:DA736)=7,OR(CU736=0,CU736=1,CU736=2),OR(CV736=0,CV736=1,CV736=2),OR(CW736=0,CW736=1,CW736=2),OR(CX736=0,CX736=1,CX736=2),OR(CY736=0,CY736=1,CY736=2),OR(CZ736=0,CZ736=1,CZ736=2),OR(DA736=0,DA736=1,DA736=2)),SUM(CU736:DA736),""))</x:f>
      </x:c>
      <x:c r="DC736" t="str">
        <x:f>IF(DB736="","",ROUND(DB736/14*10,1))</x:f>
      </x:c>
      <x:c r="DD736" t="str">
        <x:v>Pending</x:v>
      </x:c>
      <x:c r="DE736" t="str">
        <x:f>IF(L736="","",IF(DC736="","Pending",IF(DD736="Yes","CONDITIONAL — safety override",IF(DC736&gt;=8,"HIGH",IF(DC736&gt;=5,"CONDITIONAL","LOW")))))</x:f>
        <x:v>Pending</x:v>
      </x:c>
      <x:c r="DF736" t="str">
        <x:v>Pending screening and full-text appraisal; no transferability judgment made at identification.</x:v>
      </x:c>
      <x:c r="DG736"/>
      <x:c r="DH736"/>
      <x:c r="DI736"/>
      <x:c r="DJ736"/>
      <x:c r="DK736"/>
      <x:c r="DL736"/>
      <x:c r="DM736"/>
      <x:c r="DN736"/>
      <x:c r="DO736"/>
      <x:c r="DP736"/>
      <x:c r="DQ736"/>
      <x:c r="DR736"/>
      <x:c r="DS736"/>
      <x:c r="DT736"/>
      <x:c r="DU736"/>
      <x:c r="DV736"/>
      <x:c r="DW736"/>
      <x:c r="DX736"/>
      <x:c r="DY736"/>
      <x:c r="DZ736" t="str">
        <x:v>Title/abstract screening alone does not establish effectiveness, causality, methodological quality, transferability to Brazilian public safety or an institutional recommendation.</x:v>
      </x:c>
      <x:c r="EA736" t="str">
        <x:v>Pending</x:v>
      </x:c>
      <x:c r="EB736" t="str">
        <x:f>IF(L736="","",IF(EC736="READY","Yes","No / Pending"))</x:f>
        <x:v>No / Pending</x:v>
      </x:c>
      <x:c r="EC736" t="str">
        <x:f>IF(L736="","",IF(OR(ISNUMBER(SEARCH("Retracted Publication",Q736)),CM736="Retracted",CN736="Retracted",CM736="Expression of Concern",CN736="Expression of Concern",F736="Not used",CG736="Critical",CH736="High",CH736="Critical"),"BLOCKED — integrity or use restriction",IF(AND(CJ736="Yes",CK736="Yes",CL736="Yes"),IF(AND(CM736="Clear",CN736="Verified — clear"),IF(AND(AND(LEN(TRIM(CF736))&gt;0,LEFT(LOWER(TRIM(CF736)),7)&lt;&gt;"pending"),OR(CG736="High",CG736="Moderate"),OR(CH736="Low",CH736="Some concerns",CH736="Not applicable")),IF(AND(DD736="No",OR(DE736="HIGH",DE736="CONDITIONAL"),AND(LEN(TRIM(DF736))&gt;0,LEFT(LOWER(TRIM(DF736)),7)&lt;&gt;"pending")),IF(AND(AND(LEN(TRIM(DT736))&gt;0,LEFT(LOWER(TRIM(DT736)),7)&lt;&gt;"pending"),AND(LEN(TRIM(DU736))&gt;0,LEFT(LOWER(TRIM(DU736)),7)&lt;&gt;"pending"),OR(AND(LEN(TRIM(DV736))&gt;0,LEFT(LOWER(TRIM(DV736)),7)&lt;&gt;"pending"),AND(LEN(TRIM(DW736))&gt;0,LEFT(LOWER(TRIM(DW736)),7)&lt;&gt;"pending")),AND(LEN(TRIM(DX736))&gt;0,LEFT(LOWER(TRIM(DX736)),7)&lt;&gt;"pending")),IF(AND(F736="Claim-ready",OR(EA736="Strong",EA736="Moderate"),AND(LEN(TRIM(G736))&gt;0,LEFT(LOWER(TRIM(G736)),7)&lt;&gt;"pending"),G736&lt;&gt;"No substantive use decision is permitted from identification metadata alone.",AND(LEN(TRIM(DZ736))&gt;0,LEFT(LOWER(TRIM(DZ736)),7)&lt;&gt;"pending"),DZ736&lt;&gt;"Identification metadata alone does not permit any substantive scientific, causal, operational, or institutional claim.",AND(LEN(TRIM(EI736))&gt;0,LEFT(LOWER(TRIM(EI736)),7)&lt;&gt;"pending"),ISNUMBER(EH736),EH736&gt;0),"READY","PENDING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6" t="str">
        <x:v>Pending</x:v>
      </x:c>
      <x:c r="EE736"/>
      <x:c r="EF736" t="str">
        <x:v>Pending</x:v>
      </x:c>
      <x:c r="EG736" t="str">
        <x:v>Pending</x:v>
      </x:c>
      <x:c r="EH736"/>
      <x:c r="EI736" s="501"/>
      <x:c r="EJ736"/>
      <x:c r="EK736" t="str">
        <x:v>Pending</x:v>
      </x:c>
      <x:c r="EL736" t="n">
        <x:v>46272</x:v>
      </x:c>
      <x:c r="EM736" t="str">
        <x:v>Production PubMed record imported and reconciled to Zotero item YQGXG527;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6" t="n">
        <x:f>IF(L736="","",(IF(N736&lt;&gt;"",1,0)+IF(O736&lt;&gt;"",1,0)+IF(AJ736&lt;&gt;"",1,0)+IF(AU736&lt;&gt;"",1,0)+IF(BE736&lt;&gt;"",1,0)+IF(CF736&lt;&gt;"",1,0)+IF(CJ736="Yes",1,0)+IF(CL736="Yes",1,0)+IF(DE736&lt;&gt;"Pending",1,0)+IF(F736&lt;&gt;"",1,0)+IF(DZ736&lt;&gt;"",1,0)+IF(EI736&lt;&gt;"",1,0))/12)</x:f>
        <x:v>0.5</x:v>
      </x:c>
    </x:row>
    <x:row r="737">
      <x:c r="A737" t="str">
        <x:v>EV-0734</x:v>
      </x:c>
      <x:c r="B737" t="str">
        <x:v>Integrity check</x:v>
      </x:c>
      <x:c r="C737" t="str">
        <x:f>IF(L737="","",IF(LEFT(EC737,7)="BLOCKED","🔴 Do not use for conclusion",IF(EB737="Yes","🟢 Claim-ready","🟡 Caution / context")))</x:f>
        <x:v>🟡 Caution / context</x:v>
      </x:c>
      <x:c r="D737" t="str">
        <x:f>IF(L737="","",EC737)</x:f>
        <x:v>PENDING — appropriate appraisal</x:v>
      </x:c>
      <x:c r="E737" t="str">
        <x:v>P3 — Medium</x:v>
      </x:c>
      <x:c r="F737" t="str">
        <x:v>Pending</x:v>
      </x:c>
      <x:c r="G737" t="str">
        <x:v>Title/abstract identify an explicit tactical/public-safety context and readiness domain; retain for full-text assessment.</x:v>
      </x:c>
      <x:c r="H737" t="str">
        <x:v>Obtain and review lawful full text; confirm human adjudication; then select a design-specific appraisal instrument.</x:v>
      </x:c>
      <x:c r="I737"/>
      <x:c r="J737" t="str">
        <x:v>A — Core</x:v>
      </x:c>
      <x:c r="K737" t="str">
        <x:v>IDENTIFIED</x:v>
      </x:c>
      <x:c r="L737" t="str">
        <x:v>Influence of Soldiers' Cardiorespiratory Fitness on Physiological Responses and Dropouts During a Loaded Long-distance March.</x:v>
      </x:c>
      <x:c r="M737"/>
      <x:c r="N737" t="str">
        <x:v>Oeschger, Regina; Roos, Lilian; Wyss, Thomas; Buller, Mark J; Veenstra, Bertil J; Gilgen-Ammann, Rahel</x:v>
      </x:c>
      <x:c r="O737" t="n">
        <x:v>2023</x:v>
      </x:c>
      <x:c r="P737" t="str">
        <x:v>Military medicine</x:v>
      </x:c>
      <x:c r="Q737" t="str">
        <x:v>Journal Article</x:v>
      </x:c>
      <x:c r="R737" t="str">
        <x:v>Unclear</x:v>
      </x:c>
      <x:c r="S737" t="str">
        <x:v>Unknown</x:v>
      </x:c>
      <x:c r="T737" t="str">
        <x:v>eng</x:v>
      </x:c>
      <x:c r="U737" t="str">
        <x:v>https://pubmed.ncbi.nlm.nih.gov/35015894/</x:v>
      </x:c>
      <x:c r="V737" t="str">
        <x:v>10.1093/milmed/usab540</x:v>
      </x:c>
      <x:c r="W737" t="str">
        <x:f>IF(V737="","",LOWER(SUBSTITUTE(SUBSTITUTE(SUBSTITUTE(SUBSTITUTE(TRIM(V737),"https://doi.org/",""),"http://doi.org/",""),"https://dx.doi.org/",""),"doi:","")))</x:f>
        <x:v>10.1093/milmed/usab540</x:v>
      </x:c>
      <x:c r="X737" t="str">
        <x:v>35015894</x:v>
      </x:c>
      <x:c r="Y737" t="str">
        <x:v>PMC10363014</x:v>
      </x:c>
      <x:c r="Z737"/>
      <x:c r="AA737" t="str">
        <x:v>PubMed/MEDLINE</x:v>
      </x:c>
      <x:c r="AB737" t="str">
        <x:v>PUBMED-A-v1.0-2026-08-28</x:v>
      </x:c>
      <x:c r="AC737" t="str">
        <x:v>SP-PUBMED-A-20260828</x:v>
      </x:c>
      <x:c r="AD737" s="499" t="n">
        <x:v>46262</x:v>
      </x:c>
      <x:c r="AE737" s="499" t="n">
        <x:v>46272</x:v>
      </x:c>
      <x:c r="AF737" t="str">
        <x:v>MUEIB4M4</x:v>
      </x:c>
      <x:c r="AG737"/>
      <x:c r="AH737" t="str">
        <x:v>Tactical Athlete → Operational Readiness Brazil</x:v>
      </x:c>
      <x:c r="AI737" t="str">
        <x:v>evidence-family:A</x:v>
      </x:c>
      <x:c r="AJ737"/>
      <x:c r="AK737" t="str">
        <x:f>IF(AJ737="","",IF(OR(LOWER(AJ737)="brazil",LOWER(AJ737)="brasil"),"Yes","No"))</x:f>
      </x:c>
      <x:c r="AL737"/>
      <x:c r="AM737"/>
      <x:c r="AN737"/>
      <x:c r="AO737"/>
      <x:c r="AP737"/>
      <x:c r="AQ737"/>
      <x:c r="AR737"/>
      <x:c r="AS737"/>
      <x:c r="AT737"/>
      <x:c r="AU737"/>
      <x:c r="AV737"/>
      <x:c r="AW737"/>
      <x:c r="AX737"/>
      <x:c r="AY737"/>
      <x:c r="AZ737"/>
      <x:c r="BA737"/>
      <x:c r="BB737"/>
      <x:c r="BC737"/>
      <x:c r="BD737"/>
      <x:c r="BE737"/>
      <x:c r="BF737"/>
      <x:c r="BG737"/>
      <x:c r="BH737"/>
      <x:c r="BI737"/>
      <x:c r="BJ737"/>
      <x:c r="BK737"/>
      <x:c r="BL737"/>
      <x:c r="BM737"/>
      <x:c r="BN737"/>
      <x:c r="BO737"/>
      <x:c r="BP737"/>
      <x:c r="BQ737"/>
      <x:c r="BR737"/>
      <x:c r="BS737"/>
      <x:c r="BT737"/>
      <x:c r="BU737"/>
      <x:c r="BV737"/>
      <x:c r="BW737"/>
      <x:c r="BX737"/>
      <x:c r="BY737"/>
      <x:c r="BZ737"/>
      <x:c r="CA737"/>
      <x:c r="CB737"/>
      <x:c r="CC737"/>
      <x:c r="CD737"/>
      <x:c r="CE737"/>
      <x:c r="CF737"/>
      <x:c r="CG737"/>
      <x:c r="CH737"/>
      <x:c r="CI737"/>
      <x:c r="CJ737" t="str">
        <x:v>Yes</x:v>
      </x:c>
      <x:c r="CK737" t="str">
        <x:v>Yes</x:v>
      </x:c>
      <x:c r="CL737" t="str">
        <x:v>Yes</x:v>
      </x:c>
      <x:c r="CM737" t="str">
        <x:v>Clear</x:v>
      </x:c>
      <x:c r="CN737" t="str">
        <x:v>Verified — clear</x:v>
      </x:c>
      <x:c r="CO737" t="n">
        <x:v>46272</x:v>
      </x:c>
      <x:c r="CP737" t="str">
        <x:v>https://pubmed.ncbi.nlm.nih.gov/35015894/</x:v>
      </x:c>
      <x:c r="CQ737"/>
      <x:c r="CR737"/>
      <x:c r="CS737"/>
      <x:c r="CT737"/>
      <x:c r="CU737"/>
      <x:c r="CV737"/>
      <x:c r="CW737"/>
      <x:c r="CX737"/>
      <x:c r="CY737"/>
      <x:c r="CZ737"/>
      <x:c r="DA737"/>
      <x:c r="DB737" t="str">
        <x:f>IF(L737="","",IF(AND(COUNT(CU737:DA737)=7,OR(CU737=0,CU737=1,CU737=2),OR(CV737=0,CV737=1,CV737=2),OR(CW737=0,CW737=1,CW737=2),OR(CX737=0,CX737=1,CX737=2),OR(CY737=0,CY737=1,CY737=2),OR(CZ737=0,CZ737=1,CZ737=2),OR(DA737=0,DA737=1,DA737=2)),SUM(CU737:DA737),""))</x:f>
      </x:c>
      <x:c r="DC737" t="str">
        <x:f>IF(DB737="","",ROUND(DB737/14*10,1))</x:f>
      </x:c>
      <x:c r="DD737" t="str">
        <x:v>Pending</x:v>
      </x:c>
      <x:c r="DE737" t="str">
        <x:f>IF(L737="","",IF(DC737="","Pending",IF(DD737="Yes","CONDITIONAL — safety override",IF(DC737&gt;=8,"HIGH",IF(DC737&gt;=5,"CONDITIONAL","LOW")))))</x:f>
        <x:v>Pending</x:v>
      </x:c>
      <x:c r="DF737" t="str">
        <x:v>Pending screening and full-text appraisal; no transferability judgment made at identification.</x:v>
      </x:c>
      <x:c r="DG737"/>
      <x:c r="DH737"/>
      <x:c r="DI737"/>
      <x:c r="DJ737"/>
      <x:c r="DK737"/>
      <x:c r="DL737"/>
      <x:c r="DM737"/>
      <x:c r="DN737"/>
      <x:c r="DO737"/>
      <x:c r="DP737"/>
      <x:c r="DQ737"/>
      <x:c r="DR737"/>
      <x:c r="DS737"/>
      <x:c r="DT737"/>
      <x:c r="DU737"/>
      <x:c r="DV737"/>
      <x:c r="DW737"/>
      <x:c r="DX737"/>
      <x:c r="DY737"/>
      <x:c r="DZ737" t="str">
        <x:v>Title/abstract screening alone does not establish effectiveness, causality, methodological quality, transferability to Brazilian public safety or an institutional recommendation.</x:v>
      </x:c>
      <x:c r="EA737" t="str">
        <x:v>Pending</x:v>
      </x:c>
      <x:c r="EB737" t="str">
        <x:f>IF(L737="","",IF(EC737="READY","Yes","No / Pending"))</x:f>
        <x:v>No / Pending</x:v>
      </x:c>
      <x:c r="EC737" t="str">
        <x:f>IF(L737="","",IF(OR(ISNUMBER(SEARCH("Retracted Publication",Q737)),CM737="Retracted",CN737="Retracted",CM737="Expression of Concern",CN737="Expression of Concern",F737="Not used",CG737="Critical",CH737="High",CH737="Critical"),"BLOCKED — integrity or use restriction",IF(AND(CJ737="Yes",CK737="Yes",CL737="Yes"),IF(AND(CM737="Clear",CN737="Verified — clear"),IF(AND(AND(LEN(TRIM(CF737))&gt;0,LEFT(LOWER(TRIM(CF737)),7)&lt;&gt;"pending"),OR(CG737="High",CG737="Moderate"),OR(CH737="Low",CH737="Some concerns",CH737="Not applicable")),IF(AND(DD737="No",OR(DE737="HIGH",DE737="CONDITIONAL"),AND(LEN(TRIM(DF737))&gt;0,LEFT(LOWER(TRIM(DF737)),7)&lt;&gt;"pending")),IF(AND(AND(LEN(TRIM(DT737))&gt;0,LEFT(LOWER(TRIM(DT737)),7)&lt;&gt;"pending"),AND(LEN(TRIM(DU737))&gt;0,LEFT(LOWER(TRIM(DU737)),7)&lt;&gt;"pending"),OR(AND(LEN(TRIM(DV737))&gt;0,LEFT(LOWER(TRIM(DV737)),7)&lt;&gt;"pending"),AND(LEN(TRIM(DW737))&gt;0,LEFT(LOWER(TRIM(DW737)),7)&lt;&gt;"pending")),AND(LEN(TRIM(DX737))&gt;0,LEFT(LOWER(TRIM(DX737)),7)&lt;&gt;"pending")),IF(AND(F737="Claim-ready",OR(EA737="Strong",EA737="Moderate"),AND(LEN(TRIM(G737))&gt;0,LEFT(LOWER(TRIM(G737)),7)&lt;&gt;"pending"),G737&lt;&gt;"No substantive use decision is permitted from identification metadata alone.",AND(LEN(TRIM(DZ737))&gt;0,LEFT(LOWER(TRIM(DZ737)),7)&lt;&gt;"pending"),DZ737&lt;&gt;"Identification metadata alone does not permit any substantive scientific, causal, operational, or institutional claim.",AND(LEN(TRIM(EI737))&gt;0,LEFT(LOWER(TRIM(EI737)),7)&lt;&gt;"pending"),ISNUMBER(EH737),EH737&gt;0),"READY","PENDING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7" t="str">
        <x:v>Pending</x:v>
      </x:c>
      <x:c r="EE737"/>
      <x:c r="EF737" t="str">
        <x:v>Pending</x:v>
      </x:c>
      <x:c r="EG737" t="str">
        <x:v>Pending</x:v>
      </x:c>
      <x:c r="EH737"/>
      <x:c r="EI737" s="501"/>
      <x:c r="EJ737"/>
      <x:c r="EK737" t="str">
        <x:v>Pending</x:v>
      </x:c>
      <x:c r="EL737" t="n">
        <x:v>46272</x:v>
      </x:c>
      <x:c r="EM737" t="str">
        <x:v>Production PubMed record imported and reconciled to Zotero item MUEIB4M4;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7" t="n">
        <x:f>IF(L737="","",(IF(N737&lt;&gt;"",1,0)+IF(O737&lt;&gt;"",1,0)+IF(AJ737&lt;&gt;"",1,0)+IF(AU737&lt;&gt;"",1,0)+IF(BE737&lt;&gt;"",1,0)+IF(CF737&lt;&gt;"",1,0)+IF(CJ737="Yes",1,0)+IF(CL737="Yes",1,0)+IF(DE737&lt;&gt;"Pending",1,0)+IF(F737&lt;&gt;"",1,0)+IF(DZ737&lt;&gt;"",1,0)+IF(EI737&lt;&gt;"",1,0))/12)</x:f>
        <x:v>0.5</x:v>
      </x:c>
    </x:row>
    <x:row r="738">
      <x:c r="A738" t="str">
        <x:v>EV-0735</x:v>
      </x:c>
      <x:c r="B738" t="str">
        <x:v>Integrity check</x:v>
      </x:c>
      <x:c r="C738" t="str">
        <x:f>IF(L738="","",IF(LEFT(EC738,7)="BLOCKED","🔴 Do not use for conclusion",IF(EB738="Yes","🟢 Claim-ready","🟡 Caution / context")))</x:f>
        <x:v>🟡 Caution / context</x:v>
      </x:c>
      <x:c r="D738" t="str">
        <x:f>IF(L738="","",EC738)</x:f>
        <x:v>PENDING — appropriate appraisal</x:v>
      </x:c>
      <x:c r="E738" t="str">
        <x:v>P3 — Medium</x:v>
      </x:c>
      <x:c r="F738" t="str">
        <x:v>Pending</x:v>
      </x:c>
      <x:c r="G738" t="str">
        <x:v>Title/abstract identify an explicit operational APHT/medical-readiness topic; retain for full-text assessment.</x:v>
      </x:c>
      <x:c r="H738" t="str">
        <x:v>Obtain and review lawful full text; confirm human adjudication; then select a design-specific appraisal instrument.</x:v>
      </x:c>
      <x:c r="I738"/>
      <x:c r="J738" t="str">
        <x:v>B — APHT / Medical Readiness</x:v>
      </x:c>
      <x:c r="K738" t="str">
        <x:v>IDENTIFIED</x:v>
      </x:c>
      <x:c r="L738" t="str">
        <x:v>Low-Cost Model for Battlefield Wound and Hemorrhage Training.</x:v>
      </x:c>
      <x:c r="M738"/>
      <x:c r="N738" t="str">
        <x:v>Bates, James T; Kelly, Christopher W; Lane, Joshua E</x:v>
      </x:c>
      <x:c r="O738" t="n">
        <x:v>2023</x:v>
      </x:c>
      <x:c r="P738" t="str">
        <x:v>Military medicine</x:v>
      </x:c>
      <x:c r="Q738" t="str">
        <x:v>Journal Article</x:v>
      </x:c>
      <x:c r="R738" t="str">
        <x:v>Unclear</x:v>
      </x:c>
      <x:c r="S738" t="str">
        <x:v>Unknown</x:v>
      </x:c>
      <x:c r="T738" t="str">
        <x:v>eng</x:v>
      </x:c>
      <x:c r="U738" t="str">
        <x:v>https://pubmed.ncbi.nlm.nih.gov/35015891/</x:v>
      </x:c>
      <x:c r="V738" t="str">
        <x:v>10.1093/milmed/usab556</x:v>
      </x:c>
      <x:c r="W738" t="str">
        <x:f>IF(V738="","",LOWER(SUBSTITUTE(SUBSTITUTE(SUBSTITUTE(SUBSTITUTE(TRIM(V738),"https://doi.org/",""),"http://doi.org/",""),"https://dx.doi.org/",""),"doi:","")))</x:f>
        <x:v>10.1093/milmed/usab556</x:v>
      </x:c>
      <x:c r="X738" t="str">
        <x:v>35015891</x:v>
      </x:c>
      <x:c r="Y738" t="str"/>
      <x:c r="Z738"/>
      <x:c r="AA738" t="str">
        <x:v>PubMed/MEDLINE</x:v>
      </x:c>
      <x:c r="AB738" t="str">
        <x:v>PUBMED-B-v1.0-2026-08-28</x:v>
      </x:c>
      <x:c r="AC738" t="str">
        <x:v>SP-PUBMED-B-20260828</x:v>
      </x:c>
      <x:c r="AD738" s="499" t="n">
        <x:v>46262</x:v>
      </x:c>
      <x:c r="AE738" s="499" t="n">
        <x:v>46272</x:v>
      </x:c>
      <x:c r="AF738" t="str">
        <x:v>7AUAGT4I</x:v>
      </x:c>
      <x:c r="AG738"/>
      <x:c r="AH738" t="str">
        <x:v>Tactical Athlete → Operational Readiness Brazil</x:v>
      </x:c>
      <x:c r="AI738" t="str">
        <x:v>evidence-family:B</x:v>
      </x:c>
      <x:c r="AJ738"/>
      <x:c r="AK738" t="str">
        <x:f>IF(AJ738="","",IF(OR(LOWER(AJ738)="brazil",LOWER(AJ738)="brasil"),"Yes","No"))</x:f>
      </x:c>
      <x:c r="AL738"/>
      <x:c r="AM738"/>
      <x:c r="AN738"/>
      <x:c r="AO738"/>
      <x:c r="AP738"/>
      <x:c r="AQ738"/>
      <x:c r="AR738"/>
      <x:c r="AS738"/>
      <x:c r="AT738"/>
      <x:c r="AU738"/>
      <x:c r="AV738"/>
      <x:c r="AW738"/>
      <x:c r="AX738"/>
      <x:c r="AY738"/>
      <x:c r="AZ738"/>
      <x:c r="BA738"/>
      <x:c r="BB738"/>
      <x:c r="BC738"/>
      <x:c r="BD738"/>
      <x:c r="BE738"/>
      <x:c r="BF738"/>
      <x:c r="BG738"/>
      <x:c r="BH738"/>
      <x:c r="BI738"/>
      <x:c r="BJ738"/>
      <x:c r="BK738"/>
      <x:c r="BL738"/>
      <x:c r="BM738"/>
      <x:c r="BN738"/>
      <x:c r="BO738"/>
      <x:c r="BP738"/>
      <x:c r="BQ738"/>
      <x:c r="BR738"/>
      <x:c r="BS738"/>
      <x:c r="BT738"/>
      <x:c r="BU738"/>
      <x:c r="BV738"/>
      <x:c r="BW738"/>
      <x:c r="BX738"/>
      <x:c r="BY738"/>
      <x:c r="BZ738"/>
      <x:c r="CA738"/>
      <x:c r="CB738"/>
      <x:c r="CC738"/>
      <x:c r="CD738"/>
      <x:c r="CE738"/>
      <x:c r="CF738"/>
      <x:c r="CG738"/>
      <x:c r="CH738"/>
      <x:c r="CI738"/>
      <x:c r="CJ738" t="str">
        <x:v>Yes</x:v>
      </x:c>
      <x:c r="CK738" t="str">
        <x:v>Yes</x:v>
      </x:c>
      <x:c r="CL738" t="str">
        <x:v>Yes</x:v>
      </x:c>
      <x:c r="CM738" t="str">
        <x:v>Clear</x:v>
      </x:c>
      <x:c r="CN738" t="str">
        <x:v>Verified — clear</x:v>
      </x:c>
      <x:c r="CO738" t="n">
        <x:v>46272</x:v>
      </x:c>
      <x:c r="CP738" t="str">
        <x:v>https://pubmed.ncbi.nlm.nih.gov/35015891/</x:v>
      </x:c>
      <x:c r="CQ738"/>
      <x:c r="CR738"/>
      <x:c r="CS738"/>
      <x:c r="CT738"/>
      <x:c r="CU738"/>
      <x:c r="CV738"/>
      <x:c r="CW738"/>
      <x:c r="CX738"/>
      <x:c r="CY738"/>
      <x:c r="CZ738"/>
      <x:c r="DA738"/>
      <x:c r="DB738" t="str">
        <x:f>IF(L738="","",IF(AND(COUNT(CU738:DA738)=7,OR(CU738=0,CU738=1,CU738=2),OR(CV738=0,CV738=1,CV738=2),OR(CW738=0,CW738=1,CW738=2),OR(CX738=0,CX738=1,CX738=2),OR(CY738=0,CY738=1,CY738=2),OR(CZ738=0,CZ738=1,CZ738=2),OR(DA738=0,DA738=1,DA738=2)),SUM(CU738:DA738),""))</x:f>
      </x:c>
      <x:c r="DC738" t="str">
        <x:f>IF(DB738="","",ROUND(DB738/14*10,1))</x:f>
      </x:c>
      <x:c r="DD738" t="str">
        <x:v>Pending</x:v>
      </x:c>
      <x:c r="DE738" t="str">
        <x:f>IF(L738="","",IF(DC738="","Pending",IF(DD738="Yes","CONDITIONAL — safety override",IF(DC738&gt;=8,"HIGH",IF(DC738&gt;=5,"CONDITIONAL","LOW")))))</x:f>
        <x:v>Pending</x:v>
      </x:c>
      <x:c r="DF738" t="str">
        <x:v>Pending screening and full-text appraisal; no transferability judgment made at identification.</x:v>
      </x:c>
      <x:c r="DG738"/>
      <x:c r="DH738"/>
      <x:c r="DI738"/>
      <x:c r="DJ738"/>
      <x:c r="DK738"/>
      <x:c r="DL738"/>
      <x:c r="DM738"/>
      <x:c r="DN738"/>
      <x:c r="DO738"/>
      <x:c r="DP738"/>
      <x:c r="DQ738"/>
      <x:c r="DR738"/>
      <x:c r="DS738"/>
      <x:c r="DT738"/>
      <x:c r="DU738"/>
      <x:c r="DV738"/>
      <x:c r="DW738"/>
      <x:c r="DX738"/>
      <x:c r="DY738"/>
      <x:c r="DZ738" t="str">
        <x:v>Title/abstract screening alone does not establish effectiveness, causality, methodological quality, transferability to Brazilian public safety or an institutional recommendation.</x:v>
      </x:c>
      <x:c r="EA738" t="str">
        <x:v>Pending</x:v>
      </x:c>
      <x:c r="EB738" t="str">
        <x:f>IF(L738="","",IF(EC738="READY","Yes","No / Pending"))</x:f>
        <x:v>No / Pending</x:v>
      </x:c>
      <x:c r="EC738" t="str">
        <x:f>IF(L738="","",IF(OR(ISNUMBER(SEARCH("Retracted Publication",Q738)),CM738="Retracted",CN738="Retracted",CM738="Expression of Concern",CN738="Expression of Concern",F738="Not used",CG738="Critical",CH738="High",CH738="Critical"),"BLOCKED — integrity or use restriction",IF(AND(CJ738="Yes",CK738="Yes",CL738="Yes"),IF(AND(CM738="Clear",CN738="Verified — clear"),IF(AND(AND(LEN(TRIM(CF738))&gt;0,LEFT(LOWER(TRIM(CF738)),7)&lt;&gt;"pending"),OR(CG738="High",CG738="Moderate"),OR(CH738="Low",CH738="Some concerns",CH738="Not applicable")),IF(AND(DD738="No",OR(DE738="HIGH",DE738="CONDITIONAL"),AND(LEN(TRIM(DF738))&gt;0,LEFT(LOWER(TRIM(DF738)),7)&lt;&gt;"pending")),IF(AND(AND(LEN(TRIM(DT738))&gt;0,LEFT(LOWER(TRIM(DT738)),7)&lt;&gt;"pending"),AND(LEN(TRIM(DU738))&gt;0,LEFT(LOWER(TRIM(DU738)),7)&lt;&gt;"pending"),OR(AND(LEN(TRIM(DV738))&gt;0,LEFT(LOWER(TRIM(DV738)),7)&lt;&gt;"pending"),AND(LEN(TRIM(DW738))&gt;0,LEFT(LOWER(TRIM(DW738)),7)&lt;&gt;"pending")),AND(LEN(TRIM(DX738))&gt;0,LEFT(LOWER(TRIM(DX738)),7)&lt;&gt;"pending")),IF(AND(F738="Claim-ready",OR(EA738="Strong",EA738="Moderate"),AND(LEN(TRIM(G738))&gt;0,LEFT(LOWER(TRIM(G738)),7)&lt;&gt;"pending"),G738&lt;&gt;"No substantive use decision is permitted from identification metadata alone.",AND(LEN(TRIM(DZ738))&gt;0,LEFT(LOWER(TRIM(DZ738)),7)&lt;&gt;"pending"),DZ738&lt;&gt;"Identification metadata alone does not permit any substantive scientific, causal, operational, or institutional claim.",AND(LEN(TRIM(EI738))&gt;0,LEFT(LOWER(TRIM(EI738)),7)&lt;&gt;"pending"),ISNUMBER(EH738),EH738&gt;0),"READY","PENDING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38" t="str">
        <x:v>Pending</x:v>
      </x:c>
      <x:c r="EE738"/>
      <x:c r="EF738" t="str">
        <x:v>Pending</x:v>
      </x:c>
      <x:c r="EG738" t="str">
        <x:v>Pending</x:v>
      </x:c>
      <x:c r="EH738"/>
      <x:c r="EI738" s="501"/>
      <x:c r="EJ738"/>
      <x:c r="EK738" t="str">
        <x:v>Pending</x:v>
      </x:c>
      <x:c r="EL738" t="n">
        <x:v>46272</x:v>
      </x:c>
      <x:c r="EM738" t="str">
        <x:v>Production PubMed record imported and reconciled to Zotero item 7AUAGT4I;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38" t="n">
        <x:f>IF(L738="","",(IF(N738&lt;&gt;"",1,0)+IF(O738&lt;&gt;"",1,0)+IF(AJ738&lt;&gt;"",1,0)+IF(AU738&lt;&gt;"",1,0)+IF(BE738&lt;&gt;"",1,0)+IF(CF738&lt;&gt;"",1,0)+IF(CJ738="Yes",1,0)+IF(CL738="Yes",1,0)+IF(DE738&lt;&gt;"Pending",1,0)+IF(F738&lt;&gt;"",1,0)+IF(DZ738&lt;&gt;"",1,0)+IF(EI738&lt;&gt;"",1,0))/12)</x:f>
        <x:v>0.5</x:v>
      </x:c>
    </x:row>
    <x:row r="739">
      <x:c r="A739" t="str">
        <x:v>EV-0736</x:v>
      </x:c>
      <x:c r="B739" t="str">
        <x:v>Metadata verification</x:v>
      </x:c>
      <x:c r="C739" t="str">
        <x:f>IF(L739="","",IF(LEFT(EC739,7)="BLOCKED","🔴 Do not use for conclusion",IF(EB739="Yes","🟢 Claim-ready","🟡 Caution / context")))</x:f>
        <x:v>🟡 Caution / context</x:v>
      </x:c>
      <x:c r="D739" t="str">
        <x:f>IF(L739="","",EC739)</x:f>
        <x:v>PENDING — verification</x:v>
      </x:c>
      <x:c r="E739" t="str">
        <x:v>P2 — High</x:v>
      </x:c>
      <x:c r="F739" t="str">
        <x:v>Pending</x:v>
      </x:c>
      <x:c r="G739" t="str">
        <x:v>Title/abstract identify an explicit operational APHT/medical-readiness topic; retain for full-text assessment.</x:v>
      </x:c>
      <x:c r="H739" t="str">
        <x:v>Obtain and review lawful full text; confirm human adjudication; then select a design-specific appraisal instrument.</x:v>
      </x:c>
      <x:c r="I739"/>
      <x:c r="J739" t="str">
        <x:v>B — APHT / Medical Readiness</x:v>
      </x:c>
      <x:c r="K739" t="str">
        <x:v>IDENTIFIED</x:v>
      </x:c>
      <x:c r="L739" t="str">
        <x:v>The Management of Abdominal Evisceration in Tactical Combat Casualty Care: TCCC Guideline Change 20-02.</x:v>
      </x:c>
      <x:c r="M739"/>
      <x:c r="N739" t="str">
        <x:v>Riesberg, Jamie C; Gurney, Jennifer M; Morgan, Meg; Northern, D Marc; Onifer, Dana J; Gephart, William J; Remley, Michael A; Eickhoff, Erin; Miller, Carl; Eastridge, Brian J; Montgomery, Harold R; Butler, Frank K Jr; Drew, Brendon</x:v>
      </x:c>
      <x:c r="O739" t="n">
        <x:v>2021</x:v>
      </x:c>
      <x:c r="P739" t="str">
        <x:v>Journal of special operations medicine : a peer reviewed journal for SOF medical professionals</x:v>
      </x:c>
      <x:c r="Q739" t="str">
        <x:v>Journal Article; Practice Guideline; Systematic Review</x:v>
      </x:c>
      <x:c r="R739" t="str">
        <x:v>Unclear</x:v>
      </x:c>
      <x:c r="S739" t="str">
        <x:v>Unknown</x:v>
      </x:c>
      <x:c r="T739" t="str">
        <x:v>eng</x:v>
      </x:c>
      <x:c r="U739" t="str">
        <x:v>https://pubmed.ncbi.nlm.nih.gov/34969144/</x:v>
      </x:c>
      <x:c r="V739" t="str">
        <x:v>10.55460/9u6s-1k7m</x:v>
      </x:c>
      <x:c r="W739" t="str">
        <x:f>IF(V739="","",LOWER(SUBSTITUTE(SUBSTITUTE(SUBSTITUTE(SUBSTITUTE(TRIM(V739),"https://doi.org/",""),"http://doi.org/",""),"https://dx.doi.org/",""),"doi:","")))</x:f>
        <x:v>10.55460/9u6s-1k7m</x:v>
      </x:c>
      <x:c r="X739" t="str">
        <x:v>34969144</x:v>
      </x:c>
      <x:c r="Y739" t="str"/>
      <x:c r="Z739"/>
      <x:c r="AA739" t="str">
        <x:v>PubMed/MEDLINE</x:v>
      </x:c>
      <x:c r="AB739" t="str">
        <x:v>PUBMED-B-v1.0-2026-08-28</x:v>
      </x:c>
      <x:c r="AC739" t="str">
        <x:v>SP-PUBMED-B-20260828</x:v>
      </x:c>
      <x:c r="AD739" s="499" t="n">
        <x:v>46262</x:v>
      </x:c>
      <x:c r="AE739" s="499" t="n">
        <x:v>46272</x:v>
      </x:c>
      <x:c r="AF739" t="str">
        <x:v>9XKFAGGC</x:v>
      </x:c>
      <x:c r="AG739"/>
      <x:c r="AH739" t="str">
        <x:v>Tactical Athlete → Operational Readiness Brazil</x:v>
      </x:c>
      <x:c r="AI739" t="str">
        <x:v>evidence-family:B</x:v>
      </x:c>
      <x:c r="AJ739"/>
      <x:c r="AK739" t="str">
        <x:f>IF(AJ739="","",IF(OR(LOWER(AJ739)="brazil",LOWER(AJ739)="brasil"),"Yes","No"))</x:f>
      </x:c>
      <x:c r="AL739"/>
      <x:c r="AM739"/>
      <x:c r="AN739"/>
      <x:c r="AO739"/>
      <x:c r="AP739"/>
      <x:c r="AQ739"/>
      <x:c r="AR739"/>
      <x:c r="AS739"/>
      <x:c r="AT739"/>
      <x:c r="AU739"/>
      <x:c r="AV739"/>
      <x:c r="AW739"/>
      <x:c r="AX739"/>
      <x:c r="AY739"/>
      <x:c r="AZ739"/>
      <x:c r="BA739"/>
      <x:c r="BB739"/>
      <x:c r="BC739"/>
      <x:c r="BD739"/>
      <x:c r="BE739"/>
      <x:c r="BF739"/>
      <x:c r="BG739"/>
      <x:c r="BH739"/>
      <x:c r="BI739"/>
      <x:c r="BJ739"/>
      <x:c r="BK739"/>
      <x:c r="BL739"/>
      <x:c r="BM739"/>
      <x:c r="BN739"/>
      <x:c r="BO739"/>
      <x:c r="BP739"/>
      <x:c r="BQ739"/>
      <x:c r="BR739"/>
      <x:c r="BS739"/>
      <x:c r="BT739"/>
      <x:c r="BU739"/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 t="str">
        <x:v>Pending</x:v>
      </x:c>
      <x:c r="CK739" t="str">
        <x:v>Yes</x:v>
      </x:c>
      <x:c r="CL739" t="str">
        <x:v>Yes</x:v>
      </x:c>
      <x:c r="CM739" t="str">
        <x:v>Clear</x:v>
      </x:c>
      <x:c r="CN739" t="str">
        <x:v>Verified — clear</x:v>
      </x:c>
      <x:c r="CO739" t="n">
        <x:v>46272</x:v>
      </x:c>
      <x:c r="CP739" t="str">
        <x:v>https://pubmed.ncbi.nlm.nih.gov/34969144/</x:v>
      </x:c>
      <x:c r="CQ739"/>
      <x:c r="CR739"/>
      <x:c r="CS739"/>
      <x:c r="CT739"/>
      <x:c r="CU739"/>
      <x:c r="CV739"/>
      <x:c r="CW739"/>
      <x:c r="CX739"/>
      <x:c r="CY739"/>
      <x:c r="CZ739"/>
      <x:c r="DA739"/>
      <x:c r="DB739" t="str">
        <x:f>IF(L739="","",IF(AND(COUNT(CU739:DA739)=7,OR(CU739=0,CU739=1,CU739=2),OR(CV739=0,CV739=1,CV739=2),OR(CW739=0,CW739=1,CW739=2),OR(CX739=0,CX739=1,CX739=2),OR(CY739=0,CY739=1,CY739=2),OR(CZ739=0,CZ739=1,CZ739=2),OR(DA739=0,DA739=1,DA739=2)),SUM(CU739:DA739),""))</x:f>
      </x:c>
      <x:c r="DC739" t="str">
        <x:f>IF(DB739="","",ROUND(DB739/14*10,1))</x:f>
      </x:c>
      <x:c r="DD739" t="str">
        <x:v>Pending</x:v>
      </x:c>
      <x:c r="DE739" t="str">
        <x:f>IF(L739="","",IF(DC739="","Pending",IF(DD739="Yes","CONDITIONAL — safety override",IF(DC739&gt;=8,"HIGH",IF(DC739&gt;=5,"CONDITIONAL","LOW")))))</x:f>
        <x:v>Pending</x:v>
      </x:c>
      <x:c r="DF739" t="str">
        <x:v>Pending screening and full-text appraisal; no transferability judgment made at identification.</x:v>
      </x:c>
      <x:c r="DG739"/>
      <x:c r="DH739"/>
      <x:c r="DI739"/>
      <x:c r="DJ739"/>
      <x:c r="DK739"/>
      <x:c r="DL739"/>
      <x:c r="DM739"/>
      <x:c r="DN739"/>
      <x:c r="DO739"/>
      <x:c r="DP739"/>
      <x:c r="DQ739"/>
      <x:c r="DR739"/>
      <x:c r="DS739"/>
      <x:c r="DT739"/>
      <x:c r="DU739"/>
      <x:c r="DV739"/>
      <x:c r="DW739"/>
      <x:c r="DX739"/>
      <x:c r="DY739"/>
      <x:c r="DZ739" t="str">
        <x:v>Title/abstract screening alone does not establish effectiveness, causality, methodological quality, transferability to Brazilian public safety or an institutional recommendation.</x:v>
      </x:c>
      <x:c r="EA739" t="str">
        <x:v>Pending</x:v>
      </x:c>
      <x:c r="EB739" t="str">
        <x:f>IF(L739="","",IF(EC739="READY","Yes","No / Pending"))</x:f>
        <x:v>No / Pending</x:v>
      </x:c>
      <x:c r="EC739" t="str">
        <x:f>IF(L739="","",IF(OR(ISNUMBER(SEARCH("Retracted Publication",Q739)),CM739="Retracted",CN739="Retracted",CM739="Expression of Concern",CN739="Expression of Concern",F739="Not used",CG739="Critical",CH739="High",CH739="Critical"),"BLOCKED — integrity or use restriction",IF(AND(CJ739="Yes",CK739="Yes",CL739="Yes"),IF(AND(CM739="Clear",CN739="Verified — clear"),IF(AND(AND(LEN(TRIM(CF739))&gt;0,LEFT(LOWER(TRIM(CF739)),7)&lt;&gt;"pending"),OR(CG739="High",CG739="Moderate"),OR(CH739="Low",CH739="Some concerns",CH739="Not applicable")),IF(AND(DD739="No",OR(DE739="HIGH",DE739="CONDITIONAL"),AND(LEN(TRIM(DF739))&gt;0,LEFT(LOWER(TRIM(DF739)),7)&lt;&gt;"pending")),IF(AND(AND(LEN(TRIM(DT739))&gt;0,LEFT(LOWER(TRIM(DT739)),7)&lt;&gt;"pending"),AND(LEN(TRIM(DU739))&gt;0,LEFT(LOWER(TRIM(DU739)),7)&lt;&gt;"pending"),OR(AND(LEN(TRIM(DV739))&gt;0,LEFT(LOWER(TRIM(DV739)),7)&lt;&gt;"pending"),AND(LEN(TRIM(DW739))&gt;0,LEFT(LOWER(TRIM(DW739)),7)&lt;&gt;"pending")),AND(LEN(TRIM(DX739))&gt;0,LEFT(LOWER(TRIM(DX739)),7)&lt;&gt;"pending")),IF(AND(F739="Claim-ready",OR(EA739="Strong",EA739="Moderate"),AND(LEN(TRIM(G739))&gt;0,LEFT(LOWER(TRIM(G739)),7)&lt;&gt;"pending"),G739&lt;&gt;"No substantive use decision is permitted from identification metadata alone.",AND(LEN(TRIM(DZ739))&gt;0,LEFT(LOWER(TRIM(DZ739)),7)&lt;&gt;"pending"),DZ739&lt;&gt;"Identification metadata alone does not permit any substantive scientific, causal, operational, or institutional claim.",AND(LEN(TRIM(EI739))&gt;0,LEFT(LOWER(TRIM(EI739)),7)&lt;&gt;"pending"),ISNUMBER(EH739),EH739&gt;0),"READY","PENDING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39" t="str">
        <x:v>Pending</x:v>
      </x:c>
      <x:c r="EE739"/>
      <x:c r="EF739" t="str">
        <x:v>Pending</x:v>
      </x:c>
      <x:c r="EG739" t="str">
        <x:v>Pending</x:v>
      </x:c>
      <x:c r="EH739"/>
      <x:c r="EI739" s="501"/>
      <x:c r="EJ739"/>
      <x:c r="EK739" t="str">
        <x:v>Pending</x:v>
      </x:c>
      <x:c r="EL739" t="n">
        <x:v>46272</x:v>
      </x:c>
      <x:c r="EM739" t="str">
        <x:v>Production PubMed record imported and reconciled to Zotero item 9XKFAGGC;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39" t="n">
        <x:f>IF(L739="","",(IF(N739&lt;&gt;"",1,0)+IF(O739&lt;&gt;"",1,0)+IF(AJ739&lt;&gt;"",1,0)+IF(AU739&lt;&gt;"",1,0)+IF(BE739&lt;&gt;"",1,0)+IF(CF739&lt;&gt;"",1,0)+IF(CJ739="Yes",1,0)+IF(CL739="Yes",1,0)+IF(DE739&lt;&gt;"Pending",1,0)+IF(F739&lt;&gt;"",1,0)+IF(DZ739&lt;&gt;"",1,0)+IF(EI739&lt;&gt;"",1,0))/12)</x:f>
        <x:v>0.4166666666666667</x:v>
      </x:c>
    </x:row>
    <x:row r="740">
      <x:c r="A740" t="str">
        <x:v>EV-0737</x:v>
      </x:c>
      <x:c r="B740" t="str">
        <x:v>Metadata verification</x:v>
      </x:c>
      <x:c r="C740" t="str">
        <x:f>IF(L740="","",IF(LEFT(EC740,7)="BLOCKED","🔴 Do not use for conclusion",IF(EB740="Yes","🟢 Claim-ready","🟡 Caution / context")))</x:f>
        <x:v>🟡 Caution / context</x:v>
      </x:c>
      <x:c r="D740" t="str">
        <x:f>IF(L740="","",EC740)</x:f>
        <x:v>PENDING — verification</x:v>
      </x:c>
      <x:c r="E740" t="str">
        <x:v>P2 — High</x:v>
      </x:c>
      <x:c r="F740" t="str">
        <x:v>Pending</x:v>
      </x:c>
      <x:c r="G740" t="str">
        <x:v>Title/abstract identify an explicit operational APHT/medical-readiness topic; retain for full-text assessment.</x:v>
      </x:c>
      <x:c r="H740" t="str">
        <x:v>Obtain and review lawful full text; confirm human adjudication; then select a design-specific appraisal instrument.</x:v>
      </x:c>
      <x:c r="I740"/>
      <x:c r="J740" t="str">
        <x:v>B — APHT / Medical Readiness</x:v>
      </x:c>
      <x:c r="K740" t="str">
        <x:v>IDENTIFIED</x:v>
      </x:c>
      <x:c r="L740" t="str">
        <x:v>Fluid Resuscitation in Tactical Combat Casualty Care; TCCC Guidelines Change 21-01. 4 November 2021.</x:v>
      </x:c>
      <x:c r="M740"/>
      <x:c r="N740" t="str">
        <x:v>Deaton, Travis G; Auten, Jonathan D; Betzold, Richard; Butler, Frank K Jr; Byrne, Terence; Cap, Andrew P; Donham, Benjamin; DuBose, Joseph J; Fisher, Andrew D; Hancock, James; Jourdain, Victor; Knight, Ryan M; Littlejohn, Lanny F; Martin, Matthew J; Toland, Kevin; Drew, Brendon</x:v>
      </x:c>
      <x:c r="O740" t="n">
        <x:v>2021</x:v>
      </x:c>
      <x:c r="P740" t="str">
        <x:v>Journal of special operations medicine : a peer reviewed journal for SOF medical professionals</x:v>
      </x:c>
      <x:c r="Q740" t="str">
        <x:v>Journal Article; Review</x:v>
      </x:c>
      <x:c r="R740" t="str">
        <x:v>Unclear</x:v>
      </x:c>
      <x:c r="S740" t="str">
        <x:v>Unknown</x:v>
      </x:c>
      <x:c r="T740" t="str">
        <x:v>eng</x:v>
      </x:c>
      <x:c r="U740" t="str">
        <x:v>https://pubmed.ncbi.nlm.nih.gov/34969143/</x:v>
      </x:c>
      <x:c r="V740" t="str">
        <x:v>10.55460/jylu-4oz8</x:v>
      </x:c>
      <x:c r="W740" t="str">
        <x:f>IF(V740="","",LOWER(SUBSTITUTE(SUBSTITUTE(SUBSTITUTE(SUBSTITUTE(TRIM(V740),"https://doi.org/",""),"http://doi.org/",""),"https://dx.doi.org/",""),"doi:","")))</x:f>
        <x:v>10.55460/jylu-4oz8</x:v>
      </x:c>
      <x:c r="X740" t="str">
        <x:v>34969143</x:v>
      </x:c>
      <x:c r="Y740" t="str"/>
      <x:c r="Z740"/>
      <x:c r="AA740" t="str">
        <x:v>PubMed/MEDLINE</x:v>
      </x:c>
      <x:c r="AB740" t="str">
        <x:v>PUBMED-B-v1.0-2026-08-28</x:v>
      </x:c>
      <x:c r="AC740" t="str">
        <x:v>SP-PUBMED-B-20260828</x:v>
      </x:c>
      <x:c r="AD740" s="499" t="n">
        <x:v>46262</x:v>
      </x:c>
      <x:c r="AE740" s="499" t="n">
        <x:v>46272</x:v>
      </x:c>
      <x:c r="AF740" t="str">
        <x:v>V6WGI5ZG</x:v>
      </x:c>
      <x:c r="AG740"/>
      <x:c r="AH740" t="str">
        <x:v>Tactical Athlete → Operational Readiness Brazil</x:v>
      </x:c>
      <x:c r="AI740" t="str">
        <x:v>evidence-family:B</x:v>
      </x:c>
      <x:c r="AJ740"/>
      <x:c r="AK740" t="str">
        <x:f>IF(AJ740="","",IF(OR(LOWER(AJ740)="brazil",LOWER(AJ740)="brasil"),"Yes","No"))</x:f>
      </x:c>
      <x:c r="AL740"/>
      <x:c r="AM740"/>
      <x:c r="AN740"/>
      <x:c r="AO740"/>
      <x:c r="AP740"/>
      <x:c r="AQ740"/>
      <x:c r="AR740"/>
      <x:c r="AS740"/>
      <x:c r="AT740"/>
      <x:c r="AU740"/>
      <x:c r="AV740"/>
      <x:c r="AW740"/>
      <x:c r="AX740"/>
      <x:c r="AY740"/>
      <x:c r="AZ740"/>
      <x:c r="BA740"/>
      <x:c r="BB740"/>
      <x:c r="BC740"/>
      <x:c r="BD740"/>
      <x:c r="BE740"/>
      <x:c r="BF740"/>
      <x:c r="BG740"/>
      <x:c r="BH740"/>
      <x:c r="BI740"/>
      <x:c r="BJ740"/>
      <x:c r="BK740"/>
      <x:c r="BL740"/>
      <x:c r="BM740"/>
      <x:c r="BN740"/>
      <x:c r="BO740"/>
      <x:c r="BP740"/>
      <x:c r="BQ740"/>
      <x:c r="BR740"/>
      <x:c r="BS740"/>
      <x:c r="BT740"/>
      <x:c r="BU740"/>
      <x:c r="BV740"/>
      <x:c r="BW740"/>
      <x:c r="BX740"/>
      <x:c r="BY740"/>
      <x:c r="BZ740"/>
      <x:c r="CA740"/>
      <x:c r="CB740"/>
      <x:c r="CC740"/>
      <x:c r="CD740"/>
      <x:c r="CE740"/>
      <x:c r="CF740"/>
      <x:c r="CG740"/>
      <x:c r="CH740"/>
      <x:c r="CI740"/>
      <x:c r="CJ740" t="str">
        <x:v>Pending</x:v>
      </x:c>
      <x:c r="CK740" t="str">
        <x:v>Yes</x:v>
      </x:c>
      <x:c r="CL740" t="str">
        <x:v>Yes</x:v>
      </x:c>
      <x:c r="CM740" t="str">
        <x:v>Clear</x:v>
      </x:c>
      <x:c r="CN740" t="str">
        <x:v>Verified — clear</x:v>
      </x:c>
      <x:c r="CO740" t="n">
        <x:v>46272</x:v>
      </x:c>
      <x:c r="CP740" t="str">
        <x:v>https://pubmed.ncbi.nlm.nih.gov/34969143/</x:v>
      </x:c>
      <x:c r="CQ740"/>
      <x:c r="CR740"/>
      <x:c r="CS740"/>
      <x:c r="CT740"/>
      <x:c r="CU740"/>
      <x:c r="CV740"/>
      <x:c r="CW740"/>
      <x:c r="CX740"/>
      <x:c r="CY740"/>
      <x:c r="CZ740"/>
      <x:c r="DA740"/>
      <x:c r="DB740" t="str">
        <x:f>IF(L740="","",IF(AND(COUNT(CU740:DA740)=7,OR(CU740=0,CU740=1,CU740=2),OR(CV740=0,CV740=1,CV740=2),OR(CW740=0,CW740=1,CW740=2),OR(CX740=0,CX740=1,CX740=2),OR(CY740=0,CY740=1,CY740=2),OR(CZ740=0,CZ740=1,CZ740=2),OR(DA740=0,DA740=1,DA740=2)),SUM(CU740:DA740),""))</x:f>
      </x:c>
      <x:c r="DC740" t="str">
        <x:f>IF(DB740="","",ROUND(DB740/14*10,1))</x:f>
      </x:c>
      <x:c r="DD740" t="str">
        <x:v>Pending</x:v>
      </x:c>
      <x:c r="DE740" t="str">
        <x:f>IF(L740="","",IF(DC740="","Pending",IF(DD740="Yes","CONDITIONAL — safety override",IF(DC740&gt;=8,"HIGH",IF(DC740&gt;=5,"CONDITIONAL","LOW")))))</x:f>
        <x:v>Pending</x:v>
      </x:c>
      <x:c r="DF740" t="str">
        <x:v>Pending screening and full-text appraisal; no transferability judgment made at identification.</x:v>
      </x:c>
      <x:c r="DG740"/>
      <x:c r="DH740"/>
      <x:c r="DI740"/>
      <x:c r="DJ740"/>
      <x:c r="DK740"/>
      <x:c r="DL740"/>
      <x:c r="DM740"/>
      <x:c r="DN740"/>
      <x:c r="DO740"/>
      <x:c r="DP740"/>
      <x:c r="DQ740"/>
      <x:c r="DR740"/>
      <x:c r="DS740"/>
      <x:c r="DT740"/>
      <x:c r="DU740"/>
      <x:c r="DV740"/>
      <x:c r="DW740"/>
      <x:c r="DX740"/>
      <x:c r="DY740"/>
      <x:c r="DZ740" t="str">
        <x:v>Title/abstract screening alone does not establish effectiveness, causality, methodological quality, transferability to Brazilian public safety or an institutional recommendation.</x:v>
      </x:c>
      <x:c r="EA740" t="str">
        <x:v>Pending</x:v>
      </x:c>
      <x:c r="EB740" t="str">
        <x:f>IF(L740="","",IF(EC740="READY","Yes","No / Pending"))</x:f>
        <x:v>No / Pending</x:v>
      </x:c>
      <x:c r="EC740" t="str">
        <x:f>IF(L740="","",IF(OR(ISNUMBER(SEARCH("Retracted Publication",Q740)),CM740="Retracted",CN740="Retracted",CM740="Expression of Concern",CN740="Expression of Concern",F740="Not used",CG740="Critical",CH740="High",CH740="Critical"),"BLOCKED — integrity or use restriction",IF(AND(CJ740="Yes",CK740="Yes",CL740="Yes"),IF(AND(CM740="Clear",CN740="Verified — clear"),IF(AND(AND(LEN(TRIM(CF740))&gt;0,LEFT(LOWER(TRIM(CF740)),7)&lt;&gt;"pending"),OR(CG740="High",CG740="Moderate"),OR(CH740="Low",CH740="Some concerns",CH740="Not applicable")),IF(AND(DD740="No",OR(DE740="HIGH",DE740="CONDITIONAL"),AND(LEN(TRIM(DF740))&gt;0,LEFT(LOWER(TRIM(DF740)),7)&lt;&gt;"pending")),IF(AND(AND(LEN(TRIM(DT740))&gt;0,LEFT(LOWER(TRIM(DT740)),7)&lt;&gt;"pending"),AND(LEN(TRIM(DU740))&gt;0,LEFT(LOWER(TRIM(DU740)),7)&lt;&gt;"pending"),OR(AND(LEN(TRIM(DV740))&gt;0,LEFT(LOWER(TRIM(DV740)),7)&lt;&gt;"pending"),AND(LEN(TRIM(DW740))&gt;0,LEFT(LOWER(TRIM(DW740)),7)&lt;&gt;"pending")),AND(LEN(TRIM(DX740))&gt;0,LEFT(LOWER(TRIM(DX740)),7)&lt;&gt;"pending")),IF(AND(F740="Claim-ready",OR(EA740="Strong",EA740="Moderate"),AND(LEN(TRIM(G740))&gt;0,LEFT(LOWER(TRIM(G740)),7)&lt;&gt;"pending"),G740&lt;&gt;"No substantive use decision is permitted from identification metadata alone.",AND(LEN(TRIM(DZ740))&gt;0,LEFT(LOWER(TRIM(DZ740)),7)&lt;&gt;"pending"),DZ740&lt;&gt;"Identification metadata alone does not permit any substantive scientific, causal, operational, or institutional claim.",AND(LEN(TRIM(EI740))&gt;0,LEFT(LOWER(TRIM(EI740)),7)&lt;&gt;"pending"),ISNUMBER(EH740),EH740&gt;0),"READY","PENDING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40" t="str">
        <x:v>Pending</x:v>
      </x:c>
      <x:c r="EE740"/>
      <x:c r="EF740" t="str">
        <x:v>Pending</x:v>
      </x:c>
      <x:c r="EG740" t="str">
        <x:v>Pending</x:v>
      </x:c>
      <x:c r="EH740"/>
      <x:c r="EI740" s="501"/>
      <x:c r="EJ740"/>
      <x:c r="EK740" t="str">
        <x:v>Pending</x:v>
      </x:c>
      <x:c r="EL740" t="n">
        <x:v>46272</x:v>
      </x:c>
      <x:c r="EM740" t="str">
        <x:v>Production PubMed record imported and reconciled to Zotero item V6WGI5ZG;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40" t="n">
        <x:f>IF(L740="","",(IF(N740&lt;&gt;"",1,0)+IF(O740&lt;&gt;"",1,0)+IF(AJ740&lt;&gt;"",1,0)+IF(AU740&lt;&gt;"",1,0)+IF(BE740&lt;&gt;"",1,0)+IF(CF740&lt;&gt;"",1,0)+IF(CJ740="Yes",1,0)+IF(CL740="Yes",1,0)+IF(DE740&lt;&gt;"Pending",1,0)+IF(F740&lt;&gt;"",1,0)+IF(DZ740&lt;&gt;"",1,0)+IF(EI740&lt;&gt;"",1,0))/12)</x:f>
        <x:v>0.4166666666666667</x:v>
      </x:c>
    </x:row>
    <x:row r="741">
      <x:c r="A741" t="str">
        <x:v>EV-0738</x:v>
      </x:c>
      <x:c r="B741" t="str">
        <x:v>Integrity check</x:v>
      </x:c>
      <x:c r="C741" t="str">
        <x:f>IF(L741="","",IF(LEFT(EC741,7)="BLOCKED","🔴 Do not use for conclusion",IF(EB741="Yes","🟢 Claim-ready","🟡 Caution / context")))</x:f>
        <x:v>🟡 Caution / context</x:v>
      </x:c>
      <x:c r="D741" t="str">
        <x:f>IF(L741="","",EC741)</x:f>
        <x:v>PENDING — appropriate appraisal</x:v>
      </x:c>
      <x:c r="E741" t="str">
        <x:v>P3 — Medium</x:v>
      </x:c>
      <x:c r="F741" t="str">
        <x:v>Pending</x:v>
      </x:c>
      <x:c r="G741" t="str">
        <x:v>A potentially relevant concept is present, but direct applicability is ambiguous at title/abstract level.</x:v>
      </x:c>
      <x:c r="H741" t="str">
        <x:v>Human title/abstract adjudication; retrieve full text if relevance remains plausible.</x:v>
      </x:c>
      <x:c r="I741"/>
      <x:c r="J741" t="str">
        <x:v>A — Core</x:v>
      </x:c>
      <x:c r="K741" t="str">
        <x:v>IDENTIFIED</x:v>
      </x:c>
      <x:c r="L741" t="str">
        <x:v>Challenges With Engaging Military Stakeholders for Clinical Research at the Point of Care in the U.S. Military Health System.</x:v>
      </x:c>
      <x:c r="M741"/>
      <x:c r="N741" t="str">
        <x:v>Rhon, Daniel I; Oh, Robert C; Teyhen, Deydre S</x:v>
      </x:c>
      <x:c r="O741" t="n">
        <x:v>2022</x:v>
      </x:c>
      <x:c r="P741" t="str">
        <x:v>Military medicine</x:v>
      </x:c>
      <x:c r="Q741" t="str">
        <x:v>Journal Article; Research Support, U.S. Gov't, Non-P.H.S.</x:v>
      </x:c>
      <x:c r="R741" t="str">
        <x:v>Unclear</x:v>
      </x:c>
      <x:c r="S741" t="str">
        <x:v>Unknown</x:v>
      </x:c>
      <x:c r="T741" t="str">
        <x:v>eng</x:v>
      </x:c>
      <x:c r="U741" t="str">
        <x:v>https://pubmed.ncbi.nlm.nih.gov/34962279/</x:v>
      </x:c>
      <x:c r="V741" t="str">
        <x:v>10.1093/milmed/usab494</x:v>
      </x:c>
      <x:c r="W741" t="str">
        <x:f>IF(V741="","",LOWER(SUBSTITUTE(SUBSTITUTE(SUBSTITUTE(SUBSTITUTE(TRIM(V741),"https://doi.org/",""),"http://doi.org/",""),"https://dx.doi.org/",""),"doi:","")))</x:f>
        <x:v>10.1093/milmed/usab494</x:v>
      </x:c>
      <x:c r="X741" t="str">
        <x:v>34962279</x:v>
      </x:c>
      <x:c r="Y741" t="str"/>
      <x:c r="Z741"/>
      <x:c r="AA741" t="str">
        <x:v>PubMed/MEDLINE</x:v>
      </x:c>
      <x:c r="AB741" t="str">
        <x:v>PUBMED-A-v1.0-2026-08-28</x:v>
      </x:c>
      <x:c r="AC741" t="str">
        <x:v>SP-PUBMED-A-20260828</x:v>
      </x:c>
      <x:c r="AD741" s="499" t="n">
        <x:v>46262</x:v>
      </x:c>
      <x:c r="AE741" s="499" t="n">
        <x:v>46272</x:v>
      </x:c>
      <x:c r="AF741" t="str">
        <x:v>LTQ4U9EW</x:v>
      </x:c>
      <x:c r="AG741"/>
      <x:c r="AH741" t="str">
        <x:v>Tactical Athlete → Operational Readiness Brazil</x:v>
      </x:c>
      <x:c r="AI741" t="str">
        <x:v>evidence-family:A</x:v>
      </x:c>
      <x:c r="AJ741"/>
      <x:c r="AK741" t="str">
        <x:f>IF(AJ741="","",IF(OR(LOWER(AJ741)="brazil",LOWER(AJ741)="brasil"),"Yes","No"))</x:f>
      </x:c>
      <x:c r="AL741"/>
      <x:c r="AM741"/>
      <x:c r="AN741"/>
      <x:c r="AO741"/>
      <x:c r="AP741"/>
      <x:c r="AQ741"/>
      <x:c r="AR741"/>
      <x:c r="AS741"/>
      <x:c r="AT741"/>
      <x:c r="AU741"/>
      <x:c r="AV741"/>
      <x:c r="AW741"/>
      <x:c r="AX741"/>
      <x:c r="AY741"/>
      <x:c r="AZ741"/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/>
      <x:c r="BO741"/>
      <x:c r="BP741"/>
      <x:c r="BQ741"/>
      <x:c r="BR741"/>
      <x:c r="BS741"/>
      <x:c r="BT741"/>
      <x:c r="BU741"/>
      <x:c r="BV741"/>
      <x:c r="BW741"/>
      <x:c r="BX741"/>
      <x:c r="BY741"/>
      <x:c r="BZ741"/>
      <x:c r="CA741"/>
      <x:c r="CB741"/>
      <x:c r="CC741"/>
      <x:c r="CD741"/>
      <x:c r="CE741"/>
      <x:c r="CF741"/>
      <x:c r="CG741"/>
      <x:c r="CH741"/>
      <x:c r="CI741"/>
      <x:c r="CJ741" t="str">
        <x:v>Yes</x:v>
      </x:c>
      <x:c r="CK741" t="str">
        <x:v>Yes</x:v>
      </x:c>
      <x:c r="CL741" t="str">
        <x:v>Yes</x:v>
      </x:c>
      <x:c r="CM741" t="str">
        <x:v>Clear</x:v>
      </x:c>
      <x:c r="CN741" t="str">
        <x:v>Verified — clear</x:v>
      </x:c>
      <x:c r="CO741" t="n">
        <x:v>46272</x:v>
      </x:c>
      <x:c r="CP741" t="str">
        <x:v>https://pubmed.ncbi.nlm.nih.gov/34962279/</x:v>
      </x:c>
      <x:c r="CQ741"/>
      <x:c r="CR741"/>
      <x:c r="CS741"/>
      <x:c r="CT741"/>
      <x:c r="CU741"/>
      <x:c r="CV741"/>
      <x:c r="CW741"/>
      <x:c r="CX741"/>
      <x:c r="CY741"/>
      <x:c r="CZ741"/>
      <x:c r="DA741"/>
      <x:c r="DB741" t="str">
        <x:f>IF(L741="","",IF(AND(COUNT(CU741:DA741)=7,OR(CU741=0,CU741=1,CU741=2),OR(CV741=0,CV741=1,CV741=2),OR(CW741=0,CW741=1,CW741=2),OR(CX741=0,CX741=1,CX741=2),OR(CY741=0,CY741=1,CY741=2),OR(CZ741=0,CZ741=1,CZ741=2),OR(DA741=0,DA741=1,DA741=2)),SUM(CU741:DA741),""))</x:f>
      </x:c>
      <x:c r="DC741" t="str">
        <x:f>IF(DB741="","",ROUND(DB741/14*10,1))</x:f>
      </x:c>
      <x:c r="DD741" t="str">
        <x:v>Pending</x:v>
      </x:c>
      <x:c r="DE741" t="str">
        <x:f>IF(L741="","",IF(DC741="","Pending",IF(DD741="Yes","CONDITIONAL — safety override",IF(DC741&gt;=8,"HIGH",IF(DC741&gt;=5,"CONDITIONAL","LOW")))))</x:f>
        <x:v>Pending</x:v>
      </x:c>
      <x:c r="DF741" t="str">
        <x:v>Pending screening and full-text appraisal; no transferability judgment made at identification.</x:v>
      </x:c>
      <x:c r="DG741"/>
      <x:c r="DH741"/>
      <x:c r="DI741"/>
      <x:c r="DJ741"/>
      <x:c r="DK741"/>
      <x:c r="DL741"/>
      <x:c r="DM741"/>
      <x:c r="DN741"/>
      <x:c r="DO741"/>
      <x:c r="DP741"/>
      <x:c r="DQ741"/>
      <x:c r="DR741"/>
      <x:c r="DS741"/>
      <x:c r="DT741"/>
      <x:c r="DU741"/>
      <x:c r="DV741"/>
      <x:c r="DW741"/>
      <x:c r="DX741"/>
      <x:c r="DY741"/>
      <x:c r="DZ741" t="str">
        <x:v>Title/abstract information is insufficient for a substantive scientific, causal, transferability or institutional claim.</x:v>
      </x:c>
      <x:c r="EA741" t="str">
        <x:v>Pending</x:v>
      </x:c>
      <x:c r="EB741" t="str">
        <x:f>IF(L741="","",IF(EC741="READY","Yes","No / Pending"))</x:f>
        <x:v>No / Pending</x:v>
      </x:c>
      <x:c r="EC741" t="str">
        <x:f>IF(L741="","",IF(OR(ISNUMBER(SEARCH("Retracted Publication",Q741)),CM741="Retracted",CN741="Retracted",CM741="Expression of Concern",CN741="Expression of Concern",F741="Not used",CG741="Critical",CH741="High",CH741="Critical"),"BLOCKED — integrity or use restriction",IF(AND(CJ741="Yes",CK741="Yes",CL741="Yes"),IF(AND(CM741="Clear",CN741="Verified — clear"),IF(AND(AND(LEN(TRIM(CF741))&gt;0,LEFT(LOWER(TRIM(CF741)),7)&lt;&gt;"pending"),OR(CG741="High",CG741="Moderate"),OR(CH741="Low",CH741="Some concerns",CH741="Not applicable")),IF(AND(DD741="No",OR(DE741="HIGH",DE741="CONDITIONAL"),AND(LEN(TRIM(DF741))&gt;0,LEFT(LOWER(TRIM(DF741)),7)&lt;&gt;"pending")),IF(AND(AND(LEN(TRIM(DT741))&gt;0,LEFT(LOWER(TRIM(DT741)),7)&lt;&gt;"pending"),AND(LEN(TRIM(DU741))&gt;0,LEFT(LOWER(TRIM(DU741)),7)&lt;&gt;"pending"),OR(AND(LEN(TRIM(DV741))&gt;0,LEFT(LOWER(TRIM(DV741)),7)&lt;&gt;"pending"),AND(LEN(TRIM(DW741))&gt;0,LEFT(LOWER(TRIM(DW741)),7)&lt;&gt;"pending")),AND(LEN(TRIM(DX741))&gt;0,LEFT(LOWER(TRIM(DX741)),7)&lt;&gt;"pending")),IF(AND(F741="Claim-ready",OR(EA741="Strong",EA741="Moderate"),AND(LEN(TRIM(G741))&gt;0,LEFT(LOWER(TRIM(G741)),7)&lt;&gt;"pending"),G741&lt;&gt;"No substantive use decision is permitted from identification metadata alone.",AND(LEN(TRIM(DZ741))&gt;0,LEFT(LOWER(TRIM(DZ741)),7)&lt;&gt;"pending"),DZ741&lt;&gt;"Identification metadata alone does not permit any substantive scientific, causal, operational, or institutional claim.",AND(LEN(TRIM(EI741))&gt;0,LEFT(LOWER(TRIM(EI741)),7)&lt;&gt;"pending"),ISNUMBER(EH741),EH741&gt;0),"READY","PENDING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1" t="str">
        <x:v>Pending</x:v>
      </x:c>
      <x:c r="EE741"/>
      <x:c r="EF741" t="str">
        <x:v>Pending</x:v>
      </x:c>
      <x:c r="EG741" t="str">
        <x:v>Pending</x:v>
      </x:c>
      <x:c r="EH741"/>
      <x:c r="EI741" s="501"/>
      <x:c r="EJ741"/>
      <x:c r="EK741" t="str">
        <x:v>Pending</x:v>
      </x:c>
      <x:c r="EL741" t="n">
        <x:v>46272</x:v>
      </x:c>
      <x:c r="EM741" t="str">
        <x:v>Production PubMed record imported and reconciled to Zotero item LTQ4U9EW;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41" t="n">
        <x:f>IF(L741="","",(IF(N741&lt;&gt;"",1,0)+IF(O741&lt;&gt;"",1,0)+IF(AJ741&lt;&gt;"",1,0)+IF(AU741&lt;&gt;"",1,0)+IF(BE741&lt;&gt;"",1,0)+IF(CF741&lt;&gt;"",1,0)+IF(CJ741="Yes",1,0)+IF(CL741="Yes",1,0)+IF(DE741&lt;&gt;"Pending",1,0)+IF(F741&lt;&gt;"",1,0)+IF(DZ741&lt;&gt;"",1,0)+IF(EI741&lt;&gt;"",1,0))/12)</x:f>
        <x:v>0.5</x:v>
      </x:c>
    </x:row>
    <x:row r="742">
      <x:c r="A742" t="str">
        <x:v>EV-0739</x:v>
      </x:c>
      <x:c r="B742" t="str">
        <x:v>Integrity check</x:v>
      </x:c>
      <x:c r="C742" t="str">
        <x:f>IF(L742="","",IF(LEFT(EC742,7)="BLOCKED","🔴 Do not use for conclusion",IF(EB742="Yes","🟢 Claim-ready","🟡 Caution / context")))</x:f>
        <x:v>🟡 Caution / context</x:v>
      </x:c>
      <x:c r="D742" t="str">
        <x:f>IF(L742="","",EC742)</x:f>
        <x:v>PENDING — appropriate appraisal</x:v>
      </x:c>
      <x:c r="E742" t="str">
        <x:v>P3 — Medium</x:v>
      </x:c>
      <x:c r="F742" t="str">
        <x:v>Pending</x:v>
      </x:c>
      <x:c r="G742" t="str">
        <x:v>Title/abstract identify an explicit tactical/public-safety context and readiness domain; retain for full-text assessment.</x:v>
      </x:c>
      <x:c r="H742" t="str">
        <x:v>Obtain and review lawful full text; confirm human adjudication; then select a design-specific appraisal instrument.</x:v>
      </x:c>
      <x:c r="I742"/>
      <x:c r="J742" t="str">
        <x:v>A — Core</x:v>
      </x:c>
      <x:c r="K742" t="str">
        <x:v>IDENTIFIED</x:v>
      </x:c>
      <x:c r="L742" t="str">
        <x:v>The Air Force Visiting Surgeon Program: Development, Outcomes, and Future Application.</x:v>
      </x:c>
      <x:c r="M742"/>
      <x:c r="N742" t="str">
        <x:v>Fox, Justin P; Latham, Kerry P</x:v>
      </x:c>
      <x:c r="O742" t="n">
        <x:v>2023</x:v>
      </x:c>
      <x:c r="P742" t="str">
        <x:v>Military medicine</x:v>
      </x:c>
      <x:c r="Q742" t="str">
        <x:v>Journal Article</x:v>
      </x:c>
      <x:c r="R742" t="str">
        <x:v>Unclear</x:v>
      </x:c>
      <x:c r="S742" t="str">
        <x:v>Unknown</x:v>
      </x:c>
      <x:c r="T742" t="str">
        <x:v>eng</x:v>
      </x:c>
      <x:c r="U742" t="str">
        <x:v>https://pubmed.ncbi.nlm.nih.gov/34935987/</x:v>
      </x:c>
      <x:c r="V742" t="str">
        <x:v>10.1093/milmed/usab507</x:v>
      </x:c>
      <x:c r="W742" t="str">
        <x:f>IF(V742="","",LOWER(SUBSTITUTE(SUBSTITUTE(SUBSTITUTE(SUBSTITUTE(TRIM(V742),"https://doi.org/",""),"http://doi.org/",""),"https://dx.doi.org/",""),"doi:","")))</x:f>
        <x:v>10.1093/milmed/usab507</x:v>
      </x:c>
      <x:c r="X742" t="str">
        <x:v>34935987</x:v>
      </x:c>
      <x:c r="Y742" t="str"/>
      <x:c r="Z742"/>
      <x:c r="AA742" t="str">
        <x:v>PubMed/MEDLINE</x:v>
      </x:c>
      <x:c r="AB742" t="str">
        <x:v>PUBMED-A-v1.0-2026-08-28</x:v>
      </x:c>
      <x:c r="AC742" t="str">
        <x:v>SP-PUBMED-A-20260828</x:v>
      </x:c>
      <x:c r="AD742" s="499" t="n">
        <x:v>46262</x:v>
      </x:c>
      <x:c r="AE742" s="499" t="n">
        <x:v>46272</x:v>
      </x:c>
      <x:c r="AF742" t="str">
        <x:v>YXJBVQMH</x:v>
      </x:c>
      <x:c r="AG742"/>
      <x:c r="AH742" t="str">
        <x:v>Tactical Athlete → Operational Readiness Brazil</x:v>
      </x:c>
      <x:c r="AI742" t="str">
        <x:v>evidence-family:A</x:v>
      </x:c>
      <x:c r="AJ742"/>
      <x:c r="AK742" t="str">
        <x:f>IF(AJ742="","",IF(OR(LOWER(AJ742)="brazil",LOWER(AJ742)="brasil"),"Yes","No"))</x:f>
      </x:c>
      <x:c r="AL742"/>
      <x:c r="AM742"/>
      <x:c r="AN742"/>
      <x:c r="AO742"/>
      <x:c r="AP742"/>
      <x:c r="AQ742"/>
      <x:c r="AR742"/>
      <x:c r="AS742"/>
      <x:c r="AT742"/>
      <x:c r="AU742"/>
      <x:c r="AV742"/>
      <x:c r="AW742"/>
      <x:c r="AX742"/>
      <x:c r="AY742"/>
      <x:c r="AZ742"/>
      <x:c r="BA742"/>
      <x:c r="BB742"/>
      <x:c r="BC742"/>
      <x:c r="BD742"/>
      <x:c r="BE742"/>
      <x:c r="BF742"/>
      <x:c r="BG742"/>
      <x:c r="BH742"/>
      <x:c r="BI742"/>
      <x:c r="BJ742"/>
      <x:c r="BK742"/>
      <x:c r="BL742"/>
      <x:c r="BM742"/>
      <x:c r="BN742"/>
      <x:c r="BO742"/>
      <x:c r="BP742"/>
      <x:c r="BQ742"/>
      <x:c r="BR742"/>
      <x:c r="BS742"/>
      <x:c r="BT742"/>
      <x:c r="BU742"/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 t="str">
        <x:v>Yes</x:v>
      </x:c>
      <x:c r="CK742" t="str">
        <x:v>Yes</x:v>
      </x:c>
      <x:c r="CL742" t="str">
        <x:v>Yes</x:v>
      </x:c>
      <x:c r="CM742" t="str">
        <x:v>Clear</x:v>
      </x:c>
      <x:c r="CN742" t="str">
        <x:v>Verified — clear</x:v>
      </x:c>
      <x:c r="CO742" t="n">
        <x:v>46272</x:v>
      </x:c>
      <x:c r="CP742" t="str">
        <x:v>https://pubmed.ncbi.nlm.nih.gov/34935987/</x:v>
      </x:c>
      <x:c r="CQ742"/>
      <x:c r="CR742"/>
      <x:c r="CS742"/>
      <x:c r="CT742"/>
      <x:c r="CU742"/>
      <x:c r="CV742"/>
      <x:c r="CW742"/>
      <x:c r="CX742"/>
      <x:c r="CY742"/>
      <x:c r="CZ742"/>
      <x:c r="DA742"/>
      <x:c r="DB742" t="str">
        <x:f>IF(L742="","",IF(AND(COUNT(CU742:DA742)=7,OR(CU742=0,CU742=1,CU742=2),OR(CV742=0,CV742=1,CV742=2),OR(CW742=0,CW742=1,CW742=2),OR(CX742=0,CX742=1,CX742=2),OR(CY742=0,CY742=1,CY742=2),OR(CZ742=0,CZ742=1,CZ742=2),OR(DA742=0,DA742=1,DA742=2)),SUM(CU742:DA742),""))</x:f>
      </x:c>
      <x:c r="DC742" t="str">
        <x:f>IF(DB742="","",ROUND(DB742/14*10,1))</x:f>
      </x:c>
      <x:c r="DD742" t="str">
        <x:v>Pending</x:v>
      </x:c>
      <x:c r="DE742" t="str">
        <x:f>IF(L742="","",IF(DC742="","Pending",IF(DD742="Yes","CONDITIONAL — safety override",IF(DC742&gt;=8,"HIGH",IF(DC742&gt;=5,"CONDITIONAL","LOW")))))</x:f>
        <x:v>Pending</x:v>
      </x:c>
      <x:c r="DF742" t="str">
        <x:v>Pending screening and full-text appraisal; no transferability judgment made at identification.</x:v>
      </x:c>
      <x:c r="DG742"/>
      <x:c r="DH742"/>
      <x:c r="DI742"/>
      <x:c r="DJ742"/>
      <x:c r="DK742"/>
      <x:c r="DL742"/>
      <x:c r="DM742"/>
      <x:c r="DN742"/>
      <x:c r="DO742"/>
      <x:c r="DP742"/>
      <x:c r="DQ742"/>
      <x:c r="DR742"/>
      <x:c r="DS742"/>
      <x:c r="DT742"/>
      <x:c r="DU742"/>
      <x:c r="DV742"/>
      <x:c r="DW742"/>
      <x:c r="DX742"/>
      <x:c r="DY742"/>
      <x:c r="DZ742" t="str">
        <x:v>Title/abstract screening alone does not establish effectiveness, causality, methodological quality, transferability to Brazilian public safety or an institutional recommendation.</x:v>
      </x:c>
      <x:c r="EA742" t="str">
        <x:v>Pending</x:v>
      </x:c>
      <x:c r="EB742" t="str">
        <x:f>IF(L742="","",IF(EC742="READY","Yes","No / Pending"))</x:f>
        <x:v>No / Pending</x:v>
      </x:c>
      <x:c r="EC742" t="str">
        <x:f>IF(L742="","",IF(OR(ISNUMBER(SEARCH("Retracted Publication",Q742)),CM742="Retracted",CN742="Retracted",CM742="Expression of Concern",CN742="Expression of Concern",F742="Not used",CG742="Critical",CH742="High",CH742="Critical"),"BLOCKED — integrity or use restriction",IF(AND(CJ742="Yes",CK742="Yes",CL742="Yes"),IF(AND(CM742="Clear",CN742="Verified — clear"),IF(AND(AND(LEN(TRIM(CF742))&gt;0,LEFT(LOWER(TRIM(CF742)),7)&lt;&gt;"pending"),OR(CG742="High",CG742="Moderate"),OR(CH742="Low",CH742="Some concerns",CH742="Not applicable")),IF(AND(DD742="No",OR(DE742="HIGH",DE742="CONDITIONAL"),AND(LEN(TRIM(DF742))&gt;0,LEFT(LOWER(TRIM(DF742)),7)&lt;&gt;"pending")),IF(AND(AND(LEN(TRIM(DT742))&gt;0,LEFT(LOWER(TRIM(DT742)),7)&lt;&gt;"pending"),AND(LEN(TRIM(DU742))&gt;0,LEFT(LOWER(TRIM(DU742)),7)&lt;&gt;"pending"),OR(AND(LEN(TRIM(DV742))&gt;0,LEFT(LOWER(TRIM(DV742)),7)&lt;&gt;"pending"),AND(LEN(TRIM(DW742))&gt;0,LEFT(LOWER(TRIM(DW742)),7)&lt;&gt;"pending")),AND(LEN(TRIM(DX742))&gt;0,LEFT(LOWER(TRIM(DX742)),7)&lt;&gt;"pending")),IF(AND(F742="Claim-ready",OR(EA742="Strong",EA742="Moderate"),AND(LEN(TRIM(G742))&gt;0,LEFT(LOWER(TRIM(G742)),7)&lt;&gt;"pending"),G742&lt;&gt;"No substantive use decision is permitted from identification metadata alone.",AND(LEN(TRIM(DZ742))&gt;0,LEFT(LOWER(TRIM(DZ742)),7)&lt;&gt;"pending"),DZ742&lt;&gt;"Identification metadata alone does not permit any substantive scientific, causal, operational, or institutional claim.",AND(LEN(TRIM(EI742))&gt;0,LEFT(LOWER(TRIM(EI742)),7)&lt;&gt;"pending"),ISNUMBER(EH742),EH742&gt;0),"READY","PENDING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2" t="str">
        <x:v>Pending</x:v>
      </x:c>
      <x:c r="EE742"/>
      <x:c r="EF742" t="str">
        <x:v>Pending</x:v>
      </x:c>
      <x:c r="EG742" t="str">
        <x:v>Pending</x:v>
      </x:c>
      <x:c r="EH742"/>
      <x:c r="EI742" s="501"/>
      <x:c r="EJ742"/>
      <x:c r="EK742" t="str">
        <x:v>Pending</x:v>
      </x:c>
      <x:c r="EL742" t="n">
        <x:v>46272</x:v>
      </x:c>
      <x:c r="EM742" t="str">
        <x:v>Production PubMed record imported and reconciled to Zotero item YXJBVQMH;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2" t="n">
        <x:f>IF(L742="","",(IF(N742&lt;&gt;"",1,0)+IF(O742&lt;&gt;"",1,0)+IF(AJ742&lt;&gt;"",1,0)+IF(AU742&lt;&gt;"",1,0)+IF(BE742&lt;&gt;"",1,0)+IF(CF742&lt;&gt;"",1,0)+IF(CJ742="Yes",1,0)+IF(CL742="Yes",1,0)+IF(DE742&lt;&gt;"Pending",1,0)+IF(F742&lt;&gt;"",1,0)+IF(DZ742&lt;&gt;"",1,0)+IF(EI742&lt;&gt;"",1,0))/12)</x:f>
        <x:v>0.5</x:v>
      </x:c>
    </x:row>
    <x:row r="743">
      <x:c r="A743" t="str">
        <x:v>EV-0740</x:v>
      </x:c>
      <x:c r="B743" t="str">
        <x:v>Integrity check</x:v>
      </x:c>
      <x:c r="C743" t="str">
        <x:f>IF(L743="","",IF(LEFT(EC743,7)="BLOCKED","🔴 Do not use for conclusion",IF(EB743="Yes","🟢 Claim-ready","🟡 Caution / context")))</x:f>
        <x:v>🟡 Caution / context</x:v>
      </x:c>
      <x:c r="D743" t="str">
        <x:f>IF(L743="","",EC743)</x:f>
        <x:v>PENDING — appropriate appraisal</x:v>
      </x:c>
      <x:c r="E743" t="str">
        <x:v>P3 — Medium</x:v>
      </x:c>
      <x:c r="F743" t="str">
        <x:v>Pending</x:v>
      </x:c>
      <x:c r="G743" t="str">
        <x:v>Title/abstract identify an explicit operational APHT/medical-readiness topic; retain for full-text assessment.</x:v>
      </x:c>
      <x:c r="H743" t="str">
        <x:v>Obtain and review lawful full text; confirm human adjudication; then select a design-specific appraisal instrument.</x:v>
      </x:c>
      <x:c r="I743"/>
      <x:c r="J743" t="str">
        <x:v>B — APHT / Medical Readiness</x:v>
      </x:c>
      <x:c r="K743" t="str">
        <x:v>IDENTIFIED</x:v>
      </x:c>
      <x:c r="L743" t="str">
        <x:v>Trends in Prehospital Blood, Crystalloid, and Colloid Administration in Accordance With Changes in Tactical Combat Casualty Care Guidelines.</x:v>
      </x:c>
      <x:c r="M743"/>
      <x:c r="N743" t="str">
        <x:v>Clarke, Emily E; Hamm, James; Fisher, Andrew D; April, Michael D; Long, Brit J; Mdaki, Kennedy S; Hill, Ronnie; Bynum, James A; Schauer, Steven G</x:v>
      </x:c>
      <x:c r="O743" t="n">
        <x:v>2022</x:v>
      </x:c>
      <x:c r="P743" t="str">
        <x:v>Military medicine</x:v>
      </x:c>
      <x:c r="Q743" t="str">
        <x:v>Journal Article</x:v>
      </x:c>
      <x:c r="R743" t="str">
        <x:v>Unclear</x:v>
      </x:c>
      <x:c r="S743" t="str">
        <x:v>Unknown</x:v>
      </x:c>
      <x:c r="T743" t="str">
        <x:v>eng</x:v>
      </x:c>
      <x:c r="U743" t="str">
        <x:v>https://pubmed.ncbi.nlm.nih.gov/34935982/</x:v>
      </x:c>
      <x:c r="V743" t="str">
        <x:v>10.1093/milmed/usab461</x:v>
      </x:c>
      <x:c r="W743" t="str">
        <x:f>IF(V743="","",LOWER(SUBSTITUTE(SUBSTITUTE(SUBSTITUTE(SUBSTITUTE(TRIM(V743),"https://doi.org/",""),"http://doi.org/",""),"https://dx.doi.org/",""),"doi:","")))</x:f>
        <x:v>10.1093/milmed/usab461</x:v>
      </x:c>
      <x:c r="X743" t="str">
        <x:v>34935982</x:v>
      </x:c>
      <x:c r="Y743" t="str"/>
      <x:c r="Z743"/>
      <x:c r="AA743" t="str">
        <x:v>PubMed/MEDLINE</x:v>
      </x:c>
      <x:c r="AB743" t="str">
        <x:v>PUBMED-B-v1.0-2026-08-28</x:v>
      </x:c>
      <x:c r="AC743" t="str">
        <x:v>SP-PUBMED-B-20260828</x:v>
      </x:c>
      <x:c r="AD743" s="499" t="n">
        <x:v>46262</x:v>
      </x:c>
      <x:c r="AE743" s="499" t="n">
        <x:v>46272</x:v>
      </x:c>
      <x:c r="AF743" t="str">
        <x:v>68YQU5S2</x:v>
      </x:c>
      <x:c r="AG743"/>
      <x:c r="AH743" t="str">
        <x:v>Tactical Athlete → Operational Readiness Brazil</x:v>
      </x:c>
      <x:c r="AI743" t="str">
        <x:v>evidence-family:B</x:v>
      </x:c>
      <x:c r="AJ743"/>
      <x:c r="AK743" t="str">
        <x:f>IF(AJ743="","",IF(OR(LOWER(AJ743)="brazil",LOWER(AJ743)="brasil"),"Yes","No"))</x:f>
      </x:c>
      <x:c r="AL743"/>
      <x:c r="AM743"/>
      <x:c r="AN743"/>
      <x:c r="AO743"/>
      <x:c r="AP743"/>
      <x:c r="AQ743"/>
      <x:c r="AR743"/>
      <x:c r="AS743"/>
      <x:c r="AT743"/>
      <x:c r="AU743"/>
      <x:c r="AV743"/>
      <x:c r="AW743"/>
      <x:c r="AX743"/>
      <x:c r="AY743"/>
      <x:c r="AZ743"/>
      <x:c r="BA743"/>
      <x:c r="BB743"/>
      <x:c r="BC743"/>
      <x:c r="BD743"/>
      <x:c r="BE743"/>
      <x:c r="BF743"/>
      <x:c r="BG743"/>
      <x:c r="BH743"/>
      <x:c r="BI743"/>
      <x:c r="BJ743"/>
      <x:c r="BK743"/>
      <x:c r="BL743"/>
      <x:c r="BM743"/>
      <x:c r="BN743"/>
      <x:c r="BO743"/>
      <x:c r="BP743"/>
      <x:c r="BQ743"/>
      <x:c r="BR743"/>
      <x:c r="BS743"/>
      <x:c r="BT743"/>
      <x:c r="BU743"/>
      <x:c r="BV743"/>
      <x:c r="BW743"/>
      <x:c r="BX743"/>
      <x:c r="BY743"/>
      <x:c r="BZ743"/>
      <x:c r="CA743"/>
      <x:c r="CB743"/>
      <x:c r="CC743"/>
      <x:c r="CD743"/>
      <x:c r="CE743"/>
      <x:c r="CF743"/>
      <x:c r="CG743"/>
      <x:c r="CH743"/>
      <x:c r="CI743"/>
      <x:c r="CJ743" t="str">
        <x:v>Yes</x:v>
      </x:c>
      <x:c r="CK743" t="str">
        <x:v>Yes</x:v>
      </x:c>
      <x:c r="CL743" t="str">
        <x:v>Yes</x:v>
      </x:c>
      <x:c r="CM743" t="str">
        <x:v>Clear</x:v>
      </x:c>
      <x:c r="CN743" t="str">
        <x:v>Verified — clear</x:v>
      </x:c>
      <x:c r="CO743" t="n">
        <x:v>46272</x:v>
      </x:c>
      <x:c r="CP743" t="str">
        <x:v>https://pubmed.ncbi.nlm.nih.gov/34935982/</x:v>
      </x:c>
      <x:c r="CQ743"/>
      <x:c r="CR743"/>
      <x:c r="CS743"/>
      <x:c r="CT743"/>
      <x:c r="CU743"/>
      <x:c r="CV743"/>
      <x:c r="CW743"/>
      <x:c r="CX743"/>
      <x:c r="CY743"/>
      <x:c r="CZ743"/>
      <x:c r="DA743"/>
      <x:c r="DB743" t="str">
        <x:f>IF(L743="","",IF(AND(COUNT(CU743:DA743)=7,OR(CU743=0,CU743=1,CU743=2),OR(CV743=0,CV743=1,CV743=2),OR(CW743=0,CW743=1,CW743=2),OR(CX743=0,CX743=1,CX743=2),OR(CY743=0,CY743=1,CY743=2),OR(CZ743=0,CZ743=1,CZ743=2),OR(DA743=0,DA743=1,DA743=2)),SUM(CU743:DA743),""))</x:f>
      </x:c>
      <x:c r="DC743" t="str">
        <x:f>IF(DB743="","",ROUND(DB743/14*10,1))</x:f>
      </x:c>
      <x:c r="DD743" t="str">
        <x:v>Pending</x:v>
      </x:c>
      <x:c r="DE743" t="str">
        <x:f>IF(L743="","",IF(DC743="","Pending",IF(DD743="Yes","CONDITIONAL — safety override",IF(DC743&gt;=8,"HIGH",IF(DC743&gt;=5,"CONDITIONAL","LOW")))))</x:f>
        <x:v>Pending</x:v>
      </x:c>
      <x:c r="DF743" t="str">
        <x:v>Pending screening and full-text appraisal; no transferability judgment made at identification.</x:v>
      </x:c>
      <x:c r="DG743"/>
      <x:c r="DH743"/>
      <x:c r="DI743"/>
      <x:c r="DJ743"/>
      <x:c r="DK743"/>
      <x:c r="DL743"/>
      <x:c r="DM743"/>
      <x:c r="DN743"/>
      <x:c r="DO743"/>
      <x:c r="DP743"/>
      <x:c r="DQ743"/>
      <x:c r="DR743"/>
      <x:c r="DS743"/>
      <x:c r="DT743"/>
      <x:c r="DU743"/>
      <x:c r="DV743"/>
      <x:c r="DW743"/>
      <x:c r="DX743"/>
      <x:c r="DY743"/>
      <x:c r="DZ743" t="str">
        <x:v>Title/abstract screening alone does not establish effectiveness, causality, methodological quality, transferability to Brazilian public safety or an institutional recommendation.</x:v>
      </x:c>
      <x:c r="EA743" t="str">
        <x:v>Pending</x:v>
      </x:c>
      <x:c r="EB743" t="str">
        <x:f>IF(L743="","",IF(EC743="READY","Yes","No / Pending"))</x:f>
        <x:v>No / Pending</x:v>
      </x:c>
      <x:c r="EC743" t="str">
        <x:f>IF(L743="","",IF(OR(ISNUMBER(SEARCH("Retracted Publication",Q743)),CM743="Retracted",CN743="Retracted",CM743="Expression of Concern",CN743="Expression of Concern",F743="Not used",CG743="Critical",CH743="High",CH743="Critical"),"BLOCKED — integrity or use restriction",IF(AND(CJ743="Yes",CK743="Yes",CL743="Yes"),IF(AND(CM743="Clear",CN743="Verified — clear"),IF(AND(AND(LEN(TRIM(CF743))&gt;0,LEFT(LOWER(TRIM(CF743)),7)&lt;&gt;"pending"),OR(CG743="High",CG743="Moderate"),OR(CH743="Low",CH743="Some concerns",CH743="Not applicable")),IF(AND(DD743="No",OR(DE743="HIGH",DE743="CONDITIONAL"),AND(LEN(TRIM(DF743))&gt;0,LEFT(LOWER(TRIM(DF743)),7)&lt;&gt;"pending")),IF(AND(AND(LEN(TRIM(DT743))&gt;0,LEFT(LOWER(TRIM(DT743)),7)&lt;&gt;"pending"),AND(LEN(TRIM(DU743))&gt;0,LEFT(LOWER(TRIM(DU743)),7)&lt;&gt;"pending"),OR(AND(LEN(TRIM(DV743))&gt;0,LEFT(LOWER(TRIM(DV743)),7)&lt;&gt;"pending"),AND(LEN(TRIM(DW743))&gt;0,LEFT(LOWER(TRIM(DW743)),7)&lt;&gt;"pending")),AND(LEN(TRIM(DX743))&gt;0,LEFT(LOWER(TRIM(DX743)),7)&lt;&gt;"pending")),IF(AND(F743="Claim-ready",OR(EA743="Strong",EA743="Moderate"),AND(LEN(TRIM(G743))&gt;0,LEFT(LOWER(TRIM(G743)),7)&lt;&gt;"pending"),G743&lt;&gt;"No substantive use decision is permitted from identification metadata alone.",AND(LEN(TRIM(DZ743))&gt;0,LEFT(LOWER(TRIM(DZ743)),7)&lt;&gt;"pending"),DZ743&lt;&gt;"Identification metadata alone does not permit any substantive scientific, causal, operational, or institutional claim.",AND(LEN(TRIM(EI743))&gt;0,LEFT(LOWER(TRIM(EI743)),7)&lt;&gt;"pending"),ISNUMBER(EH743),EH743&gt;0),"READY","PENDING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3" t="str">
        <x:v>Pending</x:v>
      </x:c>
      <x:c r="EE743"/>
      <x:c r="EF743" t="str">
        <x:v>Pending</x:v>
      </x:c>
      <x:c r="EG743" t="str">
        <x:v>Pending</x:v>
      </x:c>
      <x:c r="EH743"/>
      <x:c r="EI743" s="501"/>
      <x:c r="EJ743"/>
      <x:c r="EK743" t="str">
        <x:v>Pending</x:v>
      </x:c>
      <x:c r="EL743" t="n">
        <x:v>46272</x:v>
      </x:c>
      <x:c r="EM743" t="str">
        <x:v>Production PubMed record imported and reconciled to Zotero item 68YQU5S2;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3" t="n">
        <x:f>IF(L743="","",(IF(N743&lt;&gt;"",1,0)+IF(O743&lt;&gt;"",1,0)+IF(AJ743&lt;&gt;"",1,0)+IF(AU743&lt;&gt;"",1,0)+IF(BE743&lt;&gt;"",1,0)+IF(CF743&lt;&gt;"",1,0)+IF(CJ743="Yes",1,0)+IF(CL743="Yes",1,0)+IF(DE743&lt;&gt;"Pending",1,0)+IF(F743&lt;&gt;"",1,0)+IF(DZ743&lt;&gt;"",1,0)+IF(EI743&lt;&gt;"",1,0))/12)</x:f>
        <x:v>0.5</x:v>
      </x:c>
    </x:row>
    <x:row r="744">
      <x:c r="A744" t="str">
        <x:v>EV-0741</x:v>
      </x:c>
      <x:c r="B744" t="str">
        <x:v>Integrity check</x:v>
      </x:c>
      <x:c r="C744" t="str">
        <x:f>IF(L744="","",IF(LEFT(EC744,7)="BLOCKED","🔴 Do not use for conclusion",IF(EB744="Yes","🟢 Claim-ready","🟡 Caution / context")))</x:f>
        <x:v>🟡 Caution / context</x:v>
      </x:c>
      <x:c r="D744" t="str">
        <x:f>IF(L744="","",EC744)</x:f>
        <x:v>PENDING — appropriate appraisal</x:v>
      </x:c>
      <x:c r="E744" t="str">
        <x:v>P3 — Medium</x:v>
      </x:c>
      <x:c r="F744" t="str">
        <x:v>Pending</x:v>
      </x:c>
      <x:c r="G744" t="str">
        <x:v>Title/abstract identify an explicit operational APHT/medical-readiness topic; retain for full-text assessment.</x:v>
      </x:c>
      <x:c r="H744" t="str">
        <x:v>Obtain and review lawful full text; confirm human adjudication; then select a design-specific appraisal instrument.</x:v>
      </x:c>
      <x:c r="I744"/>
      <x:c r="J744" t="str">
        <x:v>B — APHT / Medical Readiness</x:v>
      </x:c>
      <x:c r="K744" t="str">
        <x:v>IDENTIFIED</x:v>
      </x:c>
      <x:c r="L744" t="str">
        <x:v>Assessing Baseline Proficiency of National Guard Combat Medics Due for Recertification: A Pilot Study.</x:v>
      </x:c>
      <x:c r="M744"/>
      <x:c r="N744" t="str">
        <x:v>Nichols, Ryoma; Noury, Luke</x:v>
      </x:c>
      <x:c r="O744" t="n">
        <x:v>2023</x:v>
      </x:c>
      <x:c r="P744" t="str">
        <x:v>Military medicine</x:v>
      </x:c>
      <x:c r="Q744" t="str">
        <x:v>Journal Article</x:v>
      </x:c>
      <x:c r="R744" t="str">
        <x:v>Unclear</x:v>
      </x:c>
      <x:c r="S744" t="str">
        <x:v>Unknown</x:v>
      </x:c>
      <x:c r="T744" t="str">
        <x:v>eng</x:v>
      </x:c>
      <x:c r="U744" t="str">
        <x:v>https://pubmed.ncbi.nlm.nih.gov/34935966/</x:v>
      </x:c>
      <x:c r="V744" t="str">
        <x:v>10.1093/milmed/usab525</x:v>
      </x:c>
      <x:c r="W744" t="str">
        <x:f>IF(V744="","",LOWER(SUBSTITUTE(SUBSTITUTE(SUBSTITUTE(SUBSTITUTE(TRIM(V744),"https://doi.org/",""),"http://doi.org/",""),"https://dx.doi.org/",""),"doi:","")))</x:f>
        <x:v>10.1093/milmed/usab525</x:v>
      </x:c>
      <x:c r="X744" t="str">
        <x:v>34935966</x:v>
      </x:c>
      <x:c r="Y744" t="str"/>
      <x:c r="Z744"/>
      <x:c r="AA744" t="str">
        <x:v>PubMed/MEDLINE</x:v>
      </x:c>
      <x:c r="AB744" t="str">
        <x:v>PUBMED-B-v1.0-2026-08-28</x:v>
      </x:c>
      <x:c r="AC744" t="str">
        <x:v>SP-PUBMED-B-20260828</x:v>
      </x:c>
      <x:c r="AD744" s="499" t="n">
        <x:v>46262</x:v>
      </x:c>
      <x:c r="AE744" s="499" t="n">
        <x:v>46272</x:v>
      </x:c>
      <x:c r="AF744" t="str">
        <x:v>BS77YUNS</x:v>
      </x:c>
      <x:c r="AG744"/>
      <x:c r="AH744" t="str">
        <x:v>Tactical Athlete → Operational Readiness Brazil</x:v>
      </x:c>
      <x:c r="AI744" t="str">
        <x:v>evidence-family:B</x:v>
      </x:c>
      <x:c r="AJ744"/>
      <x:c r="AK744" t="str">
        <x:f>IF(AJ744="","",IF(OR(LOWER(AJ744)="brazil",LOWER(AJ744)="brasil"),"Yes","No"))</x:f>
      </x:c>
      <x:c r="AL744"/>
      <x:c r="AM744"/>
      <x:c r="AN744"/>
      <x:c r="AO744"/>
      <x:c r="AP744"/>
      <x:c r="AQ744"/>
      <x:c r="AR744"/>
      <x:c r="AS744"/>
      <x:c r="AT744"/>
      <x:c r="AU744"/>
      <x:c r="AV744"/>
      <x:c r="AW744"/>
      <x:c r="AX744"/>
      <x:c r="AY744"/>
      <x:c r="AZ744"/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/>
      <x:c r="BO744"/>
      <x:c r="BP744"/>
      <x:c r="BQ744"/>
      <x:c r="BR744"/>
      <x:c r="BS744"/>
      <x:c r="BT744"/>
      <x:c r="BU744"/>
      <x:c r="BV744"/>
      <x:c r="BW744"/>
      <x:c r="BX744"/>
      <x:c r="BY744"/>
      <x:c r="BZ744"/>
      <x:c r="CA744"/>
      <x:c r="CB744"/>
      <x:c r="CC744"/>
      <x:c r="CD744"/>
      <x:c r="CE744"/>
      <x:c r="CF744"/>
      <x:c r="CG744"/>
      <x:c r="CH744"/>
      <x:c r="CI744"/>
      <x:c r="CJ744" t="str">
        <x:v>Yes</x:v>
      </x:c>
      <x:c r="CK744" t="str">
        <x:v>Yes</x:v>
      </x:c>
      <x:c r="CL744" t="str">
        <x:v>Yes</x:v>
      </x:c>
      <x:c r="CM744" t="str">
        <x:v>Clear</x:v>
      </x:c>
      <x:c r="CN744" t="str">
        <x:v>Verified — clear</x:v>
      </x:c>
      <x:c r="CO744" t="n">
        <x:v>46272</x:v>
      </x:c>
      <x:c r="CP744" t="str">
        <x:v>https://pubmed.ncbi.nlm.nih.gov/34935966/</x:v>
      </x:c>
      <x:c r="CQ744"/>
      <x:c r="CR744"/>
      <x:c r="CS744"/>
      <x:c r="CT744"/>
      <x:c r="CU744"/>
      <x:c r="CV744"/>
      <x:c r="CW744"/>
      <x:c r="CX744"/>
      <x:c r="CY744"/>
      <x:c r="CZ744"/>
      <x:c r="DA744"/>
      <x:c r="DB744" t="str">
        <x:f>IF(L744="","",IF(AND(COUNT(CU744:DA744)=7,OR(CU744=0,CU744=1,CU744=2),OR(CV744=0,CV744=1,CV744=2),OR(CW744=0,CW744=1,CW744=2),OR(CX744=0,CX744=1,CX744=2),OR(CY744=0,CY744=1,CY744=2),OR(CZ744=0,CZ744=1,CZ744=2),OR(DA744=0,DA744=1,DA744=2)),SUM(CU744:DA744),""))</x:f>
      </x:c>
      <x:c r="DC744" t="str">
        <x:f>IF(DB744="","",ROUND(DB744/14*10,1))</x:f>
      </x:c>
      <x:c r="DD744" t="str">
        <x:v>Pending</x:v>
      </x:c>
      <x:c r="DE744" t="str">
        <x:f>IF(L744="","",IF(DC744="","Pending",IF(DD744="Yes","CONDITIONAL — safety override",IF(DC744&gt;=8,"HIGH",IF(DC744&gt;=5,"CONDITIONAL","LOW")))))</x:f>
        <x:v>Pending</x:v>
      </x:c>
      <x:c r="DF744" t="str">
        <x:v>Pending screening and full-text appraisal; no transferability judgment made at identification.</x:v>
      </x:c>
      <x:c r="DG744"/>
      <x:c r="DH744"/>
      <x:c r="DI744"/>
      <x:c r="DJ744"/>
      <x:c r="DK744"/>
      <x:c r="DL744"/>
      <x:c r="DM744"/>
      <x:c r="DN744"/>
      <x:c r="DO744"/>
      <x:c r="DP744"/>
      <x:c r="DQ744"/>
      <x:c r="DR744"/>
      <x:c r="DS744"/>
      <x:c r="DT744"/>
      <x:c r="DU744"/>
      <x:c r="DV744"/>
      <x:c r="DW744"/>
      <x:c r="DX744"/>
      <x:c r="DY744"/>
      <x:c r="DZ744" t="str">
        <x:v>Title/abstract screening alone does not establish effectiveness, causality, methodological quality, transferability to Brazilian public safety or an institutional recommendation.</x:v>
      </x:c>
      <x:c r="EA744" t="str">
        <x:v>Pending</x:v>
      </x:c>
      <x:c r="EB744" t="str">
        <x:f>IF(L744="","",IF(EC744="READY","Yes","No / Pending"))</x:f>
        <x:v>No / Pending</x:v>
      </x:c>
      <x:c r="EC744" t="str">
        <x:f>IF(L744="","",IF(OR(ISNUMBER(SEARCH("Retracted Publication",Q744)),CM744="Retracted",CN744="Retracted",CM744="Expression of Concern",CN744="Expression of Concern",F744="Not used",CG744="Critical",CH744="High",CH744="Critical"),"BLOCKED — integrity or use restriction",IF(AND(CJ744="Yes",CK744="Yes",CL744="Yes"),IF(AND(CM744="Clear",CN744="Verified — clear"),IF(AND(AND(LEN(TRIM(CF744))&gt;0,LEFT(LOWER(TRIM(CF744)),7)&lt;&gt;"pending"),OR(CG744="High",CG744="Moderate"),OR(CH744="Low",CH744="Some concerns",CH744="Not applicable")),IF(AND(DD744="No",OR(DE744="HIGH",DE744="CONDITIONAL"),AND(LEN(TRIM(DF744))&gt;0,LEFT(LOWER(TRIM(DF744)),7)&lt;&gt;"pending")),IF(AND(AND(LEN(TRIM(DT744))&gt;0,LEFT(LOWER(TRIM(DT744)),7)&lt;&gt;"pending"),AND(LEN(TRIM(DU744))&gt;0,LEFT(LOWER(TRIM(DU744)),7)&lt;&gt;"pending"),OR(AND(LEN(TRIM(DV744))&gt;0,LEFT(LOWER(TRIM(DV744)),7)&lt;&gt;"pending"),AND(LEN(TRIM(DW744))&gt;0,LEFT(LOWER(TRIM(DW744)),7)&lt;&gt;"pending")),AND(LEN(TRIM(DX744))&gt;0,LEFT(LOWER(TRIM(DX744)),7)&lt;&gt;"pending")),IF(AND(F744="Claim-ready",OR(EA744="Strong",EA744="Moderate"),AND(LEN(TRIM(G744))&gt;0,LEFT(LOWER(TRIM(G744)),7)&lt;&gt;"pending"),G744&lt;&gt;"No substantive use decision is permitted from identification metadata alone.",AND(LEN(TRIM(DZ744))&gt;0,LEFT(LOWER(TRIM(DZ744)),7)&lt;&gt;"pending"),DZ744&lt;&gt;"Identification metadata alone does not permit any substantive scientific, causal, operational, or institutional claim.",AND(LEN(TRIM(EI744))&gt;0,LEFT(LOWER(TRIM(EI744)),7)&lt;&gt;"pending"),ISNUMBER(EH744),EH744&gt;0),"READY","PENDING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4" t="str">
        <x:v>Pending</x:v>
      </x:c>
      <x:c r="EE744"/>
      <x:c r="EF744" t="str">
        <x:v>Pending</x:v>
      </x:c>
      <x:c r="EG744" t="str">
        <x:v>Pending</x:v>
      </x:c>
      <x:c r="EH744"/>
      <x:c r="EI744" s="501"/>
      <x:c r="EJ744"/>
      <x:c r="EK744" t="str">
        <x:v>Pending</x:v>
      </x:c>
      <x:c r="EL744" t="n">
        <x:v>46272</x:v>
      </x:c>
      <x:c r="EM744" t="str">
        <x:v>Production PubMed record imported and reconciled to Zotero item BS77YUNS;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4" t="n">
        <x:f>IF(L744="","",(IF(N744&lt;&gt;"",1,0)+IF(O744&lt;&gt;"",1,0)+IF(AJ744&lt;&gt;"",1,0)+IF(AU744&lt;&gt;"",1,0)+IF(BE744&lt;&gt;"",1,0)+IF(CF744&lt;&gt;"",1,0)+IF(CJ744="Yes",1,0)+IF(CL744="Yes",1,0)+IF(DE744&lt;&gt;"Pending",1,0)+IF(F744&lt;&gt;"",1,0)+IF(DZ744&lt;&gt;"",1,0)+IF(EI744&lt;&gt;"",1,0))/12)</x:f>
        <x:v>0.5</x:v>
      </x:c>
    </x:row>
    <x:row r="745">
      <x:c r="A745" t="str">
        <x:v>EV-0742</x:v>
      </x:c>
      <x:c r="B745" t="str">
        <x:v>Integrity check</x:v>
      </x:c>
      <x:c r="C745" t="str">
        <x:f>IF(L745="","",IF(LEFT(EC745,7)="BLOCKED","🔴 Do not use for conclusion",IF(EB745="Yes","🟢 Claim-ready","🟡 Caution / context")))</x:f>
        <x:v>🟡 Caution / context</x:v>
      </x:c>
      <x:c r="D745" t="str">
        <x:f>IF(L745="","",EC745)</x:f>
        <x:v>PENDING — appropriate appraisal</x:v>
      </x:c>
      <x:c r="E745" t="str">
        <x:v>P3 — Medium</x:v>
      </x:c>
      <x:c r="F745" t="str">
        <x:v>Pending</x:v>
      </x:c>
      <x:c r="G745" t="str">
        <x:v>Title/abstract identify an explicit tactical/public-safety context and readiness domain; retain for full-text assessment.</x:v>
      </x:c>
      <x:c r="H745" t="str">
        <x:v>Obtain and review lawful full text; confirm human adjudication; then select a design-specific appraisal instrument.</x:v>
      </x:c>
      <x:c r="I745"/>
      <x:c r="J745" t="str">
        <x:v>A — Core</x:v>
      </x:c>
      <x:c r="K745" t="str">
        <x:v>IDENTIFIED</x:v>
      </x:c>
      <x:c r="L745" t="str">
        <x:v>Characteristics of Active Duty Service Members Referred to the Navy's Weight-Management Program.</x:v>
      </x:c>
      <x:c r="M745"/>
      <x:c r="N745" t="str">
        <x:v>Miggantz, Erin L; Materna, Karla; Herbert, Matthew S; Golshan, Shahrokh; Hernandez, Jeffrey; Peters, Joshua; Delaney, Eileen; Webb-Murphy, Jennifer; Wisbach, Gordon; Afari, Niloofar</x:v>
      </x:c>
      <x:c r="O745" t="n">
        <x:v>2023</x:v>
      </x:c>
      <x:c r="P745" t="str">
        <x:v>Military medicine</x:v>
      </x:c>
      <x:c r="Q745" t="str">
        <x:v>Journal Article; Randomized Controlled Trial; Research Support, N.I.H., Extramural; Research Support, U.S. Gov't, Non-P.H.S.</x:v>
      </x:c>
      <x:c r="R745" t="str">
        <x:v>Unclear</x:v>
      </x:c>
      <x:c r="S745" t="str">
        <x:v>Unknown</x:v>
      </x:c>
      <x:c r="T745" t="str">
        <x:v>eng</x:v>
      </x:c>
      <x:c r="U745" t="str">
        <x:v>https://pubmed.ncbi.nlm.nih.gov/34910186/</x:v>
      </x:c>
      <x:c r="V745" t="str">
        <x:v>10.1093/milmed/usab523</x:v>
      </x:c>
      <x:c r="W745" t="str">
        <x:f>IF(V745="","",LOWER(SUBSTITUTE(SUBSTITUTE(SUBSTITUTE(SUBSTITUTE(TRIM(V745),"https://doi.org/",""),"http://doi.org/",""),"https://dx.doi.org/",""),"doi:","")))</x:f>
        <x:v>10.1093/milmed/usab523</x:v>
      </x:c>
      <x:c r="X745" t="str">
        <x:v>34910186</x:v>
      </x:c>
      <x:c r="Y745" t="str">
        <x:v>PMC9825239</x:v>
      </x:c>
      <x:c r="Z745"/>
      <x:c r="AA745" t="str">
        <x:v>PubMed/MEDLINE</x:v>
      </x:c>
      <x:c r="AB745" t="str">
        <x:v>PUBMED-A-v1.0-2026-08-28</x:v>
      </x:c>
      <x:c r="AC745" t="str">
        <x:v>SP-PUBMED-A-20260828</x:v>
      </x:c>
      <x:c r="AD745" s="499" t="n">
        <x:v>46262</x:v>
      </x:c>
      <x:c r="AE745" s="499" t="n">
        <x:v>46272</x:v>
      </x:c>
      <x:c r="AF745" t="str">
        <x:v>EGRWH6UR</x:v>
      </x:c>
      <x:c r="AG745"/>
      <x:c r="AH745" t="str">
        <x:v>Tactical Athlete → Operational Readiness Brazil</x:v>
      </x:c>
      <x:c r="AI745" t="str">
        <x:v>evidence-family:A</x:v>
      </x:c>
      <x:c r="AJ745"/>
      <x:c r="AK745" t="str">
        <x:f>IF(AJ745="","",IF(OR(LOWER(AJ745)="brazil",LOWER(AJ745)="brasil"),"Yes","No"))</x:f>
      </x:c>
      <x:c r="AL745"/>
      <x:c r="AM745"/>
      <x:c r="AN745"/>
      <x:c r="AO745"/>
      <x:c r="AP745"/>
      <x:c r="AQ745"/>
      <x:c r="AR745"/>
      <x:c r="AS745"/>
      <x:c r="AT745"/>
      <x:c r="AU745"/>
      <x:c r="AV745"/>
      <x:c r="AW745"/>
      <x:c r="AX745"/>
      <x:c r="AY745"/>
      <x:c r="AZ745"/>
      <x:c r="BA745"/>
      <x:c r="BB745"/>
      <x:c r="BC745"/>
      <x:c r="BD745"/>
      <x:c r="BE745"/>
      <x:c r="BF745"/>
      <x:c r="BG745"/>
      <x:c r="BH745"/>
      <x:c r="BI745"/>
      <x:c r="BJ745"/>
      <x:c r="BK745"/>
      <x:c r="BL745"/>
      <x:c r="BM745"/>
      <x:c r="BN745"/>
      <x:c r="BO745"/>
      <x:c r="BP745"/>
      <x:c r="BQ745"/>
      <x:c r="BR745"/>
      <x:c r="BS745"/>
      <x:c r="BT745"/>
      <x:c r="BU745"/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 t="str">
        <x:v>Yes</x:v>
      </x:c>
      <x:c r="CK745" t="str">
        <x:v>Yes</x:v>
      </x:c>
      <x:c r="CL745" t="str">
        <x:v>Yes</x:v>
      </x:c>
      <x:c r="CM745" t="str">
        <x:v>Clear</x:v>
      </x:c>
      <x:c r="CN745" t="str">
        <x:v>Verified — clear</x:v>
      </x:c>
      <x:c r="CO745" t="n">
        <x:v>46272</x:v>
      </x:c>
      <x:c r="CP745" t="str">
        <x:v>https://pubmed.ncbi.nlm.nih.gov/34910186/</x:v>
      </x:c>
      <x:c r="CQ745"/>
      <x:c r="CR745"/>
      <x:c r="CS745"/>
      <x:c r="CT745"/>
      <x:c r="CU745"/>
      <x:c r="CV745"/>
      <x:c r="CW745"/>
      <x:c r="CX745"/>
      <x:c r="CY745"/>
      <x:c r="CZ745"/>
      <x:c r="DA745"/>
      <x:c r="DB745" t="str">
        <x:f>IF(L745="","",IF(AND(COUNT(CU745:DA745)=7,OR(CU745=0,CU745=1,CU745=2),OR(CV745=0,CV745=1,CV745=2),OR(CW745=0,CW745=1,CW745=2),OR(CX745=0,CX745=1,CX745=2),OR(CY745=0,CY745=1,CY745=2),OR(CZ745=0,CZ745=1,CZ745=2),OR(DA745=0,DA745=1,DA745=2)),SUM(CU745:DA745),""))</x:f>
      </x:c>
      <x:c r="DC745" t="str">
        <x:f>IF(DB745="","",ROUND(DB745/14*10,1))</x:f>
      </x:c>
      <x:c r="DD745" t="str">
        <x:v>Pending</x:v>
      </x:c>
      <x:c r="DE745" t="str">
        <x:f>IF(L745="","",IF(DC745="","Pending",IF(DD745="Yes","CONDITIONAL — safety override",IF(DC745&gt;=8,"HIGH",IF(DC745&gt;=5,"CONDITIONAL","LOW")))))</x:f>
        <x:v>Pending</x:v>
      </x:c>
      <x:c r="DF745" t="str">
        <x:v>Pending screening and full-text appraisal; no transferability judgment made at identification.</x:v>
      </x:c>
      <x:c r="DG745"/>
      <x:c r="DH745"/>
      <x:c r="DI745"/>
      <x:c r="DJ745"/>
      <x:c r="DK745"/>
      <x:c r="DL745"/>
      <x:c r="DM745"/>
      <x:c r="DN745"/>
      <x:c r="DO745"/>
      <x:c r="DP745"/>
      <x:c r="DQ745"/>
      <x:c r="DR745"/>
      <x:c r="DS745"/>
      <x:c r="DT745"/>
      <x:c r="DU745"/>
      <x:c r="DV745"/>
      <x:c r="DW745"/>
      <x:c r="DX745"/>
      <x:c r="DY745"/>
      <x:c r="DZ745" t="str">
        <x:v>Title/abstract screening alone does not establish effectiveness, causality, methodological quality, transferability to Brazilian public safety or an institutional recommendation.</x:v>
      </x:c>
      <x:c r="EA745" t="str">
        <x:v>Pending</x:v>
      </x:c>
      <x:c r="EB745" t="str">
        <x:f>IF(L745="","",IF(EC745="READY","Yes","No / Pending"))</x:f>
        <x:v>No / Pending</x:v>
      </x:c>
      <x:c r="EC745" t="str">
        <x:f>IF(L745="","",IF(OR(ISNUMBER(SEARCH("Retracted Publication",Q745)),CM745="Retracted",CN745="Retracted",CM745="Expression of Concern",CN745="Expression of Concern",F745="Not used",CG745="Critical",CH745="High",CH745="Critical"),"BLOCKED — integrity or use restriction",IF(AND(CJ745="Yes",CK745="Yes",CL745="Yes"),IF(AND(CM745="Clear",CN745="Verified — clear"),IF(AND(AND(LEN(TRIM(CF745))&gt;0,LEFT(LOWER(TRIM(CF745)),7)&lt;&gt;"pending"),OR(CG745="High",CG745="Moderate"),OR(CH745="Low",CH745="Some concerns",CH745="Not applicable")),IF(AND(DD745="No",OR(DE745="HIGH",DE745="CONDITIONAL"),AND(LEN(TRIM(DF745))&gt;0,LEFT(LOWER(TRIM(DF745)),7)&lt;&gt;"pending")),IF(AND(AND(LEN(TRIM(DT745))&gt;0,LEFT(LOWER(TRIM(DT745)),7)&lt;&gt;"pending"),AND(LEN(TRIM(DU745))&gt;0,LEFT(LOWER(TRIM(DU745)),7)&lt;&gt;"pending"),OR(AND(LEN(TRIM(DV745))&gt;0,LEFT(LOWER(TRIM(DV745)),7)&lt;&gt;"pending"),AND(LEN(TRIM(DW745))&gt;0,LEFT(LOWER(TRIM(DW745)),7)&lt;&gt;"pending")),AND(LEN(TRIM(DX745))&gt;0,LEFT(LOWER(TRIM(DX745)),7)&lt;&gt;"pending")),IF(AND(F745="Claim-ready",OR(EA745="Strong",EA745="Moderate"),AND(LEN(TRIM(G745))&gt;0,LEFT(LOWER(TRIM(G745)),7)&lt;&gt;"pending"),G745&lt;&gt;"No substantive use decision is permitted from identification metadata alone.",AND(LEN(TRIM(DZ745))&gt;0,LEFT(LOWER(TRIM(DZ745)),7)&lt;&gt;"pending"),DZ745&lt;&gt;"Identification metadata alone does not permit any substantive scientific, causal, operational, or institutional claim.",AND(LEN(TRIM(EI745))&gt;0,LEFT(LOWER(TRIM(EI745)),7)&lt;&gt;"pending"),ISNUMBER(EH745),EH745&gt;0),"READY","PENDING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5" t="str">
        <x:v>Pending</x:v>
      </x:c>
      <x:c r="EE745"/>
      <x:c r="EF745" t="str">
        <x:v>Pending</x:v>
      </x:c>
      <x:c r="EG745" t="str">
        <x:v>Pending</x:v>
      </x:c>
      <x:c r="EH745"/>
      <x:c r="EI745" s="501"/>
      <x:c r="EJ745"/>
      <x:c r="EK745" t="str">
        <x:v>Pending</x:v>
      </x:c>
      <x:c r="EL745" t="n">
        <x:v>46272</x:v>
      </x:c>
      <x:c r="EM745" t="str">
        <x:v>Production PubMed record imported and reconciled to Zotero item EGRWH6UR;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5" t="n">
        <x:f>IF(L745="","",(IF(N745&lt;&gt;"",1,0)+IF(O745&lt;&gt;"",1,0)+IF(AJ745&lt;&gt;"",1,0)+IF(AU745&lt;&gt;"",1,0)+IF(BE745&lt;&gt;"",1,0)+IF(CF745&lt;&gt;"",1,0)+IF(CJ745="Yes",1,0)+IF(CL745="Yes",1,0)+IF(DE745&lt;&gt;"Pending",1,0)+IF(F745&lt;&gt;"",1,0)+IF(DZ745&lt;&gt;"",1,0)+IF(EI745&lt;&gt;"",1,0))/12)</x:f>
        <x:v>0.5</x:v>
      </x:c>
    </x:row>
    <x:row r="746">
      <x:c r="A746" t="str">
        <x:v>EV-0743</x:v>
      </x:c>
      <x:c r="B746" t="str">
        <x:v>Integrity check</x:v>
      </x:c>
      <x:c r="C746" t="str">
        <x:f>IF(L746="","",IF(LEFT(EC746,7)="BLOCKED","🔴 Do not use for conclusion",IF(EB746="Yes","🟢 Claim-ready","🟡 Caution / context")))</x:f>
        <x:v>🟡 Caution / context</x:v>
      </x:c>
      <x:c r="D746" t="str">
        <x:f>IF(L746="","",EC746)</x:f>
        <x:v>PENDING — appropriate appraisal</x:v>
      </x:c>
      <x:c r="E746" t="str">
        <x:v>P3 — Medium</x:v>
      </x:c>
      <x:c r="F746" t="str">
        <x:v>Pending</x:v>
      </x:c>
      <x:c r="G746" t="str">
        <x:v>Title/abstract identify an explicit tactical/public-safety context and readiness domain; retain for full-text assessment.</x:v>
      </x:c>
      <x:c r="H746" t="str">
        <x:v>Obtain and review lawful full text; confirm human adjudication; then select a design-specific appraisal instrument.</x:v>
      </x:c>
      <x:c r="I746"/>
      <x:c r="J746" t="str">
        <x:v>A — Core</x:v>
      </x:c>
      <x:c r="K746" t="str">
        <x:v>IDENTIFIED</x:v>
      </x:c>
      <x:c r="L746" t="str">
        <x:v>An Alternate Approach to Military Rations for Optimal Health and Performance.</x:v>
      </x:c>
      <x:c r="M746"/>
      <x:c r="N746" t="str">
        <x:v>Lenferna De La Motte, Kayla-Anne; Schofield, Grant; Kilding, Helen; Zinn, Caryn</x:v>
      </x:c>
      <x:c r="O746" t="n">
        <x:v>2023</x:v>
      </x:c>
      <x:c r="P746" t="str">
        <x:v>Military medicine</x:v>
      </x:c>
      <x:c r="Q746" t="str">
        <x:v>Journal Article; Research Support, Non-U.S. Gov't</x:v>
      </x:c>
      <x:c r="R746" t="str">
        <x:v>Unclear</x:v>
      </x:c>
      <x:c r="S746" t="str">
        <x:v>Unknown</x:v>
      </x:c>
      <x:c r="T746" t="str">
        <x:v>eng</x:v>
      </x:c>
      <x:c r="U746" t="str">
        <x:v>https://pubmed.ncbi.nlm.nih.gov/34908149/</x:v>
      </x:c>
      <x:c r="V746" t="str">
        <x:v>10.1093/milmed/usab498</x:v>
      </x:c>
      <x:c r="W746" t="str">
        <x:f>IF(V746="","",LOWER(SUBSTITUTE(SUBSTITUTE(SUBSTITUTE(SUBSTITUTE(TRIM(V746),"https://doi.org/",""),"http://doi.org/",""),"https://dx.doi.org/",""),"doi:","")))</x:f>
        <x:v>10.1093/milmed/usab498</x:v>
      </x:c>
      <x:c r="X746" t="str">
        <x:v>34908149</x:v>
      </x:c>
      <x:c r="Y746" t="str"/>
      <x:c r="Z746"/>
      <x:c r="AA746" t="str">
        <x:v>PubMed/MEDLINE</x:v>
      </x:c>
      <x:c r="AB746" t="str">
        <x:v>PUBMED-A-v1.0-2026-08-28</x:v>
      </x:c>
      <x:c r="AC746" t="str">
        <x:v>SP-PUBMED-A-20260828</x:v>
      </x:c>
      <x:c r="AD746" s="499" t="n">
        <x:v>46262</x:v>
      </x:c>
      <x:c r="AE746" s="499" t="n">
        <x:v>46272</x:v>
      </x:c>
      <x:c r="AF746" t="str">
        <x:v>7NSGT9AM</x:v>
      </x:c>
      <x:c r="AG746"/>
      <x:c r="AH746" t="str">
        <x:v>Tactical Athlete → Operational Readiness Brazil</x:v>
      </x:c>
      <x:c r="AI746" t="str">
        <x:v>evidence-family:A</x:v>
      </x:c>
      <x:c r="AJ746"/>
      <x:c r="AK746" t="str">
        <x:f>IF(AJ746="","",IF(OR(LOWER(AJ746)="brazil",LOWER(AJ746)="brasil"),"Yes","No"))</x:f>
      </x:c>
      <x:c r="AL746"/>
      <x:c r="AM746"/>
      <x:c r="AN746"/>
      <x:c r="AO746"/>
      <x:c r="AP746"/>
      <x:c r="AQ746"/>
      <x:c r="AR746"/>
      <x:c r="AS746"/>
      <x:c r="AT746"/>
      <x:c r="AU746"/>
      <x:c r="AV746"/>
      <x:c r="AW746"/>
      <x:c r="AX746"/>
      <x:c r="AY746"/>
      <x:c r="AZ746"/>
      <x:c r="BA746"/>
      <x:c r="BB746"/>
      <x:c r="BC746"/>
      <x:c r="BD746"/>
      <x:c r="BE746"/>
      <x:c r="BF746"/>
      <x:c r="BG746"/>
      <x:c r="BH746"/>
      <x:c r="BI746"/>
      <x:c r="BJ746"/>
      <x:c r="BK746"/>
      <x:c r="BL746"/>
      <x:c r="BM746"/>
      <x:c r="BN746"/>
      <x:c r="BO746"/>
      <x:c r="BP746"/>
      <x:c r="BQ746"/>
      <x:c r="BR746"/>
      <x:c r="BS746"/>
      <x:c r="BT746"/>
      <x:c r="BU746"/>
      <x:c r="BV746"/>
      <x:c r="BW746"/>
      <x:c r="BX746"/>
      <x:c r="BY746"/>
      <x:c r="BZ746"/>
      <x:c r="CA746"/>
      <x:c r="CB746"/>
      <x:c r="CC746"/>
      <x:c r="CD746"/>
      <x:c r="CE746"/>
      <x:c r="CF746"/>
      <x:c r="CG746"/>
      <x:c r="CH746"/>
      <x:c r="CI746"/>
      <x:c r="CJ746" t="str">
        <x:v>Yes</x:v>
      </x:c>
      <x:c r="CK746" t="str">
        <x:v>Yes</x:v>
      </x:c>
      <x:c r="CL746" t="str">
        <x:v>Yes</x:v>
      </x:c>
      <x:c r="CM746" t="str">
        <x:v>Clear</x:v>
      </x:c>
      <x:c r="CN746" t="str">
        <x:v>Verified — clear</x:v>
      </x:c>
      <x:c r="CO746" t="n">
        <x:v>46272</x:v>
      </x:c>
      <x:c r="CP746" t="str">
        <x:v>https://pubmed.ncbi.nlm.nih.gov/34908149/</x:v>
      </x:c>
      <x:c r="CQ746"/>
      <x:c r="CR746"/>
      <x:c r="CS746"/>
      <x:c r="CT746"/>
      <x:c r="CU746"/>
      <x:c r="CV746"/>
      <x:c r="CW746"/>
      <x:c r="CX746"/>
      <x:c r="CY746"/>
      <x:c r="CZ746"/>
      <x:c r="DA746"/>
      <x:c r="DB746" t="str">
        <x:f>IF(L746="","",IF(AND(COUNT(CU746:DA746)=7,OR(CU746=0,CU746=1,CU746=2),OR(CV746=0,CV746=1,CV746=2),OR(CW746=0,CW746=1,CW746=2),OR(CX746=0,CX746=1,CX746=2),OR(CY746=0,CY746=1,CY746=2),OR(CZ746=0,CZ746=1,CZ746=2),OR(DA746=0,DA746=1,DA746=2)),SUM(CU746:DA746),""))</x:f>
      </x:c>
      <x:c r="DC746" t="str">
        <x:f>IF(DB746="","",ROUND(DB746/14*10,1))</x:f>
      </x:c>
      <x:c r="DD746" t="str">
        <x:v>Pending</x:v>
      </x:c>
      <x:c r="DE746" t="str">
        <x:f>IF(L746="","",IF(DC746="","Pending",IF(DD746="Yes","CONDITIONAL — safety override",IF(DC746&gt;=8,"HIGH",IF(DC746&gt;=5,"CONDITIONAL","LOW")))))</x:f>
        <x:v>Pending</x:v>
      </x:c>
      <x:c r="DF746" t="str">
        <x:v>Pending screening and full-text appraisal; no transferability judgment made at identification.</x:v>
      </x:c>
      <x:c r="DG746"/>
      <x:c r="DH746"/>
      <x:c r="DI746"/>
      <x:c r="DJ746"/>
      <x:c r="DK746"/>
      <x:c r="DL746"/>
      <x:c r="DM746"/>
      <x:c r="DN746"/>
      <x:c r="DO746"/>
      <x:c r="DP746"/>
      <x:c r="DQ746"/>
      <x:c r="DR746"/>
      <x:c r="DS746"/>
      <x:c r="DT746"/>
      <x:c r="DU746"/>
      <x:c r="DV746"/>
      <x:c r="DW746"/>
      <x:c r="DX746"/>
      <x:c r="DY746"/>
      <x:c r="DZ746" t="str">
        <x:v>Title/abstract screening alone does not establish effectiveness, causality, methodological quality, transferability to Brazilian public safety or an institutional recommendation.</x:v>
      </x:c>
      <x:c r="EA746" t="str">
        <x:v>Pending</x:v>
      </x:c>
      <x:c r="EB746" t="str">
        <x:f>IF(L746="","",IF(EC746="READY","Yes","No / Pending"))</x:f>
        <x:v>No / Pending</x:v>
      </x:c>
      <x:c r="EC746" t="str">
        <x:f>IF(L746="","",IF(OR(ISNUMBER(SEARCH("Retracted Publication",Q746)),CM746="Retracted",CN746="Retracted",CM746="Expression of Concern",CN746="Expression of Concern",F746="Not used",CG746="Critical",CH746="High",CH746="Critical"),"BLOCKED — integrity or use restriction",IF(AND(CJ746="Yes",CK746="Yes",CL746="Yes"),IF(AND(CM746="Clear",CN746="Verified — clear"),IF(AND(AND(LEN(TRIM(CF746))&gt;0,LEFT(LOWER(TRIM(CF746)),7)&lt;&gt;"pending"),OR(CG746="High",CG746="Moderate"),OR(CH746="Low",CH746="Some concerns",CH746="Not applicable")),IF(AND(DD746="No",OR(DE746="HIGH",DE746="CONDITIONAL"),AND(LEN(TRIM(DF746))&gt;0,LEFT(LOWER(TRIM(DF746)),7)&lt;&gt;"pending")),IF(AND(AND(LEN(TRIM(DT746))&gt;0,LEFT(LOWER(TRIM(DT746)),7)&lt;&gt;"pending"),AND(LEN(TRIM(DU746))&gt;0,LEFT(LOWER(TRIM(DU746)),7)&lt;&gt;"pending"),OR(AND(LEN(TRIM(DV746))&gt;0,LEFT(LOWER(TRIM(DV746)),7)&lt;&gt;"pending"),AND(LEN(TRIM(DW746))&gt;0,LEFT(LOWER(TRIM(DW746)),7)&lt;&gt;"pending")),AND(LEN(TRIM(DX746))&gt;0,LEFT(LOWER(TRIM(DX746)),7)&lt;&gt;"pending")),IF(AND(F746="Claim-ready",OR(EA746="Strong",EA746="Moderate"),AND(LEN(TRIM(G746))&gt;0,LEFT(LOWER(TRIM(G746)),7)&lt;&gt;"pending"),G746&lt;&gt;"No substantive use decision is permitted from identification metadata alone.",AND(LEN(TRIM(DZ746))&gt;0,LEFT(LOWER(TRIM(DZ746)),7)&lt;&gt;"pending"),DZ746&lt;&gt;"Identification metadata alone does not permit any substantive scientific, causal, operational, or institutional claim.",AND(LEN(TRIM(EI746))&gt;0,LEFT(LOWER(TRIM(EI746)),7)&lt;&gt;"pending"),ISNUMBER(EH746),EH746&gt;0),"READY","PENDING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6" t="str">
        <x:v>Pending</x:v>
      </x:c>
      <x:c r="EE746"/>
      <x:c r="EF746" t="str">
        <x:v>Pending</x:v>
      </x:c>
      <x:c r="EG746" t="str">
        <x:v>Pending</x:v>
      </x:c>
      <x:c r="EH746"/>
      <x:c r="EI746" s="501"/>
      <x:c r="EJ746"/>
      <x:c r="EK746" t="str">
        <x:v>Pending</x:v>
      </x:c>
      <x:c r="EL746" t="n">
        <x:v>46272</x:v>
      </x:c>
      <x:c r="EM746" t="str">
        <x:v>Production PubMed record imported and reconciled to Zotero item 7NSGT9AM;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6" t="n">
        <x:f>IF(L746="","",(IF(N746&lt;&gt;"",1,0)+IF(O746&lt;&gt;"",1,0)+IF(AJ746&lt;&gt;"",1,0)+IF(AU746&lt;&gt;"",1,0)+IF(BE746&lt;&gt;"",1,0)+IF(CF746&lt;&gt;"",1,0)+IF(CJ746="Yes",1,0)+IF(CL746="Yes",1,0)+IF(DE746&lt;&gt;"Pending",1,0)+IF(F746&lt;&gt;"",1,0)+IF(DZ746&lt;&gt;"",1,0)+IF(EI746&lt;&gt;"",1,0))/12)</x:f>
        <x:v>0.5</x:v>
      </x:c>
    </x:row>
    <x:row r="747">
      <x:c r="A747" t="str">
        <x:v>EV-0744</x:v>
      </x:c>
      <x:c r="B747" t="str">
        <x:v>Metadata verification</x:v>
      </x:c>
      <x:c r="C747" t="str">
        <x:f>IF(L747="","",IF(LEFT(EC747,7)="BLOCKED","🔴 Do not use for conclusion",IF(EB747="Yes","🟢 Claim-ready","🟡 Caution / context")))</x:f>
        <x:v>🟡 Caution / context</x:v>
      </x:c>
      <x:c r="D747" t="str">
        <x:f>IF(L747="","",EC747)</x:f>
        <x:v>PENDING — verification</x:v>
      </x:c>
      <x:c r="E747" t="str">
        <x:v>P2 — High</x:v>
      </x:c>
      <x:c r="F747" t="str">
        <x:v>Pending</x:v>
      </x:c>
      <x:c r="G747" t="str">
        <x:v>Title/abstract identify an explicit tactical/public-safety context and readiness domain; retain for full-text assessment.</x:v>
      </x:c>
      <x:c r="H747" t="str">
        <x:v>Obtain and review lawful full text; confirm human adjudication; then select a design-specific appraisal instrument.</x:v>
      </x:c>
      <x:c r="I747"/>
      <x:c r="J747" t="str">
        <x:v>C — Implementation Science</x:v>
      </x:c>
      <x:c r="K747" t="str">
        <x:v>IDENTIFIED</x:v>
      </x:c>
      <x:c r="L747" t="str">
        <x:v>Good soldiers in implementation: validation of the Implementation Citizenship Behavior Scale and its relation to implementation leadership and intentions to use evidence-based practices.</x:v>
      </x:c>
      <x:c r="M747"/>
      <x:c r="N747" t="str">
        <x:v>Borge, Randi Hovden; Skar, Ane-Marthe Solheim; Endsjo, Mathilde; Egeland, Karina M</x:v>
      </x:c>
      <x:c r="O747" t="n">
        <x:v>2021</x:v>
      </x:c>
      <x:c r="P747" t="str">
        <x:v>Implementation science communications</x:v>
      </x:c>
      <x:c r="Q747" t="str">
        <x:v>Journal Article</x:v>
      </x:c>
      <x:c r="R747" t="str">
        <x:v>Unclear</x:v>
      </x:c>
      <x:c r="S747" t="str">
        <x:v>Unknown</x:v>
      </x:c>
      <x:c r="T747" t="str">
        <x:v>eng</x:v>
      </x:c>
      <x:c r="U747" t="str">
        <x:v>https://pubmed.ncbi.nlm.nih.gov/34895347/</x:v>
      </x:c>
      <x:c r="V747" t="str">
        <x:v>10.1186/s43058-021-00240-8</x:v>
      </x:c>
      <x:c r="W747" t="str">
        <x:f>IF(V747="","",LOWER(SUBSTITUTE(SUBSTITUTE(SUBSTITUTE(SUBSTITUTE(TRIM(V747),"https://doi.org/",""),"http://doi.org/",""),"https://dx.doi.org/",""),"doi:","")))</x:f>
        <x:v>10.1186/s43058-021-00240-8</x:v>
      </x:c>
      <x:c r="X747" t="str">
        <x:v>34895347</x:v>
      </x:c>
      <x:c r="Y747" t="str">
        <x:v>PMC8665530</x:v>
      </x:c>
      <x:c r="Z747"/>
      <x:c r="AA747" t="str">
        <x:v>PubMed/MEDLINE</x:v>
      </x:c>
      <x:c r="AB747" t="str">
        <x:v>PUBMED-C-v1.0-2026-08-28</x:v>
      </x:c>
      <x:c r="AC747" t="str">
        <x:v>SP-PUBMED-C-20260828</x:v>
      </x:c>
      <x:c r="AD747" s="499" t="n">
        <x:v>46262</x:v>
      </x:c>
      <x:c r="AE747" s="499" t="n">
        <x:v>46272</x:v>
      </x:c>
      <x:c r="AF747" t="str">
        <x:v>TB5PX4YA</x:v>
      </x:c>
      <x:c r="AG747"/>
      <x:c r="AH747" t="str">
        <x:v>Tactical Athlete → Operational Readiness Brazil</x:v>
      </x:c>
      <x:c r="AI747" t="str">
        <x:v>evidence-family:C</x:v>
      </x:c>
      <x:c r="AJ747"/>
      <x:c r="AK747" t="str">
        <x:f>IF(AJ747="","",IF(OR(LOWER(AJ747)="brazil",LOWER(AJ747)="brasil"),"Yes","No"))</x:f>
      </x:c>
      <x:c r="AL747"/>
      <x:c r="AM747"/>
      <x:c r="AN747"/>
      <x:c r="AO747"/>
      <x:c r="AP747"/>
      <x:c r="AQ747"/>
      <x:c r="AR747"/>
      <x:c r="AS747"/>
      <x:c r="AT747"/>
      <x:c r="AU747"/>
      <x:c r="AV747"/>
      <x:c r="AW747"/>
      <x:c r="AX747"/>
      <x:c r="AY747"/>
      <x:c r="AZ747"/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/>
      <x:c r="BO747"/>
      <x:c r="BP747"/>
      <x:c r="BQ747"/>
      <x:c r="BR747"/>
      <x:c r="BS747"/>
      <x:c r="BT747"/>
      <x:c r="BU747"/>
      <x:c r="BV747"/>
      <x:c r="BW747"/>
      <x:c r="BX747"/>
      <x:c r="BY747"/>
      <x:c r="BZ747"/>
      <x:c r="CA747"/>
      <x:c r="CB747"/>
      <x:c r="CC747"/>
      <x:c r="CD747"/>
      <x:c r="CE747"/>
      <x:c r="CF747"/>
      <x:c r="CG747"/>
      <x:c r="CH747"/>
      <x:c r="CI747"/>
      <x:c r="CJ747" t="str">
        <x:v>Pending</x:v>
      </x:c>
      <x:c r="CK747" t="str">
        <x:v>Yes</x:v>
      </x:c>
      <x:c r="CL747" t="str">
        <x:v>Yes</x:v>
      </x:c>
      <x:c r="CM747" t="str">
        <x:v>Clear</x:v>
      </x:c>
      <x:c r="CN747" t="str">
        <x:v>Verified — clear</x:v>
      </x:c>
      <x:c r="CO747" t="n">
        <x:v>46272</x:v>
      </x:c>
      <x:c r="CP747" t="str">
        <x:v>https://pubmed.ncbi.nlm.nih.gov/34895347/</x:v>
      </x:c>
      <x:c r="CQ747"/>
      <x:c r="CR747"/>
      <x:c r="CS747"/>
      <x:c r="CT747"/>
      <x:c r="CU747"/>
      <x:c r="CV747"/>
      <x:c r="CW747"/>
      <x:c r="CX747"/>
      <x:c r="CY747"/>
      <x:c r="CZ747"/>
      <x:c r="DA747"/>
      <x:c r="DB747" t="str">
        <x:f>IF(L747="","",IF(AND(COUNT(CU747:DA747)=7,OR(CU747=0,CU747=1,CU747=2),OR(CV747=0,CV747=1,CV747=2),OR(CW747=0,CW747=1,CW747=2),OR(CX747=0,CX747=1,CX747=2),OR(CY747=0,CY747=1,CY747=2),OR(CZ747=0,CZ747=1,CZ747=2),OR(DA747=0,DA747=1,DA747=2)),SUM(CU747:DA747),""))</x:f>
      </x:c>
      <x:c r="DC747" t="str">
        <x:f>IF(DB747="","",ROUND(DB747/14*10,1))</x:f>
      </x:c>
      <x:c r="DD747" t="str">
        <x:v>Pending</x:v>
      </x:c>
      <x:c r="DE747" t="str">
        <x:f>IF(L747="","",IF(DC747="","Pending",IF(DD747="Yes","CONDITIONAL — safety override",IF(DC747&gt;=8,"HIGH",IF(DC747&gt;=5,"CONDITIONAL","LOW")))))</x:f>
        <x:v>Pending</x:v>
      </x:c>
      <x:c r="DF747" t="str">
        <x:v>Pending screening and full-text appraisal; no transferability judgment made at identification.</x:v>
      </x:c>
      <x:c r="DG747"/>
      <x:c r="DH747"/>
      <x:c r="DI747"/>
      <x:c r="DJ747"/>
      <x:c r="DK747"/>
      <x:c r="DL747"/>
      <x:c r="DM747"/>
      <x:c r="DN747"/>
      <x:c r="DO747"/>
      <x:c r="DP747"/>
      <x:c r="DQ747"/>
      <x:c r="DR747"/>
      <x:c r="DS747"/>
      <x:c r="DT747"/>
      <x:c r="DU747"/>
      <x:c r="DV747"/>
      <x:c r="DW747"/>
      <x:c r="DX747"/>
      <x:c r="DY747"/>
      <x:c r="DZ747" t="str">
        <x:v>Title/abstract screening alone does not establish effectiveness, causality, methodological quality, transferability to Brazilian public safety or an institutional recommendation.</x:v>
      </x:c>
      <x:c r="EA747" t="str">
        <x:v>Pending</x:v>
      </x:c>
      <x:c r="EB747" t="str">
        <x:f>IF(L747="","",IF(EC747="READY","Yes","No / Pending"))</x:f>
        <x:v>No / Pending</x:v>
      </x:c>
      <x:c r="EC747" t="str">
        <x:f>IF(L747="","",IF(OR(ISNUMBER(SEARCH("Retracted Publication",Q747)),CM747="Retracted",CN747="Retracted",CM747="Expression of Concern",CN747="Expression of Concern",F747="Not used",CG747="Critical",CH747="High",CH747="Critical"),"BLOCKED — integrity or use restriction",IF(AND(CJ747="Yes",CK747="Yes",CL747="Yes"),IF(AND(CM747="Clear",CN747="Verified — clear"),IF(AND(AND(LEN(TRIM(CF747))&gt;0,LEFT(LOWER(TRIM(CF747)),7)&lt;&gt;"pending"),OR(CG747="High",CG747="Moderate"),OR(CH747="Low",CH747="Some concerns",CH747="Not applicable")),IF(AND(DD747="No",OR(DE747="HIGH",DE747="CONDITIONAL"),AND(LEN(TRIM(DF747))&gt;0,LEFT(LOWER(TRIM(DF747)),7)&lt;&gt;"pending")),IF(AND(AND(LEN(TRIM(DT747))&gt;0,LEFT(LOWER(TRIM(DT747)),7)&lt;&gt;"pending"),AND(LEN(TRIM(DU747))&gt;0,LEFT(LOWER(TRIM(DU747)),7)&lt;&gt;"pending"),OR(AND(LEN(TRIM(DV747))&gt;0,LEFT(LOWER(TRIM(DV747)),7)&lt;&gt;"pending"),AND(LEN(TRIM(DW747))&gt;0,LEFT(LOWER(TRIM(DW747)),7)&lt;&gt;"pending")),AND(LEN(TRIM(DX747))&gt;0,LEFT(LOWER(TRIM(DX747)),7)&lt;&gt;"pending")),IF(AND(F747="Claim-ready",OR(EA747="Strong",EA747="Moderate"),AND(LEN(TRIM(G747))&gt;0,LEFT(LOWER(TRIM(G747)),7)&lt;&gt;"pending"),G747&lt;&gt;"No substantive use decision is permitted from identification metadata alone.",AND(LEN(TRIM(DZ747))&gt;0,LEFT(LOWER(TRIM(DZ747)),7)&lt;&gt;"pending"),DZ747&lt;&gt;"Identification metadata alone does not permit any substantive scientific, causal, operational, or institutional claim.",AND(LEN(TRIM(EI747))&gt;0,LEFT(LOWER(TRIM(EI747)),7)&lt;&gt;"pending"),ISNUMBER(EH747),EH747&gt;0),"READY","PENDING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47" t="str">
        <x:v>Pending</x:v>
      </x:c>
      <x:c r="EE747"/>
      <x:c r="EF747" t="str">
        <x:v>Pending</x:v>
      </x:c>
      <x:c r="EG747" t="str">
        <x:v>Pending</x:v>
      </x:c>
      <x:c r="EH747"/>
      <x:c r="EI747" s="501"/>
      <x:c r="EJ747"/>
      <x:c r="EK747" t="str">
        <x:v>Pending</x:v>
      </x:c>
      <x:c r="EL747" t="n">
        <x:v>46272</x:v>
      </x:c>
      <x:c r="EM747" t="str">
        <x:v>Production PubMed record imported and reconciled to Zotero item TB5PX4YA;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47" t="n">
        <x:f>IF(L747="","",(IF(N747&lt;&gt;"",1,0)+IF(O747&lt;&gt;"",1,0)+IF(AJ747&lt;&gt;"",1,0)+IF(AU747&lt;&gt;"",1,0)+IF(BE747&lt;&gt;"",1,0)+IF(CF747&lt;&gt;"",1,0)+IF(CJ747="Yes",1,0)+IF(CL747="Yes",1,0)+IF(DE747&lt;&gt;"Pending",1,0)+IF(F747&lt;&gt;"",1,0)+IF(DZ747&lt;&gt;"",1,0)+IF(EI747&lt;&gt;"",1,0))/12)</x:f>
        <x:v>0.4166666666666667</x:v>
      </x:c>
    </x:row>
    <x:row r="748">
      <x:c r="A748" t="str">
        <x:v>EV-0745</x:v>
      </x:c>
      <x:c r="B748" t="str">
        <x:v>Integrity check</x:v>
      </x:c>
      <x:c r="C748" t="str">
        <x:f>IF(L748="","",IF(LEFT(EC748,7)="BLOCKED","🔴 Do not use for conclusion",IF(EB748="Yes","🟢 Claim-ready","🟡 Caution / context")))</x:f>
        <x:v>🟡 Caution / context</x:v>
      </x:c>
      <x:c r="D748" t="str">
        <x:f>IF(L748="","",EC748)</x:f>
        <x:v>PENDING — appropriate appraisal</x:v>
      </x:c>
      <x:c r="E748" t="str">
        <x:v>P3 — Medium</x:v>
      </x:c>
      <x:c r="F748" t="str">
        <x:v>Pending</x:v>
      </x:c>
      <x:c r="G748" t="str">
        <x:v>Title/abstract identify an explicit tactical/public-safety context and readiness domain; retain for full-text assessment.</x:v>
      </x:c>
      <x:c r="H748" t="str">
        <x:v>Obtain and review lawful full text; confirm human adjudication; then select a design-specific appraisal instrument.</x:v>
      </x:c>
      <x:c r="I748"/>
      <x:c r="J748" t="str">
        <x:v>A — Core</x:v>
      </x:c>
      <x:c r="K748" t="str">
        <x:v>IDENTIFIED</x:v>
      </x:c>
      <x:c r="L748" t="str">
        <x:v>Development and Initial Validation of an Acute Readiness Monitoring Scale in Military Personnel.</x:v>
      </x:c>
      <x:c r="M748"/>
      <x:c r="N748" t="str">
        <x:v>Keegan, Richard James; Flood, Andrew; Niyonsenga, Theo; Welvaert, Marijke; Rattray, Ben; Sarkar, Mustafa; Melberzs, Lee; Crone, David</x:v>
      </x:c>
      <x:c r="O748" t="n">
        <x:v>2021</x:v>
      </x:c>
      <x:c r="P748" t="str">
        <x:v>Frontiers in psychology</x:v>
      </x:c>
      <x:c r="Q748" t="str">
        <x:v>Journal Article</x:v>
      </x:c>
      <x:c r="R748" t="str">
        <x:v>Unclear</x:v>
      </x:c>
      <x:c r="S748" t="str">
        <x:v>Unknown</x:v>
      </x:c>
      <x:c r="T748" t="str">
        <x:v>eng</x:v>
      </x:c>
      <x:c r="U748" t="str">
        <x:v>https://pubmed.ncbi.nlm.nih.gov/34867619/</x:v>
      </x:c>
      <x:c r="V748" t="str">
        <x:v>10.3389/fpsyg.2021.738609</x:v>
      </x:c>
      <x:c r="W748" t="str">
        <x:f>IF(V748="","",LOWER(SUBSTITUTE(SUBSTITUTE(SUBSTITUTE(SUBSTITUTE(TRIM(V748),"https://doi.org/",""),"http://doi.org/",""),"https://dx.doi.org/",""),"doi:","")))</x:f>
        <x:v>10.3389/fpsyg.2021.738609</x:v>
      </x:c>
      <x:c r="X748" t="str">
        <x:v>34867619</x:v>
      </x:c>
      <x:c r="Y748" t="str">
        <x:v>PMC8636321</x:v>
      </x:c>
      <x:c r="Z748"/>
      <x:c r="AA748" t="str">
        <x:v>PubMed/MEDLINE</x:v>
      </x:c>
      <x:c r="AB748" t="str">
        <x:v>PUBMED-A-v1.0-2026-08-28</x:v>
      </x:c>
      <x:c r="AC748" t="str">
        <x:v>SP-PUBMED-A-20260828</x:v>
      </x:c>
      <x:c r="AD748" s="499" t="n">
        <x:v>46262</x:v>
      </x:c>
      <x:c r="AE748" s="499" t="n">
        <x:v>46272</x:v>
      </x:c>
      <x:c r="AF748" t="str">
        <x:v>ILRN8DBD</x:v>
      </x:c>
      <x:c r="AG748"/>
      <x:c r="AH748" t="str">
        <x:v>Tactical Athlete → Operational Readiness Brazil</x:v>
      </x:c>
      <x:c r="AI748" t="str">
        <x:v>evidence-family:A</x:v>
      </x:c>
      <x:c r="AJ748"/>
      <x:c r="AK748" t="str">
        <x:f>IF(AJ748="","",IF(OR(LOWER(AJ748)="brazil",LOWER(AJ748)="brasil"),"Yes","No"))</x:f>
      </x:c>
      <x:c r="AL748"/>
      <x:c r="AM748"/>
      <x:c r="AN748"/>
      <x:c r="AO748"/>
      <x:c r="AP748"/>
      <x:c r="AQ748"/>
      <x:c r="AR748"/>
      <x:c r="AS748"/>
      <x:c r="AT748"/>
      <x:c r="AU748"/>
      <x:c r="AV748"/>
      <x:c r="AW748"/>
      <x:c r="AX748"/>
      <x:c r="AY748"/>
      <x:c r="AZ748"/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/>
      <x:c r="BO748"/>
      <x:c r="BP748"/>
      <x:c r="BQ748"/>
      <x:c r="BR748"/>
      <x:c r="BS748"/>
      <x:c r="BT748"/>
      <x:c r="BU748"/>
      <x:c r="BV748"/>
      <x:c r="BW748"/>
      <x:c r="BX748"/>
      <x:c r="BY748"/>
      <x:c r="BZ748"/>
      <x:c r="CA748"/>
      <x:c r="CB748"/>
      <x:c r="CC748"/>
      <x:c r="CD748"/>
      <x:c r="CE748"/>
      <x:c r="CF748"/>
      <x:c r="CG748"/>
      <x:c r="CH748"/>
      <x:c r="CI748"/>
      <x:c r="CJ748" t="str">
        <x:v>Yes</x:v>
      </x:c>
      <x:c r="CK748" t="str">
        <x:v>Yes</x:v>
      </x:c>
      <x:c r="CL748" t="str">
        <x:v>Yes</x:v>
      </x:c>
      <x:c r="CM748" t="str">
        <x:v>Clear</x:v>
      </x:c>
      <x:c r="CN748" t="str">
        <x:v>Verified — clear</x:v>
      </x:c>
      <x:c r="CO748" t="n">
        <x:v>46272</x:v>
      </x:c>
      <x:c r="CP748" t="str">
        <x:v>https://pubmed.ncbi.nlm.nih.gov/34867619/</x:v>
      </x:c>
      <x:c r="CQ748"/>
      <x:c r="CR748"/>
      <x:c r="CS748"/>
      <x:c r="CT748"/>
      <x:c r="CU748"/>
      <x:c r="CV748"/>
      <x:c r="CW748"/>
      <x:c r="CX748"/>
      <x:c r="CY748"/>
      <x:c r="CZ748"/>
      <x:c r="DA748"/>
      <x:c r="DB748" t="str">
        <x:f>IF(L748="","",IF(AND(COUNT(CU748:DA748)=7,OR(CU748=0,CU748=1,CU748=2),OR(CV748=0,CV748=1,CV748=2),OR(CW748=0,CW748=1,CW748=2),OR(CX748=0,CX748=1,CX748=2),OR(CY748=0,CY748=1,CY748=2),OR(CZ748=0,CZ748=1,CZ748=2),OR(DA748=0,DA748=1,DA748=2)),SUM(CU748:DA748),""))</x:f>
      </x:c>
      <x:c r="DC748" t="str">
        <x:f>IF(DB748="","",ROUND(DB748/14*10,1))</x:f>
      </x:c>
      <x:c r="DD748" t="str">
        <x:v>Pending</x:v>
      </x:c>
      <x:c r="DE748" t="str">
        <x:f>IF(L748="","",IF(DC748="","Pending",IF(DD748="Yes","CONDITIONAL — safety override",IF(DC748&gt;=8,"HIGH",IF(DC748&gt;=5,"CONDITIONAL","LOW")))))</x:f>
        <x:v>Pending</x:v>
      </x:c>
      <x:c r="DF748" t="str">
        <x:v>Pending screening and full-text appraisal; no transferability judgment made at identification.</x:v>
      </x:c>
      <x:c r="DG748"/>
      <x:c r="DH748"/>
      <x:c r="DI748"/>
      <x:c r="DJ748"/>
      <x:c r="DK748"/>
      <x:c r="DL748"/>
      <x:c r="DM748"/>
      <x:c r="DN748"/>
      <x:c r="DO748"/>
      <x:c r="DP748"/>
      <x:c r="DQ748"/>
      <x:c r="DR748"/>
      <x:c r="DS748"/>
      <x:c r="DT748"/>
      <x:c r="DU748"/>
      <x:c r="DV748"/>
      <x:c r="DW748"/>
      <x:c r="DX748"/>
      <x:c r="DY748"/>
      <x:c r="DZ748" t="str">
        <x:v>Title/abstract screening alone does not establish effectiveness, causality, methodological quality, transferability to Brazilian public safety or an institutional recommendation.</x:v>
      </x:c>
      <x:c r="EA748" t="str">
        <x:v>Pending</x:v>
      </x:c>
      <x:c r="EB748" t="str">
        <x:f>IF(L748="","",IF(EC748="READY","Yes","No / Pending"))</x:f>
        <x:v>No / Pending</x:v>
      </x:c>
      <x:c r="EC748" t="str">
        <x:f>IF(L748="","",IF(OR(ISNUMBER(SEARCH("Retracted Publication",Q748)),CM748="Retracted",CN748="Retracted",CM748="Expression of Concern",CN748="Expression of Concern",F748="Not used",CG748="Critical",CH748="High",CH748="Critical"),"BLOCKED — integrity or use restriction",IF(AND(CJ748="Yes",CK748="Yes",CL748="Yes"),IF(AND(CM748="Clear",CN748="Verified — clear"),IF(AND(AND(LEN(TRIM(CF748))&gt;0,LEFT(LOWER(TRIM(CF748)),7)&lt;&gt;"pending"),OR(CG748="High",CG748="Moderate"),OR(CH748="Low",CH748="Some concerns",CH748="Not applicable")),IF(AND(DD748="No",OR(DE748="HIGH",DE748="CONDITIONAL"),AND(LEN(TRIM(DF748))&gt;0,LEFT(LOWER(TRIM(DF748)),7)&lt;&gt;"pending")),IF(AND(AND(LEN(TRIM(DT748))&gt;0,LEFT(LOWER(TRIM(DT748)),7)&lt;&gt;"pending"),AND(LEN(TRIM(DU748))&gt;0,LEFT(LOWER(TRIM(DU748)),7)&lt;&gt;"pending"),OR(AND(LEN(TRIM(DV748))&gt;0,LEFT(LOWER(TRIM(DV748)),7)&lt;&gt;"pending"),AND(LEN(TRIM(DW748))&gt;0,LEFT(LOWER(TRIM(DW748)),7)&lt;&gt;"pending")),AND(LEN(TRIM(DX748))&gt;0,LEFT(LOWER(TRIM(DX748)),7)&lt;&gt;"pending")),IF(AND(F748="Claim-ready",OR(EA748="Strong",EA748="Moderate"),AND(LEN(TRIM(G748))&gt;0,LEFT(LOWER(TRIM(G748)),7)&lt;&gt;"pending"),G748&lt;&gt;"No substantive use decision is permitted from identification metadata alone.",AND(LEN(TRIM(DZ748))&gt;0,LEFT(LOWER(TRIM(DZ748)),7)&lt;&gt;"pending"),DZ748&lt;&gt;"Identification metadata alone does not permit any substantive scientific, causal, operational, or institutional claim.",AND(LEN(TRIM(EI748))&gt;0,LEFT(LOWER(TRIM(EI748)),7)&lt;&gt;"pending"),ISNUMBER(EH748),EH748&gt;0),"READY","PENDING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8" t="str">
        <x:v>Pending</x:v>
      </x:c>
      <x:c r="EE748"/>
      <x:c r="EF748" t="str">
        <x:v>Pending</x:v>
      </x:c>
      <x:c r="EG748" t="str">
        <x:v>Pending</x:v>
      </x:c>
      <x:c r="EH748"/>
      <x:c r="EI748" s="501"/>
      <x:c r="EJ748"/>
      <x:c r="EK748" t="str">
        <x:v>Pending</x:v>
      </x:c>
      <x:c r="EL748" t="n">
        <x:v>46272</x:v>
      </x:c>
      <x:c r="EM748" t="str">
        <x:v>Production PubMed record imported and reconciled to Zotero item ILRN8DBD;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8" t="n">
        <x:f>IF(L748="","",(IF(N748&lt;&gt;"",1,0)+IF(O748&lt;&gt;"",1,0)+IF(AJ748&lt;&gt;"",1,0)+IF(AU748&lt;&gt;"",1,0)+IF(BE748&lt;&gt;"",1,0)+IF(CF748&lt;&gt;"",1,0)+IF(CJ748="Yes",1,0)+IF(CL748="Yes",1,0)+IF(DE748&lt;&gt;"Pending",1,0)+IF(F748&lt;&gt;"",1,0)+IF(DZ748&lt;&gt;"",1,0)+IF(EI748&lt;&gt;"",1,0))/12)</x:f>
        <x:v>0.5</x:v>
      </x:c>
    </x:row>
    <x:row r="749">
      <x:c r="A749" t="str">
        <x:v>EV-0746</x:v>
      </x:c>
      <x:c r="B749" t="str">
        <x:v>Integrity check</x:v>
      </x:c>
      <x:c r="C749" t="str">
        <x:f>IF(L749="","",IF(LEFT(EC749,7)="BLOCKED","🔴 Do not use for conclusion",IF(EB749="Yes","🟢 Claim-ready","🟡 Caution / context")))</x:f>
        <x:v>🟡 Caution / context</x:v>
      </x:c>
      <x:c r="D749" t="str">
        <x:f>IF(L749="","",EC749)</x:f>
        <x:v>PENDING — appropriate appraisal</x:v>
      </x:c>
      <x:c r="E749" t="str">
        <x:v>P3 — Medium</x:v>
      </x:c>
      <x:c r="F749" t="str">
        <x:v>Pending</x:v>
      </x:c>
      <x:c r="G749" t="str">
        <x:v>Title/abstract identify an explicit tactical/public-safety context and readiness domain; retain for full-text assessment.</x:v>
      </x:c>
      <x:c r="H749" t="str">
        <x:v>Obtain and review lawful full text; confirm human adjudication; then select a design-specific appraisal instrument.</x:v>
      </x:c>
      <x:c r="I749"/>
      <x:c r="J749" t="str">
        <x:v>A — Core</x:v>
      </x:c>
      <x:c r="K749" t="str">
        <x:v>IDENTIFIED</x:v>
      </x:c>
      <x:c r="L749" t="str">
        <x:v>Animal model of repeated low-level blast traumatic brain injury displays acute and chronic neurobehavioral and neuropathological changes.</x:v>
      </x:c>
      <x:c r="M749"/>
      <x:c r="N749" t="str">
        <x:v>Ravula, Arun Reddy; Rodriguez, Jose; Younger, Daniel; Perumal, Venkatesan; Shao, Ningning; Rama Rao, Kakulavarapu V; Pfister, Bryan; Chandra, Namas</x:v>
      </x:c>
      <x:c r="O749" t="n">
        <x:v>2022</x:v>
      </x:c>
      <x:c r="P749" t="str">
        <x:v>Experimental neurology</x:v>
      </x:c>
      <x:c r="Q749" t="str">
        <x:v>Journal Article; Research Support, U.S. Gov't, Non-P.H.S.</x:v>
      </x:c>
      <x:c r="R749" t="str">
        <x:v>Unclear</x:v>
      </x:c>
      <x:c r="S749" t="str">
        <x:v>Unknown</x:v>
      </x:c>
      <x:c r="T749" t="str">
        <x:v>eng</x:v>
      </x:c>
      <x:c r="U749" t="str">
        <x:v>https://pubmed.ncbi.nlm.nih.gov/34863680/</x:v>
      </x:c>
      <x:c r="V749" t="str">
        <x:v>10.1016/j.expneurol.2021.113938</x:v>
      </x:c>
      <x:c r="W749" t="str">
        <x:f>IF(V749="","",LOWER(SUBSTITUTE(SUBSTITUTE(SUBSTITUTE(SUBSTITUTE(TRIM(V749),"https://doi.org/",""),"http://doi.org/",""),"https://dx.doi.org/",""),"doi:","")))</x:f>
        <x:v>10.1016/j.expneurol.2021.113938</x:v>
      </x:c>
      <x:c r="X749" t="str">
        <x:v>34863680</x:v>
      </x:c>
      <x:c r="Y749" t="str"/>
      <x:c r="Z749"/>
      <x:c r="AA749" t="str">
        <x:v>PubMed/MEDLINE</x:v>
      </x:c>
      <x:c r="AB749" t="str">
        <x:v>PUBMED-A-v1.0-2026-08-28</x:v>
      </x:c>
      <x:c r="AC749" t="str">
        <x:v>SP-PUBMED-A-20260828</x:v>
      </x:c>
      <x:c r="AD749" s="499" t="n">
        <x:v>46262</x:v>
      </x:c>
      <x:c r="AE749" s="499" t="n">
        <x:v>46272</x:v>
      </x:c>
      <x:c r="AF749" t="str">
        <x:v>Y3QYD8D3</x:v>
      </x:c>
      <x:c r="AG749"/>
      <x:c r="AH749" t="str">
        <x:v>Tactical Athlete → Operational Readiness Brazil</x:v>
      </x:c>
      <x:c r="AI749" t="str">
        <x:v>evidence-family:A</x:v>
      </x:c>
      <x:c r="AJ749"/>
      <x:c r="AK749" t="str">
        <x:f>IF(AJ749="","",IF(OR(LOWER(AJ749)="brazil",LOWER(AJ749)="brasil"),"Yes","No"))</x:f>
      </x:c>
      <x:c r="AL749"/>
      <x:c r="AM749"/>
      <x:c r="AN749"/>
      <x:c r="AO749"/>
      <x:c r="AP749"/>
      <x:c r="AQ749"/>
      <x:c r="AR749"/>
      <x:c r="AS749"/>
      <x:c r="AT749"/>
      <x:c r="AU749"/>
      <x:c r="AV749"/>
      <x:c r="AW749"/>
      <x:c r="AX749"/>
      <x:c r="AY749"/>
      <x:c r="AZ749"/>
      <x:c r="BA749"/>
      <x:c r="BB749"/>
      <x:c r="BC749"/>
      <x:c r="BD749"/>
      <x:c r="BE749"/>
      <x:c r="BF749"/>
      <x:c r="BG749"/>
      <x:c r="BH749"/>
      <x:c r="BI749"/>
      <x:c r="BJ749"/>
      <x:c r="BK749"/>
      <x:c r="BL749"/>
      <x:c r="BM749"/>
      <x:c r="BN749"/>
      <x:c r="BO749"/>
      <x:c r="BP749"/>
      <x:c r="BQ749"/>
      <x:c r="BR749"/>
      <x:c r="BS749"/>
      <x:c r="BT749"/>
      <x:c r="BU749"/>
      <x:c r="BV749"/>
      <x:c r="BW749"/>
      <x:c r="BX749"/>
      <x:c r="BY749"/>
      <x:c r="BZ749"/>
      <x:c r="CA749"/>
      <x:c r="CB749"/>
      <x:c r="CC749"/>
      <x:c r="CD749"/>
      <x:c r="CE749"/>
      <x:c r="CF749"/>
      <x:c r="CG749"/>
      <x:c r="CH749"/>
      <x:c r="CI749"/>
      <x:c r="CJ749" t="str">
        <x:v>Yes</x:v>
      </x:c>
      <x:c r="CK749" t="str">
        <x:v>Yes</x:v>
      </x:c>
      <x:c r="CL749" t="str">
        <x:v>Yes</x:v>
      </x:c>
      <x:c r="CM749" t="str">
        <x:v>Clear</x:v>
      </x:c>
      <x:c r="CN749" t="str">
        <x:v>Verified — clear</x:v>
      </x:c>
      <x:c r="CO749" t="n">
        <x:v>46272</x:v>
      </x:c>
      <x:c r="CP749" t="str">
        <x:v>https://pubmed.ncbi.nlm.nih.gov/34863680/</x:v>
      </x:c>
      <x:c r="CQ749"/>
      <x:c r="CR749"/>
      <x:c r="CS749"/>
      <x:c r="CT749"/>
      <x:c r="CU749"/>
      <x:c r="CV749"/>
      <x:c r="CW749"/>
      <x:c r="CX749"/>
      <x:c r="CY749"/>
      <x:c r="CZ749"/>
      <x:c r="DA749"/>
      <x:c r="DB749" t="str">
        <x:f>IF(L749="","",IF(AND(COUNT(CU749:DA749)=7,OR(CU749=0,CU749=1,CU749=2),OR(CV749=0,CV749=1,CV749=2),OR(CW749=0,CW749=1,CW749=2),OR(CX749=0,CX749=1,CX749=2),OR(CY749=0,CY749=1,CY749=2),OR(CZ749=0,CZ749=1,CZ749=2),OR(DA749=0,DA749=1,DA749=2)),SUM(CU749:DA749),""))</x:f>
      </x:c>
      <x:c r="DC749" t="str">
        <x:f>IF(DB749="","",ROUND(DB749/14*10,1))</x:f>
      </x:c>
      <x:c r="DD749" t="str">
        <x:v>Pending</x:v>
      </x:c>
      <x:c r="DE749" t="str">
        <x:f>IF(L749="","",IF(DC749="","Pending",IF(DD749="Yes","CONDITIONAL — safety override",IF(DC749&gt;=8,"HIGH",IF(DC749&gt;=5,"CONDITIONAL","LOW")))))</x:f>
        <x:v>Pending</x:v>
      </x:c>
      <x:c r="DF749" t="str">
        <x:v>Pending screening and full-text appraisal; no transferability judgment made at identification.</x:v>
      </x:c>
      <x:c r="DG749"/>
      <x:c r="DH749"/>
      <x:c r="DI749"/>
      <x:c r="DJ749"/>
      <x:c r="DK749"/>
      <x:c r="DL749"/>
      <x:c r="DM749"/>
      <x:c r="DN749"/>
      <x:c r="DO749"/>
      <x:c r="DP749"/>
      <x:c r="DQ749"/>
      <x:c r="DR749"/>
      <x:c r="DS749"/>
      <x:c r="DT749"/>
      <x:c r="DU749"/>
      <x:c r="DV749"/>
      <x:c r="DW749"/>
      <x:c r="DX749"/>
      <x:c r="DY749"/>
      <x:c r="DZ749" t="str">
        <x:v>Title/abstract screening alone does not establish effectiveness, causality, methodological quality, transferability to Brazilian public safety or an institutional recommendation.</x:v>
      </x:c>
      <x:c r="EA749" t="str">
        <x:v>Pending</x:v>
      </x:c>
      <x:c r="EB749" t="str">
        <x:f>IF(L749="","",IF(EC749="READY","Yes","No / Pending"))</x:f>
        <x:v>No / Pending</x:v>
      </x:c>
      <x:c r="EC749" t="str">
        <x:f>IF(L749="","",IF(OR(ISNUMBER(SEARCH("Retracted Publication",Q749)),CM749="Retracted",CN749="Retracted",CM749="Expression of Concern",CN749="Expression of Concern",F749="Not used",CG749="Critical",CH749="High",CH749="Critical"),"BLOCKED — integrity or use restriction",IF(AND(CJ749="Yes",CK749="Yes",CL749="Yes"),IF(AND(CM749="Clear",CN749="Verified — clear"),IF(AND(AND(LEN(TRIM(CF749))&gt;0,LEFT(LOWER(TRIM(CF749)),7)&lt;&gt;"pending"),OR(CG749="High",CG749="Moderate"),OR(CH749="Low",CH749="Some concerns",CH749="Not applicable")),IF(AND(DD749="No",OR(DE749="HIGH",DE749="CONDITIONAL"),AND(LEN(TRIM(DF749))&gt;0,LEFT(LOWER(TRIM(DF749)),7)&lt;&gt;"pending")),IF(AND(AND(LEN(TRIM(DT749))&gt;0,LEFT(LOWER(TRIM(DT749)),7)&lt;&gt;"pending"),AND(LEN(TRIM(DU749))&gt;0,LEFT(LOWER(TRIM(DU749)),7)&lt;&gt;"pending"),OR(AND(LEN(TRIM(DV749))&gt;0,LEFT(LOWER(TRIM(DV749)),7)&lt;&gt;"pending"),AND(LEN(TRIM(DW749))&gt;0,LEFT(LOWER(TRIM(DW749)),7)&lt;&gt;"pending")),AND(LEN(TRIM(DX749))&gt;0,LEFT(LOWER(TRIM(DX749)),7)&lt;&gt;"pending")),IF(AND(F749="Claim-ready",OR(EA749="Strong",EA749="Moderate"),AND(LEN(TRIM(G749))&gt;0,LEFT(LOWER(TRIM(G749)),7)&lt;&gt;"pending"),G749&lt;&gt;"No substantive use decision is permitted from identification metadata alone.",AND(LEN(TRIM(DZ749))&gt;0,LEFT(LOWER(TRIM(DZ749)),7)&lt;&gt;"pending"),DZ749&lt;&gt;"Identification metadata alone does not permit any substantive scientific, causal, operational, or institutional claim.",AND(LEN(TRIM(EI749))&gt;0,LEFT(LOWER(TRIM(EI749)),7)&lt;&gt;"pending"),ISNUMBER(EH749),EH749&gt;0),"READY","PENDING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49" t="str">
        <x:v>Pending</x:v>
      </x:c>
      <x:c r="EE749"/>
      <x:c r="EF749" t="str">
        <x:v>Pending</x:v>
      </x:c>
      <x:c r="EG749" t="str">
        <x:v>Pending</x:v>
      </x:c>
      <x:c r="EH749"/>
      <x:c r="EI749" s="501"/>
      <x:c r="EJ749"/>
      <x:c r="EK749" t="str">
        <x:v>Pending</x:v>
      </x:c>
      <x:c r="EL749" t="n">
        <x:v>46272</x:v>
      </x:c>
      <x:c r="EM749" t="str">
        <x:v>Production PubMed record imported and reconciled to Zotero item Y3QYD8D3;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49" t="n">
        <x:f>IF(L749="","",(IF(N749&lt;&gt;"",1,0)+IF(O749&lt;&gt;"",1,0)+IF(AJ749&lt;&gt;"",1,0)+IF(AU749&lt;&gt;"",1,0)+IF(BE749&lt;&gt;"",1,0)+IF(CF749&lt;&gt;"",1,0)+IF(CJ749="Yes",1,0)+IF(CL749="Yes",1,0)+IF(DE749&lt;&gt;"Pending",1,0)+IF(F749&lt;&gt;"",1,0)+IF(DZ749&lt;&gt;"",1,0)+IF(EI749&lt;&gt;"",1,0))/12)</x:f>
        <x:v>0.5</x:v>
      </x:c>
    </x:row>
    <x:row r="750">
      <x:c r="A750" t="str">
        <x:v>EV-0747</x:v>
      </x:c>
      <x:c r="B750" t="str">
        <x:v>Integrity check</x:v>
      </x:c>
      <x:c r="C750" t="str">
        <x:f>IF(L750="","",IF(LEFT(EC750,7)="BLOCKED","🔴 Do not use for conclusion",IF(EB750="Yes","🟢 Claim-ready","🟡 Caution / context")))</x:f>
        <x:v>🟡 Caution / context</x:v>
      </x:c>
      <x:c r="D750" t="str">
        <x:f>IF(L750="","",EC750)</x:f>
        <x:v>PENDING — appropriate appraisal</x:v>
      </x:c>
      <x:c r="E750" t="str">
        <x:v>P3 — Medium</x:v>
      </x:c>
      <x:c r="F750" t="str">
        <x:v>Pending</x:v>
      </x:c>
      <x:c r="G750" t="str">
        <x:v>Title/abstract identify an explicit tactical/public-safety context and readiness domain; retain for full-text assessment.</x:v>
      </x:c>
      <x:c r="H750" t="str">
        <x:v>Obtain and review lawful full text; confirm human adjudication; then select a design-specific appraisal instrument.</x:v>
      </x:c>
      <x:c r="I750"/>
      <x:c r="J750" t="str">
        <x:v>A — Core</x:v>
      </x:c>
      <x:c r="K750" t="str">
        <x:v>IDENTIFIED</x:v>
      </x:c>
      <x:c r="L750" t="str">
        <x:v>Prescribed footwear and orthoses are not prophylactic in preventing lower extremity injuries in military tactical athletes: a systematic review with meta-analysis.</x:v>
      </x:c>
      <x:c r="M750"/>
      <x:c r="N750" t="str">
        <x:v>Paradise, Scott L; Beer, J R; Cruz, C A; Fechner, K M; MacGregor, A J; Fraser, J J</x:v>
      </x:c>
      <x:c r="O750" t="n">
        <x:v>2024</x:v>
      </x:c>
      <x:c r="P750" t="str">
        <x:v>BMJ military health</x:v>
      </x:c>
      <x:c r="Q750" t="str">
        <x:v>Journal Article; Meta-Analysis; Systematic Review</x:v>
      </x:c>
      <x:c r="R750" t="str">
        <x:v>Unclear</x:v>
      </x:c>
      <x:c r="S750" t="str">
        <x:v>Unknown</x:v>
      </x:c>
      <x:c r="T750" t="str">
        <x:v>eng</x:v>
      </x:c>
      <x:c r="U750" t="str">
        <x:v>https://pubmed.ncbi.nlm.nih.gov/34785586/</x:v>
      </x:c>
      <x:c r="V750" t="str">
        <x:v>10.1136/bmjmilitary-2021-001955</x:v>
      </x:c>
      <x:c r="W750" t="str">
        <x:f>IF(V750="","",LOWER(SUBSTITUTE(SUBSTITUTE(SUBSTITUTE(SUBSTITUTE(TRIM(V750),"https://doi.org/",""),"http://doi.org/",""),"https://dx.doi.org/",""),"doi:","")))</x:f>
        <x:v>10.1136/bmjmilitary-2021-001955</x:v>
      </x:c>
      <x:c r="X750" t="str">
        <x:v>34785586</x:v>
      </x:c>
      <x:c r="Y750" t="str"/>
      <x:c r="Z750"/>
      <x:c r="AA750" t="str">
        <x:v>PubMed/MEDLINE</x:v>
      </x:c>
      <x:c r="AB750" t="str">
        <x:v>PUBMED-A-v1.0-2026-08-28</x:v>
      </x:c>
      <x:c r="AC750" t="str">
        <x:v>SP-PUBMED-A-20260828</x:v>
      </x:c>
      <x:c r="AD750" s="499" t="n">
        <x:v>46262</x:v>
      </x:c>
      <x:c r="AE750" s="499" t="n">
        <x:v>46272</x:v>
      </x:c>
      <x:c r="AF750" t="str">
        <x:v>PEAH4E8D</x:v>
      </x:c>
      <x:c r="AG750"/>
      <x:c r="AH750" t="str">
        <x:v>Tactical Athlete → Operational Readiness Brazil</x:v>
      </x:c>
      <x:c r="AI750" t="str">
        <x:v>evidence-family:A</x:v>
      </x:c>
      <x:c r="AJ750"/>
      <x:c r="AK750" t="str">
        <x:f>IF(AJ750="","",IF(OR(LOWER(AJ750)="brazil",LOWER(AJ750)="brasil"),"Yes","No"))</x:f>
      </x:c>
      <x:c r="AL750"/>
      <x:c r="AM750"/>
      <x:c r="AN750"/>
      <x:c r="AO750"/>
      <x:c r="AP750"/>
      <x:c r="AQ750"/>
      <x:c r="AR750"/>
      <x:c r="AS750"/>
      <x:c r="AT750"/>
      <x:c r="AU750"/>
      <x:c r="AV750"/>
      <x:c r="AW750"/>
      <x:c r="AX750"/>
      <x:c r="AY750"/>
      <x:c r="AZ750"/>
      <x:c r="BA750"/>
      <x:c r="BB750"/>
      <x:c r="BC750"/>
      <x:c r="BD750"/>
      <x:c r="BE750"/>
      <x:c r="BF750"/>
      <x:c r="BG750"/>
      <x:c r="BH750"/>
      <x:c r="BI750"/>
      <x:c r="BJ750"/>
      <x:c r="BK750"/>
      <x:c r="BL750"/>
      <x:c r="BM750"/>
      <x:c r="BN750"/>
      <x:c r="BO750"/>
      <x:c r="BP750"/>
      <x:c r="BQ750"/>
      <x:c r="BR750"/>
      <x:c r="BS750"/>
      <x:c r="BT750"/>
      <x:c r="BU750"/>
      <x:c r="BV750"/>
      <x:c r="BW750"/>
      <x:c r="BX750"/>
      <x:c r="BY750"/>
      <x:c r="BZ750"/>
      <x:c r="CA750"/>
      <x:c r="CB750"/>
      <x:c r="CC750"/>
      <x:c r="CD750"/>
      <x:c r="CE750"/>
      <x:c r="CF750"/>
      <x:c r="CG750"/>
      <x:c r="CH750"/>
      <x:c r="CI750"/>
      <x:c r="CJ750" t="str">
        <x:v>Yes</x:v>
      </x:c>
      <x:c r="CK750" t="str">
        <x:v>Yes</x:v>
      </x:c>
      <x:c r="CL750" t="str">
        <x:v>Yes</x:v>
      </x:c>
      <x:c r="CM750" t="str">
        <x:v>Clear</x:v>
      </x:c>
      <x:c r="CN750" t="str">
        <x:v>Verified — clear</x:v>
      </x:c>
      <x:c r="CO750" t="n">
        <x:v>46272</x:v>
      </x:c>
      <x:c r="CP750" t="str">
        <x:v>https://pubmed.ncbi.nlm.nih.gov/34785586/</x:v>
      </x:c>
      <x:c r="CQ750"/>
      <x:c r="CR750"/>
      <x:c r="CS750"/>
      <x:c r="CT750"/>
      <x:c r="CU750"/>
      <x:c r="CV750"/>
      <x:c r="CW750"/>
      <x:c r="CX750"/>
      <x:c r="CY750"/>
      <x:c r="CZ750"/>
      <x:c r="DA750"/>
      <x:c r="DB750" t="str">
        <x:f>IF(L750="","",IF(AND(COUNT(CU750:DA750)=7,OR(CU750=0,CU750=1,CU750=2),OR(CV750=0,CV750=1,CV750=2),OR(CW750=0,CW750=1,CW750=2),OR(CX750=0,CX750=1,CX750=2),OR(CY750=0,CY750=1,CY750=2),OR(CZ750=0,CZ750=1,CZ750=2),OR(DA750=0,DA750=1,DA750=2)),SUM(CU750:DA750),""))</x:f>
      </x:c>
      <x:c r="DC750" t="str">
        <x:f>IF(DB750="","",ROUND(DB750/14*10,1))</x:f>
      </x:c>
      <x:c r="DD750" t="str">
        <x:v>Pending</x:v>
      </x:c>
      <x:c r="DE750" t="str">
        <x:f>IF(L750="","",IF(DC750="","Pending",IF(DD750="Yes","CONDITIONAL — safety override",IF(DC750&gt;=8,"HIGH",IF(DC750&gt;=5,"CONDITIONAL","LOW")))))</x:f>
        <x:v>Pending</x:v>
      </x:c>
      <x:c r="DF750" t="str">
        <x:v>Pending screening and full-text appraisal; no transferability judgment made at identification.</x:v>
      </x:c>
      <x:c r="DG750"/>
      <x:c r="DH750"/>
      <x:c r="DI750"/>
      <x:c r="DJ750"/>
      <x:c r="DK750"/>
      <x:c r="DL750"/>
      <x:c r="DM750"/>
      <x:c r="DN750"/>
      <x:c r="DO750"/>
      <x:c r="DP750"/>
      <x:c r="DQ750"/>
      <x:c r="DR750"/>
      <x:c r="DS750"/>
      <x:c r="DT750"/>
      <x:c r="DU750"/>
      <x:c r="DV750"/>
      <x:c r="DW750"/>
      <x:c r="DX750"/>
      <x:c r="DY750"/>
      <x:c r="DZ750" t="str">
        <x:v>Title/abstract screening alone does not establish effectiveness, causality, methodological quality, transferability to Brazilian public safety or an institutional recommendation.</x:v>
      </x:c>
      <x:c r="EA750" t="str">
        <x:v>Pending</x:v>
      </x:c>
      <x:c r="EB750" t="str">
        <x:f>IF(L750="","",IF(EC750="READY","Yes","No / Pending"))</x:f>
        <x:v>No / Pending</x:v>
      </x:c>
      <x:c r="EC750" t="str">
        <x:f>IF(L750="","",IF(OR(ISNUMBER(SEARCH("Retracted Publication",Q750)),CM750="Retracted",CN750="Retracted",CM750="Expression of Concern",CN750="Expression of Concern",F750="Not used",CG750="Critical",CH750="High",CH750="Critical"),"BLOCKED — integrity or use restriction",IF(AND(CJ750="Yes",CK750="Yes",CL750="Yes"),IF(AND(CM750="Clear",CN750="Verified — clear"),IF(AND(AND(LEN(TRIM(CF750))&gt;0,LEFT(LOWER(TRIM(CF750)),7)&lt;&gt;"pending"),OR(CG750="High",CG750="Moderate"),OR(CH750="Low",CH750="Some concerns",CH750="Not applicable")),IF(AND(DD750="No",OR(DE750="HIGH",DE750="CONDITIONAL"),AND(LEN(TRIM(DF750))&gt;0,LEFT(LOWER(TRIM(DF750)),7)&lt;&gt;"pending")),IF(AND(AND(LEN(TRIM(DT750))&gt;0,LEFT(LOWER(TRIM(DT750)),7)&lt;&gt;"pending"),AND(LEN(TRIM(DU750))&gt;0,LEFT(LOWER(TRIM(DU750)),7)&lt;&gt;"pending"),OR(AND(LEN(TRIM(DV750))&gt;0,LEFT(LOWER(TRIM(DV750)),7)&lt;&gt;"pending"),AND(LEN(TRIM(DW750))&gt;0,LEFT(LOWER(TRIM(DW750)),7)&lt;&gt;"pending")),AND(LEN(TRIM(DX750))&gt;0,LEFT(LOWER(TRIM(DX750)),7)&lt;&gt;"pending")),IF(AND(F750="Claim-ready",OR(EA750="Strong",EA750="Moderate"),AND(LEN(TRIM(G750))&gt;0,LEFT(LOWER(TRIM(G750)),7)&lt;&gt;"pending"),G750&lt;&gt;"No substantive use decision is permitted from identification metadata alone.",AND(LEN(TRIM(DZ750))&gt;0,LEFT(LOWER(TRIM(DZ750)),7)&lt;&gt;"pending"),DZ750&lt;&gt;"Identification metadata alone does not permit any substantive scientific, causal, operational, or institutional claim.",AND(LEN(TRIM(EI750))&gt;0,LEFT(LOWER(TRIM(EI750)),7)&lt;&gt;"pending"),ISNUMBER(EH750),EH750&gt;0),"READY","PENDING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0" t="str">
        <x:v>Pending</x:v>
      </x:c>
      <x:c r="EE750"/>
      <x:c r="EF750" t="str">
        <x:v>Pending</x:v>
      </x:c>
      <x:c r="EG750" t="str">
        <x:v>Pending</x:v>
      </x:c>
      <x:c r="EH750"/>
      <x:c r="EI750" s="501"/>
      <x:c r="EJ750"/>
      <x:c r="EK750" t="str">
        <x:v>Pending</x:v>
      </x:c>
      <x:c r="EL750" t="n">
        <x:v>46272</x:v>
      </x:c>
      <x:c r="EM750" t="str">
        <x:v>Production PubMed record imported and reconciled to Zotero item PEAH4E8D;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0" t="n">
        <x:f>IF(L750="","",(IF(N750&lt;&gt;"",1,0)+IF(O750&lt;&gt;"",1,0)+IF(AJ750&lt;&gt;"",1,0)+IF(AU750&lt;&gt;"",1,0)+IF(BE750&lt;&gt;"",1,0)+IF(CF750&lt;&gt;"",1,0)+IF(CJ750="Yes",1,0)+IF(CL750="Yes",1,0)+IF(DE750&lt;&gt;"Pending",1,0)+IF(F750&lt;&gt;"",1,0)+IF(DZ750&lt;&gt;"",1,0)+IF(EI750&lt;&gt;"",1,0))/12)</x:f>
        <x:v>0.5</x:v>
      </x:c>
    </x:row>
    <x:row r="751">
      <x:c r="A751" t="str">
        <x:v>EV-0748</x:v>
      </x:c>
      <x:c r="B751" t="str">
        <x:v>Integrity check</x:v>
      </x:c>
      <x:c r="C751" t="str">
        <x:f>IF(L751="","",IF(LEFT(EC751,7)="BLOCKED","🔴 Do not use for conclusion",IF(EB751="Yes","🟢 Claim-ready","🟡 Caution / context")))</x:f>
        <x:v>🟡 Caution / context</x:v>
      </x:c>
      <x:c r="D751" t="str">
        <x:f>IF(L751="","",EC751)</x:f>
        <x:v>PENDING — appropriate appraisal</x:v>
      </x:c>
      <x:c r="E751" t="str">
        <x:v>P3 — Medium</x:v>
      </x:c>
      <x:c r="F751" t="str">
        <x:v>Pending</x:v>
      </x:c>
      <x:c r="G751" t="str">
        <x:v>Title/abstract identify an explicit tactical/public-safety context and readiness domain; retain for full-text assessment.</x:v>
      </x:c>
      <x:c r="H751" t="str">
        <x:v>Obtain and review lawful full text; confirm human adjudication; then select a design-specific appraisal instrument.</x:v>
      </x:c>
      <x:c r="I751"/>
      <x:c r="J751" t="str">
        <x:v>A — Core</x:v>
      </x:c>
      <x:c r="K751" t="str">
        <x:v>IDENTIFIED</x:v>
      </x:c>
      <x:c r="L751" t="str">
        <x:v>Anterior Knee Pain Risk in Male and Female Military Tactical Athletes.</x:v>
      </x:c>
      <x:c r="M751"/>
      <x:c r="N751" t="str">
        <x:v>Glaviano, Neal R; Boling, Michelle C; Fraser, John J</x:v>
      </x:c>
      <x:c r="O751" t="n">
        <x:v>2021</x:v>
      </x:c>
      <x:c r="P751" t="str">
        <x:v>Journal of athletic training</x:v>
      </x:c>
      <x:c r="Q751" t="str">
        <x:v>Journal Article</x:v>
      </x:c>
      <x:c r="R751" t="str">
        <x:v>Unclear</x:v>
      </x:c>
      <x:c r="S751" t="str">
        <x:v>Unknown</x:v>
      </x:c>
      <x:c r="T751" t="str">
        <x:v>eng</x:v>
      </x:c>
      <x:c r="U751" t="str">
        <x:v>https://pubmed.ncbi.nlm.nih.gov/34752626/</x:v>
      </x:c>
      <x:c r="V751" t="str">
        <x:v>10.4085/1062-6050-0578.20</x:v>
      </x:c>
      <x:c r="W751" t="str">
        <x:f>IF(V751="","",LOWER(SUBSTITUTE(SUBSTITUTE(SUBSTITUTE(SUBSTITUTE(TRIM(V751),"https://doi.org/",""),"http://doi.org/",""),"https://dx.doi.org/",""),"doi:","")))</x:f>
        <x:v>10.4085/1062-6050-0578.20</x:v>
      </x:c>
      <x:c r="X751" t="str">
        <x:v>34752626</x:v>
      </x:c>
      <x:c r="Y751" t="str">
        <x:v>PMC8582628</x:v>
      </x:c>
      <x:c r="Z751"/>
      <x:c r="AA751" t="str">
        <x:v>PubMed/MEDLINE</x:v>
      </x:c>
      <x:c r="AB751" t="str">
        <x:v>PUBMED-A-v1.0-2026-08-28</x:v>
      </x:c>
      <x:c r="AC751" t="str">
        <x:v>SP-PUBMED-A-20260828</x:v>
      </x:c>
      <x:c r="AD751" s="499" t="n">
        <x:v>46262</x:v>
      </x:c>
      <x:c r="AE751" s="499" t="n">
        <x:v>46272</x:v>
      </x:c>
      <x:c r="AF751" t="str">
        <x:v>Z5T3G2CP</x:v>
      </x:c>
      <x:c r="AG751"/>
      <x:c r="AH751" t="str">
        <x:v>Tactical Athlete → Operational Readiness Brazil</x:v>
      </x:c>
      <x:c r="AI751" t="str">
        <x:v>evidence-family:A</x:v>
      </x:c>
      <x:c r="AJ751"/>
      <x:c r="AK751" t="str">
        <x:f>IF(AJ751="","",IF(OR(LOWER(AJ751)="brazil",LOWER(AJ751)="brasil"),"Yes","No"))</x:f>
      </x:c>
      <x:c r="AL751"/>
      <x:c r="AM751"/>
      <x:c r="AN751"/>
      <x:c r="AO751"/>
      <x:c r="AP751"/>
      <x:c r="AQ751"/>
      <x:c r="AR751"/>
      <x:c r="AS751"/>
      <x:c r="AT751"/>
      <x:c r="AU751"/>
      <x:c r="AV751"/>
      <x:c r="AW751"/>
      <x:c r="AX751"/>
      <x:c r="AY751"/>
      <x:c r="AZ751"/>
      <x:c r="BA751"/>
      <x:c r="BB751"/>
      <x:c r="BC751"/>
      <x:c r="BD751"/>
      <x:c r="BE751"/>
      <x:c r="BF751"/>
      <x:c r="BG751"/>
      <x:c r="BH751"/>
      <x:c r="BI751"/>
      <x:c r="BJ751"/>
      <x:c r="BK751"/>
      <x:c r="BL751"/>
      <x:c r="BM751"/>
      <x:c r="BN751"/>
      <x:c r="BO751"/>
      <x:c r="BP751"/>
      <x:c r="BQ751"/>
      <x:c r="BR751"/>
      <x:c r="BS751"/>
      <x:c r="BT751"/>
      <x:c r="BU751"/>
      <x:c r="BV751"/>
      <x:c r="BW751"/>
      <x:c r="BX751"/>
      <x:c r="BY751"/>
      <x:c r="BZ751"/>
      <x:c r="CA751"/>
      <x:c r="CB751"/>
      <x:c r="CC751"/>
      <x:c r="CD751"/>
      <x:c r="CE751"/>
      <x:c r="CF751"/>
      <x:c r="CG751"/>
      <x:c r="CH751"/>
      <x:c r="CI751"/>
      <x:c r="CJ751" t="str">
        <x:v>Yes</x:v>
      </x:c>
      <x:c r="CK751" t="str">
        <x:v>Yes</x:v>
      </x:c>
      <x:c r="CL751" t="str">
        <x:v>Yes</x:v>
      </x:c>
      <x:c r="CM751" t="str">
        <x:v>Clear</x:v>
      </x:c>
      <x:c r="CN751" t="str">
        <x:v>Verified — clear</x:v>
      </x:c>
      <x:c r="CO751" t="n">
        <x:v>46272</x:v>
      </x:c>
      <x:c r="CP751" t="str">
        <x:v>https://pubmed.ncbi.nlm.nih.gov/34752626/</x:v>
      </x:c>
      <x:c r="CQ751"/>
      <x:c r="CR751"/>
      <x:c r="CS751"/>
      <x:c r="CT751"/>
      <x:c r="CU751"/>
      <x:c r="CV751"/>
      <x:c r="CW751"/>
      <x:c r="CX751"/>
      <x:c r="CY751"/>
      <x:c r="CZ751"/>
      <x:c r="DA751"/>
      <x:c r="DB751" t="str">
        <x:f>IF(L751="","",IF(AND(COUNT(CU751:DA751)=7,OR(CU751=0,CU751=1,CU751=2),OR(CV751=0,CV751=1,CV751=2),OR(CW751=0,CW751=1,CW751=2),OR(CX751=0,CX751=1,CX751=2),OR(CY751=0,CY751=1,CY751=2),OR(CZ751=0,CZ751=1,CZ751=2),OR(DA751=0,DA751=1,DA751=2)),SUM(CU751:DA751),""))</x:f>
      </x:c>
      <x:c r="DC751" t="str">
        <x:f>IF(DB751="","",ROUND(DB751/14*10,1))</x:f>
      </x:c>
      <x:c r="DD751" t="str">
        <x:v>Pending</x:v>
      </x:c>
      <x:c r="DE751" t="str">
        <x:f>IF(L751="","",IF(DC751="","Pending",IF(DD751="Yes","CONDITIONAL — safety override",IF(DC751&gt;=8,"HIGH",IF(DC751&gt;=5,"CONDITIONAL","LOW")))))</x:f>
        <x:v>Pending</x:v>
      </x:c>
      <x:c r="DF751" t="str">
        <x:v>Pending screening and full-text appraisal; no transferability judgment made at identification.</x:v>
      </x:c>
      <x:c r="DG751"/>
      <x:c r="DH751"/>
      <x:c r="DI751"/>
      <x:c r="DJ751"/>
      <x:c r="DK751"/>
      <x:c r="DL751"/>
      <x:c r="DM751"/>
      <x:c r="DN751"/>
      <x:c r="DO751"/>
      <x:c r="DP751"/>
      <x:c r="DQ751"/>
      <x:c r="DR751"/>
      <x:c r="DS751"/>
      <x:c r="DT751"/>
      <x:c r="DU751"/>
      <x:c r="DV751"/>
      <x:c r="DW751"/>
      <x:c r="DX751"/>
      <x:c r="DY751"/>
      <x:c r="DZ751" t="str">
        <x:v>Title/abstract screening alone does not establish effectiveness, causality, methodological quality, transferability to Brazilian public safety or an institutional recommendation.</x:v>
      </x:c>
      <x:c r="EA751" t="str">
        <x:v>Pending</x:v>
      </x:c>
      <x:c r="EB751" t="str">
        <x:f>IF(L751="","",IF(EC751="READY","Yes","No / Pending"))</x:f>
        <x:v>No / Pending</x:v>
      </x:c>
      <x:c r="EC751" t="str">
        <x:f>IF(L751="","",IF(OR(ISNUMBER(SEARCH("Retracted Publication",Q751)),CM751="Retracted",CN751="Retracted",CM751="Expression of Concern",CN751="Expression of Concern",F751="Not used",CG751="Critical",CH751="High",CH751="Critical"),"BLOCKED — integrity or use restriction",IF(AND(CJ751="Yes",CK751="Yes",CL751="Yes"),IF(AND(CM751="Clear",CN751="Verified — clear"),IF(AND(AND(LEN(TRIM(CF751))&gt;0,LEFT(LOWER(TRIM(CF751)),7)&lt;&gt;"pending"),OR(CG751="High",CG751="Moderate"),OR(CH751="Low",CH751="Some concerns",CH751="Not applicable")),IF(AND(DD751="No",OR(DE751="HIGH",DE751="CONDITIONAL"),AND(LEN(TRIM(DF751))&gt;0,LEFT(LOWER(TRIM(DF751)),7)&lt;&gt;"pending")),IF(AND(AND(LEN(TRIM(DT751))&gt;0,LEFT(LOWER(TRIM(DT751)),7)&lt;&gt;"pending"),AND(LEN(TRIM(DU751))&gt;0,LEFT(LOWER(TRIM(DU751)),7)&lt;&gt;"pending"),OR(AND(LEN(TRIM(DV751))&gt;0,LEFT(LOWER(TRIM(DV751)),7)&lt;&gt;"pending"),AND(LEN(TRIM(DW751))&gt;0,LEFT(LOWER(TRIM(DW751)),7)&lt;&gt;"pending")),AND(LEN(TRIM(DX751))&gt;0,LEFT(LOWER(TRIM(DX751)),7)&lt;&gt;"pending")),IF(AND(F751="Claim-ready",OR(EA751="Strong",EA751="Moderate"),AND(LEN(TRIM(G751))&gt;0,LEFT(LOWER(TRIM(G751)),7)&lt;&gt;"pending"),G751&lt;&gt;"No substantive use decision is permitted from identification metadata alone.",AND(LEN(TRIM(DZ751))&gt;0,LEFT(LOWER(TRIM(DZ751)),7)&lt;&gt;"pending"),DZ751&lt;&gt;"Identification metadata alone does not permit any substantive scientific, causal, operational, or institutional claim.",AND(LEN(TRIM(EI751))&gt;0,LEFT(LOWER(TRIM(EI751)),7)&lt;&gt;"pending"),ISNUMBER(EH751),EH751&gt;0),"READY","PENDING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1" t="str">
        <x:v>Pending</x:v>
      </x:c>
      <x:c r="EE751"/>
      <x:c r="EF751" t="str">
        <x:v>Pending</x:v>
      </x:c>
      <x:c r="EG751" t="str">
        <x:v>Pending</x:v>
      </x:c>
      <x:c r="EH751"/>
      <x:c r="EI751" s="501"/>
      <x:c r="EJ751"/>
      <x:c r="EK751" t="str">
        <x:v>Pending</x:v>
      </x:c>
      <x:c r="EL751" t="n">
        <x:v>46272</x:v>
      </x:c>
      <x:c r="EM751" t="str">
        <x:v>Production PubMed record imported and reconciled to Zotero item Z5T3G2CP;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1" t="n">
        <x:f>IF(L751="","",(IF(N751&lt;&gt;"",1,0)+IF(O751&lt;&gt;"",1,0)+IF(AJ751&lt;&gt;"",1,0)+IF(AU751&lt;&gt;"",1,0)+IF(BE751&lt;&gt;"",1,0)+IF(CF751&lt;&gt;"",1,0)+IF(CJ751="Yes",1,0)+IF(CL751="Yes",1,0)+IF(DE751&lt;&gt;"Pending",1,0)+IF(F751&lt;&gt;"",1,0)+IF(DZ751&lt;&gt;"",1,0)+IF(EI751&lt;&gt;"",1,0))/12)</x:f>
        <x:v>0.5</x:v>
      </x:c>
    </x:row>
    <x:row r="752">
      <x:c r="A752" t="str">
        <x:v>EV-0749</x:v>
      </x:c>
      <x:c r="B752" t="str">
        <x:v>Integrity check</x:v>
      </x:c>
      <x:c r="C752" t="str">
        <x:f>IF(L752="","",IF(LEFT(EC752,7)="BLOCKED","🔴 Do not use for conclusion",IF(EB752="Yes","🟢 Claim-ready","🟡 Caution / context")))</x:f>
        <x:v>🟡 Caution / context</x:v>
      </x:c>
      <x:c r="D752" t="str">
        <x:f>IF(L752="","",EC752)</x:f>
        <x:v>PENDING — appropriate appraisal</x:v>
      </x:c>
      <x:c r="E752" t="str">
        <x:v>P3 — Medium</x:v>
      </x:c>
      <x:c r="F752" t="str">
        <x:v>Pending</x:v>
      </x:c>
      <x:c r="G752" t="str">
        <x:v>Title/abstract identify an explicit operational APHT/medical-readiness topic; retain for full-text assessment.</x:v>
      </x:c>
      <x:c r="H752" t="str">
        <x:v>Obtain and review lawful full text; confirm human adjudication; then select a design-specific appraisal instrument.</x:v>
      </x:c>
      <x:c r="I752"/>
      <x:c r="J752" t="str">
        <x:v>B — APHT / Medical Readiness</x:v>
      </x:c>
      <x:c r="K752" t="str">
        <x:v>IDENTIFIED</x:v>
      </x:c>
      <x:c r="L752" t="str">
        <x:v>Evaluating the Tactical Combat Casualty Care principles in civilian and military settings: systematic review, knowledge gap analysis and recommendations for future research.</x:v>
      </x:c>
      <x:c r="M752"/>
      <x:c r="N752" t="str">
        <x:v>Strauss, Rachel; Menchetti, Isabella; Perrier, Laure; Blondal, Erik; Peng, Henry; Sullivan-Kwantes, Wendy; Tien, Homer; Nathens, Avery; Beckett, Andrew; Callum, Jeannie; da Luz, Luis Teodoro</x:v>
      </x:c>
      <x:c r="O752" t="n">
        <x:v>2021</x:v>
      </x:c>
      <x:c r="P752" t="str">
        <x:v>Trauma surgery &amp; acute care open</x:v>
      </x:c>
      <x:c r="Q752" t="str">
        <x:v>Journal Article; Systematic Review</x:v>
      </x:c>
      <x:c r="R752" t="str">
        <x:v>Unclear</x:v>
      </x:c>
      <x:c r="S752" t="str">
        <x:v>Unknown</x:v>
      </x:c>
      <x:c r="T752" t="str">
        <x:v>eng</x:v>
      </x:c>
      <x:c r="U752" t="str">
        <x:v>https://pubmed.ncbi.nlm.nih.gov/34746434/</x:v>
      </x:c>
      <x:c r="V752" t="str">
        <x:v>10.1136/tsaco-2021-000773</x:v>
      </x:c>
      <x:c r="W752" t="str">
        <x:f>IF(V752="","",LOWER(SUBSTITUTE(SUBSTITUTE(SUBSTITUTE(SUBSTITUTE(TRIM(V752),"https://doi.org/",""),"http://doi.org/",""),"https://dx.doi.org/",""),"doi:","")))</x:f>
        <x:v>10.1136/tsaco-2021-000773</x:v>
      </x:c>
      <x:c r="X752" t="str">
        <x:v>34746434</x:v>
      </x:c>
      <x:c r="Y752" t="str">
        <x:v>PMC8527149</x:v>
      </x:c>
      <x:c r="Z752"/>
      <x:c r="AA752" t="str">
        <x:v>PubMed/MEDLINE</x:v>
      </x:c>
      <x:c r="AB752" t="str">
        <x:v>PUBMED-B-v1.0-2026-08-28</x:v>
      </x:c>
      <x:c r="AC752" t="str">
        <x:v>SP-PUBMED-B-20260828</x:v>
      </x:c>
      <x:c r="AD752" s="499" t="n">
        <x:v>46262</x:v>
      </x:c>
      <x:c r="AE752" s="499" t="n">
        <x:v>46272</x:v>
      </x:c>
      <x:c r="AF752" t="str">
        <x:v>3ZT9ZWD9</x:v>
      </x:c>
      <x:c r="AG752"/>
      <x:c r="AH752" t="str">
        <x:v>Tactical Athlete → Operational Readiness Brazil</x:v>
      </x:c>
      <x:c r="AI752" t="str">
        <x:v>evidence-family:B</x:v>
      </x:c>
      <x:c r="AJ752"/>
      <x:c r="AK752" t="str">
        <x:f>IF(AJ752="","",IF(OR(LOWER(AJ752)="brazil",LOWER(AJ752)="brasil"),"Yes","No"))</x:f>
      </x:c>
      <x:c r="AL752"/>
      <x:c r="AM752"/>
      <x:c r="AN752"/>
      <x:c r="AO752"/>
      <x:c r="AP752"/>
      <x:c r="AQ752"/>
      <x:c r="AR752"/>
      <x:c r="AS752"/>
      <x:c r="AT752"/>
      <x:c r="AU752"/>
      <x:c r="AV752"/>
      <x:c r="AW752"/>
      <x:c r="AX752"/>
      <x:c r="AY752"/>
      <x:c r="AZ752"/>
      <x:c r="BA752"/>
      <x:c r="BB752"/>
      <x:c r="BC752"/>
      <x:c r="BD752"/>
      <x:c r="BE752"/>
      <x:c r="BF752"/>
      <x:c r="BG752"/>
      <x:c r="BH752"/>
      <x:c r="BI752"/>
      <x:c r="BJ752"/>
      <x:c r="BK752"/>
      <x:c r="BL752"/>
      <x:c r="BM752"/>
      <x:c r="BN752"/>
      <x:c r="BO752"/>
      <x:c r="BP752"/>
      <x:c r="BQ752"/>
      <x:c r="BR752"/>
      <x:c r="BS752"/>
      <x:c r="BT752"/>
      <x:c r="BU752"/>
      <x:c r="BV752"/>
      <x:c r="BW752"/>
      <x:c r="BX752"/>
      <x:c r="BY752"/>
      <x:c r="BZ752"/>
      <x:c r="CA752"/>
      <x:c r="CB752"/>
      <x:c r="CC752"/>
      <x:c r="CD752"/>
      <x:c r="CE752"/>
      <x:c r="CF752"/>
      <x:c r="CG752"/>
      <x:c r="CH752"/>
      <x:c r="CI752"/>
      <x:c r="CJ752" t="str">
        <x:v>Yes</x:v>
      </x:c>
      <x:c r="CK752" t="str">
        <x:v>Yes</x:v>
      </x:c>
      <x:c r="CL752" t="str">
        <x:v>Yes</x:v>
      </x:c>
      <x:c r="CM752" t="str">
        <x:v>Clear</x:v>
      </x:c>
      <x:c r="CN752" t="str">
        <x:v>Verified — clear</x:v>
      </x:c>
      <x:c r="CO752" t="n">
        <x:v>46272</x:v>
      </x:c>
      <x:c r="CP752" t="str">
        <x:v>https://pubmed.ncbi.nlm.nih.gov/34746434/</x:v>
      </x:c>
      <x:c r="CQ752"/>
      <x:c r="CR752"/>
      <x:c r="CS752"/>
      <x:c r="CT752"/>
      <x:c r="CU752"/>
      <x:c r="CV752"/>
      <x:c r="CW752"/>
      <x:c r="CX752"/>
      <x:c r="CY752"/>
      <x:c r="CZ752"/>
      <x:c r="DA752"/>
      <x:c r="DB752" t="str">
        <x:f>IF(L752="","",IF(AND(COUNT(CU752:DA752)=7,OR(CU752=0,CU752=1,CU752=2),OR(CV752=0,CV752=1,CV752=2),OR(CW752=0,CW752=1,CW752=2),OR(CX752=0,CX752=1,CX752=2),OR(CY752=0,CY752=1,CY752=2),OR(CZ752=0,CZ752=1,CZ752=2),OR(DA752=0,DA752=1,DA752=2)),SUM(CU752:DA752),""))</x:f>
      </x:c>
      <x:c r="DC752" t="str">
        <x:f>IF(DB752="","",ROUND(DB752/14*10,1))</x:f>
      </x:c>
      <x:c r="DD752" t="str">
        <x:v>Pending</x:v>
      </x:c>
      <x:c r="DE752" t="str">
        <x:f>IF(L752="","",IF(DC752="","Pending",IF(DD752="Yes","CONDITIONAL — safety override",IF(DC752&gt;=8,"HIGH",IF(DC752&gt;=5,"CONDITIONAL","LOW")))))</x:f>
        <x:v>Pending</x:v>
      </x:c>
      <x:c r="DF752" t="str">
        <x:v>Pending screening and full-text appraisal; no transferability judgment made at identification.</x:v>
      </x:c>
      <x:c r="DG752"/>
      <x:c r="DH752"/>
      <x:c r="DI752"/>
      <x:c r="DJ752"/>
      <x:c r="DK752"/>
      <x:c r="DL752"/>
      <x:c r="DM752"/>
      <x:c r="DN752"/>
      <x:c r="DO752"/>
      <x:c r="DP752"/>
      <x:c r="DQ752"/>
      <x:c r="DR752"/>
      <x:c r="DS752"/>
      <x:c r="DT752"/>
      <x:c r="DU752"/>
      <x:c r="DV752"/>
      <x:c r="DW752"/>
      <x:c r="DX752"/>
      <x:c r="DY752"/>
      <x:c r="DZ752" t="str">
        <x:v>Title/abstract screening alone does not establish effectiveness, causality, methodological quality, transferability to Brazilian public safety or an institutional recommendation.</x:v>
      </x:c>
      <x:c r="EA752" t="str">
        <x:v>Pending</x:v>
      </x:c>
      <x:c r="EB752" t="str">
        <x:f>IF(L752="","",IF(EC752="READY","Yes","No / Pending"))</x:f>
        <x:v>No / Pending</x:v>
      </x:c>
      <x:c r="EC752" t="str">
        <x:f>IF(L752="","",IF(OR(ISNUMBER(SEARCH("Retracted Publication",Q752)),CM752="Retracted",CN752="Retracted",CM752="Expression of Concern",CN752="Expression of Concern",F752="Not used",CG752="Critical",CH752="High",CH752="Critical"),"BLOCKED — integrity or use restriction",IF(AND(CJ752="Yes",CK752="Yes",CL752="Yes"),IF(AND(CM752="Clear",CN752="Verified — clear"),IF(AND(AND(LEN(TRIM(CF752))&gt;0,LEFT(LOWER(TRIM(CF752)),7)&lt;&gt;"pending"),OR(CG752="High",CG752="Moderate"),OR(CH752="Low",CH752="Some concerns",CH752="Not applicable")),IF(AND(DD752="No",OR(DE752="HIGH",DE752="CONDITIONAL"),AND(LEN(TRIM(DF752))&gt;0,LEFT(LOWER(TRIM(DF752)),7)&lt;&gt;"pending")),IF(AND(AND(LEN(TRIM(DT752))&gt;0,LEFT(LOWER(TRIM(DT752)),7)&lt;&gt;"pending"),AND(LEN(TRIM(DU752))&gt;0,LEFT(LOWER(TRIM(DU752)),7)&lt;&gt;"pending"),OR(AND(LEN(TRIM(DV752))&gt;0,LEFT(LOWER(TRIM(DV752)),7)&lt;&gt;"pending"),AND(LEN(TRIM(DW752))&gt;0,LEFT(LOWER(TRIM(DW752)),7)&lt;&gt;"pending")),AND(LEN(TRIM(DX752))&gt;0,LEFT(LOWER(TRIM(DX752)),7)&lt;&gt;"pending")),IF(AND(F752="Claim-ready",OR(EA752="Strong",EA752="Moderate"),AND(LEN(TRIM(G752))&gt;0,LEFT(LOWER(TRIM(G752)),7)&lt;&gt;"pending"),G752&lt;&gt;"No substantive use decision is permitted from identification metadata alone.",AND(LEN(TRIM(DZ752))&gt;0,LEFT(LOWER(TRIM(DZ752)),7)&lt;&gt;"pending"),DZ752&lt;&gt;"Identification metadata alone does not permit any substantive scientific, causal, operational, or institutional claim.",AND(LEN(TRIM(EI752))&gt;0,LEFT(LOWER(TRIM(EI752)),7)&lt;&gt;"pending"),ISNUMBER(EH752),EH752&gt;0),"READY","PENDING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2" t="str">
        <x:v>Pending</x:v>
      </x:c>
      <x:c r="EE752"/>
      <x:c r="EF752" t="str">
        <x:v>Pending</x:v>
      </x:c>
      <x:c r="EG752" t="str">
        <x:v>Pending</x:v>
      </x:c>
      <x:c r="EH752"/>
      <x:c r="EI752" s="501"/>
      <x:c r="EJ752"/>
      <x:c r="EK752" t="str">
        <x:v>Pending</x:v>
      </x:c>
      <x:c r="EL752" t="n">
        <x:v>46272</x:v>
      </x:c>
      <x:c r="EM752" t="str">
        <x:v>Production PubMed record imported and reconciled to Zotero item 3ZT9ZWD9;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2" t="n">
        <x:f>IF(L752="","",(IF(N752&lt;&gt;"",1,0)+IF(O752&lt;&gt;"",1,0)+IF(AJ752&lt;&gt;"",1,0)+IF(AU752&lt;&gt;"",1,0)+IF(BE752&lt;&gt;"",1,0)+IF(CF752&lt;&gt;"",1,0)+IF(CJ752="Yes",1,0)+IF(CL752="Yes",1,0)+IF(DE752&lt;&gt;"Pending",1,0)+IF(F752&lt;&gt;"",1,0)+IF(DZ752&lt;&gt;"",1,0)+IF(EI752&lt;&gt;"",1,0))/12)</x:f>
        <x:v>0.5</x:v>
      </x:c>
    </x:row>
    <x:row r="753">
      <x:c r="A753" t="str">
        <x:v>EV-0750</x:v>
      </x:c>
      <x:c r="B753" t="str">
        <x:v>Integrity check</x:v>
      </x:c>
      <x:c r="C753" t="str">
        <x:f>IF(L753="","",IF(LEFT(EC753,7)="BLOCKED","🔴 Do not use for conclusion",IF(EB753="Yes","🟢 Claim-ready","🟡 Caution / context")))</x:f>
        <x:v>🟡 Caution / context</x:v>
      </x:c>
      <x:c r="D753" t="str">
        <x:f>IF(L753="","",EC753)</x:f>
        <x:v>PENDING — appropriate appraisal</x:v>
      </x:c>
      <x:c r="E753" t="str">
        <x:v>P3 — Medium</x:v>
      </x:c>
      <x:c r="F753" t="str">
        <x:v>Pending</x:v>
      </x:c>
      <x:c r="G753" t="str">
        <x:v>A potentially relevant concept is present, but direct applicability is ambiguous at title/abstract level.</x:v>
      </x:c>
      <x:c r="H753" t="str">
        <x:v>Human title/abstract adjudication; retrieve full text if relevance remains plausible.</x:v>
      </x:c>
      <x:c r="I753"/>
      <x:c r="J753" t="str">
        <x:v>A — Core</x:v>
      </x:c>
      <x:c r="K753" t="str">
        <x:v>IDENTIFIED</x:v>
      </x:c>
      <x:c r="L753" t="str">
        <x:v>Operational Curriculum and Research Initiatives: Shaping the Future of Military Medicine.</x:v>
      </x:c>
      <x:c r="M753"/>
      <x:c r="N753" t="str">
        <x:v>Clemente Fuentes, Maj Roselyn W</x:v>
      </x:c>
      <x:c r="O753" t="n">
        <x:v>2021</x:v>
      </x:c>
      <x:c r="P753" t="str">
        <x:v>Federal practitioner : for the health care professionals of the VA, DoD, and PHS</x:v>
      </x:c>
      <x:c r="Q753" t="str">
        <x:v>Journal Article</x:v>
      </x:c>
      <x:c r="R753" t="str">
        <x:v>Unclear</x:v>
      </x:c>
      <x:c r="S753" t="str">
        <x:v>Unknown</x:v>
      </x:c>
      <x:c r="T753" t="str">
        <x:v>eng</x:v>
      </x:c>
      <x:c r="U753" t="str">
        <x:v>https://pubmed.ncbi.nlm.nih.gov/34733069/</x:v>
      </x:c>
      <x:c r="V753" t="str">
        <x:v>10.12788/fp.0192</x:v>
      </x:c>
      <x:c r="W753" t="str">
        <x:f>IF(V753="","",LOWER(SUBSTITUTE(SUBSTITUTE(SUBSTITUTE(SUBSTITUTE(TRIM(V753),"https://doi.org/",""),"http://doi.org/",""),"https://dx.doi.org/",""),"doi:","")))</x:f>
        <x:v>10.12788/fp.0192</x:v>
      </x:c>
      <x:c r="X753" t="str">
        <x:v>34733069</x:v>
      </x:c>
      <x:c r="Y753" t="str">
        <x:v>PMC8560102</x:v>
      </x:c>
      <x:c r="Z753"/>
      <x:c r="AA753" t="str">
        <x:v>PubMed/MEDLINE</x:v>
      </x:c>
      <x:c r="AB753" t="str">
        <x:v>PUBMED-A-v1.0-2026-08-28</x:v>
      </x:c>
      <x:c r="AC753" t="str">
        <x:v>SP-PUBMED-A-20260828</x:v>
      </x:c>
      <x:c r="AD753" s="499" t="n">
        <x:v>46262</x:v>
      </x:c>
      <x:c r="AE753" s="499" t="n">
        <x:v>46272</x:v>
      </x:c>
      <x:c r="AF753" t="str">
        <x:v>63BMJC9C</x:v>
      </x:c>
      <x:c r="AG753"/>
      <x:c r="AH753" t="str">
        <x:v>Tactical Athlete → Operational Readiness Brazil</x:v>
      </x:c>
      <x:c r="AI753" t="str">
        <x:v>evidence-family:A</x:v>
      </x:c>
      <x:c r="AJ753"/>
      <x:c r="AK753" t="str">
        <x:f>IF(AJ753="","",IF(OR(LOWER(AJ753)="brazil",LOWER(AJ753)="brasil"),"Yes","No"))</x:f>
      </x:c>
      <x:c r="AL753"/>
      <x:c r="AM753"/>
      <x:c r="AN753"/>
      <x:c r="AO753"/>
      <x:c r="AP753"/>
      <x:c r="AQ753"/>
      <x:c r="AR753"/>
      <x:c r="AS753"/>
      <x:c r="AT753"/>
      <x:c r="AU753"/>
      <x:c r="AV753"/>
      <x:c r="AW753"/>
      <x:c r="AX753"/>
      <x:c r="AY753"/>
      <x:c r="AZ753"/>
      <x:c r="BA753"/>
      <x:c r="BB753"/>
      <x:c r="BC753"/>
      <x:c r="BD753"/>
      <x:c r="BE753"/>
      <x:c r="BF753"/>
      <x:c r="BG753"/>
      <x:c r="BH753"/>
      <x:c r="BI753"/>
      <x:c r="BJ753"/>
      <x:c r="BK753"/>
      <x:c r="BL753"/>
      <x:c r="BM753"/>
      <x:c r="BN753"/>
      <x:c r="BO753"/>
      <x:c r="BP753"/>
      <x:c r="BQ753"/>
      <x:c r="BR753"/>
      <x:c r="BS753"/>
      <x:c r="BT753"/>
      <x:c r="BU753"/>
      <x:c r="BV753"/>
      <x:c r="BW753"/>
      <x:c r="BX753"/>
      <x:c r="BY753"/>
      <x:c r="BZ753"/>
      <x:c r="CA753"/>
      <x:c r="CB753"/>
      <x:c r="CC753"/>
      <x:c r="CD753"/>
      <x:c r="CE753"/>
      <x:c r="CF753"/>
      <x:c r="CG753"/>
      <x:c r="CH753"/>
      <x:c r="CI753"/>
      <x:c r="CJ753" t="str">
        <x:v>Yes</x:v>
      </x:c>
      <x:c r="CK753" t="str">
        <x:v>Yes</x:v>
      </x:c>
      <x:c r="CL753" t="str">
        <x:v>Yes</x:v>
      </x:c>
      <x:c r="CM753" t="str">
        <x:v>Clear</x:v>
      </x:c>
      <x:c r="CN753" t="str">
        <x:v>Verified — clear</x:v>
      </x:c>
      <x:c r="CO753" t="n">
        <x:v>46272</x:v>
      </x:c>
      <x:c r="CP753" t="str">
        <x:v>https://pubmed.ncbi.nlm.nih.gov/34733069/</x:v>
      </x:c>
      <x:c r="CQ753"/>
      <x:c r="CR753"/>
      <x:c r="CS753"/>
      <x:c r="CT753"/>
      <x:c r="CU753"/>
      <x:c r="CV753"/>
      <x:c r="CW753"/>
      <x:c r="CX753"/>
      <x:c r="CY753"/>
      <x:c r="CZ753"/>
      <x:c r="DA753"/>
      <x:c r="DB753" t="str">
        <x:f>IF(L753="","",IF(AND(COUNT(CU753:DA753)=7,OR(CU753=0,CU753=1,CU753=2),OR(CV753=0,CV753=1,CV753=2),OR(CW753=0,CW753=1,CW753=2),OR(CX753=0,CX753=1,CX753=2),OR(CY753=0,CY753=1,CY753=2),OR(CZ753=0,CZ753=1,CZ753=2),OR(DA753=0,DA753=1,DA753=2)),SUM(CU753:DA753),""))</x:f>
      </x:c>
      <x:c r="DC753" t="str">
        <x:f>IF(DB753="","",ROUND(DB753/14*10,1))</x:f>
      </x:c>
      <x:c r="DD753" t="str">
        <x:v>Pending</x:v>
      </x:c>
      <x:c r="DE753" t="str">
        <x:f>IF(L753="","",IF(DC753="","Pending",IF(DD753="Yes","CONDITIONAL — safety override",IF(DC753&gt;=8,"HIGH",IF(DC753&gt;=5,"CONDITIONAL","LOW")))))</x:f>
        <x:v>Pending</x:v>
      </x:c>
      <x:c r="DF753" t="str">
        <x:v>Pending screening and full-text appraisal; no transferability judgment made at identification.</x:v>
      </x:c>
      <x:c r="DG753"/>
      <x:c r="DH753"/>
      <x:c r="DI753"/>
      <x:c r="DJ753"/>
      <x:c r="DK753"/>
      <x:c r="DL753"/>
      <x:c r="DM753"/>
      <x:c r="DN753"/>
      <x:c r="DO753"/>
      <x:c r="DP753"/>
      <x:c r="DQ753"/>
      <x:c r="DR753"/>
      <x:c r="DS753"/>
      <x:c r="DT753"/>
      <x:c r="DU753"/>
      <x:c r="DV753"/>
      <x:c r="DW753"/>
      <x:c r="DX753"/>
      <x:c r="DY753"/>
      <x:c r="DZ753" t="str">
        <x:v>Title/abstract information is insufficient for a substantive scientific, causal, transferability or institutional claim.</x:v>
      </x:c>
      <x:c r="EA753" t="str">
        <x:v>Pending</x:v>
      </x:c>
      <x:c r="EB753" t="str">
        <x:f>IF(L753="","",IF(EC753="READY","Yes","No / Pending"))</x:f>
        <x:v>No / Pending</x:v>
      </x:c>
      <x:c r="EC753" t="str">
        <x:f>IF(L753="","",IF(OR(ISNUMBER(SEARCH("Retracted Publication",Q753)),CM753="Retracted",CN753="Retracted",CM753="Expression of Concern",CN753="Expression of Concern",F753="Not used",CG753="Critical",CH753="High",CH753="Critical"),"BLOCKED — integrity or use restriction",IF(AND(CJ753="Yes",CK753="Yes",CL753="Yes"),IF(AND(CM753="Clear",CN753="Verified — clear"),IF(AND(AND(LEN(TRIM(CF753))&gt;0,LEFT(LOWER(TRIM(CF753)),7)&lt;&gt;"pending"),OR(CG753="High",CG753="Moderate"),OR(CH753="Low",CH753="Some concerns",CH753="Not applicable")),IF(AND(DD753="No",OR(DE753="HIGH",DE753="CONDITIONAL"),AND(LEN(TRIM(DF753))&gt;0,LEFT(LOWER(TRIM(DF753)),7)&lt;&gt;"pending")),IF(AND(AND(LEN(TRIM(DT753))&gt;0,LEFT(LOWER(TRIM(DT753)),7)&lt;&gt;"pending"),AND(LEN(TRIM(DU753))&gt;0,LEFT(LOWER(TRIM(DU753)),7)&lt;&gt;"pending"),OR(AND(LEN(TRIM(DV753))&gt;0,LEFT(LOWER(TRIM(DV753)),7)&lt;&gt;"pending"),AND(LEN(TRIM(DW753))&gt;0,LEFT(LOWER(TRIM(DW753)),7)&lt;&gt;"pending")),AND(LEN(TRIM(DX753))&gt;0,LEFT(LOWER(TRIM(DX753)),7)&lt;&gt;"pending")),IF(AND(F753="Claim-ready",OR(EA753="Strong",EA753="Moderate"),AND(LEN(TRIM(G753))&gt;0,LEFT(LOWER(TRIM(G753)),7)&lt;&gt;"pending"),G753&lt;&gt;"No substantive use decision is permitted from identification metadata alone.",AND(LEN(TRIM(DZ753))&gt;0,LEFT(LOWER(TRIM(DZ753)),7)&lt;&gt;"pending"),DZ753&lt;&gt;"Identification metadata alone does not permit any substantive scientific, causal, operational, or institutional claim.",AND(LEN(TRIM(EI753))&gt;0,LEFT(LOWER(TRIM(EI753)),7)&lt;&gt;"pending"),ISNUMBER(EH753),EH753&gt;0),"READY","PENDING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3" t="str">
        <x:v>Pending</x:v>
      </x:c>
      <x:c r="EE753"/>
      <x:c r="EF753" t="str">
        <x:v>Pending</x:v>
      </x:c>
      <x:c r="EG753" t="str">
        <x:v>Pending</x:v>
      </x:c>
      <x:c r="EH753"/>
      <x:c r="EI753" s="501"/>
      <x:c r="EJ753"/>
      <x:c r="EK753" t="str">
        <x:v>Pending</x:v>
      </x:c>
      <x:c r="EL753" t="n">
        <x:v>46272</x:v>
      </x:c>
      <x:c r="EM753" t="str">
        <x:v>Production PubMed record imported and reconciled to Zotero item 63BMJC9C;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53" t="n">
        <x:f>IF(L753="","",(IF(N753&lt;&gt;"",1,0)+IF(O753&lt;&gt;"",1,0)+IF(AJ753&lt;&gt;"",1,0)+IF(AU753&lt;&gt;"",1,0)+IF(BE753&lt;&gt;"",1,0)+IF(CF753&lt;&gt;"",1,0)+IF(CJ753="Yes",1,0)+IF(CL753="Yes",1,0)+IF(DE753&lt;&gt;"Pending",1,0)+IF(F753&lt;&gt;"",1,0)+IF(DZ753&lt;&gt;"",1,0)+IF(EI753&lt;&gt;"",1,0))/12)</x:f>
        <x:v>0.5</x:v>
      </x:c>
    </x:row>
    <x:row r="754">
      <x:c r="A754" t="str">
        <x:v>EV-0751</x:v>
      </x:c>
      <x:c r="B754" t="str">
        <x:v>Integrity check</x:v>
      </x:c>
      <x:c r="C754" t="str">
        <x:f>IF(L754="","",IF(LEFT(EC754,7)="BLOCKED","🔴 Do not use for conclusion",IF(EB754="Yes","🟢 Claim-ready","🟡 Caution / context")))</x:f>
        <x:v>🟡 Caution / context</x:v>
      </x:c>
      <x:c r="D754" t="str">
        <x:f>IF(L754="","",EC754)</x:f>
        <x:v>PENDING — appropriate appraisal</x:v>
      </x:c>
      <x:c r="E754" t="str">
        <x:v>P2 — High</x:v>
      </x:c>
      <x:c r="F754" t="str">
        <x:v>Pending</x:v>
      </x:c>
      <x:c r="G754" t="str">
        <x:v>A potentially relevant concept is present, but direct applicability is ambiguous at title/abstract level.</x:v>
      </x:c>
      <x:c r="H754" t="str">
        <x:v>Human title/abstract adjudication; retrieve full text if relevance remains plausible.</x:v>
      </x:c>
      <x:c r="I754"/>
      <x:c r="J754" t="str">
        <x:v>A — Core</x:v>
      </x:c>
      <x:c r="K754" t="str">
        <x:v>IDENTIFIED</x:v>
      </x:c>
      <x:c r="L754" t="str">
        <x:v>Prosthodontic and Endodontic Considerations for Treatment of Military Working Dogs.</x:v>
      </x:c>
      <x:c r="M754"/>
      <x:c r="N754" t="str">
        <x:v>Hu, Eric; Miguel Iii, Roland</x:v>
      </x:c>
      <x:c r="O754" t="n">
        <x:v>2021</x:v>
      </x:c>
      <x:c r="P754" t="str">
        <x:v>Medical journal (Fort Sam Houston, Tex.)</x:v>
      </x:c>
      <x:c r="Q754" t="str">
        <x:v>Case Reports; Journal Article</x:v>
      </x:c>
      <x:c r="R754" t="str">
        <x:v>Unclear</x:v>
      </x:c>
      <x:c r="S754" t="str">
        <x:v>Unknown</x:v>
      </x:c>
      <x:c r="T754" t="str">
        <x:v>eng</x:v>
      </x:c>
      <x:c r="U754" t="str">
        <x:v>https://pubmed.ncbi.nlm.nih.gov/34714919/</x:v>
      </x:c>
      <x:c r="V754" t="str"/>
      <x:c r="W754" t="str">
        <x:f>IF(V754="","",LOWER(SUBSTITUTE(SUBSTITUTE(SUBSTITUTE(SUBSTITUTE(TRIM(V754),"https://doi.org/",""),"http://doi.org/",""),"https://dx.doi.org/",""),"doi:","")))</x:f>
      </x:c>
      <x:c r="X754" t="str">
        <x:v>34714919</x:v>
      </x:c>
      <x:c r="Y754" t="str"/>
      <x:c r="Z754"/>
      <x:c r="AA754" t="str">
        <x:v>PubMed/MEDLINE</x:v>
      </x:c>
      <x:c r="AB754" t="str">
        <x:v>PUBMED-A-v1.0-2026-08-28</x:v>
      </x:c>
      <x:c r="AC754" t="str">
        <x:v>SP-PUBMED-A-20260828</x:v>
      </x:c>
      <x:c r="AD754" s="499" t="n">
        <x:v>46262</x:v>
      </x:c>
      <x:c r="AE754" s="499" t="n">
        <x:v>46272</x:v>
      </x:c>
      <x:c r="AF754" t="str">
        <x:v>ZZCT6NBG</x:v>
      </x:c>
      <x:c r="AG754"/>
      <x:c r="AH754" t="str">
        <x:v>Tactical Athlete → Operational Readiness Brazil</x:v>
      </x:c>
      <x:c r="AI754" t="str">
        <x:v>evidence-family:A</x:v>
      </x:c>
      <x:c r="AJ754"/>
      <x:c r="AK754" t="str">
        <x:f>IF(AJ754="","",IF(OR(LOWER(AJ754)="brazil",LOWER(AJ754)="brasil"),"Yes","No"))</x:f>
      </x:c>
      <x:c r="AL754"/>
      <x:c r="AM754"/>
      <x:c r="AN754"/>
      <x:c r="AO754"/>
      <x:c r="AP754"/>
      <x:c r="AQ754"/>
      <x:c r="AR754"/>
      <x:c r="AS754"/>
      <x:c r="AT754"/>
      <x:c r="AU754"/>
      <x:c r="AV754"/>
      <x:c r="AW754"/>
      <x:c r="AX754"/>
      <x:c r="AY754"/>
      <x:c r="AZ754"/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/>
      <x:c r="BO754"/>
      <x:c r="BP754"/>
      <x:c r="BQ754"/>
      <x:c r="BR754"/>
      <x:c r="BS754"/>
      <x:c r="BT754"/>
      <x:c r="BU754"/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 t="str">
        <x:v>Yes</x:v>
      </x:c>
      <x:c r="CK754" t="str">
        <x:v>Yes</x:v>
      </x:c>
      <x:c r="CL754" t="str">
        <x:v>Yes</x:v>
      </x:c>
      <x:c r="CM754" t="str">
        <x:v>Clear</x:v>
      </x:c>
      <x:c r="CN754" t="str">
        <x:v>Verified — clear</x:v>
      </x:c>
      <x:c r="CO754" t="n">
        <x:v>46272</x:v>
      </x:c>
      <x:c r="CP754" t="str">
        <x:v>https://pubmed.ncbi.nlm.nih.gov/34714919/</x:v>
      </x:c>
      <x:c r="CQ754"/>
      <x:c r="CR754"/>
      <x:c r="CS754"/>
      <x:c r="CT754"/>
      <x:c r="CU754"/>
      <x:c r="CV754"/>
      <x:c r="CW754"/>
      <x:c r="CX754"/>
      <x:c r="CY754"/>
      <x:c r="CZ754"/>
      <x:c r="DA754"/>
      <x:c r="DB754" t="str">
        <x:f>IF(L754="","",IF(AND(COUNT(CU754:DA754)=7,OR(CU754=0,CU754=1,CU754=2),OR(CV754=0,CV754=1,CV754=2),OR(CW754=0,CW754=1,CW754=2),OR(CX754=0,CX754=1,CX754=2),OR(CY754=0,CY754=1,CY754=2),OR(CZ754=0,CZ754=1,CZ754=2),OR(DA754=0,DA754=1,DA754=2)),SUM(CU754:DA754),""))</x:f>
      </x:c>
      <x:c r="DC754" t="str">
        <x:f>IF(DB754="","",ROUND(DB754/14*10,1))</x:f>
      </x:c>
      <x:c r="DD754" t="str">
        <x:v>Pending</x:v>
      </x:c>
      <x:c r="DE754" t="str">
        <x:f>IF(L754="","",IF(DC754="","Pending",IF(DD754="Yes","CONDITIONAL — safety override",IF(DC754&gt;=8,"HIGH",IF(DC754&gt;=5,"CONDITIONAL","LOW")))))</x:f>
        <x:v>Pending</x:v>
      </x:c>
      <x:c r="DF754" t="str">
        <x:v>Pending screening and full-text appraisal; no transferability judgment made at identification.</x:v>
      </x:c>
      <x:c r="DG754"/>
      <x:c r="DH754"/>
      <x:c r="DI754"/>
      <x:c r="DJ754"/>
      <x:c r="DK754"/>
      <x:c r="DL754"/>
      <x:c r="DM754"/>
      <x:c r="DN754"/>
      <x:c r="DO754"/>
      <x:c r="DP754"/>
      <x:c r="DQ754"/>
      <x:c r="DR754"/>
      <x:c r="DS754"/>
      <x:c r="DT754"/>
      <x:c r="DU754"/>
      <x:c r="DV754"/>
      <x:c r="DW754"/>
      <x:c r="DX754"/>
      <x:c r="DY754"/>
      <x:c r="DZ754" t="str">
        <x:v>Title/abstract information is insufficient for a substantive scientific, causal, transferability or institutional claim.</x:v>
      </x:c>
      <x:c r="EA754" t="str">
        <x:v>Pending</x:v>
      </x:c>
      <x:c r="EB754" t="str">
        <x:f>IF(L754="","",IF(EC754="READY","Yes","No / Pending"))</x:f>
        <x:v>No / Pending</x:v>
      </x:c>
      <x:c r="EC754" t="str">
        <x:f>IF(L754="","",IF(OR(ISNUMBER(SEARCH("Retracted Publication",Q754)),CM754="Retracted",CN754="Retracted",CM754="Expression of Concern",CN754="Expression of Concern",F754="Not used",CG754="Critical",CH754="High",CH754="Critical"),"BLOCKED — integrity or use restriction",IF(AND(CJ754="Yes",CK754="Yes",CL754="Yes"),IF(AND(CM754="Clear",CN754="Verified — clear"),IF(AND(AND(LEN(TRIM(CF754))&gt;0,LEFT(LOWER(TRIM(CF754)),7)&lt;&gt;"pending"),OR(CG754="High",CG754="Moderate"),OR(CH754="Low",CH754="Some concerns",CH754="Not applicable")),IF(AND(DD754="No",OR(DE754="HIGH",DE754="CONDITIONAL"),AND(LEN(TRIM(DF754))&gt;0,LEFT(LOWER(TRIM(DF754)),7)&lt;&gt;"pending")),IF(AND(AND(LEN(TRIM(DT754))&gt;0,LEFT(LOWER(TRIM(DT754)),7)&lt;&gt;"pending"),AND(LEN(TRIM(DU754))&gt;0,LEFT(LOWER(TRIM(DU754)),7)&lt;&gt;"pending"),OR(AND(LEN(TRIM(DV754))&gt;0,LEFT(LOWER(TRIM(DV754)),7)&lt;&gt;"pending"),AND(LEN(TRIM(DW754))&gt;0,LEFT(LOWER(TRIM(DW754)),7)&lt;&gt;"pending")),AND(LEN(TRIM(DX754))&gt;0,LEFT(LOWER(TRIM(DX754)),7)&lt;&gt;"pending")),IF(AND(F754="Claim-ready",OR(EA754="Strong",EA754="Moderate"),AND(LEN(TRIM(G754))&gt;0,LEFT(LOWER(TRIM(G754)),7)&lt;&gt;"pending"),G754&lt;&gt;"No substantive use decision is permitted from identification metadata alone.",AND(LEN(TRIM(DZ754))&gt;0,LEFT(LOWER(TRIM(DZ754)),7)&lt;&gt;"pending"),DZ754&lt;&gt;"Identification metadata alone does not permit any substantive scientific, causal, operational, or institutional claim.",AND(LEN(TRIM(EI754))&gt;0,LEFT(LOWER(TRIM(EI754)),7)&lt;&gt;"pending"),ISNUMBER(EH754),EH754&gt;0),"READY","PENDING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4" t="str">
        <x:v>Pending</x:v>
      </x:c>
      <x:c r="EE754"/>
      <x:c r="EF754" t="str">
        <x:v>Pending</x:v>
      </x:c>
      <x:c r="EG754" t="str">
        <x:v>Pending</x:v>
      </x:c>
      <x:c r="EH754"/>
      <x:c r="EI754" s="501"/>
      <x:c r="EJ754"/>
      <x:c r="EK754" t="str">
        <x:v>Pending</x:v>
      </x:c>
      <x:c r="EL754" t="n">
        <x:v>46272</x:v>
      </x:c>
      <x:c r="EM754" t="str">
        <x:v>Production PubMed record imported and reconciled to Zotero item ZZCT6NBG;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54" t="n">
        <x:f>IF(L754="","",(IF(N754&lt;&gt;"",1,0)+IF(O754&lt;&gt;"",1,0)+IF(AJ754&lt;&gt;"",1,0)+IF(AU754&lt;&gt;"",1,0)+IF(BE754&lt;&gt;"",1,0)+IF(CF754&lt;&gt;"",1,0)+IF(CJ754="Yes",1,0)+IF(CL754="Yes",1,0)+IF(DE754&lt;&gt;"Pending",1,0)+IF(F754&lt;&gt;"",1,0)+IF(DZ754&lt;&gt;"",1,0)+IF(EI754&lt;&gt;"",1,0))/12)</x:f>
        <x:v>0.5</x:v>
      </x:c>
    </x:row>
    <x:row r="755">
      <x:c r="A755" t="str">
        <x:v>EV-0752</x:v>
      </x:c>
      <x:c r="B755" t="str">
        <x:v>Integrity check</x:v>
      </x:c>
      <x:c r="C755" t="str">
        <x:f>IF(L755="","",IF(LEFT(EC755,7)="BLOCKED","🔴 Do not use for conclusion",IF(EB755="Yes","🟢 Claim-ready","🟡 Caution / context")))</x:f>
        <x:v>🟡 Caution / context</x:v>
      </x:c>
      <x:c r="D755" t="str">
        <x:f>IF(L755="","",EC755)</x:f>
        <x:v>PENDING — appropriate appraisal</x:v>
      </x:c>
      <x:c r="E755" t="str">
        <x:v>P3 — Medium</x:v>
      </x:c>
      <x:c r="F755" t="str">
        <x:v>Pending</x:v>
      </x:c>
      <x:c r="G755" t="str">
        <x:v>Title/abstract identify an explicit tactical/public-safety context and readiness domain; retain for full-text assessment.</x:v>
      </x:c>
      <x:c r="H755" t="str">
        <x:v>Obtain and review lawful full text; confirm human adjudication; then select a design-specific appraisal instrument.</x:v>
      </x:c>
      <x:c r="I755"/>
      <x:c r="J755" t="str">
        <x:v>A — Core</x:v>
      </x:c>
      <x:c r="K755" t="str">
        <x:v>IDENTIFIED</x:v>
      </x:c>
      <x:c r="L755" t="str">
        <x:v>Analysis of Surgical Volume in Military Medical Treatment Facilities and Clinical Combat Readiness of US Military Surgeons.</x:v>
      </x:c>
      <x:c r="M755"/>
      <x:c r="N755" t="str">
        <x:v>Dalton, Michael K; Remick, Kyle N; Mathias, Michael; Trinh, Quoc-Dien; Cooper, Zara; Elster, Eric A; Weissman, Joel S</x:v>
      </x:c>
      <x:c r="O755" t="n">
        <x:v>2022</x:v>
      </x:c>
      <x:c r="P755" t="str">
        <x:v>JAMA surgery</x:v>
      </x:c>
      <x:c r="Q755" t="str">
        <x:v>Journal Article; Research Support, U.S. Gov't, Non-P.H.S.</x:v>
      </x:c>
      <x:c r="R755" t="str">
        <x:v>Unclear</x:v>
      </x:c>
      <x:c r="S755" t="str">
        <x:v>Unknown</x:v>
      </x:c>
      <x:c r="T755" t="str">
        <x:v>eng</x:v>
      </x:c>
      <x:c r="U755" t="str">
        <x:v>https://pubmed.ncbi.nlm.nih.gov/34705038/</x:v>
      </x:c>
      <x:c r="V755" t="str">
        <x:v>10.1001/jamasurg.2021.5331</x:v>
      </x:c>
      <x:c r="W755" t="str">
        <x:f>IF(V755="","",LOWER(SUBSTITUTE(SUBSTITUTE(SUBSTITUTE(SUBSTITUTE(TRIM(V755),"https://doi.org/",""),"http://doi.org/",""),"https://dx.doi.org/",""),"doi:","")))</x:f>
        <x:v>10.1001/jamasurg.2021.5331</x:v>
      </x:c>
      <x:c r="X755" t="str">
        <x:v>34705038</x:v>
      </x:c>
      <x:c r="Y755" t="str">
        <x:v>PMC8552115</x:v>
      </x:c>
      <x:c r="Z755"/>
      <x:c r="AA755" t="str">
        <x:v>PubMed/MEDLINE</x:v>
      </x:c>
      <x:c r="AB755" t="str">
        <x:v>PUBMED-A-v1.0-2026-08-28</x:v>
      </x:c>
      <x:c r="AC755" t="str">
        <x:v>SP-PUBMED-A-20260828</x:v>
      </x:c>
      <x:c r="AD755" s="499" t="n">
        <x:v>46262</x:v>
      </x:c>
      <x:c r="AE755" s="499" t="n">
        <x:v>46272</x:v>
      </x:c>
      <x:c r="AF755" t="str">
        <x:v>XRYHE3HW</x:v>
      </x:c>
      <x:c r="AG755"/>
      <x:c r="AH755" t="str">
        <x:v>Tactical Athlete → Operational Readiness Brazil</x:v>
      </x:c>
      <x:c r="AI755" t="str">
        <x:v>evidence-family:A</x:v>
      </x:c>
      <x:c r="AJ755"/>
      <x:c r="AK755" t="str">
        <x:f>IF(AJ755="","",IF(OR(LOWER(AJ755)="brazil",LOWER(AJ755)="brasil"),"Yes","No"))</x:f>
      </x:c>
      <x:c r="AL755"/>
      <x:c r="AM755"/>
      <x:c r="AN755"/>
      <x:c r="AO755"/>
      <x:c r="AP755"/>
      <x:c r="AQ755"/>
      <x:c r="AR755"/>
      <x:c r="AS755"/>
      <x:c r="AT755"/>
      <x:c r="AU755"/>
      <x:c r="AV755"/>
      <x:c r="AW755"/>
      <x:c r="AX755"/>
      <x:c r="AY755"/>
      <x:c r="AZ755"/>
      <x:c r="BA755"/>
      <x:c r="BB755"/>
      <x:c r="BC755"/>
      <x:c r="BD755"/>
      <x:c r="BE755"/>
      <x:c r="BF755"/>
      <x:c r="BG755"/>
      <x:c r="BH755"/>
      <x:c r="BI755"/>
      <x:c r="BJ755"/>
      <x:c r="BK755"/>
      <x:c r="BL755"/>
      <x:c r="BM755"/>
      <x:c r="BN755"/>
      <x:c r="BO755"/>
      <x:c r="BP755"/>
      <x:c r="BQ755"/>
      <x:c r="BR755"/>
      <x:c r="BS755"/>
      <x:c r="BT755"/>
      <x:c r="BU755"/>
      <x:c r="BV755"/>
      <x:c r="BW755"/>
      <x:c r="BX755"/>
      <x:c r="BY755"/>
      <x:c r="BZ755"/>
      <x:c r="CA755"/>
      <x:c r="CB755"/>
      <x:c r="CC755"/>
      <x:c r="CD755"/>
      <x:c r="CE755"/>
      <x:c r="CF755"/>
      <x:c r="CG755"/>
      <x:c r="CH755"/>
      <x:c r="CI755"/>
      <x:c r="CJ755" t="str">
        <x:v>Yes</x:v>
      </x:c>
      <x:c r="CK755" t="str">
        <x:v>Yes</x:v>
      </x:c>
      <x:c r="CL755" t="str">
        <x:v>Yes</x:v>
      </x:c>
      <x:c r="CM755" t="str">
        <x:v>Clear</x:v>
      </x:c>
      <x:c r="CN755" t="str">
        <x:v>Verified — clear</x:v>
      </x:c>
      <x:c r="CO755" t="n">
        <x:v>46272</x:v>
      </x:c>
      <x:c r="CP755" t="str">
        <x:v>https://pubmed.ncbi.nlm.nih.gov/34705040/</x:v>
      </x:c>
      <x:c r="CQ755"/>
      <x:c r="CR755"/>
      <x:c r="CS755"/>
      <x:c r="CT755"/>
      <x:c r="CU755"/>
      <x:c r="CV755"/>
      <x:c r="CW755"/>
      <x:c r="CX755"/>
      <x:c r="CY755"/>
      <x:c r="CZ755"/>
      <x:c r="DA755"/>
      <x:c r="DB755" t="str">
        <x:f>IF(L755="","",IF(AND(COUNT(CU755:DA755)=7,OR(CU755=0,CU755=1,CU755=2),OR(CV755=0,CV755=1,CV755=2),OR(CW755=0,CW755=1,CW755=2),OR(CX755=0,CX755=1,CX755=2),OR(CY755=0,CY755=1,CY755=2),OR(CZ755=0,CZ755=1,CZ755=2),OR(DA755=0,DA755=1,DA755=2)),SUM(CU755:DA755),""))</x:f>
      </x:c>
      <x:c r="DC755" t="str">
        <x:f>IF(DB755="","",ROUND(DB755/14*10,1))</x:f>
      </x:c>
      <x:c r="DD755" t="str">
        <x:v>Pending</x:v>
      </x:c>
      <x:c r="DE755" t="str">
        <x:f>IF(L755="","",IF(DC755="","Pending",IF(DD755="Yes","CONDITIONAL — safety override",IF(DC755&gt;=8,"HIGH",IF(DC755&gt;=5,"CONDITIONAL","LOW")))))</x:f>
        <x:v>Pending</x:v>
      </x:c>
      <x:c r="DF755" t="str">
        <x:v>Pending screening and full-text appraisal; no transferability judgment made at identification.</x:v>
      </x:c>
      <x:c r="DG755"/>
      <x:c r="DH755"/>
      <x:c r="DI755"/>
      <x:c r="DJ755"/>
      <x:c r="DK755"/>
      <x:c r="DL755"/>
      <x:c r="DM755"/>
      <x:c r="DN755"/>
      <x:c r="DO755"/>
      <x:c r="DP755"/>
      <x:c r="DQ755"/>
      <x:c r="DR755"/>
      <x:c r="DS755"/>
      <x:c r="DT755"/>
      <x:c r="DU755"/>
      <x:c r="DV755"/>
      <x:c r="DW755"/>
      <x:c r="DX755"/>
      <x:c r="DY755"/>
      <x:c r="DZ755" t="str">
        <x:v>Title/abstract screening alone does not establish effectiveness, causality, methodological quality, transferability to Brazilian public safety or an institutional recommendation.</x:v>
      </x:c>
      <x:c r="EA755" t="str">
        <x:v>Pending</x:v>
      </x:c>
      <x:c r="EB755" t="str">
        <x:f>IF(L755="","",IF(EC755="READY","Yes","No / Pending"))</x:f>
        <x:v>No / Pending</x:v>
      </x:c>
      <x:c r="EC755" t="str">
        <x:f>IF(L755="","",IF(OR(ISNUMBER(SEARCH("Retracted Publication",Q755)),CM755="Retracted",CN755="Retracted",CM755="Expression of Concern",CN755="Expression of Concern",F755="Not used",CG755="Critical",CH755="High",CH755="Critical"),"BLOCKED — integrity or use restriction",IF(AND(CJ755="Yes",CK755="Yes",CL755="Yes"),IF(AND(CM755="Clear",CN755="Verified — clear"),IF(AND(AND(LEN(TRIM(CF755))&gt;0,LEFT(LOWER(TRIM(CF755)),7)&lt;&gt;"pending"),OR(CG755="High",CG755="Moderate"),OR(CH755="Low",CH755="Some concerns",CH755="Not applicable")),IF(AND(DD755="No",OR(DE755="HIGH",DE755="CONDITIONAL"),AND(LEN(TRIM(DF755))&gt;0,LEFT(LOWER(TRIM(DF755)),7)&lt;&gt;"pending")),IF(AND(AND(LEN(TRIM(DT755))&gt;0,LEFT(LOWER(TRIM(DT755)),7)&lt;&gt;"pending"),AND(LEN(TRIM(DU755))&gt;0,LEFT(LOWER(TRIM(DU755)),7)&lt;&gt;"pending"),OR(AND(LEN(TRIM(DV755))&gt;0,LEFT(LOWER(TRIM(DV755)),7)&lt;&gt;"pending"),AND(LEN(TRIM(DW755))&gt;0,LEFT(LOWER(TRIM(DW755)),7)&lt;&gt;"pending")),AND(LEN(TRIM(DX755))&gt;0,LEFT(LOWER(TRIM(DX755)),7)&lt;&gt;"pending")),IF(AND(F755="Claim-ready",OR(EA755="Strong",EA755="Moderate"),AND(LEN(TRIM(G755))&gt;0,LEFT(LOWER(TRIM(G755)),7)&lt;&gt;"pending"),G755&lt;&gt;"No substantive use decision is permitted from identification metadata alone.",AND(LEN(TRIM(DZ755))&gt;0,LEFT(LOWER(TRIM(DZ755)),7)&lt;&gt;"pending"),DZ755&lt;&gt;"Identification metadata alone does not permit any substantive scientific, causal, operational, or institutional claim.",AND(LEN(TRIM(EI755))&gt;0,LEFT(LOWER(TRIM(EI755)),7)&lt;&gt;"pending"),ISNUMBER(EH755),EH755&gt;0),"READY","PENDING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5" t="str">
        <x:v>Pending</x:v>
      </x:c>
      <x:c r="EE755"/>
      <x:c r="EF755" t="str">
        <x:v>Pending</x:v>
      </x:c>
      <x:c r="EG755" t="str">
        <x:v>Pending</x:v>
      </x:c>
      <x:c r="EH755"/>
      <x:c r="EI755" s="501"/>
      <x:c r="EJ755"/>
      <x:c r="EK755" t="str">
        <x:v>Pending</x:v>
      </x:c>
      <x:c r="EL755" t="n">
        <x:v>46272</x:v>
      </x:c>
      <x:c r="EM755" t="str">
        <x:v>Production PubMed record imported and reconciled to Zotero item XRYHE3HW;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5" t="n">
        <x:f>IF(L755="","",(IF(N755&lt;&gt;"",1,0)+IF(O755&lt;&gt;"",1,0)+IF(AJ755&lt;&gt;"",1,0)+IF(AU755&lt;&gt;"",1,0)+IF(BE755&lt;&gt;"",1,0)+IF(CF755&lt;&gt;"",1,0)+IF(CJ755="Yes",1,0)+IF(CL755="Yes",1,0)+IF(DE755&lt;&gt;"Pending",1,0)+IF(F755&lt;&gt;"",1,0)+IF(DZ755&lt;&gt;"",1,0)+IF(EI755&lt;&gt;"",1,0))/12)</x:f>
        <x:v>0.5</x:v>
      </x:c>
    </x:row>
    <x:row r="756">
      <x:c r="A756" t="str">
        <x:v>EV-0753</x:v>
      </x:c>
      <x:c r="B756" t="str">
        <x:v>Integrity check</x:v>
      </x:c>
      <x:c r="C756" t="str">
        <x:f>IF(L756="","",IF(LEFT(EC756,7)="BLOCKED","🔴 Do not use for conclusion",IF(EB756="Yes","🟢 Claim-ready","🟡 Caution / context")))</x:f>
        <x:v>🟡 Caution / context</x:v>
      </x:c>
      <x:c r="D756" t="str">
        <x:f>IF(L756="","",EC756)</x:f>
        <x:v>PENDING — appropriate appraisal</x:v>
      </x:c>
      <x:c r="E756" t="str">
        <x:v>P3 — Medium</x:v>
      </x:c>
      <x:c r="F756" t="str">
        <x:v>Pending</x:v>
      </x:c>
      <x:c r="G756" t="str">
        <x:v>Title/abstract identify an explicit implementation-science construct; retain for full-text assessment.</x:v>
      </x:c>
      <x:c r="H756" t="str">
        <x:v>Obtain and review lawful full text; confirm human adjudication; then select a design-specific appraisal instrument.</x:v>
      </x:c>
      <x:c r="I756"/>
      <x:c r="J756" t="str">
        <x:v>C — Implementation Science</x:v>
      </x:c>
      <x:c r="K756" t="str">
        <x:v>IDENTIFIED</x:v>
      </x:c>
      <x:c r="L756" t="str">
        <x:v>Implementation and perceived effectiveness of gun violence restraining orders in California: A qualitative evaluation.</x:v>
      </x:c>
      <x:c r="M756"/>
      <x:c r="N756" t="str">
        <x:v>Pear, Veronica A; Schleimer, Julia P; Tomsich, Elizabeth; Pallin, Rocco; Charbonneau, Amanda; Wintemute, Garen J; Knoepke, Christopher E</x:v>
      </x:c>
      <x:c r="O756" t="n">
        <x:v>2021</x:v>
      </x:c>
      <x:c r="P756" t="str">
        <x:v>PloS one</x:v>
      </x:c>
      <x:c r="Q756" t="str">
        <x:v>Journal Article</x:v>
      </x:c>
      <x:c r="R756" t="str">
        <x:v>Unclear</x:v>
      </x:c>
      <x:c r="S756" t="str">
        <x:v>Unknown</x:v>
      </x:c>
      <x:c r="T756" t="str">
        <x:v>eng</x:v>
      </x:c>
      <x:c r="U756" t="str">
        <x:v>https://pubmed.ncbi.nlm.nih.gov/34665820/</x:v>
      </x:c>
      <x:c r="V756" t="str">
        <x:v>10.1371/journal.pone.0258547</x:v>
      </x:c>
      <x:c r="W756" t="str">
        <x:f>IF(V756="","",LOWER(SUBSTITUTE(SUBSTITUTE(SUBSTITUTE(SUBSTITUTE(TRIM(V756),"https://doi.org/",""),"http://doi.org/",""),"https://dx.doi.org/",""),"doi:","")))</x:f>
        <x:v>10.1371/journal.pone.0258547</x:v>
      </x:c>
      <x:c r="X756" t="str">
        <x:v>34665820</x:v>
      </x:c>
      <x:c r="Y756" t="str">
        <x:v>PMC8525775</x:v>
      </x:c>
      <x:c r="Z756"/>
      <x:c r="AA756" t="str">
        <x:v>PubMed/MEDLINE</x:v>
      </x:c>
      <x:c r="AB756" t="str">
        <x:v>PUBMED-C-v1.0-2026-08-28</x:v>
      </x:c>
      <x:c r="AC756" t="str">
        <x:v>SP-PUBMED-C-20260828</x:v>
      </x:c>
      <x:c r="AD756" s="499" t="n">
        <x:v>46262</x:v>
      </x:c>
      <x:c r="AE756" s="499" t="n">
        <x:v>46272</x:v>
      </x:c>
      <x:c r="AF756" t="str">
        <x:v>NAFL5D8I</x:v>
      </x:c>
      <x:c r="AG756"/>
      <x:c r="AH756" t="str">
        <x:v>Tactical Athlete → Operational Readiness Brazil</x:v>
      </x:c>
      <x:c r="AI756" t="str">
        <x:v>evidence-family:C</x:v>
      </x:c>
      <x:c r="AJ756"/>
      <x:c r="AK756" t="str">
        <x:f>IF(AJ756="","",IF(OR(LOWER(AJ756)="brazil",LOWER(AJ756)="brasil"),"Yes","No"))</x:f>
      </x:c>
      <x:c r="AL756"/>
      <x:c r="AM756"/>
      <x:c r="AN756"/>
      <x:c r="AO756"/>
      <x:c r="AP756"/>
      <x:c r="AQ756"/>
      <x:c r="AR756"/>
      <x:c r="AS756"/>
      <x:c r="AT756"/>
      <x:c r="AU756"/>
      <x:c r="AV756"/>
      <x:c r="AW756"/>
      <x:c r="AX756"/>
      <x:c r="AY756"/>
      <x:c r="AZ756"/>
      <x:c r="BA756"/>
      <x:c r="BB756"/>
      <x:c r="BC756"/>
      <x:c r="BD756"/>
      <x:c r="BE756"/>
      <x:c r="BF756"/>
      <x:c r="BG756"/>
      <x:c r="BH756"/>
      <x:c r="BI756"/>
      <x:c r="BJ756"/>
      <x:c r="BK756"/>
      <x:c r="BL756"/>
      <x:c r="BM756"/>
      <x:c r="BN756"/>
      <x:c r="BO756"/>
      <x:c r="BP756"/>
      <x:c r="BQ756"/>
      <x:c r="BR756"/>
      <x:c r="BS756"/>
      <x:c r="BT756"/>
      <x:c r="BU756"/>
      <x:c r="BV756"/>
      <x:c r="BW756"/>
      <x:c r="BX756"/>
      <x:c r="BY756"/>
      <x:c r="BZ756"/>
      <x:c r="CA756"/>
      <x:c r="CB756"/>
      <x:c r="CC756"/>
      <x:c r="CD756"/>
      <x:c r="CE756"/>
      <x:c r="CF756"/>
      <x:c r="CG756"/>
      <x:c r="CH756"/>
      <x:c r="CI756"/>
      <x:c r="CJ756" t="str">
        <x:v>Yes</x:v>
      </x:c>
      <x:c r="CK756" t="str">
        <x:v>Yes</x:v>
      </x:c>
      <x:c r="CL756" t="str">
        <x:v>Yes</x:v>
      </x:c>
      <x:c r="CM756" t="str">
        <x:v>Clear</x:v>
      </x:c>
      <x:c r="CN756" t="str">
        <x:v>Verified — clear</x:v>
      </x:c>
      <x:c r="CO756" t="n">
        <x:v>46272</x:v>
      </x:c>
      <x:c r="CP756" t="str">
        <x:v>https://pubmed.ncbi.nlm.nih.gov/34665820/</x:v>
      </x:c>
      <x:c r="CQ756"/>
      <x:c r="CR756"/>
      <x:c r="CS756"/>
      <x:c r="CT756"/>
      <x:c r="CU756"/>
      <x:c r="CV756"/>
      <x:c r="CW756"/>
      <x:c r="CX756"/>
      <x:c r="CY756"/>
      <x:c r="CZ756"/>
      <x:c r="DA756"/>
      <x:c r="DB756" t="str">
        <x:f>IF(L756="","",IF(AND(COUNT(CU756:DA756)=7,OR(CU756=0,CU756=1,CU756=2),OR(CV756=0,CV756=1,CV756=2),OR(CW756=0,CW756=1,CW756=2),OR(CX756=0,CX756=1,CX756=2),OR(CY756=0,CY756=1,CY756=2),OR(CZ756=0,CZ756=1,CZ756=2),OR(DA756=0,DA756=1,DA756=2)),SUM(CU756:DA756),""))</x:f>
      </x:c>
      <x:c r="DC756" t="str">
        <x:f>IF(DB756="","",ROUND(DB756/14*10,1))</x:f>
      </x:c>
      <x:c r="DD756" t="str">
        <x:v>Pending</x:v>
      </x:c>
      <x:c r="DE756" t="str">
        <x:f>IF(L756="","",IF(DC756="","Pending",IF(DD756="Yes","CONDITIONAL — safety override",IF(DC756&gt;=8,"HIGH",IF(DC756&gt;=5,"CONDITIONAL","LOW")))))</x:f>
        <x:v>Pending</x:v>
      </x:c>
      <x:c r="DF756" t="str">
        <x:v>Pending screening and full-text appraisal; no transferability judgment made at identification.</x:v>
      </x:c>
      <x:c r="DG756"/>
      <x:c r="DH756"/>
      <x:c r="DI756"/>
      <x:c r="DJ756"/>
      <x:c r="DK756"/>
      <x:c r="DL756"/>
      <x:c r="DM756"/>
      <x:c r="DN756"/>
      <x:c r="DO756"/>
      <x:c r="DP756"/>
      <x:c r="DQ756"/>
      <x:c r="DR756"/>
      <x:c r="DS756"/>
      <x:c r="DT756"/>
      <x:c r="DU756"/>
      <x:c r="DV756"/>
      <x:c r="DW756"/>
      <x:c r="DX756"/>
      <x:c r="DY756"/>
      <x:c r="DZ756" t="str">
        <x:v>Title/abstract screening alone does not establish effectiveness, causality, methodological quality, transferability to Brazilian public safety or an institutional recommendation.</x:v>
      </x:c>
      <x:c r="EA756" t="str">
        <x:v>Pending</x:v>
      </x:c>
      <x:c r="EB756" t="str">
        <x:f>IF(L756="","",IF(EC756="READY","Yes","No / Pending"))</x:f>
        <x:v>No / Pending</x:v>
      </x:c>
      <x:c r="EC756" t="str">
        <x:f>IF(L756="","",IF(OR(ISNUMBER(SEARCH("Retracted Publication",Q756)),CM756="Retracted",CN756="Retracted",CM756="Expression of Concern",CN756="Expression of Concern",F756="Not used",CG756="Critical",CH756="High",CH756="Critical"),"BLOCKED — integrity or use restriction",IF(AND(CJ756="Yes",CK756="Yes",CL756="Yes"),IF(AND(CM756="Clear",CN756="Verified — clear"),IF(AND(AND(LEN(TRIM(CF756))&gt;0,LEFT(LOWER(TRIM(CF756)),7)&lt;&gt;"pending"),OR(CG756="High",CG756="Moderate"),OR(CH756="Low",CH756="Some concerns",CH756="Not applicable")),IF(AND(DD756="No",OR(DE756="HIGH",DE756="CONDITIONAL"),AND(LEN(TRIM(DF756))&gt;0,LEFT(LOWER(TRIM(DF756)),7)&lt;&gt;"pending")),IF(AND(AND(LEN(TRIM(DT756))&gt;0,LEFT(LOWER(TRIM(DT756)),7)&lt;&gt;"pending"),AND(LEN(TRIM(DU756))&gt;0,LEFT(LOWER(TRIM(DU756)),7)&lt;&gt;"pending"),OR(AND(LEN(TRIM(DV756))&gt;0,LEFT(LOWER(TRIM(DV756)),7)&lt;&gt;"pending"),AND(LEN(TRIM(DW756))&gt;0,LEFT(LOWER(TRIM(DW756)),7)&lt;&gt;"pending")),AND(LEN(TRIM(DX756))&gt;0,LEFT(LOWER(TRIM(DX756)),7)&lt;&gt;"pending")),IF(AND(F756="Claim-ready",OR(EA756="Strong",EA756="Moderate"),AND(LEN(TRIM(G756))&gt;0,LEFT(LOWER(TRIM(G756)),7)&lt;&gt;"pending"),G756&lt;&gt;"No substantive use decision is permitted from identification metadata alone.",AND(LEN(TRIM(DZ756))&gt;0,LEFT(LOWER(TRIM(DZ756)),7)&lt;&gt;"pending"),DZ756&lt;&gt;"Identification metadata alone does not permit any substantive scientific, causal, operational, or institutional claim.",AND(LEN(TRIM(EI756))&gt;0,LEFT(LOWER(TRIM(EI756)),7)&lt;&gt;"pending"),ISNUMBER(EH756),EH756&gt;0),"READY","PENDING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6" t="str">
        <x:v>Pending</x:v>
      </x:c>
      <x:c r="EE756"/>
      <x:c r="EF756" t="str">
        <x:v>Pending</x:v>
      </x:c>
      <x:c r="EG756" t="str">
        <x:v>Pending</x:v>
      </x:c>
      <x:c r="EH756"/>
      <x:c r="EI756" s="501"/>
      <x:c r="EJ756"/>
      <x:c r="EK756" t="str">
        <x:v>Pending</x:v>
      </x:c>
      <x:c r="EL756" t="n">
        <x:v>46272</x:v>
      </x:c>
      <x:c r="EM756" t="str">
        <x:v>Production PubMed record imported and reconciled to Zotero item NAFL5D8I;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6" t="n">
        <x:f>IF(L756="","",(IF(N756&lt;&gt;"",1,0)+IF(O756&lt;&gt;"",1,0)+IF(AJ756&lt;&gt;"",1,0)+IF(AU756&lt;&gt;"",1,0)+IF(BE756&lt;&gt;"",1,0)+IF(CF756&lt;&gt;"",1,0)+IF(CJ756="Yes",1,0)+IF(CL756="Yes",1,0)+IF(DE756&lt;&gt;"Pending",1,0)+IF(F756&lt;&gt;"",1,0)+IF(DZ756&lt;&gt;"",1,0)+IF(EI756&lt;&gt;"",1,0))/12)</x:f>
        <x:v>0.5</x:v>
      </x:c>
    </x:row>
    <x:row r="757">
      <x:c r="A757" t="str">
        <x:v>EV-0754</x:v>
      </x:c>
      <x:c r="B757" t="str">
        <x:v>Integrity check</x:v>
      </x:c>
      <x:c r="C757" t="str">
        <x:f>IF(L757="","",IF(LEFT(EC757,7)="BLOCKED","🔴 Do not use for conclusion",IF(EB757="Yes","🟢 Claim-ready","🟡 Caution / context")))</x:f>
        <x:v>🟡 Caution / context</x:v>
      </x:c>
      <x:c r="D757" t="str">
        <x:f>IF(L757="","",EC757)</x:f>
        <x:v>PENDING — appropriate appraisal</x:v>
      </x:c>
      <x:c r="E757" t="str">
        <x:v>P3 — Medium</x:v>
      </x:c>
      <x:c r="F757" t="str">
        <x:v>Pending</x:v>
      </x:c>
      <x:c r="G757" t="str">
        <x:v>Title/abstract identify an explicit operational APHT/medical-readiness topic; retain for full-text assessment.</x:v>
      </x:c>
      <x:c r="H757" t="str">
        <x:v>Obtain and review lawful full text; confirm human adjudication; then select a design-specific appraisal instrument.</x:v>
      </x:c>
      <x:c r="I757"/>
      <x:c r="J757" t="str">
        <x:v>B — APHT / Medical Readiness</x:v>
      </x:c>
      <x:c r="K757" t="str">
        <x:v>IDENTIFIED</x:v>
      </x:c>
      <x:c r="L757" t="str">
        <x:v>Toward A-fs-meV resolution in electron microscopy: systematic simulation of the temporal spread of single-electron packets.</x:v>
      </x:c>
      <x:c r="M757"/>
      <x:c r="N757" t="str">
        <x:v>Curtis, Wyatt A; Flannigan, David J</x:v>
      </x:c>
      <x:c r="O757" t="n">
        <x:v>2021</x:v>
      </x:c>
      <x:c r="P757" t="str">
        <x:v>Physical chemistry chemical physics : PCCP</x:v>
      </x:c>
      <x:c r="Q757" t="str">
        <x:v>Journal Article</x:v>
      </x:c>
      <x:c r="R757" t="str">
        <x:v>Unclear</x:v>
      </x:c>
      <x:c r="S757" t="str">
        <x:v>Unknown</x:v>
      </x:c>
      <x:c r="T757" t="str">
        <x:v>eng</x:v>
      </x:c>
      <x:c r="U757" t="str">
        <x:v>https://pubmed.ncbi.nlm.nih.gov/34648611/</x:v>
      </x:c>
      <x:c r="V757" t="str">
        <x:v>10.1039/d1cp03518e</x:v>
      </x:c>
      <x:c r="W757" t="str">
        <x:f>IF(V757="","",LOWER(SUBSTITUTE(SUBSTITUTE(SUBSTITUTE(SUBSTITUTE(TRIM(V757),"https://doi.org/",""),"http://doi.org/",""),"https://dx.doi.org/",""),"doi:","")))</x:f>
        <x:v>10.1039/d1cp03518e</x:v>
      </x:c>
      <x:c r="X757" t="str">
        <x:v>34648611</x:v>
      </x:c>
      <x:c r="Y757" t="str"/>
      <x:c r="Z757"/>
      <x:c r="AA757" t="str">
        <x:v>PubMed/MEDLINE</x:v>
      </x:c>
      <x:c r="AB757" t="str">
        <x:v>PUBMED-B-v1.0-2026-08-28</x:v>
      </x:c>
      <x:c r="AC757" t="str">
        <x:v>SP-PUBMED-B-20260828</x:v>
      </x:c>
      <x:c r="AD757" s="499" t="n">
        <x:v>46262</x:v>
      </x:c>
      <x:c r="AE757" s="499" t="n">
        <x:v>46272</x:v>
      </x:c>
      <x:c r="AF757" t="str">
        <x:v>3L5HR7G3</x:v>
      </x:c>
      <x:c r="AG757"/>
      <x:c r="AH757" t="str">
        <x:v>Tactical Athlete → Operational Readiness Brazil</x:v>
      </x:c>
      <x:c r="AI757" t="str">
        <x:v>evidence-family:B</x:v>
      </x:c>
      <x:c r="AJ757"/>
      <x:c r="AK757" t="str">
        <x:f>IF(AJ757="","",IF(OR(LOWER(AJ757)="brazil",LOWER(AJ757)="brasil"),"Yes","No"))</x:f>
      </x:c>
      <x:c r="AL757"/>
      <x:c r="AM757"/>
      <x:c r="AN757"/>
      <x:c r="AO757"/>
      <x:c r="AP757"/>
      <x:c r="AQ757"/>
      <x:c r="AR757"/>
      <x:c r="AS757"/>
      <x:c r="AT757"/>
      <x:c r="AU757"/>
      <x:c r="AV757"/>
      <x:c r="AW757"/>
      <x:c r="AX757"/>
      <x:c r="AY757"/>
      <x:c r="AZ757"/>
      <x:c r="BA757"/>
      <x:c r="BB757"/>
      <x:c r="BC757"/>
      <x:c r="BD757"/>
      <x:c r="BE757"/>
      <x:c r="BF757"/>
      <x:c r="BG757"/>
      <x:c r="BH757"/>
      <x:c r="BI757"/>
      <x:c r="BJ757"/>
      <x:c r="BK757"/>
      <x:c r="BL757"/>
      <x:c r="BM757"/>
      <x:c r="BN757"/>
      <x:c r="BO757"/>
      <x:c r="BP757"/>
      <x:c r="BQ757"/>
      <x:c r="BR757"/>
      <x:c r="BS757"/>
      <x:c r="BT757"/>
      <x:c r="BU757"/>
      <x:c r="BV757"/>
      <x:c r="BW757"/>
      <x:c r="BX757"/>
      <x:c r="BY757"/>
      <x:c r="BZ757"/>
      <x:c r="CA757"/>
      <x:c r="CB757"/>
      <x:c r="CC757"/>
      <x:c r="CD757"/>
      <x:c r="CE757"/>
      <x:c r="CF757"/>
      <x:c r="CG757"/>
      <x:c r="CH757"/>
      <x:c r="CI757"/>
      <x:c r="CJ757" t="str">
        <x:v>Yes</x:v>
      </x:c>
      <x:c r="CK757" t="str">
        <x:v>Yes</x:v>
      </x:c>
      <x:c r="CL757" t="str">
        <x:v>Yes</x:v>
      </x:c>
      <x:c r="CM757" t="str">
        <x:v>Clear</x:v>
      </x:c>
      <x:c r="CN757" t="str">
        <x:v>Verified — clear</x:v>
      </x:c>
      <x:c r="CO757" t="n">
        <x:v>46272</x:v>
      </x:c>
      <x:c r="CP757" t="str">
        <x:v>https://pubmed.ncbi.nlm.nih.gov/34648611/</x:v>
      </x:c>
      <x:c r="CQ757"/>
      <x:c r="CR757"/>
      <x:c r="CS757"/>
      <x:c r="CT757"/>
      <x:c r="CU757"/>
      <x:c r="CV757"/>
      <x:c r="CW757"/>
      <x:c r="CX757"/>
      <x:c r="CY757"/>
      <x:c r="CZ757"/>
      <x:c r="DA757"/>
      <x:c r="DB757" t="str">
        <x:f>IF(L757="","",IF(AND(COUNT(CU757:DA757)=7,OR(CU757=0,CU757=1,CU757=2),OR(CV757=0,CV757=1,CV757=2),OR(CW757=0,CW757=1,CW757=2),OR(CX757=0,CX757=1,CX757=2),OR(CY757=0,CY757=1,CY757=2),OR(CZ757=0,CZ757=1,CZ757=2),OR(DA757=0,DA757=1,DA757=2)),SUM(CU757:DA757),""))</x:f>
      </x:c>
      <x:c r="DC757" t="str">
        <x:f>IF(DB757="","",ROUND(DB757/14*10,1))</x:f>
      </x:c>
      <x:c r="DD757" t="str">
        <x:v>Pending</x:v>
      </x:c>
      <x:c r="DE757" t="str">
        <x:f>IF(L757="","",IF(DC757="","Pending",IF(DD757="Yes","CONDITIONAL — safety override",IF(DC757&gt;=8,"HIGH",IF(DC757&gt;=5,"CONDITIONAL","LOW")))))</x:f>
        <x:v>Pending</x:v>
      </x:c>
      <x:c r="DF757" t="str">
        <x:v>Pending screening and full-text appraisal; no transferability judgment made at identification.</x:v>
      </x:c>
      <x:c r="DG757"/>
      <x:c r="DH757"/>
      <x:c r="DI757"/>
      <x:c r="DJ757"/>
      <x:c r="DK757"/>
      <x:c r="DL757"/>
      <x:c r="DM757"/>
      <x:c r="DN757"/>
      <x:c r="DO757"/>
      <x:c r="DP757"/>
      <x:c r="DQ757"/>
      <x:c r="DR757"/>
      <x:c r="DS757"/>
      <x:c r="DT757"/>
      <x:c r="DU757"/>
      <x:c r="DV757"/>
      <x:c r="DW757"/>
      <x:c r="DX757"/>
      <x:c r="DY757"/>
      <x:c r="DZ757" t="str">
        <x:v>Title/abstract screening alone does not establish effectiveness, causality, methodological quality, transferability to Brazilian public safety or an institutional recommendation.</x:v>
      </x:c>
      <x:c r="EA757" t="str">
        <x:v>Pending</x:v>
      </x:c>
      <x:c r="EB757" t="str">
        <x:f>IF(L757="","",IF(EC757="READY","Yes","No / Pending"))</x:f>
        <x:v>No / Pending</x:v>
      </x:c>
      <x:c r="EC757" t="str">
        <x:f>IF(L757="","",IF(OR(ISNUMBER(SEARCH("Retracted Publication",Q757)),CM757="Retracted",CN757="Retracted",CM757="Expression of Concern",CN757="Expression of Concern",F757="Not used",CG757="Critical",CH757="High",CH757="Critical"),"BLOCKED — integrity or use restriction",IF(AND(CJ757="Yes",CK757="Yes",CL757="Yes"),IF(AND(CM757="Clear",CN757="Verified — clear"),IF(AND(AND(LEN(TRIM(CF757))&gt;0,LEFT(LOWER(TRIM(CF757)),7)&lt;&gt;"pending"),OR(CG757="High",CG757="Moderate"),OR(CH757="Low",CH757="Some concerns",CH757="Not applicable")),IF(AND(DD757="No",OR(DE757="HIGH",DE757="CONDITIONAL"),AND(LEN(TRIM(DF757))&gt;0,LEFT(LOWER(TRIM(DF757)),7)&lt;&gt;"pending")),IF(AND(AND(LEN(TRIM(DT757))&gt;0,LEFT(LOWER(TRIM(DT757)),7)&lt;&gt;"pending"),AND(LEN(TRIM(DU757))&gt;0,LEFT(LOWER(TRIM(DU757)),7)&lt;&gt;"pending"),OR(AND(LEN(TRIM(DV757))&gt;0,LEFT(LOWER(TRIM(DV757)),7)&lt;&gt;"pending"),AND(LEN(TRIM(DW757))&gt;0,LEFT(LOWER(TRIM(DW757)),7)&lt;&gt;"pending")),AND(LEN(TRIM(DX757))&gt;0,LEFT(LOWER(TRIM(DX757)),7)&lt;&gt;"pending")),IF(AND(F757="Claim-ready",OR(EA757="Strong",EA757="Moderate"),AND(LEN(TRIM(G757))&gt;0,LEFT(LOWER(TRIM(G757)),7)&lt;&gt;"pending"),G757&lt;&gt;"No substantive use decision is permitted from identification metadata alone.",AND(LEN(TRIM(DZ757))&gt;0,LEFT(LOWER(TRIM(DZ757)),7)&lt;&gt;"pending"),DZ757&lt;&gt;"Identification metadata alone does not permit any substantive scientific, causal, operational, or institutional claim.",AND(LEN(TRIM(EI757))&gt;0,LEFT(LOWER(TRIM(EI757)),7)&lt;&gt;"pending"),ISNUMBER(EH757),EH757&gt;0),"READY","PENDING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7" t="str">
        <x:v>Pending</x:v>
      </x:c>
      <x:c r="EE757"/>
      <x:c r="EF757" t="str">
        <x:v>Pending</x:v>
      </x:c>
      <x:c r="EG757" t="str">
        <x:v>Pending</x:v>
      </x:c>
      <x:c r="EH757"/>
      <x:c r="EI757" s="501"/>
      <x:c r="EJ757"/>
      <x:c r="EK757" t="str">
        <x:v>Pending</x:v>
      </x:c>
      <x:c r="EL757" t="n">
        <x:v>46272</x:v>
      </x:c>
      <x:c r="EM757" t="str">
        <x:v>Production PubMed record imported and reconciled to Zotero item 3L5HR7G3;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57" t="n">
        <x:f>IF(L757="","",(IF(N757&lt;&gt;"",1,0)+IF(O757&lt;&gt;"",1,0)+IF(AJ757&lt;&gt;"",1,0)+IF(AU757&lt;&gt;"",1,0)+IF(BE757&lt;&gt;"",1,0)+IF(CF757&lt;&gt;"",1,0)+IF(CJ757="Yes",1,0)+IF(CL757="Yes",1,0)+IF(DE757&lt;&gt;"Pending",1,0)+IF(F757&lt;&gt;"",1,0)+IF(DZ757&lt;&gt;"",1,0)+IF(EI757&lt;&gt;"",1,0))/12)</x:f>
        <x:v>0.5</x:v>
      </x:c>
    </x:row>
    <x:row r="758">
      <x:c r="A758" t="str">
        <x:v>EV-0755</x:v>
      </x:c>
      <x:c r="B758" t="str">
        <x:v>Integrity check</x:v>
      </x:c>
      <x:c r="C758" t="str">
        <x:f>IF(L758="","",IF(LEFT(EC758,7)="BLOCKED","🔴 Do not use for conclusion",IF(EB758="Yes","🟢 Claim-ready","🟡 Caution / context")))</x:f>
        <x:v>🟡 Caution / context</x:v>
      </x:c>
      <x:c r="D758" t="str">
        <x:f>IF(L758="","",EC758)</x:f>
        <x:v>PENDING — appropriate appraisal</x:v>
      </x:c>
      <x:c r="E758" t="str">
        <x:v>P3 — Medium</x:v>
      </x:c>
      <x:c r="F758" t="str">
        <x:v>Pending</x:v>
      </x:c>
      <x:c r="G758" t="str">
        <x:v>A potentially relevant concept is present, but direct applicability is ambiguous at title/abstract level.</x:v>
      </x:c>
      <x:c r="H758" t="str">
        <x:v>Human title/abstract adjudication; retrieve full text if relevance remains plausible.</x:v>
      </x:c>
      <x:c r="I758"/>
      <x:c r="J758" t="str">
        <x:v>A — Core</x:v>
      </x:c>
      <x:c r="K758" t="str">
        <x:v>IDENTIFIED</x:v>
      </x:c>
      <x:c r="L758" t="str">
        <x:v>Effects of Maximal Effort Running on Special Agents' Loaded and Unloaded Drop Jump Performance and Mechanics.</x:v>
      </x:c>
      <x:c r="M758"/>
      <x:c r="N758" t="str">
        <x:v>Merrigan, Justin J</x:v>
      </x:c>
      <x:c r="O758" t="n">
        <x:v>2021</x:v>
      </x:c>
      <x:c r="P758" t="str">
        <x:v>International journal of environmental research and public health</x:v>
      </x:c>
      <x:c r="Q758" t="str">
        <x:v>Journal Article</x:v>
      </x:c>
      <x:c r="R758" t="str">
        <x:v>Unclear</x:v>
      </x:c>
      <x:c r="S758" t="str">
        <x:v>Unknown</x:v>
      </x:c>
      <x:c r="T758" t="str">
        <x:v>eng</x:v>
      </x:c>
      <x:c r="U758" t="str">
        <x:v>https://pubmed.ncbi.nlm.nih.gov/34639390/</x:v>
      </x:c>
      <x:c r="V758" t="str">
        <x:v>10.3390/ijerph181910090</x:v>
      </x:c>
      <x:c r="W758" t="str">
        <x:f>IF(V758="","",LOWER(SUBSTITUTE(SUBSTITUTE(SUBSTITUTE(SUBSTITUTE(TRIM(V758),"https://doi.org/",""),"http://doi.org/",""),"https://dx.doi.org/",""),"doi:","")))</x:f>
        <x:v>10.3390/ijerph181910090</x:v>
      </x:c>
      <x:c r="X758" t="str">
        <x:v>34639390</x:v>
      </x:c>
      <x:c r="Y758" t="str">
        <x:v>PMC8508569</x:v>
      </x:c>
      <x:c r="Z758"/>
      <x:c r="AA758" t="str">
        <x:v>PubMed/MEDLINE</x:v>
      </x:c>
      <x:c r="AB758" t="str">
        <x:v>PUBMED-A-v1.0-2026-08-28</x:v>
      </x:c>
      <x:c r="AC758" t="str">
        <x:v>SP-PUBMED-A-20260828</x:v>
      </x:c>
      <x:c r="AD758" s="499" t="n">
        <x:v>46262</x:v>
      </x:c>
      <x:c r="AE758" s="499" t="n">
        <x:v>46272</x:v>
      </x:c>
      <x:c r="AF758" t="str">
        <x:v>3N8PIC4T</x:v>
      </x:c>
      <x:c r="AG758"/>
      <x:c r="AH758" t="str">
        <x:v>Tactical Athlete → Operational Readiness Brazil</x:v>
      </x:c>
      <x:c r="AI758" t="str">
        <x:v>evidence-family:A</x:v>
      </x:c>
      <x:c r="AJ758"/>
      <x:c r="AK758" t="str">
        <x:f>IF(AJ758="","",IF(OR(LOWER(AJ758)="brazil",LOWER(AJ758)="brasil"),"Yes","No"))</x:f>
      </x:c>
      <x:c r="AL758"/>
      <x:c r="AM758"/>
      <x:c r="AN758"/>
      <x:c r="AO758"/>
      <x:c r="AP758"/>
      <x:c r="AQ758"/>
      <x:c r="AR758"/>
      <x:c r="AS758"/>
      <x:c r="AT758"/>
      <x:c r="AU758"/>
      <x:c r="AV758"/>
      <x:c r="AW758"/>
      <x:c r="AX758"/>
      <x:c r="AY758"/>
      <x:c r="AZ758"/>
      <x:c r="BA758"/>
      <x:c r="BB758"/>
      <x:c r="BC758"/>
      <x:c r="BD758"/>
      <x:c r="BE758"/>
      <x:c r="BF758"/>
      <x:c r="BG758"/>
      <x:c r="BH758"/>
      <x:c r="BI758"/>
      <x:c r="BJ758"/>
      <x:c r="BK758"/>
      <x:c r="BL758"/>
      <x:c r="BM758"/>
      <x:c r="BN758"/>
      <x:c r="BO758"/>
      <x:c r="BP758"/>
      <x:c r="BQ758"/>
      <x:c r="BR758"/>
      <x:c r="BS758"/>
      <x:c r="BT758"/>
      <x:c r="BU758"/>
      <x:c r="BV758"/>
      <x:c r="BW758"/>
      <x:c r="BX758"/>
      <x:c r="BY758"/>
      <x:c r="BZ758"/>
      <x:c r="CA758"/>
      <x:c r="CB758"/>
      <x:c r="CC758"/>
      <x:c r="CD758"/>
      <x:c r="CE758"/>
      <x:c r="CF758"/>
      <x:c r="CG758"/>
      <x:c r="CH758"/>
      <x:c r="CI758"/>
      <x:c r="CJ758" t="str">
        <x:v>Yes</x:v>
      </x:c>
      <x:c r="CK758" t="str">
        <x:v>Yes</x:v>
      </x:c>
      <x:c r="CL758" t="str">
        <x:v>Yes</x:v>
      </x:c>
      <x:c r="CM758" t="str">
        <x:v>Clear</x:v>
      </x:c>
      <x:c r="CN758" t="str">
        <x:v>Verified — clear</x:v>
      </x:c>
      <x:c r="CO758" t="n">
        <x:v>46272</x:v>
      </x:c>
      <x:c r="CP758" t="str">
        <x:v>https://pubmed.ncbi.nlm.nih.gov/34639390/</x:v>
      </x:c>
      <x:c r="CQ758"/>
      <x:c r="CR758"/>
      <x:c r="CS758"/>
      <x:c r="CT758"/>
      <x:c r="CU758"/>
      <x:c r="CV758"/>
      <x:c r="CW758"/>
      <x:c r="CX758"/>
      <x:c r="CY758"/>
      <x:c r="CZ758"/>
      <x:c r="DA758"/>
      <x:c r="DB758" t="str">
        <x:f>IF(L758="","",IF(AND(COUNT(CU758:DA758)=7,OR(CU758=0,CU758=1,CU758=2),OR(CV758=0,CV758=1,CV758=2),OR(CW758=0,CW758=1,CW758=2),OR(CX758=0,CX758=1,CX758=2),OR(CY758=0,CY758=1,CY758=2),OR(CZ758=0,CZ758=1,CZ758=2),OR(DA758=0,DA758=1,DA758=2)),SUM(CU758:DA758),""))</x:f>
      </x:c>
      <x:c r="DC758" t="str">
        <x:f>IF(DB758="","",ROUND(DB758/14*10,1))</x:f>
      </x:c>
      <x:c r="DD758" t="str">
        <x:v>Pending</x:v>
      </x:c>
      <x:c r="DE758" t="str">
        <x:f>IF(L758="","",IF(DC758="","Pending",IF(DD758="Yes","CONDITIONAL — safety override",IF(DC758&gt;=8,"HIGH",IF(DC758&gt;=5,"CONDITIONAL","LOW")))))</x:f>
        <x:v>Pending</x:v>
      </x:c>
      <x:c r="DF758" t="str">
        <x:v>Pending screening and full-text appraisal; no transferability judgment made at identification.</x:v>
      </x:c>
      <x:c r="DG758"/>
      <x:c r="DH758"/>
      <x:c r="DI758"/>
      <x:c r="DJ758"/>
      <x:c r="DK758"/>
      <x:c r="DL758"/>
      <x:c r="DM758"/>
      <x:c r="DN758"/>
      <x:c r="DO758"/>
      <x:c r="DP758"/>
      <x:c r="DQ758"/>
      <x:c r="DR758"/>
      <x:c r="DS758"/>
      <x:c r="DT758"/>
      <x:c r="DU758"/>
      <x:c r="DV758"/>
      <x:c r="DW758"/>
      <x:c r="DX758"/>
      <x:c r="DY758"/>
      <x:c r="DZ758" t="str">
        <x:v>Title/abstract information is insufficient for a substantive scientific, causal, transferability or institutional claim.</x:v>
      </x:c>
      <x:c r="EA758" t="str">
        <x:v>Pending</x:v>
      </x:c>
      <x:c r="EB758" t="str">
        <x:f>IF(L758="","",IF(EC758="READY","Yes","No / Pending"))</x:f>
        <x:v>No / Pending</x:v>
      </x:c>
      <x:c r="EC758" t="str">
        <x:f>IF(L758="","",IF(OR(ISNUMBER(SEARCH("Retracted Publication",Q758)),CM758="Retracted",CN758="Retracted",CM758="Expression of Concern",CN758="Expression of Concern",F758="Not used",CG758="Critical",CH758="High",CH758="Critical"),"BLOCKED — integrity or use restriction",IF(AND(CJ758="Yes",CK758="Yes",CL758="Yes"),IF(AND(CM758="Clear",CN758="Verified — clear"),IF(AND(AND(LEN(TRIM(CF758))&gt;0,LEFT(LOWER(TRIM(CF758)),7)&lt;&gt;"pending"),OR(CG758="High",CG758="Moderate"),OR(CH758="Low",CH758="Some concerns",CH758="Not applicable")),IF(AND(DD758="No",OR(DE758="HIGH",DE758="CONDITIONAL"),AND(LEN(TRIM(DF758))&gt;0,LEFT(LOWER(TRIM(DF758)),7)&lt;&gt;"pending")),IF(AND(AND(LEN(TRIM(DT758))&gt;0,LEFT(LOWER(TRIM(DT758)),7)&lt;&gt;"pending"),AND(LEN(TRIM(DU758))&gt;0,LEFT(LOWER(TRIM(DU758)),7)&lt;&gt;"pending"),OR(AND(LEN(TRIM(DV758))&gt;0,LEFT(LOWER(TRIM(DV758)),7)&lt;&gt;"pending"),AND(LEN(TRIM(DW758))&gt;0,LEFT(LOWER(TRIM(DW758)),7)&lt;&gt;"pending")),AND(LEN(TRIM(DX758))&gt;0,LEFT(LOWER(TRIM(DX758)),7)&lt;&gt;"pending")),IF(AND(F758="Claim-ready",OR(EA758="Strong",EA758="Moderate"),AND(LEN(TRIM(G758))&gt;0,LEFT(LOWER(TRIM(G758)),7)&lt;&gt;"pending"),G758&lt;&gt;"No substantive use decision is permitted from identification metadata alone.",AND(LEN(TRIM(DZ758))&gt;0,LEFT(LOWER(TRIM(DZ758)),7)&lt;&gt;"pending"),DZ758&lt;&gt;"Identification metadata alone does not permit any substantive scientific, causal, operational, or institutional claim.",AND(LEN(TRIM(EI758))&gt;0,LEFT(LOWER(TRIM(EI758)),7)&lt;&gt;"pending"),ISNUMBER(EH758),EH758&gt;0),"READY","PENDING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8" t="str">
        <x:v>Pending</x:v>
      </x:c>
      <x:c r="EE758"/>
      <x:c r="EF758" t="str">
        <x:v>Pending</x:v>
      </x:c>
      <x:c r="EG758" t="str">
        <x:v>Pending</x:v>
      </x:c>
      <x:c r="EH758"/>
      <x:c r="EI758" s="501"/>
      <x:c r="EJ758"/>
      <x:c r="EK758" t="str">
        <x:v>Pending</x:v>
      </x:c>
      <x:c r="EL758" t="n">
        <x:v>46272</x:v>
      </x:c>
      <x:c r="EM758" t="str">
        <x:v>Production PubMed record imported and reconciled to Zotero item 3N8PIC4T;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58" t="n">
        <x:f>IF(L758="","",(IF(N758&lt;&gt;"",1,0)+IF(O758&lt;&gt;"",1,0)+IF(AJ758&lt;&gt;"",1,0)+IF(AU758&lt;&gt;"",1,0)+IF(BE758&lt;&gt;"",1,0)+IF(CF758&lt;&gt;"",1,0)+IF(CJ758="Yes",1,0)+IF(CL758="Yes",1,0)+IF(DE758&lt;&gt;"Pending",1,0)+IF(F758&lt;&gt;"",1,0)+IF(DZ758&lt;&gt;"",1,0)+IF(EI758&lt;&gt;"",1,0))/12)</x:f>
        <x:v>0.5</x:v>
      </x:c>
    </x:row>
    <x:row r="759">
      <x:c r="A759" t="str">
        <x:v>EV-0756</x:v>
      </x:c>
      <x:c r="B759" t="str">
        <x:v>Integrity check</x:v>
      </x:c>
      <x:c r="C759" t="str">
        <x:f>IF(L759="","",IF(LEFT(EC759,7)="BLOCKED","🔴 Do not use for conclusion",IF(EB759="Yes","🟢 Claim-ready","🟡 Caution / context")))</x:f>
        <x:v>🟡 Caution / context</x:v>
      </x:c>
      <x:c r="D759" t="str">
        <x:f>IF(L759="","",EC759)</x:f>
        <x:v>PENDING — appropriate appraisal</x:v>
      </x:c>
      <x:c r="E759" t="str">
        <x:v>P3 — Medium</x:v>
      </x:c>
      <x:c r="F759" t="str">
        <x:v>Pending</x:v>
      </x:c>
      <x:c r="G759" t="str">
        <x:v>A potentially relevant concept is present, but direct applicability is ambiguous at title/abstract level.</x:v>
      </x:c>
      <x:c r="H759" t="str">
        <x:v>Human title/abstract adjudication; retrieve full text if relevance remains plausible.</x:v>
      </x:c>
      <x:c r="I759"/>
      <x:c r="J759" t="str">
        <x:v>A — Core</x:v>
      </x:c>
      <x:c r="K759" t="str">
        <x:v>IDENTIFIED</x:v>
      </x:c>
      <x:c r="L759" t="str">
        <x:v>Fractures and Chronic Recurrence are Commonly Associated with Ankle Sprains: a 5-year Population-level Cohort of Patients Seen in the U.S. Military Health System.</x:v>
      </x:c>
      <x:c r="M759"/>
      <x:c r="N759" t="str">
        <x:v>Rhon, Daniel I; Greenlee, Tina A; Cook, Chad E; Westrick, Richard B; Umlauf, Jon A; Fraser, John J</x:v>
      </x:c>
      <x:c r="O759" t="n">
        <x:v>2021</x:v>
      </x:c>
      <x:c r="P759" t="str">
        <x:v>International journal of sports physical therapy</x:v>
      </x:c>
      <x:c r="Q759" t="str">
        <x:v>Journal Article</x:v>
      </x:c>
      <x:c r="R759" t="str">
        <x:v>Unclear</x:v>
      </x:c>
      <x:c r="S759" t="str">
        <x:v>Unknown</x:v>
      </x:c>
      <x:c r="T759" t="str">
        <x:v>eng</x:v>
      </x:c>
      <x:c r="U759" t="str">
        <x:v>https://pubmed.ncbi.nlm.nih.gov/34631252/</x:v>
      </x:c>
      <x:c r="V759" t="str">
        <x:v>10.26603/001c.27912</x:v>
      </x:c>
      <x:c r="W759" t="str">
        <x:f>IF(V759="","",LOWER(SUBSTITUTE(SUBSTITUTE(SUBSTITUTE(SUBSTITUTE(TRIM(V759),"https://doi.org/",""),"http://doi.org/",""),"https://dx.doi.org/",""),"doi:","")))</x:f>
        <x:v>10.26603/001c.27912</x:v>
      </x:c>
      <x:c r="X759" t="str">
        <x:v>34631252</x:v>
      </x:c>
      <x:c r="Y759" t="str">
        <x:v>PMC8486414</x:v>
      </x:c>
      <x:c r="Z759"/>
      <x:c r="AA759" t="str">
        <x:v>PubMed/MEDLINE</x:v>
      </x:c>
      <x:c r="AB759" t="str">
        <x:v>PUBMED-A-v1.0-2026-08-28</x:v>
      </x:c>
      <x:c r="AC759" t="str">
        <x:v>SP-PUBMED-A-20260828</x:v>
      </x:c>
      <x:c r="AD759" s="499" t="n">
        <x:v>46262</x:v>
      </x:c>
      <x:c r="AE759" s="499" t="n">
        <x:v>46272</x:v>
      </x:c>
      <x:c r="AF759" t="str">
        <x:v>ZNT9QUCE</x:v>
      </x:c>
      <x:c r="AG759"/>
      <x:c r="AH759" t="str">
        <x:v>Tactical Athlete → Operational Readiness Brazil</x:v>
      </x:c>
      <x:c r="AI759" t="str">
        <x:v>evidence-family:A</x:v>
      </x:c>
      <x:c r="AJ759"/>
      <x:c r="AK759" t="str">
        <x:f>IF(AJ759="","",IF(OR(LOWER(AJ759)="brazil",LOWER(AJ759)="brasil"),"Yes","No"))</x:f>
      </x:c>
      <x:c r="AL759"/>
      <x:c r="AM759"/>
      <x:c r="AN759"/>
      <x:c r="AO759"/>
      <x:c r="AP759"/>
      <x:c r="AQ759"/>
      <x:c r="AR759"/>
      <x:c r="AS759"/>
      <x:c r="AT759"/>
      <x:c r="AU759"/>
      <x:c r="AV759"/>
      <x:c r="AW759"/>
      <x:c r="AX759"/>
      <x:c r="AY759"/>
      <x:c r="AZ759"/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/>
      <x:c r="BO759"/>
      <x:c r="BP759"/>
      <x:c r="BQ759"/>
      <x:c r="BR759"/>
      <x:c r="BS759"/>
      <x:c r="BT759"/>
      <x:c r="BU759"/>
      <x:c r="BV759"/>
      <x:c r="BW759"/>
      <x:c r="BX759"/>
      <x:c r="BY759"/>
      <x:c r="BZ759"/>
      <x:c r="CA759"/>
      <x:c r="CB759"/>
      <x:c r="CC759"/>
      <x:c r="CD759"/>
      <x:c r="CE759"/>
      <x:c r="CF759"/>
      <x:c r="CG759"/>
      <x:c r="CH759"/>
      <x:c r="CI759"/>
      <x:c r="CJ759" t="str">
        <x:v>Yes</x:v>
      </x:c>
      <x:c r="CK759" t="str">
        <x:v>Yes</x:v>
      </x:c>
      <x:c r="CL759" t="str">
        <x:v>Yes</x:v>
      </x:c>
      <x:c r="CM759" t="str">
        <x:v>Clear</x:v>
      </x:c>
      <x:c r="CN759" t="str">
        <x:v>Verified — clear</x:v>
      </x:c>
      <x:c r="CO759" t="n">
        <x:v>46272</x:v>
      </x:c>
      <x:c r="CP759" t="str">
        <x:v>https://pubmed.ncbi.nlm.nih.gov/34631252/</x:v>
      </x:c>
      <x:c r="CQ759"/>
      <x:c r="CR759"/>
      <x:c r="CS759"/>
      <x:c r="CT759"/>
      <x:c r="CU759"/>
      <x:c r="CV759"/>
      <x:c r="CW759"/>
      <x:c r="CX759"/>
      <x:c r="CY759"/>
      <x:c r="CZ759"/>
      <x:c r="DA759"/>
      <x:c r="DB759" t="str">
        <x:f>IF(L759="","",IF(AND(COUNT(CU759:DA759)=7,OR(CU759=0,CU759=1,CU759=2),OR(CV759=0,CV759=1,CV759=2),OR(CW759=0,CW759=1,CW759=2),OR(CX759=0,CX759=1,CX759=2),OR(CY759=0,CY759=1,CY759=2),OR(CZ759=0,CZ759=1,CZ759=2),OR(DA759=0,DA759=1,DA759=2)),SUM(CU759:DA759),""))</x:f>
      </x:c>
      <x:c r="DC759" t="str">
        <x:f>IF(DB759="","",ROUND(DB759/14*10,1))</x:f>
      </x:c>
      <x:c r="DD759" t="str">
        <x:v>Pending</x:v>
      </x:c>
      <x:c r="DE759" t="str">
        <x:f>IF(L759="","",IF(DC759="","Pending",IF(DD759="Yes","CONDITIONAL — safety override",IF(DC759&gt;=8,"HIGH",IF(DC759&gt;=5,"CONDITIONAL","LOW")))))</x:f>
        <x:v>Pending</x:v>
      </x:c>
      <x:c r="DF759" t="str">
        <x:v>Pending screening and full-text appraisal; no transferability judgment made at identification.</x:v>
      </x:c>
      <x:c r="DG759"/>
      <x:c r="DH759"/>
      <x:c r="DI759"/>
      <x:c r="DJ759"/>
      <x:c r="DK759"/>
      <x:c r="DL759"/>
      <x:c r="DM759"/>
      <x:c r="DN759"/>
      <x:c r="DO759"/>
      <x:c r="DP759"/>
      <x:c r="DQ759"/>
      <x:c r="DR759"/>
      <x:c r="DS759"/>
      <x:c r="DT759"/>
      <x:c r="DU759"/>
      <x:c r="DV759"/>
      <x:c r="DW759"/>
      <x:c r="DX759"/>
      <x:c r="DY759"/>
      <x:c r="DZ759" t="str">
        <x:v>Title/abstract information is insufficient for a substantive scientific, causal, transferability or institutional claim.</x:v>
      </x:c>
      <x:c r="EA759" t="str">
        <x:v>Pending</x:v>
      </x:c>
      <x:c r="EB759" t="str">
        <x:f>IF(L759="","",IF(EC759="READY","Yes","No / Pending"))</x:f>
        <x:v>No / Pending</x:v>
      </x:c>
      <x:c r="EC759" t="str">
        <x:f>IF(L759="","",IF(OR(ISNUMBER(SEARCH("Retracted Publication",Q759)),CM759="Retracted",CN759="Retracted",CM759="Expression of Concern",CN759="Expression of Concern",F759="Not used",CG759="Critical",CH759="High",CH759="Critical"),"BLOCKED — integrity or use restriction",IF(AND(CJ759="Yes",CK759="Yes",CL759="Yes"),IF(AND(CM759="Clear",CN759="Verified — clear"),IF(AND(AND(LEN(TRIM(CF759))&gt;0,LEFT(LOWER(TRIM(CF759)),7)&lt;&gt;"pending"),OR(CG759="High",CG759="Moderate"),OR(CH759="Low",CH759="Some concerns",CH759="Not applicable")),IF(AND(DD759="No",OR(DE759="HIGH",DE759="CONDITIONAL"),AND(LEN(TRIM(DF759))&gt;0,LEFT(LOWER(TRIM(DF759)),7)&lt;&gt;"pending")),IF(AND(AND(LEN(TRIM(DT759))&gt;0,LEFT(LOWER(TRIM(DT759)),7)&lt;&gt;"pending"),AND(LEN(TRIM(DU759))&gt;0,LEFT(LOWER(TRIM(DU759)),7)&lt;&gt;"pending"),OR(AND(LEN(TRIM(DV759))&gt;0,LEFT(LOWER(TRIM(DV759)),7)&lt;&gt;"pending"),AND(LEN(TRIM(DW759))&gt;0,LEFT(LOWER(TRIM(DW759)),7)&lt;&gt;"pending")),AND(LEN(TRIM(DX759))&gt;0,LEFT(LOWER(TRIM(DX759)),7)&lt;&gt;"pending")),IF(AND(F759="Claim-ready",OR(EA759="Strong",EA759="Moderate"),AND(LEN(TRIM(G759))&gt;0,LEFT(LOWER(TRIM(G759)),7)&lt;&gt;"pending"),G759&lt;&gt;"No substantive use decision is permitted from identification metadata alone.",AND(LEN(TRIM(DZ759))&gt;0,LEFT(LOWER(TRIM(DZ759)),7)&lt;&gt;"pending"),DZ759&lt;&gt;"Identification metadata alone does not permit any substantive scientific, causal, operational, or institutional claim.",AND(LEN(TRIM(EI759))&gt;0,LEFT(LOWER(TRIM(EI759)),7)&lt;&gt;"pending"),ISNUMBER(EH759),EH759&gt;0),"READY","PENDING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59" t="str">
        <x:v>Pending</x:v>
      </x:c>
      <x:c r="EE759"/>
      <x:c r="EF759" t="str">
        <x:v>Pending</x:v>
      </x:c>
      <x:c r="EG759" t="str">
        <x:v>Pending</x:v>
      </x:c>
      <x:c r="EH759"/>
      <x:c r="EI759" s="501"/>
      <x:c r="EJ759"/>
      <x:c r="EK759" t="str">
        <x:v>Pending</x:v>
      </x:c>
      <x:c r="EL759" t="n">
        <x:v>46272</x:v>
      </x:c>
      <x:c r="EM759" t="str">
        <x:v>Production PubMed record imported and reconciled to Zotero item ZNT9QUCE;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59" t="n">
        <x:f>IF(L759="","",(IF(N759&lt;&gt;"",1,0)+IF(O759&lt;&gt;"",1,0)+IF(AJ759&lt;&gt;"",1,0)+IF(AU759&lt;&gt;"",1,0)+IF(BE759&lt;&gt;"",1,0)+IF(CF759&lt;&gt;"",1,0)+IF(CJ759="Yes",1,0)+IF(CL759="Yes",1,0)+IF(DE759&lt;&gt;"Pending",1,0)+IF(F759&lt;&gt;"",1,0)+IF(DZ759&lt;&gt;"",1,0)+IF(EI759&lt;&gt;"",1,0))/12)</x:f>
        <x:v>0.5</x:v>
      </x:c>
    </x:row>
    <x:row r="760">
      <x:c r="A760" t="str">
        <x:v>EV-0757</x:v>
      </x:c>
      <x:c r="B760" t="str">
        <x:v>Integrity check</x:v>
      </x:c>
      <x:c r="C760" t="str">
        <x:f>IF(L760="","",IF(LEFT(EC760,7)="BLOCKED","🔴 Do not use for conclusion",IF(EB760="Yes","🟢 Claim-ready","🟡 Caution / context")))</x:f>
        <x:v>🟡 Caution / context</x:v>
      </x:c>
      <x:c r="D760" t="str">
        <x:f>IF(L760="","",EC760)</x:f>
        <x:v>PENDING — appropriate appraisal</x:v>
      </x:c>
      <x:c r="E760" t="str">
        <x:v>P3 — Medium</x:v>
      </x:c>
      <x:c r="F760" t="str">
        <x:v>Pending</x:v>
      </x:c>
      <x:c r="G760" t="str">
        <x:v>Title/abstract identify an explicit tactical/public-safety context and readiness domain; retain for full-text assessment.</x:v>
      </x:c>
      <x:c r="H760" t="str">
        <x:v>Obtain and review lawful full text; confirm human adjudication; then select a design-specific appraisal instrument.</x:v>
      </x:c>
      <x:c r="I760"/>
      <x:c r="J760" t="str">
        <x:v>C — Implementation Science</x:v>
      </x:c>
      <x:c r="K760" t="str">
        <x:v>IDENTIFIED</x:v>
      </x:c>
      <x:c r="L760" t="str">
        <x:v>A review of workplace mental health interventions and their implementation in public safety organizations.</x:v>
      </x:c>
      <x:c r="M760"/>
      <x:c r="N760" t="str">
        <x:v>Edgelow, Megan; Scholefield, Emma; McPherson, Matthew; Mehta, Sonam; Ortlieb, Aquila</x:v>
      </x:c>
      <x:c r="O760" t="n">
        <x:v>2022</x:v>
      </x:c>
      <x:c r="P760" t="str">
        <x:v>International archives of occupational and environmental health</x:v>
      </x:c>
      <x:c r="Q760" t="str">
        <x:v>Journal Article; Review</x:v>
      </x:c>
      <x:c r="R760" t="str">
        <x:v>Unclear</x:v>
      </x:c>
      <x:c r="S760" t="str">
        <x:v>Unknown</x:v>
      </x:c>
      <x:c r="T760" t="str">
        <x:v>eng</x:v>
      </x:c>
      <x:c r="U760" t="str">
        <x:v>https://pubmed.ncbi.nlm.nih.gov/34628523/</x:v>
      </x:c>
      <x:c r="V760" t="str">
        <x:v>10.1007/s00420-021-01772-1</x:v>
      </x:c>
      <x:c r="W760" t="str">
        <x:f>IF(V760="","",LOWER(SUBSTITUTE(SUBSTITUTE(SUBSTITUTE(SUBSTITUTE(TRIM(V760),"https://doi.org/",""),"http://doi.org/",""),"https://dx.doi.org/",""),"doi:","")))</x:f>
        <x:v>10.1007/s00420-021-01772-1</x:v>
      </x:c>
      <x:c r="X760" t="str">
        <x:v>34628523</x:v>
      </x:c>
      <x:c r="Y760" t="str"/>
      <x:c r="Z760"/>
      <x:c r="AA760" t="str">
        <x:v>PubMed/MEDLINE</x:v>
      </x:c>
      <x:c r="AB760" t="str">
        <x:v>PUBMED-C-v1.0-2026-08-28</x:v>
      </x:c>
      <x:c r="AC760" t="str">
        <x:v>SP-PUBMED-C-20260828</x:v>
      </x:c>
      <x:c r="AD760" s="499" t="n">
        <x:v>46262</x:v>
      </x:c>
      <x:c r="AE760" s="499" t="n">
        <x:v>46272</x:v>
      </x:c>
      <x:c r="AF760" t="str">
        <x:v>AX4C53VJ</x:v>
      </x:c>
      <x:c r="AG760"/>
      <x:c r="AH760" t="str">
        <x:v>Tactical Athlete → Operational Readiness Brazil</x:v>
      </x:c>
      <x:c r="AI760" t="str">
        <x:v>evidence-family:C</x:v>
      </x:c>
      <x:c r="AJ760"/>
      <x:c r="AK760" t="str">
        <x:f>IF(AJ760="","",IF(OR(LOWER(AJ760)="brazil",LOWER(AJ760)="brasil"),"Yes","No"))</x:f>
      </x:c>
      <x:c r="AL760"/>
      <x:c r="AM760"/>
      <x:c r="AN760"/>
      <x:c r="AO760"/>
      <x:c r="AP760"/>
      <x:c r="AQ760"/>
      <x:c r="AR760"/>
      <x:c r="AS760"/>
      <x:c r="AT760"/>
      <x:c r="AU760"/>
      <x:c r="AV760"/>
      <x:c r="AW760"/>
      <x:c r="AX760"/>
      <x:c r="AY760"/>
      <x:c r="AZ760"/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/>
      <x:c r="BO760"/>
      <x:c r="BP760"/>
      <x:c r="BQ760"/>
      <x:c r="BR760"/>
      <x:c r="BS760"/>
      <x:c r="BT760"/>
      <x:c r="BU760"/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 t="str">
        <x:v>Yes</x:v>
      </x:c>
      <x:c r="CK760" t="str">
        <x:v>Yes</x:v>
      </x:c>
      <x:c r="CL760" t="str">
        <x:v>Yes</x:v>
      </x:c>
      <x:c r="CM760" t="str">
        <x:v>Clear</x:v>
      </x:c>
      <x:c r="CN760" t="str">
        <x:v>Verified — clear</x:v>
      </x:c>
      <x:c r="CO760" t="n">
        <x:v>46272</x:v>
      </x:c>
      <x:c r="CP760" t="str">
        <x:v>https://pubmed.ncbi.nlm.nih.gov/34628523/</x:v>
      </x:c>
      <x:c r="CQ760"/>
      <x:c r="CR760"/>
      <x:c r="CS760"/>
      <x:c r="CT760"/>
      <x:c r="CU760"/>
      <x:c r="CV760"/>
      <x:c r="CW760"/>
      <x:c r="CX760"/>
      <x:c r="CY760"/>
      <x:c r="CZ760"/>
      <x:c r="DA760"/>
      <x:c r="DB760" t="str">
        <x:f>IF(L760="","",IF(AND(COUNT(CU760:DA760)=7,OR(CU760=0,CU760=1,CU760=2),OR(CV760=0,CV760=1,CV760=2),OR(CW760=0,CW760=1,CW760=2),OR(CX760=0,CX760=1,CX760=2),OR(CY760=0,CY760=1,CY760=2),OR(CZ760=0,CZ760=1,CZ760=2),OR(DA760=0,DA760=1,DA760=2)),SUM(CU760:DA760),""))</x:f>
      </x:c>
      <x:c r="DC760" t="str">
        <x:f>IF(DB760="","",ROUND(DB760/14*10,1))</x:f>
      </x:c>
      <x:c r="DD760" t="str">
        <x:v>Pending</x:v>
      </x:c>
      <x:c r="DE760" t="str">
        <x:f>IF(L760="","",IF(DC760="","Pending",IF(DD760="Yes","CONDITIONAL — safety override",IF(DC760&gt;=8,"HIGH",IF(DC760&gt;=5,"CONDITIONAL","LOW")))))</x:f>
        <x:v>Pending</x:v>
      </x:c>
      <x:c r="DF760" t="str">
        <x:v>Pending screening and full-text appraisal; no transferability judgment made at identification.</x:v>
      </x:c>
      <x:c r="DG760"/>
      <x:c r="DH760"/>
      <x:c r="DI760"/>
      <x:c r="DJ760"/>
      <x:c r="DK760"/>
      <x:c r="DL760"/>
      <x:c r="DM760"/>
      <x:c r="DN760"/>
      <x:c r="DO760"/>
      <x:c r="DP760"/>
      <x:c r="DQ760"/>
      <x:c r="DR760"/>
      <x:c r="DS760"/>
      <x:c r="DT760"/>
      <x:c r="DU760"/>
      <x:c r="DV760"/>
      <x:c r="DW760"/>
      <x:c r="DX760"/>
      <x:c r="DY760"/>
      <x:c r="DZ760" t="str">
        <x:v>Title/abstract screening alone does not establish effectiveness, causality, methodological quality, transferability to Brazilian public safety or an institutional recommendation.</x:v>
      </x:c>
      <x:c r="EA760" t="str">
        <x:v>Pending</x:v>
      </x:c>
      <x:c r="EB760" t="str">
        <x:f>IF(L760="","",IF(EC760="READY","Yes","No / Pending"))</x:f>
        <x:v>No / Pending</x:v>
      </x:c>
      <x:c r="EC760" t="str">
        <x:f>IF(L760="","",IF(OR(ISNUMBER(SEARCH("Retracted Publication",Q760)),CM760="Retracted",CN760="Retracted",CM760="Expression of Concern",CN760="Expression of Concern",F760="Not used",CG760="Critical",CH760="High",CH760="Critical"),"BLOCKED — integrity or use restriction",IF(AND(CJ760="Yes",CK760="Yes",CL760="Yes"),IF(AND(CM760="Clear",CN760="Verified — clear"),IF(AND(AND(LEN(TRIM(CF760))&gt;0,LEFT(LOWER(TRIM(CF760)),7)&lt;&gt;"pending"),OR(CG760="High",CG760="Moderate"),OR(CH760="Low",CH760="Some concerns",CH760="Not applicable")),IF(AND(DD760="No",OR(DE760="HIGH",DE760="CONDITIONAL"),AND(LEN(TRIM(DF760))&gt;0,LEFT(LOWER(TRIM(DF760)),7)&lt;&gt;"pending")),IF(AND(AND(LEN(TRIM(DT760))&gt;0,LEFT(LOWER(TRIM(DT760)),7)&lt;&gt;"pending"),AND(LEN(TRIM(DU760))&gt;0,LEFT(LOWER(TRIM(DU760)),7)&lt;&gt;"pending"),OR(AND(LEN(TRIM(DV760))&gt;0,LEFT(LOWER(TRIM(DV760)),7)&lt;&gt;"pending"),AND(LEN(TRIM(DW760))&gt;0,LEFT(LOWER(TRIM(DW760)),7)&lt;&gt;"pending")),AND(LEN(TRIM(DX760))&gt;0,LEFT(LOWER(TRIM(DX760)),7)&lt;&gt;"pending")),IF(AND(F760="Claim-ready",OR(EA760="Strong",EA760="Moderate"),AND(LEN(TRIM(G760))&gt;0,LEFT(LOWER(TRIM(G760)),7)&lt;&gt;"pending"),G760&lt;&gt;"No substantive use decision is permitted from identification metadata alone.",AND(LEN(TRIM(DZ760))&gt;0,LEFT(LOWER(TRIM(DZ760)),7)&lt;&gt;"pending"),DZ760&lt;&gt;"Identification metadata alone does not permit any substantive scientific, causal, operational, or institutional claim.",AND(LEN(TRIM(EI760))&gt;0,LEFT(LOWER(TRIM(EI760)),7)&lt;&gt;"pending"),ISNUMBER(EH760),EH760&gt;0),"READY","PENDING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0" t="str">
        <x:v>Pending</x:v>
      </x:c>
      <x:c r="EE760"/>
      <x:c r="EF760" t="str">
        <x:v>Pending</x:v>
      </x:c>
      <x:c r="EG760" t="str">
        <x:v>Pending</x:v>
      </x:c>
      <x:c r="EH760"/>
      <x:c r="EI760" s="501"/>
      <x:c r="EJ760"/>
      <x:c r="EK760" t="str">
        <x:v>Pending</x:v>
      </x:c>
      <x:c r="EL760" t="n">
        <x:v>46272</x:v>
      </x:c>
      <x:c r="EM760" t="str">
        <x:v>Production PubMed record imported and reconciled to Zotero item AX4C53VJ;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0" t="n">
        <x:f>IF(L760="","",(IF(N760&lt;&gt;"",1,0)+IF(O760&lt;&gt;"",1,0)+IF(AJ760&lt;&gt;"",1,0)+IF(AU760&lt;&gt;"",1,0)+IF(BE760&lt;&gt;"",1,0)+IF(CF760&lt;&gt;"",1,0)+IF(CJ760="Yes",1,0)+IF(CL760="Yes",1,0)+IF(DE760&lt;&gt;"Pending",1,0)+IF(F760&lt;&gt;"",1,0)+IF(DZ760&lt;&gt;"",1,0)+IF(EI760&lt;&gt;"",1,0))/12)</x:f>
        <x:v>0.5</x:v>
      </x:c>
    </x:row>
    <x:row r="761">
      <x:c r="A761" t="str">
        <x:v>EV-0758</x:v>
      </x:c>
      <x:c r="B761" t="str">
        <x:v>Integrity check</x:v>
      </x:c>
      <x:c r="C761" t="str">
        <x:f>IF(L761="","",IF(LEFT(EC761,7)="BLOCKED","🔴 Do not use for conclusion",IF(EB761="Yes","🟢 Claim-ready","🟡 Caution / context")))</x:f>
        <x:v>🟡 Caution / context</x:v>
      </x:c>
      <x:c r="D761" t="str">
        <x:f>IF(L761="","",EC761)</x:f>
        <x:v>PENDING — appropriate appraisal</x:v>
      </x:c>
      <x:c r="E761" t="str">
        <x:v>P3 — Medium</x:v>
      </x:c>
      <x:c r="F761" t="str">
        <x:v>Pending</x:v>
      </x:c>
      <x:c r="G761" t="str">
        <x:v>Title/abstract identify an explicit implementation-science construct; retain for full-text assessment.</x:v>
      </x:c>
      <x:c r="H761" t="str">
        <x:v>Obtain and review lawful full text; confirm human adjudication; then select a design-specific appraisal instrument.</x:v>
      </x:c>
      <x:c r="I761"/>
      <x:c r="J761" t="str">
        <x:v>C — Implementation Science</x:v>
      </x:c>
      <x:c r="K761" t="str">
        <x:v>IDENTIFIED</x:v>
      </x:c>
      <x:c r="L761" t="str">
        <x:v>The Readiness, Resilience and Recovery Tool: An Emerging Approach to Enhance Readiness Amidst Disruption.</x:v>
      </x:c>
      <x:c r="M761"/>
      <x:c r="N761" t="str">
        <x:v>Kolodny-Goetz, Jennifer; Hamm, Debra W; Cook, Brittany S; Wandersman, Abraham</x:v>
      </x:c>
      <x:c r="O761" t="n">
        <x:v>2021</x:v>
      </x:c>
      <x:c r="P761" t="str">
        <x:v>Global implementation research and applications</x:v>
      </x:c>
      <x:c r="Q761" t="str">
        <x:v>Journal Article</x:v>
      </x:c>
      <x:c r="R761" t="str">
        <x:v>Unclear</x:v>
      </x:c>
      <x:c r="S761" t="str">
        <x:v>Unknown</x:v>
      </x:c>
      <x:c r="T761" t="str">
        <x:v>eng</x:v>
      </x:c>
      <x:c r="U761" t="str">
        <x:v>https://pubmed.ncbi.nlm.nih.gov/34622213/</x:v>
      </x:c>
      <x:c r="V761" t="str">
        <x:v>10.1007/s43477-021-00011-6</x:v>
      </x:c>
      <x:c r="W761" t="str">
        <x:f>IF(V761="","",LOWER(SUBSTITUTE(SUBSTITUTE(SUBSTITUTE(SUBSTITUTE(TRIM(V761),"https://doi.org/",""),"http://doi.org/",""),"https://dx.doi.org/",""),"doi:","")))</x:f>
        <x:v>10.1007/s43477-021-00011-6</x:v>
      </x:c>
      <x:c r="X761" t="str">
        <x:v>34622213</x:v>
      </x:c>
      <x:c r="Y761" t="str">
        <x:v>PMC8116638</x:v>
      </x:c>
      <x:c r="Z761"/>
      <x:c r="AA761" t="str">
        <x:v>PubMed/MEDLINE</x:v>
      </x:c>
      <x:c r="AB761" t="str">
        <x:v>PUBMED-C-v1.0-2026-08-28</x:v>
      </x:c>
      <x:c r="AC761" t="str">
        <x:v>SP-PUBMED-C-20260828</x:v>
      </x:c>
      <x:c r="AD761" s="499" t="n">
        <x:v>46262</x:v>
      </x:c>
      <x:c r="AE761" s="499" t="n">
        <x:v>46272</x:v>
      </x:c>
      <x:c r="AF761" t="str">
        <x:v>CRYUZSIZ</x:v>
      </x:c>
      <x:c r="AG761"/>
      <x:c r="AH761" t="str">
        <x:v>Tactical Athlete → Operational Readiness Brazil</x:v>
      </x:c>
      <x:c r="AI761" t="str">
        <x:v>evidence-family:C</x:v>
      </x:c>
      <x:c r="AJ761"/>
      <x:c r="AK761" t="str">
        <x:f>IF(AJ761="","",IF(OR(LOWER(AJ761)="brazil",LOWER(AJ761)="brasil"),"Yes","No"))</x:f>
      </x:c>
      <x:c r="AL761"/>
      <x:c r="AM761"/>
      <x:c r="AN761"/>
      <x:c r="AO761"/>
      <x:c r="AP761"/>
      <x:c r="AQ761"/>
      <x:c r="AR761"/>
      <x:c r="AS761"/>
      <x:c r="AT761"/>
      <x:c r="AU761"/>
      <x:c r="AV761"/>
      <x:c r="AW761"/>
      <x:c r="AX761"/>
      <x:c r="AY761"/>
      <x:c r="AZ761"/>
      <x:c r="BA761"/>
      <x:c r="BB761"/>
      <x:c r="BC761"/>
      <x:c r="BD761"/>
      <x:c r="BE761"/>
      <x:c r="BF761"/>
      <x:c r="BG761"/>
      <x:c r="BH761"/>
      <x:c r="BI761"/>
      <x:c r="BJ761"/>
      <x:c r="BK761"/>
      <x:c r="BL761"/>
      <x:c r="BM761"/>
      <x:c r="BN761"/>
      <x:c r="BO761"/>
      <x:c r="BP761"/>
      <x:c r="BQ761"/>
      <x:c r="BR761"/>
      <x:c r="BS761"/>
      <x:c r="BT761"/>
      <x:c r="BU761"/>
      <x:c r="BV761"/>
      <x:c r="BW761"/>
      <x:c r="BX761"/>
      <x:c r="BY761"/>
      <x:c r="BZ761"/>
      <x:c r="CA761"/>
      <x:c r="CB761"/>
      <x:c r="CC761"/>
      <x:c r="CD761"/>
      <x:c r="CE761"/>
      <x:c r="CF761"/>
      <x:c r="CG761"/>
      <x:c r="CH761"/>
      <x:c r="CI761"/>
      <x:c r="CJ761" t="str">
        <x:v>Yes</x:v>
      </x:c>
      <x:c r="CK761" t="str">
        <x:v>Yes</x:v>
      </x:c>
      <x:c r="CL761" t="str">
        <x:v>Yes</x:v>
      </x:c>
      <x:c r="CM761" t="str">
        <x:v>Clear</x:v>
      </x:c>
      <x:c r="CN761" t="str">
        <x:v>Verified — clear</x:v>
      </x:c>
      <x:c r="CO761" t="n">
        <x:v>46272</x:v>
      </x:c>
      <x:c r="CP761" t="str">
        <x:v>https://pubmed.ncbi.nlm.nih.gov/34622213/</x:v>
      </x:c>
      <x:c r="CQ761"/>
      <x:c r="CR761"/>
      <x:c r="CS761"/>
      <x:c r="CT761"/>
      <x:c r="CU761"/>
      <x:c r="CV761"/>
      <x:c r="CW761"/>
      <x:c r="CX761"/>
      <x:c r="CY761"/>
      <x:c r="CZ761"/>
      <x:c r="DA761"/>
      <x:c r="DB761" t="str">
        <x:f>IF(L761="","",IF(AND(COUNT(CU761:DA761)=7,OR(CU761=0,CU761=1,CU761=2),OR(CV761=0,CV761=1,CV761=2),OR(CW761=0,CW761=1,CW761=2),OR(CX761=0,CX761=1,CX761=2),OR(CY761=0,CY761=1,CY761=2),OR(CZ761=0,CZ761=1,CZ761=2),OR(DA761=0,DA761=1,DA761=2)),SUM(CU761:DA761),""))</x:f>
      </x:c>
      <x:c r="DC761" t="str">
        <x:f>IF(DB761="","",ROUND(DB761/14*10,1))</x:f>
      </x:c>
      <x:c r="DD761" t="str">
        <x:v>Pending</x:v>
      </x:c>
      <x:c r="DE761" t="str">
        <x:f>IF(L761="","",IF(DC761="","Pending",IF(DD761="Yes","CONDITIONAL — safety override",IF(DC761&gt;=8,"HIGH",IF(DC761&gt;=5,"CONDITIONAL","LOW")))))</x:f>
        <x:v>Pending</x:v>
      </x:c>
      <x:c r="DF761" t="str">
        <x:v>Pending screening and full-text appraisal; no transferability judgment made at identification.</x:v>
      </x:c>
      <x:c r="DG761"/>
      <x:c r="DH761"/>
      <x:c r="DI761"/>
      <x:c r="DJ761"/>
      <x:c r="DK761"/>
      <x:c r="DL761"/>
      <x:c r="DM761"/>
      <x:c r="DN761"/>
      <x:c r="DO761"/>
      <x:c r="DP761"/>
      <x:c r="DQ761"/>
      <x:c r="DR761"/>
      <x:c r="DS761"/>
      <x:c r="DT761"/>
      <x:c r="DU761"/>
      <x:c r="DV761"/>
      <x:c r="DW761"/>
      <x:c r="DX761"/>
      <x:c r="DY761"/>
      <x:c r="DZ761" t="str">
        <x:v>Title/abstract screening alone does not establish effectiveness, causality, methodological quality, transferability to Brazilian public safety or an institutional recommendation.</x:v>
      </x:c>
      <x:c r="EA761" t="str">
        <x:v>Pending</x:v>
      </x:c>
      <x:c r="EB761" t="str">
        <x:f>IF(L761="","",IF(EC761="READY","Yes","No / Pending"))</x:f>
        <x:v>No / Pending</x:v>
      </x:c>
      <x:c r="EC761" t="str">
        <x:f>IF(L761="","",IF(OR(ISNUMBER(SEARCH("Retracted Publication",Q761)),CM761="Retracted",CN761="Retracted",CM761="Expression of Concern",CN761="Expression of Concern",F761="Not used",CG761="Critical",CH761="High",CH761="Critical"),"BLOCKED — integrity or use restriction",IF(AND(CJ761="Yes",CK761="Yes",CL761="Yes"),IF(AND(CM761="Clear",CN761="Verified — clear"),IF(AND(AND(LEN(TRIM(CF761))&gt;0,LEFT(LOWER(TRIM(CF761)),7)&lt;&gt;"pending"),OR(CG761="High",CG761="Moderate"),OR(CH761="Low",CH761="Some concerns",CH761="Not applicable")),IF(AND(DD761="No",OR(DE761="HIGH",DE761="CONDITIONAL"),AND(LEN(TRIM(DF761))&gt;0,LEFT(LOWER(TRIM(DF761)),7)&lt;&gt;"pending")),IF(AND(AND(LEN(TRIM(DT761))&gt;0,LEFT(LOWER(TRIM(DT761)),7)&lt;&gt;"pending"),AND(LEN(TRIM(DU761))&gt;0,LEFT(LOWER(TRIM(DU761)),7)&lt;&gt;"pending"),OR(AND(LEN(TRIM(DV761))&gt;0,LEFT(LOWER(TRIM(DV761)),7)&lt;&gt;"pending"),AND(LEN(TRIM(DW761))&gt;0,LEFT(LOWER(TRIM(DW761)),7)&lt;&gt;"pending")),AND(LEN(TRIM(DX761))&gt;0,LEFT(LOWER(TRIM(DX761)),7)&lt;&gt;"pending")),IF(AND(F761="Claim-ready",OR(EA761="Strong",EA761="Moderate"),AND(LEN(TRIM(G761))&gt;0,LEFT(LOWER(TRIM(G761)),7)&lt;&gt;"pending"),G761&lt;&gt;"No substantive use decision is permitted from identification metadata alone.",AND(LEN(TRIM(DZ761))&gt;0,LEFT(LOWER(TRIM(DZ761)),7)&lt;&gt;"pending"),DZ761&lt;&gt;"Identification metadata alone does not permit any substantive scientific, causal, operational, or institutional claim.",AND(LEN(TRIM(EI761))&gt;0,LEFT(LOWER(TRIM(EI761)),7)&lt;&gt;"pending"),ISNUMBER(EH761),EH761&gt;0),"READY","PENDING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1" t="str">
        <x:v>Pending</x:v>
      </x:c>
      <x:c r="EE761"/>
      <x:c r="EF761" t="str">
        <x:v>Pending</x:v>
      </x:c>
      <x:c r="EG761" t="str">
        <x:v>Pending</x:v>
      </x:c>
      <x:c r="EH761"/>
      <x:c r="EI761" s="501"/>
      <x:c r="EJ761"/>
      <x:c r="EK761" t="str">
        <x:v>Pending</x:v>
      </x:c>
      <x:c r="EL761" t="n">
        <x:v>46272</x:v>
      </x:c>
      <x:c r="EM761" t="str">
        <x:v>Production PubMed record imported and reconciled to Zotero item CRYUZSIZ;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1" t="n">
        <x:f>IF(L761="","",(IF(N761&lt;&gt;"",1,0)+IF(O761&lt;&gt;"",1,0)+IF(AJ761&lt;&gt;"",1,0)+IF(AU761&lt;&gt;"",1,0)+IF(BE761&lt;&gt;"",1,0)+IF(CF761&lt;&gt;"",1,0)+IF(CJ761="Yes",1,0)+IF(CL761="Yes",1,0)+IF(DE761&lt;&gt;"Pending",1,0)+IF(F761&lt;&gt;"",1,0)+IF(DZ761&lt;&gt;"",1,0)+IF(EI761&lt;&gt;"",1,0))/12)</x:f>
        <x:v>0.5</x:v>
      </x:c>
    </x:row>
    <x:row r="762">
      <x:c r="A762" t="str">
        <x:v>EV-0759</x:v>
      </x:c>
      <x:c r="B762" t="str">
        <x:v>Integrity check</x:v>
      </x:c>
      <x:c r="C762" t="str">
        <x:f>IF(L762="","",IF(LEFT(EC762,7)="BLOCKED","🔴 Do not use for conclusion",IF(EB762="Yes","🟢 Claim-ready","🟡 Caution / context")))</x:f>
        <x:v>🟡 Caution / context</x:v>
      </x:c>
      <x:c r="D762" t="str">
        <x:f>IF(L762="","",EC762)</x:f>
        <x:v>PENDING — appropriate appraisal</x:v>
      </x:c>
      <x:c r="E762" t="str">
        <x:v>P3 — Medium</x:v>
      </x:c>
      <x:c r="F762" t="str">
        <x:v>Pending</x:v>
      </x:c>
      <x:c r="G762" t="str">
        <x:v>Title/abstract identify an explicit tactical/public-safety context and readiness domain; retain for full-text assessment.</x:v>
      </x:c>
      <x:c r="H762" t="str">
        <x:v>Obtain and review lawful full text; confirm human adjudication; then select a design-specific appraisal instrument.</x:v>
      </x:c>
      <x:c r="I762"/>
      <x:c r="J762" t="str">
        <x:v>A — Core</x:v>
      </x:c>
      <x:c r="K762" t="str">
        <x:v>IDENTIFIED</x:v>
      </x:c>
      <x:c r="L762" t="str">
        <x:v>Military Body Composition Standards and Physical Performance: Historical Perspectives and Future Directions.</x:v>
      </x:c>
      <x:c r="M762"/>
      <x:c r="N762" t="str">
        <x:v>Harty, Patrick S; Friedl, Karl E; Nindl, Bradley C; Harry, John R; Vellers, Heather L; Tinsley, Grant M</x:v>
      </x:c>
      <x:c r="O762" t="n">
        <x:v>2022</x:v>
      </x:c>
      <x:c r="P762" t="str">
        <x:v>Journal of strength and conditioning research</x:v>
      </x:c>
      <x:c r="Q762" t="str">
        <x:v>Journal Article; Review</x:v>
      </x:c>
      <x:c r="R762" t="str">
        <x:v>Unclear</x:v>
      </x:c>
      <x:c r="S762" t="str">
        <x:v>Unknown</x:v>
      </x:c>
      <x:c r="T762" t="str">
        <x:v>eng</x:v>
      </x:c>
      <x:c r="U762" t="str">
        <x:v>https://pubmed.ncbi.nlm.nih.gov/34593729/</x:v>
      </x:c>
      <x:c r="V762" t="str">
        <x:v>10.1519/jsc.0000000000004142</x:v>
      </x:c>
      <x:c r="W762" t="str">
        <x:f>IF(V762="","",LOWER(SUBSTITUTE(SUBSTITUTE(SUBSTITUTE(SUBSTITUTE(TRIM(V762),"https://doi.org/",""),"http://doi.org/",""),"https://dx.doi.org/",""),"doi:","")))</x:f>
        <x:v>10.1519/jsc.0000000000004142</x:v>
      </x:c>
      <x:c r="X762" t="str">
        <x:v>34593729</x:v>
      </x:c>
      <x:c r="Y762" t="str"/>
      <x:c r="Z762"/>
      <x:c r="AA762" t="str">
        <x:v>PubMed/MEDLINE</x:v>
      </x:c>
      <x:c r="AB762" t="str">
        <x:v>PUBMED-A-v1.0-2026-08-28</x:v>
      </x:c>
      <x:c r="AC762" t="str">
        <x:v>SP-PUBMED-A-20260828</x:v>
      </x:c>
      <x:c r="AD762" s="499" t="n">
        <x:v>46262</x:v>
      </x:c>
      <x:c r="AE762" s="499" t="n">
        <x:v>46272</x:v>
      </x:c>
      <x:c r="AF762" t="str">
        <x:v>9G67D4B4</x:v>
      </x:c>
      <x:c r="AG762"/>
      <x:c r="AH762" t="str">
        <x:v>Tactical Athlete → Operational Readiness Brazil</x:v>
      </x:c>
      <x:c r="AI762" t="str">
        <x:v>evidence-family:A</x:v>
      </x:c>
      <x:c r="AJ762"/>
      <x:c r="AK762" t="str">
        <x:f>IF(AJ762="","",IF(OR(LOWER(AJ762)="brazil",LOWER(AJ762)="brasil"),"Yes","No"))</x:f>
      </x:c>
      <x:c r="AL762"/>
      <x:c r="AM762"/>
      <x:c r="AN762"/>
      <x:c r="AO762"/>
      <x:c r="AP762"/>
      <x:c r="AQ762"/>
      <x:c r="AR762"/>
      <x:c r="AS762"/>
      <x:c r="AT762"/>
      <x:c r="AU762"/>
      <x:c r="AV762"/>
      <x:c r="AW762"/>
      <x:c r="AX762"/>
      <x:c r="AY762"/>
      <x:c r="AZ762"/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/>
      <x:c r="BO762"/>
      <x:c r="BP762"/>
      <x:c r="BQ762"/>
      <x:c r="BR762"/>
      <x:c r="BS762"/>
      <x:c r="BT762"/>
      <x:c r="BU762"/>
      <x:c r="BV762"/>
      <x:c r="BW762"/>
      <x:c r="BX762"/>
      <x:c r="BY762"/>
      <x:c r="BZ762"/>
      <x:c r="CA762"/>
      <x:c r="CB762"/>
      <x:c r="CC762"/>
      <x:c r="CD762"/>
      <x:c r="CE762"/>
      <x:c r="CF762"/>
      <x:c r="CG762"/>
      <x:c r="CH762"/>
      <x:c r="CI762"/>
      <x:c r="CJ762" t="str">
        <x:v>Yes</x:v>
      </x:c>
      <x:c r="CK762" t="str">
        <x:v>Yes</x:v>
      </x:c>
      <x:c r="CL762" t="str">
        <x:v>Yes</x:v>
      </x:c>
      <x:c r="CM762" t="str">
        <x:v>Clear</x:v>
      </x:c>
      <x:c r="CN762" t="str">
        <x:v>Verified — clear</x:v>
      </x:c>
      <x:c r="CO762" t="n">
        <x:v>46272</x:v>
      </x:c>
      <x:c r="CP762" t="str">
        <x:v>https://pubmed.ncbi.nlm.nih.gov/34593729/</x:v>
      </x:c>
      <x:c r="CQ762"/>
      <x:c r="CR762"/>
      <x:c r="CS762"/>
      <x:c r="CT762"/>
      <x:c r="CU762"/>
      <x:c r="CV762"/>
      <x:c r="CW762"/>
      <x:c r="CX762"/>
      <x:c r="CY762"/>
      <x:c r="CZ762"/>
      <x:c r="DA762"/>
      <x:c r="DB762" t="str">
        <x:f>IF(L762="","",IF(AND(COUNT(CU762:DA762)=7,OR(CU762=0,CU762=1,CU762=2),OR(CV762=0,CV762=1,CV762=2),OR(CW762=0,CW762=1,CW762=2),OR(CX762=0,CX762=1,CX762=2),OR(CY762=0,CY762=1,CY762=2),OR(CZ762=0,CZ762=1,CZ762=2),OR(DA762=0,DA762=1,DA762=2)),SUM(CU762:DA762),""))</x:f>
      </x:c>
      <x:c r="DC762" t="str">
        <x:f>IF(DB762="","",ROUND(DB762/14*10,1))</x:f>
      </x:c>
      <x:c r="DD762" t="str">
        <x:v>Pending</x:v>
      </x:c>
      <x:c r="DE762" t="str">
        <x:f>IF(L762="","",IF(DC762="","Pending",IF(DD762="Yes","CONDITIONAL — safety override",IF(DC762&gt;=8,"HIGH",IF(DC762&gt;=5,"CONDITIONAL","LOW")))))</x:f>
        <x:v>Pending</x:v>
      </x:c>
      <x:c r="DF762" t="str">
        <x:v>Pending screening and full-text appraisal; no transferability judgment made at identification.</x:v>
      </x:c>
      <x:c r="DG762"/>
      <x:c r="DH762"/>
      <x:c r="DI762"/>
      <x:c r="DJ762"/>
      <x:c r="DK762"/>
      <x:c r="DL762"/>
      <x:c r="DM762"/>
      <x:c r="DN762"/>
      <x:c r="DO762"/>
      <x:c r="DP762"/>
      <x:c r="DQ762"/>
      <x:c r="DR762"/>
      <x:c r="DS762"/>
      <x:c r="DT762"/>
      <x:c r="DU762"/>
      <x:c r="DV762"/>
      <x:c r="DW762"/>
      <x:c r="DX762"/>
      <x:c r="DY762"/>
      <x:c r="DZ762" t="str">
        <x:v>Title/abstract screening alone does not establish effectiveness, causality, methodological quality, transferability to Brazilian public safety or an institutional recommendation.</x:v>
      </x:c>
      <x:c r="EA762" t="str">
        <x:v>Pending</x:v>
      </x:c>
      <x:c r="EB762" t="str">
        <x:f>IF(L762="","",IF(EC762="READY","Yes","No / Pending"))</x:f>
        <x:v>No / Pending</x:v>
      </x:c>
      <x:c r="EC762" t="str">
        <x:f>IF(L762="","",IF(OR(ISNUMBER(SEARCH("Retracted Publication",Q762)),CM762="Retracted",CN762="Retracted",CM762="Expression of Concern",CN762="Expression of Concern",F762="Not used",CG762="Critical",CH762="High",CH762="Critical"),"BLOCKED — integrity or use restriction",IF(AND(CJ762="Yes",CK762="Yes",CL762="Yes"),IF(AND(CM762="Clear",CN762="Verified — clear"),IF(AND(AND(LEN(TRIM(CF762))&gt;0,LEFT(LOWER(TRIM(CF762)),7)&lt;&gt;"pending"),OR(CG762="High",CG762="Moderate"),OR(CH762="Low",CH762="Some concerns",CH762="Not applicable")),IF(AND(DD762="No",OR(DE762="HIGH",DE762="CONDITIONAL"),AND(LEN(TRIM(DF762))&gt;0,LEFT(LOWER(TRIM(DF762)),7)&lt;&gt;"pending")),IF(AND(AND(LEN(TRIM(DT762))&gt;0,LEFT(LOWER(TRIM(DT762)),7)&lt;&gt;"pending"),AND(LEN(TRIM(DU762))&gt;0,LEFT(LOWER(TRIM(DU762)),7)&lt;&gt;"pending"),OR(AND(LEN(TRIM(DV762))&gt;0,LEFT(LOWER(TRIM(DV762)),7)&lt;&gt;"pending"),AND(LEN(TRIM(DW762))&gt;0,LEFT(LOWER(TRIM(DW762)),7)&lt;&gt;"pending")),AND(LEN(TRIM(DX762))&gt;0,LEFT(LOWER(TRIM(DX762)),7)&lt;&gt;"pending")),IF(AND(F762="Claim-ready",OR(EA762="Strong",EA762="Moderate"),AND(LEN(TRIM(G762))&gt;0,LEFT(LOWER(TRIM(G762)),7)&lt;&gt;"pending"),G762&lt;&gt;"No substantive use decision is permitted from identification metadata alone.",AND(LEN(TRIM(DZ762))&gt;0,LEFT(LOWER(TRIM(DZ762)),7)&lt;&gt;"pending"),DZ762&lt;&gt;"Identification metadata alone does not permit any substantive scientific, causal, operational, or institutional claim.",AND(LEN(TRIM(EI762))&gt;0,LEFT(LOWER(TRIM(EI762)),7)&lt;&gt;"pending"),ISNUMBER(EH762),EH762&gt;0),"READY","PENDING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2" t="str">
        <x:v>Pending</x:v>
      </x:c>
      <x:c r="EE762"/>
      <x:c r="EF762" t="str">
        <x:v>Pending</x:v>
      </x:c>
      <x:c r="EG762" t="str">
        <x:v>Pending</x:v>
      </x:c>
      <x:c r="EH762"/>
      <x:c r="EI762" s="501"/>
      <x:c r="EJ762"/>
      <x:c r="EK762" t="str">
        <x:v>Pending</x:v>
      </x:c>
      <x:c r="EL762" t="n">
        <x:v>46272</x:v>
      </x:c>
      <x:c r="EM762" t="str">
        <x:v>Production PubMed record imported and reconciled to Zotero item 9G67D4B4;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2" t="n">
        <x:f>IF(L762="","",(IF(N762&lt;&gt;"",1,0)+IF(O762&lt;&gt;"",1,0)+IF(AJ762&lt;&gt;"",1,0)+IF(AU762&lt;&gt;"",1,0)+IF(BE762&lt;&gt;"",1,0)+IF(CF762&lt;&gt;"",1,0)+IF(CJ762="Yes",1,0)+IF(CL762="Yes",1,0)+IF(DE762&lt;&gt;"Pending",1,0)+IF(F762&lt;&gt;"",1,0)+IF(DZ762&lt;&gt;"",1,0)+IF(EI762&lt;&gt;"",1,0))/12)</x:f>
        <x:v>0.5</x:v>
      </x:c>
    </x:row>
    <x:row r="763">
      <x:c r="A763" t="str">
        <x:v>EV-0760</x:v>
      </x:c>
      <x:c r="B763" t="str">
        <x:v>Integrity check</x:v>
      </x:c>
      <x:c r="C763" t="str">
        <x:f>IF(L763="","",IF(LEFT(EC763,7)="BLOCKED","🔴 Do not use for conclusion",IF(EB763="Yes","🟢 Claim-ready","🟡 Caution / context")))</x:f>
        <x:v>🟡 Caution / context</x:v>
      </x:c>
      <x:c r="D763" t="str">
        <x:f>IF(L763="","",EC763)</x:f>
        <x:v>PENDING — appropriate appraisal</x:v>
      </x:c>
      <x:c r="E763" t="str">
        <x:v>P3 — Medium</x:v>
      </x:c>
      <x:c r="F763" t="str">
        <x:v>Pending</x:v>
      </x:c>
      <x:c r="G763" t="str">
        <x:v>Title/abstract identify an explicit tactical/public-safety context and readiness domain; retain for full-text assessment.</x:v>
      </x:c>
      <x:c r="H763" t="str">
        <x:v>Obtain and review lawful full text; confirm human adjudication; then select a design-specific appraisal instrument.</x:v>
      </x:c>
      <x:c r="I763"/>
      <x:c r="J763" t="str">
        <x:v>A — Core</x:v>
      </x:c>
      <x:c r="K763" t="str">
        <x:v>IDENTIFIED</x:v>
      </x:c>
      <x:c r="L763" t="str">
        <x:v>Energy-Adjusted Dietary Intakes Are Associated with Perceived Barriers to Healthy Eating but Not Food Insecurity or Sports Nutrition Knowledge in a Pilot Study of ROTC Cadets.</x:v>
      </x:c>
      <x:c r="M763"/>
      <x:c r="N763" t="str">
        <x:v>Daniels, Elizabeth; Hanson, Jennifer</x:v>
      </x:c>
      <x:c r="O763" t="n">
        <x:v>2021</x:v>
      </x:c>
      <x:c r="P763" t="str">
        <x:v>Nutrients</x:v>
      </x:c>
      <x:c r="Q763" t="str">
        <x:v>Journal Article</x:v>
      </x:c>
      <x:c r="R763" t="str">
        <x:v>Unclear</x:v>
      </x:c>
      <x:c r="S763" t="str">
        <x:v>Unknown</x:v>
      </x:c>
      <x:c r="T763" t="str">
        <x:v>eng</x:v>
      </x:c>
      <x:c r="U763" t="str">
        <x:v>https://pubmed.ncbi.nlm.nih.gov/34578931/</x:v>
      </x:c>
      <x:c r="V763" t="str">
        <x:v>10.3390/nu13093053</x:v>
      </x:c>
      <x:c r="W763" t="str">
        <x:f>IF(V763="","",LOWER(SUBSTITUTE(SUBSTITUTE(SUBSTITUTE(SUBSTITUTE(TRIM(V763),"https://doi.org/",""),"http://doi.org/",""),"https://dx.doi.org/",""),"doi:","")))</x:f>
        <x:v>10.3390/nu13093053</x:v>
      </x:c>
      <x:c r="X763" t="str">
        <x:v>34578931</x:v>
      </x:c>
      <x:c r="Y763" t="str">
        <x:v>PMC8471493</x:v>
      </x:c>
      <x:c r="Z763"/>
      <x:c r="AA763" t="str">
        <x:v>PubMed/MEDLINE</x:v>
      </x:c>
      <x:c r="AB763" t="str">
        <x:v>PUBMED-A-v1.0-2026-08-28</x:v>
      </x:c>
      <x:c r="AC763" t="str">
        <x:v>SP-PUBMED-A-20260828</x:v>
      </x:c>
      <x:c r="AD763" s="499" t="n">
        <x:v>46262</x:v>
      </x:c>
      <x:c r="AE763" s="499" t="n">
        <x:v>46272</x:v>
      </x:c>
      <x:c r="AF763" t="str">
        <x:v>WWWVAGZK</x:v>
      </x:c>
      <x:c r="AG763"/>
      <x:c r="AH763" t="str">
        <x:v>Tactical Athlete → Operational Readiness Brazil</x:v>
      </x:c>
      <x:c r="AI763" t="str">
        <x:v>evidence-family:A</x:v>
      </x:c>
      <x:c r="AJ763"/>
      <x:c r="AK763" t="str">
        <x:f>IF(AJ763="","",IF(OR(LOWER(AJ763)="brazil",LOWER(AJ763)="brasil"),"Yes","No"))</x:f>
      </x:c>
      <x:c r="AL763"/>
      <x:c r="AM763"/>
      <x:c r="AN763"/>
      <x:c r="AO763"/>
      <x:c r="AP763"/>
      <x:c r="AQ763"/>
      <x:c r="AR763"/>
      <x:c r="AS763"/>
      <x:c r="AT763"/>
      <x:c r="AU763"/>
      <x:c r="AV763"/>
      <x:c r="AW763"/>
      <x:c r="AX763"/>
      <x:c r="AY763"/>
      <x:c r="AZ763"/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/>
      <x:c r="BO763"/>
      <x:c r="BP763"/>
      <x:c r="BQ763"/>
      <x:c r="BR763"/>
      <x:c r="BS763"/>
      <x:c r="BT763"/>
      <x:c r="BU763"/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 t="str">
        <x:v>Yes</x:v>
      </x:c>
      <x:c r="CK763" t="str">
        <x:v>Yes</x:v>
      </x:c>
      <x:c r="CL763" t="str">
        <x:v>Yes</x:v>
      </x:c>
      <x:c r="CM763" t="str">
        <x:v>Clear</x:v>
      </x:c>
      <x:c r="CN763" t="str">
        <x:v>Verified — clear</x:v>
      </x:c>
      <x:c r="CO763" t="n">
        <x:v>46272</x:v>
      </x:c>
      <x:c r="CP763" t="str">
        <x:v>https://pubmed.ncbi.nlm.nih.gov/34578931/</x:v>
      </x:c>
      <x:c r="CQ763"/>
      <x:c r="CR763"/>
      <x:c r="CS763"/>
      <x:c r="CT763"/>
      <x:c r="CU763"/>
      <x:c r="CV763"/>
      <x:c r="CW763"/>
      <x:c r="CX763"/>
      <x:c r="CY763"/>
      <x:c r="CZ763"/>
      <x:c r="DA763"/>
      <x:c r="DB763" t="str">
        <x:f>IF(L763="","",IF(AND(COUNT(CU763:DA763)=7,OR(CU763=0,CU763=1,CU763=2),OR(CV763=0,CV763=1,CV763=2),OR(CW763=0,CW763=1,CW763=2),OR(CX763=0,CX763=1,CX763=2),OR(CY763=0,CY763=1,CY763=2),OR(CZ763=0,CZ763=1,CZ763=2),OR(DA763=0,DA763=1,DA763=2)),SUM(CU763:DA763),""))</x:f>
      </x:c>
      <x:c r="DC763" t="str">
        <x:f>IF(DB763="","",ROUND(DB763/14*10,1))</x:f>
      </x:c>
      <x:c r="DD763" t="str">
        <x:v>Pending</x:v>
      </x:c>
      <x:c r="DE763" t="str">
        <x:f>IF(L763="","",IF(DC763="","Pending",IF(DD763="Yes","CONDITIONAL — safety override",IF(DC763&gt;=8,"HIGH",IF(DC763&gt;=5,"CONDITIONAL","LOW")))))</x:f>
        <x:v>Pending</x:v>
      </x:c>
      <x:c r="DF763" t="str">
        <x:v>Pending screening and full-text appraisal; no transferability judgment made at identification.</x:v>
      </x:c>
      <x:c r="DG763"/>
      <x:c r="DH763"/>
      <x:c r="DI763"/>
      <x:c r="DJ763"/>
      <x:c r="DK763"/>
      <x:c r="DL763"/>
      <x:c r="DM763"/>
      <x:c r="DN763"/>
      <x:c r="DO763"/>
      <x:c r="DP763"/>
      <x:c r="DQ763"/>
      <x:c r="DR763"/>
      <x:c r="DS763"/>
      <x:c r="DT763"/>
      <x:c r="DU763"/>
      <x:c r="DV763"/>
      <x:c r="DW763"/>
      <x:c r="DX763"/>
      <x:c r="DY763"/>
      <x:c r="DZ763" t="str">
        <x:v>Title/abstract screening alone does not establish effectiveness, causality, methodological quality, transferability to Brazilian public safety or an institutional recommendation.</x:v>
      </x:c>
      <x:c r="EA763" t="str">
        <x:v>Pending</x:v>
      </x:c>
      <x:c r="EB763" t="str">
        <x:f>IF(L763="","",IF(EC763="READY","Yes","No / Pending"))</x:f>
        <x:v>No / Pending</x:v>
      </x:c>
      <x:c r="EC763" t="str">
        <x:f>IF(L763="","",IF(OR(ISNUMBER(SEARCH("Retracted Publication",Q763)),CM763="Retracted",CN763="Retracted",CM763="Expression of Concern",CN763="Expression of Concern",F763="Not used",CG763="Critical",CH763="High",CH763="Critical"),"BLOCKED — integrity or use restriction",IF(AND(CJ763="Yes",CK763="Yes",CL763="Yes"),IF(AND(CM763="Clear",CN763="Verified — clear"),IF(AND(AND(LEN(TRIM(CF763))&gt;0,LEFT(LOWER(TRIM(CF763)),7)&lt;&gt;"pending"),OR(CG763="High",CG763="Moderate"),OR(CH763="Low",CH763="Some concerns",CH763="Not applicable")),IF(AND(DD763="No",OR(DE763="HIGH",DE763="CONDITIONAL"),AND(LEN(TRIM(DF763))&gt;0,LEFT(LOWER(TRIM(DF763)),7)&lt;&gt;"pending")),IF(AND(AND(LEN(TRIM(DT763))&gt;0,LEFT(LOWER(TRIM(DT763)),7)&lt;&gt;"pending"),AND(LEN(TRIM(DU763))&gt;0,LEFT(LOWER(TRIM(DU763)),7)&lt;&gt;"pending"),OR(AND(LEN(TRIM(DV763))&gt;0,LEFT(LOWER(TRIM(DV763)),7)&lt;&gt;"pending"),AND(LEN(TRIM(DW763))&gt;0,LEFT(LOWER(TRIM(DW763)),7)&lt;&gt;"pending")),AND(LEN(TRIM(DX763))&gt;0,LEFT(LOWER(TRIM(DX763)),7)&lt;&gt;"pending")),IF(AND(F763="Claim-ready",OR(EA763="Strong",EA763="Moderate"),AND(LEN(TRIM(G763))&gt;0,LEFT(LOWER(TRIM(G763)),7)&lt;&gt;"pending"),G763&lt;&gt;"No substantive use decision is permitted from identification metadata alone.",AND(LEN(TRIM(DZ763))&gt;0,LEFT(LOWER(TRIM(DZ763)),7)&lt;&gt;"pending"),DZ763&lt;&gt;"Identification metadata alone does not permit any substantive scientific, causal, operational, or institutional claim.",AND(LEN(TRIM(EI763))&gt;0,LEFT(LOWER(TRIM(EI763)),7)&lt;&gt;"pending"),ISNUMBER(EH763),EH763&gt;0),"READY","PENDING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3" t="str">
        <x:v>Pending</x:v>
      </x:c>
      <x:c r="EE763"/>
      <x:c r="EF763" t="str">
        <x:v>Pending</x:v>
      </x:c>
      <x:c r="EG763" t="str">
        <x:v>Pending</x:v>
      </x:c>
      <x:c r="EH763"/>
      <x:c r="EI763" s="501"/>
      <x:c r="EJ763"/>
      <x:c r="EK763" t="str">
        <x:v>Pending</x:v>
      </x:c>
      <x:c r="EL763" t="n">
        <x:v>46272</x:v>
      </x:c>
      <x:c r="EM763" t="str">
        <x:v>Production PubMed record imported and reconciled to Zotero item WWWVAGZK;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3" t="n">
        <x:f>IF(L763="","",(IF(N763&lt;&gt;"",1,0)+IF(O763&lt;&gt;"",1,0)+IF(AJ763&lt;&gt;"",1,0)+IF(AU763&lt;&gt;"",1,0)+IF(BE763&lt;&gt;"",1,0)+IF(CF763&lt;&gt;"",1,0)+IF(CJ763="Yes",1,0)+IF(CL763="Yes",1,0)+IF(DE763&lt;&gt;"Pending",1,0)+IF(F763&lt;&gt;"",1,0)+IF(DZ763&lt;&gt;"",1,0)+IF(EI763&lt;&gt;"",1,0))/12)</x:f>
        <x:v>0.5</x:v>
      </x:c>
    </x:row>
    <x:row r="764">
      <x:c r="A764" t="str">
        <x:v>EV-0761</x:v>
      </x:c>
      <x:c r="B764" t="str">
        <x:v>Integrity check</x:v>
      </x:c>
      <x:c r="C764" t="str">
        <x:f>IF(L764="","",IF(LEFT(EC764,7)="BLOCKED","🔴 Do not use for conclusion",IF(EB764="Yes","🟢 Claim-ready","🟡 Caution / context")))</x:f>
        <x:v>🟡 Caution / context</x:v>
      </x:c>
      <x:c r="D764" t="str">
        <x:f>IF(L764="","",EC764)</x:f>
        <x:v>PENDING — appropriate appraisal</x:v>
      </x:c>
      <x:c r="E764" t="str">
        <x:v>P3 — Medium</x:v>
      </x:c>
      <x:c r="F764" t="str">
        <x:v>Pending</x:v>
      </x:c>
      <x:c r="G764" t="str">
        <x:v>Title/abstract identify an explicit operational APHT/medical-readiness topic; retain for full-text assessment.</x:v>
      </x:c>
      <x:c r="H764" t="str">
        <x:v>Obtain and review lawful full text; confirm human adjudication; then select a design-specific appraisal instrument.</x:v>
      </x:c>
      <x:c r="I764"/>
      <x:c r="J764" t="str">
        <x:v>B — APHT / Medical Readiness</x:v>
      </x:c>
      <x:c r="K764" t="str">
        <x:v>IDENTIFIED</x:v>
      </x:c>
      <x:c r="L764" t="str">
        <x:v>[Development and validation of a course concept for Tactical Medical Mining Rescue : Standardized training curriculum for mine rescue teams].</x:v>
      </x:c>
      <x:c r="M764"/>
      <x:c r="N764" t="str">
        <x:v>Reuter, Frank; Fichtner, Andreas; Brunner, Benedikt; Preuss, Denise; Herrmann, Beate; Herrmann, Martin</x:v>
      </x:c>
      <x:c r="O764" t="n">
        <x:v>2022</x:v>
      </x:c>
      <x:c r="P764" t="str">
        <x:v>Medizinische Klinik, Intensivmedizin und Notfallmedizin</x:v>
      </x:c>
      <x:c r="Q764" t="str">
        <x:v>Journal Article</x:v>
      </x:c>
      <x:c r="R764" t="str">
        <x:v>Unclear</x:v>
      </x:c>
      <x:c r="S764" t="str">
        <x:v>Unknown</x:v>
      </x:c>
      <x:c r="T764" t="str">
        <x:v>ger</x:v>
      </x:c>
      <x:c r="U764" t="str">
        <x:v>https://pubmed.ncbi.nlm.nih.gov/34542642/</x:v>
      </x:c>
      <x:c r="V764" t="str">
        <x:v>10.1007/s00063-021-00861-w</x:v>
      </x:c>
      <x:c r="W764" t="str">
        <x:f>IF(V764="","",LOWER(SUBSTITUTE(SUBSTITUTE(SUBSTITUTE(SUBSTITUTE(TRIM(V764),"https://doi.org/",""),"http://doi.org/",""),"https://dx.doi.org/",""),"doi:","")))</x:f>
        <x:v>10.1007/s00063-021-00861-w</x:v>
      </x:c>
      <x:c r="X764" t="str">
        <x:v>34542642</x:v>
      </x:c>
      <x:c r="Y764" t="str">
        <x:v>PMC9553787</x:v>
      </x:c>
      <x:c r="Z764"/>
      <x:c r="AA764" t="str">
        <x:v>PubMed/MEDLINE</x:v>
      </x:c>
      <x:c r="AB764" t="str">
        <x:v>PUBMED-B-v1.0-2026-08-28</x:v>
      </x:c>
      <x:c r="AC764" t="str">
        <x:v>SP-PUBMED-B-20260828</x:v>
      </x:c>
      <x:c r="AD764" s="499" t="n">
        <x:v>46262</x:v>
      </x:c>
      <x:c r="AE764" s="499" t="n">
        <x:v>46272</x:v>
      </x:c>
      <x:c r="AF764" t="str">
        <x:v>DZDMBMK8</x:v>
      </x:c>
      <x:c r="AG764"/>
      <x:c r="AH764" t="str">
        <x:v>Tactical Athlete → Operational Readiness Brazil</x:v>
      </x:c>
      <x:c r="AI764" t="str">
        <x:v>evidence-family:B</x:v>
      </x:c>
      <x:c r="AJ764"/>
      <x:c r="AK764" t="str">
        <x:f>IF(AJ764="","",IF(OR(LOWER(AJ764)="brazil",LOWER(AJ764)="brasil"),"Yes","No"))</x:f>
      </x:c>
      <x:c r="AL764"/>
      <x:c r="AM764"/>
      <x:c r="AN764"/>
      <x:c r="AO764"/>
      <x:c r="AP764"/>
      <x:c r="AQ764"/>
      <x:c r="AR764"/>
      <x:c r="AS764"/>
      <x:c r="AT764"/>
      <x:c r="AU764"/>
      <x:c r="AV764"/>
      <x:c r="AW764"/>
      <x:c r="AX764"/>
      <x:c r="AY764"/>
      <x:c r="AZ764"/>
      <x:c r="BA764"/>
      <x:c r="BB764"/>
      <x:c r="BC764"/>
      <x:c r="BD764"/>
      <x:c r="BE764"/>
      <x:c r="BF764"/>
      <x:c r="BG764"/>
      <x:c r="BH764"/>
      <x:c r="BI764"/>
      <x:c r="BJ764"/>
      <x:c r="BK764"/>
      <x:c r="BL764"/>
      <x:c r="BM764"/>
      <x:c r="BN764"/>
      <x:c r="BO764"/>
      <x:c r="BP764"/>
      <x:c r="BQ764"/>
      <x:c r="BR764"/>
      <x:c r="BS764"/>
      <x:c r="BT764"/>
      <x:c r="BU764"/>
      <x:c r="BV764"/>
      <x:c r="BW764"/>
      <x:c r="BX764"/>
      <x:c r="BY764"/>
      <x:c r="BZ764"/>
      <x:c r="CA764"/>
      <x:c r="CB764"/>
      <x:c r="CC764"/>
      <x:c r="CD764"/>
      <x:c r="CE764"/>
      <x:c r="CF764"/>
      <x:c r="CG764"/>
      <x:c r="CH764"/>
      <x:c r="CI764"/>
      <x:c r="CJ764" t="str">
        <x:v>Yes</x:v>
      </x:c>
      <x:c r="CK764" t="str">
        <x:v>Yes</x:v>
      </x:c>
      <x:c r="CL764" t="str">
        <x:v>Yes</x:v>
      </x:c>
      <x:c r="CM764" t="str">
        <x:v>Clear</x:v>
      </x:c>
      <x:c r="CN764" t="str">
        <x:v>Verified — clear</x:v>
      </x:c>
      <x:c r="CO764" t="n">
        <x:v>46272</x:v>
      </x:c>
      <x:c r="CP764" t="str">
        <x:v>https://pubmed.ncbi.nlm.nih.gov/34542642/</x:v>
      </x:c>
      <x:c r="CQ764"/>
      <x:c r="CR764"/>
      <x:c r="CS764"/>
      <x:c r="CT764"/>
      <x:c r="CU764"/>
      <x:c r="CV764"/>
      <x:c r="CW764"/>
      <x:c r="CX764"/>
      <x:c r="CY764"/>
      <x:c r="CZ764"/>
      <x:c r="DA764"/>
      <x:c r="DB764" t="str">
        <x:f>IF(L764="","",IF(AND(COUNT(CU764:DA764)=7,OR(CU764=0,CU764=1,CU764=2),OR(CV764=0,CV764=1,CV764=2),OR(CW764=0,CW764=1,CW764=2),OR(CX764=0,CX764=1,CX764=2),OR(CY764=0,CY764=1,CY764=2),OR(CZ764=0,CZ764=1,CZ764=2),OR(DA764=0,DA764=1,DA764=2)),SUM(CU764:DA764),""))</x:f>
      </x:c>
      <x:c r="DC764" t="str">
        <x:f>IF(DB764="","",ROUND(DB764/14*10,1))</x:f>
      </x:c>
      <x:c r="DD764" t="str">
        <x:v>Pending</x:v>
      </x:c>
      <x:c r="DE764" t="str">
        <x:f>IF(L764="","",IF(DC764="","Pending",IF(DD764="Yes","CONDITIONAL — safety override",IF(DC764&gt;=8,"HIGH",IF(DC764&gt;=5,"CONDITIONAL","LOW")))))</x:f>
        <x:v>Pending</x:v>
      </x:c>
      <x:c r="DF764" t="str">
        <x:v>Pending screening and full-text appraisal; no transferability judgment made at identification.</x:v>
      </x:c>
      <x:c r="DG764"/>
      <x:c r="DH764"/>
      <x:c r="DI764"/>
      <x:c r="DJ764"/>
      <x:c r="DK764"/>
      <x:c r="DL764"/>
      <x:c r="DM764"/>
      <x:c r="DN764"/>
      <x:c r="DO764"/>
      <x:c r="DP764"/>
      <x:c r="DQ764"/>
      <x:c r="DR764"/>
      <x:c r="DS764"/>
      <x:c r="DT764"/>
      <x:c r="DU764"/>
      <x:c r="DV764"/>
      <x:c r="DW764"/>
      <x:c r="DX764"/>
      <x:c r="DY764"/>
      <x:c r="DZ764" t="str">
        <x:v>Title/abstract screening alone does not establish effectiveness, causality, methodological quality, transferability to Brazilian public safety or an institutional recommendation.</x:v>
      </x:c>
      <x:c r="EA764" t="str">
        <x:v>Pending</x:v>
      </x:c>
      <x:c r="EB764" t="str">
        <x:f>IF(L764="","",IF(EC764="READY","Yes","No / Pending"))</x:f>
        <x:v>No / Pending</x:v>
      </x:c>
      <x:c r="EC764" t="str">
        <x:f>IF(L764="","",IF(OR(ISNUMBER(SEARCH("Retracted Publication",Q764)),CM764="Retracted",CN764="Retracted",CM764="Expression of Concern",CN764="Expression of Concern",F764="Not used",CG764="Critical",CH764="High",CH764="Critical"),"BLOCKED — integrity or use restriction",IF(AND(CJ764="Yes",CK764="Yes",CL764="Yes"),IF(AND(CM764="Clear",CN764="Verified — clear"),IF(AND(AND(LEN(TRIM(CF764))&gt;0,LEFT(LOWER(TRIM(CF764)),7)&lt;&gt;"pending"),OR(CG764="High",CG764="Moderate"),OR(CH764="Low",CH764="Some concerns",CH764="Not applicable")),IF(AND(DD764="No",OR(DE764="HIGH",DE764="CONDITIONAL"),AND(LEN(TRIM(DF764))&gt;0,LEFT(LOWER(TRIM(DF764)),7)&lt;&gt;"pending")),IF(AND(AND(LEN(TRIM(DT764))&gt;0,LEFT(LOWER(TRIM(DT764)),7)&lt;&gt;"pending"),AND(LEN(TRIM(DU764))&gt;0,LEFT(LOWER(TRIM(DU764)),7)&lt;&gt;"pending"),OR(AND(LEN(TRIM(DV764))&gt;0,LEFT(LOWER(TRIM(DV764)),7)&lt;&gt;"pending"),AND(LEN(TRIM(DW764))&gt;0,LEFT(LOWER(TRIM(DW764)),7)&lt;&gt;"pending")),AND(LEN(TRIM(DX764))&gt;0,LEFT(LOWER(TRIM(DX764)),7)&lt;&gt;"pending")),IF(AND(F764="Claim-ready",OR(EA764="Strong",EA764="Moderate"),AND(LEN(TRIM(G764))&gt;0,LEFT(LOWER(TRIM(G764)),7)&lt;&gt;"pending"),G764&lt;&gt;"No substantive use decision is permitted from identification metadata alone.",AND(LEN(TRIM(DZ764))&gt;0,LEFT(LOWER(TRIM(DZ764)),7)&lt;&gt;"pending"),DZ764&lt;&gt;"Identification metadata alone does not permit any substantive scientific, causal, operational, or institutional claim.",AND(LEN(TRIM(EI764))&gt;0,LEFT(LOWER(TRIM(EI764)),7)&lt;&gt;"pending"),ISNUMBER(EH764),EH764&gt;0),"READY","PENDING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4" t="str">
        <x:v>Pending</x:v>
      </x:c>
      <x:c r="EE764"/>
      <x:c r="EF764" t="str">
        <x:v>Pending</x:v>
      </x:c>
      <x:c r="EG764" t="str">
        <x:v>Pending</x:v>
      </x:c>
      <x:c r="EH764"/>
      <x:c r="EI764" s="501"/>
      <x:c r="EJ764"/>
      <x:c r="EK764" t="str">
        <x:v>Pending</x:v>
      </x:c>
      <x:c r="EL764" t="n">
        <x:v>46272</x:v>
      </x:c>
      <x:c r="EM764" t="str">
        <x:v>Production PubMed record imported and reconciled to Zotero item DZDMBMK8;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4" t="n">
        <x:f>IF(L764="","",(IF(N764&lt;&gt;"",1,0)+IF(O764&lt;&gt;"",1,0)+IF(AJ764&lt;&gt;"",1,0)+IF(AU764&lt;&gt;"",1,0)+IF(BE764&lt;&gt;"",1,0)+IF(CF764&lt;&gt;"",1,0)+IF(CJ764="Yes",1,0)+IF(CL764="Yes",1,0)+IF(DE764&lt;&gt;"Pending",1,0)+IF(F764&lt;&gt;"",1,0)+IF(DZ764&lt;&gt;"",1,0)+IF(EI764&lt;&gt;"",1,0))/12)</x:f>
        <x:v>0.5</x:v>
      </x:c>
    </x:row>
    <x:row r="765">
      <x:c r="A765" t="str">
        <x:v>EV-0762</x:v>
      </x:c>
      <x:c r="B765" t="str">
        <x:v>Integrity check</x:v>
      </x:c>
      <x:c r="C765" t="str">
        <x:f>IF(L765="","",IF(LEFT(EC765,7)="BLOCKED","🔴 Do not use for conclusion",IF(EB765="Yes","🟢 Claim-ready","🟡 Caution / context")))</x:f>
        <x:v>🟡 Caution / context</x:v>
      </x:c>
      <x:c r="D765" t="str">
        <x:f>IF(L765="","",EC765)</x:f>
        <x:v>PENDING — appropriate appraisal</x:v>
      </x:c>
      <x:c r="E765" t="str">
        <x:v>P3 — Medium</x:v>
      </x:c>
      <x:c r="F765" t="str">
        <x:v>Pending</x:v>
      </x:c>
      <x:c r="G765" t="str">
        <x:v>Title/abstract identify an explicit operational APHT/medical-readiness topic; retain for full-text assessment.</x:v>
      </x:c>
      <x:c r="H765" t="str">
        <x:v>Obtain and review lawful full text; confirm human adjudication; then select a design-specific appraisal instrument.</x:v>
      </x:c>
      <x:c r="I765"/>
      <x:c r="J765" t="str">
        <x:v>B — APHT / Medical Readiness</x:v>
      </x:c>
      <x:c r="K765" t="str">
        <x:v>IDENTIFIED</x:v>
      </x:c>
      <x:c r="L765" t="str">
        <x:v>First Aid UCV (Green Cross) for Prehospital Medicine in Social Commotion Situations.</x:v>
      </x:c>
      <x:c r="M765"/>
      <x:c r="N765" t="str">
        <x:v>Chacon-Lozsan, Francisco; Davila, F</x:v>
      </x:c>
      <x:c r="O765" t="n">
        <x:v>2021</x:v>
      </x:c>
      <x:c r="P765" t="str">
        <x:v>Journal of special operations medicine : a peer reviewed journal for SOF medical professionals</x:v>
      </x:c>
      <x:c r="Q765" t="str">
        <x:v>Journal Article</x:v>
      </x:c>
      <x:c r="R765" t="str">
        <x:v>Unclear</x:v>
      </x:c>
      <x:c r="S765" t="str">
        <x:v>Unknown</x:v>
      </x:c>
      <x:c r="T765" t="str">
        <x:v>eng</x:v>
      </x:c>
      <x:c r="U765" t="str">
        <x:v>https://pubmed.ncbi.nlm.nih.gov/34529820/</x:v>
      </x:c>
      <x:c r="V765" t="str">
        <x:v>10.55460/dyv4-wr3g</x:v>
      </x:c>
      <x:c r="W765" t="str">
        <x:f>IF(V765="","",LOWER(SUBSTITUTE(SUBSTITUTE(SUBSTITUTE(SUBSTITUTE(TRIM(V765),"https://doi.org/",""),"http://doi.org/",""),"https://dx.doi.org/",""),"doi:","")))</x:f>
        <x:v>10.55460/dyv4-wr3g</x:v>
      </x:c>
      <x:c r="X765" t="str">
        <x:v>34529820</x:v>
      </x:c>
      <x:c r="Y765" t="str"/>
      <x:c r="Z765"/>
      <x:c r="AA765" t="str">
        <x:v>PubMed/MEDLINE</x:v>
      </x:c>
      <x:c r="AB765" t="str">
        <x:v>PUBMED-B-v1.0-2026-08-28</x:v>
      </x:c>
      <x:c r="AC765" t="str">
        <x:v>SP-PUBMED-B-20260828</x:v>
      </x:c>
      <x:c r="AD765" s="499" t="n">
        <x:v>46262</x:v>
      </x:c>
      <x:c r="AE765" s="499" t="n">
        <x:v>46272</x:v>
      </x:c>
      <x:c r="AF765" t="str">
        <x:v>88QRBL86</x:v>
      </x:c>
      <x:c r="AG765"/>
      <x:c r="AH765" t="str">
        <x:v>Tactical Athlete → Operational Readiness Brazil</x:v>
      </x:c>
      <x:c r="AI765" t="str">
        <x:v>evidence-family:B</x:v>
      </x:c>
      <x:c r="AJ765"/>
      <x:c r="AK765" t="str">
        <x:f>IF(AJ765="","",IF(OR(LOWER(AJ765)="brazil",LOWER(AJ765)="brasil"),"Yes","No"))</x:f>
      </x:c>
      <x:c r="AL765"/>
      <x:c r="AM765"/>
      <x:c r="AN765"/>
      <x:c r="AO765"/>
      <x:c r="AP765"/>
      <x:c r="AQ765"/>
      <x:c r="AR765"/>
      <x:c r="AS765"/>
      <x:c r="AT765"/>
      <x:c r="AU765"/>
      <x:c r="AV765"/>
      <x:c r="AW765"/>
      <x:c r="AX765"/>
      <x:c r="AY765"/>
      <x:c r="AZ765"/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/>
      <x:c r="BO765"/>
      <x:c r="BP765"/>
      <x:c r="BQ765"/>
      <x:c r="BR765"/>
      <x:c r="BS765"/>
      <x:c r="BT765"/>
      <x:c r="BU765"/>
      <x:c r="BV765"/>
      <x:c r="BW765"/>
      <x:c r="BX765"/>
      <x:c r="BY765"/>
      <x:c r="BZ765"/>
      <x:c r="CA765"/>
      <x:c r="CB765"/>
      <x:c r="CC765"/>
      <x:c r="CD765"/>
      <x:c r="CE765"/>
      <x:c r="CF765"/>
      <x:c r="CG765"/>
      <x:c r="CH765"/>
      <x:c r="CI765"/>
      <x:c r="CJ765" t="str">
        <x:v>Yes</x:v>
      </x:c>
      <x:c r="CK765" t="str">
        <x:v>Yes</x:v>
      </x:c>
      <x:c r="CL765" t="str">
        <x:v>Yes</x:v>
      </x:c>
      <x:c r="CM765" t="str">
        <x:v>Clear</x:v>
      </x:c>
      <x:c r="CN765" t="str">
        <x:v>Verified — clear</x:v>
      </x:c>
      <x:c r="CO765" t="n">
        <x:v>46272</x:v>
      </x:c>
      <x:c r="CP765" t="str">
        <x:v>https://pubmed.ncbi.nlm.nih.gov/34529820/</x:v>
      </x:c>
      <x:c r="CQ765"/>
      <x:c r="CR765"/>
      <x:c r="CS765"/>
      <x:c r="CT765"/>
      <x:c r="CU765"/>
      <x:c r="CV765"/>
      <x:c r="CW765"/>
      <x:c r="CX765"/>
      <x:c r="CY765"/>
      <x:c r="CZ765"/>
      <x:c r="DA765"/>
      <x:c r="DB765" t="str">
        <x:f>IF(L765="","",IF(AND(COUNT(CU765:DA765)=7,OR(CU765=0,CU765=1,CU765=2),OR(CV765=0,CV765=1,CV765=2),OR(CW765=0,CW765=1,CW765=2),OR(CX765=0,CX765=1,CX765=2),OR(CY765=0,CY765=1,CY765=2),OR(CZ765=0,CZ765=1,CZ765=2),OR(DA765=0,DA765=1,DA765=2)),SUM(CU765:DA765),""))</x:f>
      </x:c>
      <x:c r="DC765" t="str">
        <x:f>IF(DB765="","",ROUND(DB765/14*10,1))</x:f>
      </x:c>
      <x:c r="DD765" t="str">
        <x:v>Pending</x:v>
      </x:c>
      <x:c r="DE765" t="str">
        <x:f>IF(L765="","",IF(DC765="","Pending",IF(DD765="Yes","CONDITIONAL — safety override",IF(DC765&gt;=8,"HIGH",IF(DC765&gt;=5,"CONDITIONAL","LOW")))))</x:f>
        <x:v>Pending</x:v>
      </x:c>
      <x:c r="DF765" t="str">
        <x:v>Pending screening and full-text appraisal; no transferability judgment made at identification.</x:v>
      </x:c>
      <x:c r="DG765"/>
      <x:c r="DH765"/>
      <x:c r="DI765"/>
      <x:c r="DJ765"/>
      <x:c r="DK765"/>
      <x:c r="DL765"/>
      <x:c r="DM765"/>
      <x:c r="DN765"/>
      <x:c r="DO765"/>
      <x:c r="DP765"/>
      <x:c r="DQ765"/>
      <x:c r="DR765"/>
      <x:c r="DS765"/>
      <x:c r="DT765"/>
      <x:c r="DU765"/>
      <x:c r="DV765"/>
      <x:c r="DW765"/>
      <x:c r="DX765"/>
      <x:c r="DY765"/>
      <x:c r="DZ765" t="str">
        <x:v>Title/abstract screening alone does not establish effectiveness, causality, methodological quality, transferability to Brazilian public safety or an institutional recommendation.</x:v>
      </x:c>
      <x:c r="EA765" t="str">
        <x:v>Pending</x:v>
      </x:c>
      <x:c r="EB765" t="str">
        <x:f>IF(L765="","",IF(EC765="READY","Yes","No / Pending"))</x:f>
        <x:v>No / Pending</x:v>
      </x:c>
      <x:c r="EC765" t="str">
        <x:f>IF(L765="","",IF(OR(ISNUMBER(SEARCH("Retracted Publication",Q765)),CM765="Retracted",CN765="Retracted",CM765="Expression of Concern",CN765="Expression of Concern",F765="Not used",CG765="Critical",CH765="High",CH765="Critical"),"BLOCKED — integrity or use restriction",IF(AND(CJ765="Yes",CK765="Yes",CL765="Yes"),IF(AND(CM765="Clear",CN765="Verified — clear"),IF(AND(AND(LEN(TRIM(CF765))&gt;0,LEFT(LOWER(TRIM(CF765)),7)&lt;&gt;"pending"),OR(CG765="High",CG765="Moderate"),OR(CH765="Low",CH765="Some concerns",CH765="Not applicable")),IF(AND(DD765="No",OR(DE765="HIGH",DE765="CONDITIONAL"),AND(LEN(TRIM(DF765))&gt;0,LEFT(LOWER(TRIM(DF765)),7)&lt;&gt;"pending")),IF(AND(AND(LEN(TRIM(DT765))&gt;0,LEFT(LOWER(TRIM(DT765)),7)&lt;&gt;"pending"),AND(LEN(TRIM(DU765))&gt;0,LEFT(LOWER(TRIM(DU765)),7)&lt;&gt;"pending"),OR(AND(LEN(TRIM(DV765))&gt;0,LEFT(LOWER(TRIM(DV765)),7)&lt;&gt;"pending"),AND(LEN(TRIM(DW765))&gt;0,LEFT(LOWER(TRIM(DW765)),7)&lt;&gt;"pending")),AND(LEN(TRIM(DX765))&gt;0,LEFT(LOWER(TRIM(DX765)),7)&lt;&gt;"pending")),IF(AND(F765="Claim-ready",OR(EA765="Strong",EA765="Moderate"),AND(LEN(TRIM(G765))&gt;0,LEFT(LOWER(TRIM(G765)),7)&lt;&gt;"pending"),G765&lt;&gt;"No substantive use decision is permitted from identification metadata alone.",AND(LEN(TRIM(DZ765))&gt;0,LEFT(LOWER(TRIM(DZ765)),7)&lt;&gt;"pending"),DZ765&lt;&gt;"Identification metadata alone does not permit any substantive scientific, causal, operational, or institutional claim.",AND(LEN(TRIM(EI765))&gt;0,LEFT(LOWER(TRIM(EI765)),7)&lt;&gt;"pending"),ISNUMBER(EH765),EH765&gt;0),"READY","PENDING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5" t="str">
        <x:v>Pending</x:v>
      </x:c>
      <x:c r="EE765"/>
      <x:c r="EF765" t="str">
        <x:v>Pending</x:v>
      </x:c>
      <x:c r="EG765" t="str">
        <x:v>Pending</x:v>
      </x:c>
      <x:c r="EH765"/>
      <x:c r="EI765" s="501"/>
      <x:c r="EJ765"/>
      <x:c r="EK765" t="str">
        <x:v>Pending</x:v>
      </x:c>
      <x:c r="EL765" t="n">
        <x:v>46272</x:v>
      </x:c>
      <x:c r="EM765" t="str">
        <x:v>Production PubMed record imported and reconciled to Zotero item 88QRBL86;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5" t="n">
        <x:f>IF(L765="","",(IF(N765&lt;&gt;"",1,0)+IF(O765&lt;&gt;"",1,0)+IF(AJ765&lt;&gt;"",1,0)+IF(AU765&lt;&gt;"",1,0)+IF(BE765&lt;&gt;"",1,0)+IF(CF765&lt;&gt;"",1,0)+IF(CJ765="Yes",1,0)+IF(CL765="Yes",1,0)+IF(DE765&lt;&gt;"Pending",1,0)+IF(F765&lt;&gt;"",1,0)+IF(DZ765&lt;&gt;"",1,0)+IF(EI765&lt;&gt;"",1,0))/12)</x:f>
        <x:v>0.5</x:v>
      </x:c>
    </x:row>
    <x:row r="766">
      <x:c r="A766" t="str">
        <x:v>EV-0763</x:v>
      </x:c>
      <x:c r="B766" t="str">
        <x:v>Integrity check</x:v>
      </x:c>
      <x:c r="C766" t="str">
        <x:f>IF(L766="","",IF(LEFT(EC766,7)="BLOCKED","🔴 Do not use for conclusion",IF(EB766="Yes","🟢 Claim-ready","🟡 Caution / context")))</x:f>
        <x:v>🟡 Caution / context</x:v>
      </x:c>
      <x:c r="D766" t="str">
        <x:f>IF(L766="","",EC766)</x:f>
        <x:v>PENDING — appropriate appraisal</x:v>
      </x:c>
      <x:c r="E766" t="str">
        <x:v>P3 — Medium</x:v>
      </x:c>
      <x:c r="F766" t="str">
        <x:v>Pending</x:v>
      </x:c>
      <x:c r="G766" t="str">
        <x:v>Title/abstract identify an explicit operational APHT/medical-readiness topic; retain for full-text assessment.</x:v>
      </x:c>
      <x:c r="H766" t="str">
        <x:v>Obtain and review lawful full text; confirm human adjudication; then select a design-specific appraisal instrument.</x:v>
      </x:c>
      <x:c r="I766"/>
      <x:c r="J766" t="str">
        <x:v>B — APHT / Medical Readiness</x:v>
      </x:c>
      <x:c r="K766" t="str">
        <x:v>IDENTIFIED</x:v>
      </x:c>
      <x:c r="L766" t="str">
        <x:v>Telementorship in Underway Naval Operations: Leveraging Operational Virtual Health for Tactical Combat Casualty Care.</x:v>
      </x:c>
      <x:c r="M766"/>
      <x:c r="N766" t="str">
        <x:v>Wessels, Lyndsey E; Roper, Michelle T; Ignacio, Romeo C; Davis, Konrad L; Ambrosio, Art A</x:v>
      </x:c>
      <x:c r="O766" t="n">
        <x:v>2021</x:v>
      </x:c>
      <x:c r="P766" t="str">
        <x:v>Journal of special operations medicine : a peer reviewed journal for SOF medical professionals</x:v>
      </x:c>
      <x:c r="Q766" t="str">
        <x:v>Journal Article</x:v>
      </x:c>
      <x:c r="R766" t="str">
        <x:v>Unclear</x:v>
      </x:c>
      <x:c r="S766" t="str">
        <x:v>Unknown</x:v>
      </x:c>
      <x:c r="T766" t="str">
        <x:v>eng</x:v>
      </x:c>
      <x:c r="U766" t="str">
        <x:v>https://pubmed.ncbi.nlm.nih.gov/34529812/</x:v>
      </x:c>
      <x:c r="V766" t="str">
        <x:v>10.55460/atk4-kwc0</x:v>
      </x:c>
      <x:c r="W766" t="str">
        <x:f>IF(V766="","",LOWER(SUBSTITUTE(SUBSTITUTE(SUBSTITUTE(SUBSTITUTE(TRIM(V766),"https://doi.org/",""),"http://doi.org/",""),"https://dx.doi.org/",""),"doi:","")))</x:f>
        <x:v>10.55460/atk4-kwc0</x:v>
      </x:c>
      <x:c r="X766" t="str">
        <x:v>34529812</x:v>
      </x:c>
      <x:c r="Y766" t="str"/>
      <x:c r="Z766"/>
      <x:c r="AA766" t="str">
        <x:v>PubMed/MEDLINE</x:v>
      </x:c>
      <x:c r="AB766" t="str">
        <x:v>PUBMED-B-v1.0-2026-08-28</x:v>
      </x:c>
      <x:c r="AC766" t="str">
        <x:v>SP-PUBMED-B-20260828</x:v>
      </x:c>
      <x:c r="AD766" s="499" t="n">
        <x:v>46262</x:v>
      </x:c>
      <x:c r="AE766" s="499" t="n">
        <x:v>46272</x:v>
      </x:c>
      <x:c r="AF766" t="str">
        <x:v>IRMLP7CP</x:v>
      </x:c>
      <x:c r="AG766"/>
      <x:c r="AH766" t="str">
        <x:v>Tactical Athlete → Operational Readiness Brazil</x:v>
      </x:c>
      <x:c r="AI766" t="str">
        <x:v>evidence-family:B</x:v>
      </x:c>
      <x:c r="AJ766"/>
      <x:c r="AK766" t="str">
        <x:f>IF(AJ766="","",IF(OR(LOWER(AJ766)="brazil",LOWER(AJ766)="brasil"),"Yes","No"))</x:f>
      </x:c>
      <x:c r="AL766"/>
      <x:c r="AM766"/>
      <x:c r="AN766"/>
      <x:c r="AO766"/>
      <x:c r="AP766"/>
      <x:c r="AQ766"/>
      <x:c r="AR766"/>
      <x:c r="AS766"/>
      <x:c r="AT766"/>
      <x:c r="AU766"/>
      <x:c r="AV766"/>
      <x:c r="AW766"/>
      <x:c r="AX766"/>
      <x:c r="AY766"/>
      <x:c r="AZ766"/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/>
      <x:c r="BO766"/>
      <x:c r="BP766"/>
      <x:c r="BQ766"/>
      <x:c r="BR766"/>
      <x:c r="BS766"/>
      <x:c r="BT766"/>
      <x:c r="BU766"/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 t="str">
        <x:v>Yes</x:v>
      </x:c>
      <x:c r="CK766" t="str">
        <x:v>Yes</x:v>
      </x:c>
      <x:c r="CL766" t="str">
        <x:v>Yes</x:v>
      </x:c>
      <x:c r="CM766" t="str">
        <x:v>Clear</x:v>
      </x:c>
      <x:c r="CN766" t="str">
        <x:v>Verified — clear</x:v>
      </x:c>
      <x:c r="CO766" t="n">
        <x:v>46272</x:v>
      </x:c>
      <x:c r="CP766" t="str">
        <x:v>https://pubmed.ncbi.nlm.nih.gov/34529812/</x:v>
      </x:c>
      <x:c r="CQ766"/>
      <x:c r="CR766"/>
      <x:c r="CS766"/>
      <x:c r="CT766"/>
      <x:c r="CU766"/>
      <x:c r="CV766"/>
      <x:c r="CW766"/>
      <x:c r="CX766"/>
      <x:c r="CY766"/>
      <x:c r="CZ766"/>
      <x:c r="DA766"/>
      <x:c r="DB766" t="str">
        <x:f>IF(L766="","",IF(AND(COUNT(CU766:DA766)=7,OR(CU766=0,CU766=1,CU766=2),OR(CV766=0,CV766=1,CV766=2),OR(CW766=0,CW766=1,CW766=2),OR(CX766=0,CX766=1,CX766=2),OR(CY766=0,CY766=1,CY766=2),OR(CZ766=0,CZ766=1,CZ766=2),OR(DA766=0,DA766=1,DA766=2)),SUM(CU766:DA766),""))</x:f>
      </x:c>
      <x:c r="DC766" t="str">
        <x:f>IF(DB766="","",ROUND(DB766/14*10,1))</x:f>
      </x:c>
      <x:c r="DD766" t="str">
        <x:v>Pending</x:v>
      </x:c>
      <x:c r="DE766" t="str">
        <x:f>IF(L766="","",IF(DC766="","Pending",IF(DD766="Yes","CONDITIONAL — safety override",IF(DC766&gt;=8,"HIGH",IF(DC766&gt;=5,"CONDITIONAL","LOW")))))</x:f>
        <x:v>Pending</x:v>
      </x:c>
      <x:c r="DF766" t="str">
        <x:v>Pending screening and full-text appraisal; no transferability judgment made at identification.</x:v>
      </x:c>
      <x:c r="DG766"/>
      <x:c r="DH766"/>
      <x:c r="DI766"/>
      <x:c r="DJ766"/>
      <x:c r="DK766"/>
      <x:c r="DL766"/>
      <x:c r="DM766"/>
      <x:c r="DN766"/>
      <x:c r="DO766"/>
      <x:c r="DP766"/>
      <x:c r="DQ766"/>
      <x:c r="DR766"/>
      <x:c r="DS766"/>
      <x:c r="DT766"/>
      <x:c r="DU766"/>
      <x:c r="DV766"/>
      <x:c r="DW766"/>
      <x:c r="DX766"/>
      <x:c r="DY766"/>
      <x:c r="DZ766" t="str">
        <x:v>Title/abstract screening alone does not establish effectiveness, causality, methodological quality, transferability to Brazilian public safety or an institutional recommendation.</x:v>
      </x:c>
      <x:c r="EA766" t="str">
        <x:v>Pending</x:v>
      </x:c>
      <x:c r="EB766" t="str">
        <x:f>IF(L766="","",IF(EC766="READY","Yes","No / Pending"))</x:f>
        <x:v>No / Pending</x:v>
      </x:c>
      <x:c r="EC766" t="str">
        <x:f>IF(L766="","",IF(OR(ISNUMBER(SEARCH("Retracted Publication",Q766)),CM766="Retracted",CN766="Retracted",CM766="Expression of Concern",CN766="Expression of Concern",F766="Not used",CG766="Critical",CH766="High",CH766="Critical"),"BLOCKED — integrity or use restriction",IF(AND(CJ766="Yes",CK766="Yes",CL766="Yes"),IF(AND(CM766="Clear",CN766="Verified — clear"),IF(AND(AND(LEN(TRIM(CF766))&gt;0,LEFT(LOWER(TRIM(CF766)),7)&lt;&gt;"pending"),OR(CG766="High",CG766="Moderate"),OR(CH766="Low",CH766="Some concerns",CH766="Not applicable")),IF(AND(DD766="No",OR(DE766="HIGH",DE766="CONDITIONAL"),AND(LEN(TRIM(DF766))&gt;0,LEFT(LOWER(TRIM(DF766)),7)&lt;&gt;"pending")),IF(AND(AND(LEN(TRIM(DT766))&gt;0,LEFT(LOWER(TRIM(DT766)),7)&lt;&gt;"pending"),AND(LEN(TRIM(DU766))&gt;0,LEFT(LOWER(TRIM(DU766)),7)&lt;&gt;"pending"),OR(AND(LEN(TRIM(DV766))&gt;0,LEFT(LOWER(TRIM(DV766)),7)&lt;&gt;"pending"),AND(LEN(TRIM(DW766))&gt;0,LEFT(LOWER(TRIM(DW766)),7)&lt;&gt;"pending")),AND(LEN(TRIM(DX766))&gt;0,LEFT(LOWER(TRIM(DX766)),7)&lt;&gt;"pending")),IF(AND(F766="Claim-ready",OR(EA766="Strong",EA766="Moderate"),AND(LEN(TRIM(G766))&gt;0,LEFT(LOWER(TRIM(G766)),7)&lt;&gt;"pending"),G766&lt;&gt;"No substantive use decision is permitted from identification metadata alone.",AND(LEN(TRIM(DZ766))&gt;0,LEFT(LOWER(TRIM(DZ766)),7)&lt;&gt;"pending"),DZ766&lt;&gt;"Identification metadata alone does not permit any substantive scientific, causal, operational, or institutional claim.",AND(LEN(TRIM(EI766))&gt;0,LEFT(LOWER(TRIM(EI766)),7)&lt;&gt;"pending"),ISNUMBER(EH766),EH766&gt;0),"READY","PENDING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6" t="str">
        <x:v>Pending</x:v>
      </x:c>
      <x:c r="EE766"/>
      <x:c r="EF766" t="str">
        <x:v>Pending</x:v>
      </x:c>
      <x:c r="EG766" t="str">
        <x:v>Pending</x:v>
      </x:c>
      <x:c r="EH766"/>
      <x:c r="EI766" s="501"/>
      <x:c r="EJ766"/>
      <x:c r="EK766" t="str">
        <x:v>Pending</x:v>
      </x:c>
      <x:c r="EL766" t="n">
        <x:v>46272</x:v>
      </x:c>
      <x:c r="EM766" t="str">
        <x:v>Production PubMed record imported and reconciled to Zotero item IRMLP7CP;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6" t="n">
        <x:f>IF(L766="","",(IF(N766&lt;&gt;"",1,0)+IF(O766&lt;&gt;"",1,0)+IF(AJ766&lt;&gt;"",1,0)+IF(AU766&lt;&gt;"",1,0)+IF(BE766&lt;&gt;"",1,0)+IF(CF766&lt;&gt;"",1,0)+IF(CJ766="Yes",1,0)+IF(CL766="Yes",1,0)+IF(DE766&lt;&gt;"Pending",1,0)+IF(F766&lt;&gt;"",1,0)+IF(DZ766&lt;&gt;"",1,0)+IF(EI766&lt;&gt;"",1,0))/12)</x:f>
        <x:v>0.5</x:v>
      </x:c>
    </x:row>
    <x:row r="767">
      <x:c r="A767" t="str">
        <x:v>EV-0764</x:v>
      </x:c>
      <x:c r="B767" t="str">
        <x:v>Metadata verification</x:v>
      </x:c>
      <x:c r="C767" t="str">
        <x:f>IF(L767="","",IF(LEFT(EC767,7)="BLOCKED","🔴 Do not use for conclusion",IF(EB767="Yes","🟢 Claim-ready","🟡 Caution / context")))</x:f>
        <x:v>🟡 Caution / context</x:v>
      </x:c>
      <x:c r="D767" t="str">
        <x:f>IF(L767="","",EC767)</x:f>
        <x:v>PENDING — verification</x:v>
      </x:c>
      <x:c r="E767" t="str">
        <x:v>P2 — High</x:v>
      </x:c>
      <x:c r="F767" t="str">
        <x:v>Pending</x:v>
      </x:c>
      <x:c r="G767" t="str">
        <x:v>Title/abstract identify an explicit implementation-science construct; retain for full-text assessment.</x:v>
      </x:c>
      <x:c r="H767" t="str">
        <x:v>Obtain and review lawful full text; confirm human adjudication; then select a design-specific appraisal instrument.</x:v>
      </x:c>
      <x:c r="I767"/>
      <x:c r="J767" t="str">
        <x:v>C — Implementation Science</x:v>
      </x:c>
      <x:c r="K767" t="str">
        <x:v>IDENTIFIED</x:v>
      </x:c>
      <x:c r="L767" t="str">
        <x:v>Incorporating Acupuncture Into American Healthcare: Initiating a Discussion on Implementation Science, the Status of the Field, and Stakeholder Considerations.</x:v>
      </x:c>
      <x:c r="M767"/>
      <x:c r="N767" t="str">
        <x:v>Miller, David W; Roseen, Eric J; Stone, Jennifer A M; Gardiner, Paula; Olson, Juli; Rosen, Shellie; Wayne, Peter; Davis, Robert; Coeytaux, Remy</x:v>
      </x:c>
      <x:c r="O767" t="n">
        <x:v>2021</x:v>
      </x:c>
      <x:c r="P767" t="str">
        <x:v>Global advances in health and medicine</x:v>
      </x:c>
      <x:c r="Q767" t="str">
        <x:v>Journal Article</x:v>
      </x:c>
      <x:c r="R767" t="str">
        <x:v>Unclear</x:v>
      </x:c>
      <x:c r="S767" t="str">
        <x:v>Unknown</x:v>
      </x:c>
      <x:c r="T767" t="str">
        <x:v>eng</x:v>
      </x:c>
      <x:c r="U767" t="str">
        <x:v>https://pubmed.ncbi.nlm.nih.gov/34471570/</x:v>
      </x:c>
      <x:c r="V767" t="str">
        <x:v>10.1177/21649561211042574</x:v>
      </x:c>
      <x:c r="W767" t="str">
        <x:f>IF(V767="","",LOWER(SUBSTITUTE(SUBSTITUTE(SUBSTITUTE(SUBSTITUTE(TRIM(V767),"https://doi.org/",""),"http://doi.org/",""),"https://dx.doi.org/",""),"doi:","")))</x:f>
        <x:v>10.1177/21649561211042574</x:v>
      </x:c>
      <x:c r="X767" t="str">
        <x:v>34471570</x:v>
      </x:c>
      <x:c r="Y767" t="str">
        <x:v>PMC8404666</x:v>
      </x:c>
      <x:c r="Z767"/>
      <x:c r="AA767" t="str">
        <x:v>PubMed/MEDLINE</x:v>
      </x:c>
      <x:c r="AB767" t="str">
        <x:v>PUBMED-C-v1.0-2026-08-28</x:v>
      </x:c>
      <x:c r="AC767" t="str">
        <x:v>SP-PUBMED-C-20260828</x:v>
      </x:c>
      <x:c r="AD767" s="499" t="n">
        <x:v>46262</x:v>
      </x:c>
      <x:c r="AE767" s="499" t="n">
        <x:v>46272</x:v>
      </x:c>
      <x:c r="AF767" t="str">
        <x:v>EZID9QIA</x:v>
      </x:c>
      <x:c r="AG767"/>
      <x:c r="AH767" t="str">
        <x:v>Tactical Athlete → Operational Readiness Brazil</x:v>
      </x:c>
      <x:c r="AI767" t="str">
        <x:v>evidence-family:C</x:v>
      </x:c>
      <x:c r="AJ767"/>
      <x:c r="AK767" t="str">
        <x:f>IF(AJ767="","",IF(OR(LOWER(AJ767)="brazil",LOWER(AJ767)="brasil"),"Yes","No"))</x:f>
      </x:c>
      <x:c r="AL767"/>
      <x:c r="AM767"/>
      <x:c r="AN767"/>
      <x:c r="AO767"/>
      <x:c r="AP767"/>
      <x:c r="AQ767"/>
      <x:c r="AR767"/>
      <x:c r="AS767"/>
      <x:c r="AT767"/>
      <x:c r="AU767"/>
      <x:c r="AV767"/>
      <x:c r="AW767"/>
      <x:c r="AX767"/>
      <x:c r="AY767"/>
      <x:c r="AZ767"/>
      <x:c r="BA767"/>
      <x:c r="BB767"/>
      <x:c r="BC767"/>
      <x:c r="BD767"/>
      <x:c r="BE767"/>
      <x:c r="BF767"/>
      <x:c r="BG767"/>
      <x:c r="BH767"/>
      <x:c r="BI767"/>
      <x:c r="BJ767"/>
      <x:c r="BK767"/>
      <x:c r="BL767"/>
      <x:c r="BM767"/>
      <x:c r="BN767"/>
      <x:c r="BO767"/>
      <x:c r="BP767"/>
      <x:c r="BQ767"/>
      <x:c r="BR767"/>
      <x:c r="BS767"/>
      <x:c r="BT767"/>
      <x:c r="BU767"/>
      <x:c r="BV767"/>
      <x:c r="BW767"/>
      <x:c r="BX767"/>
      <x:c r="BY767"/>
      <x:c r="BZ767"/>
      <x:c r="CA767"/>
      <x:c r="CB767"/>
      <x:c r="CC767"/>
      <x:c r="CD767"/>
      <x:c r="CE767"/>
      <x:c r="CF767"/>
      <x:c r="CG767"/>
      <x:c r="CH767"/>
      <x:c r="CI767"/>
      <x:c r="CJ767" t="str">
        <x:v>Pending</x:v>
      </x:c>
      <x:c r="CK767" t="str">
        <x:v>Yes</x:v>
      </x:c>
      <x:c r="CL767" t="str">
        <x:v>Yes</x:v>
      </x:c>
      <x:c r="CM767" t="str">
        <x:v>Clear</x:v>
      </x:c>
      <x:c r="CN767" t="str">
        <x:v>Verified — clear</x:v>
      </x:c>
      <x:c r="CO767" t="n">
        <x:v>46272</x:v>
      </x:c>
      <x:c r="CP767" t="str">
        <x:v>https://pubmed.ncbi.nlm.nih.gov/34471570/</x:v>
      </x:c>
      <x:c r="CQ767"/>
      <x:c r="CR767"/>
      <x:c r="CS767"/>
      <x:c r="CT767"/>
      <x:c r="CU767"/>
      <x:c r="CV767"/>
      <x:c r="CW767"/>
      <x:c r="CX767"/>
      <x:c r="CY767"/>
      <x:c r="CZ767"/>
      <x:c r="DA767"/>
      <x:c r="DB767" t="str">
        <x:f>IF(L767="","",IF(AND(COUNT(CU767:DA767)=7,OR(CU767=0,CU767=1,CU767=2),OR(CV767=0,CV767=1,CV767=2),OR(CW767=0,CW767=1,CW767=2),OR(CX767=0,CX767=1,CX767=2),OR(CY767=0,CY767=1,CY767=2),OR(CZ767=0,CZ767=1,CZ767=2),OR(DA767=0,DA767=1,DA767=2)),SUM(CU767:DA767),""))</x:f>
      </x:c>
      <x:c r="DC767" t="str">
        <x:f>IF(DB767="","",ROUND(DB767/14*10,1))</x:f>
      </x:c>
      <x:c r="DD767" t="str">
        <x:v>Pending</x:v>
      </x:c>
      <x:c r="DE767" t="str">
        <x:f>IF(L767="","",IF(DC767="","Pending",IF(DD767="Yes","CONDITIONAL — safety override",IF(DC767&gt;=8,"HIGH",IF(DC767&gt;=5,"CONDITIONAL","LOW")))))</x:f>
        <x:v>Pending</x:v>
      </x:c>
      <x:c r="DF767" t="str">
        <x:v>Pending screening and full-text appraisal; no transferability judgment made at identification.</x:v>
      </x:c>
      <x:c r="DG767"/>
      <x:c r="DH767"/>
      <x:c r="DI767"/>
      <x:c r="DJ767"/>
      <x:c r="DK767"/>
      <x:c r="DL767"/>
      <x:c r="DM767"/>
      <x:c r="DN767"/>
      <x:c r="DO767"/>
      <x:c r="DP767"/>
      <x:c r="DQ767"/>
      <x:c r="DR767"/>
      <x:c r="DS767"/>
      <x:c r="DT767"/>
      <x:c r="DU767"/>
      <x:c r="DV767"/>
      <x:c r="DW767"/>
      <x:c r="DX767"/>
      <x:c r="DY767"/>
      <x:c r="DZ767" t="str">
        <x:v>Title/abstract screening alone does not establish effectiveness, causality, methodological quality, transferability to Brazilian public safety or an institutional recommendation.</x:v>
      </x:c>
      <x:c r="EA767" t="str">
        <x:v>Pending</x:v>
      </x:c>
      <x:c r="EB767" t="str">
        <x:f>IF(L767="","",IF(EC767="READY","Yes","No / Pending"))</x:f>
        <x:v>No / Pending</x:v>
      </x:c>
      <x:c r="EC767" t="str">
        <x:f>IF(L767="","",IF(OR(ISNUMBER(SEARCH("Retracted Publication",Q767)),CM767="Retracted",CN767="Retracted",CM767="Expression of Concern",CN767="Expression of Concern",F767="Not used",CG767="Critical",CH767="High",CH767="Critical"),"BLOCKED — integrity or use restriction",IF(AND(CJ767="Yes",CK767="Yes",CL767="Yes"),IF(AND(CM767="Clear",CN767="Verified — clear"),IF(AND(AND(LEN(TRIM(CF767))&gt;0,LEFT(LOWER(TRIM(CF767)),7)&lt;&gt;"pending"),OR(CG767="High",CG767="Moderate"),OR(CH767="Low",CH767="Some concerns",CH767="Not applicable")),IF(AND(DD767="No",OR(DE767="HIGH",DE767="CONDITIONAL"),AND(LEN(TRIM(DF767))&gt;0,LEFT(LOWER(TRIM(DF767)),7)&lt;&gt;"pending")),IF(AND(AND(LEN(TRIM(DT767))&gt;0,LEFT(LOWER(TRIM(DT767)),7)&lt;&gt;"pending"),AND(LEN(TRIM(DU767))&gt;0,LEFT(LOWER(TRIM(DU767)),7)&lt;&gt;"pending"),OR(AND(LEN(TRIM(DV767))&gt;0,LEFT(LOWER(TRIM(DV767)),7)&lt;&gt;"pending"),AND(LEN(TRIM(DW767))&gt;0,LEFT(LOWER(TRIM(DW767)),7)&lt;&gt;"pending")),AND(LEN(TRIM(DX767))&gt;0,LEFT(LOWER(TRIM(DX767)),7)&lt;&gt;"pending")),IF(AND(F767="Claim-ready",OR(EA767="Strong",EA767="Moderate"),AND(LEN(TRIM(G767))&gt;0,LEFT(LOWER(TRIM(G767)),7)&lt;&gt;"pending"),G767&lt;&gt;"No substantive use decision is permitted from identification metadata alone.",AND(LEN(TRIM(DZ767))&gt;0,LEFT(LOWER(TRIM(DZ767)),7)&lt;&gt;"pending"),DZ767&lt;&gt;"Identification metadata alone does not permit any substantive scientific, causal, operational, or institutional claim.",AND(LEN(TRIM(EI767))&gt;0,LEFT(LOWER(TRIM(EI767)),7)&lt;&gt;"pending"),ISNUMBER(EH767),EH767&gt;0),"READY","PENDING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67" t="str">
        <x:v>Pending</x:v>
      </x:c>
      <x:c r="EE767"/>
      <x:c r="EF767" t="str">
        <x:v>Pending</x:v>
      </x:c>
      <x:c r="EG767" t="str">
        <x:v>Pending</x:v>
      </x:c>
      <x:c r="EH767"/>
      <x:c r="EI767" s="501"/>
      <x:c r="EJ767"/>
      <x:c r="EK767" t="str">
        <x:v>Pending</x:v>
      </x:c>
      <x:c r="EL767" t="n">
        <x:v>46272</x:v>
      </x:c>
      <x:c r="EM767" t="str">
        <x:v>Production PubMed record imported and reconciled to Zotero item EZID9QIA;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67" t="n">
        <x:f>IF(L767="","",(IF(N767&lt;&gt;"",1,0)+IF(O767&lt;&gt;"",1,0)+IF(AJ767&lt;&gt;"",1,0)+IF(AU767&lt;&gt;"",1,0)+IF(BE767&lt;&gt;"",1,0)+IF(CF767&lt;&gt;"",1,0)+IF(CJ767="Yes",1,0)+IF(CL767="Yes",1,0)+IF(DE767&lt;&gt;"Pending",1,0)+IF(F767&lt;&gt;"",1,0)+IF(DZ767&lt;&gt;"",1,0)+IF(EI767&lt;&gt;"",1,0))/12)</x:f>
        <x:v>0.4166666666666667</x:v>
      </x:c>
    </x:row>
    <x:row r="768">
      <x:c r="A768" t="str">
        <x:v>EV-0765</x:v>
      </x:c>
      <x:c r="B768" t="str">
        <x:v>Integrity check</x:v>
      </x:c>
      <x:c r="C768" t="str">
        <x:f>IF(L768="","",IF(LEFT(EC768,7)="BLOCKED","🔴 Do not use for conclusion",IF(EB768="Yes","🟢 Claim-ready","🟡 Caution / context")))</x:f>
        <x:v>🟡 Caution / context</x:v>
      </x:c>
      <x:c r="D768" t="str">
        <x:f>IF(L768="","",EC768)</x:f>
        <x:v>PENDING — appropriate appraisal</x:v>
      </x:c>
      <x:c r="E768" t="str">
        <x:v>P3 — Medium</x:v>
      </x:c>
      <x:c r="F768" t="str">
        <x:v>Pending</x:v>
      </x:c>
      <x:c r="G768" t="str">
        <x:v>A potentially relevant concept is present, but direct applicability is ambiguous at title/abstract level.</x:v>
      </x:c>
      <x:c r="H768" t="str">
        <x:v>Human title/abstract adjudication; retrieve full text if relevance remains plausible.</x:v>
      </x:c>
      <x:c r="I768"/>
      <x:c r="J768" t="str">
        <x:v>A — Core</x:v>
      </x:c>
      <x:c r="K768" t="str">
        <x:v>IDENTIFIED</x:v>
      </x:c>
      <x:c r="L768" t="str">
        <x:v>A Scoping Review of Pregnancy, Childbirth, and the Postpartum Period in Active Duty U.S. Military Women.</x:v>
      </x:c>
      <x:c r="M768"/>
      <x:c r="N768" t="str">
        <x:v>Iobst, Stacey E; Smith, Denise C; Best, Natasha I; Allard, Rhonda J; Trego, Lori L</x:v>
      </x:c>
      <x:c r="O768" t="n">
        <x:v>2021</x:v>
      </x:c>
      <x:c r="P768" t="str">
        <x:v>Women's health issues : official publication of the Jacobs Institute of Women's Health</x:v>
      </x:c>
      <x:c r="Q768" t="str">
        <x:v>Journal Article; Research Support, Non-U.S. Gov't; Research Support, U.S. Gov't, Non-P.H.S.; Scoping Review</x:v>
      </x:c>
      <x:c r="R768" t="str">
        <x:v>Unclear</x:v>
      </x:c>
      <x:c r="S768" t="str">
        <x:v>Unknown</x:v>
      </x:c>
      <x:c r="T768" t="str">
        <x:v>eng</x:v>
      </x:c>
      <x:c r="U768" t="str">
        <x:v>https://pubmed.ncbi.nlm.nih.gov/34454706/</x:v>
      </x:c>
      <x:c r="V768" t="str">
        <x:v>10.1016/j.whi.2020.05.005</x:v>
      </x:c>
      <x:c r="W768" t="str">
        <x:f>IF(V768="","",LOWER(SUBSTITUTE(SUBSTITUTE(SUBSTITUTE(SUBSTITUTE(TRIM(V768),"https://doi.org/",""),"http://doi.org/",""),"https://dx.doi.org/",""),"doi:","")))</x:f>
        <x:v>10.1016/j.whi.2020.05.005</x:v>
      </x:c>
      <x:c r="X768" t="str">
        <x:v>34454706</x:v>
      </x:c>
      <x:c r="Y768" t="str"/>
      <x:c r="Z768"/>
      <x:c r="AA768" t="str">
        <x:v>PubMed/MEDLINE</x:v>
      </x:c>
      <x:c r="AB768" t="str">
        <x:v>PUBMED-A-v1.0-2026-08-28</x:v>
      </x:c>
      <x:c r="AC768" t="str">
        <x:v>SP-PUBMED-A-20260828</x:v>
      </x:c>
      <x:c r="AD768" s="499" t="n">
        <x:v>46262</x:v>
      </x:c>
      <x:c r="AE768" s="499" t="n">
        <x:v>46272</x:v>
      </x:c>
      <x:c r="AF768" t="str">
        <x:v>PW4JDJU9</x:v>
      </x:c>
      <x:c r="AG768"/>
      <x:c r="AH768" t="str">
        <x:v>Tactical Athlete → Operational Readiness Brazil</x:v>
      </x:c>
      <x:c r="AI768" t="str">
        <x:v>evidence-family:A</x:v>
      </x:c>
      <x:c r="AJ768"/>
      <x:c r="AK768" t="str">
        <x:f>IF(AJ768="","",IF(OR(LOWER(AJ768)="brazil",LOWER(AJ768)="brasil"),"Yes","No"))</x:f>
      </x:c>
      <x:c r="AL768"/>
      <x:c r="AM768"/>
      <x:c r="AN768"/>
      <x:c r="AO768"/>
      <x:c r="AP768"/>
      <x:c r="AQ768"/>
      <x:c r="AR768"/>
      <x:c r="AS768"/>
      <x:c r="AT768"/>
      <x:c r="AU768"/>
      <x:c r="AV768"/>
      <x:c r="AW768"/>
      <x:c r="AX768"/>
      <x:c r="AY768"/>
      <x:c r="AZ768"/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/>
      <x:c r="BO768"/>
      <x:c r="BP768"/>
      <x:c r="BQ768"/>
      <x:c r="BR768"/>
      <x:c r="BS768"/>
      <x:c r="BT768"/>
      <x:c r="BU768"/>
      <x:c r="BV768"/>
      <x:c r="BW768"/>
      <x:c r="BX768"/>
      <x:c r="BY768"/>
      <x:c r="BZ768"/>
      <x:c r="CA768"/>
      <x:c r="CB768"/>
      <x:c r="CC768"/>
      <x:c r="CD768"/>
      <x:c r="CE768"/>
      <x:c r="CF768"/>
      <x:c r="CG768"/>
      <x:c r="CH768"/>
      <x:c r="CI768"/>
      <x:c r="CJ768" t="str">
        <x:v>Yes</x:v>
      </x:c>
      <x:c r="CK768" t="str">
        <x:v>Yes</x:v>
      </x:c>
      <x:c r="CL768" t="str">
        <x:v>Yes</x:v>
      </x:c>
      <x:c r="CM768" t="str">
        <x:v>Clear</x:v>
      </x:c>
      <x:c r="CN768" t="str">
        <x:v>Verified — clear</x:v>
      </x:c>
      <x:c r="CO768" t="n">
        <x:v>46272</x:v>
      </x:c>
      <x:c r="CP768" t="str">
        <x:v>https://pubmed.ncbi.nlm.nih.gov/34454706/</x:v>
      </x:c>
      <x:c r="CQ768"/>
      <x:c r="CR768"/>
      <x:c r="CS768"/>
      <x:c r="CT768"/>
      <x:c r="CU768"/>
      <x:c r="CV768"/>
      <x:c r="CW768"/>
      <x:c r="CX768"/>
      <x:c r="CY768"/>
      <x:c r="CZ768"/>
      <x:c r="DA768"/>
      <x:c r="DB768" t="str">
        <x:f>IF(L768="","",IF(AND(COUNT(CU768:DA768)=7,OR(CU768=0,CU768=1,CU768=2),OR(CV768=0,CV768=1,CV768=2),OR(CW768=0,CW768=1,CW768=2),OR(CX768=0,CX768=1,CX768=2),OR(CY768=0,CY768=1,CY768=2),OR(CZ768=0,CZ768=1,CZ768=2),OR(DA768=0,DA768=1,DA768=2)),SUM(CU768:DA768),""))</x:f>
      </x:c>
      <x:c r="DC768" t="str">
        <x:f>IF(DB768="","",ROUND(DB768/14*10,1))</x:f>
      </x:c>
      <x:c r="DD768" t="str">
        <x:v>Pending</x:v>
      </x:c>
      <x:c r="DE768" t="str">
        <x:f>IF(L768="","",IF(DC768="","Pending",IF(DD768="Yes","CONDITIONAL — safety override",IF(DC768&gt;=8,"HIGH",IF(DC768&gt;=5,"CONDITIONAL","LOW")))))</x:f>
        <x:v>Pending</x:v>
      </x:c>
      <x:c r="DF768" t="str">
        <x:v>Pending screening and full-text appraisal; no transferability judgment made at identification.</x:v>
      </x:c>
      <x:c r="DG768"/>
      <x:c r="DH768"/>
      <x:c r="DI768"/>
      <x:c r="DJ768"/>
      <x:c r="DK768"/>
      <x:c r="DL768"/>
      <x:c r="DM768"/>
      <x:c r="DN768"/>
      <x:c r="DO768"/>
      <x:c r="DP768"/>
      <x:c r="DQ768"/>
      <x:c r="DR768"/>
      <x:c r="DS768"/>
      <x:c r="DT768"/>
      <x:c r="DU768"/>
      <x:c r="DV768"/>
      <x:c r="DW768"/>
      <x:c r="DX768"/>
      <x:c r="DY768"/>
      <x:c r="DZ768" t="str">
        <x:v>Title/abstract information is insufficient for a substantive scientific, causal, transferability or institutional claim.</x:v>
      </x:c>
      <x:c r="EA768" t="str">
        <x:v>Pending</x:v>
      </x:c>
      <x:c r="EB768" t="str">
        <x:f>IF(L768="","",IF(EC768="READY","Yes","No / Pending"))</x:f>
        <x:v>No / Pending</x:v>
      </x:c>
      <x:c r="EC768" t="str">
        <x:f>IF(L768="","",IF(OR(ISNUMBER(SEARCH("Retracted Publication",Q768)),CM768="Retracted",CN768="Retracted",CM768="Expression of Concern",CN768="Expression of Concern",F768="Not used",CG768="Critical",CH768="High",CH768="Critical"),"BLOCKED — integrity or use restriction",IF(AND(CJ768="Yes",CK768="Yes",CL768="Yes"),IF(AND(CM768="Clear",CN768="Verified — clear"),IF(AND(AND(LEN(TRIM(CF768))&gt;0,LEFT(LOWER(TRIM(CF768)),7)&lt;&gt;"pending"),OR(CG768="High",CG768="Moderate"),OR(CH768="Low",CH768="Some concerns",CH768="Not applicable")),IF(AND(DD768="No",OR(DE768="HIGH",DE768="CONDITIONAL"),AND(LEN(TRIM(DF768))&gt;0,LEFT(LOWER(TRIM(DF768)),7)&lt;&gt;"pending")),IF(AND(AND(LEN(TRIM(DT768))&gt;0,LEFT(LOWER(TRIM(DT768)),7)&lt;&gt;"pending"),AND(LEN(TRIM(DU768))&gt;0,LEFT(LOWER(TRIM(DU768)),7)&lt;&gt;"pending"),OR(AND(LEN(TRIM(DV768))&gt;0,LEFT(LOWER(TRIM(DV768)),7)&lt;&gt;"pending"),AND(LEN(TRIM(DW768))&gt;0,LEFT(LOWER(TRIM(DW768)),7)&lt;&gt;"pending")),AND(LEN(TRIM(DX768))&gt;0,LEFT(LOWER(TRIM(DX768)),7)&lt;&gt;"pending")),IF(AND(F768="Claim-ready",OR(EA768="Strong",EA768="Moderate"),AND(LEN(TRIM(G768))&gt;0,LEFT(LOWER(TRIM(G768)),7)&lt;&gt;"pending"),G768&lt;&gt;"No substantive use decision is permitted from identification metadata alone.",AND(LEN(TRIM(DZ768))&gt;0,LEFT(LOWER(TRIM(DZ768)),7)&lt;&gt;"pending"),DZ768&lt;&gt;"Identification metadata alone does not permit any substantive scientific, causal, operational, or institutional claim.",AND(LEN(TRIM(EI768))&gt;0,LEFT(LOWER(TRIM(EI768)),7)&lt;&gt;"pending"),ISNUMBER(EH768),EH768&gt;0),"READY","PENDING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8" t="str">
        <x:v>Pending</x:v>
      </x:c>
      <x:c r="EE768"/>
      <x:c r="EF768" t="str">
        <x:v>Pending</x:v>
      </x:c>
      <x:c r="EG768" t="str">
        <x:v>Pending</x:v>
      </x:c>
      <x:c r="EH768"/>
      <x:c r="EI768" s="501"/>
      <x:c r="EJ768"/>
      <x:c r="EK768" t="str">
        <x:v>Pending</x:v>
      </x:c>
      <x:c r="EL768" t="n">
        <x:v>46272</x:v>
      </x:c>
      <x:c r="EM768" t="str">
        <x:v>Production PubMed record imported and reconciled to Zotero item PW4JDJU9;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68" t="n">
        <x:f>IF(L768="","",(IF(N768&lt;&gt;"",1,0)+IF(O768&lt;&gt;"",1,0)+IF(AJ768&lt;&gt;"",1,0)+IF(AU768&lt;&gt;"",1,0)+IF(BE768&lt;&gt;"",1,0)+IF(CF768&lt;&gt;"",1,0)+IF(CJ768="Yes",1,0)+IF(CL768="Yes",1,0)+IF(DE768&lt;&gt;"Pending",1,0)+IF(F768&lt;&gt;"",1,0)+IF(DZ768&lt;&gt;"",1,0)+IF(EI768&lt;&gt;"",1,0))/12)</x:f>
        <x:v>0.5</x:v>
      </x:c>
    </x:row>
    <x:row r="769">
      <x:c r="A769" t="str">
        <x:v>EV-0766</x:v>
      </x:c>
      <x:c r="B769" t="str">
        <x:v>Integrity check</x:v>
      </x:c>
      <x:c r="C769" t="str">
        <x:f>IF(L769="","",IF(LEFT(EC769,7)="BLOCKED","🔴 Do not use for conclusion",IF(EB769="Yes","🟢 Claim-ready","🟡 Caution / context")))</x:f>
        <x:v>🟡 Caution / context</x:v>
      </x:c>
      <x:c r="D769" t="str">
        <x:f>IF(L769="","",EC769)</x:f>
        <x:v>PENDING — appropriate appraisal</x:v>
      </x:c>
      <x:c r="E769" t="str">
        <x:v>P2 — High</x:v>
      </x:c>
      <x:c r="F769" t="str">
        <x:v>Pending</x:v>
      </x:c>
      <x:c r="G769" t="str">
        <x:v>Title/abstract identify an explicit tactical/public-safety context and readiness domain; retain for full-text assessment.</x:v>
      </x:c>
      <x:c r="H769" t="str">
        <x:v>Obtain and review lawful full text; confirm human adjudication; then select a design-specific appraisal instrument.</x:v>
      </x:c>
      <x:c r="I769"/>
      <x:c r="J769" t="str">
        <x:v>A — Core</x:v>
      </x:c>
      <x:c r="K769" t="str">
        <x:v>IDENTIFIED</x:v>
      </x:c>
      <x:c r="L769" t="str">
        <x:v>Sports Injuries among Deployed US Service Members between October 2001 and December 2018.</x:v>
      </x:c>
      <x:c r="M769"/>
      <x:c r="N769" t="str">
        <x:v>Schweizer, Marc A; Janak, Jud; Graham, Brock; Gurney, Jennifer M; Shackelford, Stacy A</x:v>
      </x:c>
      <x:c r="O769" t="n">
        <x:v>2021</x:v>
      </x:c>
      <x:c r="P769" t="str">
        <x:v>Medical journal (Fort Sam Houston, Tex.)</x:v>
      </x:c>
      <x:c r="Q769" t="str">
        <x:v>Journal Article</x:v>
      </x:c>
      <x:c r="R769" t="str">
        <x:v>Unclear</x:v>
      </x:c>
      <x:c r="S769" t="str">
        <x:v>Unknown</x:v>
      </x:c>
      <x:c r="T769" t="str">
        <x:v>eng</x:v>
      </x:c>
      <x:c r="U769" t="str">
        <x:v>https://pubmed.ncbi.nlm.nih.gov/34449861/</x:v>
      </x:c>
      <x:c r="V769" t="str"/>
      <x:c r="W769" t="str">
        <x:f>IF(V769="","",LOWER(SUBSTITUTE(SUBSTITUTE(SUBSTITUTE(SUBSTITUTE(TRIM(V769),"https://doi.org/",""),"http://doi.org/",""),"https://dx.doi.org/",""),"doi:","")))</x:f>
      </x:c>
      <x:c r="X769" t="str">
        <x:v>34449861</x:v>
      </x:c>
      <x:c r="Y769" t="str"/>
      <x:c r="Z769"/>
      <x:c r="AA769" t="str">
        <x:v>PubMed/MEDLINE</x:v>
      </x:c>
      <x:c r="AB769" t="str">
        <x:v>PUBMED-A-v1.0-2026-08-28</x:v>
      </x:c>
      <x:c r="AC769" t="str">
        <x:v>SP-PUBMED-A-20260828</x:v>
      </x:c>
      <x:c r="AD769" s="499" t="n">
        <x:v>46262</x:v>
      </x:c>
      <x:c r="AE769" s="499" t="n">
        <x:v>46272</x:v>
      </x:c>
      <x:c r="AF769" t="str">
        <x:v>8PYGMTDP</x:v>
      </x:c>
      <x:c r="AG769"/>
      <x:c r="AH769" t="str">
        <x:v>Tactical Athlete → Operational Readiness Brazil</x:v>
      </x:c>
      <x:c r="AI769" t="str">
        <x:v>evidence-family:A</x:v>
      </x:c>
      <x:c r="AJ769"/>
      <x:c r="AK769" t="str">
        <x:f>IF(AJ769="","",IF(OR(LOWER(AJ769)="brazil",LOWER(AJ769)="brasil"),"Yes","No"))</x:f>
      </x:c>
      <x:c r="AL769"/>
      <x:c r="AM769"/>
      <x:c r="AN769"/>
      <x:c r="AO769"/>
      <x:c r="AP769"/>
      <x:c r="AQ769"/>
      <x:c r="AR769"/>
      <x:c r="AS769"/>
      <x:c r="AT769"/>
      <x:c r="AU769"/>
      <x:c r="AV769"/>
      <x:c r="AW769"/>
      <x:c r="AX769"/>
      <x:c r="AY769"/>
      <x:c r="AZ769"/>
      <x:c r="BA769"/>
      <x:c r="BB769"/>
      <x:c r="BC769"/>
      <x:c r="BD769"/>
      <x:c r="BE769"/>
      <x:c r="BF769"/>
      <x:c r="BG769"/>
      <x:c r="BH769"/>
      <x:c r="BI769"/>
      <x:c r="BJ769"/>
      <x:c r="BK769"/>
      <x:c r="BL769"/>
      <x:c r="BM769"/>
      <x:c r="BN769"/>
      <x:c r="BO769"/>
      <x:c r="BP769"/>
      <x:c r="BQ769"/>
      <x:c r="BR769"/>
      <x:c r="BS769"/>
      <x:c r="BT769"/>
      <x:c r="BU769"/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 t="str">
        <x:v>Yes</x:v>
      </x:c>
      <x:c r="CK769" t="str">
        <x:v>Yes</x:v>
      </x:c>
      <x:c r="CL769" t="str">
        <x:v>Yes</x:v>
      </x:c>
      <x:c r="CM769" t="str">
        <x:v>Clear</x:v>
      </x:c>
      <x:c r="CN769" t="str">
        <x:v>Verified — clear</x:v>
      </x:c>
      <x:c r="CO769" t="n">
        <x:v>46272</x:v>
      </x:c>
      <x:c r="CP769" t="str">
        <x:v>https://pubmed.ncbi.nlm.nih.gov/34449861/</x:v>
      </x:c>
      <x:c r="CQ769"/>
      <x:c r="CR769"/>
      <x:c r="CS769"/>
      <x:c r="CT769"/>
      <x:c r="CU769"/>
      <x:c r="CV769"/>
      <x:c r="CW769"/>
      <x:c r="CX769"/>
      <x:c r="CY769"/>
      <x:c r="CZ769"/>
      <x:c r="DA769"/>
      <x:c r="DB769" t="str">
        <x:f>IF(L769="","",IF(AND(COUNT(CU769:DA769)=7,OR(CU769=0,CU769=1,CU769=2),OR(CV769=0,CV769=1,CV769=2),OR(CW769=0,CW769=1,CW769=2),OR(CX769=0,CX769=1,CX769=2),OR(CY769=0,CY769=1,CY769=2),OR(CZ769=0,CZ769=1,CZ769=2),OR(DA769=0,DA769=1,DA769=2)),SUM(CU769:DA769),""))</x:f>
      </x:c>
      <x:c r="DC769" t="str">
        <x:f>IF(DB769="","",ROUND(DB769/14*10,1))</x:f>
      </x:c>
      <x:c r="DD769" t="str">
        <x:v>Pending</x:v>
      </x:c>
      <x:c r="DE769" t="str">
        <x:f>IF(L769="","",IF(DC769="","Pending",IF(DD769="Yes","CONDITIONAL — safety override",IF(DC769&gt;=8,"HIGH",IF(DC769&gt;=5,"CONDITIONAL","LOW")))))</x:f>
        <x:v>Pending</x:v>
      </x:c>
      <x:c r="DF769" t="str">
        <x:v>Pending screening and full-text appraisal; no transferability judgment made at identification.</x:v>
      </x:c>
      <x:c r="DG769"/>
      <x:c r="DH769"/>
      <x:c r="DI769"/>
      <x:c r="DJ769"/>
      <x:c r="DK769"/>
      <x:c r="DL769"/>
      <x:c r="DM769"/>
      <x:c r="DN769"/>
      <x:c r="DO769"/>
      <x:c r="DP769"/>
      <x:c r="DQ769"/>
      <x:c r="DR769"/>
      <x:c r="DS769"/>
      <x:c r="DT769"/>
      <x:c r="DU769"/>
      <x:c r="DV769"/>
      <x:c r="DW769"/>
      <x:c r="DX769"/>
      <x:c r="DY769"/>
      <x:c r="DZ769" t="str">
        <x:v>Title/abstract screening alone does not establish effectiveness, causality, methodological quality, transferability to Brazilian public safety or an institutional recommendation.</x:v>
      </x:c>
      <x:c r="EA769" t="str">
        <x:v>Pending</x:v>
      </x:c>
      <x:c r="EB769" t="str">
        <x:f>IF(L769="","",IF(EC769="READY","Yes","No / Pending"))</x:f>
        <x:v>No / Pending</x:v>
      </x:c>
      <x:c r="EC769" t="str">
        <x:f>IF(L769="","",IF(OR(ISNUMBER(SEARCH("Retracted Publication",Q769)),CM769="Retracted",CN769="Retracted",CM769="Expression of Concern",CN769="Expression of Concern",F769="Not used",CG769="Critical",CH769="High",CH769="Critical"),"BLOCKED — integrity or use restriction",IF(AND(CJ769="Yes",CK769="Yes",CL769="Yes"),IF(AND(CM769="Clear",CN769="Verified — clear"),IF(AND(AND(LEN(TRIM(CF769))&gt;0,LEFT(LOWER(TRIM(CF769)),7)&lt;&gt;"pending"),OR(CG769="High",CG769="Moderate"),OR(CH769="Low",CH769="Some concerns",CH769="Not applicable")),IF(AND(DD769="No",OR(DE769="HIGH",DE769="CONDITIONAL"),AND(LEN(TRIM(DF769))&gt;0,LEFT(LOWER(TRIM(DF769)),7)&lt;&gt;"pending")),IF(AND(AND(LEN(TRIM(DT769))&gt;0,LEFT(LOWER(TRIM(DT769)),7)&lt;&gt;"pending"),AND(LEN(TRIM(DU769))&gt;0,LEFT(LOWER(TRIM(DU769)),7)&lt;&gt;"pending"),OR(AND(LEN(TRIM(DV769))&gt;0,LEFT(LOWER(TRIM(DV769)),7)&lt;&gt;"pending"),AND(LEN(TRIM(DW769))&gt;0,LEFT(LOWER(TRIM(DW769)),7)&lt;&gt;"pending")),AND(LEN(TRIM(DX769))&gt;0,LEFT(LOWER(TRIM(DX769)),7)&lt;&gt;"pending")),IF(AND(F769="Claim-ready",OR(EA769="Strong",EA769="Moderate"),AND(LEN(TRIM(G769))&gt;0,LEFT(LOWER(TRIM(G769)),7)&lt;&gt;"pending"),G769&lt;&gt;"No substantive use decision is permitted from identification metadata alone.",AND(LEN(TRIM(DZ769))&gt;0,LEFT(LOWER(TRIM(DZ769)),7)&lt;&gt;"pending"),DZ769&lt;&gt;"Identification metadata alone does not permit any substantive scientific, causal, operational, or institutional claim.",AND(LEN(TRIM(EI769))&gt;0,LEFT(LOWER(TRIM(EI769)),7)&lt;&gt;"pending"),ISNUMBER(EH769),EH769&gt;0),"READY","PENDING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69" t="str">
        <x:v>Pending</x:v>
      </x:c>
      <x:c r="EE769"/>
      <x:c r="EF769" t="str">
        <x:v>Pending</x:v>
      </x:c>
      <x:c r="EG769" t="str">
        <x:v>Pending</x:v>
      </x:c>
      <x:c r="EH769"/>
      <x:c r="EI769" s="501"/>
      <x:c r="EJ769"/>
      <x:c r="EK769" t="str">
        <x:v>Pending</x:v>
      </x:c>
      <x:c r="EL769" t="n">
        <x:v>46272</x:v>
      </x:c>
      <x:c r="EM769" t="str">
        <x:v>Production PubMed record imported and reconciled to Zotero item 8PYGMTDP;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69" t="n">
        <x:f>IF(L769="","",(IF(N769&lt;&gt;"",1,0)+IF(O769&lt;&gt;"",1,0)+IF(AJ769&lt;&gt;"",1,0)+IF(AU769&lt;&gt;"",1,0)+IF(BE769&lt;&gt;"",1,0)+IF(CF769&lt;&gt;"",1,0)+IF(CJ769="Yes",1,0)+IF(CL769="Yes",1,0)+IF(DE769&lt;&gt;"Pending",1,0)+IF(F769&lt;&gt;"",1,0)+IF(DZ769&lt;&gt;"",1,0)+IF(EI769&lt;&gt;"",1,0))/12)</x:f>
        <x:v>0.5</x:v>
      </x:c>
    </x:row>
    <x:row r="770">
      <x:c r="A770" t="str">
        <x:v>EV-0767</x:v>
      </x:c>
      <x:c r="B770" t="str">
        <x:v>Integrity check</x:v>
      </x:c>
      <x:c r="C770" t="str">
        <x:f>IF(L770="","",IF(LEFT(EC770,7)="BLOCKED","🔴 Do not use for conclusion",IF(EB770="Yes","🟢 Claim-ready","🟡 Caution / context")))</x:f>
        <x:v>🟡 Caution / context</x:v>
      </x:c>
      <x:c r="D770" t="str">
        <x:f>IF(L770="","",EC770)</x:f>
        <x:v>PENDING — appropriate appraisal</x:v>
      </x:c>
      <x:c r="E770" t="str">
        <x:v>P3 — Medium</x:v>
      </x:c>
      <x:c r="F770" t="str">
        <x:v>Pending</x:v>
      </x:c>
      <x:c r="G770" t="str">
        <x:v>A potentially relevant concept is present, but direct applicability is ambiguous at title/abstract level.</x:v>
      </x:c>
      <x:c r="H770" t="str">
        <x:v>Human title/abstract adjudication; retrieve full text if relevance remains plausible.</x:v>
      </x:c>
      <x:c r="I770"/>
      <x:c r="J770" t="str">
        <x:v>A — Core</x:v>
      </x:c>
      <x:c r="K770" t="str">
        <x:v>IDENTIFIED</x:v>
      </x:c>
      <x:c r="L770" t="str">
        <x:v>Head and Body Dyskinesia During Gait in Tactical Athletes With Vestibular Deficit Following Concussion.</x:v>
      </x:c>
      <x:c r="M770"/>
      <x:c r="N770" t="str">
        <x:v>Fraser, John J; VanDehy, Jacob; Bodell, Dawn M; Gottshall, Kim R; Sessoms, Pinata H</x:v>
      </x:c>
      <x:c r="O770" t="n">
        <x:v>2021</x:v>
      </x:c>
      <x:c r="P770" t="str">
        <x:v>Frontiers in sports and active living</x:v>
      </x:c>
      <x:c r="Q770" t="str">
        <x:v>Journal Article</x:v>
      </x:c>
      <x:c r="R770" t="str">
        <x:v>Unclear</x:v>
      </x:c>
      <x:c r="S770" t="str">
        <x:v>Unknown</x:v>
      </x:c>
      <x:c r="T770" t="str">
        <x:v>eng</x:v>
      </x:c>
      <x:c r="U770" t="str">
        <x:v>https://pubmed.ncbi.nlm.nih.gov/34447930/</x:v>
      </x:c>
      <x:c r="V770" t="str">
        <x:v>10.3389/fspor.2021.703982</x:v>
      </x:c>
      <x:c r="W770" t="str">
        <x:f>IF(V770="","",LOWER(SUBSTITUTE(SUBSTITUTE(SUBSTITUTE(SUBSTITUTE(TRIM(V770),"https://doi.org/",""),"http://doi.org/",""),"https://dx.doi.org/",""),"doi:","")))</x:f>
        <x:v>10.3389/fspor.2021.703982</x:v>
      </x:c>
      <x:c r="X770" t="str">
        <x:v>34447930</x:v>
      </x:c>
      <x:c r="Y770" t="str">
        <x:v>PMC8384176</x:v>
      </x:c>
      <x:c r="Z770"/>
      <x:c r="AA770" t="str">
        <x:v>PubMed/MEDLINE</x:v>
      </x:c>
      <x:c r="AB770" t="str">
        <x:v>PUBMED-A-v1.0-2026-08-28</x:v>
      </x:c>
      <x:c r="AC770" t="str">
        <x:v>SP-PUBMED-A-20260828</x:v>
      </x:c>
      <x:c r="AD770" s="499" t="n">
        <x:v>46262</x:v>
      </x:c>
      <x:c r="AE770" s="499" t="n">
        <x:v>46272</x:v>
      </x:c>
      <x:c r="AF770" t="str">
        <x:v>8LNVSBBS</x:v>
      </x:c>
      <x:c r="AG770"/>
      <x:c r="AH770" t="str">
        <x:v>Tactical Athlete → Operational Readiness Brazil</x:v>
      </x:c>
      <x:c r="AI770" t="str">
        <x:v>evidence-family:A</x:v>
      </x:c>
      <x:c r="AJ770"/>
      <x:c r="AK770" t="str">
        <x:f>IF(AJ770="","",IF(OR(LOWER(AJ770)="brazil",LOWER(AJ770)="brasil"),"Yes","No"))</x:f>
      </x:c>
      <x:c r="AL770"/>
      <x:c r="AM770"/>
      <x:c r="AN770"/>
      <x:c r="AO770"/>
      <x:c r="AP770"/>
      <x:c r="AQ770"/>
      <x:c r="AR770"/>
      <x:c r="AS770"/>
      <x:c r="AT770"/>
      <x:c r="AU770"/>
      <x:c r="AV770"/>
      <x:c r="AW770"/>
      <x:c r="AX770"/>
      <x:c r="AY770"/>
      <x:c r="AZ770"/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/>
      <x:c r="BO770"/>
      <x:c r="BP770"/>
      <x:c r="BQ770"/>
      <x:c r="BR770"/>
      <x:c r="BS770"/>
      <x:c r="BT770"/>
      <x:c r="BU770"/>
      <x:c r="BV770"/>
      <x:c r="BW770"/>
      <x:c r="BX770"/>
      <x:c r="BY770"/>
      <x:c r="BZ770"/>
      <x:c r="CA770"/>
      <x:c r="CB770"/>
      <x:c r="CC770"/>
      <x:c r="CD770"/>
      <x:c r="CE770"/>
      <x:c r="CF770"/>
      <x:c r="CG770"/>
      <x:c r="CH770"/>
      <x:c r="CI770"/>
      <x:c r="CJ770" t="str">
        <x:v>Yes</x:v>
      </x:c>
      <x:c r="CK770" t="str">
        <x:v>Yes</x:v>
      </x:c>
      <x:c r="CL770" t="str">
        <x:v>Yes</x:v>
      </x:c>
      <x:c r="CM770" t="str">
        <x:v>Clear</x:v>
      </x:c>
      <x:c r="CN770" t="str">
        <x:v>Verified — clear</x:v>
      </x:c>
      <x:c r="CO770" t="n">
        <x:v>46272</x:v>
      </x:c>
      <x:c r="CP770" t="str">
        <x:v>https://pubmed.ncbi.nlm.nih.gov/34447930/</x:v>
      </x:c>
      <x:c r="CQ770"/>
      <x:c r="CR770"/>
      <x:c r="CS770"/>
      <x:c r="CT770"/>
      <x:c r="CU770"/>
      <x:c r="CV770"/>
      <x:c r="CW770"/>
      <x:c r="CX770"/>
      <x:c r="CY770"/>
      <x:c r="CZ770"/>
      <x:c r="DA770"/>
      <x:c r="DB770" t="str">
        <x:f>IF(L770="","",IF(AND(COUNT(CU770:DA770)=7,OR(CU770=0,CU770=1,CU770=2),OR(CV770=0,CV770=1,CV770=2),OR(CW770=0,CW770=1,CW770=2),OR(CX770=0,CX770=1,CX770=2),OR(CY770=0,CY770=1,CY770=2),OR(CZ770=0,CZ770=1,CZ770=2),OR(DA770=0,DA770=1,DA770=2)),SUM(CU770:DA770),""))</x:f>
      </x:c>
      <x:c r="DC770" t="str">
        <x:f>IF(DB770="","",ROUND(DB770/14*10,1))</x:f>
      </x:c>
      <x:c r="DD770" t="str">
        <x:v>Pending</x:v>
      </x:c>
      <x:c r="DE770" t="str">
        <x:f>IF(L770="","",IF(DC770="","Pending",IF(DD770="Yes","CONDITIONAL — safety override",IF(DC770&gt;=8,"HIGH",IF(DC770&gt;=5,"CONDITIONAL","LOW")))))</x:f>
        <x:v>Pending</x:v>
      </x:c>
      <x:c r="DF770" t="str">
        <x:v>Pending screening and full-text appraisal; no transferability judgment made at identification.</x:v>
      </x:c>
      <x:c r="DG770"/>
      <x:c r="DH770"/>
      <x:c r="DI770"/>
      <x:c r="DJ770"/>
      <x:c r="DK770"/>
      <x:c r="DL770"/>
      <x:c r="DM770"/>
      <x:c r="DN770"/>
      <x:c r="DO770"/>
      <x:c r="DP770"/>
      <x:c r="DQ770"/>
      <x:c r="DR770"/>
      <x:c r="DS770"/>
      <x:c r="DT770"/>
      <x:c r="DU770"/>
      <x:c r="DV770"/>
      <x:c r="DW770"/>
      <x:c r="DX770"/>
      <x:c r="DY770"/>
      <x:c r="DZ770" t="str">
        <x:v>Title/abstract information is insufficient for a substantive scientific, causal, transferability or institutional claim.</x:v>
      </x:c>
      <x:c r="EA770" t="str">
        <x:v>Pending</x:v>
      </x:c>
      <x:c r="EB770" t="str">
        <x:f>IF(L770="","",IF(EC770="READY","Yes","No / Pending"))</x:f>
        <x:v>No / Pending</x:v>
      </x:c>
      <x:c r="EC770" t="str">
        <x:f>IF(L770="","",IF(OR(ISNUMBER(SEARCH("Retracted Publication",Q770)),CM770="Retracted",CN770="Retracted",CM770="Expression of Concern",CN770="Expression of Concern",F770="Not used",CG770="Critical",CH770="High",CH770="Critical"),"BLOCKED — integrity or use restriction",IF(AND(CJ770="Yes",CK770="Yes",CL770="Yes"),IF(AND(CM770="Clear",CN770="Verified — clear"),IF(AND(AND(LEN(TRIM(CF770))&gt;0,LEFT(LOWER(TRIM(CF770)),7)&lt;&gt;"pending"),OR(CG770="High",CG770="Moderate"),OR(CH770="Low",CH770="Some concerns",CH770="Not applicable")),IF(AND(DD770="No",OR(DE770="HIGH",DE770="CONDITIONAL"),AND(LEN(TRIM(DF770))&gt;0,LEFT(LOWER(TRIM(DF770)),7)&lt;&gt;"pending")),IF(AND(AND(LEN(TRIM(DT770))&gt;0,LEFT(LOWER(TRIM(DT770)),7)&lt;&gt;"pending"),AND(LEN(TRIM(DU770))&gt;0,LEFT(LOWER(TRIM(DU770)),7)&lt;&gt;"pending"),OR(AND(LEN(TRIM(DV770))&gt;0,LEFT(LOWER(TRIM(DV770)),7)&lt;&gt;"pending"),AND(LEN(TRIM(DW770))&gt;0,LEFT(LOWER(TRIM(DW770)),7)&lt;&gt;"pending")),AND(LEN(TRIM(DX770))&gt;0,LEFT(LOWER(TRIM(DX770)),7)&lt;&gt;"pending")),IF(AND(F770="Claim-ready",OR(EA770="Strong",EA770="Moderate"),AND(LEN(TRIM(G770))&gt;0,LEFT(LOWER(TRIM(G770)),7)&lt;&gt;"pending"),G770&lt;&gt;"No substantive use decision is permitted from identification metadata alone.",AND(LEN(TRIM(DZ770))&gt;0,LEFT(LOWER(TRIM(DZ770)),7)&lt;&gt;"pending"),DZ770&lt;&gt;"Identification metadata alone does not permit any substantive scientific, causal, operational, or institutional claim.",AND(LEN(TRIM(EI770))&gt;0,LEFT(LOWER(TRIM(EI770)),7)&lt;&gt;"pending"),ISNUMBER(EH770),EH770&gt;0),"READY","PENDING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0" t="str">
        <x:v>Pending</x:v>
      </x:c>
      <x:c r="EE770"/>
      <x:c r="EF770" t="str">
        <x:v>Pending</x:v>
      </x:c>
      <x:c r="EG770" t="str">
        <x:v>Pending</x:v>
      </x:c>
      <x:c r="EH770"/>
      <x:c r="EI770" s="501"/>
      <x:c r="EJ770"/>
      <x:c r="EK770" t="str">
        <x:v>Pending</x:v>
      </x:c>
      <x:c r="EL770" t="n">
        <x:v>46272</x:v>
      </x:c>
      <x:c r="EM770" t="str">
        <x:v>Production PubMed record imported and reconciled to Zotero item 8LNVSBBS;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70" t="n">
        <x:f>IF(L770="","",(IF(N770&lt;&gt;"",1,0)+IF(O770&lt;&gt;"",1,0)+IF(AJ770&lt;&gt;"",1,0)+IF(AU770&lt;&gt;"",1,0)+IF(BE770&lt;&gt;"",1,0)+IF(CF770&lt;&gt;"",1,0)+IF(CJ770="Yes",1,0)+IF(CL770="Yes",1,0)+IF(DE770&lt;&gt;"Pending",1,0)+IF(F770&lt;&gt;"",1,0)+IF(DZ770&lt;&gt;"",1,0)+IF(EI770&lt;&gt;"",1,0))/12)</x:f>
        <x:v>0.5</x:v>
      </x:c>
    </x:row>
    <x:row r="771">
      <x:c r="A771" t="str">
        <x:v>EV-0768</x:v>
      </x:c>
      <x:c r="B771" t="str">
        <x:v>Integrity check</x:v>
      </x:c>
      <x:c r="C771" t="str">
        <x:f>IF(L771="","",IF(LEFT(EC771,7)="BLOCKED","🔴 Do not use for conclusion",IF(EB771="Yes","🟢 Claim-ready","🟡 Caution / context")))</x:f>
        <x:v>🟡 Caution / context</x:v>
      </x:c>
      <x:c r="D771" t="str">
        <x:f>IF(L771="","",EC771)</x:f>
        <x:v>PENDING — appropriate appraisal</x:v>
      </x:c>
      <x:c r="E771" t="str">
        <x:v>P3 — Medium</x:v>
      </x:c>
      <x:c r="F771" t="str">
        <x:v>Pending</x:v>
      </x:c>
      <x:c r="G771" t="str">
        <x:v>Title/abstract identify an explicit tactical/public-safety context and readiness domain; retain for full-text assessment.</x:v>
      </x:c>
      <x:c r="H771" t="str">
        <x:v>Obtain and review lawful full text; confirm human adjudication; then select a design-specific appraisal instrument.</x:v>
      </x:c>
      <x:c r="I771"/>
      <x:c r="J771" t="str">
        <x:v>A — Core</x:v>
      </x:c>
      <x:c r="K771" t="str">
        <x:v>IDENTIFIED</x:v>
      </x:c>
      <x:c r="L771" t="str">
        <x:v>Can training trunk musculature influence musculoskeletal pain and physical performance in military police officers?</x:v>
      </x:c>
      <x:c r="M771"/>
      <x:c r="N771" t="str">
        <x:v>Grani, Gabriel; Rodacki, Cintia de Lourdes Nahhas; Lubas, Henrique; Resende, Elisangela Franciele; Hoinatski, Rodrigo; Sentone, Rafael Gomes; Orr, Robin; Paulo, Anderson Caetano</x:v>
      </x:c>
      <x:c r="O771" t="n">
        <x:v>2022</x:v>
      </x:c>
      <x:c r="P771" t="str">
        <x:v>Ergonomics</x:v>
      </x:c>
      <x:c r="Q771" t="str">
        <x:v>Journal Article</x:v>
      </x:c>
      <x:c r="R771" t="str">
        <x:v>Unclear</x:v>
      </x:c>
      <x:c r="S771" t="str">
        <x:v>Unknown</x:v>
      </x:c>
      <x:c r="T771" t="str">
        <x:v>eng</x:v>
      </x:c>
      <x:c r="U771" t="str">
        <x:v>https://pubmed.ncbi.nlm.nih.gov/34445935/</x:v>
      </x:c>
      <x:c r="V771" t="str">
        <x:v>10.1080/00140139.2021.1973576</x:v>
      </x:c>
      <x:c r="W771" t="str">
        <x:f>IF(V771="","",LOWER(SUBSTITUTE(SUBSTITUTE(SUBSTITUTE(SUBSTITUTE(TRIM(V771),"https://doi.org/",""),"http://doi.org/",""),"https://dx.doi.org/",""),"doi:","")))</x:f>
        <x:v>10.1080/00140139.2021.1973576</x:v>
      </x:c>
      <x:c r="X771" t="str">
        <x:v>34445935</x:v>
      </x:c>
      <x:c r="Y771" t="str"/>
      <x:c r="Z771"/>
      <x:c r="AA771" t="str">
        <x:v>PubMed/MEDLINE</x:v>
      </x:c>
      <x:c r="AB771" t="str">
        <x:v>PUBMED-A-v1.0-2026-08-28</x:v>
      </x:c>
      <x:c r="AC771" t="str">
        <x:v>SP-PUBMED-A-20260828</x:v>
      </x:c>
      <x:c r="AD771" s="499" t="n">
        <x:v>46262</x:v>
      </x:c>
      <x:c r="AE771" s="499" t="n">
        <x:v>46272</x:v>
      </x:c>
      <x:c r="AF771" t="str">
        <x:v>3QV58JKG</x:v>
      </x:c>
      <x:c r="AG771"/>
      <x:c r="AH771" t="str">
        <x:v>Tactical Athlete → Operational Readiness Brazil</x:v>
      </x:c>
      <x:c r="AI771" t="str">
        <x:v>evidence-family:A</x:v>
      </x:c>
      <x:c r="AJ771"/>
      <x:c r="AK771" t="str">
        <x:f>IF(AJ771="","",IF(OR(LOWER(AJ771)="brazil",LOWER(AJ771)="brasil"),"Yes","No"))</x:f>
      </x:c>
      <x:c r="AL771"/>
      <x:c r="AM771"/>
      <x:c r="AN771"/>
      <x:c r="AO771"/>
      <x:c r="AP771"/>
      <x:c r="AQ771"/>
      <x:c r="AR771"/>
      <x:c r="AS771"/>
      <x:c r="AT771"/>
      <x:c r="AU771"/>
      <x:c r="AV771"/>
      <x:c r="AW771"/>
      <x:c r="AX771"/>
      <x:c r="AY771"/>
      <x:c r="AZ771"/>
      <x:c r="BA771"/>
      <x:c r="BB771"/>
      <x:c r="BC771"/>
      <x:c r="BD771"/>
      <x:c r="BE771"/>
      <x:c r="BF771"/>
      <x:c r="BG771"/>
      <x:c r="BH771"/>
      <x:c r="BI771"/>
      <x:c r="BJ771"/>
      <x:c r="BK771"/>
      <x:c r="BL771"/>
      <x:c r="BM771"/>
      <x:c r="BN771"/>
      <x:c r="BO771"/>
      <x:c r="BP771"/>
      <x:c r="BQ771"/>
      <x:c r="BR771"/>
      <x:c r="BS771"/>
      <x:c r="BT771"/>
      <x:c r="BU771"/>
      <x:c r="BV771"/>
      <x:c r="BW771"/>
      <x:c r="BX771"/>
      <x:c r="BY771"/>
      <x:c r="BZ771"/>
      <x:c r="CA771"/>
      <x:c r="CB771"/>
      <x:c r="CC771"/>
      <x:c r="CD771"/>
      <x:c r="CE771"/>
      <x:c r="CF771"/>
      <x:c r="CG771"/>
      <x:c r="CH771"/>
      <x:c r="CI771"/>
      <x:c r="CJ771" t="str">
        <x:v>Yes</x:v>
      </x:c>
      <x:c r="CK771" t="str">
        <x:v>Yes</x:v>
      </x:c>
      <x:c r="CL771" t="str">
        <x:v>Yes</x:v>
      </x:c>
      <x:c r="CM771" t="str">
        <x:v>Clear</x:v>
      </x:c>
      <x:c r="CN771" t="str">
        <x:v>Verified — clear</x:v>
      </x:c>
      <x:c r="CO771" t="n">
        <x:v>46272</x:v>
      </x:c>
      <x:c r="CP771" t="str">
        <x:v>https://pubmed.ncbi.nlm.nih.gov/34445935/</x:v>
      </x:c>
      <x:c r="CQ771"/>
      <x:c r="CR771"/>
      <x:c r="CS771"/>
      <x:c r="CT771"/>
      <x:c r="CU771"/>
      <x:c r="CV771"/>
      <x:c r="CW771"/>
      <x:c r="CX771"/>
      <x:c r="CY771"/>
      <x:c r="CZ771"/>
      <x:c r="DA771"/>
      <x:c r="DB771" t="str">
        <x:f>IF(L771="","",IF(AND(COUNT(CU771:DA771)=7,OR(CU771=0,CU771=1,CU771=2),OR(CV771=0,CV771=1,CV771=2),OR(CW771=0,CW771=1,CW771=2),OR(CX771=0,CX771=1,CX771=2),OR(CY771=0,CY771=1,CY771=2),OR(CZ771=0,CZ771=1,CZ771=2),OR(DA771=0,DA771=1,DA771=2)),SUM(CU771:DA771),""))</x:f>
      </x:c>
      <x:c r="DC771" t="str">
        <x:f>IF(DB771="","",ROUND(DB771/14*10,1))</x:f>
      </x:c>
      <x:c r="DD771" t="str">
        <x:v>Pending</x:v>
      </x:c>
      <x:c r="DE771" t="str">
        <x:f>IF(L771="","",IF(DC771="","Pending",IF(DD771="Yes","CONDITIONAL — safety override",IF(DC771&gt;=8,"HIGH",IF(DC771&gt;=5,"CONDITIONAL","LOW")))))</x:f>
        <x:v>Pending</x:v>
      </x:c>
      <x:c r="DF771" t="str">
        <x:v>Pending screening and full-text appraisal; no transferability judgment made at identification.</x:v>
      </x:c>
      <x:c r="DG771"/>
      <x:c r="DH771"/>
      <x:c r="DI771"/>
      <x:c r="DJ771"/>
      <x:c r="DK771"/>
      <x:c r="DL771"/>
      <x:c r="DM771"/>
      <x:c r="DN771"/>
      <x:c r="DO771"/>
      <x:c r="DP771"/>
      <x:c r="DQ771"/>
      <x:c r="DR771"/>
      <x:c r="DS771"/>
      <x:c r="DT771"/>
      <x:c r="DU771"/>
      <x:c r="DV771"/>
      <x:c r="DW771"/>
      <x:c r="DX771"/>
      <x:c r="DY771"/>
      <x:c r="DZ771" t="str">
        <x:v>Title/abstract screening alone does not establish effectiveness, causality, methodological quality, transferability to Brazilian public safety or an institutional recommendation.</x:v>
      </x:c>
      <x:c r="EA771" t="str">
        <x:v>Pending</x:v>
      </x:c>
      <x:c r="EB771" t="str">
        <x:f>IF(L771="","",IF(EC771="READY","Yes","No / Pending"))</x:f>
        <x:v>No / Pending</x:v>
      </x:c>
      <x:c r="EC771" t="str">
        <x:f>IF(L771="","",IF(OR(ISNUMBER(SEARCH("Retracted Publication",Q771)),CM771="Retracted",CN771="Retracted",CM771="Expression of Concern",CN771="Expression of Concern",F771="Not used",CG771="Critical",CH771="High",CH771="Critical"),"BLOCKED — integrity or use restriction",IF(AND(CJ771="Yes",CK771="Yes",CL771="Yes"),IF(AND(CM771="Clear",CN771="Verified — clear"),IF(AND(AND(LEN(TRIM(CF771))&gt;0,LEFT(LOWER(TRIM(CF771)),7)&lt;&gt;"pending"),OR(CG771="High",CG771="Moderate"),OR(CH771="Low",CH771="Some concerns",CH771="Not applicable")),IF(AND(DD771="No",OR(DE771="HIGH",DE771="CONDITIONAL"),AND(LEN(TRIM(DF771))&gt;0,LEFT(LOWER(TRIM(DF771)),7)&lt;&gt;"pending")),IF(AND(AND(LEN(TRIM(DT771))&gt;0,LEFT(LOWER(TRIM(DT771)),7)&lt;&gt;"pending"),AND(LEN(TRIM(DU771))&gt;0,LEFT(LOWER(TRIM(DU771)),7)&lt;&gt;"pending"),OR(AND(LEN(TRIM(DV771))&gt;0,LEFT(LOWER(TRIM(DV771)),7)&lt;&gt;"pending"),AND(LEN(TRIM(DW771))&gt;0,LEFT(LOWER(TRIM(DW771)),7)&lt;&gt;"pending")),AND(LEN(TRIM(DX771))&gt;0,LEFT(LOWER(TRIM(DX771)),7)&lt;&gt;"pending")),IF(AND(F771="Claim-ready",OR(EA771="Strong",EA771="Moderate"),AND(LEN(TRIM(G771))&gt;0,LEFT(LOWER(TRIM(G771)),7)&lt;&gt;"pending"),G771&lt;&gt;"No substantive use decision is permitted from identification metadata alone.",AND(LEN(TRIM(DZ771))&gt;0,LEFT(LOWER(TRIM(DZ771)),7)&lt;&gt;"pending"),DZ771&lt;&gt;"Identification metadata alone does not permit any substantive scientific, causal, operational, or institutional claim.",AND(LEN(TRIM(EI771))&gt;0,LEFT(LOWER(TRIM(EI771)),7)&lt;&gt;"pending"),ISNUMBER(EH771),EH771&gt;0),"READY","PENDING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1" t="str">
        <x:v>Pending</x:v>
      </x:c>
      <x:c r="EE771"/>
      <x:c r="EF771" t="str">
        <x:v>Pending</x:v>
      </x:c>
      <x:c r="EG771" t="str">
        <x:v>Pending</x:v>
      </x:c>
      <x:c r="EH771"/>
      <x:c r="EI771" s="501"/>
      <x:c r="EJ771"/>
      <x:c r="EK771" t="str">
        <x:v>Pending</x:v>
      </x:c>
      <x:c r="EL771" t="n">
        <x:v>46272</x:v>
      </x:c>
      <x:c r="EM771" t="str">
        <x:v>Production PubMed record imported and reconciled to Zotero item 3QV58JKG;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1" t="n">
        <x:f>IF(L771="","",(IF(N771&lt;&gt;"",1,0)+IF(O771&lt;&gt;"",1,0)+IF(AJ771&lt;&gt;"",1,0)+IF(AU771&lt;&gt;"",1,0)+IF(BE771&lt;&gt;"",1,0)+IF(CF771&lt;&gt;"",1,0)+IF(CJ771="Yes",1,0)+IF(CL771="Yes",1,0)+IF(DE771&lt;&gt;"Pending",1,0)+IF(F771&lt;&gt;"",1,0)+IF(DZ771&lt;&gt;"",1,0)+IF(EI771&lt;&gt;"",1,0))/12)</x:f>
        <x:v>0.5</x:v>
      </x:c>
    </x:row>
    <x:row r="772">
      <x:c r="A772" t="str">
        <x:v>EV-0769</x:v>
      </x:c>
      <x:c r="B772" t="str">
        <x:v>Integrity check</x:v>
      </x:c>
      <x:c r="C772" t="str">
        <x:f>IF(L772="","",IF(LEFT(EC772,7)="BLOCKED","🔴 Do not use for conclusion",IF(EB772="Yes","🟢 Claim-ready","🟡 Caution / context")))</x:f>
        <x:v>🟡 Caution / context</x:v>
      </x:c>
      <x:c r="D772" t="str">
        <x:f>IF(L772="","",EC772)</x:f>
        <x:v>PENDING — appropriate appraisal</x:v>
      </x:c>
      <x:c r="E772" t="str">
        <x:v>P3 — Medium</x:v>
      </x:c>
      <x:c r="F772" t="str">
        <x:v>Pending</x:v>
      </x:c>
      <x:c r="G772" t="str">
        <x:v>Title/abstract identify an explicit tactical/public-safety context and readiness domain; retain for full-text assessment.</x:v>
      </x:c>
      <x:c r="H772" t="str">
        <x:v>Obtain and review lawful full text; confirm human adjudication; then select a design-specific appraisal instrument.</x:v>
      </x:c>
      <x:c r="I772"/>
      <x:c r="J772" t="str">
        <x:v>A — Core</x:v>
      </x:c>
      <x:c r="K772" t="str">
        <x:v>IDENTIFIED</x:v>
      </x:c>
      <x:c r="L772" t="str">
        <x:v>The Portable Warrior Test of Tactical Agility: A Novel Functional Assessment That Discriminates Service Members Diagnosed With Concussion From Controls.</x:v>
      </x:c>
      <x:c r="M772"/>
      <x:c r="N772" t="str">
        <x:v>Cecchini, Amy Seal; Prim, Julianna; Zhang, Wanqing; Harrison, Courtney H; McCulloch, Karen L</x:v>
      </x:c>
      <x:c r="O772" t="n">
        <x:v>2023</x:v>
      </x:c>
      <x:c r="P772" t="str">
        <x:v>Military medicine</x:v>
      </x:c>
      <x:c r="Q772" t="str">
        <x:v>Journal Article; Research Support, N.I.H., Extramural; Research Support, U.S. Gov't, Non-P.H.S.</x:v>
      </x:c>
      <x:c r="R772" t="str">
        <x:v>Unclear</x:v>
      </x:c>
      <x:c r="S772" t="str">
        <x:v>Unknown</x:v>
      </x:c>
      <x:c r="T772" t="str">
        <x:v>eng</x:v>
      </x:c>
      <x:c r="U772" t="str">
        <x:v>https://pubmed.ncbi.nlm.nih.gov/34414438/</x:v>
      </x:c>
      <x:c r="V772" t="str">
        <x:v>10.1093/milmed/usab346</x:v>
      </x:c>
      <x:c r="W772" t="str">
        <x:f>IF(V772="","",LOWER(SUBSTITUTE(SUBSTITUTE(SUBSTITUTE(SUBSTITUTE(TRIM(V772),"https://doi.org/",""),"http://doi.org/",""),"https://dx.doi.org/",""),"doi:","")))</x:f>
        <x:v>10.1093/milmed/usab346</x:v>
      </x:c>
      <x:c r="X772" t="str">
        <x:v>34414438</x:v>
      </x:c>
      <x:c r="Y772" t="str">
        <x:v>PMC10026616</x:v>
      </x:c>
      <x:c r="Z772"/>
      <x:c r="AA772" t="str">
        <x:v>PubMed/MEDLINE</x:v>
      </x:c>
      <x:c r="AB772" t="str">
        <x:v>PUBMED-A-v1.0-2026-08-28</x:v>
      </x:c>
      <x:c r="AC772" t="str">
        <x:v>SP-PUBMED-A-20260828</x:v>
      </x:c>
      <x:c r="AD772" s="499" t="n">
        <x:v>46262</x:v>
      </x:c>
      <x:c r="AE772" s="499" t="n">
        <x:v>46272</x:v>
      </x:c>
      <x:c r="AF772" t="str">
        <x:v>8HJ6Z4XF</x:v>
      </x:c>
      <x:c r="AG772"/>
      <x:c r="AH772" t="str">
        <x:v>Tactical Athlete → Operational Readiness Brazil</x:v>
      </x:c>
      <x:c r="AI772" t="str">
        <x:v>evidence-family:A</x:v>
      </x:c>
      <x:c r="AJ772"/>
      <x:c r="AK772" t="str">
        <x:f>IF(AJ772="","",IF(OR(LOWER(AJ772)="brazil",LOWER(AJ772)="brasil"),"Yes","No"))</x:f>
      </x:c>
      <x:c r="AL772"/>
      <x:c r="AM772"/>
      <x:c r="AN772"/>
      <x:c r="AO772"/>
      <x:c r="AP772"/>
      <x:c r="AQ772"/>
      <x:c r="AR772"/>
      <x:c r="AS772"/>
      <x:c r="AT772"/>
      <x:c r="AU772"/>
      <x:c r="AV772"/>
      <x:c r="AW772"/>
      <x:c r="AX772"/>
      <x:c r="AY772"/>
      <x:c r="AZ772"/>
      <x:c r="BA772"/>
      <x:c r="BB772"/>
      <x:c r="BC772"/>
      <x:c r="BD772"/>
      <x:c r="BE772"/>
      <x:c r="BF772"/>
      <x:c r="BG772"/>
      <x:c r="BH772"/>
      <x:c r="BI772"/>
      <x:c r="BJ772"/>
      <x:c r="BK772"/>
      <x:c r="BL772"/>
      <x:c r="BM772"/>
      <x:c r="BN772"/>
      <x:c r="BO772"/>
      <x:c r="BP772"/>
      <x:c r="BQ772"/>
      <x:c r="BR772"/>
      <x:c r="BS772"/>
      <x:c r="BT772"/>
      <x:c r="BU772"/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 t="str">
        <x:v>Yes</x:v>
      </x:c>
      <x:c r="CK772" t="str">
        <x:v>Yes</x:v>
      </x:c>
      <x:c r="CL772" t="str">
        <x:v>Yes</x:v>
      </x:c>
      <x:c r="CM772" t="str">
        <x:v>Clear</x:v>
      </x:c>
      <x:c r="CN772" t="str">
        <x:v>Verified — clear</x:v>
      </x:c>
      <x:c r="CO772" t="n">
        <x:v>46272</x:v>
      </x:c>
      <x:c r="CP772" t="str">
        <x:v>https://pubmed.ncbi.nlm.nih.gov/34414438/</x:v>
      </x:c>
      <x:c r="CQ772"/>
      <x:c r="CR772"/>
      <x:c r="CS772"/>
      <x:c r="CT772"/>
      <x:c r="CU772"/>
      <x:c r="CV772"/>
      <x:c r="CW772"/>
      <x:c r="CX772"/>
      <x:c r="CY772"/>
      <x:c r="CZ772"/>
      <x:c r="DA772"/>
      <x:c r="DB772" t="str">
        <x:f>IF(L772="","",IF(AND(COUNT(CU772:DA772)=7,OR(CU772=0,CU772=1,CU772=2),OR(CV772=0,CV772=1,CV772=2),OR(CW772=0,CW772=1,CW772=2),OR(CX772=0,CX772=1,CX772=2),OR(CY772=0,CY772=1,CY772=2),OR(CZ772=0,CZ772=1,CZ772=2),OR(DA772=0,DA772=1,DA772=2)),SUM(CU772:DA772),""))</x:f>
      </x:c>
      <x:c r="DC772" t="str">
        <x:f>IF(DB772="","",ROUND(DB772/14*10,1))</x:f>
      </x:c>
      <x:c r="DD772" t="str">
        <x:v>Pending</x:v>
      </x:c>
      <x:c r="DE772" t="str">
        <x:f>IF(L772="","",IF(DC772="","Pending",IF(DD772="Yes","CONDITIONAL — safety override",IF(DC772&gt;=8,"HIGH",IF(DC772&gt;=5,"CONDITIONAL","LOW")))))</x:f>
        <x:v>Pending</x:v>
      </x:c>
      <x:c r="DF772" t="str">
        <x:v>Pending screening and full-text appraisal; no transferability judgment made at identification.</x:v>
      </x:c>
      <x:c r="DG772"/>
      <x:c r="DH772"/>
      <x:c r="DI772"/>
      <x:c r="DJ772"/>
      <x:c r="DK772"/>
      <x:c r="DL772"/>
      <x:c r="DM772"/>
      <x:c r="DN772"/>
      <x:c r="DO772"/>
      <x:c r="DP772"/>
      <x:c r="DQ772"/>
      <x:c r="DR772"/>
      <x:c r="DS772"/>
      <x:c r="DT772"/>
      <x:c r="DU772"/>
      <x:c r="DV772"/>
      <x:c r="DW772"/>
      <x:c r="DX772"/>
      <x:c r="DY772"/>
      <x:c r="DZ772" t="str">
        <x:v>Title/abstract screening alone does not establish effectiveness, causality, methodological quality, transferability to Brazilian public safety or an institutional recommendation.</x:v>
      </x:c>
      <x:c r="EA772" t="str">
        <x:v>Pending</x:v>
      </x:c>
      <x:c r="EB772" t="str">
        <x:f>IF(L772="","",IF(EC772="READY","Yes","No / Pending"))</x:f>
        <x:v>No / Pending</x:v>
      </x:c>
      <x:c r="EC772" t="str">
        <x:f>IF(L772="","",IF(OR(ISNUMBER(SEARCH("Retracted Publication",Q772)),CM772="Retracted",CN772="Retracted",CM772="Expression of Concern",CN772="Expression of Concern",F772="Not used",CG772="Critical",CH772="High",CH772="Critical"),"BLOCKED — integrity or use restriction",IF(AND(CJ772="Yes",CK772="Yes",CL772="Yes"),IF(AND(CM772="Clear",CN772="Verified — clear"),IF(AND(AND(LEN(TRIM(CF772))&gt;0,LEFT(LOWER(TRIM(CF772)),7)&lt;&gt;"pending"),OR(CG772="High",CG772="Moderate"),OR(CH772="Low",CH772="Some concerns",CH772="Not applicable")),IF(AND(DD772="No",OR(DE772="HIGH",DE772="CONDITIONAL"),AND(LEN(TRIM(DF772))&gt;0,LEFT(LOWER(TRIM(DF772)),7)&lt;&gt;"pending")),IF(AND(AND(LEN(TRIM(DT772))&gt;0,LEFT(LOWER(TRIM(DT772)),7)&lt;&gt;"pending"),AND(LEN(TRIM(DU772))&gt;0,LEFT(LOWER(TRIM(DU772)),7)&lt;&gt;"pending"),OR(AND(LEN(TRIM(DV772))&gt;0,LEFT(LOWER(TRIM(DV772)),7)&lt;&gt;"pending"),AND(LEN(TRIM(DW772))&gt;0,LEFT(LOWER(TRIM(DW772)),7)&lt;&gt;"pending")),AND(LEN(TRIM(DX772))&gt;0,LEFT(LOWER(TRIM(DX772)),7)&lt;&gt;"pending")),IF(AND(F772="Claim-ready",OR(EA772="Strong",EA772="Moderate"),AND(LEN(TRIM(G772))&gt;0,LEFT(LOWER(TRIM(G772)),7)&lt;&gt;"pending"),G772&lt;&gt;"No substantive use decision is permitted from identification metadata alone.",AND(LEN(TRIM(DZ772))&gt;0,LEFT(LOWER(TRIM(DZ772)),7)&lt;&gt;"pending"),DZ772&lt;&gt;"Identification metadata alone does not permit any substantive scientific, causal, operational, or institutional claim.",AND(LEN(TRIM(EI772))&gt;0,LEFT(LOWER(TRIM(EI772)),7)&lt;&gt;"pending"),ISNUMBER(EH772),EH772&gt;0),"READY","PENDING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2" t="str">
        <x:v>Pending</x:v>
      </x:c>
      <x:c r="EE772"/>
      <x:c r="EF772" t="str">
        <x:v>Pending</x:v>
      </x:c>
      <x:c r="EG772" t="str">
        <x:v>Pending</x:v>
      </x:c>
      <x:c r="EH772"/>
      <x:c r="EI772" s="501"/>
      <x:c r="EJ772"/>
      <x:c r="EK772" t="str">
        <x:v>Pending</x:v>
      </x:c>
      <x:c r="EL772" t="n">
        <x:v>46272</x:v>
      </x:c>
      <x:c r="EM772" t="str">
        <x:v>Production PubMed record imported and reconciled to Zotero item 8HJ6Z4XF;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2" t="n">
        <x:f>IF(L772="","",(IF(N772&lt;&gt;"",1,0)+IF(O772&lt;&gt;"",1,0)+IF(AJ772&lt;&gt;"",1,0)+IF(AU772&lt;&gt;"",1,0)+IF(BE772&lt;&gt;"",1,0)+IF(CF772&lt;&gt;"",1,0)+IF(CJ772="Yes",1,0)+IF(CL772="Yes",1,0)+IF(DE772&lt;&gt;"Pending",1,0)+IF(F772&lt;&gt;"",1,0)+IF(DZ772&lt;&gt;"",1,0)+IF(EI772&lt;&gt;"",1,0))/12)</x:f>
        <x:v>0.5</x:v>
      </x:c>
    </x:row>
    <x:row r="773">
      <x:c r="A773" t="str">
        <x:v>EV-0770</x:v>
      </x:c>
      <x:c r="B773" t="str">
        <x:v>Integrity check</x:v>
      </x:c>
      <x:c r="C773" t="str">
        <x:f>IF(L773="","",IF(LEFT(EC773,7)="BLOCKED","🔴 Do not use for conclusion",IF(EB773="Yes","🟢 Claim-ready","🟡 Caution / context")))</x:f>
        <x:v>🟡 Caution / context</x:v>
      </x:c>
      <x:c r="D773" t="str">
        <x:f>IF(L773="","",EC773)</x:f>
        <x:v>PENDING — appropriate appraisal</x:v>
      </x:c>
      <x:c r="E773" t="str">
        <x:v>P3 — Medium</x:v>
      </x:c>
      <x:c r="F773" t="str">
        <x:v>Pending</x:v>
      </x:c>
      <x:c r="G773" t="str">
        <x:v>Title/abstract identify an explicit tactical/public-safety context and readiness domain; retain for full-text assessment.</x:v>
      </x:c>
      <x:c r="H773" t="str">
        <x:v>Obtain and review lawful full text; confirm human adjudication; then select a design-specific appraisal instrument.</x:v>
      </x:c>
      <x:c r="I773"/>
      <x:c r="J773" t="str">
        <x:v>A — Core</x:v>
      </x:c>
      <x:c r="K773" t="str">
        <x:v>IDENTIFIED</x:v>
      </x:c>
      <x:c r="L773" t="str">
        <x:v>US Army basic combat training alters the relationship between body mass index and per cent body fat.</x:v>
      </x:c>
      <x:c r="M773"/>
      <x:c r="N773" t="str">
        <x:v>Foulis, Stephen A; Hughes, J M; Spiering, B A; Walker, L A; Guerriere, K I; Taylor, K M; Proctor, S P; Friedl, K E</x:v>
      </x:c>
      <x:c r="O773" t="n">
        <x:v>2023</x:v>
      </x:c>
      <x:c r="P773" t="str">
        <x:v>BMJ military health</x:v>
      </x:c>
      <x:c r="Q773" t="str">
        <x:v>Journal Article</x:v>
      </x:c>
      <x:c r="R773" t="str">
        <x:v>Unclear</x:v>
      </x:c>
      <x:c r="S773" t="str">
        <x:v>Unknown</x:v>
      </x:c>
      <x:c r="T773" t="str">
        <x:v>eng</x:v>
      </x:c>
      <x:c r="U773" t="str">
        <x:v>https://pubmed.ncbi.nlm.nih.gov/34413114/</x:v>
      </x:c>
      <x:c r="V773" t="str">
        <x:v>10.1136/bmjmilitary-2021-001936</x:v>
      </x:c>
      <x:c r="W773" t="str">
        <x:f>IF(V773="","",LOWER(SUBSTITUTE(SUBSTITUTE(SUBSTITUTE(SUBSTITUTE(TRIM(V773),"https://doi.org/",""),"http://doi.org/",""),"https://dx.doi.org/",""),"doi:","")))</x:f>
        <x:v>10.1136/bmjmilitary-2021-001936</x:v>
      </x:c>
      <x:c r="X773" t="str">
        <x:v>34413114</x:v>
      </x:c>
      <x:c r="Y773" t="str">
        <x:v>PMC10423487</x:v>
      </x:c>
      <x:c r="Z773"/>
      <x:c r="AA773" t="str">
        <x:v>PubMed/MEDLINE</x:v>
      </x:c>
      <x:c r="AB773" t="str">
        <x:v>PUBMED-A-v1.0-2026-08-28</x:v>
      </x:c>
      <x:c r="AC773" t="str">
        <x:v>SP-PUBMED-A-20260828</x:v>
      </x:c>
      <x:c r="AD773" s="499" t="n">
        <x:v>46262</x:v>
      </x:c>
      <x:c r="AE773" s="499" t="n">
        <x:v>46272</x:v>
      </x:c>
      <x:c r="AF773" t="str">
        <x:v>6CLDX8XH</x:v>
      </x:c>
      <x:c r="AG773"/>
      <x:c r="AH773" t="str">
        <x:v>Tactical Athlete → Operational Readiness Brazil</x:v>
      </x:c>
      <x:c r="AI773" t="str">
        <x:v>evidence-family:A</x:v>
      </x:c>
      <x:c r="AJ773"/>
      <x:c r="AK773" t="str">
        <x:f>IF(AJ773="","",IF(OR(LOWER(AJ773)="brazil",LOWER(AJ773)="brasil"),"Yes","No"))</x:f>
      </x:c>
      <x:c r="AL773"/>
      <x:c r="AM773"/>
      <x:c r="AN773"/>
      <x:c r="AO773"/>
      <x:c r="AP773"/>
      <x:c r="AQ773"/>
      <x:c r="AR773"/>
      <x:c r="AS773"/>
      <x:c r="AT773"/>
      <x:c r="AU773"/>
      <x:c r="AV773"/>
      <x:c r="AW773"/>
      <x:c r="AX773"/>
      <x:c r="AY773"/>
      <x:c r="AZ773"/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/>
      <x:c r="BO773"/>
      <x:c r="BP773"/>
      <x:c r="BQ773"/>
      <x:c r="BR773"/>
      <x:c r="BS773"/>
      <x:c r="BT773"/>
      <x:c r="BU773"/>
      <x:c r="BV773"/>
      <x:c r="BW773"/>
      <x:c r="BX773"/>
      <x:c r="BY773"/>
      <x:c r="BZ773"/>
      <x:c r="CA773"/>
      <x:c r="CB773"/>
      <x:c r="CC773"/>
      <x:c r="CD773"/>
      <x:c r="CE773"/>
      <x:c r="CF773"/>
      <x:c r="CG773"/>
      <x:c r="CH773"/>
      <x:c r="CI773"/>
      <x:c r="CJ773" t="str">
        <x:v>Yes</x:v>
      </x:c>
      <x:c r="CK773" t="str">
        <x:v>Yes</x:v>
      </x:c>
      <x:c r="CL773" t="str">
        <x:v>Yes</x:v>
      </x:c>
      <x:c r="CM773" t="str">
        <x:v>Clear</x:v>
      </x:c>
      <x:c r="CN773" t="str">
        <x:v>Verified — clear</x:v>
      </x:c>
      <x:c r="CO773" t="n">
        <x:v>46272</x:v>
      </x:c>
      <x:c r="CP773" t="str">
        <x:v>https://pubmed.ncbi.nlm.nih.gov/34413114/</x:v>
      </x:c>
      <x:c r="CQ773"/>
      <x:c r="CR773"/>
      <x:c r="CS773"/>
      <x:c r="CT773"/>
      <x:c r="CU773"/>
      <x:c r="CV773"/>
      <x:c r="CW773"/>
      <x:c r="CX773"/>
      <x:c r="CY773"/>
      <x:c r="CZ773"/>
      <x:c r="DA773"/>
      <x:c r="DB773" t="str">
        <x:f>IF(L773="","",IF(AND(COUNT(CU773:DA773)=7,OR(CU773=0,CU773=1,CU773=2),OR(CV773=0,CV773=1,CV773=2),OR(CW773=0,CW773=1,CW773=2),OR(CX773=0,CX773=1,CX773=2),OR(CY773=0,CY773=1,CY773=2),OR(CZ773=0,CZ773=1,CZ773=2),OR(DA773=0,DA773=1,DA773=2)),SUM(CU773:DA773),""))</x:f>
      </x:c>
      <x:c r="DC773" t="str">
        <x:f>IF(DB773="","",ROUND(DB773/14*10,1))</x:f>
      </x:c>
      <x:c r="DD773" t="str">
        <x:v>Pending</x:v>
      </x:c>
      <x:c r="DE773" t="str">
        <x:f>IF(L773="","",IF(DC773="","Pending",IF(DD773="Yes","CONDITIONAL — safety override",IF(DC773&gt;=8,"HIGH",IF(DC773&gt;=5,"CONDITIONAL","LOW")))))</x:f>
        <x:v>Pending</x:v>
      </x:c>
      <x:c r="DF773" t="str">
        <x:v>Pending screening and full-text appraisal; no transferability judgment made at identification.</x:v>
      </x:c>
      <x:c r="DG773"/>
      <x:c r="DH773"/>
      <x:c r="DI773"/>
      <x:c r="DJ773"/>
      <x:c r="DK773"/>
      <x:c r="DL773"/>
      <x:c r="DM773"/>
      <x:c r="DN773"/>
      <x:c r="DO773"/>
      <x:c r="DP773"/>
      <x:c r="DQ773"/>
      <x:c r="DR773"/>
      <x:c r="DS773"/>
      <x:c r="DT773"/>
      <x:c r="DU773"/>
      <x:c r="DV773"/>
      <x:c r="DW773"/>
      <x:c r="DX773"/>
      <x:c r="DY773"/>
      <x:c r="DZ773" t="str">
        <x:v>Title/abstract screening alone does not establish effectiveness, causality, methodological quality, transferability to Brazilian public safety or an institutional recommendation.</x:v>
      </x:c>
      <x:c r="EA773" t="str">
        <x:v>Pending</x:v>
      </x:c>
      <x:c r="EB773" t="str">
        <x:f>IF(L773="","",IF(EC773="READY","Yes","No / Pending"))</x:f>
        <x:v>No / Pending</x:v>
      </x:c>
      <x:c r="EC773" t="str">
        <x:f>IF(L773="","",IF(OR(ISNUMBER(SEARCH("Retracted Publication",Q773)),CM773="Retracted",CN773="Retracted",CM773="Expression of Concern",CN773="Expression of Concern",F773="Not used",CG773="Critical",CH773="High",CH773="Critical"),"BLOCKED — integrity or use restriction",IF(AND(CJ773="Yes",CK773="Yes",CL773="Yes"),IF(AND(CM773="Clear",CN773="Verified — clear"),IF(AND(AND(LEN(TRIM(CF773))&gt;0,LEFT(LOWER(TRIM(CF773)),7)&lt;&gt;"pending"),OR(CG773="High",CG773="Moderate"),OR(CH773="Low",CH773="Some concerns",CH773="Not applicable")),IF(AND(DD773="No",OR(DE773="HIGH",DE773="CONDITIONAL"),AND(LEN(TRIM(DF773))&gt;0,LEFT(LOWER(TRIM(DF773)),7)&lt;&gt;"pending")),IF(AND(AND(LEN(TRIM(DT773))&gt;0,LEFT(LOWER(TRIM(DT773)),7)&lt;&gt;"pending"),AND(LEN(TRIM(DU773))&gt;0,LEFT(LOWER(TRIM(DU773)),7)&lt;&gt;"pending"),OR(AND(LEN(TRIM(DV773))&gt;0,LEFT(LOWER(TRIM(DV773)),7)&lt;&gt;"pending"),AND(LEN(TRIM(DW773))&gt;0,LEFT(LOWER(TRIM(DW773)),7)&lt;&gt;"pending")),AND(LEN(TRIM(DX773))&gt;0,LEFT(LOWER(TRIM(DX773)),7)&lt;&gt;"pending")),IF(AND(F773="Claim-ready",OR(EA773="Strong",EA773="Moderate"),AND(LEN(TRIM(G773))&gt;0,LEFT(LOWER(TRIM(G773)),7)&lt;&gt;"pending"),G773&lt;&gt;"No substantive use decision is permitted from identification metadata alone.",AND(LEN(TRIM(DZ773))&gt;0,LEFT(LOWER(TRIM(DZ773)),7)&lt;&gt;"pending"),DZ773&lt;&gt;"Identification metadata alone does not permit any substantive scientific, causal, operational, or institutional claim.",AND(LEN(TRIM(EI773))&gt;0,LEFT(LOWER(TRIM(EI773)),7)&lt;&gt;"pending"),ISNUMBER(EH773),EH773&gt;0),"READY","PENDING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3" t="str">
        <x:v>Pending</x:v>
      </x:c>
      <x:c r="EE773"/>
      <x:c r="EF773" t="str">
        <x:v>Pending</x:v>
      </x:c>
      <x:c r="EG773" t="str">
        <x:v>Pending</x:v>
      </x:c>
      <x:c r="EH773"/>
      <x:c r="EI773" s="501"/>
      <x:c r="EJ773"/>
      <x:c r="EK773" t="str">
        <x:v>Pending</x:v>
      </x:c>
      <x:c r="EL773" t="n">
        <x:v>46272</x:v>
      </x:c>
      <x:c r="EM773" t="str">
        <x:v>Production PubMed record imported and reconciled to Zotero item 6CLDX8XH;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3" t="n">
        <x:f>IF(L773="","",(IF(N773&lt;&gt;"",1,0)+IF(O773&lt;&gt;"",1,0)+IF(AJ773&lt;&gt;"",1,0)+IF(AU773&lt;&gt;"",1,0)+IF(BE773&lt;&gt;"",1,0)+IF(CF773&lt;&gt;"",1,0)+IF(CJ773="Yes",1,0)+IF(CL773="Yes",1,0)+IF(DE773&lt;&gt;"Pending",1,0)+IF(F773&lt;&gt;"",1,0)+IF(DZ773&lt;&gt;"",1,0)+IF(EI773&lt;&gt;"",1,0))/12)</x:f>
        <x:v>0.5</x:v>
      </x:c>
    </x:row>
    <x:row r="774">
      <x:c r="A774" t="str">
        <x:v>EV-0771</x:v>
      </x:c>
      <x:c r="B774" t="str">
        <x:v>Integrity check</x:v>
      </x:c>
      <x:c r="C774" t="str">
        <x:f>IF(L774="","",IF(LEFT(EC774,7)="BLOCKED","🔴 Do not use for conclusion",IF(EB774="Yes","🟢 Claim-ready","🟡 Caution / context")))</x:f>
        <x:v>🟡 Caution / context</x:v>
      </x:c>
      <x:c r="D774" t="str">
        <x:f>IF(L774="","",EC774)</x:f>
        <x:v>PENDING — appropriate appraisal</x:v>
      </x:c>
      <x:c r="E774" t="str">
        <x:v>P3 — Medium</x:v>
      </x:c>
      <x:c r="F774" t="str">
        <x:v>Pending</x:v>
      </x:c>
      <x:c r="G774" t="str">
        <x:v>Title/abstract identify an explicit tactical/public-safety context and readiness domain; retain for full-text assessment.</x:v>
      </x:c>
      <x:c r="H774" t="str">
        <x:v>Obtain and review lawful full text; confirm human adjudication; then select a design-specific appraisal instrument.</x:v>
      </x:c>
      <x:c r="I774"/>
      <x:c r="J774" t="str">
        <x:v>A — Core</x:v>
      </x:c>
      <x:c r="K774" t="str">
        <x:v>IDENTIFIED</x:v>
      </x:c>
      <x:c r="L774" t="str">
        <x:v>A Threat to Military Combat Power: Dietary Supplements.</x:v>
      </x:c>
      <x:c r="M774"/>
      <x:c r="N774" t="str">
        <x:v>Whaley, David; Sylvester, Jillian E; Deuster, Patricia A</x:v>
      </x:c>
      <x:c r="O774" t="n">
        <x:v>2021</x:v>
      </x:c>
      <x:c r="P774" t="str">
        <x:v>The American journal of medicine</x:v>
      </x:c>
      <x:c r="Q774" t="str">
        <x:v>Journal Article</x:v>
      </x:c>
      <x:c r="R774" t="str">
        <x:v>Unclear</x:v>
      </x:c>
      <x:c r="S774" t="str">
        <x:v>Unknown</x:v>
      </x:c>
      <x:c r="T774" t="str">
        <x:v>eng</x:v>
      </x:c>
      <x:c r="U774" t="str">
        <x:v>https://pubmed.ncbi.nlm.nih.gov/34411520/</x:v>
      </x:c>
      <x:c r="V774" t="str">
        <x:v>10.1016/j.amjmed.2021.07.026</x:v>
      </x:c>
      <x:c r="W774" t="str">
        <x:f>IF(V774="","",LOWER(SUBSTITUTE(SUBSTITUTE(SUBSTITUTE(SUBSTITUTE(TRIM(V774),"https://doi.org/",""),"http://doi.org/",""),"https://dx.doi.org/",""),"doi:","")))</x:f>
        <x:v>10.1016/j.amjmed.2021.07.026</x:v>
      </x:c>
      <x:c r="X774" t="str">
        <x:v>34411520</x:v>
      </x:c>
      <x:c r="Y774" t="str"/>
      <x:c r="Z774"/>
      <x:c r="AA774" t="str">
        <x:v>PubMed/MEDLINE</x:v>
      </x:c>
      <x:c r="AB774" t="str">
        <x:v>PUBMED-A-v1.0-2026-08-28</x:v>
      </x:c>
      <x:c r="AC774" t="str">
        <x:v>SP-PUBMED-A-20260828</x:v>
      </x:c>
      <x:c r="AD774" s="499" t="n">
        <x:v>46262</x:v>
      </x:c>
      <x:c r="AE774" s="499" t="n">
        <x:v>46272</x:v>
      </x:c>
      <x:c r="AF774" t="str">
        <x:v>7MNV3CGX</x:v>
      </x:c>
      <x:c r="AG774"/>
      <x:c r="AH774" t="str">
        <x:v>Tactical Athlete → Operational Readiness Brazil</x:v>
      </x:c>
      <x:c r="AI774" t="str">
        <x:v>evidence-family:A</x:v>
      </x:c>
      <x:c r="AJ774"/>
      <x:c r="AK774" t="str">
        <x:f>IF(AJ774="","",IF(OR(LOWER(AJ774)="brazil",LOWER(AJ774)="brasil"),"Yes","No"))</x:f>
      </x:c>
      <x:c r="AL774"/>
      <x:c r="AM774"/>
      <x:c r="AN774"/>
      <x:c r="AO774"/>
      <x:c r="AP774"/>
      <x:c r="AQ774"/>
      <x:c r="AR774"/>
      <x:c r="AS774"/>
      <x:c r="AT774"/>
      <x:c r="AU774"/>
      <x:c r="AV774"/>
      <x:c r="AW774"/>
      <x:c r="AX774"/>
      <x:c r="AY774"/>
      <x:c r="AZ774"/>
      <x:c r="BA774"/>
      <x:c r="BB774"/>
      <x:c r="BC774"/>
      <x:c r="BD774"/>
      <x:c r="BE774"/>
      <x:c r="BF774"/>
      <x:c r="BG774"/>
      <x:c r="BH774"/>
      <x:c r="BI774"/>
      <x:c r="BJ774"/>
      <x:c r="BK774"/>
      <x:c r="BL774"/>
      <x:c r="BM774"/>
      <x:c r="BN774"/>
      <x:c r="BO774"/>
      <x:c r="BP774"/>
      <x:c r="BQ774"/>
      <x:c r="BR774"/>
      <x:c r="BS774"/>
      <x:c r="BT774"/>
      <x:c r="BU774"/>
      <x:c r="BV774"/>
      <x:c r="BW774"/>
      <x:c r="BX774"/>
      <x:c r="BY774"/>
      <x:c r="BZ774"/>
      <x:c r="CA774"/>
      <x:c r="CB774"/>
      <x:c r="CC774"/>
      <x:c r="CD774"/>
      <x:c r="CE774"/>
      <x:c r="CF774"/>
      <x:c r="CG774"/>
      <x:c r="CH774"/>
      <x:c r="CI774"/>
      <x:c r="CJ774" t="str">
        <x:v>Yes</x:v>
      </x:c>
      <x:c r="CK774" t="str">
        <x:v>Yes</x:v>
      </x:c>
      <x:c r="CL774" t="str">
        <x:v>Yes</x:v>
      </x:c>
      <x:c r="CM774" t="str">
        <x:v>Clear</x:v>
      </x:c>
      <x:c r="CN774" t="str">
        <x:v>Verified — clear</x:v>
      </x:c>
      <x:c r="CO774" t="n">
        <x:v>46272</x:v>
      </x:c>
      <x:c r="CP774" t="str">
        <x:v>https://pubmed.ncbi.nlm.nih.gov/34411520/</x:v>
      </x:c>
      <x:c r="CQ774"/>
      <x:c r="CR774"/>
      <x:c r="CS774"/>
      <x:c r="CT774"/>
      <x:c r="CU774"/>
      <x:c r="CV774"/>
      <x:c r="CW774"/>
      <x:c r="CX774"/>
      <x:c r="CY774"/>
      <x:c r="CZ774"/>
      <x:c r="DA774"/>
      <x:c r="DB774" t="str">
        <x:f>IF(L774="","",IF(AND(COUNT(CU774:DA774)=7,OR(CU774=0,CU774=1,CU774=2),OR(CV774=0,CV774=1,CV774=2),OR(CW774=0,CW774=1,CW774=2),OR(CX774=0,CX774=1,CX774=2),OR(CY774=0,CY774=1,CY774=2),OR(CZ774=0,CZ774=1,CZ774=2),OR(DA774=0,DA774=1,DA774=2)),SUM(CU774:DA774),""))</x:f>
      </x:c>
      <x:c r="DC774" t="str">
        <x:f>IF(DB774="","",ROUND(DB774/14*10,1))</x:f>
      </x:c>
      <x:c r="DD774" t="str">
        <x:v>Pending</x:v>
      </x:c>
      <x:c r="DE774" t="str">
        <x:f>IF(L774="","",IF(DC774="","Pending",IF(DD774="Yes","CONDITIONAL — safety override",IF(DC774&gt;=8,"HIGH",IF(DC774&gt;=5,"CONDITIONAL","LOW")))))</x:f>
        <x:v>Pending</x:v>
      </x:c>
      <x:c r="DF774" t="str">
        <x:v>Pending screening and full-text appraisal; no transferability judgment made at identification.</x:v>
      </x:c>
      <x:c r="DG774"/>
      <x:c r="DH774"/>
      <x:c r="DI774"/>
      <x:c r="DJ774"/>
      <x:c r="DK774"/>
      <x:c r="DL774"/>
      <x:c r="DM774"/>
      <x:c r="DN774"/>
      <x:c r="DO774"/>
      <x:c r="DP774"/>
      <x:c r="DQ774"/>
      <x:c r="DR774"/>
      <x:c r="DS774"/>
      <x:c r="DT774"/>
      <x:c r="DU774"/>
      <x:c r="DV774"/>
      <x:c r="DW774"/>
      <x:c r="DX774"/>
      <x:c r="DY774"/>
      <x:c r="DZ774" t="str">
        <x:v>Title/abstract screening alone does not establish effectiveness, causality, methodological quality, transferability to Brazilian public safety or an institutional recommendation.</x:v>
      </x:c>
      <x:c r="EA774" t="str">
        <x:v>Pending</x:v>
      </x:c>
      <x:c r="EB774" t="str">
        <x:f>IF(L774="","",IF(EC774="READY","Yes","No / Pending"))</x:f>
        <x:v>No / Pending</x:v>
      </x:c>
      <x:c r="EC774" t="str">
        <x:f>IF(L774="","",IF(OR(ISNUMBER(SEARCH("Retracted Publication",Q774)),CM774="Retracted",CN774="Retracted",CM774="Expression of Concern",CN774="Expression of Concern",F774="Not used",CG774="Critical",CH774="High",CH774="Critical"),"BLOCKED — integrity or use restriction",IF(AND(CJ774="Yes",CK774="Yes",CL774="Yes"),IF(AND(CM774="Clear",CN774="Verified — clear"),IF(AND(AND(LEN(TRIM(CF774))&gt;0,LEFT(LOWER(TRIM(CF774)),7)&lt;&gt;"pending"),OR(CG774="High",CG774="Moderate"),OR(CH774="Low",CH774="Some concerns",CH774="Not applicable")),IF(AND(DD774="No",OR(DE774="HIGH",DE774="CONDITIONAL"),AND(LEN(TRIM(DF774))&gt;0,LEFT(LOWER(TRIM(DF774)),7)&lt;&gt;"pending")),IF(AND(AND(LEN(TRIM(DT774))&gt;0,LEFT(LOWER(TRIM(DT774)),7)&lt;&gt;"pending"),AND(LEN(TRIM(DU774))&gt;0,LEFT(LOWER(TRIM(DU774)),7)&lt;&gt;"pending"),OR(AND(LEN(TRIM(DV774))&gt;0,LEFT(LOWER(TRIM(DV774)),7)&lt;&gt;"pending"),AND(LEN(TRIM(DW774))&gt;0,LEFT(LOWER(TRIM(DW774)),7)&lt;&gt;"pending")),AND(LEN(TRIM(DX774))&gt;0,LEFT(LOWER(TRIM(DX774)),7)&lt;&gt;"pending")),IF(AND(F774="Claim-ready",OR(EA774="Strong",EA774="Moderate"),AND(LEN(TRIM(G774))&gt;0,LEFT(LOWER(TRIM(G774)),7)&lt;&gt;"pending"),G774&lt;&gt;"No substantive use decision is permitted from identification metadata alone.",AND(LEN(TRIM(DZ774))&gt;0,LEFT(LOWER(TRIM(DZ774)),7)&lt;&gt;"pending"),DZ774&lt;&gt;"Identification metadata alone does not permit any substantive scientific, causal, operational, or institutional claim.",AND(LEN(TRIM(EI774))&gt;0,LEFT(LOWER(TRIM(EI774)),7)&lt;&gt;"pending"),ISNUMBER(EH774),EH774&gt;0),"READY","PENDING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4" t="str">
        <x:v>Pending</x:v>
      </x:c>
      <x:c r="EE774"/>
      <x:c r="EF774" t="str">
        <x:v>Pending</x:v>
      </x:c>
      <x:c r="EG774" t="str">
        <x:v>Pending</x:v>
      </x:c>
      <x:c r="EH774"/>
      <x:c r="EI774" s="501"/>
      <x:c r="EJ774"/>
      <x:c r="EK774" t="str">
        <x:v>Pending</x:v>
      </x:c>
      <x:c r="EL774" t="n">
        <x:v>46272</x:v>
      </x:c>
      <x:c r="EM774" t="str">
        <x:v>Production PubMed record imported and reconciled to Zotero item 7MNV3CGX;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4" t="n">
        <x:f>IF(L774="","",(IF(N774&lt;&gt;"",1,0)+IF(O774&lt;&gt;"",1,0)+IF(AJ774&lt;&gt;"",1,0)+IF(AU774&lt;&gt;"",1,0)+IF(BE774&lt;&gt;"",1,0)+IF(CF774&lt;&gt;"",1,0)+IF(CJ774="Yes",1,0)+IF(CL774="Yes",1,0)+IF(DE774&lt;&gt;"Pending",1,0)+IF(F774&lt;&gt;"",1,0)+IF(DZ774&lt;&gt;"",1,0)+IF(EI774&lt;&gt;"",1,0))/12)</x:f>
        <x:v>0.5</x:v>
      </x:c>
    </x:row>
    <x:row r="775">
      <x:c r="A775" t="str">
        <x:v>EV-0772</x:v>
      </x:c>
      <x:c r="B775" t="str">
        <x:v>Integrity check</x:v>
      </x:c>
      <x:c r="C775" t="str">
        <x:f>IF(L775="","",IF(LEFT(EC775,7)="BLOCKED","🔴 Do not use for conclusion",IF(EB775="Yes","🟢 Claim-ready","🟡 Caution / context")))</x:f>
        <x:v>🟡 Caution / context</x:v>
      </x:c>
      <x:c r="D775" t="str">
        <x:f>IF(L775="","",EC775)</x:f>
        <x:v>PENDING — appropriate appraisal</x:v>
      </x:c>
      <x:c r="E775" t="str">
        <x:v>P3 — Medium</x:v>
      </x:c>
      <x:c r="F775" t="str">
        <x:v>Pending</x:v>
      </x:c>
      <x:c r="G775" t="str">
        <x:v>Title/abstract identify an explicit tactical/public-safety context and readiness domain; retain for full-text assessment.</x:v>
      </x:c>
      <x:c r="H775" t="str">
        <x:v>Obtain and review lawful full text; confirm human adjudication; then select a design-specific appraisal instrument.</x:v>
      </x:c>
      <x:c r="I775"/>
      <x:c r="J775" t="str">
        <x:v>A — Core</x:v>
      </x:c>
      <x:c r="K775" t="str">
        <x:v>IDENTIFIED</x:v>
      </x:c>
      <x:c r="L775" t="str">
        <x:v>Visuomotor Synchronization: Military Normative Performance.</x:v>
      </x:c>
      <x:c r="M775"/>
      <x:c r="N775" t="str">
        <x:v>Maruta, Jun; Spielman, Lisa A; Ghajar, Jamshid</x:v>
      </x:c>
      <x:c r="O775" t="n">
        <x:v>2023</x:v>
      </x:c>
      <x:c r="P775" t="str">
        <x:v>Military medicine</x:v>
      </x:c>
      <x:c r="Q775" t="str">
        <x:v>Journal Article; Research Support, U.S. Gov't, Non-P.H.S.</x:v>
      </x:c>
      <x:c r="R775" t="str">
        <x:v>Unclear</x:v>
      </x:c>
      <x:c r="S775" t="str">
        <x:v>Unknown</x:v>
      </x:c>
      <x:c r="T775" t="str">
        <x:v>eng</x:v>
      </x:c>
      <x:c r="U775" t="str">
        <x:v>https://pubmed.ncbi.nlm.nih.gov/34318327/</x:v>
      </x:c>
      <x:c r="V775" t="str">
        <x:v>10.1093/milmed/usab320</x:v>
      </x:c>
      <x:c r="W775" t="str">
        <x:f>IF(V775="","",LOWER(SUBSTITUTE(SUBSTITUTE(SUBSTITUTE(SUBSTITUTE(TRIM(V775),"https://doi.org/",""),"http://doi.org/",""),"https://dx.doi.org/",""),"doi:","")))</x:f>
        <x:v>10.1093/milmed/usab320</x:v>
      </x:c>
      <x:c r="X775" t="str">
        <x:v>34318327</x:v>
      </x:c>
      <x:c r="Y775" t="str"/>
      <x:c r="Z775"/>
      <x:c r="AA775" t="str">
        <x:v>PubMed/MEDLINE</x:v>
      </x:c>
      <x:c r="AB775" t="str">
        <x:v>PUBMED-A-v1.0-2026-08-28</x:v>
      </x:c>
      <x:c r="AC775" t="str">
        <x:v>SP-PUBMED-A-20260828</x:v>
      </x:c>
      <x:c r="AD775" s="499" t="n">
        <x:v>46262</x:v>
      </x:c>
      <x:c r="AE775" s="499" t="n">
        <x:v>46272</x:v>
      </x:c>
      <x:c r="AF775" t="str">
        <x:v>LURVNPJJ</x:v>
      </x:c>
      <x:c r="AG775"/>
      <x:c r="AH775" t="str">
        <x:v>Tactical Athlete → Operational Readiness Brazil</x:v>
      </x:c>
      <x:c r="AI775" t="str">
        <x:v>evidence-family:A</x:v>
      </x:c>
      <x:c r="AJ775"/>
      <x:c r="AK775" t="str">
        <x:f>IF(AJ775="","",IF(OR(LOWER(AJ775)="brazil",LOWER(AJ775)="brasil"),"Yes","No"))</x:f>
      </x:c>
      <x:c r="AL775"/>
      <x:c r="AM775"/>
      <x:c r="AN775"/>
      <x:c r="AO775"/>
      <x:c r="AP775"/>
      <x:c r="AQ775"/>
      <x:c r="AR775"/>
      <x:c r="AS775"/>
      <x:c r="AT775"/>
      <x:c r="AU775"/>
      <x:c r="AV775"/>
      <x:c r="AW775"/>
      <x:c r="AX775"/>
      <x:c r="AY775"/>
      <x:c r="AZ775"/>
      <x:c r="BA775"/>
      <x:c r="BB775"/>
      <x:c r="BC775"/>
      <x:c r="BD775"/>
      <x:c r="BE775"/>
      <x:c r="BF775"/>
      <x:c r="BG775"/>
      <x:c r="BH775"/>
      <x:c r="BI775"/>
      <x:c r="BJ775"/>
      <x:c r="BK775"/>
      <x:c r="BL775"/>
      <x:c r="BM775"/>
      <x:c r="BN775"/>
      <x:c r="BO775"/>
      <x:c r="BP775"/>
      <x:c r="BQ775"/>
      <x:c r="BR775"/>
      <x:c r="BS775"/>
      <x:c r="BT775"/>
      <x:c r="BU775"/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 t="str">
        <x:v>Yes</x:v>
      </x:c>
      <x:c r="CK775" t="str">
        <x:v>Yes</x:v>
      </x:c>
      <x:c r="CL775" t="str">
        <x:v>Yes</x:v>
      </x:c>
      <x:c r="CM775" t="str">
        <x:v>Clear</x:v>
      </x:c>
      <x:c r="CN775" t="str">
        <x:v>Verified — clear</x:v>
      </x:c>
      <x:c r="CO775" t="n">
        <x:v>46272</x:v>
      </x:c>
      <x:c r="CP775" t="str">
        <x:v>https://pubmed.ncbi.nlm.nih.gov/34318327/</x:v>
      </x:c>
      <x:c r="CQ775"/>
      <x:c r="CR775"/>
      <x:c r="CS775"/>
      <x:c r="CT775"/>
      <x:c r="CU775"/>
      <x:c r="CV775"/>
      <x:c r="CW775"/>
      <x:c r="CX775"/>
      <x:c r="CY775"/>
      <x:c r="CZ775"/>
      <x:c r="DA775"/>
      <x:c r="DB775" t="str">
        <x:f>IF(L775="","",IF(AND(COUNT(CU775:DA775)=7,OR(CU775=0,CU775=1,CU775=2),OR(CV775=0,CV775=1,CV775=2),OR(CW775=0,CW775=1,CW775=2),OR(CX775=0,CX775=1,CX775=2),OR(CY775=0,CY775=1,CY775=2),OR(CZ775=0,CZ775=1,CZ775=2),OR(DA775=0,DA775=1,DA775=2)),SUM(CU775:DA775),""))</x:f>
      </x:c>
      <x:c r="DC775" t="str">
        <x:f>IF(DB775="","",ROUND(DB775/14*10,1))</x:f>
      </x:c>
      <x:c r="DD775" t="str">
        <x:v>Pending</x:v>
      </x:c>
      <x:c r="DE775" t="str">
        <x:f>IF(L775="","",IF(DC775="","Pending",IF(DD775="Yes","CONDITIONAL — safety override",IF(DC775&gt;=8,"HIGH",IF(DC775&gt;=5,"CONDITIONAL","LOW")))))</x:f>
        <x:v>Pending</x:v>
      </x:c>
      <x:c r="DF775" t="str">
        <x:v>Pending screening and full-text appraisal; no transferability judgment made at identification.</x:v>
      </x:c>
      <x:c r="DG775"/>
      <x:c r="DH775"/>
      <x:c r="DI775"/>
      <x:c r="DJ775"/>
      <x:c r="DK775"/>
      <x:c r="DL775"/>
      <x:c r="DM775"/>
      <x:c r="DN775"/>
      <x:c r="DO775"/>
      <x:c r="DP775"/>
      <x:c r="DQ775"/>
      <x:c r="DR775"/>
      <x:c r="DS775"/>
      <x:c r="DT775"/>
      <x:c r="DU775"/>
      <x:c r="DV775"/>
      <x:c r="DW775"/>
      <x:c r="DX775"/>
      <x:c r="DY775"/>
      <x:c r="DZ775" t="str">
        <x:v>Title/abstract screening alone does not establish effectiveness, causality, methodological quality, transferability to Brazilian public safety or an institutional recommendation.</x:v>
      </x:c>
      <x:c r="EA775" t="str">
        <x:v>Pending</x:v>
      </x:c>
      <x:c r="EB775" t="str">
        <x:f>IF(L775="","",IF(EC775="READY","Yes","No / Pending"))</x:f>
        <x:v>No / Pending</x:v>
      </x:c>
      <x:c r="EC775" t="str">
        <x:f>IF(L775="","",IF(OR(ISNUMBER(SEARCH("Retracted Publication",Q775)),CM775="Retracted",CN775="Retracted",CM775="Expression of Concern",CN775="Expression of Concern",F775="Not used",CG775="Critical",CH775="High",CH775="Critical"),"BLOCKED — integrity or use restriction",IF(AND(CJ775="Yes",CK775="Yes",CL775="Yes"),IF(AND(CM775="Clear",CN775="Verified — clear"),IF(AND(AND(LEN(TRIM(CF775))&gt;0,LEFT(LOWER(TRIM(CF775)),7)&lt;&gt;"pending"),OR(CG775="High",CG775="Moderate"),OR(CH775="Low",CH775="Some concerns",CH775="Not applicable")),IF(AND(DD775="No",OR(DE775="HIGH",DE775="CONDITIONAL"),AND(LEN(TRIM(DF775))&gt;0,LEFT(LOWER(TRIM(DF775)),7)&lt;&gt;"pending")),IF(AND(AND(LEN(TRIM(DT775))&gt;0,LEFT(LOWER(TRIM(DT775)),7)&lt;&gt;"pending"),AND(LEN(TRIM(DU775))&gt;0,LEFT(LOWER(TRIM(DU775)),7)&lt;&gt;"pending"),OR(AND(LEN(TRIM(DV775))&gt;0,LEFT(LOWER(TRIM(DV775)),7)&lt;&gt;"pending"),AND(LEN(TRIM(DW775))&gt;0,LEFT(LOWER(TRIM(DW775)),7)&lt;&gt;"pending")),AND(LEN(TRIM(DX775))&gt;0,LEFT(LOWER(TRIM(DX775)),7)&lt;&gt;"pending")),IF(AND(F775="Claim-ready",OR(EA775="Strong",EA775="Moderate"),AND(LEN(TRIM(G775))&gt;0,LEFT(LOWER(TRIM(G775)),7)&lt;&gt;"pending"),G775&lt;&gt;"No substantive use decision is permitted from identification metadata alone.",AND(LEN(TRIM(DZ775))&gt;0,LEFT(LOWER(TRIM(DZ775)),7)&lt;&gt;"pending"),DZ775&lt;&gt;"Identification metadata alone does not permit any substantive scientific, causal, operational, or institutional claim.",AND(LEN(TRIM(EI775))&gt;0,LEFT(LOWER(TRIM(EI775)),7)&lt;&gt;"pending"),ISNUMBER(EH775),EH775&gt;0),"READY","PENDING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5" t="str">
        <x:v>Pending</x:v>
      </x:c>
      <x:c r="EE775"/>
      <x:c r="EF775" t="str">
        <x:v>Pending</x:v>
      </x:c>
      <x:c r="EG775" t="str">
        <x:v>Pending</x:v>
      </x:c>
      <x:c r="EH775"/>
      <x:c r="EI775" s="501"/>
      <x:c r="EJ775"/>
      <x:c r="EK775" t="str">
        <x:v>Pending</x:v>
      </x:c>
      <x:c r="EL775" t="n">
        <x:v>46272</x:v>
      </x:c>
      <x:c r="EM775" t="str">
        <x:v>Production PubMed record imported and reconciled to Zotero item LURVNPJJ;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5" t="n">
        <x:f>IF(L775="","",(IF(N775&lt;&gt;"",1,0)+IF(O775&lt;&gt;"",1,0)+IF(AJ775&lt;&gt;"",1,0)+IF(AU775&lt;&gt;"",1,0)+IF(BE775&lt;&gt;"",1,0)+IF(CF775&lt;&gt;"",1,0)+IF(CJ775="Yes",1,0)+IF(CL775="Yes",1,0)+IF(DE775&lt;&gt;"Pending",1,0)+IF(F775&lt;&gt;"",1,0)+IF(DZ775&lt;&gt;"",1,0)+IF(EI775&lt;&gt;"",1,0))/12)</x:f>
        <x:v>0.5</x:v>
      </x:c>
    </x:row>
    <x:row r="776">
      <x:c r="A776" t="str">
        <x:v>EV-0773</x:v>
      </x:c>
      <x:c r="B776" t="str">
        <x:v>Integrity check</x:v>
      </x:c>
      <x:c r="C776" t="str">
        <x:f>IF(L776="","",IF(LEFT(EC776,7)="BLOCKED","🔴 Do not use for conclusion",IF(EB776="Yes","🟢 Claim-ready","🟡 Caution / context")))</x:f>
        <x:v>🟡 Caution / context</x:v>
      </x:c>
      <x:c r="D776" t="str">
        <x:f>IF(L776="","",EC776)</x:f>
        <x:v>PENDING — appropriate appraisal</x:v>
      </x:c>
      <x:c r="E776" t="str">
        <x:v>P2 — High</x:v>
      </x:c>
      <x:c r="F776" t="str">
        <x:v>Pending</x:v>
      </x:c>
      <x:c r="G776" t="str">
        <x:v>Title/abstract identify an explicit operational APHT/medical-readiness topic; retain for full-text assessment.</x:v>
      </x:c>
      <x:c r="H776" t="str">
        <x:v>Obtain and review lawful full text; confirm human adjudication; then select a design-specific appraisal instrument.</x:v>
      </x:c>
      <x:c r="I776"/>
      <x:c r="J776" t="str">
        <x:v>B — APHT / Medical Readiness</x:v>
      </x:c>
      <x:c r="K776" t="str">
        <x:v>IDENTIFIED</x:v>
      </x:c>
      <x:c r="L776" t="str">
        <x:v>Comparing the performance of tourniquet application between self-aid and buddy-aid: in ordinary and simulated scenarios.</x:v>
      </x:c>
      <x:c r="M776"/>
      <x:c r="N776" t="str">
        <x:v>Wang, Xuren; Xia, Demeng; Zhou, Panyu; Gui, Li; Wang, Yixin</x:v>
      </x:c>
      <x:c r="O776" t="n">
        <x:v>2021</x:v>
      </x:c>
      <x:c r="P776" t="str">
        <x:v>American journal of translational research</x:v>
      </x:c>
      <x:c r="Q776" t="str">
        <x:v>Journal Article</x:v>
      </x:c>
      <x:c r="R776" t="str">
        <x:v>Unclear</x:v>
      </x:c>
      <x:c r="S776" t="str">
        <x:v>Unknown</x:v>
      </x:c>
      <x:c r="T776" t="str">
        <x:v>eng</x:v>
      </x:c>
      <x:c r="U776" t="str">
        <x:v>https://pubmed.ncbi.nlm.nih.gov/34306352/</x:v>
      </x:c>
      <x:c r="V776" t="str"/>
      <x:c r="W776" t="str">
        <x:f>IF(V776="","",LOWER(SUBSTITUTE(SUBSTITUTE(SUBSTITUTE(SUBSTITUTE(TRIM(V776),"https://doi.org/",""),"http://doi.org/",""),"https://dx.doi.org/",""),"doi:","")))</x:f>
      </x:c>
      <x:c r="X776" t="str">
        <x:v>34306352</x:v>
      </x:c>
      <x:c r="Y776" t="str">
        <x:v>PMC8290695</x:v>
      </x:c>
      <x:c r="Z776"/>
      <x:c r="AA776" t="str">
        <x:v>PubMed/MEDLINE</x:v>
      </x:c>
      <x:c r="AB776" t="str">
        <x:v>PUBMED-B-v1.0-2026-08-28</x:v>
      </x:c>
      <x:c r="AC776" t="str">
        <x:v>SP-PUBMED-B-20260828</x:v>
      </x:c>
      <x:c r="AD776" s="499" t="n">
        <x:v>46262</x:v>
      </x:c>
      <x:c r="AE776" s="499" t="n">
        <x:v>46272</x:v>
      </x:c>
      <x:c r="AF776" t="str">
        <x:v>RK6RU99S</x:v>
      </x:c>
      <x:c r="AG776"/>
      <x:c r="AH776" t="str">
        <x:v>Tactical Athlete → Operational Readiness Brazil</x:v>
      </x:c>
      <x:c r="AI776" t="str">
        <x:v>evidence-family:B</x:v>
      </x:c>
      <x:c r="AJ776"/>
      <x:c r="AK776" t="str">
        <x:f>IF(AJ776="","",IF(OR(LOWER(AJ776)="brazil",LOWER(AJ776)="brasil"),"Yes","No"))</x:f>
      </x:c>
      <x:c r="AL776"/>
      <x:c r="AM776"/>
      <x:c r="AN776"/>
      <x:c r="AO776"/>
      <x:c r="AP776"/>
      <x:c r="AQ776"/>
      <x:c r="AR776"/>
      <x:c r="AS776"/>
      <x:c r="AT776"/>
      <x:c r="AU776"/>
      <x:c r="AV776"/>
      <x:c r="AW776"/>
      <x:c r="AX776"/>
      <x:c r="AY776"/>
      <x:c r="AZ776"/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/>
      <x:c r="BO776"/>
      <x:c r="BP776"/>
      <x:c r="BQ776"/>
      <x:c r="BR776"/>
      <x:c r="BS776"/>
      <x:c r="BT776"/>
      <x:c r="BU776"/>
      <x:c r="BV776"/>
      <x:c r="BW776"/>
      <x:c r="BX776"/>
      <x:c r="BY776"/>
      <x:c r="BZ776"/>
      <x:c r="CA776"/>
      <x:c r="CB776"/>
      <x:c r="CC776"/>
      <x:c r="CD776"/>
      <x:c r="CE776"/>
      <x:c r="CF776"/>
      <x:c r="CG776"/>
      <x:c r="CH776"/>
      <x:c r="CI776"/>
      <x:c r="CJ776" t="str">
        <x:v>Yes</x:v>
      </x:c>
      <x:c r="CK776" t="str">
        <x:v>Yes</x:v>
      </x:c>
      <x:c r="CL776" t="str">
        <x:v>Yes</x:v>
      </x:c>
      <x:c r="CM776" t="str">
        <x:v>Clear</x:v>
      </x:c>
      <x:c r="CN776" t="str">
        <x:v>Verified — clear</x:v>
      </x:c>
      <x:c r="CO776" t="n">
        <x:v>46272</x:v>
      </x:c>
      <x:c r="CP776" t="str">
        <x:v>https://pubmed.ncbi.nlm.nih.gov/34306352/</x:v>
      </x:c>
      <x:c r="CQ776"/>
      <x:c r="CR776"/>
      <x:c r="CS776"/>
      <x:c r="CT776"/>
      <x:c r="CU776"/>
      <x:c r="CV776"/>
      <x:c r="CW776"/>
      <x:c r="CX776"/>
      <x:c r="CY776"/>
      <x:c r="CZ776"/>
      <x:c r="DA776"/>
      <x:c r="DB776" t="str">
        <x:f>IF(L776="","",IF(AND(COUNT(CU776:DA776)=7,OR(CU776=0,CU776=1,CU776=2),OR(CV776=0,CV776=1,CV776=2),OR(CW776=0,CW776=1,CW776=2),OR(CX776=0,CX776=1,CX776=2),OR(CY776=0,CY776=1,CY776=2),OR(CZ776=0,CZ776=1,CZ776=2),OR(DA776=0,DA776=1,DA776=2)),SUM(CU776:DA776),""))</x:f>
      </x:c>
      <x:c r="DC776" t="str">
        <x:f>IF(DB776="","",ROUND(DB776/14*10,1))</x:f>
      </x:c>
      <x:c r="DD776" t="str">
        <x:v>Pending</x:v>
      </x:c>
      <x:c r="DE776" t="str">
        <x:f>IF(L776="","",IF(DC776="","Pending",IF(DD776="Yes","CONDITIONAL — safety override",IF(DC776&gt;=8,"HIGH",IF(DC776&gt;=5,"CONDITIONAL","LOW")))))</x:f>
        <x:v>Pending</x:v>
      </x:c>
      <x:c r="DF776" t="str">
        <x:v>Pending screening and full-text appraisal; no transferability judgment made at identification.</x:v>
      </x:c>
      <x:c r="DG776"/>
      <x:c r="DH776"/>
      <x:c r="DI776"/>
      <x:c r="DJ776"/>
      <x:c r="DK776"/>
      <x:c r="DL776"/>
      <x:c r="DM776"/>
      <x:c r="DN776"/>
      <x:c r="DO776"/>
      <x:c r="DP776"/>
      <x:c r="DQ776"/>
      <x:c r="DR776"/>
      <x:c r="DS776"/>
      <x:c r="DT776"/>
      <x:c r="DU776"/>
      <x:c r="DV776"/>
      <x:c r="DW776"/>
      <x:c r="DX776"/>
      <x:c r="DY776"/>
      <x:c r="DZ776" t="str">
        <x:v>Title/abstract screening alone does not establish effectiveness, causality, methodological quality, transferability to Brazilian public safety or an institutional recommendation.</x:v>
      </x:c>
      <x:c r="EA776" t="str">
        <x:v>Pending</x:v>
      </x:c>
      <x:c r="EB776" t="str">
        <x:f>IF(L776="","",IF(EC776="READY","Yes","No / Pending"))</x:f>
        <x:v>No / Pending</x:v>
      </x:c>
      <x:c r="EC776" t="str">
        <x:f>IF(L776="","",IF(OR(ISNUMBER(SEARCH("Retracted Publication",Q776)),CM776="Retracted",CN776="Retracted",CM776="Expression of Concern",CN776="Expression of Concern",F776="Not used",CG776="Critical",CH776="High",CH776="Critical"),"BLOCKED — integrity or use restriction",IF(AND(CJ776="Yes",CK776="Yes",CL776="Yes"),IF(AND(CM776="Clear",CN776="Verified — clear"),IF(AND(AND(LEN(TRIM(CF776))&gt;0,LEFT(LOWER(TRIM(CF776)),7)&lt;&gt;"pending"),OR(CG776="High",CG776="Moderate"),OR(CH776="Low",CH776="Some concerns",CH776="Not applicable")),IF(AND(DD776="No",OR(DE776="HIGH",DE776="CONDITIONAL"),AND(LEN(TRIM(DF776))&gt;0,LEFT(LOWER(TRIM(DF776)),7)&lt;&gt;"pending")),IF(AND(AND(LEN(TRIM(DT776))&gt;0,LEFT(LOWER(TRIM(DT776)),7)&lt;&gt;"pending"),AND(LEN(TRIM(DU776))&gt;0,LEFT(LOWER(TRIM(DU776)),7)&lt;&gt;"pending"),OR(AND(LEN(TRIM(DV776))&gt;0,LEFT(LOWER(TRIM(DV776)),7)&lt;&gt;"pending"),AND(LEN(TRIM(DW776))&gt;0,LEFT(LOWER(TRIM(DW776)),7)&lt;&gt;"pending")),AND(LEN(TRIM(DX776))&gt;0,LEFT(LOWER(TRIM(DX776)),7)&lt;&gt;"pending")),IF(AND(F776="Claim-ready",OR(EA776="Strong",EA776="Moderate"),AND(LEN(TRIM(G776))&gt;0,LEFT(LOWER(TRIM(G776)),7)&lt;&gt;"pending"),G776&lt;&gt;"No substantive use decision is permitted from identification metadata alone.",AND(LEN(TRIM(DZ776))&gt;0,LEFT(LOWER(TRIM(DZ776)),7)&lt;&gt;"pending"),DZ776&lt;&gt;"Identification metadata alone does not permit any substantive scientific, causal, operational, or institutional claim.",AND(LEN(TRIM(EI776))&gt;0,LEFT(LOWER(TRIM(EI776)),7)&lt;&gt;"pending"),ISNUMBER(EH776),EH776&gt;0),"READY","PENDING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6" t="str">
        <x:v>Pending</x:v>
      </x:c>
      <x:c r="EE776"/>
      <x:c r="EF776" t="str">
        <x:v>Pending</x:v>
      </x:c>
      <x:c r="EG776" t="str">
        <x:v>Pending</x:v>
      </x:c>
      <x:c r="EH776"/>
      <x:c r="EI776" s="501"/>
      <x:c r="EJ776"/>
      <x:c r="EK776" t="str">
        <x:v>Pending</x:v>
      </x:c>
      <x:c r="EL776" t="n">
        <x:v>46272</x:v>
      </x:c>
      <x:c r="EM776" t="str">
        <x:v>Production PubMed record imported and reconciled to Zotero item RK6RU99S;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6" t="n">
        <x:f>IF(L776="","",(IF(N776&lt;&gt;"",1,0)+IF(O776&lt;&gt;"",1,0)+IF(AJ776&lt;&gt;"",1,0)+IF(AU776&lt;&gt;"",1,0)+IF(BE776&lt;&gt;"",1,0)+IF(CF776&lt;&gt;"",1,0)+IF(CJ776="Yes",1,0)+IF(CL776="Yes",1,0)+IF(DE776&lt;&gt;"Pending",1,0)+IF(F776&lt;&gt;"",1,0)+IF(DZ776&lt;&gt;"",1,0)+IF(EI776&lt;&gt;"",1,0))/12)</x:f>
        <x:v>0.5</x:v>
      </x:c>
    </x:row>
    <x:row r="777">
      <x:c r="A777" t="str">
        <x:v>EV-0774</x:v>
      </x:c>
      <x:c r="B777" t="str">
        <x:v>Integrity check</x:v>
      </x:c>
      <x:c r="C777" t="str">
        <x:f>IF(L777="","",IF(LEFT(EC777,7)="BLOCKED","🔴 Do not use for conclusion",IF(EB777="Yes","🟢 Claim-ready","🟡 Caution / context")))</x:f>
        <x:v>🟡 Caution / context</x:v>
      </x:c>
      <x:c r="D777" t="str">
        <x:f>IF(L777="","",EC777)</x:f>
        <x:v>PENDING — appropriate appraisal</x:v>
      </x:c>
      <x:c r="E777" t="str">
        <x:v>P3 — Medium</x:v>
      </x:c>
      <x:c r="F777" t="str">
        <x:v>Pending</x:v>
      </x:c>
      <x:c r="G777" t="str">
        <x:v>Title/abstract identify an explicit operational APHT/medical-readiness topic; retain for full-text assessment.</x:v>
      </x:c>
      <x:c r="H777" t="str">
        <x:v>Obtain and review lawful full text; confirm human adjudication; then select a design-specific appraisal instrument.</x:v>
      </x:c>
      <x:c r="I777"/>
      <x:c r="J777" t="str">
        <x:v>B — APHT / Medical Readiness</x:v>
      </x:c>
      <x:c r="K777" t="str">
        <x:v>IDENTIFIED</x:v>
      </x:c>
      <x:c r="L777" t="str">
        <x:v>Evolution in X-ray analysis from micro to atomic scales in aberration-corrected scanning transmission electron microscopes.</x:v>
      </x:c>
      <x:c r="M777"/>
      <x:c r="N777" t="str">
        <x:v>Watanabe, M; Egerton, R F</x:v>
      </x:c>
      <x:c r="O777" t="n">
        <x:v>2022</x:v>
      </x:c>
      <x:c r="P777" t="str">
        <x:v>Microscopy (Oxford, England)</x:v>
      </x:c>
      <x:c r="Q777" t="str">
        <x:v>Journal Article</x:v>
      </x:c>
      <x:c r="R777" t="str">
        <x:v>Unclear</x:v>
      </x:c>
      <x:c r="S777" t="str">
        <x:v>Unknown</x:v>
      </x:c>
      <x:c r="T777" t="str">
        <x:v>eng</x:v>
      </x:c>
      <x:c r="U777" t="str">
        <x:v>https://pubmed.ncbi.nlm.nih.gov/34265060/</x:v>
      </x:c>
      <x:c r="V777" t="str">
        <x:v>10.1093/jmicro/dfab026</x:v>
      </x:c>
      <x:c r="W777" t="str">
        <x:f>IF(V777="","",LOWER(SUBSTITUTE(SUBSTITUTE(SUBSTITUTE(SUBSTITUTE(TRIM(V777),"https://doi.org/",""),"http://doi.org/",""),"https://dx.doi.org/",""),"doi:","")))</x:f>
        <x:v>10.1093/jmicro/dfab026</x:v>
      </x:c>
      <x:c r="X777" t="str">
        <x:v>34265060</x:v>
      </x:c>
      <x:c r="Y777" t="str"/>
      <x:c r="Z777"/>
      <x:c r="AA777" t="str">
        <x:v>PubMed/MEDLINE</x:v>
      </x:c>
      <x:c r="AB777" t="str">
        <x:v>PUBMED-B-v1.0-2026-08-28</x:v>
      </x:c>
      <x:c r="AC777" t="str">
        <x:v>SP-PUBMED-B-20260828</x:v>
      </x:c>
      <x:c r="AD777" s="499" t="n">
        <x:v>46262</x:v>
      </x:c>
      <x:c r="AE777" s="499" t="n">
        <x:v>46272</x:v>
      </x:c>
      <x:c r="AF777" t="str">
        <x:v>VEFGYWDX</x:v>
      </x:c>
      <x:c r="AG777"/>
      <x:c r="AH777" t="str">
        <x:v>Tactical Athlete → Operational Readiness Brazil</x:v>
      </x:c>
      <x:c r="AI777" t="str">
        <x:v>evidence-family:B</x:v>
      </x:c>
      <x:c r="AJ777"/>
      <x:c r="AK777" t="str">
        <x:f>IF(AJ777="","",IF(OR(LOWER(AJ777)="brazil",LOWER(AJ777)="brasil"),"Yes","No"))</x:f>
      </x:c>
      <x:c r="AL777"/>
      <x:c r="AM777"/>
      <x:c r="AN777"/>
      <x:c r="AO777"/>
      <x:c r="AP777"/>
      <x:c r="AQ777"/>
      <x:c r="AR777"/>
      <x:c r="AS777"/>
      <x:c r="AT777"/>
      <x:c r="AU777"/>
      <x:c r="AV777"/>
      <x:c r="AW777"/>
      <x:c r="AX777"/>
      <x:c r="AY777"/>
      <x:c r="AZ777"/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/>
      <x:c r="BO777"/>
      <x:c r="BP777"/>
      <x:c r="BQ777"/>
      <x:c r="BR777"/>
      <x:c r="BS777"/>
      <x:c r="BT777"/>
      <x:c r="BU777"/>
      <x:c r="BV777"/>
      <x:c r="BW777"/>
      <x:c r="BX777"/>
      <x:c r="BY777"/>
      <x:c r="BZ777"/>
      <x:c r="CA777"/>
      <x:c r="CB777"/>
      <x:c r="CC777"/>
      <x:c r="CD777"/>
      <x:c r="CE777"/>
      <x:c r="CF777"/>
      <x:c r="CG777"/>
      <x:c r="CH777"/>
      <x:c r="CI777"/>
      <x:c r="CJ777" t="str">
        <x:v>Yes</x:v>
      </x:c>
      <x:c r="CK777" t="str">
        <x:v>Yes</x:v>
      </x:c>
      <x:c r="CL777" t="str">
        <x:v>Yes</x:v>
      </x:c>
      <x:c r="CM777" t="str">
        <x:v>Clear</x:v>
      </x:c>
      <x:c r="CN777" t="str">
        <x:v>Verified — clear</x:v>
      </x:c>
      <x:c r="CO777" t="n">
        <x:v>46272</x:v>
      </x:c>
      <x:c r="CP777" t="str">
        <x:v>https://pubmed.ncbi.nlm.nih.gov/34265060/</x:v>
      </x:c>
      <x:c r="CQ777"/>
      <x:c r="CR777"/>
      <x:c r="CS777"/>
      <x:c r="CT777"/>
      <x:c r="CU777"/>
      <x:c r="CV777"/>
      <x:c r="CW777"/>
      <x:c r="CX777"/>
      <x:c r="CY777"/>
      <x:c r="CZ777"/>
      <x:c r="DA777"/>
      <x:c r="DB777" t="str">
        <x:f>IF(L777="","",IF(AND(COUNT(CU777:DA777)=7,OR(CU777=0,CU777=1,CU777=2),OR(CV777=0,CV777=1,CV777=2),OR(CW777=0,CW777=1,CW777=2),OR(CX777=0,CX777=1,CX777=2),OR(CY777=0,CY777=1,CY777=2),OR(CZ777=0,CZ777=1,CZ777=2),OR(DA777=0,DA777=1,DA777=2)),SUM(CU777:DA777),""))</x:f>
      </x:c>
      <x:c r="DC777" t="str">
        <x:f>IF(DB777="","",ROUND(DB777/14*10,1))</x:f>
      </x:c>
      <x:c r="DD777" t="str">
        <x:v>Pending</x:v>
      </x:c>
      <x:c r="DE777" t="str">
        <x:f>IF(L777="","",IF(DC777="","Pending",IF(DD777="Yes","CONDITIONAL — safety override",IF(DC777&gt;=8,"HIGH",IF(DC777&gt;=5,"CONDITIONAL","LOW")))))</x:f>
        <x:v>Pending</x:v>
      </x:c>
      <x:c r="DF777" t="str">
        <x:v>Pending screening and full-text appraisal; no transferability judgment made at identification.</x:v>
      </x:c>
      <x:c r="DG777"/>
      <x:c r="DH777"/>
      <x:c r="DI777"/>
      <x:c r="DJ777"/>
      <x:c r="DK777"/>
      <x:c r="DL777"/>
      <x:c r="DM777"/>
      <x:c r="DN777"/>
      <x:c r="DO777"/>
      <x:c r="DP777"/>
      <x:c r="DQ777"/>
      <x:c r="DR777"/>
      <x:c r="DS777"/>
      <x:c r="DT777"/>
      <x:c r="DU777"/>
      <x:c r="DV777"/>
      <x:c r="DW777"/>
      <x:c r="DX777"/>
      <x:c r="DY777"/>
      <x:c r="DZ777" t="str">
        <x:v>Title/abstract screening alone does not establish effectiveness, causality, methodological quality, transferability to Brazilian public safety or an institutional recommendation.</x:v>
      </x:c>
      <x:c r="EA777" t="str">
        <x:v>Pending</x:v>
      </x:c>
      <x:c r="EB777" t="str">
        <x:f>IF(L777="","",IF(EC777="READY","Yes","No / Pending"))</x:f>
        <x:v>No / Pending</x:v>
      </x:c>
      <x:c r="EC777" t="str">
        <x:f>IF(L777="","",IF(OR(ISNUMBER(SEARCH("Retracted Publication",Q777)),CM777="Retracted",CN777="Retracted",CM777="Expression of Concern",CN777="Expression of Concern",F777="Not used",CG777="Critical",CH777="High",CH777="Critical"),"BLOCKED — integrity or use restriction",IF(AND(CJ777="Yes",CK777="Yes",CL777="Yes"),IF(AND(CM777="Clear",CN777="Verified — clear"),IF(AND(AND(LEN(TRIM(CF777))&gt;0,LEFT(LOWER(TRIM(CF777)),7)&lt;&gt;"pending"),OR(CG777="High",CG777="Moderate"),OR(CH777="Low",CH777="Some concerns",CH777="Not applicable")),IF(AND(DD777="No",OR(DE777="HIGH",DE777="CONDITIONAL"),AND(LEN(TRIM(DF777))&gt;0,LEFT(LOWER(TRIM(DF777)),7)&lt;&gt;"pending")),IF(AND(AND(LEN(TRIM(DT777))&gt;0,LEFT(LOWER(TRIM(DT777)),7)&lt;&gt;"pending"),AND(LEN(TRIM(DU777))&gt;0,LEFT(LOWER(TRIM(DU777)),7)&lt;&gt;"pending"),OR(AND(LEN(TRIM(DV777))&gt;0,LEFT(LOWER(TRIM(DV777)),7)&lt;&gt;"pending"),AND(LEN(TRIM(DW777))&gt;0,LEFT(LOWER(TRIM(DW777)),7)&lt;&gt;"pending")),AND(LEN(TRIM(DX777))&gt;0,LEFT(LOWER(TRIM(DX777)),7)&lt;&gt;"pending")),IF(AND(F777="Claim-ready",OR(EA777="Strong",EA777="Moderate"),AND(LEN(TRIM(G777))&gt;0,LEFT(LOWER(TRIM(G777)),7)&lt;&gt;"pending"),G777&lt;&gt;"No substantive use decision is permitted from identification metadata alone.",AND(LEN(TRIM(DZ777))&gt;0,LEFT(LOWER(TRIM(DZ777)),7)&lt;&gt;"pending"),DZ777&lt;&gt;"Identification metadata alone does not permit any substantive scientific, causal, operational, or institutional claim.",AND(LEN(TRIM(EI777))&gt;0,LEFT(LOWER(TRIM(EI777)),7)&lt;&gt;"pending"),ISNUMBER(EH777),EH777&gt;0),"READY","PENDING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7" t="str">
        <x:v>Pending</x:v>
      </x:c>
      <x:c r="EE777"/>
      <x:c r="EF777" t="str">
        <x:v>Pending</x:v>
      </x:c>
      <x:c r="EG777" t="str">
        <x:v>Pending</x:v>
      </x:c>
      <x:c r="EH777"/>
      <x:c r="EI777" s="501"/>
      <x:c r="EJ777"/>
      <x:c r="EK777" t="str">
        <x:v>Pending</x:v>
      </x:c>
      <x:c r="EL777" t="n">
        <x:v>46272</x:v>
      </x:c>
      <x:c r="EM777" t="str">
        <x:v>Production PubMed record imported and reconciled to Zotero item VEFGYWDX;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7" t="n">
        <x:f>IF(L777="","",(IF(N777&lt;&gt;"",1,0)+IF(O777&lt;&gt;"",1,0)+IF(AJ777&lt;&gt;"",1,0)+IF(AU777&lt;&gt;"",1,0)+IF(BE777&lt;&gt;"",1,0)+IF(CF777&lt;&gt;"",1,0)+IF(CJ777="Yes",1,0)+IF(CL777="Yes",1,0)+IF(DE777&lt;&gt;"Pending",1,0)+IF(F777&lt;&gt;"",1,0)+IF(DZ777&lt;&gt;"",1,0)+IF(EI777&lt;&gt;"",1,0))/12)</x:f>
        <x:v>0.5</x:v>
      </x:c>
    </x:row>
    <x:row r="778">
      <x:c r="A778" t="str">
        <x:v>EV-0775</x:v>
      </x:c>
      <x:c r="B778" t="str">
        <x:v>Integrity check</x:v>
      </x:c>
      <x:c r="C778" t="str">
        <x:f>IF(L778="","",IF(LEFT(EC778,7)="BLOCKED","🔴 Do not use for conclusion",IF(EB778="Yes","🟢 Claim-ready","🟡 Caution / context")))</x:f>
        <x:v>🟡 Caution / context</x:v>
      </x:c>
      <x:c r="D778" t="str">
        <x:f>IF(L778="","",EC778)</x:f>
        <x:v>PENDING — appropriate appraisal</x:v>
      </x:c>
      <x:c r="E778" t="str">
        <x:v>P2 — High</x:v>
      </x:c>
      <x:c r="F778" t="str">
        <x:v>Pending</x:v>
      </x:c>
      <x:c r="G778" t="str">
        <x:v>Title/abstract identify an explicit tactical/public-safety context and readiness domain; retain for full-text assessment.</x:v>
      </x:c>
      <x:c r="H778" t="str">
        <x:v>Obtain and review lawful full text; confirm human adjudication; then select a design-specific appraisal instrument.</x:v>
      </x:c>
      <x:c r="I778"/>
      <x:c r="J778" t="str">
        <x:v>A — Core</x:v>
      </x:c>
      <x:c r="K778" t="str">
        <x:v>IDENTIFIED</x:v>
      </x:c>
      <x:c r="L778" t="str">
        <x:v>Army Emergency Medicine: Advancing the Vison for Army Medicine.</x:v>
      </x:c>
      <x:c r="M778"/>
      <x:c r="N778" t="str">
        <x:v>Hartstein, Bonnie H; Hennessey, Rob V</x:v>
      </x:c>
      <x:c r="O778" t="n">
        <x:v>2021</x:v>
      </x:c>
      <x:c r="P778" t="str">
        <x:v>Medical journal (Fort Sam Houston, Tex.)</x:v>
      </x:c>
      <x:c r="Q778" t="str">
        <x:v>Journal Article</x:v>
      </x:c>
      <x:c r="R778" t="str">
        <x:v>Unclear</x:v>
      </x:c>
      <x:c r="S778" t="str">
        <x:v>Unknown</x:v>
      </x:c>
      <x:c r="T778" t="str">
        <x:v>eng</x:v>
      </x:c>
      <x:c r="U778" t="str">
        <x:v>https://pubmed.ncbi.nlm.nih.gov/34251667/</x:v>
      </x:c>
      <x:c r="V778" t="str"/>
      <x:c r="W778" t="str">
        <x:f>IF(V778="","",LOWER(SUBSTITUTE(SUBSTITUTE(SUBSTITUTE(SUBSTITUTE(TRIM(V778),"https://doi.org/",""),"http://doi.org/",""),"https://dx.doi.org/",""),"doi:","")))</x:f>
      </x:c>
      <x:c r="X778" t="str">
        <x:v>34251667</x:v>
      </x:c>
      <x:c r="Y778" t="str"/>
      <x:c r="Z778"/>
      <x:c r="AA778" t="str">
        <x:v>PubMed/MEDLINE</x:v>
      </x:c>
      <x:c r="AB778" t="str">
        <x:v>PUBMED-A-v1.0-2026-08-28</x:v>
      </x:c>
      <x:c r="AC778" t="str">
        <x:v>SP-PUBMED-A-20260828</x:v>
      </x:c>
      <x:c r="AD778" s="499" t="n">
        <x:v>46262</x:v>
      </x:c>
      <x:c r="AE778" s="499" t="n">
        <x:v>46272</x:v>
      </x:c>
      <x:c r="AF778" t="str">
        <x:v>VD4QH5YH</x:v>
      </x:c>
      <x:c r="AG778"/>
      <x:c r="AH778" t="str">
        <x:v>Tactical Athlete → Operational Readiness Brazil</x:v>
      </x:c>
      <x:c r="AI778" t="str">
        <x:v>evidence-family:A</x:v>
      </x:c>
      <x:c r="AJ778"/>
      <x:c r="AK778" t="str">
        <x:f>IF(AJ778="","",IF(OR(LOWER(AJ778)="brazil",LOWER(AJ778)="brasil"),"Yes","No"))</x:f>
      </x:c>
      <x:c r="AL778"/>
      <x:c r="AM778"/>
      <x:c r="AN778"/>
      <x:c r="AO778"/>
      <x:c r="AP778"/>
      <x:c r="AQ778"/>
      <x:c r="AR778"/>
      <x:c r="AS778"/>
      <x:c r="AT778"/>
      <x:c r="AU778"/>
      <x:c r="AV778"/>
      <x:c r="AW778"/>
      <x:c r="AX778"/>
      <x:c r="AY778"/>
      <x:c r="AZ778"/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/>
      <x:c r="BO778"/>
      <x:c r="BP778"/>
      <x:c r="BQ778"/>
      <x:c r="BR778"/>
      <x:c r="BS778"/>
      <x:c r="BT778"/>
      <x:c r="BU778"/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 t="str">
        <x:v>Yes</x:v>
      </x:c>
      <x:c r="CK778" t="str">
        <x:v>Yes</x:v>
      </x:c>
      <x:c r="CL778" t="str">
        <x:v>Yes</x:v>
      </x:c>
      <x:c r="CM778" t="str">
        <x:v>Clear</x:v>
      </x:c>
      <x:c r="CN778" t="str">
        <x:v>Verified — clear</x:v>
      </x:c>
      <x:c r="CO778" t="n">
        <x:v>46272</x:v>
      </x:c>
      <x:c r="CP778" t="str">
        <x:v>https://pubmed.ncbi.nlm.nih.gov/34251667/</x:v>
      </x:c>
      <x:c r="CQ778"/>
      <x:c r="CR778"/>
      <x:c r="CS778"/>
      <x:c r="CT778"/>
      <x:c r="CU778"/>
      <x:c r="CV778"/>
      <x:c r="CW778"/>
      <x:c r="CX778"/>
      <x:c r="CY778"/>
      <x:c r="CZ778"/>
      <x:c r="DA778"/>
      <x:c r="DB778" t="str">
        <x:f>IF(L778="","",IF(AND(COUNT(CU778:DA778)=7,OR(CU778=0,CU778=1,CU778=2),OR(CV778=0,CV778=1,CV778=2),OR(CW778=0,CW778=1,CW778=2),OR(CX778=0,CX778=1,CX778=2),OR(CY778=0,CY778=1,CY778=2),OR(CZ778=0,CZ778=1,CZ778=2),OR(DA778=0,DA778=1,DA778=2)),SUM(CU778:DA778),""))</x:f>
      </x:c>
      <x:c r="DC778" t="str">
        <x:f>IF(DB778="","",ROUND(DB778/14*10,1))</x:f>
      </x:c>
      <x:c r="DD778" t="str">
        <x:v>Pending</x:v>
      </x:c>
      <x:c r="DE778" t="str">
        <x:f>IF(L778="","",IF(DC778="","Pending",IF(DD778="Yes","CONDITIONAL — safety override",IF(DC778&gt;=8,"HIGH",IF(DC778&gt;=5,"CONDITIONAL","LOW")))))</x:f>
        <x:v>Pending</x:v>
      </x:c>
      <x:c r="DF778" t="str">
        <x:v>Pending screening and full-text appraisal; no transferability judgment made at identification.</x:v>
      </x:c>
      <x:c r="DG778"/>
      <x:c r="DH778"/>
      <x:c r="DI778"/>
      <x:c r="DJ778"/>
      <x:c r="DK778"/>
      <x:c r="DL778"/>
      <x:c r="DM778"/>
      <x:c r="DN778"/>
      <x:c r="DO778"/>
      <x:c r="DP778"/>
      <x:c r="DQ778"/>
      <x:c r="DR778"/>
      <x:c r="DS778"/>
      <x:c r="DT778"/>
      <x:c r="DU778"/>
      <x:c r="DV778"/>
      <x:c r="DW778"/>
      <x:c r="DX778"/>
      <x:c r="DY778"/>
      <x:c r="DZ778" t="str">
        <x:v>Title/abstract screening alone does not establish effectiveness, causality, methodological quality, transferability to Brazilian public safety or an institutional recommendation.</x:v>
      </x:c>
      <x:c r="EA778" t="str">
        <x:v>Pending</x:v>
      </x:c>
      <x:c r="EB778" t="str">
        <x:f>IF(L778="","",IF(EC778="READY","Yes","No / Pending"))</x:f>
        <x:v>No / Pending</x:v>
      </x:c>
      <x:c r="EC778" t="str">
        <x:f>IF(L778="","",IF(OR(ISNUMBER(SEARCH("Retracted Publication",Q778)),CM778="Retracted",CN778="Retracted",CM778="Expression of Concern",CN778="Expression of Concern",F778="Not used",CG778="Critical",CH778="High",CH778="Critical"),"BLOCKED — integrity or use restriction",IF(AND(CJ778="Yes",CK778="Yes",CL778="Yes"),IF(AND(CM778="Clear",CN778="Verified — clear"),IF(AND(AND(LEN(TRIM(CF778))&gt;0,LEFT(LOWER(TRIM(CF778)),7)&lt;&gt;"pending"),OR(CG778="High",CG778="Moderate"),OR(CH778="Low",CH778="Some concerns",CH778="Not applicable")),IF(AND(DD778="No",OR(DE778="HIGH",DE778="CONDITIONAL"),AND(LEN(TRIM(DF778))&gt;0,LEFT(LOWER(TRIM(DF778)),7)&lt;&gt;"pending")),IF(AND(AND(LEN(TRIM(DT778))&gt;0,LEFT(LOWER(TRIM(DT778)),7)&lt;&gt;"pending"),AND(LEN(TRIM(DU778))&gt;0,LEFT(LOWER(TRIM(DU778)),7)&lt;&gt;"pending"),OR(AND(LEN(TRIM(DV778))&gt;0,LEFT(LOWER(TRIM(DV778)),7)&lt;&gt;"pending"),AND(LEN(TRIM(DW778))&gt;0,LEFT(LOWER(TRIM(DW778)),7)&lt;&gt;"pending")),AND(LEN(TRIM(DX778))&gt;0,LEFT(LOWER(TRIM(DX778)),7)&lt;&gt;"pending")),IF(AND(F778="Claim-ready",OR(EA778="Strong",EA778="Moderate"),AND(LEN(TRIM(G778))&gt;0,LEFT(LOWER(TRIM(G778)),7)&lt;&gt;"pending"),G778&lt;&gt;"No substantive use decision is permitted from identification metadata alone.",AND(LEN(TRIM(DZ778))&gt;0,LEFT(LOWER(TRIM(DZ778)),7)&lt;&gt;"pending"),DZ778&lt;&gt;"Identification metadata alone does not permit any substantive scientific, causal, operational, or institutional claim.",AND(LEN(TRIM(EI778))&gt;0,LEFT(LOWER(TRIM(EI778)),7)&lt;&gt;"pending"),ISNUMBER(EH778),EH778&gt;0),"READY","PENDING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8" t="str">
        <x:v>Pending</x:v>
      </x:c>
      <x:c r="EE778"/>
      <x:c r="EF778" t="str">
        <x:v>Pending</x:v>
      </x:c>
      <x:c r="EG778" t="str">
        <x:v>Pending</x:v>
      </x:c>
      <x:c r="EH778"/>
      <x:c r="EI778" s="501"/>
      <x:c r="EJ778"/>
      <x:c r="EK778" t="str">
        <x:v>Pending</x:v>
      </x:c>
      <x:c r="EL778" t="n">
        <x:v>46272</x:v>
      </x:c>
      <x:c r="EM778" t="str">
        <x:v>Production PubMed record imported and reconciled to Zotero item VD4QH5YH;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8" t="n">
        <x:f>IF(L778="","",(IF(N778&lt;&gt;"",1,0)+IF(O778&lt;&gt;"",1,0)+IF(AJ778&lt;&gt;"",1,0)+IF(AU778&lt;&gt;"",1,0)+IF(BE778&lt;&gt;"",1,0)+IF(CF778&lt;&gt;"",1,0)+IF(CJ778="Yes",1,0)+IF(CL778="Yes",1,0)+IF(DE778&lt;&gt;"Pending",1,0)+IF(F778&lt;&gt;"",1,0)+IF(DZ778&lt;&gt;"",1,0)+IF(EI778&lt;&gt;"",1,0))/12)</x:f>
        <x:v>0.5</x:v>
      </x:c>
    </x:row>
    <x:row r="779">
      <x:c r="A779" t="str">
        <x:v>EV-0776</x:v>
      </x:c>
      <x:c r="B779" t="str">
        <x:v>Integrity check</x:v>
      </x:c>
      <x:c r="C779" t="str">
        <x:f>IF(L779="","",IF(LEFT(EC779,7)="BLOCKED","🔴 Do not use for conclusion",IF(EB779="Yes","🟢 Claim-ready","🟡 Caution / context")))</x:f>
        <x:v>🟡 Caution / context</x:v>
      </x:c>
      <x:c r="D779" t="str">
        <x:f>IF(L779="","",EC779)</x:f>
        <x:v>PENDING — appropriate appraisal</x:v>
      </x:c>
      <x:c r="E779" t="str">
        <x:v>P3 — Medium</x:v>
      </x:c>
      <x:c r="F779" t="str">
        <x:v>Pending</x:v>
      </x:c>
      <x:c r="G779" t="str">
        <x:v>Title/abstract identify an explicit operational APHT/medical-readiness topic; retain for full-text assessment.</x:v>
      </x:c>
      <x:c r="H779" t="str">
        <x:v>Obtain and review lawful full text; confirm human adjudication; then select a design-specific appraisal instrument.</x:v>
      </x:c>
      <x:c r="I779"/>
      <x:c r="J779" t="str">
        <x:v>B — APHT / Medical Readiness</x:v>
      </x:c>
      <x:c r="K779" t="str">
        <x:v>IDENTIFIED</x:v>
      </x:c>
      <x:c r="L779" t="str">
        <x:v>Is tactical combat casualty care in terrorist attacks suitable for civilian first responders?</x:v>
      </x:c>
      <x:c r="M779"/>
      <x:c r="N779" t="str">
        <x:v>Borgers, Felix; Van Boxstael, Sam; Sabbe, Marc</x:v>
      </x:c>
      <x:c r="O779" t="n">
        <x:v>2021</x:v>
      </x:c>
      <x:c r="P779" t="str">
        <x:v>The journal of trauma and acute care surgery</x:v>
      </x:c>
      <x:c r="Q779" t="str">
        <x:v>Journal Article; Systematic Review</x:v>
      </x:c>
      <x:c r="R779" t="str">
        <x:v>Unclear</x:v>
      </x:c>
      <x:c r="S779" t="str">
        <x:v>Unknown</x:v>
      </x:c>
      <x:c r="T779" t="str">
        <x:v>eng</x:v>
      </x:c>
      <x:c r="U779" t="str">
        <x:v>https://pubmed.ncbi.nlm.nih.gov/34238863/</x:v>
      </x:c>
      <x:c r="V779" t="str">
        <x:v>10.1097/ta.0000000000003337</x:v>
      </x:c>
      <x:c r="W779" t="str">
        <x:f>IF(V779="","",LOWER(SUBSTITUTE(SUBSTITUTE(SUBSTITUTE(SUBSTITUTE(TRIM(V779),"https://doi.org/",""),"http://doi.org/",""),"https://dx.doi.org/",""),"doi:","")))</x:f>
        <x:v>10.1097/ta.0000000000003337</x:v>
      </x:c>
      <x:c r="X779" t="str">
        <x:v>34238863</x:v>
      </x:c>
      <x:c r="Y779" t="str"/>
      <x:c r="Z779"/>
      <x:c r="AA779" t="str">
        <x:v>PubMed/MEDLINE</x:v>
      </x:c>
      <x:c r="AB779" t="str">
        <x:v>PUBMED-B-v1.0-2026-08-28</x:v>
      </x:c>
      <x:c r="AC779" t="str">
        <x:v>SP-PUBMED-B-20260828</x:v>
      </x:c>
      <x:c r="AD779" s="499" t="n">
        <x:v>46262</x:v>
      </x:c>
      <x:c r="AE779" s="499" t="n">
        <x:v>46272</x:v>
      </x:c>
      <x:c r="AF779" t="str">
        <x:v>BM2ILMQS</x:v>
      </x:c>
      <x:c r="AG779"/>
      <x:c r="AH779" t="str">
        <x:v>Tactical Athlete → Operational Readiness Brazil</x:v>
      </x:c>
      <x:c r="AI779" t="str">
        <x:v>evidence-family:B</x:v>
      </x:c>
      <x:c r="AJ779"/>
      <x:c r="AK779" t="str">
        <x:f>IF(AJ779="","",IF(OR(LOWER(AJ779)="brazil",LOWER(AJ779)="brasil"),"Yes","No"))</x:f>
      </x:c>
      <x:c r="AL779"/>
      <x:c r="AM779"/>
      <x:c r="AN779"/>
      <x:c r="AO779"/>
      <x:c r="AP779"/>
      <x:c r="AQ779"/>
      <x:c r="AR779"/>
      <x:c r="AS779"/>
      <x:c r="AT779"/>
      <x:c r="AU779"/>
      <x:c r="AV779"/>
      <x:c r="AW779"/>
      <x:c r="AX779"/>
      <x:c r="AY779"/>
      <x:c r="AZ779"/>
      <x:c r="BA779"/>
      <x:c r="BB779"/>
      <x:c r="BC779"/>
      <x:c r="BD779"/>
      <x:c r="BE779"/>
      <x:c r="BF779"/>
      <x:c r="BG779"/>
      <x:c r="BH779"/>
      <x:c r="BI779"/>
      <x:c r="BJ779"/>
      <x:c r="BK779"/>
      <x:c r="BL779"/>
      <x:c r="BM779"/>
      <x:c r="BN779"/>
      <x:c r="BO779"/>
      <x:c r="BP779"/>
      <x:c r="BQ779"/>
      <x:c r="BR779"/>
      <x:c r="BS779"/>
      <x:c r="BT779"/>
      <x:c r="BU779"/>
      <x:c r="BV779"/>
      <x:c r="BW779"/>
      <x:c r="BX779"/>
      <x:c r="BY779"/>
      <x:c r="BZ779"/>
      <x:c r="CA779"/>
      <x:c r="CB779"/>
      <x:c r="CC779"/>
      <x:c r="CD779"/>
      <x:c r="CE779"/>
      <x:c r="CF779"/>
      <x:c r="CG779"/>
      <x:c r="CH779"/>
      <x:c r="CI779"/>
      <x:c r="CJ779" t="str">
        <x:v>Yes</x:v>
      </x:c>
      <x:c r="CK779" t="str">
        <x:v>Yes</x:v>
      </x:c>
      <x:c r="CL779" t="str">
        <x:v>Yes</x:v>
      </x:c>
      <x:c r="CM779" t="str">
        <x:v>Clear</x:v>
      </x:c>
      <x:c r="CN779" t="str">
        <x:v>Verified — clear</x:v>
      </x:c>
      <x:c r="CO779" t="n">
        <x:v>46272</x:v>
      </x:c>
      <x:c r="CP779" t="str">
        <x:v>https://pubmed.ncbi.nlm.nih.gov/34538820/</x:v>
      </x:c>
      <x:c r="CQ779"/>
      <x:c r="CR779"/>
      <x:c r="CS779"/>
      <x:c r="CT779"/>
      <x:c r="CU779"/>
      <x:c r="CV779"/>
      <x:c r="CW779"/>
      <x:c r="CX779"/>
      <x:c r="CY779"/>
      <x:c r="CZ779"/>
      <x:c r="DA779"/>
      <x:c r="DB779" t="str">
        <x:f>IF(L779="","",IF(AND(COUNT(CU779:DA779)=7,OR(CU779=0,CU779=1,CU779=2),OR(CV779=0,CV779=1,CV779=2),OR(CW779=0,CW779=1,CW779=2),OR(CX779=0,CX779=1,CX779=2),OR(CY779=0,CY779=1,CY779=2),OR(CZ779=0,CZ779=1,CZ779=2),OR(DA779=0,DA779=1,DA779=2)),SUM(CU779:DA779),""))</x:f>
      </x:c>
      <x:c r="DC779" t="str">
        <x:f>IF(DB779="","",ROUND(DB779/14*10,1))</x:f>
      </x:c>
      <x:c r="DD779" t="str">
        <x:v>Pending</x:v>
      </x:c>
      <x:c r="DE779" t="str">
        <x:f>IF(L779="","",IF(DC779="","Pending",IF(DD779="Yes","CONDITIONAL — safety override",IF(DC779&gt;=8,"HIGH",IF(DC779&gt;=5,"CONDITIONAL","LOW")))))</x:f>
        <x:v>Pending</x:v>
      </x:c>
      <x:c r="DF779" t="str">
        <x:v>Pending screening and full-text appraisal; no transferability judgment made at identification.</x:v>
      </x:c>
      <x:c r="DG779"/>
      <x:c r="DH779"/>
      <x:c r="DI779"/>
      <x:c r="DJ779"/>
      <x:c r="DK779"/>
      <x:c r="DL779"/>
      <x:c r="DM779"/>
      <x:c r="DN779"/>
      <x:c r="DO779"/>
      <x:c r="DP779"/>
      <x:c r="DQ779"/>
      <x:c r="DR779"/>
      <x:c r="DS779"/>
      <x:c r="DT779"/>
      <x:c r="DU779"/>
      <x:c r="DV779"/>
      <x:c r="DW779"/>
      <x:c r="DX779"/>
      <x:c r="DY779"/>
      <x:c r="DZ779" t="str">
        <x:v>Title/abstract screening alone does not establish effectiveness, causality, methodological quality, transferability to Brazilian public safety or an institutional recommendation.</x:v>
      </x:c>
      <x:c r="EA779" t="str">
        <x:v>Pending</x:v>
      </x:c>
      <x:c r="EB779" t="str">
        <x:f>IF(L779="","",IF(EC779="READY","Yes","No / Pending"))</x:f>
        <x:v>No / Pending</x:v>
      </x:c>
      <x:c r="EC779" t="str">
        <x:f>IF(L779="","",IF(OR(ISNUMBER(SEARCH("Retracted Publication",Q779)),CM779="Retracted",CN779="Retracted",CM779="Expression of Concern",CN779="Expression of Concern",F779="Not used",CG779="Critical",CH779="High",CH779="Critical"),"BLOCKED — integrity or use restriction",IF(AND(CJ779="Yes",CK779="Yes",CL779="Yes"),IF(AND(CM779="Clear",CN779="Verified — clear"),IF(AND(AND(LEN(TRIM(CF779))&gt;0,LEFT(LOWER(TRIM(CF779)),7)&lt;&gt;"pending"),OR(CG779="High",CG779="Moderate"),OR(CH779="Low",CH779="Some concerns",CH779="Not applicable")),IF(AND(DD779="No",OR(DE779="HIGH",DE779="CONDITIONAL"),AND(LEN(TRIM(DF779))&gt;0,LEFT(LOWER(TRIM(DF779)),7)&lt;&gt;"pending")),IF(AND(AND(LEN(TRIM(DT779))&gt;0,LEFT(LOWER(TRIM(DT779)),7)&lt;&gt;"pending"),AND(LEN(TRIM(DU779))&gt;0,LEFT(LOWER(TRIM(DU779)),7)&lt;&gt;"pending"),OR(AND(LEN(TRIM(DV779))&gt;0,LEFT(LOWER(TRIM(DV779)),7)&lt;&gt;"pending"),AND(LEN(TRIM(DW779))&gt;0,LEFT(LOWER(TRIM(DW779)),7)&lt;&gt;"pending")),AND(LEN(TRIM(DX779))&gt;0,LEFT(LOWER(TRIM(DX779)),7)&lt;&gt;"pending")),IF(AND(F779="Claim-ready",OR(EA779="Strong",EA779="Moderate"),AND(LEN(TRIM(G779))&gt;0,LEFT(LOWER(TRIM(G779)),7)&lt;&gt;"pending"),G779&lt;&gt;"No substantive use decision is permitted from identification metadata alone.",AND(LEN(TRIM(DZ779))&gt;0,LEFT(LOWER(TRIM(DZ779)),7)&lt;&gt;"pending"),DZ779&lt;&gt;"Identification metadata alone does not permit any substantive scientific, causal, operational, or institutional claim.",AND(LEN(TRIM(EI779))&gt;0,LEFT(LOWER(TRIM(EI779)),7)&lt;&gt;"pending"),ISNUMBER(EH779),EH779&gt;0),"READY","PENDING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79" t="str">
        <x:v>Pending</x:v>
      </x:c>
      <x:c r="EE779"/>
      <x:c r="EF779" t="str">
        <x:v>Pending</x:v>
      </x:c>
      <x:c r="EG779" t="str">
        <x:v>Pending</x:v>
      </x:c>
      <x:c r="EH779"/>
      <x:c r="EI779" s="501"/>
      <x:c r="EJ779"/>
      <x:c r="EK779" t="str">
        <x:v>Pending</x:v>
      </x:c>
      <x:c r="EL779" t="n">
        <x:v>46272</x:v>
      </x:c>
      <x:c r="EM779" t="str">
        <x:v>Production PubMed record imported and reconciled to Zotero item BM2ILMQS;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79" t="n">
        <x:f>IF(L779="","",(IF(N779&lt;&gt;"",1,0)+IF(O779&lt;&gt;"",1,0)+IF(AJ779&lt;&gt;"",1,0)+IF(AU779&lt;&gt;"",1,0)+IF(BE779&lt;&gt;"",1,0)+IF(CF779&lt;&gt;"",1,0)+IF(CJ779="Yes",1,0)+IF(CL779="Yes",1,0)+IF(DE779&lt;&gt;"Pending",1,0)+IF(F779&lt;&gt;"",1,0)+IF(DZ779&lt;&gt;"",1,0)+IF(EI779&lt;&gt;"",1,0))/12)</x:f>
        <x:v>0.5</x:v>
      </x:c>
    </x:row>
    <x:row r="780">
      <x:c r="A780" t="str">
        <x:v>EV-0777</x:v>
      </x:c>
      <x:c r="B780" t="str">
        <x:v>Integrity check</x:v>
      </x:c>
      <x:c r="C780" t="str">
        <x:f>IF(L780="","",IF(LEFT(EC780,7)="BLOCKED","🔴 Do not use for conclusion",IF(EB780="Yes","🟢 Claim-ready","🟡 Caution / context")))</x:f>
        <x:v>🟡 Caution / context</x:v>
      </x:c>
      <x:c r="D780" t="str">
        <x:f>IF(L780="","",EC780)</x:f>
        <x:v>PENDING — appropriate appraisal</x:v>
      </x:c>
      <x:c r="E780" t="str">
        <x:v>P3 — Medium</x:v>
      </x:c>
      <x:c r="F780" t="str">
        <x:v>Pending</x:v>
      </x:c>
      <x:c r="G780" t="str">
        <x:v>A potentially relevant concept is present, but direct applicability is ambiguous at title/abstract level.</x:v>
      </x:c>
      <x:c r="H780" t="str">
        <x:v>Human title/abstract adjudication; retrieve full text if relevance remains plausible.</x:v>
      </x:c>
      <x:c r="I780"/>
      <x:c r="J780" t="str">
        <x:v>A — Core</x:v>
      </x:c>
      <x:c r="K780" t="str">
        <x:v>IDENTIFIED</x:v>
      </x:c>
      <x:c r="L780" t="str">
        <x:v>Evaluating Team Characteristics for Health Engagements in Three Countries in Central America: 2012-2017.</x:v>
      </x:c>
      <x:c r="M780"/>
      <x:c r="N780" t="str">
        <x:v>Perez, Casey; Aguirre, Diana; Neese, Brian; Vess, Joshua; Burkett, Edwin K</x:v>
      </x:c>
      <x:c r="O780" t="n">
        <x:v>2023</x:v>
      </x:c>
      <x:c r="P780" t="str">
        <x:v>Military medicine</x:v>
      </x:c>
      <x:c r="Q780" t="str">
        <x:v>Journal Article; Research Support, U.S. Gov't, Non-P.H.S.</x:v>
      </x:c>
      <x:c r="R780" t="str">
        <x:v>Unclear</x:v>
      </x:c>
      <x:c r="S780" t="str">
        <x:v>Unknown</x:v>
      </x:c>
      <x:c r="T780" t="str">
        <x:v>eng</x:v>
      </x:c>
      <x:c r="U780" t="str">
        <x:v>https://pubmed.ncbi.nlm.nih.gov/34226934/</x:v>
      </x:c>
      <x:c r="V780" t="str">
        <x:v>10.1093/milmed/usab257</x:v>
      </x:c>
      <x:c r="W780" t="str">
        <x:f>IF(V780="","",LOWER(SUBSTITUTE(SUBSTITUTE(SUBSTITUTE(SUBSTITUTE(TRIM(V780),"https://doi.org/",""),"http://doi.org/",""),"https://dx.doi.org/",""),"doi:","")))</x:f>
        <x:v>10.1093/milmed/usab257</x:v>
      </x:c>
      <x:c r="X780" t="str">
        <x:v>34226934</x:v>
      </x:c>
      <x:c r="Y780" t="str"/>
      <x:c r="Z780"/>
      <x:c r="AA780" t="str">
        <x:v>PubMed/MEDLINE</x:v>
      </x:c>
      <x:c r="AB780" t="str">
        <x:v>PUBMED-A-v1.0-2026-08-28</x:v>
      </x:c>
      <x:c r="AC780" t="str">
        <x:v>SP-PUBMED-A-20260828</x:v>
      </x:c>
      <x:c r="AD780" s="499" t="n">
        <x:v>46262</x:v>
      </x:c>
      <x:c r="AE780" s="499" t="n">
        <x:v>46272</x:v>
      </x:c>
      <x:c r="AF780" t="str">
        <x:v>L9M6JF4Y</x:v>
      </x:c>
      <x:c r="AG780"/>
      <x:c r="AH780" t="str">
        <x:v>Tactical Athlete → Operational Readiness Brazil</x:v>
      </x:c>
      <x:c r="AI780" t="str">
        <x:v>evidence-family:A</x:v>
      </x:c>
      <x:c r="AJ780"/>
      <x:c r="AK780" t="str">
        <x:f>IF(AJ780="","",IF(OR(LOWER(AJ780)="brazil",LOWER(AJ780)="brasil"),"Yes","No"))</x:f>
      </x:c>
      <x:c r="AL780"/>
      <x:c r="AM780"/>
      <x:c r="AN780"/>
      <x:c r="AO780"/>
      <x:c r="AP780"/>
      <x:c r="AQ780"/>
      <x:c r="AR780"/>
      <x:c r="AS780"/>
      <x:c r="AT780"/>
      <x:c r="AU780"/>
      <x:c r="AV780"/>
      <x:c r="AW780"/>
      <x:c r="AX780"/>
      <x:c r="AY780"/>
      <x:c r="AZ780"/>
      <x:c r="BA780"/>
      <x:c r="BB780"/>
      <x:c r="BC780"/>
      <x:c r="BD780"/>
      <x:c r="BE780"/>
      <x:c r="BF780"/>
      <x:c r="BG780"/>
      <x:c r="BH780"/>
      <x:c r="BI780"/>
      <x:c r="BJ780"/>
      <x:c r="BK780"/>
      <x:c r="BL780"/>
      <x:c r="BM780"/>
      <x:c r="BN780"/>
      <x:c r="BO780"/>
      <x:c r="BP780"/>
      <x:c r="BQ780"/>
      <x:c r="BR780"/>
      <x:c r="BS780"/>
      <x:c r="BT780"/>
      <x:c r="BU780"/>
      <x:c r="BV780"/>
      <x:c r="BW780"/>
      <x:c r="BX780"/>
      <x:c r="BY780"/>
      <x:c r="BZ780"/>
      <x:c r="CA780"/>
      <x:c r="CB780"/>
      <x:c r="CC780"/>
      <x:c r="CD780"/>
      <x:c r="CE780"/>
      <x:c r="CF780"/>
      <x:c r="CG780"/>
      <x:c r="CH780"/>
      <x:c r="CI780"/>
      <x:c r="CJ780" t="str">
        <x:v>Yes</x:v>
      </x:c>
      <x:c r="CK780" t="str">
        <x:v>Yes</x:v>
      </x:c>
      <x:c r="CL780" t="str">
        <x:v>Yes</x:v>
      </x:c>
      <x:c r="CM780" t="str">
        <x:v>Clear</x:v>
      </x:c>
      <x:c r="CN780" t="str">
        <x:v>Verified — clear</x:v>
      </x:c>
      <x:c r="CO780" t="n">
        <x:v>46272</x:v>
      </x:c>
      <x:c r="CP780" t="str">
        <x:v>https://pubmed.ncbi.nlm.nih.gov/34226934/</x:v>
      </x:c>
      <x:c r="CQ780"/>
      <x:c r="CR780"/>
      <x:c r="CS780"/>
      <x:c r="CT780"/>
      <x:c r="CU780"/>
      <x:c r="CV780"/>
      <x:c r="CW780"/>
      <x:c r="CX780"/>
      <x:c r="CY780"/>
      <x:c r="CZ780"/>
      <x:c r="DA780"/>
      <x:c r="DB780" t="str">
        <x:f>IF(L780="","",IF(AND(COUNT(CU780:DA780)=7,OR(CU780=0,CU780=1,CU780=2),OR(CV780=0,CV780=1,CV780=2),OR(CW780=0,CW780=1,CW780=2),OR(CX780=0,CX780=1,CX780=2),OR(CY780=0,CY780=1,CY780=2),OR(CZ780=0,CZ780=1,CZ780=2),OR(DA780=0,DA780=1,DA780=2)),SUM(CU780:DA780),""))</x:f>
      </x:c>
      <x:c r="DC780" t="str">
        <x:f>IF(DB780="","",ROUND(DB780/14*10,1))</x:f>
      </x:c>
      <x:c r="DD780" t="str">
        <x:v>Pending</x:v>
      </x:c>
      <x:c r="DE780" t="str">
        <x:f>IF(L780="","",IF(DC780="","Pending",IF(DD780="Yes","CONDITIONAL — safety override",IF(DC780&gt;=8,"HIGH",IF(DC780&gt;=5,"CONDITIONAL","LOW")))))</x:f>
        <x:v>Pending</x:v>
      </x:c>
      <x:c r="DF780" t="str">
        <x:v>Pending screening and full-text appraisal; no transferability judgment made at identification.</x:v>
      </x:c>
      <x:c r="DG780"/>
      <x:c r="DH780"/>
      <x:c r="DI780"/>
      <x:c r="DJ780"/>
      <x:c r="DK780"/>
      <x:c r="DL780"/>
      <x:c r="DM780"/>
      <x:c r="DN780"/>
      <x:c r="DO780"/>
      <x:c r="DP780"/>
      <x:c r="DQ780"/>
      <x:c r="DR780"/>
      <x:c r="DS780"/>
      <x:c r="DT780"/>
      <x:c r="DU780"/>
      <x:c r="DV780"/>
      <x:c r="DW780"/>
      <x:c r="DX780"/>
      <x:c r="DY780"/>
      <x:c r="DZ780" t="str">
        <x:v>Title/abstract information is insufficient for a substantive scientific, causal, transferability or institutional claim.</x:v>
      </x:c>
      <x:c r="EA780" t="str">
        <x:v>Pending</x:v>
      </x:c>
      <x:c r="EB780" t="str">
        <x:f>IF(L780="","",IF(EC780="READY","Yes","No / Pending"))</x:f>
        <x:v>No / Pending</x:v>
      </x:c>
      <x:c r="EC780" t="str">
        <x:f>IF(L780="","",IF(OR(ISNUMBER(SEARCH("Retracted Publication",Q780)),CM780="Retracted",CN780="Retracted",CM780="Expression of Concern",CN780="Expression of Concern",F780="Not used",CG780="Critical",CH780="High",CH780="Critical"),"BLOCKED — integrity or use restriction",IF(AND(CJ780="Yes",CK780="Yes",CL780="Yes"),IF(AND(CM780="Clear",CN780="Verified — clear"),IF(AND(AND(LEN(TRIM(CF780))&gt;0,LEFT(LOWER(TRIM(CF780)),7)&lt;&gt;"pending"),OR(CG780="High",CG780="Moderate"),OR(CH780="Low",CH780="Some concerns",CH780="Not applicable")),IF(AND(DD780="No",OR(DE780="HIGH",DE780="CONDITIONAL"),AND(LEN(TRIM(DF780))&gt;0,LEFT(LOWER(TRIM(DF780)),7)&lt;&gt;"pending")),IF(AND(AND(LEN(TRIM(DT780))&gt;0,LEFT(LOWER(TRIM(DT780)),7)&lt;&gt;"pending"),AND(LEN(TRIM(DU780))&gt;0,LEFT(LOWER(TRIM(DU780)),7)&lt;&gt;"pending"),OR(AND(LEN(TRIM(DV780))&gt;0,LEFT(LOWER(TRIM(DV780)),7)&lt;&gt;"pending"),AND(LEN(TRIM(DW780))&gt;0,LEFT(LOWER(TRIM(DW780)),7)&lt;&gt;"pending")),AND(LEN(TRIM(DX780))&gt;0,LEFT(LOWER(TRIM(DX780)),7)&lt;&gt;"pending")),IF(AND(F780="Claim-ready",OR(EA780="Strong",EA780="Moderate"),AND(LEN(TRIM(G780))&gt;0,LEFT(LOWER(TRIM(G780)),7)&lt;&gt;"pending"),G780&lt;&gt;"No substantive use decision is permitted from identification metadata alone.",AND(LEN(TRIM(DZ780))&gt;0,LEFT(LOWER(TRIM(DZ780)),7)&lt;&gt;"pending"),DZ780&lt;&gt;"Identification metadata alone does not permit any substantive scientific, causal, operational, or institutional claim.",AND(LEN(TRIM(EI780))&gt;0,LEFT(LOWER(TRIM(EI780)),7)&lt;&gt;"pending"),ISNUMBER(EH780),EH780&gt;0),"READY","PENDING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0" t="str">
        <x:v>Pending</x:v>
      </x:c>
      <x:c r="EE780"/>
      <x:c r="EF780" t="str">
        <x:v>Pending</x:v>
      </x:c>
      <x:c r="EG780" t="str">
        <x:v>Pending</x:v>
      </x:c>
      <x:c r="EH780"/>
      <x:c r="EI780" s="501"/>
      <x:c r="EJ780"/>
      <x:c r="EK780" t="str">
        <x:v>Pending</x:v>
      </x:c>
      <x:c r="EL780" t="n">
        <x:v>46272</x:v>
      </x:c>
      <x:c r="EM780" t="str">
        <x:v>Production PubMed record imported and reconciled to Zotero item L9M6JF4Y;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80" t="n">
        <x:f>IF(L780="","",(IF(N780&lt;&gt;"",1,0)+IF(O780&lt;&gt;"",1,0)+IF(AJ780&lt;&gt;"",1,0)+IF(AU780&lt;&gt;"",1,0)+IF(BE780&lt;&gt;"",1,0)+IF(CF780&lt;&gt;"",1,0)+IF(CJ780="Yes",1,0)+IF(CL780="Yes",1,0)+IF(DE780&lt;&gt;"Pending",1,0)+IF(F780&lt;&gt;"",1,0)+IF(DZ780&lt;&gt;"",1,0)+IF(EI780&lt;&gt;"",1,0))/12)</x:f>
        <x:v>0.5</x:v>
      </x:c>
    </x:row>
    <x:row r="781">
      <x:c r="A781" t="str">
        <x:v>EV-0778</x:v>
      </x:c>
      <x:c r="B781" t="str">
        <x:v>Integrity check</x:v>
      </x:c>
      <x:c r="C781" t="str">
        <x:f>IF(L781="","",IF(LEFT(EC781,7)="BLOCKED","🔴 Do not use for conclusion",IF(EB781="Yes","🟢 Claim-ready","🟡 Caution / context")))</x:f>
        <x:v>🟡 Caution / context</x:v>
      </x:c>
      <x:c r="D781" t="str">
        <x:f>IF(L781="","",EC781)</x:f>
        <x:v>PENDING — appropriate appraisal</x:v>
      </x:c>
      <x:c r="E781" t="str">
        <x:v>P3 — Medium</x:v>
      </x:c>
      <x:c r="F781" t="str">
        <x:v>Pending</x:v>
      </x:c>
      <x:c r="G781" t="str">
        <x:v>Title/abstract identify an explicit tactical/public-safety context and readiness domain; retain for full-text assessment.</x:v>
      </x:c>
      <x:c r="H781" t="str">
        <x:v>Obtain and review lawful full text; confirm human adjudication; then select a design-specific appraisal instrument.</x:v>
      </x:c>
      <x:c r="I781"/>
      <x:c r="J781" t="str">
        <x:v>C — Implementation Science</x:v>
      </x:c>
      <x:c r="K781" t="str">
        <x:v>IDENTIFIED</x:v>
      </x:c>
      <x:c r="L781" t="str">
        <x:v>Corneal Laser Refractive Surgery Curriculum Development in the Military: Using the Nominal Group Technique.</x:v>
      </x:c>
      <x:c r="M781"/>
      <x:c r="N781" t="str">
        <x:v>Evangelista, Charisma B; Larsen, Kelsey L; Cervero, Ronald M; Samuel, Anita</x:v>
      </x:c>
      <x:c r="O781" t="n">
        <x:v>2023</x:v>
      </x:c>
      <x:c r="P781" t="str">
        <x:v>Military medicine</x:v>
      </x:c>
      <x:c r="Q781" t="str">
        <x:v>Journal Article</x:v>
      </x:c>
      <x:c r="R781" t="str">
        <x:v>Unclear</x:v>
      </x:c>
      <x:c r="S781" t="str">
        <x:v>Unknown</x:v>
      </x:c>
      <x:c r="T781" t="str">
        <x:v>eng</x:v>
      </x:c>
      <x:c r="U781" t="str">
        <x:v>https://pubmed.ncbi.nlm.nih.gov/34191032/</x:v>
      </x:c>
      <x:c r="V781" t="str">
        <x:v>10.1093/milmed/usab262</x:v>
      </x:c>
      <x:c r="W781" t="str">
        <x:f>IF(V781="","",LOWER(SUBSTITUTE(SUBSTITUTE(SUBSTITUTE(SUBSTITUTE(TRIM(V781),"https://doi.org/",""),"http://doi.org/",""),"https://dx.doi.org/",""),"doi:","")))</x:f>
        <x:v>10.1093/milmed/usab262</x:v>
      </x:c>
      <x:c r="X781" t="str">
        <x:v>34191032</x:v>
      </x:c>
      <x:c r="Y781" t="str"/>
      <x:c r="Z781"/>
      <x:c r="AA781" t="str">
        <x:v>PubMed/MEDLINE</x:v>
      </x:c>
      <x:c r="AB781" t="str">
        <x:v>PUBMED-C-v1.0-2026-08-28</x:v>
      </x:c>
      <x:c r="AC781" t="str">
        <x:v>SP-PUBMED-C-20260828</x:v>
      </x:c>
      <x:c r="AD781" s="499" t="n">
        <x:v>46262</x:v>
      </x:c>
      <x:c r="AE781" s="499" t="n">
        <x:v>46272</x:v>
      </x:c>
      <x:c r="AF781" t="str">
        <x:v>DEXDG2HX</x:v>
      </x:c>
      <x:c r="AG781"/>
      <x:c r="AH781" t="str">
        <x:v>Tactical Athlete → Operational Readiness Brazil</x:v>
      </x:c>
      <x:c r="AI781" t="str">
        <x:v>evidence-family:C</x:v>
      </x:c>
      <x:c r="AJ781"/>
      <x:c r="AK781" t="str">
        <x:f>IF(AJ781="","",IF(OR(LOWER(AJ781)="brazil",LOWER(AJ781)="brasil"),"Yes","No"))</x:f>
      </x:c>
      <x:c r="AL781"/>
      <x:c r="AM781"/>
      <x:c r="AN781"/>
      <x:c r="AO781"/>
      <x:c r="AP781"/>
      <x:c r="AQ781"/>
      <x:c r="AR781"/>
      <x:c r="AS781"/>
      <x:c r="AT781"/>
      <x:c r="AU781"/>
      <x:c r="AV781"/>
      <x:c r="AW781"/>
      <x:c r="AX781"/>
      <x:c r="AY781"/>
      <x:c r="AZ781"/>
      <x:c r="BA781"/>
      <x:c r="BB781"/>
      <x:c r="BC781"/>
      <x:c r="BD781"/>
      <x:c r="BE781"/>
      <x:c r="BF781"/>
      <x:c r="BG781"/>
      <x:c r="BH781"/>
      <x:c r="BI781"/>
      <x:c r="BJ781"/>
      <x:c r="BK781"/>
      <x:c r="BL781"/>
      <x:c r="BM781"/>
      <x:c r="BN781"/>
      <x:c r="BO781"/>
      <x:c r="BP781"/>
      <x:c r="BQ781"/>
      <x:c r="BR781"/>
      <x:c r="BS781"/>
      <x:c r="BT781"/>
      <x:c r="BU781"/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 t="str">
        <x:v>Yes</x:v>
      </x:c>
      <x:c r="CK781" t="str">
        <x:v>Yes</x:v>
      </x:c>
      <x:c r="CL781" t="str">
        <x:v>Yes</x:v>
      </x:c>
      <x:c r="CM781" t="str">
        <x:v>Clear</x:v>
      </x:c>
      <x:c r="CN781" t="str">
        <x:v>Verified — clear</x:v>
      </x:c>
      <x:c r="CO781" t="n">
        <x:v>46272</x:v>
      </x:c>
      <x:c r="CP781" t="str">
        <x:v>https://pubmed.ncbi.nlm.nih.gov/34191032/</x:v>
      </x:c>
      <x:c r="CQ781"/>
      <x:c r="CR781"/>
      <x:c r="CS781"/>
      <x:c r="CT781"/>
      <x:c r="CU781"/>
      <x:c r="CV781"/>
      <x:c r="CW781"/>
      <x:c r="CX781"/>
      <x:c r="CY781"/>
      <x:c r="CZ781"/>
      <x:c r="DA781"/>
      <x:c r="DB781" t="str">
        <x:f>IF(L781="","",IF(AND(COUNT(CU781:DA781)=7,OR(CU781=0,CU781=1,CU781=2),OR(CV781=0,CV781=1,CV781=2),OR(CW781=0,CW781=1,CW781=2),OR(CX781=0,CX781=1,CX781=2),OR(CY781=0,CY781=1,CY781=2),OR(CZ781=0,CZ781=1,CZ781=2),OR(DA781=0,DA781=1,DA781=2)),SUM(CU781:DA781),""))</x:f>
      </x:c>
      <x:c r="DC781" t="str">
        <x:f>IF(DB781="","",ROUND(DB781/14*10,1))</x:f>
      </x:c>
      <x:c r="DD781" t="str">
        <x:v>Pending</x:v>
      </x:c>
      <x:c r="DE781" t="str">
        <x:f>IF(L781="","",IF(DC781="","Pending",IF(DD781="Yes","CONDITIONAL — safety override",IF(DC781&gt;=8,"HIGH",IF(DC781&gt;=5,"CONDITIONAL","LOW")))))</x:f>
        <x:v>Pending</x:v>
      </x:c>
      <x:c r="DF781" t="str">
        <x:v>Pending screening and full-text appraisal; no transferability judgment made at identification.</x:v>
      </x:c>
      <x:c r="DG781"/>
      <x:c r="DH781"/>
      <x:c r="DI781"/>
      <x:c r="DJ781"/>
      <x:c r="DK781"/>
      <x:c r="DL781"/>
      <x:c r="DM781"/>
      <x:c r="DN781"/>
      <x:c r="DO781"/>
      <x:c r="DP781"/>
      <x:c r="DQ781"/>
      <x:c r="DR781"/>
      <x:c r="DS781"/>
      <x:c r="DT781"/>
      <x:c r="DU781"/>
      <x:c r="DV781"/>
      <x:c r="DW781"/>
      <x:c r="DX781"/>
      <x:c r="DY781"/>
      <x:c r="DZ781" t="str">
        <x:v>Title/abstract screening alone does not establish effectiveness, causality, methodological quality, transferability to Brazilian public safety or an institutional recommendation.</x:v>
      </x:c>
      <x:c r="EA781" t="str">
        <x:v>Pending</x:v>
      </x:c>
      <x:c r="EB781" t="str">
        <x:f>IF(L781="","",IF(EC781="READY","Yes","No / Pending"))</x:f>
        <x:v>No / Pending</x:v>
      </x:c>
      <x:c r="EC781" t="str">
        <x:f>IF(L781="","",IF(OR(ISNUMBER(SEARCH("Retracted Publication",Q781)),CM781="Retracted",CN781="Retracted",CM781="Expression of Concern",CN781="Expression of Concern",F781="Not used",CG781="Critical",CH781="High",CH781="Critical"),"BLOCKED — integrity or use restriction",IF(AND(CJ781="Yes",CK781="Yes",CL781="Yes"),IF(AND(CM781="Clear",CN781="Verified — clear"),IF(AND(AND(LEN(TRIM(CF781))&gt;0,LEFT(LOWER(TRIM(CF781)),7)&lt;&gt;"pending"),OR(CG781="High",CG781="Moderate"),OR(CH781="Low",CH781="Some concerns",CH781="Not applicable")),IF(AND(DD781="No",OR(DE781="HIGH",DE781="CONDITIONAL"),AND(LEN(TRIM(DF781))&gt;0,LEFT(LOWER(TRIM(DF781)),7)&lt;&gt;"pending")),IF(AND(AND(LEN(TRIM(DT781))&gt;0,LEFT(LOWER(TRIM(DT781)),7)&lt;&gt;"pending"),AND(LEN(TRIM(DU781))&gt;0,LEFT(LOWER(TRIM(DU781)),7)&lt;&gt;"pending"),OR(AND(LEN(TRIM(DV781))&gt;0,LEFT(LOWER(TRIM(DV781)),7)&lt;&gt;"pending"),AND(LEN(TRIM(DW781))&gt;0,LEFT(LOWER(TRIM(DW781)),7)&lt;&gt;"pending")),AND(LEN(TRIM(DX781))&gt;0,LEFT(LOWER(TRIM(DX781)),7)&lt;&gt;"pending")),IF(AND(F781="Claim-ready",OR(EA781="Strong",EA781="Moderate"),AND(LEN(TRIM(G781))&gt;0,LEFT(LOWER(TRIM(G781)),7)&lt;&gt;"pending"),G781&lt;&gt;"No substantive use decision is permitted from identification metadata alone.",AND(LEN(TRIM(DZ781))&gt;0,LEFT(LOWER(TRIM(DZ781)),7)&lt;&gt;"pending"),DZ781&lt;&gt;"Identification metadata alone does not permit any substantive scientific, causal, operational, or institutional claim.",AND(LEN(TRIM(EI781))&gt;0,LEFT(LOWER(TRIM(EI781)),7)&lt;&gt;"pending"),ISNUMBER(EH781),EH781&gt;0),"READY","PENDING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1" t="str">
        <x:v>Pending</x:v>
      </x:c>
      <x:c r="EE781"/>
      <x:c r="EF781" t="str">
        <x:v>Pending</x:v>
      </x:c>
      <x:c r="EG781" t="str">
        <x:v>Pending</x:v>
      </x:c>
      <x:c r="EH781"/>
      <x:c r="EI781" s="501"/>
      <x:c r="EJ781"/>
      <x:c r="EK781" t="str">
        <x:v>Pending</x:v>
      </x:c>
      <x:c r="EL781" t="n">
        <x:v>46272</x:v>
      </x:c>
      <x:c r="EM781" t="str">
        <x:v>Production PubMed record imported and reconciled to Zotero item DEXDG2HX;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1" t="n">
        <x:f>IF(L781="","",(IF(N781&lt;&gt;"",1,0)+IF(O781&lt;&gt;"",1,0)+IF(AJ781&lt;&gt;"",1,0)+IF(AU781&lt;&gt;"",1,0)+IF(BE781&lt;&gt;"",1,0)+IF(CF781&lt;&gt;"",1,0)+IF(CJ781="Yes",1,0)+IF(CL781="Yes",1,0)+IF(DE781&lt;&gt;"Pending",1,0)+IF(F781&lt;&gt;"",1,0)+IF(DZ781&lt;&gt;"",1,0)+IF(EI781&lt;&gt;"",1,0))/12)</x:f>
        <x:v>0.5</x:v>
      </x:c>
    </x:row>
    <x:row r="782">
      <x:c r="A782" t="str">
        <x:v>EV-0779</x:v>
      </x:c>
      <x:c r="B782" t="str">
        <x:v>Integrity check</x:v>
      </x:c>
      <x:c r="C782" t="str">
        <x:f>IF(L782="","",IF(LEFT(EC782,7)="BLOCKED","🔴 Do not use for conclusion",IF(EB782="Yes","🟢 Claim-ready","🟡 Caution / context")))</x:f>
        <x:v>🟡 Caution / context</x:v>
      </x:c>
      <x:c r="D782" t="str">
        <x:f>IF(L782="","",EC782)</x:f>
        <x:v>PENDING — appropriate appraisal</x:v>
      </x:c>
      <x:c r="E782" t="str">
        <x:v>P3 — Medium</x:v>
      </x:c>
      <x:c r="F782" t="str">
        <x:v>Pending</x:v>
      </x:c>
      <x:c r="G782" t="str">
        <x:v>Title/abstract identify an explicit tactical/public-safety context and readiness domain; retain for full-text assessment.</x:v>
      </x:c>
      <x:c r="H782" t="str">
        <x:v>Obtain and review lawful full text; confirm human adjudication; then select a design-specific appraisal instrument.</x:v>
      </x:c>
      <x:c r="I782"/>
      <x:c r="J782" t="str">
        <x:v>C — Implementation Science</x:v>
      </x:c>
      <x:c r="K782" t="str">
        <x:v>IDENTIFIED</x:v>
      </x:c>
      <x:c r="L782" t="str">
        <x:v>Caring for the carers: a COVID-19 psychological support programme.</x:v>
      </x:c>
      <x:c r="M782"/>
      <x:c r="N782" t="str">
        <x:v>Lamb, Di; Simms, A; Greenberg, N; Withnall, R D J</x:v>
      </x:c>
      <x:c r="O782" t="n">
        <x:v>2022</x:v>
      </x:c>
      <x:c r="P782" t="str">
        <x:v>BMJ military health</x:v>
      </x:c>
      <x:c r="Q782" t="str">
        <x:v>Editorial</x:v>
      </x:c>
      <x:c r="R782" t="str">
        <x:v>Unclear</x:v>
      </x:c>
      <x:c r="S782" t="str">
        <x:v>Unknown</x:v>
      </x:c>
      <x:c r="T782" t="str">
        <x:v>eng</x:v>
      </x:c>
      <x:c r="U782" t="str">
        <x:v>https://pubmed.ncbi.nlm.nih.gov/34144951/</x:v>
      </x:c>
      <x:c r="V782" t="str">
        <x:v>10.1136/bmjmilitary-2021-001854</x:v>
      </x:c>
      <x:c r="W782" t="str">
        <x:f>IF(V782="","",LOWER(SUBSTITUTE(SUBSTITUTE(SUBSTITUTE(SUBSTITUTE(TRIM(V782),"https://doi.org/",""),"http://doi.org/",""),"https://dx.doi.org/",""),"doi:","")))</x:f>
        <x:v>10.1136/bmjmilitary-2021-001854</x:v>
      </x:c>
      <x:c r="X782" t="str">
        <x:v>34144951</x:v>
      </x:c>
      <x:c r="Y782" t="str"/>
      <x:c r="Z782"/>
      <x:c r="AA782" t="str">
        <x:v>PubMed/MEDLINE</x:v>
      </x:c>
      <x:c r="AB782" t="str">
        <x:v>PUBMED-C-v1.0-2026-08-28</x:v>
      </x:c>
      <x:c r="AC782" t="str">
        <x:v>SP-PUBMED-C-20260828</x:v>
      </x:c>
      <x:c r="AD782" s="499" t="n">
        <x:v>46262</x:v>
      </x:c>
      <x:c r="AE782" s="499" t="n">
        <x:v>46272</x:v>
      </x:c>
      <x:c r="AF782" t="str">
        <x:v>6ZJZQ36S</x:v>
      </x:c>
      <x:c r="AG782"/>
      <x:c r="AH782" t="str">
        <x:v>Tactical Athlete → Operational Readiness Brazil</x:v>
      </x:c>
      <x:c r="AI782" t="str">
        <x:v>evidence-family:C</x:v>
      </x:c>
      <x:c r="AJ782"/>
      <x:c r="AK782" t="str">
        <x:f>IF(AJ782="","",IF(OR(LOWER(AJ782)="brazil",LOWER(AJ782)="brasil"),"Yes","No"))</x:f>
      </x:c>
      <x:c r="AL782"/>
      <x:c r="AM782"/>
      <x:c r="AN782"/>
      <x:c r="AO782"/>
      <x:c r="AP782"/>
      <x:c r="AQ782"/>
      <x:c r="AR782"/>
      <x:c r="AS782"/>
      <x:c r="AT782"/>
      <x:c r="AU782"/>
      <x:c r="AV782"/>
      <x:c r="AW782"/>
      <x:c r="AX782"/>
      <x:c r="AY782"/>
      <x:c r="AZ782"/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/>
      <x:c r="BO782"/>
      <x:c r="BP782"/>
      <x:c r="BQ782"/>
      <x:c r="BR782"/>
      <x:c r="BS782"/>
      <x:c r="BT782"/>
      <x:c r="BU782"/>
      <x:c r="BV782"/>
      <x:c r="BW782"/>
      <x:c r="BX782"/>
      <x:c r="BY782"/>
      <x:c r="BZ782"/>
      <x:c r="CA782"/>
      <x:c r="CB782"/>
      <x:c r="CC782"/>
      <x:c r="CD782"/>
      <x:c r="CE782"/>
      <x:c r="CF782"/>
      <x:c r="CG782"/>
      <x:c r="CH782"/>
      <x:c r="CI782"/>
      <x:c r="CJ782" t="str">
        <x:v>Yes</x:v>
      </x:c>
      <x:c r="CK782" t="str">
        <x:v>Yes</x:v>
      </x:c>
      <x:c r="CL782" t="str">
        <x:v>Yes</x:v>
      </x:c>
      <x:c r="CM782" t="str">
        <x:v>Clear</x:v>
      </x:c>
      <x:c r="CN782" t="str">
        <x:v>Verified — clear</x:v>
      </x:c>
      <x:c r="CO782" t="n">
        <x:v>46272</x:v>
      </x:c>
      <x:c r="CP782" t="str">
        <x:v>https://pubmed.ncbi.nlm.nih.gov/34144951/</x:v>
      </x:c>
      <x:c r="CQ782"/>
      <x:c r="CR782"/>
      <x:c r="CS782"/>
      <x:c r="CT782"/>
      <x:c r="CU782"/>
      <x:c r="CV782"/>
      <x:c r="CW782"/>
      <x:c r="CX782"/>
      <x:c r="CY782"/>
      <x:c r="CZ782"/>
      <x:c r="DA782"/>
      <x:c r="DB782" t="str">
        <x:f>IF(L782="","",IF(AND(COUNT(CU782:DA782)=7,OR(CU782=0,CU782=1,CU782=2),OR(CV782=0,CV782=1,CV782=2),OR(CW782=0,CW782=1,CW782=2),OR(CX782=0,CX782=1,CX782=2),OR(CY782=0,CY782=1,CY782=2),OR(CZ782=0,CZ782=1,CZ782=2),OR(DA782=0,DA782=1,DA782=2)),SUM(CU782:DA782),""))</x:f>
      </x:c>
      <x:c r="DC782" t="str">
        <x:f>IF(DB782="","",ROUND(DB782/14*10,1))</x:f>
      </x:c>
      <x:c r="DD782" t="str">
        <x:v>Pending</x:v>
      </x:c>
      <x:c r="DE782" t="str">
        <x:f>IF(L782="","",IF(DC782="","Pending",IF(DD782="Yes","CONDITIONAL — safety override",IF(DC782&gt;=8,"HIGH",IF(DC782&gt;=5,"CONDITIONAL","LOW")))))</x:f>
        <x:v>Pending</x:v>
      </x:c>
      <x:c r="DF782" t="str">
        <x:v>Pending screening and full-text appraisal; no transferability judgment made at identification.</x:v>
      </x:c>
      <x:c r="DG782"/>
      <x:c r="DH782"/>
      <x:c r="DI782"/>
      <x:c r="DJ782"/>
      <x:c r="DK782"/>
      <x:c r="DL782"/>
      <x:c r="DM782"/>
      <x:c r="DN782"/>
      <x:c r="DO782"/>
      <x:c r="DP782"/>
      <x:c r="DQ782"/>
      <x:c r="DR782"/>
      <x:c r="DS782"/>
      <x:c r="DT782"/>
      <x:c r="DU782"/>
      <x:c r="DV782"/>
      <x:c r="DW782"/>
      <x:c r="DX782"/>
      <x:c r="DY782"/>
      <x:c r="DZ782" t="str">
        <x:v>Title/abstract screening alone does not establish effectiveness, causality, methodological quality, transferability to Brazilian public safety or an institutional recommendation.</x:v>
      </x:c>
      <x:c r="EA782" t="str">
        <x:v>Pending</x:v>
      </x:c>
      <x:c r="EB782" t="str">
        <x:f>IF(L782="","",IF(EC782="READY","Yes","No / Pending"))</x:f>
        <x:v>No / Pending</x:v>
      </x:c>
      <x:c r="EC782" t="str">
        <x:f>IF(L782="","",IF(OR(ISNUMBER(SEARCH("Retracted Publication",Q782)),CM782="Retracted",CN782="Retracted",CM782="Expression of Concern",CN782="Expression of Concern",F782="Not used",CG782="Critical",CH782="High",CH782="Critical"),"BLOCKED — integrity or use restriction",IF(AND(CJ782="Yes",CK782="Yes",CL782="Yes"),IF(AND(CM782="Clear",CN782="Verified — clear"),IF(AND(AND(LEN(TRIM(CF782))&gt;0,LEFT(LOWER(TRIM(CF782)),7)&lt;&gt;"pending"),OR(CG782="High",CG782="Moderate"),OR(CH782="Low",CH782="Some concerns",CH782="Not applicable")),IF(AND(DD782="No",OR(DE782="HIGH",DE782="CONDITIONAL"),AND(LEN(TRIM(DF782))&gt;0,LEFT(LOWER(TRIM(DF782)),7)&lt;&gt;"pending")),IF(AND(AND(LEN(TRIM(DT782))&gt;0,LEFT(LOWER(TRIM(DT782)),7)&lt;&gt;"pending"),AND(LEN(TRIM(DU782))&gt;0,LEFT(LOWER(TRIM(DU782)),7)&lt;&gt;"pending"),OR(AND(LEN(TRIM(DV782))&gt;0,LEFT(LOWER(TRIM(DV782)),7)&lt;&gt;"pending"),AND(LEN(TRIM(DW782))&gt;0,LEFT(LOWER(TRIM(DW782)),7)&lt;&gt;"pending")),AND(LEN(TRIM(DX782))&gt;0,LEFT(LOWER(TRIM(DX782)),7)&lt;&gt;"pending")),IF(AND(F782="Claim-ready",OR(EA782="Strong",EA782="Moderate"),AND(LEN(TRIM(G782))&gt;0,LEFT(LOWER(TRIM(G782)),7)&lt;&gt;"pending"),G782&lt;&gt;"No substantive use decision is permitted from identification metadata alone.",AND(LEN(TRIM(DZ782))&gt;0,LEFT(LOWER(TRIM(DZ782)),7)&lt;&gt;"pending"),DZ782&lt;&gt;"Identification metadata alone does not permit any substantive scientific, causal, operational, or institutional claim.",AND(LEN(TRIM(EI782))&gt;0,LEFT(LOWER(TRIM(EI782)),7)&lt;&gt;"pending"),ISNUMBER(EH782),EH782&gt;0),"READY","PENDING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2" t="str">
        <x:v>Pending</x:v>
      </x:c>
      <x:c r="EE782"/>
      <x:c r="EF782" t="str">
        <x:v>Pending</x:v>
      </x:c>
      <x:c r="EG782" t="str">
        <x:v>Pending</x:v>
      </x:c>
      <x:c r="EH782"/>
      <x:c r="EI782" s="501"/>
      <x:c r="EJ782"/>
      <x:c r="EK782" t="str">
        <x:v>Pending</x:v>
      </x:c>
      <x:c r="EL782" t="n">
        <x:v>46272</x:v>
      </x:c>
      <x:c r="EM782" t="str">
        <x:v>Production PubMed record imported and reconciled to Zotero item 6ZJZQ36S;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2" t="n">
        <x:f>IF(L782="","",(IF(N782&lt;&gt;"",1,0)+IF(O782&lt;&gt;"",1,0)+IF(AJ782&lt;&gt;"",1,0)+IF(AU782&lt;&gt;"",1,0)+IF(BE782&lt;&gt;"",1,0)+IF(CF782&lt;&gt;"",1,0)+IF(CJ782="Yes",1,0)+IF(CL782="Yes",1,0)+IF(DE782&lt;&gt;"Pending",1,0)+IF(F782&lt;&gt;"",1,0)+IF(DZ782&lt;&gt;"",1,0)+IF(EI782&lt;&gt;"",1,0))/12)</x:f>
        <x:v>0.5</x:v>
      </x:c>
    </x:row>
    <x:row r="783">
      <x:c r="A783" t="str">
        <x:v>EV-0780</x:v>
      </x:c>
      <x:c r="B783" t="str">
        <x:v>Integrity check</x:v>
      </x:c>
      <x:c r="C783" t="str">
        <x:f>IF(L783="","",IF(LEFT(EC783,7)="BLOCKED","🔴 Do not use for conclusion",IF(EB783="Yes","🟢 Claim-ready","🟡 Caution / context")))</x:f>
        <x:v>🟡 Caution / context</x:v>
      </x:c>
      <x:c r="D783" t="str">
        <x:f>IF(L783="","",EC783)</x:f>
        <x:v>PENDING — appropriate appraisal</x:v>
      </x:c>
      <x:c r="E783" t="str">
        <x:v>P3 — Medium</x:v>
      </x:c>
      <x:c r="F783" t="str">
        <x:v>Pending</x:v>
      </x:c>
      <x:c r="G783" t="str">
        <x:v>Title/abstract identify an explicit tactical/public-safety context and readiness domain; retain for full-text assessment.</x:v>
      </x:c>
      <x:c r="H783" t="str">
        <x:v>Obtain and review lawful full text; confirm human adjudication; then select a design-specific appraisal instrument.</x:v>
      </x:c>
      <x:c r="I783"/>
      <x:c r="J783" t="str">
        <x:v>C — Implementation Science</x:v>
      </x:c>
      <x:c r="K783" t="str">
        <x:v>IDENTIFIED</x:v>
      </x:c>
      <x:c r="L783" t="str">
        <x:v>Workplace mental health implementation strategies in public safety organizations: a scoping review protocol.</x:v>
      </x:c>
      <x:c r="M783"/>
      <x:c r="N783" t="str">
        <x:v>Edgelow, Megan; Mckinley, Lauren; McPherson, Matthew; Mehta, Sonam; Ortlieb, Aquila; Scholefield, Emma</x:v>
      </x:c>
      <x:c r="O783" t="n">
        <x:v>2022</x:v>
      </x:c>
      <x:c r="P783" t="str">
        <x:v>JBI evidence synthesis</x:v>
      </x:c>
      <x:c r="Q783" t="str">
        <x:v>Journal Article; Research Support, Non-U.S. Gov't</x:v>
      </x:c>
      <x:c r="R783" t="str">
        <x:v>Unclear</x:v>
      </x:c>
      <x:c r="S783" t="str">
        <x:v>Unknown</x:v>
      </x:c>
      <x:c r="T783" t="str">
        <x:v>eng</x:v>
      </x:c>
      <x:c r="U783" t="str">
        <x:v>https://pubmed.ncbi.nlm.nih.gov/34137740/</x:v>
      </x:c>
      <x:c r="V783" t="str">
        <x:v>10.11124/jbies-20-00448</x:v>
      </x:c>
      <x:c r="W783" t="str">
        <x:f>IF(V783="","",LOWER(SUBSTITUTE(SUBSTITUTE(SUBSTITUTE(SUBSTITUTE(TRIM(V783),"https://doi.org/",""),"http://doi.org/",""),"https://dx.doi.org/",""),"doi:","")))</x:f>
        <x:v>10.11124/jbies-20-00448</x:v>
      </x:c>
      <x:c r="X783" t="str">
        <x:v>34137740</x:v>
      </x:c>
      <x:c r="Y783" t="str"/>
      <x:c r="Z783"/>
      <x:c r="AA783" t="str">
        <x:v>PubMed/MEDLINE</x:v>
      </x:c>
      <x:c r="AB783" t="str">
        <x:v>PUBMED-C-v1.0-2026-08-28</x:v>
      </x:c>
      <x:c r="AC783" t="str">
        <x:v>SP-PUBMED-C-20260828</x:v>
      </x:c>
      <x:c r="AD783" s="499" t="n">
        <x:v>46262</x:v>
      </x:c>
      <x:c r="AE783" s="499" t="n">
        <x:v>46272</x:v>
      </x:c>
      <x:c r="AF783" t="str">
        <x:v>4VQR3C5Q</x:v>
      </x:c>
      <x:c r="AG783"/>
      <x:c r="AH783" t="str">
        <x:v>Tactical Athlete → Operational Readiness Brazil</x:v>
      </x:c>
      <x:c r="AI783" t="str">
        <x:v>evidence-family:C</x:v>
      </x:c>
      <x:c r="AJ783"/>
      <x:c r="AK783" t="str">
        <x:f>IF(AJ783="","",IF(OR(LOWER(AJ783)="brazil",LOWER(AJ783)="brasil"),"Yes","No"))</x:f>
      </x:c>
      <x:c r="AL783"/>
      <x:c r="AM783"/>
      <x:c r="AN783"/>
      <x:c r="AO783"/>
      <x:c r="AP783"/>
      <x:c r="AQ783"/>
      <x:c r="AR783"/>
      <x:c r="AS783"/>
      <x:c r="AT783"/>
      <x:c r="AU783"/>
      <x:c r="AV783"/>
      <x:c r="AW783"/>
      <x:c r="AX783"/>
      <x:c r="AY783"/>
      <x:c r="AZ783"/>
      <x:c r="BA783"/>
      <x:c r="BB783"/>
      <x:c r="BC783"/>
      <x:c r="BD783"/>
      <x:c r="BE783"/>
      <x:c r="BF783"/>
      <x:c r="BG783"/>
      <x:c r="BH783"/>
      <x:c r="BI783"/>
      <x:c r="BJ783"/>
      <x:c r="BK783"/>
      <x:c r="BL783"/>
      <x:c r="BM783"/>
      <x:c r="BN783"/>
      <x:c r="BO783"/>
      <x:c r="BP783"/>
      <x:c r="BQ783"/>
      <x:c r="BR783"/>
      <x:c r="BS783"/>
      <x:c r="BT783"/>
      <x:c r="BU783"/>
      <x:c r="BV783"/>
      <x:c r="BW783"/>
      <x:c r="BX783"/>
      <x:c r="BY783"/>
      <x:c r="BZ783"/>
      <x:c r="CA783"/>
      <x:c r="CB783"/>
      <x:c r="CC783"/>
      <x:c r="CD783"/>
      <x:c r="CE783"/>
      <x:c r="CF783"/>
      <x:c r="CG783"/>
      <x:c r="CH783"/>
      <x:c r="CI783"/>
      <x:c r="CJ783" t="str">
        <x:v>Yes</x:v>
      </x:c>
      <x:c r="CK783" t="str">
        <x:v>Yes</x:v>
      </x:c>
      <x:c r="CL783" t="str">
        <x:v>Yes</x:v>
      </x:c>
      <x:c r="CM783" t="str">
        <x:v>Clear</x:v>
      </x:c>
      <x:c r="CN783" t="str">
        <x:v>Verified — clear</x:v>
      </x:c>
      <x:c r="CO783" t="n">
        <x:v>46272</x:v>
      </x:c>
      <x:c r="CP783" t="str">
        <x:v>https://pubmed.ncbi.nlm.nih.gov/34137740/</x:v>
      </x:c>
      <x:c r="CQ783"/>
      <x:c r="CR783"/>
      <x:c r="CS783"/>
      <x:c r="CT783"/>
      <x:c r="CU783"/>
      <x:c r="CV783"/>
      <x:c r="CW783"/>
      <x:c r="CX783"/>
      <x:c r="CY783"/>
      <x:c r="CZ783"/>
      <x:c r="DA783"/>
      <x:c r="DB783" t="str">
        <x:f>IF(L783="","",IF(AND(COUNT(CU783:DA783)=7,OR(CU783=0,CU783=1,CU783=2),OR(CV783=0,CV783=1,CV783=2),OR(CW783=0,CW783=1,CW783=2),OR(CX783=0,CX783=1,CX783=2),OR(CY783=0,CY783=1,CY783=2),OR(CZ783=0,CZ783=1,CZ783=2),OR(DA783=0,DA783=1,DA783=2)),SUM(CU783:DA783),""))</x:f>
      </x:c>
      <x:c r="DC783" t="str">
        <x:f>IF(DB783="","",ROUND(DB783/14*10,1))</x:f>
      </x:c>
      <x:c r="DD783" t="str">
        <x:v>Pending</x:v>
      </x:c>
      <x:c r="DE783" t="str">
        <x:f>IF(L783="","",IF(DC783="","Pending",IF(DD783="Yes","CONDITIONAL — safety override",IF(DC783&gt;=8,"HIGH",IF(DC783&gt;=5,"CONDITIONAL","LOW")))))</x:f>
        <x:v>Pending</x:v>
      </x:c>
      <x:c r="DF783" t="str">
        <x:v>Pending screening and full-text appraisal; no transferability judgment made at identification.</x:v>
      </x:c>
      <x:c r="DG783"/>
      <x:c r="DH783"/>
      <x:c r="DI783"/>
      <x:c r="DJ783"/>
      <x:c r="DK783"/>
      <x:c r="DL783"/>
      <x:c r="DM783"/>
      <x:c r="DN783"/>
      <x:c r="DO783"/>
      <x:c r="DP783"/>
      <x:c r="DQ783"/>
      <x:c r="DR783"/>
      <x:c r="DS783"/>
      <x:c r="DT783"/>
      <x:c r="DU783"/>
      <x:c r="DV783"/>
      <x:c r="DW783"/>
      <x:c r="DX783"/>
      <x:c r="DY783"/>
      <x:c r="DZ783" t="str">
        <x:v>Title/abstract screening alone does not establish effectiveness, causality, methodological quality, transferability to Brazilian public safety or an institutional recommendation.</x:v>
      </x:c>
      <x:c r="EA783" t="str">
        <x:v>Pending</x:v>
      </x:c>
      <x:c r="EB783" t="str">
        <x:f>IF(L783="","",IF(EC783="READY","Yes","No / Pending"))</x:f>
        <x:v>No / Pending</x:v>
      </x:c>
      <x:c r="EC783" t="str">
        <x:f>IF(L783="","",IF(OR(ISNUMBER(SEARCH("Retracted Publication",Q783)),CM783="Retracted",CN783="Retracted",CM783="Expression of Concern",CN783="Expression of Concern",F783="Not used",CG783="Critical",CH783="High",CH783="Critical"),"BLOCKED — integrity or use restriction",IF(AND(CJ783="Yes",CK783="Yes",CL783="Yes"),IF(AND(CM783="Clear",CN783="Verified — clear"),IF(AND(AND(LEN(TRIM(CF783))&gt;0,LEFT(LOWER(TRIM(CF783)),7)&lt;&gt;"pending"),OR(CG783="High",CG783="Moderate"),OR(CH783="Low",CH783="Some concerns",CH783="Not applicable")),IF(AND(DD783="No",OR(DE783="HIGH",DE783="CONDITIONAL"),AND(LEN(TRIM(DF783))&gt;0,LEFT(LOWER(TRIM(DF783)),7)&lt;&gt;"pending")),IF(AND(AND(LEN(TRIM(DT783))&gt;0,LEFT(LOWER(TRIM(DT783)),7)&lt;&gt;"pending"),AND(LEN(TRIM(DU783))&gt;0,LEFT(LOWER(TRIM(DU783)),7)&lt;&gt;"pending"),OR(AND(LEN(TRIM(DV783))&gt;0,LEFT(LOWER(TRIM(DV783)),7)&lt;&gt;"pending"),AND(LEN(TRIM(DW783))&gt;0,LEFT(LOWER(TRIM(DW783)),7)&lt;&gt;"pending")),AND(LEN(TRIM(DX783))&gt;0,LEFT(LOWER(TRIM(DX783)),7)&lt;&gt;"pending")),IF(AND(F783="Claim-ready",OR(EA783="Strong",EA783="Moderate"),AND(LEN(TRIM(G783))&gt;0,LEFT(LOWER(TRIM(G783)),7)&lt;&gt;"pending"),G783&lt;&gt;"No substantive use decision is permitted from identification metadata alone.",AND(LEN(TRIM(DZ783))&gt;0,LEFT(LOWER(TRIM(DZ783)),7)&lt;&gt;"pending"),DZ783&lt;&gt;"Identification metadata alone does not permit any substantive scientific, causal, operational, or institutional claim.",AND(LEN(TRIM(EI783))&gt;0,LEFT(LOWER(TRIM(EI783)),7)&lt;&gt;"pending"),ISNUMBER(EH783),EH783&gt;0),"READY","PENDING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3" t="str">
        <x:v>Pending</x:v>
      </x:c>
      <x:c r="EE783"/>
      <x:c r="EF783" t="str">
        <x:v>Pending</x:v>
      </x:c>
      <x:c r="EG783" t="str">
        <x:v>Pending</x:v>
      </x:c>
      <x:c r="EH783"/>
      <x:c r="EI783" s="501"/>
      <x:c r="EJ783"/>
      <x:c r="EK783" t="str">
        <x:v>Pending</x:v>
      </x:c>
      <x:c r="EL783" t="n">
        <x:v>46272</x:v>
      </x:c>
      <x:c r="EM783" t="str">
        <x:v>Production PubMed record imported and reconciled to Zotero item 4VQR3C5Q;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3" t="n">
        <x:f>IF(L783="","",(IF(N783&lt;&gt;"",1,0)+IF(O783&lt;&gt;"",1,0)+IF(AJ783&lt;&gt;"",1,0)+IF(AU783&lt;&gt;"",1,0)+IF(BE783&lt;&gt;"",1,0)+IF(CF783&lt;&gt;"",1,0)+IF(CJ783="Yes",1,0)+IF(CL783="Yes",1,0)+IF(DE783&lt;&gt;"Pending",1,0)+IF(F783&lt;&gt;"",1,0)+IF(DZ783&lt;&gt;"",1,0)+IF(EI783&lt;&gt;"",1,0))/12)</x:f>
        <x:v>0.5</x:v>
      </x:c>
    </x:row>
    <x:row r="784">
      <x:c r="A784" t="str">
        <x:v>EV-0781</x:v>
      </x:c>
      <x:c r="B784" t="str">
        <x:v>Integrity check</x:v>
      </x:c>
      <x:c r="C784" t="str">
        <x:f>IF(L784="","",IF(LEFT(EC784,7)="BLOCKED","🔴 Do not use for conclusion",IF(EB784="Yes","🟢 Claim-ready","🟡 Caution / context")))</x:f>
        <x:v>🟡 Caution / context</x:v>
      </x:c>
      <x:c r="D784" t="str">
        <x:f>IF(L784="","",EC784)</x:f>
        <x:v>PENDING — appropriate appraisal</x:v>
      </x:c>
      <x:c r="E784" t="str">
        <x:v>P3 — Medium</x:v>
      </x:c>
      <x:c r="F784" t="str">
        <x:v>Pending</x:v>
      </x:c>
      <x:c r="G784" t="str">
        <x:v>Title/abstract identify an explicit tactical/public-safety context and readiness domain; retain for full-text assessment.</x:v>
      </x:c>
      <x:c r="H784" t="str">
        <x:v>Obtain and review lawful full text; confirm human adjudication; then select a design-specific appraisal instrument.</x:v>
      </x:c>
      <x:c r="I784"/>
      <x:c r="J784" t="str">
        <x:v>A — Core</x:v>
      </x:c>
      <x:c r="K784" t="str">
        <x:v>IDENTIFIED</x:v>
      </x:c>
      <x:c r="L784" t="str">
        <x:v>Perceptions and Concerns Regarding COVID-19 Vaccination in a Military Base Population.</x:v>
      </x:c>
      <x:c r="M784"/>
      <x:c r="N784" t="str">
        <x:v>Theis, Samuel R; Li, Peter C; Kelly, Devin; Ocampo, Thad; Berglund, Andrew; Morgan, Damien; Markert, Ronald; Fisher, Evan; Burtson, Kathryn</x:v>
      </x:c>
      <x:c r="O784" t="n">
        <x:v>2022</x:v>
      </x:c>
      <x:c r="P784" t="str">
        <x:v>Military medicine</x:v>
      </x:c>
      <x:c r="Q784" t="str">
        <x:v>Journal Article</x:v>
      </x:c>
      <x:c r="R784" t="str">
        <x:v>Unclear</x:v>
      </x:c>
      <x:c r="S784" t="str">
        <x:v>Unknown</x:v>
      </x:c>
      <x:c r="T784" t="str">
        <x:v>eng</x:v>
      </x:c>
      <x:c r="U784" t="str">
        <x:v>https://pubmed.ncbi.nlm.nih.gov/34117501/</x:v>
      </x:c>
      <x:c r="V784" t="str">
        <x:v>10.1093/milmed/usab230</x:v>
      </x:c>
      <x:c r="W784" t="str">
        <x:f>IF(V784="","",LOWER(SUBSTITUTE(SUBSTITUTE(SUBSTITUTE(SUBSTITUTE(TRIM(V784),"https://doi.org/",""),"http://doi.org/",""),"https://dx.doi.org/",""),"doi:","")))</x:f>
        <x:v>10.1093/milmed/usab230</x:v>
      </x:c>
      <x:c r="X784" t="str">
        <x:v>34117501</x:v>
      </x:c>
      <x:c r="Y784" t="str">
        <x:v>PMC8344492</x:v>
      </x:c>
      <x:c r="Z784"/>
      <x:c r="AA784" t="str">
        <x:v>PubMed/MEDLINE</x:v>
      </x:c>
      <x:c r="AB784" t="str">
        <x:v>PUBMED-A-v1.0-2026-08-28</x:v>
      </x:c>
      <x:c r="AC784" t="str">
        <x:v>SP-PUBMED-A-20260828</x:v>
      </x:c>
      <x:c r="AD784" s="499" t="n">
        <x:v>46262</x:v>
      </x:c>
      <x:c r="AE784" s="499" t="n">
        <x:v>46272</x:v>
      </x:c>
      <x:c r="AF784" t="str">
        <x:v>HG27RUUU</x:v>
      </x:c>
      <x:c r="AG784"/>
      <x:c r="AH784" t="str">
        <x:v>Tactical Athlete → Operational Readiness Brazil</x:v>
      </x:c>
      <x:c r="AI784" t="str">
        <x:v>evidence-family:A</x:v>
      </x:c>
      <x:c r="AJ784"/>
      <x:c r="AK784" t="str">
        <x:f>IF(AJ784="","",IF(OR(LOWER(AJ784)="brazil",LOWER(AJ784)="brasil"),"Yes","No"))</x:f>
      </x:c>
      <x:c r="AL784"/>
      <x:c r="AM784"/>
      <x:c r="AN784"/>
      <x:c r="AO784"/>
      <x:c r="AP784"/>
      <x:c r="AQ784"/>
      <x:c r="AR784"/>
      <x:c r="AS784"/>
      <x:c r="AT784"/>
      <x:c r="AU784"/>
      <x:c r="AV784"/>
      <x:c r="AW784"/>
      <x:c r="AX784"/>
      <x:c r="AY784"/>
      <x:c r="AZ784"/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/>
      <x:c r="BO784"/>
      <x:c r="BP784"/>
      <x:c r="BQ784"/>
      <x:c r="BR784"/>
      <x:c r="BS784"/>
      <x:c r="BT784"/>
      <x:c r="BU784"/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 t="str">
        <x:v>Yes</x:v>
      </x:c>
      <x:c r="CK784" t="str">
        <x:v>Yes</x:v>
      </x:c>
      <x:c r="CL784" t="str">
        <x:v>Yes</x:v>
      </x:c>
      <x:c r="CM784" t="str">
        <x:v>Clear</x:v>
      </x:c>
      <x:c r="CN784" t="str">
        <x:v>Verified — clear</x:v>
      </x:c>
      <x:c r="CO784" t="n">
        <x:v>46272</x:v>
      </x:c>
      <x:c r="CP784" t="str">
        <x:v>https://pubmed.ncbi.nlm.nih.gov/34117501/</x:v>
      </x:c>
      <x:c r="CQ784"/>
      <x:c r="CR784"/>
      <x:c r="CS784"/>
      <x:c r="CT784"/>
      <x:c r="CU784"/>
      <x:c r="CV784"/>
      <x:c r="CW784"/>
      <x:c r="CX784"/>
      <x:c r="CY784"/>
      <x:c r="CZ784"/>
      <x:c r="DA784"/>
      <x:c r="DB784" t="str">
        <x:f>IF(L784="","",IF(AND(COUNT(CU784:DA784)=7,OR(CU784=0,CU784=1,CU784=2),OR(CV784=0,CV784=1,CV784=2),OR(CW784=0,CW784=1,CW784=2),OR(CX784=0,CX784=1,CX784=2),OR(CY784=0,CY784=1,CY784=2),OR(CZ784=0,CZ784=1,CZ784=2),OR(DA784=0,DA784=1,DA784=2)),SUM(CU784:DA784),""))</x:f>
      </x:c>
      <x:c r="DC784" t="str">
        <x:f>IF(DB784="","",ROUND(DB784/14*10,1))</x:f>
      </x:c>
      <x:c r="DD784" t="str">
        <x:v>Pending</x:v>
      </x:c>
      <x:c r="DE784" t="str">
        <x:f>IF(L784="","",IF(DC784="","Pending",IF(DD784="Yes","CONDITIONAL — safety override",IF(DC784&gt;=8,"HIGH",IF(DC784&gt;=5,"CONDITIONAL","LOW")))))</x:f>
        <x:v>Pending</x:v>
      </x:c>
      <x:c r="DF784" t="str">
        <x:v>Pending screening and full-text appraisal; no transferability judgment made at identification.</x:v>
      </x:c>
      <x:c r="DG784"/>
      <x:c r="DH784"/>
      <x:c r="DI784"/>
      <x:c r="DJ784"/>
      <x:c r="DK784"/>
      <x:c r="DL784"/>
      <x:c r="DM784"/>
      <x:c r="DN784"/>
      <x:c r="DO784"/>
      <x:c r="DP784"/>
      <x:c r="DQ784"/>
      <x:c r="DR784"/>
      <x:c r="DS784"/>
      <x:c r="DT784"/>
      <x:c r="DU784"/>
      <x:c r="DV784"/>
      <x:c r="DW784"/>
      <x:c r="DX784"/>
      <x:c r="DY784"/>
      <x:c r="DZ784" t="str">
        <x:v>Title/abstract screening alone does not establish effectiveness, causality, methodological quality, transferability to Brazilian public safety or an institutional recommendation.</x:v>
      </x:c>
      <x:c r="EA784" t="str">
        <x:v>Pending</x:v>
      </x:c>
      <x:c r="EB784" t="str">
        <x:f>IF(L784="","",IF(EC784="READY","Yes","No / Pending"))</x:f>
        <x:v>No / Pending</x:v>
      </x:c>
      <x:c r="EC784" t="str">
        <x:f>IF(L784="","",IF(OR(ISNUMBER(SEARCH("Retracted Publication",Q784)),CM784="Retracted",CN784="Retracted",CM784="Expression of Concern",CN784="Expression of Concern",F784="Not used",CG784="Critical",CH784="High",CH784="Critical"),"BLOCKED — integrity or use restriction",IF(AND(CJ784="Yes",CK784="Yes",CL784="Yes"),IF(AND(CM784="Clear",CN784="Verified — clear"),IF(AND(AND(LEN(TRIM(CF784))&gt;0,LEFT(LOWER(TRIM(CF784)),7)&lt;&gt;"pending"),OR(CG784="High",CG784="Moderate"),OR(CH784="Low",CH784="Some concerns",CH784="Not applicable")),IF(AND(DD784="No",OR(DE784="HIGH",DE784="CONDITIONAL"),AND(LEN(TRIM(DF784))&gt;0,LEFT(LOWER(TRIM(DF784)),7)&lt;&gt;"pending")),IF(AND(AND(LEN(TRIM(DT784))&gt;0,LEFT(LOWER(TRIM(DT784)),7)&lt;&gt;"pending"),AND(LEN(TRIM(DU784))&gt;0,LEFT(LOWER(TRIM(DU784)),7)&lt;&gt;"pending"),OR(AND(LEN(TRIM(DV784))&gt;0,LEFT(LOWER(TRIM(DV784)),7)&lt;&gt;"pending"),AND(LEN(TRIM(DW784))&gt;0,LEFT(LOWER(TRIM(DW784)),7)&lt;&gt;"pending")),AND(LEN(TRIM(DX784))&gt;0,LEFT(LOWER(TRIM(DX784)),7)&lt;&gt;"pending")),IF(AND(F784="Claim-ready",OR(EA784="Strong",EA784="Moderate"),AND(LEN(TRIM(G784))&gt;0,LEFT(LOWER(TRIM(G784)),7)&lt;&gt;"pending"),G784&lt;&gt;"No substantive use decision is permitted from identification metadata alone.",AND(LEN(TRIM(DZ784))&gt;0,LEFT(LOWER(TRIM(DZ784)),7)&lt;&gt;"pending"),DZ784&lt;&gt;"Identification metadata alone does not permit any substantive scientific, causal, operational, or institutional claim.",AND(LEN(TRIM(EI784))&gt;0,LEFT(LOWER(TRIM(EI784)),7)&lt;&gt;"pending"),ISNUMBER(EH784),EH784&gt;0),"READY","PENDING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4" t="str">
        <x:v>Pending</x:v>
      </x:c>
      <x:c r="EE784"/>
      <x:c r="EF784" t="str">
        <x:v>Pending</x:v>
      </x:c>
      <x:c r="EG784" t="str">
        <x:v>Pending</x:v>
      </x:c>
      <x:c r="EH784"/>
      <x:c r="EI784" s="501"/>
      <x:c r="EJ784"/>
      <x:c r="EK784" t="str">
        <x:v>Pending</x:v>
      </x:c>
      <x:c r="EL784" t="n">
        <x:v>46272</x:v>
      </x:c>
      <x:c r="EM784" t="str">
        <x:v>Production PubMed record imported and reconciled to Zotero item HG27RUUU;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4" t="n">
        <x:f>IF(L784="","",(IF(N784&lt;&gt;"",1,0)+IF(O784&lt;&gt;"",1,0)+IF(AJ784&lt;&gt;"",1,0)+IF(AU784&lt;&gt;"",1,0)+IF(BE784&lt;&gt;"",1,0)+IF(CF784&lt;&gt;"",1,0)+IF(CJ784="Yes",1,0)+IF(CL784="Yes",1,0)+IF(DE784&lt;&gt;"Pending",1,0)+IF(F784&lt;&gt;"",1,0)+IF(DZ784&lt;&gt;"",1,0)+IF(EI784&lt;&gt;"",1,0))/12)</x:f>
        <x:v>0.5</x:v>
      </x:c>
    </x:row>
    <x:row r="785">
      <x:c r="A785" t="str">
        <x:v>EV-0782</x:v>
      </x:c>
      <x:c r="B785" t="str">
        <x:v>Integrity check</x:v>
      </x:c>
      <x:c r="C785" t="str">
        <x:f>IF(L785="","",IF(LEFT(EC785,7)="BLOCKED","🔴 Do not use for conclusion",IF(EB785="Yes","🟢 Claim-ready","🟡 Caution / context")))</x:f>
        <x:v>🟡 Caution / context</x:v>
      </x:c>
      <x:c r="D785" t="str">
        <x:f>IF(L785="","",EC785)</x:f>
        <x:v>PENDING — appropriate appraisal</x:v>
      </x:c>
      <x:c r="E785" t="str">
        <x:v>P3 — Medium</x:v>
      </x:c>
      <x:c r="F785" t="str">
        <x:v>Pending</x:v>
      </x:c>
      <x:c r="G785" t="str">
        <x:v>Title/abstract identify an explicit tactical/public-safety context and readiness domain; retain for full-text assessment.</x:v>
      </x:c>
      <x:c r="H785" t="str">
        <x:v>Obtain and review lawful full text; confirm human adjudication; then select a design-specific appraisal instrument.</x:v>
      </x:c>
      <x:c r="I785"/>
      <x:c r="J785" t="str">
        <x:v>A — Core</x:v>
      </x:c>
      <x:c r="K785" t="str">
        <x:v>IDENTIFIED</x:v>
      </x:c>
      <x:c r="L785" t="str">
        <x:v>Dietary Intakes From Ad Libitum Consumption of Canadian Armed Forces Field Rations Compared With Usual Home Dietary Intakes and Military Dietary Reference Intakes.</x:v>
      </x:c>
      <x:c r="M785"/>
      <x:c r="N785" t="str">
        <x:v>Ahmed, Mavra; Mandic, Iva; Lou, Wendy; Goodman, Len; Jacobs, Ira; L' Abbe, Mary R</x:v>
      </x:c>
      <x:c r="O785" t="n">
        <x:v>2023</x:v>
      </x:c>
      <x:c r="P785" t="str">
        <x:v>Military medicine</x:v>
      </x:c>
      <x:c r="Q785" t="str">
        <x:v>Journal Article; Research Support, Non-U.S. Gov't</x:v>
      </x:c>
      <x:c r="R785" t="str">
        <x:v>Unclear</x:v>
      </x:c>
      <x:c r="S785" t="str">
        <x:v>Unknown</x:v>
      </x:c>
      <x:c r="T785" t="str">
        <x:v>eng</x:v>
      </x:c>
      <x:c r="U785" t="str">
        <x:v>https://pubmed.ncbi.nlm.nih.gov/34117489/</x:v>
      </x:c>
      <x:c r="V785" t="str">
        <x:v>10.1093/milmed/usab222</x:v>
      </x:c>
      <x:c r="W785" t="str">
        <x:f>IF(V785="","",LOWER(SUBSTITUTE(SUBSTITUTE(SUBSTITUTE(SUBSTITUTE(TRIM(V785),"https://doi.org/",""),"http://doi.org/",""),"https://dx.doi.org/",""),"doi:","")))</x:f>
        <x:v>10.1093/milmed/usab222</x:v>
      </x:c>
      <x:c r="X785" t="str">
        <x:v>34117489</x:v>
      </x:c>
      <x:c r="Y785" t="str"/>
      <x:c r="Z785"/>
      <x:c r="AA785" t="str">
        <x:v>PubMed/MEDLINE</x:v>
      </x:c>
      <x:c r="AB785" t="str">
        <x:v>PUBMED-A-v1.0-2026-08-28</x:v>
      </x:c>
      <x:c r="AC785" t="str">
        <x:v>SP-PUBMED-A-20260828</x:v>
      </x:c>
      <x:c r="AD785" s="499" t="n">
        <x:v>46262</x:v>
      </x:c>
      <x:c r="AE785" s="499" t="n">
        <x:v>46272</x:v>
      </x:c>
      <x:c r="AF785" t="str">
        <x:v>KLVPNNJV</x:v>
      </x:c>
      <x:c r="AG785"/>
      <x:c r="AH785" t="str">
        <x:v>Tactical Athlete → Operational Readiness Brazil</x:v>
      </x:c>
      <x:c r="AI785" t="str">
        <x:v>evidence-family:A</x:v>
      </x:c>
      <x:c r="AJ785"/>
      <x:c r="AK785" t="str">
        <x:f>IF(AJ785="","",IF(OR(LOWER(AJ785)="brazil",LOWER(AJ785)="brasil"),"Yes","No"))</x:f>
      </x:c>
      <x:c r="AL785"/>
      <x:c r="AM785"/>
      <x:c r="AN785"/>
      <x:c r="AO785"/>
      <x:c r="AP785"/>
      <x:c r="AQ785"/>
      <x:c r="AR785"/>
      <x:c r="AS785"/>
      <x:c r="AT785"/>
      <x:c r="AU785"/>
      <x:c r="AV785"/>
      <x:c r="AW785"/>
      <x:c r="AX785"/>
      <x:c r="AY785"/>
      <x:c r="AZ785"/>
      <x:c r="BA785"/>
      <x:c r="BB785"/>
      <x:c r="BC785"/>
      <x:c r="BD785"/>
      <x:c r="BE785"/>
      <x:c r="BF785"/>
      <x:c r="BG785"/>
      <x:c r="BH785"/>
      <x:c r="BI785"/>
      <x:c r="BJ785"/>
      <x:c r="BK785"/>
      <x:c r="BL785"/>
      <x:c r="BM785"/>
      <x:c r="BN785"/>
      <x:c r="BO785"/>
      <x:c r="BP785"/>
      <x:c r="BQ785"/>
      <x:c r="BR785"/>
      <x:c r="BS785"/>
      <x:c r="BT785"/>
      <x:c r="BU785"/>
      <x:c r="BV785"/>
      <x:c r="BW785"/>
      <x:c r="BX785"/>
      <x:c r="BY785"/>
      <x:c r="BZ785"/>
      <x:c r="CA785"/>
      <x:c r="CB785"/>
      <x:c r="CC785"/>
      <x:c r="CD785"/>
      <x:c r="CE785"/>
      <x:c r="CF785"/>
      <x:c r="CG785"/>
      <x:c r="CH785"/>
      <x:c r="CI785"/>
      <x:c r="CJ785" t="str">
        <x:v>Yes</x:v>
      </x:c>
      <x:c r="CK785" t="str">
        <x:v>Yes</x:v>
      </x:c>
      <x:c r="CL785" t="str">
        <x:v>Yes</x:v>
      </x:c>
      <x:c r="CM785" t="str">
        <x:v>Clear</x:v>
      </x:c>
      <x:c r="CN785" t="str">
        <x:v>Verified — clear</x:v>
      </x:c>
      <x:c r="CO785" t="n">
        <x:v>46272</x:v>
      </x:c>
      <x:c r="CP785" t="str">
        <x:v>https://pubmed.ncbi.nlm.nih.gov/34117489/</x:v>
      </x:c>
      <x:c r="CQ785"/>
      <x:c r="CR785"/>
      <x:c r="CS785"/>
      <x:c r="CT785"/>
      <x:c r="CU785"/>
      <x:c r="CV785"/>
      <x:c r="CW785"/>
      <x:c r="CX785"/>
      <x:c r="CY785"/>
      <x:c r="CZ785"/>
      <x:c r="DA785"/>
      <x:c r="DB785" t="str">
        <x:f>IF(L785="","",IF(AND(COUNT(CU785:DA785)=7,OR(CU785=0,CU785=1,CU785=2),OR(CV785=0,CV785=1,CV785=2),OR(CW785=0,CW785=1,CW785=2),OR(CX785=0,CX785=1,CX785=2),OR(CY785=0,CY785=1,CY785=2),OR(CZ785=0,CZ785=1,CZ785=2),OR(DA785=0,DA785=1,DA785=2)),SUM(CU785:DA785),""))</x:f>
      </x:c>
      <x:c r="DC785" t="str">
        <x:f>IF(DB785="","",ROUND(DB785/14*10,1))</x:f>
      </x:c>
      <x:c r="DD785" t="str">
        <x:v>Pending</x:v>
      </x:c>
      <x:c r="DE785" t="str">
        <x:f>IF(L785="","",IF(DC785="","Pending",IF(DD785="Yes","CONDITIONAL — safety override",IF(DC785&gt;=8,"HIGH",IF(DC785&gt;=5,"CONDITIONAL","LOW")))))</x:f>
        <x:v>Pending</x:v>
      </x:c>
      <x:c r="DF785" t="str">
        <x:v>Pending screening and full-text appraisal; no transferability judgment made at identification.</x:v>
      </x:c>
      <x:c r="DG785"/>
      <x:c r="DH785"/>
      <x:c r="DI785"/>
      <x:c r="DJ785"/>
      <x:c r="DK785"/>
      <x:c r="DL785"/>
      <x:c r="DM785"/>
      <x:c r="DN785"/>
      <x:c r="DO785"/>
      <x:c r="DP785"/>
      <x:c r="DQ785"/>
      <x:c r="DR785"/>
      <x:c r="DS785"/>
      <x:c r="DT785"/>
      <x:c r="DU785"/>
      <x:c r="DV785"/>
      <x:c r="DW785"/>
      <x:c r="DX785"/>
      <x:c r="DY785"/>
      <x:c r="DZ785" t="str">
        <x:v>Title/abstract screening alone does not establish effectiveness, causality, methodological quality, transferability to Brazilian public safety or an institutional recommendation.</x:v>
      </x:c>
      <x:c r="EA785" t="str">
        <x:v>Pending</x:v>
      </x:c>
      <x:c r="EB785" t="str">
        <x:f>IF(L785="","",IF(EC785="READY","Yes","No / Pending"))</x:f>
        <x:v>No / Pending</x:v>
      </x:c>
      <x:c r="EC785" t="str">
        <x:f>IF(L785="","",IF(OR(ISNUMBER(SEARCH("Retracted Publication",Q785)),CM785="Retracted",CN785="Retracted",CM785="Expression of Concern",CN785="Expression of Concern",F785="Not used",CG785="Critical",CH785="High",CH785="Critical"),"BLOCKED — integrity or use restriction",IF(AND(CJ785="Yes",CK785="Yes",CL785="Yes"),IF(AND(CM785="Clear",CN785="Verified — clear"),IF(AND(AND(LEN(TRIM(CF785))&gt;0,LEFT(LOWER(TRIM(CF785)),7)&lt;&gt;"pending"),OR(CG785="High",CG785="Moderate"),OR(CH785="Low",CH785="Some concerns",CH785="Not applicable")),IF(AND(DD785="No",OR(DE785="HIGH",DE785="CONDITIONAL"),AND(LEN(TRIM(DF785))&gt;0,LEFT(LOWER(TRIM(DF785)),7)&lt;&gt;"pending")),IF(AND(AND(LEN(TRIM(DT785))&gt;0,LEFT(LOWER(TRIM(DT785)),7)&lt;&gt;"pending"),AND(LEN(TRIM(DU785))&gt;0,LEFT(LOWER(TRIM(DU785)),7)&lt;&gt;"pending"),OR(AND(LEN(TRIM(DV785))&gt;0,LEFT(LOWER(TRIM(DV785)),7)&lt;&gt;"pending"),AND(LEN(TRIM(DW785))&gt;0,LEFT(LOWER(TRIM(DW785)),7)&lt;&gt;"pending")),AND(LEN(TRIM(DX785))&gt;0,LEFT(LOWER(TRIM(DX785)),7)&lt;&gt;"pending")),IF(AND(F785="Claim-ready",OR(EA785="Strong",EA785="Moderate"),AND(LEN(TRIM(G785))&gt;0,LEFT(LOWER(TRIM(G785)),7)&lt;&gt;"pending"),G785&lt;&gt;"No substantive use decision is permitted from identification metadata alone.",AND(LEN(TRIM(DZ785))&gt;0,LEFT(LOWER(TRIM(DZ785)),7)&lt;&gt;"pending"),DZ785&lt;&gt;"Identification metadata alone does not permit any substantive scientific, causal, operational, or institutional claim.",AND(LEN(TRIM(EI785))&gt;0,LEFT(LOWER(TRIM(EI785)),7)&lt;&gt;"pending"),ISNUMBER(EH785),EH785&gt;0),"READY","PENDING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5" t="str">
        <x:v>Pending</x:v>
      </x:c>
      <x:c r="EE785"/>
      <x:c r="EF785" t="str">
        <x:v>Pending</x:v>
      </x:c>
      <x:c r="EG785" t="str">
        <x:v>Pending</x:v>
      </x:c>
      <x:c r="EH785"/>
      <x:c r="EI785" s="501"/>
      <x:c r="EJ785"/>
      <x:c r="EK785" t="str">
        <x:v>Pending</x:v>
      </x:c>
      <x:c r="EL785" t="n">
        <x:v>46272</x:v>
      </x:c>
      <x:c r="EM785" t="str">
        <x:v>Production PubMed record imported and reconciled to Zotero item KLVPNNJV;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5" t="n">
        <x:f>IF(L785="","",(IF(N785&lt;&gt;"",1,0)+IF(O785&lt;&gt;"",1,0)+IF(AJ785&lt;&gt;"",1,0)+IF(AU785&lt;&gt;"",1,0)+IF(BE785&lt;&gt;"",1,0)+IF(CF785&lt;&gt;"",1,0)+IF(CJ785="Yes",1,0)+IF(CL785="Yes",1,0)+IF(DE785&lt;&gt;"Pending",1,0)+IF(F785&lt;&gt;"",1,0)+IF(DZ785&lt;&gt;"",1,0)+IF(EI785&lt;&gt;"",1,0))/12)</x:f>
        <x:v>0.5</x:v>
      </x:c>
    </x:row>
    <x:row r="786">
      <x:c r="A786" t="str">
        <x:v>EV-0783</x:v>
      </x:c>
      <x:c r="B786" t="str">
        <x:v>Integrity check</x:v>
      </x:c>
      <x:c r="C786" t="str">
        <x:f>IF(L786="","",IF(LEFT(EC786,7)="BLOCKED","🔴 Do not use for conclusion",IF(EB786="Yes","🟢 Claim-ready","🟡 Caution / context")))</x:f>
        <x:v>🟡 Caution / context</x:v>
      </x:c>
      <x:c r="D786" t="str">
        <x:f>IF(L786="","",EC786)</x:f>
        <x:v>PENDING — appropriate appraisal</x:v>
      </x:c>
      <x:c r="E786" t="str">
        <x:v>P3 — Medium</x:v>
      </x:c>
      <x:c r="F786" t="str">
        <x:v>Pending</x:v>
      </x:c>
      <x:c r="G786" t="str">
        <x:v>Title/abstract identify an explicit tactical/public-safety context and readiness domain; retain for full-text assessment.</x:v>
      </x:c>
      <x:c r="H786" t="str">
        <x:v>Obtain and review lawful full text; confirm human adjudication; then select a design-specific appraisal instrument.</x:v>
      </x:c>
      <x:c r="I786"/>
      <x:c r="J786" t="str">
        <x:v>C — Implementation Science</x:v>
      </x:c>
      <x:c r="K786" t="str">
        <x:v>IDENTIFIED</x:v>
      </x:c>
      <x:c r="L786" t="str">
        <x:v>Law enforcement assisted diversion: Qualitative evaluation of barriers and facilitators of program implementation.</x:v>
      </x:c>
      <x:c r="M786"/>
      <x:c r="N786" t="str">
        <x:v>Joudrey, Paul J; Nelson, Christina R; Lawson, Kelly; Morford, Kenneth L; Muley, Dakibu; Watson, Cynthia; Okafor, Martha; Wang, Emily A; Crusto, Cindy</x:v>
      </x:c>
      <x:c r="O786" t="n">
        <x:v>2021</x:v>
      </x:c>
      <x:c r="P786" t="str">
        <x:v>Journal of substance abuse treatment</x:v>
      </x:c>
      <x:c r="Q786" t="str">
        <x:v>Journal Article; Research Support, N.I.H., Extramural; Research Support, Non-U.S. Gov't</x:v>
      </x:c>
      <x:c r="R786" t="str">
        <x:v>Unclear</x:v>
      </x:c>
      <x:c r="S786" t="str">
        <x:v>Unknown</x:v>
      </x:c>
      <x:c r="T786" t="str">
        <x:v>eng</x:v>
      </x:c>
      <x:c r="U786" t="str">
        <x:v>https://pubmed.ncbi.nlm.nih.gov/34080562/</x:v>
      </x:c>
      <x:c r="V786" t="str">
        <x:v>10.1016/j.jsat.2021.108476</x:v>
      </x:c>
      <x:c r="W786" t="str">
        <x:f>IF(V786="","",LOWER(SUBSTITUTE(SUBSTITUTE(SUBSTITUTE(SUBSTITUTE(TRIM(V786),"https://doi.org/",""),"http://doi.org/",""),"https://dx.doi.org/",""),"doi:","")))</x:f>
        <x:v>10.1016/j.jsat.2021.108476</x:v>
      </x:c>
      <x:c r="X786" t="str">
        <x:v>34080562</x:v>
      </x:c>
      <x:c r="Y786" t="str">
        <x:v>PMC8380645</x:v>
      </x:c>
      <x:c r="Z786"/>
      <x:c r="AA786" t="str">
        <x:v>PubMed/MEDLINE</x:v>
      </x:c>
      <x:c r="AB786" t="str">
        <x:v>PUBMED-C-v1.0-2026-08-28</x:v>
      </x:c>
      <x:c r="AC786" t="str">
        <x:v>SP-PUBMED-C-20260828</x:v>
      </x:c>
      <x:c r="AD786" s="499" t="n">
        <x:v>46262</x:v>
      </x:c>
      <x:c r="AE786" s="499" t="n">
        <x:v>46272</x:v>
      </x:c>
      <x:c r="AF786" t="str">
        <x:v>EBTM64G3</x:v>
      </x:c>
      <x:c r="AG786"/>
      <x:c r="AH786" t="str">
        <x:v>Tactical Athlete → Operational Readiness Brazil</x:v>
      </x:c>
      <x:c r="AI786" t="str">
        <x:v>evidence-family:C</x:v>
      </x:c>
      <x:c r="AJ786"/>
      <x:c r="AK786" t="str">
        <x:f>IF(AJ786="","",IF(OR(LOWER(AJ786)="brazil",LOWER(AJ786)="brasil"),"Yes","No"))</x:f>
      </x:c>
      <x:c r="AL786"/>
      <x:c r="AM786"/>
      <x:c r="AN786"/>
      <x:c r="AO786"/>
      <x:c r="AP786"/>
      <x:c r="AQ786"/>
      <x:c r="AR786"/>
      <x:c r="AS786"/>
      <x:c r="AT786"/>
      <x:c r="AU786"/>
      <x:c r="AV786"/>
      <x:c r="AW786"/>
      <x:c r="AX786"/>
      <x:c r="AY786"/>
      <x:c r="AZ786"/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/>
      <x:c r="BO786"/>
      <x:c r="BP786"/>
      <x:c r="BQ786"/>
      <x:c r="BR786"/>
      <x:c r="BS786"/>
      <x:c r="BT786"/>
      <x:c r="BU786"/>
      <x:c r="BV786"/>
      <x:c r="BW786"/>
      <x:c r="BX786"/>
      <x:c r="BY786"/>
      <x:c r="BZ786"/>
      <x:c r="CA786"/>
      <x:c r="CB786"/>
      <x:c r="CC786"/>
      <x:c r="CD786"/>
      <x:c r="CE786"/>
      <x:c r="CF786"/>
      <x:c r="CG786"/>
      <x:c r="CH786"/>
      <x:c r="CI786"/>
      <x:c r="CJ786" t="str">
        <x:v>Yes</x:v>
      </x:c>
      <x:c r="CK786" t="str">
        <x:v>Yes</x:v>
      </x:c>
      <x:c r="CL786" t="str">
        <x:v>Yes</x:v>
      </x:c>
      <x:c r="CM786" t="str">
        <x:v>Clear</x:v>
      </x:c>
      <x:c r="CN786" t="str">
        <x:v>Verified — clear</x:v>
      </x:c>
      <x:c r="CO786" t="n">
        <x:v>46272</x:v>
      </x:c>
      <x:c r="CP786" t="str">
        <x:v>https://pubmed.ncbi.nlm.nih.gov/34080562/</x:v>
      </x:c>
      <x:c r="CQ786"/>
      <x:c r="CR786"/>
      <x:c r="CS786"/>
      <x:c r="CT786"/>
      <x:c r="CU786"/>
      <x:c r="CV786"/>
      <x:c r="CW786"/>
      <x:c r="CX786"/>
      <x:c r="CY786"/>
      <x:c r="CZ786"/>
      <x:c r="DA786"/>
      <x:c r="DB786" t="str">
        <x:f>IF(L786="","",IF(AND(COUNT(CU786:DA786)=7,OR(CU786=0,CU786=1,CU786=2),OR(CV786=0,CV786=1,CV786=2),OR(CW786=0,CW786=1,CW786=2),OR(CX786=0,CX786=1,CX786=2),OR(CY786=0,CY786=1,CY786=2),OR(CZ786=0,CZ786=1,CZ786=2),OR(DA786=0,DA786=1,DA786=2)),SUM(CU786:DA786),""))</x:f>
      </x:c>
      <x:c r="DC786" t="str">
        <x:f>IF(DB786="","",ROUND(DB786/14*10,1))</x:f>
      </x:c>
      <x:c r="DD786" t="str">
        <x:v>Pending</x:v>
      </x:c>
      <x:c r="DE786" t="str">
        <x:f>IF(L786="","",IF(DC786="","Pending",IF(DD786="Yes","CONDITIONAL — safety override",IF(DC786&gt;=8,"HIGH",IF(DC786&gt;=5,"CONDITIONAL","LOW")))))</x:f>
        <x:v>Pending</x:v>
      </x:c>
      <x:c r="DF786" t="str">
        <x:v>Pending screening and full-text appraisal; no transferability judgment made at identification.</x:v>
      </x:c>
      <x:c r="DG786"/>
      <x:c r="DH786"/>
      <x:c r="DI786"/>
      <x:c r="DJ786"/>
      <x:c r="DK786"/>
      <x:c r="DL786"/>
      <x:c r="DM786"/>
      <x:c r="DN786"/>
      <x:c r="DO786"/>
      <x:c r="DP786"/>
      <x:c r="DQ786"/>
      <x:c r="DR786"/>
      <x:c r="DS786"/>
      <x:c r="DT786"/>
      <x:c r="DU786"/>
      <x:c r="DV786"/>
      <x:c r="DW786"/>
      <x:c r="DX786"/>
      <x:c r="DY786"/>
      <x:c r="DZ786" t="str">
        <x:v>Title/abstract screening alone does not establish effectiveness, causality, methodological quality, transferability to Brazilian public safety or an institutional recommendation.</x:v>
      </x:c>
      <x:c r="EA786" t="str">
        <x:v>Pending</x:v>
      </x:c>
      <x:c r="EB786" t="str">
        <x:f>IF(L786="","",IF(EC786="READY","Yes","No / Pending"))</x:f>
        <x:v>No / Pending</x:v>
      </x:c>
      <x:c r="EC786" t="str">
        <x:f>IF(L786="","",IF(OR(ISNUMBER(SEARCH("Retracted Publication",Q786)),CM786="Retracted",CN786="Retracted",CM786="Expression of Concern",CN786="Expression of Concern",F786="Not used",CG786="Critical",CH786="High",CH786="Critical"),"BLOCKED — integrity or use restriction",IF(AND(CJ786="Yes",CK786="Yes",CL786="Yes"),IF(AND(CM786="Clear",CN786="Verified — clear"),IF(AND(AND(LEN(TRIM(CF786))&gt;0,LEFT(LOWER(TRIM(CF786)),7)&lt;&gt;"pending"),OR(CG786="High",CG786="Moderate"),OR(CH786="Low",CH786="Some concerns",CH786="Not applicable")),IF(AND(DD786="No",OR(DE786="HIGH",DE786="CONDITIONAL"),AND(LEN(TRIM(DF786))&gt;0,LEFT(LOWER(TRIM(DF786)),7)&lt;&gt;"pending")),IF(AND(AND(LEN(TRIM(DT786))&gt;0,LEFT(LOWER(TRIM(DT786)),7)&lt;&gt;"pending"),AND(LEN(TRIM(DU786))&gt;0,LEFT(LOWER(TRIM(DU786)),7)&lt;&gt;"pending"),OR(AND(LEN(TRIM(DV786))&gt;0,LEFT(LOWER(TRIM(DV786)),7)&lt;&gt;"pending"),AND(LEN(TRIM(DW786))&gt;0,LEFT(LOWER(TRIM(DW786)),7)&lt;&gt;"pending")),AND(LEN(TRIM(DX786))&gt;0,LEFT(LOWER(TRIM(DX786)),7)&lt;&gt;"pending")),IF(AND(F786="Claim-ready",OR(EA786="Strong",EA786="Moderate"),AND(LEN(TRIM(G786))&gt;0,LEFT(LOWER(TRIM(G786)),7)&lt;&gt;"pending"),G786&lt;&gt;"No substantive use decision is permitted from identification metadata alone.",AND(LEN(TRIM(DZ786))&gt;0,LEFT(LOWER(TRIM(DZ786)),7)&lt;&gt;"pending"),DZ786&lt;&gt;"Identification metadata alone does not permit any substantive scientific, causal, operational, or institutional claim.",AND(LEN(TRIM(EI786))&gt;0,LEFT(LOWER(TRIM(EI786)),7)&lt;&gt;"pending"),ISNUMBER(EH786),EH786&gt;0),"READY","PENDING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6" t="str">
        <x:v>Pending</x:v>
      </x:c>
      <x:c r="EE786"/>
      <x:c r="EF786" t="str">
        <x:v>Pending</x:v>
      </x:c>
      <x:c r="EG786" t="str">
        <x:v>Pending</x:v>
      </x:c>
      <x:c r="EH786"/>
      <x:c r="EI786" s="501"/>
      <x:c r="EJ786"/>
      <x:c r="EK786" t="str">
        <x:v>Pending</x:v>
      </x:c>
      <x:c r="EL786" t="n">
        <x:v>46272</x:v>
      </x:c>
      <x:c r="EM786" t="str">
        <x:v>Production PubMed record imported and reconciled to Zotero item EBTM64G3;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6" t="n">
        <x:f>IF(L786="","",(IF(N786&lt;&gt;"",1,0)+IF(O786&lt;&gt;"",1,0)+IF(AJ786&lt;&gt;"",1,0)+IF(AU786&lt;&gt;"",1,0)+IF(BE786&lt;&gt;"",1,0)+IF(CF786&lt;&gt;"",1,0)+IF(CJ786="Yes",1,0)+IF(CL786="Yes",1,0)+IF(DE786&lt;&gt;"Pending",1,0)+IF(F786&lt;&gt;"",1,0)+IF(DZ786&lt;&gt;"",1,0)+IF(EI786&lt;&gt;"",1,0))/12)</x:f>
        <x:v>0.5</x:v>
      </x:c>
    </x:row>
    <x:row r="787">
      <x:c r="A787" t="str">
        <x:v>EV-0784</x:v>
      </x:c>
      <x:c r="B787" t="str">
        <x:v>Integrity check</x:v>
      </x:c>
      <x:c r="C787" t="str">
        <x:f>IF(L787="","",IF(LEFT(EC787,7)="BLOCKED","🔴 Do not use for conclusion",IF(EB787="Yes","🟢 Claim-ready","🟡 Caution / context")))</x:f>
        <x:v>🟡 Caution / context</x:v>
      </x:c>
      <x:c r="D787" t="str">
        <x:f>IF(L787="","",EC787)</x:f>
        <x:v>PENDING — appropriate appraisal</x:v>
      </x:c>
      <x:c r="E787" t="str">
        <x:v>P3 — Medium</x:v>
      </x:c>
      <x:c r="F787" t="str">
        <x:v>Pending</x:v>
      </x:c>
      <x:c r="G787" t="str">
        <x:v>Title/abstract identify an explicit tactical/public-safety context and readiness domain; retain for full-text assessment.</x:v>
      </x:c>
      <x:c r="H787" t="str">
        <x:v>Obtain and review lawful full text; confirm human adjudication; then select a design-specific appraisal instrument.</x:v>
      </x:c>
      <x:c r="I787"/>
      <x:c r="J787" t="str">
        <x:v>A — Core</x:v>
      </x:c>
      <x:c r="K787" t="str">
        <x:v>IDENTIFIED</x:v>
      </x:c>
      <x:c r="L787" t="str">
        <x:v>Longitudinal study of medical downgrades in the Royal Air Force.</x:v>
      </x:c>
      <x:c r="M787"/>
      <x:c r="N787" t="str">
        <x:v>Capella, Stefano; Demoulin, E; Wilkinson, C; Hindle, P</x:v>
      </x:c>
      <x:c r="O787" t="n">
        <x:v>2023</x:v>
      </x:c>
      <x:c r="P787" t="str">
        <x:v>BMJ military health</x:v>
      </x:c>
      <x:c r="Q787" t="str">
        <x:v>Journal Article</x:v>
      </x:c>
      <x:c r="R787" t="str">
        <x:v>Unclear</x:v>
      </x:c>
      <x:c r="S787" t="str">
        <x:v>Unknown</x:v>
      </x:c>
      <x:c r="T787" t="str">
        <x:v>eng</x:v>
      </x:c>
      <x:c r="U787" t="str">
        <x:v>https://pubmed.ncbi.nlm.nih.gov/34035160/</x:v>
      </x:c>
      <x:c r="V787" t="str">
        <x:v>10.1136/bmjmilitary-2021-001839</x:v>
      </x:c>
      <x:c r="W787" t="str">
        <x:f>IF(V787="","",LOWER(SUBSTITUTE(SUBSTITUTE(SUBSTITUTE(SUBSTITUTE(TRIM(V787),"https://doi.org/",""),"http://doi.org/",""),"https://dx.doi.org/",""),"doi:","")))</x:f>
        <x:v>10.1136/bmjmilitary-2021-001839</x:v>
      </x:c>
      <x:c r="X787" t="str">
        <x:v>34035160</x:v>
      </x:c>
      <x:c r="Y787" t="str"/>
      <x:c r="Z787"/>
      <x:c r="AA787" t="str">
        <x:v>PubMed/MEDLINE</x:v>
      </x:c>
      <x:c r="AB787" t="str">
        <x:v>PUBMED-A-v1.0-2026-08-28</x:v>
      </x:c>
      <x:c r="AC787" t="str">
        <x:v>SP-PUBMED-A-20260828</x:v>
      </x:c>
      <x:c r="AD787" s="499" t="n">
        <x:v>46262</x:v>
      </x:c>
      <x:c r="AE787" s="499" t="n">
        <x:v>46272</x:v>
      </x:c>
      <x:c r="AF787" t="str">
        <x:v>5M5LDLWE</x:v>
      </x:c>
      <x:c r="AG787"/>
      <x:c r="AH787" t="str">
        <x:v>Tactical Athlete → Operational Readiness Brazil</x:v>
      </x:c>
      <x:c r="AI787" t="str">
        <x:v>evidence-family:A</x:v>
      </x:c>
      <x:c r="AJ787"/>
      <x:c r="AK787" t="str">
        <x:f>IF(AJ787="","",IF(OR(LOWER(AJ787)="brazil",LOWER(AJ787)="brasil"),"Yes","No"))</x:f>
      </x:c>
      <x:c r="AL787"/>
      <x:c r="AM787"/>
      <x:c r="AN787"/>
      <x:c r="AO787"/>
      <x:c r="AP787"/>
      <x:c r="AQ787"/>
      <x:c r="AR787"/>
      <x:c r="AS787"/>
      <x:c r="AT787"/>
      <x:c r="AU787"/>
      <x:c r="AV787"/>
      <x:c r="AW787"/>
      <x:c r="AX787"/>
      <x:c r="AY787"/>
      <x:c r="AZ787"/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/>
      <x:c r="BO787"/>
      <x:c r="BP787"/>
      <x:c r="BQ787"/>
      <x:c r="BR787"/>
      <x:c r="BS787"/>
      <x:c r="BT787"/>
      <x:c r="BU787"/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 t="str">
        <x:v>Yes</x:v>
      </x:c>
      <x:c r="CK787" t="str">
        <x:v>Yes</x:v>
      </x:c>
      <x:c r="CL787" t="str">
        <x:v>Yes</x:v>
      </x:c>
      <x:c r="CM787" t="str">
        <x:v>Clear</x:v>
      </x:c>
      <x:c r="CN787" t="str">
        <x:v>Verified — clear</x:v>
      </x:c>
      <x:c r="CO787" t="n">
        <x:v>46272</x:v>
      </x:c>
      <x:c r="CP787" t="str">
        <x:v>https://pubmed.ncbi.nlm.nih.gov/34035160/</x:v>
      </x:c>
      <x:c r="CQ787"/>
      <x:c r="CR787"/>
      <x:c r="CS787"/>
      <x:c r="CT787"/>
      <x:c r="CU787"/>
      <x:c r="CV787"/>
      <x:c r="CW787"/>
      <x:c r="CX787"/>
      <x:c r="CY787"/>
      <x:c r="CZ787"/>
      <x:c r="DA787"/>
      <x:c r="DB787" t="str">
        <x:f>IF(L787="","",IF(AND(COUNT(CU787:DA787)=7,OR(CU787=0,CU787=1,CU787=2),OR(CV787=0,CV787=1,CV787=2),OR(CW787=0,CW787=1,CW787=2),OR(CX787=0,CX787=1,CX787=2),OR(CY787=0,CY787=1,CY787=2),OR(CZ787=0,CZ787=1,CZ787=2),OR(DA787=0,DA787=1,DA787=2)),SUM(CU787:DA787),""))</x:f>
      </x:c>
      <x:c r="DC787" t="str">
        <x:f>IF(DB787="","",ROUND(DB787/14*10,1))</x:f>
      </x:c>
      <x:c r="DD787" t="str">
        <x:v>Pending</x:v>
      </x:c>
      <x:c r="DE787" t="str">
        <x:f>IF(L787="","",IF(DC787="","Pending",IF(DD787="Yes","CONDITIONAL — safety override",IF(DC787&gt;=8,"HIGH",IF(DC787&gt;=5,"CONDITIONAL","LOW")))))</x:f>
        <x:v>Pending</x:v>
      </x:c>
      <x:c r="DF787" t="str">
        <x:v>Pending screening and full-text appraisal; no transferability judgment made at identification.</x:v>
      </x:c>
      <x:c r="DG787"/>
      <x:c r="DH787"/>
      <x:c r="DI787"/>
      <x:c r="DJ787"/>
      <x:c r="DK787"/>
      <x:c r="DL787"/>
      <x:c r="DM787"/>
      <x:c r="DN787"/>
      <x:c r="DO787"/>
      <x:c r="DP787"/>
      <x:c r="DQ787"/>
      <x:c r="DR787"/>
      <x:c r="DS787"/>
      <x:c r="DT787"/>
      <x:c r="DU787"/>
      <x:c r="DV787"/>
      <x:c r="DW787"/>
      <x:c r="DX787"/>
      <x:c r="DY787"/>
      <x:c r="DZ787" t="str">
        <x:v>Title/abstract screening alone does not establish effectiveness, causality, methodological quality, transferability to Brazilian public safety or an institutional recommendation.</x:v>
      </x:c>
      <x:c r="EA787" t="str">
        <x:v>Pending</x:v>
      </x:c>
      <x:c r="EB787" t="str">
        <x:f>IF(L787="","",IF(EC787="READY","Yes","No / Pending"))</x:f>
        <x:v>No / Pending</x:v>
      </x:c>
      <x:c r="EC787" t="str">
        <x:f>IF(L787="","",IF(OR(ISNUMBER(SEARCH("Retracted Publication",Q787)),CM787="Retracted",CN787="Retracted",CM787="Expression of Concern",CN787="Expression of Concern",F787="Not used",CG787="Critical",CH787="High",CH787="Critical"),"BLOCKED — integrity or use restriction",IF(AND(CJ787="Yes",CK787="Yes",CL787="Yes"),IF(AND(CM787="Clear",CN787="Verified — clear"),IF(AND(AND(LEN(TRIM(CF787))&gt;0,LEFT(LOWER(TRIM(CF787)),7)&lt;&gt;"pending"),OR(CG787="High",CG787="Moderate"),OR(CH787="Low",CH787="Some concerns",CH787="Not applicable")),IF(AND(DD787="No",OR(DE787="HIGH",DE787="CONDITIONAL"),AND(LEN(TRIM(DF787))&gt;0,LEFT(LOWER(TRIM(DF787)),7)&lt;&gt;"pending")),IF(AND(AND(LEN(TRIM(DT787))&gt;0,LEFT(LOWER(TRIM(DT787)),7)&lt;&gt;"pending"),AND(LEN(TRIM(DU787))&gt;0,LEFT(LOWER(TRIM(DU787)),7)&lt;&gt;"pending"),OR(AND(LEN(TRIM(DV787))&gt;0,LEFT(LOWER(TRIM(DV787)),7)&lt;&gt;"pending"),AND(LEN(TRIM(DW787))&gt;0,LEFT(LOWER(TRIM(DW787)),7)&lt;&gt;"pending")),AND(LEN(TRIM(DX787))&gt;0,LEFT(LOWER(TRIM(DX787)),7)&lt;&gt;"pending")),IF(AND(F787="Claim-ready",OR(EA787="Strong",EA787="Moderate"),AND(LEN(TRIM(G787))&gt;0,LEFT(LOWER(TRIM(G787)),7)&lt;&gt;"pending"),G787&lt;&gt;"No substantive use decision is permitted from identification metadata alone.",AND(LEN(TRIM(DZ787))&gt;0,LEFT(LOWER(TRIM(DZ787)),7)&lt;&gt;"pending"),DZ787&lt;&gt;"Identification metadata alone does not permit any substantive scientific, causal, operational, or institutional claim.",AND(LEN(TRIM(EI787))&gt;0,LEFT(LOWER(TRIM(EI787)),7)&lt;&gt;"pending"),ISNUMBER(EH787),EH787&gt;0),"READY","PENDING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7" t="str">
        <x:v>Pending</x:v>
      </x:c>
      <x:c r="EE787"/>
      <x:c r="EF787" t="str">
        <x:v>Pending</x:v>
      </x:c>
      <x:c r="EG787" t="str">
        <x:v>Pending</x:v>
      </x:c>
      <x:c r="EH787"/>
      <x:c r="EI787" s="501"/>
      <x:c r="EJ787"/>
      <x:c r="EK787" t="str">
        <x:v>Pending</x:v>
      </x:c>
      <x:c r="EL787" t="n">
        <x:v>46272</x:v>
      </x:c>
      <x:c r="EM787" t="str">
        <x:v>Production PubMed record imported and reconciled to Zotero item 5M5LDLWE;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7" t="n">
        <x:f>IF(L787="","",(IF(N787&lt;&gt;"",1,0)+IF(O787&lt;&gt;"",1,0)+IF(AJ787&lt;&gt;"",1,0)+IF(AU787&lt;&gt;"",1,0)+IF(BE787&lt;&gt;"",1,0)+IF(CF787&lt;&gt;"",1,0)+IF(CJ787="Yes",1,0)+IF(CL787="Yes",1,0)+IF(DE787&lt;&gt;"Pending",1,0)+IF(F787&lt;&gt;"",1,0)+IF(DZ787&lt;&gt;"",1,0)+IF(EI787&lt;&gt;"",1,0))/12)</x:f>
        <x:v>0.5</x:v>
      </x:c>
    </x:row>
    <x:row r="788">
      <x:c r="A788" t="str">
        <x:v>EV-0785</x:v>
      </x:c>
      <x:c r="B788" t="str">
        <x:v>Integrity check</x:v>
      </x:c>
      <x:c r="C788" t="str">
        <x:f>IF(L788="","",IF(LEFT(EC788,7)="BLOCKED","🔴 Do not use for conclusion",IF(EB788="Yes","🟢 Claim-ready","🟡 Caution / context")))</x:f>
        <x:v>🟡 Caution / context</x:v>
      </x:c>
      <x:c r="D788" t="str">
        <x:f>IF(L788="","",EC788)</x:f>
        <x:v>PENDING — appropriate appraisal</x:v>
      </x:c>
      <x:c r="E788" t="str">
        <x:v>P3 — Medium</x:v>
      </x:c>
      <x:c r="F788" t="str">
        <x:v>Pending</x:v>
      </x:c>
      <x:c r="G788" t="str">
        <x:v>Title/abstract identify an explicit tactical/public-safety context and readiness domain; retain for full-text assessment.</x:v>
      </x:c>
      <x:c r="H788" t="str">
        <x:v>Obtain and review lawful full text; confirm human adjudication; then select a design-specific appraisal instrument.</x:v>
      </x:c>
      <x:c r="I788"/>
      <x:c r="J788" t="str">
        <x:v>A — Core</x:v>
      </x:c>
      <x:c r="K788" t="str">
        <x:v>IDENTIFIED</x:v>
      </x:c>
      <x:c r="L788" t="str">
        <x:v>Respiratory Viral Pathogens Among U.S. Military Personnel at a Medical Treatment Facility in Hawaii From 2014 to 2019.</x:v>
      </x:c>
      <x:c r="M788"/>
      <x:c r="N788" t="str">
        <x:v>Montgomery, Agnes S; Lustik, Michael B; Reichert-Scrivner, Susan A; Woodbury, Ronald L; Jones, Milissa U; Horseman, Timothy S</x:v>
      </x:c>
      <x:c r="O788" t="n">
        <x:v>2022</x:v>
      </x:c>
      <x:c r="P788" t="str">
        <x:v>Military medicine</x:v>
      </x:c>
      <x:c r="Q788" t="str">
        <x:v>Journal Article</x:v>
      </x:c>
      <x:c r="R788" t="str">
        <x:v>Unclear</x:v>
      </x:c>
      <x:c r="S788" t="str">
        <x:v>Unknown</x:v>
      </x:c>
      <x:c r="T788" t="str">
        <x:v>eng</x:v>
      </x:c>
      <x:c r="U788" t="str">
        <x:v>https://pubmed.ncbi.nlm.nih.gov/34008030/</x:v>
      </x:c>
      <x:c r="V788" t="str">
        <x:v>10.1093/milmed/usab191</x:v>
      </x:c>
      <x:c r="W788" t="str">
        <x:f>IF(V788="","",LOWER(SUBSTITUTE(SUBSTITUTE(SUBSTITUTE(SUBSTITUTE(TRIM(V788),"https://doi.org/",""),"http://doi.org/",""),"https://dx.doi.org/",""),"doi:","")))</x:f>
        <x:v>10.1093/milmed/usab191</x:v>
      </x:c>
      <x:c r="X788" t="str">
        <x:v>34008030</x:v>
      </x:c>
      <x:c r="Y788" t="str"/>
      <x:c r="Z788"/>
      <x:c r="AA788" t="str">
        <x:v>PubMed/MEDLINE</x:v>
      </x:c>
      <x:c r="AB788" t="str">
        <x:v>PUBMED-A-v1.0-2026-08-28</x:v>
      </x:c>
      <x:c r="AC788" t="str">
        <x:v>SP-PUBMED-A-20260828</x:v>
      </x:c>
      <x:c r="AD788" s="499" t="n">
        <x:v>46262</x:v>
      </x:c>
      <x:c r="AE788" s="499" t="n">
        <x:v>46272</x:v>
      </x:c>
      <x:c r="AF788" t="str">
        <x:v>CSQISJNS</x:v>
      </x:c>
      <x:c r="AG788"/>
      <x:c r="AH788" t="str">
        <x:v>Tactical Athlete → Operational Readiness Brazil</x:v>
      </x:c>
      <x:c r="AI788" t="str">
        <x:v>evidence-family:A</x:v>
      </x:c>
      <x:c r="AJ788"/>
      <x:c r="AK788" t="str">
        <x:f>IF(AJ788="","",IF(OR(LOWER(AJ788)="brazil",LOWER(AJ788)="brasil"),"Yes","No"))</x:f>
      </x:c>
      <x:c r="AL788"/>
      <x:c r="AM788"/>
      <x:c r="AN788"/>
      <x:c r="AO788"/>
      <x:c r="AP788"/>
      <x:c r="AQ788"/>
      <x:c r="AR788"/>
      <x:c r="AS788"/>
      <x:c r="AT788"/>
      <x:c r="AU788"/>
      <x:c r="AV788"/>
      <x:c r="AW788"/>
      <x:c r="AX788"/>
      <x:c r="AY788"/>
      <x:c r="AZ788"/>
      <x:c r="BA788"/>
      <x:c r="BB788"/>
      <x:c r="BC788"/>
      <x:c r="BD788"/>
      <x:c r="BE788"/>
      <x:c r="BF788"/>
      <x:c r="BG788"/>
      <x:c r="BH788"/>
      <x:c r="BI788"/>
      <x:c r="BJ788"/>
      <x:c r="BK788"/>
      <x:c r="BL788"/>
      <x:c r="BM788"/>
      <x:c r="BN788"/>
      <x:c r="BO788"/>
      <x:c r="BP788"/>
      <x:c r="BQ788"/>
      <x:c r="BR788"/>
      <x:c r="BS788"/>
      <x:c r="BT788"/>
      <x:c r="BU788"/>
      <x:c r="BV788"/>
      <x:c r="BW788"/>
      <x:c r="BX788"/>
      <x:c r="BY788"/>
      <x:c r="BZ788"/>
      <x:c r="CA788"/>
      <x:c r="CB788"/>
      <x:c r="CC788"/>
      <x:c r="CD788"/>
      <x:c r="CE788"/>
      <x:c r="CF788"/>
      <x:c r="CG788"/>
      <x:c r="CH788"/>
      <x:c r="CI788"/>
      <x:c r="CJ788" t="str">
        <x:v>Yes</x:v>
      </x:c>
      <x:c r="CK788" t="str">
        <x:v>Yes</x:v>
      </x:c>
      <x:c r="CL788" t="str">
        <x:v>Yes</x:v>
      </x:c>
      <x:c r="CM788" t="str">
        <x:v>Clear</x:v>
      </x:c>
      <x:c r="CN788" t="str">
        <x:v>Verified — clear</x:v>
      </x:c>
      <x:c r="CO788" t="n">
        <x:v>46272</x:v>
      </x:c>
      <x:c r="CP788" t="str">
        <x:v>https://pubmed.ncbi.nlm.nih.gov/34008030/</x:v>
      </x:c>
      <x:c r="CQ788"/>
      <x:c r="CR788"/>
      <x:c r="CS788"/>
      <x:c r="CT788"/>
      <x:c r="CU788"/>
      <x:c r="CV788"/>
      <x:c r="CW788"/>
      <x:c r="CX788"/>
      <x:c r="CY788"/>
      <x:c r="CZ788"/>
      <x:c r="DA788"/>
      <x:c r="DB788" t="str">
        <x:f>IF(L788="","",IF(AND(COUNT(CU788:DA788)=7,OR(CU788=0,CU788=1,CU788=2),OR(CV788=0,CV788=1,CV788=2),OR(CW788=0,CW788=1,CW788=2),OR(CX788=0,CX788=1,CX788=2),OR(CY788=0,CY788=1,CY788=2),OR(CZ788=0,CZ788=1,CZ788=2),OR(DA788=0,DA788=1,DA788=2)),SUM(CU788:DA788),""))</x:f>
      </x:c>
      <x:c r="DC788" t="str">
        <x:f>IF(DB788="","",ROUND(DB788/14*10,1))</x:f>
      </x:c>
      <x:c r="DD788" t="str">
        <x:v>Pending</x:v>
      </x:c>
      <x:c r="DE788" t="str">
        <x:f>IF(L788="","",IF(DC788="","Pending",IF(DD788="Yes","CONDITIONAL — safety override",IF(DC788&gt;=8,"HIGH",IF(DC788&gt;=5,"CONDITIONAL","LOW")))))</x:f>
        <x:v>Pending</x:v>
      </x:c>
      <x:c r="DF788" t="str">
        <x:v>Pending screening and full-text appraisal; no transferability judgment made at identification.</x:v>
      </x:c>
      <x:c r="DG788"/>
      <x:c r="DH788"/>
      <x:c r="DI788"/>
      <x:c r="DJ788"/>
      <x:c r="DK788"/>
      <x:c r="DL788"/>
      <x:c r="DM788"/>
      <x:c r="DN788"/>
      <x:c r="DO788"/>
      <x:c r="DP788"/>
      <x:c r="DQ788"/>
      <x:c r="DR788"/>
      <x:c r="DS788"/>
      <x:c r="DT788"/>
      <x:c r="DU788"/>
      <x:c r="DV788"/>
      <x:c r="DW788"/>
      <x:c r="DX788"/>
      <x:c r="DY788"/>
      <x:c r="DZ788" t="str">
        <x:v>Title/abstract screening alone does not establish effectiveness, causality, methodological quality, transferability to Brazilian public safety or an institutional recommendation.</x:v>
      </x:c>
      <x:c r="EA788" t="str">
        <x:v>Pending</x:v>
      </x:c>
      <x:c r="EB788" t="str">
        <x:f>IF(L788="","",IF(EC788="READY","Yes","No / Pending"))</x:f>
        <x:v>No / Pending</x:v>
      </x:c>
      <x:c r="EC788" t="str">
        <x:f>IF(L788="","",IF(OR(ISNUMBER(SEARCH("Retracted Publication",Q788)),CM788="Retracted",CN788="Retracted",CM788="Expression of Concern",CN788="Expression of Concern",F788="Not used",CG788="Critical",CH788="High",CH788="Critical"),"BLOCKED — integrity or use restriction",IF(AND(CJ788="Yes",CK788="Yes",CL788="Yes"),IF(AND(CM788="Clear",CN788="Verified — clear"),IF(AND(AND(LEN(TRIM(CF788))&gt;0,LEFT(LOWER(TRIM(CF788)),7)&lt;&gt;"pending"),OR(CG788="High",CG788="Moderate"),OR(CH788="Low",CH788="Some concerns",CH788="Not applicable")),IF(AND(DD788="No",OR(DE788="HIGH",DE788="CONDITIONAL"),AND(LEN(TRIM(DF788))&gt;0,LEFT(LOWER(TRIM(DF788)),7)&lt;&gt;"pending")),IF(AND(AND(LEN(TRIM(DT788))&gt;0,LEFT(LOWER(TRIM(DT788)),7)&lt;&gt;"pending"),AND(LEN(TRIM(DU788))&gt;0,LEFT(LOWER(TRIM(DU788)),7)&lt;&gt;"pending"),OR(AND(LEN(TRIM(DV788))&gt;0,LEFT(LOWER(TRIM(DV788)),7)&lt;&gt;"pending"),AND(LEN(TRIM(DW788))&gt;0,LEFT(LOWER(TRIM(DW788)),7)&lt;&gt;"pending")),AND(LEN(TRIM(DX788))&gt;0,LEFT(LOWER(TRIM(DX788)),7)&lt;&gt;"pending")),IF(AND(F788="Claim-ready",OR(EA788="Strong",EA788="Moderate"),AND(LEN(TRIM(G788))&gt;0,LEFT(LOWER(TRIM(G788)),7)&lt;&gt;"pending"),G788&lt;&gt;"No substantive use decision is permitted from identification metadata alone.",AND(LEN(TRIM(DZ788))&gt;0,LEFT(LOWER(TRIM(DZ788)),7)&lt;&gt;"pending"),DZ788&lt;&gt;"Identification metadata alone does not permit any substantive scientific, causal, operational, or institutional claim.",AND(LEN(TRIM(EI788))&gt;0,LEFT(LOWER(TRIM(EI788)),7)&lt;&gt;"pending"),ISNUMBER(EH788),EH788&gt;0),"READY","PENDING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8" t="str">
        <x:v>Pending</x:v>
      </x:c>
      <x:c r="EE788"/>
      <x:c r="EF788" t="str">
        <x:v>Pending</x:v>
      </x:c>
      <x:c r="EG788" t="str">
        <x:v>Pending</x:v>
      </x:c>
      <x:c r="EH788"/>
      <x:c r="EI788" s="501"/>
      <x:c r="EJ788"/>
      <x:c r="EK788" t="str">
        <x:v>Pending</x:v>
      </x:c>
      <x:c r="EL788" t="n">
        <x:v>46272</x:v>
      </x:c>
      <x:c r="EM788" t="str">
        <x:v>Production PubMed record imported and reconciled to Zotero item CSQISJNS;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8" t="n">
        <x:f>IF(L788="","",(IF(N788&lt;&gt;"",1,0)+IF(O788&lt;&gt;"",1,0)+IF(AJ788&lt;&gt;"",1,0)+IF(AU788&lt;&gt;"",1,0)+IF(BE788&lt;&gt;"",1,0)+IF(CF788&lt;&gt;"",1,0)+IF(CJ788="Yes",1,0)+IF(CL788="Yes",1,0)+IF(DE788&lt;&gt;"Pending",1,0)+IF(F788&lt;&gt;"",1,0)+IF(DZ788&lt;&gt;"",1,0)+IF(EI788&lt;&gt;"",1,0))/12)</x:f>
        <x:v>0.5</x:v>
      </x:c>
    </x:row>
    <x:row r="789">
      <x:c r="A789" t="str">
        <x:v>EV-0786</x:v>
      </x:c>
      <x:c r="B789" t="str">
        <x:v>Integrity check</x:v>
      </x:c>
      <x:c r="C789" t="str">
        <x:f>IF(L789="","",IF(LEFT(EC789,7)="BLOCKED","🔴 Do not use for conclusion",IF(EB789="Yes","🟢 Claim-ready","🟡 Caution / context")))</x:f>
        <x:v>🟡 Caution / context</x:v>
      </x:c>
      <x:c r="D789" t="str">
        <x:f>IF(L789="","",EC789)</x:f>
        <x:v>PENDING — appropriate appraisal</x:v>
      </x:c>
      <x:c r="E789" t="str">
        <x:v>P3 — Medium</x:v>
      </x:c>
      <x:c r="F789" t="str">
        <x:v>Pending</x:v>
      </x:c>
      <x:c r="G789" t="str">
        <x:v>Title/abstract identify an explicit tactical/public-safety context and readiness domain; retain for full-text assessment.</x:v>
      </x:c>
      <x:c r="H789" t="str">
        <x:v>Obtain and review lawful full text; confirm human adjudication; then select a design-specific appraisal instrument.</x:v>
      </x:c>
      <x:c r="I789"/>
      <x:c r="J789" t="str">
        <x:v>A — Core</x:v>
      </x:c>
      <x:c r="K789" t="str">
        <x:v>IDENTIFIED</x:v>
      </x:c>
      <x:c r="L789" t="str">
        <x:v>Timing of Stress Fractures in Soldiers During the First 6 Career Months: A Retrospective Cohort Study.</x:v>
      </x:c>
      <x:c r="M789"/>
      <x:c r="N789" t="str">
        <x:v>Kardouni, Joseph R; McKinnon, Craig J; Taylor, Kathryn M; Hughes, Julie M</x:v>
      </x:c>
      <x:c r="O789" t="n">
        <x:v>2021</x:v>
      </x:c>
      <x:c r="P789" t="str">
        <x:v>Journal of athletic training</x:v>
      </x:c>
      <x:c r="Q789" t="str">
        <x:v>Journal Article</x:v>
      </x:c>
      <x:c r="R789" t="str">
        <x:v>Unclear</x:v>
      </x:c>
      <x:c r="S789" t="str">
        <x:v>Unknown</x:v>
      </x:c>
      <x:c r="T789" t="str">
        <x:v>eng</x:v>
      </x:c>
      <x:c r="U789" t="str">
        <x:v>https://pubmed.ncbi.nlm.nih.gov/33975344/</x:v>
      </x:c>
      <x:c r="V789" t="str">
        <x:v>10.4085/1062-6050-0380.19</x:v>
      </x:c>
      <x:c r="W789" t="str">
        <x:f>IF(V789="","",LOWER(SUBSTITUTE(SUBSTITUTE(SUBSTITUTE(SUBSTITUTE(TRIM(V789),"https://doi.org/",""),"http://doi.org/",""),"https://dx.doi.org/",""),"doi:","")))</x:f>
        <x:v>10.4085/1062-6050-0380.19</x:v>
      </x:c>
      <x:c r="X789" t="str">
        <x:v>33975344</x:v>
      </x:c>
      <x:c r="Y789" t="str">
        <x:v>PMC8675322</x:v>
      </x:c>
      <x:c r="Z789"/>
      <x:c r="AA789" t="str">
        <x:v>PubMed/MEDLINE</x:v>
      </x:c>
      <x:c r="AB789" t="str">
        <x:v>PUBMED-A-v1.0-2026-08-28</x:v>
      </x:c>
      <x:c r="AC789" t="str">
        <x:v>SP-PUBMED-A-20260828</x:v>
      </x:c>
      <x:c r="AD789" s="499" t="n">
        <x:v>46262</x:v>
      </x:c>
      <x:c r="AE789" s="499" t="n">
        <x:v>46272</x:v>
      </x:c>
      <x:c r="AF789" t="str">
        <x:v>5HYYA7LX</x:v>
      </x:c>
      <x:c r="AG789"/>
      <x:c r="AH789" t="str">
        <x:v>Tactical Athlete → Operational Readiness Brazil</x:v>
      </x:c>
      <x:c r="AI789" t="str">
        <x:v>evidence-family:A</x:v>
      </x:c>
      <x:c r="AJ789"/>
      <x:c r="AK789" t="str">
        <x:f>IF(AJ789="","",IF(OR(LOWER(AJ789)="brazil",LOWER(AJ789)="brasil"),"Yes","No"))</x:f>
      </x:c>
      <x:c r="AL789"/>
      <x:c r="AM789"/>
      <x:c r="AN789"/>
      <x:c r="AO789"/>
      <x:c r="AP789"/>
      <x:c r="AQ789"/>
      <x:c r="AR789"/>
      <x:c r="AS789"/>
      <x:c r="AT789"/>
      <x:c r="AU789"/>
      <x:c r="AV789"/>
      <x:c r="AW789"/>
      <x:c r="AX789"/>
      <x:c r="AY789"/>
      <x:c r="AZ789"/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/>
      <x:c r="BO789"/>
      <x:c r="BP789"/>
      <x:c r="BQ789"/>
      <x:c r="BR789"/>
      <x:c r="BS789"/>
      <x:c r="BT789"/>
      <x:c r="BU789"/>
      <x:c r="BV789"/>
      <x:c r="BW789"/>
      <x:c r="BX789"/>
      <x:c r="BY789"/>
      <x:c r="BZ789"/>
      <x:c r="CA789"/>
      <x:c r="CB789"/>
      <x:c r="CC789"/>
      <x:c r="CD789"/>
      <x:c r="CE789"/>
      <x:c r="CF789"/>
      <x:c r="CG789"/>
      <x:c r="CH789"/>
      <x:c r="CI789"/>
      <x:c r="CJ789" t="str">
        <x:v>Yes</x:v>
      </x:c>
      <x:c r="CK789" t="str">
        <x:v>Yes</x:v>
      </x:c>
      <x:c r="CL789" t="str">
        <x:v>Yes</x:v>
      </x:c>
      <x:c r="CM789" t="str">
        <x:v>Clear</x:v>
      </x:c>
      <x:c r="CN789" t="str">
        <x:v>Verified — clear</x:v>
      </x:c>
      <x:c r="CO789" t="n">
        <x:v>46272</x:v>
      </x:c>
      <x:c r="CP789" t="str">
        <x:v>https://pubmed.ncbi.nlm.nih.gov/33975344/</x:v>
      </x:c>
      <x:c r="CQ789"/>
      <x:c r="CR789"/>
      <x:c r="CS789"/>
      <x:c r="CT789"/>
      <x:c r="CU789"/>
      <x:c r="CV789"/>
      <x:c r="CW789"/>
      <x:c r="CX789"/>
      <x:c r="CY789"/>
      <x:c r="CZ789"/>
      <x:c r="DA789"/>
      <x:c r="DB789" t="str">
        <x:f>IF(L789="","",IF(AND(COUNT(CU789:DA789)=7,OR(CU789=0,CU789=1,CU789=2),OR(CV789=0,CV789=1,CV789=2),OR(CW789=0,CW789=1,CW789=2),OR(CX789=0,CX789=1,CX789=2),OR(CY789=0,CY789=1,CY789=2),OR(CZ789=0,CZ789=1,CZ789=2),OR(DA789=0,DA789=1,DA789=2)),SUM(CU789:DA789),""))</x:f>
      </x:c>
      <x:c r="DC789" t="str">
        <x:f>IF(DB789="","",ROUND(DB789/14*10,1))</x:f>
      </x:c>
      <x:c r="DD789" t="str">
        <x:v>Pending</x:v>
      </x:c>
      <x:c r="DE789" t="str">
        <x:f>IF(L789="","",IF(DC789="","Pending",IF(DD789="Yes","CONDITIONAL — safety override",IF(DC789&gt;=8,"HIGH",IF(DC789&gt;=5,"CONDITIONAL","LOW")))))</x:f>
        <x:v>Pending</x:v>
      </x:c>
      <x:c r="DF789" t="str">
        <x:v>Pending screening and full-text appraisal; no transferability judgment made at identification.</x:v>
      </x:c>
      <x:c r="DG789"/>
      <x:c r="DH789"/>
      <x:c r="DI789"/>
      <x:c r="DJ789"/>
      <x:c r="DK789"/>
      <x:c r="DL789"/>
      <x:c r="DM789"/>
      <x:c r="DN789"/>
      <x:c r="DO789"/>
      <x:c r="DP789"/>
      <x:c r="DQ789"/>
      <x:c r="DR789"/>
      <x:c r="DS789"/>
      <x:c r="DT789"/>
      <x:c r="DU789"/>
      <x:c r="DV789"/>
      <x:c r="DW789"/>
      <x:c r="DX789"/>
      <x:c r="DY789"/>
      <x:c r="DZ789" t="str">
        <x:v>Title/abstract screening alone does not establish effectiveness, causality, methodological quality, transferability to Brazilian public safety or an institutional recommendation.</x:v>
      </x:c>
      <x:c r="EA789" t="str">
        <x:v>Pending</x:v>
      </x:c>
      <x:c r="EB789" t="str">
        <x:f>IF(L789="","",IF(EC789="READY","Yes","No / Pending"))</x:f>
        <x:v>No / Pending</x:v>
      </x:c>
      <x:c r="EC789" t="str">
        <x:f>IF(L789="","",IF(OR(ISNUMBER(SEARCH("Retracted Publication",Q789)),CM789="Retracted",CN789="Retracted",CM789="Expression of Concern",CN789="Expression of Concern",F789="Not used",CG789="Critical",CH789="High",CH789="Critical"),"BLOCKED — integrity or use restriction",IF(AND(CJ789="Yes",CK789="Yes",CL789="Yes"),IF(AND(CM789="Clear",CN789="Verified — clear"),IF(AND(AND(LEN(TRIM(CF789))&gt;0,LEFT(LOWER(TRIM(CF789)),7)&lt;&gt;"pending"),OR(CG789="High",CG789="Moderate"),OR(CH789="Low",CH789="Some concerns",CH789="Not applicable")),IF(AND(DD789="No",OR(DE789="HIGH",DE789="CONDITIONAL"),AND(LEN(TRIM(DF789))&gt;0,LEFT(LOWER(TRIM(DF789)),7)&lt;&gt;"pending")),IF(AND(AND(LEN(TRIM(DT789))&gt;0,LEFT(LOWER(TRIM(DT789)),7)&lt;&gt;"pending"),AND(LEN(TRIM(DU789))&gt;0,LEFT(LOWER(TRIM(DU789)),7)&lt;&gt;"pending"),OR(AND(LEN(TRIM(DV789))&gt;0,LEFT(LOWER(TRIM(DV789)),7)&lt;&gt;"pending"),AND(LEN(TRIM(DW789))&gt;0,LEFT(LOWER(TRIM(DW789)),7)&lt;&gt;"pending")),AND(LEN(TRIM(DX789))&gt;0,LEFT(LOWER(TRIM(DX789)),7)&lt;&gt;"pending")),IF(AND(F789="Claim-ready",OR(EA789="Strong",EA789="Moderate"),AND(LEN(TRIM(G789))&gt;0,LEFT(LOWER(TRIM(G789)),7)&lt;&gt;"pending"),G789&lt;&gt;"No substantive use decision is permitted from identification metadata alone.",AND(LEN(TRIM(DZ789))&gt;0,LEFT(LOWER(TRIM(DZ789)),7)&lt;&gt;"pending"),DZ789&lt;&gt;"Identification metadata alone does not permit any substantive scientific, causal, operational, or institutional claim.",AND(LEN(TRIM(EI789))&gt;0,LEFT(LOWER(TRIM(EI789)),7)&lt;&gt;"pending"),ISNUMBER(EH789),EH789&gt;0),"READY","PENDING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89" t="str">
        <x:v>Pending</x:v>
      </x:c>
      <x:c r="EE789"/>
      <x:c r="EF789" t="str">
        <x:v>Pending</x:v>
      </x:c>
      <x:c r="EG789" t="str">
        <x:v>Pending</x:v>
      </x:c>
      <x:c r="EH789"/>
      <x:c r="EI789" s="501"/>
      <x:c r="EJ789"/>
      <x:c r="EK789" t="str">
        <x:v>Pending</x:v>
      </x:c>
      <x:c r="EL789" t="n">
        <x:v>46272</x:v>
      </x:c>
      <x:c r="EM789" t="str">
        <x:v>Production PubMed record imported and reconciled to Zotero item 5HYYA7LX;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89" t="n">
        <x:f>IF(L789="","",(IF(N789&lt;&gt;"",1,0)+IF(O789&lt;&gt;"",1,0)+IF(AJ789&lt;&gt;"",1,0)+IF(AU789&lt;&gt;"",1,0)+IF(BE789&lt;&gt;"",1,0)+IF(CF789&lt;&gt;"",1,0)+IF(CJ789="Yes",1,0)+IF(CL789="Yes",1,0)+IF(DE789&lt;&gt;"Pending",1,0)+IF(F789&lt;&gt;"",1,0)+IF(DZ789&lt;&gt;"",1,0)+IF(EI789&lt;&gt;"",1,0))/12)</x:f>
        <x:v>0.5</x:v>
      </x:c>
    </x:row>
    <x:row r="790">
      <x:c r="A790" t="str">
        <x:v>EV-0787</x:v>
      </x:c>
      <x:c r="B790" t="str">
        <x:v>Integrity check</x:v>
      </x:c>
      <x:c r="C790" t="str">
        <x:f>IF(L790="","",IF(LEFT(EC790,7)="BLOCKED","🔴 Do not use for conclusion",IF(EB790="Yes","🟢 Claim-ready","🟡 Caution / context")))</x:f>
        <x:v>🟡 Caution / context</x:v>
      </x:c>
      <x:c r="D790" t="str">
        <x:f>IF(L790="","",EC790)</x:f>
        <x:v>PENDING — appropriate appraisal</x:v>
      </x:c>
      <x:c r="E790" t="str">
        <x:v>P3 — Medium</x:v>
      </x:c>
      <x:c r="F790" t="str">
        <x:v>Pending</x:v>
      </x:c>
      <x:c r="G790" t="str">
        <x:v>Title/abstract identify an explicit implementation-science construct; retain for full-text assessment.</x:v>
      </x:c>
      <x:c r="H790" t="str">
        <x:v>Obtain and review lawful full text; confirm human adjudication; then select a design-specific appraisal instrument.</x:v>
      </x:c>
      <x:c r="I790"/>
      <x:c r="J790" t="str">
        <x:v>C — Implementation Science</x:v>
      </x:c>
      <x:c r="K790" t="str">
        <x:v>IDENTIFIED</x:v>
      </x:c>
      <x:c r="L790" t="str">
        <x:v>Implementation of a New Hampshire community-initiated response to the opioid crisis: A mixed-methods process evaluation of Safe Station.</x:v>
      </x:c>
      <x:c r="M790"/>
      <x:c r="N790" t="str">
        <x:v>Moore, Sarah K; Saunders, Elizabeth C; McLeman, Bethany; Metcalf, Stephen A; Walsh, Olivia; Bell, Kathleen; Meier, Andrea; Marsch, Lisa A</x:v>
      </x:c>
      <x:c r="O790" t="n">
        <x:v>2021</x:v>
      </x:c>
      <x:c r="P790" t="str">
        <x:v>The International journal on drug policy</x:v>
      </x:c>
      <x:c r="Q790" t="str">
        <x:v>Journal Article; Research Support, N.I.H., Extramural</x:v>
      </x:c>
      <x:c r="R790" t="str">
        <x:v>Unclear</x:v>
      </x:c>
      <x:c r="S790" t="str">
        <x:v>Unknown</x:v>
      </x:c>
      <x:c r="T790" t="str">
        <x:v>eng</x:v>
      </x:c>
      <x:c r="U790" t="str">
        <x:v>https://pubmed.ncbi.nlm.nih.gov/33933923/</x:v>
      </x:c>
      <x:c r="V790" t="str">
        <x:v>10.1016/j.drugpo.2021.103259</x:v>
      </x:c>
      <x:c r="W790" t="str">
        <x:f>IF(V790="","",LOWER(SUBSTITUTE(SUBSTITUTE(SUBSTITUTE(SUBSTITUTE(TRIM(V790),"https://doi.org/",""),"http://doi.org/",""),"https://dx.doi.org/",""),"doi:","")))</x:f>
        <x:v>10.1016/j.drugpo.2021.103259</x:v>
      </x:c>
      <x:c r="X790" t="str">
        <x:v>33933923</x:v>
      </x:c>
      <x:c r="Y790" t="str">
        <x:v>PMC8530836</x:v>
      </x:c>
      <x:c r="Z790"/>
      <x:c r="AA790" t="str">
        <x:v>PubMed/MEDLINE</x:v>
      </x:c>
      <x:c r="AB790" t="str">
        <x:v>PUBMED-C-v1.0-2026-08-28</x:v>
      </x:c>
      <x:c r="AC790" t="str">
        <x:v>SP-PUBMED-C-20260828</x:v>
      </x:c>
      <x:c r="AD790" s="499" t="n">
        <x:v>46262</x:v>
      </x:c>
      <x:c r="AE790" s="499" t="n">
        <x:v>46272</x:v>
      </x:c>
      <x:c r="AF790" t="str">
        <x:v>4AXW7YEU</x:v>
      </x:c>
      <x:c r="AG790"/>
      <x:c r="AH790" t="str">
        <x:v>Tactical Athlete → Operational Readiness Brazil</x:v>
      </x:c>
      <x:c r="AI790" t="str">
        <x:v>evidence-family:C</x:v>
      </x:c>
      <x:c r="AJ790"/>
      <x:c r="AK790" t="str">
        <x:f>IF(AJ790="","",IF(OR(LOWER(AJ790)="brazil",LOWER(AJ790)="brasil"),"Yes","No"))</x:f>
      </x:c>
      <x:c r="AL790"/>
      <x:c r="AM790"/>
      <x:c r="AN790"/>
      <x:c r="AO790"/>
      <x:c r="AP790"/>
      <x:c r="AQ790"/>
      <x:c r="AR790"/>
      <x:c r="AS790"/>
      <x:c r="AT790"/>
      <x:c r="AU790"/>
      <x:c r="AV790"/>
      <x:c r="AW790"/>
      <x:c r="AX790"/>
      <x:c r="AY790"/>
      <x:c r="AZ790"/>
      <x:c r="BA790"/>
      <x:c r="BB790"/>
      <x:c r="BC790"/>
      <x:c r="BD790"/>
      <x:c r="BE790"/>
      <x:c r="BF790"/>
      <x:c r="BG790"/>
      <x:c r="BH790"/>
      <x:c r="BI790"/>
      <x:c r="BJ790"/>
      <x:c r="BK790"/>
      <x:c r="BL790"/>
      <x:c r="BM790"/>
      <x:c r="BN790"/>
      <x:c r="BO790"/>
      <x:c r="BP790"/>
      <x:c r="BQ790"/>
      <x:c r="BR790"/>
      <x:c r="BS790"/>
      <x:c r="BT790"/>
      <x:c r="BU790"/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 t="str">
        <x:v>Yes</x:v>
      </x:c>
      <x:c r="CK790" t="str">
        <x:v>Yes</x:v>
      </x:c>
      <x:c r="CL790" t="str">
        <x:v>Yes</x:v>
      </x:c>
      <x:c r="CM790" t="str">
        <x:v>Clear</x:v>
      </x:c>
      <x:c r="CN790" t="str">
        <x:v>Verified — clear</x:v>
      </x:c>
      <x:c r="CO790" t="n">
        <x:v>46272</x:v>
      </x:c>
      <x:c r="CP790" t="str">
        <x:v>https://pubmed.ncbi.nlm.nih.gov/33933923/</x:v>
      </x:c>
      <x:c r="CQ790"/>
      <x:c r="CR790"/>
      <x:c r="CS790"/>
      <x:c r="CT790"/>
      <x:c r="CU790"/>
      <x:c r="CV790"/>
      <x:c r="CW790"/>
      <x:c r="CX790"/>
      <x:c r="CY790"/>
      <x:c r="CZ790"/>
      <x:c r="DA790"/>
      <x:c r="DB790" t="str">
        <x:f>IF(L790="","",IF(AND(COUNT(CU790:DA790)=7,OR(CU790=0,CU790=1,CU790=2),OR(CV790=0,CV790=1,CV790=2),OR(CW790=0,CW790=1,CW790=2),OR(CX790=0,CX790=1,CX790=2),OR(CY790=0,CY790=1,CY790=2),OR(CZ790=0,CZ790=1,CZ790=2),OR(DA790=0,DA790=1,DA790=2)),SUM(CU790:DA790),""))</x:f>
      </x:c>
      <x:c r="DC790" t="str">
        <x:f>IF(DB790="","",ROUND(DB790/14*10,1))</x:f>
      </x:c>
      <x:c r="DD790" t="str">
        <x:v>Pending</x:v>
      </x:c>
      <x:c r="DE790" t="str">
        <x:f>IF(L790="","",IF(DC790="","Pending",IF(DD790="Yes","CONDITIONAL — safety override",IF(DC790&gt;=8,"HIGH",IF(DC790&gt;=5,"CONDITIONAL","LOW")))))</x:f>
        <x:v>Pending</x:v>
      </x:c>
      <x:c r="DF790" t="str">
        <x:v>Pending screening and full-text appraisal; no transferability judgment made at identification.</x:v>
      </x:c>
      <x:c r="DG790"/>
      <x:c r="DH790"/>
      <x:c r="DI790"/>
      <x:c r="DJ790"/>
      <x:c r="DK790"/>
      <x:c r="DL790"/>
      <x:c r="DM790"/>
      <x:c r="DN790"/>
      <x:c r="DO790"/>
      <x:c r="DP790"/>
      <x:c r="DQ790"/>
      <x:c r="DR790"/>
      <x:c r="DS790"/>
      <x:c r="DT790"/>
      <x:c r="DU790"/>
      <x:c r="DV790"/>
      <x:c r="DW790"/>
      <x:c r="DX790"/>
      <x:c r="DY790"/>
      <x:c r="DZ790" t="str">
        <x:v>Title/abstract screening alone does not establish effectiveness, causality, methodological quality, transferability to Brazilian public safety or an institutional recommendation.</x:v>
      </x:c>
      <x:c r="EA790" t="str">
        <x:v>Pending</x:v>
      </x:c>
      <x:c r="EB790" t="str">
        <x:f>IF(L790="","",IF(EC790="READY","Yes","No / Pending"))</x:f>
        <x:v>No / Pending</x:v>
      </x:c>
      <x:c r="EC790" t="str">
        <x:f>IF(L790="","",IF(OR(ISNUMBER(SEARCH("Retracted Publication",Q790)),CM790="Retracted",CN790="Retracted",CM790="Expression of Concern",CN790="Expression of Concern",F790="Not used",CG790="Critical",CH790="High",CH790="Critical"),"BLOCKED — integrity or use restriction",IF(AND(CJ790="Yes",CK790="Yes",CL790="Yes"),IF(AND(CM790="Clear",CN790="Verified — clear"),IF(AND(AND(LEN(TRIM(CF790))&gt;0,LEFT(LOWER(TRIM(CF790)),7)&lt;&gt;"pending"),OR(CG790="High",CG790="Moderate"),OR(CH790="Low",CH790="Some concerns",CH790="Not applicable")),IF(AND(DD790="No",OR(DE790="HIGH",DE790="CONDITIONAL"),AND(LEN(TRIM(DF790))&gt;0,LEFT(LOWER(TRIM(DF790)),7)&lt;&gt;"pending")),IF(AND(AND(LEN(TRIM(DT790))&gt;0,LEFT(LOWER(TRIM(DT790)),7)&lt;&gt;"pending"),AND(LEN(TRIM(DU790))&gt;0,LEFT(LOWER(TRIM(DU790)),7)&lt;&gt;"pending"),OR(AND(LEN(TRIM(DV790))&gt;0,LEFT(LOWER(TRIM(DV790)),7)&lt;&gt;"pending"),AND(LEN(TRIM(DW790))&gt;0,LEFT(LOWER(TRIM(DW790)),7)&lt;&gt;"pending")),AND(LEN(TRIM(DX790))&gt;0,LEFT(LOWER(TRIM(DX790)),7)&lt;&gt;"pending")),IF(AND(F790="Claim-ready",OR(EA790="Strong",EA790="Moderate"),AND(LEN(TRIM(G790))&gt;0,LEFT(LOWER(TRIM(G790)),7)&lt;&gt;"pending"),G790&lt;&gt;"No substantive use decision is permitted from identification metadata alone.",AND(LEN(TRIM(DZ790))&gt;0,LEFT(LOWER(TRIM(DZ790)),7)&lt;&gt;"pending"),DZ790&lt;&gt;"Identification metadata alone does not permit any substantive scientific, causal, operational, or institutional claim.",AND(LEN(TRIM(EI790))&gt;0,LEFT(LOWER(TRIM(EI790)),7)&lt;&gt;"pending"),ISNUMBER(EH790),EH790&gt;0),"READY","PENDING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0" t="str">
        <x:v>Pending</x:v>
      </x:c>
      <x:c r="EE790"/>
      <x:c r="EF790" t="str">
        <x:v>Pending</x:v>
      </x:c>
      <x:c r="EG790" t="str">
        <x:v>Pending</x:v>
      </x:c>
      <x:c r="EH790"/>
      <x:c r="EI790" s="501"/>
      <x:c r="EJ790"/>
      <x:c r="EK790" t="str">
        <x:v>Pending</x:v>
      </x:c>
      <x:c r="EL790" t="n">
        <x:v>46272</x:v>
      </x:c>
      <x:c r="EM790" t="str">
        <x:v>Production PubMed record imported and reconciled to Zotero item 4AXW7YEU;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90" t="n">
        <x:f>IF(L790="","",(IF(N790&lt;&gt;"",1,0)+IF(O790&lt;&gt;"",1,0)+IF(AJ790&lt;&gt;"",1,0)+IF(AU790&lt;&gt;"",1,0)+IF(BE790&lt;&gt;"",1,0)+IF(CF790&lt;&gt;"",1,0)+IF(CJ790="Yes",1,0)+IF(CL790="Yes",1,0)+IF(DE790&lt;&gt;"Pending",1,0)+IF(F790&lt;&gt;"",1,0)+IF(DZ790&lt;&gt;"",1,0)+IF(EI790&lt;&gt;"",1,0))/12)</x:f>
        <x:v>0.5</x:v>
      </x:c>
    </x:row>
    <x:row r="791">
      <x:c r="A791" t="str">
        <x:v>EV-0788</x:v>
      </x:c>
      <x:c r="B791" t="str">
        <x:v>Integrity check</x:v>
      </x:c>
      <x:c r="C791" t="str">
        <x:f>IF(L791="","",IF(LEFT(EC791,7)="BLOCKED","🔴 Do not use for conclusion",IF(EB791="Yes","🟢 Claim-ready","🟡 Caution / context")))</x:f>
        <x:v>🟡 Caution / context</x:v>
      </x:c>
      <x:c r="D791" t="str">
        <x:f>IF(L791="","",EC791)</x:f>
        <x:v>PENDING — appropriate appraisal</x:v>
      </x:c>
      <x:c r="E791" t="str">
        <x:v>P3 — Medium</x:v>
      </x:c>
      <x:c r="F791" t="str">
        <x:v>Pending</x:v>
      </x:c>
      <x:c r="G791" t="str">
        <x:v>A potentially relevant concept is present, but direct applicability is ambiguous at title/abstract level.</x:v>
      </x:c>
      <x:c r="H791" t="str">
        <x:v>Human title/abstract adjudication; retrieve full text if relevance remains plausible.</x:v>
      </x:c>
      <x:c r="I791"/>
      <x:c r="J791" t="str">
        <x:v>A — Core</x:v>
      </x:c>
      <x:c r="K791" t="str">
        <x:v>IDENTIFIED</x:v>
      </x:c>
      <x:c r="L791" t="str">
        <x:v>Athletes' Self-Assessment of Urine Color Using Two Color Charts to Determine Urine Concentration.</x:v>
      </x:c>
      <x:c r="M791"/>
      <x:c r="N791" t="str">
        <x:v>Wardenaar, Floris C; Thompsett, Daniel; Vento, Kaila A; Pesek, Kathryn; Bacalzo, Dean</x:v>
      </x:c>
      <x:c r="O791" t="n">
        <x:v>2021</x:v>
      </x:c>
      <x:c r="P791" t="str">
        <x:v>International journal of environmental research and public health</x:v>
      </x:c>
      <x:c r="Q791" t="str">
        <x:v>Journal Article; Research Support, Non-U.S. Gov't</x:v>
      </x:c>
      <x:c r="R791" t="str">
        <x:v>Unclear</x:v>
      </x:c>
      <x:c r="S791" t="str">
        <x:v>Unknown</x:v>
      </x:c>
      <x:c r="T791" t="str">
        <x:v>eng</x:v>
      </x:c>
      <x:c r="U791" t="str">
        <x:v>https://pubmed.ncbi.nlm.nih.gov/33924715/</x:v>
      </x:c>
      <x:c r="V791" t="str">
        <x:v>10.3390/ijerph18084126</x:v>
      </x:c>
      <x:c r="W791" t="str">
        <x:f>IF(V791="","",LOWER(SUBSTITUTE(SUBSTITUTE(SUBSTITUTE(SUBSTITUTE(TRIM(V791),"https://doi.org/",""),"http://doi.org/",""),"https://dx.doi.org/",""),"doi:","")))</x:f>
        <x:v>10.3390/ijerph18084126</x:v>
      </x:c>
      <x:c r="X791" t="str">
        <x:v>33924715</x:v>
      </x:c>
      <x:c r="Y791" t="str">
        <x:v>PMC8069841</x:v>
      </x:c>
      <x:c r="Z791"/>
      <x:c r="AA791" t="str">
        <x:v>PubMed/MEDLINE</x:v>
      </x:c>
      <x:c r="AB791" t="str">
        <x:v>PUBMED-A-v1.0-2026-08-28</x:v>
      </x:c>
      <x:c r="AC791" t="str">
        <x:v>SP-PUBMED-A-20260828</x:v>
      </x:c>
      <x:c r="AD791" s="499" t="n">
        <x:v>46262</x:v>
      </x:c>
      <x:c r="AE791" s="499" t="n">
        <x:v>46272</x:v>
      </x:c>
      <x:c r="AF791" t="str">
        <x:v>TUYR83QU</x:v>
      </x:c>
      <x:c r="AG791"/>
      <x:c r="AH791" t="str">
        <x:v>Tactical Athlete → Operational Readiness Brazil</x:v>
      </x:c>
      <x:c r="AI791" t="str">
        <x:v>evidence-family:A</x:v>
      </x:c>
      <x:c r="AJ791"/>
      <x:c r="AK791" t="str">
        <x:f>IF(AJ791="","",IF(OR(LOWER(AJ791)="brazil",LOWER(AJ791)="brasil"),"Yes","No"))</x:f>
      </x:c>
      <x:c r="AL791"/>
      <x:c r="AM791"/>
      <x:c r="AN791"/>
      <x:c r="AO791"/>
      <x:c r="AP791"/>
      <x:c r="AQ791"/>
      <x:c r="AR791"/>
      <x:c r="AS791"/>
      <x:c r="AT791"/>
      <x:c r="AU791"/>
      <x:c r="AV791"/>
      <x:c r="AW791"/>
      <x:c r="AX791"/>
      <x:c r="AY791"/>
      <x:c r="AZ791"/>
      <x:c r="BA791"/>
      <x:c r="BB791"/>
      <x:c r="BC791"/>
      <x:c r="BD791"/>
      <x:c r="BE791"/>
      <x:c r="BF791"/>
      <x:c r="BG791"/>
      <x:c r="BH791"/>
      <x:c r="BI791"/>
      <x:c r="BJ791"/>
      <x:c r="BK791"/>
      <x:c r="BL791"/>
      <x:c r="BM791"/>
      <x:c r="BN791"/>
      <x:c r="BO791"/>
      <x:c r="BP791"/>
      <x:c r="BQ791"/>
      <x:c r="BR791"/>
      <x:c r="BS791"/>
      <x:c r="BT791"/>
      <x:c r="BU791"/>
      <x:c r="BV791"/>
      <x:c r="BW791"/>
      <x:c r="BX791"/>
      <x:c r="BY791"/>
      <x:c r="BZ791"/>
      <x:c r="CA791"/>
      <x:c r="CB791"/>
      <x:c r="CC791"/>
      <x:c r="CD791"/>
      <x:c r="CE791"/>
      <x:c r="CF791"/>
      <x:c r="CG791"/>
      <x:c r="CH791"/>
      <x:c r="CI791"/>
      <x:c r="CJ791" t="str">
        <x:v>Yes</x:v>
      </x:c>
      <x:c r="CK791" t="str">
        <x:v>Yes</x:v>
      </x:c>
      <x:c r="CL791" t="str">
        <x:v>Yes</x:v>
      </x:c>
      <x:c r="CM791" t="str">
        <x:v>Clear</x:v>
      </x:c>
      <x:c r="CN791" t="str">
        <x:v>Verified — clear</x:v>
      </x:c>
      <x:c r="CO791" t="n">
        <x:v>46272</x:v>
      </x:c>
      <x:c r="CP791" t="str">
        <x:v>https://pubmed.ncbi.nlm.nih.gov/33924715/</x:v>
      </x:c>
      <x:c r="CQ791"/>
      <x:c r="CR791"/>
      <x:c r="CS791"/>
      <x:c r="CT791"/>
      <x:c r="CU791"/>
      <x:c r="CV791"/>
      <x:c r="CW791"/>
      <x:c r="CX791"/>
      <x:c r="CY791"/>
      <x:c r="CZ791"/>
      <x:c r="DA791"/>
      <x:c r="DB791" t="str">
        <x:f>IF(L791="","",IF(AND(COUNT(CU791:DA791)=7,OR(CU791=0,CU791=1,CU791=2),OR(CV791=0,CV791=1,CV791=2),OR(CW791=0,CW791=1,CW791=2),OR(CX791=0,CX791=1,CX791=2),OR(CY791=0,CY791=1,CY791=2),OR(CZ791=0,CZ791=1,CZ791=2),OR(DA791=0,DA791=1,DA791=2)),SUM(CU791:DA791),""))</x:f>
      </x:c>
      <x:c r="DC791" t="str">
        <x:f>IF(DB791="","",ROUND(DB791/14*10,1))</x:f>
      </x:c>
      <x:c r="DD791" t="str">
        <x:v>Pending</x:v>
      </x:c>
      <x:c r="DE791" t="str">
        <x:f>IF(L791="","",IF(DC791="","Pending",IF(DD791="Yes","CONDITIONAL — safety override",IF(DC791&gt;=8,"HIGH",IF(DC791&gt;=5,"CONDITIONAL","LOW")))))</x:f>
        <x:v>Pending</x:v>
      </x:c>
      <x:c r="DF791" t="str">
        <x:v>Pending screening and full-text appraisal; no transferability judgment made at identification.</x:v>
      </x:c>
      <x:c r="DG791"/>
      <x:c r="DH791"/>
      <x:c r="DI791"/>
      <x:c r="DJ791"/>
      <x:c r="DK791"/>
      <x:c r="DL791"/>
      <x:c r="DM791"/>
      <x:c r="DN791"/>
      <x:c r="DO791"/>
      <x:c r="DP791"/>
      <x:c r="DQ791"/>
      <x:c r="DR791"/>
      <x:c r="DS791"/>
      <x:c r="DT791"/>
      <x:c r="DU791"/>
      <x:c r="DV791"/>
      <x:c r="DW791"/>
      <x:c r="DX791"/>
      <x:c r="DY791"/>
      <x:c r="DZ791" t="str">
        <x:v>Title/abstract information is insufficient for a substantive scientific, causal, transferability or institutional claim.</x:v>
      </x:c>
      <x:c r="EA791" t="str">
        <x:v>Pending</x:v>
      </x:c>
      <x:c r="EB791" t="str">
        <x:f>IF(L791="","",IF(EC791="READY","Yes","No / Pending"))</x:f>
        <x:v>No / Pending</x:v>
      </x:c>
      <x:c r="EC791" t="str">
        <x:f>IF(L791="","",IF(OR(ISNUMBER(SEARCH("Retracted Publication",Q791)),CM791="Retracted",CN791="Retracted",CM791="Expression of Concern",CN791="Expression of Concern",F791="Not used",CG791="Critical",CH791="High",CH791="Critical"),"BLOCKED — integrity or use restriction",IF(AND(CJ791="Yes",CK791="Yes",CL791="Yes"),IF(AND(CM791="Clear",CN791="Verified — clear"),IF(AND(AND(LEN(TRIM(CF791))&gt;0,LEFT(LOWER(TRIM(CF791)),7)&lt;&gt;"pending"),OR(CG791="High",CG791="Moderate"),OR(CH791="Low",CH791="Some concerns",CH791="Not applicable")),IF(AND(DD791="No",OR(DE791="HIGH",DE791="CONDITIONAL"),AND(LEN(TRIM(DF791))&gt;0,LEFT(LOWER(TRIM(DF791)),7)&lt;&gt;"pending")),IF(AND(AND(LEN(TRIM(DT791))&gt;0,LEFT(LOWER(TRIM(DT791)),7)&lt;&gt;"pending"),AND(LEN(TRIM(DU791))&gt;0,LEFT(LOWER(TRIM(DU791)),7)&lt;&gt;"pending"),OR(AND(LEN(TRIM(DV791))&gt;0,LEFT(LOWER(TRIM(DV791)),7)&lt;&gt;"pending"),AND(LEN(TRIM(DW791))&gt;0,LEFT(LOWER(TRIM(DW791)),7)&lt;&gt;"pending")),AND(LEN(TRIM(DX791))&gt;0,LEFT(LOWER(TRIM(DX791)),7)&lt;&gt;"pending")),IF(AND(F791="Claim-ready",OR(EA791="Strong",EA791="Moderate"),AND(LEN(TRIM(G791))&gt;0,LEFT(LOWER(TRIM(G791)),7)&lt;&gt;"pending"),G791&lt;&gt;"No substantive use decision is permitted from identification metadata alone.",AND(LEN(TRIM(DZ791))&gt;0,LEFT(LOWER(TRIM(DZ791)),7)&lt;&gt;"pending"),DZ791&lt;&gt;"Identification metadata alone does not permit any substantive scientific, causal, operational, or institutional claim.",AND(LEN(TRIM(EI791))&gt;0,LEFT(LOWER(TRIM(EI791)),7)&lt;&gt;"pending"),ISNUMBER(EH791),EH791&gt;0),"READY","PENDING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1" t="str">
        <x:v>Pending</x:v>
      </x:c>
      <x:c r="EE791"/>
      <x:c r="EF791" t="str">
        <x:v>Pending</x:v>
      </x:c>
      <x:c r="EG791" t="str">
        <x:v>Pending</x:v>
      </x:c>
      <x:c r="EH791"/>
      <x:c r="EI791" s="501"/>
      <x:c r="EJ791"/>
      <x:c r="EK791" t="str">
        <x:v>Pending</x:v>
      </x:c>
      <x:c r="EL791" t="n">
        <x:v>46272</x:v>
      </x:c>
      <x:c r="EM791" t="str">
        <x:v>Production PubMed record imported and reconciled to Zotero item TUYR83QU;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91" t="n">
        <x:f>IF(L791="","",(IF(N791&lt;&gt;"",1,0)+IF(O791&lt;&gt;"",1,0)+IF(AJ791&lt;&gt;"",1,0)+IF(AU791&lt;&gt;"",1,0)+IF(BE791&lt;&gt;"",1,0)+IF(CF791&lt;&gt;"",1,0)+IF(CJ791="Yes",1,0)+IF(CL791="Yes",1,0)+IF(DE791&lt;&gt;"Pending",1,0)+IF(F791&lt;&gt;"",1,0)+IF(DZ791&lt;&gt;"",1,0)+IF(EI791&lt;&gt;"",1,0))/12)</x:f>
        <x:v>0.5</x:v>
      </x:c>
    </x:row>
    <x:row r="792">
      <x:c r="A792" t="str">
        <x:v>EV-0789</x:v>
      </x:c>
      <x:c r="B792" t="str">
        <x:v>Integrity check</x:v>
      </x:c>
      <x:c r="C792" t="str">
        <x:f>IF(L792="","",IF(LEFT(EC792,7)="BLOCKED","🔴 Do not use for conclusion",IF(EB792="Yes","🟢 Claim-ready","🟡 Caution / context")))</x:f>
        <x:v>🟡 Caution / context</x:v>
      </x:c>
      <x:c r="D792" t="str">
        <x:f>IF(L792="","",EC792)</x:f>
        <x:v>PENDING — appropriate appraisal</x:v>
      </x:c>
      <x:c r="E792" t="str">
        <x:v>P3 — Medium</x:v>
      </x:c>
      <x:c r="F792" t="str">
        <x:v>Pending</x:v>
      </x:c>
      <x:c r="G792" t="str">
        <x:v>Title/abstract identify an explicit tactical/public-safety context and readiness domain; retain for full-text assessment.</x:v>
      </x:c>
      <x:c r="H792" t="str">
        <x:v>Obtain and review lawful full text; confirm human adjudication; then select a design-specific appraisal instrument.</x:v>
      </x:c>
      <x:c r="I792"/>
      <x:c r="J792" t="str">
        <x:v>A — Core</x:v>
      </x:c>
      <x:c r="K792" t="str">
        <x:v>IDENTIFIED</x:v>
      </x:c>
      <x:c r="L792" t="str">
        <x:v>Functional Movement Quality of Firefighter Recruits: Longitudinal Changes from the Academy to Active-Duty Status.</x:v>
      </x:c>
      <x:c r="M792"/>
      <x:c r="N792" t="str">
        <x:v>Cornell, David J; Gnacinski, Stacy L; Ebersole, Kyle T</x:v>
      </x:c>
      <x:c r="O792" t="n">
        <x:v>2021</x:v>
      </x:c>
      <x:c r="P792" t="str">
        <x:v>International journal of environmental research and public health</x:v>
      </x:c>
      <x:c r="Q792" t="str">
        <x:v>Journal Article</x:v>
      </x:c>
      <x:c r="R792" t="str">
        <x:v>Unclear</x:v>
      </x:c>
      <x:c r="S792" t="str">
        <x:v>Unknown</x:v>
      </x:c>
      <x:c r="T792" t="str">
        <x:v>eng</x:v>
      </x:c>
      <x:c r="U792" t="str">
        <x:v>https://pubmed.ncbi.nlm.nih.gov/33915752/</x:v>
      </x:c>
      <x:c r="V792" t="str">
        <x:v>10.3390/ijerph18073656</x:v>
      </x:c>
      <x:c r="W792" t="str">
        <x:f>IF(V792="","",LOWER(SUBSTITUTE(SUBSTITUTE(SUBSTITUTE(SUBSTITUTE(TRIM(V792),"https://doi.org/",""),"http://doi.org/",""),"https://dx.doi.org/",""),"doi:","")))</x:f>
        <x:v>10.3390/ijerph18073656</x:v>
      </x:c>
      <x:c r="X792" t="str">
        <x:v>33915752</x:v>
      </x:c>
      <x:c r="Y792" t="str">
        <x:v>PMC8037364</x:v>
      </x:c>
      <x:c r="Z792"/>
      <x:c r="AA792" t="str">
        <x:v>PubMed/MEDLINE</x:v>
      </x:c>
      <x:c r="AB792" t="str">
        <x:v>PUBMED-A-v1.0-2026-08-28</x:v>
      </x:c>
      <x:c r="AC792" t="str">
        <x:v>SP-PUBMED-A-20260828</x:v>
      </x:c>
      <x:c r="AD792" s="499" t="n">
        <x:v>46262</x:v>
      </x:c>
      <x:c r="AE792" s="499" t="n">
        <x:v>46272</x:v>
      </x:c>
      <x:c r="AF792" t="str">
        <x:v>7EH848BE</x:v>
      </x:c>
      <x:c r="AG792"/>
      <x:c r="AH792" t="str">
        <x:v>Tactical Athlete → Operational Readiness Brazil</x:v>
      </x:c>
      <x:c r="AI792" t="str">
        <x:v>evidence-family:A</x:v>
      </x:c>
      <x:c r="AJ792"/>
      <x:c r="AK792" t="str">
        <x:f>IF(AJ792="","",IF(OR(LOWER(AJ792)="brazil",LOWER(AJ792)="brasil"),"Yes","No"))</x:f>
      </x:c>
      <x:c r="AL792"/>
      <x:c r="AM792"/>
      <x:c r="AN792"/>
      <x:c r="AO792"/>
      <x:c r="AP792"/>
      <x:c r="AQ792"/>
      <x:c r="AR792"/>
      <x:c r="AS792"/>
      <x:c r="AT792"/>
      <x:c r="AU792"/>
      <x:c r="AV792"/>
      <x:c r="AW792"/>
      <x:c r="AX792"/>
      <x:c r="AY792"/>
      <x:c r="AZ792"/>
      <x:c r="BA792"/>
      <x:c r="BB792"/>
      <x:c r="BC792"/>
      <x:c r="BD792"/>
      <x:c r="BE792"/>
      <x:c r="BF792"/>
      <x:c r="BG792"/>
      <x:c r="BH792"/>
      <x:c r="BI792"/>
      <x:c r="BJ792"/>
      <x:c r="BK792"/>
      <x:c r="BL792"/>
      <x:c r="BM792"/>
      <x:c r="BN792"/>
      <x:c r="BO792"/>
      <x:c r="BP792"/>
      <x:c r="BQ792"/>
      <x:c r="BR792"/>
      <x:c r="BS792"/>
      <x:c r="BT792"/>
      <x:c r="BU792"/>
      <x:c r="BV792"/>
      <x:c r="BW792"/>
      <x:c r="BX792"/>
      <x:c r="BY792"/>
      <x:c r="BZ792"/>
      <x:c r="CA792"/>
      <x:c r="CB792"/>
      <x:c r="CC792"/>
      <x:c r="CD792"/>
      <x:c r="CE792"/>
      <x:c r="CF792"/>
      <x:c r="CG792"/>
      <x:c r="CH792"/>
      <x:c r="CI792"/>
      <x:c r="CJ792" t="str">
        <x:v>Yes</x:v>
      </x:c>
      <x:c r="CK792" t="str">
        <x:v>Yes</x:v>
      </x:c>
      <x:c r="CL792" t="str">
        <x:v>Yes</x:v>
      </x:c>
      <x:c r="CM792" t="str">
        <x:v>Clear</x:v>
      </x:c>
      <x:c r="CN792" t="str">
        <x:v>Verified — clear</x:v>
      </x:c>
      <x:c r="CO792" t="n">
        <x:v>46272</x:v>
      </x:c>
      <x:c r="CP792" t="str">
        <x:v>https://pubmed.ncbi.nlm.nih.gov/33915752/</x:v>
      </x:c>
      <x:c r="CQ792"/>
      <x:c r="CR792"/>
      <x:c r="CS792"/>
      <x:c r="CT792"/>
      <x:c r="CU792"/>
      <x:c r="CV792"/>
      <x:c r="CW792"/>
      <x:c r="CX792"/>
      <x:c r="CY792"/>
      <x:c r="CZ792"/>
      <x:c r="DA792"/>
      <x:c r="DB792" t="str">
        <x:f>IF(L792="","",IF(AND(COUNT(CU792:DA792)=7,OR(CU792=0,CU792=1,CU792=2),OR(CV792=0,CV792=1,CV792=2),OR(CW792=0,CW792=1,CW792=2),OR(CX792=0,CX792=1,CX792=2),OR(CY792=0,CY792=1,CY792=2),OR(CZ792=0,CZ792=1,CZ792=2),OR(DA792=0,DA792=1,DA792=2)),SUM(CU792:DA792),""))</x:f>
      </x:c>
      <x:c r="DC792" t="str">
        <x:f>IF(DB792="","",ROUND(DB792/14*10,1))</x:f>
      </x:c>
      <x:c r="DD792" t="str">
        <x:v>Pending</x:v>
      </x:c>
      <x:c r="DE792" t="str">
        <x:f>IF(L792="","",IF(DC792="","Pending",IF(DD792="Yes","CONDITIONAL — safety override",IF(DC792&gt;=8,"HIGH",IF(DC792&gt;=5,"CONDITIONAL","LOW")))))</x:f>
        <x:v>Pending</x:v>
      </x:c>
      <x:c r="DF792" t="str">
        <x:v>Pending screening and full-text appraisal; no transferability judgment made at identification.</x:v>
      </x:c>
      <x:c r="DG792"/>
      <x:c r="DH792"/>
      <x:c r="DI792"/>
      <x:c r="DJ792"/>
      <x:c r="DK792"/>
      <x:c r="DL792"/>
      <x:c r="DM792"/>
      <x:c r="DN792"/>
      <x:c r="DO792"/>
      <x:c r="DP792"/>
      <x:c r="DQ792"/>
      <x:c r="DR792"/>
      <x:c r="DS792"/>
      <x:c r="DT792"/>
      <x:c r="DU792"/>
      <x:c r="DV792"/>
      <x:c r="DW792"/>
      <x:c r="DX792"/>
      <x:c r="DY792"/>
      <x:c r="DZ792" t="str">
        <x:v>Title/abstract screening alone does not establish effectiveness, causality, methodological quality, transferability to Brazilian public safety or an institutional recommendation.</x:v>
      </x:c>
      <x:c r="EA792" t="str">
        <x:v>Pending</x:v>
      </x:c>
      <x:c r="EB792" t="str">
        <x:f>IF(L792="","",IF(EC792="READY","Yes","No / Pending"))</x:f>
        <x:v>No / Pending</x:v>
      </x:c>
      <x:c r="EC792" t="str">
        <x:f>IF(L792="","",IF(OR(ISNUMBER(SEARCH("Retracted Publication",Q792)),CM792="Retracted",CN792="Retracted",CM792="Expression of Concern",CN792="Expression of Concern",F792="Not used",CG792="Critical",CH792="High",CH792="Critical"),"BLOCKED — integrity or use restriction",IF(AND(CJ792="Yes",CK792="Yes",CL792="Yes"),IF(AND(CM792="Clear",CN792="Verified — clear"),IF(AND(AND(LEN(TRIM(CF792))&gt;0,LEFT(LOWER(TRIM(CF792)),7)&lt;&gt;"pending"),OR(CG792="High",CG792="Moderate"),OR(CH792="Low",CH792="Some concerns",CH792="Not applicable")),IF(AND(DD792="No",OR(DE792="HIGH",DE792="CONDITIONAL"),AND(LEN(TRIM(DF792))&gt;0,LEFT(LOWER(TRIM(DF792)),7)&lt;&gt;"pending")),IF(AND(AND(LEN(TRIM(DT792))&gt;0,LEFT(LOWER(TRIM(DT792)),7)&lt;&gt;"pending"),AND(LEN(TRIM(DU792))&gt;0,LEFT(LOWER(TRIM(DU792)),7)&lt;&gt;"pending"),OR(AND(LEN(TRIM(DV792))&gt;0,LEFT(LOWER(TRIM(DV792)),7)&lt;&gt;"pending"),AND(LEN(TRIM(DW792))&gt;0,LEFT(LOWER(TRIM(DW792)),7)&lt;&gt;"pending")),AND(LEN(TRIM(DX792))&gt;0,LEFT(LOWER(TRIM(DX792)),7)&lt;&gt;"pending")),IF(AND(F792="Claim-ready",OR(EA792="Strong",EA792="Moderate"),AND(LEN(TRIM(G792))&gt;0,LEFT(LOWER(TRIM(G792)),7)&lt;&gt;"pending"),G792&lt;&gt;"No substantive use decision is permitted from identification metadata alone.",AND(LEN(TRIM(DZ792))&gt;0,LEFT(LOWER(TRIM(DZ792)),7)&lt;&gt;"pending"),DZ792&lt;&gt;"Identification metadata alone does not permit any substantive scientific, causal, operational, or institutional claim.",AND(LEN(TRIM(EI792))&gt;0,LEFT(LOWER(TRIM(EI792)),7)&lt;&gt;"pending"),ISNUMBER(EH792),EH792&gt;0),"READY","PENDING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2" t="str">
        <x:v>Pending</x:v>
      </x:c>
      <x:c r="EE792"/>
      <x:c r="EF792" t="str">
        <x:v>Pending</x:v>
      </x:c>
      <x:c r="EG792" t="str">
        <x:v>Pending</x:v>
      </x:c>
      <x:c r="EH792"/>
      <x:c r="EI792" s="501"/>
      <x:c r="EJ792"/>
      <x:c r="EK792" t="str">
        <x:v>Pending</x:v>
      </x:c>
      <x:c r="EL792" t="n">
        <x:v>46272</x:v>
      </x:c>
      <x:c r="EM792" t="str">
        <x:v>Production PubMed record imported and reconciled to Zotero item 7EH848BE;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92" t="n">
        <x:f>IF(L792="","",(IF(N792&lt;&gt;"",1,0)+IF(O792&lt;&gt;"",1,0)+IF(AJ792&lt;&gt;"",1,0)+IF(AU792&lt;&gt;"",1,0)+IF(BE792&lt;&gt;"",1,0)+IF(CF792&lt;&gt;"",1,0)+IF(CJ792="Yes",1,0)+IF(CL792="Yes",1,0)+IF(DE792&lt;&gt;"Pending",1,0)+IF(F792&lt;&gt;"",1,0)+IF(DZ792&lt;&gt;"",1,0)+IF(EI792&lt;&gt;"",1,0))/12)</x:f>
        <x:v>0.5</x:v>
      </x:c>
    </x:row>
    <x:row r="793">
      <x:c r="A793" t="str">
        <x:v>EV-0790</x:v>
      </x:c>
      <x:c r="B793" t="str">
        <x:v>Integrity check</x:v>
      </x:c>
      <x:c r="C793" t="str">
        <x:f>IF(L793="","",IF(LEFT(EC793,7)="BLOCKED","🔴 Do not use for conclusion",IF(EB793="Yes","🟢 Claim-ready","🟡 Caution / context")))</x:f>
        <x:v>🟡 Caution / context</x:v>
      </x:c>
      <x:c r="D793" t="str">
        <x:f>IF(L793="","",EC793)</x:f>
        <x:v>PENDING — appropriate appraisal</x:v>
      </x:c>
      <x:c r="E793" t="str">
        <x:v>P3 — Medium</x:v>
      </x:c>
      <x:c r="F793" t="str">
        <x:v>Pending</x:v>
      </x:c>
      <x:c r="G793" t="str">
        <x:v>Title/abstract identify an explicit tactical/public-safety context and readiness domain; retain for full-text assessment.</x:v>
      </x:c>
      <x:c r="H793" t="str">
        <x:v>Obtain and review lawful full text; confirm human adjudication; then select a design-specific appraisal instrument.</x:v>
      </x:c>
      <x:c r="I793"/>
      <x:c r="J793" t="str">
        <x:v>A — Core</x:v>
      </x:c>
      <x:c r="K793" t="str">
        <x:v>IDENTIFIED</x:v>
      </x:c>
      <x:c r="L793" t="str">
        <x:v>Combating the "Peacetime Effect" in Military Plastic Surgery: Implications for Mission Readiness.</x:v>
      </x:c>
      <x:c r="M793"/>
      <x:c r="N793" t="str">
        <x:v>Fox, Justin P; Markov, Nickolay P; Latham, Kerry P</x:v>
      </x:c>
      <x:c r="O793" t="n">
        <x:v>2021</x:v>
      </x:c>
      <x:c r="P793" t="str">
        <x:v>Military medicine</x:v>
      </x:c>
      <x:c r="Q793" t="str">
        <x:v>Journal Article</x:v>
      </x:c>
      <x:c r="R793" t="str">
        <x:v>Unclear</x:v>
      </x:c>
      <x:c r="S793" t="str">
        <x:v>Unknown</x:v>
      </x:c>
      <x:c r="T793" t="str">
        <x:v>eng</x:v>
      </x:c>
      <x:c r="U793" t="str">
        <x:v>https://pubmed.ncbi.nlm.nih.gov/33914895/</x:v>
      </x:c>
      <x:c r="V793" t="str">
        <x:v>10.1093/milmed/usab162</x:v>
      </x:c>
      <x:c r="W793" t="str">
        <x:f>IF(V793="","",LOWER(SUBSTITUTE(SUBSTITUTE(SUBSTITUTE(SUBSTITUTE(TRIM(V793),"https://doi.org/",""),"http://doi.org/",""),"https://dx.doi.org/",""),"doi:","")))</x:f>
        <x:v>10.1093/milmed/usab162</x:v>
      </x:c>
      <x:c r="X793" t="str">
        <x:v>33914895</x:v>
      </x:c>
      <x:c r="Y793" t="str"/>
      <x:c r="Z793"/>
      <x:c r="AA793" t="str">
        <x:v>PubMed/MEDLINE</x:v>
      </x:c>
      <x:c r="AB793" t="str">
        <x:v>PUBMED-A-v1.0-2026-08-28</x:v>
      </x:c>
      <x:c r="AC793" t="str">
        <x:v>SP-PUBMED-A-20260828</x:v>
      </x:c>
      <x:c r="AD793" s="499" t="n">
        <x:v>46262</x:v>
      </x:c>
      <x:c r="AE793" s="499" t="n">
        <x:v>46272</x:v>
      </x:c>
      <x:c r="AF793" t="str">
        <x:v>SHL2WFVF</x:v>
      </x:c>
      <x:c r="AG793"/>
      <x:c r="AH793" t="str">
        <x:v>Tactical Athlete → Operational Readiness Brazil</x:v>
      </x:c>
      <x:c r="AI793" t="str">
        <x:v>evidence-family:A</x:v>
      </x:c>
      <x:c r="AJ793"/>
      <x:c r="AK793" t="str">
        <x:f>IF(AJ793="","",IF(OR(LOWER(AJ793)="brazil",LOWER(AJ793)="brasil"),"Yes","No"))</x:f>
      </x:c>
      <x:c r="AL793"/>
      <x:c r="AM793"/>
      <x:c r="AN793"/>
      <x:c r="AO793"/>
      <x:c r="AP793"/>
      <x:c r="AQ793"/>
      <x:c r="AR793"/>
      <x:c r="AS793"/>
      <x:c r="AT793"/>
      <x:c r="AU793"/>
      <x:c r="AV793"/>
      <x:c r="AW793"/>
      <x:c r="AX793"/>
      <x:c r="AY793"/>
      <x:c r="AZ793"/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/>
      <x:c r="BO793"/>
      <x:c r="BP793"/>
      <x:c r="BQ793"/>
      <x:c r="BR793"/>
      <x:c r="BS793"/>
      <x:c r="BT793"/>
      <x:c r="BU793"/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 t="str">
        <x:v>Yes</x:v>
      </x:c>
      <x:c r="CK793" t="str">
        <x:v>Yes</x:v>
      </x:c>
      <x:c r="CL793" t="str">
        <x:v>Yes</x:v>
      </x:c>
      <x:c r="CM793" t="str">
        <x:v>Clear</x:v>
      </x:c>
      <x:c r="CN793" t="str">
        <x:v>Verified — clear</x:v>
      </x:c>
      <x:c r="CO793" t="n">
        <x:v>46272</x:v>
      </x:c>
      <x:c r="CP793" t="str">
        <x:v>https://pubmed.ncbi.nlm.nih.gov/33914888/</x:v>
      </x:c>
      <x:c r="CQ793"/>
      <x:c r="CR793"/>
      <x:c r="CS793"/>
      <x:c r="CT793"/>
      <x:c r="CU793"/>
      <x:c r="CV793"/>
      <x:c r="CW793"/>
      <x:c r="CX793"/>
      <x:c r="CY793"/>
      <x:c r="CZ793"/>
      <x:c r="DA793"/>
      <x:c r="DB793" t="str">
        <x:f>IF(L793="","",IF(AND(COUNT(CU793:DA793)=7,OR(CU793=0,CU793=1,CU793=2),OR(CV793=0,CV793=1,CV793=2),OR(CW793=0,CW793=1,CW793=2),OR(CX793=0,CX793=1,CX793=2),OR(CY793=0,CY793=1,CY793=2),OR(CZ793=0,CZ793=1,CZ793=2),OR(DA793=0,DA793=1,DA793=2)),SUM(CU793:DA793),""))</x:f>
      </x:c>
      <x:c r="DC793" t="str">
        <x:f>IF(DB793="","",ROUND(DB793/14*10,1))</x:f>
      </x:c>
      <x:c r="DD793" t="str">
        <x:v>Pending</x:v>
      </x:c>
      <x:c r="DE793" t="str">
        <x:f>IF(L793="","",IF(DC793="","Pending",IF(DD793="Yes","CONDITIONAL — safety override",IF(DC793&gt;=8,"HIGH",IF(DC793&gt;=5,"CONDITIONAL","LOW")))))</x:f>
        <x:v>Pending</x:v>
      </x:c>
      <x:c r="DF793" t="str">
        <x:v>Pending screening and full-text appraisal; no transferability judgment made at identification.</x:v>
      </x:c>
      <x:c r="DG793"/>
      <x:c r="DH793"/>
      <x:c r="DI793"/>
      <x:c r="DJ793"/>
      <x:c r="DK793"/>
      <x:c r="DL793"/>
      <x:c r="DM793"/>
      <x:c r="DN793"/>
      <x:c r="DO793"/>
      <x:c r="DP793"/>
      <x:c r="DQ793"/>
      <x:c r="DR793"/>
      <x:c r="DS793"/>
      <x:c r="DT793"/>
      <x:c r="DU793"/>
      <x:c r="DV793"/>
      <x:c r="DW793"/>
      <x:c r="DX793"/>
      <x:c r="DY793"/>
      <x:c r="DZ793" t="str">
        <x:v>Title/abstract screening alone does not establish effectiveness, causality, methodological quality, transferability to Brazilian public safety or an institutional recommendation.</x:v>
      </x:c>
      <x:c r="EA793" t="str">
        <x:v>Pending</x:v>
      </x:c>
      <x:c r="EB793" t="str">
        <x:f>IF(L793="","",IF(EC793="READY","Yes","No / Pending"))</x:f>
        <x:v>No / Pending</x:v>
      </x:c>
      <x:c r="EC793" t="str">
        <x:f>IF(L793="","",IF(OR(ISNUMBER(SEARCH("Retracted Publication",Q793)),CM793="Retracted",CN793="Retracted",CM793="Expression of Concern",CN793="Expression of Concern",F793="Not used",CG793="Critical",CH793="High",CH793="Critical"),"BLOCKED — integrity or use restriction",IF(AND(CJ793="Yes",CK793="Yes",CL793="Yes"),IF(AND(CM793="Clear",CN793="Verified — clear"),IF(AND(AND(LEN(TRIM(CF793))&gt;0,LEFT(LOWER(TRIM(CF793)),7)&lt;&gt;"pending"),OR(CG793="High",CG793="Moderate"),OR(CH793="Low",CH793="Some concerns",CH793="Not applicable")),IF(AND(DD793="No",OR(DE793="HIGH",DE793="CONDITIONAL"),AND(LEN(TRIM(DF793))&gt;0,LEFT(LOWER(TRIM(DF793)),7)&lt;&gt;"pending")),IF(AND(AND(LEN(TRIM(DT793))&gt;0,LEFT(LOWER(TRIM(DT793)),7)&lt;&gt;"pending"),AND(LEN(TRIM(DU793))&gt;0,LEFT(LOWER(TRIM(DU793)),7)&lt;&gt;"pending"),OR(AND(LEN(TRIM(DV793))&gt;0,LEFT(LOWER(TRIM(DV793)),7)&lt;&gt;"pending"),AND(LEN(TRIM(DW793))&gt;0,LEFT(LOWER(TRIM(DW793)),7)&lt;&gt;"pending")),AND(LEN(TRIM(DX793))&gt;0,LEFT(LOWER(TRIM(DX793)),7)&lt;&gt;"pending")),IF(AND(F793="Claim-ready",OR(EA793="Strong",EA793="Moderate"),AND(LEN(TRIM(G793))&gt;0,LEFT(LOWER(TRIM(G793)),7)&lt;&gt;"pending"),G793&lt;&gt;"No substantive use decision is permitted from identification metadata alone.",AND(LEN(TRIM(DZ793))&gt;0,LEFT(LOWER(TRIM(DZ793)),7)&lt;&gt;"pending"),DZ793&lt;&gt;"Identification metadata alone does not permit any substantive scientific, causal, operational, or institutional claim.",AND(LEN(TRIM(EI793))&gt;0,LEFT(LOWER(TRIM(EI793)),7)&lt;&gt;"pending"),ISNUMBER(EH793),EH793&gt;0),"READY","PENDING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3" t="str">
        <x:v>Pending</x:v>
      </x:c>
      <x:c r="EE793"/>
      <x:c r="EF793" t="str">
        <x:v>Pending</x:v>
      </x:c>
      <x:c r="EG793" t="str">
        <x:v>Pending</x:v>
      </x:c>
      <x:c r="EH793"/>
      <x:c r="EI793" s="501"/>
      <x:c r="EJ793"/>
      <x:c r="EK793" t="str">
        <x:v>Pending</x:v>
      </x:c>
      <x:c r="EL793" t="n">
        <x:v>46272</x:v>
      </x:c>
      <x:c r="EM793" t="str">
        <x:v>Production PubMed record imported and reconciled to Zotero item SHL2WFVF;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93" t="n">
        <x:f>IF(L793="","",(IF(N793&lt;&gt;"",1,0)+IF(O793&lt;&gt;"",1,0)+IF(AJ793&lt;&gt;"",1,0)+IF(AU793&lt;&gt;"",1,0)+IF(BE793&lt;&gt;"",1,0)+IF(CF793&lt;&gt;"",1,0)+IF(CJ793="Yes",1,0)+IF(CL793="Yes",1,0)+IF(DE793&lt;&gt;"Pending",1,0)+IF(F793&lt;&gt;"",1,0)+IF(DZ793&lt;&gt;"",1,0)+IF(EI793&lt;&gt;"",1,0))/12)</x:f>
        <x:v>0.5</x:v>
      </x:c>
    </x:row>
    <x:row r="794">
      <x:c r="A794" t="str">
        <x:v>EV-0791</x:v>
      </x:c>
      <x:c r="B794" t="str">
        <x:v>Integrity check</x:v>
      </x:c>
      <x:c r="C794" t="str">
        <x:f>IF(L794="","",IF(LEFT(EC794,7)="BLOCKED","🔴 Do not use for conclusion",IF(EB794="Yes","🟢 Claim-ready","🟡 Caution / context")))</x:f>
        <x:v>🟡 Caution / context</x:v>
      </x:c>
      <x:c r="D794" t="str">
        <x:f>IF(L794="","",EC794)</x:f>
        <x:v>PENDING — appropriate appraisal</x:v>
      </x:c>
      <x:c r="E794" t="str">
        <x:v>P3 — Medium</x:v>
      </x:c>
      <x:c r="F794" t="str">
        <x:v>Pending</x:v>
      </x:c>
      <x:c r="G794" t="str">
        <x:v>Title/abstract identify an explicit implementation-science construct; retain for full-text assessment.</x:v>
      </x:c>
      <x:c r="H794" t="str">
        <x:v>Obtain and review lawful full text; confirm human adjudication; then select a design-specific appraisal instrument.</x:v>
      </x:c>
      <x:c r="I794"/>
      <x:c r="J794" t="str">
        <x:v>C — Implementation Science</x:v>
      </x:c>
      <x:c r="K794" t="str">
        <x:v>IDENTIFIED</x:v>
      </x:c>
      <x:c r="L794" t="str">
        <x:v>Assessment of Fall-Related Emergency Medical Service Calls and Transports after a Community-Level Fall-Prevention Initiative.</x:v>
      </x:c>
      <x:c r="M794"/>
      <x:c r="N794" t="str">
        <x:v>Quatman-Yates, Catherine C; Wisner, David; Weade, Mark; Gabriel, Mindy; Wiseman, Jessica M; Sheridan, Elizabeth; Garvin, Jennifer H; Bridges, John F P; Santry, Heena P; Panchal, Ashish R; Fernandez, Soledad; Quatman, Carmen E</x:v>
      </x:c>
      <x:c r="O794" t="n">
        <x:v>2022</x:v>
      </x:c>
      <x:c r="P794" t="str">
        <x:v>Prehospital emergency care</x:v>
      </x:c>
      <x:c r="Q794" t="str">
        <x:v>Journal Article; Research Support, N.I.H., Extramural; Research Support, Non-U.S. Gov't</x:v>
      </x:c>
      <x:c r="R794" t="str">
        <x:v>Unclear</x:v>
      </x:c>
      <x:c r="S794" t="str">
        <x:v>Unknown</x:v>
      </x:c>
      <x:c r="T794" t="str">
        <x:v>eng</x:v>
      </x:c>
      <x:c r="U794" t="str">
        <x:v>https://pubmed.ncbi.nlm.nih.gov/33909512/</x:v>
      </x:c>
      <x:c r="V794" t="str">
        <x:v>10.1080/10903127.2021.1922556</x:v>
      </x:c>
      <x:c r="W794" t="str">
        <x:f>IF(V794="","",LOWER(SUBSTITUTE(SUBSTITUTE(SUBSTITUTE(SUBSTITUTE(TRIM(V794),"https://doi.org/",""),"http://doi.org/",""),"https://dx.doi.org/",""),"doi:","")))</x:f>
        <x:v>10.1080/10903127.2021.1922556</x:v>
      </x:c>
      <x:c r="X794" t="str">
        <x:v>33909512</x:v>
      </x:c>
      <x:c r="Y794" t="str">
        <x:v>PMC8626520</x:v>
      </x:c>
      <x:c r="Z794"/>
      <x:c r="AA794" t="str">
        <x:v>PubMed/MEDLINE</x:v>
      </x:c>
      <x:c r="AB794" t="str">
        <x:v>PUBMED-C-v1.0-2026-08-28</x:v>
      </x:c>
      <x:c r="AC794" t="str">
        <x:v>SP-PUBMED-C-20260828</x:v>
      </x:c>
      <x:c r="AD794" s="499" t="n">
        <x:v>46262</x:v>
      </x:c>
      <x:c r="AE794" s="499" t="n">
        <x:v>46272</x:v>
      </x:c>
      <x:c r="AF794" t="str">
        <x:v>JL2TE34F</x:v>
      </x:c>
      <x:c r="AG794"/>
      <x:c r="AH794" t="str">
        <x:v>Tactical Athlete → Operational Readiness Brazil</x:v>
      </x:c>
      <x:c r="AI794" t="str">
        <x:v>evidence-family:C</x:v>
      </x:c>
      <x:c r="AJ794"/>
      <x:c r="AK794" t="str">
        <x:f>IF(AJ794="","",IF(OR(LOWER(AJ794)="brazil",LOWER(AJ794)="brasil"),"Yes","No"))</x:f>
      </x:c>
      <x:c r="AL794"/>
      <x:c r="AM794"/>
      <x:c r="AN794"/>
      <x:c r="AO794"/>
      <x:c r="AP794"/>
      <x:c r="AQ794"/>
      <x:c r="AR794"/>
      <x:c r="AS794"/>
      <x:c r="AT794"/>
      <x:c r="AU794"/>
      <x:c r="AV794"/>
      <x:c r="AW794"/>
      <x:c r="AX794"/>
      <x:c r="AY794"/>
      <x:c r="AZ794"/>
      <x:c r="BA794"/>
      <x:c r="BB794"/>
      <x:c r="BC794"/>
      <x:c r="BD794"/>
      <x:c r="BE794"/>
      <x:c r="BF794"/>
      <x:c r="BG794"/>
      <x:c r="BH794"/>
      <x:c r="BI794"/>
      <x:c r="BJ794"/>
      <x:c r="BK794"/>
      <x:c r="BL794"/>
      <x:c r="BM794"/>
      <x:c r="BN794"/>
      <x:c r="BO794"/>
      <x:c r="BP794"/>
      <x:c r="BQ794"/>
      <x:c r="BR794"/>
      <x:c r="BS794"/>
      <x:c r="BT794"/>
      <x:c r="BU794"/>
      <x:c r="BV794"/>
      <x:c r="BW794"/>
      <x:c r="BX794"/>
      <x:c r="BY794"/>
      <x:c r="BZ794"/>
      <x:c r="CA794"/>
      <x:c r="CB794"/>
      <x:c r="CC794"/>
      <x:c r="CD794"/>
      <x:c r="CE794"/>
      <x:c r="CF794"/>
      <x:c r="CG794"/>
      <x:c r="CH794"/>
      <x:c r="CI794"/>
      <x:c r="CJ794" t="str">
        <x:v>Yes</x:v>
      </x:c>
      <x:c r="CK794" t="str">
        <x:v>Yes</x:v>
      </x:c>
      <x:c r="CL794" t="str">
        <x:v>Yes</x:v>
      </x:c>
      <x:c r="CM794" t="str">
        <x:v>Clear</x:v>
      </x:c>
      <x:c r="CN794" t="str">
        <x:v>Verified — clear</x:v>
      </x:c>
      <x:c r="CO794" t="n">
        <x:v>46272</x:v>
      </x:c>
      <x:c r="CP794" t="str">
        <x:v>https://pubmed.ncbi.nlm.nih.gov/33909512/</x:v>
      </x:c>
      <x:c r="CQ794"/>
      <x:c r="CR794"/>
      <x:c r="CS794"/>
      <x:c r="CT794"/>
      <x:c r="CU794"/>
      <x:c r="CV794"/>
      <x:c r="CW794"/>
      <x:c r="CX794"/>
      <x:c r="CY794"/>
      <x:c r="CZ794"/>
      <x:c r="DA794"/>
      <x:c r="DB794" t="str">
        <x:f>IF(L794="","",IF(AND(COUNT(CU794:DA794)=7,OR(CU794=0,CU794=1,CU794=2),OR(CV794=0,CV794=1,CV794=2),OR(CW794=0,CW794=1,CW794=2),OR(CX794=0,CX794=1,CX794=2),OR(CY794=0,CY794=1,CY794=2),OR(CZ794=0,CZ794=1,CZ794=2),OR(DA794=0,DA794=1,DA794=2)),SUM(CU794:DA794),""))</x:f>
      </x:c>
      <x:c r="DC794" t="str">
        <x:f>IF(DB794="","",ROUND(DB794/14*10,1))</x:f>
      </x:c>
      <x:c r="DD794" t="str">
        <x:v>Pending</x:v>
      </x:c>
      <x:c r="DE794" t="str">
        <x:f>IF(L794="","",IF(DC794="","Pending",IF(DD794="Yes","CONDITIONAL — safety override",IF(DC794&gt;=8,"HIGH",IF(DC794&gt;=5,"CONDITIONAL","LOW")))))</x:f>
        <x:v>Pending</x:v>
      </x:c>
      <x:c r="DF794" t="str">
        <x:v>Pending screening and full-text appraisal; no transferability judgment made at identification.</x:v>
      </x:c>
      <x:c r="DG794"/>
      <x:c r="DH794"/>
      <x:c r="DI794"/>
      <x:c r="DJ794"/>
      <x:c r="DK794"/>
      <x:c r="DL794"/>
      <x:c r="DM794"/>
      <x:c r="DN794"/>
      <x:c r="DO794"/>
      <x:c r="DP794"/>
      <x:c r="DQ794"/>
      <x:c r="DR794"/>
      <x:c r="DS794"/>
      <x:c r="DT794"/>
      <x:c r="DU794"/>
      <x:c r="DV794"/>
      <x:c r="DW794"/>
      <x:c r="DX794"/>
      <x:c r="DY794"/>
      <x:c r="DZ794" t="str">
        <x:v>Title/abstract screening alone does not establish effectiveness, causality, methodological quality, transferability to Brazilian public safety or an institutional recommendation.</x:v>
      </x:c>
      <x:c r="EA794" t="str">
        <x:v>Pending</x:v>
      </x:c>
      <x:c r="EB794" t="str">
        <x:f>IF(L794="","",IF(EC794="READY","Yes","No / Pending"))</x:f>
        <x:v>No / Pending</x:v>
      </x:c>
      <x:c r="EC794" t="str">
        <x:f>IF(L794="","",IF(OR(ISNUMBER(SEARCH("Retracted Publication",Q794)),CM794="Retracted",CN794="Retracted",CM794="Expression of Concern",CN794="Expression of Concern",F794="Not used",CG794="Critical",CH794="High",CH794="Critical"),"BLOCKED — integrity or use restriction",IF(AND(CJ794="Yes",CK794="Yes",CL794="Yes"),IF(AND(CM794="Clear",CN794="Verified — clear"),IF(AND(AND(LEN(TRIM(CF794))&gt;0,LEFT(LOWER(TRIM(CF794)),7)&lt;&gt;"pending"),OR(CG794="High",CG794="Moderate"),OR(CH794="Low",CH794="Some concerns",CH794="Not applicable")),IF(AND(DD794="No",OR(DE794="HIGH",DE794="CONDITIONAL"),AND(LEN(TRIM(DF794))&gt;0,LEFT(LOWER(TRIM(DF794)),7)&lt;&gt;"pending")),IF(AND(AND(LEN(TRIM(DT794))&gt;0,LEFT(LOWER(TRIM(DT794)),7)&lt;&gt;"pending"),AND(LEN(TRIM(DU794))&gt;0,LEFT(LOWER(TRIM(DU794)),7)&lt;&gt;"pending"),OR(AND(LEN(TRIM(DV794))&gt;0,LEFT(LOWER(TRIM(DV794)),7)&lt;&gt;"pending"),AND(LEN(TRIM(DW794))&gt;0,LEFT(LOWER(TRIM(DW794)),7)&lt;&gt;"pending")),AND(LEN(TRIM(DX794))&gt;0,LEFT(LOWER(TRIM(DX794)),7)&lt;&gt;"pending")),IF(AND(F794="Claim-ready",OR(EA794="Strong",EA794="Moderate"),AND(LEN(TRIM(G794))&gt;0,LEFT(LOWER(TRIM(G794)),7)&lt;&gt;"pending"),G794&lt;&gt;"No substantive use decision is permitted from identification metadata alone.",AND(LEN(TRIM(DZ794))&gt;0,LEFT(LOWER(TRIM(DZ794)),7)&lt;&gt;"pending"),DZ794&lt;&gt;"Identification metadata alone does not permit any substantive scientific, causal, operational, or institutional claim.",AND(LEN(TRIM(EI794))&gt;0,LEFT(LOWER(TRIM(EI794)),7)&lt;&gt;"pending"),ISNUMBER(EH794),EH794&gt;0),"READY","PENDING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4" t="str">
        <x:v>Pending</x:v>
      </x:c>
      <x:c r="EE794"/>
      <x:c r="EF794" t="str">
        <x:v>Pending</x:v>
      </x:c>
      <x:c r="EG794" t="str">
        <x:v>Pending</x:v>
      </x:c>
      <x:c r="EH794"/>
      <x:c r="EI794" s="501"/>
      <x:c r="EJ794"/>
      <x:c r="EK794" t="str">
        <x:v>Pending</x:v>
      </x:c>
      <x:c r="EL794" t="n">
        <x:v>46272</x:v>
      </x:c>
      <x:c r="EM794" t="str">
        <x:v>Production PubMed record imported and reconciled to Zotero item JL2TE34F;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94" t="n">
        <x:f>IF(L794="","",(IF(N794&lt;&gt;"",1,0)+IF(O794&lt;&gt;"",1,0)+IF(AJ794&lt;&gt;"",1,0)+IF(AU794&lt;&gt;"",1,0)+IF(BE794&lt;&gt;"",1,0)+IF(CF794&lt;&gt;"",1,0)+IF(CJ794="Yes",1,0)+IF(CL794="Yes",1,0)+IF(DE794&lt;&gt;"Pending",1,0)+IF(F794&lt;&gt;"",1,0)+IF(DZ794&lt;&gt;"",1,0)+IF(EI794&lt;&gt;"",1,0))/12)</x:f>
        <x:v>0.5</x:v>
      </x:c>
    </x:row>
    <x:row r="795">
      <x:c r="A795" t="str">
        <x:v>EV-0792</x:v>
      </x:c>
      <x:c r="B795" t="str">
        <x:v>Integrity check</x:v>
      </x:c>
      <x:c r="C795" t="str">
        <x:f>IF(L795="","",IF(LEFT(EC795,7)="BLOCKED","🔴 Do not use for conclusion",IF(EB795="Yes","🟢 Claim-ready","🟡 Caution / context")))</x:f>
        <x:v>🟡 Caution / context</x:v>
      </x:c>
      <x:c r="D795" t="str">
        <x:f>IF(L795="","",EC795)</x:f>
        <x:v>PENDING — appropriate appraisal</x:v>
      </x:c>
      <x:c r="E795" t="str">
        <x:v>P3 — Medium</x:v>
      </x:c>
      <x:c r="F795" t="str">
        <x:v>Pending</x:v>
      </x:c>
      <x:c r="G795" t="str">
        <x:v>A potentially relevant concept is present, but direct applicability is ambiguous at title/abstract level.</x:v>
      </x:c>
      <x:c r="H795" t="str">
        <x:v>Human title/abstract adjudication; retrieve full text if relevance remains plausible.</x:v>
      </x:c>
      <x:c r="I795"/>
      <x:c r="J795" t="str">
        <x:v>B — APHT / Medical Readiness</x:v>
      </x:c>
      <x:c r="K795" t="str">
        <x:v>IDENTIFIED</x:v>
      </x:c>
      <x:c r="L795" t="str">
        <x:v>Intra-individual differences in the effect of endurance versus resistance training on vascular function: A cross-over study.</x:v>
      </x:c>
      <x:c r="M795"/>
      <x:c r="N795" t="str">
        <x:v>Dawson, Ellen Adele; Sheikhsaraf, Bahare; Boidin, Maxime; Erskine, Robert M; Thijssen, Dick H J</x:v>
      </x:c>
      <x:c r="O795" t="n">
        <x:v>2021</x:v>
      </x:c>
      <x:c r="P795" t="str">
        <x:v>Scandinavian journal of medicine &amp; science in sports</x:v>
      </x:c>
      <x:c r="Q795" t="str">
        <x:v>Comparative Study; Journal Article</x:v>
      </x:c>
      <x:c r="R795" t="str">
        <x:v>Unclear</x:v>
      </x:c>
      <x:c r="S795" t="str">
        <x:v>Unknown</x:v>
      </x:c>
      <x:c r="T795" t="str">
        <x:v>eng</x:v>
      </x:c>
      <x:c r="U795" t="str">
        <x:v>https://pubmed.ncbi.nlm.nih.gov/33899971/</x:v>
      </x:c>
      <x:c r="V795" t="str">
        <x:v>10.1111/sms.13975</x:v>
      </x:c>
      <x:c r="W795" t="str">
        <x:f>IF(V795="","",LOWER(SUBSTITUTE(SUBSTITUTE(SUBSTITUTE(SUBSTITUTE(TRIM(V795),"https://doi.org/",""),"http://doi.org/",""),"https://dx.doi.org/",""),"doi:","")))</x:f>
        <x:v>10.1111/sms.13975</x:v>
      </x:c>
      <x:c r="X795" t="str">
        <x:v>33899971</x:v>
      </x:c>
      <x:c r="Y795" t="str">
        <x:v>PMC8360023</x:v>
      </x:c>
      <x:c r="Z795"/>
      <x:c r="AA795" t="str">
        <x:v>PubMed/MEDLINE</x:v>
      </x:c>
      <x:c r="AB795" t="str">
        <x:v>PUBMED-B-v1.0-2026-08-28</x:v>
      </x:c>
      <x:c r="AC795" t="str">
        <x:v>SP-PUBMED-B-20260828</x:v>
      </x:c>
      <x:c r="AD795" s="499" t="n">
        <x:v>46262</x:v>
      </x:c>
      <x:c r="AE795" s="499" t="n">
        <x:v>46272</x:v>
      </x:c>
      <x:c r="AF795" t="str">
        <x:v>PKR4J76L</x:v>
      </x:c>
      <x:c r="AG795"/>
      <x:c r="AH795" t="str">
        <x:v>Tactical Athlete → Operational Readiness Brazil</x:v>
      </x:c>
      <x:c r="AI795" t="str">
        <x:v>evidence-family:B</x:v>
      </x:c>
      <x:c r="AJ795"/>
      <x:c r="AK795" t="str">
        <x:f>IF(AJ795="","",IF(OR(LOWER(AJ795)="brazil",LOWER(AJ795)="brasil"),"Yes","No"))</x:f>
      </x:c>
      <x:c r="AL795"/>
      <x:c r="AM795"/>
      <x:c r="AN795"/>
      <x:c r="AO795"/>
      <x:c r="AP795"/>
      <x:c r="AQ795"/>
      <x:c r="AR795"/>
      <x:c r="AS795"/>
      <x:c r="AT795"/>
      <x:c r="AU795"/>
      <x:c r="AV795"/>
      <x:c r="AW795"/>
      <x:c r="AX795"/>
      <x:c r="AY795"/>
      <x:c r="AZ795"/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/>
      <x:c r="BO795"/>
      <x:c r="BP795"/>
      <x:c r="BQ795"/>
      <x:c r="BR795"/>
      <x:c r="BS795"/>
      <x:c r="BT795"/>
      <x:c r="BU795"/>
      <x:c r="BV795"/>
      <x:c r="BW795"/>
      <x:c r="BX795"/>
      <x:c r="BY795"/>
      <x:c r="BZ795"/>
      <x:c r="CA795"/>
      <x:c r="CB795"/>
      <x:c r="CC795"/>
      <x:c r="CD795"/>
      <x:c r="CE795"/>
      <x:c r="CF795"/>
      <x:c r="CG795"/>
      <x:c r="CH795"/>
      <x:c r="CI795"/>
      <x:c r="CJ795" t="str">
        <x:v>Yes</x:v>
      </x:c>
      <x:c r="CK795" t="str">
        <x:v>Yes</x:v>
      </x:c>
      <x:c r="CL795" t="str">
        <x:v>Yes</x:v>
      </x:c>
      <x:c r="CM795" t="str">
        <x:v>Clear</x:v>
      </x:c>
      <x:c r="CN795" t="str">
        <x:v>Verified — clear</x:v>
      </x:c>
      <x:c r="CO795" t="n">
        <x:v>46272</x:v>
      </x:c>
      <x:c r="CP795" t="str">
        <x:v>https://pubmed.ncbi.nlm.nih.gov/33899971/</x:v>
      </x:c>
      <x:c r="CQ795"/>
      <x:c r="CR795"/>
      <x:c r="CS795"/>
      <x:c r="CT795"/>
      <x:c r="CU795"/>
      <x:c r="CV795"/>
      <x:c r="CW795"/>
      <x:c r="CX795"/>
      <x:c r="CY795"/>
      <x:c r="CZ795"/>
      <x:c r="DA795"/>
      <x:c r="DB795" t="str">
        <x:f>IF(L795="","",IF(AND(COUNT(CU795:DA795)=7,OR(CU795=0,CU795=1,CU795=2),OR(CV795=0,CV795=1,CV795=2),OR(CW795=0,CW795=1,CW795=2),OR(CX795=0,CX795=1,CX795=2),OR(CY795=0,CY795=1,CY795=2),OR(CZ795=0,CZ795=1,CZ795=2),OR(DA795=0,DA795=1,DA795=2)),SUM(CU795:DA795),""))</x:f>
      </x:c>
      <x:c r="DC795" t="str">
        <x:f>IF(DB795="","",ROUND(DB795/14*10,1))</x:f>
      </x:c>
      <x:c r="DD795" t="str">
        <x:v>Pending</x:v>
      </x:c>
      <x:c r="DE795" t="str">
        <x:f>IF(L795="","",IF(DC795="","Pending",IF(DD795="Yes","CONDITIONAL — safety override",IF(DC795&gt;=8,"HIGH",IF(DC795&gt;=5,"CONDITIONAL","LOW")))))</x:f>
        <x:v>Pending</x:v>
      </x:c>
      <x:c r="DF795" t="str">
        <x:v>Pending screening and full-text appraisal; no transferability judgment made at identification.</x:v>
      </x:c>
      <x:c r="DG795"/>
      <x:c r="DH795"/>
      <x:c r="DI795"/>
      <x:c r="DJ795"/>
      <x:c r="DK795"/>
      <x:c r="DL795"/>
      <x:c r="DM795"/>
      <x:c r="DN795"/>
      <x:c r="DO795"/>
      <x:c r="DP795"/>
      <x:c r="DQ795"/>
      <x:c r="DR795"/>
      <x:c r="DS795"/>
      <x:c r="DT795"/>
      <x:c r="DU795"/>
      <x:c r="DV795"/>
      <x:c r="DW795"/>
      <x:c r="DX795"/>
      <x:c r="DY795"/>
      <x:c r="DZ795" t="str">
        <x:v>Title/abstract information is insufficient for a substantive scientific, causal, transferability or institutional claim.</x:v>
      </x:c>
      <x:c r="EA795" t="str">
        <x:v>Pending</x:v>
      </x:c>
      <x:c r="EB795" t="str">
        <x:f>IF(L795="","",IF(EC795="READY","Yes","No / Pending"))</x:f>
        <x:v>No / Pending</x:v>
      </x:c>
      <x:c r="EC795" t="str">
        <x:f>IF(L795="","",IF(OR(ISNUMBER(SEARCH("Retracted Publication",Q795)),CM795="Retracted",CN795="Retracted",CM795="Expression of Concern",CN795="Expression of Concern",F795="Not used",CG795="Critical",CH795="High",CH795="Critical"),"BLOCKED — integrity or use restriction",IF(AND(CJ795="Yes",CK795="Yes",CL795="Yes"),IF(AND(CM795="Clear",CN795="Verified — clear"),IF(AND(AND(LEN(TRIM(CF795))&gt;0,LEFT(LOWER(TRIM(CF795)),7)&lt;&gt;"pending"),OR(CG795="High",CG795="Moderate"),OR(CH795="Low",CH795="Some concerns",CH795="Not applicable")),IF(AND(DD795="No",OR(DE795="HIGH",DE795="CONDITIONAL"),AND(LEN(TRIM(DF795))&gt;0,LEFT(LOWER(TRIM(DF795)),7)&lt;&gt;"pending")),IF(AND(AND(LEN(TRIM(DT795))&gt;0,LEFT(LOWER(TRIM(DT795)),7)&lt;&gt;"pending"),AND(LEN(TRIM(DU795))&gt;0,LEFT(LOWER(TRIM(DU795)),7)&lt;&gt;"pending"),OR(AND(LEN(TRIM(DV795))&gt;0,LEFT(LOWER(TRIM(DV795)),7)&lt;&gt;"pending"),AND(LEN(TRIM(DW795))&gt;0,LEFT(LOWER(TRIM(DW795)),7)&lt;&gt;"pending")),AND(LEN(TRIM(DX795))&gt;0,LEFT(LOWER(TRIM(DX795)),7)&lt;&gt;"pending")),IF(AND(F795="Claim-ready",OR(EA795="Strong",EA795="Moderate"),AND(LEN(TRIM(G795))&gt;0,LEFT(LOWER(TRIM(G795)),7)&lt;&gt;"pending"),G795&lt;&gt;"No substantive use decision is permitted from identification metadata alone.",AND(LEN(TRIM(DZ795))&gt;0,LEFT(LOWER(TRIM(DZ795)),7)&lt;&gt;"pending"),DZ795&lt;&gt;"Identification metadata alone does not permit any substantive scientific, causal, operational, or institutional claim.",AND(LEN(TRIM(EI795))&gt;0,LEFT(LOWER(TRIM(EI795)),7)&lt;&gt;"pending"),ISNUMBER(EH795),EH795&gt;0),"READY","PENDING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5" t="str">
        <x:v>Pending</x:v>
      </x:c>
      <x:c r="EE795"/>
      <x:c r="EF795" t="str">
        <x:v>Pending</x:v>
      </x:c>
      <x:c r="EG795" t="str">
        <x:v>Pending</x:v>
      </x:c>
      <x:c r="EH795"/>
      <x:c r="EI795" s="501"/>
      <x:c r="EJ795"/>
      <x:c r="EK795" t="str">
        <x:v>Pending</x:v>
      </x:c>
      <x:c r="EL795" t="n">
        <x:v>46272</x:v>
      </x:c>
      <x:c r="EM795" t="str">
        <x:v>Production PubMed record imported and reconciled to Zotero item PKR4J76L;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95" t="n">
        <x:f>IF(L795="","",(IF(N795&lt;&gt;"",1,0)+IF(O795&lt;&gt;"",1,0)+IF(AJ795&lt;&gt;"",1,0)+IF(AU795&lt;&gt;"",1,0)+IF(BE795&lt;&gt;"",1,0)+IF(CF795&lt;&gt;"",1,0)+IF(CJ795="Yes",1,0)+IF(CL795="Yes",1,0)+IF(DE795&lt;&gt;"Pending",1,0)+IF(F795&lt;&gt;"",1,0)+IF(DZ795&lt;&gt;"",1,0)+IF(EI795&lt;&gt;"",1,0))/12)</x:f>
        <x:v>0.5</x:v>
      </x:c>
    </x:row>
    <x:row r="796">
      <x:c r="A796" t="str">
        <x:v>EV-0793</x:v>
      </x:c>
      <x:c r="B796" t="str">
        <x:v>Integrity check</x:v>
      </x:c>
      <x:c r="C796" t="str">
        <x:f>IF(L796="","",IF(LEFT(EC796,7)="BLOCKED","🔴 Do not use for conclusion",IF(EB796="Yes","🟢 Claim-ready","🟡 Caution / context")))</x:f>
        <x:v>🟡 Caution / context</x:v>
      </x:c>
      <x:c r="D796" t="str">
        <x:f>IF(L796="","",EC796)</x:f>
        <x:v>PENDING — appropriate appraisal</x:v>
      </x:c>
      <x:c r="E796" t="str">
        <x:v>P3 — Medium</x:v>
      </x:c>
      <x:c r="F796" t="str">
        <x:v>Pending</x:v>
      </x:c>
      <x:c r="G796" t="str">
        <x:v>A potentially relevant concept is present, but direct applicability is ambiguous at title/abstract level.</x:v>
      </x:c>
      <x:c r="H796" t="str">
        <x:v>Human title/abstract adjudication; retrieve full text if relevance remains plausible.</x:v>
      </x:c>
      <x:c r="I796"/>
      <x:c r="J796" t="str">
        <x:v>C — Implementation Science</x:v>
      </x:c>
      <x:c r="K796" t="str">
        <x:v>IDENTIFIED</x:v>
      </x:c>
      <x:c r="L796" t="str">
        <x:v>An App-Based Intervention to Support First Responders and Essential Workers During the COVID-19 Pandemic: Needs Assessment and Mixed Methods Implementation Study.</x:v>
      </x:c>
      <x:c r="M796"/>
      <x:c r="N796" t="str">
        <x:v>Vilendrer, Stacie; Amano, Alexis; Brown Johnson, Cati G; Favet, Marissa; Safaeinili, Nadia; Villasenor, Jacqueline; Shaw, Jonathan G; Hertelendy, Attila J; Asch, Steven M; Mahoney, Megan</x:v>
      </x:c>
      <x:c r="O796" t="n">
        <x:v>2021</x:v>
      </x:c>
      <x:c r="P796" t="str">
        <x:v>Journal of medical Internet research</x:v>
      </x:c>
      <x:c r="Q796" t="str">
        <x:v>Journal Article</x:v>
      </x:c>
      <x:c r="R796" t="str">
        <x:v>Unclear</x:v>
      </x:c>
      <x:c r="S796" t="str">
        <x:v>Unknown</x:v>
      </x:c>
      <x:c r="T796" t="str">
        <x:v>eng</x:v>
      </x:c>
      <x:c r="U796" t="str">
        <x:v>https://pubmed.ncbi.nlm.nih.gov/33878023/</x:v>
      </x:c>
      <x:c r="V796" t="str">
        <x:v>10.2196/26573</x:v>
      </x:c>
      <x:c r="W796" t="str">
        <x:f>IF(V796="","",LOWER(SUBSTITUTE(SUBSTITUTE(SUBSTITUTE(SUBSTITUTE(TRIM(V796),"https://doi.org/",""),"http://doi.org/",""),"https://dx.doi.org/",""),"doi:","")))</x:f>
        <x:v>10.2196/26573</x:v>
      </x:c>
      <x:c r="X796" t="str">
        <x:v>33878023</x:v>
      </x:c>
      <x:c r="Y796" t="str">
        <x:v>PMC8139393</x:v>
      </x:c>
      <x:c r="Z796"/>
      <x:c r="AA796" t="str">
        <x:v>PubMed/MEDLINE</x:v>
      </x:c>
      <x:c r="AB796" t="str">
        <x:v>PUBMED-C-v1.0-2026-08-28</x:v>
      </x:c>
      <x:c r="AC796" t="str">
        <x:v>SP-PUBMED-C-20260828</x:v>
      </x:c>
      <x:c r="AD796" s="499" t="n">
        <x:v>46262</x:v>
      </x:c>
      <x:c r="AE796" s="499" t="n">
        <x:v>46272</x:v>
      </x:c>
      <x:c r="AF796" t="str">
        <x:v>RLIENIAH</x:v>
      </x:c>
      <x:c r="AG796"/>
      <x:c r="AH796" t="str">
        <x:v>Tactical Athlete → Operational Readiness Brazil</x:v>
      </x:c>
      <x:c r="AI796" t="str">
        <x:v>evidence-family:C</x:v>
      </x:c>
      <x:c r="AJ796"/>
      <x:c r="AK796" t="str">
        <x:f>IF(AJ796="","",IF(OR(LOWER(AJ796)="brazil",LOWER(AJ796)="brasil"),"Yes","No"))</x:f>
      </x:c>
      <x:c r="AL796"/>
      <x:c r="AM796"/>
      <x:c r="AN796"/>
      <x:c r="AO796"/>
      <x:c r="AP796"/>
      <x:c r="AQ796"/>
      <x:c r="AR796"/>
      <x:c r="AS796"/>
      <x:c r="AT796"/>
      <x:c r="AU796"/>
      <x:c r="AV796"/>
      <x:c r="AW796"/>
      <x:c r="AX796"/>
      <x:c r="AY796"/>
      <x:c r="AZ796"/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/>
      <x:c r="BO796"/>
      <x:c r="BP796"/>
      <x:c r="BQ796"/>
      <x:c r="BR796"/>
      <x:c r="BS796"/>
      <x:c r="BT796"/>
      <x:c r="BU796"/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 t="str">
        <x:v>Yes</x:v>
      </x:c>
      <x:c r="CK796" t="str">
        <x:v>Yes</x:v>
      </x:c>
      <x:c r="CL796" t="str">
        <x:v>Yes</x:v>
      </x:c>
      <x:c r="CM796" t="str">
        <x:v>Clear</x:v>
      </x:c>
      <x:c r="CN796" t="str">
        <x:v>Verified — clear</x:v>
      </x:c>
      <x:c r="CO796" t="n">
        <x:v>46272</x:v>
      </x:c>
      <x:c r="CP796" t="str">
        <x:v>https://pubmed.ncbi.nlm.nih.gov/33878023/</x:v>
      </x:c>
      <x:c r="CQ796"/>
      <x:c r="CR796"/>
      <x:c r="CS796"/>
      <x:c r="CT796"/>
      <x:c r="CU796"/>
      <x:c r="CV796"/>
      <x:c r="CW796"/>
      <x:c r="CX796"/>
      <x:c r="CY796"/>
      <x:c r="CZ796"/>
      <x:c r="DA796"/>
      <x:c r="DB796" t="str">
        <x:f>IF(L796="","",IF(AND(COUNT(CU796:DA796)=7,OR(CU796=0,CU796=1,CU796=2),OR(CV796=0,CV796=1,CV796=2),OR(CW796=0,CW796=1,CW796=2),OR(CX796=0,CX796=1,CX796=2),OR(CY796=0,CY796=1,CY796=2),OR(CZ796=0,CZ796=1,CZ796=2),OR(DA796=0,DA796=1,DA796=2)),SUM(CU796:DA796),""))</x:f>
      </x:c>
      <x:c r="DC796" t="str">
        <x:f>IF(DB796="","",ROUND(DB796/14*10,1))</x:f>
      </x:c>
      <x:c r="DD796" t="str">
        <x:v>Pending</x:v>
      </x:c>
      <x:c r="DE796" t="str">
        <x:f>IF(L796="","",IF(DC796="","Pending",IF(DD796="Yes","CONDITIONAL — safety override",IF(DC796&gt;=8,"HIGH",IF(DC796&gt;=5,"CONDITIONAL","LOW")))))</x:f>
        <x:v>Pending</x:v>
      </x:c>
      <x:c r="DF796" t="str">
        <x:v>Pending screening and full-text appraisal; no transferability judgment made at identification.</x:v>
      </x:c>
      <x:c r="DG796"/>
      <x:c r="DH796"/>
      <x:c r="DI796"/>
      <x:c r="DJ796"/>
      <x:c r="DK796"/>
      <x:c r="DL796"/>
      <x:c r="DM796"/>
      <x:c r="DN796"/>
      <x:c r="DO796"/>
      <x:c r="DP796"/>
      <x:c r="DQ796"/>
      <x:c r="DR796"/>
      <x:c r="DS796"/>
      <x:c r="DT796"/>
      <x:c r="DU796"/>
      <x:c r="DV796"/>
      <x:c r="DW796"/>
      <x:c r="DX796"/>
      <x:c r="DY796"/>
      <x:c r="DZ796" t="str">
        <x:v>Title/abstract information is insufficient for a substantive scientific, causal, transferability or institutional claim.</x:v>
      </x:c>
      <x:c r="EA796" t="str">
        <x:v>Pending</x:v>
      </x:c>
      <x:c r="EB796" t="str">
        <x:f>IF(L796="","",IF(EC796="READY","Yes","No / Pending"))</x:f>
        <x:v>No / Pending</x:v>
      </x:c>
      <x:c r="EC796" t="str">
        <x:f>IF(L796="","",IF(OR(ISNUMBER(SEARCH("Retracted Publication",Q796)),CM796="Retracted",CN796="Retracted",CM796="Expression of Concern",CN796="Expression of Concern",F796="Not used",CG796="Critical",CH796="High",CH796="Critical"),"BLOCKED — integrity or use restriction",IF(AND(CJ796="Yes",CK796="Yes",CL796="Yes"),IF(AND(CM796="Clear",CN796="Verified — clear"),IF(AND(AND(LEN(TRIM(CF796))&gt;0,LEFT(LOWER(TRIM(CF796)),7)&lt;&gt;"pending"),OR(CG796="High",CG796="Moderate"),OR(CH796="Low",CH796="Some concerns",CH796="Not applicable")),IF(AND(DD796="No",OR(DE796="HIGH",DE796="CONDITIONAL"),AND(LEN(TRIM(DF796))&gt;0,LEFT(LOWER(TRIM(DF796)),7)&lt;&gt;"pending")),IF(AND(AND(LEN(TRIM(DT796))&gt;0,LEFT(LOWER(TRIM(DT796)),7)&lt;&gt;"pending"),AND(LEN(TRIM(DU796))&gt;0,LEFT(LOWER(TRIM(DU796)),7)&lt;&gt;"pending"),OR(AND(LEN(TRIM(DV796))&gt;0,LEFT(LOWER(TRIM(DV796)),7)&lt;&gt;"pending"),AND(LEN(TRIM(DW796))&gt;0,LEFT(LOWER(TRIM(DW796)),7)&lt;&gt;"pending")),AND(LEN(TRIM(DX796))&gt;0,LEFT(LOWER(TRIM(DX796)),7)&lt;&gt;"pending")),IF(AND(F796="Claim-ready",OR(EA796="Strong",EA796="Moderate"),AND(LEN(TRIM(G796))&gt;0,LEFT(LOWER(TRIM(G796)),7)&lt;&gt;"pending"),G796&lt;&gt;"No substantive use decision is permitted from identification metadata alone.",AND(LEN(TRIM(DZ796))&gt;0,LEFT(LOWER(TRIM(DZ796)),7)&lt;&gt;"pending"),DZ796&lt;&gt;"Identification metadata alone does not permit any substantive scientific, causal, operational, or institutional claim.",AND(LEN(TRIM(EI796))&gt;0,LEFT(LOWER(TRIM(EI796)),7)&lt;&gt;"pending"),ISNUMBER(EH796),EH796&gt;0),"READY","PENDING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6" t="str">
        <x:v>Pending</x:v>
      </x:c>
      <x:c r="EE796"/>
      <x:c r="EF796" t="str">
        <x:v>Pending</x:v>
      </x:c>
      <x:c r="EG796" t="str">
        <x:v>Pending</x:v>
      </x:c>
      <x:c r="EH796"/>
      <x:c r="EI796" s="501"/>
      <x:c r="EJ796"/>
      <x:c r="EK796" t="str">
        <x:v>Pending</x:v>
      </x:c>
      <x:c r="EL796" t="n">
        <x:v>46272</x:v>
      </x:c>
      <x:c r="EM796" t="str">
        <x:v>Production PubMed record imported and reconciled to Zotero item RLIENIAH;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796" t="n">
        <x:f>IF(L796="","",(IF(N796&lt;&gt;"",1,0)+IF(O796&lt;&gt;"",1,0)+IF(AJ796&lt;&gt;"",1,0)+IF(AU796&lt;&gt;"",1,0)+IF(BE796&lt;&gt;"",1,0)+IF(CF796&lt;&gt;"",1,0)+IF(CJ796="Yes",1,0)+IF(CL796="Yes",1,0)+IF(DE796&lt;&gt;"Pending",1,0)+IF(F796&lt;&gt;"",1,0)+IF(DZ796&lt;&gt;"",1,0)+IF(EI796&lt;&gt;"",1,0))/12)</x:f>
        <x:v>0.5</x:v>
      </x:c>
    </x:row>
    <x:row r="797">
      <x:c r="A797" t="str">
        <x:v>EV-0794</x:v>
      </x:c>
      <x:c r="B797" t="str">
        <x:v>Not used</x:v>
      </x:c>
      <x:c r="C797" t="str">
        <x:f>IF(L797="","",IF(LEFT(EC797,7)="BLOCKED","🔴 Do not use for conclusion",IF(EB797="Yes","🟢 Claim-ready","🟡 Caution / context")))</x:f>
        <x:v>🔴 Do not use for conclusion</x:v>
      </x:c>
      <x:c r="D797" t="str">
        <x:f>IF(L797="","",EC797)</x:f>
        <x:v>BLOCKED — integrity or use restriction</x:v>
      </x:c>
      <x:c r="E797" t="str">
        <x:v>P4 — Low</x:v>
      </x:c>
      <x:c r="F797" t="str">
        <x:v>Not used</x:v>
      </x:c>
      <x:c r="G797" t="str">
        <x:v>No tactical/public-safety context, readiness domain, operational APHT link or explicit implementation-science role is evident in title/abstract.</x:v>
      </x:c>
      <x:c r="H797" t="str">
        <x:v>Human confirmation of exclusion; retain the record and audit trail; do not use it for conclusions.</x:v>
      </x:c>
      <x:c r="I797"/>
      <x:c r="J797" t="str">
        <x:v>B — APHT / Medical Readiness</x:v>
      </x:c>
      <x:c r="K797" t="str">
        <x:v>IDENTIFIED</x:v>
      </x:c>
      <x:c r="L797" t="str">
        <x:v>Visualizing the Sensitive Lithium with Atomic Precision: Cryogenic Electron Microscopy for Batteries.</x:v>
      </x:c>
      <x:c r="M797"/>
      <x:c r="N797" t="str">
        <x:v>Liu, Yujing; Ju, Zhijin; Zhang, Baolin; Wang, Yao; Nai, Jianwei; Liu, Tiefeng; Tao, Xinyong</x:v>
      </x:c>
      <x:c r="O797" t="n">
        <x:v>2021</x:v>
      </x:c>
      <x:c r="P797" t="str">
        <x:v>Accounts of chemical research</x:v>
      </x:c>
      <x:c r="Q797" t="str">
        <x:v>Journal Article; Research Support, Non-U.S. Gov't</x:v>
      </x:c>
      <x:c r="R797" t="str">
        <x:v>Unclear</x:v>
      </x:c>
      <x:c r="S797" t="str">
        <x:v>Unknown</x:v>
      </x:c>
      <x:c r="T797" t="str">
        <x:v>eng</x:v>
      </x:c>
      <x:c r="U797" t="str">
        <x:v>https://pubmed.ncbi.nlm.nih.gov/33856759/</x:v>
      </x:c>
      <x:c r="V797" t="str">
        <x:v>10.1021/acs.accounts.1c00120</x:v>
      </x:c>
      <x:c r="W797" t="str">
        <x:f>IF(V797="","",LOWER(SUBSTITUTE(SUBSTITUTE(SUBSTITUTE(SUBSTITUTE(TRIM(V797),"https://doi.org/",""),"http://doi.org/",""),"https://dx.doi.org/",""),"doi:","")))</x:f>
        <x:v>10.1021/acs.accounts.1c00120</x:v>
      </x:c>
      <x:c r="X797" t="str">
        <x:v>33856759</x:v>
      </x:c>
      <x:c r="Y797" t="str"/>
      <x:c r="Z797"/>
      <x:c r="AA797" t="str">
        <x:v>PubMed/MEDLINE</x:v>
      </x:c>
      <x:c r="AB797" t="str">
        <x:v>PUBMED-B-v1.0-2026-08-28</x:v>
      </x:c>
      <x:c r="AC797" t="str">
        <x:v>SP-PUBMED-B-20260828</x:v>
      </x:c>
      <x:c r="AD797" s="499" t="n">
        <x:v>46262</x:v>
      </x:c>
      <x:c r="AE797" s="499" t="n">
        <x:v>46272</x:v>
      </x:c>
      <x:c r="AF797" t="str">
        <x:v>6GQDUZ4K</x:v>
      </x:c>
      <x:c r="AG797"/>
      <x:c r="AH797" t="str">
        <x:v>Tactical Athlete → Operational Readiness Brazil</x:v>
      </x:c>
      <x:c r="AI797" t="str">
        <x:v>evidence-family:B</x:v>
      </x:c>
      <x:c r="AJ797"/>
      <x:c r="AK797" t="str">
        <x:f>IF(AJ797="","",IF(OR(LOWER(AJ797)="brazil",LOWER(AJ797)="brasil"),"Yes","No"))</x:f>
      </x:c>
      <x:c r="AL797"/>
      <x:c r="AM797"/>
      <x:c r="AN797"/>
      <x:c r="AO797"/>
      <x:c r="AP797"/>
      <x:c r="AQ797"/>
      <x:c r="AR797"/>
      <x:c r="AS797"/>
      <x:c r="AT797"/>
      <x:c r="AU797"/>
      <x:c r="AV797"/>
      <x:c r="AW797"/>
      <x:c r="AX797"/>
      <x:c r="AY797"/>
      <x:c r="AZ797"/>
      <x:c r="BA797"/>
      <x:c r="BB797"/>
      <x:c r="BC797"/>
      <x:c r="BD797"/>
      <x:c r="BE797"/>
      <x:c r="BF797"/>
      <x:c r="BG797"/>
      <x:c r="BH797"/>
      <x:c r="BI797"/>
      <x:c r="BJ797"/>
      <x:c r="BK797"/>
      <x:c r="BL797"/>
      <x:c r="BM797"/>
      <x:c r="BN797"/>
      <x:c r="BO797"/>
      <x:c r="BP797"/>
      <x:c r="BQ797"/>
      <x:c r="BR797"/>
      <x:c r="BS797"/>
      <x:c r="BT797"/>
      <x:c r="BU797"/>
      <x:c r="BV797"/>
      <x:c r="BW797"/>
      <x:c r="BX797"/>
      <x:c r="BY797"/>
      <x:c r="BZ797"/>
      <x:c r="CA797"/>
      <x:c r="CB797"/>
      <x:c r="CC797"/>
      <x:c r="CD797"/>
      <x:c r="CE797"/>
      <x:c r="CF797"/>
      <x:c r="CG797"/>
      <x:c r="CH797"/>
      <x:c r="CI797"/>
      <x:c r="CJ797" t="str">
        <x:v>Yes</x:v>
      </x:c>
      <x:c r="CK797" t="str">
        <x:v>Yes</x:v>
      </x:c>
      <x:c r="CL797" t="str">
        <x:v>Yes</x:v>
      </x:c>
      <x:c r="CM797" t="str">
        <x:v>Clear</x:v>
      </x:c>
      <x:c r="CN797" t="str">
        <x:v>Verified — clear</x:v>
      </x:c>
      <x:c r="CO797" t="n">
        <x:v>46272</x:v>
      </x:c>
      <x:c r="CP797" t="str">
        <x:v>https://pubmed.ncbi.nlm.nih.gov/33856759/</x:v>
      </x:c>
      <x:c r="CQ797"/>
      <x:c r="CR797"/>
      <x:c r="CS797"/>
      <x:c r="CT797"/>
      <x:c r="CU797"/>
      <x:c r="CV797"/>
      <x:c r="CW797"/>
      <x:c r="CX797"/>
      <x:c r="CY797"/>
      <x:c r="CZ797"/>
      <x:c r="DA797"/>
      <x:c r="DB797" t="str">
        <x:f>IF(L797="","",IF(AND(COUNT(CU797:DA797)=7,OR(CU797=0,CU797=1,CU797=2),OR(CV797=0,CV797=1,CV797=2),OR(CW797=0,CW797=1,CW797=2),OR(CX797=0,CX797=1,CX797=2),OR(CY797=0,CY797=1,CY797=2),OR(CZ797=0,CZ797=1,CZ797=2),OR(DA797=0,DA797=1,DA797=2)),SUM(CU797:DA797),""))</x:f>
      </x:c>
      <x:c r="DC797" t="str">
        <x:f>IF(DB797="","",ROUND(DB797/14*10,1))</x:f>
      </x:c>
      <x:c r="DD797" t="str">
        <x:v>Pending</x:v>
      </x:c>
      <x:c r="DE797" t="str">
        <x:f>IF(L797="","",IF(DC797="","Pending",IF(DD797="Yes","CONDITIONAL — safety override",IF(DC797&gt;=8,"HIGH",IF(DC797&gt;=5,"CONDITIONAL","LOW")))))</x:f>
        <x:v>Pending</x:v>
      </x:c>
      <x:c r="DF797" t="str">
        <x:v>Pending screening and full-text appraisal; no transferability judgment made at identification.</x:v>
      </x:c>
      <x:c r="DG797"/>
      <x:c r="DH797"/>
      <x:c r="DI797"/>
      <x:c r="DJ797"/>
      <x:c r="DK797"/>
      <x:c r="DL797"/>
      <x:c r="DM797"/>
      <x:c r="DN797"/>
      <x:c r="DO797"/>
      <x:c r="DP797"/>
      <x:c r="DQ797"/>
      <x:c r="DR797"/>
      <x:c r="DS797"/>
      <x:c r="DT797"/>
      <x:c r="DU797"/>
      <x:c r="DV797"/>
      <x:c r="DW797"/>
      <x:c r="DX797"/>
      <x:c r="DY797"/>
      <x:c r="DZ797" t="str">
        <x:v>This title/abstract screening record does not support conclusions about Brazilian operational readiness or institutional practice.</x:v>
      </x:c>
      <x:c r="EA797" t="str">
        <x:v>Pending</x:v>
      </x:c>
      <x:c r="EB797" t="str">
        <x:f>IF(L797="","",IF(EC797="READY","Yes","No / Pending"))</x:f>
        <x:v>No / Pending</x:v>
      </x:c>
      <x:c r="EC797" t="str">
        <x:f>IF(L797="","",IF(OR(ISNUMBER(SEARCH("Retracted Publication",Q797)),CM797="Retracted",CN797="Retracted",CM797="Expression of Concern",CN797="Expression of Concern",F797="Not used",CG797="Critical",CH797="High",CH797="Critical"),"BLOCKED — integrity or use restriction",IF(AND(CJ797="Yes",CK797="Yes",CL797="Yes"),IF(AND(CM797="Clear",CN797="Verified — clear"),IF(AND(AND(LEN(TRIM(CF797))&gt;0,LEFT(LOWER(TRIM(CF797)),7)&lt;&gt;"pending"),OR(CG797="High",CG797="Moderate"),OR(CH797="Low",CH797="Some concerns",CH797="Not applicable")),IF(AND(DD797="No",OR(DE797="HIGH",DE797="CONDITIONAL"),AND(LEN(TRIM(DF797))&gt;0,LEFT(LOWER(TRIM(DF797)),7)&lt;&gt;"pending")),IF(AND(AND(LEN(TRIM(DT797))&gt;0,LEFT(LOWER(TRIM(DT797)),7)&lt;&gt;"pending"),AND(LEN(TRIM(DU797))&gt;0,LEFT(LOWER(TRIM(DU797)),7)&lt;&gt;"pending"),OR(AND(LEN(TRIM(DV797))&gt;0,LEFT(LOWER(TRIM(DV797)),7)&lt;&gt;"pending"),AND(LEN(TRIM(DW797))&gt;0,LEFT(LOWER(TRIM(DW797)),7)&lt;&gt;"pending")),AND(LEN(TRIM(DX797))&gt;0,LEFT(LOWER(TRIM(DX797)),7)&lt;&gt;"pending")),IF(AND(F797="Claim-ready",OR(EA797="Strong",EA797="Moderate"),AND(LEN(TRIM(G797))&gt;0,LEFT(LOWER(TRIM(G797)),7)&lt;&gt;"pending"),G797&lt;&gt;"No substantive use decision is permitted from identification metadata alone.",AND(LEN(TRIM(DZ797))&gt;0,LEFT(LOWER(TRIM(DZ797)),7)&lt;&gt;"pending"),DZ797&lt;&gt;"Identification metadata alone does not permit any substantive scientific, causal, operational, or institutional claim.",AND(LEN(TRIM(EI797))&gt;0,LEFT(LOWER(TRIM(EI797)),7)&lt;&gt;"pending"),ISNUMBER(EH797),EH797&gt;0),"READY","PENDING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797" t="str">
        <x:v>Pending</x:v>
      </x:c>
      <x:c r="EE797"/>
      <x:c r="EF797" t="str">
        <x:v>Pending</x:v>
      </x:c>
      <x:c r="EG797" t="str">
        <x:v>Pending</x:v>
      </x:c>
      <x:c r="EH797"/>
      <x:c r="EI797" s="501"/>
      <x:c r="EJ797"/>
      <x:c r="EK797" t="str">
        <x:v>Pending</x:v>
      </x:c>
      <x:c r="EL797" t="n">
        <x:v>46272</x:v>
      </x:c>
      <x:c r="EM797" t="str">
        <x:v>Production PubMed record imported and reconciled to Zotero item 6GQDUZ4K;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797" t="n">
        <x:f>IF(L797="","",(IF(N797&lt;&gt;"",1,0)+IF(O797&lt;&gt;"",1,0)+IF(AJ797&lt;&gt;"",1,0)+IF(AU797&lt;&gt;"",1,0)+IF(BE797&lt;&gt;"",1,0)+IF(CF797&lt;&gt;"",1,0)+IF(CJ797="Yes",1,0)+IF(CL797="Yes",1,0)+IF(DE797&lt;&gt;"Pending",1,0)+IF(F797&lt;&gt;"",1,0)+IF(DZ797&lt;&gt;"",1,0)+IF(EI797&lt;&gt;"",1,0))/12)</x:f>
        <x:v>0.5</x:v>
      </x:c>
    </x:row>
    <x:row r="798">
      <x:c r="A798" t="str">
        <x:v>EV-0795</x:v>
      </x:c>
      <x:c r="B798" t="str">
        <x:v>Metadata verification</x:v>
      </x:c>
      <x:c r="C798" t="str">
        <x:f>IF(L798="","",IF(LEFT(EC798,7)="BLOCKED","🔴 Do not use for conclusion",IF(EB798="Yes","🟢 Claim-ready","🟡 Caution / context")))</x:f>
        <x:v>🟡 Caution / context</x:v>
      </x:c>
      <x:c r="D798" t="str">
        <x:f>IF(L798="","",EC798)</x:f>
        <x:v>PENDING — verification</x:v>
      </x:c>
      <x:c r="E798" t="str">
        <x:v>P2 — High</x:v>
      </x:c>
      <x:c r="F798" t="str">
        <x:v>Pending</x:v>
      </x:c>
      <x:c r="G798" t="str">
        <x:v>Title/abstract identify an explicit tactical/public-safety context and readiness domain; retain for full-text assessment.</x:v>
      </x:c>
      <x:c r="H798" t="str">
        <x:v>Obtain and review lawful full text; confirm human adjudication; then select a design-specific appraisal instrument.</x:v>
      </x:c>
      <x:c r="I798"/>
      <x:c r="J798" t="str">
        <x:v>A — Core</x:v>
      </x:c>
      <x:c r="K798" t="str">
        <x:v>IDENTIFIED</x:v>
      </x:c>
      <x:c r="L798" t="str">
        <x:v>Physical fitness in Spanish naval cadets. A four-year study.</x:v>
      </x:c>
      <x:c r="M798"/>
      <x:c r="N798" t="str">
        <x:v>de Oliveira, Iris M; Vila, M feminine Helena; Burgos-Martos, Francisco J; Cancela, Jose M</x:v>
      </x:c>
      <x:c r="O798" t="n">
        <x:v>2021</x:v>
      </x:c>
      <x:c r="P798" t="str">
        <x:v>International maritime health</x:v>
      </x:c>
      <x:c r="Q798" t="str">
        <x:v>Journal Article</x:v>
      </x:c>
      <x:c r="R798" t="str">
        <x:v>Unclear</x:v>
      </x:c>
      <x:c r="S798" t="str">
        <x:v>Unknown</x:v>
      </x:c>
      <x:c r="T798" t="str">
        <x:v>eng</x:v>
      </x:c>
      <x:c r="U798" t="str">
        <x:v>https://pubmed.ncbi.nlm.nih.gov/33829468/</x:v>
      </x:c>
      <x:c r="V798" t="str">
        <x:v>10.5603/imh.2021.0002</x:v>
      </x:c>
      <x:c r="W798" t="str">
        <x:f>IF(V798="","",LOWER(SUBSTITUTE(SUBSTITUTE(SUBSTITUTE(SUBSTITUTE(TRIM(V798),"https://doi.org/",""),"http://doi.org/",""),"https://dx.doi.org/",""),"doi:","")))</x:f>
        <x:v>10.5603/imh.2021.0002</x:v>
      </x:c>
      <x:c r="X798" t="str">
        <x:v>33829468</x:v>
      </x:c>
      <x:c r="Y798" t="str"/>
      <x:c r="Z798"/>
      <x:c r="AA798" t="str">
        <x:v>PubMed/MEDLINE</x:v>
      </x:c>
      <x:c r="AB798" t="str">
        <x:v>PUBMED-A-v1.0-2026-08-28</x:v>
      </x:c>
      <x:c r="AC798" t="str">
        <x:v>SP-PUBMED-A-20260828</x:v>
      </x:c>
      <x:c r="AD798" s="499" t="n">
        <x:v>46262</x:v>
      </x:c>
      <x:c r="AE798" s="499" t="n">
        <x:v>46272</x:v>
      </x:c>
      <x:c r="AF798" t="str">
        <x:v>367Y4W9A</x:v>
      </x:c>
      <x:c r="AG798"/>
      <x:c r="AH798" t="str">
        <x:v>Tactical Athlete → Operational Readiness Brazil</x:v>
      </x:c>
      <x:c r="AI798" t="str">
        <x:v>evidence-family:A</x:v>
      </x:c>
      <x:c r="AJ798"/>
      <x:c r="AK798" t="str">
        <x:f>IF(AJ798="","",IF(OR(LOWER(AJ798)="brazil",LOWER(AJ798)="brasil"),"Yes","No"))</x:f>
      </x:c>
      <x:c r="AL798"/>
      <x:c r="AM798"/>
      <x:c r="AN798"/>
      <x:c r="AO798"/>
      <x:c r="AP798"/>
      <x:c r="AQ798"/>
      <x:c r="AR798"/>
      <x:c r="AS798"/>
      <x:c r="AT798"/>
      <x:c r="AU798"/>
      <x:c r="AV798"/>
      <x:c r="AW798"/>
      <x:c r="AX798"/>
      <x:c r="AY798"/>
      <x:c r="AZ798"/>
      <x:c r="BA798"/>
      <x:c r="BB798"/>
      <x:c r="BC798"/>
      <x:c r="BD798"/>
      <x:c r="BE798"/>
      <x:c r="BF798"/>
      <x:c r="BG798"/>
      <x:c r="BH798"/>
      <x:c r="BI798"/>
      <x:c r="BJ798"/>
      <x:c r="BK798"/>
      <x:c r="BL798"/>
      <x:c r="BM798"/>
      <x:c r="BN798"/>
      <x:c r="BO798"/>
      <x:c r="BP798"/>
      <x:c r="BQ798"/>
      <x:c r="BR798"/>
      <x:c r="BS798"/>
      <x:c r="BT798"/>
      <x:c r="BU798"/>
      <x:c r="BV798"/>
      <x:c r="BW798"/>
      <x:c r="BX798"/>
      <x:c r="BY798"/>
      <x:c r="BZ798"/>
      <x:c r="CA798"/>
      <x:c r="CB798"/>
      <x:c r="CC798"/>
      <x:c r="CD798"/>
      <x:c r="CE798"/>
      <x:c r="CF798"/>
      <x:c r="CG798"/>
      <x:c r="CH798"/>
      <x:c r="CI798"/>
      <x:c r="CJ798" t="str">
        <x:v>Pending</x:v>
      </x:c>
      <x:c r="CK798" t="str">
        <x:v>Yes</x:v>
      </x:c>
      <x:c r="CL798" t="str">
        <x:v>Yes</x:v>
      </x:c>
      <x:c r="CM798" t="str">
        <x:v>Clear</x:v>
      </x:c>
      <x:c r="CN798" t="str">
        <x:v>Verified — clear</x:v>
      </x:c>
      <x:c r="CO798" t="n">
        <x:v>46272</x:v>
      </x:c>
      <x:c r="CP798" t="str">
        <x:v>https://pubmed.ncbi.nlm.nih.gov/33829468/</x:v>
      </x:c>
      <x:c r="CQ798"/>
      <x:c r="CR798"/>
      <x:c r="CS798"/>
      <x:c r="CT798"/>
      <x:c r="CU798"/>
      <x:c r="CV798"/>
      <x:c r="CW798"/>
      <x:c r="CX798"/>
      <x:c r="CY798"/>
      <x:c r="CZ798"/>
      <x:c r="DA798"/>
      <x:c r="DB798" t="str">
        <x:f>IF(L798="","",IF(AND(COUNT(CU798:DA798)=7,OR(CU798=0,CU798=1,CU798=2),OR(CV798=0,CV798=1,CV798=2),OR(CW798=0,CW798=1,CW798=2),OR(CX798=0,CX798=1,CX798=2),OR(CY798=0,CY798=1,CY798=2),OR(CZ798=0,CZ798=1,CZ798=2),OR(DA798=0,DA798=1,DA798=2)),SUM(CU798:DA798),""))</x:f>
      </x:c>
      <x:c r="DC798" t="str">
        <x:f>IF(DB798="","",ROUND(DB798/14*10,1))</x:f>
      </x:c>
      <x:c r="DD798" t="str">
        <x:v>Pending</x:v>
      </x:c>
      <x:c r="DE798" t="str">
        <x:f>IF(L798="","",IF(DC798="","Pending",IF(DD798="Yes","CONDITIONAL — safety override",IF(DC798&gt;=8,"HIGH",IF(DC798&gt;=5,"CONDITIONAL","LOW")))))</x:f>
        <x:v>Pending</x:v>
      </x:c>
      <x:c r="DF798" t="str">
        <x:v>Pending screening and full-text appraisal; no transferability judgment made at identification.</x:v>
      </x:c>
      <x:c r="DG798"/>
      <x:c r="DH798"/>
      <x:c r="DI798"/>
      <x:c r="DJ798"/>
      <x:c r="DK798"/>
      <x:c r="DL798"/>
      <x:c r="DM798"/>
      <x:c r="DN798"/>
      <x:c r="DO798"/>
      <x:c r="DP798"/>
      <x:c r="DQ798"/>
      <x:c r="DR798"/>
      <x:c r="DS798"/>
      <x:c r="DT798"/>
      <x:c r="DU798"/>
      <x:c r="DV798"/>
      <x:c r="DW798"/>
      <x:c r="DX798"/>
      <x:c r="DY798"/>
      <x:c r="DZ798" t="str">
        <x:v>Title/abstract screening alone does not establish effectiveness, causality, methodological quality, transferability to Brazilian public safety or an institutional recommendation.</x:v>
      </x:c>
      <x:c r="EA798" t="str">
        <x:v>Pending</x:v>
      </x:c>
      <x:c r="EB798" t="str">
        <x:f>IF(L798="","",IF(EC798="READY","Yes","No / Pending"))</x:f>
        <x:v>No / Pending</x:v>
      </x:c>
      <x:c r="EC798" t="str">
        <x:f>IF(L798="","",IF(OR(ISNUMBER(SEARCH("Retracted Publication",Q798)),CM798="Retracted",CN798="Retracted",CM798="Expression of Concern",CN798="Expression of Concern",F798="Not used",CG798="Critical",CH798="High",CH798="Critical"),"BLOCKED — integrity or use restriction",IF(AND(CJ798="Yes",CK798="Yes",CL798="Yes"),IF(AND(CM798="Clear",CN798="Verified — clear"),IF(AND(AND(LEN(TRIM(CF798))&gt;0,LEFT(LOWER(TRIM(CF798)),7)&lt;&gt;"pending"),OR(CG798="High",CG798="Moderate"),OR(CH798="Low",CH798="Some concerns",CH798="Not applicable")),IF(AND(DD798="No",OR(DE798="HIGH",DE798="CONDITIONAL"),AND(LEN(TRIM(DF798))&gt;0,LEFT(LOWER(TRIM(DF798)),7)&lt;&gt;"pending")),IF(AND(AND(LEN(TRIM(DT798))&gt;0,LEFT(LOWER(TRIM(DT798)),7)&lt;&gt;"pending"),AND(LEN(TRIM(DU798))&gt;0,LEFT(LOWER(TRIM(DU798)),7)&lt;&gt;"pending"),OR(AND(LEN(TRIM(DV798))&gt;0,LEFT(LOWER(TRIM(DV798)),7)&lt;&gt;"pending"),AND(LEN(TRIM(DW798))&gt;0,LEFT(LOWER(TRIM(DW798)),7)&lt;&gt;"pending")),AND(LEN(TRIM(DX798))&gt;0,LEFT(LOWER(TRIM(DX798)),7)&lt;&gt;"pending")),IF(AND(F798="Claim-ready",OR(EA798="Strong",EA798="Moderate"),AND(LEN(TRIM(G798))&gt;0,LEFT(LOWER(TRIM(G798)),7)&lt;&gt;"pending"),G798&lt;&gt;"No substantive use decision is permitted from identification metadata alone.",AND(LEN(TRIM(DZ798))&gt;0,LEFT(LOWER(TRIM(DZ798)),7)&lt;&gt;"pending"),DZ798&lt;&gt;"Identification metadata alone does not permit any substantive scientific, causal, operational, or institutional claim.",AND(LEN(TRIM(EI798))&gt;0,LEFT(LOWER(TRIM(EI798)),7)&lt;&gt;"pending"),ISNUMBER(EH798),EH798&gt;0),"READY","PENDING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798" t="str">
        <x:v>Pending</x:v>
      </x:c>
      <x:c r="EE798"/>
      <x:c r="EF798" t="str">
        <x:v>Pending</x:v>
      </x:c>
      <x:c r="EG798" t="str">
        <x:v>Pending</x:v>
      </x:c>
      <x:c r="EH798"/>
      <x:c r="EI798" s="501"/>
      <x:c r="EJ798"/>
      <x:c r="EK798" t="str">
        <x:v>Pending</x:v>
      </x:c>
      <x:c r="EL798" t="n">
        <x:v>46272</x:v>
      </x:c>
      <x:c r="EM798" t="str">
        <x:v>Production PubMed record imported and reconciled to Zotero item 367Y4W9A;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798" t="n">
        <x:f>IF(L798="","",(IF(N798&lt;&gt;"",1,0)+IF(O798&lt;&gt;"",1,0)+IF(AJ798&lt;&gt;"",1,0)+IF(AU798&lt;&gt;"",1,0)+IF(BE798&lt;&gt;"",1,0)+IF(CF798&lt;&gt;"",1,0)+IF(CJ798="Yes",1,0)+IF(CL798="Yes",1,0)+IF(DE798&lt;&gt;"Pending",1,0)+IF(F798&lt;&gt;"",1,0)+IF(DZ798&lt;&gt;"",1,0)+IF(EI798&lt;&gt;"",1,0))/12)</x:f>
        <x:v>0.4166666666666667</x:v>
      </x:c>
    </x:row>
    <x:row r="799">
      <x:c r="A799" t="str">
        <x:v>EV-0796</x:v>
      </x:c>
      <x:c r="B799" t="str">
        <x:v>Integrity check</x:v>
      </x:c>
      <x:c r="C799" t="str">
        <x:f>IF(L799="","",IF(LEFT(EC799,7)="BLOCKED","🔴 Do not use for conclusion",IF(EB799="Yes","🟢 Claim-ready","🟡 Caution / context")))</x:f>
        <x:v>🟡 Caution / context</x:v>
      </x:c>
      <x:c r="D799" t="str">
        <x:f>IF(L799="","",EC799)</x:f>
        <x:v>PENDING — appropriate appraisal</x:v>
      </x:c>
      <x:c r="E799" t="str">
        <x:v>P3 — Medium</x:v>
      </x:c>
      <x:c r="F799" t="str">
        <x:v>Pending</x:v>
      </x:c>
      <x:c r="G799" t="str">
        <x:v>Title/abstract identify an explicit implementation-science construct; retain for full-text assessment.</x:v>
      </x:c>
      <x:c r="H799" t="str">
        <x:v>Obtain and review lawful full text; confirm human adjudication; then select a design-specific appraisal instrument.</x:v>
      </x:c>
      <x:c r="I799"/>
      <x:c r="J799" t="str">
        <x:v>C — Implementation Science</x:v>
      </x:c>
      <x:c r="K799" t="str">
        <x:v>IDENTIFIED</x:v>
      </x:c>
      <x:c r="L799" t="str">
        <x:v>From benchmarking to best practices: Lessons from the laboratory quality improvement programme at the military teaching hospital in Cotonou, Benin.</x:v>
      </x:c>
      <x:c r="M799"/>
      <x:c r="N799" t="str">
        <x:v>Zohoun, Alban; Agbodande, Tatiana B; Kpade, Angelique; Goga, Raliatou O; Gainsi, Rene; Bale, Paul; Sambo, Bibata M; Charlebois, Remi; Crane, Rachel; Merkel, Michele; Anani, Ludovic; Milgotina, Ekaterina</x:v>
      </x:c>
      <x:c r="O799" t="n">
        <x:v>2021</x:v>
      </x:c>
      <x:c r="P799" t="str">
        <x:v>African journal of laboratory medicine</x:v>
      </x:c>
      <x:c r="Q799" t="str">
        <x:v>Journal Article</x:v>
      </x:c>
      <x:c r="R799" t="str">
        <x:v>Unclear</x:v>
      </x:c>
      <x:c r="S799" t="str">
        <x:v>Unknown</x:v>
      </x:c>
      <x:c r="T799" t="str">
        <x:v>eng</x:v>
      </x:c>
      <x:c r="U799" t="str">
        <x:v>https://pubmed.ncbi.nlm.nih.gov/33824854/</x:v>
      </x:c>
      <x:c r="V799" t="str">
        <x:v>10.4102/ajlm.v10i1.1057</x:v>
      </x:c>
      <x:c r="W799" t="str">
        <x:f>IF(V799="","",LOWER(SUBSTITUTE(SUBSTITUTE(SUBSTITUTE(SUBSTITUTE(TRIM(V799),"https://doi.org/",""),"http://doi.org/",""),"https://dx.doi.org/",""),"doi:","")))</x:f>
        <x:v>10.4102/ajlm.v10i1.1057</x:v>
      </x:c>
      <x:c r="X799" t="str">
        <x:v>33824854</x:v>
      </x:c>
      <x:c r="Y799" t="str">
        <x:v>PMC8008048</x:v>
      </x:c>
      <x:c r="Z799"/>
      <x:c r="AA799" t="str">
        <x:v>PubMed/MEDLINE</x:v>
      </x:c>
      <x:c r="AB799" t="str">
        <x:v>PUBMED-C-v1.0-2026-08-28</x:v>
      </x:c>
      <x:c r="AC799" t="str">
        <x:v>SP-PUBMED-C-20260828</x:v>
      </x:c>
      <x:c r="AD799" s="499" t="n">
        <x:v>46262</x:v>
      </x:c>
      <x:c r="AE799" s="499" t="n">
        <x:v>46272</x:v>
      </x:c>
      <x:c r="AF799" t="str">
        <x:v>JFH3WYDJ</x:v>
      </x:c>
      <x:c r="AG799"/>
      <x:c r="AH799" t="str">
        <x:v>Tactical Athlete → Operational Readiness Brazil</x:v>
      </x:c>
      <x:c r="AI799" t="str">
        <x:v>evidence-family:C</x:v>
      </x:c>
      <x:c r="AJ799"/>
      <x:c r="AK799" t="str">
        <x:f>IF(AJ799="","",IF(OR(LOWER(AJ799)="brazil",LOWER(AJ799)="brasil"),"Yes","No"))</x:f>
      </x:c>
      <x:c r="AL799"/>
      <x:c r="AM799"/>
      <x:c r="AN799"/>
      <x:c r="AO799"/>
      <x:c r="AP799"/>
      <x:c r="AQ799"/>
      <x:c r="AR799"/>
      <x:c r="AS799"/>
      <x:c r="AT799"/>
      <x:c r="AU799"/>
      <x:c r="AV799"/>
      <x:c r="AW799"/>
      <x:c r="AX799"/>
      <x:c r="AY799"/>
      <x:c r="AZ799"/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/>
      <x:c r="BO799"/>
      <x:c r="BP799"/>
      <x:c r="BQ799"/>
      <x:c r="BR799"/>
      <x:c r="BS799"/>
      <x:c r="BT799"/>
      <x:c r="BU799"/>
      <x:c r="BV799"/>
      <x:c r="BW799"/>
      <x:c r="BX799"/>
      <x:c r="BY799"/>
      <x:c r="BZ799"/>
      <x:c r="CA799"/>
      <x:c r="CB799"/>
      <x:c r="CC799"/>
      <x:c r="CD799"/>
      <x:c r="CE799"/>
      <x:c r="CF799"/>
      <x:c r="CG799"/>
      <x:c r="CH799"/>
      <x:c r="CI799"/>
      <x:c r="CJ799" t="str">
        <x:v>Yes</x:v>
      </x:c>
      <x:c r="CK799" t="str">
        <x:v>Yes</x:v>
      </x:c>
      <x:c r="CL799" t="str">
        <x:v>Yes</x:v>
      </x:c>
      <x:c r="CM799" t="str">
        <x:v>Clear</x:v>
      </x:c>
      <x:c r="CN799" t="str">
        <x:v>Verified — clear</x:v>
      </x:c>
      <x:c r="CO799" t="n">
        <x:v>46272</x:v>
      </x:c>
      <x:c r="CP799" t="str">
        <x:v>https://pubmed.ncbi.nlm.nih.gov/33824854/</x:v>
      </x:c>
      <x:c r="CQ799"/>
      <x:c r="CR799"/>
      <x:c r="CS799"/>
      <x:c r="CT799"/>
      <x:c r="CU799"/>
      <x:c r="CV799"/>
      <x:c r="CW799"/>
      <x:c r="CX799"/>
      <x:c r="CY799"/>
      <x:c r="CZ799"/>
      <x:c r="DA799"/>
      <x:c r="DB799" t="str">
        <x:f>IF(L799="","",IF(AND(COUNT(CU799:DA799)=7,OR(CU799=0,CU799=1,CU799=2),OR(CV799=0,CV799=1,CV799=2),OR(CW799=0,CW799=1,CW799=2),OR(CX799=0,CX799=1,CX799=2),OR(CY799=0,CY799=1,CY799=2),OR(CZ799=0,CZ799=1,CZ799=2),OR(DA799=0,DA799=1,DA799=2)),SUM(CU799:DA799),""))</x:f>
      </x:c>
      <x:c r="DC799" t="str">
        <x:f>IF(DB799="","",ROUND(DB799/14*10,1))</x:f>
      </x:c>
      <x:c r="DD799" t="str">
        <x:v>Pending</x:v>
      </x:c>
      <x:c r="DE799" t="str">
        <x:f>IF(L799="","",IF(DC799="","Pending",IF(DD799="Yes","CONDITIONAL — safety override",IF(DC799&gt;=8,"HIGH",IF(DC799&gt;=5,"CONDITIONAL","LOW")))))</x:f>
        <x:v>Pending</x:v>
      </x:c>
      <x:c r="DF799" t="str">
        <x:v>Pending screening and full-text appraisal; no transferability judgment made at identification.</x:v>
      </x:c>
      <x:c r="DG799"/>
      <x:c r="DH799"/>
      <x:c r="DI799"/>
      <x:c r="DJ799"/>
      <x:c r="DK799"/>
      <x:c r="DL799"/>
      <x:c r="DM799"/>
      <x:c r="DN799"/>
      <x:c r="DO799"/>
      <x:c r="DP799"/>
      <x:c r="DQ799"/>
      <x:c r="DR799"/>
      <x:c r="DS799"/>
      <x:c r="DT799"/>
      <x:c r="DU799"/>
      <x:c r="DV799"/>
      <x:c r="DW799"/>
      <x:c r="DX799"/>
      <x:c r="DY799"/>
      <x:c r="DZ799" t="str">
        <x:v>Title/abstract screening alone does not establish effectiveness, causality, methodological quality, transferability to Brazilian public safety or an institutional recommendation.</x:v>
      </x:c>
      <x:c r="EA799" t="str">
        <x:v>Pending</x:v>
      </x:c>
      <x:c r="EB799" t="str">
        <x:f>IF(L799="","",IF(EC799="READY","Yes","No / Pending"))</x:f>
        <x:v>No / Pending</x:v>
      </x:c>
      <x:c r="EC799" t="str">
        <x:f>IF(L799="","",IF(OR(ISNUMBER(SEARCH("Retracted Publication",Q799)),CM799="Retracted",CN799="Retracted",CM799="Expression of Concern",CN799="Expression of Concern",F799="Not used",CG799="Critical",CH799="High",CH799="Critical"),"BLOCKED — integrity or use restriction",IF(AND(CJ799="Yes",CK799="Yes",CL799="Yes"),IF(AND(CM799="Clear",CN799="Verified — clear"),IF(AND(AND(LEN(TRIM(CF799))&gt;0,LEFT(LOWER(TRIM(CF799)),7)&lt;&gt;"pending"),OR(CG799="High",CG799="Moderate"),OR(CH799="Low",CH799="Some concerns",CH799="Not applicable")),IF(AND(DD799="No",OR(DE799="HIGH",DE799="CONDITIONAL"),AND(LEN(TRIM(DF799))&gt;0,LEFT(LOWER(TRIM(DF799)),7)&lt;&gt;"pending")),IF(AND(AND(LEN(TRIM(DT799))&gt;0,LEFT(LOWER(TRIM(DT799)),7)&lt;&gt;"pending"),AND(LEN(TRIM(DU799))&gt;0,LEFT(LOWER(TRIM(DU799)),7)&lt;&gt;"pending"),OR(AND(LEN(TRIM(DV799))&gt;0,LEFT(LOWER(TRIM(DV799)),7)&lt;&gt;"pending"),AND(LEN(TRIM(DW799))&gt;0,LEFT(LOWER(TRIM(DW799)),7)&lt;&gt;"pending")),AND(LEN(TRIM(DX799))&gt;0,LEFT(LOWER(TRIM(DX799)),7)&lt;&gt;"pending")),IF(AND(F799="Claim-ready",OR(EA799="Strong",EA799="Moderate"),AND(LEN(TRIM(G799))&gt;0,LEFT(LOWER(TRIM(G799)),7)&lt;&gt;"pending"),G799&lt;&gt;"No substantive use decision is permitted from identification metadata alone.",AND(LEN(TRIM(DZ799))&gt;0,LEFT(LOWER(TRIM(DZ799)),7)&lt;&gt;"pending"),DZ799&lt;&gt;"Identification metadata alone does not permit any substantive scientific, causal, operational, or institutional claim.",AND(LEN(TRIM(EI799))&gt;0,LEFT(LOWER(TRIM(EI799)),7)&lt;&gt;"pending"),ISNUMBER(EH799),EH799&gt;0),"READY","PENDING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799" t="str">
        <x:v>Pending</x:v>
      </x:c>
      <x:c r="EE799"/>
      <x:c r="EF799" t="str">
        <x:v>Pending</x:v>
      </x:c>
      <x:c r="EG799" t="str">
        <x:v>Pending</x:v>
      </x:c>
      <x:c r="EH799"/>
      <x:c r="EI799" s="501"/>
      <x:c r="EJ799"/>
      <x:c r="EK799" t="str">
        <x:v>Pending</x:v>
      </x:c>
      <x:c r="EL799" t="n">
        <x:v>46272</x:v>
      </x:c>
      <x:c r="EM799" t="str">
        <x:v>Production PubMed record imported and reconciled to Zotero item JFH3WYDJ;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799" t="n">
        <x:f>IF(L799="","",(IF(N799&lt;&gt;"",1,0)+IF(O799&lt;&gt;"",1,0)+IF(AJ799&lt;&gt;"",1,0)+IF(AU799&lt;&gt;"",1,0)+IF(BE799&lt;&gt;"",1,0)+IF(CF799&lt;&gt;"",1,0)+IF(CJ799="Yes",1,0)+IF(CL799="Yes",1,0)+IF(DE799&lt;&gt;"Pending",1,0)+IF(F799&lt;&gt;"",1,0)+IF(DZ799&lt;&gt;"",1,0)+IF(EI799&lt;&gt;"",1,0))/12)</x:f>
        <x:v>0.5</x:v>
      </x:c>
    </x:row>
    <x:row r="800">
      <x:c r="A800" t="str">
        <x:v>EV-0797</x:v>
      </x:c>
      <x:c r="B800" t="str">
        <x:v>Integrity check</x:v>
      </x:c>
      <x:c r="C800" t="str">
        <x:f>IF(L800="","",IF(LEFT(EC800,7)="BLOCKED","🔴 Do not use for conclusion",IF(EB800="Yes","🟢 Claim-ready","🟡 Caution / context")))</x:f>
        <x:v>🟡 Caution / context</x:v>
      </x:c>
      <x:c r="D800" t="str">
        <x:f>IF(L800="","",EC800)</x:f>
        <x:v>PENDING — appropriate appraisal</x:v>
      </x:c>
      <x:c r="E800" t="str">
        <x:v>P3 — Medium</x:v>
      </x:c>
      <x:c r="F800" t="str">
        <x:v>Pending</x:v>
      </x:c>
      <x:c r="G800" t="str">
        <x:v>Title/abstract identify an explicit operational APHT/medical-readiness topic; retain for full-text assessment.</x:v>
      </x:c>
      <x:c r="H800" t="str">
        <x:v>Obtain and review lawful full text; confirm human adjudication; then select a design-specific appraisal instrument.</x:v>
      </x:c>
      <x:c r="I800"/>
      <x:c r="J800" t="str">
        <x:v>B — APHT / Medical Readiness</x:v>
      </x:c>
      <x:c r="K800" t="str">
        <x:v>IDENTIFIED</x:v>
      </x:c>
      <x:c r="L800" t="str">
        <x:v>A comparison of efficacy, efficiency, and durability in novel tourniquet designs.</x:v>
      </x:c>
      <x:c r="M800"/>
      <x:c r="N800" t="str">
        <x:v>Treager, Christopher; Lopachin, Tyler; Mandichak, Sally; Kinney, Bradley; Bohan, Megan; Boboc, Michael; Go, Christian; Friedrich, Emily; Stuart, Sean</x:v>
      </x:c>
      <x:c r="O800" t="n">
        <x:v>2021</x:v>
      </x:c>
      <x:c r="P800" t="str">
        <x:v>The journal of trauma and acute care surgery</x:v>
      </x:c>
      <x:c r="Q800" t="str">
        <x:v>Comparative Study; Journal Article; Randomized Controlled Trial; Research Support, U.S. Gov't, Non-P.H.S.</x:v>
      </x:c>
      <x:c r="R800" t="str">
        <x:v>Unclear</x:v>
      </x:c>
      <x:c r="S800" t="str">
        <x:v>Unknown</x:v>
      </x:c>
      <x:c r="T800" t="str">
        <x:v>eng</x:v>
      </x:c>
      <x:c r="U800" t="str">
        <x:v>https://pubmed.ncbi.nlm.nih.gov/33797479/</x:v>
      </x:c>
      <x:c r="V800" t="str">
        <x:v>10.1097/ta.0000000000003216</x:v>
      </x:c>
      <x:c r="W800" t="str">
        <x:f>IF(V800="","",LOWER(SUBSTITUTE(SUBSTITUTE(SUBSTITUTE(SUBSTITUTE(TRIM(V800),"https://doi.org/",""),"http://doi.org/",""),"https://dx.doi.org/",""),"doi:","")))</x:f>
        <x:v>10.1097/ta.0000000000003216</x:v>
      </x:c>
      <x:c r="X800" t="str">
        <x:v>33797479</x:v>
      </x:c>
      <x:c r="Y800" t="str"/>
      <x:c r="Z800"/>
      <x:c r="AA800" t="str">
        <x:v>PubMed/MEDLINE</x:v>
      </x:c>
      <x:c r="AB800" t="str">
        <x:v>PUBMED-B-v1.0-2026-08-28</x:v>
      </x:c>
      <x:c r="AC800" t="str">
        <x:v>SP-PUBMED-B-20260828</x:v>
      </x:c>
      <x:c r="AD800" s="499" t="n">
        <x:v>46262</x:v>
      </x:c>
      <x:c r="AE800" s="499" t="n">
        <x:v>46272</x:v>
      </x:c>
      <x:c r="AF800" t="str">
        <x:v>977AH3M5</x:v>
      </x:c>
      <x:c r="AG800"/>
      <x:c r="AH800" t="str">
        <x:v>Tactical Athlete → Operational Readiness Brazil</x:v>
      </x:c>
      <x:c r="AI800" t="str">
        <x:v>evidence-family:B</x:v>
      </x:c>
      <x:c r="AJ800"/>
      <x:c r="AK800" t="str">
        <x:f>IF(AJ800="","",IF(OR(LOWER(AJ800)="brazil",LOWER(AJ800)="brasil"),"Yes","No"))</x:f>
      </x:c>
      <x:c r="AL800"/>
      <x:c r="AM800"/>
      <x:c r="AN800"/>
      <x:c r="AO800"/>
      <x:c r="AP800"/>
      <x:c r="AQ800"/>
      <x:c r="AR800"/>
      <x:c r="AS800"/>
      <x:c r="AT800"/>
      <x:c r="AU800"/>
      <x:c r="AV800"/>
      <x:c r="AW800"/>
      <x:c r="AX800"/>
      <x:c r="AY800"/>
      <x:c r="AZ800"/>
      <x:c r="BA800"/>
      <x:c r="BB800"/>
      <x:c r="BC800"/>
      <x:c r="BD800"/>
      <x:c r="BE800"/>
      <x:c r="BF800"/>
      <x:c r="BG800"/>
      <x:c r="BH800"/>
      <x:c r="BI800"/>
      <x:c r="BJ800"/>
      <x:c r="BK800"/>
      <x:c r="BL800"/>
      <x:c r="BM800"/>
      <x:c r="BN800"/>
      <x:c r="BO800"/>
      <x:c r="BP800"/>
      <x:c r="BQ800"/>
      <x:c r="BR800"/>
      <x:c r="BS800"/>
      <x:c r="BT800"/>
      <x:c r="BU800"/>
      <x:c r="BV800"/>
      <x:c r="BW800"/>
      <x:c r="BX800"/>
      <x:c r="BY800"/>
      <x:c r="BZ800"/>
      <x:c r="CA800"/>
      <x:c r="CB800"/>
      <x:c r="CC800"/>
      <x:c r="CD800"/>
      <x:c r="CE800"/>
      <x:c r="CF800"/>
      <x:c r="CG800"/>
      <x:c r="CH800"/>
      <x:c r="CI800"/>
      <x:c r="CJ800" t="str">
        <x:v>Yes</x:v>
      </x:c>
      <x:c r="CK800" t="str">
        <x:v>Yes</x:v>
      </x:c>
      <x:c r="CL800" t="str">
        <x:v>Yes</x:v>
      </x:c>
      <x:c r="CM800" t="str">
        <x:v>Clear</x:v>
      </x:c>
      <x:c r="CN800" t="str">
        <x:v>Verified — clear</x:v>
      </x:c>
      <x:c r="CO800" t="n">
        <x:v>46272</x:v>
      </x:c>
      <x:c r="CP800" t="str">
        <x:v>https://pubmed.ncbi.nlm.nih.gov/33797479/</x:v>
      </x:c>
      <x:c r="CQ800"/>
      <x:c r="CR800"/>
      <x:c r="CS800"/>
      <x:c r="CT800"/>
      <x:c r="CU800"/>
      <x:c r="CV800"/>
      <x:c r="CW800"/>
      <x:c r="CX800"/>
      <x:c r="CY800"/>
      <x:c r="CZ800"/>
      <x:c r="DA800"/>
      <x:c r="DB800" t="str">
        <x:f>IF(L800="","",IF(AND(COUNT(CU800:DA800)=7,OR(CU800=0,CU800=1,CU800=2),OR(CV800=0,CV800=1,CV800=2),OR(CW800=0,CW800=1,CW800=2),OR(CX800=0,CX800=1,CX800=2),OR(CY800=0,CY800=1,CY800=2),OR(CZ800=0,CZ800=1,CZ800=2),OR(DA800=0,DA800=1,DA800=2)),SUM(CU800:DA800),""))</x:f>
      </x:c>
      <x:c r="DC800" t="str">
        <x:f>IF(DB800="","",ROUND(DB800/14*10,1))</x:f>
      </x:c>
      <x:c r="DD800" t="str">
        <x:v>Pending</x:v>
      </x:c>
      <x:c r="DE800" t="str">
        <x:f>IF(L800="","",IF(DC800="","Pending",IF(DD800="Yes","CONDITIONAL — safety override",IF(DC800&gt;=8,"HIGH",IF(DC800&gt;=5,"CONDITIONAL","LOW")))))</x:f>
        <x:v>Pending</x:v>
      </x:c>
      <x:c r="DF800" t="str">
        <x:v>Pending screening and full-text appraisal; no transferability judgment made at identification.</x:v>
      </x:c>
      <x:c r="DG800"/>
      <x:c r="DH800"/>
      <x:c r="DI800"/>
      <x:c r="DJ800"/>
      <x:c r="DK800"/>
      <x:c r="DL800"/>
      <x:c r="DM800"/>
      <x:c r="DN800"/>
      <x:c r="DO800"/>
      <x:c r="DP800"/>
      <x:c r="DQ800"/>
      <x:c r="DR800"/>
      <x:c r="DS800"/>
      <x:c r="DT800"/>
      <x:c r="DU800"/>
      <x:c r="DV800"/>
      <x:c r="DW800"/>
      <x:c r="DX800"/>
      <x:c r="DY800"/>
      <x:c r="DZ800" t="str">
        <x:v>Title/abstract screening alone does not establish effectiveness, causality, methodological quality, transferability to Brazilian public safety or an institutional recommendation.</x:v>
      </x:c>
      <x:c r="EA800" t="str">
        <x:v>Pending</x:v>
      </x:c>
      <x:c r="EB800" t="str">
        <x:f>IF(L800="","",IF(EC800="READY","Yes","No / Pending"))</x:f>
        <x:v>No / Pending</x:v>
      </x:c>
      <x:c r="EC800" t="str">
        <x:f>IF(L800="","",IF(OR(ISNUMBER(SEARCH("Retracted Publication",Q800)),CM800="Retracted",CN800="Retracted",CM800="Expression of Concern",CN800="Expression of Concern",F800="Not used",CG800="Critical",CH800="High",CH800="Critical"),"BLOCKED — integrity or use restriction",IF(AND(CJ800="Yes",CK800="Yes",CL800="Yes"),IF(AND(CM800="Clear",CN800="Verified — clear"),IF(AND(AND(LEN(TRIM(CF800))&gt;0,LEFT(LOWER(TRIM(CF800)),7)&lt;&gt;"pending"),OR(CG800="High",CG800="Moderate"),OR(CH800="Low",CH800="Some concerns",CH800="Not applicable")),IF(AND(DD800="No",OR(DE800="HIGH",DE800="CONDITIONAL"),AND(LEN(TRIM(DF800))&gt;0,LEFT(LOWER(TRIM(DF800)),7)&lt;&gt;"pending")),IF(AND(AND(LEN(TRIM(DT800))&gt;0,LEFT(LOWER(TRIM(DT800)),7)&lt;&gt;"pending"),AND(LEN(TRIM(DU800))&gt;0,LEFT(LOWER(TRIM(DU800)),7)&lt;&gt;"pending"),OR(AND(LEN(TRIM(DV800))&gt;0,LEFT(LOWER(TRIM(DV800)),7)&lt;&gt;"pending"),AND(LEN(TRIM(DW800))&gt;0,LEFT(LOWER(TRIM(DW800)),7)&lt;&gt;"pending")),AND(LEN(TRIM(DX800))&gt;0,LEFT(LOWER(TRIM(DX800)),7)&lt;&gt;"pending")),IF(AND(F800="Claim-ready",OR(EA800="Strong",EA800="Moderate"),AND(LEN(TRIM(G800))&gt;0,LEFT(LOWER(TRIM(G800)),7)&lt;&gt;"pending"),G800&lt;&gt;"No substantive use decision is permitted from identification metadata alone.",AND(LEN(TRIM(DZ800))&gt;0,LEFT(LOWER(TRIM(DZ800)),7)&lt;&gt;"pending"),DZ800&lt;&gt;"Identification metadata alone does not permit any substantive scientific, causal, operational, or institutional claim.",AND(LEN(TRIM(EI800))&gt;0,LEFT(LOWER(TRIM(EI800)),7)&lt;&gt;"pending"),ISNUMBER(EH800),EH800&gt;0),"READY","PENDING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0" t="str">
        <x:v>Pending</x:v>
      </x:c>
      <x:c r="EE800"/>
      <x:c r="EF800" t="str">
        <x:v>Pending</x:v>
      </x:c>
      <x:c r="EG800" t="str">
        <x:v>Pending</x:v>
      </x:c>
      <x:c r="EH800"/>
      <x:c r="EI800" s="501"/>
      <x:c r="EJ800"/>
      <x:c r="EK800" t="str">
        <x:v>Pending</x:v>
      </x:c>
      <x:c r="EL800" t="n">
        <x:v>46272</x:v>
      </x:c>
      <x:c r="EM800" t="str">
        <x:v>Production PubMed record imported and reconciled to Zotero item 977AH3M5;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0" t="n">
        <x:f>IF(L800="","",(IF(N800&lt;&gt;"",1,0)+IF(O800&lt;&gt;"",1,0)+IF(AJ800&lt;&gt;"",1,0)+IF(AU800&lt;&gt;"",1,0)+IF(BE800&lt;&gt;"",1,0)+IF(CF800&lt;&gt;"",1,0)+IF(CJ800="Yes",1,0)+IF(CL800="Yes",1,0)+IF(DE800&lt;&gt;"Pending",1,0)+IF(F800&lt;&gt;"",1,0)+IF(DZ800&lt;&gt;"",1,0)+IF(EI800&lt;&gt;"",1,0))/12)</x:f>
        <x:v>0.5</x:v>
      </x:c>
    </x:row>
    <x:row r="801">
      <x:c r="A801" t="str">
        <x:v>EV-0798</x:v>
      </x:c>
      <x:c r="B801" t="str">
        <x:v>Integrity check</x:v>
      </x:c>
      <x:c r="C801" t="str">
        <x:f>IF(L801="","",IF(LEFT(EC801,7)="BLOCKED","🔴 Do not use for conclusion",IF(EB801="Yes","🟢 Claim-ready","🟡 Caution / context")))</x:f>
        <x:v>🟡 Caution / context</x:v>
      </x:c>
      <x:c r="D801" t="str">
        <x:f>IF(L801="","",EC801)</x:f>
        <x:v>PENDING — appropriate appraisal</x:v>
      </x:c>
      <x:c r="E801" t="str">
        <x:v>P3 — Medium</x:v>
      </x:c>
      <x:c r="F801" t="str">
        <x:v>Pending</x:v>
      </x:c>
      <x:c r="G801" t="str">
        <x:v>Title/abstract identify an explicit tactical/public-safety context and readiness domain; retain for full-text assessment.</x:v>
      </x:c>
      <x:c r="H801" t="str">
        <x:v>Obtain and review lawful full text; confirm human adjudication; then select a design-specific appraisal instrument.</x:v>
      </x:c>
      <x:c r="I801"/>
      <x:c r="J801" t="str">
        <x:v>A — Core</x:v>
      </x:c>
      <x:c r="K801" t="str">
        <x:v>IDENTIFIED</x:v>
      </x:c>
      <x:c r="L801" t="str">
        <x:v>Utility of preinduction tests as predictors of attrition in infantry recruits: a prospective study.</x:v>
      </x:c>
      <x:c r="M801"/>
      <x:c r="N801" t="str">
        <x:v>Fleischmann, Chen; Yanovich, R; Milgrom, C; Eliyahu, U; Gez, H; Heled, Y; Finestone, A S</x:v>
      </x:c>
      <x:c r="O801" t="n">
        <x:v>2023</x:v>
      </x:c>
      <x:c r="P801" t="str">
        <x:v>BMJ military health</x:v>
      </x:c>
      <x:c r="Q801" t="str">
        <x:v>Journal Article</x:v>
      </x:c>
      <x:c r="R801" t="str">
        <x:v>Unclear</x:v>
      </x:c>
      <x:c r="S801" t="str">
        <x:v>Unknown</x:v>
      </x:c>
      <x:c r="T801" t="str">
        <x:v>eng</x:v>
      </x:c>
      <x:c r="U801" t="str">
        <x:v>https://pubmed.ncbi.nlm.nih.gov/33789974/</x:v>
      </x:c>
      <x:c r="V801" t="str">
        <x:v>10.1136/bmjmilitary-2021-001776</x:v>
      </x:c>
      <x:c r="W801" t="str">
        <x:f>IF(V801="","",LOWER(SUBSTITUTE(SUBSTITUTE(SUBSTITUTE(SUBSTITUTE(TRIM(V801),"https://doi.org/",""),"http://doi.org/",""),"https://dx.doi.org/",""),"doi:","")))</x:f>
        <x:v>10.1136/bmjmilitary-2021-001776</x:v>
      </x:c>
      <x:c r="X801" t="str">
        <x:v>33789974</x:v>
      </x:c>
      <x:c r="Y801" t="str"/>
      <x:c r="Z801"/>
      <x:c r="AA801" t="str">
        <x:v>PubMed/MEDLINE</x:v>
      </x:c>
      <x:c r="AB801" t="str">
        <x:v>PUBMED-A-v1.0-2026-08-28</x:v>
      </x:c>
      <x:c r="AC801" t="str">
        <x:v>SP-PUBMED-A-20260828</x:v>
      </x:c>
      <x:c r="AD801" s="499" t="n">
        <x:v>46262</x:v>
      </x:c>
      <x:c r="AE801" s="499" t="n">
        <x:v>46272</x:v>
      </x:c>
      <x:c r="AF801" t="str">
        <x:v>Q2BMC8M3</x:v>
      </x:c>
      <x:c r="AG801"/>
      <x:c r="AH801" t="str">
        <x:v>Tactical Athlete → Operational Readiness Brazil</x:v>
      </x:c>
      <x:c r="AI801" t="str">
        <x:v>evidence-family:A</x:v>
      </x:c>
      <x:c r="AJ801"/>
      <x:c r="AK801" t="str">
        <x:f>IF(AJ801="","",IF(OR(LOWER(AJ801)="brazil",LOWER(AJ801)="brasil"),"Yes","No"))</x:f>
      </x:c>
      <x:c r="AL801"/>
      <x:c r="AM801"/>
      <x:c r="AN801"/>
      <x:c r="AO801"/>
      <x:c r="AP801"/>
      <x:c r="AQ801"/>
      <x:c r="AR801"/>
      <x:c r="AS801"/>
      <x:c r="AT801"/>
      <x:c r="AU801"/>
      <x:c r="AV801"/>
      <x:c r="AW801"/>
      <x:c r="AX801"/>
      <x:c r="AY801"/>
      <x:c r="AZ801"/>
      <x:c r="BA801"/>
      <x:c r="BB801"/>
      <x:c r="BC801"/>
      <x:c r="BD801"/>
      <x:c r="BE801"/>
      <x:c r="BF801"/>
      <x:c r="BG801"/>
      <x:c r="BH801"/>
      <x:c r="BI801"/>
      <x:c r="BJ801"/>
      <x:c r="BK801"/>
      <x:c r="BL801"/>
      <x:c r="BM801"/>
      <x:c r="BN801"/>
      <x:c r="BO801"/>
      <x:c r="BP801"/>
      <x:c r="BQ801"/>
      <x:c r="BR801"/>
      <x:c r="BS801"/>
      <x:c r="BT801"/>
      <x:c r="BU801"/>
      <x:c r="BV801"/>
      <x:c r="BW801"/>
      <x:c r="BX801"/>
      <x:c r="BY801"/>
      <x:c r="BZ801"/>
      <x:c r="CA801"/>
      <x:c r="CB801"/>
      <x:c r="CC801"/>
      <x:c r="CD801"/>
      <x:c r="CE801"/>
      <x:c r="CF801"/>
      <x:c r="CG801"/>
      <x:c r="CH801"/>
      <x:c r="CI801"/>
      <x:c r="CJ801" t="str">
        <x:v>Yes</x:v>
      </x:c>
      <x:c r="CK801" t="str">
        <x:v>Yes</x:v>
      </x:c>
      <x:c r="CL801" t="str">
        <x:v>Yes</x:v>
      </x:c>
      <x:c r="CM801" t="str">
        <x:v>Clear</x:v>
      </x:c>
      <x:c r="CN801" t="str">
        <x:v>Verified — clear</x:v>
      </x:c>
      <x:c r="CO801" t="n">
        <x:v>46272</x:v>
      </x:c>
      <x:c r="CP801" t="str">
        <x:v>https://pubmed.ncbi.nlm.nih.gov/33789974/</x:v>
      </x:c>
      <x:c r="CQ801"/>
      <x:c r="CR801"/>
      <x:c r="CS801"/>
      <x:c r="CT801"/>
      <x:c r="CU801"/>
      <x:c r="CV801"/>
      <x:c r="CW801"/>
      <x:c r="CX801"/>
      <x:c r="CY801"/>
      <x:c r="CZ801"/>
      <x:c r="DA801"/>
      <x:c r="DB801" t="str">
        <x:f>IF(L801="","",IF(AND(COUNT(CU801:DA801)=7,OR(CU801=0,CU801=1,CU801=2),OR(CV801=0,CV801=1,CV801=2),OR(CW801=0,CW801=1,CW801=2),OR(CX801=0,CX801=1,CX801=2),OR(CY801=0,CY801=1,CY801=2),OR(CZ801=0,CZ801=1,CZ801=2),OR(DA801=0,DA801=1,DA801=2)),SUM(CU801:DA801),""))</x:f>
      </x:c>
      <x:c r="DC801" t="str">
        <x:f>IF(DB801="","",ROUND(DB801/14*10,1))</x:f>
      </x:c>
      <x:c r="DD801" t="str">
        <x:v>Pending</x:v>
      </x:c>
      <x:c r="DE801" t="str">
        <x:f>IF(L801="","",IF(DC801="","Pending",IF(DD801="Yes","CONDITIONAL — safety override",IF(DC801&gt;=8,"HIGH",IF(DC801&gt;=5,"CONDITIONAL","LOW")))))</x:f>
        <x:v>Pending</x:v>
      </x:c>
      <x:c r="DF801" t="str">
        <x:v>Pending screening and full-text appraisal; no transferability judgment made at identification.</x:v>
      </x:c>
      <x:c r="DG801"/>
      <x:c r="DH801"/>
      <x:c r="DI801"/>
      <x:c r="DJ801"/>
      <x:c r="DK801"/>
      <x:c r="DL801"/>
      <x:c r="DM801"/>
      <x:c r="DN801"/>
      <x:c r="DO801"/>
      <x:c r="DP801"/>
      <x:c r="DQ801"/>
      <x:c r="DR801"/>
      <x:c r="DS801"/>
      <x:c r="DT801"/>
      <x:c r="DU801"/>
      <x:c r="DV801"/>
      <x:c r="DW801"/>
      <x:c r="DX801"/>
      <x:c r="DY801"/>
      <x:c r="DZ801" t="str">
        <x:v>Title/abstract screening alone does not establish effectiveness, causality, methodological quality, transferability to Brazilian public safety or an institutional recommendation.</x:v>
      </x:c>
      <x:c r="EA801" t="str">
        <x:v>Pending</x:v>
      </x:c>
      <x:c r="EB801" t="str">
        <x:f>IF(L801="","",IF(EC801="READY","Yes","No / Pending"))</x:f>
        <x:v>No / Pending</x:v>
      </x:c>
      <x:c r="EC801" t="str">
        <x:f>IF(L801="","",IF(OR(ISNUMBER(SEARCH("Retracted Publication",Q801)),CM801="Retracted",CN801="Retracted",CM801="Expression of Concern",CN801="Expression of Concern",F801="Not used",CG801="Critical",CH801="High",CH801="Critical"),"BLOCKED — integrity or use restriction",IF(AND(CJ801="Yes",CK801="Yes",CL801="Yes"),IF(AND(CM801="Clear",CN801="Verified — clear"),IF(AND(AND(LEN(TRIM(CF801))&gt;0,LEFT(LOWER(TRIM(CF801)),7)&lt;&gt;"pending"),OR(CG801="High",CG801="Moderate"),OR(CH801="Low",CH801="Some concerns",CH801="Not applicable")),IF(AND(DD801="No",OR(DE801="HIGH",DE801="CONDITIONAL"),AND(LEN(TRIM(DF801))&gt;0,LEFT(LOWER(TRIM(DF801)),7)&lt;&gt;"pending")),IF(AND(AND(LEN(TRIM(DT801))&gt;0,LEFT(LOWER(TRIM(DT801)),7)&lt;&gt;"pending"),AND(LEN(TRIM(DU801))&gt;0,LEFT(LOWER(TRIM(DU801)),7)&lt;&gt;"pending"),OR(AND(LEN(TRIM(DV801))&gt;0,LEFT(LOWER(TRIM(DV801)),7)&lt;&gt;"pending"),AND(LEN(TRIM(DW801))&gt;0,LEFT(LOWER(TRIM(DW801)),7)&lt;&gt;"pending")),AND(LEN(TRIM(DX801))&gt;0,LEFT(LOWER(TRIM(DX801)),7)&lt;&gt;"pending")),IF(AND(F801="Claim-ready",OR(EA801="Strong",EA801="Moderate"),AND(LEN(TRIM(G801))&gt;0,LEFT(LOWER(TRIM(G801)),7)&lt;&gt;"pending"),G801&lt;&gt;"No substantive use decision is permitted from identification metadata alone.",AND(LEN(TRIM(DZ801))&gt;0,LEFT(LOWER(TRIM(DZ801)),7)&lt;&gt;"pending"),DZ801&lt;&gt;"Identification metadata alone does not permit any substantive scientific, causal, operational, or institutional claim.",AND(LEN(TRIM(EI801))&gt;0,LEFT(LOWER(TRIM(EI801)),7)&lt;&gt;"pending"),ISNUMBER(EH801),EH801&gt;0),"READY","PENDING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1" t="str">
        <x:v>Pending</x:v>
      </x:c>
      <x:c r="EE801"/>
      <x:c r="EF801" t="str">
        <x:v>Pending</x:v>
      </x:c>
      <x:c r="EG801" t="str">
        <x:v>Pending</x:v>
      </x:c>
      <x:c r="EH801"/>
      <x:c r="EI801" s="501"/>
      <x:c r="EJ801"/>
      <x:c r="EK801" t="str">
        <x:v>Pending</x:v>
      </x:c>
      <x:c r="EL801" t="n">
        <x:v>46272</x:v>
      </x:c>
      <x:c r="EM801" t="str">
        <x:v>Production PubMed record imported and reconciled to Zotero item Q2BMC8M3;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1" t="n">
        <x:f>IF(L801="","",(IF(N801&lt;&gt;"",1,0)+IF(O801&lt;&gt;"",1,0)+IF(AJ801&lt;&gt;"",1,0)+IF(AU801&lt;&gt;"",1,0)+IF(BE801&lt;&gt;"",1,0)+IF(CF801&lt;&gt;"",1,0)+IF(CJ801="Yes",1,0)+IF(CL801="Yes",1,0)+IF(DE801&lt;&gt;"Pending",1,0)+IF(F801&lt;&gt;"",1,0)+IF(DZ801&lt;&gt;"",1,0)+IF(EI801&lt;&gt;"",1,0))/12)</x:f>
        <x:v>0.5</x:v>
      </x:c>
    </x:row>
    <x:row r="802">
      <x:c r="A802" t="str">
        <x:v>EV-0799</x:v>
      </x:c>
      <x:c r="B802" t="str">
        <x:v>Integrity check</x:v>
      </x:c>
      <x:c r="C802" t="str">
        <x:f>IF(L802="","",IF(LEFT(EC802,7)="BLOCKED","🔴 Do not use for conclusion",IF(EB802="Yes","🟢 Claim-ready","🟡 Caution / context")))</x:f>
        <x:v>🟡 Caution / context</x:v>
      </x:c>
      <x:c r="D802" t="str">
        <x:f>IF(L802="","",EC802)</x:f>
        <x:v>PENDING — appropriate appraisal</x:v>
      </x:c>
      <x:c r="E802" t="str">
        <x:v>P3 — Medium</x:v>
      </x:c>
      <x:c r="F802" t="str">
        <x:v>Pending</x:v>
      </x:c>
      <x:c r="G802" t="str">
        <x:v>Title/abstract identify an explicit tactical/public-safety context and readiness domain; retain for full-text assessment.</x:v>
      </x:c>
      <x:c r="H802" t="str">
        <x:v>Obtain and review lawful full text; confirm human adjudication; then select a design-specific appraisal instrument.</x:v>
      </x:c>
      <x:c r="I802"/>
      <x:c r="J802" t="str">
        <x:v>A — Core</x:v>
      </x:c>
      <x:c r="K802" t="str">
        <x:v>IDENTIFIED</x:v>
      </x:c>
      <x:c r="L802" t="str">
        <x:v>Effects of foam rolling for delayed onset muscle soreness on loaded military task performance and perceived recovery.</x:v>
      </x:c>
      <x:c r="M802"/>
      <x:c r="N802" t="str">
        <x:v>Scudamore, Eric M; Sayer, Brianna L; Church, J Brian; Bryant, Lance G; Pribyslavska, Veronika</x:v>
      </x:c>
      <x:c r="O802" t="n">
        <x:v>2021</x:v>
      </x:c>
      <x:c r="P802" t="str">
        <x:v>Journal of exercise science and fitness</x:v>
      </x:c>
      <x:c r="Q802" t="str">
        <x:v>Journal Article</x:v>
      </x:c>
      <x:c r="R802" t="str">
        <x:v>Unclear</x:v>
      </x:c>
      <x:c r="S802" t="str">
        <x:v>Unknown</x:v>
      </x:c>
      <x:c r="T802" t="str">
        <x:v>eng</x:v>
      </x:c>
      <x:c r="U802" t="str">
        <x:v>https://pubmed.ncbi.nlm.nih.gov/33786041/</x:v>
      </x:c>
      <x:c r="V802" t="str">
        <x:v>10.1016/j.jesf.2021.02.002</x:v>
      </x:c>
      <x:c r="W802" t="str">
        <x:f>IF(V802="","",LOWER(SUBSTITUTE(SUBSTITUTE(SUBSTITUTE(SUBSTITUTE(TRIM(V802),"https://doi.org/",""),"http://doi.org/",""),"https://dx.doi.org/",""),"doi:","")))</x:f>
        <x:v>10.1016/j.jesf.2021.02.002</x:v>
      </x:c>
      <x:c r="X802" t="str">
        <x:v>33786041</x:v>
      </x:c>
      <x:c r="Y802" t="str">
        <x:v>PMC7970355</x:v>
      </x:c>
      <x:c r="Z802"/>
      <x:c r="AA802" t="str">
        <x:v>PubMed/MEDLINE</x:v>
      </x:c>
      <x:c r="AB802" t="str">
        <x:v>PUBMED-A-v1.0-2026-08-28</x:v>
      </x:c>
      <x:c r="AC802" t="str">
        <x:v>SP-PUBMED-A-20260828</x:v>
      </x:c>
      <x:c r="AD802" s="499" t="n">
        <x:v>46262</x:v>
      </x:c>
      <x:c r="AE802" s="499" t="n">
        <x:v>46272</x:v>
      </x:c>
      <x:c r="AF802" t="str">
        <x:v>LJL4AIYL</x:v>
      </x:c>
      <x:c r="AG802"/>
      <x:c r="AH802" t="str">
        <x:v>Tactical Athlete → Operational Readiness Brazil</x:v>
      </x:c>
      <x:c r="AI802" t="str">
        <x:v>evidence-family:A</x:v>
      </x:c>
      <x:c r="AJ802"/>
      <x:c r="AK802" t="str">
        <x:f>IF(AJ802="","",IF(OR(LOWER(AJ802)="brazil",LOWER(AJ802)="brasil"),"Yes","No"))</x:f>
      </x:c>
      <x:c r="AL802"/>
      <x:c r="AM802"/>
      <x:c r="AN802"/>
      <x:c r="AO802"/>
      <x:c r="AP802"/>
      <x:c r="AQ802"/>
      <x:c r="AR802"/>
      <x:c r="AS802"/>
      <x:c r="AT802"/>
      <x:c r="AU802"/>
      <x:c r="AV802"/>
      <x:c r="AW802"/>
      <x:c r="AX802"/>
      <x:c r="AY802"/>
      <x:c r="AZ802"/>
      <x:c r="BA802"/>
      <x:c r="BB802"/>
      <x:c r="BC802"/>
      <x:c r="BD802"/>
      <x:c r="BE802"/>
      <x:c r="BF802"/>
      <x:c r="BG802"/>
      <x:c r="BH802"/>
      <x:c r="BI802"/>
      <x:c r="BJ802"/>
      <x:c r="BK802"/>
      <x:c r="BL802"/>
      <x:c r="BM802"/>
      <x:c r="BN802"/>
      <x:c r="BO802"/>
      <x:c r="BP802"/>
      <x:c r="BQ802"/>
      <x:c r="BR802"/>
      <x:c r="BS802"/>
      <x:c r="BT802"/>
      <x:c r="BU802"/>
      <x:c r="BV802"/>
      <x:c r="BW802"/>
      <x:c r="BX802"/>
      <x:c r="BY802"/>
      <x:c r="BZ802"/>
      <x:c r="CA802"/>
      <x:c r="CB802"/>
      <x:c r="CC802"/>
      <x:c r="CD802"/>
      <x:c r="CE802"/>
      <x:c r="CF802"/>
      <x:c r="CG802"/>
      <x:c r="CH802"/>
      <x:c r="CI802"/>
      <x:c r="CJ802" t="str">
        <x:v>Yes</x:v>
      </x:c>
      <x:c r="CK802" t="str">
        <x:v>Yes</x:v>
      </x:c>
      <x:c r="CL802" t="str">
        <x:v>Yes</x:v>
      </x:c>
      <x:c r="CM802" t="str">
        <x:v>Clear</x:v>
      </x:c>
      <x:c r="CN802" t="str">
        <x:v>Verified — clear</x:v>
      </x:c>
      <x:c r="CO802" t="n">
        <x:v>46272</x:v>
      </x:c>
      <x:c r="CP802" t="str">
        <x:v>https://pubmed.ncbi.nlm.nih.gov/33786041/</x:v>
      </x:c>
      <x:c r="CQ802"/>
      <x:c r="CR802"/>
      <x:c r="CS802"/>
      <x:c r="CT802"/>
      <x:c r="CU802"/>
      <x:c r="CV802"/>
      <x:c r="CW802"/>
      <x:c r="CX802"/>
      <x:c r="CY802"/>
      <x:c r="CZ802"/>
      <x:c r="DA802"/>
      <x:c r="DB802" t="str">
        <x:f>IF(L802="","",IF(AND(COUNT(CU802:DA802)=7,OR(CU802=0,CU802=1,CU802=2),OR(CV802=0,CV802=1,CV802=2),OR(CW802=0,CW802=1,CW802=2),OR(CX802=0,CX802=1,CX802=2),OR(CY802=0,CY802=1,CY802=2),OR(CZ802=0,CZ802=1,CZ802=2),OR(DA802=0,DA802=1,DA802=2)),SUM(CU802:DA802),""))</x:f>
      </x:c>
      <x:c r="DC802" t="str">
        <x:f>IF(DB802="","",ROUND(DB802/14*10,1))</x:f>
      </x:c>
      <x:c r="DD802" t="str">
        <x:v>Pending</x:v>
      </x:c>
      <x:c r="DE802" t="str">
        <x:f>IF(L802="","",IF(DC802="","Pending",IF(DD802="Yes","CONDITIONAL — safety override",IF(DC802&gt;=8,"HIGH",IF(DC802&gt;=5,"CONDITIONAL","LOW")))))</x:f>
        <x:v>Pending</x:v>
      </x:c>
      <x:c r="DF802" t="str">
        <x:v>Pending screening and full-text appraisal; no transferability judgment made at identification.</x:v>
      </x:c>
      <x:c r="DG802"/>
      <x:c r="DH802"/>
      <x:c r="DI802"/>
      <x:c r="DJ802"/>
      <x:c r="DK802"/>
      <x:c r="DL802"/>
      <x:c r="DM802"/>
      <x:c r="DN802"/>
      <x:c r="DO802"/>
      <x:c r="DP802"/>
      <x:c r="DQ802"/>
      <x:c r="DR802"/>
      <x:c r="DS802"/>
      <x:c r="DT802"/>
      <x:c r="DU802"/>
      <x:c r="DV802"/>
      <x:c r="DW802"/>
      <x:c r="DX802"/>
      <x:c r="DY802"/>
      <x:c r="DZ802" t="str">
        <x:v>Title/abstract screening alone does not establish effectiveness, causality, methodological quality, transferability to Brazilian public safety or an institutional recommendation.</x:v>
      </x:c>
      <x:c r="EA802" t="str">
        <x:v>Pending</x:v>
      </x:c>
      <x:c r="EB802" t="str">
        <x:f>IF(L802="","",IF(EC802="READY","Yes","No / Pending"))</x:f>
        <x:v>No / Pending</x:v>
      </x:c>
      <x:c r="EC802" t="str">
        <x:f>IF(L802="","",IF(OR(ISNUMBER(SEARCH("Retracted Publication",Q802)),CM802="Retracted",CN802="Retracted",CM802="Expression of Concern",CN802="Expression of Concern",F802="Not used",CG802="Critical",CH802="High",CH802="Critical"),"BLOCKED — integrity or use restriction",IF(AND(CJ802="Yes",CK802="Yes",CL802="Yes"),IF(AND(CM802="Clear",CN802="Verified — clear"),IF(AND(AND(LEN(TRIM(CF802))&gt;0,LEFT(LOWER(TRIM(CF802)),7)&lt;&gt;"pending"),OR(CG802="High",CG802="Moderate"),OR(CH802="Low",CH802="Some concerns",CH802="Not applicable")),IF(AND(DD802="No",OR(DE802="HIGH",DE802="CONDITIONAL"),AND(LEN(TRIM(DF802))&gt;0,LEFT(LOWER(TRIM(DF802)),7)&lt;&gt;"pending")),IF(AND(AND(LEN(TRIM(DT802))&gt;0,LEFT(LOWER(TRIM(DT802)),7)&lt;&gt;"pending"),AND(LEN(TRIM(DU802))&gt;0,LEFT(LOWER(TRIM(DU802)),7)&lt;&gt;"pending"),OR(AND(LEN(TRIM(DV802))&gt;0,LEFT(LOWER(TRIM(DV802)),7)&lt;&gt;"pending"),AND(LEN(TRIM(DW802))&gt;0,LEFT(LOWER(TRIM(DW802)),7)&lt;&gt;"pending")),AND(LEN(TRIM(DX802))&gt;0,LEFT(LOWER(TRIM(DX802)),7)&lt;&gt;"pending")),IF(AND(F802="Claim-ready",OR(EA802="Strong",EA802="Moderate"),AND(LEN(TRIM(G802))&gt;0,LEFT(LOWER(TRIM(G802)),7)&lt;&gt;"pending"),G802&lt;&gt;"No substantive use decision is permitted from identification metadata alone.",AND(LEN(TRIM(DZ802))&gt;0,LEFT(LOWER(TRIM(DZ802)),7)&lt;&gt;"pending"),DZ802&lt;&gt;"Identification metadata alone does not permit any substantive scientific, causal, operational, or institutional claim.",AND(LEN(TRIM(EI802))&gt;0,LEFT(LOWER(TRIM(EI802)),7)&lt;&gt;"pending"),ISNUMBER(EH802),EH802&gt;0),"READY","PENDING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2" t="str">
        <x:v>Pending</x:v>
      </x:c>
      <x:c r="EE802"/>
      <x:c r="EF802" t="str">
        <x:v>Pending</x:v>
      </x:c>
      <x:c r="EG802" t="str">
        <x:v>Pending</x:v>
      </x:c>
      <x:c r="EH802"/>
      <x:c r="EI802" s="501"/>
      <x:c r="EJ802"/>
      <x:c r="EK802" t="str">
        <x:v>Pending</x:v>
      </x:c>
      <x:c r="EL802" t="n">
        <x:v>46272</x:v>
      </x:c>
      <x:c r="EM802" t="str">
        <x:v>Production PubMed record imported and reconciled to Zotero item LJL4AIYL;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2" t="n">
        <x:f>IF(L802="","",(IF(N802&lt;&gt;"",1,0)+IF(O802&lt;&gt;"",1,0)+IF(AJ802&lt;&gt;"",1,0)+IF(AU802&lt;&gt;"",1,0)+IF(BE802&lt;&gt;"",1,0)+IF(CF802&lt;&gt;"",1,0)+IF(CJ802="Yes",1,0)+IF(CL802="Yes",1,0)+IF(DE802&lt;&gt;"Pending",1,0)+IF(F802&lt;&gt;"",1,0)+IF(DZ802&lt;&gt;"",1,0)+IF(EI802&lt;&gt;"",1,0))/12)</x:f>
        <x:v>0.5</x:v>
      </x:c>
    </x:row>
    <x:row r="803">
      <x:c r="A803" t="str">
        <x:v>EV-0800</x:v>
      </x:c>
      <x:c r="B803" t="str">
        <x:v>Integrity check</x:v>
      </x:c>
      <x:c r="C803" t="str">
        <x:f>IF(L803="","",IF(LEFT(EC803,7)="BLOCKED","🔴 Do not use for conclusion",IF(EB803="Yes","🟢 Claim-ready","🟡 Caution / context")))</x:f>
        <x:v>🟡 Caution / context</x:v>
      </x:c>
      <x:c r="D803" t="str">
        <x:f>IF(L803="","",EC803)</x:f>
        <x:v>PENDING — appropriate appraisal</x:v>
      </x:c>
      <x:c r="E803" t="str">
        <x:v>P3 — Medium</x:v>
      </x:c>
      <x:c r="F803" t="str">
        <x:v>Pending</x:v>
      </x:c>
      <x:c r="G803" t="str">
        <x:v>Title/abstract identify an explicit tactical/public-safety context and readiness domain; retain for full-text assessment.</x:v>
      </x:c>
      <x:c r="H803" t="str">
        <x:v>Obtain and review lawful full text; confirm human adjudication; then select a design-specific appraisal instrument.</x:v>
      </x:c>
      <x:c r="I803"/>
      <x:c r="J803" t="str">
        <x:v>A — Core</x:v>
      </x:c>
      <x:c r="K803" t="str">
        <x:v>IDENTIFIED</x:v>
      </x:c>
      <x:c r="L803" t="str">
        <x:v>Brief behavioral treatment for insomnia: Treatment schedule and training feasibility in the military.</x:v>
      </x:c>
      <x:c r="M803"/>
      <x:c r="N803" t="str">
        <x:v>Elliman, Toby D; Schwalb, Molly E; Dolan, Diana; Brim, William; Adler, Amy B</x:v>
      </x:c>
      <x:c r="O803" t="n">
        <x:v>2022</x:v>
      </x:c>
      <x:c r="P803" t="str">
        <x:v>Psychological services</x:v>
      </x:c>
      <x:c r="Q803" t="str">
        <x:v>Journal Article</x:v>
      </x:c>
      <x:c r="R803" t="str">
        <x:v>Unclear</x:v>
      </x:c>
      <x:c r="S803" t="str">
        <x:v>Unknown</x:v>
      </x:c>
      <x:c r="T803" t="str">
        <x:v>eng</x:v>
      </x:c>
      <x:c r="U803" t="str">
        <x:v>https://pubmed.ncbi.nlm.nih.gov/33779201/</x:v>
      </x:c>
      <x:c r="V803" t="str">
        <x:v>10.1037/ser0000528</x:v>
      </x:c>
      <x:c r="W803" t="str">
        <x:f>IF(V803="","",LOWER(SUBSTITUTE(SUBSTITUTE(SUBSTITUTE(SUBSTITUTE(TRIM(V803),"https://doi.org/",""),"http://doi.org/",""),"https://dx.doi.org/",""),"doi:","")))</x:f>
        <x:v>10.1037/ser0000528</x:v>
      </x:c>
      <x:c r="X803" t="str">
        <x:v>33779201</x:v>
      </x:c>
      <x:c r="Y803" t="str"/>
      <x:c r="Z803"/>
      <x:c r="AA803" t="str">
        <x:v>PubMed/MEDLINE</x:v>
      </x:c>
      <x:c r="AB803" t="str">
        <x:v>PUBMED-A-v1.0-2026-08-28</x:v>
      </x:c>
      <x:c r="AC803" t="str">
        <x:v>SP-PUBMED-A-20260828</x:v>
      </x:c>
      <x:c r="AD803" s="499" t="n">
        <x:v>46262</x:v>
      </x:c>
      <x:c r="AE803" s="499" t="n">
        <x:v>46272</x:v>
      </x:c>
      <x:c r="AF803" t="str">
        <x:v>U9BNM236</x:v>
      </x:c>
      <x:c r="AG803"/>
      <x:c r="AH803" t="str">
        <x:v>Tactical Athlete → Operational Readiness Brazil</x:v>
      </x:c>
      <x:c r="AI803" t="str">
        <x:v>evidence-family:A</x:v>
      </x:c>
      <x:c r="AJ803"/>
      <x:c r="AK803" t="str">
        <x:f>IF(AJ803="","",IF(OR(LOWER(AJ803)="brazil",LOWER(AJ803)="brasil"),"Yes","No"))</x:f>
      </x:c>
      <x:c r="AL803"/>
      <x:c r="AM803"/>
      <x:c r="AN803"/>
      <x:c r="AO803"/>
      <x:c r="AP803"/>
      <x:c r="AQ803"/>
      <x:c r="AR803"/>
      <x:c r="AS803"/>
      <x:c r="AT803"/>
      <x:c r="AU803"/>
      <x:c r="AV803"/>
      <x:c r="AW803"/>
      <x:c r="AX803"/>
      <x:c r="AY803"/>
      <x:c r="AZ803"/>
      <x:c r="BA803"/>
      <x:c r="BB803"/>
      <x:c r="BC803"/>
      <x:c r="BD803"/>
      <x:c r="BE803"/>
      <x:c r="BF803"/>
      <x:c r="BG803"/>
      <x:c r="BH803"/>
      <x:c r="BI803"/>
      <x:c r="BJ803"/>
      <x:c r="BK803"/>
      <x:c r="BL803"/>
      <x:c r="BM803"/>
      <x:c r="BN803"/>
      <x:c r="BO803"/>
      <x:c r="BP803"/>
      <x:c r="BQ803"/>
      <x:c r="BR803"/>
      <x:c r="BS803"/>
      <x:c r="BT803"/>
      <x:c r="BU803"/>
      <x:c r="BV803"/>
      <x:c r="BW803"/>
      <x:c r="BX803"/>
      <x:c r="BY803"/>
      <x:c r="BZ803"/>
      <x:c r="CA803"/>
      <x:c r="CB803"/>
      <x:c r="CC803"/>
      <x:c r="CD803"/>
      <x:c r="CE803"/>
      <x:c r="CF803"/>
      <x:c r="CG803"/>
      <x:c r="CH803"/>
      <x:c r="CI803"/>
      <x:c r="CJ803" t="str">
        <x:v>Yes</x:v>
      </x:c>
      <x:c r="CK803" t="str">
        <x:v>Yes</x:v>
      </x:c>
      <x:c r="CL803" t="str">
        <x:v>Yes</x:v>
      </x:c>
      <x:c r="CM803" t="str">
        <x:v>Clear</x:v>
      </x:c>
      <x:c r="CN803" t="str">
        <x:v>Verified — clear</x:v>
      </x:c>
      <x:c r="CO803" t="n">
        <x:v>46272</x:v>
      </x:c>
      <x:c r="CP803" t="str">
        <x:v>https://pubmed.ncbi.nlm.nih.gov/33779201/</x:v>
      </x:c>
      <x:c r="CQ803"/>
      <x:c r="CR803"/>
      <x:c r="CS803"/>
      <x:c r="CT803"/>
      <x:c r="CU803"/>
      <x:c r="CV803"/>
      <x:c r="CW803"/>
      <x:c r="CX803"/>
      <x:c r="CY803"/>
      <x:c r="CZ803"/>
      <x:c r="DA803"/>
      <x:c r="DB803" t="str">
        <x:f>IF(L803="","",IF(AND(COUNT(CU803:DA803)=7,OR(CU803=0,CU803=1,CU803=2),OR(CV803=0,CV803=1,CV803=2),OR(CW803=0,CW803=1,CW803=2),OR(CX803=0,CX803=1,CX803=2),OR(CY803=0,CY803=1,CY803=2),OR(CZ803=0,CZ803=1,CZ803=2),OR(DA803=0,DA803=1,DA803=2)),SUM(CU803:DA803),""))</x:f>
      </x:c>
      <x:c r="DC803" t="str">
        <x:f>IF(DB803="","",ROUND(DB803/14*10,1))</x:f>
      </x:c>
      <x:c r="DD803" t="str">
        <x:v>Pending</x:v>
      </x:c>
      <x:c r="DE803" t="str">
        <x:f>IF(L803="","",IF(DC803="","Pending",IF(DD803="Yes","CONDITIONAL — safety override",IF(DC803&gt;=8,"HIGH",IF(DC803&gt;=5,"CONDITIONAL","LOW")))))</x:f>
        <x:v>Pending</x:v>
      </x:c>
      <x:c r="DF803" t="str">
        <x:v>Pending screening and full-text appraisal; no transferability judgment made at identification.</x:v>
      </x:c>
      <x:c r="DG803"/>
      <x:c r="DH803"/>
      <x:c r="DI803"/>
      <x:c r="DJ803"/>
      <x:c r="DK803"/>
      <x:c r="DL803"/>
      <x:c r="DM803"/>
      <x:c r="DN803"/>
      <x:c r="DO803"/>
      <x:c r="DP803"/>
      <x:c r="DQ803"/>
      <x:c r="DR803"/>
      <x:c r="DS803"/>
      <x:c r="DT803"/>
      <x:c r="DU803"/>
      <x:c r="DV803"/>
      <x:c r="DW803"/>
      <x:c r="DX803"/>
      <x:c r="DY803"/>
      <x:c r="DZ803" t="str">
        <x:v>Title/abstract screening alone does not establish effectiveness, causality, methodological quality, transferability to Brazilian public safety or an institutional recommendation.</x:v>
      </x:c>
      <x:c r="EA803" t="str">
        <x:v>Pending</x:v>
      </x:c>
      <x:c r="EB803" t="str">
        <x:f>IF(L803="","",IF(EC803="READY","Yes","No / Pending"))</x:f>
        <x:v>No / Pending</x:v>
      </x:c>
      <x:c r="EC803" t="str">
        <x:f>IF(L803="","",IF(OR(ISNUMBER(SEARCH("Retracted Publication",Q803)),CM803="Retracted",CN803="Retracted",CM803="Expression of Concern",CN803="Expression of Concern",F803="Not used",CG803="Critical",CH803="High",CH803="Critical"),"BLOCKED — integrity or use restriction",IF(AND(CJ803="Yes",CK803="Yes",CL803="Yes"),IF(AND(CM803="Clear",CN803="Verified — clear"),IF(AND(AND(LEN(TRIM(CF803))&gt;0,LEFT(LOWER(TRIM(CF803)),7)&lt;&gt;"pending"),OR(CG803="High",CG803="Moderate"),OR(CH803="Low",CH803="Some concerns",CH803="Not applicable")),IF(AND(DD803="No",OR(DE803="HIGH",DE803="CONDITIONAL"),AND(LEN(TRIM(DF803))&gt;0,LEFT(LOWER(TRIM(DF803)),7)&lt;&gt;"pending")),IF(AND(AND(LEN(TRIM(DT803))&gt;0,LEFT(LOWER(TRIM(DT803)),7)&lt;&gt;"pending"),AND(LEN(TRIM(DU803))&gt;0,LEFT(LOWER(TRIM(DU803)),7)&lt;&gt;"pending"),OR(AND(LEN(TRIM(DV803))&gt;0,LEFT(LOWER(TRIM(DV803)),7)&lt;&gt;"pending"),AND(LEN(TRIM(DW803))&gt;0,LEFT(LOWER(TRIM(DW803)),7)&lt;&gt;"pending")),AND(LEN(TRIM(DX803))&gt;0,LEFT(LOWER(TRIM(DX803)),7)&lt;&gt;"pending")),IF(AND(F803="Claim-ready",OR(EA803="Strong",EA803="Moderate"),AND(LEN(TRIM(G803))&gt;0,LEFT(LOWER(TRIM(G803)),7)&lt;&gt;"pending"),G803&lt;&gt;"No substantive use decision is permitted from identification metadata alone.",AND(LEN(TRIM(DZ803))&gt;0,LEFT(LOWER(TRIM(DZ803)),7)&lt;&gt;"pending"),DZ803&lt;&gt;"Identification metadata alone does not permit any substantive scientific, causal, operational, or institutional claim.",AND(LEN(TRIM(EI803))&gt;0,LEFT(LOWER(TRIM(EI803)),7)&lt;&gt;"pending"),ISNUMBER(EH803),EH803&gt;0),"READY","PENDING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3" t="str">
        <x:v>Pending</x:v>
      </x:c>
      <x:c r="EE803"/>
      <x:c r="EF803" t="str">
        <x:v>Pending</x:v>
      </x:c>
      <x:c r="EG803" t="str">
        <x:v>Pending</x:v>
      </x:c>
      <x:c r="EH803"/>
      <x:c r="EI803" s="501"/>
      <x:c r="EJ803"/>
      <x:c r="EK803" t="str">
        <x:v>Pending</x:v>
      </x:c>
      <x:c r="EL803" t="n">
        <x:v>46272</x:v>
      </x:c>
      <x:c r="EM803" t="str">
        <x:v>Production PubMed record imported and reconciled to Zotero item U9BNM236;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3" t="n">
        <x:f>IF(L803="","",(IF(N803&lt;&gt;"",1,0)+IF(O803&lt;&gt;"",1,0)+IF(AJ803&lt;&gt;"",1,0)+IF(AU803&lt;&gt;"",1,0)+IF(BE803&lt;&gt;"",1,0)+IF(CF803&lt;&gt;"",1,0)+IF(CJ803="Yes",1,0)+IF(CL803="Yes",1,0)+IF(DE803&lt;&gt;"Pending",1,0)+IF(F803&lt;&gt;"",1,0)+IF(DZ803&lt;&gt;"",1,0)+IF(EI803&lt;&gt;"",1,0))/12)</x:f>
        <x:v>0.5</x:v>
      </x:c>
    </x:row>
    <x:row r="804">
      <x:c r="A804" t="str">
        <x:v>EV-0801</x:v>
      </x:c>
      <x:c r="B804" t="str">
        <x:v>Metadata verification</x:v>
      </x:c>
      <x:c r="C804" t="str">
        <x:f>IF(L804="","",IF(LEFT(EC804,7)="BLOCKED","🔴 Do not use for conclusion",IF(EB804="Yes","🟢 Claim-ready","🟡 Caution / context")))</x:f>
        <x:v>🟡 Caution / context</x:v>
      </x:c>
      <x:c r="D804" t="str">
        <x:f>IF(L804="","",EC804)</x:f>
        <x:v>PENDING — verification</x:v>
      </x:c>
      <x:c r="E804" t="str">
        <x:v>P2 — High</x:v>
      </x:c>
      <x:c r="F804" t="str">
        <x:v>Pending</x:v>
      </x:c>
      <x:c r="G804" t="str">
        <x:v>Title/abstract identify an explicit operational APHT/medical-readiness topic; retain for full-text assessment.</x:v>
      </x:c>
      <x:c r="H804" t="str">
        <x:v>Obtain and review lawful full text; confirm human adjudication; then select a design-specific appraisal instrument.</x:v>
      </x:c>
      <x:c r="I804"/>
      <x:c r="J804" t="str">
        <x:v>B — APHT / Medical Readiness</x:v>
      </x:c>
      <x:c r="K804" t="str">
        <x:v>IDENTIFIED</x:v>
      </x:c>
      <x:c r="L804" t="str">
        <x:v>Tactical Medicine Training for SEAL Mission Commanders.</x:v>
      </x:c>
      <x:c r="M804"/>
      <x:c r="N804" t="str">
        <x:v>Butler, Frank K Jr</x:v>
      </x:c>
      <x:c r="O804" t="n">
        <x:v>2021</x:v>
      </x:c>
      <x:c r="P804" t="str">
        <x:v>Journal of special operations medicine : a peer reviewed journal for SOF medical professionals</x:v>
      </x:c>
      <x:c r="Q804" t="str">
        <x:v>Journal Article</x:v>
      </x:c>
      <x:c r="R804" t="str">
        <x:v>Unclear</x:v>
      </x:c>
      <x:c r="S804" t="str">
        <x:v>Unknown</x:v>
      </x:c>
      <x:c r="T804" t="str">
        <x:v>eng</x:v>
      </x:c>
      <x:c r="U804" t="str">
        <x:v>https://pubmed.ncbi.nlm.nih.gov/33721322/</x:v>
      </x:c>
      <x:c r="V804" t="str">
        <x:v>10.55460/j774-n297</x:v>
      </x:c>
      <x:c r="W804" t="str">
        <x:f>IF(V804="","",LOWER(SUBSTITUTE(SUBSTITUTE(SUBSTITUTE(SUBSTITUTE(TRIM(V804),"https://doi.org/",""),"http://doi.org/",""),"https://dx.doi.org/",""),"doi:","")))</x:f>
        <x:v>10.55460/j774-n297</x:v>
      </x:c>
      <x:c r="X804" t="str">
        <x:v>33721322</x:v>
      </x:c>
      <x:c r="Y804" t="str"/>
      <x:c r="Z804"/>
      <x:c r="AA804" t="str">
        <x:v>PubMed/MEDLINE</x:v>
      </x:c>
      <x:c r="AB804" t="str">
        <x:v>PUBMED-B-v1.0-2026-08-28</x:v>
      </x:c>
      <x:c r="AC804" t="str">
        <x:v>SP-PUBMED-B-20260828</x:v>
      </x:c>
      <x:c r="AD804" s="499" t="n">
        <x:v>46262</x:v>
      </x:c>
      <x:c r="AE804" s="499" t="n">
        <x:v>46272</x:v>
      </x:c>
      <x:c r="AF804" t="str">
        <x:v>DXF4HRZ8</x:v>
      </x:c>
      <x:c r="AG804"/>
      <x:c r="AH804" t="str">
        <x:v>Tactical Athlete → Operational Readiness Brazil</x:v>
      </x:c>
      <x:c r="AI804" t="str">
        <x:v>evidence-family:B</x:v>
      </x:c>
      <x:c r="AJ804"/>
      <x:c r="AK804" t="str">
        <x:f>IF(AJ804="","",IF(OR(LOWER(AJ804)="brazil",LOWER(AJ804)="brasil"),"Yes","No"))</x:f>
      </x:c>
      <x:c r="AL804"/>
      <x:c r="AM804"/>
      <x:c r="AN804"/>
      <x:c r="AO804"/>
      <x:c r="AP804"/>
      <x:c r="AQ804"/>
      <x:c r="AR804"/>
      <x:c r="AS804"/>
      <x:c r="AT804"/>
      <x:c r="AU804"/>
      <x:c r="AV804"/>
      <x:c r="AW804"/>
      <x:c r="AX804"/>
      <x:c r="AY804"/>
      <x:c r="AZ804"/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/>
      <x:c r="BO804"/>
      <x:c r="BP804"/>
      <x:c r="BQ804"/>
      <x:c r="BR804"/>
      <x:c r="BS804"/>
      <x:c r="BT804"/>
      <x:c r="BU804"/>
      <x:c r="BV804"/>
      <x:c r="BW804"/>
      <x:c r="BX804"/>
      <x:c r="BY804"/>
      <x:c r="BZ804"/>
      <x:c r="CA804"/>
      <x:c r="CB804"/>
      <x:c r="CC804"/>
      <x:c r="CD804"/>
      <x:c r="CE804"/>
      <x:c r="CF804"/>
      <x:c r="CG804"/>
      <x:c r="CH804"/>
      <x:c r="CI804"/>
      <x:c r="CJ804" t="str">
        <x:v>Pending</x:v>
      </x:c>
      <x:c r="CK804" t="str">
        <x:v>Yes</x:v>
      </x:c>
      <x:c r="CL804" t="str">
        <x:v>Yes</x:v>
      </x:c>
      <x:c r="CM804" t="str">
        <x:v>Clear</x:v>
      </x:c>
      <x:c r="CN804" t="str">
        <x:v>Verified — clear</x:v>
      </x:c>
      <x:c r="CO804" t="n">
        <x:v>46272</x:v>
      </x:c>
      <x:c r="CP804" t="str">
        <x:v>https://pubmed.ncbi.nlm.nih.gov/33721322/</x:v>
      </x:c>
      <x:c r="CQ804"/>
      <x:c r="CR804"/>
      <x:c r="CS804"/>
      <x:c r="CT804"/>
      <x:c r="CU804"/>
      <x:c r="CV804"/>
      <x:c r="CW804"/>
      <x:c r="CX804"/>
      <x:c r="CY804"/>
      <x:c r="CZ804"/>
      <x:c r="DA804"/>
      <x:c r="DB804" t="str">
        <x:f>IF(L804="","",IF(AND(COUNT(CU804:DA804)=7,OR(CU804=0,CU804=1,CU804=2),OR(CV804=0,CV804=1,CV804=2),OR(CW804=0,CW804=1,CW804=2),OR(CX804=0,CX804=1,CX804=2),OR(CY804=0,CY804=1,CY804=2),OR(CZ804=0,CZ804=1,CZ804=2),OR(DA804=0,DA804=1,DA804=2)),SUM(CU804:DA804),""))</x:f>
      </x:c>
      <x:c r="DC804" t="str">
        <x:f>IF(DB804="","",ROUND(DB804/14*10,1))</x:f>
      </x:c>
      <x:c r="DD804" t="str">
        <x:v>Pending</x:v>
      </x:c>
      <x:c r="DE804" t="str">
        <x:f>IF(L804="","",IF(DC804="","Pending",IF(DD804="Yes","CONDITIONAL — safety override",IF(DC804&gt;=8,"HIGH",IF(DC804&gt;=5,"CONDITIONAL","LOW")))))</x:f>
        <x:v>Pending</x:v>
      </x:c>
      <x:c r="DF804" t="str">
        <x:v>Pending screening and full-text appraisal; no transferability judgment made at identification.</x:v>
      </x:c>
      <x:c r="DG804"/>
      <x:c r="DH804"/>
      <x:c r="DI804"/>
      <x:c r="DJ804"/>
      <x:c r="DK804"/>
      <x:c r="DL804"/>
      <x:c r="DM804"/>
      <x:c r="DN804"/>
      <x:c r="DO804"/>
      <x:c r="DP804"/>
      <x:c r="DQ804"/>
      <x:c r="DR804"/>
      <x:c r="DS804"/>
      <x:c r="DT804"/>
      <x:c r="DU804"/>
      <x:c r="DV804"/>
      <x:c r="DW804"/>
      <x:c r="DX804"/>
      <x:c r="DY804"/>
      <x:c r="DZ804" t="str">
        <x:v>Title/abstract screening alone does not establish effectiveness, causality, methodological quality, transferability to Brazilian public safety or an institutional recommendation.</x:v>
      </x:c>
      <x:c r="EA804" t="str">
        <x:v>Pending</x:v>
      </x:c>
      <x:c r="EB804" t="str">
        <x:f>IF(L804="","",IF(EC804="READY","Yes","No / Pending"))</x:f>
        <x:v>No / Pending</x:v>
      </x:c>
      <x:c r="EC804" t="str">
        <x:f>IF(L804="","",IF(OR(ISNUMBER(SEARCH("Retracted Publication",Q804)),CM804="Retracted",CN804="Retracted",CM804="Expression of Concern",CN804="Expression of Concern",F804="Not used",CG804="Critical",CH804="High",CH804="Critical"),"BLOCKED — integrity or use restriction",IF(AND(CJ804="Yes",CK804="Yes",CL804="Yes"),IF(AND(CM804="Clear",CN804="Verified — clear"),IF(AND(AND(LEN(TRIM(CF804))&gt;0,LEFT(LOWER(TRIM(CF804)),7)&lt;&gt;"pending"),OR(CG804="High",CG804="Moderate"),OR(CH804="Low",CH804="Some concerns",CH804="Not applicable")),IF(AND(DD804="No",OR(DE804="HIGH",DE804="CONDITIONAL"),AND(LEN(TRIM(DF804))&gt;0,LEFT(LOWER(TRIM(DF804)),7)&lt;&gt;"pending")),IF(AND(AND(LEN(TRIM(DT804))&gt;0,LEFT(LOWER(TRIM(DT804)),7)&lt;&gt;"pending"),AND(LEN(TRIM(DU804))&gt;0,LEFT(LOWER(TRIM(DU804)),7)&lt;&gt;"pending"),OR(AND(LEN(TRIM(DV804))&gt;0,LEFT(LOWER(TRIM(DV804)),7)&lt;&gt;"pending"),AND(LEN(TRIM(DW804))&gt;0,LEFT(LOWER(TRIM(DW804)),7)&lt;&gt;"pending")),AND(LEN(TRIM(DX804))&gt;0,LEFT(LOWER(TRIM(DX804)),7)&lt;&gt;"pending")),IF(AND(F804="Claim-ready",OR(EA804="Strong",EA804="Moderate"),AND(LEN(TRIM(G804))&gt;0,LEFT(LOWER(TRIM(G804)),7)&lt;&gt;"pending"),G804&lt;&gt;"No substantive use decision is permitted from identification metadata alone.",AND(LEN(TRIM(DZ804))&gt;0,LEFT(LOWER(TRIM(DZ804)),7)&lt;&gt;"pending"),DZ804&lt;&gt;"Identification metadata alone does not permit any substantive scientific, causal, operational, or institutional claim.",AND(LEN(TRIM(EI804))&gt;0,LEFT(LOWER(TRIM(EI804)),7)&lt;&gt;"pending"),ISNUMBER(EH804),EH804&gt;0),"READY","PENDING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04" t="str">
        <x:v>Pending</x:v>
      </x:c>
      <x:c r="EE804"/>
      <x:c r="EF804" t="str">
        <x:v>Pending</x:v>
      </x:c>
      <x:c r="EG804" t="str">
        <x:v>Pending</x:v>
      </x:c>
      <x:c r="EH804"/>
      <x:c r="EI804" s="501"/>
      <x:c r="EJ804"/>
      <x:c r="EK804" t="str">
        <x:v>Pending</x:v>
      </x:c>
      <x:c r="EL804" t="n">
        <x:v>46272</x:v>
      </x:c>
      <x:c r="EM804" t="str">
        <x:v>Production PubMed record imported and reconciled to Zotero item DXF4HRZ8;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804" t="n">
        <x:f>IF(L804="","",(IF(N804&lt;&gt;"",1,0)+IF(O804&lt;&gt;"",1,0)+IF(AJ804&lt;&gt;"",1,0)+IF(AU804&lt;&gt;"",1,0)+IF(BE804&lt;&gt;"",1,0)+IF(CF804&lt;&gt;"",1,0)+IF(CJ804="Yes",1,0)+IF(CL804="Yes",1,0)+IF(DE804&lt;&gt;"Pending",1,0)+IF(F804&lt;&gt;"",1,0)+IF(DZ804&lt;&gt;"",1,0)+IF(EI804&lt;&gt;"",1,0))/12)</x:f>
        <x:v>0.4166666666666667</x:v>
      </x:c>
    </x:row>
    <x:row r="805">
      <x:c r="A805" t="str">
        <x:v>EV-0802</x:v>
      </x:c>
      <x:c r="B805" t="str">
        <x:v>Integrity check</x:v>
      </x:c>
      <x:c r="C805" t="str">
        <x:f>IF(L805="","",IF(LEFT(EC805,7)="BLOCKED","🔴 Do not use for conclusion",IF(EB805="Yes","🟢 Claim-ready","🟡 Caution / context")))</x:f>
        <x:v>🟡 Caution / context</x:v>
      </x:c>
      <x:c r="D805" t="str">
        <x:f>IF(L805="","",EC805)</x:f>
        <x:v>PENDING — appropriate appraisal</x:v>
      </x:c>
      <x:c r="E805" t="str">
        <x:v>P3 — Medium</x:v>
      </x:c>
      <x:c r="F805" t="str">
        <x:v>Pending</x:v>
      </x:c>
      <x:c r="G805" t="str">
        <x:v>Title/abstract identify an explicit operational APHT/medical-readiness topic; retain for full-text assessment.</x:v>
      </x:c>
      <x:c r="H805" t="str">
        <x:v>Obtain and review lawful full text; confirm human adjudication; then select a design-specific appraisal instrument.</x:v>
      </x:c>
      <x:c r="I805"/>
      <x:c r="J805" t="str">
        <x:v>B — APHT / Medical Readiness</x:v>
      </x:c>
      <x:c r="K805" t="str">
        <x:v>IDENTIFIED</x:v>
      </x:c>
      <x:c r="L805" t="str">
        <x:v>Lessons Learned on the Battlefield Applied in a Civilian Setting.</x:v>
      </x:c>
      <x:c r="M805"/>
      <x:c r="N805" t="str">
        <x:v>Cordier, Pierre-Yves; Benoit, Clement; Belot-De Saint Leger, Frederik; Pauleau, Ghislain; Goudard, Yvain</x:v>
      </x:c>
      <x:c r="O805" t="n">
        <x:v>2021</x:v>
      </x:c>
      <x:c r="P805" t="str">
        <x:v>Journal of special operations medicine : a peer reviewed journal for SOF medical professionals</x:v>
      </x:c>
      <x:c r="Q805" t="str">
        <x:v>Case Reports; Journal Article</x:v>
      </x:c>
      <x:c r="R805" t="str">
        <x:v>Unclear</x:v>
      </x:c>
      <x:c r="S805" t="str">
        <x:v>Unknown</x:v>
      </x:c>
      <x:c r="T805" t="str">
        <x:v>eng</x:v>
      </x:c>
      <x:c r="U805" t="str">
        <x:v>https://pubmed.ncbi.nlm.nih.gov/33721315/</x:v>
      </x:c>
      <x:c r="V805" t="str">
        <x:v>10.55460/g2x5-lspj</x:v>
      </x:c>
      <x:c r="W805" t="str">
        <x:f>IF(V805="","",LOWER(SUBSTITUTE(SUBSTITUTE(SUBSTITUTE(SUBSTITUTE(TRIM(V805),"https://doi.org/",""),"http://doi.org/",""),"https://dx.doi.org/",""),"doi:","")))</x:f>
        <x:v>10.55460/g2x5-lspj</x:v>
      </x:c>
      <x:c r="X805" t="str">
        <x:v>33721315</x:v>
      </x:c>
      <x:c r="Y805" t="str"/>
      <x:c r="Z805"/>
      <x:c r="AA805" t="str">
        <x:v>PubMed/MEDLINE</x:v>
      </x:c>
      <x:c r="AB805" t="str">
        <x:v>PUBMED-B-v1.0-2026-08-28</x:v>
      </x:c>
      <x:c r="AC805" t="str">
        <x:v>SP-PUBMED-B-20260828</x:v>
      </x:c>
      <x:c r="AD805" s="499" t="n">
        <x:v>46262</x:v>
      </x:c>
      <x:c r="AE805" s="499" t="n">
        <x:v>46272</x:v>
      </x:c>
      <x:c r="AF805" t="str">
        <x:v>RYX2MLDN</x:v>
      </x:c>
      <x:c r="AG805"/>
      <x:c r="AH805" t="str">
        <x:v>Tactical Athlete → Operational Readiness Brazil</x:v>
      </x:c>
      <x:c r="AI805" t="str">
        <x:v>evidence-family:B</x:v>
      </x:c>
      <x:c r="AJ805"/>
      <x:c r="AK805" t="str">
        <x:f>IF(AJ805="","",IF(OR(LOWER(AJ805)="brazil",LOWER(AJ805)="brasil"),"Yes","No"))</x:f>
      </x:c>
      <x:c r="AL805"/>
      <x:c r="AM805"/>
      <x:c r="AN805"/>
      <x:c r="AO805"/>
      <x:c r="AP805"/>
      <x:c r="AQ805"/>
      <x:c r="AR805"/>
      <x:c r="AS805"/>
      <x:c r="AT805"/>
      <x:c r="AU805"/>
      <x:c r="AV805"/>
      <x:c r="AW805"/>
      <x:c r="AX805"/>
      <x:c r="AY805"/>
      <x:c r="AZ805"/>
      <x:c r="BA805"/>
      <x:c r="BB805"/>
      <x:c r="BC805"/>
      <x:c r="BD805"/>
      <x:c r="BE805"/>
      <x:c r="BF805"/>
      <x:c r="BG805"/>
      <x:c r="BH805"/>
      <x:c r="BI805"/>
      <x:c r="BJ805"/>
      <x:c r="BK805"/>
      <x:c r="BL805"/>
      <x:c r="BM805"/>
      <x:c r="BN805"/>
      <x:c r="BO805"/>
      <x:c r="BP805"/>
      <x:c r="BQ805"/>
      <x:c r="BR805"/>
      <x:c r="BS805"/>
      <x:c r="BT805"/>
      <x:c r="BU805"/>
      <x:c r="BV805"/>
      <x:c r="BW805"/>
      <x:c r="BX805"/>
      <x:c r="BY805"/>
      <x:c r="BZ805"/>
      <x:c r="CA805"/>
      <x:c r="CB805"/>
      <x:c r="CC805"/>
      <x:c r="CD805"/>
      <x:c r="CE805"/>
      <x:c r="CF805"/>
      <x:c r="CG805"/>
      <x:c r="CH805"/>
      <x:c r="CI805"/>
      <x:c r="CJ805" t="str">
        <x:v>Yes</x:v>
      </x:c>
      <x:c r="CK805" t="str">
        <x:v>Yes</x:v>
      </x:c>
      <x:c r="CL805" t="str">
        <x:v>Yes</x:v>
      </x:c>
      <x:c r="CM805" t="str">
        <x:v>Clear</x:v>
      </x:c>
      <x:c r="CN805" t="str">
        <x:v>Verified — clear</x:v>
      </x:c>
      <x:c r="CO805" t="n">
        <x:v>46272</x:v>
      </x:c>
      <x:c r="CP805" t="str">
        <x:v>https://pubmed.ncbi.nlm.nih.gov/33721315/</x:v>
      </x:c>
      <x:c r="CQ805"/>
      <x:c r="CR805"/>
      <x:c r="CS805"/>
      <x:c r="CT805"/>
      <x:c r="CU805"/>
      <x:c r="CV805"/>
      <x:c r="CW805"/>
      <x:c r="CX805"/>
      <x:c r="CY805"/>
      <x:c r="CZ805"/>
      <x:c r="DA805"/>
      <x:c r="DB805" t="str">
        <x:f>IF(L805="","",IF(AND(COUNT(CU805:DA805)=7,OR(CU805=0,CU805=1,CU805=2),OR(CV805=0,CV805=1,CV805=2),OR(CW805=0,CW805=1,CW805=2),OR(CX805=0,CX805=1,CX805=2),OR(CY805=0,CY805=1,CY805=2),OR(CZ805=0,CZ805=1,CZ805=2),OR(DA805=0,DA805=1,DA805=2)),SUM(CU805:DA805),""))</x:f>
      </x:c>
      <x:c r="DC805" t="str">
        <x:f>IF(DB805="","",ROUND(DB805/14*10,1))</x:f>
      </x:c>
      <x:c r="DD805" t="str">
        <x:v>Pending</x:v>
      </x:c>
      <x:c r="DE805" t="str">
        <x:f>IF(L805="","",IF(DC805="","Pending",IF(DD805="Yes","CONDITIONAL — safety override",IF(DC805&gt;=8,"HIGH",IF(DC805&gt;=5,"CONDITIONAL","LOW")))))</x:f>
        <x:v>Pending</x:v>
      </x:c>
      <x:c r="DF805" t="str">
        <x:v>Pending screening and full-text appraisal; no transferability judgment made at identification.</x:v>
      </x:c>
      <x:c r="DG805"/>
      <x:c r="DH805"/>
      <x:c r="DI805"/>
      <x:c r="DJ805"/>
      <x:c r="DK805"/>
      <x:c r="DL805"/>
      <x:c r="DM805"/>
      <x:c r="DN805"/>
      <x:c r="DO805"/>
      <x:c r="DP805"/>
      <x:c r="DQ805"/>
      <x:c r="DR805"/>
      <x:c r="DS805"/>
      <x:c r="DT805"/>
      <x:c r="DU805"/>
      <x:c r="DV805"/>
      <x:c r="DW805"/>
      <x:c r="DX805"/>
      <x:c r="DY805"/>
      <x:c r="DZ805" t="str">
        <x:v>Title/abstract screening alone does not establish effectiveness, causality, methodological quality, transferability to Brazilian public safety or an institutional recommendation.</x:v>
      </x:c>
      <x:c r="EA805" t="str">
        <x:v>Pending</x:v>
      </x:c>
      <x:c r="EB805" t="str">
        <x:f>IF(L805="","",IF(EC805="READY","Yes","No / Pending"))</x:f>
        <x:v>No / Pending</x:v>
      </x:c>
      <x:c r="EC805" t="str">
        <x:f>IF(L805="","",IF(OR(ISNUMBER(SEARCH("Retracted Publication",Q805)),CM805="Retracted",CN805="Retracted",CM805="Expression of Concern",CN805="Expression of Concern",F805="Not used",CG805="Critical",CH805="High",CH805="Critical"),"BLOCKED — integrity or use restriction",IF(AND(CJ805="Yes",CK805="Yes",CL805="Yes"),IF(AND(CM805="Clear",CN805="Verified — clear"),IF(AND(AND(LEN(TRIM(CF805))&gt;0,LEFT(LOWER(TRIM(CF805)),7)&lt;&gt;"pending"),OR(CG805="High",CG805="Moderate"),OR(CH805="Low",CH805="Some concerns",CH805="Not applicable")),IF(AND(DD805="No",OR(DE805="HIGH",DE805="CONDITIONAL"),AND(LEN(TRIM(DF805))&gt;0,LEFT(LOWER(TRIM(DF805)),7)&lt;&gt;"pending")),IF(AND(AND(LEN(TRIM(DT805))&gt;0,LEFT(LOWER(TRIM(DT805)),7)&lt;&gt;"pending"),AND(LEN(TRIM(DU805))&gt;0,LEFT(LOWER(TRIM(DU805)),7)&lt;&gt;"pending"),OR(AND(LEN(TRIM(DV805))&gt;0,LEFT(LOWER(TRIM(DV805)),7)&lt;&gt;"pending"),AND(LEN(TRIM(DW805))&gt;0,LEFT(LOWER(TRIM(DW805)),7)&lt;&gt;"pending")),AND(LEN(TRIM(DX805))&gt;0,LEFT(LOWER(TRIM(DX805)),7)&lt;&gt;"pending")),IF(AND(F805="Claim-ready",OR(EA805="Strong",EA805="Moderate"),AND(LEN(TRIM(G805))&gt;0,LEFT(LOWER(TRIM(G805)),7)&lt;&gt;"pending"),G805&lt;&gt;"No substantive use decision is permitted from identification metadata alone.",AND(LEN(TRIM(DZ805))&gt;0,LEFT(LOWER(TRIM(DZ805)),7)&lt;&gt;"pending"),DZ805&lt;&gt;"Identification metadata alone does not permit any substantive scientific, causal, operational, or institutional claim.",AND(LEN(TRIM(EI805))&gt;0,LEFT(LOWER(TRIM(EI805)),7)&lt;&gt;"pending"),ISNUMBER(EH805),EH805&gt;0),"READY","PENDING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5" t="str">
        <x:v>Pending</x:v>
      </x:c>
      <x:c r="EE805"/>
      <x:c r="EF805" t="str">
        <x:v>Pending</x:v>
      </x:c>
      <x:c r="EG805" t="str">
        <x:v>Pending</x:v>
      </x:c>
      <x:c r="EH805"/>
      <x:c r="EI805" s="501"/>
      <x:c r="EJ805"/>
      <x:c r="EK805" t="str">
        <x:v>Pending</x:v>
      </x:c>
      <x:c r="EL805" t="n">
        <x:v>46272</x:v>
      </x:c>
      <x:c r="EM805" t="str">
        <x:v>Production PubMed record imported and reconciled to Zotero item RYX2MLDN;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5" t="n">
        <x:f>IF(L805="","",(IF(N805&lt;&gt;"",1,0)+IF(O805&lt;&gt;"",1,0)+IF(AJ805&lt;&gt;"",1,0)+IF(AU805&lt;&gt;"",1,0)+IF(BE805&lt;&gt;"",1,0)+IF(CF805&lt;&gt;"",1,0)+IF(CJ805="Yes",1,0)+IF(CL805="Yes",1,0)+IF(DE805&lt;&gt;"Pending",1,0)+IF(F805&lt;&gt;"",1,0)+IF(DZ805&lt;&gt;"",1,0)+IF(EI805&lt;&gt;"",1,0))/12)</x:f>
        <x:v>0.5</x:v>
      </x:c>
    </x:row>
    <x:row r="806">
      <x:c r="A806" t="str">
        <x:v>EV-0803</x:v>
      </x:c>
      <x:c r="B806" t="str">
        <x:v>Integrity check</x:v>
      </x:c>
      <x:c r="C806" t="str">
        <x:f>IF(L806="","",IF(LEFT(EC806,7)="BLOCKED","🔴 Do not use for conclusion",IF(EB806="Yes","🟢 Claim-ready","🟡 Caution / context")))</x:f>
        <x:v>🟡 Caution / context</x:v>
      </x:c>
      <x:c r="D806" t="str">
        <x:f>IF(L806="","",EC806)</x:f>
        <x:v>PENDING — appropriate appraisal</x:v>
      </x:c>
      <x:c r="E806" t="str">
        <x:v>P3 — Medium</x:v>
      </x:c>
      <x:c r="F806" t="str">
        <x:v>Pending</x:v>
      </x:c>
      <x:c r="G806" t="str">
        <x:v>Title/abstract identify an explicit operational APHT/medical-readiness topic; retain for full-text assessment.</x:v>
      </x:c>
      <x:c r="H806" t="str">
        <x:v>Obtain and review lawful full text; confirm human adjudication; then select a design-specific appraisal instrument.</x:v>
      </x:c>
      <x:c r="I806"/>
      <x:c r="J806" t="str">
        <x:v>B — APHT / Medical Readiness</x:v>
      </x:c>
      <x:c r="K806" t="str">
        <x:v>IDENTIFIED</x:v>
      </x:c>
      <x:c r="L806" t="str">
        <x:v>Immediate Paramedic Tactical Response Unit in a Civilian Emergency Medical Service: The First Year Experience.</x:v>
      </x:c>
      <x:c r="M806"/>
      <x:c r="N806" t="str">
        <x:v>Kamarainen, Antti; Virtanen, Janne; Lintunen, Jukka-Pekka; Kolkkinen, Jari; Nykopp, Ismo; Isotalo, Matti; Valimaa, Janne; Uotila, Tapio</x:v>
      </x:c>
      <x:c r="O806" t="n">
        <x:v>2021</x:v>
      </x:c>
      <x:c r="P806" t="str">
        <x:v>Journal of special operations medicine : a peer reviewed journal for SOF medical professionals</x:v>
      </x:c>
      <x:c r="Q806" t="str">
        <x:v>Journal Article</x:v>
      </x:c>
      <x:c r="R806" t="str">
        <x:v>Unclear</x:v>
      </x:c>
      <x:c r="S806" t="str">
        <x:v>Unknown</x:v>
      </x:c>
      <x:c r="T806" t="str">
        <x:v>eng</x:v>
      </x:c>
      <x:c r="U806" t="str">
        <x:v>https://pubmed.ncbi.nlm.nih.gov/33721313/</x:v>
      </x:c>
      <x:c r="V806" t="str">
        <x:v>10.55460/n8ew-me22</x:v>
      </x:c>
      <x:c r="W806" t="str">
        <x:f>IF(V806="","",LOWER(SUBSTITUTE(SUBSTITUTE(SUBSTITUTE(SUBSTITUTE(TRIM(V806),"https://doi.org/",""),"http://doi.org/",""),"https://dx.doi.org/",""),"doi:","")))</x:f>
        <x:v>10.55460/n8ew-me22</x:v>
      </x:c>
      <x:c r="X806" t="str">
        <x:v>33721313</x:v>
      </x:c>
      <x:c r="Y806" t="str"/>
      <x:c r="Z806"/>
      <x:c r="AA806" t="str">
        <x:v>PubMed/MEDLINE</x:v>
      </x:c>
      <x:c r="AB806" t="str">
        <x:v>PUBMED-B-v1.0-2026-08-28</x:v>
      </x:c>
      <x:c r="AC806" t="str">
        <x:v>SP-PUBMED-B-20260828</x:v>
      </x:c>
      <x:c r="AD806" s="499" t="n">
        <x:v>46262</x:v>
      </x:c>
      <x:c r="AE806" s="499" t="n">
        <x:v>46272</x:v>
      </x:c>
      <x:c r="AF806" t="str">
        <x:v>H3M3YQDS</x:v>
      </x:c>
      <x:c r="AG806"/>
      <x:c r="AH806" t="str">
        <x:v>Tactical Athlete → Operational Readiness Brazil</x:v>
      </x:c>
      <x:c r="AI806" t="str">
        <x:v>evidence-family:B</x:v>
      </x:c>
      <x:c r="AJ806"/>
      <x:c r="AK806" t="str">
        <x:f>IF(AJ806="","",IF(OR(LOWER(AJ806)="brazil",LOWER(AJ806)="brasil"),"Yes","No"))</x:f>
      </x:c>
      <x:c r="AL806"/>
      <x:c r="AM806"/>
      <x:c r="AN806"/>
      <x:c r="AO806"/>
      <x:c r="AP806"/>
      <x:c r="AQ806"/>
      <x:c r="AR806"/>
      <x:c r="AS806"/>
      <x:c r="AT806"/>
      <x:c r="AU806"/>
      <x:c r="AV806"/>
      <x:c r="AW806"/>
      <x:c r="AX806"/>
      <x:c r="AY806"/>
      <x:c r="AZ806"/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/>
      <x:c r="BO806"/>
      <x:c r="BP806"/>
      <x:c r="BQ806"/>
      <x:c r="BR806"/>
      <x:c r="BS806"/>
      <x:c r="BT806"/>
      <x:c r="BU806"/>
      <x:c r="BV806"/>
      <x:c r="BW806"/>
      <x:c r="BX806"/>
      <x:c r="BY806"/>
      <x:c r="BZ806"/>
      <x:c r="CA806"/>
      <x:c r="CB806"/>
      <x:c r="CC806"/>
      <x:c r="CD806"/>
      <x:c r="CE806"/>
      <x:c r="CF806"/>
      <x:c r="CG806"/>
      <x:c r="CH806"/>
      <x:c r="CI806"/>
      <x:c r="CJ806" t="str">
        <x:v>Yes</x:v>
      </x:c>
      <x:c r="CK806" t="str">
        <x:v>Yes</x:v>
      </x:c>
      <x:c r="CL806" t="str">
        <x:v>Yes</x:v>
      </x:c>
      <x:c r="CM806" t="str">
        <x:v>Clear</x:v>
      </x:c>
      <x:c r="CN806" t="str">
        <x:v>Verified — clear</x:v>
      </x:c>
      <x:c r="CO806" t="n">
        <x:v>46272</x:v>
      </x:c>
      <x:c r="CP806" t="str">
        <x:v>https://pubmed.ncbi.nlm.nih.gov/33721313/</x:v>
      </x:c>
      <x:c r="CQ806"/>
      <x:c r="CR806"/>
      <x:c r="CS806"/>
      <x:c r="CT806"/>
      <x:c r="CU806"/>
      <x:c r="CV806"/>
      <x:c r="CW806"/>
      <x:c r="CX806"/>
      <x:c r="CY806"/>
      <x:c r="CZ806"/>
      <x:c r="DA806"/>
      <x:c r="DB806" t="str">
        <x:f>IF(L806="","",IF(AND(COUNT(CU806:DA806)=7,OR(CU806=0,CU806=1,CU806=2),OR(CV806=0,CV806=1,CV806=2),OR(CW806=0,CW806=1,CW806=2),OR(CX806=0,CX806=1,CX806=2),OR(CY806=0,CY806=1,CY806=2),OR(CZ806=0,CZ806=1,CZ806=2),OR(DA806=0,DA806=1,DA806=2)),SUM(CU806:DA806),""))</x:f>
      </x:c>
      <x:c r="DC806" t="str">
        <x:f>IF(DB806="","",ROUND(DB806/14*10,1))</x:f>
      </x:c>
      <x:c r="DD806" t="str">
        <x:v>Pending</x:v>
      </x:c>
      <x:c r="DE806" t="str">
        <x:f>IF(L806="","",IF(DC806="","Pending",IF(DD806="Yes","CONDITIONAL — safety override",IF(DC806&gt;=8,"HIGH",IF(DC806&gt;=5,"CONDITIONAL","LOW")))))</x:f>
        <x:v>Pending</x:v>
      </x:c>
      <x:c r="DF806" t="str">
        <x:v>Pending screening and full-text appraisal; no transferability judgment made at identification.</x:v>
      </x:c>
      <x:c r="DG806"/>
      <x:c r="DH806"/>
      <x:c r="DI806"/>
      <x:c r="DJ806"/>
      <x:c r="DK806"/>
      <x:c r="DL806"/>
      <x:c r="DM806"/>
      <x:c r="DN806"/>
      <x:c r="DO806"/>
      <x:c r="DP806"/>
      <x:c r="DQ806"/>
      <x:c r="DR806"/>
      <x:c r="DS806"/>
      <x:c r="DT806"/>
      <x:c r="DU806"/>
      <x:c r="DV806"/>
      <x:c r="DW806"/>
      <x:c r="DX806"/>
      <x:c r="DY806"/>
      <x:c r="DZ806" t="str">
        <x:v>Title/abstract screening alone does not establish effectiveness, causality, methodological quality, transferability to Brazilian public safety or an institutional recommendation.</x:v>
      </x:c>
      <x:c r="EA806" t="str">
        <x:v>Pending</x:v>
      </x:c>
      <x:c r="EB806" t="str">
        <x:f>IF(L806="","",IF(EC806="READY","Yes","No / Pending"))</x:f>
        <x:v>No / Pending</x:v>
      </x:c>
      <x:c r="EC806" t="str">
        <x:f>IF(L806="","",IF(OR(ISNUMBER(SEARCH("Retracted Publication",Q806)),CM806="Retracted",CN806="Retracted",CM806="Expression of Concern",CN806="Expression of Concern",F806="Not used",CG806="Critical",CH806="High",CH806="Critical"),"BLOCKED — integrity or use restriction",IF(AND(CJ806="Yes",CK806="Yes",CL806="Yes"),IF(AND(CM806="Clear",CN806="Verified — clear"),IF(AND(AND(LEN(TRIM(CF806))&gt;0,LEFT(LOWER(TRIM(CF806)),7)&lt;&gt;"pending"),OR(CG806="High",CG806="Moderate"),OR(CH806="Low",CH806="Some concerns",CH806="Not applicable")),IF(AND(DD806="No",OR(DE806="HIGH",DE806="CONDITIONAL"),AND(LEN(TRIM(DF806))&gt;0,LEFT(LOWER(TRIM(DF806)),7)&lt;&gt;"pending")),IF(AND(AND(LEN(TRIM(DT806))&gt;0,LEFT(LOWER(TRIM(DT806)),7)&lt;&gt;"pending"),AND(LEN(TRIM(DU806))&gt;0,LEFT(LOWER(TRIM(DU806)),7)&lt;&gt;"pending"),OR(AND(LEN(TRIM(DV806))&gt;0,LEFT(LOWER(TRIM(DV806)),7)&lt;&gt;"pending"),AND(LEN(TRIM(DW806))&gt;0,LEFT(LOWER(TRIM(DW806)),7)&lt;&gt;"pending")),AND(LEN(TRIM(DX806))&gt;0,LEFT(LOWER(TRIM(DX806)),7)&lt;&gt;"pending")),IF(AND(F806="Claim-ready",OR(EA806="Strong",EA806="Moderate"),AND(LEN(TRIM(G806))&gt;0,LEFT(LOWER(TRIM(G806)),7)&lt;&gt;"pending"),G806&lt;&gt;"No substantive use decision is permitted from identification metadata alone.",AND(LEN(TRIM(DZ806))&gt;0,LEFT(LOWER(TRIM(DZ806)),7)&lt;&gt;"pending"),DZ806&lt;&gt;"Identification metadata alone does not permit any substantive scientific, causal, operational, or institutional claim.",AND(LEN(TRIM(EI806))&gt;0,LEFT(LOWER(TRIM(EI806)),7)&lt;&gt;"pending"),ISNUMBER(EH806),EH806&gt;0),"READY","PENDING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6" t="str">
        <x:v>Pending</x:v>
      </x:c>
      <x:c r="EE806"/>
      <x:c r="EF806" t="str">
        <x:v>Pending</x:v>
      </x:c>
      <x:c r="EG806" t="str">
        <x:v>Pending</x:v>
      </x:c>
      <x:c r="EH806"/>
      <x:c r="EI806" s="501"/>
      <x:c r="EJ806"/>
      <x:c r="EK806" t="str">
        <x:v>Pending</x:v>
      </x:c>
      <x:c r="EL806" t="n">
        <x:v>46272</x:v>
      </x:c>
      <x:c r="EM806" t="str">
        <x:v>Production PubMed record imported and reconciled to Zotero item H3M3YQDS;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6" t="n">
        <x:f>IF(L806="","",(IF(N806&lt;&gt;"",1,0)+IF(O806&lt;&gt;"",1,0)+IF(AJ806&lt;&gt;"",1,0)+IF(AU806&lt;&gt;"",1,0)+IF(BE806&lt;&gt;"",1,0)+IF(CF806&lt;&gt;"",1,0)+IF(CJ806="Yes",1,0)+IF(CL806="Yes",1,0)+IF(DE806&lt;&gt;"Pending",1,0)+IF(F806&lt;&gt;"",1,0)+IF(DZ806&lt;&gt;"",1,0)+IF(EI806&lt;&gt;"",1,0))/12)</x:f>
        <x:v>0.5</x:v>
      </x:c>
    </x:row>
    <x:row r="807">
      <x:c r="A807" t="str">
        <x:v>EV-0804</x:v>
      </x:c>
      <x:c r="B807" t="str">
        <x:v>Integrity check</x:v>
      </x:c>
      <x:c r="C807" t="str">
        <x:f>IF(L807="","",IF(LEFT(EC807,7)="BLOCKED","🔴 Do not use for conclusion",IF(EB807="Yes","🟢 Claim-ready","🟡 Caution / context")))</x:f>
        <x:v>🟡 Caution / context</x:v>
      </x:c>
      <x:c r="D807" t="str">
        <x:f>IF(L807="","",EC807)</x:f>
        <x:v>PENDING — appropriate appraisal</x:v>
      </x:c>
      <x:c r="E807" t="str">
        <x:v>P3 — Medium</x:v>
      </x:c>
      <x:c r="F807" t="str">
        <x:v>Pending</x:v>
      </x:c>
      <x:c r="G807" t="str">
        <x:v>A potentially relevant concept is present, but direct applicability is ambiguous at title/abstract level.</x:v>
      </x:c>
      <x:c r="H807" t="str">
        <x:v>Human title/abstract adjudication; retrieve full text if relevance remains plausible.</x:v>
      </x:c>
      <x:c r="I807"/>
      <x:c r="J807" t="str">
        <x:v>A — Core</x:v>
      </x:c>
      <x:c r="K807" t="str">
        <x:v>IDENTIFIED</x:v>
      </x:c>
      <x:c r="L807" t="str">
        <x:v>Sex and occupation are salient factors associated with lateral ankle sprain risk in military tactical athletes.</x:v>
      </x:c>
      <x:c r="M807"/>
      <x:c r="N807" t="str">
        <x:v>Fraser, John J; MacGregor, Andrew J; Ryans, Camille P; Dreyer, Mark A; Gibboney, Michael D; Rhon, Daniel I</x:v>
      </x:c>
      <x:c r="O807" t="n">
        <x:v>2021</x:v>
      </x:c>
      <x:c r="P807" t="str">
        <x:v>Journal of science and medicine in sport</x:v>
      </x:c>
      <x:c r="Q807" t="str">
        <x:v>Journal Article</x:v>
      </x:c>
      <x:c r="R807" t="str">
        <x:v>Unclear</x:v>
      </x:c>
      <x:c r="S807" t="str">
        <x:v>Unknown</x:v>
      </x:c>
      <x:c r="T807" t="str">
        <x:v>eng</x:v>
      </x:c>
      <x:c r="U807" t="str">
        <x:v>https://pubmed.ncbi.nlm.nih.gov/33707156/</x:v>
      </x:c>
      <x:c r="V807" t="str">
        <x:v>10.1016/j.jsams.2021.02.016</x:v>
      </x:c>
      <x:c r="W807" t="str">
        <x:f>IF(V807="","",LOWER(SUBSTITUTE(SUBSTITUTE(SUBSTITUTE(SUBSTITUTE(TRIM(V807),"https://doi.org/",""),"http://doi.org/",""),"https://dx.doi.org/",""),"doi:","")))</x:f>
        <x:v>10.1016/j.jsams.2021.02.016</x:v>
      </x:c>
      <x:c r="X807" t="str">
        <x:v>33707156</x:v>
      </x:c>
      <x:c r="Y807" t="str"/>
      <x:c r="Z807"/>
      <x:c r="AA807" t="str">
        <x:v>PubMed/MEDLINE</x:v>
      </x:c>
      <x:c r="AB807" t="str">
        <x:v>PUBMED-A-v1.0-2026-08-28</x:v>
      </x:c>
      <x:c r="AC807" t="str">
        <x:v>SP-PUBMED-A-20260828</x:v>
      </x:c>
      <x:c r="AD807" s="499" t="n">
        <x:v>46262</x:v>
      </x:c>
      <x:c r="AE807" s="499" t="n">
        <x:v>46272</x:v>
      </x:c>
      <x:c r="AF807" t="str">
        <x:v>ACDDMGDM</x:v>
      </x:c>
      <x:c r="AG807"/>
      <x:c r="AH807" t="str">
        <x:v>Tactical Athlete → Operational Readiness Brazil</x:v>
      </x:c>
      <x:c r="AI807" t="str">
        <x:v>evidence-family:A</x:v>
      </x:c>
      <x:c r="AJ807"/>
      <x:c r="AK807" t="str">
        <x:f>IF(AJ807="","",IF(OR(LOWER(AJ807)="brazil",LOWER(AJ807)="brasil"),"Yes","No"))</x:f>
      </x:c>
      <x:c r="AL807"/>
      <x:c r="AM807"/>
      <x:c r="AN807"/>
      <x:c r="AO807"/>
      <x:c r="AP807"/>
      <x:c r="AQ807"/>
      <x:c r="AR807"/>
      <x:c r="AS807"/>
      <x:c r="AT807"/>
      <x:c r="AU807"/>
      <x:c r="AV807"/>
      <x:c r="AW807"/>
      <x:c r="AX807"/>
      <x:c r="AY807"/>
      <x:c r="AZ807"/>
      <x:c r="BA807"/>
      <x:c r="BB807"/>
      <x:c r="BC807"/>
      <x:c r="BD807"/>
      <x:c r="BE807"/>
      <x:c r="BF807"/>
      <x:c r="BG807"/>
      <x:c r="BH807"/>
      <x:c r="BI807"/>
      <x:c r="BJ807"/>
      <x:c r="BK807"/>
      <x:c r="BL807"/>
      <x:c r="BM807"/>
      <x:c r="BN807"/>
      <x:c r="BO807"/>
      <x:c r="BP807"/>
      <x:c r="BQ807"/>
      <x:c r="BR807"/>
      <x:c r="BS807"/>
      <x:c r="BT807"/>
      <x:c r="BU807"/>
      <x:c r="BV807"/>
      <x:c r="BW807"/>
      <x:c r="BX807"/>
      <x:c r="BY807"/>
      <x:c r="BZ807"/>
      <x:c r="CA807"/>
      <x:c r="CB807"/>
      <x:c r="CC807"/>
      <x:c r="CD807"/>
      <x:c r="CE807"/>
      <x:c r="CF807"/>
      <x:c r="CG807"/>
      <x:c r="CH807"/>
      <x:c r="CI807"/>
      <x:c r="CJ807" t="str">
        <x:v>Yes</x:v>
      </x:c>
      <x:c r="CK807" t="str">
        <x:v>Yes</x:v>
      </x:c>
      <x:c r="CL807" t="str">
        <x:v>Yes</x:v>
      </x:c>
      <x:c r="CM807" t="str">
        <x:v>Clear</x:v>
      </x:c>
      <x:c r="CN807" t="str">
        <x:v>Verified — clear</x:v>
      </x:c>
      <x:c r="CO807" t="n">
        <x:v>46272</x:v>
      </x:c>
      <x:c r="CP807" t="str">
        <x:v>https://pubmed.ncbi.nlm.nih.gov/33707156/</x:v>
      </x:c>
      <x:c r="CQ807"/>
      <x:c r="CR807"/>
      <x:c r="CS807"/>
      <x:c r="CT807"/>
      <x:c r="CU807"/>
      <x:c r="CV807"/>
      <x:c r="CW807"/>
      <x:c r="CX807"/>
      <x:c r="CY807"/>
      <x:c r="CZ807"/>
      <x:c r="DA807"/>
      <x:c r="DB807" t="str">
        <x:f>IF(L807="","",IF(AND(COUNT(CU807:DA807)=7,OR(CU807=0,CU807=1,CU807=2),OR(CV807=0,CV807=1,CV807=2),OR(CW807=0,CW807=1,CW807=2),OR(CX807=0,CX807=1,CX807=2),OR(CY807=0,CY807=1,CY807=2),OR(CZ807=0,CZ807=1,CZ807=2),OR(DA807=0,DA807=1,DA807=2)),SUM(CU807:DA807),""))</x:f>
      </x:c>
      <x:c r="DC807" t="str">
        <x:f>IF(DB807="","",ROUND(DB807/14*10,1))</x:f>
      </x:c>
      <x:c r="DD807" t="str">
        <x:v>Pending</x:v>
      </x:c>
      <x:c r="DE807" t="str">
        <x:f>IF(L807="","",IF(DC807="","Pending",IF(DD807="Yes","CONDITIONAL — safety override",IF(DC807&gt;=8,"HIGH",IF(DC807&gt;=5,"CONDITIONAL","LOW")))))</x:f>
        <x:v>Pending</x:v>
      </x:c>
      <x:c r="DF807" t="str">
        <x:v>Pending screening and full-text appraisal; no transferability judgment made at identification.</x:v>
      </x:c>
      <x:c r="DG807"/>
      <x:c r="DH807"/>
      <x:c r="DI807"/>
      <x:c r="DJ807"/>
      <x:c r="DK807"/>
      <x:c r="DL807"/>
      <x:c r="DM807"/>
      <x:c r="DN807"/>
      <x:c r="DO807"/>
      <x:c r="DP807"/>
      <x:c r="DQ807"/>
      <x:c r="DR807"/>
      <x:c r="DS807"/>
      <x:c r="DT807"/>
      <x:c r="DU807"/>
      <x:c r="DV807"/>
      <x:c r="DW807"/>
      <x:c r="DX807"/>
      <x:c r="DY807"/>
      <x:c r="DZ807" t="str">
        <x:v>Title/abstract information is insufficient for a substantive scientific, causal, transferability or institutional claim.</x:v>
      </x:c>
      <x:c r="EA807" t="str">
        <x:v>Pending</x:v>
      </x:c>
      <x:c r="EB807" t="str">
        <x:f>IF(L807="","",IF(EC807="READY","Yes","No / Pending"))</x:f>
        <x:v>No / Pending</x:v>
      </x:c>
      <x:c r="EC807" t="str">
        <x:f>IF(L807="","",IF(OR(ISNUMBER(SEARCH("Retracted Publication",Q807)),CM807="Retracted",CN807="Retracted",CM807="Expression of Concern",CN807="Expression of Concern",F807="Not used",CG807="Critical",CH807="High",CH807="Critical"),"BLOCKED — integrity or use restriction",IF(AND(CJ807="Yes",CK807="Yes",CL807="Yes"),IF(AND(CM807="Clear",CN807="Verified — clear"),IF(AND(AND(LEN(TRIM(CF807))&gt;0,LEFT(LOWER(TRIM(CF807)),7)&lt;&gt;"pending"),OR(CG807="High",CG807="Moderate"),OR(CH807="Low",CH807="Some concerns",CH807="Not applicable")),IF(AND(DD807="No",OR(DE807="HIGH",DE807="CONDITIONAL"),AND(LEN(TRIM(DF807))&gt;0,LEFT(LOWER(TRIM(DF807)),7)&lt;&gt;"pending")),IF(AND(AND(LEN(TRIM(DT807))&gt;0,LEFT(LOWER(TRIM(DT807)),7)&lt;&gt;"pending"),AND(LEN(TRIM(DU807))&gt;0,LEFT(LOWER(TRIM(DU807)),7)&lt;&gt;"pending"),OR(AND(LEN(TRIM(DV807))&gt;0,LEFT(LOWER(TRIM(DV807)),7)&lt;&gt;"pending"),AND(LEN(TRIM(DW807))&gt;0,LEFT(LOWER(TRIM(DW807)),7)&lt;&gt;"pending")),AND(LEN(TRIM(DX807))&gt;0,LEFT(LOWER(TRIM(DX807)),7)&lt;&gt;"pending")),IF(AND(F807="Claim-ready",OR(EA807="Strong",EA807="Moderate"),AND(LEN(TRIM(G807))&gt;0,LEFT(LOWER(TRIM(G807)),7)&lt;&gt;"pending"),G807&lt;&gt;"No substantive use decision is permitted from identification metadata alone.",AND(LEN(TRIM(DZ807))&gt;0,LEFT(LOWER(TRIM(DZ807)),7)&lt;&gt;"pending"),DZ807&lt;&gt;"Identification metadata alone does not permit any substantive scientific, causal, operational, or institutional claim.",AND(LEN(TRIM(EI807))&gt;0,LEFT(LOWER(TRIM(EI807)),7)&lt;&gt;"pending"),ISNUMBER(EH807),EH807&gt;0),"READY","PENDING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7" t="str">
        <x:v>Pending</x:v>
      </x:c>
      <x:c r="EE807"/>
      <x:c r="EF807" t="str">
        <x:v>Pending</x:v>
      </x:c>
      <x:c r="EG807" t="str">
        <x:v>Pending</x:v>
      </x:c>
      <x:c r="EH807"/>
      <x:c r="EI807" s="501"/>
      <x:c r="EJ807"/>
      <x:c r="EK807" t="str">
        <x:v>Pending</x:v>
      </x:c>
      <x:c r="EL807" t="n">
        <x:v>46272</x:v>
      </x:c>
      <x:c r="EM807" t="str">
        <x:v>Production PubMed record imported and reconciled to Zotero item ACDDMGDM;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07" t="n">
        <x:f>IF(L807="","",(IF(N807&lt;&gt;"",1,0)+IF(O807&lt;&gt;"",1,0)+IF(AJ807&lt;&gt;"",1,0)+IF(AU807&lt;&gt;"",1,0)+IF(BE807&lt;&gt;"",1,0)+IF(CF807&lt;&gt;"",1,0)+IF(CJ807="Yes",1,0)+IF(CL807="Yes",1,0)+IF(DE807&lt;&gt;"Pending",1,0)+IF(F807&lt;&gt;"",1,0)+IF(DZ807&lt;&gt;"",1,0)+IF(EI807&lt;&gt;"",1,0))/12)</x:f>
        <x:v>0.5</x:v>
      </x:c>
    </x:row>
    <x:row r="808">
      <x:c r="A808" t="str">
        <x:v>EV-0805</x:v>
      </x:c>
      <x:c r="B808" t="str">
        <x:v>Integrity check</x:v>
      </x:c>
      <x:c r="C808" t="str">
        <x:f>IF(L808="","",IF(LEFT(EC808,7)="BLOCKED","🔴 Do not use for conclusion",IF(EB808="Yes","🟢 Claim-ready","🟡 Caution / context")))</x:f>
        <x:v>🟡 Caution / context</x:v>
      </x:c>
      <x:c r="D808" t="str">
        <x:f>IF(L808="","",EC808)</x:f>
        <x:v>PENDING — appropriate appraisal</x:v>
      </x:c>
      <x:c r="E808" t="str">
        <x:v>P3 — Medium</x:v>
      </x:c>
      <x:c r="F808" t="str">
        <x:v>Pending</x:v>
      </x:c>
      <x:c r="G808" t="str">
        <x:v>Title/abstract identify an explicit tactical/public-safety context and readiness domain; retain for full-text assessment.</x:v>
      </x:c>
      <x:c r="H808" t="str">
        <x:v>Obtain and review lawful full text; confirm human adjudication; then select a design-specific appraisal instrument.</x:v>
      </x:c>
      <x:c r="I808"/>
      <x:c r="J808" t="str">
        <x:v>A — Core</x:v>
      </x:c>
      <x:c r="K808" t="str">
        <x:v>IDENTIFIED</x:v>
      </x:c>
      <x:c r="L808" t="str">
        <x:v>Correlates of e-cigarette use among active duty US military personnel: implications for cessation policy.</x:v>
      </x:c>
      <x:c r="M808"/>
      <x:c r="N808" t="str">
        <x:v>Godby, Sarah; Dierst-Davies, R; Kogut, D; Degiorgi Winslow, L; Truslow, M M; Tuttle, J; Koeppl, P; Marshall-Aiyelawo, K; Elenberg, K</x:v>
      </x:c>
      <x:c r="O808" t="n">
        <x:v>2023</x:v>
      </x:c>
      <x:c r="P808" t="str">
        <x:v>BMJ military health</x:v>
      </x:c>
      <x:c r="Q808" t="str">
        <x:v>Journal Article</x:v>
      </x:c>
      <x:c r="R808" t="str">
        <x:v>Unclear</x:v>
      </x:c>
      <x:c r="S808" t="str">
        <x:v>Unknown</x:v>
      </x:c>
      <x:c r="T808" t="str">
        <x:v>eng</x:v>
      </x:c>
      <x:c r="U808" t="str">
        <x:v>https://pubmed.ncbi.nlm.nih.gov/33664088/</x:v>
      </x:c>
      <x:c r="V808" t="str">
        <x:v>10.1136/bmjmilitary-2020-001700</x:v>
      </x:c>
      <x:c r="W808" t="str">
        <x:f>IF(V808="","",LOWER(SUBSTITUTE(SUBSTITUTE(SUBSTITUTE(SUBSTITUTE(TRIM(V808),"https://doi.org/",""),"http://doi.org/",""),"https://dx.doi.org/",""),"doi:","")))</x:f>
        <x:v>10.1136/bmjmilitary-2020-001700</x:v>
      </x:c>
      <x:c r="X808" t="str">
        <x:v>33664088</x:v>
      </x:c>
      <x:c r="Y808" t="str"/>
      <x:c r="Z808"/>
      <x:c r="AA808" t="str">
        <x:v>PubMed/MEDLINE</x:v>
      </x:c>
      <x:c r="AB808" t="str">
        <x:v>PUBMED-A-v1.0-2026-08-28</x:v>
      </x:c>
      <x:c r="AC808" t="str">
        <x:v>SP-PUBMED-A-20260828</x:v>
      </x:c>
      <x:c r="AD808" s="499" t="n">
        <x:v>46262</x:v>
      </x:c>
      <x:c r="AE808" s="499" t="n">
        <x:v>46272</x:v>
      </x:c>
      <x:c r="AF808" t="str">
        <x:v>STGU2D76</x:v>
      </x:c>
      <x:c r="AG808"/>
      <x:c r="AH808" t="str">
        <x:v>Tactical Athlete → Operational Readiness Brazil</x:v>
      </x:c>
      <x:c r="AI808" t="str">
        <x:v>evidence-family:A</x:v>
      </x:c>
      <x:c r="AJ808"/>
      <x:c r="AK808" t="str">
        <x:f>IF(AJ808="","",IF(OR(LOWER(AJ808)="brazil",LOWER(AJ808)="brasil"),"Yes","No"))</x:f>
      </x:c>
      <x:c r="AL808"/>
      <x:c r="AM808"/>
      <x:c r="AN808"/>
      <x:c r="AO808"/>
      <x:c r="AP808"/>
      <x:c r="AQ808"/>
      <x:c r="AR808"/>
      <x:c r="AS808"/>
      <x:c r="AT808"/>
      <x:c r="AU808"/>
      <x:c r="AV808"/>
      <x:c r="AW808"/>
      <x:c r="AX808"/>
      <x:c r="AY808"/>
      <x:c r="AZ808"/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/>
      <x:c r="BO808"/>
      <x:c r="BP808"/>
      <x:c r="BQ808"/>
      <x:c r="BR808"/>
      <x:c r="BS808"/>
      <x:c r="BT808"/>
      <x:c r="BU808"/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 t="str">
        <x:v>Yes</x:v>
      </x:c>
      <x:c r="CK808" t="str">
        <x:v>Yes</x:v>
      </x:c>
      <x:c r="CL808" t="str">
        <x:v>Yes</x:v>
      </x:c>
      <x:c r="CM808" t="str">
        <x:v>Clear</x:v>
      </x:c>
      <x:c r="CN808" t="str">
        <x:v>Verified — clear</x:v>
      </x:c>
      <x:c r="CO808" t="n">
        <x:v>46272</x:v>
      </x:c>
      <x:c r="CP808" t="str">
        <x:v>https://pubmed.ncbi.nlm.nih.gov/33664088/</x:v>
      </x:c>
      <x:c r="CQ808"/>
      <x:c r="CR808"/>
      <x:c r="CS808"/>
      <x:c r="CT808"/>
      <x:c r="CU808"/>
      <x:c r="CV808"/>
      <x:c r="CW808"/>
      <x:c r="CX808"/>
      <x:c r="CY808"/>
      <x:c r="CZ808"/>
      <x:c r="DA808"/>
      <x:c r="DB808" t="str">
        <x:f>IF(L808="","",IF(AND(COUNT(CU808:DA808)=7,OR(CU808=0,CU808=1,CU808=2),OR(CV808=0,CV808=1,CV808=2),OR(CW808=0,CW808=1,CW808=2),OR(CX808=0,CX808=1,CX808=2),OR(CY808=0,CY808=1,CY808=2),OR(CZ808=0,CZ808=1,CZ808=2),OR(DA808=0,DA808=1,DA808=2)),SUM(CU808:DA808),""))</x:f>
      </x:c>
      <x:c r="DC808" t="str">
        <x:f>IF(DB808="","",ROUND(DB808/14*10,1))</x:f>
      </x:c>
      <x:c r="DD808" t="str">
        <x:v>Pending</x:v>
      </x:c>
      <x:c r="DE808" t="str">
        <x:f>IF(L808="","",IF(DC808="","Pending",IF(DD808="Yes","CONDITIONAL — safety override",IF(DC808&gt;=8,"HIGH",IF(DC808&gt;=5,"CONDITIONAL","LOW")))))</x:f>
        <x:v>Pending</x:v>
      </x:c>
      <x:c r="DF808" t="str">
        <x:v>Pending screening and full-text appraisal; no transferability judgment made at identification.</x:v>
      </x:c>
      <x:c r="DG808"/>
      <x:c r="DH808"/>
      <x:c r="DI808"/>
      <x:c r="DJ808"/>
      <x:c r="DK808"/>
      <x:c r="DL808"/>
      <x:c r="DM808"/>
      <x:c r="DN808"/>
      <x:c r="DO808"/>
      <x:c r="DP808"/>
      <x:c r="DQ808"/>
      <x:c r="DR808"/>
      <x:c r="DS808"/>
      <x:c r="DT808"/>
      <x:c r="DU808"/>
      <x:c r="DV808"/>
      <x:c r="DW808"/>
      <x:c r="DX808"/>
      <x:c r="DY808"/>
      <x:c r="DZ808" t="str">
        <x:v>Title/abstract screening alone does not establish effectiveness, causality, methodological quality, transferability to Brazilian public safety or an institutional recommendation.</x:v>
      </x:c>
      <x:c r="EA808" t="str">
        <x:v>Pending</x:v>
      </x:c>
      <x:c r="EB808" t="str">
        <x:f>IF(L808="","",IF(EC808="READY","Yes","No / Pending"))</x:f>
        <x:v>No / Pending</x:v>
      </x:c>
      <x:c r="EC808" t="str">
        <x:f>IF(L808="","",IF(OR(ISNUMBER(SEARCH("Retracted Publication",Q808)),CM808="Retracted",CN808="Retracted",CM808="Expression of Concern",CN808="Expression of Concern",F808="Not used",CG808="Critical",CH808="High",CH808="Critical"),"BLOCKED — integrity or use restriction",IF(AND(CJ808="Yes",CK808="Yes",CL808="Yes"),IF(AND(CM808="Clear",CN808="Verified — clear"),IF(AND(AND(LEN(TRIM(CF808))&gt;0,LEFT(LOWER(TRIM(CF808)),7)&lt;&gt;"pending"),OR(CG808="High",CG808="Moderate"),OR(CH808="Low",CH808="Some concerns",CH808="Not applicable")),IF(AND(DD808="No",OR(DE808="HIGH",DE808="CONDITIONAL"),AND(LEN(TRIM(DF808))&gt;0,LEFT(LOWER(TRIM(DF808)),7)&lt;&gt;"pending")),IF(AND(AND(LEN(TRIM(DT808))&gt;0,LEFT(LOWER(TRIM(DT808)),7)&lt;&gt;"pending"),AND(LEN(TRIM(DU808))&gt;0,LEFT(LOWER(TRIM(DU808)),7)&lt;&gt;"pending"),OR(AND(LEN(TRIM(DV808))&gt;0,LEFT(LOWER(TRIM(DV808)),7)&lt;&gt;"pending"),AND(LEN(TRIM(DW808))&gt;0,LEFT(LOWER(TRIM(DW808)),7)&lt;&gt;"pending")),AND(LEN(TRIM(DX808))&gt;0,LEFT(LOWER(TRIM(DX808)),7)&lt;&gt;"pending")),IF(AND(F808="Claim-ready",OR(EA808="Strong",EA808="Moderate"),AND(LEN(TRIM(G808))&gt;0,LEFT(LOWER(TRIM(G808)),7)&lt;&gt;"pending"),G808&lt;&gt;"No substantive use decision is permitted from identification metadata alone.",AND(LEN(TRIM(DZ808))&gt;0,LEFT(LOWER(TRIM(DZ808)),7)&lt;&gt;"pending"),DZ808&lt;&gt;"Identification metadata alone does not permit any substantive scientific, causal, operational, or institutional claim.",AND(LEN(TRIM(EI808))&gt;0,LEFT(LOWER(TRIM(EI808)),7)&lt;&gt;"pending"),ISNUMBER(EH808),EH808&gt;0),"READY","PENDING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8" t="str">
        <x:v>Pending</x:v>
      </x:c>
      <x:c r="EE808"/>
      <x:c r="EF808" t="str">
        <x:v>Pending</x:v>
      </x:c>
      <x:c r="EG808" t="str">
        <x:v>Pending</x:v>
      </x:c>
      <x:c r="EH808"/>
      <x:c r="EI808" s="501"/>
      <x:c r="EJ808"/>
      <x:c r="EK808" t="str">
        <x:v>Pending</x:v>
      </x:c>
      <x:c r="EL808" t="n">
        <x:v>46272</x:v>
      </x:c>
      <x:c r="EM808" t="str">
        <x:v>Production PubMed record imported and reconciled to Zotero item STGU2D76;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8" t="n">
        <x:f>IF(L808="","",(IF(N808&lt;&gt;"",1,0)+IF(O808&lt;&gt;"",1,0)+IF(AJ808&lt;&gt;"",1,0)+IF(AU808&lt;&gt;"",1,0)+IF(BE808&lt;&gt;"",1,0)+IF(CF808&lt;&gt;"",1,0)+IF(CJ808="Yes",1,0)+IF(CL808="Yes",1,0)+IF(DE808&lt;&gt;"Pending",1,0)+IF(F808&lt;&gt;"",1,0)+IF(DZ808&lt;&gt;"",1,0)+IF(EI808&lt;&gt;"",1,0))/12)</x:f>
        <x:v>0.5</x:v>
      </x:c>
    </x:row>
    <x:row r="809">
      <x:c r="A809" t="str">
        <x:v>EV-0806</x:v>
      </x:c>
      <x:c r="B809" t="str">
        <x:v>Integrity check</x:v>
      </x:c>
      <x:c r="C809" t="str">
        <x:f>IF(L809="","",IF(LEFT(EC809,7)="BLOCKED","🔴 Do not use for conclusion",IF(EB809="Yes","🟢 Claim-ready","🟡 Caution / context")))</x:f>
        <x:v>🟡 Caution / context</x:v>
      </x:c>
      <x:c r="D809" t="str">
        <x:f>IF(L809="","",EC809)</x:f>
        <x:v>PENDING — appropriate appraisal</x:v>
      </x:c>
      <x:c r="E809" t="str">
        <x:v>P3 — Medium</x:v>
      </x:c>
      <x:c r="F809" t="str">
        <x:v>Pending</x:v>
      </x:c>
      <x:c r="G809" t="str">
        <x:v>Title/abstract identify an explicit operational APHT/medical-readiness topic; retain for full-text assessment.</x:v>
      </x:c>
      <x:c r="H809" t="str">
        <x:v>Obtain and review lawful full text; confirm human adjudication; then select a design-specific appraisal instrument.</x:v>
      </x:c>
      <x:c r="I809"/>
      <x:c r="J809" t="str">
        <x:v>B — APHT / Medical Readiness</x:v>
      </x:c>
      <x:c r="K809" t="str">
        <x:v>IDENTIFIED</x:v>
      </x:c>
      <x:c r="L809" t="str">
        <x:v>Radiation-induced lower-limb arteriopathy: report of 4 cases and systematic literature review.</x:v>
      </x:c>
      <x:c r="M809"/>
      <x:c r="N809" t="str">
        <x:v>Grandhomme, Jonathan; Kuntz, Salome; Schwein, Adeline; Georg, Yannick; Steinmetz, Lydie; Thaveau, Fabien; Chakfe, Nabil; Lejay, Anne</x:v>
      </x:c>
      <x:c r="O809" t="n">
        <x:v>2021</x:v>
      </x:c>
      <x:c r="P809" t="str">
        <x:v>International angiology : a journal of the International Union of Angiology</x:v>
      </x:c>
      <x:c r="Q809" t="str">
        <x:v>Case Reports; Journal Article; Systematic Review</x:v>
      </x:c>
      <x:c r="R809" t="str">
        <x:v>Unclear</x:v>
      </x:c>
      <x:c r="S809" t="str">
        <x:v>Unknown</x:v>
      </x:c>
      <x:c r="T809" t="str">
        <x:v>eng</x:v>
      </x:c>
      <x:c r="U809" t="str">
        <x:v>https://pubmed.ncbi.nlm.nih.gov/33660497/</x:v>
      </x:c>
      <x:c r="V809" t="str">
        <x:v>10.23736/s0392-9590.21.04606-x</x:v>
      </x:c>
      <x:c r="W809" t="str">
        <x:f>IF(V809="","",LOWER(SUBSTITUTE(SUBSTITUTE(SUBSTITUTE(SUBSTITUTE(TRIM(V809),"https://doi.org/",""),"http://doi.org/",""),"https://dx.doi.org/",""),"doi:","")))</x:f>
        <x:v>10.23736/s0392-9590.21.04606-x</x:v>
      </x:c>
      <x:c r="X809" t="str">
        <x:v>33660497</x:v>
      </x:c>
      <x:c r="Y809" t="str"/>
      <x:c r="Z809"/>
      <x:c r="AA809" t="str">
        <x:v>PubMed/MEDLINE</x:v>
      </x:c>
      <x:c r="AB809" t="str">
        <x:v>PUBMED-B-v1.0-2026-08-28</x:v>
      </x:c>
      <x:c r="AC809" t="str">
        <x:v>SP-PUBMED-B-20260828</x:v>
      </x:c>
      <x:c r="AD809" s="499" t="n">
        <x:v>46262</x:v>
      </x:c>
      <x:c r="AE809" s="499" t="n">
        <x:v>46272</x:v>
      </x:c>
      <x:c r="AF809" t="str">
        <x:v>8RRFJG3P</x:v>
      </x:c>
      <x:c r="AG809"/>
      <x:c r="AH809" t="str">
        <x:v>Tactical Athlete → Operational Readiness Brazil</x:v>
      </x:c>
      <x:c r="AI809" t="str">
        <x:v>evidence-family:B</x:v>
      </x:c>
      <x:c r="AJ809"/>
      <x:c r="AK809" t="str">
        <x:f>IF(AJ809="","",IF(OR(LOWER(AJ809)="brazil",LOWER(AJ809)="brasil"),"Yes","No"))</x:f>
      </x:c>
      <x:c r="AL809"/>
      <x:c r="AM809"/>
      <x:c r="AN809"/>
      <x:c r="AO809"/>
      <x:c r="AP809"/>
      <x:c r="AQ809"/>
      <x:c r="AR809"/>
      <x:c r="AS809"/>
      <x:c r="AT809"/>
      <x:c r="AU809"/>
      <x:c r="AV809"/>
      <x:c r="AW809"/>
      <x:c r="AX809"/>
      <x:c r="AY809"/>
      <x:c r="AZ809"/>
      <x:c r="BA809"/>
      <x:c r="BB809"/>
      <x:c r="BC809"/>
      <x:c r="BD809"/>
      <x:c r="BE809"/>
      <x:c r="BF809"/>
      <x:c r="BG809"/>
      <x:c r="BH809"/>
      <x:c r="BI809"/>
      <x:c r="BJ809"/>
      <x:c r="BK809"/>
      <x:c r="BL809"/>
      <x:c r="BM809"/>
      <x:c r="BN809"/>
      <x:c r="BO809"/>
      <x:c r="BP809"/>
      <x:c r="BQ809"/>
      <x:c r="BR809"/>
      <x:c r="BS809"/>
      <x:c r="BT809"/>
      <x:c r="BU809"/>
      <x:c r="BV809"/>
      <x:c r="BW809"/>
      <x:c r="BX809"/>
      <x:c r="BY809"/>
      <x:c r="BZ809"/>
      <x:c r="CA809"/>
      <x:c r="CB809"/>
      <x:c r="CC809"/>
      <x:c r="CD809"/>
      <x:c r="CE809"/>
      <x:c r="CF809"/>
      <x:c r="CG809"/>
      <x:c r="CH809"/>
      <x:c r="CI809"/>
      <x:c r="CJ809" t="str">
        <x:v>Yes</x:v>
      </x:c>
      <x:c r="CK809" t="str">
        <x:v>Yes</x:v>
      </x:c>
      <x:c r="CL809" t="str">
        <x:v>Yes</x:v>
      </x:c>
      <x:c r="CM809" t="str">
        <x:v>Clear</x:v>
      </x:c>
      <x:c r="CN809" t="str">
        <x:v>Verified — clear</x:v>
      </x:c>
      <x:c r="CO809" t="n">
        <x:v>46272</x:v>
      </x:c>
      <x:c r="CP809" t="str">
        <x:v>https://pubmed.ncbi.nlm.nih.gov/33660497/</x:v>
      </x:c>
      <x:c r="CQ809"/>
      <x:c r="CR809"/>
      <x:c r="CS809"/>
      <x:c r="CT809"/>
      <x:c r="CU809"/>
      <x:c r="CV809"/>
      <x:c r="CW809"/>
      <x:c r="CX809"/>
      <x:c r="CY809"/>
      <x:c r="CZ809"/>
      <x:c r="DA809"/>
      <x:c r="DB809" t="str">
        <x:f>IF(L809="","",IF(AND(COUNT(CU809:DA809)=7,OR(CU809=0,CU809=1,CU809=2),OR(CV809=0,CV809=1,CV809=2),OR(CW809=0,CW809=1,CW809=2),OR(CX809=0,CX809=1,CX809=2),OR(CY809=0,CY809=1,CY809=2),OR(CZ809=0,CZ809=1,CZ809=2),OR(DA809=0,DA809=1,DA809=2)),SUM(CU809:DA809),""))</x:f>
      </x:c>
      <x:c r="DC809" t="str">
        <x:f>IF(DB809="","",ROUND(DB809/14*10,1))</x:f>
      </x:c>
      <x:c r="DD809" t="str">
        <x:v>Pending</x:v>
      </x:c>
      <x:c r="DE809" t="str">
        <x:f>IF(L809="","",IF(DC809="","Pending",IF(DD809="Yes","CONDITIONAL — safety override",IF(DC809&gt;=8,"HIGH",IF(DC809&gt;=5,"CONDITIONAL","LOW")))))</x:f>
        <x:v>Pending</x:v>
      </x:c>
      <x:c r="DF809" t="str">
        <x:v>Pending screening and full-text appraisal; no transferability judgment made at identification.</x:v>
      </x:c>
      <x:c r="DG809"/>
      <x:c r="DH809"/>
      <x:c r="DI809"/>
      <x:c r="DJ809"/>
      <x:c r="DK809"/>
      <x:c r="DL809"/>
      <x:c r="DM809"/>
      <x:c r="DN809"/>
      <x:c r="DO809"/>
      <x:c r="DP809"/>
      <x:c r="DQ809"/>
      <x:c r="DR809"/>
      <x:c r="DS809"/>
      <x:c r="DT809"/>
      <x:c r="DU809"/>
      <x:c r="DV809"/>
      <x:c r="DW809"/>
      <x:c r="DX809"/>
      <x:c r="DY809"/>
      <x:c r="DZ809" t="str">
        <x:v>Title/abstract screening alone does not establish effectiveness, causality, methodological quality, transferability to Brazilian public safety or an institutional recommendation.</x:v>
      </x:c>
      <x:c r="EA809" t="str">
        <x:v>Pending</x:v>
      </x:c>
      <x:c r="EB809" t="str">
        <x:f>IF(L809="","",IF(EC809="READY","Yes","No / Pending"))</x:f>
        <x:v>No / Pending</x:v>
      </x:c>
      <x:c r="EC809" t="str">
        <x:f>IF(L809="","",IF(OR(ISNUMBER(SEARCH("Retracted Publication",Q809)),CM809="Retracted",CN809="Retracted",CM809="Expression of Concern",CN809="Expression of Concern",F809="Not used",CG809="Critical",CH809="High",CH809="Critical"),"BLOCKED — integrity or use restriction",IF(AND(CJ809="Yes",CK809="Yes",CL809="Yes"),IF(AND(CM809="Clear",CN809="Verified — clear"),IF(AND(AND(LEN(TRIM(CF809))&gt;0,LEFT(LOWER(TRIM(CF809)),7)&lt;&gt;"pending"),OR(CG809="High",CG809="Moderate"),OR(CH809="Low",CH809="Some concerns",CH809="Not applicable")),IF(AND(DD809="No",OR(DE809="HIGH",DE809="CONDITIONAL"),AND(LEN(TRIM(DF809))&gt;0,LEFT(LOWER(TRIM(DF809)),7)&lt;&gt;"pending")),IF(AND(AND(LEN(TRIM(DT809))&gt;0,LEFT(LOWER(TRIM(DT809)),7)&lt;&gt;"pending"),AND(LEN(TRIM(DU809))&gt;0,LEFT(LOWER(TRIM(DU809)),7)&lt;&gt;"pending"),OR(AND(LEN(TRIM(DV809))&gt;0,LEFT(LOWER(TRIM(DV809)),7)&lt;&gt;"pending"),AND(LEN(TRIM(DW809))&gt;0,LEFT(LOWER(TRIM(DW809)),7)&lt;&gt;"pending")),AND(LEN(TRIM(DX809))&gt;0,LEFT(LOWER(TRIM(DX809)),7)&lt;&gt;"pending")),IF(AND(F809="Claim-ready",OR(EA809="Strong",EA809="Moderate"),AND(LEN(TRIM(G809))&gt;0,LEFT(LOWER(TRIM(G809)),7)&lt;&gt;"pending"),G809&lt;&gt;"No substantive use decision is permitted from identification metadata alone.",AND(LEN(TRIM(DZ809))&gt;0,LEFT(LOWER(TRIM(DZ809)),7)&lt;&gt;"pending"),DZ809&lt;&gt;"Identification metadata alone does not permit any substantive scientific, causal, operational, or institutional claim.",AND(LEN(TRIM(EI809))&gt;0,LEFT(LOWER(TRIM(EI809)),7)&lt;&gt;"pending"),ISNUMBER(EH809),EH809&gt;0),"READY","PENDING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09" t="str">
        <x:v>Pending</x:v>
      </x:c>
      <x:c r="EE809"/>
      <x:c r="EF809" t="str">
        <x:v>Pending</x:v>
      </x:c>
      <x:c r="EG809" t="str">
        <x:v>Pending</x:v>
      </x:c>
      <x:c r="EH809"/>
      <x:c r="EI809" s="501"/>
      <x:c r="EJ809"/>
      <x:c r="EK809" t="str">
        <x:v>Pending</x:v>
      </x:c>
      <x:c r="EL809" t="n">
        <x:v>46272</x:v>
      </x:c>
      <x:c r="EM809" t="str">
        <x:v>Production PubMed record imported and reconciled to Zotero item 8RRFJG3P;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09" t="n">
        <x:f>IF(L809="","",(IF(N809&lt;&gt;"",1,0)+IF(O809&lt;&gt;"",1,0)+IF(AJ809&lt;&gt;"",1,0)+IF(AU809&lt;&gt;"",1,0)+IF(BE809&lt;&gt;"",1,0)+IF(CF809&lt;&gt;"",1,0)+IF(CJ809="Yes",1,0)+IF(CL809="Yes",1,0)+IF(DE809&lt;&gt;"Pending",1,0)+IF(F809&lt;&gt;"",1,0)+IF(DZ809&lt;&gt;"",1,0)+IF(EI809&lt;&gt;"",1,0))/12)</x:f>
        <x:v>0.5</x:v>
      </x:c>
    </x:row>
    <x:row r="810">
      <x:c r="A810" t="str">
        <x:v>EV-0807</x:v>
      </x:c>
      <x:c r="B810" t="str">
        <x:v>Integrity check</x:v>
      </x:c>
      <x:c r="C810" t="str">
        <x:f>IF(L810="","",IF(LEFT(EC810,7)="BLOCKED","🔴 Do not use for conclusion",IF(EB810="Yes","🟢 Claim-ready","🟡 Caution / context")))</x:f>
        <x:v>🟡 Caution / context</x:v>
      </x:c>
      <x:c r="D810" t="str">
        <x:f>IF(L810="","",EC810)</x:f>
        <x:v>PENDING — appropriate appraisal</x:v>
      </x:c>
      <x:c r="E810" t="str">
        <x:v>P3 — Medium</x:v>
      </x:c>
      <x:c r="F810" t="str">
        <x:v>Pending</x:v>
      </x:c>
      <x:c r="G810" t="str">
        <x:v>Title/abstract identify an explicit tactical/public-safety context and readiness domain; retain for full-text assessment.</x:v>
      </x:c>
      <x:c r="H810" t="str">
        <x:v>Obtain and review lawful full text; confirm human adjudication; then select a design-specific appraisal instrument.</x:v>
      </x:c>
      <x:c r="I810"/>
      <x:c r="J810" t="str">
        <x:v>A — Core</x:v>
      </x:c>
      <x:c r="K810" t="str">
        <x:v>IDENTIFIED</x:v>
      </x:c>
      <x:c r="L810" t="str">
        <x:v>Skin cancer in the US Military.</x:v>
      </x:c>
      <x:c r="M810"/>
      <x:c r="N810" t="str">
        <x:v>Gall, Ryan; Bongiorno, Michelle; Handfield, Kent</x:v>
      </x:c>
      <x:c r="O810" t="n">
        <x:v>2021</x:v>
      </x:c>
      <x:c r="P810" t="str">
        <x:v>Cutis</x:v>
      </x:c>
      <x:c r="Q810" t="str">
        <x:v>Journal Article; Review</x:v>
      </x:c>
      <x:c r="R810" t="str">
        <x:v>Unclear</x:v>
      </x:c>
      <x:c r="S810" t="str">
        <x:v>Unknown</x:v>
      </x:c>
      <x:c r="T810" t="str">
        <x:v>eng</x:v>
      </x:c>
      <x:c r="U810" t="str">
        <x:v>https://pubmed.ncbi.nlm.nih.gov/33651863/</x:v>
      </x:c>
      <x:c r="V810" t="str">
        <x:v>10.12788/cutis.0153</x:v>
      </x:c>
      <x:c r="W810" t="str">
        <x:f>IF(V810="","",LOWER(SUBSTITUTE(SUBSTITUTE(SUBSTITUTE(SUBSTITUTE(TRIM(V810),"https://doi.org/",""),"http://doi.org/",""),"https://dx.doi.org/",""),"doi:","")))</x:f>
        <x:v>10.12788/cutis.0153</x:v>
      </x:c>
      <x:c r="X810" t="str">
        <x:v>33651863</x:v>
      </x:c>
      <x:c r="Y810" t="str"/>
      <x:c r="Z810"/>
      <x:c r="AA810" t="str">
        <x:v>PubMed/MEDLINE</x:v>
      </x:c>
      <x:c r="AB810" t="str">
        <x:v>PUBMED-A-v1.0-2026-08-28</x:v>
      </x:c>
      <x:c r="AC810" t="str">
        <x:v>SP-PUBMED-A-20260828</x:v>
      </x:c>
      <x:c r="AD810" s="499" t="n">
        <x:v>46262</x:v>
      </x:c>
      <x:c r="AE810" s="499" t="n">
        <x:v>46272</x:v>
      </x:c>
      <x:c r="AF810" t="str">
        <x:v>72WJ33XY</x:v>
      </x:c>
      <x:c r="AG810"/>
      <x:c r="AH810" t="str">
        <x:v>Tactical Athlete → Operational Readiness Brazil</x:v>
      </x:c>
      <x:c r="AI810" t="str">
        <x:v>evidence-family:A</x:v>
      </x:c>
      <x:c r="AJ810"/>
      <x:c r="AK810" t="str">
        <x:f>IF(AJ810="","",IF(OR(LOWER(AJ810)="brazil",LOWER(AJ810)="brasil"),"Yes","No"))</x:f>
      </x:c>
      <x:c r="AL810"/>
      <x:c r="AM810"/>
      <x:c r="AN810"/>
      <x:c r="AO810"/>
      <x:c r="AP810"/>
      <x:c r="AQ810"/>
      <x:c r="AR810"/>
      <x:c r="AS810"/>
      <x:c r="AT810"/>
      <x:c r="AU810"/>
      <x:c r="AV810"/>
      <x:c r="AW810"/>
      <x:c r="AX810"/>
      <x:c r="AY810"/>
      <x:c r="AZ810"/>
      <x:c r="BA810"/>
      <x:c r="BB810"/>
      <x:c r="BC810"/>
      <x:c r="BD810"/>
      <x:c r="BE810"/>
      <x:c r="BF810"/>
      <x:c r="BG810"/>
      <x:c r="BH810"/>
      <x:c r="BI810"/>
      <x:c r="BJ810"/>
      <x:c r="BK810"/>
      <x:c r="BL810"/>
      <x:c r="BM810"/>
      <x:c r="BN810"/>
      <x:c r="BO810"/>
      <x:c r="BP810"/>
      <x:c r="BQ810"/>
      <x:c r="BR810"/>
      <x:c r="BS810"/>
      <x:c r="BT810"/>
      <x:c r="BU810"/>
      <x:c r="BV810"/>
      <x:c r="BW810"/>
      <x:c r="BX810"/>
      <x:c r="BY810"/>
      <x:c r="BZ810"/>
      <x:c r="CA810"/>
      <x:c r="CB810"/>
      <x:c r="CC810"/>
      <x:c r="CD810"/>
      <x:c r="CE810"/>
      <x:c r="CF810"/>
      <x:c r="CG810"/>
      <x:c r="CH810"/>
      <x:c r="CI810"/>
      <x:c r="CJ810" t="str">
        <x:v>Yes</x:v>
      </x:c>
      <x:c r="CK810" t="str">
        <x:v>Yes</x:v>
      </x:c>
      <x:c r="CL810" t="str">
        <x:v>Yes</x:v>
      </x:c>
      <x:c r="CM810" t="str">
        <x:v>Clear</x:v>
      </x:c>
      <x:c r="CN810" t="str">
        <x:v>Verified — clear</x:v>
      </x:c>
      <x:c r="CO810" t="n">
        <x:v>46272</x:v>
      </x:c>
      <x:c r="CP810" t="str">
        <x:v>https://pubmed.ncbi.nlm.nih.gov/33651863/</x:v>
      </x:c>
      <x:c r="CQ810"/>
      <x:c r="CR810"/>
      <x:c r="CS810"/>
      <x:c r="CT810"/>
      <x:c r="CU810"/>
      <x:c r="CV810"/>
      <x:c r="CW810"/>
      <x:c r="CX810"/>
      <x:c r="CY810"/>
      <x:c r="CZ810"/>
      <x:c r="DA810"/>
      <x:c r="DB810" t="str">
        <x:f>IF(L810="","",IF(AND(COUNT(CU810:DA810)=7,OR(CU810=0,CU810=1,CU810=2),OR(CV810=0,CV810=1,CV810=2),OR(CW810=0,CW810=1,CW810=2),OR(CX810=0,CX810=1,CX810=2),OR(CY810=0,CY810=1,CY810=2),OR(CZ810=0,CZ810=1,CZ810=2),OR(DA810=0,DA810=1,DA810=2)),SUM(CU810:DA810),""))</x:f>
      </x:c>
      <x:c r="DC810" t="str">
        <x:f>IF(DB810="","",ROUND(DB810/14*10,1))</x:f>
      </x:c>
      <x:c r="DD810" t="str">
        <x:v>Pending</x:v>
      </x:c>
      <x:c r="DE810" t="str">
        <x:f>IF(L810="","",IF(DC810="","Pending",IF(DD810="Yes","CONDITIONAL — safety override",IF(DC810&gt;=8,"HIGH",IF(DC810&gt;=5,"CONDITIONAL","LOW")))))</x:f>
        <x:v>Pending</x:v>
      </x:c>
      <x:c r="DF810" t="str">
        <x:v>Pending screening and full-text appraisal; no transferability judgment made at identification.</x:v>
      </x:c>
      <x:c r="DG810"/>
      <x:c r="DH810"/>
      <x:c r="DI810"/>
      <x:c r="DJ810"/>
      <x:c r="DK810"/>
      <x:c r="DL810"/>
      <x:c r="DM810"/>
      <x:c r="DN810"/>
      <x:c r="DO810"/>
      <x:c r="DP810"/>
      <x:c r="DQ810"/>
      <x:c r="DR810"/>
      <x:c r="DS810"/>
      <x:c r="DT810"/>
      <x:c r="DU810"/>
      <x:c r="DV810"/>
      <x:c r="DW810"/>
      <x:c r="DX810"/>
      <x:c r="DY810"/>
      <x:c r="DZ810" t="str">
        <x:v>Title/abstract screening alone does not establish effectiveness, causality, methodological quality, transferability to Brazilian public safety or an institutional recommendation.</x:v>
      </x:c>
      <x:c r="EA810" t="str">
        <x:v>Pending</x:v>
      </x:c>
      <x:c r="EB810" t="str">
        <x:f>IF(L810="","",IF(EC810="READY","Yes","No / Pending"))</x:f>
        <x:v>No / Pending</x:v>
      </x:c>
      <x:c r="EC810" t="str">
        <x:f>IF(L810="","",IF(OR(ISNUMBER(SEARCH("Retracted Publication",Q810)),CM810="Retracted",CN810="Retracted",CM810="Expression of Concern",CN810="Expression of Concern",F810="Not used",CG810="Critical",CH810="High",CH810="Critical"),"BLOCKED — integrity or use restriction",IF(AND(CJ810="Yes",CK810="Yes",CL810="Yes"),IF(AND(CM810="Clear",CN810="Verified — clear"),IF(AND(AND(LEN(TRIM(CF810))&gt;0,LEFT(LOWER(TRIM(CF810)),7)&lt;&gt;"pending"),OR(CG810="High",CG810="Moderate"),OR(CH810="Low",CH810="Some concerns",CH810="Not applicable")),IF(AND(DD810="No",OR(DE810="HIGH",DE810="CONDITIONAL"),AND(LEN(TRIM(DF810))&gt;0,LEFT(LOWER(TRIM(DF810)),7)&lt;&gt;"pending")),IF(AND(AND(LEN(TRIM(DT810))&gt;0,LEFT(LOWER(TRIM(DT810)),7)&lt;&gt;"pending"),AND(LEN(TRIM(DU810))&gt;0,LEFT(LOWER(TRIM(DU810)),7)&lt;&gt;"pending"),OR(AND(LEN(TRIM(DV810))&gt;0,LEFT(LOWER(TRIM(DV810)),7)&lt;&gt;"pending"),AND(LEN(TRIM(DW810))&gt;0,LEFT(LOWER(TRIM(DW810)),7)&lt;&gt;"pending")),AND(LEN(TRIM(DX810))&gt;0,LEFT(LOWER(TRIM(DX810)),7)&lt;&gt;"pending")),IF(AND(F810="Claim-ready",OR(EA810="Strong",EA810="Moderate"),AND(LEN(TRIM(G810))&gt;0,LEFT(LOWER(TRIM(G810)),7)&lt;&gt;"pending"),G810&lt;&gt;"No substantive use decision is permitted from identification metadata alone.",AND(LEN(TRIM(DZ810))&gt;0,LEFT(LOWER(TRIM(DZ810)),7)&lt;&gt;"pending"),DZ810&lt;&gt;"Identification metadata alone does not permit any substantive scientific, causal, operational, or institutional claim.",AND(LEN(TRIM(EI810))&gt;0,LEFT(LOWER(TRIM(EI810)),7)&lt;&gt;"pending"),ISNUMBER(EH810),EH810&gt;0),"READY","PENDING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0" t="str">
        <x:v>Pending</x:v>
      </x:c>
      <x:c r="EE810"/>
      <x:c r="EF810" t="str">
        <x:v>Pending</x:v>
      </x:c>
      <x:c r="EG810" t="str">
        <x:v>Pending</x:v>
      </x:c>
      <x:c r="EH810"/>
      <x:c r="EI810" s="501"/>
      <x:c r="EJ810"/>
      <x:c r="EK810" t="str">
        <x:v>Pending</x:v>
      </x:c>
      <x:c r="EL810" t="n">
        <x:v>46272</x:v>
      </x:c>
      <x:c r="EM810" t="str">
        <x:v>Production PubMed record imported and reconciled to Zotero item 72WJ33XY;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0" t="n">
        <x:f>IF(L810="","",(IF(N810&lt;&gt;"",1,0)+IF(O810&lt;&gt;"",1,0)+IF(AJ810&lt;&gt;"",1,0)+IF(AU810&lt;&gt;"",1,0)+IF(BE810&lt;&gt;"",1,0)+IF(CF810&lt;&gt;"",1,0)+IF(CJ810="Yes",1,0)+IF(CL810="Yes",1,0)+IF(DE810&lt;&gt;"Pending",1,0)+IF(F810&lt;&gt;"",1,0)+IF(DZ810&lt;&gt;"",1,0)+IF(EI810&lt;&gt;"",1,0))/12)</x:f>
        <x:v>0.5</x:v>
      </x:c>
    </x:row>
    <x:row r="811">
      <x:c r="A811" t="str">
        <x:v>EV-0808</x:v>
      </x:c>
      <x:c r="B811" t="str">
        <x:v>Integrity check</x:v>
      </x:c>
      <x:c r="C811" t="str">
        <x:f>IF(L811="","",IF(LEFT(EC811,7)="BLOCKED","🔴 Do not use for conclusion",IF(EB811="Yes","🟢 Claim-ready","🟡 Caution / context")))</x:f>
        <x:v>🟡 Caution / context</x:v>
      </x:c>
      <x:c r="D811" t="str">
        <x:f>IF(L811="","",EC811)</x:f>
        <x:v>PENDING — appropriate appraisal</x:v>
      </x:c>
      <x:c r="E811" t="str">
        <x:v>P3 — Medium</x:v>
      </x:c>
      <x:c r="F811" t="str">
        <x:v>Pending</x:v>
      </x:c>
      <x:c r="G811" t="str">
        <x:v>Title/abstract identify an explicit tactical/public-safety context and readiness domain; retain for full-text assessment.</x:v>
      </x:c>
      <x:c r="H811" t="str">
        <x:v>Obtain and review lawful full text; confirm human adjudication; then select a design-specific appraisal instrument.</x:v>
      </x:c>
      <x:c r="I811"/>
      <x:c r="J811" t="str">
        <x:v>A — Core</x:v>
      </x:c>
      <x:c r="K811" t="str">
        <x:v>IDENTIFIED</x:v>
      </x:c>
      <x:c r="L811" t="str">
        <x:v>Mosquito Community and West Nile Virus Risk on a National Guard Training Base in Oklahoma.</x:v>
      </x:c>
      <x:c r="M811"/>
      <x:c r="N811" t="str">
        <x:v>Hess, Thomas M; Noden, Bruce H; Whiteman, Liam; Reed, Melissa; Kard, Brad; Hoback, W Wyatt</x:v>
      </x:c>
      <x:c r="O811" t="n">
        <x:v>2020</x:v>
      </x:c>
      <x:c r="P811" t="str">
        <x:v>Journal of the American Mosquito Control Association</x:v>
      </x:c>
      <x:c r="Q811" t="str">
        <x:v>Comparative Study; Journal Article; Research Support, Non-U.S. Gov't</x:v>
      </x:c>
      <x:c r="R811" t="str">
        <x:v>Unclear</x:v>
      </x:c>
      <x:c r="S811" t="str">
        <x:v>Unknown</x:v>
      </x:c>
      <x:c r="T811" t="str">
        <x:v>eng</x:v>
      </x:c>
      <x:c r="U811" t="str">
        <x:v>https://pubmed.ncbi.nlm.nih.gov/33647130/</x:v>
      </x:c>
      <x:c r="V811" t="str">
        <x:v>10.2987/20-6928.1</x:v>
      </x:c>
      <x:c r="W811" t="str">
        <x:f>IF(V811="","",LOWER(SUBSTITUTE(SUBSTITUTE(SUBSTITUTE(SUBSTITUTE(TRIM(V811),"https://doi.org/",""),"http://doi.org/",""),"https://dx.doi.org/",""),"doi:","")))</x:f>
        <x:v>10.2987/20-6928.1</x:v>
      </x:c>
      <x:c r="X811" t="str">
        <x:v>33647130</x:v>
      </x:c>
      <x:c r="Y811" t="str"/>
      <x:c r="Z811"/>
      <x:c r="AA811" t="str">
        <x:v>PubMed/MEDLINE</x:v>
      </x:c>
      <x:c r="AB811" t="str">
        <x:v>PUBMED-A-v1.0-2026-08-28</x:v>
      </x:c>
      <x:c r="AC811" t="str">
        <x:v>SP-PUBMED-A-20260828</x:v>
      </x:c>
      <x:c r="AD811" s="499" t="n">
        <x:v>46262</x:v>
      </x:c>
      <x:c r="AE811" s="499" t="n">
        <x:v>46272</x:v>
      </x:c>
      <x:c r="AF811" t="str">
        <x:v>PHPFVHG4</x:v>
      </x:c>
      <x:c r="AG811"/>
      <x:c r="AH811" t="str">
        <x:v>Tactical Athlete → Operational Readiness Brazil</x:v>
      </x:c>
      <x:c r="AI811" t="str">
        <x:v>evidence-family:A</x:v>
      </x:c>
      <x:c r="AJ811"/>
      <x:c r="AK811" t="str">
        <x:f>IF(AJ811="","",IF(OR(LOWER(AJ811)="brazil",LOWER(AJ811)="brasil"),"Yes","No"))</x:f>
      </x:c>
      <x:c r="AL811"/>
      <x:c r="AM811"/>
      <x:c r="AN811"/>
      <x:c r="AO811"/>
      <x:c r="AP811"/>
      <x:c r="AQ811"/>
      <x:c r="AR811"/>
      <x:c r="AS811"/>
      <x:c r="AT811"/>
      <x:c r="AU811"/>
      <x:c r="AV811"/>
      <x:c r="AW811"/>
      <x:c r="AX811"/>
      <x:c r="AY811"/>
      <x:c r="AZ811"/>
      <x:c r="BA811"/>
      <x:c r="BB811"/>
      <x:c r="BC811"/>
      <x:c r="BD811"/>
      <x:c r="BE811"/>
      <x:c r="BF811"/>
      <x:c r="BG811"/>
      <x:c r="BH811"/>
      <x:c r="BI811"/>
      <x:c r="BJ811"/>
      <x:c r="BK811"/>
      <x:c r="BL811"/>
      <x:c r="BM811"/>
      <x:c r="BN811"/>
      <x:c r="BO811"/>
      <x:c r="BP811"/>
      <x:c r="BQ811"/>
      <x:c r="BR811"/>
      <x:c r="BS811"/>
      <x:c r="BT811"/>
      <x:c r="BU811"/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 t="str">
        <x:v>Yes</x:v>
      </x:c>
      <x:c r="CK811" t="str">
        <x:v>Yes</x:v>
      </x:c>
      <x:c r="CL811" t="str">
        <x:v>Yes</x:v>
      </x:c>
      <x:c r="CM811" t="str">
        <x:v>Clear</x:v>
      </x:c>
      <x:c r="CN811" t="str">
        <x:v>Verified — clear</x:v>
      </x:c>
      <x:c r="CO811" t="n">
        <x:v>46272</x:v>
      </x:c>
      <x:c r="CP811" t="str">
        <x:v>https://pubmed.ncbi.nlm.nih.gov/33647130/</x:v>
      </x:c>
      <x:c r="CQ811"/>
      <x:c r="CR811"/>
      <x:c r="CS811"/>
      <x:c r="CT811"/>
      <x:c r="CU811"/>
      <x:c r="CV811"/>
      <x:c r="CW811"/>
      <x:c r="CX811"/>
      <x:c r="CY811"/>
      <x:c r="CZ811"/>
      <x:c r="DA811"/>
      <x:c r="DB811" t="str">
        <x:f>IF(L811="","",IF(AND(COUNT(CU811:DA811)=7,OR(CU811=0,CU811=1,CU811=2),OR(CV811=0,CV811=1,CV811=2),OR(CW811=0,CW811=1,CW811=2),OR(CX811=0,CX811=1,CX811=2),OR(CY811=0,CY811=1,CY811=2),OR(CZ811=0,CZ811=1,CZ811=2),OR(DA811=0,DA811=1,DA811=2)),SUM(CU811:DA811),""))</x:f>
      </x:c>
      <x:c r="DC811" t="str">
        <x:f>IF(DB811="","",ROUND(DB811/14*10,1))</x:f>
      </x:c>
      <x:c r="DD811" t="str">
        <x:v>Pending</x:v>
      </x:c>
      <x:c r="DE811" t="str">
        <x:f>IF(L811="","",IF(DC811="","Pending",IF(DD811="Yes","CONDITIONAL — safety override",IF(DC811&gt;=8,"HIGH",IF(DC811&gt;=5,"CONDITIONAL","LOW")))))</x:f>
        <x:v>Pending</x:v>
      </x:c>
      <x:c r="DF811" t="str">
        <x:v>Pending screening and full-text appraisal; no transferability judgment made at identification.</x:v>
      </x:c>
      <x:c r="DG811"/>
      <x:c r="DH811"/>
      <x:c r="DI811"/>
      <x:c r="DJ811"/>
      <x:c r="DK811"/>
      <x:c r="DL811"/>
      <x:c r="DM811"/>
      <x:c r="DN811"/>
      <x:c r="DO811"/>
      <x:c r="DP811"/>
      <x:c r="DQ811"/>
      <x:c r="DR811"/>
      <x:c r="DS811"/>
      <x:c r="DT811"/>
      <x:c r="DU811"/>
      <x:c r="DV811"/>
      <x:c r="DW811"/>
      <x:c r="DX811"/>
      <x:c r="DY811"/>
      <x:c r="DZ811" t="str">
        <x:v>Title/abstract screening alone does not establish effectiveness, causality, methodological quality, transferability to Brazilian public safety or an institutional recommendation.</x:v>
      </x:c>
      <x:c r="EA811" t="str">
        <x:v>Pending</x:v>
      </x:c>
      <x:c r="EB811" t="str">
        <x:f>IF(L811="","",IF(EC811="READY","Yes","No / Pending"))</x:f>
        <x:v>No / Pending</x:v>
      </x:c>
      <x:c r="EC811" t="str">
        <x:f>IF(L811="","",IF(OR(ISNUMBER(SEARCH("Retracted Publication",Q811)),CM811="Retracted",CN811="Retracted",CM811="Expression of Concern",CN811="Expression of Concern",F811="Not used",CG811="Critical",CH811="High",CH811="Critical"),"BLOCKED — integrity or use restriction",IF(AND(CJ811="Yes",CK811="Yes",CL811="Yes"),IF(AND(CM811="Clear",CN811="Verified — clear"),IF(AND(AND(LEN(TRIM(CF811))&gt;0,LEFT(LOWER(TRIM(CF811)),7)&lt;&gt;"pending"),OR(CG811="High",CG811="Moderate"),OR(CH811="Low",CH811="Some concerns",CH811="Not applicable")),IF(AND(DD811="No",OR(DE811="HIGH",DE811="CONDITIONAL"),AND(LEN(TRIM(DF811))&gt;0,LEFT(LOWER(TRIM(DF811)),7)&lt;&gt;"pending")),IF(AND(AND(LEN(TRIM(DT811))&gt;0,LEFT(LOWER(TRIM(DT811)),7)&lt;&gt;"pending"),AND(LEN(TRIM(DU811))&gt;0,LEFT(LOWER(TRIM(DU811)),7)&lt;&gt;"pending"),OR(AND(LEN(TRIM(DV811))&gt;0,LEFT(LOWER(TRIM(DV811)),7)&lt;&gt;"pending"),AND(LEN(TRIM(DW811))&gt;0,LEFT(LOWER(TRIM(DW811)),7)&lt;&gt;"pending")),AND(LEN(TRIM(DX811))&gt;0,LEFT(LOWER(TRIM(DX811)),7)&lt;&gt;"pending")),IF(AND(F811="Claim-ready",OR(EA811="Strong",EA811="Moderate"),AND(LEN(TRIM(G811))&gt;0,LEFT(LOWER(TRIM(G811)),7)&lt;&gt;"pending"),G811&lt;&gt;"No substantive use decision is permitted from identification metadata alone.",AND(LEN(TRIM(DZ811))&gt;0,LEFT(LOWER(TRIM(DZ811)),7)&lt;&gt;"pending"),DZ811&lt;&gt;"Identification metadata alone does not permit any substantive scientific, causal, operational, or institutional claim.",AND(LEN(TRIM(EI811))&gt;0,LEFT(LOWER(TRIM(EI811)),7)&lt;&gt;"pending"),ISNUMBER(EH811),EH811&gt;0),"READY","PENDING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1" t="str">
        <x:v>Pending</x:v>
      </x:c>
      <x:c r="EE811"/>
      <x:c r="EF811" t="str">
        <x:v>Pending</x:v>
      </x:c>
      <x:c r="EG811" t="str">
        <x:v>Pending</x:v>
      </x:c>
      <x:c r="EH811"/>
      <x:c r="EI811" s="501"/>
      <x:c r="EJ811"/>
      <x:c r="EK811" t="str">
        <x:v>Pending</x:v>
      </x:c>
      <x:c r="EL811" t="n">
        <x:v>46272</x:v>
      </x:c>
      <x:c r="EM811" t="str">
        <x:v>Production PubMed record imported and reconciled to Zotero item PHPFVHG4;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1" t="n">
        <x:f>IF(L811="","",(IF(N811&lt;&gt;"",1,0)+IF(O811&lt;&gt;"",1,0)+IF(AJ811&lt;&gt;"",1,0)+IF(AU811&lt;&gt;"",1,0)+IF(BE811&lt;&gt;"",1,0)+IF(CF811&lt;&gt;"",1,0)+IF(CJ811="Yes",1,0)+IF(CL811="Yes",1,0)+IF(DE811&lt;&gt;"Pending",1,0)+IF(F811&lt;&gt;"",1,0)+IF(DZ811&lt;&gt;"",1,0)+IF(EI811&lt;&gt;"",1,0))/12)</x:f>
        <x:v>0.5</x:v>
      </x:c>
    </x:row>
    <x:row r="812">
      <x:c r="A812" t="str">
        <x:v>EV-0809</x:v>
      </x:c>
      <x:c r="B812" t="str">
        <x:v>Integrity check</x:v>
      </x:c>
      <x:c r="C812" t="str">
        <x:f>IF(L812="","",IF(LEFT(EC812,7)="BLOCKED","🔴 Do not use for conclusion",IF(EB812="Yes","🟢 Claim-ready","🟡 Caution / context")))</x:f>
        <x:v>🟡 Caution / context</x:v>
      </x:c>
      <x:c r="D812" t="str">
        <x:f>IF(L812="","",EC812)</x:f>
        <x:v>PENDING — appropriate appraisal</x:v>
      </x:c>
      <x:c r="E812" t="str">
        <x:v>P3 — Medium</x:v>
      </x:c>
      <x:c r="F812" t="str">
        <x:v>Pending</x:v>
      </x:c>
      <x:c r="G812" t="str">
        <x:v>Title/abstract identify an explicit tactical/public-safety context and readiness domain; retain for full-text assessment.</x:v>
      </x:c>
      <x:c r="H812" t="str">
        <x:v>Obtain and review lawful full text; confirm human adjudication; then select a design-specific appraisal instrument.</x:v>
      </x:c>
      <x:c r="I812"/>
      <x:c r="J812" t="str">
        <x:v>A — Core</x:v>
      </x:c>
      <x:c r="K812" t="str">
        <x:v>IDENTIFIED</x:v>
      </x:c>
      <x:c r="L812" t="str">
        <x:v>Relationships between balance and physical fitness variables in firefighter recruits.</x:v>
      </x:c>
      <x:c r="M812"/>
      <x:c r="N812" t="str">
        <x:v>Marciniak, Rudi A; Ebersole, Kyle T; Cornell, David J</x:v>
      </x:c>
      <x:c r="O812" t="n">
        <x:v>2021</x:v>
      </x:c>
      <x:c r="P812" t="str">
        <x:v>Work (Reading, Mass.)</x:v>
      </x:c>
      <x:c r="Q812" t="str">
        <x:v>Journal Article</x:v>
      </x:c>
      <x:c r="R812" t="str">
        <x:v>Unclear</x:v>
      </x:c>
      <x:c r="S812" t="str">
        <x:v>Unknown</x:v>
      </x:c>
      <x:c r="T812" t="str">
        <x:v>eng</x:v>
      </x:c>
      <x:c r="U812" t="str">
        <x:v>https://pubmed.ncbi.nlm.nih.gov/33612511/</x:v>
      </x:c>
      <x:c r="V812" t="str">
        <x:v>10.3233/wor-203401</x:v>
      </x:c>
      <x:c r="W812" t="str">
        <x:f>IF(V812="","",LOWER(SUBSTITUTE(SUBSTITUTE(SUBSTITUTE(SUBSTITUTE(TRIM(V812),"https://doi.org/",""),"http://doi.org/",""),"https://dx.doi.org/",""),"doi:","")))</x:f>
        <x:v>10.3233/wor-203401</x:v>
      </x:c>
      <x:c r="X812" t="str">
        <x:v>33612511</x:v>
      </x:c>
      <x:c r="Y812" t="str"/>
      <x:c r="Z812"/>
      <x:c r="AA812" t="str">
        <x:v>PubMed/MEDLINE</x:v>
      </x:c>
      <x:c r="AB812" t="str">
        <x:v>PUBMED-A-v1.0-2026-08-28</x:v>
      </x:c>
      <x:c r="AC812" t="str">
        <x:v>SP-PUBMED-A-20260828</x:v>
      </x:c>
      <x:c r="AD812" s="499" t="n">
        <x:v>46262</x:v>
      </x:c>
      <x:c r="AE812" s="499" t="n">
        <x:v>46272</x:v>
      </x:c>
      <x:c r="AF812" t="str">
        <x:v>HJHMPBCW</x:v>
      </x:c>
      <x:c r="AG812"/>
      <x:c r="AH812" t="str">
        <x:v>Tactical Athlete → Operational Readiness Brazil</x:v>
      </x:c>
      <x:c r="AI812" t="str">
        <x:v>evidence-family:A</x:v>
      </x:c>
      <x:c r="AJ812"/>
      <x:c r="AK812" t="str">
        <x:f>IF(AJ812="","",IF(OR(LOWER(AJ812)="brazil",LOWER(AJ812)="brasil"),"Yes","No"))</x:f>
      </x:c>
      <x:c r="AL812"/>
      <x:c r="AM812"/>
      <x:c r="AN812"/>
      <x:c r="AO812"/>
      <x:c r="AP812"/>
      <x:c r="AQ812"/>
      <x:c r="AR812"/>
      <x:c r="AS812"/>
      <x:c r="AT812"/>
      <x:c r="AU812"/>
      <x:c r="AV812"/>
      <x:c r="AW812"/>
      <x:c r="AX812"/>
      <x:c r="AY812"/>
      <x:c r="AZ812"/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/>
      <x:c r="BO812"/>
      <x:c r="BP812"/>
      <x:c r="BQ812"/>
      <x:c r="BR812"/>
      <x:c r="BS812"/>
      <x:c r="BT812"/>
      <x:c r="BU812"/>
      <x:c r="BV812"/>
      <x:c r="BW812"/>
      <x:c r="BX812"/>
      <x:c r="BY812"/>
      <x:c r="BZ812"/>
      <x:c r="CA812"/>
      <x:c r="CB812"/>
      <x:c r="CC812"/>
      <x:c r="CD812"/>
      <x:c r="CE812"/>
      <x:c r="CF812"/>
      <x:c r="CG812"/>
      <x:c r="CH812"/>
      <x:c r="CI812"/>
      <x:c r="CJ812" t="str">
        <x:v>Yes</x:v>
      </x:c>
      <x:c r="CK812" t="str">
        <x:v>Yes</x:v>
      </x:c>
      <x:c r="CL812" t="str">
        <x:v>Yes</x:v>
      </x:c>
      <x:c r="CM812" t="str">
        <x:v>Clear</x:v>
      </x:c>
      <x:c r="CN812" t="str">
        <x:v>Verified — clear</x:v>
      </x:c>
      <x:c r="CO812" t="n">
        <x:v>46272</x:v>
      </x:c>
      <x:c r="CP812" t="str">
        <x:v>https://pubmed.ncbi.nlm.nih.gov/33612511/</x:v>
      </x:c>
      <x:c r="CQ812"/>
      <x:c r="CR812"/>
      <x:c r="CS812"/>
      <x:c r="CT812"/>
      <x:c r="CU812"/>
      <x:c r="CV812"/>
      <x:c r="CW812"/>
      <x:c r="CX812"/>
      <x:c r="CY812"/>
      <x:c r="CZ812"/>
      <x:c r="DA812"/>
      <x:c r="DB812" t="str">
        <x:f>IF(L812="","",IF(AND(COUNT(CU812:DA812)=7,OR(CU812=0,CU812=1,CU812=2),OR(CV812=0,CV812=1,CV812=2),OR(CW812=0,CW812=1,CW812=2),OR(CX812=0,CX812=1,CX812=2),OR(CY812=0,CY812=1,CY812=2),OR(CZ812=0,CZ812=1,CZ812=2),OR(DA812=0,DA812=1,DA812=2)),SUM(CU812:DA812),""))</x:f>
      </x:c>
      <x:c r="DC812" t="str">
        <x:f>IF(DB812="","",ROUND(DB812/14*10,1))</x:f>
      </x:c>
      <x:c r="DD812" t="str">
        <x:v>Pending</x:v>
      </x:c>
      <x:c r="DE812" t="str">
        <x:f>IF(L812="","",IF(DC812="","Pending",IF(DD812="Yes","CONDITIONAL — safety override",IF(DC812&gt;=8,"HIGH",IF(DC812&gt;=5,"CONDITIONAL","LOW")))))</x:f>
        <x:v>Pending</x:v>
      </x:c>
      <x:c r="DF812" t="str">
        <x:v>Pending screening and full-text appraisal; no transferability judgment made at identification.</x:v>
      </x:c>
      <x:c r="DG812"/>
      <x:c r="DH812"/>
      <x:c r="DI812"/>
      <x:c r="DJ812"/>
      <x:c r="DK812"/>
      <x:c r="DL812"/>
      <x:c r="DM812"/>
      <x:c r="DN812"/>
      <x:c r="DO812"/>
      <x:c r="DP812"/>
      <x:c r="DQ812"/>
      <x:c r="DR812"/>
      <x:c r="DS812"/>
      <x:c r="DT812"/>
      <x:c r="DU812"/>
      <x:c r="DV812"/>
      <x:c r="DW812"/>
      <x:c r="DX812"/>
      <x:c r="DY812"/>
      <x:c r="DZ812" t="str">
        <x:v>Title/abstract screening alone does not establish effectiveness, causality, methodological quality, transferability to Brazilian public safety or an institutional recommendation.</x:v>
      </x:c>
      <x:c r="EA812" t="str">
        <x:v>Pending</x:v>
      </x:c>
      <x:c r="EB812" t="str">
        <x:f>IF(L812="","",IF(EC812="READY","Yes","No / Pending"))</x:f>
        <x:v>No / Pending</x:v>
      </x:c>
      <x:c r="EC812" t="str">
        <x:f>IF(L812="","",IF(OR(ISNUMBER(SEARCH("Retracted Publication",Q812)),CM812="Retracted",CN812="Retracted",CM812="Expression of Concern",CN812="Expression of Concern",F812="Not used",CG812="Critical",CH812="High",CH812="Critical"),"BLOCKED — integrity or use restriction",IF(AND(CJ812="Yes",CK812="Yes",CL812="Yes"),IF(AND(CM812="Clear",CN812="Verified — clear"),IF(AND(AND(LEN(TRIM(CF812))&gt;0,LEFT(LOWER(TRIM(CF812)),7)&lt;&gt;"pending"),OR(CG812="High",CG812="Moderate"),OR(CH812="Low",CH812="Some concerns",CH812="Not applicable")),IF(AND(DD812="No",OR(DE812="HIGH",DE812="CONDITIONAL"),AND(LEN(TRIM(DF812))&gt;0,LEFT(LOWER(TRIM(DF812)),7)&lt;&gt;"pending")),IF(AND(AND(LEN(TRIM(DT812))&gt;0,LEFT(LOWER(TRIM(DT812)),7)&lt;&gt;"pending"),AND(LEN(TRIM(DU812))&gt;0,LEFT(LOWER(TRIM(DU812)),7)&lt;&gt;"pending"),OR(AND(LEN(TRIM(DV812))&gt;0,LEFT(LOWER(TRIM(DV812)),7)&lt;&gt;"pending"),AND(LEN(TRIM(DW812))&gt;0,LEFT(LOWER(TRIM(DW812)),7)&lt;&gt;"pending")),AND(LEN(TRIM(DX812))&gt;0,LEFT(LOWER(TRIM(DX812)),7)&lt;&gt;"pending")),IF(AND(F812="Claim-ready",OR(EA812="Strong",EA812="Moderate"),AND(LEN(TRIM(G812))&gt;0,LEFT(LOWER(TRIM(G812)),7)&lt;&gt;"pending"),G812&lt;&gt;"No substantive use decision is permitted from identification metadata alone.",AND(LEN(TRIM(DZ812))&gt;0,LEFT(LOWER(TRIM(DZ812)),7)&lt;&gt;"pending"),DZ812&lt;&gt;"Identification metadata alone does not permit any substantive scientific, causal, operational, or institutional claim.",AND(LEN(TRIM(EI812))&gt;0,LEFT(LOWER(TRIM(EI812)),7)&lt;&gt;"pending"),ISNUMBER(EH812),EH812&gt;0),"READY","PENDING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2" t="str">
        <x:v>Pending</x:v>
      </x:c>
      <x:c r="EE812"/>
      <x:c r="EF812" t="str">
        <x:v>Pending</x:v>
      </x:c>
      <x:c r="EG812" t="str">
        <x:v>Pending</x:v>
      </x:c>
      <x:c r="EH812"/>
      <x:c r="EI812" s="501"/>
      <x:c r="EJ812"/>
      <x:c r="EK812" t="str">
        <x:v>Pending</x:v>
      </x:c>
      <x:c r="EL812" t="n">
        <x:v>46272</x:v>
      </x:c>
      <x:c r="EM812" t="str">
        <x:v>Production PubMed record imported and reconciled to Zotero item HJHMPBCW;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2" t="n">
        <x:f>IF(L812="","",(IF(N812&lt;&gt;"",1,0)+IF(O812&lt;&gt;"",1,0)+IF(AJ812&lt;&gt;"",1,0)+IF(AU812&lt;&gt;"",1,0)+IF(BE812&lt;&gt;"",1,0)+IF(CF812&lt;&gt;"",1,0)+IF(CJ812="Yes",1,0)+IF(CL812="Yes",1,0)+IF(DE812&lt;&gt;"Pending",1,0)+IF(F812&lt;&gt;"",1,0)+IF(DZ812&lt;&gt;"",1,0)+IF(EI812&lt;&gt;"",1,0))/12)</x:f>
        <x:v>0.5</x:v>
      </x:c>
    </x:row>
    <x:row r="813">
      <x:c r="A813" t="str">
        <x:v>EV-0810</x:v>
      </x:c>
      <x:c r="B813" t="str">
        <x:v>Integrity check</x:v>
      </x:c>
      <x:c r="C813" t="str">
        <x:f>IF(L813="","",IF(LEFT(EC813,7)="BLOCKED","🔴 Do not use for conclusion",IF(EB813="Yes","🟢 Claim-ready","🟡 Caution / context")))</x:f>
        <x:v>🟡 Caution / context</x:v>
      </x:c>
      <x:c r="D813" t="str">
        <x:f>IF(L813="","",EC813)</x:f>
        <x:v>PENDING — appropriate appraisal</x:v>
      </x:c>
      <x:c r="E813" t="str">
        <x:v>P3 — Medium</x:v>
      </x:c>
      <x:c r="F813" t="str">
        <x:v>Pending</x:v>
      </x:c>
      <x:c r="G813" t="str">
        <x:v>Title/abstract identify an explicit tactical/public-safety context and readiness domain; retain for full-text assessment.</x:v>
      </x:c>
      <x:c r="H813" t="str">
        <x:v>Obtain and review lawful full text; confirm human adjudication; then select a design-specific appraisal instrument.</x:v>
      </x:c>
      <x:c r="I813"/>
      <x:c r="J813" t="str">
        <x:v>A — Core</x:v>
      </x:c>
      <x:c r="K813" t="str">
        <x:v>IDENTIFIED</x:v>
      </x:c>
      <x:c r="L813" t="str">
        <x:v>Shallow Water Diving-Associated Alveolar Hemorrhage in an Active Duty Sailor: A Case Report.</x:v>
      </x:c>
      <x:c r="M813"/>
      <x:c r="N813" t="str">
        <x:v>Inman, Brannon L; Bridwell, Rachel E; Cibrario, Amber; Goss, Sarah; Oliver, Joshua J</x:v>
      </x:c>
      <x:c r="O813" t="n">
        <x:v>2022</x:v>
      </x:c>
      <x:c r="P813" t="str">
        <x:v>Military medicine</x:v>
      </x:c>
      <x:c r="Q813" t="str">
        <x:v>Case Reports; Journal Article</x:v>
      </x:c>
      <x:c r="R813" t="str">
        <x:v>Unclear</x:v>
      </x:c>
      <x:c r="S813" t="str">
        <x:v>Unknown</x:v>
      </x:c>
      <x:c r="T813" t="str">
        <x:v>eng</x:v>
      </x:c>
      <x:c r="U813" t="str">
        <x:v>https://pubmed.ncbi.nlm.nih.gov/33604603/</x:v>
      </x:c>
      <x:c r="V813" t="str">
        <x:v>10.1093/milmed/usab046</x:v>
      </x:c>
      <x:c r="W813" t="str">
        <x:f>IF(V813="","",LOWER(SUBSTITUTE(SUBSTITUTE(SUBSTITUTE(SUBSTITUTE(TRIM(V813),"https://doi.org/",""),"http://doi.org/",""),"https://dx.doi.org/",""),"doi:","")))</x:f>
        <x:v>10.1093/milmed/usab046</x:v>
      </x:c>
      <x:c r="X813" t="str">
        <x:v>33604603</x:v>
      </x:c>
      <x:c r="Y813" t="str"/>
      <x:c r="Z813"/>
      <x:c r="AA813" t="str">
        <x:v>PubMed/MEDLINE</x:v>
      </x:c>
      <x:c r="AB813" t="str">
        <x:v>PUBMED-A-v1.0-2026-08-28</x:v>
      </x:c>
      <x:c r="AC813" t="str">
        <x:v>SP-PUBMED-A-20260828</x:v>
      </x:c>
      <x:c r="AD813" s="499" t="n">
        <x:v>46262</x:v>
      </x:c>
      <x:c r="AE813" s="499" t="n">
        <x:v>46272</x:v>
      </x:c>
      <x:c r="AF813" t="str">
        <x:v>FXU4EXIV</x:v>
      </x:c>
      <x:c r="AG813"/>
      <x:c r="AH813" t="str">
        <x:v>Tactical Athlete → Operational Readiness Brazil</x:v>
      </x:c>
      <x:c r="AI813" t="str">
        <x:v>evidence-family:A</x:v>
      </x:c>
      <x:c r="AJ813"/>
      <x:c r="AK813" t="str">
        <x:f>IF(AJ813="","",IF(OR(LOWER(AJ813)="brazil",LOWER(AJ813)="brasil"),"Yes","No"))</x:f>
      </x:c>
      <x:c r="AL813"/>
      <x:c r="AM813"/>
      <x:c r="AN813"/>
      <x:c r="AO813"/>
      <x:c r="AP813"/>
      <x:c r="AQ813"/>
      <x:c r="AR813"/>
      <x:c r="AS813"/>
      <x:c r="AT813"/>
      <x:c r="AU813"/>
      <x:c r="AV813"/>
      <x:c r="AW813"/>
      <x:c r="AX813"/>
      <x:c r="AY813"/>
      <x:c r="AZ813"/>
      <x:c r="BA813"/>
      <x:c r="BB813"/>
      <x:c r="BC813"/>
      <x:c r="BD813"/>
      <x:c r="BE813"/>
      <x:c r="BF813"/>
      <x:c r="BG813"/>
      <x:c r="BH813"/>
      <x:c r="BI813"/>
      <x:c r="BJ813"/>
      <x:c r="BK813"/>
      <x:c r="BL813"/>
      <x:c r="BM813"/>
      <x:c r="BN813"/>
      <x:c r="BO813"/>
      <x:c r="BP813"/>
      <x:c r="BQ813"/>
      <x:c r="BR813"/>
      <x:c r="BS813"/>
      <x:c r="BT813"/>
      <x:c r="BU813"/>
      <x:c r="BV813"/>
      <x:c r="BW813"/>
      <x:c r="BX813"/>
      <x:c r="BY813"/>
      <x:c r="BZ813"/>
      <x:c r="CA813"/>
      <x:c r="CB813"/>
      <x:c r="CC813"/>
      <x:c r="CD813"/>
      <x:c r="CE813"/>
      <x:c r="CF813"/>
      <x:c r="CG813"/>
      <x:c r="CH813"/>
      <x:c r="CI813"/>
      <x:c r="CJ813" t="str">
        <x:v>Yes</x:v>
      </x:c>
      <x:c r="CK813" t="str">
        <x:v>Yes</x:v>
      </x:c>
      <x:c r="CL813" t="str">
        <x:v>Yes</x:v>
      </x:c>
      <x:c r="CM813" t="str">
        <x:v>Clear</x:v>
      </x:c>
      <x:c r="CN813" t="str">
        <x:v>Verified — clear</x:v>
      </x:c>
      <x:c r="CO813" t="n">
        <x:v>46272</x:v>
      </x:c>
      <x:c r="CP813" t="str">
        <x:v>https://pubmed.ncbi.nlm.nih.gov/33604603/</x:v>
      </x:c>
      <x:c r="CQ813"/>
      <x:c r="CR813"/>
      <x:c r="CS813"/>
      <x:c r="CT813"/>
      <x:c r="CU813"/>
      <x:c r="CV813"/>
      <x:c r="CW813"/>
      <x:c r="CX813"/>
      <x:c r="CY813"/>
      <x:c r="CZ813"/>
      <x:c r="DA813"/>
      <x:c r="DB813" t="str">
        <x:f>IF(L813="","",IF(AND(COUNT(CU813:DA813)=7,OR(CU813=0,CU813=1,CU813=2),OR(CV813=0,CV813=1,CV813=2),OR(CW813=0,CW813=1,CW813=2),OR(CX813=0,CX813=1,CX813=2),OR(CY813=0,CY813=1,CY813=2),OR(CZ813=0,CZ813=1,CZ813=2),OR(DA813=0,DA813=1,DA813=2)),SUM(CU813:DA813),""))</x:f>
      </x:c>
      <x:c r="DC813" t="str">
        <x:f>IF(DB813="","",ROUND(DB813/14*10,1))</x:f>
      </x:c>
      <x:c r="DD813" t="str">
        <x:v>Pending</x:v>
      </x:c>
      <x:c r="DE813" t="str">
        <x:f>IF(L813="","",IF(DC813="","Pending",IF(DD813="Yes","CONDITIONAL — safety override",IF(DC813&gt;=8,"HIGH",IF(DC813&gt;=5,"CONDITIONAL","LOW")))))</x:f>
        <x:v>Pending</x:v>
      </x:c>
      <x:c r="DF813" t="str">
        <x:v>Pending screening and full-text appraisal; no transferability judgment made at identification.</x:v>
      </x:c>
      <x:c r="DG813"/>
      <x:c r="DH813"/>
      <x:c r="DI813"/>
      <x:c r="DJ813"/>
      <x:c r="DK813"/>
      <x:c r="DL813"/>
      <x:c r="DM813"/>
      <x:c r="DN813"/>
      <x:c r="DO813"/>
      <x:c r="DP813"/>
      <x:c r="DQ813"/>
      <x:c r="DR813"/>
      <x:c r="DS813"/>
      <x:c r="DT813"/>
      <x:c r="DU813"/>
      <x:c r="DV813"/>
      <x:c r="DW813"/>
      <x:c r="DX813"/>
      <x:c r="DY813"/>
      <x:c r="DZ813" t="str">
        <x:v>Title/abstract screening alone does not establish effectiveness, causality, methodological quality, transferability to Brazilian public safety or an institutional recommendation.</x:v>
      </x:c>
      <x:c r="EA813" t="str">
        <x:v>Pending</x:v>
      </x:c>
      <x:c r="EB813" t="str">
        <x:f>IF(L813="","",IF(EC813="READY","Yes","No / Pending"))</x:f>
        <x:v>No / Pending</x:v>
      </x:c>
      <x:c r="EC813" t="str">
        <x:f>IF(L813="","",IF(OR(ISNUMBER(SEARCH("Retracted Publication",Q813)),CM813="Retracted",CN813="Retracted",CM813="Expression of Concern",CN813="Expression of Concern",F813="Not used",CG813="Critical",CH813="High",CH813="Critical"),"BLOCKED — integrity or use restriction",IF(AND(CJ813="Yes",CK813="Yes",CL813="Yes"),IF(AND(CM813="Clear",CN813="Verified — clear"),IF(AND(AND(LEN(TRIM(CF813))&gt;0,LEFT(LOWER(TRIM(CF813)),7)&lt;&gt;"pending"),OR(CG813="High",CG813="Moderate"),OR(CH813="Low",CH813="Some concerns",CH813="Not applicable")),IF(AND(DD813="No",OR(DE813="HIGH",DE813="CONDITIONAL"),AND(LEN(TRIM(DF813))&gt;0,LEFT(LOWER(TRIM(DF813)),7)&lt;&gt;"pending")),IF(AND(AND(LEN(TRIM(DT813))&gt;0,LEFT(LOWER(TRIM(DT813)),7)&lt;&gt;"pending"),AND(LEN(TRIM(DU813))&gt;0,LEFT(LOWER(TRIM(DU813)),7)&lt;&gt;"pending"),OR(AND(LEN(TRIM(DV813))&gt;0,LEFT(LOWER(TRIM(DV813)),7)&lt;&gt;"pending"),AND(LEN(TRIM(DW813))&gt;0,LEFT(LOWER(TRIM(DW813)),7)&lt;&gt;"pending")),AND(LEN(TRIM(DX813))&gt;0,LEFT(LOWER(TRIM(DX813)),7)&lt;&gt;"pending")),IF(AND(F813="Claim-ready",OR(EA813="Strong",EA813="Moderate"),AND(LEN(TRIM(G813))&gt;0,LEFT(LOWER(TRIM(G813)),7)&lt;&gt;"pending"),G813&lt;&gt;"No substantive use decision is permitted from identification metadata alone.",AND(LEN(TRIM(DZ813))&gt;0,LEFT(LOWER(TRIM(DZ813)),7)&lt;&gt;"pending"),DZ813&lt;&gt;"Identification metadata alone does not permit any substantive scientific, causal, operational, or institutional claim.",AND(LEN(TRIM(EI813))&gt;0,LEFT(LOWER(TRIM(EI813)),7)&lt;&gt;"pending"),ISNUMBER(EH813),EH813&gt;0),"READY","PENDING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3" t="str">
        <x:v>Pending</x:v>
      </x:c>
      <x:c r="EE813"/>
      <x:c r="EF813" t="str">
        <x:v>Pending</x:v>
      </x:c>
      <x:c r="EG813" t="str">
        <x:v>Pending</x:v>
      </x:c>
      <x:c r="EH813"/>
      <x:c r="EI813" s="501"/>
      <x:c r="EJ813"/>
      <x:c r="EK813" t="str">
        <x:v>Pending</x:v>
      </x:c>
      <x:c r="EL813" t="n">
        <x:v>46272</x:v>
      </x:c>
      <x:c r="EM813" t="str">
        <x:v>Production PubMed record imported and reconciled to Zotero item FXU4EXIV;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3" t="n">
        <x:f>IF(L813="","",(IF(N813&lt;&gt;"",1,0)+IF(O813&lt;&gt;"",1,0)+IF(AJ813&lt;&gt;"",1,0)+IF(AU813&lt;&gt;"",1,0)+IF(BE813&lt;&gt;"",1,0)+IF(CF813&lt;&gt;"",1,0)+IF(CJ813="Yes",1,0)+IF(CL813="Yes",1,0)+IF(DE813&lt;&gt;"Pending",1,0)+IF(F813&lt;&gt;"",1,0)+IF(DZ813&lt;&gt;"",1,0)+IF(EI813&lt;&gt;"",1,0))/12)</x:f>
        <x:v>0.5</x:v>
      </x:c>
    </x:row>
    <x:row r="814">
      <x:c r="A814" t="str">
        <x:v>EV-0811</x:v>
      </x:c>
      <x:c r="B814" t="str">
        <x:v>Integrity check</x:v>
      </x:c>
      <x:c r="C814" t="str">
        <x:f>IF(L814="","",IF(LEFT(EC814,7)="BLOCKED","🔴 Do not use for conclusion",IF(EB814="Yes","🟢 Claim-ready","🟡 Caution / context")))</x:f>
        <x:v>🟡 Caution / context</x:v>
      </x:c>
      <x:c r="D814" t="str">
        <x:f>IF(L814="","",EC814)</x:f>
        <x:v>PENDING — appropriate appraisal</x:v>
      </x:c>
      <x:c r="E814" t="str">
        <x:v>P3 — Medium</x:v>
      </x:c>
      <x:c r="F814" t="str">
        <x:v>Pending</x:v>
      </x:c>
      <x:c r="G814" t="str">
        <x:v>A potentially relevant concept is present, but direct applicability is ambiguous at title/abstract level.</x:v>
      </x:c>
      <x:c r="H814" t="str">
        <x:v>Human title/abstract adjudication; retrieve full text if relevance remains plausible.</x:v>
      </x:c>
      <x:c r="I814"/>
      <x:c r="J814" t="str">
        <x:v>A — Core</x:v>
      </x:c>
      <x:c r="K814" t="str">
        <x:v>IDENTIFIED</x:v>
      </x:c>
      <x:c r="L814" t="str">
        <x:v>Shoulder Pain of Spinal Source in the Military: A Case Series.</x:v>
      </x:c>
      <x:c r="M814"/>
      <x:c r="N814" t="str">
        <x:v>Hathcock, Joseph A; Boyer, Chris W; Morris, Jamie B</x:v>
      </x:c>
      <x:c r="O814" t="n">
        <x:v>2022</x:v>
      </x:c>
      <x:c r="P814" t="str">
        <x:v>Military medicine</x:v>
      </x:c>
      <x:c r="Q814" t="str">
        <x:v>Journal Article</x:v>
      </x:c>
      <x:c r="R814" t="str">
        <x:v>Unclear</x:v>
      </x:c>
      <x:c r="S814" t="str">
        <x:v>Unknown</x:v>
      </x:c>
      <x:c r="T814" t="str">
        <x:v>eng</x:v>
      </x:c>
      <x:c r="U814" t="str">
        <x:v>https://pubmed.ncbi.nlm.nih.gov/33591318/</x:v>
      </x:c>
      <x:c r="V814" t="str">
        <x:v>10.1093/milmed/usab059</x:v>
      </x:c>
      <x:c r="W814" t="str">
        <x:f>IF(V814="","",LOWER(SUBSTITUTE(SUBSTITUTE(SUBSTITUTE(SUBSTITUTE(TRIM(V814),"https://doi.org/",""),"http://doi.org/",""),"https://dx.doi.org/",""),"doi:","")))</x:f>
        <x:v>10.1093/milmed/usab059</x:v>
      </x:c>
      <x:c r="X814" t="str">
        <x:v>33591318</x:v>
      </x:c>
      <x:c r="Y814" t="str"/>
      <x:c r="Z814"/>
      <x:c r="AA814" t="str">
        <x:v>PubMed/MEDLINE</x:v>
      </x:c>
      <x:c r="AB814" t="str">
        <x:v>PUBMED-A-v1.0-2026-08-28</x:v>
      </x:c>
      <x:c r="AC814" t="str">
        <x:v>SP-PUBMED-A-20260828</x:v>
      </x:c>
      <x:c r="AD814" s="499" t="n">
        <x:v>46262</x:v>
      </x:c>
      <x:c r="AE814" s="499" t="n">
        <x:v>46272</x:v>
      </x:c>
      <x:c r="AF814" t="str">
        <x:v>RDJ3WSB9</x:v>
      </x:c>
      <x:c r="AG814"/>
      <x:c r="AH814" t="str">
        <x:v>Tactical Athlete → Operational Readiness Brazil</x:v>
      </x:c>
      <x:c r="AI814" t="str">
        <x:v>evidence-family:A</x:v>
      </x:c>
      <x:c r="AJ814"/>
      <x:c r="AK814" t="str">
        <x:f>IF(AJ814="","",IF(OR(LOWER(AJ814)="brazil",LOWER(AJ814)="brasil"),"Yes","No"))</x:f>
      </x:c>
      <x:c r="AL814"/>
      <x:c r="AM814"/>
      <x:c r="AN814"/>
      <x:c r="AO814"/>
      <x:c r="AP814"/>
      <x:c r="AQ814"/>
      <x:c r="AR814"/>
      <x:c r="AS814"/>
      <x:c r="AT814"/>
      <x:c r="AU814"/>
      <x:c r="AV814"/>
      <x:c r="AW814"/>
      <x:c r="AX814"/>
      <x:c r="AY814"/>
      <x:c r="AZ814"/>
      <x:c r="BA814"/>
      <x:c r="BB814"/>
      <x:c r="BC814"/>
      <x:c r="BD814"/>
      <x:c r="BE814"/>
      <x:c r="BF814"/>
      <x:c r="BG814"/>
      <x:c r="BH814"/>
      <x:c r="BI814"/>
      <x:c r="BJ814"/>
      <x:c r="BK814"/>
      <x:c r="BL814"/>
      <x:c r="BM814"/>
      <x:c r="BN814"/>
      <x:c r="BO814"/>
      <x:c r="BP814"/>
      <x:c r="BQ814"/>
      <x:c r="BR814"/>
      <x:c r="BS814"/>
      <x:c r="BT814"/>
      <x:c r="BU814"/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 t="str">
        <x:v>Yes</x:v>
      </x:c>
      <x:c r="CK814" t="str">
        <x:v>Yes</x:v>
      </x:c>
      <x:c r="CL814" t="str">
        <x:v>Yes</x:v>
      </x:c>
      <x:c r="CM814" t="str">
        <x:v>Clear</x:v>
      </x:c>
      <x:c r="CN814" t="str">
        <x:v>Verified — clear</x:v>
      </x:c>
      <x:c r="CO814" t="n">
        <x:v>46272</x:v>
      </x:c>
      <x:c r="CP814" t="str">
        <x:v>https://pubmed.ncbi.nlm.nih.gov/33591318/</x:v>
      </x:c>
      <x:c r="CQ814"/>
      <x:c r="CR814"/>
      <x:c r="CS814"/>
      <x:c r="CT814"/>
      <x:c r="CU814"/>
      <x:c r="CV814"/>
      <x:c r="CW814"/>
      <x:c r="CX814"/>
      <x:c r="CY814"/>
      <x:c r="CZ814"/>
      <x:c r="DA814"/>
      <x:c r="DB814" t="str">
        <x:f>IF(L814="","",IF(AND(COUNT(CU814:DA814)=7,OR(CU814=0,CU814=1,CU814=2),OR(CV814=0,CV814=1,CV814=2),OR(CW814=0,CW814=1,CW814=2),OR(CX814=0,CX814=1,CX814=2),OR(CY814=0,CY814=1,CY814=2),OR(CZ814=0,CZ814=1,CZ814=2),OR(DA814=0,DA814=1,DA814=2)),SUM(CU814:DA814),""))</x:f>
      </x:c>
      <x:c r="DC814" t="str">
        <x:f>IF(DB814="","",ROUND(DB814/14*10,1))</x:f>
      </x:c>
      <x:c r="DD814" t="str">
        <x:v>Pending</x:v>
      </x:c>
      <x:c r="DE814" t="str">
        <x:f>IF(L814="","",IF(DC814="","Pending",IF(DD814="Yes","CONDITIONAL — safety override",IF(DC814&gt;=8,"HIGH",IF(DC814&gt;=5,"CONDITIONAL","LOW")))))</x:f>
        <x:v>Pending</x:v>
      </x:c>
      <x:c r="DF814" t="str">
        <x:v>Pending screening and full-text appraisal; no transferability judgment made at identification.</x:v>
      </x:c>
      <x:c r="DG814"/>
      <x:c r="DH814"/>
      <x:c r="DI814"/>
      <x:c r="DJ814"/>
      <x:c r="DK814"/>
      <x:c r="DL814"/>
      <x:c r="DM814"/>
      <x:c r="DN814"/>
      <x:c r="DO814"/>
      <x:c r="DP814"/>
      <x:c r="DQ814"/>
      <x:c r="DR814"/>
      <x:c r="DS814"/>
      <x:c r="DT814"/>
      <x:c r="DU814"/>
      <x:c r="DV814"/>
      <x:c r="DW814"/>
      <x:c r="DX814"/>
      <x:c r="DY814"/>
      <x:c r="DZ814" t="str">
        <x:v>Title/abstract information is insufficient for a substantive scientific, causal, transferability or institutional claim.</x:v>
      </x:c>
      <x:c r="EA814" t="str">
        <x:v>Pending</x:v>
      </x:c>
      <x:c r="EB814" t="str">
        <x:f>IF(L814="","",IF(EC814="READY","Yes","No / Pending"))</x:f>
        <x:v>No / Pending</x:v>
      </x:c>
      <x:c r="EC814" t="str">
        <x:f>IF(L814="","",IF(OR(ISNUMBER(SEARCH("Retracted Publication",Q814)),CM814="Retracted",CN814="Retracted",CM814="Expression of Concern",CN814="Expression of Concern",F814="Not used",CG814="Critical",CH814="High",CH814="Critical"),"BLOCKED — integrity or use restriction",IF(AND(CJ814="Yes",CK814="Yes",CL814="Yes"),IF(AND(CM814="Clear",CN814="Verified — clear"),IF(AND(AND(LEN(TRIM(CF814))&gt;0,LEFT(LOWER(TRIM(CF814)),7)&lt;&gt;"pending"),OR(CG814="High",CG814="Moderate"),OR(CH814="Low",CH814="Some concerns",CH814="Not applicable")),IF(AND(DD814="No",OR(DE814="HIGH",DE814="CONDITIONAL"),AND(LEN(TRIM(DF814))&gt;0,LEFT(LOWER(TRIM(DF814)),7)&lt;&gt;"pending")),IF(AND(AND(LEN(TRIM(DT814))&gt;0,LEFT(LOWER(TRIM(DT814)),7)&lt;&gt;"pending"),AND(LEN(TRIM(DU814))&gt;0,LEFT(LOWER(TRIM(DU814)),7)&lt;&gt;"pending"),OR(AND(LEN(TRIM(DV814))&gt;0,LEFT(LOWER(TRIM(DV814)),7)&lt;&gt;"pending"),AND(LEN(TRIM(DW814))&gt;0,LEFT(LOWER(TRIM(DW814)),7)&lt;&gt;"pending")),AND(LEN(TRIM(DX814))&gt;0,LEFT(LOWER(TRIM(DX814)),7)&lt;&gt;"pending")),IF(AND(F814="Claim-ready",OR(EA814="Strong",EA814="Moderate"),AND(LEN(TRIM(G814))&gt;0,LEFT(LOWER(TRIM(G814)),7)&lt;&gt;"pending"),G814&lt;&gt;"No substantive use decision is permitted from identification metadata alone.",AND(LEN(TRIM(DZ814))&gt;0,LEFT(LOWER(TRIM(DZ814)),7)&lt;&gt;"pending"),DZ814&lt;&gt;"Identification metadata alone does not permit any substantive scientific, causal, operational, or institutional claim.",AND(LEN(TRIM(EI814))&gt;0,LEFT(LOWER(TRIM(EI814)),7)&lt;&gt;"pending"),ISNUMBER(EH814),EH814&gt;0),"READY","PENDING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4" t="str">
        <x:v>Pending</x:v>
      </x:c>
      <x:c r="EE814"/>
      <x:c r="EF814" t="str">
        <x:v>Pending</x:v>
      </x:c>
      <x:c r="EG814" t="str">
        <x:v>Pending</x:v>
      </x:c>
      <x:c r="EH814"/>
      <x:c r="EI814" s="501"/>
      <x:c r="EJ814"/>
      <x:c r="EK814" t="str">
        <x:v>Pending</x:v>
      </x:c>
      <x:c r="EL814" t="n">
        <x:v>46272</x:v>
      </x:c>
      <x:c r="EM814" t="str">
        <x:v>Production PubMed record imported and reconciled to Zotero item RDJ3WSB9;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14" t="n">
        <x:f>IF(L814="","",(IF(N814&lt;&gt;"",1,0)+IF(O814&lt;&gt;"",1,0)+IF(AJ814&lt;&gt;"",1,0)+IF(AU814&lt;&gt;"",1,0)+IF(BE814&lt;&gt;"",1,0)+IF(CF814&lt;&gt;"",1,0)+IF(CJ814="Yes",1,0)+IF(CL814="Yes",1,0)+IF(DE814&lt;&gt;"Pending",1,0)+IF(F814&lt;&gt;"",1,0)+IF(DZ814&lt;&gt;"",1,0)+IF(EI814&lt;&gt;"",1,0))/12)</x:f>
        <x:v>0.5</x:v>
      </x:c>
    </x:row>
    <x:row r="815">
      <x:c r="A815" t="str">
        <x:v>EV-0812</x:v>
      </x:c>
      <x:c r="B815" t="str">
        <x:v>Integrity check</x:v>
      </x:c>
      <x:c r="C815" t="str">
        <x:f>IF(L815="","",IF(LEFT(EC815,7)="BLOCKED","🔴 Do not use for conclusion",IF(EB815="Yes","🟢 Claim-ready","🟡 Caution / context")))</x:f>
        <x:v>🟡 Caution / context</x:v>
      </x:c>
      <x:c r="D815" t="str">
        <x:f>IF(L815="","",EC815)</x:f>
        <x:v>PENDING — appropriate appraisal</x:v>
      </x:c>
      <x:c r="E815" t="str">
        <x:v>P3 — Medium</x:v>
      </x:c>
      <x:c r="F815" t="str">
        <x:v>Pending</x:v>
      </x:c>
      <x:c r="G815" t="str">
        <x:v>Title/abstract identify an explicit tactical/public-safety context and readiness domain; retain for full-text assessment.</x:v>
      </x:c>
      <x:c r="H815" t="str">
        <x:v>Obtain and review lawful full text; confirm human adjudication; then select a design-specific appraisal instrument.</x:v>
      </x:c>
      <x:c r="I815"/>
      <x:c r="J815" t="str">
        <x:v>A — Core</x:v>
      </x:c>
      <x:c r="K815" t="str">
        <x:v>IDENTIFIED</x:v>
      </x:c>
      <x:c r="L815" t="str">
        <x:v>Extremity War Injury Symposium XV: Sports and Readiness Symposium Summary.</x:v>
      </x:c>
      <x:c r="M815"/>
      <x:c r="N815" t="str">
        <x:v>Sheean, Andrew J; Dickens, Jonathan F; Provencher, Matthew T</x:v>
      </x:c>
      <x:c r="O815" t="n">
        <x:v>2022</x:v>
      </x:c>
      <x:c r="P815" t="str">
        <x:v>The Journal of the American Academy of Orthopaedic Surgeons</x:v>
      </x:c>
      <x:c r="Q815" t="str">
        <x:v>Journal Article</x:v>
      </x:c>
      <x:c r="R815" t="str">
        <x:v>Unclear</x:v>
      </x:c>
      <x:c r="S815" t="str">
        <x:v>Unknown</x:v>
      </x:c>
      <x:c r="T815" t="str">
        <x:v>eng</x:v>
      </x:c>
      <x:c r="U815" t="str">
        <x:v>https://pubmed.ncbi.nlm.nih.gov/33591124/</x:v>
      </x:c>
      <x:c r="V815" t="str">
        <x:v>10.5435/jaaos-d-20-00930</x:v>
      </x:c>
      <x:c r="W815" t="str">
        <x:f>IF(V815="","",LOWER(SUBSTITUTE(SUBSTITUTE(SUBSTITUTE(SUBSTITUTE(TRIM(V815),"https://doi.org/",""),"http://doi.org/",""),"https://dx.doi.org/",""),"doi:","")))</x:f>
        <x:v>10.5435/jaaos-d-20-00930</x:v>
      </x:c>
      <x:c r="X815" t="str">
        <x:v>33591124</x:v>
      </x:c>
      <x:c r="Y815" t="str"/>
      <x:c r="Z815"/>
      <x:c r="AA815" t="str">
        <x:v>PubMed/MEDLINE</x:v>
      </x:c>
      <x:c r="AB815" t="str">
        <x:v>PUBMED-A-v1.0-2026-08-28</x:v>
      </x:c>
      <x:c r="AC815" t="str">
        <x:v>SP-PUBMED-A-20260828</x:v>
      </x:c>
      <x:c r="AD815" s="499" t="n">
        <x:v>46262</x:v>
      </x:c>
      <x:c r="AE815" s="499" t="n">
        <x:v>46272</x:v>
      </x:c>
      <x:c r="AF815" t="str">
        <x:v>IK2Y4PBU</x:v>
      </x:c>
      <x:c r="AG815"/>
      <x:c r="AH815" t="str">
        <x:v>Tactical Athlete → Operational Readiness Brazil</x:v>
      </x:c>
      <x:c r="AI815" t="str">
        <x:v>evidence-family:A</x:v>
      </x:c>
      <x:c r="AJ815"/>
      <x:c r="AK815" t="str">
        <x:f>IF(AJ815="","",IF(OR(LOWER(AJ815)="brazil",LOWER(AJ815)="brasil"),"Yes","No"))</x:f>
      </x:c>
      <x:c r="AL815"/>
      <x:c r="AM815"/>
      <x:c r="AN815"/>
      <x:c r="AO815"/>
      <x:c r="AP815"/>
      <x:c r="AQ815"/>
      <x:c r="AR815"/>
      <x:c r="AS815"/>
      <x:c r="AT815"/>
      <x:c r="AU815"/>
      <x:c r="AV815"/>
      <x:c r="AW815"/>
      <x:c r="AX815"/>
      <x:c r="AY815"/>
      <x:c r="AZ815"/>
      <x:c r="BA815"/>
      <x:c r="BB815"/>
      <x:c r="BC815"/>
      <x:c r="BD815"/>
      <x:c r="BE815"/>
      <x:c r="BF815"/>
      <x:c r="BG815"/>
      <x:c r="BH815"/>
      <x:c r="BI815"/>
      <x:c r="BJ815"/>
      <x:c r="BK815"/>
      <x:c r="BL815"/>
      <x:c r="BM815"/>
      <x:c r="BN815"/>
      <x:c r="BO815"/>
      <x:c r="BP815"/>
      <x:c r="BQ815"/>
      <x:c r="BR815"/>
      <x:c r="BS815"/>
      <x:c r="BT815"/>
      <x:c r="BU815"/>
      <x:c r="BV815"/>
      <x:c r="BW815"/>
      <x:c r="BX815"/>
      <x:c r="BY815"/>
      <x:c r="BZ815"/>
      <x:c r="CA815"/>
      <x:c r="CB815"/>
      <x:c r="CC815"/>
      <x:c r="CD815"/>
      <x:c r="CE815"/>
      <x:c r="CF815"/>
      <x:c r="CG815"/>
      <x:c r="CH815"/>
      <x:c r="CI815"/>
      <x:c r="CJ815" t="str">
        <x:v>Yes</x:v>
      </x:c>
      <x:c r="CK815" t="str">
        <x:v>Yes</x:v>
      </x:c>
      <x:c r="CL815" t="str">
        <x:v>Yes</x:v>
      </x:c>
      <x:c r="CM815" t="str">
        <x:v>Clear</x:v>
      </x:c>
      <x:c r="CN815" t="str">
        <x:v>Verified — clear</x:v>
      </x:c>
      <x:c r="CO815" t="n">
        <x:v>46272</x:v>
      </x:c>
      <x:c r="CP815" t="str">
        <x:v>https://pubmed.ncbi.nlm.nih.gov/33591124/</x:v>
      </x:c>
      <x:c r="CQ815"/>
      <x:c r="CR815"/>
      <x:c r="CS815"/>
      <x:c r="CT815"/>
      <x:c r="CU815"/>
      <x:c r="CV815"/>
      <x:c r="CW815"/>
      <x:c r="CX815"/>
      <x:c r="CY815"/>
      <x:c r="CZ815"/>
      <x:c r="DA815"/>
      <x:c r="DB815" t="str">
        <x:f>IF(L815="","",IF(AND(COUNT(CU815:DA815)=7,OR(CU815=0,CU815=1,CU815=2),OR(CV815=0,CV815=1,CV815=2),OR(CW815=0,CW815=1,CW815=2),OR(CX815=0,CX815=1,CX815=2),OR(CY815=0,CY815=1,CY815=2),OR(CZ815=0,CZ815=1,CZ815=2),OR(DA815=0,DA815=1,DA815=2)),SUM(CU815:DA815),""))</x:f>
      </x:c>
      <x:c r="DC815" t="str">
        <x:f>IF(DB815="","",ROUND(DB815/14*10,1))</x:f>
      </x:c>
      <x:c r="DD815" t="str">
        <x:v>Pending</x:v>
      </x:c>
      <x:c r="DE815" t="str">
        <x:f>IF(L815="","",IF(DC815="","Pending",IF(DD815="Yes","CONDITIONAL — safety override",IF(DC815&gt;=8,"HIGH",IF(DC815&gt;=5,"CONDITIONAL","LOW")))))</x:f>
        <x:v>Pending</x:v>
      </x:c>
      <x:c r="DF815" t="str">
        <x:v>Pending screening and full-text appraisal; no transferability judgment made at identification.</x:v>
      </x:c>
      <x:c r="DG815"/>
      <x:c r="DH815"/>
      <x:c r="DI815"/>
      <x:c r="DJ815"/>
      <x:c r="DK815"/>
      <x:c r="DL815"/>
      <x:c r="DM815"/>
      <x:c r="DN815"/>
      <x:c r="DO815"/>
      <x:c r="DP815"/>
      <x:c r="DQ815"/>
      <x:c r="DR815"/>
      <x:c r="DS815"/>
      <x:c r="DT815"/>
      <x:c r="DU815"/>
      <x:c r="DV815"/>
      <x:c r="DW815"/>
      <x:c r="DX815"/>
      <x:c r="DY815"/>
      <x:c r="DZ815" t="str">
        <x:v>Title/abstract screening alone does not establish effectiveness, causality, methodological quality, transferability to Brazilian public safety or an institutional recommendation.</x:v>
      </x:c>
      <x:c r="EA815" t="str">
        <x:v>Pending</x:v>
      </x:c>
      <x:c r="EB815" t="str">
        <x:f>IF(L815="","",IF(EC815="READY","Yes","No / Pending"))</x:f>
        <x:v>No / Pending</x:v>
      </x:c>
      <x:c r="EC815" t="str">
        <x:f>IF(L815="","",IF(OR(ISNUMBER(SEARCH("Retracted Publication",Q815)),CM815="Retracted",CN815="Retracted",CM815="Expression of Concern",CN815="Expression of Concern",F815="Not used",CG815="Critical",CH815="High",CH815="Critical"),"BLOCKED — integrity or use restriction",IF(AND(CJ815="Yes",CK815="Yes",CL815="Yes"),IF(AND(CM815="Clear",CN815="Verified — clear"),IF(AND(AND(LEN(TRIM(CF815))&gt;0,LEFT(LOWER(TRIM(CF815)),7)&lt;&gt;"pending"),OR(CG815="High",CG815="Moderate"),OR(CH815="Low",CH815="Some concerns",CH815="Not applicable")),IF(AND(DD815="No",OR(DE815="HIGH",DE815="CONDITIONAL"),AND(LEN(TRIM(DF815))&gt;0,LEFT(LOWER(TRIM(DF815)),7)&lt;&gt;"pending")),IF(AND(AND(LEN(TRIM(DT815))&gt;0,LEFT(LOWER(TRIM(DT815)),7)&lt;&gt;"pending"),AND(LEN(TRIM(DU815))&gt;0,LEFT(LOWER(TRIM(DU815)),7)&lt;&gt;"pending"),OR(AND(LEN(TRIM(DV815))&gt;0,LEFT(LOWER(TRIM(DV815)),7)&lt;&gt;"pending"),AND(LEN(TRIM(DW815))&gt;0,LEFT(LOWER(TRIM(DW815)),7)&lt;&gt;"pending")),AND(LEN(TRIM(DX815))&gt;0,LEFT(LOWER(TRIM(DX815)),7)&lt;&gt;"pending")),IF(AND(F815="Claim-ready",OR(EA815="Strong",EA815="Moderate"),AND(LEN(TRIM(G815))&gt;0,LEFT(LOWER(TRIM(G815)),7)&lt;&gt;"pending"),G815&lt;&gt;"No substantive use decision is permitted from identification metadata alone.",AND(LEN(TRIM(DZ815))&gt;0,LEFT(LOWER(TRIM(DZ815)),7)&lt;&gt;"pending"),DZ815&lt;&gt;"Identification metadata alone does not permit any substantive scientific, causal, operational, or institutional claim.",AND(LEN(TRIM(EI815))&gt;0,LEFT(LOWER(TRIM(EI815)),7)&lt;&gt;"pending"),ISNUMBER(EH815),EH815&gt;0),"READY","PENDING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5" t="str">
        <x:v>Pending</x:v>
      </x:c>
      <x:c r="EE815"/>
      <x:c r="EF815" t="str">
        <x:v>Pending</x:v>
      </x:c>
      <x:c r="EG815" t="str">
        <x:v>Pending</x:v>
      </x:c>
      <x:c r="EH815"/>
      <x:c r="EI815" s="501"/>
      <x:c r="EJ815"/>
      <x:c r="EK815" t="str">
        <x:v>Pending</x:v>
      </x:c>
      <x:c r="EL815" t="n">
        <x:v>46272</x:v>
      </x:c>
      <x:c r="EM815" t="str">
        <x:v>Production PubMed record imported and reconciled to Zotero item IK2Y4PBU;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5" t="n">
        <x:f>IF(L815="","",(IF(N815&lt;&gt;"",1,0)+IF(O815&lt;&gt;"",1,0)+IF(AJ815&lt;&gt;"",1,0)+IF(AU815&lt;&gt;"",1,0)+IF(BE815&lt;&gt;"",1,0)+IF(CF815&lt;&gt;"",1,0)+IF(CJ815="Yes",1,0)+IF(CL815="Yes",1,0)+IF(DE815&lt;&gt;"Pending",1,0)+IF(F815&lt;&gt;"",1,0)+IF(DZ815&lt;&gt;"",1,0)+IF(EI815&lt;&gt;"",1,0))/12)</x:f>
        <x:v>0.5</x:v>
      </x:c>
    </x:row>
    <x:row r="816">
      <x:c r="A816" t="str">
        <x:v>EV-0813</x:v>
      </x:c>
      <x:c r="B816" t="str">
        <x:v>Integrity check</x:v>
      </x:c>
      <x:c r="C816" t="str">
        <x:f>IF(L816="","",IF(LEFT(EC816,7)="BLOCKED","🔴 Do not use for conclusion",IF(EB816="Yes","🟢 Claim-ready","🟡 Caution / context")))</x:f>
        <x:v>🟡 Caution / context</x:v>
      </x:c>
      <x:c r="D816" t="str">
        <x:f>IF(L816="","",EC816)</x:f>
        <x:v>PENDING — appropriate appraisal</x:v>
      </x:c>
      <x:c r="E816" t="str">
        <x:v>P3 — Medium</x:v>
      </x:c>
      <x:c r="F816" t="str">
        <x:v>Pending</x:v>
      </x:c>
      <x:c r="G816" t="str">
        <x:v>Title/abstract identify an explicit tactical/public-safety context and readiness domain; retain for full-text assessment.</x:v>
      </x:c>
      <x:c r="H816" t="str">
        <x:v>Obtain and review lawful full text; confirm human adjudication; then select a design-specific appraisal instrument.</x:v>
      </x:c>
      <x:c r="I816"/>
      <x:c r="J816" t="str">
        <x:v>C — Implementation Science</x:v>
      </x:c>
      <x:c r="K816" t="str">
        <x:v>IDENTIFIED</x:v>
      </x:c>
      <x:c r="L816" t="str">
        <x:v>Delivering and implementing child and adolescent mental health training for mental health and allied professionals: a systematic review and qualitative meta-aggregation.</x:v>
      </x:c>
      <x:c r="M816"/>
      <x:c r="N816" t="str">
        <x:v>Banwell, Emily; Humphrey, Neil; Qualter, Pamela</x:v>
      </x:c>
      <x:c r="O816" t="n">
        <x:v>2021</x:v>
      </x:c>
      <x:c r="P816" t="str">
        <x:v>BMC medical education</x:v>
      </x:c>
      <x:c r="Q816" t="str">
        <x:v>Journal Article; Systematic Review</x:v>
      </x:c>
      <x:c r="R816" t="str">
        <x:v>Unclear</x:v>
      </x:c>
      <x:c r="S816" t="str">
        <x:v>Unknown</x:v>
      </x:c>
      <x:c r="T816" t="str">
        <x:v>eng</x:v>
      </x:c>
      <x:c r="U816" t="str">
        <x:v>https://pubmed.ncbi.nlm.nih.gov/33588821/</x:v>
      </x:c>
      <x:c r="V816" t="str">
        <x:v>10.1186/s12909-021-02530-0</x:v>
      </x:c>
      <x:c r="W816" t="str">
        <x:f>IF(V816="","",LOWER(SUBSTITUTE(SUBSTITUTE(SUBSTITUTE(SUBSTITUTE(TRIM(V816),"https://doi.org/",""),"http://doi.org/",""),"https://dx.doi.org/",""),"doi:","")))</x:f>
        <x:v>10.1186/s12909-021-02530-0</x:v>
      </x:c>
      <x:c r="X816" t="str">
        <x:v>33588821</x:v>
      </x:c>
      <x:c r="Y816" t="str">
        <x:v>PMC7885386</x:v>
      </x:c>
      <x:c r="Z816"/>
      <x:c r="AA816" t="str">
        <x:v>PubMed/MEDLINE</x:v>
      </x:c>
      <x:c r="AB816" t="str">
        <x:v>PUBMED-C-v1.0-2026-08-28</x:v>
      </x:c>
      <x:c r="AC816" t="str">
        <x:v>SP-PUBMED-C-20260828</x:v>
      </x:c>
      <x:c r="AD816" s="499" t="n">
        <x:v>46262</x:v>
      </x:c>
      <x:c r="AE816" s="499" t="n">
        <x:v>46272</x:v>
      </x:c>
      <x:c r="AF816" t="str">
        <x:v>IK2LSLH7</x:v>
      </x:c>
      <x:c r="AG816"/>
      <x:c r="AH816" t="str">
        <x:v>Tactical Athlete → Operational Readiness Brazil</x:v>
      </x:c>
      <x:c r="AI816" t="str">
        <x:v>evidence-family:C</x:v>
      </x:c>
      <x:c r="AJ816"/>
      <x:c r="AK816" t="str">
        <x:f>IF(AJ816="","",IF(OR(LOWER(AJ816)="brazil",LOWER(AJ816)="brasil"),"Yes","No"))</x:f>
      </x:c>
      <x:c r="AL816"/>
      <x:c r="AM816"/>
      <x:c r="AN816"/>
      <x:c r="AO816"/>
      <x:c r="AP816"/>
      <x:c r="AQ816"/>
      <x:c r="AR816"/>
      <x:c r="AS816"/>
      <x:c r="AT816"/>
      <x:c r="AU816"/>
      <x:c r="AV816"/>
      <x:c r="AW816"/>
      <x:c r="AX816"/>
      <x:c r="AY816"/>
      <x:c r="AZ816"/>
      <x:c r="BA816"/>
      <x:c r="BB816"/>
      <x:c r="BC816"/>
      <x:c r="BD816"/>
      <x:c r="BE816"/>
      <x:c r="BF816"/>
      <x:c r="BG816"/>
      <x:c r="BH816"/>
      <x:c r="BI816"/>
      <x:c r="BJ816"/>
      <x:c r="BK816"/>
      <x:c r="BL816"/>
      <x:c r="BM816"/>
      <x:c r="BN816"/>
      <x:c r="BO816"/>
      <x:c r="BP816"/>
      <x:c r="BQ816"/>
      <x:c r="BR816"/>
      <x:c r="BS816"/>
      <x:c r="BT816"/>
      <x:c r="BU816"/>
      <x:c r="BV816"/>
      <x:c r="BW816"/>
      <x:c r="BX816"/>
      <x:c r="BY816"/>
      <x:c r="BZ816"/>
      <x:c r="CA816"/>
      <x:c r="CB816"/>
      <x:c r="CC816"/>
      <x:c r="CD816"/>
      <x:c r="CE816"/>
      <x:c r="CF816"/>
      <x:c r="CG816"/>
      <x:c r="CH816"/>
      <x:c r="CI816"/>
      <x:c r="CJ816" t="str">
        <x:v>Yes</x:v>
      </x:c>
      <x:c r="CK816" t="str">
        <x:v>Yes</x:v>
      </x:c>
      <x:c r="CL816" t="str">
        <x:v>Yes</x:v>
      </x:c>
      <x:c r="CM816" t="str">
        <x:v>Clear</x:v>
      </x:c>
      <x:c r="CN816" t="str">
        <x:v>Verified — clear</x:v>
      </x:c>
      <x:c r="CO816" t="n">
        <x:v>46272</x:v>
      </x:c>
      <x:c r="CP816" t="str">
        <x:v>https://pubmed.ncbi.nlm.nih.gov/33588821/</x:v>
      </x:c>
      <x:c r="CQ816"/>
      <x:c r="CR816"/>
      <x:c r="CS816"/>
      <x:c r="CT816"/>
      <x:c r="CU816"/>
      <x:c r="CV816"/>
      <x:c r="CW816"/>
      <x:c r="CX816"/>
      <x:c r="CY816"/>
      <x:c r="CZ816"/>
      <x:c r="DA816"/>
      <x:c r="DB816" t="str">
        <x:f>IF(L816="","",IF(AND(COUNT(CU816:DA816)=7,OR(CU816=0,CU816=1,CU816=2),OR(CV816=0,CV816=1,CV816=2),OR(CW816=0,CW816=1,CW816=2),OR(CX816=0,CX816=1,CX816=2),OR(CY816=0,CY816=1,CY816=2),OR(CZ816=0,CZ816=1,CZ816=2),OR(DA816=0,DA816=1,DA816=2)),SUM(CU816:DA816),""))</x:f>
      </x:c>
      <x:c r="DC816" t="str">
        <x:f>IF(DB816="","",ROUND(DB816/14*10,1))</x:f>
      </x:c>
      <x:c r="DD816" t="str">
        <x:v>Pending</x:v>
      </x:c>
      <x:c r="DE816" t="str">
        <x:f>IF(L816="","",IF(DC816="","Pending",IF(DD816="Yes","CONDITIONAL — safety override",IF(DC816&gt;=8,"HIGH",IF(DC816&gt;=5,"CONDITIONAL","LOW")))))</x:f>
        <x:v>Pending</x:v>
      </x:c>
      <x:c r="DF816" t="str">
        <x:v>Pending screening and full-text appraisal; no transferability judgment made at identification.</x:v>
      </x:c>
      <x:c r="DG816"/>
      <x:c r="DH816"/>
      <x:c r="DI816"/>
      <x:c r="DJ816"/>
      <x:c r="DK816"/>
      <x:c r="DL816"/>
      <x:c r="DM816"/>
      <x:c r="DN816"/>
      <x:c r="DO816"/>
      <x:c r="DP816"/>
      <x:c r="DQ816"/>
      <x:c r="DR816"/>
      <x:c r="DS816"/>
      <x:c r="DT816"/>
      <x:c r="DU816"/>
      <x:c r="DV816"/>
      <x:c r="DW816"/>
      <x:c r="DX816"/>
      <x:c r="DY816"/>
      <x:c r="DZ816" t="str">
        <x:v>Title/abstract screening alone does not establish effectiveness, causality, methodological quality, transferability to Brazilian public safety or an institutional recommendation.</x:v>
      </x:c>
      <x:c r="EA816" t="str">
        <x:v>Pending</x:v>
      </x:c>
      <x:c r="EB816" t="str">
        <x:f>IF(L816="","",IF(EC816="READY","Yes","No / Pending"))</x:f>
        <x:v>No / Pending</x:v>
      </x:c>
      <x:c r="EC816" t="str">
        <x:f>IF(L816="","",IF(OR(ISNUMBER(SEARCH("Retracted Publication",Q816)),CM816="Retracted",CN816="Retracted",CM816="Expression of Concern",CN816="Expression of Concern",F816="Not used",CG816="Critical",CH816="High",CH816="Critical"),"BLOCKED — integrity or use restriction",IF(AND(CJ816="Yes",CK816="Yes",CL816="Yes"),IF(AND(CM816="Clear",CN816="Verified — clear"),IF(AND(AND(LEN(TRIM(CF816))&gt;0,LEFT(LOWER(TRIM(CF816)),7)&lt;&gt;"pending"),OR(CG816="High",CG816="Moderate"),OR(CH816="Low",CH816="Some concerns",CH816="Not applicable")),IF(AND(DD816="No",OR(DE816="HIGH",DE816="CONDITIONAL"),AND(LEN(TRIM(DF816))&gt;0,LEFT(LOWER(TRIM(DF816)),7)&lt;&gt;"pending")),IF(AND(AND(LEN(TRIM(DT816))&gt;0,LEFT(LOWER(TRIM(DT816)),7)&lt;&gt;"pending"),AND(LEN(TRIM(DU816))&gt;0,LEFT(LOWER(TRIM(DU816)),7)&lt;&gt;"pending"),OR(AND(LEN(TRIM(DV816))&gt;0,LEFT(LOWER(TRIM(DV816)),7)&lt;&gt;"pending"),AND(LEN(TRIM(DW816))&gt;0,LEFT(LOWER(TRIM(DW816)),7)&lt;&gt;"pending")),AND(LEN(TRIM(DX816))&gt;0,LEFT(LOWER(TRIM(DX816)),7)&lt;&gt;"pending")),IF(AND(F816="Claim-ready",OR(EA816="Strong",EA816="Moderate"),AND(LEN(TRIM(G816))&gt;0,LEFT(LOWER(TRIM(G816)),7)&lt;&gt;"pending"),G816&lt;&gt;"No substantive use decision is permitted from identification metadata alone.",AND(LEN(TRIM(DZ816))&gt;0,LEFT(LOWER(TRIM(DZ816)),7)&lt;&gt;"pending"),DZ816&lt;&gt;"Identification metadata alone does not permit any substantive scientific, causal, operational, or institutional claim.",AND(LEN(TRIM(EI816))&gt;0,LEFT(LOWER(TRIM(EI816)),7)&lt;&gt;"pending"),ISNUMBER(EH816),EH816&gt;0),"READY","PENDING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6" t="str">
        <x:v>Pending</x:v>
      </x:c>
      <x:c r="EE816"/>
      <x:c r="EF816" t="str">
        <x:v>Pending</x:v>
      </x:c>
      <x:c r="EG816" t="str">
        <x:v>Pending</x:v>
      </x:c>
      <x:c r="EH816"/>
      <x:c r="EI816" s="501"/>
      <x:c r="EJ816"/>
      <x:c r="EK816" t="str">
        <x:v>Pending</x:v>
      </x:c>
      <x:c r="EL816" t="n">
        <x:v>46272</x:v>
      </x:c>
      <x:c r="EM816" t="str">
        <x:v>Production PubMed record imported and reconciled to Zotero item IK2LSLH7;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6" t="n">
        <x:f>IF(L816="","",(IF(N816&lt;&gt;"",1,0)+IF(O816&lt;&gt;"",1,0)+IF(AJ816&lt;&gt;"",1,0)+IF(AU816&lt;&gt;"",1,0)+IF(BE816&lt;&gt;"",1,0)+IF(CF816&lt;&gt;"",1,0)+IF(CJ816="Yes",1,0)+IF(CL816="Yes",1,0)+IF(DE816&lt;&gt;"Pending",1,0)+IF(F816&lt;&gt;"",1,0)+IF(DZ816&lt;&gt;"",1,0)+IF(EI816&lt;&gt;"",1,0))/12)</x:f>
        <x:v>0.5</x:v>
      </x:c>
    </x:row>
    <x:row r="817">
      <x:c r="A817" t="str">
        <x:v>EV-0814</x:v>
      </x:c>
      <x:c r="B817" t="str">
        <x:v>Integrity check</x:v>
      </x:c>
      <x:c r="C817" t="str">
        <x:f>IF(L817="","",IF(LEFT(EC817,7)="BLOCKED","🔴 Do not use for conclusion",IF(EB817="Yes","🟢 Claim-ready","🟡 Caution / context")))</x:f>
        <x:v>🟡 Caution / context</x:v>
      </x:c>
      <x:c r="D817" t="str">
        <x:f>IF(L817="","",EC817)</x:f>
        <x:v>PENDING — appropriate appraisal</x:v>
      </x:c>
      <x:c r="E817" t="str">
        <x:v>P3 — Medium</x:v>
      </x:c>
      <x:c r="F817" t="str">
        <x:v>Pending</x:v>
      </x:c>
      <x:c r="G817" t="str">
        <x:v>A potentially relevant concept is present, but direct applicability is ambiguous at title/abstract level.</x:v>
      </x:c>
      <x:c r="H817" t="str">
        <x:v>Human title/abstract adjudication; retrieve full text if relevance remains plausible.</x:v>
      </x:c>
      <x:c r="I817"/>
      <x:c r="J817" t="str">
        <x:v>A — Core</x:v>
      </x:c>
      <x:c r="K817" t="str">
        <x:v>IDENTIFIED</x:v>
      </x:c>
      <x:c r="L817" t="str">
        <x:v>Addressing Military Sexual Violence by Proposing a Social Media Influencer Model.</x:v>
      </x:c>
      <x:c r="M817"/>
      <x:c r="N817" t="str">
        <x:v>Cancio, Roberto</x:v>
      </x:c>
      <x:c r="O817" t="n">
        <x:v>2021</x:v>
      </x:c>
      <x:c r="P817" t="str">
        <x:v>International journal of offender therapy and comparative criminology</x:v>
      </x:c>
      <x:c r="Q817" t="str">
        <x:v>Journal Article; Systematic Review</x:v>
      </x:c>
      <x:c r="R817" t="str">
        <x:v>Unclear</x:v>
      </x:c>
      <x:c r="S817" t="str">
        <x:v>Unknown</x:v>
      </x:c>
      <x:c r="T817" t="str">
        <x:v>eng</x:v>
      </x:c>
      <x:c r="U817" t="str">
        <x:v>https://pubmed.ncbi.nlm.nih.gov/33567956/</x:v>
      </x:c>
      <x:c r="V817" t="str">
        <x:v>10.1177/0306624x21994065</x:v>
      </x:c>
      <x:c r="W817" t="str">
        <x:f>IF(V817="","",LOWER(SUBSTITUTE(SUBSTITUTE(SUBSTITUTE(SUBSTITUTE(TRIM(V817),"https://doi.org/",""),"http://doi.org/",""),"https://dx.doi.org/",""),"doi:","")))</x:f>
        <x:v>10.1177/0306624x21994065</x:v>
      </x:c>
      <x:c r="X817" t="str">
        <x:v>33567956</x:v>
      </x:c>
      <x:c r="Y817" t="str"/>
      <x:c r="Z817"/>
      <x:c r="AA817" t="str">
        <x:v>PubMed/MEDLINE</x:v>
      </x:c>
      <x:c r="AB817" t="str">
        <x:v>PUBMED-A-v1.0-2026-08-28</x:v>
      </x:c>
      <x:c r="AC817" t="str">
        <x:v>SP-PUBMED-A-20260828</x:v>
      </x:c>
      <x:c r="AD817" s="499" t="n">
        <x:v>46262</x:v>
      </x:c>
      <x:c r="AE817" s="499" t="n">
        <x:v>46272</x:v>
      </x:c>
      <x:c r="AF817" t="str">
        <x:v>FYUIPVLV</x:v>
      </x:c>
      <x:c r="AG817"/>
      <x:c r="AH817" t="str">
        <x:v>Tactical Athlete → Operational Readiness Brazil</x:v>
      </x:c>
      <x:c r="AI817" t="str">
        <x:v>evidence-family:A</x:v>
      </x:c>
      <x:c r="AJ817"/>
      <x:c r="AK817" t="str">
        <x:f>IF(AJ817="","",IF(OR(LOWER(AJ817)="brazil",LOWER(AJ817)="brasil"),"Yes","No"))</x:f>
      </x:c>
      <x:c r="AL817"/>
      <x:c r="AM817"/>
      <x:c r="AN817"/>
      <x:c r="AO817"/>
      <x:c r="AP817"/>
      <x:c r="AQ817"/>
      <x:c r="AR817"/>
      <x:c r="AS817"/>
      <x:c r="AT817"/>
      <x:c r="AU817"/>
      <x:c r="AV817"/>
      <x:c r="AW817"/>
      <x:c r="AX817"/>
      <x:c r="AY817"/>
      <x:c r="AZ817"/>
      <x:c r="BA817"/>
      <x:c r="BB817"/>
      <x:c r="BC817"/>
      <x:c r="BD817"/>
      <x:c r="BE817"/>
      <x:c r="BF817"/>
      <x:c r="BG817"/>
      <x:c r="BH817"/>
      <x:c r="BI817"/>
      <x:c r="BJ817"/>
      <x:c r="BK817"/>
      <x:c r="BL817"/>
      <x:c r="BM817"/>
      <x:c r="BN817"/>
      <x:c r="BO817"/>
      <x:c r="BP817"/>
      <x:c r="BQ817"/>
      <x:c r="BR817"/>
      <x:c r="BS817"/>
      <x:c r="BT817"/>
      <x:c r="BU817"/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 t="str">
        <x:v>Yes</x:v>
      </x:c>
      <x:c r="CK817" t="str">
        <x:v>Yes</x:v>
      </x:c>
      <x:c r="CL817" t="str">
        <x:v>Yes</x:v>
      </x:c>
      <x:c r="CM817" t="str">
        <x:v>Clear</x:v>
      </x:c>
      <x:c r="CN817" t="str">
        <x:v>Verified — clear</x:v>
      </x:c>
      <x:c r="CO817" t="n">
        <x:v>46272</x:v>
      </x:c>
      <x:c r="CP817" t="str">
        <x:v>https://pubmed.ncbi.nlm.nih.gov/33567956/</x:v>
      </x:c>
      <x:c r="CQ817"/>
      <x:c r="CR817"/>
      <x:c r="CS817"/>
      <x:c r="CT817"/>
      <x:c r="CU817"/>
      <x:c r="CV817"/>
      <x:c r="CW817"/>
      <x:c r="CX817"/>
      <x:c r="CY817"/>
      <x:c r="CZ817"/>
      <x:c r="DA817"/>
      <x:c r="DB817" t="str">
        <x:f>IF(L817="","",IF(AND(COUNT(CU817:DA817)=7,OR(CU817=0,CU817=1,CU817=2),OR(CV817=0,CV817=1,CV817=2),OR(CW817=0,CW817=1,CW817=2),OR(CX817=0,CX817=1,CX817=2),OR(CY817=0,CY817=1,CY817=2),OR(CZ817=0,CZ817=1,CZ817=2),OR(DA817=0,DA817=1,DA817=2)),SUM(CU817:DA817),""))</x:f>
      </x:c>
      <x:c r="DC817" t="str">
        <x:f>IF(DB817="","",ROUND(DB817/14*10,1))</x:f>
      </x:c>
      <x:c r="DD817" t="str">
        <x:v>Pending</x:v>
      </x:c>
      <x:c r="DE817" t="str">
        <x:f>IF(L817="","",IF(DC817="","Pending",IF(DD817="Yes","CONDITIONAL — safety override",IF(DC817&gt;=8,"HIGH",IF(DC817&gt;=5,"CONDITIONAL","LOW")))))</x:f>
        <x:v>Pending</x:v>
      </x:c>
      <x:c r="DF817" t="str">
        <x:v>Pending screening and full-text appraisal; no transferability judgment made at identification.</x:v>
      </x:c>
      <x:c r="DG817"/>
      <x:c r="DH817"/>
      <x:c r="DI817"/>
      <x:c r="DJ817"/>
      <x:c r="DK817"/>
      <x:c r="DL817"/>
      <x:c r="DM817"/>
      <x:c r="DN817"/>
      <x:c r="DO817"/>
      <x:c r="DP817"/>
      <x:c r="DQ817"/>
      <x:c r="DR817"/>
      <x:c r="DS817"/>
      <x:c r="DT817"/>
      <x:c r="DU817"/>
      <x:c r="DV817"/>
      <x:c r="DW817"/>
      <x:c r="DX817"/>
      <x:c r="DY817"/>
      <x:c r="DZ817" t="str">
        <x:v>Title/abstract information is insufficient for a substantive scientific, causal, transferability or institutional claim.</x:v>
      </x:c>
      <x:c r="EA817" t="str">
        <x:v>Pending</x:v>
      </x:c>
      <x:c r="EB817" t="str">
        <x:f>IF(L817="","",IF(EC817="READY","Yes","No / Pending"))</x:f>
        <x:v>No / Pending</x:v>
      </x:c>
      <x:c r="EC817" t="str">
        <x:f>IF(L817="","",IF(OR(ISNUMBER(SEARCH("Retracted Publication",Q817)),CM817="Retracted",CN817="Retracted",CM817="Expression of Concern",CN817="Expression of Concern",F817="Not used",CG817="Critical",CH817="High",CH817="Critical"),"BLOCKED — integrity or use restriction",IF(AND(CJ817="Yes",CK817="Yes",CL817="Yes"),IF(AND(CM817="Clear",CN817="Verified — clear"),IF(AND(AND(LEN(TRIM(CF817))&gt;0,LEFT(LOWER(TRIM(CF817)),7)&lt;&gt;"pending"),OR(CG817="High",CG817="Moderate"),OR(CH817="Low",CH817="Some concerns",CH817="Not applicable")),IF(AND(DD817="No",OR(DE817="HIGH",DE817="CONDITIONAL"),AND(LEN(TRIM(DF817))&gt;0,LEFT(LOWER(TRIM(DF817)),7)&lt;&gt;"pending")),IF(AND(AND(LEN(TRIM(DT817))&gt;0,LEFT(LOWER(TRIM(DT817)),7)&lt;&gt;"pending"),AND(LEN(TRIM(DU817))&gt;0,LEFT(LOWER(TRIM(DU817)),7)&lt;&gt;"pending"),OR(AND(LEN(TRIM(DV817))&gt;0,LEFT(LOWER(TRIM(DV817)),7)&lt;&gt;"pending"),AND(LEN(TRIM(DW817))&gt;0,LEFT(LOWER(TRIM(DW817)),7)&lt;&gt;"pending")),AND(LEN(TRIM(DX817))&gt;0,LEFT(LOWER(TRIM(DX817)),7)&lt;&gt;"pending")),IF(AND(F817="Claim-ready",OR(EA817="Strong",EA817="Moderate"),AND(LEN(TRIM(G817))&gt;0,LEFT(LOWER(TRIM(G817)),7)&lt;&gt;"pending"),G817&lt;&gt;"No substantive use decision is permitted from identification metadata alone.",AND(LEN(TRIM(DZ817))&gt;0,LEFT(LOWER(TRIM(DZ817)),7)&lt;&gt;"pending"),DZ817&lt;&gt;"Identification metadata alone does not permit any substantive scientific, causal, operational, or institutional claim.",AND(LEN(TRIM(EI817))&gt;0,LEFT(LOWER(TRIM(EI817)),7)&lt;&gt;"pending"),ISNUMBER(EH817),EH817&gt;0),"READY","PENDING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7" t="str">
        <x:v>Pending</x:v>
      </x:c>
      <x:c r="EE817"/>
      <x:c r="EF817" t="str">
        <x:v>Pending</x:v>
      </x:c>
      <x:c r="EG817" t="str">
        <x:v>Pending</x:v>
      </x:c>
      <x:c r="EH817"/>
      <x:c r="EI817" s="501"/>
      <x:c r="EJ817"/>
      <x:c r="EK817" t="str">
        <x:v>Pending</x:v>
      </x:c>
      <x:c r="EL817" t="n">
        <x:v>46272</x:v>
      </x:c>
      <x:c r="EM817" t="str">
        <x:v>Production PubMed record imported and reconciled to Zotero item FYUIPVLV;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17" t="n">
        <x:f>IF(L817="","",(IF(N817&lt;&gt;"",1,0)+IF(O817&lt;&gt;"",1,0)+IF(AJ817&lt;&gt;"",1,0)+IF(AU817&lt;&gt;"",1,0)+IF(BE817&lt;&gt;"",1,0)+IF(CF817&lt;&gt;"",1,0)+IF(CJ817="Yes",1,0)+IF(CL817="Yes",1,0)+IF(DE817&lt;&gt;"Pending",1,0)+IF(F817&lt;&gt;"",1,0)+IF(DZ817&lt;&gt;"",1,0)+IF(EI817&lt;&gt;"",1,0))/12)</x:f>
        <x:v>0.5</x:v>
      </x:c>
    </x:row>
    <x:row r="818">
      <x:c r="A818" t="str">
        <x:v>EV-0815</x:v>
      </x:c>
      <x:c r="B818" t="str">
        <x:v>Integrity check</x:v>
      </x:c>
      <x:c r="C818" t="str">
        <x:f>IF(L818="","",IF(LEFT(EC818,7)="BLOCKED","🔴 Do not use for conclusion",IF(EB818="Yes","🟢 Claim-ready","🟡 Caution / context")))</x:f>
        <x:v>🟡 Caution / context</x:v>
      </x:c>
      <x:c r="D818" t="str">
        <x:f>IF(L818="","",EC818)</x:f>
        <x:v>PENDING — appropriate appraisal</x:v>
      </x:c>
      <x:c r="E818" t="str">
        <x:v>P3 — Medium</x:v>
      </x:c>
      <x:c r="F818" t="str">
        <x:v>Pending</x:v>
      </x:c>
      <x:c r="G818" t="str">
        <x:v>Title/abstract identify an explicit tactical/public-safety context and readiness domain; retain for full-text assessment.</x:v>
      </x:c>
      <x:c r="H818" t="str">
        <x:v>Obtain and review lawful full text; confirm human adjudication; then select a design-specific appraisal instrument.</x:v>
      </x:c>
      <x:c r="I818"/>
      <x:c r="J818" t="str">
        <x:v>A — Core</x:v>
      </x:c>
      <x:c r="K818" t="str">
        <x:v>IDENTIFIED</x:v>
      </x:c>
      <x:c r="L818" t="str">
        <x:v>Perceptions of Seasonal Influenza Vaccine Among U.S. Army Civilians and Dependents in the Kaiserslautern Military Community: A Mixed-Methods Survey.</x:v>
      </x:c>
      <x:c r="M818"/>
      <x:c r="N818" t="str">
        <x:v>Burns, Veronica M; Castillo, Fritz M; Coldren, Rodney L; Prosser, Trisha; Howell, Renee L; Kabbur, Mahendra B</x:v>
      </x:c>
      <x:c r="O818" t="n">
        <x:v>2022</x:v>
      </x:c>
      <x:c r="P818" t="str">
        <x:v>Military medicine</x:v>
      </x:c>
      <x:c r="Q818" t="str">
        <x:v>Journal Article; Research Support, Non-U.S. Gov't; Research Support, U.S. Gov't, Non-P.H.S.; Research Support, U.S. Gov't, P.H.S.</x:v>
      </x:c>
      <x:c r="R818" t="str">
        <x:v>Unclear</x:v>
      </x:c>
      <x:c r="S818" t="str">
        <x:v>Unknown</x:v>
      </x:c>
      <x:c r="T818" t="str">
        <x:v>eng</x:v>
      </x:c>
      <x:c r="U818" t="str">
        <x:v>https://pubmed.ncbi.nlm.nih.gov/33547793/</x:v>
      </x:c>
      <x:c r="V818" t="str">
        <x:v>10.1093/milmed/usaa572</x:v>
      </x:c>
      <x:c r="W818" t="str">
        <x:f>IF(V818="","",LOWER(SUBSTITUTE(SUBSTITUTE(SUBSTITUTE(SUBSTITUTE(TRIM(V818),"https://doi.org/",""),"http://doi.org/",""),"https://dx.doi.org/",""),"doi:","")))</x:f>
        <x:v>10.1093/milmed/usaa572</x:v>
      </x:c>
      <x:c r="X818" t="str">
        <x:v>33547793</x:v>
      </x:c>
      <x:c r="Y818" t="str">
        <x:v>PMC7928713</x:v>
      </x:c>
      <x:c r="Z818"/>
      <x:c r="AA818" t="str">
        <x:v>PubMed/MEDLINE</x:v>
      </x:c>
      <x:c r="AB818" t="str">
        <x:v>PUBMED-A-v1.0-2026-08-28</x:v>
      </x:c>
      <x:c r="AC818" t="str">
        <x:v>SP-PUBMED-A-20260828</x:v>
      </x:c>
      <x:c r="AD818" s="499" t="n">
        <x:v>46262</x:v>
      </x:c>
      <x:c r="AE818" s="499" t="n">
        <x:v>46272</x:v>
      </x:c>
      <x:c r="AF818" t="str">
        <x:v>C8IT2NMI</x:v>
      </x:c>
      <x:c r="AG818"/>
      <x:c r="AH818" t="str">
        <x:v>Tactical Athlete → Operational Readiness Brazil</x:v>
      </x:c>
      <x:c r="AI818" t="str">
        <x:v>evidence-family:A</x:v>
      </x:c>
      <x:c r="AJ818"/>
      <x:c r="AK818" t="str">
        <x:f>IF(AJ818="","",IF(OR(LOWER(AJ818)="brazil",LOWER(AJ818)="brasil"),"Yes","No"))</x:f>
      </x:c>
      <x:c r="AL818"/>
      <x:c r="AM818"/>
      <x:c r="AN818"/>
      <x:c r="AO818"/>
      <x:c r="AP818"/>
      <x:c r="AQ818"/>
      <x:c r="AR818"/>
      <x:c r="AS818"/>
      <x:c r="AT818"/>
      <x:c r="AU818"/>
      <x:c r="AV818"/>
      <x:c r="AW818"/>
      <x:c r="AX818"/>
      <x:c r="AY818"/>
      <x:c r="AZ818"/>
      <x:c r="BA818"/>
      <x:c r="BB818"/>
      <x:c r="BC818"/>
      <x:c r="BD818"/>
      <x:c r="BE818"/>
      <x:c r="BF818"/>
      <x:c r="BG818"/>
      <x:c r="BH818"/>
      <x:c r="BI818"/>
      <x:c r="BJ818"/>
      <x:c r="BK818"/>
      <x:c r="BL818"/>
      <x:c r="BM818"/>
      <x:c r="BN818"/>
      <x:c r="BO818"/>
      <x:c r="BP818"/>
      <x:c r="BQ818"/>
      <x:c r="BR818"/>
      <x:c r="BS818"/>
      <x:c r="BT818"/>
      <x:c r="BU818"/>
      <x:c r="BV818"/>
      <x:c r="BW818"/>
      <x:c r="BX818"/>
      <x:c r="BY818"/>
      <x:c r="BZ818"/>
      <x:c r="CA818"/>
      <x:c r="CB818"/>
      <x:c r="CC818"/>
      <x:c r="CD818"/>
      <x:c r="CE818"/>
      <x:c r="CF818"/>
      <x:c r="CG818"/>
      <x:c r="CH818"/>
      <x:c r="CI818"/>
      <x:c r="CJ818" t="str">
        <x:v>Yes</x:v>
      </x:c>
      <x:c r="CK818" t="str">
        <x:v>Yes</x:v>
      </x:c>
      <x:c r="CL818" t="str">
        <x:v>Yes</x:v>
      </x:c>
      <x:c r="CM818" t="str">
        <x:v>Clear</x:v>
      </x:c>
      <x:c r="CN818" t="str">
        <x:v>Verified — clear</x:v>
      </x:c>
      <x:c r="CO818" t="n">
        <x:v>46272</x:v>
      </x:c>
      <x:c r="CP818" t="str">
        <x:v>https://pubmed.ncbi.nlm.nih.gov/33547793/</x:v>
      </x:c>
      <x:c r="CQ818"/>
      <x:c r="CR818"/>
      <x:c r="CS818"/>
      <x:c r="CT818"/>
      <x:c r="CU818"/>
      <x:c r="CV818"/>
      <x:c r="CW818"/>
      <x:c r="CX818"/>
      <x:c r="CY818"/>
      <x:c r="CZ818"/>
      <x:c r="DA818"/>
      <x:c r="DB818" t="str">
        <x:f>IF(L818="","",IF(AND(COUNT(CU818:DA818)=7,OR(CU818=0,CU818=1,CU818=2),OR(CV818=0,CV818=1,CV818=2),OR(CW818=0,CW818=1,CW818=2),OR(CX818=0,CX818=1,CX818=2),OR(CY818=0,CY818=1,CY818=2),OR(CZ818=0,CZ818=1,CZ818=2),OR(DA818=0,DA818=1,DA818=2)),SUM(CU818:DA818),""))</x:f>
      </x:c>
      <x:c r="DC818" t="str">
        <x:f>IF(DB818="","",ROUND(DB818/14*10,1))</x:f>
      </x:c>
      <x:c r="DD818" t="str">
        <x:v>Pending</x:v>
      </x:c>
      <x:c r="DE818" t="str">
        <x:f>IF(L818="","",IF(DC818="","Pending",IF(DD818="Yes","CONDITIONAL — safety override",IF(DC818&gt;=8,"HIGH",IF(DC818&gt;=5,"CONDITIONAL","LOW")))))</x:f>
        <x:v>Pending</x:v>
      </x:c>
      <x:c r="DF818" t="str">
        <x:v>Pending screening and full-text appraisal; no transferability judgment made at identification.</x:v>
      </x:c>
      <x:c r="DG818"/>
      <x:c r="DH818"/>
      <x:c r="DI818"/>
      <x:c r="DJ818"/>
      <x:c r="DK818"/>
      <x:c r="DL818"/>
      <x:c r="DM818"/>
      <x:c r="DN818"/>
      <x:c r="DO818"/>
      <x:c r="DP818"/>
      <x:c r="DQ818"/>
      <x:c r="DR818"/>
      <x:c r="DS818"/>
      <x:c r="DT818"/>
      <x:c r="DU818"/>
      <x:c r="DV818"/>
      <x:c r="DW818"/>
      <x:c r="DX818"/>
      <x:c r="DY818"/>
      <x:c r="DZ818" t="str">
        <x:v>Title/abstract screening alone does not establish effectiveness, causality, methodological quality, transferability to Brazilian public safety or an institutional recommendation.</x:v>
      </x:c>
      <x:c r="EA818" t="str">
        <x:v>Pending</x:v>
      </x:c>
      <x:c r="EB818" t="str">
        <x:f>IF(L818="","",IF(EC818="READY","Yes","No / Pending"))</x:f>
        <x:v>No / Pending</x:v>
      </x:c>
      <x:c r="EC818" t="str">
        <x:f>IF(L818="","",IF(OR(ISNUMBER(SEARCH("Retracted Publication",Q818)),CM818="Retracted",CN818="Retracted",CM818="Expression of Concern",CN818="Expression of Concern",F818="Not used",CG818="Critical",CH818="High",CH818="Critical"),"BLOCKED — integrity or use restriction",IF(AND(CJ818="Yes",CK818="Yes",CL818="Yes"),IF(AND(CM818="Clear",CN818="Verified — clear"),IF(AND(AND(LEN(TRIM(CF818))&gt;0,LEFT(LOWER(TRIM(CF818)),7)&lt;&gt;"pending"),OR(CG818="High",CG818="Moderate"),OR(CH818="Low",CH818="Some concerns",CH818="Not applicable")),IF(AND(DD818="No",OR(DE818="HIGH",DE818="CONDITIONAL"),AND(LEN(TRIM(DF818))&gt;0,LEFT(LOWER(TRIM(DF818)),7)&lt;&gt;"pending")),IF(AND(AND(LEN(TRIM(DT818))&gt;0,LEFT(LOWER(TRIM(DT818)),7)&lt;&gt;"pending"),AND(LEN(TRIM(DU818))&gt;0,LEFT(LOWER(TRIM(DU818)),7)&lt;&gt;"pending"),OR(AND(LEN(TRIM(DV818))&gt;0,LEFT(LOWER(TRIM(DV818)),7)&lt;&gt;"pending"),AND(LEN(TRIM(DW818))&gt;0,LEFT(LOWER(TRIM(DW818)),7)&lt;&gt;"pending")),AND(LEN(TRIM(DX818))&gt;0,LEFT(LOWER(TRIM(DX818)),7)&lt;&gt;"pending")),IF(AND(F818="Claim-ready",OR(EA818="Strong",EA818="Moderate"),AND(LEN(TRIM(G818))&gt;0,LEFT(LOWER(TRIM(G818)),7)&lt;&gt;"pending"),G818&lt;&gt;"No substantive use decision is permitted from identification metadata alone.",AND(LEN(TRIM(DZ818))&gt;0,LEFT(LOWER(TRIM(DZ818)),7)&lt;&gt;"pending"),DZ818&lt;&gt;"Identification metadata alone does not permit any substantive scientific, causal, operational, or institutional claim.",AND(LEN(TRIM(EI818))&gt;0,LEFT(LOWER(TRIM(EI818)),7)&lt;&gt;"pending"),ISNUMBER(EH818),EH818&gt;0),"READY","PENDING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8" t="str">
        <x:v>Pending</x:v>
      </x:c>
      <x:c r="EE818"/>
      <x:c r="EF818" t="str">
        <x:v>Pending</x:v>
      </x:c>
      <x:c r="EG818" t="str">
        <x:v>Pending</x:v>
      </x:c>
      <x:c r="EH818"/>
      <x:c r="EI818" s="501"/>
      <x:c r="EJ818"/>
      <x:c r="EK818" t="str">
        <x:v>Pending</x:v>
      </x:c>
      <x:c r="EL818" t="n">
        <x:v>46272</x:v>
      </x:c>
      <x:c r="EM818" t="str">
        <x:v>Production PubMed record imported and reconciled to Zotero item C8IT2NMI;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8" t="n">
        <x:f>IF(L818="","",(IF(N818&lt;&gt;"",1,0)+IF(O818&lt;&gt;"",1,0)+IF(AJ818&lt;&gt;"",1,0)+IF(AU818&lt;&gt;"",1,0)+IF(BE818&lt;&gt;"",1,0)+IF(CF818&lt;&gt;"",1,0)+IF(CJ818="Yes",1,0)+IF(CL818="Yes",1,0)+IF(DE818&lt;&gt;"Pending",1,0)+IF(F818&lt;&gt;"",1,0)+IF(DZ818&lt;&gt;"",1,0)+IF(EI818&lt;&gt;"",1,0))/12)</x:f>
        <x:v>0.5</x:v>
      </x:c>
    </x:row>
    <x:row r="819">
      <x:c r="A819" t="str">
        <x:v>EV-0816</x:v>
      </x:c>
      <x:c r="B819" t="str">
        <x:v>Integrity check</x:v>
      </x:c>
      <x:c r="C819" t="str">
        <x:f>IF(L819="","",IF(LEFT(EC819,7)="BLOCKED","🔴 Do not use for conclusion",IF(EB819="Yes","🟢 Claim-ready","🟡 Caution / context")))</x:f>
        <x:v>🟡 Caution / context</x:v>
      </x:c>
      <x:c r="D819" t="str">
        <x:f>IF(L819="","",EC819)</x:f>
        <x:v>PENDING — appropriate appraisal</x:v>
      </x:c>
      <x:c r="E819" t="str">
        <x:v>P3 — Medium</x:v>
      </x:c>
      <x:c r="F819" t="str">
        <x:v>Pending</x:v>
      </x:c>
      <x:c r="G819" t="str">
        <x:v>Title/abstract identify an explicit tactical/public-safety context and readiness domain; retain for full-text assessment.</x:v>
      </x:c>
      <x:c r="H819" t="str">
        <x:v>Obtain and review lawful full text; confirm human adjudication; then select a design-specific appraisal instrument.</x:v>
      </x:c>
      <x:c r="I819"/>
      <x:c r="J819" t="str">
        <x:v>C — Implementation Science</x:v>
      </x:c>
      <x:c r="K819" t="str">
        <x:v>IDENTIFIED</x:v>
      </x:c>
      <x:c r="L819" t="str">
        <x:v>Engaging the justice system to address the opioid crisis: The Justice Community Opioid Innovation Network (JCOIN).</x:v>
      </x:c>
      <x:c r="M819"/>
      <x:c r="N819" t="str">
        <x:v>Ducharme, Lori J; Wiley, Tisha R A; Mulford, Carrie F; Su, Zu-In; Zur, Julia B</x:v>
      </x:c>
      <x:c r="O819" t="n">
        <x:v>2021</x:v>
      </x:c>
      <x:c r="P819" t="str">
        <x:v>Journal of substance abuse treatment</x:v>
      </x:c>
      <x:c r="Q819" t="str">
        <x:v>Journal Article; Review</x:v>
      </x:c>
      <x:c r="R819" t="str">
        <x:v>Unclear</x:v>
      </x:c>
      <x:c r="S819" t="str">
        <x:v>Unknown</x:v>
      </x:c>
      <x:c r="T819" t="str">
        <x:v>eng</x:v>
      </x:c>
      <x:c r="U819" t="str">
        <x:v>https://pubmed.ncbi.nlm.nih.gov/33531212/</x:v>
      </x:c>
      <x:c r="V819" t="str">
        <x:v>10.1016/j.jsat.2021.108307</x:v>
      </x:c>
      <x:c r="W819" t="str">
        <x:f>IF(V819="","",LOWER(SUBSTITUTE(SUBSTITUTE(SUBSTITUTE(SUBSTITUTE(TRIM(V819),"https://doi.org/",""),"http://doi.org/",""),"https://dx.doi.org/",""),"doi:","")))</x:f>
        <x:v>10.1016/j.jsat.2021.108307</x:v>
      </x:c>
      <x:c r="X819" t="str">
        <x:v>33531212</x:v>
      </x:c>
      <x:c r="Y819" t="str">
        <x:v>PMC9096711</x:v>
      </x:c>
      <x:c r="Z819"/>
      <x:c r="AA819" t="str">
        <x:v>PubMed/MEDLINE</x:v>
      </x:c>
      <x:c r="AB819" t="str">
        <x:v>PUBMED-C-v1.0-2026-08-28</x:v>
      </x:c>
      <x:c r="AC819" t="str">
        <x:v>SP-PUBMED-C-20260828</x:v>
      </x:c>
      <x:c r="AD819" s="499" t="n">
        <x:v>46262</x:v>
      </x:c>
      <x:c r="AE819" s="499" t="n">
        <x:v>46272</x:v>
      </x:c>
      <x:c r="AF819" t="str">
        <x:v>SP27EQNZ</x:v>
      </x:c>
      <x:c r="AG819"/>
      <x:c r="AH819" t="str">
        <x:v>Tactical Athlete → Operational Readiness Brazil</x:v>
      </x:c>
      <x:c r="AI819" t="str">
        <x:v>evidence-family:C</x:v>
      </x:c>
      <x:c r="AJ819"/>
      <x:c r="AK819" t="str">
        <x:f>IF(AJ819="","",IF(OR(LOWER(AJ819)="brazil",LOWER(AJ819)="brasil"),"Yes","No"))</x:f>
      </x:c>
      <x:c r="AL819"/>
      <x:c r="AM819"/>
      <x:c r="AN819"/>
      <x:c r="AO819"/>
      <x:c r="AP819"/>
      <x:c r="AQ819"/>
      <x:c r="AR819"/>
      <x:c r="AS819"/>
      <x:c r="AT819"/>
      <x:c r="AU819"/>
      <x:c r="AV819"/>
      <x:c r="AW819"/>
      <x:c r="AX819"/>
      <x:c r="AY819"/>
      <x:c r="AZ819"/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/>
      <x:c r="BO819"/>
      <x:c r="BP819"/>
      <x:c r="BQ819"/>
      <x:c r="BR819"/>
      <x:c r="BS819"/>
      <x:c r="BT819"/>
      <x:c r="BU819"/>
      <x:c r="BV819"/>
      <x:c r="BW819"/>
      <x:c r="BX819"/>
      <x:c r="BY819"/>
      <x:c r="BZ819"/>
      <x:c r="CA819"/>
      <x:c r="CB819"/>
      <x:c r="CC819"/>
      <x:c r="CD819"/>
      <x:c r="CE819"/>
      <x:c r="CF819"/>
      <x:c r="CG819"/>
      <x:c r="CH819"/>
      <x:c r="CI819"/>
      <x:c r="CJ819" t="str">
        <x:v>Yes</x:v>
      </x:c>
      <x:c r="CK819" t="str">
        <x:v>Yes</x:v>
      </x:c>
      <x:c r="CL819" t="str">
        <x:v>Yes</x:v>
      </x:c>
      <x:c r="CM819" t="str">
        <x:v>Clear</x:v>
      </x:c>
      <x:c r="CN819" t="str">
        <x:v>Verified — clear</x:v>
      </x:c>
      <x:c r="CO819" t="n">
        <x:v>46272</x:v>
      </x:c>
      <x:c r="CP819" t="str">
        <x:v>https://pubmed.ncbi.nlm.nih.gov/33531212/</x:v>
      </x:c>
      <x:c r="CQ819"/>
      <x:c r="CR819"/>
      <x:c r="CS819"/>
      <x:c r="CT819"/>
      <x:c r="CU819"/>
      <x:c r="CV819"/>
      <x:c r="CW819"/>
      <x:c r="CX819"/>
      <x:c r="CY819"/>
      <x:c r="CZ819"/>
      <x:c r="DA819"/>
      <x:c r="DB819" t="str">
        <x:f>IF(L819="","",IF(AND(COUNT(CU819:DA819)=7,OR(CU819=0,CU819=1,CU819=2),OR(CV819=0,CV819=1,CV819=2),OR(CW819=0,CW819=1,CW819=2),OR(CX819=0,CX819=1,CX819=2),OR(CY819=0,CY819=1,CY819=2),OR(CZ819=0,CZ819=1,CZ819=2),OR(DA819=0,DA819=1,DA819=2)),SUM(CU819:DA819),""))</x:f>
      </x:c>
      <x:c r="DC819" t="str">
        <x:f>IF(DB819="","",ROUND(DB819/14*10,1))</x:f>
      </x:c>
      <x:c r="DD819" t="str">
        <x:v>Pending</x:v>
      </x:c>
      <x:c r="DE819" t="str">
        <x:f>IF(L819="","",IF(DC819="","Pending",IF(DD819="Yes","CONDITIONAL — safety override",IF(DC819&gt;=8,"HIGH",IF(DC819&gt;=5,"CONDITIONAL","LOW")))))</x:f>
        <x:v>Pending</x:v>
      </x:c>
      <x:c r="DF819" t="str">
        <x:v>Pending screening and full-text appraisal; no transferability judgment made at identification.</x:v>
      </x:c>
      <x:c r="DG819"/>
      <x:c r="DH819"/>
      <x:c r="DI819"/>
      <x:c r="DJ819"/>
      <x:c r="DK819"/>
      <x:c r="DL819"/>
      <x:c r="DM819"/>
      <x:c r="DN819"/>
      <x:c r="DO819"/>
      <x:c r="DP819"/>
      <x:c r="DQ819"/>
      <x:c r="DR819"/>
      <x:c r="DS819"/>
      <x:c r="DT819"/>
      <x:c r="DU819"/>
      <x:c r="DV819"/>
      <x:c r="DW819"/>
      <x:c r="DX819"/>
      <x:c r="DY819"/>
      <x:c r="DZ819" t="str">
        <x:v>Title/abstract screening alone does not establish effectiveness, causality, methodological quality, transferability to Brazilian public safety or an institutional recommendation.</x:v>
      </x:c>
      <x:c r="EA819" t="str">
        <x:v>Pending</x:v>
      </x:c>
      <x:c r="EB819" t="str">
        <x:f>IF(L819="","",IF(EC819="READY","Yes","No / Pending"))</x:f>
        <x:v>No / Pending</x:v>
      </x:c>
      <x:c r="EC819" t="str">
        <x:f>IF(L819="","",IF(OR(ISNUMBER(SEARCH("Retracted Publication",Q819)),CM819="Retracted",CN819="Retracted",CM819="Expression of Concern",CN819="Expression of Concern",F819="Not used",CG819="Critical",CH819="High",CH819="Critical"),"BLOCKED — integrity or use restriction",IF(AND(CJ819="Yes",CK819="Yes",CL819="Yes"),IF(AND(CM819="Clear",CN819="Verified — clear"),IF(AND(AND(LEN(TRIM(CF819))&gt;0,LEFT(LOWER(TRIM(CF819)),7)&lt;&gt;"pending"),OR(CG819="High",CG819="Moderate"),OR(CH819="Low",CH819="Some concerns",CH819="Not applicable")),IF(AND(DD819="No",OR(DE819="HIGH",DE819="CONDITIONAL"),AND(LEN(TRIM(DF819))&gt;0,LEFT(LOWER(TRIM(DF819)),7)&lt;&gt;"pending")),IF(AND(AND(LEN(TRIM(DT819))&gt;0,LEFT(LOWER(TRIM(DT819)),7)&lt;&gt;"pending"),AND(LEN(TRIM(DU819))&gt;0,LEFT(LOWER(TRIM(DU819)),7)&lt;&gt;"pending"),OR(AND(LEN(TRIM(DV819))&gt;0,LEFT(LOWER(TRIM(DV819)),7)&lt;&gt;"pending"),AND(LEN(TRIM(DW819))&gt;0,LEFT(LOWER(TRIM(DW819)),7)&lt;&gt;"pending")),AND(LEN(TRIM(DX819))&gt;0,LEFT(LOWER(TRIM(DX819)),7)&lt;&gt;"pending")),IF(AND(F819="Claim-ready",OR(EA819="Strong",EA819="Moderate"),AND(LEN(TRIM(G819))&gt;0,LEFT(LOWER(TRIM(G819)),7)&lt;&gt;"pending"),G819&lt;&gt;"No substantive use decision is permitted from identification metadata alone.",AND(LEN(TRIM(DZ819))&gt;0,LEFT(LOWER(TRIM(DZ819)),7)&lt;&gt;"pending"),DZ819&lt;&gt;"Identification metadata alone does not permit any substantive scientific, causal, operational, or institutional claim.",AND(LEN(TRIM(EI819))&gt;0,LEFT(LOWER(TRIM(EI819)),7)&lt;&gt;"pending"),ISNUMBER(EH819),EH819&gt;0),"READY","PENDING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19" t="str">
        <x:v>Pending</x:v>
      </x:c>
      <x:c r="EE819"/>
      <x:c r="EF819" t="str">
        <x:v>Pending</x:v>
      </x:c>
      <x:c r="EG819" t="str">
        <x:v>Pending</x:v>
      </x:c>
      <x:c r="EH819"/>
      <x:c r="EI819" s="501"/>
      <x:c r="EJ819"/>
      <x:c r="EK819" t="str">
        <x:v>Pending</x:v>
      </x:c>
      <x:c r="EL819" t="n">
        <x:v>46272</x:v>
      </x:c>
      <x:c r="EM819" t="str">
        <x:v>Production PubMed record imported and reconciled to Zotero item SP27EQNZ;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19" t="n">
        <x:f>IF(L819="","",(IF(N819&lt;&gt;"",1,0)+IF(O819&lt;&gt;"",1,0)+IF(AJ819&lt;&gt;"",1,0)+IF(AU819&lt;&gt;"",1,0)+IF(BE819&lt;&gt;"",1,0)+IF(CF819&lt;&gt;"",1,0)+IF(CJ819="Yes",1,0)+IF(CL819="Yes",1,0)+IF(DE819&lt;&gt;"Pending",1,0)+IF(F819&lt;&gt;"",1,0)+IF(DZ819&lt;&gt;"",1,0)+IF(EI819&lt;&gt;"",1,0))/12)</x:f>
        <x:v>0.5</x:v>
      </x:c>
    </x:row>
    <x:row r="820">
      <x:c r="A820" t="str">
        <x:v>EV-0817</x:v>
      </x:c>
      <x:c r="B820" t="str">
        <x:v>Integrity check</x:v>
      </x:c>
      <x:c r="C820" t="str">
        <x:f>IF(L820="","",IF(LEFT(EC820,7)="BLOCKED","🔴 Do not use for conclusion",IF(EB820="Yes","🟢 Claim-ready","🟡 Caution / context")))</x:f>
        <x:v>🟡 Caution / context</x:v>
      </x:c>
      <x:c r="D820" t="str">
        <x:f>IF(L820="","",EC820)</x:f>
        <x:v>PENDING — appropriate appraisal</x:v>
      </x:c>
      <x:c r="E820" t="str">
        <x:v>P3 — Medium</x:v>
      </x:c>
      <x:c r="F820" t="str">
        <x:v>Pending</x:v>
      </x:c>
      <x:c r="G820" t="str">
        <x:v>Title/abstract identify an explicit tactical/public-safety context and readiness domain; retain for full-text assessment.</x:v>
      </x:c>
      <x:c r="H820" t="str">
        <x:v>Obtain and review lawful full text; confirm human adjudication; then select a design-specific appraisal instrument.</x:v>
      </x:c>
      <x:c r="I820"/>
      <x:c r="J820" t="str">
        <x:v>A — Core</x:v>
      </x:c>
      <x:c r="K820" t="str">
        <x:v>IDENTIFIED</x:v>
      </x:c>
      <x:c r="L820" t="str">
        <x:v>The promotion of injury and illness prevention and reporting in the fire service.</x:v>
      </x:c>
      <x:c r="M820"/>
      <x:c r="N820" t="str">
        <x:v>Watts, Shelby L; Winkelmann, Zachary K; Eberman, Lindsey E; Games, Kenneth E</x:v>
      </x:c>
      <x:c r="O820" t="n">
        <x:v>2021</x:v>
      </x:c>
      <x:c r="P820" t="str">
        <x:v>Work (Reading, Mass.)</x:v>
      </x:c>
      <x:c r="Q820" t="str">
        <x:v>Journal Article</x:v>
      </x:c>
      <x:c r="R820" t="str">
        <x:v>Unclear</x:v>
      </x:c>
      <x:c r="S820" t="str">
        <x:v>Unknown</x:v>
      </x:c>
      <x:c r="T820" t="str">
        <x:v>eng</x:v>
      </x:c>
      <x:c r="U820" t="str">
        <x:v>https://pubmed.ncbi.nlm.nih.gov/33522992/</x:v>
      </x:c>
      <x:c r="V820" t="str">
        <x:v>10.3233/wor-203384</x:v>
      </x:c>
      <x:c r="W820" t="str">
        <x:f>IF(V820="","",LOWER(SUBSTITUTE(SUBSTITUTE(SUBSTITUTE(SUBSTITUTE(TRIM(V820),"https://doi.org/",""),"http://doi.org/",""),"https://dx.doi.org/",""),"doi:","")))</x:f>
        <x:v>10.3233/wor-203384</x:v>
      </x:c>
      <x:c r="X820" t="str">
        <x:v>33522992</x:v>
      </x:c>
      <x:c r="Y820" t="str"/>
      <x:c r="Z820"/>
      <x:c r="AA820" t="str">
        <x:v>PubMed/MEDLINE</x:v>
      </x:c>
      <x:c r="AB820" t="str">
        <x:v>PUBMED-A-v1.0-2026-08-28</x:v>
      </x:c>
      <x:c r="AC820" t="str">
        <x:v>SP-PUBMED-A-20260828</x:v>
      </x:c>
      <x:c r="AD820" s="499" t="n">
        <x:v>46262</x:v>
      </x:c>
      <x:c r="AE820" s="499" t="n">
        <x:v>46272</x:v>
      </x:c>
      <x:c r="AF820" t="str">
        <x:v>HFQ3MPQW</x:v>
      </x:c>
      <x:c r="AG820"/>
      <x:c r="AH820" t="str">
        <x:v>Tactical Athlete → Operational Readiness Brazil</x:v>
      </x:c>
      <x:c r="AI820" t="str">
        <x:v>evidence-family:A</x:v>
      </x:c>
      <x:c r="AJ820"/>
      <x:c r="AK820" t="str">
        <x:f>IF(AJ820="","",IF(OR(LOWER(AJ820)="brazil",LOWER(AJ820)="brasil"),"Yes","No"))</x:f>
      </x:c>
      <x:c r="AL820"/>
      <x:c r="AM820"/>
      <x:c r="AN820"/>
      <x:c r="AO820"/>
      <x:c r="AP820"/>
      <x:c r="AQ820"/>
      <x:c r="AR820"/>
      <x:c r="AS820"/>
      <x:c r="AT820"/>
      <x:c r="AU820"/>
      <x:c r="AV820"/>
      <x:c r="AW820"/>
      <x:c r="AX820"/>
      <x:c r="AY820"/>
      <x:c r="AZ820"/>
      <x:c r="BA820"/>
      <x:c r="BB820"/>
      <x:c r="BC820"/>
      <x:c r="BD820"/>
      <x:c r="BE820"/>
      <x:c r="BF820"/>
      <x:c r="BG820"/>
      <x:c r="BH820"/>
      <x:c r="BI820"/>
      <x:c r="BJ820"/>
      <x:c r="BK820"/>
      <x:c r="BL820"/>
      <x:c r="BM820"/>
      <x:c r="BN820"/>
      <x:c r="BO820"/>
      <x:c r="BP820"/>
      <x:c r="BQ820"/>
      <x:c r="BR820"/>
      <x:c r="BS820"/>
      <x:c r="BT820"/>
      <x:c r="BU820"/>
      <x:c r="BV820"/>
      <x:c r="BW820"/>
      <x:c r="BX820"/>
      <x:c r="BY820"/>
      <x:c r="BZ820"/>
      <x:c r="CA820"/>
      <x:c r="CB820"/>
      <x:c r="CC820"/>
      <x:c r="CD820"/>
      <x:c r="CE820"/>
      <x:c r="CF820"/>
      <x:c r="CG820"/>
      <x:c r="CH820"/>
      <x:c r="CI820"/>
      <x:c r="CJ820" t="str">
        <x:v>Yes</x:v>
      </x:c>
      <x:c r="CK820" t="str">
        <x:v>Yes</x:v>
      </x:c>
      <x:c r="CL820" t="str">
        <x:v>Yes</x:v>
      </x:c>
      <x:c r="CM820" t="str">
        <x:v>Clear</x:v>
      </x:c>
      <x:c r="CN820" t="str">
        <x:v>Verified — clear</x:v>
      </x:c>
      <x:c r="CO820" t="n">
        <x:v>46272</x:v>
      </x:c>
      <x:c r="CP820" t="str">
        <x:v>https://pubmed.ncbi.nlm.nih.gov/33522992/</x:v>
      </x:c>
      <x:c r="CQ820"/>
      <x:c r="CR820"/>
      <x:c r="CS820"/>
      <x:c r="CT820"/>
      <x:c r="CU820"/>
      <x:c r="CV820"/>
      <x:c r="CW820"/>
      <x:c r="CX820"/>
      <x:c r="CY820"/>
      <x:c r="CZ820"/>
      <x:c r="DA820"/>
      <x:c r="DB820" t="str">
        <x:f>IF(L820="","",IF(AND(COUNT(CU820:DA820)=7,OR(CU820=0,CU820=1,CU820=2),OR(CV820=0,CV820=1,CV820=2),OR(CW820=0,CW820=1,CW820=2),OR(CX820=0,CX820=1,CX820=2),OR(CY820=0,CY820=1,CY820=2),OR(CZ820=0,CZ820=1,CZ820=2),OR(DA820=0,DA820=1,DA820=2)),SUM(CU820:DA820),""))</x:f>
      </x:c>
      <x:c r="DC820" t="str">
        <x:f>IF(DB820="","",ROUND(DB820/14*10,1))</x:f>
      </x:c>
      <x:c r="DD820" t="str">
        <x:v>Pending</x:v>
      </x:c>
      <x:c r="DE820" t="str">
        <x:f>IF(L820="","",IF(DC820="","Pending",IF(DD820="Yes","CONDITIONAL — safety override",IF(DC820&gt;=8,"HIGH",IF(DC820&gt;=5,"CONDITIONAL","LOW")))))</x:f>
        <x:v>Pending</x:v>
      </x:c>
      <x:c r="DF820" t="str">
        <x:v>Pending screening and full-text appraisal; no transferability judgment made at identification.</x:v>
      </x:c>
      <x:c r="DG820"/>
      <x:c r="DH820"/>
      <x:c r="DI820"/>
      <x:c r="DJ820"/>
      <x:c r="DK820"/>
      <x:c r="DL820"/>
      <x:c r="DM820"/>
      <x:c r="DN820"/>
      <x:c r="DO820"/>
      <x:c r="DP820"/>
      <x:c r="DQ820"/>
      <x:c r="DR820"/>
      <x:c r="DS820"/>
      <x:c r="DT820"/>
      <x:c r="DU820"/>
      <x:c r="DV820"/>
      <x:c r="DW820"/>
      <x:c r="DX820"/>
      <x:c r="DY820"/>
      <x:c r="DZ820" t="str">
        <x:v>Title/abstract screening alone does not establish effectiveness, causality, methodological quality, transferability to Brazilian public safety or an institutional recommendation.</x:v>
      </x:c>
      <x:c r="EA820" t="str">
        <x:v>Pending</x:v>
      </x:c>
      <x:c r="EB820" t="str">
        <x:f>IF(L820="","",IF(EC820="READY","Yes","No / Pending"))</x:f>
        <x:v>No / Pending</x:v>
      </x:c>
      <x:c r="EC820" t="str">
        <x:f>IF(L820="","",IF(OR(ISNUMBER(SEARCH("Retracted Publication",Q820)),CM820="Retracted",CN820="Retracted",CM820="Expression of Concern",CN820="Expression of Concern",F820="Not used",CG820="Critical",CH820="High",CH820="Critical"),"BLOCKED — integrity or use restriction",IF(AND(CJ820="Yes",CK820="Yes",CL820="Yes"),IF(AND(CM820="Clear",CN820="Verified — clear"),IF(AND(AND(LEN(TRIM(CF820))&gt;0,LEFT(LOWER(TRIM(CF820)),7)&lt;&gt;"pending"),OR(CG820="High",CG820="Moderate"),OR(CH820="Low",CH820="Some concerns",CH820="Not applicable")),IF(AND(DD820="No",OR(DE820="HIGH",DE820="CONDITIONAL"),AND(LEN(TRIM(DF820))&gt;0,LEFT(LOWER(TRIM(DF820)),7)&lt;&gt;"pending")),IF(AND(AND(LEN(TRIM(DT820))&gt;0,LEFT(LOWER(TRIM(DT820)),7)&lt;&gt;"pending"),AND(LEN(TRIM(DU820))&gt;0,LEFT(LOWER(TRIM(DU820)),7)&lt;&gt;"pending"),OR(AND(LEN(TRIM(DV820))&gt;0,LEFT(LOWER(TRIM(DV820)),7)&lt;&gt;"pending"),AND(LEN(TRIM(DW820))&gt;0,LEFT(LOWER(TRIM(DW820)),7)&lt;&gt;"pending")),AND(LEN(TRIM(DX820))&gt;0,LEFT(LOWER(TRIM(DX820)),7)&lt;&gt;"pending")),IF(AND(F820="Claim-ready",OR(EA820="Strong",EA820="Moderate"),AND(LEN(TRIM(G820))&gt;0,LEFT(LOWER(TRIM(G820)),7)&lt;&gt;"pending"),G820&lt;&gt;"No substantive use decision is permitted from identification metadata alone.",AND(LEN(TRIM(DZ820))&gt;0,LEFT(LOWER(TRIM(DZ820)),7)&lt;&gt;"pending"),DZ820&lt;&gt;"Identification metadata alone does not permit any substantive scientific, causal, operational, or institutional claim.",AND(LEN(TRIM(EI820))&gt;0,LEFT(LOWER(TRIM(EI820)),7)&lt;&gt;"pending"),ISNUMBER(EH820),EH820&gt;0),"READY","PENDING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0" t="str">
        <x:v>Pending</x:v>
      </x:c>
      <x:c r="EE820"/>
      <x:c r="EF820" t="str">
        <x:v>Pending</x:v>
      </x:c>
      <x:c r="EG820" t="str">
        <x:v>Pending</x:v>
      </x:c>
      <x:c r="EH820"/>
      <x:c r="EI820" s="501"/>
      <x:c r="EJ820"/>
      <x:c r="EK820" t="str">
        <x:v>Pending</x:v>
      </x:c>
      <x:c r="EL820" t="n">
        <x:v>46272</x:v>
      </x:c>
      <x:c r="EM820" t="str">
        <x:v>Production PubMed record imported and reconciled to Zotero item HFQ3MPQW;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0" t="n">
        <x:f>IF(L820="","",(IF(N820&lt;&gt;"",1,0)+IF(O820&lt;&gt;"",1,0)+IF(AJ820&lt;&gt;"",1,0)+IF(AU820&lt;&gt;"",1,0)+IF(BE820&lt;&gt;"",1,0)+IF(CF820&lt;&gt;"",1,0)+IF(CJ820="Yes",1,0)+IF(CL820="Yes",1,0)+IF(DE820&lt;&gt;"Pending",1,0)+IF(F820&lt;&gt;"",1,0)+IF(DZ820&lt;&gt;"",1,0)+IF(EI820&lt;&gt;"",1,0))/12)</x:f>
        <x:v>0.5</x:v>
      </x:c>
    </x:row>
    <x:row r="821">
      <x:c r="A821" t="str">
        <x:v>EV-0818</x:v>
      </x:c>
      <x:c r="B821" t="str">
        <x:v>Integrity check</x:v>
      </x:c>
      <x:c r="C821" t="str">
        <x:f>IF(L821="","",IF(LEFT(EC821,7)="BLOCKED","🔴 Do not use for conclusion",IF(EB821="Yes","🟢 Claim-ready","🟡 Caution / context")))</x:f>
        <x:v>🟡 Caution / context</x:v>
      </x:c>
      <x:c r="D821" t="str">
        <x:f>IF(L821="","",EC821)</x:f>
        <x:v>PENDING — appropriate appraisal</x:v>
      </x:c>
      <x:c r="E821" t="str">
        <x:v>P3 — Medium</x:v>
      </x:c>
      <x:c r="F821" t="str">
        <x:v>Pending</x:v>
      </x:c>
      <x:c r="G821" t="str">
        <x:v>A potentially relevant concept is present, but direct applicability is ambiguous at title/abstract level.</x:v>
      </x:c>
      <x:c r="H821" t="str">
        <x:v>Human title/abstract adjudication; retrieve full text if relevance remains plausible.</x:v>
      </x:c>
      <x:c r="I821"/>
      <x:c r="J821" t="str">
        <x:v>A — Core</x:v>
      </x:c>
      <x:c r="K821" t="str">
        <x:v>IDENTIFIED</x:v>
      </x:c>
      <x:c r="L821" t="str">
        <x:v>Modeling the Potential Impact of Norovirus Vaccination Among DoD Forces.</x:v>
      </x:c>
      <x:c r="M821"/>
      <x:c r="N821" t="str">
        <x:v>Burgess, Colleen; Nelis, Lis; Huang, Cassie</x:v>
      </x:c>
      <x:c r="O821" t="n">
        <x:v>2021</x:v>
      </x:c>
      <x:c r="P821" t="str">
        <x:v>Military medicine</x:v>
      </x:c>
      <x:c r="Q821" t="str">
        <x:v>Journal Article; Research Support, U.S. Gov't, Non-P.H.S.</x:v>
      </x:c>
      <x:c r="R821" t="str">
        <x:v>Unclear</x:v>
      </x:c>
      <x:c r="S821" t="str">
        <x:v>Unknown</x:v>
      </x:c>
      <x:c r="T821" t="str">
        <x:v>eng</x:v>
      </x:c>
      <x:c r="U821" t="str">
        <x:v>https://pubmed.ncbi.nlm.nih.gov/33499503/</x:v>
      </x:c>
      <x:c r="V821" t="str">
        <x:v>10.1093/milmed/usaa381</x:v>
      </x:c>
      <x:c r="W821" t="str">
        <x:f>IF(V821="","",LOWER(SUBSTITUTE(SUBSTITUTE(SUBSTITUTE(SUBSTITUTE(TRIM(V821),"https://doi.org/",""),"http://doi.org/",""),"https://dx.doi.org/",""),"doi:","")))</x:f>
        <x:v>10.1093/milmed/usaa381</x:v>
      </x:c>
      <x:c r="X821" t="str">
        <x:v>33499503</x:v>
      </x:c>
      <x:c r="Y821" t="str"/>
      <x:c r="Z821"/>
      <x:c r="AA821" t="str">
        <x:v>PubMed/MEDLINE</x:v>
      </x:c>
      <x:c r="AB821" t="str">
        <x:v>PUBMED-A-v1.0-2026-08-28</x:v>
      </x:c>
      <x:c r="AC821" t="str">
        <x:v>SP-PUBMED-A-20260828</x:v>
      </x:c>
      <x:c r="AD821" s="499" t="n">
        <x:v>46262</x:v>
      </x:c>
      <x:c r="AE821" s="499" t="n">
        <x:v>46272</x:v>
      </x:c>
      <x:c r="AF821" t="str">
        <x:v>LHH6DEWB</x:v>
      </x:c>
      <x:c r="AG821"/>
      <x:c r="AH821" t="str">
        <x:v>Tactical Athlete → Operational Readiness Brazil</x:v>
      </x:c>
      <x:c r="AI821" t="str">
        <x:v>evidence-family:A</x:v>
      </x:c>
      <x:c r="AJ821"/>
      <x:c r="AK821" t="str">
        <x:f>IF(AJ821="","",IF(OR(LOWER(AJ821)="brazil",LOWER(AJ821)="brasil"),"Yes","No"))</x:f>
      </x:c>
      <x:c r="AL821"/>
      <x:c r="AM821"/>
      <x:c r="AN821"/>
      <x:c r="AO821"/>
      <x:c r="AP821"/>
      <x:c r="AQ821"/>
      <x:c r="AR821"/>
      <x:c r="AS821"/>
      <x:c r="AT821"/>
      <x:c r="AU821"/>
      <x:c r="AV821"/>
      <x:c r="AW821"/>
      <x:c r="AX821"/>
      <x:c r="AY821"/>
      <x:c r="AZ821"/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/>
      <x:c r="BO821"/>
      <x:c r="BP821"/>
      <x:c r="BQ821"/>
      <x:c r="BR821"/>
      <x:c r="BS821"/>
      <x:c r="BT821"/>
      <x:c r="BU821"/>
      <x:c r="BV821"/>
      <x:c r="BW821"/>
      <x:c r="BX821"/>
      <x:c r="BY821"/>
      <x:c r="BZ821"/>
      <x:c r="CA821"/>
      <x:c r="CB821"/>
      <x:c r="CC821"/>
      <x:c r="CD821"/>
      <x:c r="CE821"/>
      <x:c r="CF821"/>
      <x:c r="CG821"/>
      <x:c r="CH821"/>
      <x:c r="CI821"/>
      <x:c r="CJ821" t="str">
        <x:v>Yes</x:v>
      </x:c>
      <x:c r="CK821" t="str">
        <x:v>Yes</x:v>
      </x:c>
      <x:c r="CL821" t="str">
        <x:v>Yes</x:v>
      </x:c>
      <x:c r="CM821" t="str">
        <x:v>Clear</x:v>
      </x:c>
      <x:c r="CN821" t="str">
        <x:v>Verified — clear</x:v>
      </x:c>
      <x:c r="CO821" t="n">
        <x:v>46272</x:v>
      </x:c>
      <x:c r="CP821" t="str">
        <x:v>https://pubmed.ncbi.nlm.nih.gov/33499503/</x:v>
      </x:c>
      <x:c r="CQ821"/>
      <x:c r="CR821"/>
      <x:c r="CS821"/>
      <x:c r="CT821"/>
      <x:c r="CU821"/>
      <x:c r="CV821"/>
      <x:c r="CW821"/>
      <x:c r="CX821"/>
      <x:c r="CY821"/>
      <x:c r="CZ821"/>
      <x:c r="DA821"/>
      <x:c r="DB821" t="str">
        <x:f>IF(L821="","",IF(AND(COUNT(CU821:DA821)=7,OR(CU821=0,CU821=1,CU821=2),OR(CV821=0,CV821=1,CV821=2),OR(CW821=0,CW821=1,CW821=2),OR(CX821=0,CX821=1,CX821=2),OR(CY821=0,CY821=1,CY821=2),OR(CZ821=0,CZ821=1,CZ821=2),OR(DA821=0,DA821=1,DA821=2)),SUM(CU821:DA821),""))</x:f>
      </x:c>
      <x:c r="DC821" t="str">
        <x:f>IF(DB821="","",ROUND(DB821/14*10,1))</x:f>
      </x:c>
      <x:c r="DD821" t="str">
        <x:v>Pending</x:v>
      </x:c>
      <x:c r="DE821" t="str">
        <x:f>IF(L821="","",IF(DC821="","Pending",IF(DD821="Yes","CONDITIONAL — safety override",IF(DC821&gt;=8,"HIGH",IF(DC821&gt;=5,"CONDITIONAL","LOW")))))</x:f>
        <x:v>Pending</x:v>
      </x:c>
      <x:c r="DF821" t="str">
        <x:v>Pending screening and full-text appraisal; no transferability judgment made at identification.</x:v>
      </x:c>
      <x:c r="DG821"/>
      <x:c r="DH821"/>
      <x:c r="DI821"/>
      <x:c r="DJ821"/>
      <x:c r="DK821"/>
      <x:c r="DL821"/>
      <x:c r="DM821"/>
      <x:c r="DN821"/>
      <x:c r="DO821"/>
      <x:c r="DP821"/>
      <x:c r="DQ821"/>
      <x:c r="DR821"/>
      <x:c r="DS821"/>
      <x:c r="DT821"/>
      <x:c r="DU821"/>
      <x:c r="DV821"/>
      <x:c r="DW821"/>
      <x:c r="DX821"/>
      <x:c r="DY821"/>
      <x:c r="DZ821" t="str">
        <x:v>Title/abstract information is insufficient for a substantive scientific, causal, transferability or institutional claim.</x:v>
      </x:c>
      <x:c r="EA821" t="str">
        <x:v>Pending</x:v>
      </x:c>
      <x:c r="EB821" t="str">
        <x:f>IF(L821="","",IF(EC821="READY","Yes","No / Pending"))</x:f>
        <x:v>No / Pending</x:v>
      </x:c>
      <x:c r="EC821" t="str">
        <x:f>IF(L821="","",IF(OR(ISNUMBER(SEARCH("Retracted Publication",Q821)),CM821="Retracted",CN821="Retracted",CM821="Expression of Concern",CN821="Expression of Concern",F821="Not used",CG821="Critical",CH821="High",CH821="Critical"),"BLOCKED — integrity or use restriction",IF(AND(CJ821="Yes",CK821="Yes",CL821="Yes"),IF(AND(CM821="Clear",CN821="Verified — clear"),IF(AND(AND(LEN(TRIM(CF821))&gt;0,LEFT(LOWER(TRIM(CF821)),7)&lt;&gt;"pending"),OR(CG821="High",CG821="Moderate"),OR(CH821="Low",CH821="Some concerns",CH821="Not applicable")),IF(AND(DD821="No",OR(DE821="HIGH",DE821="CONDITIONAL"),AND(LEN(TRIM(DF821))&gt;0,LEFT(LOWER(TRIM(DF821)),7)&lt;&gt;"pending")),IF(AND(AND(LEN(TRIM(DT821))&gt;0,LEFT(LOWER(TRIM(DT821)),7)&lt;&gt;"pending"),AND(LEN(TRIM(DU821))&gt;0,LEFT(LOWER(TRIM(DU821)),7)&lt;&gt;"pending"),OR(AND(LEN(TRIM(DV821))&gt;0,LEFT(LOWER(TRIM(DV821)),7)&lt;&gt;"pending"),AND(LEN(TRIM(DW821))&gt;0,LEFT(LOWER(TRIM(DW821)),7)&lt;&gt;"pending")),AND(LEN(TRIM(DX821))&gt;0,LEFT(LOWER(TRIM(DX821)),7)&lt;&gt;"pending")),IF(AND(F821="Claim-ready",OR(EA821="Strong",EA821="Moderate"),AND(LEN(TRIM(G821))&gt;0,LEFT(LOWER(TRIM(G821)),7)&lt;&gt;"pending"),G821&lt;&gt;"No substantive use decision is permitted from identification metadata alone.",AND(LEN(TRIM(DZ821))&gt;0,LEFT(LOWER(TRIM(DZ821)),7)&lt;&gt;"pending"),DZ821&lt;&gt;"Identification metadata alone does not permit any substantive scientific, causal, operational, or institutional claim.",AND(LEN(TRIM(EI821))&gt;0,LEFT(LOWER(TRIM(EI821)),7)&lt;&gt;"pending"),ISNUMBER(EH821),EH821&gt;0),"READY","PENDING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1" t="str">
        <x:v>Pending</x:v>
      </x:c>
      <x:c r="EE821"/>
      <x:c r="EF821" t="str">
        <x:v>Pending</x:v>
      </x:c>
      <x:c r="EG821" t="str">
        <x:v>Pending</x:v>
      </x:c>
      <x:c r="EH821"/>
      <x:c r="EI821" s="501"/>
      <x:c r="EJ821"/>
      <x:c r="EK821" t="str">
        <x:v>Pending</x:v>
      </x:c>
      <x:c r="EL821" t="n">
        <x:v>46272</x:v>
      </x:c>
      <x:c r="EM821" t="str">
        <x:v>Production PubMed record imported and reconciled to Zotero item LHH6DEWB;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21" t="n">
        <x:f>IF(L821="","",(IF(N821&lt;&gt;"",1,0)+IF(O821&lt;&gt;"",1,0)+IF(AJ821&lt;&gt;"",1,0)+IF(AU821&lt;&gt;"",1,0)+IF(BE821&lt;&gt;"",1,0)+IF(CF821&lt;&gt;"",1,0)+IF(CJ821="Yes",1,0)+IF(CL821="Yes",1,0)+IF(DE821&lt;&gt;"Pending",1,0)+IF(F821&lt;&gt;"",1,0)+IF(DZ821&lt;&gt;"",1,0)+IF(EI821&lt;&gt;"",1,0))/12)</x:f>
        <x:v>0.5</x:v>
      </x:c>
    </x:row>
    <x:row r="822">
      <x:c r="A822" t="str">
        <x:v>EV-0819</x:v>
      </x:c>
      <x:c r="B822" t="str">
        <x:v>Integrity check</x:v>
      </x:c>
      <x:c r="C822" t="str">
        <x:f>IF(L822="","",IF(LEFT(EC822,7)="BLOCKED","🔴 Do not use for conclusion",IF(EB822="Yes","🟢 Claim-ready","🟡 Caution / context")))</x:f>
        <x:v>🟡 Caution / context</x:v>
      </x:c>
      <x:c r="D822" t="str">
        <x:f>IF(L822="","",EC822)</x:f>
        <x:v>PENDING — appropriate appraisal</x:v>
      </x:c>
      <x:c r="E822" t="str">
        <x:v>P3 — Medium</x:v>
      </x:c>
      <x:c r="F822" t="str">
        <x:v>Pending</x:v>
      </x:c>
      <x:c r="G822" t="str">
        <x:v>Title/abstract identify an explicit operational APHT/medical-readiness topic; retain for full-text assessment.</x:v>
      </x:c>
      <x:c r="H822" t="str">
        <x:v>Obtain and review lawful full text; confirm human adjudication; then select a design-specific appraisal instrument.</x:v>
      </x:c>
      <x:c r="I822"/>
      <x:c r="J822" t="str">
        <x:v>B — APHT / Medical Readiness</x:v>
      </x:c>
      <x:c r="K822" t="str">
        <x:v>IDENTIFIED</x:v>
      </x:c>
      <x:c r="L822" t="str">
        <x:v>Decision Support for Tactical Combat Casualty Care Using Machine Learning to Detect Shock.</x:v>
      </x:c>
      <x:c r="M822"/>
      <x:c r="N822" t="str">
        <x:v>Nemeth, Christopher; Amos-Binks, Adam; Burris, Christie; Keeney, Natalie; Pinevich, Yuliya; Pickering, Brian W; Rule, Gregory; Laufersweiler, Dawn; Herasevich, Vitaly; Sun, Mei G</x:v>
      </x:c>
      <x:c r="O822" t="n">
        <x:v>2021</x:v>
      </x:c>
      <x:c r="P822" t="str">
        <x:v>Military medicine</x:v>
      </x:c>
      <x:c r="Q822" t="str">
        <x:v>Journal Article; Research Support, U.S. Gov't, Non-P.H.S.</x:v>
      </x:c>
      <x:c r="R822" t="str">
        <x:v>Unclear</x:v>
      </x:c>
      <x:c r="S822" t="str">
        <x:v>Unknown</x:v>
      </x:c>
      <x:c r="T822" t="str">
        <x:v>eng</x:v>
      </x:c>
      <x:c r="U822" t="str">
        <x:v>https://pubmed.ncbi.nlm.nih.gov/33499479/</x:v>
      </x:c>
      <x:c r="V822" t="str">
        <x:v>10.1093/milmed/usaa275</x:v>
      </x:c>
      <x:c r="W822" t="str">
        <x:f>IF(V822="","",LOWER(SUBSTITUTE(SUBSTITUTE(SUBSTITUTE(SUBSTITUTE(TRIM(V822),"https://doi.org/",""),"http://doi.org/",""),"https://dx.doi.org/",""),"doi:","")))</x:f>
        <x:v>10.1093/milmed/usaa275</x:v>
      </x:c>
      <x:c r="X822" t="str">
        <x:v>33499479</x:v>
      </x:c>
      <x:c r="Y822" t="str"/>
      <x:c r="Z822"/>
      <x:c r="AA822" t="str">
        <x:v>PubMed/MEDLINE</x:v>
      </x:c>
      <x:c r="AB822" t="str">
        <x:v>PUBMED-B-v1.0-2026-08-28</x:v>
      </x:c>
      <x:c r="AC822" t="str">
        <x:v>SP-PUBMED-B-20260828</x:v>
      </x:c>
      <x:c r="AD822" s="499" t="n">
        <x:v>46262</x:v>
      </x:c>
      <x:c r="AE822" s="499" t="n">
        <x:v>46272</x:v>
      </x:c>
      <x:c r="AF822" t="str">
        <x:v>LFC3WE3H</x:v>
      </x:c>
      <x:c r="AG822"/>
      <x:c r="AH822" t="str">
        <x:v>Tactical Athlete → Operational Readiness Brazil</x:v>
      </x:c>
      <x:c r="AI822" t="str">
        <x:v>evidence-family:B</x:v>
      </x:c>
      <x:c r="AJ822"/>
      <x:c r="AK822" t="str">
        <x:f>IF(AJ822="","",IF(OR(LOWER(AJ822)="brazil",LOWER(AJ822)="brasil"),"Yes","No"))</x:f>
      </x:c>
      <x:c r="AL822"/>
      <x:c r="AM822"/>
      <x:c r="AN822"/>
      <x:c r="AO822"/>
      <x:c r="AP822"/>
      <x:c r="AQ822"/>
      <x:c r="AR822"/>
      <x:c r="AS822"/>
      <x:c r="AT822"/>
      <x:c r="AU822"/>
      <x:c r="AV822"/>
      <x:c r="AW822"/>
      <x:c r="AX822"/>
      <x:c r="AY822"/>
      <x:c r="AZ822"/>
      <x:c r="BA822"/>
      <x:c r="BB822"/>
      <x:c r="BC822"/>
      <x:c r="BD822"/>
      <x:c r="BE822"/>
      <x:c r="BF822"/>
      <x:c r="BG822"/>
      <x:c r="BH822"/>
      <x:c r="BI822"/>
      <x:c r="BJ822"/>
      <x:c r="BK822"/>
      <x:c r="BL822"/>
      <x:c r="BM822"/>
      <x:c r="BN822"/>
      <x:c r="BO822"/>
      <x:c r="BP822"/>
      <x:c r="BQ822"/>
      <x:c r="BR822"/>
      <x:c r="BS822"/>
      <x:c r="BT822"/>
      <x:c r="BU822"/>
      <x:c r="BV822"/>
      <x:c r="BW822"/>
      <x:c r="BX822"/>
      <x:c r="BY822"/>
      <x:c r="BZ822"/>
      <x:c r="CA822"/>
      <x:c r="CB822"/>
      <x:c r="CC822"/>
      <x:c r="CD822"/>
      <x:c r="CE822"/>
      <x:c r="CF822"/>
      <x:c r="CG822"/>
      <x:c r="CH822"/>
      <x:c r="CI822"/>
      <x:c r="CJ822" t="str">
        <x:v>Yes</x:v>
      </x:c>
      <x:c r="CK822" t="str">
        <x:v>Yes</x:v>
      </x:c>
      <x:c r="CL822" t="str">
        <x:v>Yes</x:v>
      </x:c>
      <x:c r="CM822" t="str">
        <x:v>Clear</x:v>
      </x:c>
      <x:c r="CN822" t="str">
        <x:v>Verified — clear</x:v>
      </x:c>
      <x:c r="CO822" t="n">
        <x:v>46272</x:v>
      </x:c>
      <x:c r="CP822" t="str">
        <x:v>https://pubmed.ncbi.nlm.nih.gov/33499479/</x:v>
      </x:c>
      <x:c r="CQ822"/>
      <x:c r="CR822"/>
      <x:c r="CS822"/>
      <x:c r="CT822"/>
      <x:c r="CU822"/>
      <x:c r="CV822"/>
      <x:c r="CW822"/>
      <x:c r="CX822"/>
      <x:c r="CY822"/>
      <x:c r="CZ822"/>
      <x:c r="DA822"/>
      <x:c r="DB822" t="str">
        <x:f>IF(L822="","",IF(AND(COUNT(CU822:DA822)=7,OR(CU822=0,CU822=1,CU822=2),OR(CV822=0,CV822=1,CV822=2),OR(CW822=0,CW822=1,CW822=2),OR(CX822=0,CX822=1,CX822=2),OR(CY822=0,CY822=1,CY822=2),OR(CZ822=0,CZ822=1,CZ822=2),OR(DA822=0,DA822=1,DA822=2)),SUM(CU822:DA822),""))</x:f>
      </x:c>
      <x:c r="DC822" t="str">
        <x:f>IF(DB822="","",ROUND(DB822/14*10,1))</x:f>
      </x:c>
      <x:c r="DD822" t="str">
        <x:v>Pending</x:v>
      </x:c>
      <x:c r="DE822" t="str">
        <x:f>IF(L822="","",IF(DC822="","Pending",IF(DD822="Yes","CONDITIONAL — safety override",IF(DC822&gt;=8,"HIGH",IF(DC822&gt;=5,"CONDITIONAL","LOW")))))</x:f>
        <x:v>Pending</x:v>
      </x:c>
      <x:c r="DF822" t="str">
        <x:v>Pending screening and full-text appraisal; no transferability judgment made at identification.</x:v>
      </x:c>
      <x:c r="DG822"/>
      <x:c r="DH822"/>
      <x:c r="DI822"/>
      <x:c r="DJ822"/>
      <x:c r="DK822"/>
      <x:c r="DL822"/>
      <x:c r="DM822"/>
      <x:c r="DN822"/>
      <x:c r="DO822"/>
      <x:c r="DP822"/>
      <x:c r="DQ822"/>
      <x:c r="DR822"/>
      <x:c r="DS822"/>
      <x:c r="DT822"/>
      <x:c r="DU822"/>
      <x:c r="DV822"/>
      <x:c r="DW822"/>
      <x:c r="DX822"/>
      <x:c r="DY822"/>
      <x:c r="DZ822" t="str">
        <x:v>Title/abstract screening alone does not establish effectiveness, causality, methodological quality, transferability to Brazilian public safety or an institutional recommendation.</x:v>
      </x:c>
      <x:c r="EA822" t="str">
        <x:v>Pending</x:v>
      </x:c>
      <x:c r="EB822" t="str">
        <x:f>IF(L822="","",IF(EC822="READY","Yes","No / Pending"))</x:f>
        <x:v>No / Pending</x:v>
      </x:c>
      <x:c r="EC822" t="str">
        <x:f>IF(L822="","",IF(OR(ISNUMBER(SEARCH("Retracted Publication",Q822)),CM822="Retracted",CN822="Retracted",CM822="Expression of Concern",CN822="Expression of Concern",F822="Not used",CG822="Critical",CH822="High",CH822="Critical"),"BLOCKED — integrity or use restriction",IF(AND(CJ822="Yes",CK822="Yes",CL822="Yes"),IF(AND(CM822="Clear",CN822="Verified — clear"),IF(AND(AND(LEN(TRIM(CF822))&gt;0,LEFT(LOWER(TRIM(CF822)),7)&lt;&gt;"pending"),OR(CG822="High",CG822="Moderate"),OR(CH822="Low",CH822="Some concerns",CH822="Not applicable")),IF(AND(DD822="No",OR(DE822="HIGH",DE822="CONDITIONAL"),AND(LEN(TRIM(DF822))&gt;0,LEFT(LOWER(TRIM(DF822)),7)&lt;&gt;"pending")),IF(AND(AND(LEN(TRIM(DT822))&gt;0,LEFT(LOWER(TRIM(DT822)),7)&lt;&gt;"pending"),AND(LEN(TRIM(DU822))&gt;0,LEFT(LOWER(TRIM(DU822)),7)&lt;&gt;"pending"),OR(AND(LEN(TRIM(DV822))&gt;0,LEFT(LOWER(TRIM(DV822)),7)&lt;&gt;"pending"),AND(LEN(TRIM(DW822))&gt;0,LEFT(LOWER(TRIM(DW822)),7)&lt;&gt;"pending")),AND(LEN(TRIM(DX822))&gt;0,LEFT(LOWER(TRIM(DX822)),7)&lt;&gt;"pending")),IF(AND(F822="Claim-ready",OR(EA822="Strong",EA822="Moderate"),AND(LEN(TRIM(G822))&gt;0,LEFT(LOWER(TRIM(G822)),7)&lt;&gt;"pending"),G822&lt;&gt;"No substantive use decision is permitted from identification metadata alone.",AND(LEN(TRIM(DZ822))&gt;0,LEFT(LOWER(TRIM(DZ822)),7)&lt;&gt;"pending"),DZ822&lt;&gt;"Identification metadata alone does not permit any substantive scientific, causal, operational, or institutional claim.",AND(LEN(TRIM(EI822))&gt;0,LEFT(LOWER(TRIM(EI822)),7)&lt;&gt;"pending"),ISNUMBER(EH822),EH822&gt;0),"READY","PENDING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2" t="str">
        <x:v>Pending</x:v>
      </x:c>
      <x:c r="EE822"/>
      <x:c r="EF822" t="str">
        <x:v>Pending</x:v>
      </x:c>
      <x:c r="EG822" t="str">
        <x:v>Pending</x:v>
      </x:c>
      <x:c r="EH822"/>
      <x:c r="EI822" s="501"/>
      <x:c r="EJ822"/>
      <x:c r="EK822" t="str">
        <x:v>Pending</x:v>
      </x:c>
      <x:c r="EL822" t="n">
        <x:v>46272</x:v>
      </x:c>
      <x:c r="EM822" t="str">
        <x:v>Production PubMed record imported and reconciled to Zotero item LFC3WE3H;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2" t="n">
        <x:f>IF(L822="","",(IF(N822&lt;&gt;"",1,0)+IF(O822&lt;&gt;"",1,0)+IF(AJ822&lt;&gt;"",1,0)+IF(AU822&lt;&gt;"",1,0)+IF(BE822&lt;&gt;"",1,0)+IF(CF822&lt;&gt;"",1,0)+IF(CJ822="Yes",1,0)+IF(CL822="Yes",1,0)+IF(DE822&lt;&gt;"Pending",1,0)+IF(F822&lt;&gt;"",1,0)+IF(DZ822&lt;&gt;"",1,0)+IF(EI822&lt;&gt;"",1,0))/12)</x:f>
        <x:v>0.5</x:v>
      </x:c>
    </x:row>
    <x:row r="823">
      <x:c r="A823" t="str">
        <x:v>EV-0820</x:v>
      </x:c>
      <x:c r="B823" t="str">
        <x:v>Integrity check</x:v>
      </x:c>
      <x:c r="C823" t="str">
        <x:f>IF(L823="","",IF(LEFT(EC823,7)="BLOCKED","🔴 Do not use for conclusion",IF(EB823="Yes","🟢 Claim-ready","🟡 Caution / context")))</x:f>
        <x:v>🟡 Caution / context</x:v>
      </x:c>
      <x:c r="D823" t="str">
        <x:f>IF(L823="","",EC823)</x:f>
        <x:v>PENDING — appropriate appraisal</x:v>
      </x:c>
      <x:c r="E823" t="str">
        <x:v>P3 — Medium</x:v>
      </x:c>
      <x:c r="F823" t="str">
        <x:v>Pending</x:v>
      </x:c>
      <x:c r="G823" t="str">
        <x:v>Title/abstract identify an explicit tactical/public-safety context and readiness domain; retain for full-text assessment.</x:v>
      </x:c>
      <x:c r="H823" t="str">
        <x:v>Obtain and review lawful full text; confirm human adjudication; then select a design-specific appraisal instrument.</x:v>
      </x:c>
      <x:c r="I823"/>
      <x:c r="J823" t="str">
        <x:v>A — Core</x:v>
      </x:c>
      <x:c r="K823" t="str">
        <x:v>IDENTIFIED</x:v>
      </x:c>
      <x:c r="L823" t="str">
        <x:v>PV[O]H: Noninvasive Enabling Technology, New Physiological Monitoring, and Big Data.</x:v>
      </x:c>
      <x:c r="M823"/>
      <x:c r="N823" t="str">
        <x:v>Rice, David; Bebernes, Jeff; Cormier, Jonathan; Fayos, John; Fillioe, Seth; Peterson, Charles M; Houk, Michael; Ammenheuser, Howard; Chaiken, Joseph</x:v>
      </x:c>
      <x:c r="O823" t="n">
        <x:v>2021</x:v>
      </x:c>
      <x:c r="P823" t="str">
        <x:v>Military medicine</x:v>
      </x:c>
      <x:c r="Q823" t="str">
        <x:v>Journal Article; Research Support, U.S. Gov't, Non-P.H.S.</x:v>
      </x:c>
      <x:c r="R823" t="str">
        <x:v>Unclear</x:v>
      </x:c>
      <x:c r="S823" t="str">
        <x:v>Unknown</x:v>
      </x:c>
      <x:c r="T823" t="str">
        <x:v>eng</x:v>
      </x:c>
      <x:c r="U823" t="str">
        <x:v>https://pubmed.ncbi.nlm.nih.gov/33499477/</x:v>
      </x:c>
      <x:c r="V823" t="str">
        <x:v>10.1093/milmed/usaa377</x:v>
      </x:c>
      <x:c r="W823" t="str">
        <x:f>IF(V823="","",LOWER(SUBSTITUTE(SUBSTITUTE(SUBSTITUTE(SUBSTITUTE(TRIM(V823),"https://doi.org/",""),"http://doi.org/",""),"https://dx.doi.org/",""),"doi:","")))</x:f>
        <x:v>10.1093/milmed/usaa377</x:v>
      </x:c>
      <x:c r="X823" t="str">
        <x:v>33499477</x:v>
      </x:c>
      <x:c r="Y823" t="str"/>
      <x:c r="Z823"/>
      <x:c r="AA823" t="str">
        <x:v>PubMed/MEDLINE</x:v>
      </x:c>
      <x:c r="AB823" t="str">
        <x:v>PUBMED-A-v1.0-2026-08-28</x:v>
      </x:c>
      <x:c r="AC823" t="str">
        <x:v>SP-PUBMED-A-20260828</x:v>
      </x:c>
      <x:c r="AD823" s="499" t="n">
        <x:v>46262</x:v>
      </x:c>
      <x:c r="AE823" s="499" t="n">
        <x:v>46272</x:v>
      </x:c>
      <x:c r="AF823" t="str">
        <x:v>53D7NUVZ</x:v>
      </x:c>
      <x:c r="AG823"/>
      <x:c r="AH823" t="str">
        <x:v>Tactical Athlete → Operational Readiness Brazil</x:v>
      </x:c>
      <x:c r="AI823" t="str">
        <x:v>evidence-family:A</x:v>
      </x:c>
      <x:c r="AJ823"/>
      <x:c r="AK823" t="str">
        <x:f>IF(AJ823="","",IF(OR(LOWER(AJ823)="brazil",LOWER(AJ823)="brasil"),"Yes","No"))</x:f>
      </x:c>
      <x:c r="AL823"/>
      <x:c r="AM823"/>
      <x:c r="AN823"/>
      <x:c r="AO823"/>
      <x:c r="AP823"/>
      <x:c r="AQ823"/>
      <x:c r="AR823"/>
      <x:c r="AS823"/>
      <x:c r="AT823"/>
      <x:c r="AU823"/>
      <x:c r="AV823"/>
      <x:c r="AW823"/>
      <x:c r="AX823"/>
      <x:c r="AY823"/>
      <x:c r="AZ823"/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/>
      <x:c r="BO823"/>
      <x:c r="BP823"/>
      <x:c r="BQ823"/>
      <x:c r="BR823"/>
      <x:c r="BS823"/>
      <x:c r="BT823"/>
      <x:c r="BU823"/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 t="str">
        <x:v>Yes</x:v>
      </x:c>
      <x:c r="CK823" t="str">
        <x:v>Yes</x:v>
      </x:c>
      <x:c r="CL823" t="str">
        <x:v>Yes</x:v>
      </x:c>
      <x:c r="CM823" t="str">
        <x:v>Clear</x:v>
      </x:c>
      <x:c r="CN823" t="str">
        <x:v>Verified — clear</x:v>
      </x:c>
      <x:c r="CO823" t="n">
        <x:v>46272</x:v>
      </x:c>
      <x:c r="CP823" t="str">
        <x:v>https://pubmed.ncbi.nlm.nih.gov/33499477/</x:v>
      </x:c>
      <x:c r="CQ823"/>
      <x:c r="CR823"/>
      <x:c r="CS823"/>
      <x:c r="CT823"/>
      <x:c r="CU823"/>
      <x:c r="CV823"/>
      <x:c r="CW823"/>
      <x:c r="CX823"/>
      <x:c r="CY823"/>
      <x:c r="CZ823"/>
      <x:c r="DA823"/>
      <x:c r="DB823" t="str">
        <x:f>IF(L823="","",IF(AND(COUNT(CU823:DA823)=7,OR(CU823=0,CU823=1,CU823=2),OR(CV823=0,CV823=1,CV823=2),OR(CW823=0,CW823=1,CW823=2),OR(CX823=0,CX823=1,CX823=2),OR(CY823=0,CY823=1,CY823=2),OR(CZ823=0,CZ823=1,CZ823=2),OR(DA823=0,DA823=1,DA823=2)),SUM(CU823:DA823),""))</x:f>
      </x:c>
      <x:c r="DC823" t="str">
        <x:f>IF(DB823="","",ROUND(DB823/14*10,1))</x:f>
      </x:c>
      <x:c r="DD823" t="str">
        <x:v>Pending</x:v>
      </x:c>
      <x:c r="DE823" t="str">
        <x:f>IF(L823="","",IF(DC823="","Pending",IF(DD823="Yes","CONDITIONAL — safety override",IF(DC823&gt;=8,"HIGH",IF(DC823&gt;=5,"CONDITIONAL","LOW")))))</x:f>
        <x:v>Pending</x:v>
      </x:c>
      <x:c r="DF823" t="str">
        <x:v>Pending screening and full-text appraisal; no transferability judgment made at identification.</x:v>
      </x:c>
      <x:c r="DG823"/>
      <x:c r="DH823"/>
      <x:c r="DI823"/>
      <x:c r="DJ823"/>
      <x:c r="DK823"/>
      <x:c r="DL823"/>
      <x:c r="DM823"/>
      <x:c r="DN823"/>
      <x:c r="DO823"/>
      <x:c r="DP823"/>
      <x:c r="DQ823"/>
      <x:c r="DR823"/>
      <x:c r="DS823"/>
      <x:c r="DT823"/>
      <x:c r="DU823"/>
      <x:c r="DV823"/>
      <x:c r="DW823"/>
      <x:c r="DX823"/>
      <x:c r="DY823"/>
      <x:c r="DZ823" t="str">
        <x:v>Title/abstract screening alone does not establish effectiveness, causality, methodological quality, transferability to Brazilian public safety or an institutional recommendation.</x:v>
      </x:c>
      <x:c r="EA823" t="str">
        <x:v>Pending</x:v>
      </x:c>
      <x:c r="EB823" t="str">
        <x:f>IF(L823="","",IF(EC823="READY","Yes","No / Pending"))</x:f>
        <x:v>No / Pending</x:v>
      </x:c>
      <x:c r="EC823" t="str">
        <x:f>IF(L823="","",IF(OR(ISNUMBER(SEARCH("Retracted Publication",Q823)),CM823="Retracted",CN823="Retracted",CM823="Expression of Concern",CN823="Expression of Concern",F823="Not used",CG823="Critical",CH823="High",CH823="Critical"),"BLOCKED — integrity or use restriction",IF(AND(CJ823="Yes",CK823="Yes",CL823="Yes"),IF(AND(CM823="Clear",CN823="Verified — clear"),IF(AND(AND(LEN(TRIM(CF823))&gt;0,LEFT(LOWER(TRIM(CF823)),7)&lt;&gt;"pending"),OR(CG823="High",CG823="Moderate"),OR(CH823="Low",CH823="Some concerns",CH823="Not applicable")),IF(AND(DD823="No",OR(DE823="HIGH",DE823="CONDITIONAL"),AND(LEN(TRIM(DF823))&gt;0,LEFT(LOWER(TRIM(DF823)),7)&lt;&gt;"pending")),IF(AND(AND(LEN(TRIM(DT823))&gt;0,LEFT(LOWER(TRIM(DT823)),7)&lt;&gt;"pending"),AND(LEN(TRIM(DU823))&gt;0,LEFT(LOWER(TRIM(DU823)),7)&lt;&gt;"pending"),OR(AND(LEN(TRIM(DV823))&gt;0,LEFT(LOWER(TRIM(DV823)),7)&lt;&gt;"pending"),AND(LEN(TRIM(DW823))&gt;0,LEFT(LOWER(TRIM(DW823)),7)&lt;&gt;"pending")),AND(LEN(TRIM(DX823))&gt;0,LEFT(LOWER(TRIM(DX823)),7)&lt;&gt;"pending")),IF(AND(F823="Claim-ready",OR(EA823="Strong",EA823="Moderate"),AND(LEN(TRIM(G823))&gt;0,LEFT(LOWER(TRIM(G823)),7)&lt;&gt;"pending"),G823&lt;&gt;"No substantive use decision is permitted from identification metadata alone.",AND(LEN(TRIM(DZ823))&gt;0,LEFT(LOWER(TRIM(DZ823)),7)&lt;&gt;"pending"),DZ823&lt;&gt;"Identification metadata alone does not permit any substantive scientific, causal, operational, or institutional claim.",AND(LEN(TRIM(EI823))&gt;0,LEFT(LOWER(TRIM(EI823)),7)&lt;&gt;"pending"),ISNUMBER(EH823),EH823&gt;0),"READY","PENDING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3" t="str">
        <x:v>Pending</x:v>
      </x:c>
      <x:c r="EE823"/>
      <x:c r="EF823" t="str">
        <x:v>Pending</x:v>
      </x:c>
      <x:c r="EG823" t="str">
        <x:v>Pending</x:v>
      </x:c>
      <x:c r="EH823"/>
      <x:c r="EI823" s="501"/>
      <x:c r="EJ823"/>
      <x:c r="EK823" t="str">
        <x:v>Pending</x:v>
      </x:c>
      <x:c r="EL823" t="n">
        <x:v>46272</x:v>
      </x:c>
      <x:c r="EM823" t="str">
        <x:v>Production PubMed record imported and reconciled to Zotero item 53D7NUVZ;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3" t="n">
        <x:f>IF(L823="","",(IF(N823&lt;&gt;"",1,0)+IF(O823&lt;&gt;"",1,0)+IF(AJ823&lt;&gt;"",1,0)+IF(AU823&lt;&gt;"",1,0)+IF(BE823&lt;&gt;"",1,0)+IF(CF823&lt;&gt;"",1,0)+IF(CJ823="Yes",1,0)+IF(CL823="Yes",1,0)+IF(DE823&lt;&gt;"Pending",1,0)+IF(F823&lt;&gt;"",1,0)+IF(DZ823&lt;&gt;"",1,0)+IF(EI823&lt;&gt;"",1,0))/12)</x:f>
        <x:v>0.5</x:v>
      </x:c>
    </x:row>
    <x:row r="824">
      <x:c r="A824" t="str">
        <x:v>EV-0821</x:v>
      </x:c>
      <x:c r="B824" t="str">
        <x:v>Integrity check</x:v>
      </x:c>
      <x:c r="C824" t="str">
        <x:f>IF(L824="","",IF(LEFT(EC824,7)="BLOCKED","🔴 Do not use for conclusion",IF(EB824="Yes","🟢 Claim-ready","🟡 Caution / context")))</x:f>
        <x:v>🟡 Caution / context</x:v>
      </x:c>
      <x:c r="D824" t="str">
        <x:f>IF(L824="","",EC824)</x:f>
        <x:v>PENDING — appropriate appraisal</x:v>
      </x:c>
      <x:c r="E824" t="str">
        <x:v>P3 — Medium</x:v>
      </x:c>
      <x:c r="F824" t="str">
        <x:v>Pending</x:v>
      </x:c>
      <x:c r="G824" t="str">
        <x:v>Title/abstract identify an explicit tactical/public-safety context and readiness domain; retain for full-text assessment.</x:v>
      </x:c>
      <x:c r="H824" t="str">
        <x:v>Obtain and review lawful full text; confirm human adjudication; then select a design-specific appraisal instrument.</x:v>
      </x:c>
      <x:c r="I824"/>
      <x:c r="J824" t="str">
        <x:v>A — Core</x:v>
      </x:c>
      <x:c r="K824" t="str">
        <x:v>IDENTIFIED</x:v>
      </x:c>
      <x:c r="L824" t="str">
        <x:v>Clinical utilization of deployed military surgeons.</x:v>
      </x:c>
      <x:c r="M824"/>
      <x:c r="N824" t="str">
        <x:v>Hall, Andrew B; Qureshi, Iram; Gurney, Jennifer M; Shackelford, Stacy; Taylor, Jonathan; Mahoney, Christopher; Trask, Scott; Walker, Avery; Wilson, Ramey L</x:v>
      </x:c>
      <x:c r="O824" t="n">
        <x:v>2021</x:v>
      </x:c>
      <x:c r="P824" t="str">
        <x:v>The journal of trauma and acute care surgery</x:v>
      </x:c>
      <x:c r="Q824" t="str">
        <x:v>Journal Article</x:v>
      </x:c>
      <x:c r="R824" t="str">
        <x:v>Unclear</x:v>
      </x:c>
      <x:c r="S824" t="str">
        <x:v>Unknown</x:v>
      </x:c>
      <x:c r="T824" t="str">
        <x:v>eng</x:v>
      </x:c>
      <x:c r="U824" t="str">
        <x:v>https://pubmed.ncbi.nlm.nih.gov/33496548/</x:v>
      </x:c>
      <x:c r="V824" t="str">
        <x:v>10.1097/ta.0000000000003095</x:v>
      </x:c>
      <x:c r="W824" t="str">
        <x:f>IF(V824="","",LOWER(SUBSTITUTE(SUBSTITUTE(SUBSTITUTE(SUBSTITUTE(TRIM(V824),"https://doi.org/",""),"http://doi.org/",""),"https://dx.doi.org/",""),"doi:","")))</x:f>
        <x:v>10.1097/ta.0000000000003095</x:v>
      </x:c>
      <x:c r="X824" t="str">
        <x:v>33496548</x:v>
      </x:c>
      <x:c r="Y824" t="str"/>
      <x:c r="Z824"/>
      <x:c r="AA824" t="str">
        <x:v>PubMed/MEDLINE</x:v>
      </x:c>
      <x:c r="AB824" t="str">
        <x:v>PUBMED-A-v1.0-2026-08-28</x:v>
      </x:c>
      <x:c r="AC824" t="str">
        <x:v>SP-PUBMED-A-20260828</x:v>
      </x:c>
      <x:c r="AD824" s="499" t="n">
        <x:v>46262</x:v>
      </x:c>
      <x:c r="AE824" s="499" t="n">
        <x:v>46272</x:v>
      </x:c>
      <x:c r="AF824" t="str">
        <x:v>ZYDNS77V</x:v>
      </x:c>
      <x:c r="AG824"/>
      <x:c r="AH824" t="str">
        <x:v>Tactical Athlete → Operational Readiness Brazil</x:v>
      </x:c>
      <x:c r="AI824" t="str">
        <x:v>evidence-family:A</x:v>
      </x:c>
      <x:c r="AJ824"/>
      <x:c r="AK824" t="str">
        <x:f>IF(AJ824="","",IF(OR(LOWER(AJ824)="brazil",LOWER(AJ824)="brasil"),"Yes","No"))</x:f>
      </x:c>
      <x:c r="AL824"/>
      <x:c r="AM824"/>
      <x:c r="AN824"/>
      <x:c r="AO824"/>
      <x:c r="AP824"/>
      <x:c r="AQ824"/>
      <x:c r="AR824"/>
      <x:c r="AS824"/>
      <x:c r="AT824"/>
      <x:c r="AU824"/>
      <x:c r="AV824"/>
      <x:c r="AW824"/>
      <x:c r="AX824"/>
      <x:c r="AY824"/>
      <x:c r="AZ824"/>
      <x:c r="BA824"/>
      <x:c r="BB824"/>
      <x:c r="BC824"/>
      <x:c r="BD824"/>
      <x:c r="BE824"/>
      <x:c r="BF824"/>
      <x:c r="BG824"/>
      <x:c r="BH824"/>
      <x:c r="BI824"/>
      <x:c r="BJ824"/>
      <x:c r="BK824"/>
      <x:c r="BL824"/>
      <x:c r="BM824"/>
      <x:c r="BN824"/>
      <x:c r="BO824"/>
      <x:c r="BP824"/>
      <x:c r="BQ824"/>
      <x:c r="BR824"/>
      <x:c r="BS824"/>
      <x:c r="BT824"/>
      <x:c r="BU824"/>
      <x:c r="BV824"/>
      <x:c r="BW824"/>
      <x:c r="BX824"/>
      <x:c r="BY824"/>
      <x:c r="BZ824"/>
      <x:c r="CA824"/>
      <x:c r="CB824"/>
      <x:c r="CC824"/>
      <x:c r="CD824"/>
      <x:c r="CE824"/>
      <x:c r="CF824"/>
      <x:c r="CG824"/>
      <x:c r="CH824"/>
      <x:c r="CI824"/>
      <x:c r="CJ824" t="str">
        <x:v>Yes</x:v>
      </x:c>
      <x:c r="CK824" t="str">
        <x:v>Yes</x:v>
      </x:c>
      <x:c r="CL824" t="str">
        <x:v>Yes</x:v>
      </x:c>
      <x:c r="CM824" t="str">
        <x:v>Clear</x:v>
      </x:c>
      <x:c r="CN824" t="str">
        <x:v>Verified — clear</x:v>
      </x:c>
      <x:c r="CO824" t="n">
        <x:v>46272</x:v>
      </x:c>
      <x:c r="CP824" t="str">
        <x:v>https://pubmed.ncbi.nlm.nih.gov/35152252/</x:v>
      </x:c>
      <x:c r="CQ824"/>
      <x:c r="CR824"/>
      <x:c r="CS824"/>
      <x:c r="CT824"/>
      <x:c r="CU824"/>
      <x:c r="CV824"/>
      <x:c r="CW824"/>
      <x:c r="CX824"/>
      <x:c r="CY824"/>
      <x:c r="CZ824"/>
      <x:c r="DA824"/>
      <x:c r="DB824" t="str">
        <x:f>IF(L824="","",IF(AND(COUNT(CU824:DA824)=7,OR(CU824=0,CU824=1,CU824=2),OR(CV824=0,CV824=1,CV824=2),OR(CW824=0,CW824=1,CW824=2),OR(CX824=0,CX824=1,CX824=2),OR(CY824=0,CY824=1,CY824=2),OR(CZ824=0,CZ824=1,CZ824=2),OR(DA824=0,DA824=1,DA824=2)),SUM(CU824:DA824),""))</x:f>
      </x:c>
      <x:c r="DC824" t="str">
        <x:f>IF(DB824="","",ROUND(DB824/14*10,1))</x:f>
      </x:c>
      <x:c r="DD824" t="str">
        <x:v>Pending</x:v>
      </x:c>
      <x:c r="DE824" t="str">
        <x:f>IF(L824="","",IF(DC824="","Pending",IF(DD824="Yes","CONDITIONAL — safety override",IF(DC824&gt;=8,"HIGH",IF(DC824&gt;=5,"CONDITIONAL","LOW")))))</x:f>
        <x:v>Pending</x:v>
      </x:c>
      <x:c r="DF824" t="str">
        <x:v>Pending screening and full-text appraisal; no transferability judgment made at identification.</x:v>
      </x:c>
      <x:c r="DG824"/>
      <x:c r="DH824"/>
      <x:c r="DI824"/>
      <x:c r="DJ824"/>
      <x:c r="DK824"/>
      <x:c r="DL824"/>
      <x:c r="DM824"/>
      <x:c r="DN824"/>
      <x:c r="DO824"/>
      <x:c r="DP824"/>
      <x:c r="DQ824"/>
      <x:c r="DR824"/>
      <x:c r="DS824"/>
      <x:c r="DT824"/>
      <x:c r="DU824"/>
      <x:c r="DV824"/>
      <x:c r="DW824"/>
      <x:c r="DX824"/>
      <x:c r="DY824"/>
      <x:c r="DZ824" t="str">
        <x:v>Title/abstract screening alone does not establish effectiveness, causality, methodological quality, transferability to Brazilian public safety or an institutional recommendation.</x:v>
      </x:c>
      <x:c r="EA824" t="str">
        <x:v>Pending</x:v>
      </x:c>
      <x:c r="EB824" t="str">
        <x:f>IF(L824="","",IF(EC824="READY","Yes","No / Pending"))</x:f>
        <x:v>No / Pending</x:v>
      </x:c>
      <x:c r="EC824" t="str">
        <x:f>IF(L824="","",IF(OR(ISNUMBER(SEARCH("Retracted Publication",Q824)),CM824="Retracted",CN824="Retracted",CM824="Expression of Concern",CN824="Expression of Concern",F824="Not used",CG824="Critical",CH824="High",CH824="Critical"),"BLOCKED — integrity or use restriction",IF(AND(CJ824="Yes",CK824="Yes",CL824="Yes"),IF(AND(CM824="Clear",CN824="Verified — clear"),IF(AND(AND(LEN(TRIM(CF824))&gt;0,LEFT(LOWER(TRIM(CF824)),7)&lt;&gt;"pending"),OR(CG824="High",CG824="Moderate"),OR(CH824="Low",CH824="Some concerns",CH824="Not applicable")),IF(AND(DD824="No",OR(DE824="HIGH",DE824="CONDITIONAL"),AND(LEN(TRIM(DF824))&gt;0,LEFT(LOWER(TRIM(DF824)),7)&lt;&gt;"pending")),IF(AND(AND(LEN(TRIM(DT824))&gt;0,LEFT(LOWER(TRIM(DT824)),7)&lt;&gt;"pending"),AND(LEN(TRIM(DU824))&gt;0,LEFT(LOWER(TRIM(DU824)),7)&lt;&gt;"pending"),OR(AND(LEN(TRIM(DV824))&gt;0,LEFT(LOWER(TRIM(DV824)),7)&lt;&gt;"pending"),AND(LEN(TRIM(DW824))&gt;0,LEFT(LOWER(TRIM(DW824)),7)&lt;&gt;"pending")),AND(LEN(TRIM(DX824))&gt;0,LEFT(LOWER(TRIM(DX824)),7)&lt;&gt;"pending")),IF(AND(F824="Claim-ready",OR(EA824="Strong",EA824="Moderate"),AND(LEN(TRIM(G824))&gt;0,LEFT(LOWER(TRIM(G824)),7)&lt;&gt;"pending"),G824&lt;&gt;"No substantive use decision is permitted from identification metadata alone.",AND(LEN(TRIM(DZ824))&gt;0,LEFT(LOWER(TRIM(DZ824)),7)&lt;&gt;"pending"),DZ824&lt;&gt;"Identification metadata alone does not permit any substantive scientific, causal, operational, or institutional claim.",AND(LEN(TRIM(EI824))&gt;0,LEFT(LOWER(TRIM(EI824)),7)&lt;&gt;"pending"),ISNUMBER(EH824),EH824&gt;0),"READY","PENDING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4" t="str">
        <x:v>Pending</x:v>
      </x:c>
      <x:c r="EE824"/>
      <x:c r="EF824" t="str">
        <x:v>Pending</x:v>
      </x:c>
      <x:c r="EG824" t="str">
        <x:v>Pending</x:v>
      </x:c>
      <x:c r="EH824"/>
      <x:c r="EI824" s="501"/>
      <x:c r="EJ824"/>
      <x:c r="EK824" t="str">
        <x:v>Pending</x:v>
      </x:c>
      <x:c r="EL824" t="n">
        <x:v>46272</x:v>
      </x:c>
      <x:c r="EM824" t="str">
        <x:v>Production PubMed record imported and reconciled to Zotero item ZYDNS77V;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4" t="n">
        <x:f>IF(L824="","",(IF(N824&lt;&gt;"",1,0)+IF(O824&lt;&gt;"",1,0)+IF(AJ824&lt;&gt;"",1,0)+IF(AU824&lt;&gt;"",1,0)+IF(BE824&lt;&gt;"",1,0)+IF(CF824&lt;&gt;"",1,0)+IF(CJ824="Yes",1,0)+IF(CL824="Yes",1,0)+IF(DE824&lt;&gt;"Pending",1,0)+IF(F824&lt;&gt;"",1,0)+IF(DZ824&lt;&gt;"",1,0)+IF(EI824&lt;&gt;"",1,0))/12)</x:f>
        <x:v>0.5</x:v>
      </x:c>
    </x:row>
    <x:row r="825">
      <x:c r="A825" t="str">
        <x:v>EV-0822</x:v>
      </x:c>
      <x:c r="B825" t="str">
        <x:v>Integrity check</x:v>
      </x:c>
      <x:c r="C825" t="str">
        <x:f>IF(L825="","",IF(LEFT(EC825,7)="BLOCKED","🔴 Do not use for conclusion",IF(EB825="Yes","🟢 Claim-ready","🟡 Caution / context")))</x:f>
        <x:v>🟡 Caution / context</x:v>
      </x:c>
      <x:c r="D825" t="str">
        <x:f>IF(L825="","",EC825)</x:f>
        <x:v>PENDING — appropriate appraisal</x:v>
      </x:c>
      <x:c r="E825" t="str">
        <x:v>P3 — Medium</x:v>
      </x:c>
      <x:c r="F825" t="str">
        <x:v>Pending</x:v>
      </x:c>
      <x:c r="G825" t="str">
        <x:v>A potentially relevant concept is present, but direct applicability is ambiguous at title/abstract level.</x:v>
      </x:c>
      <x:c r="H825" t="str">
        <x:v>Human title/abstract adjudication; retrieve full text if relevance remains plausible.</x:v>
      </x:c>
      <x:c r="I825"/>
      <x:c r="J825" t="str">
        <x:v>C — Implementation Science</x:v>
      </x:c>
      <x:c r="K825" t="str">
        <x:v>IDENTIFIED</x:v>
      </x:c>
      <x:c r="L825" t="str">
        <x:v>Stepped-wedge randomized controlled trial of a novel opioid court to improve identification of need and linkage to medications for opioid use disorder treatment for court-involved adults.</x:v>
      </x:c>
      <x:c r="M825"/>
      <x:c r="N825" t="str">
        <x:v>Elkington, Katherine S; Nunes, Edward; Schachar, Annie; Ryan, Margaret E; Garcia, Alejandra; Van DeVelde, Kelly; Reilly, Dennis; O'Grady, Megan; Williams, Arthur R; Tross, Susan; Wilson, Patrick; Cohall, Renee; Cohall, Alwyn; Wainberg, Milton</x:v>
      </x:c>
      <x:c r="O825" t="n">
        <x:v>2021</x:v>
      </x:c>
      <x:c r="P825" t="str">
        <x:v>Journal of substance abuse treatment</x:v>
      </x:c>
      <x:c r="Q825" t="str">
        <x:v>Journal Article; Randomized Controlled Trial; Research Support, N.I.H., Extramural</x:v>
      </x:c>
      <x:c r="R825" t="str">
        <x:v>Unclear</x:v>
      </x:c>
      <x:c r="S825" t="str">
        <x:v>Unknown</x:v>
      </x:c>
      <x:c r="T825" t="str">
        <x:v>eng</x:v>
      </x:c>
      <x:c r="U825" t="str">
        <x:v>https://pubmed.ncbi.nlm.nih.gov/33487516/</x:v>
      </x:c>
      <x:c r="V825" t="str">
        <x:v>10.1016/j.jsat.2021.108277</x:v>
      </x:c>
      <x:c r="W825" t="str">
        <x:f>IF(V825="","",LOWER(SUBSTITUTE(SUBSTITUTE(SUBSTITUTE(SUBSTITUTE(TRIM(V825),"https://doi.org/",""),"http://doi.org/",""),"https://dx.doi.org/",""),"doi:","")))</x:f>
        <x:v>10.1016/j.jsat.2021.108277</x:v>
      </x:c>
      <x:c r="X825" t="str">
        <x:v>33487516</x:v>
      </x:c>
      <x:c r="Y825" t="str">
        <x:v>PMC8491168</x:v>
      </x:c>
      <x:c r="Z825"/>
      <x:c r="AA825" t="str">
        <x:v>PubMed/MEDLINE</x:v>
      </x:c>
      <x:c r="AB825" t="str">
        <x:v>PUBMED-C-v1.0-2026-08-28</x:v>
      </x:c>
      <x:c r="AC825" t="str">
        <x:v>SP-PUBMED-C-20260828</x:v>
      </x:c>
      <x:c r="AD825" s="499" t="n">
        <x:v>46262</x:v>
      </x:c>
      <x:c r="AE825" s="499" t="n">
        <x:v>46272</x:v>
      </x:c>
      <x:c r="AF825" t="str">
        <x:v>LTGBQXUC</x:v>
      </x:c>
      <x:c r="AG825"/>
      <x:c r="AH825" t="str">
        <x:v>Tactical Athlete → Operational Readiness Brazil</x:v>
      </x:c>
      <x:c r="AI825" t="str">
        <x:v>evidence-family:C</x:v>
      </x:c>
      <x:c r="AJ825"/>
      <x:c r="AK825" t="str">
        <x:f>IF(AJ825="","",IF(OR(LOWER(AJ825)="brazil",LOWER(AJ825)="brasil"),"Yes","No"))</x:f>
      </x:c>
      <x:c r="AL825"/>
      <x:c r="AM825"/>
      <x:c r="AN825"/>
      <x:c r="AO825"/>
      <x:c r="AP825"/>
      <x:c r="AQ825"/>
      <x:c r="AR825"/>
      <x:c r="AS825"/>
      <x:c r="AT825"/>
      <x:c r="AU825"/>
      <x:c r="AV825"/>
      <x:c r="AW825"/>
      <x:c r="AX825"/>
      <x:c r="AY825"/>
      <x:c r="AZ825"/>
      <x:c r="BA825"/>
      <x:c r="BB825"/>
      <x:c r="BC825"/>
      <x:c r="BD825"/>
      <x:c r="BE825"/>
      <x:c r="BF825"/>
      <x:c r="BG825"/>
      <x:c r="BH825"/>
      <x:c r="BI825"/>
      <x:c r="BJ825"/>
      <x:c r="BK825"/>
      <x:c r="BL825"/>
      <x:c r="BM825"/>
      <x:c r="BN825"/>
      <x:c r="BO825"/>
      <x:c r="BP825"/>
      <x:c r="BQ825"/>
      <x:c r="BR825"/>
      <x:c r="BS825"/>
      <x:c r="BT825"/>
      <x:c r="BU825"/>
      <x:c r="BV825"/>
      <x:c r="BW825"/>
      <x:c r="BX825"/>
      <x:c r="BY825"/>
      <x:c r="BZ825"/>
      <x:c r="CA825"/>
      <x:c r="CB825"/>
      <x:c r="CC825"/>
      <x:c r="CD825"/>
      <x:c r="CE825"/>
      <x:c r="CF825"/>
      <x:c r="CG825"/>
      <x:c r="CH825"/>
      <x:c r="CI825"/>
      <x:c r="CJ825" t="str">
        <x:v>Yes</x:v>
      </x:c>
      <x:c r="CK825" t="str">
        <x:v>Yes</x:v>
      </x:c>
      <x:c r="CL825" t="str">
        <x:v>Yes</x:v>
      </x:c>
      <x:c r="CM825" t="str">
        <x:v>Clear</x:v>
      </x:c>
      <x:c r="CN825" t="str">
        <x:v>Verified — clear</x:v>
      </x:c>
      <x:c r="CO825" t="n">
        <x:v>46272</x:v>
      </x:c>
      <x:c r="CP825" t="str">
        <x:v>https://pubmed.ncbi.nlm.nih.gov/33487516/</x:v>
      </x:c>
      <x:c r="CQ825"/>
      <x:c r="CR825"/>
      <x:c r="CS825"/>
      <x:c r="CT825"/>
      <x:c r="CU825"/>
      <x:c r="CV825"/>
      <x:c r="CW825"/>
      <x:c r="CX825"/>
      <x:c r="CY825"/>
      <x:c r="CZ825"/>
      <x:c r="DA825"/>
      <x:c r="DB825" t="str">
        <x:f>IF(L825="","",IF(AND(COUNT(CU825:DA825)=7,OR(CU825=0,CU825=1,CU825=2),OR(CV825=0,CV825=1,CV825=2),OR(CW825=0,CW825=1,CW825=2),OR(CX825=0,CX825=1,CX825=2),OR(CY825=0,CY825=1,CY825=2),OR(CZ825=0,CZ825=1,CZ825=2),OR(DA825=0,DA825=1,DA825=2)),SUM(CU825:DA825),""))</x:f>
      </x:c>
      <x:c r="DC825" t="str">
        <x:f>IF(DB825="","",ROUND(DB825/14*10,1))</x:f>
      </x:c>
      <x:c r="DD825" t="str">
        <x:v>Pending</x:v>
      </x:c>
      <x:c r="DE825" t="str">
        <x:f>IF(L825="","",IF(DC825="","Pending",IF(DD825="Yes","CONDITIONAL — safety override",IF(DC825&gt;=8,"HIGH",IF(DC825&gt;=5,"CONDITIONAL","LOW")))))</x:f>
        <x:v>Pending</x:v>
      </x:c>
      <x:c r="DF825" t="str">
        <x:v>Pending screening and full-text appraisal; no transferability judgment made at identification.</x:v>
      </x:c>
      <x:c r="DG825"/>
      <x:c r="DH825"/>
      <x:c r="DI825"/>
      <x:c r="DJ825"/>
      <x:c r="DK825"/>
      <x:c r="DL825"/>
      <x:c r="DM825"/>
      <x:c r="DN825"/>
      <x:c r="DO825"/>
      <x:c r="DP825"/>
      <x:c r="DQ825"/>
      <x:c r="DR825"/>
      <x:c r="DS825"/>
      <x:c r="DT825"/>
      <x:c r="DU825"/>
      <x:c r="DV825"/>
      <x:c r="DW825"/>
      <x:c r="DX825"/>
      <x:c r="DY825"/>
      <x:c r="DZ825" t="str">
        <x:v>Title/abstract information is insufficient for a substantive scientific, causal, transferability or institutional claim.</x:v>
      </x:c>
      <x:c r="EA825" t="str">
        <x:v>Pending</x:v>
      </x:c>
      <x:c r="EB825" t="str">
        <x:f>IF(L825="","",IF(EC825="READY","Yes","No / Pending"))</x:f>
        <x:v>No / Pending</x:v>
      </x:c>
      <x:c r="EC825" t="str">
        <x:f>IF(L825="","",IF(OR(ISNUMBER(SEARCH("Retracted Publication",Q825)),CM825="Retracted",CN825="Retracted",CM825="Expression of Concern",CN825="Expression of Concern",F825="Not used",CG825="Critical",CH825="High",CH825="Critical"),"BLOCKED — integrity or use restriction",IF(AND(CJ825="Yes",CK825="Yes",CL825="Yes"),IF(AND(CM825="Clear",CN825="Verified — clear"),IF(AND(AND(LEN(TRIM(CF825))&gt;0,LEFT(LOWER(TRIM(CF825)),7)&lt;&gt;"pending"),OR(CG825="High",CG825="Moderate"),OR(CH825="Low",CH825="Some concerns",CH825="Not applicable")),IF(AND(DD825="No",OR(DE825="HIGH",DE825="CONDITIONAL"),AND(LEN(TRIM(DF825))&gt;0,LEFT(LOWER(TRIM(DF825)),7)&lt;&gt;"pending")),IF(AND(AND(LEN(TRIM(DT825))&gt;0,LEFT(LOWER(TRIM(DT825)),7)&lt;&gt;"pending"),AND(LEN(TRIM(DU825))&gt;0,LEFT(LOWER(TRIM(DU825)),7)&lt;&gt;"pending"),OR(AND(LEN(TRIM(DV825))&gt;0,LEFT(LOWER(TRIM(DV825)),7)&lt;&gt;"pending"),AND(LEN(TRIM(DW825))&gt;0,LEFT(LOWER(TRIM(DW825)),7)&lt;&gt;"pending")),AND(LEN(TRIM(DX825))&gt;0,LEFT(LOWER(TRIM(DX825)),7)&lt;&gt;"pending")),IF(AND(F825="Claim-ready",OR(EA825="Strong",EA825="Moderate"),AND(LEN(TRIM(G825))&gt;0,LEFT(LOWER(TRIM(G825)),7)&lt;&gt;"pending"),G825&lt;&gt;"No substantive use decision is permitted from identification metadata alone.",AND(LEN(TRIM(DZ825))&gt;0,LEFT(LOWER(TRIM(DZ825)),7)&lt;&gt;"pending"),DZ825&lt;&gt;"Identification metadata alone does not permit any substantive scientific, causal, operational, or institutional claim.",AND(LEN(TRIM(EI825))&gt;0,LEFT(LOWER(TRIM(EI825)),7)&lt;&gt;"pending"),ISNUMBER(EH825),EH825&gt;0),"READY","PENDING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5" t="str">
        <x:v>Pending</x:v>
      </x:c>
      <x:c r="EE825"/>
      <x:c r="EF825" t="str">
        <x:v>Pending</x:v>
      </x:c>
      <x:c r="EG825" t="str">
        <x:v>Pending</x:v>
      </x:c>
      <x:c r="EH825"/>
      <x:c r="EI825" s="501"/>
      <x:c r="EJ825"/>
      <x:c r="EK825" t="str">
        <x:v>Pending</x:v>
      </x:c>
      <x:c r="EL825" t="n">
        <x:v>46272</x:v>
      </x:c>
      <x:c r="EM825" t="str">
        <x:v>Production PubMed record imported and reconciled to Zotero item LTGBQXUC;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25" t="n">
        <x:f>IF(L825="","",(IF(N825&lt;&gt;"",1,0)+IF(O825&lt;&gt;"",1,0)+IF(AJ825&lt;&gt;"",1,0)+IF(AU825&lt;&gt;"",1,0)+IF(BE825&lt;&gt;"",1,0)+IF(CF825&lt;&gt;"",1,0)+IF(CJ825="Yes",1,0)+IF(CL825="Yes",1,0)+IF(DE825&lt;&gt;"Pending",1,0)+IF(F825&lt;&gt;"",1,0)+IF(DZ825&lt;&gt;"",1,0)+IF(EI825&lt;&gt;"",1,0))/12)</x:f>
        <x:v>0.5</x:v>
      </x:c>
    </x:row>
    <x:row r="826">
      <x:c r="A826" t="str">
        <x:v>EV-0823</x:v>
      </x:c>
      <x:c r="B826" t="str">
        <x:v>Integrity check</x:v>
      </x:c>
      <x:c r="C826" t="str">
        <x:f>IF(L826="","",IF(LEFT(EC826,7)="BLOCKED","🔴 Do not use for conclusion",IF(EB826="Yes","🟢 Claim-ready","🟡 Caution / context")))</x:f>
        <x:v>🟡 Caution / context</x:v>
      </x:c>
      <x:c r="D826" t="str">
        <x:f>IF(L826="","",EC826)</x:f>
        <x:v>PENDING — appropriate appraisal</x:v>
      </x:c>
      <x:c r="E826" t="str">
        <x:v>P3 — Medium</x:v>
      </x:c>
      <x:c r="F826" t="str">
        <x:v>Pending</x:v>
      </x:c>
      <x:c r="G826" t="str">
        <x:v>Title/abstract identify an explicit tactical/public-safety context and readiness domain; retain for full-text assessment.</x:v>
      </x:c>
      <x:c r="H826" t="str">
        <x:v>Obtain and review lawful full text; confirm human adjudication; then select a design-specific appraisal instrument.</x:v>
      </x:c>
      <x:c r="I826"/>
      <x:c r="J826" t="str">
        <x:v>A — Core</x:v>
      </x:c>
      <x:c r="K826" t="str">
        <x:v>IDENTIFIED</x:v>
      </x:c>
      <x:c r="L826" t="str">
        <x:v>Influence of Body Composition on Post-Exercise Parasympathetic Reactivation of Firefighter Recruits.</x:v>
      </x:c>
      <x:c r="M826"/>
      <x:c r="N826" t="str">
        <x:v>Cornell, David J; Noel, Sabrina E; Zhang, Xiyuan; Ebersole, Kyle T</x:v>
      </x:c>
      <x:c r="O826" t="n">
        <x:v>2021</x:v>
      </x:c>
      <x:c r="P826" t="str">
        <x:v>International journal of environmental research and public health</x:v>
      </x:c>
      <x:c r="Q826" t="str">
        <x:v>Journal Article</x:v>
      </x:c>
      <x:c r="R826" t="str">
        <x:v>Unclear</x:v>
      </x:c>
      <x:c r="S826" t="str">
        <x:v>Unknown</x:v>
      </x:c>
      <x:c r="T826" t="str">
        <x:v>eng</x:v>
      </x:c>
      <x:c r="U826" t="str">
        <x:v>https://pubmed.ncbi.nlm.nih.gov/33466351/</x:v>
      </x:c>
      <x:c r="V826" t="str">
        <x:v>10.3390/ijerph18010339</x:v>
      </x:c>
      <x:c r="W826" t="str">
        <x:f>IF(V826="","",LOWER(SUBSTITUTE(SUBSTITUTE(SUBSTITUTE(SUBSTITUTE(TRIM(V826),"https://doi.org/",""),"http://doi.org/",""),"https://dx.doi.org/",""),"doi:","")))</x:f>
        <x:v>10.3390/ijerph18010339</x:v>
      </x:c>
      <x:c r="X826" t="str">
        <x:v>33466351</x:v>
      </x:c>
      <x:c r="Y826" t="str">
        <x:v>PMC7795331</x:v>
      </x:c>
      <x:c r="Z826"/>
      <x:c r="AA826" t="str">
        <x:v>PubMed/MEDLINE</x:v>
      </x:c>
      <x:c r="AB826" t="str">
        <x:v>PUBMED-A-v1.0-2026-08-28</x:v>
      </x:c>
      <x:c r="AC826" t="str">
        <x:v>SP-PUBMED-A-20260828</x:v>
      </x:c>
      <x:c r="AD826" s="499" t="n">
        <x:v>46262</x:v>
      </x:c>
      <x:c r="AE826" s="499" t="n">
        <x:v>46272</x:v>
      </x:c>
      <x:c r="AF826" t="str">
        <x:v>N6LUDCIX</x:v>
      </x:c>
      <x:c r="AG826"/>
      <x:c r="AH826" t="str">
        <x:v>Tactical Athlete → Operational Readiness Brazil</x:v>
      </x:c>
      <x:c r="AI826" t="str">
        <x:v>evidence-family:A</x:v>
      </x:c>
      <x:c r="AJ826"/>
      <x:c r="AK826" t="str">
        <x:f>IF(AJ826="","",IF(OR(LOWER(AJ826)="brazil",LOWER(AJ826)="brasil"),"Yes","No"))</x:f>
      </x:c>
      <x:c r="AL826"/>
      <x:c r="AM826"/>
      <x:c r="AN826"/>
      <x:c r="AO826"/>
      <x:c r="AP826"/>
      <x:c r="AQ826"/>
      <x:c r="AR826"/>
      <x:c r="AS826"/>
      <x:c r="AT826"/>
      <x:c r="AU826"/>
      <x:c r="AV826"/>
      <x:c r="AW826"/>
      <x:c r="AX826"/>
      <x:c r="AY826"/>
      <x:c r="AZ826"/>
      <x:c r="BA826"/>
      <x:c r="BB826"/>
      <x:c r="BC826"/>
      <x:c r="BD826"/>
      <x:c r="BE826"/>
      <x:c r="BF826"/>
      <x:c r="BG826"/>
      <x:c r="BH826"/>
      <x:c r="BI826"/>
      <x:c r="BJ826"/>
      <x:c r="BK826"/>
      <x:c r="BL826"/>
      <x:c r="BM826"/>
      <x:c r="BN826"/>
      <x:c r="BO826"/>
      <x:c r="BP826"/>
      <x:c r="BQ826"/>
      <x:c r="BR826"/>
      <x:c r="BS826"/>
      <x:c r="BT826"/>
      <x:c r="BU826"/>
      <x:c r="BV826"/>
      <x:c r="BW826"/>
      <x:c r="BX826"/>
      <x:c r="BY826"/>
      <x:c r="BZ826"/>
      <x:c r="CA826"/>
      <x:c r="CB826"/>
      <x:c r="CC826"/>
      <x:c r="CD826"/>
      <x:c r="CE826"/>
      <x:c r="CF826"/>
      <x:c r="CG826"/>
      <x:c r="CH826"/>
      <x:c r="CI826"/>
      <x:c r="CJ826" t="str">
        <x:v>Yes</x:v>
      </x:c>
      <x:c r="CK826" t="str">
        <x:v>Yes</x:v>
      </x:c>
      <x:c r="CL826" t="str">
        <x:v>Yes</x:v>
      </x:c>
      <x:c r="CM826" t="str">
        <x:v>Clear</x:v>
      </x:c>
      <x:c r="CN826" t="str">
        <x:v>Verified — clear</x:v>
      </x:c>
      <x:c r="CO826" t="n">
        <x:v>46272</x:v>
      </x:c>
      <x:c r="CP826" t="str">
        <x:v>https://pubmed.ncbi.nlm.nih.gov/33466351/</x:v>
      </x:c>
      <x:c r="CQ826"/>
      <x:c r="CR826"/>
      <x:c r="CS826"/>
      <x:c r="CT826"/>
      <x:c r="CU826"/>
      <x:c r="CV826"/>
      <x:c r="CW826"/>
      <x:c r="CX826"/>
      <x:c r="CY826"/>
      <x:c r="CZ826"/>
      <x:c r="DA826"/>
      <x:c r="DB826" t="str">
        <x:f>IF(L826="","",IF(AND(COUNT(CU826:DA826)=7,OR(CU826=0,CU826=1,CU826=2),OR(CV826=0,CV826=1,CV826=2),OR(CW826=0,CW826=1,CW826=2),OR(CX826=0,CX826=1,CX826=2),OR(CY826=0,CY826=1,CY826=2),OR(CZ826=0,CZ826=1,CZ826=2),OR(DA826=0,DA826=1,DA826=2)),SUM(CU826:DA826),""))</x:f>
      </x:c>
      <x:c r="DC826" t="str">
        <x:f>IF(DB826="","",ROUND(DB826/14*10,1))</x:f>
      </x:c>
      <x:c r="DD826" t="str">
        <x:v>Pending</x:v>
      </x:c>
      <x:c r="DE826" t="str">
        <x:f>IF(L826="","",IF(DC826="","Pending",IF(DD826="Yes","CONDITIONAL — safety override",IF(DC826&gt;=8,"HIGH",IF(DC826&gt;=5,"CONDITIONAL","LOW")))))</x:f>
        <x:v>Pending</x:v>
      </x:c>
      <x:c r="DF826" t="str">
        <x:v>Pending screening and full-text appraisal; no transferability judgment made at identification.</x:v>
      </x:c>
      <x:c r="DG826"/>
      <x:c r="DH826"/>
      <x:c r="DI826"/>
      <x:c r="DJ826"/>
      <x:c r="DK826"/>
      <x:c r="DL826"/>
      <x:c r="DM826"/>
      <x:c r="DN826"/>
      <x:c r="DO826"/>
      <x:c r="DP826"/>
      <x:c r="DQ826"/>
      <x:c r="DR826"/>
      <x:c r="DS826"/>
      <x:c r="DT826"/>
      <x:c r="DU826"/>
      <x:c r="DV826"/>
      <x:c r="DW826"/>
      <x:c r="DX826"/>
      <x:c r="DY826"/>
      <x:c r="DZ826" t="str">
        <x:v>Title/abstract screening alone does not establish effectiveness, causality, methodological quality, transferability to Brazilian public safety or an institutional recommendation.</x:v>
      </x:c>
      <x:c r="EA826" t="str">
        <x:v>Pending</x:v>
      </x:c>
      <x:c r="EB826" t="str">
        <x:f>IF(L826="","",IF(EC826="READY","Yes","No / Pending"))</x:f>
        <x:v>No / Pending</x:v>
      </x:c>
      <x:c r="EC826" t="str">
        <x:f>IF(L826="","",IF(OR(ISNUMBER(SEARCH("Retracted Publication",Q826)),CM826="Retracted",CN826="Retracted",CM826="Expression of Concern",CN826="Expression of Concern",F826="Not used",CG826="Critical",CH826="High",CH826="Critical"),"BLOCKED — integrity or use restriction",IF(AND(CJ826="Yes",CK826="Yes",CL826="Yes"),IF(AND(CM826="Clear",CN826="Verified — clear"),IF(AND(AND(LEN(TRIM(CF826))&gt;0,LEFT(LOWER(TRIM(CF826)),7)&lt;&gt;"pending"),OR(CG826="High",CG826="Moderate"),OR(CH826="Low",CH826="Some concerns",CH826="Not applicable")),IF(AND(DD826="No",OR(DE826="HIGH",DE826="CONDITIONAL"),AND(LEN(TRIM(DF826))&gt;0,LEFT(LOWER(TRIM(DF826)),7)&lt;&gt;"pending")),IF(AND(AND(LEN(TRIM(DT826))&gt;0,LEFT(LOWER(TRIM(DT826)),7)&lt;&gt;"pending"),AND(LEN(TRIM(DU826))&gt;0,LEFT(LOWER(TRIM(DU826)),7)&lt;&gt;"pending"),OR(AND(LEN(TRIM(DV826))&gt;0,LEFT(LOWER(TRIM(DV826)),7)&lt;&gt;"pending"),AND(LEN(TRIM(DW826))&gt;0,LEFT(LOWER(TRIM(DW826)),7)&lt;&gt;"pending")),AND(LEN(TRIM(DX826))&gt;0,LEFT(LOWER(TRIM(DX826)),7)&lt;&gt;"pending")),IF(AND(F826="Claim-ready",OR(EA826="Strong",EA826="Moderate"),AND(LEN(TRIM(G826))&gt;0,LEFT(LOWER(TRIM(G826)),7)&lt;&gt;"pending"),G826&lt;&gt;"No substantive use decision is permitted from identification metadata alone.",AND(LEN(TRIM(DZ826))&gt;0,LEFT(LOWER(TRIM(DZ826)),7)&lt;&gt;"pending"),DZ826&lt;&gt;"Identification metadata alone does not permit any substantive scientific, causal, operational, or institutional claim.",AND(LEN(TRIM(EI826))&gt;0,LEFT(LOWER(TRIM(EI826)),7)&lt;&gt;"pending"),ISNUMBER(EH826),EH826&gt;0),"READY","PENDING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6" t="str">
        <x:v>Pending</x:v>
      </x:c>
      <x:c r="EE826"/>
      <x:c r="EF826" t="str">
        <x:v>Pending</x:v>
      </x:c>
      <x:c r="EG826" t="str">
        <x:v>Pending</x:v>
      </x:c>
      <x:c r="EH826"/>
      <x:c r="EI826" s="501"/>
      <x:c r="EJ826"/>
      <x:c r="EK826" t="str">
        <x:v>Pending</x:v>
      </x:c>
      <x:c r="EL826" t="n">
        <x:v>46272</x:v>
      </x:c>
      <x:c r="EM826" t="str">
        <x:v>Production PubMed record imported and reconciled to Zotero item N6LUDCIX;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6" t="n">
        <x:f>IF(L826="","",(IF(N826&lt;&gt;"",1,0)+IF(O826&lt;&gt;"",1,0)+IF(AJ826&lt;&gt;"",1,0)+IF(AU826&lt;&gt;"",1,0)+IF(BE826&lt;&gt;"",1,0)+IF(CF826&lt;&gt;"",1,0)+IF(CJ826="Yes",1,0)+IF(CL826="Yes",1,0)+IF(DE826&lt;&gt;"Pending",1,0)+IF(F826&lt;&gt;"",1,0)+IF(DZ826&lt;&gt;"",1,0)+IF(EI826&lt;&gt;"",1,0))/12)</x:f>
        <x:v>0.5</x:v>
      </x:c>
    </x:row>
    <x:row r="827">
      <x:c r="A827" t="str">
        <x:v>EV-0824</x:v>
      </x:c>
      <x:c r="B827" t="str">
        <x:v>Integrity check</x:v>
      </x:c>
      <x:c r="C827" t="str">
        <x:f>IF(L827="","",IF(LEFT(EC827,7)="BLOCKED","🔴 Do not use for conclusion",IF(EB827="Yes","🟢 Claim-ready","🟡 Caution / context")))</x:f>
        <x:v>🟡 Caution / context</x:v>
      </x:c>
      <x:c r="D827" t="str">
        <x:f>IF(L827="","",EC827)</x:f>
        <x:v>PENDING — appropriate appraisal</x:v>
      </x:c>
      <x:c r="E827" t="str">
        <x:v>P3 — Medium</x:v>
      </x:c>
      <x:c r="F827" t="str">
        <x:v>Pending</x:v>
      </x:c>
      <x:c r="G827" t="str">
        <x:v>A potentially relevant concept is present, but direct applicability is ambiguous at title/abstract level.</x:v>
      </x:c>
      <x:c r="H827" t="str">
        <x:v>Human title/abstract adjudication; retrieve full text if relevance remains plausible.</x:v>
      </x:c>
      <x:c r="I827"/>
      <x:c r="J827" t="str">
        <x:v>C — Implementation Science</x:v>
      </x:c>
      <x:c r="K827" t="str">
        <x:v>IDENTIFIED</x:v>
      </x:c>
      <x:c r="L827" t="str">
        <x:v>Enhancing behavioral sleep care with digital technology: study protocol for a hybrid type 3 implementation-effectiveness randomized trial.</x:v>
      </x:c>
      <x:c r="M827"/>
      <x:c r="N827" t="str">
        <x:v>Germain, Anne; Markwald, Rachel R; King, Erika; Bramoweth, Adam D; Wolfson, Megan; Seda, Gilbert; Han, Tony; Miggantz, Erin; O'Reilly, Brian; Hungerford, Lars; Sitzer, Traci; Mysliwiec, Vincent; Hout, Joseph J; Wallace, Meredith L</x:v>
      </x:c>
      <x:c r="O827" t="n">
        <x:v>2021</x:v>
      </x:c>
      <x:c r="P827" t="str">
        <x:v>Trials</x:v>
      </x:c>
      <x:c r="Q827" t="str">
        <x:v>Clinical Trial Protocol; Journal Article</x:v>
      </x:c>
      <x:c r="R827" t="str">
        <x:v>Unclear</x:v>
      </x:c>
      <x:c r="S827" t="str">
        <x:v>Unknown</x:v>
      </x:c>
      <x:c r="T827" t="str">
        <x:v>eng</x:v>
      </x:c>
      <x:c r="U827" t="str">
        <x:v>https://pubmed.ncbi.nlm.nih.gov/33430955/</x:v>
      </x:c>
      <x:c r="V827" t="str">
        <x:v>10.1186/s13063-020-04974-z</x:v>
      </x:c>
      <x:c r="W827" t="str">
        <x:f>IF(V827="","",LOWER(SUBSTITUTE(SUBSTITUTE(SUBSTITUTE(SUBSTITUTE(TRIM(V827),"https://doi.org/",""),"http://doi.org/",""),"https://dx.doi.org/",""),"doi:","")))</x:f>
        <x:v>10.1186/s13063-020-04974-z</x:v>
      </x:c>
      <x:c r="X827" t="str">
        <x:v>33430955</x:v>
      </x:c>
      <x:c r="Y827" t="str">
        <x:v>PMC7798254</x:v>
      </x:c>
      <x:c r="Z827"/>
      <x:c r="AA827" t="str">
        <x:v>PubMed/MEDLINE</x:v>
      </x:c>
      <x:c r="AB827" t="str">
        <x:v>PUBMED-C-v1.0-2026-08-28</x:v>
      </x:c>
      <x:c r="AC827" t="str">
        <x:v>SP-PUBMED-C-20260828</x:v>
      </x:c>
      <x:c r="AD827" s="499" t="n">
        <x:v>46262</x:v>
      </x:c>
      <x:c r="AE827" s="499" t="n">
        <x:v>46272</x:v>
      </x:c>
      <x:c r="AF827" t="str">
        <x:v>BQ6JKH2X</x:v>
      </x:c>
      <x:c r="AG827"/>
      <x:c r="AH827" t="str">
        <x:v>Tactical Athlete → Operational Readiness Brazil</x:v>
      </x:c>
      <x:c r="AI827" t="str">
        <x:v>evidence-family:C</x:v>
      </x:c>
      <x:c r="AJ827"/>
      <x:c r="AK827" t="str">
        <x:f>IF(AJ827="","",IF(OR(LOWER(AJ827)="brazil",LOWER(AJ827)="brasil"),"Yes","No"))</x:f>
      </x:c>
      <x:c r="AL827"/>
      <x:c r="AM827"/>
      <x:c r="AN827"/>
      <x:c r="AO827"/>
      <x:c r="AP827"/>
      <x:c r="AQ827"/>
      <x:c r="AR827"/>
      <x:c r="AS827"/>
      <x:c r="AT827"/>
      <x:c r="AU827"/>
      <x:c r="AV827"/>
      <x:c r="AW827"/>
      <x:c r="AX827"/>
      <x:c r="AY827"/>
      <x:c r="AZ827"/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/>
      <x:c r="BO827"/>
      <x:c r="BP827"/>
      <x:c r="BQ827"/>
      <x:c r="BR827"/>
      <x:c r="BS827"/>
      <x:c r="BT827"/>
      <x:c r="BU827"/>
      <x:c r="BV827"/>
      <x:c r="BW827"/>
      <x:c r="BX827"/>
      <x:c r="BY827"/>
      <x:c r="BZ827"/>
      <x:c r="CA827"/>
      <x:c r="CB827"/>
      <x:c r="CC827"/>
      <x:c r="CD827"/>
      <x:c r="CE827"/>
      <x:c r="CF827"/>
      <x:c r="CG827"/>
      <x:c r="CH827"/>
      <x:c r="CI827"/>
      <x:c r="CJ827" t="str">
        <x:v>Yes</x:v>
      </x:c>
      <x:c r="CK827" t="str">
        <x:v>Yes</x:v>
      </x:c>
      <x:c r="CL827" t="str">
        <x:v>Yes</x:v>
      </x:c>
      <x:c r="CM827" t="str">
        <x:v>Clear</x:v>
      </x:c>
      <x:c r="CN827" t="str">
        <x:v>Verified — clear</x:v>
      </x:c>
      <x:c r="CO827" t="n">
        <x:v>46272</x:v>
      </x:c>
      <x:c r="CP827" t="str">
        <x:v>https://pubmed.ncbi.nlm.nih.gov/33430955/</x:v>
      </x:c>
      <x:c r="CQ827"/>
      <x:c r="CR827"/>
      <x:c r="CS827"/>
      <x:c r="CT827"/>
      <x:c r="CU827"/>
      <x:c r="CV827"/>
      <x:c r="CW827"/>
      <x:c r="CX827"/>
      <x:c r="CY827"/>
      <x:c r="CZ827"/>
      <x:c r="DA827"/>
      <x:c r="DB827" t="str">
        <x:f>IF(L827="","",IF(AND(COUNT(CU827:DA827)=7,OR(CU827=0,CU827=1,CU827=2),OR(CV827=0,CV827=1,CV827=2),OR(CW827=0,CW827=1,CW827=2),OR(CX827=0,CX827=1,CX827=2),OR(CY827=0,CY827=1,CY827=2),OR(CZ827=0,CZ827=1,CZ827=2),OR(DA827=0,DA827=1,DA827=2)),SUM(CU827:DA827),""))</x:f>
      </x:c>
      <x:c r="DC827" t="str">
        <x:f>IF(DB827="","",ROUND(DB827/14*10,1))</x:f>
      </x:c>
      <x:c r="DD827" t="str">
        <x:v>Pending</x:v>
      </x:c>
      <x:c r="DE827" t="str">
        <x:f>IF(L827="","",IF(DC827="","Pending",IF(DD827="Yes","CONDITIONAL — safety override",IF(DC827&gt;=8,"HIGH",IF(DC827&gt;=5,"CONDITIONAL","LOW")))))</x:f>
        <x:v>Pending</x:v>
      </x:c>
      <x:c r="DF827" t="str">
        <x:v>Pending screening and full-text appraisal; no transferability judgment made at identification.</x:v>
      </x:c>
      <x:c r="DG827"/>
      <x:c r="DH827"/>
      <x:c r="DI827"/>
      <x:c r="DJ827"/>
      <x:c r="DK827"/>
      <x:c r="DL827"/>
      <x:c r="DM827"/>
      <x:c r="DN827"/>
      <x:c r="DO827"/>
      <x:c r="DP827"/>
      <x:c r="DQ827"/>
      <x:c r="DR827"/>
      <x:c r="DS827"/>
      <x:c r="DT827"/>
      <x:c r="DU827"/>
      <x:c r="DV827"/>
      <x:c r="DW827"/>
      <x:c r="DX827"/>
      <x:c r="DY827"/>
      <x:c r="DZ827" t="str">
        <x:v>Title/abstract information is insufficient for a substantive scientific, causal, transferability or institutional claim.</x:v>
      </x:c>
      <x:c r="EA827" t="str">
        <x:v>Pending</x:v>
      </x:c>
      <x:c r="EB827" t="str">
        <x:f>IF(L827="","",IF(EC827="READY","Yes","No / Pending"))</x:f>
        <x:v>No / Pending</x:v>
      </x:c>
      <x:c r="EC827" t="str">
        <x:f>IF(L827="","",IF(OR(ISNUMBER(SEARCH("Retracted Publication",Q827)),CM827="Retracted",CN827="Retracted",CM827="Expression of Concern",CN827="Expression of Concern",F827="Not used",CG827="Critical",CH827="High",CH827="Critical"),"BLOCKED — integrity or use restriction",IF(AND(CJ827="Yes",CK827="Yes",CL827="Yes"),IF(AND(CM827="Clear",CN827="Verified — clear"),IF(AND(AND(LEN(TRIM(CF827))&gt;0,LEFT(LOWER(TRIM(CF827)),7)&lt;&gt;"pending"),OR(CG827="High",CG827="Moderate"),OR(CH827="Low",CH827="Some concerns",CH827="Not applicable")),IF(AND(DD827="No",OR(DE827="HIGH",DE827="CONDITIONAL"),AND(LEN(TRIM(DF827))&gt;0,LEFT(LOWER(TRIM(DF827)),7)&lt;&gt;"pending")),IF(AND(AND(LEN(TRIM(DT827))&gt;0,LEFT(LOWER(TRIM(DT827)),7)&lt;&gt;"pending"),AND(LEN(TRIM(DU827))&gt;0,LEFT(LOWER(TRIM(DU827)),7)&lt;&gt;"pending"),OR(AND(LEN(TRIM(DV827))&gt;0,LEFT(LOWER(TRIM(DV827)),7)&lt;&gt;"pending"),AND(LEN(TRIM(DW827))&gt;0,LEFT(LOWER(TRIM(DW827)),7)&lt;&gt;"pending")),AND(LEN(TRIM(DX827))&gt;0,LEFT(LOWER(TRIM(DX827)),7)&lt;&gt;"pending")),IF(AND(F827="Claim-ready",OR(EA827="Strong",EA827="Moderate"),AND(LEN(TRIM(G827))&gt;0,LEFT(LOWER(TRIM(G827)),7)&lt;&gt;"pending"),G827&lt;&gt;"No substantive use decision is permitted from identification metadata alone.",AND(LEN(TRIM(DZ827))&gt;0,LEFT(LOWER(TRIM(DZ827)),7)&lt;&gt;"pending"),DZ827&lt;&gt;"Identification metadata alone does not permit any substantive scientific, causal, operational, or institutional claim.",AND(LEN(TRIM(EI827))&gt;0,LEFT(LOWER(TRIM(EI827)),7)&lt;&gt;"pending"),ISNUMBER(EH827),EH827&gt;0),"READY","PENDING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7" t="str">
        <x:v>Pending</x:v>
      </x:c>
      <x:c r="EE827"/>
      <x:c r="EF827" t="str">
        <x:v>Pending</x:v>
      </x:c>
      <x:c r="EG827" t="str">
        <x:v>Pending</x:v>
      </x:c>
      <x:c r="EH827"/>
      <x:c r="EI827" s="501"/>
      <x:c r="EJ827"/>
      <x:c r="EK827" t="str">
        <x:v>Pending</x:v>
      </x:c>
      <x:c r="EL827" t="n">
        <x:v>46272</x:v>
      </x:c>
      <x:c r="EM827" t="str">
        <x:v>Production PubMed record imported and reconciled to Zotero item BQ6JKH2X;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27" t="n">
        <x:f>IF(L827="","",(IF(N827&lt;&gt;"",1,0)+IF(O827&lt;&gt;"",1,0)+IF(AJ827&lt;&gt;"",1,0)+IF(AU827&lt;&gt;"",1,0)+IF(BE827&lt;&gt;"",1,0)+IF(CF827&lt;&gt;"",1,0)+IF(CJ827="Yes",1,0)+IF(CL827="Yes",1,0)+IF(DE827&lt;&gt;"Pending",1,0)+IF(F827&lt;&gt;"",1,0)+IF(DZ827&lt;&gt;"",1,0)+IF(EI827&lt;&gt;"",1,0))/12)</x:f>
        <x:v>0.5</x:v>
      </x:c>
    </x:row>
    <x:row r="828">
      <x:c r="A828" t="str">
        <x:v>EV-0825</x:v>
      </x:c>
      <x:c r="B828" t="str">
        <x:v>Integrity check</x:v>
      </x:c>
      <x:c r="C828" t="str">
        <x:f>IF(L828="","",IF(LEFT(EC828,7)="BLOCKED","🔴 Do not use for conclusion",IF(EB828="Yes","🟢 Claim-ready","🟡 Caution / context")))</x:f>
        <x:v>🟡 Caution / context</x:v>
      </x:c>
      <x:c r="D828" t="str">
        <x:f>IF(L828="","",EC828)</x:f>
        <x:v>PENDING — appropriate appraisal</x:v>
      </x:c>
      <x:c r="E828" t="str">
        <x:v>P3 — Medium</x:v>
      </x:c>
      <x:c r="F828" t="str">
        <x:v>Pending</x:v>
      </x:c>
      <x:c r="G828" t="str">
        <x:v>Title/abstract identify an explicit tactical/public-safety context and readiness domain; retain for full-text assessment.</x:v>
      </x:c>
      <x:c r="H828" t="str">
        <x:v>Obtain and review lawful full text; confirm human adjudication; then select a design-specific appraisal instrument.</x:v>
      </x:c>
      <x:c r="I828"/>
      <x:c r="J828" t="str">
        <x:v>A — Core</x:v>
      </x:c>
      <x:c r="K828" t="str">
        <x:v>IDENTIFIED</x:v>
      </x:c>
      <x:c r="L828" t="str">
        <x:v>What Factors Predict Upper Body Push to Pull Ratios in Professional Firefighters?</x:v>
      </x:c>
      <x:c r="M828"/>
      <x:c r="N828" t="str">
        <x:v>Merrigan, Justin J; Burke, Adam A; Fyock-Martin, Marcie B; Martin, Joel R</x:v>
      </x:c>
      <x:c r="O828" t="n">
        <x:v>2020</x:v>
      </x:c>
      <x:c r="P828" t="str">
        <x:v>International journal of exercise science</x:v>
      </x:c>
      <x:c r="Q828" t="str">
        <x:v>Journal Article</x:v>
      </x:c>
      <x:c r="R828" t="str">
        <x:v>Unclear</x:v>
      </x:c>
      <x:c r="S828" t="str">
        <x:v>Unknown</x:v>
      </x:c>
      <x:c r="T828" t="str">
        <x:v>eng</x:v>
      </x:c>
      <x:c r="U828" t="str">
        <x:v>https://pubmed.ncbi.nlm.nih.gov/33414875/</x:v>
      </x:c>
      <x:c r="V828" t="str">
        <x:v>10.70252/qoru9293</x:v>
      </x:c>
      <x:c r="W828" t="str">
        <x:f>IF(V828="","",LOWER(SUBSTITUTE(SUBSTITUTE(SUBSTITUTE(SUBSTITUTE(TRIM(V828),"https://doi.org/",""),"http://doi.org/",""),"https://dx.doi.org/",""),"doi:","")))</x:f>
        <x:v>10.70252/qoru9293</x:v>
      </x:c>
      <x:c r="X828" t="str">
        <x:v>33414875</x:v>
      </x:c>
      <x:c r="Y828" t="str">
        <x:v>PMC7745895</x:v>
      </x:c>
      <x:c r="Z828"/>
      <x:c r="AA828" t="str">
        <x:v>PubMed/MEDLINE</x:v>
      </x:c>
      <x:c r="AB828" t="str">
        <x:v>PUBMED-A-v1.0-2026-08-28</x:v>
      </x:c>
      <x:c r="AC828" t="str">
        <x:v>SP-PUBMED-A-20260828</x:v>
      </x:c>
      <x:c r="AD828" s="499" t="n">
        <x:v>46262</x:v>
      </x:c>
      <x:c r="AE828" s="499" t="n">
        <x:v>46272</x:v>
      </x:c>
      <x:c r="AF828" t="str">
        <x:v>WGFK5WX8</x:v>
      </x:c>
      <x:c r="AG828"/>
      <x:c r="AH828" t="str">
        <x:v>Tactical Athlete → Operational Readiness Brazil</x:v>
      </x:c>
      <x:c r="AI828" t="str">
        <x:v>evidence-family:A</x:v>
      </x:c>
      <x:c r="AJ828"/>
      <x:c r="AK828" t="str">
        <x:f>IF(AJ828="","",IF(OR(LOWER(AJ828)="brazil",LOWER(AJ828)="brasil"),"Yes","No"))</x:f>
      </x:c>
      <x:c r="AL828"/>
      <x:c r="AM828"/>
      <x:c r="AN828"/>
      <x:c r="AO828"/>
      <x:c r="AP828"/>
      <x:c r="AQ828"/>
      <x:c r="AR828"/>
      <x:c r="AS828"/>
      <x:c r="AT828"/>
      <x:c r="AU828"/>
      <x:c r="AV828"/>
      <x:c r="AW828"/>
      <x:c r="AX828"/>
      <x:c r="AY828"/>
      <x:c r="AZ828"/>
      <x:c r="BA828"/>
      <x:c r="BB828"/>
      <x:c r="BC828"/>
      <x:c r="BD828"/>
      <x:c r="BE828"/>
      <x:c r="BF828"/>
      <x:c r="BG828"/>
      <x:c r="BH828"/>
      <x:c r="BI828"/>
      <x:c r="BJ828"/>
      <x:c r="BK828"/>
      <x:c r="BL828"/>
      <x:c r="BM828"/>
      <x:c r="BN828"/>
      <x:c r="BO828"/>
      <x:c r="BP828"/>
      <x:c r="BQ828"/>
      <x:c r="BR828"/>
      <x:c r="BS828"/>
      <x:c r="BT828"/>
      <x:c r="BU828"/>
      <x:c r="BV828"/>
      <x:c r="BW828"/>
      <x:c r="BX828"/>
      <x:c r="BY828"/>
      <x:c r="BZ828"/>
      <x:c r="CA828"/>
      <x:c r="CB828"/>
      <x:c r="CC828"/>
      <x:c r="CD828"/>
      <x:c r="CE828"/>
      <x:c r="CF828"/>
      <x:c r="CG828"/>
      <x:c r="CH828"/>
      <x:c r="CI828"/>
      <x:c r="CJ828" t="str">
        <x:v>Yes</x:v>
      </x:c>
      <x:c r="CK828" t="str">
        <x:v>Yes</x:v>
      </x:c>
      <x:c r="CL828" t="str">
        <x:v>Yes</x:v>
      </x:c>
      <x:c r="CM828" t="str">
        <x:v>Clear</x:v>
      </x:c>
      <x:c r="CN828" t="str">
        <x:v>Verified — clear</x:v>
      </x:c>
      <x:c r="CO828" t="n">
        <x:v>46272</x:v>
      </x:c>
      <x:c r="CP828" t="str">
        <x:v>https://pubmed.ncbi.nlm.nih.gov/33414875/</x:v>
      </x:c>
      <x:c r="CQ828"/>
      <x:c r="CR828"/>
      <x:c r="CS828"/>
      <x:c r="CT828"/>
      <x:c r="CU828"/>
      <x:c r="CV828"/>
      <x:c r="CW828"/>
      <x:c r="CX828"/>
      <x:c r="CY828"/>
      <x:c r="CZ828"/>
      <x:c r="DA828"/>
      <x:c r="DB828" t="str">
        <x:f>IF(L828="","",IF(AND(COUNT(CU828:DA828)=7,OR(CU828=0,CU828=1,CU828=2),OR(CV828=0,CV828=1,CV828=2),OR(CW828=0,CW828=1,CW828=2),OR(CX828=0,CX828=1,CX828=2),OR(CY828=0,CY828=1,CY828=2),OR(CZ828=0,CZ828=1,CZ828=2),OR(DA828=0,DA828=1,DA828=2)),SUM(CU828:DA828),""))</x:f>
      </x:c>
      <x:c r="DC828" t="str">
        <x:f>IF(DB828="","",ROUND(DB828/14*10,1))</x:f>
      </x:c>
      <x:c r="DD828" t="str">
        <x:v>Pending</x:v>
      </x:c>
      <x:c r="DE828" t="str">
        <x:f>IF(L828="","",IF(DC828="","Pending",IF(DD828="Yes","CONDITIONAL — safety override",IF(DC828&gt;=8,"HIGH",IF(DC828&gt;=5,"CONDITIONAL","LOW")))))</x:f>
        <x:v>Pending</x:v>
      </x:c>
      <x:c r="DF828" t="str">
        <x:v>Pending screening and full-text appraisal; no transferability judgment made at identification.</x:v>
      </x:c>
      <x:c r="DG828"/>
      <x:c r="DH828"/>
      <x:c r="DI828"/>
      <x:c r="DJ828"/>
      <x:c r="DK828"/>
      <x:c r="DL828"/>
      <x:c r="DM828"/>
      <x:c r="DN828"/>
      <x:c r="DO828"/>
      <x:c r="DP828"/>
      <x:c r="DQ828"/>
      <x:c r="DR828"/>
      <x:c r="DS828"/>
      <x:c r="DT828"/>
      <x:c r="DU828"/>
      <x:c r="DV828"/>
      <x:c r="DW828"/>
      <x:c r="DX828"/>
      <x:c r="DY828"/>
      <x:c r="DZ828" t="str">
        <x:v>Title/abstract screening alone does not establish effectiveness, causality, methodological quality, transferability to Brazilian public safety or an institutional recommendation.</x:v>
      </x:c>
      <x:c r="EA828" t="str">
        <x:v>Pending</x:v>
      </x:c>
      <x:c r="EB828" t="str">
        <x:f>IF(L828="","",IF(EC828="READY","Yes","No / Pending"))</x:f>
        <x:v>No / Pending</x:v>
      </x:c>
      <x:c r="EC828" t="str">
        <x:f>IF(L828="","",IF(OR(ISNUMBER(SEARCH("Retracted Publication",Q828)),CM828="Retracted",CN828="Retracted",CM828="Expression of Concern",CN828="Expression of Concern",F828="Not used",CG828="Critical",CH828="High",CH828="Critical"),"BLOCKED — integrity or use restriction",IF(AND(CJ828="Yes",CK828="Yes",CL828="Yes"),IF(AND(CM828="Clear",CN828="Verified — clear"),IF(AND(AND(LEN(TRIM(CF828))&gt;0,LEFT(LOWER(TRIM(CF828)),7)&lt;&gt;"pending"),OR(CG828="High",CG828="Moderate"),OR(CH828="Low",CH828="Some concerns",CH828="Not applicable")),IF(AND(DD828="No",OR(DE828="HIGH",DE828="CONDITIONAL"),AND(LEN(TRIM(DF828))&gt;0,LEFT(LOWER(TRIM(DF828)),7)&lt;&gt;"pending")),IF(AND(AND(LEN(TRIM(DT828))&gt;0,LEFT(LOWER(TRIM(DT828)),7)&lt;&gt;"pending"),AND(LEN(TRIM(DU828))&gt;0,LEFT(LOWER(TRIM(DU828)),7)&lt;&gt;"pending"),OR(AND(LEN(TRIM(DV828))&gt;0,LEFT(LOWER(TRIM(DV828)),7)&lt;&gt;"pending"),AND(LEN(TRIM(DW828))&gt;0,LEFT(LOWER(TRIM(DW828)),7)&lt;&gt;"pending")),AND(LEN(TRIM(DX828))&gt;0,LEFT(LOWER(TRIM(DX828)),7)&lt;&gt;"pending")),IF(AND(F828="Claim-ready",OR(EA828="Strong",EA828="Moderate"),AND(LEN(TRIM(G828))&gt;0,LEFT(LOWER(TRIM(G828)),7)&lt;&gt;"pending"),G828&lt;&gt;"No substantive use decision is permitted from identification metadata alone.",AND(LEN(TRIM(DZ828))&gt;0,LEFT(LOWER(TRIM(DZ828)),7)&lt;&gt;"pending"),DZ828&lt;&gt;"Identification metadata alone does not permit any substantive scientific, causal, operational, or institutional claim.",AND(LEN(TRIM(EI828))&gt;0,LEFT(LOWER(TRIM(EI828)),7)&lt;&gt;"pending"),ISNUMBER(EH828),EH828&gt;0),"READY","PENDING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8" t="str">
        <x:v>Pending</x:v>
      </x:c>
      <x:c r="EE828"/>
      <x:c r="EF828" t="str">
        <x:v>Pending</x:v>
      </x:c>
      <x:c r="EG828" t="str">
        <x:v>Pending</x:v>
      </x:c>
      <x:c r="EH828"/>
      <x:c r="EI828" s="501"/>
      <x:c r="EJ828"/>
      <x:c r="EK828" t="str">
        <x:v>Pending</x:v>
      </x:c>
      <x:c r="EL828" t="n">
        <x:v>46272</x:v>
      </x:c>
      <x:c r="EM828" t="str">
        <x:v>Production PubMed record imported and reconciled to Zotero item WGFK5WX8;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8" t="n">
        <x:f>IF(L828="","",(IF(N828&lt;&gt;"",1,0)+IF(O828&lt;&gt;"",1,0)+IF(AJ828&lt;&gt;"",1,0)+IF(AU828&lt;&gt;"",1,0)+IF(BE828&lt;&gt;"",1,0)+IF(CF828&lt;&gt;"",1,0)+IF(CJ828="Yes",1,0)+IF(CL828="Yes",1,0)+IF(DE828&lt;&gt;"Pending",1,0)+IF(F828&lt;&gt;"",1,0)+IF(DZ828&lt;&gt;"",1,0)+IF(EI828&lt;&gt;"",1,0))/12)</x:f>
        <x:v>0.5</x:v>
      </x:c>
    </x:row>
    <x:row r="829">
      <x:c r="A829" t="str">
        <x:v>EV-0826</x:v>
      </x:c>
      <x:c r="B829" t="str">
        <x:v>Integrity check</x:v>
      </x:c>
      <x:c r="C829" t="str">
        <x:f>IF(L829="","",IF(LEFT(EC829,7)="BLOCKED","🔴 Do not use for conclusion",IF(EB829="Yes","🟢 Claim-ready","🟡 Caution / context")))</x:f>
        <x:v>🟡 Caution / context</x:v>
      </x:c>
      <x:c r="D829" t="str">
        <x:f>IF(L829="","",EC829)</x:f>
        <x:v>PENDING — appropriate appraisal</x:v>
      </x:c>
      <x:c r="E829" t="str">
        <x:v>P3 — Medium</x:v>
      </x:c>
      <x:c r="F829" t="str">
        <x:v>Pending</x:v>
      </x:c>
      <x:c r="G829" t="str">
        <x:v>Title/abstract identify an explicit tactical/public-safety context and readiness domain; retain for full-text assessment.</x:v>
      </x:c>
      <x:c r="H829" t="str">
        <x:v>Obtain and review lawful full text; confirm human adjudication; then select a design-specific appraisal instrument.</x:v>
      </x:c>
      <x:c r="I829"/>
      <x:c r="J829" t="str">
        <x:v>A — Core</x:v>
      </x:c>
      <x:c r="K829" t="str">
        <x:v>IDENTIFIED</x:v>
      </x:c>
      <x:c r="L829" t="str">
        <x:v>The Key to Combat Readiness Is a Strong Military-Civilian Partnership.</x:v>
      </x:c>
      <x:c r="M829"/>
      <x:c r="N829" t="str">
        <x:v>Sussman, Matthew S; Ryon, Emily L; Urrechaga, Eva M; Cioci, Alessia C; Herrington, Tyler J; Pizano, Louis R; Garcia, George D; Namias, Nicholas; Wetstein, Paul J; Buzzelli, Mark D; Gross, Kirby R; Proctor, Kenneth G</x:v>
      </x:c>
      <x:c r="O829" t="n">
        <x:v>2021</x:v>
      </x:c>
      <x:c r="P829" t="str">
        <x:v>Military medicine</x:v>
      </x:c>
      <x:c r="Q829" t="str">
        <x:v>Journal Article</x:v>
      </x:c>
      <x:c r="R829" t="str">
        <x:v>Unclear</x:v>
      </x:c>
      <x:c r="S829" t="str">
        <x:v>Unknown</x:v>
      </x:c>
      <x:c r="T829" t="str">
        <x:v>eng</x:v>
      </x:c>
      <x:c r="U829" t="str">
        <x:v>https://pubmed.ncbi.nlm.nih.gov/33394041/</x:v>
      </x:c>
      <x:c r="V829" t="str">
        <x:v>10.1093/milmed/usaa565</x:v>
      </x:c>
      <x:c r="W829" t="str">
        <x:f>IF(V829="","",LOWER(SUBSTITUTE(SUBSTITUTE(SUBSTITUTE(SUBSTITUTE(TRIM(V829),"https://doi.org/",""),"http://doi.org/",""),"https://dx.doi.org/",""),"doi:","")))</x:f>
        <x:v>10.1093/milmed/usaa565</x:v>
      </x:c>
      <x:c r="X829" t="str">
        <x:v>33394041</x:v>
      </x:c>
      <x:c r="Y829" t="str"/>
      <x:c r="Z829"/>
      <x:c r="AA829" t="str">
        <x:v>PubMed/MEDLINE</x:v>
      </x:c>
      <x:c r="AB829" t="str">
        <x:v>PUBMED-A-v1.0-2026-08-28</x:v>
      </x:c>
      <x:c r="AC829" t="str">
        <x:v>SP-PUBMED-A-20260828</x:v>
      </x:c>
      <x:c r="AD829" s="499" t="n">
        <x:v>46262</x:v>
      </x:c>
      <x:c r="AE829" s="499" t="n">
        <x:v>46272</x:v>
      </x:c>
      <x:c r="AF829" t="str">
        <x:v>4NZ8DE9Z</x:v>
      </x:c>
      <x:c r="AG829"/>
      <x:c r="AH829" t="str">
        <x:v>Tactical Athlete → Operational Readiness Brazil</x:v>
      </x:c>
      <x:c r="AI829" t="str">
        <x:v>evidence-family:A</x:v>
      </x:c>
      <x:c r="AJ829"/>
      <x:c r="AK829" t="str">
        <x:f>IF(AJ829="","",IF(OR(LOWER(AJ829)="brazil",LOWER(AJ829)="brasil"),"Yes","No"))</x:f>
      </x:c>
      <x:c r="AL829"/>
      <x:c r="AM829"/>
      <x:c r="AN829"/>
      <x:c r="AO829"/>
      <x:c r="AP829"/>
      <x:c r="AQ829"/>
      <x:c r="AR829"/>
      <x:c r="AS829"/>
      <x:c r="AT829"/>
      <x:c r="AU829"/>
      <x:c r="AV829"/>
      <x:c r="AW829"/>
      <x:c r="AX829"/>
      <x:c r="AY829"/>
      <x:c r="AZ829"/>
      <x:c r="BA829"/>
      <x:c r="BB829"/>
      <x:c r="BC829"/>
      <x:c r="BD829"/>
      <x:c r="BE829"/>
      <x:c r="BF829"/>
      <x:c r="BG829"/>
      <x:c r="BH829"/>
      <x:c r="BI829"/>
      <x:c r="BJ829"/>
      <x:c r="BK829"/>
      <x:c r="BL829"/>
      <x:c r="BM829"/>
      <x:c r="BN829"/>
      <x:c r="BO829"/>
      <x:c r="BP829"/>
      <x:c r="BQ829"/>
      <x:c r="BR829"/>
      <x:c r="BS829"/>
      <x:c r="BT829"/>
      <x:c r="BU829"/>
      <x:c r="BV829"/>
      <x:c r="BW829"/>
      <x:c r="BX829"/>
      <x:c r="BY829"/>
      <x:c r="BZ829"/>
      <x:c r="CA829"/>
      <x:c r="CB829"/>
      <x:c r="CC829"/>
      <x:c r="CD829"/>
      <x:c r="CE829"/>
      <x:c r="CF829"/>
      <x:c r="CG829"/>
      <x:c r="CH829"/>
      <x:c r="CI829"/>
      <x:c r="CJ829" t="str">
        <x:v>Yes</x:v>
      </x:c>
      <x:c r="CK829" t="str">
        <x:v>Yes</x:v>
      </x:c>
      <x:c r="CL829" t="str">
        <x:v>Yes</x:v>
      </x:c>
      <x:c r="CM829" t="str">
        <x:v>Clear</x:v>
      </x:c>
      <x:c r="CN829" t="str">
        <x:v>Verified — clear</x:v>
      </x:c>
      <x:c r="CO829" t="n">
        <x:v>46272</x:v>
      </x:c>
      <x:c r="CP829" t="str">
        <x:v>https://pubmed.ncbi.nlm.nih.gov/33394041/</x:v>
      </x:c>
      <x:c r="CQ829"/>
      <x:c r="CR829"/>
      <x:c r="CS829"/>
      <x:c r="CT829"/>
      <x:c r="CU829"/>
      <x:c r="CV829"/>
      <x:c r="CW829"/>
      <x:c r="CX829"/>
      <x:c r="CY829"/>
      <x:c r="CZ829"/>
      <x:c r="DA829"/>
      <x:c r="DB829" t="str">
        <x:f>IF(L829="","",IF(AND(COUNT(CU829:DA829)=7,OR(CU829=0,CU829=1,CU829=2),OR(CV829=0,CV829=1,CV829=2),OR(CW829=0,CW829=1,CW829=2),OR(CX829=0,CX829=1,CX829=2),OR(CY829=0,CY829=1,CY829=2),OR(CZ829=0,CZ829=1,CZ829=2),OR(DA829=0,DA829=1,DA829=2)),SUM(CU829:DA829),""))</x:f>
      </x:c>
      <x:c r="DC829" t="str">
        <x:f>IF(DB829="","",ROUND(DB829/14*10,1))</x:f>
      </x:c>
      <x:c r="DD829" t="str">
        <x:v>Pending</x:v>
      </x:c>
      <x:c r="DE829" t="str">
        <x:f>IF(L829="","",IF(DC829="","Pending",IF(DD829="Yes","CONDITIONAL — safety override",IF(DC829&gt;=8,"HIGH",IF(DC829&gt;=5,"CONDITIONAL","LOW")))))</x:f>
        <x:v>Pending</x:v>
      </x:c>
      <x:c r="DF829" t="str">
        <x:v>Pending screening and full-text appraisal; no transferability judgment made at identification.</x:v>
      </x:c>
      <x:c r="DG829"/>
      <x:c r="DH829"/>
      <x:c r="DI829"/>
      <x:c r="DJ829"/>
      <x:c r="DK829"/>
      <x:c r="DL829"/>
      <x:c r="DM829"/>
      <x:c r="DN829"/>
      <x:c r="DO829"/>
      <x:c r="DP829"/>
      <x:c r="DQ829"/>
      <x:c r="DR829"/>
      <x:c r="DS829"/>
      <x:c r="DT829"/>
      <x:c r="DU829"/>
      <x:c r="DV829"/>
      <x:c r="DW829"/>
      <x:c r="DX829"/>
      <x:c r="DY829"/>
      <x:c r="DZ829" t="str">
        <x:v>Title/abstract screening alone does not establish effectiveness, causality, methodological quality, transferability to Brazilian public safety or an institutional recommendation.</x:v>
      </x:c>
      <x:c r="EA829" t="str">
        <x:v>Pending</x:v>
      </x:c>
      <x:c r="EB829" t="str">
        <x:f>IF(L829="","",IF(EC829="READY","Yes","No / Pending"))</x:f>
        <x:v>No / Pending</x:v>
      </x:c>
      <x:c r="EC829" t="str">
        <x:f>IF(L829="","",IF(OR(ISNUMBER(SEARCH("Retracted Publication",Q829)),CM829="Retracted",CN829="Retracted",CM829="Expression of Concern",CN829="Expression of Concern",F829="Not used",CG829="Critical",CH829="High",CH829="Critical"),"BLOCKED — integrity or use restriction",IF(AND(CJ829="Yes",CK829="Yes",CL829="Yes"),IF(AND(CM829="Clear",CN829="Verified — clear"),IF(AND(AND(LEN(TRIM(CF829))&gt;0,LEFT(LOWER(TRIM(CF829)),7)&lt;&gt;"pending"),OR(CG829="High",CG829="Moderate"),OR(CH829="Low",CH829="Some concerns",CH829="Not applicable")),IF(AND(DD829="No",OR(DE829="HIGH",DE829="CONDITIONAL"),AND(LEN(TRIM(DF829))&gt;0,LEFT(LOWER(TRIM(DF829)),7)&lt;&gt;"pending")),IF(AND(AND(LEN(TRIM(DT829))&gt;0,LEFT(LOWER(TRIM(DT829)),7)&lt;&gt;"pending"),AND(LEN(TRIM(DU829))&gt;0,LEFT(LOWER(TRIM(DU829)),7)&lt;&gt;"pending"),OR(AND(LEN(TRIM(DV829))&gt;0,LEFT(LOWER(TRIM(DV829)),7)&lt;&gt;"pending"),AND(LEN(TRIM(DW829))&gt;0,LEFT(LOWER(TRIM(DW829)),7)&lt;&gt;"pending")),AND(LEN(TRIM(DX829))&gt;0,LEFT(LOWER(TRIM(DX829)),7)&lt;&gt;"pending")),IF(AND(F829="Claim-ready",OR(EA829="Strong",EA829="Moderate"),AND(LEN(TRIM(G829))&gt;0,LEFT(LOWER(TRIM(G829)),7)&lt;&gt;"pending"),G829&lt;&gt;"No substantive use decision is permitted from identification metadata alone.",AND(LEN(TRIM(DZ829))&gt;0,LEFT(LOWER(TRIM(DZ829)),7)&lt;&gt;"pending"),DZ829&lt;&gt;"Identification metadata alone does not permit any substantive scientific, causal, operational, or institutional claim.",AND(LEN(TRIM(EI829))&gt;0,LEFT(LOWER(TRIM(EI829)),7)&lt;&gt;"pending"),ISNUMBER(EH829),EH829&gt;0),"READY","PENDING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29" t="str">
        <x:v>Pending</x:v>
      </x:c>
      <x:c r="EE829"/>
      <x:c r="EF829" t="str">
        <x:v>Pending</x:v>
      </x:c>
      <x:c r="EG829" t="str">
        <x:v>Pending</x:v>
      </x:c>
      <x:c r="EH829"/>
      <x:c r="EI829" s="501"/>
      <x:c r="EJ829"/>
      <x:c r="EK829" t="str">
        <x:v>Pending</x:v>
      </x:c>
      <x:c r="EL829" t="n">
        <x:v>46272</x:v>
      </x:c>
      <x:c r="EM829" t="str">
        <x:v>Production PubMed record imported and reconciled to Zotero item 4NZ8DE9Z;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29" t="n">
        <x:f>IF(L829="","",(IF(N829&lt;&gt;"",1,0)+IF(O829&lt;&gt;"",1,0)+IF(AJ829&lt;&gt;"",1,0)+IF(AU829&lt;&gt;"",1,0)+IF(BE829&lt;&gt;"",1,0)+IF(CF829&lt;&gt;"",1,0)+IF(CJ829="Yes",1,0)+IF(CL829="Yes",1,0)+IF(DE829&lt;&gt;"Pending",1,0)+IF(F829&lt;&gt;"",1,0)+IF(DZ829&lt;&gt;"",1,0)+IF(EI829&lt;&gt;"",1,0))/12)</x:f>
        <x:v>0.5</x:v>
      </x:c>
    </x:row>
    <x:row r="830">
      <x:c r="A830" t="str">
        <x:v>EV-0827</x:v>
      </x:c>
      <x:c r="B830" t="str">
        <x:v>Integrity check</x:v>
      </x:c>
      <x:c r="C830" t="str">
        <x:f>IF(L830="","",IF(LEFT(EC830,7)="BLOCKED","🔴 Do not use for conclusion",IF(EB830="Yes","🟢 Claim-ready","🟡 Caution / context")))</x:f>
        <x:v>🟡 Caution / context</x:v>
      </x:c>
      <x:c r="D830" t="str">
        <x:f>IF(L830="","",EC830)</x:f>
        <x:v>PENDING — appropriate appraisal</x:v>
      </x:c>
      <x:c r="E830" t="str">
        <x:v>P3 — Medium</x:v>
      </x:c>
      <x:c r="F830" t="str">
        <x:v>Pending</x:v>
      </x:c>
      <x:c r="G830" t="str">
        <x:v>Title/abstract identify an explicit tactical/public-safety context and readiness domain; retain for full-text assessment.</x:v>
      </x:c>
      <x:c r="H830" t="str">
        <x:v>Obtain and review lawful full text; confirm human adjudication; then select a design-specific appraisal instrument.</x:v>
      </x:c>
      <x:c r="I830"/>
      <x:c r="J830" t="str">
        <x:v>A — Core</x:v>
      </x:c>
      <x:c r="K830" t="str">
        <x:v>IDENTIFIED</x:v>
      </x:c>
      <x:c r="L830" t="str">
        <x:v>Influence of a Training Academy on the Parasympathetic Nervous System Reactivation of Firefighter Recruits-An Observational Cohort Study.</x:v>
      </x:c>
      <x:c r="M830"/>
      <x:c r="N830" t="str">
        <x:v>Cornell, David J; Noel, Sabrina E; Zhang, Xiyuan; Ebersole, Kyle T</x:v>
      </x:c>
      <x:c r="O830" t="n">
        <x:v>2020</x:v>
      </x:c>
      <x:c r="P830" t="str">
        <x:v>International journal of environmental research and public health</x:v>
      </x:c>
      <x:c r="Q830" t="str">
        <x:v>Journal Article; Observational Study</x:v>
      </x:c>
      <x:c r="R830" t="str">
        <x:v>Unclear</x:v>
      </x:c>
      <x:c r="S830" t="str">
        <x:v>Unknown</x:v>
      </x:c>
      <x:c r="T830" t="str">
        <x:v>eng</x:v>
      </x:c>
      <x:c r="U830" t="str">
        <x:v>https://pubmed.ncbi.nlm.nih.gov/33375223/</x:v>
      </x:c>
      <x:c r="V830" t="str">
        <x:v>10.3390/ijerph18010109</x:v>
      </x:c>
      <x:c r="W830" t="str">
        <x:f>IF(V830="","",LOWER(SUBSTITUTE(SUBSTITUTE(SUBSTITUTE(SUBSTITUTE(TRIM(V830),"https://doi.org/",""),"http://doi.org/",""),"https://dx.doi.org/",""),"doi:","")))</x:f>
        <x:v>10.3390/ijerph18010109</x:v>
      </x:c>
      <x:c r="X830" t="str">
        <x:v>33375223</x:v>
      </x:c>
      <x:c r="Y830" t="str">
        <x:v>PMC7795559</x:v>
      </x:c>
      <x:c r="Z830"/>
      <x:c r="AA830" t="str">
        <x:v>PubMed/MEDLINE</x:v>
      </x:c>
      <x:c r="AB830" t="str">
        <x:v>PUBMED-A-v1.0-2026-08-28</x:v>
      </x:c>
      <x:c r="AC830" t="str">
        <x:v>SP-PUBMED-A-20260828</x:v>
      </x:c>
      <x:c r="AD830" s="499" t="n">
        <x:v>46262</x:v>
      </x:c>
      <x:c r="AE830" s="499" t="n">
        <x:v>46272</x:v>
      </x:c>
      <x:c r="AF830" t="str">
        <x:v>D6SX74YF</x:v>
      </x:c>
      <x:c r="AG830"/>
      <x:c r="AH830" t="str">
        <x:v>Tactical Athlete → Operational Readiness Brazil</x:v>
      </x:c>
      <x:c r="AI830" t="str">
        <x:v>evidence-family:A</x:v>
      </x:c>
      <x:c r="AJ830"/>
      <x:c r="AK830" t="str">
        <x:f>IF(AJ830="","",IF(OR(LOWER(AJ830)="brazil",LOWER(AJ830)="brasil"),"Yes","No"))</x:f>
      </x:c>
      <x:c r="AL830"/>
      <x:c r="AM830"/>
      <x:c r="AN830"/>
      <x:c r="AO830"/>
      <x:c r="AP830"/>
      <x:c r="AQ830"/>
      <x:c r="AR830"/>
      <x:c r="AS830"/>
      <x:c r="AT830"/>
      <x:c r="AU830"/>
      <x:c r="AV830"/>
      <x:c r="AW830"/>
      <x:c r="AX830"/>
      <x:c r="AY830"/>
      <x:c r="AZ830"/>
      <x:c r="BA830"/>
      <x:c r="BB830"/>
      <x:c r="BC830"/>
      <x:c r="BD830"/>
      <x:c r="BE830"/>
      <x:c r="BF830"/>
      <x:c r="BG830"/>
      <x:c r="BH830"/>
      <x:c r="BI830"/>
      <x:c r="BJ830"/>
      <x:c r="BK830"/>
      <x:c r="BL830"/>
      <x:c r="BM830"/>
      <x:c r="BN830"/>
      <x:c r="BO830"/>
      <x:c r="BP830"/>
      <x:c r="BQ830"/>
      <x:c r="BR830"/>
      <x:c r="BS830"/>
      <x:c r="BT830"/>
      <x:c r="BU830"/>
      <x:c r="BV830"/>
      <x:c r="BW830"/>
      <x:c r="BX830"/>
      <x:c r="BY830"/>
      <x:c r="BZ830"/>
      <x:c r="CA830"/>
      <x:c r="CB830"/>
      <x:c r="CC830"/>
      <x:c r="CD830"/>
      <x:c r="CE830"/>
      <x:c r="CF830"/>
      <x:c r="CG830"/>
      <x:c r="CH830"/>
      <x:c r="CI830"/>
      <x:c r="CJ830" t="str">
        <x:v>Yes</x:v>
      </x:c>
      <x:c r="CK830" t="str">
        <x:v>Yes</x:v>
      </x:c>
      <x:c r="CL830" t="str">
        <x:v>Yes</x:v>
      </x:c>
      <x:c r="CM830" t="str">
        <x:v>Clear</x:v>
      </x:c>
      <x:c r="CN830" t="str">
        <x:v>Verified — clear</x:v>
      </x:c>
      <x:c r="CO830" t="n">
        <x:v>46272</x:v>
      </x:c>
      <x:c r="CP830" t="str">
        <x:v>https://pubmed.ncbi.nlm.nih.gov/33375223/</x:v>
      </x:c>
      <x:c r="CQ830"/>
      <x:c r="CR830"/>
      <x:c r="CS830"/>
      <x:c r="CT830"/>
      <x:c r="CU830"/>
      <x:c r="CV830"/>
      <x:c r="CW830"/>
      <x:c r="CX830"/>
      <x:c r="CY830"/>
      <x:c r="CZ830"/>
      <x:c r="DA830"/>
      <x:c r="DB830" t="str">
        <x:f>IF(L830="","",IF(AND(COUNT(CU830:DA830)=7,OR(CU830=0,CU830=1,CU830=2),OR(CV830=0,CV830=1,CV830=2),OR(CW830=0,CW830=1,CW830=2),OR(CX830=0,CX830=1,CX830=2),OR(CY830=0,CY830=1,CY830=2),OR(CZ830=0,CZ830=1,CZ830=2),OR(DA830=0,DA830=1,DA830=2)),SUM(CU830:DA830),""))</x:f>
      </x:c>
      <x:c r="DC830" t="str">
        <x:f>IF(DB830="","",ROUND(DB830/14*10,1))</x:f>
      </x:c>
      <x:c r="DD830" t="str">
        <x:v>Pending</x:v>
      </x:c>
      <x:c r="DE830" t="str">
        <x:f>IF(L830="","",IF(DC830="","Pending",IF(DD830="Yes","CONDITIONAL — safety override",IF(DC830&gt;=8,"HIGH",IF(DC830&gt;=5,"CONDITIONAL","LOW")))))</x:f>
        <x:v>Pending</x:v>
      </x:c>
      <x:c r="DF830" t="str">
        <x:v>Pending screening and full-text appraisal; no transferability judgment made at identification.</x:v>
      </x:c>
      <x:c r="DG830"/>
      <x:c r="DH830"/>
      <x:c r="DI830"/>
      <x:c r="DJ830"/>
      <x:c r="DK830"/>
      <x:c r="DL830"/>
      <x:c r="DM830"/>
      <x:c r="DN830"/>
      <x:c r="DO830"/>
      <x:c r="DP830"/>
      <x:c r="DQ830"/>
      <x:c r="DR830"/>
      <x:c r="DS830"/>
      <x:c r="DT830"/>
      <x:c r="DU830"/>
      <x:c r="DV830"/>
      <x:c r="DW830"/>
      <x:c r="DX830"/>
      <x:c r="DY830"/>
      <x:c r="DZ830" t="str">
        <x:v>Title/abstract screening alone does not establish effectiveness, causality, methodological quality, transferability to Brazilian public safety or an institutional recommendation.</x:v>
      </x:c>
      <x:c r="EA830" t="str">
        <x:v>Pending</x:v>
      </x:c>
      <x:c r="EB830" t="str">
        <x:f>IF(L830="","",IF(EC830="READY","Yes","No / Pending"))</x:f>
        <x:v>No / Pending</x:v>
      </x:c>
      <x:c r="EC830" t="str">
        <x:f>IF(L830="","",IF(OR(ISNUMBER(SEARCH("Retracted Publication",Q830)),CM830="Retracted",CN830="Retracted",CM830="Expression of Concern",CN830="Expression of Concern",F830="Not used",CG830="Critical",CH830="High",CH830="Critical"),"BLOCKED — integrity or use restriction",IF(AND(CJ830="Yes",CK830="Yes",CL830="Yes"),IF(AND(CM830="Clear",CN830="Verified — clear"),IF(AND(AND(LEN(TRIM(CF830))&gt;0,LEFT(LOWER(TRIM(CF830)),7)&lt;&gt;"pending"),OR(CG830="High",CG830="Moderate"),OR(CH830="Low",CH830="Some concerns",CH830="Not applicable")),IF(AND(DD830="No",OR(DE830="HIGH",DE830="CONDITIONAL"),AND(LEN(TRIM(DF830))&gt;0,LEFT(LOWER(TRIM(DF830)),7)&lt;&gt;"pending")),IF(AND(AND(LEN(TRIM(DT830))&gt;0,LEFT(LOWER(TRIM(DT830)),7)&lt;&gt;"pending"),AND(LEN(TRIM(DU830))&gt;0,LEFT(LOWER(TRIM(DU830)),7)&lt;&gt;"pending"),OR(AND(LEN(TRIM(DV830))&gt;0,LEFT(LOWER(TRIM(DV830)),7)&lt;&gt;"pending"),AND(LEN(TRIM(DW830))&gt;0,LEFT(LOWER(TRIM(DW830)),7)&lt;&gt;"pending")),AND(LEN(TRIM(DX830))&gt;0,LEFT(LOWER(TRIM(DX830)),7)&lt;&gt;"pending")),IF(AND(F830="Claim-ready",OR(EA830="Strong",EA830="Moderate"),AND(LEN(TRIM(G830))&gt;0,LEFT(LOWER(TRIM(G830)),7)&lt;&gt;"pending"),G830&lt;&gt;"No substantive use decision is permitted from identification metadata alone.",AND(LEN(TRIM(DZ830))&gt;0,LEFT(LOWER(TRIM(DZ830)),7)&lt;&gt;"pending"),DZ830&lt;&gt;"Identification metadata alone does not permit any substantive scientific, causal, operational, or institutional claim.",AND(LEN(TRIM(EI830))&gt;0,LEFT(LOWER(TRIM(EI830)),7)&lt;&gt;"pending"),ISNUMBER(EH830),EH830&gt;0),"READY","PENDING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0" t="str">
        <x:v>Pending</x:v>
      </x:c>
      <x:c r="EE830"/>
      <x:c r="EF830" t="str">
        <x:v>Pending</x:v>
      </x:c>
      <x:c r="EG830" t="str">
        <x:v>Pending</x:v>
      </x:c>
      <x:c r="EH830"/>
      <x:c r="EI830" s="501"/>
      <x:c r="EJ830"/>
      <x:c r="EK830" t="str">
        <x:v>Pending</x:v>
      </x:c>
      <x:c r="EL830" t="n">
        <x:v>46272</x:v>
      </x:c>
      <x:c r="EM830" t="str">
        <x:v>Production PubMed record imported and reconciled to Zotero item D6SX74YF;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0" t="n">
        <x:f>IF(L830="","",(IF(N830&lt;&gt;"",1,0)+IF(O830&lt;&gt;"",1,0)+IF(AJ830&lt;&gt;"",1,0)+IF(AU830&lt;&gt;"",1,0)+IF(BE830&lt;&gt;"",1,0)+IF(CF830&lt;&gt;"",1,0)+IF(CJ830="Yes",1,0)+IF(CL830="Yes",1,0)+IF(DE830&lt;&gt;"Pending",1,0)+IF(F830&lt;&gt;"",1,0)+IF(DZ830&lt;&gt;"",1,0)+IF(EI830&lt;&gt;"",1,0))/12)</x:f>
        <x:v>0.5</x:v>
      </x:c>
    </x:row>
    <x:row r="831">
      <x:c r="A831" t="str">
        <x:v>EV-0828</x:v>
      </x:c>
      <x:c r="B831" t="str">
        <x:v>Integrity check</x:v>
      </x:c>
      <x:c r="C831" t="str">
        <x:f>IF(L831="","",IF(LEFT(EC831,7)="BLOCKED","🔴 Do not use for conclusion",IF(EB831="Yes","🟢 Claim-ready","🟡 Caution / context")))</x:f>
        <x:v>🟡 Caution / context</x:v>
      </x:c>
      <x:c r="D831" t="str">
        <x:f>IF(L831="","",EC831)</x:f>
        <x:v>PENDING — appropriate appraisal</x:v>
      </x:c>
      <x:c r="E831" t="str">
        <x:v>P3 — Medium</x:v>
      </x:c>
      <x:c r="F831" t="str">
        <x:v>Pending</x:v>
      </x:c>
      <x:c r="G831" t="str">
        <x:v>Title/abstract identify an explicit tactical/public-safety context and readiness domain; retain for full-text assessment.</x:v>
      </x:c>
      <x:c r="H831" t="str">
        <x:v>Obtain and review lawful full text; confirm human adjudication; then select a design-specific appraisal instrument.</x:v>
      </x:c>
      <x:c r="I831"/>
      <x:c r="J831" t="str">
        <x:v>A — Core</x:v>
      </x:c>
      <x:c r="K831" t="str">
        <x:v>IDENTIFIED</x:v>
      </x:c>
      <x:c r="L831" t="str">
        <x:v>Effects of Combined Strength and Endurance Training on Body Composition, Physical Fitness, and Serum Hormones During a 6-Month Crisis Management Operation.</x:v>
      </x:c>
      <x:c r="M831"/>
      <x:c r="N831" t="str">
        <x:v>Pihlainen, Kai; Kyrolainen, Heikki; Santtila, Matti; Ojanen, Tommi; Raitanen, Jani; Hakkinen, Keijo</x:v>
      </x:c>
      <x:c r="O831" t="n">
        <x:v>2022</x:v>
      </x:c>
      <x:c r="P831" t="str">
        <x:v>Journal of strength and conditioning research</x:v>
      </x:c>
      <x:c r="Q831" t="str">
        <x:v>Journal Article; Randomized Controlled Trial</x:v>
      </x:c>
      <x:c r="R831" t="str">
        <x:v>Unclear</x:v>
      </x:c>
      <x:c r="S831" t="str">
        <x:v>Unknown</x:v>
      </x:c>
      <x:c r="T831" t="str">
        <x:v>eng</x:v>
      </x:c>
      <x:c r="U831" t="str">
        <x:v>https://pubmed.ncbi.nlm.nih.gov/33337694/</x:v>
      </x:c>
      <x:c r="V831" t="str">
        <x:v>10.1519/jsc.0000000000003902</x:v>
      </x:c>
      <x:c r="W831" t="str">
        <x:f>IF(V831="","",LOWER(SUBSTITUTE(SUBSTITUTE(SUBSTITUTE(SUBSTITUTE(TRIM(V831),"https://doi.org/",""),"http://doi.org/",""),"https://dx.doi.org/",""),"doi:","")))</x:f>
        <x:v>10.1519/jsc.0000000000003902</x:v>
      </x:c>
      <x:c r="X831" t="str">
        <x:v>33337694</x:v>
      </x:c>
      <x:c r="Y831" t="str">
        <x:v>PMC9394488</x:v>
      </x:c>
      <x:c r="Z831"/>
      <x:c r="AA831" t="str">
        <x:v>PubMed/MEDLINE</x:v>
      </x:c>
      <x:c r="AB831" t="str">
        <x:v>PUBMED-A-v1.0-2026-08-28</x:v>
      </x:c>
      <x:c r="AC831" t="str">
        <x:v>SP-PUBMED-A-20260828</x:v>
      </x:c>
      <x:c r="AD831" s="499" t="n">
        <x:v>46262</x:v>
      </x:c>
      <x:c r="AE831" s="499" t="n">
        <x:v>46272</x:v>
      </x:c>
      <x:c r="AF831" t="str">
        <x:v>LGWSDHJV</x:v>
      </x:c>
      <x:c r="AG831"/>
      <x:c r="AH831" t="str">
        <x:v>Tactical Athlete → Operational Readiness Brazil</x:v>
      </x:c>
      <x:c r="AI831" t="str">
        <x:v>evidence-family:A</x:v>
      </x:c>
      <x:c r="AJ831"/>
      <x:c r="AK831" t="str">
        <x:f>IF(AJ831="","",IF(OR(LOWER(AJ831)="brazil",LOWER(AJ831)="brasil"),"Yes","No"))</x:f>
      </x:c>
      <x:c r="AL831"/>
      <x:c r="AM831"/>
      <x:c r="AN831"/>
      <x:c r="AO831"/>
      <x:c r="AP831"/>
      <x:c r="AQ831"/>
      <x:c r="AR831"/>
      <x:c r="AS831"/>
      <x:c r="AT831"/>
      <x:c r="AU831"/>
      <x:c r="AV831"/>
      <x:c r="AW831"/>
      <x:c r="AX831"/>
      <x:c r="AY831"/>
      <x:c r="AZ831"/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/>
      <x:c r="BO831"/>
      <x:c r="BP831"/>
      <x:c r="BQ831"/>
      <x:c r="BR831"/>
      <x:c r="BS831"/>
      <x:c r="BT831"/>
      <x:c r="BU831"/>
      <x:c r="BV831"/>
      <x:c r="BW831"/>
      <x:c r="BX831"/>
      <x:c r="BY831"/>
      <x:c r="BZ831"/>
      <x:c r="CA831"/>
      <x:c r="CB831"/>
      <x:c r="CC831"/>
      <x:c r="CD831"/>
      <x:c r="CE831"/>
      <x:c r="CF831"/>
      <x:c r="CG831"/>
      <x:c r="CH831"/>
      <x:c r="CI831"/>
      <x:c r="CJ831" t="str">
        <x:v>Yes</x:v>
      </x:c>
      <x:c r="CK831" t="str">
        <x:v>Yes</x:v>
      </x:c>
      <x:c r="CL831" t="str">
        <x:v>Yes</x:v>
      </x:c>
      <x:c r="CM831" t="str">
        <x:v>Clear</x:v>
      </x:c>
      <x:c r="CN831" t="str">
        <x:v>Verified — clear</x:v>
      </x:c>
      <x:c r="CO831" t="n">
        <x:v>46272</x:v>
      </x:c>
      <x:c r="CP831" t="str">
        <x:v>https://pubmed.ncbi.nlm.nih.gov/33337694/</x:v>
      </x:c>
      <x:c r="CQ831"/>
      <x:c r="CR831"/>
      <x:c r="CS831"/>
      <x:c r="CT831"/>
      <x:c r="CU831"/>
      <x:c r="CV831"/>
      <x:c r="CW831"/>
      <x:c r="CX831"/>
      <x:c r="CY831"/>
      <x:c r="CZ831"/>
      <x:c r="DA831"/>
      <x:c r="DB831" t="str">
        <x:f>IF(L831="","",IF(AND(COUNT(CU831:DA831)=7,OR(CU831=0,CU831=1,CU831=2),OR(CV831=0,CV831=1,CV831=2),OR(CW831=0,CW831=1,CW831=2),OR(CX831=0,CX831=1,CX831=2),OR(CY831=0,CY831=1,CY831=2),OR(CZ831=0,CZ831=1,CZ831=2),OR(DA831=0,DA831=1,DA831=2)),SUM(CU831:DA831),""))</x:f>
      </x:c>
      <x:c r="DC831" t="str">
        <x:f>IF(DB831="","",ROUND(DB831/14*10,1))</x:f>
      </x:c>
      <x:c r="DD831" t="str">
        <x:v>Pending</x:v>
      </x:c>
      <x:c r="DE831" t="str">
        <x:f>IF(L831="","",IF(DC831="","Pending",IF(DD831="Yes","CONDITIONAL — safety override",IF(DC831&gt;=8,"HIGH",IF(DC831&gt;=5,"CONDITIONAL","LOW")))))</x:f>
        <x:v>Pending</x:v>
      </x:c>
      <x:c r="DF831" t="str">
        <x:v>Pending screening and full-text appraisal; no transferability judgment made at identification.</x:v>
      </x:c>
      <x:c r="DG831"/>
      <x:c r="DH831"/>
      <x:c r="DI831"/>
      <x:c r="DJ831"/>
      <x:c r="DK831"/>
      <x:c r="DL831"/>
      <x:c r="DM831"/>
      <x:c r="DN831"/>
      <x:c r="DO831"/>
      <x:c r="DP831"/>
      <x:c r="DQ831"/>
      <x:c r="DR831"/>
      <x:c r="DS831"/>
      <x:c r="DT831"/>
      <x:c r="DU831"/>
      <x:c r="DV831"/>
      <x:c r="DW831"/>
      <x:c r="DX831"/>
      <x:c r="DY831"/>
      <x:c r="DZ831" t="str">
        <x:v>Title/abstract screening alone does not establish effectiveness, causality, methodological quality, transferability to Brazilian public safety or an institutional recommendation.</x:v>
      </x:c>
      <x:c r="EA831" t="str">
        <x:v>Pending</x:v>
      </x:c>
      <x:c r="EB831" t="str">
        <x:f>IF(L831="","",IF(EC831="READY","Yes","No / Pending"))</x:f>
        <x:v>No / Pending</x:v>
      </x:c>
      <x:c r="EC831" t="str">
        <x:f>IF(L831="","",IF(OR(ISNUMBER(SEARCH("Retracted Publication",Q831)),CM831="Retracted",CN831="Retracted",CM831="Expression of Concern",CN831="Expression of Concern",F831="Not used",CG831="Critical",CH831="High",CH831="Critical"),"BLOCKED — integrity or use restriction",IF(AND(CJ831="Yes",CK831="Yes",CL831="Yes"),IF(AND(CM831="Clear",CN831="Verified — clear"),IF(AND(AND(LEN(TRIM(CF831))&gt;0,LEFT(LOWER(TRIM(CF831)),7)&lt;&gt;"pending"),OR(CG831="High",CG831="Moderate"),OR(CH831="Low",CH831="Some concerns",CH831="Not applicable")),IF(AND(DD831="No",OR(DE831="HIGH",DE831="CONDITIONAL"),AND(LEN(TRIM(DF831))&gt;0,LEFT(LOWER(TRIM(DF831)),7)&lt;&gt;"pending")),IF(AND(AND(LEN(TRIM(DT831))&gt;0,LEFT(LOWER(TRIM(DT831)),7)&lt;&gt;"pending"),AND(LEN(TRIM(DU831))&gt;0,LEFT(LOWER(TRIM(DU831)),7)&lt;&gt;"pending"),OR(AND(LEN(TRIM(DV831))&gt;0,LEFT(LOWER(TRIM(DV831)),7)&lt;&gt;"pending"),AND(LEN(TRIM(DW831))&gt;0,LEFT(LOWER(TRIM(DW831)),7)&lt;&gt;"pending")),AND(LEN(TRIM(DX831))&gt;0,LEFT(LOWER(TRIM(DX831)),7)&lt;&gt;"pending")),IF(AND(F831="Claim-ready",OR(EA831="Strong",EA831="Moderate"),AND(LEN(TRIM(G831))&gt;0,LEFT(LOWER(TRIM(G831)),7)&lt;&gt;"pending"),G831&lt;&gt;"No substantive use decision is permitted from identification metadata alone.",AND(LEN(TRIM(DZ831))&gt;0,LEFT(LOWER(TRIM(DZ831)),7)&lt;&gt;"pending"),DZ831&lt;&gt;"Identification metadata alone does not permit any substantive scientific, causal, operational, or institutional claim.",AND(LEN(TRIM(EI831))&gt;0,LEFT(LOWER(TRIM(EI831)),7)&lt;&gt;"pending"),ISNUMBER(EH831),EH831&gt;0),"READY","PENDING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1" t="str">
        <x:v>Pending</x:v>
      </x:c>
      <x:c r="EE831"/>
      <x:c r="EF831" t="str">
        <x:v>Pending</x:v>
      </x:c>
      <x:c r="EG831" t="str">
        <x:v>Pending</x:v>
      </x:c>
      <x:c r="EH831"/>
      <x:c r="EI831" s="501"/>
      <x:c r="EJ831"/>
      <x:c r="EK831" t="str">
        <x:v>Pending</x:v>
      </x:c>
      <x:c r="EL831" t="n">
        <x:v>46272</x:v>
      </x:c>
      <x:c r="EM831" t="str">
        <x:v>Production PubMed record imported and reconciled to Zotero item LGWSDHJV;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1" t="n">
        <x:f>IF(L831="","",(IF(N831&lt;&gt;"",1,0)+IF(O831&lt;&gt;"",1,0)+IF(AJ831&lt;&gt;"",1,0)+IF(AU831&lt;&gt;"",1,0)+IF(BE831&lt;&gt;"",1,0)+IF(CF831&lt;&gt;"",1,0)+IF(CJ831="Yes",1,0)+IF(CL831="Yes",1,0)+IF(DE831&lt;&gt;"Pending",1,0)+IF(F831&lt;&gt;"",1,0)+IF(DZ831&lt;&gt;"",1,0)+IF(EI831&lt;&gt;"",1,0))/12)</x:f>
        <x:v>0.5</x:v>
      </x:c>
    </x:row>
    <x:row r="832">
      <x:c r="A832" t="str">
        <x:v>EV-0829</x:v>
      </x:c>
      <x:c r="B832" t="str">
        <x:v>Integrity check</x:v>
      </x:c>
      <x:c r="C832" t="str">
        <x:f>IF(L832="","",IF(LEFT(EC832,7)="BLOCKED","🔴 Do not use for conclusion",IF(EB832="Yes","🟢 Claim-ready","🟡 Caution / context")))</x:f>
        <x:v>🟡 Caution / context</x:v>
      </x:c>
      <x:c r="D832" t="str">
        <x:f>IF(L832="","",EC832)</x:f>
        <x:v>PENDING — appropriate appraisal</x:v>
      </x:c>
      <x:c r="E832" t="str">
        <x:v>P3 — Medium</x:v>
      </x:c>
      <x:c r="F832" t="str">
        <x:v>Pending</x:v>
      </x:c>
      <x:c r="G832" t="str">
        <x:v>Title/abstract identify an explicit tactical/public-safety context and readiness domain; retain for full-text assessment.</x:v>
      </x:c>
      <x:c r="H832" t="str">
        <x:v>Obtain and review lawful full text; confirm human adjudication; then select a design-specific appraisal instrument.</x:v>
      </x:c>
      <x:c r="I832"/>
      <x:c r="J832" t="str">
        <x:v>C — Implementation Science</x:v>
      </x:c>
      <x:c r="K832" t="str">
        <x:v>IDENTIFIED</x:v>
      </x:c>
      <x:c r="L832" t="str">
        <x:v>Interventions for Child Drowning Reduction in the Indian Sundarbans: Perspectives from the Ground.</x:v>
      </x:c>
      <x:c r="M832"/>
      <x:c r="N832" t="str">
        <x:v>Gupta, Medhavi; Roy, Sujoy; Panda, Ranjan; Konwar, Pompy; Jagnoor, Jagnoor</x:v>
      </x:c>
      <x:c r="O832" t="n">
        <x:v>2020</x:v>
      </x:c>
      <x:c r="P832" t="str">
        <x:v>Children (Basel, Switzerland)</x:v>
      </x:c>
      <x:c r="Q832" t="str">
        <x:v>Journal Article</x:v>
      </x:c>
      <x:c r="R832" t="str">
        <x:v>Unclear</x:v>
      </x:c>
      <x:c r="S832" t="str">
        <x:v>Unknown</x:v>
      </x:c>
      <x:c r="T832" t="str">
        <x:v>eng</x:v>
      </x:c>
      <x:c r="U832" t="str">
        <x:v>https://pubmed.ncbi.nlm.nih.gov/33327539/</x:v>
      </x:c>
      <x:c r="V832" t="str">
        <x:v>10.3390/children7120291</x:v>
      </x:c>
      <x:c r="W832" t="str">
        <x:f>IF(V832="","",LOWER(SUBSTITUTE(SUBSTITUTE(SUBSTITUTE(SUBSTITUTE(TRIM(V832),"https://doi.org/",""),"http://doi.org/",""),"https://dx.doi.org/",""),"doi:","")))</x:f>
        <x:v>10.3390/children7120291</x:v>
      </x:c>
      <x:c r="X832" t="str">
        <x:v>33327539</x:v>
      </x:c>
      <x:c r="Y832" t="str">
        <x:v>PMC7765013</x:v>
      </x:c>
      <x:c r="Z832"/>
      <x:c r="AA832" t="str">
        <x:v>PubMed/MEDLINE</x:v>
      </x:c>
      <x:c r="AB832" t="str">
        <x:v>PUBMED-C-v1.0-2026-08-28</x:v>
      </x:c>
      <x:c r="AC832" t="str">
        <x:v>SP-PUBMED-C-20260828</x:v>
      </x:c>
      <x:c r="AD832" s="499" t="n">
        <x:v>46262</x:v>
      </x:c>
      <x:c r="AE832" s="499" t="n">
        <x:v>46272</x:v>
      </x:c>
      <x:c r="AF832" t="str">
        <x:v>N5BVJXXD</x:v>
      </x:c>
      <x:c r="AG832"/>
      <x:c r="AH832" t="str">
        <x:v>Tactical Athlete → Operational Readiness Brazil</x:v>
      </x:c>
      <x:c r="AI832" t="str">
        <x:v>evidence-family:C</x:v>
      </x:c>
      <x:c r="AJ832"/>
      <x:c r="AK832" t="str">
        <x:f>IF(AJ832="","",IF(OR(LOWER(AJ832)="brazil",LOWER(AJ832)="brasil"),"Yes","No"))</x:f>
      </x:c>
      <x:c r="AL832"/>
      <x:c r="AM832"/>
      <x:c r="AN832"/>
      <x:c r="AO832"/>
      <x:c r="AP832"/>
      <x:c r="AQ832"/>
      <x:c r="AR832"/>
      <x:c r="AS832"/>
      <x:c r="AT832"/>
      <x:c r="AU832"/>
      <x:c r="AV832"/>
      <x:c r="AW832"/>
      <x:c r="AX832"/>
      <x:c r="AY832"/>
      <x:c r="AZ832"/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/>
      <x:c r="BO832"/>
      <x:c r="BP832"/>
      <x:c r="BQ832"/>
      <x:c r="BR832"/>
      <x:c r="BS832"/>
      <x:c r="BT832"/>
      <x:c r="BU832"/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 t="str">
        <x:v>Yes</x:v>
      </x:c>
      <x:c r="CK832" t="str">
        <x:v>Yes</x:v>
      </x:c>
      <x:c r="CL832" t="str">
        <x:v>Yes</x:v>
      </x:c>
      <x:c r="CM832" t="str">
        <x:v>Clear</x:v>
      </x:c>
      <x:c r="CN832" t="str">
        <x:v>Verified — clear</x:v>
      </x:c>
      <x:c r="CO832" t="n">
        <x:v>46272</x:v>
      </x:c>
      <x:c r="CP832" t="str">
        <x:v>https://pubmed.ncbi.nlm.nih.gov/33327539/</x:v>
      </x:c>
      <x:c r="CQ832"/>
      <x:c r="CR832"/>
      <x:c r="CS832"/>
      <x:c r="CT832"/>
      <x:c r="CU832"/>
      <x:c r="CV832"/>
      <x:c r="CW832"/>
      <x:c r="CX832"/>
      <x:c r="CY832"/>
      <x:c r="CZ832"/>
      <x:c r="DA832"/>
      <x:c r="DB832" t="str">
        <x:f>IF(L832="","",IF(AND(COUNT(CU832:DA832)=7,OR(CU832=0,CU832=1,CU832=2),OR(CV832=0,CV832=1,CV832=2),OR(CW832=0,CW832=1,CW832=2),OR(CX832=0,CX832=1,CX832=2),OR(CY832=0,CY832=1,CY832=2),OR(CZ832=0,CZ832=1,CZ832=2),OR(DA832=0,DA832=1,DA832=2)),SUM(CU832:DA832),""))</x:f>
      </x:c>
      <x:c r="DC832" t="str">
        <x:f>IF(DB832="","",ROUND(DB832/14*10,1))</x:f>
      </x:c>
      <x:c r="DD832" t="str">
        <x:v>Pending</x:v>
      </x:c>
      <x:c r="DE832" t="str">
        <x:f>IF(L832="","",IF(DC832="","Pending",IF(DD832="Yes","CONDITIONAL — safety override",IF(DC832&gt;=8,"HIGH",IF(DC832&gt;=5,"CONDITIONAL","LOW")))))</x:f>
        <x:v>Pending</x:v>
      </x:c>
      <x:c r="DF832" t="str">
        <x:v>Pending screening and full-text appraisal; no transferability judgment made at identification.</x:v>
      </x:c>
      <x:c r="DG832"/>
      <x:c r="DH832"/>
      <x:c r="DI832"/>
      <x:c r="DJ832"/>
      <x:c r="DK832"/>
      <x:c r="DL832"/>
      <x:c r="DM832"/>
      <x:c r="DN832"/>
      <x:c r="DO832"/>
      <x:c r="DP832"/>
      <x:c r="DQ832"/>
      <x:c r="DR832"/>
      <x:c r="DS832"/>
      <x:c r="DT832"/>
      <x:c r="DU832"/>
      <x:c r="DV832"/>
      <x:c r="DW832"/>
      <x:c r="DX832"/>
      <x:c r="DY832"/>
      <x:c r="DZ832" t="str">
        <x:v>Title/abstract screening alone does not establish effectiveness, causality, methodological quality, transferability to Brazilian public safety or an institutional recommendation.</x:v>
      </x:c>
      <x:c r="EA832" t="str">
        <x:v>Pending</x:v>
      </x:c>
      <x:c r="EB832" t="str">
        <x:f>IF(L832="","",IF(EC832="READY","Yes","No / Pending"))</x:f>
        <x:v>No / Pending</x:v>
      </x:c>
      <x:c r="EC832" t="str">
        <x:f>IF(L832="","",IF(OR(ISNUMBER(SEARCH("Retracted Publication",Q832)),CM832="Retracted",CN832="Retracted",CM832="Expression of Concern",CN832="Expression of Concern",F832="Not used",CG832="Critical",CH832="High",CH832="Critical"),"BLOCKED — integrity or use restriction",IF(AND(CJ832="Yes",CK832="Yes",CL832="Yes"),IF(AND(CM832="Clear",CN832="Verified — clear"),IF(AND(AND(LEN(TRIM(CF832))&gt;0,LEFT(LOWER(TRIM(CF832)),7)&lt;&gt;"pending"),OR(CG832="High",CG832="Moderate"),OR(CH832="Low",CH832="Some concerns",CH832="Not applicable")),IF(AND(DD832="No",OR(DE832="HIGH",DE832="CONDITIONAL"),AND(LEN(TRIM(DF832))&gt;0,LEFT(LOWER(TRIM(DF832)),7)&lt;&gt;"pending")),IF(AND(AND(LEN(TRIM(DT832))&gt;0,LEFT(LOWER(TRIM(DT832)),7)&lt;&gt;"pending"),AND(LEN(TRIM(DU832))&gt;0,LEFT(LOWER(TRIM(DU832)),7)&lt;&gt;"pending"),OR(AND(LEN(TRIM(DV832))&gt;0,LEFT(LOWER(TRIM(DV832)),7)&lt;&gt;"pending"),AND(LEN(TRIM(DW832))&gt;0,LEFT(LOWER(TRIM(DW832)),7)&lt;&gt;"pending")),AND(LEN(TRIM(DX832))&gt;0,LEFT(LOWER(TRIM(DX832)),7)&lt;&gt;"pending")),IF(AND(F832="Claim-ready",OR(EA832="Strong",EA832="Moderate"),AND(LEN(TRIM(G832))&gt;0,LEFT(LOWER(TRIM(G832)),7)&lt;&gt;"pending"),G832&lt;&gt;"No substantive use decision is permitted from identification metadata alone.",AND(LEN(TRIM(DZ832))&gt;0,LEFT(LOWER(TRIM(DZ832)),7)&lt;&gt;"pending"),DZ832&lt;&gt;"Identification metadata alone does not permit any substantive scientific, causal, operational, or institutional claim.",AND(LEN(TRIM(EI832))&gt;0,LEFT(LOWER(TRIM(EI832)),7)&lt;&gt;"pending"),ISNUMBER(EH832),EH832&gt;0),"READY","PENDING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2" t="str">
        <x:v>Pending</x:v>
      </x:c>
      <x:c r="EE832"/>
      <x:c r="EF832" t="str">
        <x:v>Pending</x:v>
      </x:c>
      <x:c r="EG832" t="str">
        <x:v>Pending</x:v>
      </x:c>
      <x:c r="EH832"/>
      <x:c r="EI832" s="501"/>
      <x:c r="EJ832"/>
      <x:c r="EK832" t="str">
        <x:v>Pending</x:v>
      </x:c>
      <x:c r="EL832" t="n">
        <x:v>46272</x:v>
      </x:c>
      <x:c r="EM832" t="str">
        <x:v>Production PubMed record imported and reconciled to Zotero item N5BVJXXD;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2" t="n">
        <x:f>IF(L832="","",(IF(N832&lt;&gt;"",1,0)+IF(O832&lt;&gt;"",1,0)+IF(AJ832&lt;&gt;"",1,0)+IF(AU832&lt;&gt;"",1,0)+IF(BE832&lt;&gt;"",1,0)+IF(CF832&lt;&gt;"",1,0)+IF(CJ832="Yes",1,0)+IF(CL832="Yes",1,0)+IF(DE832&lt;&gt;"Pending",1,0)+IF(F832&lt;&gt;"",1,0)+IF(DZ832&lt;&gt;"",1,0)+IF(EI832&lt;&gt;"",1,0))/12)</x:f>
        <x:v>0.5</x:v>
      </x:c>
    </x:row>
    <x:row r="833">
      <x:c r="A833" t="str">
        <x:v>EV-0830</x:v>
      </x:c>
      <x:c r="B833" t="str">
        <x:v>Integrity check</x:v>
      </x:c>
      <x:c r="C833" t="str">
        <x:f>IF(L833="","",IF(LEFT(EC833,7)="BLOCKED","🔴 Do not use for conclusion",IF(EB833="Yes","🟢 Claim-ready","🟡 Caution / context")))</x:f>
        <x:v>🟡 Caution / context</x:v>
      </x:c>
      <x:c r="D833" t="str">
        <x:f>IF(L833="","",EC833)</x:f>
        <x:v>PENDING — appropriate appraisal</x:v>
      </x:c>
      <x:c r="E833" t="str">
        <x:v>P3 — Medium</x:v>
      </x:c>
      <x:c r="F833" t="str">
        <x:v>Pending</x:v>
      </x:c>
      <x:c r="G833" t="str">
        <x:v>A potentially relevant concept is present, but direct applicability is ambiguous at title/abstract level.</x:v>
      </x:c>
      <x:c r="H833" t="str">
        <x:v>Human title/abstract adjudication; retrieve full text if relevance remains plausible.</x:v>
      </x:c>
      <x:c r="I833"/>
      <x:c r="J833" t="str">
        <x:v>A — Core</x:v>
      </x:c>
      <x:c r="K833" t="str">
        <x:v>IDENTIFIED</x:v>
      </x:c>
      <x:c r="L833" t="str">
        <x:v>Trends in Surgical Volume in the Military Health System-A Potential Threat to Mission Readiness.</x:v>
      </x:c>
      <x:c r="M833"/>
      <x:c r="N833" t="str">
        <x:v>Haag, Austin; Cone, Eugene B; Wun, Jolene; Herzog, Peter; Lyon, Samuel; Nabi, Junaid; Marchese, Maya; Friedlander, David F; Trinh, Quoc-Dien</x:v>
      </x:c>
      <x:c r="O833" t="n">
        <x:v>2021</x:v>
      </x:c>
      <x:c r="P833" t="str">
        <x:v>Military medicine</x:v>
      </x:c>
      <x:c r="Q833" t="str">
        <x:v>Journal Article; Research Support, Non-U.S. Gov't; Research Support, U.S. Gov't, Non-P.H.S.</x:v>
      </x:c>
      <x:c r="R833" t="str">
        <x:v>Unclear</x:v>
      </x:c>
      <x:c r="S833" t="str">
        <x:v>Unknown</x:v>
      </x:c>
      <x:c r="T833" t="str">
        <x:v>eng</x:v>
      </x:c>
      <x:c r="U833" t="str">
        <x:v>https://pubmed.ncbi.nlm.nih.gov/33326571/</x:v>
      </x:c>
      <x:c r="V833" t="str">
        <x:v>10.1093/milmed/usaa543</x:v>
      </x:c>
      <x:c r="W833" t="str">
        <x:f>IF(V833="","",LOWER(SUBSTITUTE(SUBSTITUTE(SUBSTITUTE(SUBSTITUTE(TRIM(V833),"https://doi.org/",""),"http://doi.org/",""),"https://dx.doi.org/",""),"doi:","")))</x:f>
        <x:v>10.1093/milmed/usaa543</x:v>
      </x:c>
      <x:c r="X833" t="str">
        <x:v>33326571</x:v>
      </x:c>
      <x:c r="Y833" t="str"/>
      <x:c r="Z833"/>
      <x:c r="AA833" t="str">
        <x:v>PubMed/MEDLINE</x:v>
      </x:c>
      <x:c r="AB833" t="str">
        <x:v>PUBMED-A-v1.0-2026-08-28</x:v>
      </x:c>
      <x:c r="AC833" t="str">
        <x:v>SP-PUBMED-A-20260828</x:v>
      </x:c>
      <x:c r="AD833" s="499" t="n">
        <x:v>46262</x:v>
      </x:c>
      <x:c r="AE833" s="499" t="n">
        <x:v>46272</x:v>
      </x:c>
      <x:c r="AF833" t="str">
        <x:v>B6ERSNAG</x:v>
      </x:c>
      <x:c r="AG833"/>
      <x:c r="AH833" t="str">
        <x:v>Tactical Athlete → Operational Readiness Brazil</x:v>
      </x:c>
      <x:c r="AI833" t="str">
        <x:v>evidence-family:A</x:v>
      </x:c>
      <x:c r="AJ833"/>
      <x:c r="AK833" t="str">
        <x:f>IF(AJ833="","",IF(OR(LOWER(AJ833)="brazil",LOWER(AJ833)="brasil"),"Yes","No"))</x:f>
      </x:c>
      <x:c r="AL833"/>
      <x:c r="AM833"/>
      <x:c r="AN833"/>
      <x:c r="AO833"/>
      <x:c r="AP833"/>
      <x:c r="AQ833"/>
      <x:c r="AR833"/>
      <x:c r="AS833"/>
      <x:c r="AT833"/>
      <x:c r="AU833"/>
      <x:c r="AV833"/>
      <x:c r="AW833"/>
      <x:c r="AX833"/>
      <x:c r="AY833"/>
      <x:c r="AZ833"/>
      <x:c r="BA833"/>
      <x:c r="BB833"/>
      <x:c r="BC833"/>
      <x:c r="BD833"/>
      <x:c r="BE833"/>
      <x:c r="BF833"/>
      <x:c r="BG833"/>
      <x:c r="BH833"/>
      <x:c r="BI833"/>
      <x:c r="BJ833"/>
      <x:c r="BK833"/>
      <x:c r="BL833"/>
      <x:c r="BM833"/>
      <x:c r="BN833"/>
      <x:c r="BO833"/>
      <x:c r="BP833"/>
      <x:c r="BQ833"/>
      <x:c r="BR833"/>
      <x:c r="BS833"/>
      <x:c r="BT833"/>
      <x:c r="BU833"/>
      <x:c r="BV833"/>
      <x:c r="BW833"/>
      <x:c r="BX833"/>
      <x:c r="BY833"/>
      <x:c r="BZ833"/>
      <x:c r="CA833"/>
      <x:c r="CB833"/>
      <x:c r="CC833"/>
      <x:c r="CD833"/>
      <x:c r="CE833"/>
      <x:c r="CF833"/>
      <x:c r="CG833"/>
      <x:c r="CH833"/>
      <x:c r="CI833"/>
      <x:c r="CJ833" t="str">
        <x:v>Yes</x:v>
      </x:c>
      <x:c r="CK833" t="str">
        <x:v>Yes</x:v>
      </x:c>
      <x:c r="CL833" t="str">
        <x:v>Yes</x:v>
      </x:c>
      <x:c r="CM833" t="str">
        <x:v>Clear</x:v>
      </x:c>
      <x:c r="CN833" t="str">
        <x:v>Verified — clear</x:v>
      </x:c>
      <x:c r="CO833" t="n">
        <x:v>46272</x:v>
      </x:c>
      <x:c r="CP833" t="str">
        <x:v>https://pubmed.ncbi.nlm.nih.gov/33326571/</x:v>
      </x:c>
      <x:c r="CQ833"/>
      <x:c r="CR833"/>
      <x:c r="CS833"/>
      <x:c r="CT833"/>
      <x:c r="CU833"/>
      <x:c r="CV833"/>
      <x:c r="CW833"/>
      <x:c r="CX833"/>
      <x:c r="CY833"/>
      <x:c r="CZ833"/>
      <x:c r="DA833"/>
      <x:c r="DB833" t="str">
        <x:f>IF(L833="","",IF(AND(COUNT(CU833:DA833)=7,OR(CU833=0,CU833=1,CU833=2),OR(CV833=0,CV833=1,CV833=2),OR(CW833=0,CW833=1,CW833=2),OR(CX833=0,CX833=1,CX833=2),OR(CY833=0,CY833=1,CY833=2),OR(CZ833=0,CZ833=1,CZ833=2),OR(DA833=0,DA833=1,DA833=2)),SUM(CU833:DA833),""))</x:f>
      </x:c>
      <x:c r="DC833" t="str">
        <x:f>IF(DB833="","",ROUND(DB833/14*10,1))</x:f>
      </x:c>
      <x:c r="DD833" t="str">
        <x:v>Pending</x:v>
      </x:c>
      <x:c r="DE833" t="str">
        <x:f>IF(L833="","",IF(DC833="","Pending",IF(DD833="Yes","CONDITIONAL — safety override",IF(DC833&gt;=8,"HIGH",IF(DC833&gt;=5,"CONDITIONAL","LOW")))))</x:f>
        <x:v>Pending</x:v>
      </x:c>
      <x:c r="DF833" t="str">
        <x:v>Pending screening and full-text appraisal; no transferability judgment made at identification.</x:v>
      </x:c>
      <x:c r="DG833"/>
      <x:c r="DH833"/>
      <x:c r="DI833"/>
      <x:c r="DJ833"/>
      <x:c r="DK833"/>
      <x:c r="DL833"/>
      <x:c r="DM833"/>
      <x:c r="DN833"/>
      <x:c r="DO833"/>
      <x:c r="DP833"/>
      <x:c r="DQ833"/>
      <x:c r="DR833"/>
      <x:c r="DS833"/>
      <x:c r="DT833"/>
      <x:c r="DU833"/>
      <x:c r="DV833"/>
      <x:c r="DW833"/>
      <x:c r="DX833"/>
      <x:c r="DY833"/>
      <x:c r="DZ833" t="str">
        <x:v>Title/abstract information is insufficient for a substantive scientific, causal, transferability or institutional claim.</x:v>
      </x:c>
      <x:c r="EA833" t="str">
        <x:v>Pending</x:v>
      </x:c>
      <x:c r="EB833" t="str">
        <x:f>IF(L833="","",IF(EC833="READY","Yes","No / Pending"))</x:f>
        <x:v>No / Pending</x:v>
      </x:c>
      <x:c r="EC833" t="str">
        <x:f>IF(L833="","",IF(OR(ISNUMBER(SEARCH("Retracted Publication",Q833)),CM833="Retracted",CN833="Retracted",CM833="Expression of Concern",CN833="Expression of Concern",F833="Not used",CG833="Critical",CH833="High",CH833="Critical"),"BLOCKED — integrity or use restriction",IF(AND(CJ833="Yes",CK833="Yes",CL833="Yes"),IF(AND(CM833="Clear",CN833="Verified — clear"),IF(AND(AND(LEN(TRIM(CF833))&gt;0,LEFT(LOWER(TRIM(CF833)),7)&lt;&gt;"pending"),OR(CG833="High",CG833="Moderate"),OR(CH833="Low",CH833="Some concerns",CH833="Not applicable")),IF(AND(DD833="No",OR(DE833="HIGH",DE833="CONDITIONAL"),AND(LEN(TRIM(DF833))&gt;0,LEFT(LOWER(TRIM(DF833)),7)&lt;&gt;"pending")),IF(AND(AND(LEN(TRIM(DT833))&gt;0,LEFT(LOWER(TRIM(DT833)),7)&lt;&gt;"pending"),AND(LEN(TRIM(DU833))&gt;0,LEFT(LOWER(TRIM(DU833)),7)&lt;&gt;"pending"),OR(AND(LEN(TRIM(DV833))&gt;0,LEFT(LOWER(TRIM(DV833)),7)&lt;&gt;"pending"),AND(LEN(TRIM(DW833))&gt;0,LEFT(LOWER(TRIM(DW833)),7)&lt;&gt;"pending")),AND(LEN(TRIM(DX833))&gt;0,LEFT(LOWER(TRIM(DX833)),7)&lt;&gt;"pending")),IF(AND(F833="Claim-ready",OR(EA833="Strong",EA833="Moderate"),AND(LEN(TRIM(G833))&gt;0,LEFT(LOWER(TRIM(G833)),7)&lt;&gt;"pending"),G833&lt;&gt;"No substantive use decision is permitted from identification metadata alone.",AND(LEN(TRIM(DZ833))&gt;0,LEFT(LOWER(TRIM(DZ833)),7)&lt;&gt;"pending"),DZ833&lt;&gt;"Identification metadata alone does not permit any substantive scientific, causal, operational, or institutional claim.",AND(LEN(TRIM(EI833))&gt;0,LEFT(LOWER(TRIM(EI833)),7)&lt;&gt;"pending"),ISNUMBER(EH833),EH833&gt;0),"READY","PENDING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3" t="str">
        <x:v>Pending</x:v>
      </x:c>
      <x:c r="EE833"/>
      <x:c r="EF833" t="str">
        <x:v>Pending</x:v>
      </x:c>
      <x:c r="EG833" t="str">
        <x:v>Pending</x:v>
      </x:c>
      <x:c r="EH833"/>
      <x:c r="EI833" s="501"/>
      <x:c r="EJ833"/>
      <x:c r="EK833" t="str">
        <x:v>Pending</x:v>
      </x:c>
      <x:c r="EL833" t="n">
        <x:v>46272</x:v>
      </x:c>
      <x:c r="EM833" t="str">
        <x:v>Production PubMed record imported and reconciled to Zotero item B6ERSNAG;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33" t="n">
        <x:f>IF(L833="","",(IF(N833&lt;&gt;"",1,0)+IF(O833&lt;&gt;"",1,0)+IF(AJ833&lt;&gt;"",1,0)+IF(AU833&lt;&gt;"",1,0)+IF(BE833&lt;&gt;"",1,0)+IF(CF833&lt;&gt;"",1,0)+IF(CJ833="Yes",1,0)+IF(CL833="Yes",1,0)+IF(DE833&lt;&gt;"Pending",1,0)+IF(F833&lt;&gt;"",1,0)+IF(DZ833&lt;&gt;"",1,0)+IF(EI833&lt;&gt;"",1,0))/12)</x:f>
        <x:v>0.5</x:v>
      </x:c>
    </x:row>
    <x:row r="834">
      <x:c r="A834" t="str">
        <x:v>EV-0831</x:v>
      </x:c>
      <x:c r="B834" t="str">
        <x:v>Integrity check</x:v>
      </x:c>
      <x:c r="C834" t="str">
        <x:f>IF(L834="","",IF(LEFT(EC834,7)="BLOCKED","🔴 Do not use for conclusion",IF(EB834="Yes","🟢 Claim-ready","🟡 Caution / context")))</x:f>
        <x:v>🟡 Caution / context</x:v>
      </x:c>
      <x:c r="D834" t="str">
        <x:f>IF(L834="","",EC834)</x:f>
        <x:v>PENDING — appropriate appraisal</x:v>
      </x:c>
      <x:c r="E834" t="str">
        <x:v>P3 — Medium</x:v>
      </x:c>
      <x:c r="F834" t="str">
        <x:v>Pending</x:v>
      </x:c>
      <x:c r="G834" t="str">
        <x:v>Title/abstract identify an explicit operational APHT/medical-readiness topic; retain for full-text assessment.</x:v>
      </x:c>
      <x:c r="H834" t="str">
        <x:v>Obtain and review lawful full text; confirm human adjudication; then select a design-specific appraisal instrument.</x:v>
      </x:c>
      <x:c r="I834"/>
      <x:c r="J834" t="str">
        <x:v>B — APHT / Medical Readiness</x:v>
      </x:c>
      <x:c r="K834" t="str">
        <x:v>IDENTIFIED</x:v>
      </x:c>
      <x:c r="L834" t="str">
        <x:v>Riot Medicine: Civil Disturbance Applications of the National Tactical Emergency Medical Support Competency Domains.</x:v>
      </x:c>
      <x:c r="M834"/>
      <x:c r="N834" t="str">
        <x:v>Pennardt, Andre; West, Morgan</x:v>
      </x:c>
      <x:c r="O834" t="n">
        <x:v>2020</x:v>
      </x:c>
      <x:c r="P834" t="str">
        <x:v>Journal of special operations medicine : a peer reviewed journal for SOF medical professionals</x:v>
      </x:c>
      <x:c r="Q834" t="str">
        <x:v>Journal Article</x:v>
      </x:c>
      <x:c r="R834" t="str">
        <x:v>Unclear</x:v>
      </x:c>
      <x:c r="S834" t="str">
        <x:v>Unknown</x:v>
      </x:c>
      <x:c r="T834" t="str">
        <x:v>eng</x:v>
      </x:c>
      <x:c r="U834" t="str">
        <x:v>https://pubmed.ncbi.nlm.nih.gov/33320316/</x:v>
      </x:c>
      <x:c r="V834" t="str">
        <x:v>10.55460/3dp0-hypt</x:v>
      </x:c>
      <x:c r="W834" t="str">
        <x:f>IF(V834="","",LOWER(SUBSTITUTE(SUBSTITUTE(SUBSTITUTE(SUBSTITUTE(TRIM(V834),"https://doi.org/",""),"http://doi.org/",""),"https://dx.doi.org/",""),"doi:","")))</x:f>
        <x:v>10.55460/3dp0-hypt</x:v>
      </x:c>
      <x:c r="X834" t="str">
        <x:v>33320316</x:v>
      </x:c>
      <x:c r="Y834" t="str"/>
      <x:c r="Z834"/>
      <x:c r="AA834" t="str">
        <x:v>PubMed/MEDLINE</x:v>
      </x:c>
      <x:c r="AB834" t="str">
        <x:v>PUBMED-B-v1.0-2026-08-28</x:v>
      </x:c>
      <x:c r="AC834" t="str">
        <x:v>SP-PUBMED-B-20260828</x:v>
      </x:c>
      <x:c r="AD834" s="499" t="n">
        <x:v>46262</x:v>
      </x:c>
      <x:c r="AE834" s="499" t="n">
        <x:v>46272</x:v>
      </x:c>
      <x:c r="AF834" t="str">
        <x:v>DUCXNRWH</x:v>
      </x:c>
      <x:c r="AG834"/>
      <x:c r="AH834" t="str">
        <x:v>Tactical Athlete → Operational Readiness Brazil</x:v>
      </x:c>
      <x:c r="AI834" t="str">
        <x:v>evidence-family:B</x:v>
      </x:c>
      <x:c r="AJ834"/>
      <x:c r="AK834" t="str">
        <x:f>IF(AJ834="","",IF(OR(LOWER(AJ834)="brazil",LOWER(AJ834)="brasil"),"Yes","No"))</x:f>
      </x:c>
      <x:c r="AL834"/>
      <x:c r="AM834"/>
      <x:c r="AN834"/>
      <x:c r="AO834"/>
      <x:c r="AP834"/>
      <x:c r="AQ834"/>
      <x:c r="AR834"/>
      <x:c r="AS834"/>
      <x:c r="AT834"/>
      <x:c r="AU834"/>
      <x:c r="AV834"/>
      <x:c r="AW834"/>
      <x:c r="AX834"/>
      <x:c r="AY834"/>
      <x:c r="AZ834"/>
      <x:c r="BA834"/>
      <x:c r="BB834"/>
      <x:c r="BC834"/>
      <x:c r="BD834"/>
      <x:c r="BE834"/>
      <x:c r="BF834"/>
      <x:c r="BG834"/>
      <x:c r="BH834"/>
      <x:c r="BI834"/>
      <x:c r="BJ834"/>
      <x:c r="BK834"/>
      <x:c r="BL834"/>
      <x:c r="BM834"/>
      <x:c r="BN834"/>
      <x:c r="BO834"/>
      <x:c r="BP834"/>
      <x:c r="BQ834"/>
      <x:c r="BR834"/>
      <x:c r="BS834"/>
      <x:c r="BT834"/>
      <x:c r="BU834"/>
      <x:c r="BV834"/>
      <x:c r="BW834"/>
      <x:c r="BX834"/>
      <x:c r="BY834"/>
      <x:c r="BZ834"/>
      <x:c r="CA834"/>
      <x:c r="CB834"/>
      <x:c r="CC834"/>
      <x:c r="CD834"/>
      <x:c r="CE834"/>
      <x:c r="CF834"/>
      <x:c r="CG834"/>
      <x:c r="CH834"/>
      <x:c r="CI834"/>
      <x:c r="CJ834" t="str">
        <x:v>Yes</x:v>
      </x:c>
      <x:c r="CK834" t="str">
        <x:v>Yes</x:v>
      </x:c>
      <x:c r="CL834" t="str">
        <x:v>Yes</x:v>
      </x:c>
      <x:c r="CM834" t="str">
        <x:v>Clear</x:v>
      </x:c>
      <x:c r="CN834" t="str">
        <x:v>Verified — clear</x:v>
      </x:c>
      <x:c r="CO834" t="n">
        <x:v>46272</x:v>
      </x:c>
      <x:c r="CP834" t="str">
        <x:v>https://pubmed.ncbi.nlm.nih.gov/33320316/</x:v>
      </x:c>
      <x:c r="CQ834"/>
      <x:c r="CR834"/>
      <x:c r="CS834"/>
      <x:c r="CT834"/>
      <x:c r="CU834"/>
      <x:c r="CV834"/>
      <x:c r="CW834"/>
      <x:c r="CX834"/>
      <x:c r="CY834"/>
      <x:c r="CZ834"/>
      <x:c r="DA834"/>
      <x:c r="DB834" t="str">
        <x:f>IF(L834="","",IF(AND(COUNT(CU834:DA834)=7,OR(CU834=0,CU834=1,CU834=2),OR(CV834=0,CV834=1,CV834=2),OR(CW834=0,CW834=1,CW834=2),OR(CX834=0,CX834=1,CX834=2),OR(CY834=0,CY834=1,CY834=2),OR(CZ834=0,CZ834=1,CZ834=2),OR(DA834=0,DA834=1,DA834=2)),SUM(CU834:DA834),""))</x:f>
      </x:c>
      <x:c r="DC834" t="str">
        <x:f>IF(DB834="","",ROUND(DB834/14*10,1))</x:f>
      </x:c>
      <x:c r="DD834" t="str">
        <x:v>Pending</x:v>
      </x:c>
      <x:c r="DE834" t="str">
        <x:f>IF(L834="","",IF(DC834="","Pending",IF(DD834="Yes","CONDITIONAL — safety override",IF(DC834&gt;=8,"HIGH",IF(DC834&gt;=5,"CONDITIONAL","LOW")))))</x:f>
        <x:v>Pending</x:v>
      </x:c>
      <x:c r="DF834" t="str">
        <x:v>Pending screening and full-text appraisal; no transferability judgment made at identification.</x:v>
      </x:c>
      <x:c r="DG834"/>
      <x:c r="DH834"/>
      <x:c r="DI834"/>
      <x:c r="DJ834"/>
      <x:c r="DK834"/>
      <x:c r="DL834"/>
      <x:c r="DM834"/>
      <x:c r="DN834"/>
      <x:c r="DO834"/>
      <x:c r="DP834"/>
      <x:c r="DQ834"/>
      <x:c r="DR834"/>
      <x:c r="DS834"/>
      <x:c r="DT834"/>
      <x:c r="DU834"/>
      <x:c r="DV834"/>
      <x:c r="DW834"/>
      <x:c r="DX834"/>
      <x:c r="DY834"/>
      <x:c r="DZ834" t="str">
        <x:v>Title/abstract screening alone does not establish effectiveness, causality, methodological quality, transferability to Brazilian public safety or an institutional recommendation.</x:v>
      </x:c>
      <x:c r="EA834" t="str">
        <x:v>Pending</x:v>
      </x:c>
      <x:c r="EB834" t="str">
        <x:f>IF(L834="","",IF(EC834="READY","Yes","No / Pending"))</x:f>
        <x:v>No / Pending</x:v>
      </x:c>
      <x:c r="EC834" t="str">
        <x:f>IF(L834="","",IF(OR(ISNUMBER(SEARCH("Retracted Publication",Q834)),CM834="Retracted",CN834="Retracted",CM834="Expression of Concern",CN834="Expression of Concern",F834="Not used",CG834="Critical",CH834="High",CH834="Critical"),"BLOCKED — integrity or use restriction",IF(AND(CJ834="Yes",CK834="Yes",CL834="Yes"),IF(AND(CM834="Clear",CN834="Verified — clear"),IF(AND(AND(LEN(TRIM(CF834))&gt;0,LEFT(LOWER(TRIM(CF834)),7)&lt;&gt;"pending"),OR(CG834="High",CG834="Moderate"),OR(CH834="Low",CH834="Some concerns",CH834="Not applicable")),IF(AND(DD834="No",OR(DE834="HIGH",DE834="CONDITIONAL"),AND(LEN(TRIM(DF834))&gt;0,LEFT(LOWER(TRIM(DF834)),7)&lt;&gt;"pending")),IF(AND(AND(LEN(TRIM(DT834))&gt;0,LEFT(LOWER(TRIM(DT834)),7)&lt;&gt;"pending"),AND(LEN(TRIM(DU834))&gt;0,LEFT(LOWER(TRIM(DU834)),7)&lt;&gt;"pending"),OR(AND(LEN(TRIM(DV834))&gt;0,LEFT(LOWER(TRIM(DV834)),7)&lt;&gt;"pending"),AND(LEN(TRIM(DW834))&gt;0,LEFT(LOWER(TRIM(DW834)),7)&lt;&gt;"pending")),AND(LEN(TRIM(DX834))&gt;0,LEFT(LOWER(TRIM(DX834)),7)&lt;&gt;"pending")),IF(AND(F834="Claim-ready",OR(EA834="Strong",EA834="Moderate"),AND(LEN(TRIM(G834))&gt;0,LEFT(LOWER(TRIM(G834)),7)&lt;&gt;"pending"),G834&lt;&gt;"No substantive use decision is permitted from identification metadata alone.",AND(LEN(TRIM(DZ834))&gt;0,LEFT(LOWER(TRIM(DZ834)),7)&lt;&gt;"pending"),DZ834&lt;&gt;"Identification metadata alone does not permit any substantive scientific, causal, operational, or institutional claim.",AND(LEN(TRIM(EI834))&gt;0,LEFT(LOWER(TRIM(EI834)),7)&lt;&gt;"pending"),ISNUMBER(EH834),EH834&gt;0),"READY","PENDING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4" t="str">
        <x:v>Pending</x:v>
      </x:c>
      <x:c r="EE834"/>
      <x:c r="EF834" t="str">
        <x:v>Pending</x:v>
      </x:c>
      <x:c r="EG834" t="str">
        <x:v>Pending</x:v>
      </x:c>
      <x:c r="EH834"/>
      <x:c r="EI834" s="501"/>
      <x:c r="EJ834"/>
      <x:c r="EK834" t="str">
        <x:v>Pending</x:v>
      </x:c>
      <x:c r="EL834" t="n">
        <x:v>46272</x:v>
      </x:c>
      <x:c r="EM834" t="str">
        <x:v>Production PubMed record imported and reconciled to Zotero item DUCXNRWH;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4" t="n">
        <x:f>IF(L834="","",(IF(N834&lt;&gt;"",1,0)+IF(O834&lt;&gt;"",1,0)+IF(AJ834&lt;&gt;"",1,0)+IF(AU834&lt;&gt;"",1,0)+IF(BE834&lt;&gt;"",1,0)+IF(CF834&lt;&gt;"",1,0)+IF(CJ834="Yes",1,0)+IF(CL834="Yes",1,0)+IF(DE834&lt;&gt;"Pending",1,0)+IF(F834&lt;&gt;"",1,0)+IF(DZ834&lt;&gt;"",1,0)+IF(EI834&lt;&gt;"",1,0))/12)</x:f>
        <x:v>0.5</x:v>
      </x:c>
    </x:row>
    <x:row r="835">
      <x:c r="A835" t="str">
        <x:v>EV-0832</x:v>
      </x:c>
      <x:c r="B835" t="str">
        <x:v>Integrity check</x:v>
      </x:c>
      <x:c r="C835" t="str">
        <x:f>IF(L835="","",IF(LEFT(EC835,7)="BLOCKED","🔴 Do not use for conclusion",IF(EB835="Yes","🟢 Claim-ready","🟡 Caution / context")))</x:f>
        <x:v>🟡 Caution / context</x:v>
      </x:c>
      <x:c r="D835" t="str">
        <x:f>IF(L835="","",EC835)</x:f>
        <x:v>PENDING — integrity resolution</x:v>
      </x:c>
      <x:c r="E835" t="str">
        <x:v>P2 — High</x:v>
      </x:c>
      <x:c r="F835" t="str">
        <x:v>Pending</x:v>
      </x:c>
      <x:c r="G835" t="str">
        <x:v>A potentially relevant concept is present, but direct applicability is ambiguous at title/abstract level.</x:v>
      </x:c>
      <x:c r="H835" t="str">
        <x:v>Human title/abstract adjudication; retrieve full text if relevance remains plausible.</x:v>
      </x:c>
      <x:c r="I835"/>
      <x:c r="J835" t="str">
        <x:v>C — Implementation Science</x:v>
      </x:c>
      <x:c r="K835" t="str">
        <x:v>IDENTIFIED</x:v>
      </x:c>
      <x:c r="L835" t="str">
        <x:v>Resolving the Burden of Low Back Pain in Military Service Members and Veterans (RESOLVE): Protocol for a Multisite Pragmatic Clinical Trial.</x:v>
      </x:c>
      <x:c r="M835"/>
      <x:c r="N835" t="str">
        <x:v>Farrokhi, Shawn; Russell Esposito, Elizabeth; McPherson, Danielle; Mazzone, Brittney; Condon, Rachel; Patterson, Charity G; Schneider, Michael; Greco, Carol M; Delitto, Anthony; Highsmith, M Jason; Hendershot, Brad D; Maikos, Jason; Dearth, Christopher L</x:v>
      </x:c>
      <x:c r="O835" t="n">
        <x:v>2020</x:v>
      </x:c>
      <x:c r="P835" t="str">
        <x:v>Pain medicine (Malden, Mass.)</x:v>
      </x:c>
      <x:c r="Q835" t="str">
        <x:v>Journal Article; Research Support, N.I.H., Extramural; Research Support, U.S. Gov't, Non-P.H.S.</x:v>
      </x:c>
      <x:c r="R835" t="str">
        <x:v>Unclear</x:v>
      </x:c>
      <x:c r="S835" t="str">
        <x:v>Unknown</x:v>
      </x:c>
      <x:c r="T835" t="str">
        <x:v>eng</x:v>
      </x:c>
      <x:c r="U835" t="str">
        <x:v>https://pubmed.ncbi.nlm.nih.gov/33313735/</x:v>
      </x:c>
      <x:c r="V835" t="str">
        <x:v>10.1093/pm/pnaa367</x:v>
      </x:c>
      <x:c r="W835" t="str">
        <x:f>IF(V835="","",LOWER(SUBSTITUTE(SUBSTITUTE(SUBSTITUTE(SUBSTITUTE(TRIM(V835),"https://doi.org/",""),"http://doi.org/",""),"https://dx.doi.org/",""),"doi:","")))</x:f>
        <x:v>10.1093/pm/pnaa367</x:v>
      </x:c>
      <x:c r="X835" t="str">
        <x:v>33313735</x:v>
      </x:c>
      <x:c r="Y835" t="str">
        <x:v>PMC7825002</x:v>
      </x:c>
      <x:c r="Z835"/>
      <x:c r="AA835" t="str">
        <x:v>PubMed/MEDLINE</x:v>
      </x:c>
      <x:c r="AB835" t="str">
        <x:v>PUBMED-C-v1.0-2026-08-28</x:v>
      </x:c>
      <x:c r="AC835" t="str">
        <x:v>SP-PUBMED-C-20260828</x:v>
      </x:c>
      <x:c r="AD835" s="499" t="n">
        <x:v>46262</x:v>
      </x:c>
      <x:c r="AE835" s="499" t="n">
        <x:v>46272</x:v>
      </x:c>
      <x:c r="AF835" t="str">
        <x:v>JT4S2PB5</x:v>
      </x:c>
      <x:c r="AG835"/>
      <x:c r="AH835" t="str">
        <x:v>Tactical Athlete → Operational Readiness Brazil</x:v>
      </x:c>
      <x:c r="AI835" t="str">
        <x:v>evidence-family:C</x:v>
      </x:c>
      <x:c r="AJ835"/>
      <x:c r="AK835" t="str">
        <x:f>IF(AJ835="","",IF(OR(LOWER(AJ835)="brazil",LOWER(AJ835)="brasil"),"Yes","No"))</x:f>
      </x:c>
      <x:c r="AL835"/>
      <x:c r="AM835"/>
      <x:c r="AN835"/>
      <x:c r="AO835"/>
      <x:c r="AP835"/>
      <x:c r="AQ835"/>
      <x:c r="AR835"/>
      <x:c r="AS835"/>
      <x:c r="AT835"/>
      <x:c r="AU835"/>
      <x:c r="AV835"/>
      <x:c r="AW835"/>
      <x:c r="AX835"/>
      <x:c r="AY835"/>
      <x:c r="AZ835"/>
      <x:c r="BA835"/>
      <x:c r="BB835"/>
      <x:c r="BC835"/>
      <x:c r="BD835"/>
      <x:c r="BE835"/>
      <x:c r="BF835"/>
      <x:c r="BG835"/>
      <x:c r="BH835"/>
      <x:c r="BI835"/>
      <x:c r="BJ835"/>
      <x:c r="BK835"/>
      <x:c r="BL835"/>
      <x:c r="BM835"/>
      <x:c r="BN835"/>
      <x:c r="BO835"/>
      <x:c r="BP835"/>
      <x:c r="BQ835"/>
      <x:c r="BR835"/>
      <x:c r="BS835"/>
      <x:c r="BT835"/>
      <x:c r="BU835"/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 t="str">
        <x:v>Yes</x:v>
      </x:c>
      <x:c r="CK835" t="str">
        <x:v>Yes</x:v>
      </x:c>
      <x:c r="CL835" t="str">
        <x:v>Yes</x:v>
      </x:c>
      <x:c r="CM835" t="str">
        <x:v>Correction</x:v>
      </x:c>
      <x:c r="CN835" t="str">
        <x:v>Pending</x:v>
      </x:c>
      <x:c r="CO835" t="n">
        <x:v>46272</x:v>
      </x:c>
      <x:c r="CP835" t="str">
        <x:v>https://pubmed.ncbi.nlm.nih.gov/33611567/</x:v>
      </x:c>
      <x:c r="CQ835"/>
      <x:c r="CR835"/>
      <x:c r="CS835"/>
      <x:c r="CT835"/>
      <x:c r="CU835"/>
      <x:c r="CV835"/>
      <x:c r="CW835"/>
      <x:c r="CX835"/>
      <x:c r="CY835"/>
      <x:c r="CZ835"/>
      <x:c r="DA835"/>
      <x:c r="DB835" t="str">
        <x:f>IF(L835="","",IF(AND(COUNT(CU835:DA835)=7,OR(CU835=0,CU835=1,CU835=2),OR(CV835=0,CV835=1,CV835=2),OR(CW835=0,CW835=1,CW835=2),OR(CX835=0,CX835=1,CX835=2),OR(CY835=0,CY835=1,CY835=2),OR(CZ835=0,CZ835=1,CZ835=2),OR(DA835=0,DA835=1,DA835=2)),SUM(CU835:DA835),""))</x:f>
      </x:c>
      <x:c r="DC835" t="str">
        <x:f>IF(DB835="","",ROUND(DB835/14*10,1))</x:f>
      </x:c>
      <x:c r="DD835" t="str">
        <x:v>Pending</x:v>
      </x:c>
      <x:c r="DE835" t="str">
        <x:f>IF(L835="","",IF(DC835="","Pending",IF(DD835="Yes","CONDITIONAL — safety override",IF(DC835&gt;=8,"HIGH",IF(DC835&gt;=5,"CONDITIONAL","LOW")))))</x:f>
        <x:v>Pending</x:v>
      </x:c>
      <x:c r="DF835" t="str">
        <x:v>Pending screening and full-text appraisal; no transferability judgment made at identification.</x:v>
      </x:c>
      <x:c r="DG835"/>
      <x:c r="DH835"/>
      <x:c r="DI835"/>
      <x:c r="DJ835"/>
      <x:c r="DK835"/>
      <x:c r="DL835"/>
      <x:c r="DM835"/>
      <x:c r="DN835"/>
      <x:c r="DO835"/>
      <x:c r="DP835"/>
      <x:c r="DQ835"/>
      <x:c r="DR835"/>
      <x:c r="DS835"/>
      <x:c r="DT835"/>
      <x:c r="DU835"/>
      <x:c r="DV835"/>
      <x:c r="DW835"/>
      <x:c r="DX835"/>
      <x:c r="DY835"/>
      <x:c r="DZ835" t="str">
        <x:v>Title/abstract information is insufficient for a substantive scientific, causal, transferability or institutional claim.</x:v>
      </x:c>
      <x:c r="EA835" t="str">
        <x:v>Pending</x:v>
      </x:c>
      <x:c r="EB835" t="str">
        <x:f>IF(L835="","",IF(EC835="READY","Yes","No / Pending"))</x:f>
        <x:v>No / Pending</x:v>
      </x:c>
      <x:c r="EC835" t="str">
        <x:f>IF(L835="","",IF(OR(ISNUMBER(SEARCH("Retracted Publication",Q835)),CM835="Retracted",CN835="Retracted",CM835="Expression of Concern",CN835="Expression of Concern",F835="Not used",CG835="Critical",CH835="High",CH835="Critical"),"BLOCKED — integrity or use restriction",IF(AND(CJ835="Yes",CK835="Yes",CL835="Yes"),IF(AND(CM835="Clear",CN835="Verified — clear"),IF(AND(AND(LEN(TRIM(CF835))&gt;0,LEFT(LOWER(TRIM(CF835)),7)&lt;&gt;"pending"),OR(CG835="High",CG835="Moderate"),OR(CH835="Low",CH835="Some concerns",CH835="Not applicable")),IF(AND(DD835="No",OR(DE835="HIGH",DE835="CONDITIONAL"),AND(LEN(TRIM(DF835))&gt;0,LEFT(LOWER(TRIM(DF835)),7)&lt;&gt;"pending")),IF(AND(AND(LEN(TRIM(DT835))&gt;0,LEFT(LOWER(TRIM(DT835)),7)&lt;&gt;"pending"),AND(LEN(TRIM(DU835))&gt;0,LEFT(LOWER(TRIM(DU835)),7)&lt;&gt;"pending"),OR(AND(LEN(TRIM(DV835))&gt;0,LEFT(LOWER(TRIM(DV835)),7)&lt;&gt;"pending"),AND(LEN(TRIM(DW835))&gt;0,LEFT(LOWER(TRIM(DW835)),7)&lt;&gt;"pending")),AND(LEN(TRIM(DX835))&gt;0,LEFT(LOWER(TRIM(DX835)),7)&lt;&gt;"pending")),IF(AND(F835="Claim-ready",OR(EA835="Strong",EA835="Moderate"),AND(LEN(TRIM(G835))&gt;0,LEFT(LOWER(TRIM(G835)),7)&lt;&gt;"pending"),G835&lt;&gt;"No substantive use decision is permitted from identification metadata alone.",AND(LEN(TRIM(DZ835))&gt;0,LEFT(LOWER(TRIM(DZ835)),7)&lt;&gt;"pending"),DZ835&lt;&gt;"Identification metadata alone does not permit any substantive scientific, causal, operational, or institutional claim.",AND(LEN(TRIM(EI835))&gt;0,LEFT(LOWER(TRIM(EI835)),7)&lt;&gt;"pending"),ISNUMBER(EH835),EH835&gt;0),"READY","PENDING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835" t="str">
        <x:v>Pending</x:v>
      </x:c>
      <x:c r="EE835"/>
      <x:c r="EF835" t="str">
        <x:v>Pending</x:v>
      </x:c>
      <x:c r="EG835" t="str">
        <x:v>Pending</x:v>
      </x:c>
      <x:c r="EH835"/>
      <x:c r="EI835" s="501"/>
      <x:c r="EJ835"/>
      <x:c r="EK835" t="str">
        <x:v>Pending</x:v>
      </x:c>
      <x:c r="EL835" t="n">
        <x:v>46272</x:v>
      </x:c>
      <x:c r="EM835" t="str">
        <x:v>Production PubMed record imported and reconciled to Zotero item JT4S2PB5;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835" t="n">
        <x:f>IF(L835="","",(IF(N835&lt;&gt;"",1,0)+IF(O835&lt;&gt;"",1,0)+IF(AJ835&lt;&gt;"",1,0)+IF(AU835&lt;&gt;"",1,0)+IF(BE835&lt;&gt;"",1,0)+IF(CF835&lt;&gt;"",1,0)+IF(CJ835="Yes",1,0)+IF(CL835="Yes",1,0)+IF(DE835&lt;&gt;"Pending",1,0)+IF(F835&lt;&gt;"",1,0)+IF(DZ835&lt;&gt;"",1,0)+IF(EI835&lt;&gt;"",1,0))/12)</x:f>
        <x:v>0.5</x:v>
      </x:c>
    </x:row>
    <x:row r="836">
      <x:c r="A836" t="str">
        <x:v>EV-0833</x:v>
      </x:c>
      <x:c r="B836" t="str">
        <x:v>Integrity check</x:v>
      </x:c>
      <x:c r="C836" t="str">
        <x:f>IF(L836="","",IF(LEFT(EC836,7)="BLOCKED","🔴 Do not use for conclusion",IF(EB836="Yes","🟢 Claim-ready","🟡 Caution / context")))</x:f>
        <x:v>🟡 Caution / context</x:v>
      </x:c>
      <x:c r="D836" t="str">
        <x:f>IF(L836="","",EC836)</x:f>
        <x:v>PENDING — appropriate appraisal</x:v>
      </x:c>
      <x:c r="E836" t="str">
        <x:v>P3 — Medium</x:v>
      </x:c>
      <x:c r="F836" t="str">
        <x:v>Pending</x:v>
      </x:c>
      <x:c r="G836" t="str">
        <x:v>Title/abstract identify an explicit tactical/public-safety context and readiness domain; retain for full-text assessment.</x:v>
      </x:c>
      <x:c r="H836" t="str">
        <x:v>Obtain and review lawful full text; confirm human adjudication; then select a design-specific appraisal instrument.</x:v>
      </x:c>
      <x:c r="I836"/>
      <x:c r="J836" t="str">
        <x:v>A — Core</x:v>
      </x:c>
      <x:c r="K836" t="str">
        <x:v>IDENTIFIED</x:v>
      </x:c>
      <x:c r="L836" t="str">
        <x:v>Monitoring Neuromuscular Performance in Military Personnel.</x:v>
      </x:c>
      <x:c r="M836"/>
      <x:c r="N836" t="str">
        <x:v>Merrigan, Justin J; Stone, Jason D; Thompson, Andrew G; Hornsby, W Guy; Hagen, Joshua A</x:v>
      </x:c>
      <x:c r="O836" t="n">
        <x:v>2020</x:v>
      </x:c>
      <x:c r="P836" t="str">
        <x:v>International journal of environmental research and public health</x:v>
      </x:c>
      <x:c r="Q836" t="str">
        <x:v>Journal Article; Research Support, U.S. Gov't, Non-P.H.S.; Review</x:v>
      </x:c>
      <x:c r="R836" t="str">
        <x:v>Unclear</x:v>
      </x:c>
      <x:c r="S836" t="str">
        <x:v>Unknown</x:v>
      </x:c>
      <x:c r="T836" t="str">
        <x:v>eng</x:v>
      </x:c>
      <x:c r="U836" t="str">
        <x:v>https://pubmed.ncbi.nlm.nih.gov/33297554/</x:v>
      </x:c>
      <x:c r="V836" t="str">
        <x:v>10.3390/ijerph17239147</x:v>
      </x:c>
      <x:c r="W836" t="str">
        <x:f>IF(V836="","",LOWER(SUBSTITUTE(SUBSTITUTE(SUBSTITUTE(SUBSTITUTE(TRIM(V836),"https://doi.org/",""),"http://doi.org/",""),"https://dx.doi.org/",""),"doi:","")))</x:f>
        <x:v>10.3390/ijerph17239147</x:v>
      </x:c>
      <x:c r="X836" t="str">
        <x:v>33297554</x:v>
      </x:c>
      <x:c r="Y836" t="str">
        <x:v>PMC7730580</x:v>
      </x:c>
      <x:c r="Z836"/>
      <x:c r="AA836" t="str">
        <x:v>PubMed/MEDLINE</x:v>
      </x:c>
      <x:c r="AB836" t="str">
        <x:v>PUBMED-A-v1.0-2026-08-28</x:v>
      </x:c>
      <x:c r="AC836" t="str">
        <x:v>SP-PUBMED-A-20260828</x:v>
      </x:c>
      <x:c r="AD836" s="499" t="n">
        <x:v>46262</x:v>
      </x:c>
      <x:c r="AE836" s="499" t="n">
        <x:v>46272</x:v>
      </x:c>
      <x:c r="AF836" t="str">
        <x:v>YUFSKCBU</x:v>
      </x:c>
      <x:c r="AG836"/>
      <x:c r="AH836" t="str">
        <x:v>Tactical Athlete → Operational Readiness Brazil</x:v>
      </x:c>
      <x:c r="AI836" t="str">
        <x:v>evidence-family:A</x:v>
      </x:c>
      <x:c r="AJ836"/>
      <x:c r="AK836" t="str">
        <x:f>IF(AJ836="","",IF(OR(LOWER(AJ836)="brazil",LOWER(AJ836)="brasil"),"Yes","No"))</x:f>
      </x:c>
      <x:c r="AL836"/>
      <x:c r="AM836"/>
      <x:c r="AN836"/>
      <x:c r="AO836"/>
      <x:c r="AP836"/>
      <x:c r="AQ836"/>
      <x:c r="AR836"/>
      <x:c r="AS836"/>
      <x:c r="AT836"/>
      <x:c r="AU836"/>
      <x:c r="AV836"/>
      <x:c r="AW836"/>
      <x:c r="AX836"/>
      <x:c r="AY836"/>
      <x:c r="AZ836"/>
      <x:c r="BA836"/>
      <x:c r="BB836"/>
      <x:c r="BC836"/>
      <x:c r="BD836"/>
      <x:c r="BE836"/>
      <x:c r="BF836"/>
      <x:c r="BG836"/>
      <x:c r="BH836"/>
      <x:c r="BI836"/>
      <x:c r="BJ836"/>
      <x:c r="BK836"/>
      <x:c r="BL836"/>
      <x:c r="BM836"/>
      <x:c r="BN836"/>
      <x:c r="BO836"/>
      <x:c r="BP836"/>
      <x:c r="BQ836"/>
      <x:c r="BR836"/>
      <x:c r="BS836"/>
      <x:c r="BT836"/>
      <x:c r="BU836"/>
      <x:c r="BV836"/>
      <x:c r="BW836"/>
      <x:c r="BX836"/>
      <x:c r="BY836"/>
      <x:c r="BZ836"/>
      <x:c r="CA836"/>
      <x:c r="CB836"/>
      <x:c r="CC836"/>
      <x:c r="CD836"/>
      <x:c r="CE836"/>
      <x:c r="CF836"/>
      <x:c r="CG836"/>
      <x:c r="CH836"/>
      <x:c r="CI836"/>
      <x:c r="CJ836" t="str">
        <x:v>Yes</x:v>
      </x:c>
      <x:c r="CK836" t="str">
        <x:v>Yes</x:v>
      </x:c>
      <x:c r="CL836" t="str">
        <x:v>Yes</x:v>
      </x:c>
      <x:c r="CM836" t="str">
        <x:v>Clear</x:v>
      </x:c>
      <x:c r="CN836" t="str">
        <x:v>Verified — clear</x:v>
      </x:c>
      <x:c r="CO836" t="n">
        <x:v>46272</x:v>
      </x:c>
      <x:c r="CP836" t="str">
        <x:v>https://pubmed.ncbi.nlm.nih.gov/33297554/</x:v>
      </x:c>
      <x:c r="CQ836"/>
      <x:c r="CR836"/>
      <x:c r="CS836"/>
      <x:c r="CT836"/>
      <x:c r="CU836"/>
      <x:c r="CV836"/>
      <x:c r="CW836"/>
      <x:c r="CX836"/>
      <x:c r="CY836"/>
      <x:c r="CZ836"/>
      <x:c r="DA836"/>
      <x:c r="DB836" t="str">
        <x:f>IF(L836="","",IF(AND(COUNT(CU836:DA836)=7,OR(CU836=0,CU836=1,CU836=2),OR(CV836=0,CV836=1,CV836=2),OR(CW836=0,CW836=1,CW836=2),OR(CX836=0,CX836=1,CX836=2),OR(CY836=0,CY836=1,CY836=2),OR(CZ836=0,CZ836=1,CZ836=2),OR(DA836=0,DA836=1,DA836=2)),SUM(CU836:DA836),""))</x:f>
      </x:c>
      <x:c r="DC836" t="str">
        <x:f>IF(DB836="","",ROUND(DB836/14*10,1))</x:f>
      </x:c>
      <x:c r="DD836" t="str">
        <x:v>Pending</x:v>
      </x:c>
      <x:c r="DE836" t="str">
        <x:f>IF(L836="","",IF(DC836="","Pending",IF(DD836="Yes","CONDITIONAL — safety override",IF(DC836&gt;=8,"HIGH",IF(DC836&gt;=5,"CONDITIONAL","LOW")))))</x:f>
        <x:v>Pending</x:v>
      </x:c>
      <x:c r="DF836" t="str">
        <x:v>Pending screening and full-text appraisal; no transferability judgment made at identification.</x:v>
      </x:c>
      <x:c r="DG836"/>
      <x:c r="DH836"/>
      <x:c r="DI836"/>
      <x:c r="DJ836"/>
      <x:c r="DK836"/>
      <x:c r="DL836"/>
      <x:c r="DM836"/>
      <x:c r="DN836"/>
      <x:c r="DO836"/>
      <x:c r="DP836"/>
      <x:c r="DQ836"/>
      <x:c r="DR836"/>
      <x:c r="DS836"/>
      <x:c r="DT836"/>
      <x:c r="DU836"/>
      <x:c r="DV836"/>
      <x:c r="DW836"/>
      <x:c r="DX836"/>
      <x:c r="DY836"/>
      <x:c r="DZ836" t="str">
        <x:v>Title/abstract screening alone does not establish effectiveness, causality, methodological quality, transferability to Brazilian public safety or an institutional recommendation.</x:v>
      </x:c>
      <x:c r="EA836" t="str">
        <x:v>Pending</x:v>
      </x:c>
      <x:c r="EB836" t="str">
        <x:f>IF(L836="","",IF(EC836="READY","Yes","No / Pending"))</x:f>
        <x:v>No / Pending</x:v>
      </x:c>
      <x:c r="EC836" t="str">
        <x:f>IF(L836="","",IF(OR(ISNUMBER(SEARCH("Retracted Publication",Q836)),CM836="Retracted",CN836="Retracted",CM836="Expression of Concern",CN836="Expression of Concern",F836="Not used",CG836="Critical",CH836="High",CH836="Critical"),"BLOCKED — integrity or use restriction",IF(AND(CJ836="Yes",CK836="Yes",CL836="Yes"),IF(AND(CM836="Clear",CN836="Verified — clear"),IF(AND(AND(LEN(TRIM(CF836))&gt;0,LEFT(LOWER(TRIM(CF836)),7)&lt;&gt;"pending"),OR(CG836="High",CG836="Moderate"),OR(CH836="Low",CH836="Some concerns",CH836="Not applicable")),IF(AND(DD836="No",OR(DE836="HIGH",DE836="CONDITIONAL"),AND(LEN(TRIM(DF836))&gt;0,LEFT(LOWER(TRIM(DF836)),7)&lt;&gt;"pending")),IF(AND(AND(LEN(TRIM(DT836))&gt;0,LEFT(LOWER(TRIM(DT836)),7)&lt;&gt;"pending"),AND(LEN(TRIM(DU836))&gt;0,LEFT(LOWER(TRIM(DU836)),7)&lt;&gt;"pending"),OR(AND(LEN(TRIM(DV836))&gt;0,LEFT(LOWER(TRIM(DV836)),7)&lt;&gt;"pending"),AND(LEN(TRIM(DW836))&gt;0,LEFT(LOWER(TRIM(DW836)),7)&lt;&gt;"pending")),AND(LEN(TRIM(DX836))&gt;0,LEFT(LOWER(TRIM(DX836)),7)&lt;&gt;"pending")),IF(AND(F836="Claim-ready",OR(EA836="Strong",EA836="Moderate"),AND(LEN(TRIM(G836))&gt;0,LEFT(LOWER(TRIM(G836)),7)&lt;&gt;"pending"),G836&lt;&gt;"No substantive use decision is permitted from identification metadata alone.",AND(LEN(TRIM(DZ836))&gt;0,LEFT(LOWER(TRIM(DZ836)),7)&lt;&gt;"pending"),DZ836&lt;&gt;"Identification metadata alone does not permit any substantive scientific, causal, operational, or institutional claim.",AND(LEN(TRIM(EI836))&gt;0,LEFT(LOWER(TRIM(EI836)),7)&lt;&gt;"pending"),ISNUMBER(EH836),EH836&gt;0),"READY","PENDING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6" t="str">
        <x:v>Pending</x:v>
      </x:c>
      <x:c r="EE836"/>
      <x:c r="EF836" t="str">
        <x:v>Pending</x:v>
      </x:c>
      <x:c r="EG836" t="str">
        <x:v>Pending</x:v>
      </x:c>
      <x:c r="EH836"/>
      <x:c r="EI836" s="501"/>
      <x:c r="EJ836"/>
      <x:c r="EK836" t="str">
        <x:v>Pending</x:v>
      </x:c>
      <x:c r="EL836" t="n">
        <x:v>46272</x:v>
      </x:c>
      <x:c r="EM836" t="str">
        <x:v>Production PubMed record imported and reconciled to Zotero item YUFSKCBU;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6" t="n">
        <x:f>IF(L836="","",(IF(N836&lt;&gt;"",1,0)+IF(O836&lt;&gt;"",1,0)+IF(AJ836&lt;&gt;"",1,0)+IF(AU836&lt;&gt;"",1,0)+IF(BE836&lt;&gt;"",1,0)+IF(CF836&lt;&gt;"",1,0)+IF(CJ836="Yes",1,0)+IF(CL836="Yes",1,0)+IF(DE836&lt;&gt;"Pending",1,0)+IF(F836&lt;&gt;"",1,0)+IF(DZ836&lt;&gt;"",1,0)+IF(EI836&lt;&gt;"",1,0))/12)</x:f>
        <x:v>0.5</x:v>
      </x:c>
    </x:row>
    <x:row r="837">
      <x:c r="A837" t="str">
        <x:v>EV-0834</x:v>
      </x:c>
      <x:c r="B837" t="str">
        <x:v>Integrity check</x:v>
      </x:c>
      <x:c r="C837" t="str">
        <x:f>IF(L837="","",IF(LEFT(EC837,7)="BLOCKED","🔴 Do not use for conclusion",IF(EB837="Yes","🟢 Claim-ready","🟡 Caution / context")))</x:f>
        <x:v>🟡 Caution / context</x:v>
      </x:c>
      <x:c r="D837" t="str">
        <x:f>IF(L837="","",EC837)</x:f>
        <x:v>PENDING — appropriate appraisal</x:v>
      </x:c>
      <x:c r="E837" t="str">
        <x:v>P3 — Medium</x:v>
      </x:c>
      <x:c r="F837" t="str">
        <x:v>Pending</x:v>
      </x:c>
      <x:c r="G837" t="str">
        <x:v>Title/abstract identify an explicit operational APHT/medical-readiness topic; retain for full-text assessment.</x:v>
      </x:c>
      <x:c r="H837" t="str">
        <x:v>Obtain and review lawful full text; confirm human adjudication; then select a design-specific appraisal instrument.</x:v>
      </x:c>
      <x:c r="I837"/>
      <x:c r="J837" t="str">
        <x:v>B — APHT / Medical Readiness</x:v>
      </x:c>
      <x:c r="K837" t="str">
        <x:v>IDENTIFIED</x:v>
      </x:c>
      <x:c r="L837" t="str">
        <x:v>Technology Enabled Clinical Care (TECC): Protocol for a Prospective Longitudinal Cohort Study of Smartphone-Augmented Mental Health Treatment.</x:v>
      </x:c>
      <x:c r="M837"/>
      <x:c r="N837" t="str">
        <x:v>Rauseo-Ricupero, Natali; Torous, John</x:v>
      </x:c>
      <x:c r="O837" t="n">
        <x:v>2021</x:v>
      </x:c>
      <x:c r="P837" t="str">
        <x:v>JMIR research protocols</x:v>
      </x:c>
      <x:c r="Q837" t="str">
        <x:v>Journal Article</x:v>
      </x:c>
      <x:c r="R837" t="str">
        <x:v>Unclear</x:v>
      </x:c>
      <x:c r="S837" t="str">
        <x:v>Unknown</x:v>
      </x:c>
      <x:c r="T837" t="str">
        <x:v>eng</x:v>
      </x:c>
      <x:c r="U837" t="str">
        <x:v>https://pubmed.ncbi.nlm.nih.gov/33296869/</x:v>
      </x:c>
      <x:c r="V837" t="str">
        <x:v>10.2196/23771</x:v>
      </x:c>
      <x:c r="W837" t="str">
        <x:f>IF(V837="","",LOWER(SUBSTITUTE(SUBSTITUTE(SUBSTITUTE(SUBSTITUTE(TRIM(V837),"https://doi.org/",""),"http://doi.org/",""),"https://dx.doi.org/",""),"doi:","")))</x:f>
        <x:v>10.2196/23771</x:v>
      </x:c>
      <x:c r="X837" t="str">
        <x:v>33296869</x:v>
      </x:c>
      <x:c r="Y837" t="str">
        <x:v>PMC7813563</x:v>
      </x:c>
      <x:c r="Z837"/>
      <x:c r="AA837" t="str">
        <x:v>PubMed/MEDLINE</x:v>
      </x:c>
      <x:c r="AB837" t="str">
        <x:v>PUBMED-B-v1.0-2026-08-28</x:v>
      </x:c>
      <x:c r="AC837" t="str">
        <x:v>SP-PUBMED-B-20260828</x:v>
      </x:c>
      <x:c r="AD837" s="499" t="n">
        <x:v>46262</x:v>
      </x:c>
      <x:c r="AE837" s="499" t="n">
        <x:v>46272</x:v>
      </x:c>
      <x:c r="AF837" t="str">
        <x:v>2VQZU5IQ</x:v>
      </x:c>
      <x:c r="AG837"/>
      <x:c r="AH837" t="str">
        <x:v>Tactical Athlete → Operational Readiness Brazil</x:v>
      </x:c>
      <x:c r="AI837" t="str">
        <x:v>evidence-family:B</x:v>
      </x:c>
      <x:c r="AJ837"/>
      <x:c r="AK837" t="str">
        <x:f>IF(AJ837="","",IF(OR(LOWER(AJ837)="brazil",LOWER(AJ837)="brasil"),"Yes","No"))</x:f>
      </x:c>
      <x:c r="AL837"/>
      <x:c r="AM837"/>
      <x:c r="AN837"/>
      <x:c r="AO837"/>
      <x:c r="AP837"/>
      <x:c r="AQ837"/>
      <x:c r="AR837"/>
      <x:c r="AS837"/>
      <x:c r="AT837"/>
      <x:c r="AU837"/>
      <x:c r="AV837"/>
      <x:c r="AW837"/>
      <x:c r="AX837"/>
      <x:c r="AY837"/>
      <x:c r="AZ837"/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/>
      <x:c r="BO837"/>
      <x:c r="BP837"/>
      <x:c r="BQ837"/>
      <x:c r="BR837"/>
      <x:c r="BS837"/>
      <x:c r="BT837"/>
      <x:c r="BU837"/>
      <x:c r="BV837"/>
      <x:c r="BW837"/>
      <x:c r="BX837"/>
      <x:c r="BY837"/>
      <x:c r="BZ837"/>
      <x:c r="CA837"/>
      <x:c r="CB837"/>
      <x:c r="CC837"/>
      <x:c r="CD837"/>
      <x:c r="CE837"/>
      <x:c r="CF837"/>
      <x:c r="CG837"/>
      <x:c r="CH837"/>
      <x:c r="CI837"/>
      <x:c r="CJ837" t="str">
        <x:v>Yes</x:v>
      </x:c>
      <x:c r="CK837" t="str">
        <x:v>Yes</x:v>
      </x:c>
      <x:c r="CL837" t="str">
        <x:v>Yes</x:v>
      </x:c>
      <x:c r="CM837" t="str">
        <x:v>Clear</x:v>
      </x:c>
      <x:c r="CN837" t="str">
        <x:v>Verified — clear</x:v>
      </x:c>
      <x:c r="CO837" t="n">
        <x:v>46272</x:v>
      </x:c>
      <x:c r="CP837" t="str">
        <x:v>https://pubmed.ncbi.nlm.nih.gov/33296869/</x:v>
      </x:c>
      <x:c r="CQ837"/>
      <x:c r="CR837"/>
      <x:c r="CS837"/>
      <x:c r="CT837"/>
      <x:c r="CU837"/>
      <x:c r="CV837"/>
      <x:c r="CW837"/>
      <x:c r="CX837"/>
      <x:c r="CY837"/>
      <x:c r="CZ837"/>
      <x:c r="DA837"/>
      <x:c r="DB837" t="str">
        <x:f>IF(L837="","",IF(AND(COUNT(CU837:DA837)=7,OR(CU837=0,CU837=1,CU837=2),OR(CV837=0,CV837=1,CV837=2),OR(CW837=0,CW837=1,CW837=2),OR(CX837=0,CX837=1,CX837=2),OR(CY837=0,CY837=1,CY837=2),OR(CZ837=0,CZ837=1,CZ837=2),OR(DA837=0,DA837=1,DA837=2)),SUM(CU837:DA837),""))</x:f>
      </x:c>
      <x:c r="DC837" t="str">
        <x:f>IF(DB837="","",ROUND(DB837/14*10,1))</x:f>
      </x:c>
      <x:c r="DD837" t="str">
        <x:v>Pending</x:v>
      </x:c>
      <x:c r="DE837" t="str">
        <x:f>IF(L837="","",IF(DC837="","Pending",IF(DD837="Yes","CONDITIONAL — safety override",IF(DC837&gt;=8,"HIGH",IF(DC837&gt;=5,"CONDITIONAL","LOW")))))</x:f>
        <x:v>Pending</x:v>
      </x:c>
      <x:c r="DF837" t="str">
        <x:v>Pending screening and full-text appraisal; no transferability judgment made at identification.</x:v>
      </x:c>
      <x:c r="DG837"/>
      <x:c r="DH837"/>
      <x:c r="DI837"/>
      <x:c r="DJ837"/>
      <x:c r="DK837"/>
      <x:c r="DL837"/>
      <x:c r="DM837"/>
      <x:c r="DN837"/>
      <x:c r="DO837"/>
      <x:c r="DP837"/>
      <x:c r="DQ837"/>
      <x:c r="DR837"/>
      <x:c r="DS837"/>
      <x:c r="DT837"/>
      <x:c r="DU837"/>
      <x:c r="DV837"/>
      <x:c r="DW837"/>
      <x:c r="DX837"/>
      <x:c r="DY837"/>
      <x:c r="DZ837" t="str">
        <x:v>Title/abstract screening alone does not establish effectiveness, causality, methodological quality, transferability to Brazilian public safety or an institutional recommendation.</x:v>
      </x:c>
      <x:c r="EA837" t="str">
        <x:v>Pending</x:v>
      </x:c>
      <x:c r="EB837" t="str">
        <x:f>IF(L837="","",IF(EC837="READY","Yes","No / Pending"))</x:f>
        <x:v>No / Pending</x:v>
      </x:c>
      <x:c r="EC837" t="str">
        <x:f>IF(L837="","",IF(OR(ISNUMBER(SEARCH("Retracted Publication",Q837)),CM837="Retracted",CN837="Retracted",CM837="Expression of Concern",CN837="Expression of Concern",F837="Not used",CG837="Critical",CH837="High",CH837="Critical"),"BLOCKED — integrity or use restriction",IF(AND(CJ837="Yes",CK837="Yes",CL837="Yes"),IF(AND(CM837="Clear",CN837="Verified — clear"),IF(AND(AND(LEN(TRIM(CF837))&gt;0,LEFT(LOWER(TRIM(CF837)),7)&lt;&gt;"pending"),OR(CG837="High",CG837="Moderate"),OR(CH837="Low",CH837="Some concerns",CH837="Not applicable")),IF(AND(DD837="No",OR(DE837="HIGH",DE837="CONDITIONAL"),AND(LEN(TRIM(DF837))&gt;0,LEFT(LOWER(TRIM(DF837)),7)&lt;&gt;"pending")),IF(AND(AND(LEN(TRIM(DT837))&gt;0,LEFT(LOWER(TRIM(DT837)),7)&lt;&gt;"pending"),AND(LEN(TRIM(DU837))&gt;0,LEFT(LOWER(TRIM(DU837)),7)&lt;&gt;"pending"),OR(AND(LEN(TRIM(DV837))&gt;0,LEFT(LOWER(TRIM(DV837)),7)&lt;&gt;"pending"),AND(LEN(TRIM(DW837))&gt;0,LEFT(LOWER(TRIM(DW837)),7)&lt;&gt;"pending")),AND(LEN(TRIM(DX837))&gt;0,LEFT(LOWER(TRIM(DX837)),7)&lt;&gt;"pending")),IF(AND(F837="Claim-ready",OR(EA837="Strong",EA837="Moderate"),AND(LEN(TRIM(G837))&gt;0,LEFT(LOWER(TRIM(G837)),7)&lt;&gt;"pending"),G837&lt;&gt;"No substantive use decision is permitted from identification metadata alone.",AND(LEN(TRIM(DZ837))&gt;0,LEFT(LOWER(TRIM(DZ837)),7)&lt;&gt;"pending"),DZ837&lt;&gt;"Identification metadata alone does not permit any substantive scientific, causal, operational, or institutional claim.",AND(LEN(TRIM(EI837))&gt;0,LEFT(LOWER(TRIM(EI837)),7)&lt;&gt;"pending"),ISNUMBER(EH837),EH837&gt;0),"READY","PENDING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7" t="str">
        <x:v>Pending</x:v>
      </x:c>
      <x:c r="EE837"/>
      <x:c r="EF837" t="str">
        <x:v>Pending</x:v>
      </x:c>
      <x:c r="EG837" t="str">
        <x:v>Pending</x:v>
      </x:c>
      <x:c r="EH837"/>
      <x:c r="EI837" s="501"/>
      <x:c r="EJ837"/>
      <x:c r="EK837" t="str">
        <x:v>Pending</x:v>
      </x:c>
      <x:c r="EL837" t="n">
        <x:v>46272</x:v>
      </x:c>
      <x:c r="EM837" t="str">
        <x:v>Production PubMed record imported and reconciled to Zotero item 2VQZU5IQ;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7" t="n">
        <x:f>IF(L837="","",(IF(N837&lt;&gt;"",1,0)+IF(O837&lt;&gt;"",1,0)+IF(AJ837&lt;&gt;"",1,0)+IF(AU837&lt;&gt;"",1,0)+IF(BE837&lt;&gt;"",1,0)+IF(CF837&lt;&gt;"",1,0)+IF(CJ837="Yes",1,0)+IF(CL837="Yes",1,0)+IF(DE837&lt;&gt;"Pending",1,0)+IF(F837&lt;&gt;"",1,0)+IF(DZ837&lt;&gt;"",1,0)+IF(EI837&lt;&gt;"",1,0))/12)</x:f>
        <x:v>0.5</x:v>
      </x:c>
    </x:row>
    <x:row r="838">
      <x:c r="A838" t="str">
        <x:v>EV-0835</x:v>
      </x:c>
      <x:c r="B838" t="str">
        <x:v>Integrity check</x:v>
      </x:c>
      <x:c r="C838" t="str">
        <x:f>IF(L838="","",IF(LEFT(EC838,7)="BLOCKED","🔴 Do not use for conclusion",IF(EB838="Yes","🟢 Claim-ready","🟡 Caution / context")))</x:f>
        <x:v>🟡 Caution / context</x:v>
      </x:c>
      <x:c r="D838" t="str">
        <x:f>IF(L838="","",EC838)</x:f>
        <x:v>PENDING — appropriate appraisal</x:v>
      </x:c>
      <x:c r="E838" t="str">
        <x:v>P3 — Medium</x:v>
      </x:c>
      <x:c r="F838" t="str">
        <x:v>Pending</x:v>
      </x:c>
      <x:c r="G838" t="str">
        <x:v>A potentially relevant concept is present, but direct applicability is ambiguous at title/abstract level.</x:v>
      </x:c>
      <x:c r="H838" t="str">
        <x:v>Human title/abstract adjudication; retrieve full text if relevance remains plausible.</x:v>
      </x:c>
      <x:c r="I838"/>
      <x:c r="J838" t="str">
        <x:v>A — Core</x:v>
      </x:c>
      <x:c r="K838" t="str">
        <x:v>IDENTIFIED</x:v>
      </x:c>
      <x:c r="L838" t="str">
        <x:v>Can Physiological and Psychological Factors Predict Dropout from Intense 10-Day Winter Military Survival Training?</x:v>
      </x:c>
      <x:c r="M838"/>
      <x:c r="N838" t="str">
        <x:v>Vaara, Jani P; Eranen, Liisa; Ojanen, Tommi; Pihlainen, Kai; Nykanen, Tarja; Kallinen, Kari; Heikkinen, Risto; Kyrolainen, Heikki</x:v>
      </x:c>
      <x:c r="O838" t="n">
        <x:v>2020</x:v>
      </x:c>
      <x:c r="P838" t="str">
        <x:v>International journal of environmental research and public health</x:v>
      </x:c>
      <x:c r="Q838" t="str">
        <x:v>Journal Article</x:v>
      </x:c>
      <x:c r="R838" t="str">
        <x:v>Unclear</x:v>
      </x:c>
      <x:c r="S838" t="str">
        <x:v>Unknown</x:v>
      </x:c>
      <x:c r="T838" t="str">
        <x:v>eng</x:v>
      </x:c>
      <x:c r="U838" t="str">
        <x:v>https://pubmed.ncbi.nlm.nih.gov/33291711/</x:v>
      </x:c>
      <x:c r="V838" t="str">
        <x:v>10.3390/ijerph17239064</x:v>
      </x:c>
      <x:c r="W838" t="str">
        <x:f>IF(V838="","",LOWER(SUBSTITUTE(SUBSTITUTE(SUBSTITUTE(SUBSTITUTE(TRIM(V838),"https://doi.org/",""),"http://doi.org/",""),"https://dx.doi.org/",""),"doi:","")))</x:f>
        <x:v>10.3390/ijerph17239064</x:v>
      </x:c>
      <x:c r="X838" t="str">
        <x:v>33291711</x:v>
      </x:c>
      <x:c r="Y838" t="str">
        <x:v>PMC7731046</x:v>
      </x:c>
      <x:c r="Z838"/>
      <x:c r="AA838" t="str">
        <x:v>PubMed/MEDLINE</x:v>
      </x:c>
      <x:c r="AB838" t="str">
        <x:v>PUBMED-A-v1.0-2026-08-28</x:v>
      </x:c>
      <x:c r="AC838" t="str">
        <x:v>SP-PUBMED-A-20260828</x:v>
      </x:c>
      <x:c r="AD838" s="499" t="n">
        <x:v>46262</x:v>
      </x:c>
      <x:c r="AE838" s="499" t="n">
        <x:v>46272</x:v>
      </x:c>
      <x:c r="AF838" t="str">
        <x:v>625LDW2M</x:v>
      </x:c>
      <x:c r="AG838"/>
      <x:c r="AH838" t="str">
        <x:v>Tactical Athlete → Operational Readiness Brazil</x:v>
      </x:c>
      <x:c r="AI838" t="str">
        <x:v>evidence-family:A</x:v>
      </x:c>
      <x:c r="AJ838"/>
      <x:c r="AK838" t="str">
        <x:f>IF(AJ838="","",IF(OR(LOWER(AJ838)="brazil",LOWER(AJ838)="brasil"),"Yes","No"))</x:f>
      </x:c>
      <x:c r="AL838"/>
      <x:c r="AM838"/>
      <x:c r="AN838"/>
      <x:c r="AO838"/>
      <x:c r="AP838"/>
      <x:c r="AQ838"/>
      <x:c r="AR838"/>
      <x:c r="AS838"/>
      <x:c r="AT838"/>
      <x:c r="AU838"/>
      <x:c r="AV838"/>
      <x:c r="AW838"/>
      <x:c r="AX838"/>
      <x:c r="AY838"/>
      <x:c r="AZ838"/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/>
      <x:c r="BO838"/>
      <x:c r="BP838"/>
      <x:c r="BQ838"/>
      <x:c r="BR838"/>
      <x:c r="BS838"/>
      <x:c r="BT838"/>
      <x:c r="BU838"/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 t="str">
        <x:v>Yes</x:v>
      </x:c>
      <x:c r="CK838" t="str">
        <x:v>Yes</x:v>
      </x:c>
      <x:c r="CL838" t="str">
        <x:v>Yes</x:v>
      </x:c>
      <x:c r="CM838" t="str">
        <x:v>Clear</x:v>
      </x:c>
      <x:c r="CN838" t="str">
        <x:v>Verified — clear</x:v>
      </x:c>
      <x:c r="CO838" t="n">
        <x:v>46272</x:v>
      </x:c>
      <x:c r="CP838" t="str">
        <x:v>https://pubmed.ncbi.nlm.nih.gov/33291711/</x:v>
      </x:c>
      <x:c r="CQ838"/>
      <x:c r="CR838"/>
      <x:c r="CS838"/>
      <x:c r="CT838"/>
      <x:c r="CU838"/>
      <x:c r="CV838"/>
      <x:c r="CW838"/>
      <x:c r="CX838"/>
      <x:c r="CY838"/>
      <x:c r="CZ838"/>
      <x:c r="DA838"/>
      <x:c r="DB838" t="str">
        <x:f>IF(L838="","",IF(AND(COUNT(CU838:DA838)=7,OR(CU838=0,CU838=1,CU838=2),OR(CV838=0,CV838=1,CV838=2),OR(CW838=0,CW838=1,CW838=2),OR(CX838=0,CX838=1,CX838=2),OR(CY838=0,CY838=1,CY838=2),OR(CZ838=0,CZ838=1,CZ838=2),OR(DA838=0,DA838=1,DA838=2)),SUM(CU838:DA838),""))</x:f>
      </x:c>
      <x:c r="DC838" t="str">
        <x:f>IF(DB838="","",ROUND(DB838/14*10,1))</x:f>
      </x:c>
      <x:c r="DD838" t="str">
        <x:v>Pending</x:v>
      </x:c>
      <x:c r="DE838" t="str">
        <x:f>IF(L838="","",IF(DC838="","Pending",IF(DD838="Yes","CONDITIONAL — safety override",IF(DC838&gt;=8,"HIGH",IF(DC838&gt;=5,"CONDITIONAL","LOW")))))</x:f>
        <x:v>Pending</x:v>
      </x:c>
      <x:c r="DF838" t="str">
        <x:v>Pending screening and full-text appraisal; no transferability judgment made at identification.</x:v>
      </x:c>
      <x:c r="DG838"/>
      <x:c r="DH838"/>
      <x:c r="DI838"/>
      <x:c r="DJ838"/>
      <x:c r="DK838"/>
      <x:c r="DL838"/>
      <x:c r="DM838"/>
      <x:c r="DN838"/>
      <x:c r="DO838"/>
      <x:c r="DP838"/>
      <x:c r="DQ838"/>
      <x:c r="DR838"/>
      <x:c r="DS838"/>
      <x:c r="DT838"/>
      <x:c r="DU838"/>
      <x:c r="DV838"/>
      <x:c r="DW838"/>
      <x:c r="DX838"/>
      <x:c r="DY838"/>
      <x:c r="DZ838" t="str">
        <x:v>Title/abstract information is insufficient for a substantive scientific, causal, transferability or institutional claim.</x:v>
      </x:c>
      <x:c r="EA838" t="str">
        <x:v>Pending</x:v>
      </x:c>
      <x:c r="EB838" t="str">
        <x:f>IF(L838="","",IF(EC838="READY","Yes","No / Pending"))</x:f>
        <x:v>No / Pending</x:v>
      </x:c>
      <x:c r="EC838" t="str">
        <x:f>IF(L838="","",IF(OR(ISNUMBER(SEARCH("Retracted Publication",Q838)),CM838="Retracted",CN838="Retracted",CM838="Expression of Concern",CN838="Expression of Concern",F838="Not used",CG838="Critical",CH838="High",CH838="Critical"),"BLOCKED — integrity or use restriction",IF(AND(CJ838="Yes",CK838="Yes",CL838="Yes"),IF(AND(CM838="Clear",CN838="Verified — clear"),IF(AND(AND(LEN(TRIM(CF838))&gt;0,LEFT(LOWER(TRIM(CF838)),7)&lt;&gt;"pending"),OR(CG838="High",CG838="Moderate"),OR(CH838="Low",CH838="Some concerns",CH838="Not applicable")),IF(AND(DD838="No",OR(DE838="HIGH",DE838="CONDITIONAL"),AND(LEN(TRIM(DF838))&gt;0,LEFT(LOWER(TRIM(DF838)),7)&lt;&gt;"pending")),IF(AND(AND(LEN(TRIM(DT838))&gt;0,LEFT(LOWER(TRIM(DT838)),7)&lt;&gt;"pending"),AND(LEN(TRIM(DU838))&gt;0,LEFT(LOWER(TRIM(DU838)),7)&lt;&gt;"pending"),OR(AND(LEN(TRIM(DV838))&gt;0,LEFT(LOWER(TRIM(DV838)),7)&lt;&gt;"pending"),AND(LEN(TRIM(DW838))&gt;0,LEFT(LOWER(TRIM(DW838)),7)&lt;&gt;"pending")),AND(LEN(TRIM(DX838))&gt;0,LEFT(LOWER(TRIM(DX838)),7)&lt;&gt;"pending")),IF(AND(F838="Claim-ready",OR(EA838="Strong",EA838="Moderate"),AND(LEN(TRIM(G838))&gt;0,LEFT(LOWER(TRIM(G838)),7)&lt;&gt;"pending"),G838&lt;&gt;"No substantive use decision is permitted from identification metadata alone.",AND(LEN(TRIM(DZ838))&gt;0,LEFT(LOWER(TRIM(DZ838)),7)&lt;&gt;"pending"),DZ838&lt;&gt;"Identification metadata alone does not permit any substantive scientific, causal, operational, or institutional claim.",AND(LEN(TRIM(EI838))&gt;0,LEFT(LOWER(TRIM(EI838)),7)&lt;&gt;"pending"),ISNUMBER(EH838),EH838&gt;0),"READY","PENDING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8" t="str">
        <x:v>Pending</x:v>
      </x:c>
      <x:c r="EE838"/>
      <x:c r="EF838" t="str">
        <x:v>Pending</x:v>
      </x:c>
      <x:c r="EG838" t="str">
        <x:v>Pending</x:v>
      </x:c>
      <x:c r="EH838"/>
      <x:c r="EI838" s="501"/>
      <x:c r="EJ838"/>
      <x:c r="EK838" t="str">
        <x:v>Pending</x:v>
      </x:c>
      <x:c r="EL838" t="n">
        <x:v>46272</x:v>
      </x:c>
      <x:c r="EM838" t="str">
        <x:v>Production PubMed record imported and reconciled to Zotero item 625LDW2M;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38" t="n">
        <x:f>IF(L838="","",(IF(N838&lt;&gt;"",1,0)+IF(O838&lt;&gt;"",1,0)+IF(AJ838&lt;&gt;"",1,0)+IF(AU838&lt;&gt;"",1,0)+IF(BE838&lt;&gt;"",1,0)+IF(CF838&lt;&gt;"",1,0)+IF(CJ838="Yes",1,0)+IF(CL838="Yes",1,0)+IF(DE838&lt;&gt;"Pending",1,0)+IF(F838&lt;&gt;"",1,0)+IF(DZ838&lt;&gt;"",1,0)+IF(EI838&lt;&gt;"",1,0))/12)</x:f>
        <x:v>0.5</x:v>
      </x:c>
    </x:row>
    <x:row r="839">
      <x:c r="A839" t="str">
        <x:v>EV-0836</x:v>
      </x:c>
      <x:c r="B839" t="str">
        <x:v>Integrity check</x:v>
      </x:c>
      <x:c r="C839" t="str">
        <x:f>IF(L839="","",IF(LEFT(EC839,7)="BLOCKED","🔴 Do not use for conclusion",IF(EB839="Yes","🟢 Claim-ready","🟡 Caution / context")))</x:f>
        <x:v>🟡 Caution / context</x:v>
      </x:c>
      <x:c r="D839" t="str">
        <x:f>IF(L839="","",EC839)</x:f>
        <x:v>PENDING — appropriate appraisal</x:v>
      </x:c>
      <x:c r="E839" t="str">
        <x:v>P3 — Medium</x:v>
      </x:c>
      <x:c r="F839" t="str">
        <x:v>Pending</x:v>
      </x:c>
      <x:c r="G839" t="str">
        <x:v>Title/abstract identify an explicit tactical/public-safety context and readiness domain; retain for full-text assessment.</x:v>
      </x:c>
      <x:c r="H839" t="str">
        <x:v>Obtain and review lawful full text; confirm human adjudication; then select a design-specific appraisal instrument.</x:v>
      </x:c>
      <x:c r="I839"/>
      <x:c r="J839" t="str">
        <x:v>A — Core</x:v>
      </x:c>
      <x:c r="K839" t="str">
        <x:v>IDENTIFIED</x:v>
      </x:c>
      <x:c r="L839" t="str">
        <x:v>The effectiveness of battlefield acupuncture in addition to standard physical therapy treatment after shoulder surgery: a protocol for a randomized clinical trial.</x:v>
      </x:c>
      <x:c r="M839"/>
      <x:c r="N839" t="str">
        <x:v>Crowell, Michael S; Brindle, Richard A; Mason, John S; Pitt, Will; Miller, Erin M; Posner, Matthew A; Cameron, Kenneth L; Goss, Donald L</x:v>
      </x:c>
      <x:c r="O839" t="n">
        <x:v>2020</x:v>
      </x:c>
      <x:c r="P839" t="str">
        <x:v>Trials</x:v>
      </x:c>
      <x:c r="Q839" t="str">
        <x:v>Clinical Trial Protocol; Journal Article</x:v>
      </x:c>
      <x:c r="R839" t="str">
        <x:v>Unclear</x:v>
      </x:c>
      <x:c r="S839" t="str">
        <x:v>Unknown</x:v>
      </x:c>
      <x:c r="T839" t="str">
        <x:v>eng</x:v>
      </x:c>
      <x:c r="U839" t="str">
        <x:v>https://pubmed.ncbi.nlm.nih.gov/33272311/</x:v>
      </x:c>
      <x:c r="V839" t="str">
        <x:v>10.1186/s13063-020-04909-8</x:v>
      </x:c>
      <x:c r="W839" t="str">
        <x:f>IF(V839="","",LOWER(SUBSTITUTE(SUBSTITUTE(SUBSTITUTE(SUBSTITUTE(TRIM(V839),"https://doi.org/",""),"http://doi.org/",""),"https://dx.doi.org/",""),"doi:","")))</x:f>
        <x:v>10.1186/s13063-020-04909-8</x:v>
      </x:c>
      <x:c r="X839" t="str">
        <x:v>33272311</x:v>
      </x:c>
      <x:c r="Y839" t="str">
        <x:v>PMC7713004</x:v>
      </x:c>
      <x:c r="Z839"/>
      <x:c r="AA839" t="str">
        <x:v>PubMed/MEDLINE</x:v>
      </x:c>
      <x:c r="AB839" t="str">
        <x:v>PUBMED-A-v1.0-2026-08-28</x:v>
      </x:c>
      <x:c r="AC839" t="str">
        <x:v>SP-PUBMED-A-20260828</x:v>
      </x:c>
      <x:c r="AD839" s="499" t="n">
        <x:v>46262</x:v>
      </x:c>
      <x:c r="AE839" s="499" t="n">
        <x:v>46272</x:v>
      </x:c>
      <x:c r="AF839" t="str">
        <x:v>8B464CFW</x:v>
      </x:c>
      <x:c r="AG839"/>
      <x:c r="AH839" t="str">
        <x:v>Tactical Athlete → Operational Readiness Brazil</x:v>
      </x:c>
      <x:c r="AI839" t="str">
        <x:v>evidence-family:A</x:v>
      </x:c>
      <x:c r="AJ839"/>
      <x:c r="AK839" t="str">
        <x:f>IF(AJ839="","",IF(OR(LOWER(AJ839)="brazil",LOWER(AJ839)="brasil"),"Yes","No"))</x:f>
      </x:c>
      <x:c r="AL839"/>
      <x:c r="AM839"/>
      <x:c r="AN839"/>
      <x:c r="AO839"/>
      <x:c r="AP839"/>
      <x:c r="AQ839"/>
      <x:c r="AR839"/>
      <x:c r="AS839"/>
      <x:c r="AT839"/>
      <x:c r="AU839"/>
      <x:c r="AV839"/>
      <x:c r="AW839"/>
      <x:c r="AX839"/>
      <x:c r="AY839"/>
      <x:c r="AZ839"/>
      <x:c r="BA839"/>
      <x:c r="BB839"/>
      <x:c r="BC839"/>
      <x:c r="BD839"/>
      <x:c r="BE839"/>
      <x:c r="BF839"/>
      <x:c r="BG839"/>
      <x:c r="BH839"/>
      <x:c r="BI839"/>
      <x:c r="BJ839"/>
      <x:c r="BK839"/>
      <x:c r="BL839"/>
      <x:c r="BM839"/>
      <x:c r="BN839"/>
      <x:c r="BO839"/>
      <x:c r="BP839"/>
      <x:c r="BQ839"/>
      <x:c r="BR839"/>
      <x:c r="BS839"/>
      <x:c r="BT839"/>
      <x:c r="BU839"/>
      <x:c r="BV839"/>
      <x:c r="BW839"/>
      <x:c r="BX839"/>
      <x:c r="BY839"/>
      <x:c r="BZ839"/>
      <x:c r="CA839"/>
      <x:c r="CB839"/>
      <x:c r="CC839"/>
      <x:c r="CD839"/>
      <x:c r="CE839"/>
      <x:c r="CF839"/>
      <x:c r="CG839"/>
      <x:c r="CH839"/>
      <x:c r="CI839"/>
      <x:c r="CJ839" t="str">
        <x:v>Yes</x:v>
      </x:c>
      <x:c r="CK839" t="str">
        <x:v>Yes</x:v>
      </x:c>
      <x:c r="CL839" t="str">
        <x:v>Yes</x:v>
      </x:c>
      <x:c r="CM839" t="str">
        <x:v>Clear</x:v>
      </x:c>
      <x:c r="CN839" t="str">
        <x:v>Verified — clear</x:v>
      </x:c>
      <x:c r="CO839" t="n">
        <x:v>46272</x:v>
      </x:c>
      <x:c r="CP839" t="str">
        <x:v>https://pubmed.ncbi.nlm.nih.gov/33272311/</x:v>
      </x:c>
      <x:c r="CQ839"/>
      <x:c r="CR839"/>
      <x:c r="CS839"/>
      <x:c r="CT839"/>
      <x:c r="CU839"/>
      <x:c r="CV839"/>
      <x:c r="CW839"/>
      <x:c r="CX839"/>
      <x:c r="CY839"/>
      <x:c r="CZ839"/>
      <x:c r="DA839"/>
      <x:c r="DB839" t="str">
        <x:f>IF(L839="","",IF(AND(COUNT(CU839:DA839)=7,OR(CU839=0,CU839=1,CU839=2),OR(CV839=0,CV839=1,CV839=2),OR(CW839=0,CW839=1,CW839=2),OR(CX839=0,CX839=1,CX839=2),OR(CY839=0,CY839=1,CY839=2),OR(CZ839=0,CZ839=1,CZ839=2),OR(DA839=0,DA839=1,DA839=2)),SUM(CU839:DA839),""))</x:f>
      </x:c>
      <x:c r="DC839" t="str">
        <x:f>IF(DB839="","",ROUND(DB839/14*10,1))</x:f>
      </x:c>
      <x:c r="DD839" t="str">
        <x:v>Pending</x:v>
      </x:c>
      <x:c r="DE839" t="str">
        <x:f>IF(L839="","",IF(DC839="","Pending",IF(DD839="Yes","CONDITIONAL — safety override",IF(DC839&gt;=8,"HIGH",IF(DC839&gt;=5,"CONDITIONAL","LOW")))))</x:f>
        <x:v>Pending</x:v>
      </x:c>
      <x:c r="DF839" t="str">
        <x:v>Pending screening and full-text appraisal; no transferability judgment made at identification.</x:v>
      </x:c>
      <x:c r="DG839"/>
      <x:c r="DH839"/>
      <x:c r="DI839"/>
      <x:c r="DJ839"/>
      <x:c r="DK839"/>
      <x:c r="DL839"/>
      <x:c r="DM839"/>
      <x:c r="DN839"/>
      <x:c r="DO839"/>
      <x:c r="DP839"/>
      <x:c r="DQ839"/>
      <x:c r="DR839"/>
      <x:c r="DS839"/>
      <x:c r="DT839"/>
      <x:c r="DU839"/>
      <x:c r="DV839"/>
      <x:c r="DW839"/>
      <x:c r="DX839"/>
      <x:c r="DY839"/>
      <x:c r="DZ839" t="str">
        <x:v>Title/abstract screening alone does not establish effectiveness, causality, methodological quality, transferability to Brazilian public safety or an institutional recommendation.</x:v>
      </x:c>
      <x:c r="EA839" t="str">
        <x:v>Pending</x:v>
      </x:c>
      <x:c r="EB839" t="str">
        <x:f>IF(L839="","",IF(EC839="READY","Yes","No / Pending"))</x:f>
        <x:v>No / Pending</x:v>
      </x:c>
      <x:c r="EC839" t="str">
        <x:f>IF(L839="","",IF(OR(ISNUMBER(SEARCH("Retracted Publication",Q839)),CM839="Retracted",CN839="Retracted",CM839="Expression of Concern",CN839="Expression of Concern",F839="Not used",CG839="Critical",CH839="High",CH839="Critical"),"BLOCKED — integrity or use restriction",IF(AND(CJ839="Yes",CK839="Yes",CL839="Yes"),IF(AND(CM839="Clear",CN839="Verified — clear"),IF(AND(AND(LEN(TRIM(CF839))&gt;0,LEFT(LOWER(TRIM(CF839)),7)&lt;&gt;"pending"),OR(CG839="High",CG839="Moderate"),OR(CH839="Low",CH839="Some concerns",CH839="Not applicable")),IF(AND(DD839="No",OR(DE839="HIGH",DE839="CONDITIONAL"),AND(LEN(TRIM(DF839))&gt;0,LEFT(LOWER(TRIM(DF839)),7)&lt;&gt;"pending")),IF(AND(AND(LEN(TRIM(DT839))&gt;0,LEFT(LOWER(TRIM(DT839)),7)&lt;&gt;"pending"),AND(LEN(TRIM(DU839))&gt;0,LEFT(LOWER(TRIM(DU839)),7)&lt;&gt;"pending"),OR(AND(LEN(TRIM(DV839))&gt;0,LEFT(LOWER(TRIM(DV839)),7)&lt;&gt;"pending"),AND(LEN(TRIM(DW839))&gt;0,LEFT(LOWER(TRIM(DW839)),7)&lt;&gt;"pending")),AND(LEN(TRIM(DX839))&gt;0,LEFT(LOWER(TRIM(DX839)),7)&lt;&gt;"pending")),IF(AND(F839="Claim-ready",OR(EA839="Strong",EA839="Moderate"),AND(LEN(TRIM(G839))&gt;0,LEFT(LOWER(TRIM(G839)),7)&lt;&gt;"pending"),G839&lt;&gt;"No substantive use decision is permitted from identification metadata alone.",AND(LEN(TRIM(DZ839))&gt;0,LEFT(LOWER(TRIM(DZ839)),7)&lt;&gt;"pending"),DZ839&lt;&gt;"Identification metadata alone does not permit any substantive scientific, causal, operational, or institutional claim.",AND(LEN(TRIM(EI839))&gt;0,LEFT(LOWER(TRIM(EI839)),7)&lt;&gt;"pending"),ISNUMBER(EH839),EH839&gt;0),"READY","PENDING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39" t="str">
        <x:v>Pending</x:v>
      </x:c>
      <x:c r="EE839"/>
      <x:c r="EF839" t="str">
        <x:v>Pending</x:v>
      </x:c>
      <x:c r="EG839" t="str">
        <x:v>Pending</x:v>
      </x:c>
      <x:c r="EH839"/>
      <x:c r="EI839" s="501"/>
      <x:c r="EJ839"/>
      <x:c r="EK839" t="str">
        <x:v>Pending</x:v>
      </x:c>
      <x:c r="EL839" t="n">
        <x:v>46272</x:v>
      </x:c>
      <x:c r="EM839" t="str">
        <x:v>Production PubMed record imported and reconciled to Zotero item 8B464CFW;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39" t="n">
        <x:f>IF(L839="","",(IF(N839&lt;&gt;"",1,0)+IF(O839&lt;&gt;"",1,0)+IF(AJ839&lt;&gt;"",1,0)+IF(AU839&lt;&gt;"",1,0)+IF(BE839&lt;&gt;"",1,0)+IF(CF839&lt;&gt;"",1,0)+IF(CJ839="Yes",1,0)+IF(CL839="Yes",1,0)+IF(DE839&lt;&gt;"Pending",1,0)+IF(F839&lt;&gt;"",1,0)+IF(DZ839&lt;&gt;"",1,0)+IF(EI839&lt;&gt;"",1,0))/12)</x:f>
        <x:v>0.5</x:v>
      </x:c>
    </x:row>
    <x:row r="840">
      <x:c r="A840" t="str">
        <x:v>EV-0837</x:v>
      </x:c>
      <x:c r="B840" t="str">
        <x:v>Integrity check</x:v>
      </x:c>
      <x:c r="C840" t="str">
        <x:f>IF(L840="","",IF(LEFT(EC840,7)="BLOCKED","🔴 Do not use for conclusion",IF(EB840="Yes","🟢 Claim-ready","🟡 Caution / context")))</x:f>
        <x:v>🟡 Caution / context</x:v>
      </x:c>
      <x:c r="D840" t="str">
        <x:f>IF(L840="","",EC840)</x:f>
        <x:v>PENDING — appropriate appraisal</x:v>
      </x:c>
      <x:c r="E840" t="str">
        <x:v>P3 — Medium</x:v>
      </x:c>
      <x:c r="F840" t="str">
        <x:v>Pending</x:v>
      </x:c>
      <x:c r="G840" t="str">
        <x:v>Title/abstract identify an explicit implementation-science construct; retain for full-text assessment.</x:v>
      </x:c>
      <x:c r="H840" t="str">
        <x:v>Obtain and review lawful full text; confirm human adjudication; then select a design-specific appraisal instrument.</x:v>
      </x:c>
      <x:c r="I840"/>
      <x:c r="J840" t="str">
        <x:v>C — Implementation Science</x:v>
      </x:c>
      <x:c r="K840" t="str">
        <x:v>IDENTIFIED</x:v>
      </x:c>
      <x:c r="L840" t="str">
        <x:v>Attaining 95-95-95 through Implementation Science: 15 Years of Insights and Best Practices from the Walter Reed Army Institute of Research's Implementation of the U.S. President's Emergency Plan for AIDS Relief.</x:v>
      </x:c>
      <x:c r="M840"/>
      <x:c r="N840" t="str">
        <x:v>Lee, Elizabeth H; Ganesan, Kavitha; Khamadi, Samoel A; Meribe, Stanley C; Njeru, Dorothy; Adamu, Yakubu; Magala, Fred; Crowell, Trevor A; Akom, Eniko; Agaba, Patricia; Desai, Priyanka; Hamm, Tiffany; Teyhen, Deydre; Ake, Julie A; Polyak, Christina S; Shaffer, Douglas; Sawe, Fredrick; Hickey, Patrick W</x:v>
      </x:c>
      <x:c r="O840" t="n">
        <x:v>2021</x:v>
      </x:c>
      <x:c r="P840" t="str">
        <x:v>The American journal of tropical medicine and hygiene</x:v>
      </x:c>
      <x:c r="Q840" t="str">
        <x:v>Journal Article; Research Support, U.S. Gov't, Non-P.H.S.</x:v>
      </x:c>
      <x:c r="R840" t="str">
        <x:v>Unclear</x:v>
      </x:c>
      <x:c r="S840" t="str">
        <x:v>Unknown</x:v>
      </x:c>
      <x:c r="T840" t="str">
        <x:v>eng</x:v>
      </x:c>
      <x:c r="U840" t="str">
        <x:v>https://pubmed.ncbi.nlm.nih.gov/33241783/</x:v>
      </x:c>
      <x:c r="V840" t="str">
        <x:v>10.4269/ajtmh.20-0541</x:v>
      </x:c>
      <x:c r="W840" t="str">
        <x:f>IF(V840="","",LOWER(SUBSTITUTE(SUBSTITUTE(SUBSTITUTE(SUBSTITUTE(TRIM(V840),"https://doi.org/",""),"http://doi.org/",""),"https://dx.doi.org/",""),"doi:","")))</x:f>
        <x:v>10.4269/ajtmh.20-0541</x:v>
      </x:c>
      <x:c r="X840" t="str">
        <x:v>33241783</x:v>
      </x:c>
      <x:c r="Y840" t="str">
        <x:v>PMC7790083</x:v>
      </x:c>
      <x:c r="Z840"/>
      <x:c r="AA840" t="str">
        <x:v>PubMed/MEDLINE</x:v>
      </x:c>
      <x:c r="AB840" t="str">
        <x:v>PUBMED-C-v1.0-2026-08-28</x:v>
      </x:c>
      <x:c r="AC840" t="str">
        <x:v>SP-PUBMED-C-20260828</x:v>
      </x:c>
      <x:c r="AD840" s="499" t="n">
        <x:v>46262</x:v>
      </x:c>
      <x:c r="AE840" s="499" t="n">
        <x:v>46272</x:v>
      </x:c>
      <x:c r="AF840" t="str">
        <x:v>VFMHB5VY</x:v>
      </x:c>
      <x:c r="AG840"/>
      <x:c r="AH840" t="str">
        <x:v>Tactical Athlete → Operational Readiness Brazil</x:v>
      </x:c>
      <x:c r="AI840" t="str">
        <x:v>evidence-family:C</x:v>
      </x:c>
      <x:c r="AJ840"/>
      <x:c r="AK840" t="str">
        <x:f>IF(AJ840="","",IF(OR(LOWER(AJ840)="brazil",LOWER(AJ840)="brasil"),"Yes","No"))</x:f>
      </x:c>
      <x:c r="AL840"/>
      <x:c r="AM840"/>
      <x:c r="AN840"/>
      <x:c r="AO840"/>
      <x:c r="AP840"/>
      <x:c r="AQ840"/>
      <x:c r="AR840"/>
      <x:c r="AS840"/>
      <x:c r="AT840"/>
      <x:c r="AU840"/>
      <x:c r="AV840"/>
      <x:c r="AW840"/>
      <x:c r="AX840"/>
      <x:c r="AY840"/>
      <x:c r="AZ840"/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/>
      <x:c r="BO840"/>
      <x:c r="BP840"/>
      <x:c r="BQ840"/>
      <x:c r="BR840"/>
      <x:c r="BS840"/>
      <x:c r="BT840"/>
      <x:c r="BU840"/>
      <x:c r="BV840"/>
      <x:c r="BW840"/>
      <x:c r="BX840"/>
      <x:c r="BY840"/>
      <x:c r="BZ840"/>
      <x:c r="CA840"/>
      <x:c r="CB840"/>
      <x:c r="CC840"/>
      <x:c r="CD840"/>
      <x:c r="CE840"/>
      <x:c r="CF840"/>
      <x:c r="CG840"/>
      <x:c r="CH840"/>
      <x:c r="CI840"/>
      <x:c r="CJ840" t="str">
        <x:v>Yes</x:v>
      </x:c>
      <x:c r="CK840" t="str">
        <x:v>Yes</x:v>
      </x:c>
      <x:c r="CL840" t="str">
        <x:v>Yes</x:v>
      </x:c>
      <x:c r="CM840" t="str">
        <x:v>Clear</x:v>
      </x:c>
      <x:c r="CN840" t="str">
        <x:v>Verified — clear</x:v>
      </x:c>
      <x:c r="CO840" t="n">
        <x:v>46272</x:v>
      </x:c>
      <x:c r="CP840" t="str">
        <x:v>https://pubmed.ncbi.nlm.nih.gov/33241783/</x:v>
      </x:c>
      <x:c r="CQ840"/>
      <x:c r="CR840"/>
      <x:c r="CS840"/>
      <x:c r="CT840"/>
      <x:c r="CU840"/>
      <x:c r="CV840"/>
      <x:c r="CW840"/>
      <x:c r="CX840"/>
      <x:c r="CY840"/>
      <x:c r="CZ840"/>
      <x:c r="DA840"/>
      <x:c r="DB840" t="str">
        <x:f>IF(L840="","",IF(AND(COUNT(CU840:DA840)=7,OR(CU840=0,CU840=1,CU840=2),OR(CV840=0,CV840=1,CV840=2),OR(CW840=0,CW840=1,CW840=2),OR(CX840=0,CX840=1,CX840=2),OR(CY840=0,CY840=1,CY840=2),OR(CZ840=0,CZ840=1,CZ840=2),OR(DA840=0,DA840=1,DA840=2)),SUM(CU840:DA840),""))</x:f>
      </x:c>
      <x:c r="DC840" t="str">
        <x:f>IF(DB840="","",ROUND(DB840/14*10,1))</x:f>
      </x:c>
      <x:c r="DD840" t="str">
        <x:v>Pending</x:v>
      </x:c>
      <x:c r="DE840" t="str">
        <x:f>IF(L840="","",IF(DC840="","Pending",IF(DD840="Yes","CONDITIONAL — safety override",IF(DC840&gt;=8,"HIGH",IF(DC840&gt;=5,"CONDITIONAL","LOW")))))</x:f>
        <x:v>Pending</x:v>
      </x:c>
      <x:c r="DF840" t="str">
        <x:v>Pending screening and full-text appraisal; no transferability judgment made at identification.</x:v>
      </x:c>
      <x:c r="DG840"/>
      <x:c r="DH840"/>
      <x:c r="DI840"/>
      <x:c r="DJ840"/>
      <x:c r="DK840"/>
      <x:c r="DL840"/>
      <x:c r="DM840"/>
      <x:c r="DN840"/>
      <x:c r="DO840"/>
      <x:c r="DP840"/>
      <x:c r="DQ840"/>
      <x:c r="DR840"/>
      <x:c r="DS840"/>
      <x:c r="DT840"/>
      <x:c r="DU840"/>
      <x:c r="DV840"/>
      <x:c r="DW840"/>
      <x:c r="DX840"/>
      <x:c r="DY840"/>
      <x:c r="DZ840" t="str">
        <x:v>Title/abstract screening alone does not establish effectiveness, causality, methodological quality, transferability to Brazilian public safety or an institutional recommendation.</x:v>
      </x:c>
      <x:c r="EA840" t="str">
        <x:v>Pending</x:v>
      </x:c>
      <x:c r="EB840" t="str">
        <x:f>IF(L840="","",IF(EC840="READY","Yes","No / Pending"))</x:f>
        <x:v>No / Pending</x:v>
      </x:c>
      <x:c r="EC840" t="str">
        <x:f>IF(L840="","",IF(OR(ISNUMBER(SEARCH("Retracted Publication",Q840)),CM840="Retracted",CN840="Retracted",CM840="Expression of Concern",CN840="Expression of Concern",F840="Not used",CG840="Critical",CH840="High",CH840="Critical"),"BLOCKED — integrity or use restriction",IF(AND(CJ840="Yes",CK840="Yes",CL840="Yes"),IF(AND(CM840="Clear",CN840="Verified — clear"),IF(AND(AND(LEN(TRIM(CF840))&gt;0,LEFT(LOWER(TRIM(CF840)),7)&lt;&gt;"pending"),OR(CG840="High",CG840="Moderate"),OR(CH840="Low",CH840="Some concerns",CH840="Not applicable")),IF(AND(DD840="No",OR(DE840="HIGH",DE840="CONDITIONAL"),AND(LEN(TRIM(DF840))&gt;0,LEFT(LOWER(TRIM(DF840)),7)&lt;&gt;"pending")),IF(AND(AND(LEN(TRIM(DT840))&gt;0,LEFT(LOWER(TRIM(DT840)),7)&lt;&gt;"pending"),AND(LEN(TRIM(DU840))&gt;0,LEFT(LOWER(TRIM(DU840)),7)&lt;&gt;"pending"),OR(AND(LEN(TRIM(DV840))&gt;0,LEFT(LOWER(TRIM(DV840)),7)&lt;&gt;"pending"),AND(LEN(TRIM(DW840))&gt;0,LEFT(LOWER(TRIM(DW840)),7)&lt;&gt;"pending")),AND(LEN(TRIM(DX840))&gt;0,LEFT(LOWER(TRIM(DX840)),7)&lt;&gt;"pending")),IF(AND(F840="Claim-ready",OR(EA840="Strong",EA840="Moderate"),AND(LEN(TRIM(G840))&gt;0,LEFT(LOWER(TRIM(G840)),7)&lt;&gt;"pending"),G840&lt;&gt;"No substantive use decision is permitted from identification metadata alone.",AND(LEN(TRIM(DZ840))&gt;0,LEFT(LOWER(TRIM(DZ840)),7)&lt;&gt;"pending"),DZ840&lt;&gt;"Identification metadata alone does not permit any substantive scientific, causal, operational, or institutional claim.",AND(LEN(TRIM(EI840))&gt;0,LEFT(LOWER(TRIM(EI840)),7)&lt;&gt;"pending"),ISNUMBER(EH840),EH840&gt;0),"READY","PENDING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0" t="str">
        <x:v>Pending</x:v>
      </x:c>
      <x:c r="EE840"/>
      <x:c r="EF840" t="str">
        <x:v>Pending</x:v>
      </x:c>
      <x:c r="EG840" t="str">
        <x:v>Pending</x:v>
      </x:c>
      <x:c r="EH840"/>
      <x:c r="EI840" s="501"/>
      <x:c r="EJ840"/>
      <x:c r="EK840" t="str">
        <x:v>Pending</x:v>
      </x:c>
      <x:c r="EL840" t="n">
        <x:v>46272</x:v>
      </x:c>
      <x:c r="EM840" t="str">
        <x:v>Production PubMed record imported and reconciled to Zotero item VFMHB5VY;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40" t="n">
        <x:f>IF(L840="","",(IF(N840&lt;&gt;"",1,0)+IF(O840&lt;&gt;"",1,0)+IF(AJ840&lt;&gt;"",1,0)+IF(AU840&lt;&gt;"",1,0)+IF(BE840&lt;&gt;"",1,0)+IF(CF840&lt;&gt;"",1,0)+IF(CJ840="Yes",1,0)+IF(CL840="Yes",1,0)+IF(DE840&lt;&gt;"Pending",1,0)+IF(F840&lt;&gt;"",1,0)+IF(DZ840&lt;&gt;"",1,0)+IF(EI840&lt;&gt;"",1,0))/12)</x:f>
        <x:v>0.5</x:v>
      </x:c>
    </x:row>
    <x:row r="841">
      <x:c r="A841" t="str">
        <x:v>EV-0838</x:v>
      </x:c>
      <x:c r="B841" t="str">
        <x:v>Integrity check</x:v>
      </x:c>
      <x:c r="C841" t="str">
        <x:f>IF(L841="","",IF(LEFT(EC841,7)="BLOCKED","🔴 Do not use for conclusion",IF(EB841="Yes","🟢 Claim-ready","🟡 Caution / context")))</x:f>
        <x:v>🟡 Caution / context</x:v>
      </x:c>
      <x:c r="D841" t="str">
        <x:f>IF(L841="","",EC841)</x:f>
        <x:v>PENDING — appropriate appraisal</x:v>
      </x:c>
      <x:c r="E841" t="str">
        <x:v>P3 — Medium</x:v>
      </x:c>
      <x:c r="F841" t="str">
        <x:v>Pending</x:v>
      </x:c>
      <x:c r="G841" t="str">
        <x:v>A potentially relevant concept is present, but direct applicability is ambiguous at title/abstract level.</x:v>
      </x:c>
      <x:c r="H841" t="str">
        <x:v>Human title/abstract adjudication; retrieve full text if relevance remains plausible.</x:v>
      </x:c>
      <x:c r="I841"/>
      <x:c r="J841" t="str">
        <x:v>C — Implementation Science</x:v>
      </x:c>
      <x:c r="K841" t="str">
        <x:v>IDENTIFIED</x:v>
      </x:c>
      <x:c r="L841" t="str">
        <x:v>Effects of a Community-Level Intervention on Alcohol-Related Motor Vehicle Crashes in California Cities: A Randomized Trial.</x:v>
      </x:c>
      <x:c r="M841"/>
      <x:c r="N841" t="str">
        <x:v>Saltz, Robert F; Paschall, Mallie J; O'Hara, Sharon E</x:v>
      </x:c>
      <x:c r="O841" t="n">
        <x:v>2021</x:v>
      </x:c>
      <x:c r="P841" t="str">
        <x:v>American journal of preventive medicine</x:v>
      </x:c>
      <x:c r="Q841" t="str">
        <x:v>Journal Article; Randomized Controlled Trial; Research Support, N.I.H., Extramural; Research Support, Non-U.S. Gov't</x:v>
      </x:c>
      <x:c r="R841" t="str">
        <x:v>Unclear</x:v>
      </x:c>
      <x:c r="S841" t="str">
        <x:v>Unknown</x:v>
      </x:c>
      <x:c r="T841" t="str">
        <x:v>eng</x:v>
      </x:c>
      <x:c r="U841" t="str">
        <x:v>https://pubmed.ncbi.nlm.nih.gov/33221142/</x:v>
      </x:c>
      <x:c r="V841" t="str">
        <x:v>10.1016/j.amepre.2020.08.009</x:v>
      </x:c>
      <x:c r="W841" t="str">
        <x:f>IF(V841="","",LOWER(SUBSTITUTE(SUBSTITUTE(SUBSTITUTE(SUBSTITUTE(TRIM(V841),"https://doi.org/",""),"http://doi.org/",""),"https://dx.doi.org/",""),"doi:","")))</x:f>
        <x:v>10.1016/j.amepre.2020.08.009</x:v>
      </x:c>
      <x:c r="X841" t="str">
        <x:v>33221142</x:v>
      </x:c>
      <x:c r="Y841" t="str">
        <x:v>PMC8492018</x:v>
      </x:c>
      <x:c r="Z841"/>
      <x:c r="AA841" t="str">
        <x:v>PubMed/MEDLINE</x:v>
      </x:c>
      <x:c r="AB841" t="str">
        <x:v>PUBMED-C-v1.0-2026-08-28</x:v>
      </x:c>
      <x:c r="AC841" t="str">
        <x:v>SP-PUBMED-C-20260828</x:v>
      </x:c>
      <x:c r="AD841" s="499" t="n">
        <x:v>46262</x:v>
      </x:c>
      <x:c r="AE841" s="499" t="n">
        <x:v>46272</x:v>
      </x:c>
      <x:c r="AF841" t="str">
        <x:v>4KRFXYR7</x:v>
      </x:c>
      <x:c r="AG841"/>
      <x:c r="AH841" t="str">
        <x:v>Tactical Athlete → Operational Readiness Brazil</x:v>
      </x:c>
      <x:c r="AI841" t="str">
        <x:v>evidence-family:C</x:v>
      </x:c>
      <x:c r="AJ841"/>
      <x:c r="AK841" t="str">
        <x:f>IF(AJ841="","",IF(OR(LOWER(AJ841)="brazil",LOWER(AJ841)="brasil"),"Yes","No"))</x:f>
      </x:c>
      <x:c r="AL841"/>
      <x:c r="AM841"/>
      <x:c r="AN841"/>
      <x:c r="AO841"/>
      <x:c r="AP841"/>
      <x:c r="AQ841"/>
      <x:c r="AR841"/>
      <x:c r="AS841"/>
      <x:c r="AT841"/>
      <x:c r="AU841"/>
      <x:c r="AV841"/>
      <x:c r="AW841"/>
      <x:c r="AX841"/>
      <x:c r="AY841"/>
      <x:c r="AZ841"/>
      <x:c r="BA841"/>
      <x:c r="BB841"/>
      <x:c r="BC841"/>
      <x:c r="BD841"/>
      <x:c r="BE841"/>
      <x:c r="BF841"/>
      <x:c r="BG841"/>
      <x:c r="BH841"/>
      <x:c r="BI841"/>
      <x:c r="BJ841"/>
      <x:c r="BK841"/>
      <x:c r="BL841"/>
      <x:c r="BM841"/>
      <x:c r="BN841"/>
      <x:c r="BO841"/>
      <x:c r="BP841"/>
      <x:c r="BQ841"/>
      <x:c r="BR841"/>
      <x:c r="BS841"/>
      <x:c r="BT841"/>
      <x:c r="BU841"/>
      <x:c r="BV841"/>
      <x:c r="BW841"/>
      <x:c r="BX841"/>
      <x:c r="BY841"/>
      <x:c r="BZ841"/>
      <x:c r="CA841"/>
      <x:c r="CB841"/>
      <x:c r="CC841"/>
      <x:c r="CD841"/>
      <x:c r="CE841"/>
      <x:c r="CF841"/>
      <x:c r="CG841"/>
      <x:c r="CH841"/>
      <x:c r="CI841"/>
      <x:c r="CJ841" t="str">
        <x:v>Yes</x:v>
      </x:c>
      <x:c r="CK841" t="str">
        <x:v>Yes</x:v>
      </x:c>
      <x:c r="CL841" t="str">
        <x:v>Yes</x:v>
      </x:c>
      <x:c r="CM841" t="str">
        <x:v>Clear</x:v>
      </x:c>
      <x:c r="CN841" t="str">
        <x:v>Verified — clear</x:v>
      </x:c>
      <x:c r="CO841" t="n">
        <x:v>46272</x:v>
      </x:c>
      <x:c r="CP841" t="str">
        <x:v>https://pubmed.ncbi.nlm.nih.gov/33221142/</x:v>
      </x:c>
      <x:c r="CQ841"/>
      <x:c r="CR841"/>
      <x:c r="CS841"/>
      <x:c r="CT841"/>
      <x:c r="CU841"/>
      <x:c r="CV841"/>
      <x:c r="CW841"/>
      <x:c r="CX841"/>
      <x:c r="CY841"/>
      <x:c r="CZ841"/>
      <x:c r="DA841"/>
      <x:c r="DB841" t="str">
        <x:f>IF(L841="","",IF(AND(COUNT(CU841:DA841)=7,OR(CU841=0,CU841=1,CU841=2),OR(CV841=0,CV841=1,CV841=2),OR(CW841=0,CW841=1,CW841=2),OR(CX841=0,CX841=1,CX841=2),OR(CY841=0,CY841=1,CY841=2),OR(CZ841=0,CZ841=1,CZ841=2),OR(DA841=0,DA841=1,DA841=2)),SUM(CU841:DA841),""))</x:f>
      </x:c>
      <x:c r="DC841" t="str">
        <x:f>IF(DB841="","",ROUND(DB841/14*10,1))</x:f>
      </x:c>
      <x:c r="DD841" t="str">
        <x:v>Pending</x:v>
      </x:c>
      <x:c r="DE841" t="str">
        <x:f>IF(L841="","",IF(DC841="","Pending",IF(DD841="Yes","CONDITIONAL — safety override",IF(DC841&gt;=8,"HIGH",IF(DC841&gt;=5,"CONDITIONAL","LOW")))))</x:f>
        <x:v>Pending</x:v>
      </x:c>
      <x:c r="DF841" t="str">
        <x:v>Pending screening and full-text appraisal; no transferability judgment made at identification.</x:v>
      </x:c>
      <x:c r="DG841"/>
      <x:c r="DH841"/>
      <x:c r="DI841"/>
      <x:c r="DJ841"/>
      <x:c r="DK841"/>
      <x:c r="DL841"/>
      <x:c r="DM841"/>
      <x:c r="DN841"/>
      <x:c r="DO841"/>
      <x:c r="DP841"/>
      <x:c r="DQ841"/>
      <x:c r="DR841"/>
      <x:c r="DS841"/>
      <x:c r="DT841"/>
      <x:c r="DU841"/>
      <x:c r="DV841"/>
      <x:c r="DW841"/>
      <x:c r="DX841"/>
      <x:c r="DY841"/>
      <x:c r="DZ841" t="str">
        <x:v>Title/abstract information is insufficient for a substantive scientific, causal, transferability or institutional claim.</x:v>
      </x:c>
      <x:c r="EA841" t="str">
        <x:v>Pending</x:v>
      </x:c>
      <x:c r="EB841" t="str">
        <x:f>IF(L841="","",IF(EC841="READY","Yes","No / Pending"))</x:f>
        <x:v>No / Pending</x:v>
      </x:c>
      <x:c r="EC841" t="str">
        <x:f>IF(L841="","",IF(OR(ISNUMBER(SEARCH("Retracted Publication",Q841)),CM841="Retracted",CN841="Retracted",CM841="Expression of Concern",CN841="Expression of Concern",F841="Not used",CG841="Critical",CH841="High",CH841="Critical"),"BLOCKED — integrity or use restriction",IF(AND(CJ841="Yes",CK841="Yes",CL841="Yes"),IF(AND(CM841="Clear",CN841="Verified — clear"),IF(AND(AND(LEN(TRIM(CF841))&gt;0,LEFT(LOWER(TRIM(CF841)),7)&lt;&gt;"pending"),OR(CG841="High",CG841="Moderate"),OR(CH841="Low",CH841="Some concerns",CH841="Not applicable")),IF(AND(DD841="No",OR(DE841="HIGH",DE841="CONDITIONAL"),AND(LEN(TRIM(DF841))&gt;0,LEFT(LOWER(TRIM(DF841)),7)&lt;&gt;"pending")),IF(AND(AND(LEN(TRIM(DT841))&gt;0,LEFT(LOWER(TRIM(DT841)),7)&lt;&gt;"pending"),AND(LEN(TRIM(DU841))&gt;0,LEFT(LOWER(TRIM(DU841)),7)&lt;&gt;"pending"),OR(AND(LEN(TRIM(DV841))&gt;0,LEFT(LOWER(TRIM(DV841)),7)&lt;&gt;"pending"),AND(LEN(TRIM(DW841))&gt;0,LEFT(LOWER(TRIM(DW841)),7)&lt;&gt;"pending")),AND(LEN(TRIM(DX841))&gt;0,LEFT(LOWER(TRIM(DX841)),7)&lt;&gt;"pending")),IF(AND(F841="Claim-ready",OR(EA841="Strong",EA841="Moderate"),AND(LEN(TRIM(G841))&gt;0,LEFT(LOWER(TRIM(G841)),7)&lt;&gt;"pending"),G841&lt;&gt;"No substantive use decision is permitted from identification metadata alone.",AND(LEN(TRIM(DZ841))&gt;0,LEFT(LOWER(TRIM(DZ841)),7)&lt;&gt;"pending"),DZ841&lt;&gt;"Identification metadata alone does not permit any substantive scientific, causal, operational, or institutional claim.",AND(LEN(TRIM(EI841))&gt;0,LEFT(LOWER(TRIM(EI841)),7)&lt;&gt;"pending"),ISNUMBER(EH841),EH841&gt;0),"READY","PENDING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1" t="str">
        <x:v>Pending</x:v>
      </x:c>
      <x:c r="EE841"/>
      <x:c r="EF841" t="str">
        <x:v>Pending</x:v>
      </x:c>
      <x:c r="EG841" t="str">
        <x:v>Pending</x:v>
      </x:c>
      <x:c r="EH841"/>
      <x:c r="EI841" s="501"/>
      <x:c r="EJ841"/>
      <x:c r="EK841" t="str">
        <x:v>Pending</x:v>
      </x:c>
      <x:c r="EL841" t="n">
        <x:v>46272</x:v>
      </x:c>
      <x:c r="EM841" t="str">
        <x:v>Production PubMed record imported and reconciled to Zotero item 4KRFXYR7;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41" t="n">
        <x:f>IF(L841="","",(IF(N841&lt;&gt;"",1,0)+IF(O841&lt;&gt;"",1,0)+IF(AJ841&lt;&gt;"",1,0)+IF(AU841&lt;&gt;"",1,0)+IF(BE841&lt;&gt;"",1,0)+IF(CF841&lt;&gt;"",1,0)+IF(CJ841="Yes",1,0)+IF(CL841="Yes",1,0)+IF(DE841&lt;&gt;"Pending",1,0)+IF(F841&lt;&gt;"",1,0)+IF(DZ841&lt;&gt;"",1,0)+IF(EI841&lt;&gt;"",1,0))/12)</x:f>
        <x:v>0.5</x:v>
      </x:c>
    </x:row>
    <x:row r="842">
      <x:c r="A842" t="str">
        <x:v>EV-0839</x:v>
      </x:c>
      <x:c r="B842" t="str">
        <x:v>Integrity check</x:v>
      </x:c>
      <x:c r="C842" t="str">
        <x:f>IF(L842="","",IF(LEFT(EC842,7)="BLOCKED","🔴 Do not use for conclusion",IF(EB842="Yes","🟢 Claim-ready","🟡 Caution / context")))</x:f>
        <x:v>🟡 Caution / context</x:v>
      </x:c>
      <x:c r="D842" t="str">
        <x:f>IF(L842="","",EC842)</x:f>
        <x:v>PENDING — appropriate appraisal</x:v>
      </x:c>
      <x:c r="E842" t="str">
        <x:v>P3 — Medium</x:v>
      </x:c>
      <x:c r="F842" t="str">
        <x:v>Pending</x:v>
      </x:c>
      <x:c r="G842" t="str">
        <x:v>Title/abstract identify an explicit operational APHT/medical-readiness topic; retain for full-text assessment.</x:v>
      </x:c>
      <x:c r="H842" t="str">
        <x:v>Obtain and review lawful full text; confirm human adjudication; then select a design-specific appraisal instrument.</x:v>
      </x:c>
      <x:c r="I842"/>
      <x:c r="J842" t="str">
        <x:v>B — APHT / Medical Readiness</x:v>
      </x:c>
      <x:c r="K842" t="str">
        <x:v>IDENTIFIED</x:v>
      </x:c>
      <x:c r="L842" t="str">
        <x:v>Enzymatic characterization, molecular dynamics simulation, and application of a novel Bacillus licheniformis laccase.</x:v>
      </x:c>
      <x:c r="M842"/>
      <x:c r="N842" t="str">
        <x:v>Li, Tao; Wang, Hongbin; Li, Jingwen; Jiang, Luying; Kang, Hongwei; Guo, Zehui; Wang, Chen; Yang, Wei; Liu, Fufeng; Lu, Fuping; Liu, Yihan</x:v>
      </x:c>
      <x:c r="O842" t="n">
        <x:v>2021</x:v>
      </x:c>
      <x:c r="P842" t="str">
        <x:v>International journal of biological macromolecules</x:v>
      </x:c>
      <x:c r="Q842" t="str">
        <x:v>Journal Article</x:v>
      </x:c>
      <x:c r="R842" t="str">
        <x:v>Unclear</x:v>
      </x:c>
      <x:c r="S842" t="str">
        <x:v>Unknown</x:v>
      </x:c>
      <x:c r="T842" t="str">
        <x:v>eng</x:v>
      </x:c>
      <x:c r="U842" t="str">
        <x:v>https://pubmed.ncbi.nlm.nih.gov/33202275/</x:v>
      </x:c>
      <x:c r="V842" t="str">
        <x:v>10.1016/j.ijbiomac.2020.11.093</x:v>
      </x:c>
      <x:c r="W842" t="str">
        <x:f>IF(V842="","",LOWER(SUBSTITUTE(SUBSTITUTE(SUBSTITUTE(SUBSTITUTE(TRIM(V842),"https://doi.org/",""),"http://doi.org/",""),"https://dx.doi.org/",""),"doi:","")))</x:f>
        <x:v>10.1016/j.ijbiomac.2020.11.093</x:v>
      </x:c>
      <x:c r="X842" t="str">
        <x:v>33202275</x:v>
      </x:c>
      <x:c r="Y842" t="str"/>
      <x:c r="Z842"/>
      <x:c r="AA842" t="str">
        <x:v>PubMed/MEDLINE</x:v>
      </x:c>
      <x:c r="AB842" t="str">
        <x:v>PUBMED-B-v1.0-2026-08-28</x:v>
      </x:c>
      <x:c r="AC842" t="str">
        <x:v>SP-PUBMED-B-20260828</x:v>
      </x:c>
      <x:c r="AD842" s="499" t="n">
        <x:v>46262</x:v>
      </x:c>
      <x:c r="AE842" s="499" t="n">
        <x:v>46272</x:v>
      </x:c>
      <x:c r="AF842" t="str">
        <x:v>TF4KIVYM</x:v>
      </x:c>
      <x:c r="AG842"/>
      <x:c r="AH842" t="str">
        <x:v>Tactical Athlete → Operational Readiness Brazil</x:v>
      </x:c>
      <x:c r="AI842" t="str">
        <x:v>evidence-family:B</x:v>
      </x:c>
      <x:c r="AJ842"/>
      <x:c r="AK842" t="str">
        <x:f>IF(AJ842="","",IF(OR(LOWER(AJ842)="brazil",LOWER(AJ842)="brasil"),"Yes","No"))</x:f>
      </x:c>
      <x:c r="AL842"/>
      <x:c r="AM842"/>
      <x:c r="AN842"/>
      <x:c r="AO842"/>
      <x:c r="AP842"/>
      <x:c r="AQ842"/>
      <x:c r="AR842"/>
      <x:c r="AS842"/>
      <x:c r="AT842"/>
      <x:c r="AU842"/>
      <x:c r="AV842"/>
      <x:c r="AW842"/>
      <x:c r="AX842"/>
      <x:c r="AY842"/>
      <x:c r="AZ842"/>
      <x:c r="BA842"/>
      <x:c r="BB842"/>
      <x:c r="BC842"/>
      <x:c r="BD842"/>
      <x:c r="BE842"/>
      <x:c r="BF842"/>
      <x:c r="BG842"/>
      <x:c r="BH842"/>
      <x:c r="BI842"/>
      <x:c r="BJ842"/>
      <x:c r="BK842"/>
      <x:c r="BL842"/>
      <x:c r="BM842"/>
      <x:c r="BN842"/>
      <x:c r="BO842"/>
      <x:c r="BP842"/>
      <x:c r="BQ842"/>
      <x:c r="BR842"/>
      <x:c r="BS842"/>
      <x:c r="BT842"/>
      <x:c r="BU842"/>
      <x:c r="BV842"/>
      <x:c r="BW842"/>
      <x:c r="BX842"/>
      <x:c r="BY842"/>
      <x:c r="BZ842"/>
      <x:c r="CA842"/>
      <x:c r="CB842"/>
      <x:c r="CC842"/>
      <x:c r="CD842"/>
      <x:c r="CE842"/>
      <x:c r="CF842"/>
      <x:c r="CG842"/>
      <x:c r="CH842"/>
      <x:c r="CI842"/>
      <x:c r="CJ842" t="str">
        <x:v>Yes</x:v>
      </x:c>
      <x:c r="CK842" t="str">
        <x:v>Yes</x:v>
      </x:c>
      <x:c r="CL842" t="str">
        <x:v>Yes</x:v>
      </x:c>
      <x:c r="CM842" t="str">
        <x:v>Clear</x:v>
      </x:c>
      <x:c r="CN842" t="str">
        <x:v>Verified — clear</x:v>
      </x:c>
      <x:c r="CO842" t="n">
        <x:v>46272</x:v>
      </x:c>
      <x:c r="CP842" t="str">
        <x:v>https://pubmed.ncbi.nlm.nih.gov/33202275/</x:v>
      </x:c>
      <x:c r="CQ842"/>
      <x:c r="CR842"/>
      <x:c r="CS842"/>
      <x:c r="CT842"/>
      <x:c r="CU842"/>
      <x:c r="CV842"/>
      <x:c r="CW842"/>
      <x:c r="CX842"/>
      <x:c r="CY842"/>
      <x:c r="CZ842"/>
      <x:c r="DA842"/>
      <x:c r="DB842" t="str">
        <x:f>IF(L842="","",IF(AND(COUNT(CU842:DA842)=7,OR(CU842=0,CU842=1,CU842=2),OR(CV842=0,CV842=1,CV842=2),OR(CW842=0,CW842=1,CW842=2),OR(CX842=0,CX842=1,CX842=2),OR(CY842=0,CY842=1,CY842=2),OR(CZ842=0,CZ842=1,CZ842=2),OR(DA842=0,DA842=1,DA842=2)),SUM(CU842:DA842),""))</x:f>
      </x:c>
      <x:c r="DC842" t="str">
        <x:f>IF(DB842="","",ROUND(DB842/14*10,1))</x:f>
      </x:c>
      <x:c r="DD842" t="str">
        <x:v>Pending</x:v>
      </x:c>
      <x:c r="DE842" t="str">
        <x:f>IF(L842="","",IF(DC842="","Pending",IF(DD842="Yes","CONDITIONAL — safety override",IF(DC842&gt;=8,"HIGH",IF(DC842&gt;=5,"CONDITIONAL","LOW")))))</x:f>
        <x:v>Pending</x:v>
      </x:c>
      <x:c r="DF842" t="str">
        <x:v>Pending screening and full-text appraisal; no transferability judgment made at identification.</x:v>
      </x:c>
      <x:c r="DG842"/>
      <x:c r="DH842"/>
      <x:c r="DI842"/>
      <x:c r="DJ842"/>
      <x:c r="DK842"/>
      <x:c r="DL842"/>
      <x:c r="DM842"/>
      <x:c r="DN842"/>
      <x:c r="DO842"/>
      <x:c r="DP842"/>
      <x:c r="DQ842"/>
      <x:c r="DR842"/>
      <x:c r="DS842"/>
      <x:c r="DT842"/>
      <x:c r="DU842"/>
      <x:c r="DV842"/>
      <x:c r="DW842"/>
      <x:c r="DX842"/>
      <x:c r="DY842"/>
      <x:c r="DZ842" t="str">
        <x:v>Title/abstract screening alone does not establish effectiveness, causality, methodological quality, transferability to Brazilian public safety or an institutional recommendation.</x:v>
      </x:c>
      <x:c r="EA842" t="str">
        <x:v>Pending</x:v>
      </x:c>
      <x:c r="EB842" t="str">
        <x:f>IF(L842="","",IF(EC842="READY","Yes","No / Pending"))</x:f>
        <x:v>No / Pending</x:v>
      </x:c>
      <x:c r="EC842" t="str">
        <x:f>IF(L842="","",IF(OR(ISNUMBER(SEARCH("Retracted Publication",Q842)),CM842="Retracted",CN842="Retracted",CM842="Expression of Concern",CN842="Expression of Concern",F842="Not used",CG842="Critical",CH842="High",CH842="Critical"),"BLOCKED — integrity or use restriction",IF(AND(CJ842="Yes",CK842="Yes",CL842="Yes"),IF(AND(CM842="Clear",CN842="Verified — clear"),IF(AND(AND(LEN(TRIM(CF842))&gt;0,LEFT(LOWER(TRIM(CF842)),7)&lt;&gt;"pending"),OR(CG842="High",CG842="Moderate"),OR(CH842="Low",CH842="Some concerns",CH842="Not applicable")),IF(AND(DD842="No",OR(DE842="HIGH",DE842="CONDITIONAL"),AND(LEN(TRIM(DF842))&gt;0,LEFT(LOWER(TRIM(DF842)),7)&lt;&gt;"pending")),IF(AND(AND(LEN(TRIM(DT842))&gt;0,LEFT(LOWER(TRIM(DT842)),7)&lt;&gt;"pending"),AND(LEN(TRIM(DU842))&gt;0,LEFT(LOWER(TRIM(DU842)),7)&lt;&gt;"pending"),OR(AND(LEN(TRIM(DV842))&gt;0,LEFT(LOWER(TRIM(DV842)),7)&lt;&gt;"pending"),AND(LEN(TRIM(DW842))&gt;0,LEFT(LOWER(TRIM(DW842)),7)&lt;&gt;"pending")),AND(LEN(TRIM(DX842))&gt;0,LEFT(LOWER(TRIM(DX842)),7)&lt;&gt;"pending")),IF(AND(F842="Claim-ready",OR(EA842="Strong",EA842="Moderate"),AND(LEN(TRIM(G842))&gt;0,LEFT(LOWER(TRIM(G842)),7)&lt;&gt;"pending"),G842&lt;&gt;"No substantive use decision is permitted from identification metadata alone.",AND(LEN(TRIM(DZ842))&gt;0,LEFT(LOWER(TRIM(DZ842)),7)&lt;&gt;"pending"),DZ842&lt;&gt;"Identification metadata alone does not permit any substantive scientific, causal, operational, or institutional claim.",AND(LEN(TRIM(EI842))&gt;0,LEFT(LOWER(TRIM(EI842)),7)&lt;&gt;"pending"),ISNUMBER(EH842),EH842&gt;0),"READY","PENDING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2" t="str">
        <x:v>Pending</x:v>
      </x:c>
      <x:c r="EE842"/>
      <x:c r="EF842" t="str">
        <x:v>Pending</x:v>
      </x:c>
      <x:c r="EG842" t="str">
        <x:v>Pending</x:v>
      </x:c>
      <x:c r="EH842"/>
      <x:c r="EI842" s="501"/>
      <x:c r="EJ842"/>
      <x:c r="EK842" t="str">
        <x:v>Pending</x:v>
      </x:c>
      <x:c r="EL842" t="n">
        <x:v>46272</x:v>
      </x:c>
      <x:c r="EM842" t="str">
        <x:v>Production PubMed record imported and reconciled to Zotero item TF4KIVYM;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42" t="n">
        <x:f>IF(L842="","",(IF(N842&lt;&gt;"",1,0)+IF(O842&lt;&gt;"",1,0)+IF(AJ842&lt;&gt;"",1,0)+IF(AU842&lt;&gt;"",1,0)+IF(BE842&lt;&gt;"",1,0)+IF(CF842&lt;&gt;"",1,0)+IF(CJ842="Yes",1,0)+IF(CL842="Yes",1,0)+IF(DE842&lt;&gt;"Pending",1,0)+IF(F842&lt;&gt;"",1,0)+IF(DZ842&lt;&gt;"",1,0)+IF(EI842&lt;&gt;"",1,0))/12)</x:f>
        <x:v>0.5</x:v>
      </x:c>
    </x:row>
    <x:row r="843">
      <x:c r="A843" t="str">
        <x:v>EV-0840</x:v>
      </x:c>
      <x:c r="B843" t="str">
        <x:v>Integrity check</x:v>
      </x:c>
      <x:c r="C843" t="str">
        <x:f>IF(L843="","",IF(LEFT(EC843,7)="BLOCKED","🔴 Do not use for conclusion",IF(EB843="Yes","🟢 Claim-ready","🟡 Caution / context")))</x:f>
        <x:v>🟡 Caution / context</x:v>
      </x:c>
      <x:c r="D843" t="str">
        <x:f>IF(L843="","",EC843)</x:f>
        <x:v>PENDING — appropriate appraisal</x:v>
      </x:c>
      <x:c r="E843" t="str">
        <x:v>P3 — Medium</x:v>
      </x:c>
      <x:c r="F843" t="str">
        <x:v>Pending</x:v>
      </x:c>
      <x:c r="G843" t="str">
        <x:v>A potentially relevant concept is present, but direct applicability is ambiguous at title/abstract level.</x:v>
      </x:c>
      <x:c r="H843" t="str">
        <x:v>Human title/abstract adjudication; retrieve full text if relevance remains plausible.</x:v>
      </x:c>
      <x:c r="I843"/>
      <x:c r="J843" t="str">
        <x:v>A — Core</x:v>
      </x:c>
      <x:c r="K843" t="str">
        <x:v>IDENTIFIED</x:v>
      </x:c>
      <x:c r="L843" t="str">
        <x:v>Coping with COVID-19 in United Nations peacekeeping field hospitals: increased workload and mental stress for military healthcare providers.</x:v>
      </x:c>
      <x:c r="M843"/>
      <x:c r="N843" t="str">
        <x:v>Zhang, Yongxue; Xiang, D; Alejok, N</x:v>
      </x:c>
      <x:c r="O843" t="n">
        <x:v>2021</x:v>
      </x:c>
      <x:c r="P843" t="str">
        <x:v>BMJ military health</x:v>
      </x:c>
      <x:c r="Q843" t="str">
        <x:v>Journal Article</x:v>
      </x:c>
      <x:c r="R843" t="str">
        <x:v>Unclear</x:v>
      </x:c>
      <x:c r="S843" t="str">
        <x:v>Unknown</x:v>
      </x:c>
      <x:c r="T843" t="str">
        <x:v>eng</x:v>
      </x:c>
      <x:c r="U843" t="str">
        <x:v>https://pubmed.ncbi.nlm.nih.gov/33177148/</x:v>
      </x:c>
      <x:c r="V843" t="str">
        <x:v>10.1136/bmjmilitary-2020-001642</x:v>
      </x:c>
      <x:c r="W843" t="str">
        <x:f>IF(V843="","",LOWER(SUBSTITUTE(SUBSTITUTE(SUBSTITUTE(SUBSTITUTE(TRIM(V843),"https://doi.org/",""),"http://doi.org/",""),"https://dx.doi.org/",""),"doi:","")))</x:f>
        <x:v>10.1136/bmjmilitary-2020-001642</x:v>
      </x:c>
      <x:c r="X843" t="str">
        <x:v>33177148</x:v>
      </x:c>
      <x:c r="Y843" t="str"/>
      <x:c r="Z843"/>
      <x:c r="AA843" t="str">
        <x:v>PubMed/MEDLINE</x:v>
      </x:c>
      <x:c r="AB843" t="str">
        <x:v>PUBMED-A-v1.0-2026-08-28</x:v>
      </x:c>
      <x:c r="AC843" t="str">
        <x:v>SP-PUBMED-A-20260828</x:v>
      </x:c>
      <x:c r="AD843" s="499" t="n">
        <x:v>46262</x:v>
      </x:c>
      <x:c r="AE843" s="499" t="n">
        <x:v>46272</x:v>
      </x:c>
      <x:c r="AF843" t="str">
        <x:v>U635IUH9</x:v>
      </x:c>
      <x:c r="AG843"/>
      <x:c r="AH843" t="str">
        <x:v>Tactical Athlete → Operational Readiness Brazil</x:v>
      </x:c>
      <x:c r="AI843" t="str">
        <x:v>evidence-family:A</x:v>
      </x:c>
      <x:c r="AJ843"/>
      <x:c r="AK843" t="str">
        <x:f>IF(AJ843="","",IF(OR(LOWER(AJ843)="brazil",LOWER(AJ843)="brasil"),"Yes","No"))</x:f>
      </x:c>
      <x:c r="AL843"/>
      <x:c r="AM843"/>
      <x:c r="AN843"/>
      <x:c r="AO843"/>
      <x:c r="AP843"/>
      <x:c r="AQ843"/>
      <x:c r="AR843"/>
      <x:c r="AS843"/>
      <x:c r="AT843"/>
      <x:c r="AU843"/>
      <x:c r="AV843"/>
      <x:c r="AW843"/>
      <x:c r="AX843"/>
      <x:c r="AY843"/>
      <x:c r="AZ843"/>
      <x:c r="BA843"/>
      <x:c r="BB843"/>
      <x:c r="BC843"/>
      <x:c r="BD843"/>
      <x:c r="BE843"/>
      <x:c r="BF843"/>
      <x:c r="BG843"/>
      <x:c r="BH843"/>
      <x:c r="BI843"/>
      <x:c r="BJ843"/>
      <x:c r="BK843"/>
      <x:c r="BL843"/>
      <x:c r="BM843"/>
      <x:c r="BN843"/>
      <x:c r="BO843"/>
      <x:c r="BP843"/>
      <x:c r="BQ843"/>
      <x:c r="BR843"/>
      <x:c r="BS843"/>
      <x:c r="BT843"/>
      <x:c r="BU843"/>
      <x:c r="BV843"/>
      <x:c r="BW843"/>
      <x:c r="BX843"/>
      <x:c r="BY843"/>
      <x:c r="BZ843"/>
      <x:c r="CA843"/>
      <x:c r="CB843"/>
      <x:c r="CC843"/>
      <x:c r="CD843"/>
      <x:c r="CE843"/>
      <x:c r="CF843"/>
      <x:c r="CG843"/>
      <x:c r="CH843"/>
      <x:c r="CI843"/>
      <x:c r="CJ843" t="str">
        <x:v>Yes</x:v>
      </x:c>
      <x:c r="CK843" t="str">
        <x:v>Yes</x:v>
      </x:c>
      <x:c r="CL843" t="str">
        <x:v>Yes</x:v>
      </x:c>
      <x:c r="CM843" t="str">
        <x:v>Clear</x:v>
      </x:c>
      <x:c r="CN843" t="str">
        <x:v>Verified — clear</x:v>
      </x:c>
      <x:c r="CO843" t="n">
        <x:v>46272</x:v>
      </x:c>
      <x:c r="CP843" t="str">
        <x:v>https://pubmed.ncbi.nlm.nih.gov/33177148/</x:v>
      </x:c>
      <x:c r="CQ843"/>
      <x:c r="CR843"/>
      <x:c r="CS843"/>
      <x:c r="CT843"/>
      <x:c r="CU843"/>
      <x:c r="CV843"/>
      <x:c r="CW843"/>
      <x:c r="CX843"/>
      <x:c r="CY843"/>
      <x:c r="CZ843"/>
      <x:c r="DA843"/>
      <x:c r="DB843" t="str">
        <x:f>IF(L843="","",IF(AND(COUNT(CU843:DA843)=7,OR(CU843=0,CU843=1,CU843=2),OR(CV843=0,CV843=1,CV843=2),OR(CW843=0,CW843=1,CW843=2),OR(CX843=0,CX843=1,CX843=2),OR(CY843=0,CY843=1,CY843=2),OR(CZ843=0,CZ843=1,CZ843=2),OR(DA843=0,DA843=1,DA843=2)),SUM(CU843:DA843),""))</x:f>
      </x:c>
      <x:c r="DC843" t="str">
        <x:f>IF(DB843="","",ROUND(DB843/14*10,1))</x:f>
      </x:c>
      <x:c r="DD843" t="str">
        <x:v>Pending</x:v>
      </x:c>
      <x:c r="DE843" t="str">
        <x:f>IF(L843="","",IF(DC843="","Pending",IF(DD843="Yes","CONDITIONAL — safety override",IF(DC843&gt;=8,"HIGH",IF(DC843&gt;=5,"CONDITIONAL","LOW")))))</x:f>
        <x:v>Pending</x:v>
      </x:c>
      <x:c r="DF843" t="str">
        <x:v>Pending screening and full-text appraisal; no transferability judgment made at identification.</x:v>
      </x:c>
      <x:c r="DG843"/>
      <x:c r="DH843"/>
      <x:c r="DI843"/>
      <x:c r="DJ843"/>
      <x:c r="DK843"/>
      <x:c r="DL843"/>
      <x:c r="DM843"/>
      <x:c r="DN843"/>
      <x:c r="DO843"/>
      <x:c r="DP843"/>
      <x:c r="DQ843"/>
      <x:c r="DR843"/>
      <x:c r="DS843"/>
      <x:c r="DT843"/>
      <x:c r="DU843"/>
      <x:c r="DV843"/>
      <x:c r="DW843"/>
      <x:c r="DX843"/>
      <x:c r="DY843"/>
      <x:c r="DZ843" t="str">
        <x:v>Title/abstract information is insufficient for a substantive scientific, causal, transferability or institutional claim.</x:v>
      </x:c>
      <x:c r="EA843" t="str">
        <x:v>Pending</x:v>
      </x:c>
      <x:c r="EB843" t="str">
        <x:f>IF(L843="","",IF(EC843="READY","Yes","No / Pending"))</x:f>
        <x:v>No / Pending</x:v>
      </x:c>
      <x:c r="EC843" t="str">
        <x:f>IF(L843="","",IF(OR(ISNUMBER(SEARCH("Retracted Publication",Q843)),CM843="Retracted",CN843="Retracted",CM843="Expression of Concern",CN843="Expression of Concern",F843="Not used",CG843="Critical",CH843="High",CH843="Critical"),"BLOCKED — integrity or use restriction",IF(AND(CJ843="Yes",CK843="Yes",CL843="Yes"),IF(AND(CM843="Clear",CN843="Verified — clear"),IF(AND(AND(LEN(TRIM(CF843))&gt;0,LEFT(LOWER(TRIM(CF843)),7)&lt;&gt;"pending"),OR(CG843="High",CG843="Moderate"),OR(CH843="Low",CH843="Some concerns",CH843="Not applicable")),IF(AND(DD843="No",OR(DE843="HIGH",DE843="CONDITIONAL"),AND(LEN(TRIM(DF843))&gt;0,LEFT(LOWER(TRIM(DF843)),7)&lt;&gt;"pending")),IF(AND(AND(LEN(TRIM(DT843))&gt;0,LEFT(LOWER(TRIM(DT843)),7)&lt;&gt;"pending"),AND(LEN(TRIM(DU843))&gt;0,LEFT(LOWER(TRIM(DU843)),7)&lt;&gt;"pending"),OR(AND(LEN(TRIM(DV843))&gt;0,LEFT(LOWER(TRIM(DV843)),7)&lt;&gt;"pending"),AND(LEN(TRIM(DW843))&gt;0,LEFT(LOWER(TRIM(DW843)),7)&lt;&gt;"pending")),AND(LEN(TRIM(DX843))&gt;0,LEFT(LOWER(TRIM(DX843)),7)&lt;&gt;"pending")),IF(AND(F843="Claim-ready",OR(EA843="Strong",EA843="Moderate"),AND(LEN(TRIM(G843))&gt;0,LEFT(LOWER(TRIM(G843)),7)&lt;&gt;"pending"),G843&lt;&gt;"No substantive use decision is permitted from identification metadata alone.",AND(LEN(TRIM(DZ843))&gt;0,LEFT(LOWER(TRIM(DZ843)),7)&lt;&gt;"pending"),DZ843&lt;&gt;"Identification metadata alone does not permit any substantive scientific, causal, operational, or institutional claim.",AND(LEN(TRIM(EI843))&gt;0,LEFT(LOWER(TRIM(EI843)),7)&lt;&gt;"pending"),ISNUMBER(EH843),EH843&gt;0),"READY","PENDING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3" t="str">
        <x:v>Pending</x:v>
      </x:c>
      <x:c r="EE843"/>
      <x:c r="EF843" t="str">
        <x:v>Pending</x:v>
      </x:c>
      <x:c r="EG843" t="str">
        <x:v>Pending</x:v>
      </x:c>
      <x:c r="EH843"/>
      <x:c r="EI843" s="501"/>
      <x:c r="EJ843"/>
      <x:c r="EK843" t="str">
        <x:v>Pending</x:v>
      </x:c>
      <x:c r="EL843" t="n">
        <x:v>46272</x:v>
      </x:c>
      <x:c r="EM843" t="str">
        <x:v>Production PubMed record imported and reconciled to Zotero item U635IUH9;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43" t="n">
        <x:f>IF(L843="","",(IF(N843&lt;&gt;"",1,0)+IF(O843&lt;&gt;"",1,0)+IF(AJ843&lt;&gt;"",1,0)+IF(AU843&lt;&gt;"",1,0)+IF(BE843&lt;&gt;"",1,0)+IF(CF843&lt;&gt;"",1,0)+IF(CJ843="Yes",1,0)+IF(CL843="Yes",1,0)+IF(DE843&lt;&gt;"Pending",1,0)+IF(F843&lt;&gt;"",1,0)+IF(DZ843&lt;&gt;"",1,0)+IF(EI843&lt;&gt;"",1,0))/12)</x:f>
        <x:v>0.5</x:v>
      </x:c>
    </x:row>
    <x:row r="844">
      <x:c r="A844" t="str">
        <x:v>EV-0841</x:v>
      </x:c>
      <x:c r="B844" t="str">
        <x:v>Integrity check</x:v>
      </x:c>
      <x:c r="C844" t="str">
        <x:f>IF(L844="","",IF(LEFT(EC844,7)="BLOCKED","🔴 Do not use for conclusion",IF(EB844="Yes","🟢 Claim-ready","🟡 Caution / context")))</x:f>
        <x:v>🟡 Caution / context</x:v>
      </x:c>
      <x:c r="D844" t="str">
        <x:f>IF(L844="","",EC844)</x:f>
        <x:v>PENDING — appropriate appraisal</x:v>
      </x:c>
      <x:c r="E844" t="str">
        <x:v>P3 — Medium</x:v>
      </x:c>
      <x:c r="F844" t="str">
        <x:v>Pending</x:v>
      </x:c>
      <x:c r="G844" t="str">
        <x:v>Title/abstract identify an explicit tactical/public-safety context and readiness domain; retain for full-text assessment.</x:v>
      </x:c>
      <x:c r="H844" t="str">
        <x:v>Obtain and review lawful full text; confirm human adjudication; then select a design-specific appraisal instrument.</x:v>
      </x:c>
      <x:c r="I844"/>
      <x:c r="J844" t="str">
        <x:v>A — Core</x:v>
      </x:c>
      <x:c r="K844" t="str">
        <x:v>IDENTIFIED</x:v>
      </x:c>
      <x:c r="L844" t="str">
        <x:v>Prevalence of Eating Disorder Risk and Body Image Dissatisfaction among ROTC Cadets.</x:v>
      </x:c>
      <x:c r="M844"/>
      <x:c r="N844" t="str">
        <x:v>Smith, Allison; Emerson, Dawn; Winkelmann, Zachary; Potter, Devin; Torres-McGehee, Toni</x:v>
      </x:c>
      <x:c r="O844" t="n">
        <x:v>2020</x:v>
      </x:c>
      <x:c r="P844" t="str">
        <x:v>International journal of environmental research and public health</x:v>
      </x:c>
      <x:c r="Q844" t="str">
        <x:v>Journal Article</x:v>
      </x:c>
      <x:c r="R844" t="str">
        <x:v>Unclear</x:v>
      </x:c>
      <x:c r="S844" t="str">
        <x:v>Unknown</x:v>
      </x:c>
      <x:c r="T844" t="str">
        <x:v>eng</x:v>
      </x:c>
      <x:c r="U844" t="str">
        <x:v>https://pubmed.ncbi.nlm.nih.gov/33158069/</x:v>
      </x:c>
      <x:c r="V844" t="str">
        <x:v>10.3390/ijerph17218137</x:v>
      </x:c>
      <x:c r="W844" t="str">
        <x:f>IF(V844="","",LOWER(SUBSTITUTE(SUBSTITUTE(SUBSTITUTE(SUBSTITUTE(TRIM(V844),"https://doi.org/",""),"http://doi.org/",""),"https://dx.doi.org/",""),"doi:","")))</x:f>
        <x:v>10.3390/ijerph17218137</x:v>
      </x:c>
      <x:c r="X844" t="str">
        <x:v>33158069</x:v>
      </x:c>
      <x:c r="Y844" t="str">
        <x:v>PMC7663585</x:v>
      </x:c>
      <x:c r="Z844"/>
      <x:c r="AA844" t="str">
        <x:v>PubMed/MEDLINE</x:v>
      </x:c>
      <x:c r="AB844" t="str">
        <x:v>PUBMED-A-v1.0-2026-08-28</x:v>
      </x:c>
      <x:c r="AC844" t="str">
        <x:v>SP-PUBMED-A-20260828</x:v>
      </x:c>
      <x:c r="AD844" s="499" t="n">
        <x:v>46262</x:v>
      </x:c>
      <x:c r="AE844" s="499" t="n">
        <x:v>46272</x:v>
      </x:c>
      <x:c r="AF844" t="str">
        <x:v>AJFBZ8CJ</x:v>
      </x:c>
      <x:c r="AG844"/>
      <x:c r="AH844" t="str">
        <x:v>Tactical Athlete → Operational Readiness Brazil</x:v>
      </x:c>
      <x:c r="AI844" t="str">
        <x:v>evidence-family:A</x:v>
      </x:c>
      <x:c r="AJ844"/>
      <x:c r="AK844" t="str">
        <x:f>IF(AJ844="","",IF(OR(LOWER(AJ844)="brazil",LOWER(AJ844)="brasil"),"Yes","No"))</x:f>
      </x:c>
      <x:c r="AL844"/>
      <x:c r="AM844"/>
      <x:c r="AN844"/>
      <x:c r="AO844"/>
      <x:c r="AP844"/>
      <x:c r="AQ844"/>
      <x:c r="AR844"/>
      <x:c r="AS844"/>
      <x:c r="AT844"/>
      <x:c r="AU844"/>
      <x:c r="AV844"/>
      <x:c r="AW844"/>
      <x:c r="AX844"/>
      <x:c r="AY844"/>
      <x:c r="AZ844"/>
      <x:c r="BA844"/>
      <x:c r="BB844"/>
      <x:c r="BC844"/>
      <x:c r="BD844"/>
      <x:c r="BE844"/>
      <x:c r="BF844"/>
      <x:c r="BG844"/>
      <x:c r="BH844"/>
      <x:c r="BI844"/>
      <x:c r="BJ844"/>
      <x:c r="BK844"/>
      <x:c r="BL844"/>
      <x:c r="BM844"/>
      <x:c r="BN844"/>
      <x:c r="BO844"/>
      <x:c r="BP844"/>
      <x:c r="BQ844"/>
      <x:c r="BR844"/>
      <x:c r="BS844"/>
      <x:c r="BT844"/>
      <x:c r="BU844"/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 t="str">
        <x:v>Yes</x:v>
      </x:c>
      <x:c r="CK844" t="str">
        <x:v>Yes</x:v>
      </x:c>
      <x:c r="CL844" t="str">
        <x:v>Yes</x:v>
      </x:c>
      <x:c r="CM844" t="str">
        <x:v>Clear</x:v>
      </x:c>
      <x:c r="CN844" t="str">
        <x:v>Verified — clear</x:v>
      </x:c>
      <x:c r="CO844" t="n">
        <x:v>46272</x:v>
      </x:c>
      <x:c r="CP844" t="str">
        <x:v>https://pubmed.ncbi.nlm.nih.gov/33158069/</x:v>
      </x:c>
      <x:c r="CQ844"/>
      <x:c r="CR844"/>
      <x:c r="CS844"/>
      <x:c r="CT844"/>
      <x:c r="CU844"/>
      <x:c r="CV844"/>
      <x:c r="CW844"/>
      <x:c r="CX844"/>
      <x:c r="CY844"/>
      <x:c r="CZ844"/>
      <x:c r="DA844"/>
      <x:c r="DB844" t="str">
        <x:f>IF(L844="","",IF(AND(COUNT(CU844:DA844)=7,OR(CU844=0,CU844=1,CU844=2),OR(CV844=0,CV844=1,CV844=2),OR(CW844=0,CW844=1,CW844=2),OR(CX844=0,CX844=1,CX844=2),OR(CY844=0,CY844=1,CY844=2),OR(CZ844=0,CZ844=1,CZ844=2),OR(DA844=0,DA844=1,DA844=2)),SUM(CU844:DA844),""))</x:f>
      </x:c>
      <x:c r="DC844" t="str">
        <x:f>IF(DB844="","",ROUND(DB844/14*10,1))</x:f>
      </x:c>
      <x:c r="DD844" t="str">
        <x:v>Pending</x:v>
      </x:c>
      <x:c r="DE844" t="str">
        <x:f>IF(L844="","",IF(DC844="","Pending",IF(DD844="Yes","CONDITIONAL — safety override",IF(DC844&gt;=8,"HIGH",IF(DC844&gt;=5,"CONDITIONAL","LOW")))))</x:f>
        <x:v>Pending</x:v>
      </x:c>
      <x:c r="DF844" t="str">
        <x:v>Pending screening and full-text appraisal; no transferability judgment made at identification.</x:v>
      </x:c>
      <x:c r="DG844"/>
      <x:c r="DH844"/>
      <x:c r="DI844"/>
      <x:c r="DJ844"/>
      <x:c r="DK844"/>
      <x:c r="DL844"/>
      <x:c r="DM844"/>
      <x:c r="DN844"/>
      <x:c r="DO844"/>
      <x:c r="DP844"/>
      <x:c r="DQ844"/>
      <x:c r="DR844"/>
      <x:c r="DS844"/>
      <x:c r="DT844"/>
      <x:c r="DU844"/>
      <x:c r="DV844"/>
      <x:c r="DW844"/>
      <x:c r="DX844"/>
      <x:c r="DY844"/>
      <x:c r="DZ844" t="str">
        <x:v>Title/abstract screening alone does not establish effectiveness, causality, methodological quality, transferability to Brazilian public safety or an institutional recommendation.</x:v>
      </x:c>
      <x:c r="EA844" t="str">
        <x:v>Pending</x:v>
      </x:c>
      <x:c r="EB844" t="str">
        <x:f>IF(L844="","",IF(EC844="READY","Yes","No / Pending"))</x:f>
        <x:v>No / Pending</x:v>
      </x:c>
      <x:c r="EC844" t="str">
        <x:f>IF(L844="","",IF(OR(ISNUMBER(SEARCH("Retracted Publication",Q844)),CM844="Retracted",CN844="Retracted",CM844="Expression of Concern",CN844="Expression of Concern",F844="Not used",CG844="Critical",CH844="High",CH844="Critical"),"BLOCKED — integrity or use restriction",IF(AND(CJ844="Yes",CK844="Yes",CL844="Yes"),IF(AND(CM844="Clear",CN844="Verified — clear"),IF(AND(AND(LEN(TRIM(CF844))&gt;0,LEFT(LOWER(TRIM(CF844)),7)&lt;&gt;"pending"),OR(CG844="High",CG844="Moderate"),OR(CH844="Low",CH844="Some concerns",CH844="Not applicable")),IF(AND(DD844="No",OR(DE844="HIGH",DE844="CONDITIONAL"),AND(LEN(TRIM(DF844))&gt;0,LEFT(LOWER(TRIM(DF844)),7)&lt;&gt;"pending")),IF(AND(AND(LEN(TRIM(DT844))&gt;0,LEFT(LOWER(TRIM(DT844)),7)&lt;&gt;"pending"),AND(LEN(TRIM(DU844))&gt;0,LEFT(LOWER(TRIM(DU844)),7)&lt;&gt;"pending"),OR(AND(LEN(TRIM(DV844))&gt;0,LEFT(LOWER(TRIM(DV844)),7)&lt;&gt;"pending"),AND(LEN(TRIM(DW844))&gt;0,LEFT(LOWER(TRIM(DW844)),7)&lt;&gt;"pending")),AND(LEN(TRIM(DX844))&gt;0,LEFT(LOWER(TRIM(DX844)),7)&lt;&gt;"pending")),IF(AND(F844="Claim-ready",OR(EA844="Strong",EA844="Moderate"),AND(LEN(TRIM(G844))&gt;0,LEFT(LOWER(TRIM(G844)),7)&lt;&gt;"pending"),G844&lt;&gt;"No substantive use decision is permitted from identification metadata alone.",AND(LEN(TRIM(DZ844))&gt;0,LEFT(LOWER(TRIM(DZ844)),7)&lt;&gt;"pending"),DZ844&lt;&gt;"Identification metadata alone does not permit any substantive scientific, causal, operational, or institutional claim.",AND(LEN(TRIM(EI844))&gt;0,LEFT(LOWER(TRIM(EI844)),7)&lt;&gt;"pending"),ISNUMBER(EH844),EH844&gt;0),"READY","PENDING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4" t="str">
        <x:v>Pending</x:v>
      </x:c>
      <x:c r="EE844"/>
      <x:c r="EF844" t="str">
        <x:v>Pending</x:v>
      </x:c>
      <x:c r="EG844" t="str">
        <x:v>Pending</x:v>
      </x:c>
      <x:c r="EH844"/>
      <x:c r="EI844" s="501"/>
      <x:c r="EJ844"/>
      <x:c r="EK844" t="str">
        <x:v>Pending</x:v>
      </x:c>
      <x:c r="EL844" t="n">
        <x:v>46272</x:v>
      </x:c>
      <x:c r="EM844" t="str">
        <x:v>Production PubMed record imported and reconciled to Zotero item AJFBZ8CJ;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44" t="n">
        <x:f>IF(L844="","",(IF(N844&lt;&gt;"",1,0)+IF(O844&lt;&gt;"",1,0)+IF(AJ844&lt;&gt;"",1,0)+IF(AU844&lt;&gt;"",1,0)+IF(BE844&lt;&gt;"",1,0)+IF(CF844&lt;&gt;"",1,0)+IF(CJ844="Yes",1,0)+IF(CL844="Yes",1,0)+IF(DE844&lt;&gt;"Pending",1,0)+IF(F844&lt;&gt;"",1,0)+IF(DZ844&lt;&gt;"",1,0)+IF(EI844&lt;&gt;"",1,0))/12)</x:f>
        <x:v>0.5</x:v>
      </x:c>
    </x:row>
    <x:row r="845">
      <x:c r="A845" t="str">
        <x:v>EV-0842</x:v>
      </x:c>
      <x:c r="B845" t="str">
        <x:v>Integrity check</x:v>
      </x:c>
      <x:c r="C845" t="str">
        <x:f>IF(L845="","",IF(LEFT(EC845,7)="BLOCKED","🔴 Do not use for conclusion",IF(EB845="Yes","🟢 Claim-ready","🟡 Caution / context")))</x:f>
        <x:v>🟡 Caution / context</x:v>
      </x:c>
      <x:c r="D845" t="str">
        <x:f>IF(L845="","",EC845)</x:f>
        <x:v>PENDING — appropriate appraisal</x:v>
      </x:c>
      <x:c r="E845" t="str">
        <x:v>P3 — Medium</x:v>
      </x:c>
      <x:c r="F845" t="str">
        <x:v>Pending</x:v>
      </x:c>
      <x:c r="G845" t="str">
        <x:v>A potentially relevant concept is present, but direct applicability is ambiguous at title/abstract level.</x:v>
      </x:c>
      <x:c r="H845" t="str">
        <x:v>Human title/abstract adjudication; retrieve full text if relevance remains plausible.</x:v>
      </x:c>
      <x:c r="I845"/>
      <x:c r="J845" t="str">
        <x:v>C — Implementation Science</x:v>
      </x:c>
      <x:c r="K845" t="str">
        <x:v>IDENTIFIED</x:v>
      </x:c>
      <x:c r="L845" t="str">
        <x:v>A Research Agenda for Advancing Strategies to Improve Opioid Safety: Findings from a VHA State of the Art Conference.</x:v>
      </x:c>
      <x:c r="M845"/>
      <x:c r="N845" t="str">
        <x:v>Becker, William C; Krebs, Erin E; Edmond, Sara N; Lin, Lewei A; Sullivan, Mark D; Weiss, Roger D; Gordon, Adam J</x:v>
      </x:c>
      <x:c r="O845" t="n">
        <x:v>2020</x:v>
      </x:c>
      <x:c r="P845" t="str">
        <x:v>Journal of general internal medicine</x:v>
      </x:c>
      <x:c r="Q845" t="str">
        <x:v>Editorial; Research Support, N.I.H., Extramural; Research Support, U.S. Gov't, Non-P.H.S.</x:v>
      </x:c>
      <x:c r="R845" t="str">
        <x:v>Unclear</x:v>
      </x:c>
      <x:c r="S845" t="str">
        <x:v>Unknown</x:v>
      </x:c>
      <x:c r="T845" t="str">
        <x:v>eng</x:v>
      </x:c>
      <x:c r="U845" t="str">
        <x:v>https://pubmed.ncbi.nlm.nih.gov/33145681/</x:v>
      </x:c>
      <x:c r="V845" t="str">
        <x:v>10.1007/s11606-020-06260-9</x:v>
      </x:c>
      <x:c r="W845" t="str">
        <x:f>IF(V845="","",LOWER(SUBSTITUTE(SUBSTITUTE(SUBSTITUTE(SUBSTITUTE(TRIM(V845),"https://doi.org/",""),"http://doi.org/",""),"https://dx.doi.org/",""),"doi:","")))</x:f>
        <x:v>10.1007/s11606-020-06260-9</x:v>
      </x:c>
      <x:c r="X845" t="str">
        <x:v>33145681</x:v>
      </x:c>
      <x:c r="Y845" t="str">
        <x:v>PMC7728950</x:v>
      </x:c>
      <x:c r="Z845"/>
      <x:c r="AA845" t="str">
        <x:v>PubMed/MEDLINE</x:v>
      </x:c>
      <x:c r="AB845" t="str">
        <x:v>PUBMED-C-v1.0-2026-08-28</x:v>
      </x:c>
      <x:c r="AC845" t="str">
        <x:v>SP-PUBMED-C-20260828</x:v>
      </x:c>
      <x:c r="AD845" s="499" t="n">
        <x:v>46262</x:v>
      </x:c>
      <x:c r="AE845" s="499" t="n">
        <x:v>46272</x:v>
      </x:c>
      <x:c r="AF845" t="str">
        <x:v>P9R5MGVU</x:v>
      </x:c>
      <x:c r="AG845"/>
      <x:c r="AH845" t="str">
        <x:v>Tactical Athlete → Operational Readiness Brazil</x:v>
      </x:c>
      <x:c r="AI845" t="str">
        <x:v>evidence-family:C</x:v>
      </x:c>
      <x:c r="AJ845"/>
      <x:c r="AK845" t="str">
        <x:f>IF(AJ845="","",IF(OR(LOWER(AJ845)="brazil",LOWER(AJ845)="brasil"),"Yes","No"))</x:f>
      </x:c>
      <x:c r="AL845"/>
      <x:c r="AM845"/>
      <x:c r="AN845"/>
      <x:c r="AO845"/>
      <x:c r="AP845"/>
      <x:c r="AQ845"/>
      <x:c r="AR845"/>
      <x:c r="AS845"/>
      <x:c r="AT845"/>
      <x:c r="AU845"/>
      <x:c r="AV845"/>
      <x:c r="AW845"/>
      <x:c r="AX845"/>
      <x:c r="AY845"/>
      <x:c r="AZ845"/>
      <x:c r="BA845"/>
      <x:c r="BB845"/>
      <x:c r="BC845"/>
      <x:c r="BD845"/>
      <x:c r="BE845"/>
      <x:c r="BF845"/>
      <x:c r="BG845"/>
      <x:c r="BH845"/>
      <x:c r="BI845"/>
      <x:c r="BJ845"/>
      <x:c r="BK845"/>
      <x:c r="BL845"/>
      <x:c r="BM845"/>
      <x:c r="BN845"/>
      <x:c r="BO845"/>
      <x:c r="BP845"/>
      <x:c r="BQ845"/>
      <x:c r="BR845"/>
      <x:c r="BS845"/>
      <x:c r="BT845"/>
      <x:c r="BU845"/>
      <x:c r="BV845"/>
      <x:c r="BW845"/>
      <x:c r="BX845"/>
      <x:c r="BY845"/>
      <x:c r="BZ845"/>
      <x:c r="CA845"/>
      <x:c r="CB845"/>
      <x:c r="CC845"/>
      <x:c r="CD845"/>
      <x:c r="CE845"/>
      <x:c r="CF845"/>
      <x:c r="CG845"/>
      <x:c r="CH845"/>
      <x:c r="CI845"/>
      <x:c r="CJ845" t="str">
        <x:v>Yes</x:v>
      </x:c>
      <x:c r="CK845" t="str">
        <x:v>Yes</x:v>
      </x:c>
      <x:c r="CL845" t="str">
        <x:v>Yes</x:v>
      </x:c>
      <x:c r="CM845" t="str">
        <x:v>Clear</x:v>
      </x:c>
      <x:c r="CN845" t="str">
        <x:v>Verified — clear</x:v>
      </x:c>
      <x:c r="CO845" t="n">
        <x:v>46272</x:v>
      </x:c>
      <x:c r="CP845" t="str">
        <x:v>https://pubmed.ncbi.nlm.nih.gov/33145681/</x:v>
      </x:c>
      <x:c r="CQ845"/>
      <x:c r="CR845"/>
      <x:c r="CS845"/>
      <x:c r="CT845"/>
      <x:c r="CU845"/>
      <x:c r="CV845"/>
      <x:c r="CW845"/>
      <x:c r="CX845"/>
      <x:c r="CY845"/>
      <x:c r="CZ845"/>
      <x:c r="DA845"/>
      <x:c r="DB845" t="str">
        <x:f>IF(L845="","",IF(AND(COUNT(CU845:DA845)=7,OR(CU845=0,CU845=1,CU845=2),OR(CV845=0,CV845=1,CV845=2),OR(CW845=0,CW845=1,CW845=2),OR(CX845=0,CX845=1,CX845=2),OR(CY845=0,CY845=1,CY845=2),OR(CZ845=0,CZ845=1,CZ845=2),OR(DA845=0,DA845=1,DA845=2)),SUM(CU845:DA845),""))</x:f>
      </x:c>
      <x:c r="DC845" t="str">
        <x:f>IF(DB845="","",ROUND(DB845/14*10,1))</x:f>
      </x:c>
      <x:c r="DD845" t="str">
        <x:v>Pending</x:v>
      </x:c>
      <x:c r="DE845" t="str">
        <x:f>IF(L845="","",IF(DC845="","Pending",IF(DD845="Yes","CONDITIONAL — safety override",IF(DC845&gt;=8,"HIGH",IF(DC845&gt;=5,"CONDITIONAL","LOW")))))</x:f>
        <x:v>Pending</x:v>
      </x:c>
      <x:c r="DF845" t="str">
        <x:v>Pending screening and full-text appraisal; no transferability judgment made at identification.</x:v>
      </x:c>
      <x:c r="DG845"/>
      <x:c r="DH845"/>
      <x:c r="DI845"/>
      <x:c r="DJ845"/>
      <x:c r="DK845"/>
      <x:c r="DL845"/>
      <x:c r="DM845"/>
      <x:c r="DN845"/>
      <x:c r="DO845"/>
      <x:c r="DP845"/>
      <x:c r="DQ845"/>
      <x:c r="DR845"/>
      <x:c r="DS845"/>
      <x:c r="DT845"/>
      <x:c r="DU845"/>
      <x:c r="DV845"/>
      <x:c r="DW845"/>
      <x:c r="DX845"/>
      <x:c r="DY845"/>
      <x:c r="DZ845" t="str">
        <x:v>Title/abstract information is insufficient for a substantive scientific, causal, transferability or institutional claim.</x:v>
      </x:c>
      <x:c r="EA845" t="str">
        <x:v>Pending</x:v>
      </x:c>
      <x:c r="EB845" t="str">
        <x:f>IF(L845="","",IF(EC845="READY","Yes","No / Pending"))</x:f>
        <x:v>No / Pending</x:v>
      </x:c>
      <x:c r="EC845" t="str">
        <x:f>IF(L845="","",IF(OR(ISNUMBER(SEARCH("Retracted Publication",Q845)),CM845="Retracted",CN845="Retracted",CM845="Expression of Concern",CN845="Expression of Concern",F845="Not used",CG845="Critical",CH845="High",CH845="Critical"),"BLOCKED — integrity or use restriction",IF(AND(CJ845="Yes",CK845="Yes",CL845="Yes"),IF(AND(CM845="Clear",CN845="Verified — clear"),IF(AND(AND(LEN(TRIM(CF845))&gt;0,LEFT(LOWER(TRIM(CF845)),7)&lt;&gt;"pending"),OR(CG845="High",CG845="Moderate"),OR(CH845="Low",CH845="Some concerns",CH845="Not applicable")),IF(AND(DD845="No",OR(DE845="HIGH",DE845="CONDITIONAL"),AND(LEN(TRIM(DF845))&gt;0,LEFT(LOWER(TRIM(DF845)),7)&lt;&gt;"pending")),IF(AND(AND(LEN(TRIM(DT845))&gt;0,LEFT(LOWER(TRIM(DT845)),7)&lt;&gt;"pending"),AND(LEN(TRIM(DU845))&gt;0,LEFT(LOWER(TRIM(DU845)),7)&lt;&gt;"pending"),OR(AND(LEN(TRIM(DV845))&gt;0,LEFT(LOWER(TRIM(DV845)),7)&lt;&gt;"pending"),AND(LEN(TRIM(DW845))&gt;0,LEFT(LOWER(TRIM(DW845)),7)&lt;&gt;"pending")),AND(LEN(TRIM(DX845))&gt;0,LEFT(LOWER(TRIM(DX845)),7)&lt;&gt;"pending")),IF(AND(F845="Claim-ready",OR(EA845="Strong",EA845="Moderate"),AND(LEN(TRIM(G845))&gt;0,LEFT(LOWER(TRIM(G845)),7)&lt;&gt;"pending"),G845&lt;&gt;"No substantive use decision is permitted from identification metadata alone.",AND(LEN(TRIM(DZ845))&gt;0,LEFT(LOWER(TRIM(DZ845)),7)&lt;&gt;"pending"),DZ845&lt;&gt;"Identification metadata alone does not permit any substantive scientific, causal, operational, or institutional claim.",AND(LEN(TRIM(EI845))&gt;0,LEFT(LOWER(TRIM(EI845)),7)&lt;&gt;"pending"),ISNUMBER(EH845),EH845&gt;0),"READY","PENDING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5" t="str">
        <x:v>Pending</x:v>
      </x:c>
      <x:c r="EE845"/>
      <x:c r="EF845" t="str">
        <x:v>Pending</x:v>
      </x:c>
      <x:c r="EG845" t="str">
        <x:v>Pending</x:v>
      </x:c>
      <x:c r="EH845"/>
      <x:c r="EI845" s="501"/>
      <x:c r="EJ845"/>
      <x:c r="EK845" t="str">
        <x:v>Pending</x:v>
      </x:c>
      <x:c r="EL845" t="n">
        <x:v>46272</x:v>
      </x:c>
      <x:c r="EM845" t="str">
        <x:v>Production PubMed record imported and reconciled to Zotero item P9R5MGVU;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45" t="n">
        <x:f>IF(L845="","",(IF(N845&lt;&gt;"",1,0)+IF(O845&lt;&gt;"",1,0)+IF(AJ845&lt;&gt;"",1,0)+IF(AU845&lt;&gt;"",1,0)+IF(BE845&lt;&gt;"",1,0)+IF(CF845&lt;&gt;"",1,0)+IF(CJ845="Yes",1,0)+IF(CL845="Yes",1,0)+IF(DE845&lt;&gt;"Pending",1,0)+IF(F845&lt;&gt;"",1,0)+IF(DZ845&lt;&gt;"",1,0)+IF(EI845&lt;&gt;"",1,0))/12)</x:f>
        <x:v>0.5</x:v>
      </x:c>
    </x:row>
    <x:row r="846">
      <x:c r="A846" t="str">
        <x:v>EV-0843</x:v>
      </x:c>
      <x:c r="B846" t="str">
        <x:v>Integrity check</x:v>
      </x:c>
      <x:c r="C846" t="str">
        <x:f>IF(L846="","",IF(LEFT(EC846,7)="BLOCKED","🔴 Do not use for conclusion",IF(EB846="Yes","🟢 Claim-ready","🟡 Caution / context")))</x:f>
        <x:v>🟡 Caution / context</x:v>
      </x:c>
      <x:c r="D846" t="str">
        <x:f>IF(L846="","",EC846)</x:f>
        <x:v>PENDING — appropriate appraisal</x:v>
      </x:c>
      <x:c r="E846" t="str">
        <x:v>P3 — Medium</x:v>
      </x:c>
      <x:c r="F846" t="str">
        <x:v>Pending</x:v>
      </x:c>
      <x:c r="G846" t="str">
        <x:v>A potentially relevant concept is present, but direct applicability is ambiguous at title/abstract level.</x:v>
      </x:c>
      <x:c r="H846" t="str">
        <x:v>Human title/abstract adjudication; retrieve full text if relevance remains plausible.</x:v>
      </x:c>
      <x:c r="I846"/>
      <x:c r="J846" t="str">
        <x:v>C — Implementation Science</x:v>
      </x:c>
      <x:c r="K846" t="str">
        <x:v>IDENTIFIED</x:v>
      </x:c>
      <x:c r="L846" t="str">
        <x:v>Pandemic Care Through Collaboration: Lessons From a COVID-19 Field Hospital.</x:v>
      </x:c>
      <x:c r="M846"/>
      <x:c r="N846" t="str">
        <x:v>Baughman, Amy W; Hirschberg, Ronald E; Lucas, Larissa J; Suarez, Elliot D; Stockmann, Deanna; Hutton Johnson, Stacy; Hutter, Matthew M; Murphy, Deborah J; Marsh, Regan H; Thompson, Ryan W; Boland, Giles W; Ives Erickson, Jeanette; Palamara, Kerri</x:v>
      </x:c>
      <x:c r="O846" t="n">
        <x:v>2020</x:v>
      </x:c>
      <x:c r="P846" t="str">
        <x:v>Journal of the American Medical Directors Association</x:v>
      </x:c>
      <x:c r="Q846" t="str">
        <x:v>Journal Article</x:v>
      </x:c>
      <x:c r="R846" t="str">
        <x:v>Unclear</x:v>
      </x:c>
      <x:c r="S846" t="str">
        <x:v>Unknown</x:v>
      </x:c>
      <x:c r="T846" t="str">
        <x:v>eng</x:v>
      </x:c>
      <x:c r="U846" t="str">
        <x:v>https://pubmed.ncbi.nlm.nih.gov/33138938/</x:v>
      </x:c>
      <x:c r="V846" t="str">
        <x:v>10.1016/j.jamda.2020.09.003</x:v>
      </x:c>
      <x:c r="W846" t="str">
        <x:f>IF(V846="","",LOWER(SUBSTITUTE(SUBSTITUTE(SUBSTITUTE(SUBSTITUTE(TRIM(V846),"https://doi.org/",""),"http://doi.org/",""),"https://dx.doi.org/",""),"doi:","")))</x:f>
        <x:v>10.1016/j.jamda.2020.09.003</x:v>
      </x:c>
      <x:c r="X846" t="str">
        <x:v>33138938</x:v>
      </x:c>
      <x:c r="Y846" t="str">
        <x:v>PMC7832230</x:v>
      </x:c>
      <x:c r="Z846"/>
      <x:c r="AA846" t="str">
        <x:v>PubMed/MEDLINE</x:v>
      </x:c>
      <x:c r="AB846" t="str">
        <x:v>PUBMED-C-v1.0-2026-08-28</x:v>
      </x:c>
      <x:c r="AC846" t="str">
        <x:v>SP-PUBMED-C-20260828</x:v>
      </x:c>
      <x:c r="AD846" s="499" t="n">
        <x:v>46262</x:v>
      </x:c>
      <x:c r="AE846" s="499" t="n">
        <x:v>46272</x:v>
      </x:c>
      <x:c r="AF846" t="str">
        <x:v>VBYXABIZ</x:v>
      </x:c>
      <x:c r="AG846"/>
      <x:c r="AH846" t="str">
        <x:v>Tactical Athlete → Operational Readiness Brazil</x:v>
      </x:c>
      <x:c r="AI846" t="str">
        <x:v>evidence-family:C</x:v>
      </x:c>
      <x:c r="AJ846"/>
      <x:c r="AK846" t="str">
        <x:f>IF(AJ846="","",IF(OR(LOWER(AJ846)="brazil",LOWER(AJ846)="brasil"),"Yes","No"))</x:f>
      </x:c>
      <x:c r="AL846"/>
      <x:c r="AM846"/>
      <x:c r="AN846"/>
      <x:c r="AO846"/>
      <x:c r="AP846"/>
      <x:c r="AQ846"/>
      <x:c r="AR846"/>
      <x:c r="AS846"/>
      <x:c r="AT846"/>
      <x:c r="AU846"/>
      <x:c r="AV846"/>
      <x:c r="AW846"/>
      <x:c r="AX846"/>
      <x:c r="AY846"/>
      <x:c r="AZ846"/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/>
      <x:c r="BO846"/>
      <x:c r="BP846"/>
      <x:c r="BQ846"/>
      <x:c r="BR846"/>
      <x:c r="BS846"/>
      <x:c r="BT846"/>
      <x:c r="BU846"/>
      <x:c r="BV846"/>
      <x:c r="BW846"/>
      <x:c r="BX846"/>
      <x:c r="BY846"/>
      <x:c r="BZ846"/>
      <x:c r="CA846"/>
      <x:c r="CB846"/>
      <x:c r="CC846"/>
      <x:c r="CD846"/>
      <x:c r="CE846"/>
      <x:c r="CF846"/>
      <x:c r="CG846"/>
      <x:c r="CH846"/>
      <x:c r="CI846"/>
      <x:c r="CJ846" t="str">
        <x:v>Yes</x:v>
      </x:c>
      <x:c r="CK846" t="str">
        <x:v>Yes</x:v>
      </x:c>
      <x:c r="CL846" t="str">
        <x:v>Yes</x:v>
      </x:c>
      <x:c r="CM846" t="str">
        <x:v>Clear</x:v>
      </x:c>
      <x:c r="CN846" t="str">
        <x:v>Verified — clear</x:v>
      </x:c>
      <x:c r="CO846" t="n">
        <x:v>46272</x:v>
      </x:c>
      <x:c r="CP846" t="str">
        <x:v>https://pubmed.ncbi.nlm.nih.gov/33138938/</x:v>
      </x:c>
      <x:c r="CQ846"/>
      <x:c r="CR846"/>
      <x:c r="CS846"/>
      <x:c r="CT846"/>
      <x:c r="CU846"/>
      <x:c r="CV846"/>
      <x:c r="CW846"/>
      <x:c r="CX846"/>
      <x:c r="CY846"/>
      <x:c r="CZ846"/>
      <x:c r="DA846"/>
      <x:c r="DB846" t="str">
        <x:f>IF(L846="","",IF(AND(COUNT(CU846:DA846)=7,OR(CU846=0,CU846=1,CU846=2),OR(CV846=0,CV846=1,CV846=2),OR(CW846=0,CW846=1,CW846=2),OR(CX846=0,CX846=1,CX846=2),OR(CY846=0,CY846=1,CY846=2),OR(CZ846=0,CZ846=1,CZ846=2),OR(DA846=0,DA846=1,DA846=2)),SUM(CU846:DA846),""))</x:f>
      </x:c>
      <x:c r="DC846" t="str">
        <x:f>IF(DB846="","",ROUND(DB846/14*10,1))</x:f>
      </x:c>
      <x:c r="DD846" t="str">
        <x:v>Pending</x:v>
      </x:c>
      <x:c r="DE846" t="str">
        <x:f>IF(L846="","",IF(DC846="","Pending",IF(DD846="Yes","CONDITIONAL — safety override",IF(DC846&gt;=8,"HIGH",IF(DC846&gt;=5,"CONDITIONAL","LOW")))))</x:f>
        <x:v>Pending</x:v>
      </x:c>
      <x:c r="DF846" t="str">
        <x:v>Pending screening and full-text appraisal; no transferability judgment made at identification.</x:v>
      </x:c>
      <x:c r="DG846"/>
      <x:c r="DH846"/>
      <x:c r="DI846"/>
      <x:c r="DJ846"/>
      <x:c r="DK846"/>
      <x:c r="DL846"/>
      <x:c r="DM846"/>
      <x:c r="DN846"/>
      <x:c r="DO846"/>
      <x:c r="DP846"/>
      <x:c r="DQ846"/>
      <x:c r="DR846"/>
      <x:c r="DS846"/>
      <x:c r="DT846"/>
      <x:c r="DU846"/>
      <x:c r="DV846"/>
      <x:c r="DW846"/>
      <x:c r="DX846"/>
      <x:c r="DY846"/>
      <x:c r="DZ846" t="str">
        <x:v>Title/abstract information is insufficient for a substantive scientific, causal, transferability or institutional claim.</x:v>
      </x:c>
      <x:c r="EA846" t="str">
        <x:v>Pending</x:v>
      </x:c>
      <x:c r="EB846" t="str">
        <x:f>IF(L846="","",IF(EC846="READY","Yes","No / Pending"))</x:f>
        <x:v>No / Pending</x:v>
      </x:c>
      <x:c r="EC846" t="str">
        <x:f>IF(L846="","",IF(OR(ISNUMBER(SEARCH("Retracted Publication",Q846)),CM846="Retracted",CN846="Retracted",CM846="Expression of Concern",CN846="Expression of Concern",F846="Not used",CG846="Critical",CH846="High",CH846="Critical"),"BLOCKED — integrity or use restriction",IF(AND(CJ846="Yes",CK846="Yes",CL846="Yes"),IF(AND(CM846="Clear",CN846="Verified — clear"),IF(AND(AND(LEN(TRIM(CF846))&gt;0,LEFT(LOWER(TRIM(CF846)),7)&lt;&gt;"pending"),OR(CG846="High",CG846="Moderate"),OR(CH846="Low",CH846="Some concerns",CH846="Not applicable")),IF(AND(DD846="No",OR(DE846="HIGH",DE846="CONDITIONAL"),AND(LEN(TRIM(DF846))&gt;0,LEFT(LOWER(TRIM(DF846)),7)&lt;&gt;"pending")),IF(AND(AND(LEN(TRIM(DT846))&gt;0,LEFT(LOWER(TRIM(DT846)),7)&lt;&gt;"pending"),AND(LEN(TRIM(DU846))&gt;0,LEFT(LOWER(TRIM(DU846)),7)&lt;&gt;"pending"),OR(AND(LEN(TRIM(DV846))&gt;0,LEFT(LOWER(TRIM(DV846)),7)&lt;&gt;"pending"),AND(LEN(TRIM(DW846))&gt;0,LEFT(LOWER(TRIM(DW846)),7)&lt;&gt;"pending")),AND(LEN(TRIM(DX846))&gt;0,LEFT(LOWER(TRIM(DX846)),7)&lt;&gt;"pending")),IF(AND(F846="Claim-ready",OR(EA846="Strong",EA846="Moderate"),AND(LEN(TRIM(G846))&gt;0,LEFT(LOWER(TRIM(G846)),7)&lt;&gt;"pending"),G846&lt;&gt;"No substantive use decision is permitted from identification metadata alone.",AND(LEN(TRIM(DZ846))&gt;0,LEFT(LOWER(TRIM(DZ846)),7)&lt;&gt;"pending"),DZ846&lt;&gt;"Identification metadata alone does not permit any substantive scientific, causal, operational, or institutional claim.",AND(LEN(TRIM(EI846))&gt;0,LEFT(LOWER(TRIM(EI846)),7)&lt;&gt;"pending"),ISNUMBER(EH846),EH846&gt;0),"READY","PENDING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6" t="str">
        <x:v>Pending</x:v>
      </x:c>
      <x:c r="EE846"/>
      <x:c r="EF846" t="str">
        <x:v>Pending</x:v>
      </x:c>
      <x:c r="EG846" t="str">
        <x:v>Pending</x:v>
      </x:c>
      <x:c r="EH846"/>
      <x:c r="EI846" s="501"/>
      <x:c r="EJ846"/>
      <x:c r="EK846" t="str">
        <x:v>Pending</x:v>
      </x:c>
      <x:c r="EL846" t="n">
        <x:v>46272</x:v>
      </x:c>
      <x:c r="EM846" t="str">
        <x:v>Production PubMed record imported and reconciled to Zotero item VBYXABIZ;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46" t="n">
        <x:f>IF(L846="","",(IF(N846&lt;&gt;"",1,0)+IF(O846&lt;&gt;"",1,0)+IF(AJ846&lt;&gt;"",1,0)+IF(AU846&lt;&gt;"",1,0)+IF(BE846&lt;&gt;"",1,0)+IF(CF846&lt;&gt;"",1,0)+IF(CJ846="Yes",1,0)+IF(CL846="Yes",1,0)+IF(DE846&lt;&gt;"Pending",1,0)+IF(F846&lt;&gt;"",1,0)+IF(DZ846&lt;&gt;"",1,0)+IF(EI846&lt;&gt;"",1,0))/12)</x:f>
        <x:v>0.5</x:v>
      </x:c>
    </x:row>
    <x:row r="847">
      <x:c r="A847" t="str">
        <x:v>EV-0844</x:v>
      </x:c>
      <x:c r="B847" t="str">
        <x:v>Integrity check</x:v>
      </x:c>
      <x:c r="C847" t="str">
        <x:f>IF(L847="","",IF(LEFT(EC847,7)="BLOCKED","🔴 Do not use for conclusion",IF(EB847="Yes","🟢 Claim-ready","🟡 Caution / context")))</x:f>
        <x:v>🟡 Caution / context</x:v>
      </x:c>
      <x:c r="D847" t="str">
        <x:f>IF(L847="","",EC847)</x:f>
        <x:v>PENDING — appropriate appraisal</x:v>
      </x:c>
      <x:c r="E847" t="str">
        <x:v>P3 — Medium</x:v>
      </x:c>
      <x:c r="F847" t="str">
        <x:v>Pending</x:v>
      </x:c>
      <x:c r="G847" t="str">
        <x:v>A potentially relevant concept is present, but direct applicability is ambiguous at title/abstract level.</x:v>
      </x:c>
      <x:c r="H847" t="str">
        <x:v>Human title/abstract adjudication; retrieve full text if relevance remains plausible.</x:v>
      </x:c>
      <x:c r="I847"/>
      <x:c r="J847" t="str">
        <x:v>A — Core</x:v>
      </x:c>
      <x:c r="K847" t="str">
        <x:v>IDENTIFIED</x:v>
      </x:c>
      <x:c r="L847" t="str">
        <x:v>Development of a Blast Exposure Estimator from a Department of Defense-Wide Survey Study on Military Service Members.</x:v>
      </x:c>
      <x:c r="M847"/>
      <x:c r="N847" t="str">
        <x:v>Modica, Lt Claire M; Egnoto, Michael J; Statz, Jonathan K; Carr, Walter; Ahlers, Stephen T</x:v>
      </x:c>
      <x:c r="O847" t="n">
        <x:v>2021</x:v>
      </x:c>
      <x:c r="P847" t="str">
        <x:v>Journal of neurotrauma</x:v>
      </x:c>
      <x:c r="Q847" t="str">
        <x:v>Journal Article</x:v>
      </x:c>
      <x:c r="R847" t="str">
        <x:v>Unclear</x:v>
      </x:c>
      <x:c r="S847" t="str">
        <x:v>Unknown</x:v>
      </x:c>
      <x:c r="T847" t="str">
        <x:v>eng</x:v>
      </x:c>
      <x:c r="U847" t="str">
        <x:v>https://pubmed.ncbi.nlm.nih.gov/33138683/</x:v>
      </x:c>
      <x:c r="V847" t="str">
        <x:v>10.1089/neu.2020.7405</x:v>
      </x:c>
      <x:c r="W847" t="str">
        <x:f>IF(V847="","",LOWER(SUBSTITUTE(SUBSTITUTE(SUBSTITUTE(SUBSTITUTE(TRIM(V847),"https://doi.org/",""),"http://doi.org/",""),"https://dx.doi.org/",""),"doi:","")))</x:f>
        <x:v>10.1089/neu.2020.7405</x:v>
      </x:c>
      <x:c r="X847" t="str">
        <x:v>33138683</x:v>
      </x:c>
      <x:c r="Y847" t="str"/>
      <x:c r="Z847"/>
      <x:c r="AA847" t="str">
        <x:v>PubMed/MEDLINE</x:v>
      </x:c>
      <x:c r="AB847" t="str">
        <x:v>PUBMED-A-v1.0-2026-08-28</x:v>
      </x:c>
      <x:c r="AC847" t="str">
        <x:v>SP-PUBMED-A-20260828</x:v>
      </x:c>
      <x:c r="AD847" s="499" t="n">
        <x:v>46262</x:v>
      </x:c>
      <x:c r="AE847" s="499" t="n">
        <x:v>46272</x:v>
      </x:c>
      <x:c r="AF847" t="str">
        <x:v>HZ2A3WQT</x:v>
      </x:c>
      <x:c r="AG847"/>
      <x:c r="AH847" t="str">
        <x:v>Tactical Athlete → Operational Readiness Brazil</x:v>
      </x:c>
      <x:c r="AI847" t="str">
        <x:v>evidence-family:A</x:v>
      </x:c>
      <x:c r="AJ847"/>
      <x:c r="AK847" t="str">
        <x:f>IF(AJ847="","",IF(OR(LOWER(AJ847)="brazil",LOWER(AJ847)="brasil"),"Yes","No"))</x:f>
      </x:c>
      <x:c r="AL847"/>
      <x:c r="AM847"/>
      <x:c r="AN847"/>
      <x:c r="AO847"/>
      <x:c r="AP847"/>
      <x:c r="AQ847"/>
      <x:c r="AR847"/>
      <x:c r="AS847"/>
      <x:c r="AT847"/>
      <x:c r="AU847"/>
      <x:c r="AV847"/>
      <x:c r="AW847"/>
      <x:c r="AX847"/>
      <x:c r="AY847"/>
      <x:c r="AZ847"/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/>
      <x:c r="BO847"/>
      <x:c r="BP847"/>
      <x:c r="BQ847"/>
      <x:c r="BR847"/>
      <x:c r="BS847"/>
      <x:c r="BT847"/>
      <x:c r="BU847"/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 t="str">
        <x:v>Yes</x:v>
      </x:c>
      <x:c r="CK847" t="str">
        <x:v>Yes</x:v>
      </x:c>
      <x:c r="CL847" t="str">
        <x:v>Yes</x:v>
      </x:c>
      <x:c r="CM847" t="str">
        <x:v>Clear</x:v>
      </x:c>
      <x:c r="CN847" t="str">
        <x:v>Verified — clear</x:v>
      </x:c>
      <x:c r="CO847" t="n">
        <x:v>46272</x:v>
      </x:c>
      <x:c r="CP847" t="str">
        <x:v>https://pubmed.ncbi.nlm.nih.gov/33138683/</x:v>
      </x:c>
      <x:c r="CQ847"/>
      <x:c r="CR847"/>
      <x:c r="CS847"/>
      <x:c r="CT847"/>
      <x:c r="CU847"/>
      <x:c r="CV847"/>
      <x:c r="CW847"/>
      <x:c r="CX847"/>
      <x:c r="CY847"/>
      <x:c r="CZ847"/>
      <x:c r="DA847"/>
      <x:c r="DB847" t="str">
        <x:f>IF(L847="","",IF(AND(COUNT(CU847:DA847)=7,OR(CU847=0,CU847=1,CU847=2),OR(CV847=0,CV847=1,CV847=2),OR(CW847=0,CW847=1,CW847=2),OR(CX847=0,CX847=1,CX847=2),OR(CY847=0,CY847=1,CY847=2),OR(CZ847=0,CZ847=1,CZ847=2),OR(DA847=0,DA847=1,DA847=2)),SUM(CU847:DA847),""))</x:f>
      </x:c>
      <x:c r="DC847" t="str">
        <x:f>IF(DB847="","",ROUND(DB847/14*10,1))</x:f>
      </x:c>
      <x:c r="DD847" t="str">
        <x:v>Pending</x:v>
      </x:c>
      <x:c r="DE847" t="str">
        <x:f>IF(L847="","",IF(DC847="","Pending",IF(DD847="Yes","CONDITIONAL — safety override",IF(DC847&gt;=8,"HIGH",IF(DC847&gt;=5,"CONDITIONAL","LOW")))))</x:f>
        <x:v>Pending</x:v>
      </x:c>
      <x:c r="DF847" t="str">
        <x:v>Pending screening and full-text appraisal; no transferability judgment made at identification.</x:v>
      </x:c>
      <x:c r="DG847"/>
      <x:c r="DH847"/>
      <x:c r="DI847"/>
      <x:c r="DJ847"/>
      <x:c r="DK847"/>
      <x:c r="DL847"/>
      <x:c r="DM847"/>
      <x:c r="DN847"/>
      <x:c r="DO847"/>
      <x:c r="DP847"/>
      <x:c r="DQ847"/>
      <x:c r="DR847"/>
      <x:c r="DS847"/>
      <x:c r="DT847"/>
      <x:c r="DU847"/>
      <x:c r="DV847"/>
      <x:c r="DW847"/>
      <x:c r="DX847"/>
      <x:c r="DY847"/>
      <x:c r="DZ847" t="str">
        <x:v>Title/abstract information is insufficient for a substantive scientific, causal, transferability or institutional claim.</x:v>
      </x:c>
      <x:c r="EA847" t="str">
        <x:v>Pending</x:v>
      </x:c>
      <x:c r="EB847" t="str">
        <x:f>IF(L847="","",IF(EC847="READY","Yes","No / Pending"))</x:f>
        <x:v>No / Pending</x:v>
      </x:c>
      <x:c r="EC847" t="str">
        <x:f>IF(L847="","",IF(OR(ISNUMBER(SEARCH("Retracted Publication",Q847)),CM847="Retracted",CN847="Retracted",CM847="Expression of Concern",CN847="Expression of Concern",F847="Not used",CG847="Critical",CH847="High",CH847="Critical"),"BLOCKED — integrity or use restriction",IF(AND(CJ847="Yes",CK847="Yes",CL847="Yes"),IF(AND(CM847="Clear",CN847="Verified — clear"),IF(AND(AND(LEN(TRIM(CF847))&gt;0,LEFT(LOWER(TRIM(CF847)),7)&lt;&gt;"pending"),OR(CG847="High",CG847="Moderate"),OR(CH847="Low",CH847="Some concerns",CH847="Not applicable")),IF(AND(DD847="No",OR(DE847="HIGH",DE847="CONDITIONAL"),AND(LEN(TRIM(DF847))&gt;0,LEFT(LOWER(TRIM(DF847)),7)&lt;&gt;"pending")),IF(AND(AND(LEN(TRIM(DT847))&gt;0,LEFT(LOWER(TRIM(DT847)),7)&lt;&gt;"pending"),AND(LEN(TRIM(DU847))&gt;0,LEFT(LOWER(TRIM(DU847)),7)&lt;&gt;"pending"),OR(AND(LEN(TRIM(DV847))&gt;0,LEFT(LOWER(TRIM(DV847)),7)&lt;&gt;"pending"),AND(LEN(TRIM(DW847))&gt;0,LEFT(LOWER(TRIM(DW847)),7)&lt;&gt;"pending")),AND(LEN(TRIM(DX847))&gt;0,LEFT(LOWER(TRIM(DX847)),7)&lt;&gt;"pending")),IF(AND(F847="Claim-ready",OR(EA847="Strong",EA847="Moderate"),AND(LEN(TRIM(G847))&gt;0,LEFT(LOWER(TRIM(G847)),7)&lt;&gt;"pending"),G847&lt;&gt;"No substantive use decision is permitted from identification metadata alone.",AND(LEN(TRIM(DZ847))&gt;0,LEFT(LOWER(TRIM(DZ847)),7)&lt;&gt;"pending"),DZ847&lt;&gt;"Identification metadata alone does not permit any substantive scientific, causal, operational, or institutional claim.",AND(LEN(TRIM(EI847))&gt;0,LEFT(LOWER(TRIM(EI847)),7)&lt;&gt;"pending"),ISNUMBER(EH847),EH847&gt;0),"READY","PENDING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7" t="str">
        <x:v>Pending</x:v>
      </x:c>
      <x:c r="EE847"/>
      <x:c r="EF847" t="str">
        <x:v>Pending</x:v>
      </x:c>
      <x:c r="EG847" t="str">
        <x:v>Pending</x:v>
      </x:c>
      <x:c r="EH847"/>
      <x:c r="EI847" s="501"/>
      <x:c r="EJ847"/>
      <x:c r="EK847" t="str">
        <x:v>Pending</x:v>
      </x:c>
      <x:c r="EL847" t="n">
        <x:v>46272</x:v>
      </x:c>
      <x:c r="EM847" t="str">
        <x:v>Production PubMed record imported and reconciled to Zotero item HZ2A3WQT;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47" t="n">
        <x:f>IF(L847="","",(IF(N847&lt;&gt;"",1,0)+IF(O847&lt;&gt;"",1,0)+IF(AJ847&lt;&gt;"",1,0)+IF(AU847&lt;&gt;"",1,0)+IF(BE847&lt;&gt;"",1,0)+IF(CF847&lt;&gt;"",1,0)+IF(CJ847="Yes",1,0)+IF(CL847="Yes",1,0)+IF(DE847&lt;&gt;"Pending",1,0)+IF(F847&lt;&gt;"",1,0)+IF(DZ847&lt;&gt;"",1,0)+IF(EI847&lt;&gt;"",1,0))/12)</x:f>
        <x:v>0.5</x:v>
      </x:c>
    </x:row>
    <x:row r="848">
      <x:c r="A848" t="str">
        <x:v>EV-0845</x:v>
      </x:c>
      <x:c r="B848" t="str">
        <x:v>Integrity check</x:v>
      </x:c>
      <x:c r="C848" t="str">
        <x:f>IF(L848="","",IF(LEFT(EC848,7)="BLOCKED","🔴 Do not use for conclusion",IF(EB848="Yes","🟢 Claim-ready","🟡 Caution / context")))</x:f>
        <x:v>🟡 Caution / context</x:v>
      </x:c>
      <x:c r="D848" t="str">
        <x:f>IF(L848="","",EC848)</x:f>
        <x:v>PENDING — appropriate appraisal</x:v>
      </x:c>
      <x:c r="E848" t="str">
        <x:v>P3 — Medium</x:v>
      </x:c>
      <x:c r="F848" t="str">
        <x:v>Pending</x:v>
      </x:c>
      <x:c r="G848" t="str">
        <x:v>Title/abstract identify an explicit tactical/public-safety context and readiness domain; retain for full-text assessment.</x:v>
      </x:c>
      <x:c r="H848" t="str">
        <x:v>Obtain and review lawful full text; confirm human adjudication; then select a design-specific appraisal instrument.</x:v>
      </x:c>
      <x:c r="I848"/>
      <x:c r="J848" t="str">
        <x:v>A — Core</x:v>
      </x:c>
      <x:c r="K848" t="str">
        <x:v>IDENTIFIED</x:v>
      </x:c>
      <x:c r="L848" t="str">
        <x:v>Comparison of Military Recruit and Incumbent Physical Characteristics and Performance: Potential Implications for Through-Career Individual Readiness and Occupational Performance.</x:v>
      </x:c>
      <x:c r="M848"/>
      <x:c r="N848" t="str">
        <x:v>Drain, Jace R; Debenedictis, Thomas; Bulmer, Sean; Michael, Scott</x:v>
      </x:c>
      <x:c r="O848" t="n">
        <x:v>2022</x:v>
      </x:c>
      <x:c r="P848" t="str">
        <x:v>Journal of strength and conditioning research</x:v>
      </x:c>
      <x:c r="Q848" t="str">
        <x:v>Comparative Study; Journal Article</x:v>
      </x:c>
      <x:c r="R848" t="str">
        <x:v>Unclear</x:v>
      </x:c>
      <x:c r="S848" t="str">
        <x:v>Unknown</x:v>
      </x:c>
      <x:c r="T848" t="str">
        <x:v>eng</x:v>
      </x:c>
      <x:c r="U848" t="str">
        <x:v>https://pubmed.ncbi.nlm.nih.gov/33136775/</x:v>
      </x:c>
      <x:c r="V848" t="str">
        <x:v>10.1519/jsc.0000000000003846</x:v>
      </x:c>
      <x:c r="W848" t="str">
        <x:f>IF(V848="","",LOWER(SUBSTITUTE(SUBSTITUTE(SUBSTITUTE(SUBSTITUTE(TRIM(V848),"https://doi.org/",""),"http://doi.org/",""),"https://dx.doi.org/",""),"doi:","")))</x:f>
        <x:v>10.1519/jsc.0000000000003846</x:v>
      </x:c>
      <x:c r="X848" t="str">
        <x:v>33136775</x:v>
      </x:c>
      <x:c r="Y848" t="str"/>
      <x:c r="Z848"/>
      <x:c r="AA848" t="str">
        <x:v>PubMed/MEDLINE</x:v>
      </x:c>
      <x:c r="AB848" t="str">
        <x:v>PUBMED-A-v1.0-2026-08-28</x:v>
      </x:c>
      <x:c r="AC848" t="str">
        <x:v>SP-PUBMED-A-20260828</x:v>
      </x:c>
      <x:c r="AD848" s="499" t="n">
        <x:v>46262</x:v>
      </x:c>
      <x:c r="AE848" s="499" t="n">
        <x:v>46272</x:v>
      </x:c>
      <x:c r="AF848" t="str">
        <x:v>CRRSVWX7</x:v>
      </x:c>
      <x:c r="AG848"/>
      <x:c r="AH848" t="str">
        <x:v>Tactical Athlete → Operational Readiness Brazil</x:v>
      </x:c>
      <x:c r="AI848" t="str">
        <x:v>evidence-family:A</x:v>
      </x:c>
      <x:c r="AJ848"/>
      <x:c r="AK848" t="str">
        <x:f>IF(AJ848="","",IF(OR(LOWER(AJ848)="brazil",LOWER(AJ848)="brasil"),"Yes","No"))</x:f>
      </x:c>
      <x:c r="AL848"/>
      <x:c r="AM848"/>
      <x:c r="AN848"/>
      <x:c r="AO848"/>
      <x:c r="AP848"/>
      <x:c r="AQ848"/>
      <x:c r="AR848"/>
      <x:c r="AS848"/>
      <x:c r="AT848"/>
      <x:c r="AU848"/>
      <x:c r="AV848"/>
      <x:c r="AW848"/>
      <x:c r="AX848"/>
      <x:c r="AY848"/>
      <x:c r="AZ848"/>
      <x:c r="BA848"/>
      <x:c r="BB848"/>
      <x:c r="BC848"/>
      <x:c r="BD848"/>
      <x:c r="BE848"/>
      <x:c r="BF848"/>
      <x:c r="BG848"/>
      <x:c r="BH848"/>
      <x:c r="BI848"/>
      <x:c r="BJ848"/>
      <x:c r="BK848"/>
      <x:c r="BL848"/>
      <x:c r="BM848"/>
      <x:c r="BN848"/>
      <x:c r="BO848"/>
      <x:c r="BP848"/>
      <x:c r="BQ848"/>
      <x:c r="BR848"/>
      <x:c r="BS848"/>
      <x:c r="BT848"/>
      <x:c r="BU848"/>
      <x:c r="BV848"/>
      <x:c r="BW848"/>
      <x:c r="BX848"/>
      <x:c r="BY848"/>
      <x:c r="BZ848"/>
      <x:c r="CA848"/>
      <x:c r="CB848"/>
      <x:c r="CC848"/>
      <x:c r="CD848"/>
      <x:c r="CE848"/>
      <x:c r="CF848"/>
      <x:c r="CG848"/>
      <x:c r="CH848"/>
      <x:c r="CI848"/>
      <x:c r="CJ848" t="str">
        <x:v>Yes</x:v>
      </x:c>
      <x:c r="CK848" t="str">
        <x:v>Yes</x:v>
      </x:c>
      <x:c r="CL848" t="str">
        <x:v>Yes</x:v>
      </x:c>
      <x:c r="CM848" t="str">
        <x:v>Clear</x:v>
      </x:c>
      <x:c r="CN848" t="str">
        <x:v>Verified — clear</x:v>
      </x:c>
      <x:c r="CO848" t="n">
        <x:v>46272</x:v>
      </x:c>
      <x:c r="CP848" t="str">
        <x:v>https://pubmed.ncbi.nlm.nih.gov/33136775/</x:v>
      </x:c>
      <x:c r="CQ848"/>
      <x:c r="CR848"/>
      <x:c r="CS848"/>
      <x:c r="CT848"/>
      <x:c r="CU848"/>
      <x:c r="CV848"/>
      <x:c r="CW848"/>
      <x:c r="CX848"/>
      <x:c r="CY848"/>
      <x:c r="CZ848"/>
      <x:c r="DA848"/>
      <x:c r="DB848" t="str">
        <x:f>IF(L848="","",IF(AND(COUNT(CU848:DA848)=7,OR(CU848=0,CU848=1,CU848=2),OR(CV848=0,CV848=1,CV848=2),OR(CW848=0,CW848=1,CW848=2),OR(CX848=0,CX848=1,CX848=2),OR(CY848=0,CY848=1,CY848=2),OR(CZ848=0,CZ848=1,CZ848=2),OR(DA848=0,DA848=1,DA848=2)),SUM(CU848:DA848),""))</x:f>
      </x:c>
      <x:c r="DC848" t="str">
        <x:f>IF(DB848="","",ROUND(DB848/14*10,1))</x:f>
      </x:c>
      <x:c r="DD848" t="str">
        <x:v>Pending</x:v>
      </x:c>
      <x:c r="DE848" t="str">
        <x:f>IF(L848="","",IF(DC848="","Pending",IF(DD848="Yes","CONDITIONAL — safety override",IF(DC848&gt;=8,"HIGH",IF(DC848&gt;=5,"CONDITIONAL","LOW")))))</x:f>
        <x:v>Pending</x:v>
      </x:c>
      <x:c r="DF848" t="str">
        <x:v>Pending screening and full-text appraisal; no transferability judgment made at identification.</x:v>
      </x:c>
      <x:c r="DG848"/>
      <x:c r="DH848"/>
      <x:c r="DI848"/>
      <x:c r="DJ848"/>
      <x:c r="DK848"/>
      <x:c r="DL848"/>
      <x:c r="DM848"/>
      <x:c r="DN848"/>
      <x:c r="DO848"/>
      <x:c r="DP848"/>
      <x:c r="DQ848"/>
      <x:c r="DR848"/>
      <x:c r="DS848"/>
      <x:c r="DT848"/>
      <x:c r="DU848"/>
      <x:c r="DV848"/>
      <x:c r="DW848"/>
      <x:c r="DX848"/>
      <x:c r="DY848"/>
      <x:c r="DZ848" t="str">
        <x:v>Title/abstract screening alone does not establish effectiveness, causality, methodological quality, transferability to Brazilian public safety or an institutional recommendation.</x:v>
      </x:c>
      <x:c r="EA848" t="str">
        <x:v>Pending</x:v>
      </x:c>
      <x:c r="EB848" t="str">
        <x:f>IF(L848="","",IF(EC848="READY","Yes","No / Pending"))</x:f>
        <x:v>No / Pending</x:v>
      </x:c>
      <x:c r="EC848" t="str">
        <x:f>IF(L848="","",IF(OR(ISNUMBER(SEARCH("Retracted Publication",Q848)),CM848="Retracted",CN848="Retracted",CM848="Expression of Concern",CN848="Expression of Concern",F848="Not used",CG848="Critical",CH848="High",CH848="Critical"),"BLOCKED — integrity or use restriction",IF(AND(CJ848="Yes",CK848="Yes",CL848="Yes"),IF(AND(CM848="Clear",CN848="Verified — clear"),IF(AND(AND(LEN(TRIM(CF848))&gt;0,LEFT(LOWER(TRIM(CF848)),7)&lt;&gt;"pending"),OR(CG848="High",CG848="Moderate"),OR(CH848="Low",CH848="Some concerns",CH848="Not applicable")),IF(AND(DD848="No",OR(DE848="HIGH",DE848="CONDITIONAL"),AND(LEN(TRIM(DF848))&gt;0,LEFT(LOWER(TRIM(DF848)),7)&lt;&gt;"pending")),IF(AND(AND(LEN(TRIM(DT848))&gt;0,LEFT(LOWER(TRIM(DT848)),7)&lt;&gt;"pending"),AND(LEN(TRIM(DU848))&gt;0,LEFT(LOWER(TRIM(DU848)),7)&lt;&gt;"pending"),OR(AND(LEN(TRIM(DV848))&gt;0,LEFT(LOWER(TRIM(DV848)),7)&lt;&gt;"pending"),AND(LEN(TRIM(DW848))&gt;0,LEFT(LOWER(TRIM(DW848)),7)&lt;&gt;"pending")),AND(LEN(TRIM(DX848))&gt;0,LEFT(LOWER(TRIM(DX848)),7)&lt;&gt;"pending")),IF(AND(F848="Claim-ready",OR(EA848="Strong",EA848="Moderate"),AND(LEN(TRIM(G848))&gt;0,LEFT(LOWER(TRIM(G848)),7)&lt;&gt;"pending"),G848&lt;&gt;"No substantive use decision is permitted from identification metadata alone.",AND(LEN(TRIM(DZ848))&gt;0,LEFT(LOWER(TRIM(DZ848)),7)&lt;&gt;"pending"),DZ848&lt;&gt;"Identification metadata alone does not permit any substantive scientific, causal, operational, or institutional claim.",AND(LEN(TRIM(EI848))&gt;0,LEFT(LOWER(TRIM(EI848)),7)&lt;&gt;"pending"),ISNUMBER(EH848),EH848&gt;0),"READY","PENDING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8" t="str">
        <x:v>Pending</x:v>
      </x:c>
      <x:c r="EE848"/>
      <x:c r="EF848" t="str">
        <x:v>Pending</x:v>
      </x:c>
      <x:c r="EG848" t="str">
        <x:v>Pending</x:v>
      </x:c>
      <x:c r="EH848"/>
      <x:c r="EI848" s="501"/>
      <x:c r="EJ848"/>
      <x:c r="EK848" t="str">
        <x:v>Pending</x:v>
      </x:c>
      <x:c r="EL848" t="n">
        <x:v>46272</x:v>
      </x:c>
      <x:c r="EM848" t="str">
        <x:v>Production PubMed record imported and reconciled to Zotero item CRRSVWX7;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48" t="n">
        <x:f>IF(L848="","",(IF(N848&lt;&gt;"",1,0)+IF(O848&lt;&gt;"",1,0)+IF(AJ848&lt;&gt;"",1,0)+IF(AU848&lt;&gt;"",1,0)+IF(BE848&lt;&gt;"",1,0)+IF(CF848&lt;&gt;"",1,0)+IF(CJ848="Yes",1,0)+IF(CL848="Yes",1,0)+IF(DE848&lt;&gt;"Pending",1,0)+IF(F848&lt;&gt;"",1,0)+IF(DZ848&lt;&gt;"",1,0)+IF(EI848&lt;&gt;"",1,0))/12)</x:f>
        <x:v>0.5</x:v>
      </x:c>
    </x:row>
    <x:row r="849">
      <x:c r="A849" t="str">
        <x:v>EV-0846</x:v>
      </x:c>
      <x:c r="B849" t="str">
        <x:v>Integrity check</x:v>
      </x:c>
      <x:c r="C849" t="str">
        <x:f>IF(L849="","",IF(LEFT(EC849,7)="BLOCKED","🔴 Do not use for conclusion",IF(EB849="Yes","🟢 Claim-ready","🟡 Caution / context")))</x:f>
        <x:v>🟡 Caution / context</x:v>
      </x:c>
      <x:c r="D849" t="str">
        <x:f>IF(L849="","",EC849)</x:f>
        <x:v>PENDING — appropriate appraisal</x:v>
      </x:c>
      <x:c r="E849" t="str">
        <x:v>P3 — Medium</x:v>
      </x:c>
      <x:c r="F849" t="str">
        <x:v>Pending</x:v>
      </x:c>
      <x:c r="G849" t="str">
        <x:v>Title/abstract identify an explicit tactical/public-safety context and readiness domain; retain for full-text assessment.</x:v>
      </x:c>
      <x:c r="H849" t="str">
        <x:v>Obtain and review lawful full text; confirm human adjudication; then select a design-specific appraisal instrument.</x:v>
      </x:c>
      <x:c r="I849"/>
      <x:c r="J849" t="str">
        <x:v>A — Core</x:v>
      </x:c>
      <x:c r="K849" t="str">
        <x:v>IDENTIFIED</x:v>
      </x:c>
      <x:c r="L849" t="str">
        <x:v>A basal heat stress test to detect military operational readiness after a 14-day operational heat acclimatization period.</x:v>
      </x:c>
      <x:c r="M849"/>
      <x:c r="N849" t="str">
        <x:v>Malgoyre, Alexandra; Siracusa, Julien; Tardo-Dino, Pierre-Emmanuel; Garcia-Vicencio, Sebastian; Koulmann, Nathalie; Charlot, Keyne</x:v>
      </x:c>
      <x:c r="O849" t="n">
        <x:v>2020</x:v>
      </x:c>
      <x:c r="P849" t="str">
        <x:v>Temperature (Austin, Tex.)</x:v>
      </x:c>
      <x:c r="Q849" t="str">
        <x:v>Journal Article</x:v>
      </x:c>
      <x:c r="R849" t="str">
        <x:v>Unclear</x:v>
      </x:c>
      <x:c r="S849" t="str">
        <x:v>Unknown</x:v>
      </x:c>
      <x:c r="T849" t="str">
        <x:v>eng</x:v>
      </x:c>
      <x:c r="U849" t="str">
        <x:v>https://pubmed.ncbi.nlm.nih.gov/33123621/</x:v>
      </x:c>
      <x:c r="V849" t="str">
        <x:v>10.1080/23328940.2020.1742572</x:v>
      </x:c>
      <x:c r="W849" t="str">
        <x:f>IF(V849="","",LOWER(SUBSTITUTE(SUBSTITUTE(SUBSTITUTE(SUBSTITUTE(TRIM(V849),"https://doi.org/",""),"http://doi.org/",""),"https://dx.doi.org/",""),"doi:","")))</x:f>
        <x:v>10.1080/23328940.2020.1742572</x:v>
      </x:c>
      <x:c r="X849" t="str">
        <x:v>33123621</x:v>
      </x:c>
      <x:c r="Y849" t="str">
        <x:v>PMC7575231</x:v>
      </x:c>
      <x:c r="Z849"/>
      <x:c r="AA849" t="str">
        <x:v>PubMed/MEDLINE</x:v>
      </x:c>
      <x:c r="AB849" t="str">
        <x:v>PUBMED-A-v1.0-2026-08-28</x:v>
      </x:c>
      <x:c r="AC849" t="str">
        <x:v>SP-PUBMED-A-20260828</x:v>
      </x:c>
      <x:c r="AD849" s="499" t="n">
        <x:v>46262</x:v>
      </x:c>
      <x:c r="AE849" s="499" t="n">
        <x:v>46272</x:v>
      </x:c>
      <x:c r="AF849" t="str">
        <x:v>32CUCVLT</x:v>
      </x:c>
      <x:c r="AG849"/>
      <x:c r="AH849" t="str">
        <x:v>Tactical Athlete → Operational Readiness Brazil</x:v>
      </x:c>
      <x:c r="AI849" t="str">
        <x:v>evidence-family:A</x:v>
      </x:c>
      <x:c r="AJ849"/>
      <x:c r="AK849" t="str">
        <x:f>IF(AJ849="","",IF(OR(LOWER(AJ849)="brazil",LOWER(AJ849)="brasil"),"Yes","No"))</x:f>
      </x:c>
      <x:c r="AL849"/>
      <x:c r="AM849"/>
      <x:c r="AN849"/>
      <x:c r="AO849"/>
      <x:c r="AP849"/>
      <x:c r="AQ849"/>
      <x:c r="AR849"/>
      <x:c r="AS849"/>
      <x:c r="AT849"/>
      <x:c r="AU849"/>
      <x:c r="AV849"/>
      <x:c r="AW849"/>
      <x:c r="AX849"/>
      <x:c r="AY849"/>
      <x:c r="AZ849"/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/>
      <x:c r="BO849"/>
      <x:c r="BP849"/>
      <x:c r="BQ849"/>
      <x:c r="BR849"/>
      <x:c r="BS849"/>
      <x:c r="BT849"/>
      <x:c r="BU849"/>
      <x:c r="BV849"/>
      <x:c r="BW849"/>
      <x:c r="BX849"/>
      <x:c r="BY849"/>
      <x:c r="BZ849"/>
      <x:c r="CA849"/>
      <x:c r="CB849"/>
      <x:c r="CC849"/>
      <x:c r="CD849"/>
      <x:c r="CE849"/>
      <x:c r="CF849"/>
      <x:c r="CG849"/>
      <x:c r="CH849"/>
      <x:c r="CI849"/>
      <x:c r="CJ849" t="str">
        <x:v>Yes</x:v>
      </x:c>
      <x:c r="CK849" t="str">
        <x:v>Yes</x:v>
      </x:c>
      <x:c r="CL849" t="str">
        <x:v>Yes</x:v>
      </x:c>
      <x:c r="CM849" t="str">
        <x:v>Clear</x:v>
      </x:c>
      <x:c r="CN849" t="str">
        <x:v>Verified — clear</x:v>
      </x:c>
      <x:c r="CO849" t="n">
        <x:v>46272</x:v>
      </x:c>
      <x:c r="CP849" t="str">
        <x:v>https://pubmed.ncbi.nlm.nih.gov/33123621/</x:v>
      </x:c>
      <x:c r="CQ849"/>
      <x:c r="CR849"/>
      <x:c r="CS849"/>
      <x:c r="CT849"/>
      <x:c r="CU849"/>
      <x:c r="CV849"/>
      <x:c r="CW849"/>
      <x:c r="CX849"/>
      <x:c r="CY849"/>
      <x:c r="CZ849"/>
      <x:c r="DA849"/>
      <x:c r="DB849" t="str">
        <x:f>IF(L849="","",IF(AND(COUNT(CU849:DA849)=7,OR(CU849=0,CU849=1,CU849=2),OR(CV849=0,CV849=1,CV849=2),OR(CW849=0,CW849=1,CW849=2),OR(CX849=0,CX849=1,CX849=2),OR(CY849=0,CY849=1,CY849=2),OR(CZ849=0,CZ849=1,CZ849=2),OR(DA849=0,DA849=1,DA849=2)),SUM(CU849:DA849),""))</x:f>
      </x:c>
      <x:c r="DC849" t="str">
        <x:f>IF(DB849="","",ROUND(DB849/14*10,1))</x:f>
      </x:c>
      <x:c r="DD849" t="str">
        <x:v>Pending</x:v>
      </x:c>
      <x:c r="DE849" t="str">
        <x:f>IF(L849="","",IF(DC849="","Pending",IF(DD849="Yes","CONDITIONAL — safety override",IF(DC849&gt;=8,"HIGH",IF(DC849&gt;=5,"CONDITIONAL","LOW")))))</x:f>
        <x:v>Pending</x:v>
      </x:c>
      <x:c r="DF849" t="str">
        <x:v>Pending screening and full-text appraisal; no transferability judgment made at identification.</x:v>
      </x:c>
      <x:c r="DG849"/>
      <x:c r="DH849"/>
      <x:c r="DI849"/>
      <x:c r="DJ849"/>
      <x:c r="DK849"/>
      <x:c r="DL849"/>
      <x:c r="DM849"/>
      <x:c r="DN849"/>
      <x:c r="DO849"/>
      <x:c r="DP849"/>
      <x:c r="DQ849"/>
      <x:c r="DR849"/>
      <x:c r="DS849"/>
      <x:c r="DT849"/>
      <x:c r="DU849"/>
      <x:c r="DV849"/>
      <x:c r="DW849"/>
      <x:c r="DX849"/>
      <x:c r="DY849"/>
      <x:c r="DZ849" t="str">
        <x:v>Title/abstract screening alone does not establish effectiveness, causality, methodological quality, transferability to Brazilian public safety or an institutional recommendation.</x:v>
      </x:c>
      <x:c r="EA849" t="str">
        <x:v>Pending</x:v>
      </x:c>
      <x:c r="EB849" t="str">
        <x:f>IF(L849="","",IF(EC849="READY","Yes","No / Pending"))</x:f>
        <x:v>No / Pending</x:v>
      </x:c>
      <x:c r="EC849" t="str">
        <x:f>IF(L849="","",IF(OR(ISNUMBER(SEARCH("Retracted Publication",Q849)),CM849="Retracted",CN849="Retracted",CM849="Expression of Concern",CN849="Expression of Concern",F849="Not used",CG849="Critical",CH849="High",CH849="Critical"),"BLOCKED — integrity or use restriction",IF(AND(CJ849="Yes",CK849="Yes",CL849="Yes"),IF(AND(CM849="Clear",CN849="Verified — clear"),IF(AND(AND(LEN(TRIM(CF849))&gt;0,LEFT(LOWER(TRIM(CF849)),7)&lt;&gt;"pending"),OR(CG849="High",CG849="Moderate"),OR(CH849="Low",CH849="Some concerns",CH849="Not applicable")),IF(AND(DD849="No",OR(DE849="HIGH",DE849="CONDITIONAL"),AND(LEN(TRIM(DF849))&gt;0,LEFT(LOWER(TRIM(DF849)),7)&lt;&gt;"pending")),IF(AND(AND(LEN(TRIM(DT849))&gt;0,LEFT(LOWER(TRIM(DT849)),7)&lt;&gt;"pending"),AND(LEN(TRIM(DU849))&gt;0,LEFT(LOWER(TRIM(DU849)),7)&lt;&gt;"pending"),OR(AND(LEN(TRIM(DV849))&gt;0,LEFT(LOWER(TRIM(DV849)),7)&lt;&gt;"pending"),AND(LEN(TRIM(DW849))&gt;0,LEFT(LOWER(TRIM(DW849)),7)&lt;&gt;"pending")),AND(LEN(TRIM(DX849))&gt;0,LEFT(LOWER(TRIM(DX849)),7)&lt;&gt;"pending")),IF(AND(F849="Claim-ready",OR(EA849="Strong",EA849="Moderate"),AND(LEN(TRIM(G849))&gt;0,LEFT(LOWER(TRIM(G849)),7)&lt;&gt;"pending"),G849&lt;&gt;"No substantive use decision is permitted from identification metadata alone.",AND(LEN(TRIM(DZ849))&gt;0,LEFT(LOWER(TRIM(DZ849)),7)&lt;&gt;"pending"),DZ849&lt;&gt;"Identification metadata alone does not permit any substantive scientific, causal, operational, or institutional claim.",AND(LEN(TRIM(EI849))&gt;0,LEFT(LOWER(TRIM(EI849)),7)&lt;&gt;"pending"),ISNUMBER(EH849),EH849&gt;0),"READY","PENDING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49" t="str">
        <x:v>Pending</x:v>
      </x:c>
      <x:c r="EE849"/>
      <x:c r="EF849" t="str">
        <x:v>Pending</x:v>
      </x:c>
      <x:c r="EG849" t="str">
        <x:v>Pending</x:v>
      </x:c>
      <x:c r="EH849"/>
      <x:c r="EI849" s="501"/>
      <x:c r="EJ849"/>
      <x:c r="EK849" t="str">
        <x:v>Pending</x:v>
      </x:c>
      <x:c r="EL849" t="n">
        <x:v>46272</x:v>
      </x:c>
      <x:c r="EM849" t="str">
        <x:v>Production PubMed record imported and reconciled to Zotero item 32CUCVLT;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49" t="n">
        <x:f>IF(L849="","",(IF(N849&lt;&gt;"",1,0)+IF(O849&lt;&gt;"",1,0)+IF(AJ849&lt;&gt;"",1,0)+IF(AU849&lt;&gt;"",1,0)+IF(BE849&lt;&gt;"",1,0)+IF(CF849&lt;&gt;"",1,0)+IF(CJ849="Yes",1,0)+IF(CL849="Yes",1,0)+IF(DE849&lt;&gt;"Pending",1,0)+IF(F849&lt;&gt;"",1,0)+IF(DZ849&lt;&gt;"",1,0)+IF(EI849&lt;&gt;"",1,0))/12)</x:f>
        <x:v>0.5</x:v>
      </x:c>
    </x:row>
    <x:row r="850">
      <x:c r="A850" t="str">
        <x:v>EV-0847</x:v>
      </x:c>
      <x:c r="B850" t="str">
        <x:v>Integrity check</x:v>
      </x:c>
      <x:c r="C850" t="str">
        <x:f>IF(L850="","",IF(LEFT(EC850,7)="BLOCKED","🔴 Do not use for conclusion",IF(EB850="Yes","🟢 Claim-ready","🟡 Caution / context")))</x:f>
        <x:v>🟡 Caution / context</x:v>
      </x:c>
      <x:c r="D850" t="str">
        <x:f>IF(L850="","",EC850)</x:f>
        <x:v>PENDING — appropriate appraisal</x:v>
      </x:c>
      <x:c r="E850" t="str">
        <x:v>P3 — Medium</x:v>
      </x:c>
      <x:c r="F850" t="str">
        <x:v>Pending</x:v>
      </x:c>
      <x:c r="G850" t="str">
        <x:v>Title/abstract identify an explicit tactical/public-safety context and readiness domain; retain for full-text assessment.</x:v>
      </x:c>
      <x:c r="H850" t="str">
        <x:v>Obtain and review lawful full text; confirm human adjudication; then select a design-specific appraisal instrument.</x:v>
      </x:c>
      <x:c r="I850"/>
      <x:c r="J850" t="str">
        <x:v>A — Core</x:v>
      </x:c>
      <x:c r="K850" t="str">
        <x:v>IDENTIFIED</x:v>
      </x:c>
      <x:c r="L850" t="str">
        <x:v>Comparison of Energy and Nutrient Intake vs. Estimated Needs in Warfighters: an Update.</x:v>
      </x:c>
      <x:c r="M850"/>
      <x:c r="N850" t="str">
        <x:v>Vyas, Neil; Cialdella-Kam, Lynn</x:v>
      </x:c>
      <x:c r="O850" t="n">
        <x:v>2020</x:v>
      </x:c>
      <x:c r="P850" t="str">
        <x:v>Current nutrition reports</x:v>
      </x:c>
      <x:c r="Q850" t="str">
        <x:v>Journal Article; Review</x:v>
      </x:c>
      <x:c r="R850" t="str">
        <x:v>Unclear</x:v>
      </x:c>
      <x:c r="S850" t="str">
        <x:v>Unknown</x:v>
      </x:c>
      <x:c r="T850" t="str">
        <x:v>eng</x:v>
      </x:c>
      <x:c r="U850" t="str">
        <x:v>https://pubmed.ncbi.nlm.nih.gov/33118099/</x:v>
      </x:c>
      <x:c r="V850" t="str">
        <x:v>10.1007/s13668-020-00336-y</x:v>
      </x:c>
      <x:c r="W850" t="str">
        <x:f>IF(V850="","",LOWER(SUBSTITUTE(SUBSTITUTE(SUBSTITUTE(SUBSTITUTE(TRIM(V850),"https://doi.org/",""),"http://doi.org/",""),"https://dx.doi.org/",""),"doi:","")))</x:f>
        <x:v>10.1007/s13668-020-00336-y</x:v>
      </x:c>
      <x:c r="X850" t="str">
        <x:v>33118099</x:v>
      </x:c>
      <x:c r="Y850" t="str"/>
      <x:c r="Z850"/>
      <x:c r="AA850" t="str">
        <x:v>PubMed/MEDLINE</x:v>
      </x:c>
      <x:c r="AB850" t="str">
        <x:v>PUBMED-A-v1.0-2026-08-28</x:v>
      </x:c>
      <x:c r="AC850" t="str">
        <x:v>SP-PUBMED-A-20260828</x:v>
      </x:c>
      <x:c r="AD850" s="499" t="n">
        <x:v>46262</x:v>
      </x:c>
      <x:c r="AE850" s="499" t="n">
        <x:v>46272</x:v>
      </x:c>
      <x:c r="AF850" t="str">
        <x:v>JTXEECZW</x:v>
      </x:c>
      <x:c r="AG850"/>
      <x:c r="AH850" t="str">
        <x:v>Tactical Athlete → Operational Readiness Brazil</x:v>
      </x:c>
      <x:c r="AI850" t="str">
        <x:v>evidence-family:A</x:v>
      </x:c>
      <x:c r="AJ850"/>
      <x:c r="AK850" t="str">
        <x:f>IF(AJ850="","",IF(OR(LOWER(AJ850)="brazil",LOWER(AJ850)="brasil"),"Yes","No"))</x:f>
      </x:c>
      <x:c r="AL850"/>
      <x:c r="AM850"/>
      <x:c r="AN850"/>
      <x:c r="AO850"/>
      <x:c r="AP850"/>
      <x:c r="AQ850"/>
      <x:c r="AR850"/>
      <x:c r="AS850"/>
      <x:c r="AT850"/>
      <x:c r="AU850"/>
      <x:c r="AV850"/>
      <x:c r="AW850"/>
      <x:c r="AX850"/>
      <x:c r="AY850"/>
      <x:c r="AZ850"/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/>
      <x:c r="BO850"/>
      <x:c r="BP850"/>
      <x:c r="BQ850"/>
      <x:c r="BR850"/>
      <x:c r="BS850"/>
      <x:c r="BT850"/>
      <x:c r="BU850"/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 t="str">
        <x:v>Yes</x:v>
      </x:c>
      <x:c r="CK850" t="str">
        <x:v>Yes</x:v>
      </x:c>
      <x:c r="CL850" t="str">
        <x:v>Yes</x:v>
      </x:c>
      <x:c r="CM850" t="str">
        <x:v>Clear</x:v>
      </x:c>
      <x:c r="CN850" t="str">
        <x:v>Verified — clear</x:v>
      </x:c>
      <x:c r="CO850" t="n">
        <x:v>46272</x:v>
      </x:c>
      <x:c r="CP850" t="str">
        <x:v>https://pubmed.ncbi.nlm.nih.gov/33118099/</x:v>
      </x:c>
      <x:c r="CQ850"/>
      <x:c r="CR850"/>
      <x:c r="CS850"/>
      <x:c r="CT850"/>
      <x:c r="CU850"/>
      <x:c r="CV850"/>
      <x:c r="CW850"/>
      <x:c r="CX850"/>
      <x:c r="CY850"/>
      <x:c r="CZ850"/>
      <x:c r="DA850"/>
      <x:c r="DB850" t="str">
        <x:f>IF(L850="","",IF(AND(COUNT(CU850:DA850)=7,OR(CU850=0,CU850=1,CU850=2),OR(CV850=0,CV850=1,CV850=2),OR(CW850=0,CW850=1,CW850=2),OR(CX850=0,CX850=1,CX850=2),OR(CY850=0,CY850=1,CY850=2),OR(CZ850=0,CZ850=1,CZ850=2),OR(DA850=0,DA850=1,DA850=2)),SUM(CU850:DA850),""))</x:f>
      </x:c>
      <x:c r="DC850" t="str">
        <x:f>IF(DB850="","",ROUND(DB850/14*10,1))</x:f>
      </x:c>
      <x:c r="DD850" t="str">
        <x:v>Pending</x:v>
      </x:c>
      <x:c r="DE850" t="str">
        <x:f>IF(L850="","",IF(DC850="","Pending",IF(DD850="Yes","CONDITIONAL — safety override",IF(DC850&gt;=8,"HIGH",IF(DC850&gt;=5,"CONDITIONAL","LOW")))))</x:f>
        <x:v>Pending</x:v>
      </x:c>
      <x:c r="DF850" t="str">
        <x:v>Pending screening and full-text appraisal; no transferability judgment made at identification.</x:v>
      </x:c>
      <x:c r="DG850"/>
      <x:c r="DH850"/>
      <x:c r="DI850"/>
      <x:c r="DJ850"/>
      <x:c r="DK850"/>
      <x:c r="DL850"/>
      <x:c r="DM850"/>
      <x:c r="DN850"/>
      <x:c r="DO850"/>
      <x:c r="DP850"/>
      <x:c r="DQ850"/>
      <x:c r="DR850"/>
      <x:c r="DS850"/>
      <x:c r="DT850"/>
      <x:c r="DU850"/>
      <x:c r="DV850"/>
      <x:c r="DW850"/>
      <x:c r="DX850"/>
      <x:c r="DY850"/>
      <x:c r="DZ850" t="str">
        <x:v>Title/abstract screening alone does not establish effectiveness, causality, methodological quality, transferability to Brazilian public safety or an institutional recommendation.</x:v>
      </x:c>
      <x:c r="EA850" t="str">
        <x:v>Pending</x:v>
      </x:c>
      <x:c r="EB850" t="str">
        <x:f>IF(L850="","",IF(EC850="READY","Yes","No / Pending"))</x:f>
        <x:v>No / Pending</x:v>
      </x:c>
      <x:c r="EC850" t="str">
        <x:f>IF(L850="","",IF(OR(ISNUMBER(SEARCH("Retracted Publication",Q850)),CM850="Retracted",CN850="Retracted",CM850="Expression of Concern",CN850="Expression of Concern",F850="Not used",CG850="Critical",CH850="High",CH850="Critical"),"BLOCKED — integrity or use restriction",IF(AND(CJ850="Yes",CK850="Yes",CL850="Yes"),IF(AND(CM850="Clear",CN850="Verified — clear"),IF(AND(AND(LEN(TRIM(CF850))&gt;0,LEFT(LOWER(TRIM(CF850)),7)&lt;&gt;"pending"),OR(CG850="High",CG850="Moderate"),OR(CH850="Low",CH850="Some concerns",CH850="Not applicable")),IF(AND(DD850="No",OR(DE850="HIGH",DE850="CONDITIONAL"),AND(LEN(TRIM(DF850))&gt;0,LEFT(LOWER(TRIM(DF850)),7)&lt;&gt;"pending")),IF(AND(AND(LEN(TRIM(DT850))&gt;0,LEFT(LOWER(TRIM(DT850)),7)&lt;&gt;"pending"),AND(LEN(TRIM(DU850))&gt;0,LEFT(LOWER(TRIM(DU850)),7)&lt;&gt;"pending"),OR(AND(LEN(TRIM(DV850))&gt;0,LEFT(LOWER(TRIM(DV850)),7)&lt;&gt;"pending"),AND(LEN(TRIM(DW850))&gt;0,LEFT(LOWER(TRIM(DW850)),7)&lt;&gt;"pending")),AND(LEN(TRIM(DX850))&gt;0,LEFT(LOWER(TRIM(DX850)),7)&lt;&gt;"pending")),IF(AND(F850="Claim-ready",OR(EA850="Strong",EA850="Moderate"),AND(LEN(TRIM(G850))&gt;0,LEFT(LOWER(TRIM(G850)),7)&lt;&gt;"pending"),G850&lt;&gt;"No substantive use decision is permitted from identification metadata alone.",AND(LEN(TRIM(DZ850))&gt;0,LEFT(LOWER(TRIM(DZ850)),7)&lt;&gt;"pending"),DZ850&lt;&gt;"Identification metadata alone does not permit any substantive scientific, causal, operational, or institutional claim.",AND(LEN(TRIM(EI850))&gt;0,LEFT(LOWER(TRIM(EI850)),7)&lt;&gt;"pending"),ISNUMBER(EH850),EH850&gt;0),"READY","PENDING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0" t="str">
        <x:v>Pending</x:v>
      </x:c>
      <x:c r="EE850"/>
      <x:c r="EF850" t="str">
        <x:v>Pending</x:v>
      </x:c>
      <x:c r="EG850" t="str">
        <x:v>Pending</x:v>
      </x:c>
      <x:c r="EH850"/>
      <x:c r="EI850" s="501"/>
      <x:c r="EJ850"/>
      <x:c r="EK850" t="str">
        <x:v>Pending</x:v>
      </x:c>
      <x:c r="EL850" t="n">
        <x:v>46272</x:v>
      </x:c>
      <x:c r="EM850" t="str">
        <x:v>Production PubMed record imported and reconciled to Zotero item JTXEECZW;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0" t="n">
        <x:f>IF(L850="","",(IF(N850&lt;&gt;"",1,0)+IF(O850&lt;&gt;"",1,0)+IF(AJ850&lt;&gt;"",1,0)+IF(AU850&lt;&gt;"",1,0)+IF(BE850&lt;&gt;"",1,0)+IF(CF850&lt;&gt;"",1,0)+IF(CJ850="Yes",1,0)+IF(CL850="Yes",1,0)+IF(DE850&lt;&gt;"Pending",1,0)+IF(F850&lt;&gt;"",1,0)+IF(DZ850&lt;&gt;"",1,0)+IF(EI850&lt;&gt;"",1,0))/12)</x:f>
        <x:v>0.5</x:v>
      </x:c>
    </x:row>
    <x:row r="851">
      <x:c r="A851" t="str">
        <x:v>EV-0848</x:v>
      </x:c>
      <x:c r="B851" t="str">
        <x:v>Integrity check</x:v>
      </x:c>
      <x:c r="C851" t="str">
        <x:f>IF(L851="","",IF(LEFT(EC851,7)="BLOCKED","🔴 Do not use for conclusion",IF(EB851="Yes","🟢 Claim-ready","🟡 Caution / context")))</x:f>
        <x:v>🟡 Caution / context</x:v>
      </x:c>
      <x:c r="D851" t="str">
        <x:f>IF(L851="","",EC851)</x:f>
        <x:v>PENDING — appropriate appraisal</x:v>
      </x:c>
      <x:c r="E851" t="str">
        <x:v>P3 — Medium</x:v>
      </x:c>
      <x:c r="F851" t="str">
        <x:v>Pending</x:v>
      </x:c>
      <x:c r="G851" t="str">
        <x:v>Title/abstract identify an explicit tactical/public-safety context and readiness domain; retain for full-text assessment.</x:v>
      </x:c>
      <x:c r="H851" t="str">
        <x:v>Obtain and review lawful full text; confirm human adjudication; then select a design-specific appraisal instrument.</x:v>
      </x:c>
      <x:c r="I851"/>
      <x:c r="J851" t="str">
        <x:v>A — Core</x:v>
      </x:c>
      <x:c r="K851" t="str">
        <x:v>IDENTIFIED</x:v>
      </x:c>
      <x:c r="L851" t="str">
        <x:v>Integration of strength training into UK Defence Rehabilitation practice: current trends and future challenges.</x:v>
      </x:c>
      <x:c r="M851"/>
      <x:c r="N851" t="str">
        <x:v>Ladlow, Peter; Conway, D; Hayhurst, D; Suffield, C; Cassidy, R P; Coppack, R J</x:v>
      </x:c>
      <x:c r="O851" t="n">
        <x:v>2022</x:v>
      </x:c>
      <x:c r="P851" t="str">
        <x:v>BMJ military health</x:v>
      </x:c>
      <x:c r="Q851" t="str">
        <x:v>Editorial</x:v>
      </x:c>
      <x:c r="R851" t="str">
        <x:v>Unclear</x:v>
      </x:c>
      <x:c r="S851" t="str">
        <x:v>Unknown</x:v>
      </x:c>
      <x:c r="T851" t="str">
        <x:v>eng</x:v>
      </x:c>
      <x:c r="U851" t="str">
        <x:v>https://pubmed.ncbi.nlm.nih.gov/33087537/</x:v>
      </x:c>
      <x:c r="V851" t="str">
        <x:v>10.1136/bmjmilitary-2020-001590</x:v>
      </x:c>
      <x:c r="W851" t="str">
        <x:f>IF(V851="","",LOWER(SUBSTITUTE(SUBSTITUTE(SUBSTITUTE(SUBSTITUTE(TRIM(V851),"https://doi.org/",""),"http://doi.org/",""),"https://dx.doi.org/",""),"doi:","")))</x:f>
        <x:v>10.1136/bmjmilitary-2020-001590</x:v>
      </x:c>
      <x:c r="X851" t="str">
        <x:v>33087537</x:v>
      </x:c>
      <x:c r="Y851" t="str">
        <x:v>PMC9340023</x:v>
      </x:c>
      <x:c r="Z851"/>
      <x:c r="AA851" t="str">
        <x:v>PubMed/MEDLINE</x:v>
      </x:c>
      <x:c r="AB851" t="str">
        <x:v>PUBMED-A-v1.0-2026-08-28</x:v>
      </x:c>
      <x:c r="AC851" t="str">
        <x:v>SP-PUBMED-A-20260828</x:v>
      </x:c>
      <x:c r="AD851" s="499" t="n">
        <x:v>46262</x:v>
      </x:c>
      <x:c r="AE851" s="499" t="n">
        <x:v>46272</x:v>
      </x:c>
      <x:c r="AF851" t="str">
        <x:v>8H5T3WKY</x:v>
      </x:c>
      <x:c r="AG851"/>
      <x:c r="AH851" t="str">
        <x:v>Tactical Athlete → Operational Readiness Brazil</x:v>
      </x:c>
      <x:c r="AI851" t="str">
        <x:v>evidence-family:A</x:v>
      </x:c>
      <x:c r="AJ851"/>
      <x:c r="AK851" t="str">
        <x:f>IF(AJ851="","",IF(OR(LOWER(AJ851)="brazil",LOWER(AJ851)="brasil"),"Yes","No"))</x:f>
      </x:c>
      <x:c r="AL851"/>
      <x:c r="AM851"/>
      <x:c r="AN851"/>
      <x:c r="AO851"/>
      <x:c r="AP851"/>
      <x:c r="AQ851"/>
      <x:c r="AR851"/>
      <x:c r="AS851"/>
      <x:c r="AT851"/>
      <x:c r="AU851"/>
      <x:c r="AV851"/>
      <x:c r="AW851"/>
      <x:c r="AX851"/>
      <x:c r="AY851"/>
      <x:c r="AZ851"/>
      <x:c r="BA851"/>
      <x:c r="BB851"/>
      <x:c r="BC851"/>
      <x:c r="BD851"/>
      <x:c r="BE851"/>
      <x:c r="BF851"/>
      <x:c r="BG851"/>
      <x:c r="BH851"/>
      <x:c r="BI851"/>
      <x:c r="BJ851"/>
      <x:c r="BK851"/>
      <x:c r="BL851"/>
      <x:c r="BM851"/>
      <x:c r="BN851"/>
      <x:c r="BO851"/>
      <x:c r="BP851"/>
      <x:c r="BQ851"/>
      <x:c r="BR851"/>
      <x:c r="BS851"/>
      <x:c r="BT851"/>
      <x:c r="BU851"/>
      <x:c r="BV851"/>
      <x:c r="BW851"/>
      <x:c r="BX851"/>
      <x:c r="BY851"/>
      <x:c r="BZ851"/>
      <x:c r="CA851"/>
      <x:c r="CB851"/>
      <x:c r="CC851"/>
      <x:c r="CD851"/>
      <x:c r="CE851"/>
      <x:c r="CF851"/>
      <x:c r="CG851"/>
      <x:c r="CH851"/>
      <x:c r="CI851"/>
      <x:c r="CJ851" t="str">
        <x:v>Yes</x:v>
      </x:c>
      <x:c r="CK851" t="str">
        <x:v>Yes</x:v>
      </x:c>
      <x:c r="CL851" t="str">
        <x:v>Yes</x:v>
      </x:c>
      <x:c r="CM851" t="str">
        <x:v>Clear</x:v>
      </x:c>
      <x:c r="CN851" t="str">
        <x:v>Verified — clear</x:v>
      </x:c>
      <x:c r="CO851" t="n">
        <x:v>46272</x:v>
      </x:c>
      <x:c r="CP851" t="str">
        <x:v>https://pubmed.ncbi.nlm.nih.gov/33087537/</x:v>
      </x:c>
      <x:c r="CQ851"/>
      <x:c r="CR851"/>
      <x:c r="CS851"/>
      <x:c r="CT851"/>
      <x:c r="CU851"/>
      <x:c r="CV851"/>
      <x:c r="CW851"/>
      <x:c r="CX851"/>
      <x:c r="CY851"/>
      <x:c r="CZ851"/>
      <x:c r="DA851"/>
      <x:c r="DB851" t="str">
        <x:f>IF(L851="","",IF(AND(COUNT(CU851:DA851)=7,OR(CU851=0,CU851=1,CU851=2),OR(CV851=0,CV851=1,CV851=2),OR(CW851=0,CW851=1,CW851=2),OR(CX851=0,CX851=1,CX851=2),OR(CY851=0,CY851=1,CY851=2),OR(CZ851=0,CZ851=1,CZ851=2),OR(DA851=0,DA851=1,DA851=2)),SUM(CU851:DA851),""))</x:f>
      </x:c>
      <x:c r="DC851" t="str">
        <x:f>IF(DB851="","",ROUND(DB851/14*10,1))</x:f>
      </x:c>
      <x:c r="DD851" t="str">
        <x:v>Pending</x:v>
      </x:c>
      <x:c r="DE851" t="str">
        <x:f>IF(L851="","",IF(DC851="","Pending",IF(DD851="Yes","CONDITIONAL — safety override",IF(DC851&gt;=8,"HIGH",IF(DC851&gt;=5,"CONDITIONAL","LOW")))))</x:f>
        <x:v>Pending</x:v>
      </x:c>
      <x:c r="DF851" t="str">
        <x:v>Pending screening and full-text appraisal; no transferability judgment made at identification.</x:v>
      </x:c>
      <x:c r="DG851"/>
      <x:c r="DH851"/>
      <x:c r="DI851"/>
      <x:c r="DJ851"/>
      <x:c r="DK851"/>
      <x:c r="DL851"/>
      <x:c r="DM851"/>
      <x:c r="DN851"/>
      <x:c r="DO851"/>
      <x:c r="DP851"/>
      <x:c r="DQ851"/>
      <x:c r="DR851"/>
      <x:c r="DS851"/>
      <x:c r="DT851"/>
      <x:c r="DU851"/>
      <x:c r="DV851"/>
      <x:c r="DW851"/>
      <x:c r="DX851"/>
      <x:c r="DY851"/>
      <x:c r="DZ851" t="str">
        <x:v>Title/abstract screening alone does not establish effectiveness, causality, methodological quality, transferability to Brazilian public safety or an institutional recommendation.</x:v>
      </x:c>
      <x:c r="EA851" t="str">
        <x:v>Pending</x:v>
      </x:c>
      <x:c r="EB851" t="str">
        <x:f>IF(L851="","",IF(EC851="READY","Yes","No / Pending"))</x:f>
        <x:v>No / Pending</x:v>
      </x:c>
      <x:c r="EC851" t="str">
        <x:f>IF(L851="","",IF(OR(ISNUMBER(SEARCH("Retracted Publication",Q851)),CM851="Retracted",CN851="Retracted",CM851="Expression of Concern",CN851="Expression of Concern",F851="Not used",CG851="Critical",CH851="High",CH851="Critical"),"BLOCKED — integrity or use restriction",IF(AND(CJ851="Yes",CK851="Yes",CL851="Yes"),IF(AND(CM851="Clear",CN851="Verified — clear"),IF(AND(AND(LEN(TRIM(CF851))&gt;0,LEFT(LOWER(TRIM(CF851)),7)&lt;&gt;"pending"),OR(CG851="High",CG851="Moderate"),OR(CH851="Low",CH851="Some concerns",CH851="Not applicable")),IF(AND(DD851="No",OR(DE851="HIGH",DE851="CONDITIONAL"),AND(LEN(TRIM(DF851))&gt;0,LEFT(LOWER(TRIM(DF851)),7)&lt;&gt;"pending")),IF(AND(AND(LEN(TRIM(DT851))&gt;0,LEFT(LOWER(TRIM(DT851)),7)&lt;&gt;"pending"),AND(LEN(TRIM(DU851))&gt;0,LEFT(LOWER(TRIM(DU851)),7)&lt;&gt;"pending"),OR(AND(LEN(TRIM(DV851))&gt;0,LEFT(LOWER(TRIM(DV851)),7)&lt;&gt;"pending"),AND(LEN(TRIM(DW851))&gt;0,LEFT(LOWER(TRIM(DW851)),7)&lt;&gt;"pending")),AND(LEN(TRIM(DX851))&gt;0,LEFT(LOWER(TRIM(DX851)),7)&lt;&gt;"pending")),IF(AND(F851="Claim-ready",OR(EA851="Strong",EA851="Moderate"),AND(LEN(TRIM(G851))&gt;0,LEFT(LOWER(TRIM(G851)),7)&lt;&gt;"pending"),G851&lt;&gt;"No substantive use decision is permitted from identification metadata alone.",AND(LEN(TRIM(DZ851))&gt;0,LEFT(LOWER(TRIM(DZ851)),7)&lt;&gt;"pending"),DZ851&lt;&gt;"Identification metadata alone does not permit any substantive scientific, causal, operational, or institutional claim.",AND(LEN(TRIM(EI851))&gt;0,LEFT(LOWER(TRIM(EI851)),7)&lt;&gt;"pending"),ISNUMBER(EH851),EH851&gt;0),"READY","PENDING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1" t="str">
        <x:v>Pending</x:v>
      </x:c>
      <x:c r="EE851"/>
      <x:c r="EF851" t="str">
        <x:v>Pending</x:v>
      </x:c>
      <x:c r="EG851" t="str">
        <x:v>Pending</x:v>
      </x:c>
      <x:c r="EH851"/>
      <x:c r="EI851" s="501"/>
      <x:c r="EJ851"/>
      <x:c r="EK851" t="str">
        <x:v>Pending</x:v>
      </x:c>
      <x:c r="EL851" t="n">
        <x:v>46272</x:v>
      </x:c>
      <x:c r="EM851" t="str">
        <x:v>Production PubMed record imported and reconciled to Zotero item 8H5T3WKY;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1" t="n">
        <x:f>IF(L851="","",(IF(N851&lt;&gt;"",1,0)+IF(O851&lt;&gt;"",1,0)+IF(AJ851&lt;&gt;"",1,0)+IF(AU851&lt;&gt;"",1,0)+IF(BE851&lt;&gt;"",1,0)+IF(CF851&lt;&gt;"",1,0)+IF(CJ851="Yes",1,0)+IF(CL851="Yes",1,0)+IF(DE851&lt;&gt;"Pending",1,0)+IF(F851&lt;&gt;"",1,0)+IF(DZ851&lt;&gt;"",1,0)+IF(EI851&lt;&gt;"",1,0))/12)</x:f>
        <x:v>0.5</x:v>
      </x:c>
    </x:row>
    <x:row r="852">
      <x:c r="A852" t="str">
        <x:v>EV-0849</x:v>
      </x:c>
      <x:c r="B852" t="str">
        <x:v>Integrity check</x:v>
      </x:c>
      <x:c r="C852" t="str">
        <x:f>IF(L852="","",IF(LEFT(EC852,7)="BLOCKED","🔴 Do not use for conclusion",IF(EB852="Yes","🟢 Claim-ready","🟡 Caution / context")))</x:f>
        <x:v>🟡 Caution / context</x:v>
      </x:c>
      <x:c r="D852" t="str">
        <x:f>IF(L852="","",EC852)</x:f>
        <x:v>PENDING — appropriate appraisal</x:v>
      </x:c>
      <x:c r="E852" t="str">
        <x:v>P3 — Medium</x:v>
      </x:c>
      <x:c r="F852" t="str">
        <x:v>Pending</x:v>
      </x:c>
      <x:c r="G852" t="str">
        <x:v>Title/abstract identify an explicit tactical/public-safety context and readiness domain; retain for full-text assessment.</x:v>
      </x:c>
      <x:c r="H852" t="str">
        <x:v>Obtain and review lawful full text; confirm human adjudication; then select a design-specific appraisal instrument.</x:v>
      </x:c>
      <x:c r="I852"/>
      <x:c r="J852" t="str">
        <x:v>A — Core</x:v>
      </x:c>
      <x:c r="K852" t="str">
        <x:v>IDENTIFIED</x:v>
      </x:c>
      <x:c r="L852" t="str">
        <x:v>Organizational Solutions to the Moral Risks of Policing.</x:v>
      </x:c>
      <x:c r="M852"/>
      <x:c r="N852" t="str">
        <x:v>Blumberg, Daniel M; Papazoglou, Konstantinos; Schlosser, Michael D</x:v>
      </x:c>
      <x:c r="O852" t="n">
        <x:v>2020</x:v>
      </x:c>
      <x:c r="P852" t="str">
        <x:v>International journal of environmental research and public health</x:v>
      </x:c>
      <x:c r="Q852" t="str">
        <x:v>Journal Article</x:v>
      </x:c>
      <x:c r="R852" t="str">
        <x:v>Unclear</x:v>
      </x:c>
      <x:c r="S852" t="str">
        <x:v>Unknown</x:v>
      </x:c>
      <x:c r="T852" t="str">
        <x:v>eng</x:v>
      </x:c>
      <x:c r="U852" t="str">
        <x:v>https://pubmed.ncbi.nlm.nih.gov/33066392/</x:v>
      </x:c>
      <x:c r="V852" t="str">
        <x:v>10.3390/ijerph17207461</x:v>
      </x:c>
      <x:c r="W852" t="str">
        <x:f>IF(V852="","",LOWER(SUBSTITUTE(SUBSTITUTE(SUBSTITUTE(SUBSTITUTE(TRIM(V852),"https://doi.org/",""),"http://doi.org/",""),"https://dx.doi.org/",""),"doi:","")))</x:f>
        <x:v>10.3390/ijerph17207461</x:v>
      </x:c>
      <x:c r="X852" t="str">
        <x:v>33066392</x:v>
      </x:c>
      <x:c r="Y852" t="str">
        <x:v>PMC7602265</x:v>
      </x:c>
      <x:c r="Z852"/>
      <x:c r="AA852" t="str">
        <x:v>PubMed/MEDLINE</x:v>
      </x:c>
      <x:c r="AB852" t="str">
        <x:v>PUBMED-A-v1.0-2026-08-28</x:v>
      </x:c>
      <x:c r="AC852" t="str">
        <x:v>SP-PUBMED-A-20260828</x:v>
      </x:c>
      <x:c r="AD852" s="499" t="n">
        <x:v>46262</x:v>
      </x:c>
      <x:c r="AE852" s="499" t="n">
        <x:v>46272</x:v>
      </x:c>
      <x:c r="AF852" t="str">
        <x:v>RGLQFNID</x:v>
      </x:c>
      <x:c r="AG852"/>
      <x:c r="AH852" t="str">
        <x:v>Tactical Athlete → Operational Readiness Brazil</x:v>
      </x:c>
      <x:c r="AI852" t="str">
        <x:v>evidence-family:A</x:v>
      </x:c>
      <x:c r="AJ852"/>
      <x:c r="AK852" t="str">
        <x:f>IF(AJ852="","",IF(OR(LOWER(AJ852)="brazil",LOWER(AJ852)="brasil"),"Yes","No"))</x:f>
      </x:c>
      <x:c r="AL852"/>
      <x:c r="AM852"/>
      <x:c r="AN852"/>
      <x:c r="AO852"/>
      <x:c r="AP852"/>
      <x:c r="AQ852"/>
      <x:c r="AR852"/>
      <x:c r="AS852"/>
      <x:c r="AT852"/>
      <x:c r="AU852"/>
      <x:c r="AV852"/>
      <x:c r="AW852"/>
      <x:c r="AX852"/>
      <x:c r="AY852"/>
      <x:c r="AZ852"/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/>
      <x:c r="BO852"/>
      <x:c r="BP852"/>
      <x:c r="BQ852"/>
      <x:c r="BR852"/>
      <x:c r="BS852"/>
      <x:c r="BT852"/>
      <x:c r="BU852"/>
      <x:c r="BV852"/>
      <x:c r="BW852"/>
      <x:c r="BX852"/>
      <x:c r="BY852"/>
      <x:c r="BZ852"/>
      <x:c r="CA852"/>
      <x:c r="CB852"/>
      <x:c r="CC852"/>
      <x:c r="CD852"/>
      <x:c r="CE852"/>
      <x:c r="CF852"/>
      <x:c r="CG852"/>
      <x:c r="CH852"/>
      <x:c r="CI852"/>
      <x:c r="CJ852" t="str">
        <x:v>Yes</x:v>
      </x:c>
      <x:c r="CK852" t="str">
        <x:v>Yes</x:v>
      </x:c>
      <x:c r="CL852" t="str">
        <x:v>Yes</x:v>
      </x:c>
      <x:c r="CM852" t="str">
        <x:v>Clear</x:v>
      </x:c>
      <x:c r="CN852" t="str">
        <x:v>Verified — clear</x:v>
      </x:c>
      <x:c r="CO852" t="n">
        <x:v>46272</x:v>
      </x:c>
      <x:c r="CP852" t="str">
        <x:v>https://pubmed.ncbi.nlm.nih.gov/33066392/</x:v>
      </x:c>
      <x:c r="CQ852"/>
      <x:c r="CR852"/>
      <x:c r="CS852"/>
      <x:c r="CT852"/>
      <x:c r="CU852"/>
      <x:c r="CV852"/>
      <x:c r="CW852"/>
      <x:c r="CX852"/>
      <x:c r="CY852"/>
      <x:c r="CZ852"/>
      <x:c r="DA852"/>
      <x:c r="DB852" t="str">
        <x:f>IF(L852="","",IF(AND(COUNT(CU852:DA852)=7,OR(CU852=0,CU852=1,CU852=2),OR(CV852=0,CV852=1,CV852=2),OR(CW852=0,CW852=1,CW852=2),OR(CX852=0,CX852=1,CX852=2),OR(CY852=0,CY852=1,CY852=2),OR(CZ852=0,CZ852=1,CZ852=2),OR(DA852=0,DA852=1,DA852=2)),SUM(CU852:DA852),""))</x:f>
      </x:c>
      <x:c r="DC852" t="str">
        <x:f>IF(DB852="","",ROUND(DB852/14*10,1))</x:f>
      </x:c>
      <x:c r="DD852" t="str">
        <x:v>Pending</x:v>
      </x:c>
      <x:c r="DE852" t="str">
        <x:f>IF(L852="","",IF(DC852="","Pending",IF(DD852="Yes","CONDITIONAL — safety override",IF(DC852&gt;=8,"HIGH",IF(DC852&gt;=5,"CONDITIONAL","LOW")))))</x:f>
        <x:v>Pending</x:v>
      </x:c>
      <x:c r="DF852" t="str">
        <x:v>Pending screening and full-text appraisal; no transferability judgment made at identification.</x:v>
      </x:c>
      <x:c r="DG852"/>
      <x:c r="DH852"/>
      <x:c r="DI852"/>
      <x:c r="DJ852"/>
      <x:c r="DK852"/>
      <x:c r="DL852"/>
      <x:c r="DM852"/>
      <x:c r="DN852"/>
      <x:c r="DO852"/>
      <x:c r="DP852"/>
      <x:c r="DQ852"/>
      <x:c r="DR852"/>
      <x:c r="DS852"/>
      <x:c r="DT852"/>
      <x:c r="DU852"/>
      <x:c r="DV852"/>
      <x:c r="DW852"/>
      <x:c r="DX852"/>
      <x:c r="DY852"/>
      <x:c r="DZ852" t="str">
        <x:v>Title/abstract screening alone does not establish effectiveness, causality, methodological quality, transferability to Brazilian public safety or an institutional recommendation.</x:v>
      </x:c>
      <x:c r="EA852" t="str">
        <x:v>Pending</x:v>
      </x:c>
      <x:c r="EB852" t="str">
        <x:f>IF(L852="","",IF(EC852="READY","Yes","No / Pending"))</x:f>
        <x:v>No / Pending</x:v>
      </x:c>
      <x:c r="EC852" t="str">
        <x:f>IF(L852="","",IF(OR(ISNUMBER(SEARCH("Retracted Publication",Q852)),CM852="Retracted",CN852="Retracted",CM852="Expression of Concern",CN852="Expression of Concern",F852="Not used",CG852="Critical",CH852="High",CH852="Critical"),"BLOCKED — integrity or use restriction",IF(AND(CJ852="Yes",CK852="Yes",CL852="Yes"),IF(AND(CM852="Clear",CN852="Verified — clear"),IF(AND(AND(LEN(TRIM(CF852))&gt;0,LEFT(LOWER(TRIM(CF852)),7)&lt;&gt;"pending"),OR(CG852="High",CG852="Moderate"),OR(CH852="Low",CH852="Some concerns",CH852="Not applicable")),IF(AND(DD852="No",OR(DE852="HIGH",DE852="CONDITIONAL"),AND(LEN(TRIM(DF852))&gt;0,LEFT(LOWER(TRIM(DF852)),7)&lt;&gt;"pending")),IF(AND(AND(LEN(TRIM(DT852))&gt;0,LEFT(LOWER(TRIM(DT852)),7)&lt;&gt;"pending"),AND(LEN(TRIM(DU852))&gt;0,LEFT(LOWER(TRIM(DU852)),7)&lt;&gt;"pending"),OR(AND(LEN(TRIM(DV852))&gt;0,LEFT(LOWER(TRIM(DV852)),7)&lt;&gt;"pending"),AND(LEN(TRIM(DW852))&gt;0,LEFT(LOWER(TRIM(DW852)),7)&lt;&gt;"pending")),AND(LEN(TRIM(DX852))&gt;0,LEFT(LOWER(TRIM(DX852)),7)&lt;&gt;"pending")),IF(AND(F852="Claim-ready",OR(EA852="Strong",EA852="Moderate"),AND(LEN(TRIM(G852))&gt;0,LEFT(LOWER(TRIM(G852)),7)&lt;&gt;"pending"),G852&lt;&gt;"No substantive use decision is permitted from identification metadata alone.",AND(LEN(TRIM(DZ852))&gt;0,LEFT(LOWER(TRIM(DZ852)),7)&lt;&gt;"pending"),DZ852&lt;&gt;"Identification metadata alone does not permit any substantive scientific, causal, operational, or institutional claim.",AND(LEN(TRIM(EI852))&gt;0,LEFT(LOWER(TRIM(EI852)),7)&lt;&gt;"pending"),ISNUMBER(EH852),EH852&gt;0),"READY","PENDING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2" t="str">
        <x:v>Pending</x:v>
      </x:c>
      <x:c r="EE852"/>
      <x:c r="EF852" t="str">
        <x:v>Pending</x:v>
      </x:c>
      <x:c r="EG852" t="str">
        <x:v>Pending</x:v>
      </x:c>
      <x:c r="EH852"/>
      <x:c r="EI852" s="501"/>
      <x:c r="EJ852"/>
      <x:c r="EK852" t="str">
        <x:v>Pending</x:v>
      </x:c>
      <x:c r="EL852" t="n">
        <x:v>46272</x:v>
      </x:c>
      <x:c r="EM852" t="str">
        <x:v>Production PubMed record imported and reconciled to Zotero item RGLQFNID;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2" t="n">
        <x:f>IF(L852="","",(IF(N852&lt;&gt;"",1,0)+IF(O852&lt;&gt;"",1,0)+IF(AJ852&lt;&gt;"",1,0)+IF(AU852&lt;&gt;"",1,0)+IF(BE852&lt;&gt;"",1,0)+IF(CF852&lt;&gt;"",1,0)+IF(CJ852="Yes",1,0)+IF(CL852="Yes",1,0)+IF(DE852&lt;&gt;"Pending",1,0)+IF(F852&lt;&gt;"",1,0)+IF(DZ852&lt;&gt;"",1,0)+IF(EI852&lt;&gt;"",1,0))/12)</x:f>
        <x:v>0.5</x:v>
      </x:c>
    </x:row>
    <x:row r="853">
      <x:c r="A853" t="str">
        <x:v>EV-0850</x:v>
      </x:c>
      <x:c r="B853" t="str">
        <x:v>Integrity check</x:v>
      </x:c>
      <x:c r="C853" t="str">
        <x:f>IF(L853="","",IF(LEFT(EC853,7)="BLOCKED","🔴 Do not use for conclusion",IF(EB853="Yes","🟢 Claim-ready","🟡 Caution / context")))</x:f>
        <x:v>🟡 Caution / context</x:v>
      </x:c>
      <x:c r="D853" t="str">
        <x:f>IF(L853="","",EC853)</x:f>
        <x:v>PENDING — appropriate appraisal</x:v>
      </x:c>
      <x:c r="E853" t="str">
        <x:v>P3 — Medium</x:v>
      </x:c>
      <x:c r="F853" t="str">
        <x:v>Pending</x:v>
      </x:c>
      <x:c r="G853" t="str">
        <x:v>Title/abstract identify an explicit tactical/public-safety context and readiness domain; retain for full-text assessment.</x:v>
      </x:c>
      <x:c r="H853" t="str">
        <x:v>Obtain and review lawful full text; confirm human adjudication; then select a design-specific appraisal instrument.</x:v>
      </x:c>
      <x:c r="I853"/>
      <x:c r="J853" t="str">
        <x:v>A — Core</x:v>
      </x:c>
      <x:c r="K853" t="str">
        <x:v>IDENTIFIED</x:v>
      </x:c>
      <x:c r="L853" t="str">
        <x:v>Musculoskeletal Injury in Reserve Officers' Training Corps: A Report From the Athletic Training Practice-Based Research Network.</x:v>
      </x:c>
      <x:c r="M853"/>
      <x:c r="N853" t="str">
        <x:v>Radzak, Kara N; Sefton, JoEllen M; Timmons, Mark K; Lopp, Rachel; Stickley, Christopher D; Lam, Kenneth C</x:v>
      </x:c>
      <x:c r="O853" t="n">
        <x:v>2020</x:v>
      </x:c>
      <x:c r="P853" t="str">
        <x:v>Orthopaedic journal of sports medicine</x:v>
      </x:c>
      <x:c r="Q853" t="str">
        <x:v>Journal Article</x:v>
      </x:c>
      <x:c r="R853" t="str">
        <x:v>Unclear</x:v>
      </x:c>
      <x:c r="S853" t="str">
        <x:v>Unknown</x:v>
      </x:c>
      <x:c r="T853" t="str">
        <x:v>eng</x:v>
      </x:c>
      <x:c r="U853" t="str">
        <x:v>https://pubmed.ncbi.nlm.nih.gov/33015210/</x:v>
      </x:c>
      <x:c r="V853" t="str">
        <x:v>10.1177/2325967120948951</x:v>
      </x:c>
      <x:c r="W853" t="str">
        <x:f>IF(V853="","",LOWER(SUBSTITUTE(SUBSTITUTE(SUBSTITUTE(SUBSTITUTE(TRIM(V853),"https://doi.org/",""),"http://doi.org/",""),"https://dx.doi.org/",""),"doi:","")))</x:f>
        <x:v>10.1177/2325967120948951</x:v>
      </x:c>
      <x:c r="X853" t="str">
        <x:v>33015210</x:v>
      </x:c>
      <x:c r="Y853" t="str">
        <x:v>PMC7518004</x:v>
      </x:c>
      <x:c r="Z853"/>
      <x:c r="AA853" t="str">
        <x:v>PubMed/MEDLINE</x:v>
      </x:c>
      <x:c r="AB853" t="str">
        <x:v>PUBMED-A-v1.0-2026-08-28</x:v>
      </x:c>
      <x:c r="AC853" t="str">
        <x:v>SP-PUBMED-A-20260828</x:v>
      </x:c>
      <x:c r="AD853" s="499" t="n">
        <x:v>46262</x:v>
      </x:c>
      <x:c r="AE853" s="499" t="n">
        <x:v>46272</x:v>
      </x:c>
      <x:c r="AF853" t="str">
        <x:v>MFCURG9R</x:v>
      </x:c>
      <x:c r="AG853"/>
      <x:c r="AH853" t="str">
        <x:v>Tactical Athlete → Operational Readiness Brazil</x:v>
      </x:c>
      <x:c r="AI853" t="str">
        <x:v>evidence-family:A</x:v>
      </x:c>
      <x:c r="AJ853"/>
      <x:c r="AK853" t="str">
        <x:f>IF(AJ853="","",IF(OR(LOWER(AJ853)="brazil",LOWER(AJ853)="brasil"),"Yes","No"))</x:f>
      </x:c>
      <x:c r="AL853"/>
      <x:c r="AM853"/>
      <x:c r="AN853"/>
      <x:c r="AO853"/>
      <x:c r="AP853"/>
      <x:c r="AQ853"/>
      <x:c r="AR853"/>
      <x:c r="AS853"/>
      <x:c r="AT853"/>
      <x:c r="AU853"/>
      <x:c r="AV853"/>
      <x:c r="AW853"/>
      <x:c r="AX853"/>
      <x:c r="AY853"/>
      <x:c r="AZ853"/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/>
      <x:c r="BO853"/>
      <x:c r="BP853"/>
      <x:c r="BQ853"/>
      <x:c r="BR853"/>
      <x:c r="BS853"/>
      <x:c r="BT853"/>
      <x:c r="BU853"/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 t="str">
        <x:v>Yes</x:v>
      </x:c>
      <x:c r="CK853" t="str">
        <x:v>Yes</x:v>
      </x:c>
      <x:c r="CL853" t="str">
        <x:v>Yes</x:v>
      </x:c>
      <x:c r="CM853" t="str">
        <x:v>Clear</x:v>
      </x:c>
      <x:c r="CN853" t="str">
        <x:v>Verified — clear</x:v>
      </x:c>
      <x:c r="CO853" t="n">
        <x:v>46272</x:v>
      </x:c>
      <x:c r="CP853" t="str">
        <x:v>https://pubmed.ncbi.nlm.nih.gov/33015210/</x:v>
      </x:c>
      <x:c r="CQ853"/>
      <x:c r="CR853"/>
      <x:c r="CS853"/>
      <x:c r="CT853"/>
      <x:c r="CU853"/>
      <x:c r="CV853"/>
      <x:c r="CW853"/>
      <x:c r="CX853"/>
      <x:c r="CY853"/>
      <x:c r="CZ853"/>
      <x:c r="DA853"/>
      <x:c r="DB853" t="str">
        <x:f>IF(L853="","",IF(AND(COUNT(CU853:DA853)=7,OR(CU853=0,CU853=1,CU853=2),OR(CV853=0,CV853=1,CV853=2),OR(CW853=0,CW853=1,CW853=2),OR(CX853=0,CX853=1,CX853=2),OR(CY853=0,CY853=1,CY853=2),OR(CZ853=0,CZ853=1,CZ853=2),OR(DA853=0,DA853=1,DA853=2)),SUM(CU853:DA853),""))</x:f>
      </x:c>
      <x:c r="DC853" t="str">
        <x:f>IF(DB853="","",ROUND(DB853/14*10,1))</x:f>
      </x:c>
      <x:c r="DD853" t="str">
        <x:v>Pending</x:v>
      </x:c>
      <x:c r="DE853" t="str">
        <x:f>IF(L853="","",IF(DC853="","Pending",IF(DD853="Yes","CONDITIONAL — safety override",IF(DC853&gt;=8,"HIGH",IF(DC853&gt;=5,"CONDITIONAL","LOW")))))</x:f>
        <x:v>Pending</x:v>
      </x:c>
      <x:c r="DF853" t="str">
        <x:v>Pending screening and full-text appraisal; no transferability judgment made at identification.</x:v>
      </x:c>
      <x:c r="DG853"/>
      <x:c r="DH853"/>
      <x:c r="DI853"/>
      <x:c r="DJ853"/>
      <x:c r="DK853"/>
      <x:c r="DL853"/>
      <x:c r="DM853"/>
      <x:c r="DN853"/>
      <x:c r="DO853"/>
      <x:c r="DP853"/>
      <x:c r="DQ853"/>
      <x:c r="DR853"/>
      <x:c r="DS853"/>
      <x:c r="DT853"/>
      <x:c r="DU853"/>
      <x:c r="DV853"/>
      <x:c r="DW853"/>
      <x:c r="DX853"/>
      <x:c r="DY853"/>
      <x:c r="DZ853" t="str">
        <x:v>Title/abstract screening alone does not establish effectiveness, causality, methodological quality, transferability to Brazilian public safety or an institutional recommendation.</x:v>
      </x:c>
      <x:c r="EA853" t="str">
        <x:v>Pending</x:v>
      </x:c>
      <x:c r="EB853" t="str">
        <x:f>IF(L853="","",IF(EC853="READY","Yes","No / Pending"))</x:f>
        <x:v>No / Pending</x:v>
      </x:c>
      <x:c r="EC853" t="str">
        <x:f>IF(L853="","",IF(OR(ISNUMBER(SEARCH("Retracted Publication",Q853)),CM853="Retracted",CN853="Retracted",CM853="Expression of Concern",CN853="Expression of Concern",F853="Not used",CG853="Critical",CH853="High",CH853="Critical"),"BLOCKED — integrity or use restriction",IF(AND(CJ853="Yes",CK853="Yes",CL853="Yes"),IF(AND(CM853="Clear",CN853="Verified — clear"),IF(AND(AND(LEN(TRIM(CF853))&gt;0,LEFT(LOWER(TRIM(CF853)),7)&lt;&gt;"pending"),OR(CG853="High",CG853="Moderate"),OR(CH853="Low",CH853="Some concerns",CH853="Not applicable")),IF(AND(DD853="No",OR(DE853="HIGH",DE853="CONDITIONAL"),AND(LEN(TRIM(DF853))&gt;0,LEFT(LOWER(TRIM(DF853)),7)&lt;&gt;"pending")),IF(AND(AND(LEN(TRIM(DT853))&gt;0,LEFT(LOWER(TRIM(DT853)),7)&lt;&gt;"pending"),AND(LEN(TRIM(DU853))&gt;0,LEFT(LOWER(TRIM(DU853)),7)&lt;&gt;"pending"),OR(AND(LEN(TRIM(DV853))&gt;0,LEFT(LOWER(TRIM(DV853)),7)&lt;&gt;"pending"),AND(LEN(TRIM(DW853))&gt;0,LEFT(LOWER(TRIM(DW853)),7)&lt;&gt;"pending")),AND(LEN(TRIM(DX853))&gt;0,LEFT(LOWER(TRIM(DX853)),7)&lt;&gt;"pending")),IF(AND(F853="Claim-ready",OR(EA853="Strong",EA853="Moderate"),AND(LEN(TRIM(G853))&gt;0,LEFT(LOWER(TRIM(G853)),7)&lt;&gt;"pending"),G853&lt;&gt;"No substantive use decision is permitted from identification metadata alone.",AND(LEN(TRIM(DZ853))&gt;0,LEFT(LOWER(TRIM(DZ853)),7)&lt;&gt;"pending"),DZ853&lt;&gt;"Identification metadata alone does not permit any substantive scientific, causal, operational, or institutional claim.",AND(LEN(TRIM(EI853))&gt;0,LEFT(LOWER(TRIM(EI853)),7)&lt;&gt;"pending"),ISNUMBER(EH853),EH853&gt;0),"READY","PENDING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3" t="str">
        <x:v>Pending</x:v>
      </x:c>
      <x:c r="EE853"/>
      <x:c r="EF853" t="str">
        <x:v>Pending</x:v>
      </x:c>
      <x:c r="EG853" t="str">
        <x:v>Pending</x:v>
      </x:c>
      <x:c r="EH853"/>
      <x:c r="EI853" s="501"/>
      <x:c r="EJ853"/>
      <x:c r="EK853" t="str">
        <x:v>Pending</x:v>
      </x:c>
      <x:c r="EL853" t="n">
        <x:v>46272</x:v>
      </x:c>
      <x:c r="EM853" t="str">
        <x:v>Production PubMed record imported and reconciled to Zotero item MFCURG9R;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3" t="n">
        <x:f>IF(L853="","",(IF(N853&lt;&gt;"",1,0)+IF(O853&lt;&gt;"",1,0)+IF(AJ853&lt;&gt;"",1,0)+IF(AU853&lt;&gt;"",1,0)+IF(BE853&lt;&gt;"",1,0)+IF(CF853&lt;&gt;"",1,0)+IF(CJ853="Yes",1,0)+IF(CL853="Yes",1,0)+IF(DE853&lt;&gt;"Pending",1,0)+IF(F853&lt;&gt;"",1,0)+IF(DZ853&lt;&gt;"",1,0)+IF(EI853&lt;&gt;"",1,0))/12)</x:f>
        <x:v>0.5</x:v>
      </x:c>
    </x:row>
    <x:row r="854">
      <x:c r="A854" t="str">
        <x:v>EV-0851</x:v>
      </x:c>
      <x:c r="B854" t="str">
        <x:v>Integrity check</x:v>
      </x:c>
      <x:c r="C854" t="str">
        <x:f>IF(L854="","",IF(LEFT(EC854,7)="BLOCKED","🔴 Do not use for conclusion",IF(EB854="Yes","🟢 Claim-ready","🟡 Caution / context")))</x:f>
        <x:v>🟡 Caution / context</x:v>
      </x:c>
      <x:c r="D854" t="str">
        <x:f>IF(L854="","",EC854)</x:f>
        <x:v>PENDING — appropriate appraisal</x:v>
      </x:c>
      <x:c r="E854" t="str">
        <x:v>P3 — Medium</x:v>
      </x:c>
      <x:c r="F854" t="str">
        <x:v>Pending</x:v>
      </x:c>
      <x:c r="G854" t="str">
        <x:v>Title/abstract identify an explicit tactical/public-safety context and readiness domain; retain for full-text assessment.</x:v>
      </x:c>
      <x:c r="H854" t="str">
        <x:v>Obtain and review lawful full text; confirm human adjudication; then select a design-specific appraisal instrument.</x:v>
      </x:c>
      <x:c r="I854"/>
      <x:c r="J854" t="str">
        <x:v>A — Core</x:v>
      </x:c>
      <x:c r="K854" t="str">
        <x:v>IDENTIFIED</x:v>
      </x:c>
      <x:c r="L854" t="str">
        <x:v>A Survey of Energy Drink Consumption and Associated Adverse Effects in Air Force Personnel.</x:v>
      </x:c>
      <x:c r="M854"/>
      <x:c r="N854" t="str">
        <x:v>Milazzo, Nicholas A; Cao, Diana X; Diwaker, Gunjeeta; Thornton, Jennifer A; Shah, Sachin A</x:v>
      </x:c>
      <x:c r="O854" t="n">
        <x:v>2021</x:v>
      </x:c>
      <x:c r="P854" t="str">
        <x:v>Military medicine</x:v>
      </x:c>
      <x:c r="Q854" t="str">
        <x:v>Journal Article</x:v>
      </x:c>
      <x:c r="R854" t="str">
        <x:v>Unclear</x:v>
      </x:c>
      <x:c r="S854" t="str">
        <x:v>Unknown</x:v>
      </x:c>
      <x:c r="T854" t="str">
        <x:v>eng</x:v>
      </x:c>
      <x:c r="U854" t="str">
        <x:v>https://pubmed.ncbi.nlm.nih.gov/33007069/</x:v>
      </x:c>
      <x:c r="V854" t="str">
        <x:v>10.1093/milmed/usaa362</x:v>
      </x:c>
      <x:c r="W854" t="str">
        <x:f>IF(V854="","",LOWER(SUBSTITUTE(SUBSTITUTE(SUBSTITUTE(SUBSTITUTE(TRIM(V854),"https://doi.org/",""),"http://doi.org/",""),"https://dx.doi.org/",""),"doi:","")))</x:f>
        <x:v>10.1093/milmed/usaa362</x:v>
      </x:c>
      <x:c r="X854" t="str">
        <x:v>33007069</x:v>
      </x:c>
      <x:c r="Y854" t="str"/>
      <x:c r="Z854"/>
      <x:c r="AA854" t="str">
        <x:v>PubMed/MEDLINE</x:v>
      </x:c>
      <x:c r="AB854" t="str">
        <x:v>PUBMED-A-v1.0-2026-08-28</x:v>
      </x:c>
      <x:c r="AC854" t="str">
        <x:v>SP-PUBMED-A-20260828</x:v>
      </x:c>
      <x:c r="AD854" s="499" t="n">
        <x:v>46262</x:v>
      </x:c>
      <x:c r="AE854" s="499" t="n">
        <x:v>46272</x:v>
      </x:c>
      <x:c r="AF854" t="str">
        <x:v>WS6Q3X7F</x:v>
      </x:c>
      <x:c r="AG854"/>
      <x:c r="AH854" t="str">
        <x:v>Tactical Athlete → Operational Readiness Brazil</x:v>
      </x:c>
      <x:c r="AI854" t="str">
        <x:v>evidence-family:A</x:v>
      </x:c>
      <x:c r="AJ854"/>
      <x:c r="AK854" t="str">
        <x:f>IF(AJ854="","",IF(OR(LOWER(AJ854)="brazil",LOWER(AJ854)="brasil"),"Yes","No"))</x:f>
      </x:c>
      <x:c r="AL854"/>
      <x:c r="AM854"/>
      <x:c r="AN854"/>
      <x:c r="AO854"/>
      <x:c r="AP854"/>
      <x:c r="AQ854"/>
      <x:c r="AR854"/>
      <x:c r="AS854"/>
      <x:c r="AT854"/>
      <x:c r="AU854"/>
      <x:c r="AV854"/>
      <x:c r="AW854"/>
      <x:c r="AX854"/>
      <x:c r="AY854"/>
      <x:c r="AZ854"/>
      <x:c r="BA854"/>
      <x:c r="BB854"/>
      <x:c r="BC854"/>
      <x:c r="BD854"/>
      <x:c r="BE854"/>
      <x:c r="BF854"/>
      <x:c r="BG854"/>
      <x:c r="BH854"/>
      <x:c r="BI854"/>
      <x:c r="BJ854"/>
      <x:c r="BK854"/>
      <x:c r="BL854"/>
      <x:c r="BM854"/>
      <x:c r="BN854"/>
      <x:c r="BO854"/>
      <x:c r="BP854"/>
      <x:c r="BQ854"/>
      <x:c r="BR854"/>
      <x:c r="BS854"/>
      <x:c r="BT854"/>
      <x:c r="BU854"/>
      <x:c r="BV854"/>
      <x:c r="BW854"/>
      <x:c r="BX854"/>
      <x:c r="BY854"/>
      <x:c r="BZ854"/>
      <x:c r="CA854"/>
      <x:c r="CB854"/>
      <x:c r="CC854"/>
      <x:c r="CD854"/>
      <x:c r="CE854"/>
      <x:c r="CF854"/>
      <x:c r="CG854"/>
      <x:c r="CH854"/>
      <x:c r="CI854"/>
      <x:c r="CJ854" t="str">
        <x:v>Yes</x:v>
      </x:c>
      <x:c r="CK854" t="str">
        <x:v>Yes</x:v>
      </x:c>
      <x:c r="CL854" t="str">
        <x:v>Yes</x:v>
      </x:c>
      <x:c r="CM854" t="str">
        <x:v>Clear</x:v>
      </x:c>
      <x:c r="CN854" t="str">
        <x:v>Verified — clear</x:v>
      </x:c>
      <x:c r="CO854" t="n">
        <x:v>46272</x:v>
      </x:c>
      <x:c r="CP854" t="str">
        <x:v>https://pubmed.ncbi.nlm.nih.gov/33007069/</x:v>
      </x:c>
      <x:c r="CQ854"/>
      <x:c r="CR854"/>
      <x:c r="CS854"/>
      <x:c r="CT854"/>
      <x:c r="CU854"/>
      <x:c r="CV854"/>
      <x:c r="CW854"/>
      <x:c r="CX854"/>
      <x:c r="CY854"/>
      <x:c r="CZ854"/>
      <x:c r="DA854"/>
      <x:c r="DB854" t="str">
        <x:f>IF(L854="","",IF(AND(COUNT(CU854:DA854)=7,OR(CU854=0,CU854=1,CU854=2),OR(CV854=0,CV854=1,CV854=2),OR(CW854=0,CW854=1,CW854=2),OR(CX854=0,CX854=1,CX854=2),OR(CY854=0,CY854=1,CY854=2),OR(CZ854=0,CZ854=1,CZ854=2),OR(DA854=0,DA854=1,DA854=2)),SUM(CU854:DA854),""))</x:f>
      </x:c>
      <x:c r="DC854" t="str">
        <x:f>IF(DB854="","",ROUND(DB854/14*10,1))</x:f>
      </x:c>
      <x:c r="DD854" t="str">
        <x:v>Pending</x:v>
      </x:c>
      <x:c r="DE854" t="str">
        <x:f>IF(L854="","",IF(DC854="","Pending",IF(DD854="Yes","CONDITIONAL — safety override",IF(DC854&gt;=8,"HIGH",IF(DC854&gt;=5,"CONDITIONAL","LOW")))))</x:f>
        <x:v>Pending</x:v>
      </x:c>
      <x:c r="DF854" t="str">
        <x:v>Pending screening and full-text appraisal; no transferability judgment made at identification.</x:v>
      </x:c>
      <x:c r="DG854"/>
      <x:c r="DH854"/>
      <x:c r="DI854"/>
      <x:c r="DJ854"/>
      <x:c r="DK854"/>
      <x:c r="DL854"/>
      <x:c r="DM854"/>
      <x:c r="DN854"/>
      <x:c r="DO854"/>
      <x:c r="DP854"/>
      <x:c r="DQ854"/>
      <x:c r="DR854"/>
      <x:c r="DS854"/>
      <x:c r="DT854"/>
      <x:c r="DU854"/>
      <x:c r="DV854"/>
      <x:c r="DW854"/>
      <x:c r="DX854"/>
      <x:c r="DY854"/>
      <x:c r="DZ854" t="str">
        <x:v>Title/abstract screening alone does not establish effectiveness, causality, methodological quality, transferability to Brazilian public safety or an institutional recommendation.</x:v>
      </x:c>
      <x:c r="EA854" t="str">
        <x:v>Pending</x:v>
      </x:c>
      <x:c r="EB854" t="str">
        <x:f>IF(L854="","",IF(EC854="READY","Yes","No / Pending"))</x:f>
        <x:v>No / Pending</x:v>
      </x:c>
      <x:c r="EC854" t="str">
        <x:f>IF(L854="","",IF(OR(ISNUMBER(SEARCH("Retracted Publication",Q854)),CM854="Retracted",CN854="Retracted",CM854="Expression of Concern",CN854="Expression of Concern",F854="Not used",CG854="Critical",CH854="High",CH854="Critical"),"BLOCKED — integrity or use restriction",IF(AND(CJ854="Yes",CK854="Yes",CL854="Yes"),IF(AND(CM854="Clear",CN854="Verified — clear"),IF(AND(AND(LEN(TRIM(CF854))&gt;0,LEFT(LOWER(TRIM(CF854)),7)&lt;&gt;"pending"),OR(CG854="High",CG854="Moderate"),OR(CH854="Low",CH854="Some concerns",CH854="Not applicable")),IF(AND(DD854="No",OR(DE854="HIGH",DE854="CONDITIONAL"),AND(LEN(TRIM(DF854))&gt;0,LEFT(LOWER(TRIM(DF854)),7)&lt;&gt;"pending")),IF(AND(AND(LEN(TRIM(DT854))&gt;0,LEFT(LOWER(TRIM(DT854)),7)&lt;&gt;"pending"),AND(LEN(TRIM(DU854))&gt;0,LEFT(LOWER(TRIM(DU854)),7)&lt;&gt;"pending"),OR(AND(LEN(TRIM(DV854))&gt;0,LEFT(LOWER(TRIM(DV854)),7)&lt;&gt;"pending"),AND(LEN(TRIM(DW854))&gt;0,LEFT(LOWER(TRIM(DW854)),7)&lt;&gt;"pending")),AND(LEN(TRIM(DX854))&gt;0,LEFT(LOWER(TRIM(DX854)),7)&lt;&gt;"pending")),IF(AND(F854="Claim-ready",OR(EA854="Strong",EA854="Moderate"),AND(LEN(TRIM(G854))&gt;0,LEFT(LOWER(TRIM(G854)),7)&lt;&gt;"pending"),G854&lt;&gt;"No substantive use decision is permitted from identification metadata alone.",AND(LEN(TRIM(DZ854))&gt;0,LEFT(LOWER(TRIM(DZ854)),7)&lt;&gt;"pending"),DZ854&lt;&gt;"Identification metadata alone does not permit any substantive scientific, causal, operational, or institutional claim.",AND(LEN(TRIM(EI854))&gt;0,LEFT(LOWER(TRIM(EI854)),7)&lt;&gt;"pending"),ISNUMBER(EH854),EH854&gt;0),"READY","PENDING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4" t="str">
        <x:v>Pending</x:v>
      </x:c>
      <x:c r="EE854"/>
      <x:c r="EF854" t="str">
        <x:v>Pending</x:v>
      </x:c>
      <x:c r="EG854" t="str">
        <x:v>Pending</x:v>
      </x:c>
      <x:c r="EH854"/>
      <x:c r="EI854" s="501"/>
      <x:c r="EJ854"/>
      <x:c r="EK854" t="str">
        <x:v>Pending</x:v>
      </x:c>
      <x:c r="EL854" t="n">
        <x:v>46272</x:v>
      </x:c>
      <x:c r="EM854" t="str">
        <x:v>Production PubMed record imported and reconciled to Zotero item WS6Q3X7F;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4" t="n">
        <x:f>IF(L854="","",(IF(N854&lt;&gt;"",1,0)+IF(O854&lt;&gt;"",1,0)+IF(AJ854&lt;&gt;"",1,0)+IF(AU854&lt;&gt;"",1,0)+IF(BE854&lt;&gt;"",1,0)+IF(CF854&lt;&gt;"",1,0)+IF(CJ854="Yes",1,0)+IF(CL854="Yes",1,0)+IF(DE854&lt;&gt;"Pending",1,0)+IF(F854&lt;&gt;"",1,0)+IF(DZ854&lt;&gt;"",1,0)+IF(EI854&lt;&gt;"",1,0))/12)</x:f>
        <x:v>0.5</x:v>
      </x:c>
    </x:row>
    <x:row r="855">
      <x:c r="A855" t="str">
        <x:v>EV-0852</x:v>
      </x:c>
      <x:c r="B855" t="str">
        <x:v>Integrity check</x:v>
      </x:c>
      <x:c r="C855" t="str">
        <x:f>IF(L855="","",IF(LEFT(EC855,7)="BLOCKED","🔴 Do not use for conclusion",IF(EB855="Yes","🟢 Claim-ready","🟡 Caution / context")))</x:f>
        <x:v>🟡 Caution / context</x:v>
      </x:c>
      <x:c r="D855" t="str">
        <x:f>IF(L855="","",EC855)</x:f>
        <x:v>PENDING — appropriate appraisal</x:v>
      </x:c>
      <x:c r="E855" t="str">
        <x:v>P3 — Medium</x:v>
      </x:c>
      <x:c r="F855" t="str">
        <x:v>Pending</x:v>
      </x:c>
      <x:c r="G855" t="str">
        <x:v>Title/abstract identify an explicit operational APHT/medical-readiness topic; retain for full-text assessment.</x:v>
      </x:c>
      <x:c r="H855" t="str">
        <x:v>Obtain and review lawful full text; confirm human adjudication; then select a design-specific appraisal instrument.</x:v>
      </x:c>
      <x:c r="I855"/>
      <x:c r="J855" t="str">
        <x:v>B — APHT / Medical Readiness</x:v>
      </x:c>
      <x:c r="K855" t="str">
        <x:v>IDENTIFIED</x:v>
      </x:c>
      <x:c r="L855" t="str">
        <x:v>An Assessment of Pre-deployment Training for Army Nurses and Medics.</x:v>
      </x:c>
      <x:c r="M855"/>
      <x:c r="N855" t="str">
        <x:v>Suresh, Mithun R; Valdez-Delgado, Krystal K; Staudt, Amanda M; Trevino, Jennifer D; Mann-Salinas, Elizabeth A; VanFosson, Christopher A</x:v>
      </x:c>
      <x:c r="O855" t="n">
        <x:v>2021</x:v>
      </x:c>
      <x:c r="P855" t="str">
        <x:v>Military medicine</x:v>
      </x:c>
      <x:c r="Q855" t="str">
        <x:v>Journal Article</x:v>
      </x:c>
      <x:c r="R855" t="str">
        <x:v>Unclear</x:v>
      </x:c>
      <x:c r="S855" t="str">
        <x:v>Unknown</x:v>
      </x:c>
      <x:c r="T855" t="str">
        <x:v>eng</x:v>
      </x:c>
      <x:c r="U855" t="str">
        <x:v>https://pubmed.ncbi.nlm.nih.gov/33007065/</x:v>
      </x:c>
      <x:c r="V855" t="str">
        <x:v>10.1093/milmed/usaa291</x:v>
      </x:c>
      <x:c r="W855" t="str">
        <x:f>IF(V855="","",LOWER(SUBSTITUTE(SUBSTITUTE(SUBSTITUTE(SUBSTITUTE(TRIM(V855),"https://doi.org/",""),"http://doi.org/",""),"https://dx.doi.org/",""),"doi:","")))</x:f>
        <x:v>10.1093/milmed/usaa291</x:v>
      </x:c>
      <x:c r="X855" t="str">
        <x:v>33007065</x:v>
      </x:c>
      <x:c r="Y855" t="str"/>
      <x:c r="Z855"/>
      <x:c r="AA855" t="str">
        <x:v>PubMed/MEDLINE</x:v>
      </x:c>
      <x:c r="AB855" t="str">
        <x:v>PUBMED-B-v1.0-2026-08-28</x:v>
      </x:c>
      <x:c r="AC855" t="str">
        <x:v>SP-PUBMED-B-20260828</x:v>
      </x:c>
      <x:c r="AD855" s="499" t="n">
        <x:v>46262</x:v>
      </x:c>
      <x:c r="AE855" s="499" t="n">
        <x:v>46272</x:v>
      </x:c>
      <x:c r="AF855" t="str">
        <x:v>HQPKK3ZZ</x:v>
      </x:c>
      <x:c r="AG855"/>
      <x:c r="AH855" t="str">
        <x:v>Tactical Athlete → Operational Readiness Brazil</x:v>
      </x:c>
      <x:c r="AI855" t="str">
        <x:v>evidence-family:B</x:v>
      </x:c>
      <x:c r="AJ855"/>
      <x:c r="AK855" t="str">
        <x:f>IF(AJ855="","",IF(OR(LOWER(AJ855)="brazil",LOWER(AJ855)="brasil"),"Yes","No"))</x:f>
      </x:c>
      <x:c r="AL855"/>
      <x:c r="AM855"/>
      <x:c r="AN855"/>
      <x:c r="AO855"/>
      <x:c r="AP855"/>
      <x:c r="AQ855"/>
      <x:c r="AR855"/>
      <x:c r="AS855"/>
      <x:c r="AT855"/>
      <x:c r="AU855"/>
      <x:c r="AV855"/>
      <x:c r="AW855"/>
      <x:c r="AX855"/>
      <x:c r="AY855"/>
      <x:c r="AZ855"/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/>
      <x:c r="BO855"/>
      <x:c r="BP855"/>
      <x:c r="BQ855"/>
      <x:c r="BR855"/>
      <x:c r="BS855"/>
      <x:c r="BT855"/>
      <x:c r="BU855"/>
      <x:c r="BV855"/>
      <x:c r="BW855"/>
      <x:c r="BX855"/>
      <x:c r="BY855"/>
      <x:c r="BZ855"/>
      <x:c r="CA855"/>
      <x:c r="CB855"/>
      <x:c r="CC855"/>
      <x:c r="CD855"/>
      <x:c r="CE855"/>
      <x:c r="CF855"/>
      <x:c r="CG855"/>
      <x:c r="CH855"/>
      <x:c r="CI855"/>
      <x:c r="CJ855" t="str">
        <x:v>Yes</x:v>
      </x:c>
      <x:c r="CK855" t="str">
        <x:v>Yes</x:v>
      </x:c>
      <x:c r="CL855" t="str">
        <x:v>Yes</x:v>
      </x:c>
      <x:c r="CM855" t="str">
        <x:v>Clear</x:v>
      </x:c>
      <x:c r="CN855" t="str">
        <x:v>Verified — clear</x:v>
      </x:c>
      <x:c r="CO855" t="n">
        <x:v>46272</x:v>
      </x:c>
      <x:c r="CP855" t="str">
        <x:v>https://pubmed.ncbi.nlm.nih.gov/33007065/</x:v>
      </x:c>
      <x:c r="CQ855"/>
      <x:c r="CR855"/>
      <x:c r="CS855"/>
      <x:c r="CT855"/>
      <x:c r="CU855"/>
      <x:c r="CV855"/>
      <x:c r="CW855"/>
      <x:c r="CX855"/>
      <x:c r="CY855"/>
      <x:c r="CZ855"/>
      <x:c r="DA855"/>
      <x:c r="DB855" t="str">
        <x:f>IF(L855="","",IF(AND(COUNT(CU855:DA855)=7,OR(CU855=0,CU855=1,CU855=2),OR(CV855=0,CV855=1,CV855=2),OR(CW855=0,CW855=1,CW855=2),OR(CX855=0,CX855=1,CX855=2),OR(CY855=0,CY855=1,CY855=2),OR(CZ855=0,CZ855=1,CZ855=2),OR(DA855=0,DA855=1,DA855=2)),SUM(CU855:DA855),""))</x:f>
      </x:c>
      <x:c r="DC855" t="str">
        <x:f>IF(DB855="","",ROUND(DB855/14*10,1))</x:f>
      </x:c>
      <x:c r="DD855" t="str">
        <x:v>Pending</x:v>
      </x:c>
      <x:c r="DE855" t="str">
        <x:f>IF(L855="","",IF(DC855="","Pending",IF(DD855="Yes","CONDITIONAL — safety override",IF(DC855&gt;=8,"HIGH",IF(DC855&gt;=5,"CONDITIONAL","LOW")))))</x:f>
        <x:v>Pending</x:v>
      </x:c>
      <x:c r="DF855" t="str">
        <x:v>Pending screening and full-text appraisal; no transferability judgment made at identification.</x:v>
      </x:c>
      <x:c r="DG855"/>
      <x:c r="DH855"/>
      <x:c r="DI855"/>
      <x:c r="DJ855"/>
      <x:c r="DK855"/>
      <x:c r="DL855"/>
      <x:c r="DM855"/>
      <x:c r="DN855"/>
      <x:c r="DO855"/>
      <x:c r="DP855"/>
      <x:c r="DQ855"/>
      <x:c r="DR855"/>
      <x:c r="DS855"/>
      <x:c r="DT855"/>
      <x:c r="DU855"/>
      <x:c r="DV855"/>
      <x:c r="DW855"/>
      <x:c r="DX855"/>
      <x:c r="DY855"/>
      <x:c r="DZ855" t="str">
        <x:v>Title/abstract screening alone does not establish effectiveness, causality, methodological quality, transferability to Brazilian public safety or an institutional recommendation.</x:v>
      </x:c>
      <x:c r="EA855" t="str">
        <x:v>Pending</x:v>
      </x:c>
      <x:c r="EB855" t="str">
        <x:f>IF(L855="","",IF(EC855="READY","Yes","No / Pending"))</x:f>
        <x:v>No / Pending</x:v>
      </x:c>
      <x:c r="EC855" t="str">
        <x:f>IF(L855="","",IF(OR(ISNUMBER(SEARCH("Retracted Publication",Q855)),CM855="Retracted",CN855="Retracted",CM855="Expression of Concern",CN855="Expression of Concern",F855="Not used",CG855="Critical",CH855="High",CH855="Critical"),"BLOCKED — integrity or use restriction",IF(AND(CJ855="Yes",CK855="Yes",CL855="Yes"),IF(AND(CM855="Clear",CN855="Verified — clear"),IF(AND(AND(LEN(TRIM(CF855))&gt;0,LEFT(LOWER(TRIM(CF855)),7)&lt;&gt;"pending"),OR(CG855="High",CG855="Moderate"),OR(CH855="Low",CH855="Some concerns",CH855="Not applicable")),IF(AND(DD855="No",OR(DE855="HIGH",DE855="CONDITIONAL"),AND(LEN(TRIM(DF855))&gt;0,LEFT(LOWER(TRIM(DF855)),7)&lt;&gt;"pending")),IF(AND(AND(LEN(TRIM(DT855))&gt;0,LEFT(LOWER(TRIM(DT855)),7)&lt;&gt;"pending"),AND(LEN(TRIM(DU855))&gt;0,LEFT(LOWER(TRIM(DU855)),7)&lt;&gt;"pending"),OR(AND(LEN(TRIM(DV855))&gt;0,LEFT(LOWER(TRIM(DV855)),7)&lt;&gt;"pending"),AND(LEN(TRIM(DW855))&gt;0,LEFT(LOWER(TRIM(DW855)),7)&lt;&gt;"pending")),AND(LEN(TRIM(DX855))&gt;0,LEFT(LOWER(TRIM(DX855)),7)&lt;&gt;"pending")),IF(AND(F855="Claim-ready",OR(EA855="Strong",EA855="Moderate"),AND(LEN(TRIM(G855))&gt;0,LEFT(LOWER(TRIM(G855)),7)&lt;&gt;"pending"),G855&lt;&gt;"No substantive use decision is permitted from identification metadata alone.",AND(LEN(TRIM(DZ855))&gt;0,LEFT(LOWER(TRIM(DZ855)),7)&lt;&gt;"pending"),DZ855&lt;&gt;"Identification metadata alone does not permit any substantive scientific, causal, operational, or institutional claim.",AND(LEN(TRIM(EI855))&gt;0,LEFT(LOWER(TRIM(EI855)),7)&lt;&gt;"pending"),ISNUMBER(EH855),EH855&gt;0),"READY","PENDING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5" t="str">
        <x:v>Pending</x:v>
      </x:c>
      <x:c r="EE855"/>
      <x:c r="EF855" t="str">
        <x:v>Pending</x:v>
      </x:c>
      <x:c r="EG855" t="str">
        <x:v>Pending</x:v>
      </x:c>
      <x:c r="EH855"/>
      <x:c r="EI855" s="501"/>
      <x:c r="EJ855"/>
      <x:c r="EK855" t="str">
        <x:v>Pending</x:v>
      </x:c>
      <x:c r="EL855" t="n">
        <x:v>46272</x:v>
      </x:c>
      <x:c r="EM855" t="str">
        <x:v>Production PubMed record imported and reconciled to Zotero item HQPKK3ZZ;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5" t="n">
        <x:f>IF(L855="","",(IF(N855&lt;&gt;"",1,0)+IF(O855&lt;&gt;"",1,0)+IF(AJ855&lt;&gt;"",1,0)+IF(AU855&lt;&gt;"",1,0)+IF(BE855&lt;&gt;"",1,0)+IF(CF855&lt;&gt;"",1,0)+IF(CJ855="Yes",1,0)+IF(CL855="Yes",1,0)+IF(DE855&lt;&gt;"Pending",1,0)+IF(F855&lt;&gt;"",1,0)+IF(DZ855&lt;&gt;"",1,0)+IF(EI855&lt;&gt;"",1,0))/12)</x:f>
        <x:v>0.5</x:v>
      </x:c>
    </x:row>
    <x:row r="856">
      <x:c r="A856" t="str">
        <x:v>EV-0853</x:v>
      </x:c>
      <x:c r="B856" t="str">
        <x:v>Integrity check</x:v>
      </x:c>
      <x:c r="C856" t="str">
        <x:f>IF(L856="","",IF(LEFT(EC856,7)="BLOCKED","🔴 Do not use for conclusion",IF(EB856="Yes","🟢 Claim-ready","🟡 Caution / context")))</x:f>
        <x:v>🟡 Caution / context</x:v>
      </x:c>
      <x:c r="D856" t="str">
        <x:f>IF(L856="","",EC856)</x:f>
        <x:v>PENDING — appropriate appraisal</x:v>
      </x:c>
      <x:c r="E856" t="str">
        <x:v>P3 — Medium</x:v>
      </x:c>
      <x:c r="F856" t="str">
        <x:v>Pending</x:v>
      </x:c>
      <x:c r="G856" t="str">
        <x:v>Title/abstract identify an explicit tactical/public-safety context and readiness domain; retain for full-text assessment.</x:v>
      </x:c>
      <x:c r="H856" t="str">
        <x:v>Obtain and review lawful full text; confirm human adjudication; then select a design-specific appraisal instrument.</x:v>
      </x:c>
      <x:c r="I856"/>
      <x:c r="J856" t="str">
        <x:v>A — Core</x:v>
      </x:c>
      <x:c r="K856" t="str">
        <x:v>IDENTIFIED</x:v>
      </x:c>
      <x:c r="L856" t="str">
        <x:v>Ocular Trauma in Operation Iraqi Freedom and Operation Enduring Freedom from 2001 to 2011: A Bayesian Network Analysis.</x:v>
      </x:c>
      <x:c r="M856"/>
      <x:c r="N856" t="str">
        <x:v>Harvey, Morgan M; Justin, Grant A; Brooks, Daniel I; Ryan, Denise S; Weichel, Eric D; Colyer, Marcus H</x:v>
      </x:c>
      <x:c r="O856" t="n">
        <x:v>2021</x:v>
      </x:c>
      <x:c r="P856" t="str">
        <x:v>Ophthalmic epidemiology</x:v>
      </x:c>
      <x:c r="Q856" t="str">
        <x:v>Journal Article; Research Support, U.S. Gov't, Non-P.H.S.</x:v>
      </x:c>
      <x:c r="R856" t="str">
        <x:v>Unclear</x:v>
      </x:c>
      <x:c r="S856" t="str">
        <x:v>Unknown</x:v>
      </x:c>
      <x:c r="T856" t="str">
        <x:v>eng</x:v>
      </x:c>
      <x:c r="U856" t="str">
        <x:v>https://pubmed.ncbi.nlm.nih.gov/32998604/</x:v>
      </x:c>
      <x:c r="V856" t="str">
        <x:v>10.1080/09286586.2020.1828494</x:v>
      </x:c>
      <x:c r="W856" t="str">
        <x:f>IF(V856="","",LOWER(SUBSTITUTE(SUBSTITUTE(SUBSTITUTE(SUBSTITUTE(TRIM(V856),"https://doi.org/",""),"http://doi.org/",""),"https://dx.doi.org/",""),"doi:","")))</x:f>
        <x:v>10.1080/09286586.2020.1828494</x:v>
      </x:c>
      <x:c r="X856" t="str">
        <x:v>32998604</x:v>
      </x:c>
      <x:c r="Y856" t="str"/>
      <x:c r="Z856"/>
      <x:c r="AA856" t="str">
        <x:v>PubMed/MEDLINE</x:v>
      </x:c>
      <x:c r="AB856" t="str">
        <x:v>PUBMED-A-v1.0-2026-08-28</x:v>
      </x:c>
      <x:c r="AC856" t="str">
        <x:v>SP-PUBMED-A-20260828</x:v>
      </x:c>
      <x:c r="AD856" s="499" t="n">
        <x:v>46262</x:v>
      </x:c>
      <x:c r="AE856" s="499" t="n">
        <x:v>46272</x:v>
      </x:c>
      <x:c r="AF856" t="str">
        <x:v>E264LSTX</x:v>
      </x:c>
      <x:c r="AG856"/>
      <x:c r="AH856" t="str">
        <x:v>Tactical Athlete → Operational Readiness Brazil</x:v>
      </x:c>
      <x:c r="AI856" t="str">
        <x:v>evidence-family:A</x:v>
      </x:c>
      <x:c r="AJ856"/>
      <x:c r="AK856" t="str">
        <x:f>IF(AJ856="","",IF(OR(LOWER(AJ856)="brazil",LOWER(AJ856)="brasil"),"Yes","No"))</x:f>
      </x:c>
      <x:c r="AL856"/>
      <x:c r="AM856"/>
      <x:c r="AN856"/>
      <x:c r="AO856"/>
      <x:c r="AP856"/>
      <x:c r="AQ856"/>
      <x:c r="AR856"/>
      <x:c r="AS856"/>
      <x:c r="AT856"/>
      <x:c r="AU856"/>
      <x:c r="AV856"/>
      <x:c r="AW856"/>
      <x:c r="AX856"/>
      <x:c r="AY856"/>
      <x:c r="AZ856"/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/>
      <x:c r="BO856"/>
      <x:c r="BP856"/>
      <x:c r="BQ856"/>
      <x:c r="BR856"/>
      <x:c r="BS856"/>
      <x:c r="BT856"/>
      <x:c r="BU856"/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 t="str">
        <x:v>Yes</x:v>
      </x:c>
      <x:c r="CK856" t="str">
        <x:v>Yes</x:v>
      </x:c>
      <x:c r="CL856" t="str">
        <x:v>Yes</x:v>
      </x:c>
      <x:c r="CM856" t="str">
        <x:v>Clear</x:v>
      </x:c>
      <x:c r="CN856" t="str">
        <x:v>Verified — clear</x:v>
      </x:c>
      <x:c r="CO856" t="n">
        <x:v>46272</x:v>
      </x:c>
      <x:c r="CP856" t="str">
        <x:v>https://pubmed.ncbi.nlm.nih.gov/32998604/</x:v>
      </x:c>
      <x:c r="CQ856"/>
      <x:c r="CR856"/>
      <x:c r="CS856"/>
      <x:c r="CT856"/>
      <x:c r="CU856"/>
      <x:c r="CV856"/>
      <x:c r="CW856"/>
      <x:c r="CX856"/>
      <x:c r="CY856"/>
      <x:c r="CZ856"/>
      <x:c r="DA856"/>
      <x:c r="DB856" t="str">
        <x:f>IF(L856="","",IF(AND(COUNT(CU856:DA856)=7,OR(CU856=0,CU856=1,CU856=2),OR(CV856=0,CV856=1,CV856=2),OR(CW856=0,CW856=1,CW856=2),OR(CX856=0,CX856=1,CX856=2),OR(CY856=0,CY856=1,CY856=2),OR(CZ856=0,CZ856=1,CZ856=2),OR(DA856=0,DA856=1,DA856=2)),SUM(CU856:DA856),""))</x:f>
      </x:c>
      <x:c r="DC856" t="str">
        <x:f>IF(DB856="","",ROUND(DB856/14*10,1))</x:f>
      </x:c>
      <x:c r="DD856" t="str">
        <x:v>Pending</x:v>
      </x:c>
      <x:c r="DE856" t="str">
        <x:f>IF(L856="","",IF(DC856="","Pending",IF(DD856="Yes","CONDITIONAL — safety override",IF(DC856&gt;=8,"HIGH",IF(DC856&gt;=5,"CONDITIONAL","LOW")))))</x:f>
        <x:v>Pending</x:v>
      </x:c>
      <x:c r="DF856" t="str">
        <x:v>Pending screening and full-text appraisal; no transferability judgment made at identification.</x:v>
      </x:c>
      <x:c r="DG856"/>
      <x:c r="DH856"/>
      <x:c r="DI856"/>
      <x:c r="DJ856"/>
      <x:c r="DK856"/>
      <x:c r="DL856"/>
      <x:c r="DM856"/>
      <x:c r="DN856"/>
      <x:c r="DO856"/>
      <x:c r="DP856"/>
      <x:c r="DQ856"/>
      <x:c r="DR856"/>
      <x:c r="DS856"/>
      <x:c r="DT856"/>
      <x:c r="DU856"/>
      <x:c r="DV856"/>
      <x:c r="DW856"/>
      <x:c r="DX856"/>
      <x:c r="DY856"/>
      <x:c r="DZ856" t="str">
        <x:v>Title/abstract screening alone does not establish effectiveness, causality, methodological quality, transferability to Brazilian public safety or an institutional recommendation.</x:v>
      </x:c>
      <x:c r="EA856" t="str">
        <x:v>Pending</x:v>
      </x:c>
      <x:c r="EB856" t="str">
        <x:f>IF(L856="","",IF(EC856="READY","Yes","No / Pending"))</x:f>
        <x:v>No / Pending</x:v>
      </x:c>
      <x:c r="EC856" t="str">
        <x:f>IF(L856="","",IF(OR(ISNUMBER(SEARCH("Retracted Publication",Q856)),CM856="Retracted",CN856="Retracted",CM856="Expression of Concern",CN856="Expression of Concern",F856="Not used",CG856="Critical",CH856="High",CH856="Critical"),"BLOCKED — integrity or use restriction",IF(AND(CJ856="Yes",CK856="Yes",CL856="Yes"),IF(AND(CM856="Clear",CN856="Verified — clear"),IF(AND(AND(LEN(TRIM(CF856))&gt;0,LEFT(LOWER(TRIM(CF856)),7)&lt;&gt;"pending"),OR(CG856="High",CG856="Moderate"),OR(CH856="Low",CH856="Some concerns",CH856="Not applicable")),IF(AND(DD856="No",OR(DE856="HIGH",DE856="CONDITIONAL"),AND(LEN(TRIM(DF856))&gt;0,LEFT(LOWER(TRIM(DF856)),7)&lt;&gt;"pending")),IF(AND(AND(LEN(TRIM(DT856))&gt;0,LEFT(LOWER(TRIM(DT856)),7)&lt;&gt;"pending"),AND(LEN(TRIM(DU856))&gt;0,LEFT(LOWER(TRIM(DU856)),7)&lt;&gt;"pending"),OR(AND(LEN(TRIM(DV856))&gt;0,LEFT(LOWER(TRIM(DV856)),7)&lt;&gt;"pending"),AND(LEN(TRIM(DW856))&gt;0,LEFT(LOWER(TRIM(DW856)),7)&lt;&gt;"pending")),AND(LEN(TRIM(DX856))&gt;0,LEFT(LOWER(TRIM(DX856)),7)&lt;&gt;"pending")),IF(AND(F856="Claim-ready",OR(EA856="Strong",EA856="Moderate"),AND(LEN(TRIM(G856))&gt;0,LEFT(LOWER(TRIM(G856)),7)&lt;&gt;"pending"),G856&lt;&gt;"No substantive use decision is permitted from identification metadata alone.",AND(LEN(TRIM(DZ856))&gt;0,LEFT(LOWER(TRIM(DZ856)),7)&lt;&gt;"pending"),DZ856&lt;&gt;"Identification metadata alone does not permit any substantive scientific, causal, operational, or institutional claim.",AND(LEN(TRIM(EI856))&gt;0,LEFT(LOWER(TRIM(EI856)),7)&lt;&gt;"pending"),ISNUMBER(EH856),EH856&gt;0),"READY","PENDING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6" t="str">
        <x:v>Pending</x:v>
      </x:c>
      <x:c r="EE856"/>
      <x:c r="EF856" t="str">
        <x:v>Pending</x:v>
      </x:c>
      <x:c r="EG856" t="str">
        <x:v>Pending</x:v>
      </x:c>
      <x:c r="EH856"/>
      <x:c r="EI856" s="501"/>
      <x:c r="EJ856"/>
      <x:c r="EK856" t="str">
        <x:v>Pending</x:v>
      </x:c>
      <x:c r="EL856" t="n">
        <x:v>46272</x:v>
      </x:c>
      <x:c r="EM856" t="str">
        <x:v>Production PubMed record imported and reconciled to Zotero item E264LSTX;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6" t="n">
        <x:f>IF(L856="","",(IF(N856&lt;&gt;"",1,0)+IF(O856&lt;&gt;"",1,0)+IF(AJ856&lt;&gt;"",1,0)+IF(AU856&lt;&gt;"",1,0)+IF(BE856&lt;&gt;"",1,0)+IF(CF856&lt;&gt;"",1,0)+IF(CJ856="Yes",1,0)+IF(CL856="Yes",1,0)+IF(DE856&lt;&gt;"Pending",1,0)+IF(F856&lt;&gt;"",1,0)+IF(DZ856&lt;&gt;"",1,0)+IF(EI856&lt;&gt;"",1,0))/12)</x:f>
        <x:v>0.5</x:v>
      </x:c>
    </x:row>
    <x:row r="857">
      <x:c r="A857" t="str">
        <x:v>EV-0854</x:v>
      </x:c>
      <x:c r="B857" t="str">
        <x:v>Integrity check</x:v>
      </x:c>
      <x:c r="C857" t="str">
        <x:f>IF(L857="","",IF(LEFT(EC857,7)="BLOCKED","🔴 Do not use for conclusion",IF(EB857="Yes","🟢 Claim-ready","🟡 Caution / context")))</x:f>
        <x:v>🟡 Caution / context</x:v>
      </x:c>
      <x:c r="D857" t="str">
        <x:f>IF(L857="","",EC857)</x:f>
        <x:v>PENDING — appropriate appraisal</x:v>
      </x:c>
      <x:c r="E857" t="str">
        <x:v>P3 — Medium</x:v>
      </x:c>
      <x:c r="F857" t="str">
        <x:v>Pending</x:v>
      </x:c>
      <x:c r="G857" t="str">
        <x:v>Title/abstract identify an explicit operational APHT/medical-readiness topic; retain for full-text assessment.</x:v>
      </x:c>
      <x:c r="H857" t="str">
        <x:v>Obtain and review lawful full text; confirm human adjudication; then select a design-specific appraisal instrument.</x:v>
      </x:c>
      <x:c r="I857"/>
      <x:c r="J857" t="str">
        <x:v>B — APHT / Medical Readiness</x:v>
      </x:c>
      <x:c r="K857" t="str">
        <x:v>IDENTIFIED</x:v>
      </x:c>
      <x:c r="L857" t="str">
        <x:v>Development of a New Vented Chest Seal Dressing for Treatment of Open Pneumothorax.</x:v>
      </x:c>
      <x:c r="M857"/>
      <x:c r="N857" t="str">
        <x:v>Hoggarth, Andrew; Grist, Matthew; Board, Bryony; Murch, Toni</x:v>
      </x:c>
      <x:c r="O857" t="n">
        <x:v>2020</x:v>
      </x:c>
      <x:c r="P857" t="str">
        <x:v>Journal of special operations medicine : a peer reviewed journal for SOF medical professionals</x:v>
      </x:c>
      <x:c r="Q857" t="str">
        <x:v>Journal Article</x:v>
      </x:c>
      <x:c r="R857" t="str">
        <x:v>Unclear</x:v>
      </x:c>
      <x:c r="S857" t="str">
        <x:v>Unknown</x:v>
      </x:c>
      <x:c r="T857" t="str">
        <x:v>eng</x:v>
      </x:c>
      <x:c r="U857" t="str">
        <x:v>https://pubmed.ncbi.nlm.nih.gov/32990941/</x:v>
      </x:c>
      <x:c r="V857" t="str">
        <x:v>10.55460/28bo-67ak</x:v>
      </x:c>
      <x:c r="W857" t="str">
        <x:f>IF(V857="","",LOWER(SUBSTITUTE(SUBSTITUTE(SUBSTITUTE(SUBSTITUTE(TRIM(V857),"https://doi.org/",""),"http://doi.org/",""),"https://dx.doi.org/",""),"doi:","")))</x:f>
        <x:v>10.55460/28bo-67ak</x:v>
      </x:c>
      <x:c r="X857" t="str">
        <x:v>32990941</x:v>
      </x:c>
      <x:c r="Y857" t="str"/>
      <x:c r="Z857"/>
      <x:c r="AA857" t="str">
        <x:v>PubMed/MEDLINE</x:v>
      </x:c>
      <x:c r="AB857" t="str">
        <x:v>PUBMED-B-v1.0-2026-08-28</x:v>
      </x:c>
      <x:c r="AC857" t="str">
        <x:v>SP-PUBMED-B-20260828</x:v>
      </x:c>
      <x:c r="AD857" s="499" t="n">
        <x:v>46262</x:v>
      </x:c>
      <x:c r="AE857" s="499" t="n">
        <x:v>46272</x:v>
      </x:c>
      <x:c r="AF857" t="str">
        <x:v>S9X6UGRD</x:v>
      </x:c>
      <x:c r="AG857"/>
      <x:c r="AH857" t="str">
        <x:v>Tactical Athlete → Operational Readiness Brazil</x:v>
      </x:c>
      <x:c r="AI857" t="str">
        <x:v>evidence-family:B</x:v>
      </x:c>
      <x:c r="AJ857"/>
      <x:c r="AK857" t="str">
        <x:f>IF(AJ857="","",IF(OR(LOWER(AJ857)="brazil",LOWER(AJ857)="brasil"),"Yes","No"))</x:f>
      </x:c>
      <x:c r="AL857"/>
      <x:c r="AM857"/>
      <x:c r="AN857"/>
      <x:c r="AO857"/>
      <x:c r="AP857"/>
      <x:c r="AQ857"/>
      <x:c r="AR857"/>
      <x:c r="AS857"/>
      <x:c r="AT857"/>
      <x:c r="AU857"/>
      <x:c r="AV857"/>
      <x:c r="AW857"/>
      <x:c r="AX857"/>
      <x:c r="AY857"/>
      <x:c r="AZ857"/>
      <x:c r="BA857"/>
      <x:c r="BB857"/>
      <x:c r="BC857"/>
      <x:c r="BD857"/>
      <x:c r="BE857"/>
      <x:c r="BF857"/>
      <x:c r="BG857"/>
      <x:c r="BH857"/>
      <x:c r="BI857"/>
      <x:c r="BJ857"/>
      <x:c r="BK857"/>
      <x:c r="BL857"/>
      <x:c r="BM857"/>
      <x:c r="BN857"/>
      <x:c r="BO857"/>
      <x:c r="BP857"/>
      <x:c r="BQ857"/>
      <x:c r="BR857"/>
      <x:c r="BS857"/>
      <x:c r="BT857"/>
      <x:c r="BU857"/>
      <x:c r="BV857"/>
      <x:c r="BW857"/>
      <x:c r="BX857"/>
      <x:c r="BY857"/>
      <x:c r="BZ857"/>
      <x:c r="CA857"/>
      <x:c r="CB857"/>
      <x:c r="CC857"/>
      <x:c r="CD857"/>
      <x:c r="CE857"/>
      <x:c r="CF857"/>
      <x:c r="CG857"/>
      <x:c r="CH857"/>
      <x:c r="CI857"/>
      <x:c r="CJ857" t="str">
        <x:v>Yes</x:v>
      </x:c>
      <x:c r="CK857" t="str">
        <x:v>Yes</x:v>
      </x:c>
      <x:c r="CL857" t="str">
        <x:v>Yes</x:v>
      </x:c>
      <x:c r="CM857" t="str">
        <x:v>Clear</x:v>
      </x:c>
      <x:c r="CN857" t="str">
        <x:v>Verified — clear</x:v>
      </x:c>
      <x:c r="CO857" t="n">
        <x:v>46272</x:v>
      </x:c>
      <x:c r="CP857" t="str">
        <x:v>https://pubmed.ncbi.nlm.nih.gov/32990941/</x:v>
      </x:c>
      <x:c r="CQ857"/>
      <x:c r="CR857"/>
      <x:c r="CS857"/>
      <x:c r="CT857"/>
      <x:c r="CU857"/>
      <x:c r="CV857"/>
      <x:c r="CW857"/>
      <x:c r="CX857"/>
      <x:c r="CY857"/>
      <x:c r="CZ857"/>
      <x:c r="DA857"/>
      <x:c r="DB857" t="str">
        <x:f>IF(L857="","",IF(AND(COUNT(CU857:DA857)=7,OR(CU857=0,CU857=1,CU857=2),OR(CV857=0,CV857=1,CV857=2),OR(CW857=0,CW857=1,CW857=2),OR(CX857=0,CX857=1,CX857=2),OR(CY857=0,CY857=1,CY857=2),OR(CZ857=0,CZ857=1,CZ857=2),OR(DA857=0,DA857=1,DA857=2)),SUM(CU857:DA857),""))</x:f>
      </x:c>
      <x:c r="DC857" t="str">
        <x:f>IF(DB857="","",ROUND(DB857/14*10,1))</x:f>
      </x:c>
      <x:c r="DD857" t="str">
        <x:v>Pending</x:v>
      </x:c>
      <x:c r="DE857" t="str">
        <x:f>IF(L857="","",IF(DC857="","Pending",IF(DD857="Yes","CONDITIONAL — safety override",IF(DC857&gt;=8,"HIGH",IF(DC857&gt;=5,"CONDITIONAL","LOW")))))</x:f>
        <x:v>Pending</x:v>
      </x:c>
      <x:c r="DF857" t="str">
        <x:v>Pending screening and full-text appraisal; no transferability judgment made at identification.</x:v>
      </x:c>
      <x:c r="DG857"/>
      <x:c r="DH857"/>
      <x:c r="DI857"/>
      <x:c r="DJ857"/>
      <x:c r="DK857"/>
      <x:c r="DL857"/>
      <x:c r="DM857"/>
      <x:c r="DN857"/>
      <x:c r="DO857"/>
      <x:c r="DP857"/>
      <x:c r="DQ857"/>
      <x:c r="DR857"/>
      <x:c r="DS857"/>
      <x:c r="DT857"/>
      <x:c r="DU857"/>
      <x:c r="DV857"/>
      <x:c r="DW857"/>
      <x:c r="DX857"/>
      <x:c r="DY857"/>
      <x:c r="DZ857" t="str">
        <x:v>Title/abstract screening alone does not establish effectiveness, causality, methodological quality, transferability to Brazilian public safety or an institutional recommendation.</x:v>
      </x:c>
      <x:c r="EA857" t="str">
        <x:v>Pending</x:v>
      </x:c>
      <x:c r="EB857" t="str">
        <x:f>IF(L857="","",IF(EC857="READY","Yes","No / Pending"))</x:f>
        <x:v>No / Pending</x:v>
      </x:c>
      <x:c r="EC857" t="str">
        <x:f>IF(L857="","",IF(OR(ISNUMBER(SEARCH("Retracted Publication",Q857)),CM857="Retracted",CN857="Retracted",CM857="Expression of Concern",CN857="Expression of Concern",F857="Not used",CG857="Critical",CH857="High",CH857="Critical"),"BLOCKED — integrity or use restriction",IF(AND(CJ857="Yes",CK857="Yes",CL857="Yes"),IF(AND(CM857="Clear",CN857="Verified — clear"),IF(AND(AND(LEN(TRIM(CF857))&gt;0,LEFT(LOWER(TRIM(CF857)),7)&lt;&gt;"pending"),OR(CG857="High",CG857="Moderate"),OR(CH857="Low",CH857="Some concerns",CH857="Not applicable")),IF(AND(DD857="No",OR(DE857="HIGH",DE857="CONDITIONAL"),AND(LEN(TRIM(DF857))&gt;0,LEFT(LOWER(TRIM(DF857)),7)&lt;&gt;"pending")),IF(AND(AND(LEN(TRIM(DT857))&gt;0,LEFT(LOWER(TRIM(DT857)),7)&lt;&gt;"pending"),AND(LEN(TRIM(DU857))&gt;0,LEFT(LOWER(TRIM(DU857)),7)&lt;&gt;"pending"),OR(AND(LEN(TRIM(DV857))&gt;0,LEFT(LOWER(TRIM(DV857)),7)&lt;&gt;"pending"),AND(LEN(TRIM(DW857))&gt;0,LEFT(LOWER(TRIM(DW857)),7)&lt;&gt;"pending")),AND(LEN(TRIM(DX857))&gt;0,LEFT(LOWER(TRIM(DX857)),7)&lt;&gt;"pending")),IF(AND(F857="Claim-ready",OR(EA857="Strong",EA857="Moderate"),AND(LEN(TRIM(G857))&gt;0,LEFT(LOWER(TRIM(G857)),7)&lt;&gt;"pending"),G857&lt;&gt;"No substantive use decision is permitted from identification metadata alone.",AND(LEN(TRIM(DZ857))&gt;0,LEFT(LOWER(TRIM(DZ857)),7)&lt;&gt;"pending"),DZ857&lt;&gt;"Identification metadata alone does not permit any substantive scientific, causal, operational, or institutional claim.",AND(LEN(TRIM(EI857))&gt;0,LEFT(LOWER(TRIM(EI857)),7)&lt;&gt;"pending"),ISNUMBER(EH857),EH857&gt;0),"READY","PENDING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7" t="str">
        <x:v>Pending</x:v>
      </x:c>
      <x:c r="EE857"/>
      <x:c r="EF857" t="str">
        <x:v>Pending</x:v>
      </x:c>
      <x:c r="EG857" t="str">
        <x:v>Pending</x:v>
      </x:c>
      <x:c r="EH857"/>
      <x:c r="EI857" s="501"/>
      <x:c r="EJ857"/>
      <x:c r="EK857" t="str">
        <x:v>Pending</x:v>
      </x:c>
      <x:c r="EL857" t="n">
        <x:v>46272</x:v>
      </x:c>
      <x:c r="EM857" t="str">
        <x:v>Production PubMed record imported and reconciled to Zotero item S9X6UGRD;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7" t="n">
        <x:f>IF(L857="","",(IF(N857&lt;&gt;"",1,0)+IF(O857&lt;&gt;"",1,0)+IF(AJ857&lt;&gt;"",1,0)+IF(AU857&lt;&gt;"",1,0)+IF(BE857&lt;&gt;"",1,0)+IF(CF857&lt;&gt;"",1,0)+IF(CJ857="Yes",1,0)+IF(CL857="Yes",1,0)+IF(DE857&lt;&gt;"Pending",1,0)+IF(F857&lt;&gt;"",1,0)+IF(DZ857&lt;&gt;"",1,0)+IF(EI857&lt;&gt;"",1,0))/12)</x:f>
        <x:v>0.5</x:v>
      </x:c>
    </x:row>
    <x:row r="858">
      <x:c r="A858" t="str">
        <x:v>EV-0855</x:v>
      </x:c>
      <x:c r="B858" t="str">
        <x:v>Integrity check</x:v>
      </x:c>
      <x:c r="C858" t="str">
        <x:f>IF(L858="","",IF(LEFT(EC858,7)="BLOCKED","🔴 Do not use for conclusion",IF(EB858="Yes","🟢 Claim-ready","🟡 Caution / context")))</x:f>
        <x:v>🟡 Caution / context</x:v>
      </x:c>
      <x:c r="D858" t="str">
        <x:f>IF(L858="","",EC858)</x:f>
        <x:v>PENDING — appropriate appraisal</x:v>
      </x:c>
      <x:c r="E858" t="str">
        <x:v>P3 — Medium</x:v>
      </x:c>
      <x:c r="F858" t="str">
        <x:v>Pending</x:v>
      </x:c>
      <x:c r="G858" t="str">
        <x:v>Title/abstract identify an explicit operational APHT/medical-readiness topic; retain for full-text assessment.</x:v>
      </x:c>
      <x:c r="H858" t="str">
        <x:v>Obtain and review lawful full text; confirm human adjudication; then select a design-specific appraisal instrument.</x:v>
      </x:c>
      <x:c r="I858"/>
      <x:c r="J858" t="str">
        <x:v>B — APHT / Medical Readiness</x:v>
      </x:c>
      <x:c r="K858" t="str">
        <x:v>IDENTIFIED</x:v>
      </x:c>
      <x:c r="L858" t="str">
        <x:v>Ketamine Administration by Special Operations Medical Personnel During Training Mishaps.</x:v>
      </x:c>
      <x:c r="M858"/>
      <x:c r="N858" t="str">
        <x:v>Fisher, Andrew D; Schwartz, Darin S; Petersen, Christopher D; Meyer, Stephen E; Thielemann, Joseph N; Redman, Theodore T; Rush, Stephen C</x:v>
      </x:c>
      <x:c r="O858" t="n">
        <x:v>2020</x:v>
      </x:c>
      <x:c r="P858" t="str">
        <x:v>Journal of special operations medicine : a peer reviewed journal for SOF medical professionals</x:v>
      </x:c>
      <x:c r="Q858" t="str">
        <x:v>Journal Article; Observational Study</x:v>
      </x:c>
      <x:c r="R858" t="str">
        <x:v>Unclear</x:v>
      </x:c>
      <x:c r="S858" t="str">
        <x:v>Unknown</x:v>
      </x:c>
      <x:c r="T858" t="str">
        <x:v>eng</x:v>
      </x:c>
      <x:c r="U858" t="str">
        <x:v>https://pubmed.ncbi.nlm.nih.gov/32969009/</x:v>
      </x:c>
      <x:c r="V858" t="str">
        <x:v>10.55460/ergu-pez2</x:v>
      </x:c>
      <x:c r="W858" t="str">
        <x:f>IF(V858="","",LOWER(SUBSTITUTE(SUBSTITUTE(SUBSTITUTE(SUBSTITUTE(TRIM(V858),"https://doi.org/",""),"http://doi.org/",""),"https://dx.doi.org/",""),"doi:","")))</x:f>
        <x:v>10.55460/ergu-pez2</x:v>
      </x:c>
      <x:c r="X858" t="str">
        <x:v>32969009</x:v>
      </x:c>
      <x:c r="Y858" t="str"/>
      <x:c r="Z858"/>
      <x:c r="AA858" t="str">
        <x:v>PubMed/MEDLINE</x:v>
      </x:c>
      <x:c r="AB858" t="str">
        <x:v>PUBMED-B-v1.0-2026-08-28</x:v>
      </x:c>
      <x:c r="AC858" t="str">
        <x:v>SP-PUBMED-B-20260828</x:v>
      </x:c>
      <x:c r="AD858" s="499" t="n">
        <x:v>46262</x:v>
      </x:c>
      <x:c r="AE858" s="499" t="n">
        <x:v>46272</x:v>
      </x:c>
      <x:c r="AF858" t="str">
        <x:v>X7D4MJ8S</x:v>
      </x:c>
      <x:c r="AG858"/>
      <x:c r="AH858" t="str">
        <x:v>Tactical Athlete → Operational Readiness Brazil</x:v>
      </x:c>
      <x:c r="AI858" t="str">
        <x:v>evidence-family:B</x:v>
      </x:c>
      <x:c r="AJ858"/>
      <x:c r="AK858" t="str">
        <x:f>IF(AJ858="","",IF(OR(LOWER(AJ858)="brazil",LOWER(AJ858)="brasil"),"Yes","No"))</x:f>
      </x:c>
      <x:c r="AL858"/>
      <x:c r="AM858"/>
      <x:c r="AN858"/>
      <x:c r="AO858"/>
      <x:c r="AP858"/>
      <x:c r="AQ858"/>
      <x:c r="AR858"/>
      <x:c r="AS858"/>
      <x:c r="AT858"/>
      <x:c r="AU858"/>
      <x:c r="AV858"/>
      <x:c r="AW858"/>
      <x:c r="AX858"/>
      <x:c r="AY858"/>
      <x:c r="AZ858"/>
      <x:c r="BA858"/>
      <x:c r="BB858"/>
      <x:c r="BC858"/>
      <x:c r="BD858"/>
      <x:c r="BE858"/>
      <x:c r="BF858"/>
      <x:c r="BG858"/>
      <x:c r="BH858"/>
      <x:c r="BI858"/>
      <x:c r="BJ858"/>
      <x:c r="BK858"/>
      <x:c r="BL858"/>
      <x:c r="BM858"/>
      <x:c r="BN858"/>
      <x:c r="BO858"/>
      <x:c r="BP858"/>
      <x:c r="BQ858"/>
      <x:c r="BR858"/>
      <x:c r="BS858"/>
      <x:c r="BT858"/>
      <x:c r="BU858"/>
      <x:c r="BV858"/>
      <x:c r="BW858"/>
      <x:c r="BX858"/>
      <x:c r="BY858"/>
      <x:c r="BZ858"/>
      <x:c r="CA858"/>
      <x:c r="CB858"/>
      <x:c r="CC858"/>
      <x:c r="CD858"/>
      <x:c r="CE858"/>
      <x:c r="CF858"/>
      <x:c r="CG858"/>
      <x:c r="CH858"/>
      <x:c r="CI858"/>
      <x:c r="CJ858" t="str">
        <x:v>Yes</x:v>
      </x:c>
      <x:c r="CK858" t="str">
        <x:v>Yes</x:v>
      </x:c>
      <x:c r="CL858" t="str">
        <x:v>Yes</x:v>
      </x:c>
      <x:c r="CM858" t="str">
        <x:v>Clear</x:v>
      </x:c>
      <x:c r="CN858" t="str">
        <x:v>Verified — clear</x:v>
      </x:c>
      <x:c r="CO858" t="n">
        <x:v>46272</x:v>
      </x:c>
      <x:c r="CP858" t="str">
        <x:v>https://pubmed.ncbi.nlm.nih.gov/32969009/</x:v>
      </x:c>
      <x:c r="CQ858"/>
      <x:c r="CR858"/>
      <x:c r="CS858"/>
      <x:c r="CT858"/>
      <x:c r="CU858"/>
      <x:c r="CV858"/>
      <x:c r="CW858"/>
      <x:c r="CX858"/>
      <x:c r="CY858"/>
      <x:c r="CZ858"/>
      <x:c r="DA858"/>
      <x:c r="DB858" t="str">
        <x:f>IF(L858="","",IF(AND(COUNT(CU858:DA858)=7,OR(CU858=0,CU858=1,CU858=2),OR(CV858=0,CV858=1,CV858=2),OR(CW858=0,CW858=1,CW858=2),OR(CX858=0,CX858=1,CX858=2),OR(CY858=0,CY858=1,CY858=2),OR(CZ858=0,CZ858=1,CZ858=2),OR(DA858=0,DA858=1,DA858=2)),SUM(CU858:DA858),""))</x:f>
      </x:c>
      <x:c r="DC858" t="str">
        <x:f>IF(DB858="","",ROUND(DB858/14*10,1))</x:f>
      </x:c>
      <x:c r="DD858" t="str">
        <x:v>Pending</x:v>
      </x:c>
      <x:c r="DE858" t="str">
        <x:f>IF(L858="","",IF(DC858="","Pending",IF(DD858="Yes","CONDITIONAL — safety override",IF(DC858&gt;=8,"HIGH",IF(DC858&gt;=5,"CONDITIONAL","LOW")))))</x:f>
        <x:v>Pending</x:v>
      </x:c>
      <x:c r="DF858" t="str">
        <x:v>Pending screening and full-text appraisal; no transferability judgment made at identification.</x:v>
      </x:c>
      <x:c r="DG858"/>
      <x:c r="DH858"/>
      <x:c r="DI858"/>
      <x:c r="DJ858"/>
      <x:c r="DK858"/>
      <x:c r="DL858"/>
      <x:c r="DM858"/>
      <x:c r="DN858"/>
      <x:c r="DO858"/>
      <x:c r="DP858"/>
      <x:c r="DQ858"/>
      <x:c r="DR858"/>
      <x:c r="DS858"/>
      <x:c r="DT858"/>
      <x:c r="DU858"/>
      <x:c r="DV858"/>
      <x:c r="DW858"/>
      <x:c r="DX858"/>
      <x:c r="DY858"/>
      <x:c r="DZ858" t="str">
        <x:v>Title/abstract screening alone does not establish effectiveness, causality, methodological quality, transferability to Brazilian public safety or an institutional recommendation.</x:v>
      </x:c>
      <x:c r="EA858" t="str">
        <x:v>Pending</x:v>
      </x:c>
      <x:c r="EB858" t="str">
        <x:f>IF(L858="","",IF(EC858="READY","Yes","No / Pending"))</x:f>
        <x:v>No / Pending</x:v>
      </x:c>
      <x:c r="EC858" t="str">
        <x:f>IF(L858="","",IF(OR(ISNUMBER(SEARCH("Retracted Publication",Q858)),CM858="Retracted",CN858="Retracted",CM858="Expression of Concern",CN858="Expression of Concern",F858="Not used",CG858="Critical",CH858="High",CH858="Critical"),"BLOCKED — integrity or use restriction",IF(AND(CJ858="Yes",CK858="Yes",CL858="Yes"),IF(AND(CM858="Clear",CN858="Verified — clear"),IF(AND(AND(LEN(TRIM(CF858))&gt;0,LEFT(LOWER(TRIM(CF858)),7)&lt;&gt;"pending"),OR(CG858="High",CG858="Moderate"),OR(CH858="Low",CH858="Some concerns",CH858="Not applicable")),IF(AND(DD858="No",OR(DE858="HIGH",DE858="CONDITIONAL"),AND(LEN(TRIM(DF858))&gt;0,LEFT(LOWER(TRIM(DF858)),7)&lt;&gt;"pending")),IF(AND(AND(LEN(TRIM(DT858))&gt;0,LEFT(LOWER(TRIM(DT858)),7)&lt;&gt;"pending"),AND(LEN(TRIM(DU858))&gt;0,LEFT(LOWER(TRIM(DU858)),7)&lt;&gt;"pending"),OR(AND(LEN(TRIM(DV858))&gt;0,LEFT(LOWER(TRIM(DV858)),7)&lt;&gt;"pending"),AND(LEN(TRIM(DW858))&gt;0,LEFT(LOWER(TRIM(DW858)),7)&lt;&gt;"pending")),AND(LEN(TRIM(DX858))&gt;0,LEFT(LOWER(TRIM(DX858)),7)&lt;&gt;"pending")),IF(AND(F858="Claim-ready",OR(EA858="Strong",EA858="Moderate"),AND(LEN(TRIM(G858))&gt;0,LEFT(LOWER(TRIM(G858)),7)&lt;&gt;"pending"),G858&lt;&gt;"No substantive use decision is permitted from identification metadata alone.",AND(LEN(TRIM(DZ858))&gt;0,LEFT(LOWER(TRIM(DZ858)),7)&lt;&gt;"pending"),DZ858&lt;&gt;"Identification metadata alone does not permit any substantive scientific, causal, operational, or institutional claim.",AND(LEN(TRIM(EI858))&gt;0,LEFT(LOWER(TRIM(EI858)),7)&lt;&gt;"pending"),ISNUMBER(EH858),EH858&gt;0),"READY","PENDING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58" t="str">
        <x:v>Pending</x:v>
      </x:c>
      <x:c r="EE858"/>
      <x:c r="EF858" t="str">
        <x:v>Pending</x:v>
      </x:c>
      <x:c r="EG858" t="str">
        <x:v>Pending</x:v>
      </x:c>
      <x:c r="EH858"/>
      <x:c r="EI858" s="501"/>
      <x:c r="EJ858"/>
      <x:c r="EK858" t="str">
        <x:v>Pending</x:v>
      </x:c>
      <x:c r="EL858" t="n">
        <x:v>46272</x:v>
      </x:c>
      <x:c r="EM858" t="str">
        <x:v>Production PubMed record imported and reconciled to Zotero item X7D4MJ8S;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58" t="n">
        <x:f>IF(L858="","",(IF(N858&lt;&gt;"",1,0)+IF(O858&lt;&gt;"",1,0)+IF(AJ858&lt;&gt;"",1,0)+IF(AU858&lt;&gt;"",1,0)+IF(BE858&lt;&gt;"",1,0)+IF(CF858&lt;&gt;"",1,0)+IF(CJ858="Yes",1,0)+IF(CL858="Yes",1,0)+IF(DE858&lt;&gt;"Pending",1,0)+IF(F858&lt;&gt;"",1,0)+IF(DZ858&lt;&gt;"",1,0)+IF(EI858&lt;&gt;"",1,0))/12)</x:f>
        <x:v>0.5</x:v>
      </x:c>
    </x:row>
    <x:row r="859">
      <x:c r="A859" t="str">
        <x:v>EV-0856</x:v>
      </x:c>
      <x:c r="B859" t="str">
        <x:v>Metadata verification</x:v>
      </x:c>
      <x:c r="C859" t="str">
        <x:f>IF(L859="","",IF(LEFT(EC859,7)="BLOCKED","🔴 Do not use for conclusion",IF(EB859="Yes","🟢 Claim-ready","🟡 Caution / context")))</x:f>
        <x:v>🟡 Caution / context</x:v>
      </x:c>
      <x:c r="D859" t="str">
        <x:f>IF(L859="","",EC859)</x:f>
        <x:v>PENDING — verification</x:v>
      </x:c>
      <x:c r="E859" t="str">
        <x:v>P2 — High</x:v>
      </x:c>
      <x:c r="F859" t="str">
        <x:v>Pending</x:v>
      </x:c>
      <x:c r="G859" t="str">
        <x:v>Title/abstract identify an explicit operational APHT/medical-readiness topic; retain for full-text assessment.</x:v>
      </x:c>
      <x:c r="H859" t="str">
        <x:v>Obtain and review lawful full text; confirm human adjudication; then select a design-specific appraisal instrument.</x:v>
      </x:c>
      <x:c r="I859"/>
      <x:c r="J859" t="str">
        <x:v>B — APHT / Medical Readiness</x:v>
      </x:c>
      <x:c r="K859" t="str">
        <x:v>IDENTIFIED</x:v>
      </x:c>
      <x:c r="L859" t="str">
        <x:v>Management of Hypothermia in Tactical Combat Casualty Care: TCCC Guideline Proposed Change 20-01 (June 2020).</x:v>
      </x:c>
      <x:c r="M859"/>
      <x:c r="N859" t="str">
        <x:v>Bennett, Brad L; Giesbrect, Gordon; Zafren, Ken; Christensen, Ryan; Littlejohn, Lanny F; Drew, Brendon; Cap, Andrew P; Miles, Ethan A; Butler, Frank K Jr; Holcomb, John B; Shackelford, Stacy A</x:v>
      </x:c>
      <x:c r="O859" t="n">
        <x:v>2020</x:v>
      </x:c>
      <x:c r="P859" t="str">
        <x:v>Journal of special operations medicine : a peer reviewed journal for SOF medical professionals</x:v>
      </x:c>
      <x:c r="Q859" t="str">
        <x:v>Journal Article; Review</x:v>
      </x:c>
      <x:c r="R859" t="str">
        <x:v>Unclear</x:v>
      </x:c>
      <x:c r="S859" t="str">
        <x:v>Unknown</x:v>
      </x:c>
      <x:c r="T859" t="str">
        <x:v>eng</x:v>
      </x:c>
      <x:c r="U859" t="str">
        <x:v>https://pubmed.ncbi.nlm.nih.gov/32969001/</x:v>
      </x:c>
      <x:c r="V859" t="str">
        <x:v>10.55460/qq9r-rr8a</x:v>
      </x:c>
      <x:c r="W859" t="str">
        <x:f>IF(V859="","",LOWER(SUBSTITUTE(SUBSTITUTE(SUBSTITUTE(SUBSTITUTE(TRIM(V859),"https://doi.org/",""),"http://doi.org/",""),"https://dx.doi.org/",""),"doi:","")))</x:f>
        <x:v>10.55460/qq9r-rr8a</x:v>
      </x:c>
      <x:c r="X859" t="str">
        <x:v>32969001</x:v>
      </x:c>
      <x:c r="Y859" t="str"/>
      <x:c r="Z859"/>
      <x:c r="AA859" t="str">
        <x:v>PubMed/MEDLINE</x:v>
      </x:c>
      <x:c r="AB859" t="str">
        <x:v>PUBMED-B-v1.0-2026-08-28</x:v>
      </x:c>
      <x:c r="AC859" t="str">
        <x:v>SP-PUBMED-B-20260828</x:v>
      </x:c>
      <x:c r="AD859" s="499" t="n">
        <x:v>46262</x:v>
      </x:c>
      <x:c r="AE859" s="499" t="n">
        <x:v>46272</x:v>
      </x:c>
      <x:c r="AF859" t="str">
        <x:v>S5VA2EYT</x:v>
      </x:c>
      <x:c r="AG859"/>
      <x:c r="AH859" t="str">
        <x:v>Tactical Athlete → Operational Readiness Brazil</x:v>
      </x:c>
      <x:c r="AI859" t="str">
        <x:v>evidence-family:B</x:v>
      </x:c>
      <x:c r="AJ859"/>
      <x:c r="AK859" t="str">
        <x:f>IF(AJ859="","",IF(OR(LOWER(AJ859)="brazil",LOWER(AJ859)="brasil"),"Yes","No"))</x:f>
      </x:c>
      <x:c r="AL859"/>
      <x:c r="AM859"/>
      <x:c r="AN859"/>
      <x:c r="AO859"/>
      <x:c r="AP859"/>
      <x:c r="AQ859"/>
      <x:c r="AR859"/>
      <x:c r="AS859"/>
      <x:c r="AT859"/>
      <x:c r="AU859"/>
      <x:c r="AV859"/>
      <x:c r="AW859"/>
      <x:c r="AX859"/>
      <x:c r="AY859"/>
      <x:c r="AZ859"/>
      <x:c r="BA859"/>
      <x:c r="BB859"/>
      <x:c r="BC859"/>
      <x:c r="BD859"/>
      <x:c r="BE859"/>
      <x:c r="BF859"/>
      <x:c r="BG859"/>
      <x:c r="BH859"/>
      <x:c r="BI859"/>
      <x:c r="BJ859"/>
      <x:c r="BK859"/>
      <x:c r="BL859"/>
      <x:c r="BM859"/>
      <x:c r="BN859"/>
      <x:c r="BO859"/>
      <x:c r="BP859"/>
      <x:c r="BQ859"/>
      <x:c r="BR859"/>
      <x:c r="BS859"/>
      <x:c r="BT859"/>
      <x:c r="BU859"/>
      <x:c r="BV859"/>
      <x:c r="BW859"/>
      <x:c r="BX859"/>
      <x:c r="BY859"/>
      <x:c r="BZ859"/>
      <x:c r="CA859"/>
      <x:c r="CB859"/>
      <x:c r="CC859"/>
      <x:c r="CD859"/>
      <x:c r="CE859"/>
      <x:c r="CF859"/>
      <x:c r="CG859"/>
      <x:c r="CH859"/>
      <x:c r="CI859"/>
      <x:c r="CJ859" t="str">
        <x:v>Pending</x:v>
      </x:c>
      <x:c r="CK859" t="str">
        <x:v>Yes</x:v>
      </x:c>
      <x:c r="CL859" t="str">
        <x:v>Yes</x:v>
      </x:c>
      <x:c r="CM859" t="str">
        <x:v>Clear</x:v>
      </x:c>
      <x:c r="CN859" t="str">
        <x:v>Verified — clear</x:v>
      </x:c>
      <x:c r="CO859" t="n">
        <x:v>46272</x:v>
      </x:c>
      <x:c r="CP859" t="str">
        <x:v>https://pubmed.ncbi.nlm.nih.gov/32969001/</x:v>
      </x:c>
      <x:c r="CQ859"/>
      <x:c r="CR859"/>
      <x:c r="CS859"/>
      <x:c r="CT859"/>
      <x:c r="CU859"/>
      <x:c r="CV859"/>
      <x:c r="CW859"/>
      <x:c r="CX859"/>
      <x:c r="CY859"/>
      <x:c r="CZ859"/>
      <x:c r="DA859"/>
      <x:c r="DB859" t="str">
        <x:f>IF(L859="","",IF(AND(COUNT(CU859:DA859)=7,OR(CU859=0,CU859=1,CU859=2),OR(CV859=0,CV859=1,CV859=2),OR(CW859=0,CW859=1,CW859=2),OR(CX859=0,CX859=1,CX859=2),OR(CY859=0,CY859=1,CY859=2),OR(CZ859=0,CZ859=1,CZ859=2),OR(DA859=0,DA859=1,DA859=2)),SUM(CU859:DA859),""))</x:f>
      </x:c>
      <x:c r="DC859" t="str">
        <x:f>IF(DB859="","",ROUND(DB859/14*10,1))</x:f>
      </x:c>
      <x:c r="DD859" t="str">
        <x:v>Pending</x:v>
      </x:c>
      <x:c r="DE859" t="str">
        <x:f>IF(L859="","",IF(DC859="","Pending",IF(DD859="Yes","CONDITIONAL — safety override",IF(DC859&gt;=8,"HIGH",IF(DC859&gt;=5,"CONDITIONAL","LOW")))))</x:f>
        <x:v>Pending</x:v>
      </x:c>
      <x:c r="DF859" t="str">
        <x:v>Pending screening and full-text appraisal; no transferability judgment made at identification.</x:v>
      </x:c>
      <x:c r="DG859"/>
      <x:c r="DH859"/>
      <x:c r="DI859"/>
      <x:c r="DJ859"/>
      <x:c r="DK859"/>
      <x:c r="DL859"/>
      <x:c r="DM859"/>
      <x:c r="DN859"/>
      <x:c r="DO859"/>
      <x:c r="DP859"/>
      <x:c r="DQ859"/>
      <x:c r="DR859"/>
      <x:c r="DS859"/>
      <x:c r="DT859"/>
      <x:c r="DU859"/>
      <x:c r="DV859"/>
      <x:c r="DW859"/>
      <x:c r="DX859"/>
      <x:c r="DY859"/>
      <x:c r="DZ859" t="str">
        <x:v>Title/abstract screening alone does not establish effectiveness, causality, methodological quality, transferability to Brazilian public safety or an institutional recommendation.</x:v>
      </x:c>
      <x:c r="EA859" t="str">
        <x:v>Pending</x:v>
      </x:c>
      <x:c r="EB859" t="str">
        <x:f>IF(L859="","",IF(EC859="READY","Yes","No / Pending"))</x:f>
        <x:v>No / Pending</x:v>
      </x:c>
      <x:c r="EC859" t="str">
        <x:f>IF(L859="","",IF(OR(ISNUMBER(SEARCH("Retracted Publication",Q859)),CM859="Retracted",CN859="Retracted",CM859="Expression of Concern",CN859="Expression of Concern",F859="Not used",CG859="Critical",CH859="High",CH859="Critical"),"BLOCKED — integrity or use restriction",IF(AND(CJ859="Yes",CK859="Yes",CL859="Yes"),IF(AND(CM859="Clear",CN859="Verified — clear"),IF(AND(AND(LEN(TRIM(CF859))&gt;0,LEFT(LOWER(TRIM(CF859)),7)&lt;&gt;"pending"),OR(CG859="High",CG859="Moderate"),OR(CH859="Low",CH859="Some concerns",CH859="Not applicable")),IF(AND(DD859="No",OR(DE859="HIGH",DE859="CONDITIONAL"),AND(LEN(TRIM(DF859))&gt;0,LEFT(LOWER(TRIM(DF859)),7)&lt;&gt;"pending")),IF(AND(AND(LEN(TRIM(DT859))&gt;0,LEFT(LOWER(TRIM(DT859)),7)&lt;&gt;"pending"),AND(LEN(TRIM(DU859))&gt;0,LEFT(LOWER(TRIM(DU859)),7)&lt;&gt;"pending"),OR(AND(LEN(TRIM(DV859))&gt;0,LEFT(LOWER(TRIM(DV859)),7)&lt;&gt;"pending"),AND(LEN(TRIM(DW859))&gt;0,LEFT(LOWER(TRIM(DW859)),7)&lt;&gt;"pending")),AND(LEN(TRIM(DX859))&gt;0,LEFT(LOWER(TRIM(DX859)),7)&lt;&gt;"pending")),IF(AND(F859="Claim-ready",OR(EA859="Strong",EA859="Moderate"),AND(LEN(TRIM(G859))&gt;0,LEFT(LOWER(TRIM(G859)),7)&lt;&gt;"pending"),G859&lt;&gt;"No substantive use decision is permitted from identification metadata alone.",AND(LEN(TRIM(DZ859))&gt;0,LEFT(LOWER(TRIM(DZ859)),7)&lt;&gt;"pending"),DZ859&lt;&gt;"Identification metadata alone does not permit any substantive scientific, causal, operational, or institutional claim.",AND(LEN(TRIM(EI859))&gt;0,LEFT(LOWER(TRIM(EI859)),7)&lt;&gt;"pending"),ISNUMBER(EH859),EH859&gt;0),"READY","PENDING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59" t="str">
        <x:v>Pending</x:v>
      </x:c>
      <x:c r="EE859"/>
      <x:c r="EF859" t="str">
        <x:v>Pending</x:v>
      </x:c>
      <x:c r="EG859" t="str">
        <x:v>Pending</x:v>
      </x:c>
      <x:c r="EH859"/>
      <x:c r="EI859" s="501"/>
      <x:c r="EJ859"/>
      <x:c r="EK859" t="str">
        <x:v>Pending</x:v>
      </x:c>
      <x:c r="EL859" t="n">
        <x:v>46272</x:v>
      </x:c>
      <x:c r="EM859" t="str">
        <x:v>Production PubMed record imported and reconciled to Zotero item S5VA2EYT;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859" t="n">
        <x:f>IF(L859="","",(IF(N859&lt;&gt;"",1,0)+IF(O859&lt;&gt;"",1,0)+IF(AJ859&lt;&gt;"",1,0)+IF(AU859&lt;&gt;"",1,0)+IF(BE859&lt;&gt;"",1,0)+IF(CF859&lt;&gt;"",1,0)+IF(CJ859="Yes",1,0)+IF(CL859="Yes",1,0)+IF(DE859&lt;&gt;"Pending",1,0)+IF(F859&lt;&gt;"",1,0)+IF(DZ859&lt;&gt;"",1,0)+IF(EI859&lt;&gt;"",1,0))/12)</x:f>
        <x:v>0.4166666666666667</x:v>
      </x:c>
    </x:row>
    <x:row r="860">
      <x:c r="A860" t="str">
        <x:v>EV-0857</x:v>
      </x:c>
      <x:c r="B860" t="str">
        <x:v>Integrity check</x:v>
      </x:c>
      <x:c r="C860" t="str">
        <x:f>IF(L860="","",IF(LEFT(EC860,7)="BLOCKED","🔴 Do not use for conclusion",IF(EB860="Yes","🟢 Claim-ready","🟡 Caution / context")))</x:f>
        <x:v>🟡 Caution / context</x:v>
      </x:c>
      <x:c r="D860" t="str">
        <x:f>IF(L860="","",EC860)</x:f>
        <x:v>PENDING — appropriate appraisal</x:v>
      </x:c>
      <x:c r="E860" t="str">
        <x:v>P3 — Medium</x:v>
      </x:c>
      <x:c r="F860" t="str">
        <x:v>Pending</x:v>
      </x:c>
      <x:c r="G860" t="str">
        <x:v>Title/abstract identify an explicit tactical/public-safety context and readiness domain; retain for full-text assessment.</x:v>
      </x:c>
      <x:c r="H860" t="str">
        <x:v>Obtain and review lawful full text; confirm human adjudication; then select a design-specific appraisal instrument.</x:v>
      </x:c>
      <x:c r="I860"/>
      <x:c r="J860" t="str">
        <x:v>A — Core</x:v>
      </x:c>
      <x:c r="K860" t="str">
        <x:v>IDENTIFIED</x:v>
      </x:c>
      <x:c r="L860" t="str">
        <x:v>Differences in Body Composition across Police Occupations and Moderation Effects of Leisure Time Physical Activity.</x:v>
      </x:c>
      <x:c r="M860"/>
      <x:c r="N860" t="str">
        <x:v>Kukic, Filip; Heinrich, Katie M; Koropanovski, Nenad; Poston, Walker S C; Cvorovic, Aleksandar; Dawes, J Jay; Orr, Robin; Dopsaj, Milivoj</x:v>
      </x:c>
      <x:c r="O860" t="n">
        <x:v>2020</x:v>
      </x:c>
      <x:c r="P860" t="str">
        <x:v>International journal of environmental research and public health</x:v>
      </x:c>
      <x:c r="Q860" t="str">
        <x:v>Journal Article</x:v>
      </x:c>
      <x:c r="R860" t="str">
        <x:v>Unclear</x:v>
      </x:c>
      <x:c r="S860" t="str">
        <x:v>Unknown</x:v>
      </x:c>
      <x:c r="T860" t="str">
        <x:v>eng</x:v>
      </x:c>
      <x:c r="U860" t="str">
        <x:v>https://pubmed.ncbi.nlm.nih.gov/32962049/</x:v>
      </x:c>
      <x:c r="V860" t="str">
        <x:v>10.3390/ijerph17186825</x:v>
      </x:c>
      <x:c r="W860" t="str">
        <x:f>IF(V860="","",LOWER(SUBSTITUTE(SUBSTITUTE(SUBSTITUTE(SUBSTITUTE(TRIM(V860),"https://doi.org/",""),"http://doi.org/",""),"https://dx.doi.org/",""),"doi:","")))</x:f>
        <x:v>10.3390/ijerph17186825</x:v>
      </x:c>
      <x:c r="X860" t="str">
        <x:v>32962049</x:v>
      </x:c>
      <x:c r="Y860" t="str">
        <x:v>PMC7558920</x:v>
      </x:c>
      <x:c r="Z860"/>
      <x:c r="AA860" t="str">
        <x:v>PubMed/MEDLINE</x:v>
      </x:c>
      <x:c r="AB860" t="str">
        <x:v>PUBMED-A-v1.0-2026-08-28</x:v>
      </x:c>
      <x:c r="AC860" t="str">
        <x:v>SP-PUBMED-A-20260828</x:v>
      </x:c>
      <x:c r="AD860" s="499" t="n">
        <x:v>46262</x:v>
      </x:c>
      <x:c r="AE860" s="499" t="n">
        <x:v>46272</x:v>
      </x:c>
      <x:c r="AF860" t="str">
        <x:v>745TYA45</x:v>
      </x:c>
      <x:c r="AG860"/>
      <x:c r="AH860" t="str">
        <x:v>Tactical Athlete → Operational Readiness Brazil</x:v>
      </x:c>
      <x:c r="AI860" t="str">
        <x:v>evidence-family:A</x:v>
      </x:c>
      <x:c r="AJ860"/>
      <x:c r="AK860" t="str">
        <x:f>IF(AJ860="","",IF(OR(LOWER(AJ860)="brazil",LOWER(AJ860)="brasil"),"Yes","No"))</x:f>
      </x:c>
      <x:c r="AL860"/>
      <x:c r="AM860"/>
      <x:c r="AN860"/>
      <x:c r="AO860"/>
      <x:c r="AP860"/>
      <x:c r="AQ860"/>
      <x:c r="AR860"/>
      <x:c r="AS860"/>
      <x:c r="AT860"/>
      <x:c r="AU860"/>
      <x:c r="AV860"/>
      <x:c r="AW860"/>
      <x:c r="AX860"/>
      <x:c r="AY860"/>
      <x:c r="AZ860"/>
      <x:c r="BA860"/>
      <x:c r="BB860"/>
      <x:c r="BC860"/>
      <x:c r="BD860"/>
      <x:c r="BE860"/>
      <x:c r="BF860"/>
      <x:c r="BG860"/>
      <x:c r="BH860"/>
      <x:c r="BI860"/>
      <x:c r="BJ860"/>
      <x:c r="BK860"/>
      <x:c r="BL860"/>
      <x:c r="BM860"/>
      <x:c r="BN860"/>
      <x:c r="BO860"/>
      <x:c r="BP860"/>
      <x:c r="BQ860"/>
      <x:c r="BR860"/>
      <x:c r="BS860"/>
      <x:c r="BT860"/>
      <x:c r="BU860"/>
      <x:c r="BV860"/>
      <x:c r="BW860"/>
      <x:c r="BX860"/>
      <x:c r="BY860"/>
      <x:c r="BZ860"/>
      <x:c r="CA860"/>
      <x:c r="CB860"/>
      <x:c r="CC860"/>
      <x:c r="CD860"/>
      <x:c r="CE860"/>
      <x:c r="CF860"/>
      <x:c r="CG860"/>
      <x:c r="CH860"/>
      <x:c r="CI860"/>
      <x:c r="CJ860" t="str">
        <x:v>Yes</x:v>
      </x:c>
      <x:c r="CK860" t="str">
        <x:v>Yes</x:v>
      </x:c>
      <x:c r="CL860" t="str">
        <x:v>Yes</x:v>
      </x:c>
      <x:c r="CM860" t="str">
        <x:v>Clear</x:v>
      </x:c>
      <x:c r="CN860" t="str">
        <x:v>Verified — clear</x:v>
      </x:c>
      <x:c r="CO860" t="n">
        <x:v>46272</x:v>
      </x:c>
      <x:c r="CP860" t="str">
        <x:v>https://pubmed.ncbi.nlm.nih.gov/32962049/</x:v>
      </x:c>
      <x:c r="CQ860"/>
      <x:c r="CR860"/>
      <x:c r="CS860"/>
      <x:c r="CT860"/>
      <x:c r="CU860"/>
      <x:c r="CV860"/>
      <x:c r="CW860"/>
      <x:c r="CX860"/>
      <x:c r="CY860"/>
      <x:c r="CZ860"/>
      <x:c r="DA860"/>
      <x:c r="DB860" t="str">
        <x:f>IF(L860="","",IF(AND(COUNT(CU860:DA860)=7,OR(CU860=0,CU860=1,CU860=2),OR(CV860=0,CV860=1,CV860=2),OR(CW860=0,CW860=1,CW860=2),OR(CX860=0,CX860=1,CX860=2),OR(CY860=0,CY860=1,CY860=2),OR(CZ860=0,CZ860=1,CZ860=2),OR(DA860=0,DA860=1,DA860=2)),SUM(CU860:DA860),""))</x:f>
      </x:c>
      <x:c r="DC860" t="str">
        <x:f>IF(DB860="","",ROUND(DB860/14*10,1))</x:f>
      </x:c>
      <x:c r="DD860" t="str">
        <x:v>Pending</x:v>
      </x:c>
      <x:c r="DE860" t="str">
        <x:f>IF(L860="","",IF(DC860="","Pending",IF(DD860="Yes","CONDITIONAL — safety override",IF(DC860&gt;=8,"HIGH",IF(DC860&gt;=5,"CONDITIONAL","LOW")))))</x:f>
        <x:v>Pending</x:v>
      </x:c>
      <x:c r="DF860" t="str">
        <x:v>Pending screening and full-text appraisal; no transferability judgment made at identification.</x:v>
      </x:c>
      <x:c r="DG860"/>
      <x:c r="DH860"/>
      <x:c r="DI860"/>
      <x:c r="DJ860"/>
      <x:c r="DK860"/>
      <x:c r="DL860"/>
      <x:c r="DM860"/>
      <x:c r="DN860"/>
      <x:c r="DO860"/>
      <x:c r="DP860"/>
      <x:c r="DQ860"/>
      <x:c r="DR860"/>
      <x:c r="DS860"/>
      <x:c r="DT860"/>
      <x:c r="DU860"/>
      <x:c r="DV860"/>
      <x:c r="DW860"/>
      <x:c r="DX860"/>
      <x:c r="DY860"/>
      <x:c r="DZ860" t="str">
        <x:v>Title/abstract screening alone does not establish effectiveness, causality, methodological quality, transferability to Brazilian public safety or an institutional recommendation.</x:v>
      </x:c>
      <x:c r="EA860" t="str">
        <x:v>Pending</x:v>
      </x:c>
      <x:c r="EB860" t="str">
        <x:f>IF(L860="","",IF(EC860="READY","Yes","No / Pending"))</x:f>
        <x:v>No / Pending</x:v>
      </x:c>
      <x:c r="EC860" t="str">
        <x:f>IF(L860="","",IF(OR(ISNUMBER(SEARCH("Retracted Publication",Q860)),CM860="Retracted",CN860="Retracted",CM860="Expression of Concern",CN860="Expression of Concern",F860="Not used",CG860="Critical",CH860="High",CH860="Critical"),"BLOCKED — integrity or use restriction",IF(AND(CJ860="Yes",CK860="Yes",CL860="Yes"),IF(AND(CM860="Clear",CN860="Verified — clear"),IF(AND(AND(LEN(TRIM(CF860))&gt;0,LEFT(LOWER(TRIM(CF860)),7)&lt;&gt;"pending"),OR(CG860="High",CG860="Moderate"),OR(CH860="Low",CH860="Some concerns",CH860="Not applicable")),IF(AND(DD860="No",OR(DE860="HIGH",DE860="CONDITIONAL"),AND(LEN(TRIM(DF860))&gt;0,LEFT(LOWER(TRIM(DF860)),7)&lt;&gt;"pending")),IF(AND(AND(LEN(TRIM(DT860))&gt;0,LEFT(LOWER(TRIM(DT860)),7)&lt;&gt;"pending"),AND(LEN(TRIM(DU860))&gt;0,LEFT(LOWER(TRIM(DU860)),7)&lt;&gt;"pending"),OR(AND(LEN(TRIM(DV860))&gt;0,LEFT(LOWER(TRIM(DV860)),7)&lt;&gt;"pending"),AND(LEN(TRIM(DW860))&gt;0,LEFT(LOWER(TRIM(DW860)),7)&lt;&gt;"pending")),AND(LEN(TRIM(DX860))&gt;0,LEFT(LOWER(TRIM(DX860)),7)&lt;&gt;"pending")),IF(AND(F860="Claim-ready",OR(EA860="Strong",EA860="Moderate"),AND(LEN(TRIM(G860))&gt;0,LEFT(LOWER(TRIM(G860)),7)&lt;&gt;"pending"),G860&lt;&gt;"No substantive use decision is permitted from identification metadata alone.",AND(LEN(TRIM(DZ860))&gt;0,LEFT(LOWER(TRIM(DZ860)),7)&lt;&gt;"pending"),DZ860&lt;&gt;"Identification metadata alone does not permit any substantive scientific, causal, operational, or institutional claim.",AND(LEN(TRIM(EI860))&gt;0,LEFT(LOWER(TRIM(EI860)),7)&lt;&gt;"pending"),ISNUMBER(EH860),EH860&gt;0),"READY","PENDING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0" t="str">
        <x:v>Pending</x:v>
      </x:c>
      <x:c r="EE860"/>
      <x:c r="EF860" t="str">
        <x:v>Pending</x:v>
      </x:c>
      <x:c r="EG860" t="str">
        <x:v>Pending</x:v>
      </x:c>
      <x:c r="EH860"/>
      <x:c r="EI860" s="501"/>
      <x:c r="EJ860"/>
      <x:c r="EK860" t="str">
        <x:v>Pending</x:v>
      </x:c>
      <x:c r="EL860" t="n">
        <x:v>46272</x:v>
      </x:c>
      <x:c r="EM860" t="str">
        <x:v>Production PubMed record imported and reconciled to Zotero item 745TYA45;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60" t="n">
        <x:f>IF(L860="","",(IF(N860&lt;&gt;"",1,0)+IF(O860&lt;&gt;"",1,0)+IF(AJ860&lt;&gt;"",1,0)+IF(AU860&lt;&gt;"",1,0)+IF(BE860&lt;&gt;"",1,0)+IF(CF860&lt;&gt;"",1,0)+IF(CJ860="Yes",1,0)+IF(CL860="Yes",1,0)+IF(DE860&lt;&gt;"Pending",1,0)+IF(F860&lt;&gt;"",1,0)+IF(DZ860&lt;&gt;"",1,0)+IF(EI860&lt;&gt;"",1,0))/12)</x:f>
        <x:v>0.5</x:v>
      </x:c>
    </x:row>
    <x:row r="861">
      <x:c r="A861" t="str">
        <x:v>EV-0858</x:v>
      </x:c>
      <x:c r="B861" t="str">
        <x:v>Metadata verification</x:v>
      </x:c>
      <x:c r="C861" t="str">
        <x:f>IF(L861="","",IF(LEFT(EC861,7)="BLOCKED","🔴 Do not use for conclusion",IF(EB861="Yes","🟢 Claim-ready","🟡 Caution / context")))</x:f>
        <x:v>🟡 Caution / context</x:v>
      </x:c>
      <x:c r="D861" t="str">
        <x:f>IF(L861="","",EC861)</x:f>
        <x:v>PENDING — verification</x:v>
      </x:c>
      <x:c r="E861" t="str">
        <x:v>P2 — High</x:v>
      </x:c>
      <x:c r="F861" t="str">
        <x:v>Pending</x:v>
      </x:c>
      <x:c r="G861" t="str">
        <x:v>No abstract is available in the current PubMed record; title alone is insufficient for exclusion.</x:v>
      </x:c>
      <x:c r="H861" t="str">
        <x:v>Human title/abstract adjudication; retrieve full text if relevance remains plausible.</x:v>
      </x:c>
      <x:c r="I861"/>
      <x:c r="J861" t="str">
        <x:v>A — Core</x:v>
      </x:c>
      <x:c r="K861" t="str">
        <x:v>IDENTIFIED</x:v>
      </x:c>
      <x:c r="L861" t="str">
        <x:v>First responder cardiac health amid the COVID-19 pandemic.</x:v>
      </x:c>
      <x:c r="M861"/>
      <x:c r="N861" t="str">
        <x:v>Rao, Prashant; Friedman, Eli; Chung, Eugene H; Levine, Benjamin D; Isaacs, S Marshal</x:v>
      </x:c>
      <x:c r="O861" t="n">
        <x:v>2020</x:v>
      </x:c>
      <x:c r="P861" t="str">
        <x:v>Resuscitation</x:v>
      </x:c>
      <x:c r="Q861" t="str">
        <x:v>Letter</x:v>
      </x:c>
      <x:c r="R861" t="str">
        <x:v>Unclear</x:v>
      </x:c>
      <x:c r="S861" t="str">
        <x:v>Unknown</x:v>
      </x:c>
      <x:c r="T861" t="str">
        <x:v>eng</x:v>
      </x:c>
      <x:c r="U861" t="str">
        <x:v>https://pubmed.ncbi.nlm.nih.gov/32956724/</x:v>
      </x:c>
      <x:c r="V861" t="str">
        <x:v>10.1016/j.resuscitation.2020.09.023</x:v>
      </x:c>
      <x:c r="W861" t="str">
        <x:f>IF(V861="","",LOWER(SUBSTITUTE(SUBSTITUTE(SUBSTITUTE(SUBSTITUTE(TRIM(V861),"https://doi.org/",""),"http://doi.org/",""),"https://dx.doi.org/",""),"doi:","")))</x:f>
        <x:v>10.1016/j.resuscitation.2020.09.023</x:v>
      </x:c>
      <x:c r="X861" t="str">
        <x:v>32956724</x:v>
      </x:c>
      <x:c r="Y861" t="str">
        <x:v>PMC7501316</x:v>
      </x:c>
      <x:c r="Z861"/>
      <x:c r="AA861" t="str">
        <x:v>PubMed/MEDLINE</x:v>
      </x:c>
      <x:c r="AB861" t="str">
        <x:v>PUBMED-A-v1.0-2026-08-28</x:v>
      </x:c>
      <x:c r="AC861" t="str">
        <x:v>SP-PUBMED-A-20260828</x:v>
      </x:c>
      <x:c r="AD861" s="499" t="n">
        <x:v>46262</x:v>
      </x:c>
      <x:c r="AE861" s="499" t="n">
        <x:v>46272</x:v>
      </x:c>
      <x:c r="AF861" t="str">
        <x:v>86HGY3TE</x:v>
      </x:c>
      <x:c r="AG861"/>
      <x:c r="AH861" t="str">
        <x:v>Tactical Athlete → Operational Readiness Brazil</x:v>
      </x:c>
      <x:c r="AI861" t="str">
        <x:v>evidence-family:A</x:v>
      </x:c>
      <x:c r="AJ861"/>
      <x:c r="AK861" t="str">
        <x:f>IF(AJ861="","",IF(OR(LOWER(AJ861)="brazil",LOWER(AJ861)="brasil"),"Yes","No"))</x:f>
      </x:c>
      <x:c r="AL861"/>
      <x:c r="AM861"/>
      <x:c r="AN861"/>
      <x:c r="AO861"/>
      <x:c r="AP861"/>
      <x:c r="AQ861"/>
      <x:c r="AR861"/>
      <x:c r="AS861"/>
      <x:c r="AT861"/>
      <x:c r="AU861"/>
      <x:c r="AV861"/>
      <x:c r="AW861"/>
      <x:c r="AX861"/>
      <x:c r="AY861"/>
      <x:c r="AZ861"/>
      <x:c r="BA861"/>
      <x:c r="BB861"/>
      <x:c r="BC861"/>
      <x:c r="BD861"/>
      <x:c r="BE861"/>
      <x:c r="BF861"/>
      <x:c r="BG861"/>
      <x:c r="BH861"/>
      <x:c r="BI861"/>
      <x:c r="BJ861"/>
      <x:c r="BK861"/>
      <x:c r="BL861"/>
      <x:c r="BM861"/>
      <x:c r="BN861"/>
      <x:c r="BO861"/>
      <x:c r="BP861"/>
      <x:c r="BQ861"/>
      <x:c r="BR861"/>
      <x:c r="BS861"/>
      <x:c r="BT861"/>
      <x:c r="BU861"/>
      <x:c r="BV861"/>
      <x:c r="BW861"/>
      <x:c r="BX861"/>
      <x:c r="BY861"/>
      <x:c r="BZ861"/>
      <x:c r="CA861"/>
      <x:c r="CB861"/>
      <x:c r="CC861"/>
      <x:c r="CD861"/>
      <x:c r="CE861"/>
      <x:c r="CF861"/>
      <x:c r="CG861"/>
      <x:c r="CH861"/>
      <x:c r="CI861"/>
      <x:c r="CJ861" t="str">
        <x:v>Pending</x:v>
      </x:c>
      <x:c r="CK861" t="str">
        <x:v>Yes</x:v>
      </x:c>
      <x:c r="CL861" t="str">
        <x:v>Yes</x:v>
      </x:c>
      <x:c r="CM861" t="str">
        <x:v>Clear</x:v>
      </x:c>
      <x:c r="CN861" t="str">
        <x:v>Verified — clear</x:v>
      </x:c>
      <x:c r="CO861" t="n">
        <x:v>46272</x:v>
      </x:c>
      <x:c r="CP861" t="str">
        <x:v>https://pubmed.ncbi.nlm.nih.gov/32956724/</x:v>
      </x:c>
      <x:c r="CQ861"/>
      <x:c r="CR861"/>
      <x:c r="CS861"/>
      <x:c r="CT861"/>
      <x:c r="CU861"/>
      <x:c r="CV861"/>
      <x:c r="CW861"/>
      <x:c r="CX861"/>
      <x:c r="CY861"/>
      <x:c r="CZ861"/>
      <x:c r="DA861"/>
      <x:c r="DB861" t="str">
        <x:f>IF(L861="","",IF(AND(COUNT(CU861:DA861)=7,OR(CU861=0,CU861=1,CU861=2),OR(CV861=0,CV861=1,CV861=2),OR(CW861=0,CW861=1,CW861=2),OR(CX861=0,CX861=1,CX861=2),OR(CY861=0,CY861=1,CY861=2),OR(CZ861=0,CZ861=1,CZ861=2),OR(DA861=0,DA861=1,DA861=2)),SUM(CU861:DA861),""))</x:f>
      </x:c>
      <x:c r="DC861" t="str">
        <x:f>IF(DB861="","",ROUND(DB861/14*10,1))</x:f>
      </x:c>
      <x:c r="DD861" t="str">
        <x:v>Pending</x:v>
      </x:c>
      <x:c r="DE861" t="str">
        <x:f>IF(L861="","",IF(DC861="","Pending",IF(DD861="Yes","CONDITIONAL — safety override",IF(DC861&gt;=8,"HIGH",IF(DC861&gt;=5,"CONDITIONAL","LOW")))))</x:f>
        <x:v>Pending</x:v>
      </x:c>
      <x:c r="DF861" t="str">
        <x:v>Pending screening and full-text appraisal; no transferability judgment made at identification.</x:v>
      </x:c>
      <x:c r="DG861"/>
      <x:c r="DH861"/>
      <x:c r="DI861"/>
      <x:c r="DJ861"/>
      <x:c r="DK861"/>
      <x:c r="DL861"/>
      <x:c r="DM861"/>
      <x:c r="DN861"/>
      <x:c r="DO861"/>
      <x:c r="DP861"/>
      <x:c r="DQ861"/>
      <x:c r="DR861"/>
      <x:c r="DS861"/>
      <x:c r="DT861"/>
      <x:c r="DU861"/>
      <x:c r="DV861"/>
      <x:c r="DW861"/>
      <x:c r="DX861"/>
      <x:c r="DY861"/>
      <x:c r="DZ861" t="str">
        <x:v>Title/abstract information is insufficient for a substantive scientific, causal, transferability or institutional claim.</x:v>
      </x:c>
      <x:c r="EA861" t="str">
        <x:v>Pending</x:v>
      </x:c>
      <x:c r="EB861" t="str">
        <x:f>IF(L861="","",IF(EC861="READY","Yes","No / Pending"))</x:f>
        <x:v>No / Pending</x:v>
      </x:c>
      <x:c r="EC861" t="str">
        <x:f>IF(L861="","",IF(OR(ISNUMBER(SEARCH("Retracted Publication",Q861)),CM861="Retracted",CN861="Retracted",CM861="Expression of Concern",CN861="Expression of Concern",F861="Not used",CG861="Critical",CH861="High",CH861="Critical"),"BLOCKED — integrity or use restriction",IF(AND(CJ861="Yes",CK861="Yes",CL861="Yes"),IF(AND(CM861="Clear",CN861="Verified — clear"),IF(AND(AND(LEN(TRIM(CF861))&gt;0,LEFT(LOWER(TRIM(CF861)),7)&lt;&gt;"pending"),OR(CG861="High",CG861="Moderate"),OR(CH861="Low",CH861="Some concerns",CH861="Not applicable")),IF(AND(DD861="No",OR(DE861="HIGH",DE861="CONDITIONAL"),AND(LEN(TRIM(DF861))&gt;0,LEFT(LOWER(TRIM(DF861)),7)&lt;&gt;"pending")),IF(AND(AND(LEN(TRIM(DT861))&gt;0,LEFT(LOWER(TRIM(DT861)),7)&lt;&gt;"pending"),AND(LEN(TRIM(DU861))&gt;0,LEFT(LOWER(TRIM(DU861)),7)&lt;&gt;"pending"),OR(AND(LEN(TRIM(DV861))&gt;0,LEFT(LOWER(TRIM(DV861)),7)&lt;&gt;"pending"),AND(LEN(TRIM(DW861))&gt;0,LEFT(LOWER(TRIM(DW861)),7)&lt;&gt;"pending")),AND(LEN(TRIM(DX861))&gt;0,LEFT(LOWER(TRIM(DX861)),7)&lt;&gt;"pending")),IF(AND(F861="Claim-ready",OR(EA861="Strong",EA861="Moderate"),AND(LEN(TRIM(G861))&gt;0,LEFT(LOWER(TRIM(G861)),7)&lt;&gt;"pending"),G861&lt;&gt;"No substantive use decision is permitted from identification metadata alone.",AND(LEN(TRIM(DZ861))&gt;0,LEFT(LOWER(TRIM(DZ861)),7)&lt;&gt;"pending"),DZ861&lt;&gt;"Identification metadata alone does not permit any substantive scientific, causal, operational, or institutional claim.",AND(LEN(TRIM(EI861))&gt;0,LEFT(LOWER(TRIM(EI861)),7)&lt;&gt;"pending"),ISNUMBER(EH861),EH861&gt;0),"READY","PENDING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61" t="str">
        <x:v>Pending</x:v>
      </x:c>
      <x:c r="EE861"/>
      <x:c r="EF861" t="str">
        <x:v>Pending</x:v>
      </x:c>
      <x:c r="EG861" t="str">
        <x:v>Pending</x:v>
      </x:c>
      <x:c r="EH861"/>
      <x:c r="EI861" s="501"/>
      <x:c r="EJ861"/>
      <x:c r="EK861" t="str">
        <x:v>Pending</x:v>
      </x:c>
      <x:c r="EL861" t="n">
        <x:v>46272</x:v>
      </x:c>
      <x:c r="EM861" t="str">
        <x:v>Production PubMed record imported and reconciled to Zotero item 86HGY3TE; controlled infrastructure item FXC7ZY9R excluded. | SCREENING_DECISION=PENDING_ADJUDICATION; reviewer=OpenAI Codex — AI-assisted primary screen; date=2026-09-07; source=NCBI Entrez EFetch/PubMed URL; abstract=absent; metadata_conflicts=authors; identifier_status=verified; integrity_action=CLEAR; human_confirmation=pending.</x:v>
      </x:c>
      <x:c r="EN861" t="n">
        <x:f>IF(L861="","",(IF(N861&lt;&gt;"",1,0)+IF(O861&lt;&gt;"",1,0)+IF(AJ861&lt;&gt;"",1,0)+IF(AU861&lt;&gt;"",1,0)+IF(BE861&lt;&gt;"",1,0)+IF(CF861&lt;&gt;"",1,0)+IF(CJ861="Yes",1,0)+IF(CL861="Yes",1,0)+IF(DE861&lt;&gt;"Pending",1,0)+IF(F861&lt;&gt;"",1,0)+IF(DZ861&lt;&gt;"",1,0)+IF(EI861&lt;&gt;"",1,0))/12)</x:f>
        <x:v>0.4166666666666667</x:v>
      </x:c>
    </x:row>
    <x:row r="862">
      <x:c r="A862" t="str">
        <x:v>EV-0859</x:v>
      </x:c>
      <x:c r="B862" t="str">
        <x:v>Integrity check</x:v>
      </x:c>
      <x:c r="C862" t="str">
        <x:f>IF(L862="","",IF(LEFT(EC862,7)="BLOCKED","🔴 Do not use for conclusion",IF(EB862="Yes","🟢 Claim-ready","🟡 Caution / context")))</x:f>
        <x:v>🟡 Caution / context</x:v>
      </x:c>
      <x:c r="D862" t="str">
        <x:f>IF(L862="","",EC862)</x:f>
        <x:v>PENDING — appropriate appraisal</x:v>
      </x:c>
      <x:c r="E862" t="str">
        <x:v>P3 — Medium</x:v>
      </x:c>
      <x:c r="F862" t="str">
        <x:v>Pending</x:v>
      </x:c>
      <x:c r="G862" t="str">
        <x:v>Title/abstract identify an explicit tactical/public-safety context and readiness domain; retain for full-text assessment.</x:v>
      </x:c>
      <x:c r="H862" t="str">
        <x:v>Obtain and review lawful full text; confirm human adjudication; then select a design-specific appraisal instrument.</x:v>
      </x:c>
      <x:c r="I862"/>
      <x:c r="J862" t="str">
        <x:v>A — Core</x:v>
      </x:c>
      <x:c r="K862" t="str">
        <x:v>IDENTIFIED</x:v>
      </x:c>
      <x:c r="L862" t="str">
        <x:v>Analyzing the Training Load Demands, and Influence of Sex and Body Mass, on the Tactical Task of a Casualty Drag via Surface Electromyography Wearable Technology.</x:v>
      </x:c>
      <x:c r="M862"/>
      <x:c r="N862" t="str">
        <x:v>Lockie, Robert G; Moreno, Matthew R; Ducheny, Spencer C; Orr, Robin M; Dawes, J Jay; Balfany, Katherine</x:v>
      </x:c>
      <x:c r="O862" t="n">
        <x:v>2020</x:v>
      </x:c>
      <x:c r="P862" t="str">
        <x:v>International journal of exercise science</x:v>
      </x:c>
      <x:c r="Q862" t="str">
        <x:v>Journal Article</x:v>
      </x:c>
      <x:c r="R862" t="str">
        <x:v>Unclear</x:v>
      </x:c>
      <x:c r="S862" t="str">
        <x:v>Unknown</x:v>
      </x:c>
      <x:c r="T862" t="str">
        <x:v>eng</x:v>
      </x:c>
      <x:c r="U862" t="str">
        <x:v>https://pubmed.ncbi.nlm.nih.gov/32922638/</x:v>
      </x:c>
      <x:c r="V862" t="str">
        <x:v>10.70252/rpjf6453</x:v>
      </x:c>
      <x:c r="W862" t="str">
        <x:f>IF(V862="","",LOWER(SUBSTITUTE(SUBSTITUTE(SUBSTITUTE(SUBSTITUTE(TRIM(V862),"https://doi.org/",""),"http://doi.org/",""),"https://dx.doi.org/",""),"doi:","")))</x:f>
        <x:v>10.70252/rpjf6453</x:v>
      </x:c>
      <x:c r="X862" t="str">
        <x:v>32922638</x:v>
      </x:c>
      <x:c r="Y862" t="str">
        <x:v>PMC7449319</x:v>
      </x:c>
      <x:c r="Z862"/>
      <x:c r="AA862" t="str">
        <x:v>PubMed/MEDLINE</x:v>
      </x:c>
      <x:c r="AB862" t="str">
        <x:v>PUBMED-A-v1.0-2026-08-28</x:v>
      </x:c>
      <x:c r="AC862" t="str">
        <x:v>SP-PUBMED-A-20260828</x:v>
      </x:c>
      <x:c r="AD862" s="499" t="n">
        <x:v>46262</x:v>
      </x:c>
      <x:c r="AE862" s="499" t="n">
        <x:v>46272</x:v>
      </x:c>
      <x:c r="AF862" t="str">
        <x:v>YS3VC6UL</x:v>
      </x:c>
      <x:c r="AG862"/>
      <x:c r="AH862" t="str">
        <x:v>Tactical Athlete → Operational Readiness Brazil</x:v>
      </x:c>
      <x:c r="AI862" t="str">
        <x:v>evidence-family:A</x:v>
      </x:c>
      <x:c r="AJ862"/>
      <x:c r="AK862" t="str">
        <x:f>IF(AJ862="","",IF(OR(LOWER(AJ862)="brazil",LOWER(AJ862)="brasil"),"Yes","No"))</x:f>
      </x:c>
      <x:c r="AL862"/>
      <x:c r="AM862"/>
      <x:c r="AN862"/>
      <x:c r="AO862"/>
      <x:c r="AP862"/>
      <x:c r="AQ862"/>
      <x:c r="AR862"/>
      <x:c r="AS862"/>
      <x:c r="AT862"/>
      <x:c r="AU862"/>
      <x:c r="AV862"/>
      <x:c r="AW862"/>
      <x:c r="AX862"/>
      <x:c r="AY862"/>
      <x:c r="AZ862"/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/>
      <x:c r="BO862"/>
      <x:c r="BP862"/>
      <x:c r="BQ862"/>
      <x:c r="BR862"/>
      <x:c r="BS862"/>
      <x:c r="BT862"/>
      <x:c r="BU862"/>
      <x:c r="BV862"/>
      <x:c r="BW862"/>
      <x:c r="BX862"/>
      <x:c r="BY862"/>
      <x:c r="BZ862"/>
      <x:c r="CA862"/>
      <x:c r="CB862"/>
      <x:c r="CC862"/>
      <x:c r="CD862"/>
      <x:c r="CE862"/>
      <x:c r="CF862"/>
      <x:c r="CG862"/>
      <x:c r="CH862"/>
      <x:c r="CI862"/>
      <x:c r="CJ862" t="str">
        <x:v>Yes</x:v>
      </x:c>
      <x:c r="CK862" t="str">
        <x:v>Yes</x:v>
      </x:c>
      <x:c r="CL862" t="str">
        <x:v>Yes</x:v>
      </x:c>
      <x:c r="CM862" t="str">
        <x:v>Clear</x:v>
      </x:c>
      <x:c r="CN862" t="str">
        <x:v>Verified — clear</x:v>
      </x:c>
      <x:c r="CO862" t="n">
        <x:v>46272</x:v>
      </x:c>
      <x:c r="CP862" t="str">
        <x:v>https://pubmed.ncbi.nlm.nih.gov/32922638/</x:v>
      </x:c>
      <x:c r="CQ862"/>
      <x:c r="CR862"/>
      <x:c r="CS862"/>
      <x:c r="CT862"/>
      <x:c r="CU862"/>
      <x:c r="CV862"/>
      <x:c r="CW862"/>
      <x:c r="CX862"/>
      <x:c r="CY862"/>
      <x:c r="CZ862"/>
      <x:c r="DA862"/>
      <x:c r="DB862" t="str">
        <x:f>IF(L862="","",IF(AND(COUNT(CU862:DA862)=7,OR(CU862=0,CU862=1,CU862=2),OR(CV862=0,CV862=1,CV862=2),OR(CW862=0,CW862=1,CW862=2),OR(CX862=0,CX862=1,CX862=2),OR(CY862=0,CY862=1,CY862=2),OR(CZ862=0,CZ862=1,CZ862=2),OR(DA862=0,DA862=1,DA862=2)),SUM(CU862:DA862),""))</x:f>
      </x:c>
      <x:c r="DC862" t="str">
        <x:f>IF(DB862="","",ROUND(DB862/14*10,1))</x:f>
      </x:c>
      <x:c r="DD862" t="str">
        <x:v>Pending</x:v>
      </x:c>
      <x:c r="DE862" t="str">
        <x:f>IF(L862="","",IF(DC862="","Pending",IF(DD862="Yes","CONDITIONAL — safety override",IF(DC862&gt;=8,"HIGH",IF(DC862&gt;=5,"CONDITIONAL","LOW")))))</x:f>
        <x:v>Pending</x:v>
      </x:c>
      <x:c r="DF862" t="str">
        <x:v>Pending screening and full-text appraisal; no transferability judgment made at identification.</x:v>
      </x:c>
      <x:c r="DG862"/>
      <x:c r="DH862"/>
      <x:c r="DI862"/>
      <x:c r="DJ862"/>
      <x:c r="DK862"/>
      <x:c r="DL862"/>
      <x:c r="DM862"/>
      <x:c r="DN862"/>
      <x:c r="DO862"/>
      <x:c r="DP862"/>
      <x:c r="DQ862"/>
      <x:c r="DR862"/>
      <x:c r="DS862"/>
      <x:c r="DT862"/>
      <x:c r="DU862"/>
      <x:c r="DV862"/>
      <x:c r="DW862"/>
      <x:c r="DX862"/>
      <x:c r="DY862"/>
      <x:c r="DZ862" t="str">
        <x:v>Title/abstract screening alone does not establish effectiveness, causality, methodological quality, transferability to Brazilian public safety or an institutional recommendation.</x:v>
      </x:c>
      <x:c r="EA862" t="str">
        <x:v>Pending</x:v>
      </x:c>
      <x:c r="EB862" t="str">
        <x:f>IF(L862="","",IF(EC862="READY","Yes","No / Pending"))</x:f>
        <x:v>No / Pending</x:v>
      </x:c>
      <x:c r="EC862" t="str">
        <x:f>IF(L862="","",IF(OR(ISNUMBER(SEARCH("Retracted Publication",Q862)),CM862="Retracted",CN862="Retracted",CM862="Expression of Concern",CN862="Expression of Concern",F862="Not used",CG862="Critical",CH862="High",CH862="Critical"),"BLOCKED — integrity or use restriction",IF(AND(CJ862="Yes",CK862="Yes",CL862="Yes"),IF(AND(CM862="Clear",CN862="Verified — clear"),IF(AND(AND(LEN(TRIM(CF862))&gt;0,LEFT(LOWER(TRIM(CF862)),7)&lt;&gt;"pending"),OR(CG862="High",CG862="Moderate"),OR(CH862="Low",CH862="Some concerns",CH862="Not applicable")),IF(AND(DD862="No",OR(DE862="HIGH",DE862="CONDITIONAL"),AND(LEN(TRIM(DF862))&gt;0,LEFT(LOWER(TRIM(DF862)),7)&lt;&gt;"pending")),IF(AND(AND(LEN(TRIM(DT862))&gt;0,LEFT(LOWER(TRIM(DT862)),7)&lt;&gt;"pending"),AND(LEN(TRIM(DU862))&gt;0,LEFT(LOWER(TRIM(DU862)),7)&lt;&gt;"pending"),OR(AND(LEN(TRIM(DV862))&gt;0,LEFT(LOWER(TRIM(DV862)),7)&lt;&gt;"pending"),AND(LEN(TRIM(DW862))&gt;0,LEFT(LOWER(TRIM(DW862)),7)&lt;&gt;"pending")),AND(LEN(TRIM(DX862))&gt;0,LEFT(LOWER(TRIM(DX862)),7)&lt;&gt;"pending")),IF(AND(F862="Claim-ready",OR(EA862="Strong",EA862="Moderate"),AND(LEN(TRIM(G862))&gt;0,LEFT(LOWER(TRIM(G862)),7)&lt;&gt;"pending"),G862&lt;&gt;"No substantive use decision is permitted from identification metadata alone.",AND(LEN(TRIM(DZ862))&gt;0,LEFT(LOWER(TRIM(DZ862)),7)&lt;&gt;"pending"),DZ862&lt;&gt;"Identification metadata alone does not permit any substantive scientific, causal, operational, or institutional claim.",AND(LEN(TRIM(EI862))&gt;0,LEFT(LOWER(TRIM(EI862)),7)&lt;&gt;"pending"),ISNUMBER(EH862),EH862&gt;0),"READY","PENDING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2" t="str">
        <x:v>Pending</x:v>
      </x:c>
      <x:c r="EE862"/>
      <x:c r="EF862" t="str">
        <x:v>Pending</x:v>
      </x:c>
      <x:c r="EG862" t="str">
        <x:v>Pending</x:v>
      </x:c>
      <x:c r="EH862"/>
      <x:c r="EI862" s="501"/>
      <x:c r="EJ862"/>
      <x:c r="EK862" t="str">
        <x:v>Pending</x:v>
      </x:c>
      <x:c r="EL862" t="n">
        <x:v>46272</x:v>
      </x:c>
      <x:c r="EM862" t="str">
        <x:v>Production PubMed record imported and reconciled to Zotero item YS3VC6UL;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62" t="n">
        <x:f>IF(L862="","",(IF(N862&lt;&gt;"",1,0)+IF(O862&lt;&gt;"",1,0)+IF(AJ862&lt;&gt;"",1,0)+IF(AU862&lt;&gt;"",1,0)+IF(BE862&lt;&gt;"",1,0)+IF(CF862&lt;&gt;"",1,0)+IF(CJ862="Yes",1,0)+IF(CL862="Yes",1,0)+IF(DE862&lt;&gt;"Pending",1,0)+IF(F862&lt;&gt;"",1,0)+IF(DZ862&lt;&gt;"",1,0)+IF(EI862&lt;&gt;"",1,0))/12)</x:f>
        <x:v>0.5</x:v>
      </x:c>
    </x:row>
    <x:row r="863">
      <x:c r="A863" t="str">
        <x:v>EV-0860</x:v>
      </x:c>
      <x:c r="B863" t="str">
        <x:v>Integrity check</x:v>
      </x:c>
      <x:c r="C863" t="str">
        <x:f>IF(L863="","",IF(LEFT(EC863,7)="BLOCKED","🔴 Do not use for conclusion",IF(EB863="Yes","🟢 Claim-ready","🟡 Caution / context")))</x:f>
        <x:v>🟡 Caution / context</x:v>
      </x:c>
      <x:c r="D863" t="str">
        <x:f>IF(L863="","",EC863)</x:f>
        <x:v>PENDING — integrity resolution</x:v>
      </x:c>
      <x:c r="E863" t="str">
        <x:v>P2 — High</x:v>
      </x:c>
      <x:c r="F863" t="str">
        <x:v>Pending</x:v>
      </x:c>
      <x:c r="G863" t="str">
        <x:v>Title/abstract identify an explicit tactical/public-safety context and readiness domain; retain for full-text assessment.</x:v>
      </x:c>
      <x:c r="H863" t="str">
        <x:v>Obtain and review lawful full text; confirm human adjudication; then select a design-specific appraisal instrument.</x:v>
      </x:c>
      <x:c r="I863"/>
      <x:c r="J863" t="str">
        <x:v>A — Core</x:v>
      </x:c>
      <x:c r="K863" t="str">
        <x:v>IDENTIFIED</x:v>
      </x:c>
      <x:c r="L863" t="str">
        <x:v>COVID-19 Myocardial Pathology Evaluated Through scrEening Cardiac Magnetic Resonance (COMPETE CMR).</x:v>
      </x:c>
      <x:c r="M863"/>
      <x:c r="N863" t="str">
        <x:v>Clark, Daniel E; Parikh, Amar; Dendy, Jeffrey M; Diamond, Alex B; George-Durrett, Kristen; Fish, Frank A; Fitch, Warne; Hughes, Sean G; Soslow, Jonathan H</x:v>
      </x:c>
      <x:c r="O863" t="n">
        <x:v>2020</x:v>
      </x:c>
      <x:c r="P863" t="str">
        <x:v>medRxiv : the preprint server for health sciences</x:v>
      </x:c>
      <x:c r="Q863" t="str">
        <x:v>Journal Article; Preprint</x:v>
      </x:c>
      <x:c r="R863" t="str">
        <x:v>Unclear</x:v>
      </x:c>
      <x:c r="S863" t="str">
        <x:v>Unknown</x:v>
      </x:c>
      <x:c r="T863" t="str">
        <x:v>eng</x:v>
      </x:c>
      <x:c r="U863" t="str">
        <x:v>https://pubmed.ncbi.nlm.nih.gov/32908996/</x:v>
      </x:c>
      <x:c r="V863" t="str">
        <x:v>10.1101/2020.08.31.20185140</x:v>
      </x:c>
      <x:c r="W863" t="str">
        <x:f>IF(V863="","",LOWER(SUBSTITUTE(SUBSTITUTE(SUBSTITUTE(SUBSTITUTE(TRIM(V863),"https://doi.org/",""),"http://doi.org/",""),"https://dx.doi.org/",""),"doi:","")))</x:f>
        <x:v>10.1101/2020.08.31.20185140</x:v>
      </x:c>
      <x:c r="X863" t="str">
        <x:v>32908996</x:v>
      </x:c>
      <x:c r="Y863" t="str">
        <x:v>PMC7480048</x:v>
      </x:c>
      <x:c r="Z863"/>
      <x:c r="AA863" t="str">
        <x:v>PubMed/MEDLINE</x:v>
      </x:c>
      <x:c r="AB863" t="str">
        <x:v>PUBMED-A-v1.0-2026-08-28</x:v>
      </x:c>
      <x:c r="AC863" t="str">
        <x:v>SP-PUBMED-A-20260828</x:v>
      </x:c>
      <x:c r="AD863" s="499" t="n">
        <x:v>46262</x:v>
      </x:c>
      <x:c r="AE863" s="499" t="n">
        <x:v>46272</x:v>
      </x:c>
      <x:c r="AF863" t="str">
        <x:v>XHQD4258</x:v>
      </x:c>
      <x:c r="AG863"/>
      <x:c r="AH863" t="str">
        <x:v>Tactical Athlete → Operational Readiness Brazil</x:v>
      </x:c>
      <x:c r="AI863" t="str">
        <x:v>evidence-family:A</x:v>
      </x:c>
      <x:c r="AJ863"/>
      <x:c r="AK863" t="str">
        <x:f>IF(AJ863="","",IF(OR(LOWER(AJ863)="brazil",LOWER(AJ863)="brasil"),"Yes","No"))</x:f>
      </x:c>
      <x:c r="AL863"/>
      <x:c r="AM863"/>
      <x:c r="AN863"/>
      <x:c r="AO863"/>
      <x:c r="AP863"/>
      <x:c r="AQ863"/>
      <x:c r="AR863"/>
      <x:c r="AS863"/>
      <x:c r="AT863"/>
      <x:c r="AU863"/>
      <x:c r="AV863"/>
      <x:c r="AW863"/>
      <x:c r="AX863"/>
      <x:c r="AY863"/>
      <x:c r="AZ863"/>
      <x:c r="BA863"/>
      <x:c r="BB863"/>
      <x:c r="BC863"/>
      <x:c r="BD863"/>
      <x:c r="BE863"/>
      <x:c r="BF863"/>
      <x:c r="BG863"/>
      <x:c r="BH863"/>
      <x:c r="BI863"/>
      <x:c r="BJ863"/>
      <x:c r="BK863"/>
      <x:c r="BL863"/>
      <x:c r="BM863"/>
      <x:c r="BN863"/>
      <x:c r="BO863"/>
      <x:c r="BP863"/>
      <x:c r="BQ863"/>
      <x:c r="BR863"/>
      <x:c r="BS863"/>
      <x:c r="BT863"/>
      <x:c r="BU863"/>
      <x:c r="BV863"/>
      <x:c r="BW863"/>
      <x:c r="BX863"/>
      <x:c r="BY863"/>
      <x:c r="BZ863"/>
      <x:c r="CA863"/>
      <x:c r="CB863"/>
      <x:c r="CC863"/>
      <x:c r="CD863"/>
      <x:c r="CE863"/>
      <x:c r="CF863"/>
      <x:c r="CG863"/>
      <x:c r="CH863"/>
      <x:c r="CI863"/>
      <x:c r="CJ863" t="str">
        <x:v>Yes</x:v>
      </x:c>
      <x:c r="CK863" t="str">
        <x:v>Yes</x:v>
      </x:c>
      <x:c r="CL863" t="str">
        <x:v>Yes</x:v>
      </x:c>
      <x:c r="CM863" t="str">
        <x:v>Correction</x:v>
      </x:c>
      <x:c r="CN863" t="str">
        <x:v>Pending</x:v>
      </x:c>
      <x:c r="CO863" t="n">
        <x:v>46272</x:v>
      </x:c>
      <x:c r="CP863" t="str">
        <x:v>https://pubmed.ncbi.nlm.nih.gov/33332151/</x:v>
      </x:c>
      <x:c r="CQ863"/>
      <x:c r="CR863"/>
      <x:c r="CS863"/>
      <x:c r="CT863"/>
      <x:c r="CU863"/>
      <x:c r="CV863"/>
      <x:c r="CW863"/>
      <x:c r="CX863"/>
      <x:c r="CY863"/>
      <x:c r="CZ863"/>
      <x:c r="DA863"/>
      <x:c r="DB863" t="str">
        <x:f>IF(L863="","",IF(AND(COUNT(CU863:DA863)=7,OR(CU863=0,CU863=1,CU863=2),OR(CV863=0,CV863=1,CV863=2),OR(CW863=0,CW863=1,CW863=2),OR(CX863=0,CX863=1,CX863=2),OR(CY863=0,CY863=1,CY863=2),OR(CZ863=0,CZ863=1,CZ863=2),OR(DA863=0,DA863=1,DA863=2)),SUM(CU863:DA863),""))</x:f>
      </x:c>
      <x:c r="DC863" t="str">
        <x:f>IF(DB863="","",ROUND(DB863/14*10,1))</x:f>
      </x:c>
      <x:c r="DD863" t="str">
        <x:v>Pending</x:v>
      </x:c>
      <x:c r="DE863" t="str">
        <x:f>IF(L863="","",IF(DC863="","Pending",IF(DD863="Yes","CONDITIONAL — safety override",IF(DC863&gt;=8,"HIGH",IF(DC863&gt;=5,"CONDITIONAL","LOW")))))</x:f>
        <x:v>Pending</x:v>
      </x:c>
      <x:c r="DF863" t="str">
        <x:v>Pending screening and full-text appraisal; no transferability judgment made at identification.</x:v>
      </x:c>
      <x:c r="DG863"/>
      <x:c r="DH863"/>
      <x:c r="DI863"/>
      <x:c r="DJ863"/>
      <x:c r="DK863"/>
      <x:c r="DL863"/>
      <x:c r="DM863"/>
      <x:c r="DN863"/>
      <x:c r="DO863"/>
      <x:c r="DP863"/>
      <x:c r="DQ863"/>
      <x:c r="DR863"/>
      <x:c r="DS863"/>
      <x:c r="DT863"/>
      <x:c r="DU863"/>
      <x:c r="DV863"/>
      <x:c r="DW863"/>
      <x:c r="DX863"/>
      <x:c r="DY863"/>
      <x:c r="DZ863" t="str">
        <x:v>Title/abstract screening alone does not establish effectiveness, causality, methodological quality, transferability to Brazilian public safety or an institutional recommendation.</x:v>
      </x:c>
      <x:c r="EA863" t="str">
        <x:v>Pending</x:v>
      </x:c>
      <x:c r="EB863" t="str">
        <x:f>IF(L863="","",IF(EC863="READY","Yes","No / Pending"))</x:f>
        <x:v>No / Pending</x:v>
      </x:c>
      <x:c r="EC863" t="str">
        <x:f>IF(L863="","",IF(OR(ISNUMBER(SEARCH("Retracted Publication",Q863)),CM863="Retracted",CN863="Retracted",CM863="Expression of Concern",CN863="Expression of Concern",F863="Not used",CG863="Critical",CH863="High",CH863="Critical"),"BLOCKED — integrity or use restriction",IF(AND(CJ863="Yes",CK863="Yes",CL863="Yes"),IF(AND(CM863="Clear",CN863="Verified — clear"),IF(AND(AND(LEN(TRIM(CF863))&gt;0,LEFT(LOWER(TRIM(CF863)),7)&lt;&gt;"pending"),OR(CG863="High",CG863="Moderate"),OR(CH863="Low",CH863="Some concerns",CH863="Not applicable")),IF(AND(DD863="No",OR(DE863="HIGH",DE863="CONDITIONAL"),AND(LEN(TRIM(DF863))&gt;0,LEFT(LOWER(TRIM(DF863)),7)&lt;&gt;"pending")),IF(AND(AND(LEN(TRIM(DT863))&gt;0,LEFT(LOWER(TRIM(DT863)),7)&lt;&gt;"pending"),AND(LEN(TRIM(DU863))&gt;0,LEFT(LOWER(TRIM(DU863)),7)&lt;&gt;"pending"),OR(AND(LEN(TRIM(DV863))&gt;0,LEFT(LOWER(TRIM(DV863)),7)&lt;&gt;"pending"),AND(LEN(TRIM(DW863))&gt;0,LEFT(LOWER(TRIM(DW863)),7)&lt;&gt;"pending")),AND(LEN(TRIM(DX863))&gt;0,LEFT(LOWER(TRIM(DX863)),7)&lt;&gt;"pending")),IF(AND(F863="Claim-ready",OR(EA863="Strong",EA863="Moderate"),AND(LEN(TRIM(G863))&gt;0,LEFT(LOWER(TRIM(G863)),7)&lt;&gt;"pending"),G863&lt;&gt;"No substantive use decision is permitted from identification metadata alone.",AND(LEN(TRIM(DZ863))&gt;0,LEFT(LOWER(TRIM(DZ863)),7)&lt;&gt;"pending"),DZ863&lt;&gt;"Identification metadata alone does not permit any substantive scientific, causal, operational, or institutional claim.",AND(LEN(TRIM(EI863))&gt;0,LEFT(LOWER(TRIM(EI863)),7)&lt;&gt;"pending"),ISNUMBER(EH863),EH863&gt;0),"READY","PENDING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863" t="str">
        <x:v>Pending</x:v>
      </x:c>
      <x:c r="EE863"/>
      <x:c r="EF863" t="str">
        <x:v>Pending</x:v>
      </x:c>
      <x:c r="EG863" t="str">
        <x:v>Pending</x:v>
      </x:c>
      <x:c r="EH863"/>
      <x:c r="EI863" s="501"/>
      <x:c r="EJ863"/>
      <x:c r="EK863" t="str">
        <x:v>Pending</x:v>
      </x:c>
      <x:c r="EL863" t="n">
        <x:v>46272</x:v>
      </x:c>
      <x:c r="EM863" t="str">
        <x:v>Production PubMed record imported and reconciled to Zotero item XHQD4258;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863" t="n">
        <x:f>IF(L863="","",(IF(N863&lt;&gt;"",1,0)+IF(O863&lt;&gt;"",1,0)+IF(AJ863&lt;&gt;"",1,0)+IF(AU863&lt;&gt;"",1,0)+IF(BE863&lt;&gt;"",1,0)+IF(CF863&lt;&gt;"",1,0)+IF(CJ863="Yes",1,0)+IF(CL863="Yes",1,0)+IF(DE863&lt;&gt;"Pending",1,0)+IF(F863&lt;&gt;"",1,0)+IF(DZ863&lt;&gt;"",1,0)+IF(EI863&lt;&gt;"",1,0))/12)</x:f>
        <x:v>0.5</x:v>
      </x:c>
    </x:row>
    <x:row r="864">
      <x:c r="A864" t="str">
        <x:v>EV-0861</x:v>
      </x:c>
      <x:c r="B864" t="str">
        <x:v>Integrity check</x:v>
      </x:c>
      <x:c r="C864" t="str">
        <x:f>IF(L864="","",IF(LEFT(EC864,7)="BLOCKED","🔴 Do not use for conclusion",IF(EB864="Yes","🟢 Claim-ready","🟡 Caution / context")))</x:f>
        <x:v>🟡 Caution / context</x:v>
      </x:c>
      <x:c r="D864" t="str">
        <x:f>IF(L864="","",EC864)</x:f>
        <x:v>PENDING — appropriate appraisal</x:v>
      </x:c>
      <x:c r="E864" t="str">
        <x:v>P3 — Medium</x:v>
      </x:c>
      <x:c r="F864" t="str">
        <x:v>Pending</x:v>
      </x:c>
      <x:c r="G864" t="str">
        <x:v>No abstract is available in the current PubMed record; title alone is insufficient for exclusion.</x:v>
      </x:c>
      <x:c r="H864" t="str">
        <x:v>Human title/abstract adjudication; retrieve full text if relevance remains plausible.</x:v>
      </x:c>
      <x:c r="I864"/>
      <x:c r="J864" t="str">
        <x:v>A — Core</x:v>
      </x:c>
      <x:c r="K864" t="str">
        <x:v>IDENTIFIED</x:v>
      </x:c>
      <x:c r="L864" t="str">
        <x:v>Standardizing Postoperative Rehabilitation Protocols for the Tri-Service: A Consensus Meeting Hosted by the Musculoskeletal Injury Rehabilitation Research for Operational Readiness Organization.</x:v>
      </x:c>
      <x:c r="M864"/>
      <x:c r="N864" t="str">
        <x:v>Isaacson, Brad; Miranda, Mae; Hager, Nelson; Wagner, Linzie; West, Sydney; Lucio, Whitley; Heller, John; Dalgarno, Robert; Dickens, Jonathan F; Schoomaker, Eric; Pasquina, Paul</x:v>
      </x:c>
      <x:c r="O864" t="n">
        <x:v>2020</x:v>
      </x:c>
      <x:c r="P864" t="str">
        <x:v>Military medicine</x:v>
      </x:c>
      <x:c r="Q864" t="str">
        <x:v>Consensus Statement; Journal Article; Research Support, U.S. Gov't, Non-P.H.S.</x:v>
      </x:c>
      <x:c r="R864" t="str">
        <x:v>Unclear</x:v>
      </x:c>
      <x:c r="S864" t="str">
        <x:v>Unknown</x:v>
      </x:c>
      <x:c r="T864" t="str">
        <x:v>eng</x:v>
      </x:c>
      <x:c r="U864" t="str">
        <x:v>https://pubmed.ncbi.nlm.nih.gov/32897320/</x:v>
      </x:c>
      <x:c r="V864" t="str">
        <x:v>10.1093/milmed/usaa207</x:v>
      </x:c>
      <x:c r="W864" t="str">
        <x:f>IF(V864="","",LOWER(SUBSTITUTE(SUBSTITUTE(SUBSTITUTE(SUBSTITUTE(TRIM(V864),"https://doi.org/",""),"http://doi.org/",""),"https://dx.doi.org/",""),"doi:","")))</x:f>
        <x:v>10.1093/milmed/usaa207</x:v>
      </x:c>
      <x:c r="X864" t="str">
        <x:v>32897320</x:v>
      </x:c>
      <x:c r="Y864" t="str">
        <x:v>PMC7772519</x:v>
      </x:c>
      <x:c r="Z864"/>
      <x:c r="AA864" t="str">
        <x:v>PubMed/MEDLINE</x:v>
      </x:c>
      <x:c r="AB864" t="str">
        <x:v>PUBMED-A-v1.0-2026-08-28</x:v>
      </x:c>
      <x:c r="AC864" t="str">
        <x:v>SP-PUBMED-A-20260828</x:v>
      </x:c>
      <x:c r="AD864" s="499" t="n">
        <x:v>46262</x:v>
      </x:c>
      <x:c r="AE864" s="499" t="n">
        <x:v>46272</x:v>
      </x:c>
      <x:c r="AF864" t="str">
        <x:v>CYB48M7C</x:v>
      </x:c>
      <x:c r="AG864"/>
      <x:c r="AH864" t="str">
        <x:v>Tactical Athlete → Operational Readiness Brazil</x:v>
      </x:c>
      <x:c r="AI864" t="str">
        <x:v>evidence-family:A</x:v>
      </x:c>
      <x:c r="AJ864"/>
      <x:c r="AK864" t="str">
        <x:f>IF(AJ864="","",IF(OR(LOWER(AJ864)="brazil",LOWER(AJ864)="brasil"),"Yes","No"))</x:f>
      </x:c>
      <x:c r="AL864"/>
      <x:c r="AM864"/>
      <x:c r="AN864"/>
      <x:c r="AO864"/>
      <x:c r="AP864"/>
      <x:c r="AQ864"/>
      <x:c r="AR864"/>
      <x:c r="AS864"/>
      <x:c r="AT864"/>
      <x:c r="AU864"/>
      <x:c r="AV864"/>
      <x:c r="AW864"/>
      <x:c r="AX864"/>
      <x:c r="AY864"/>
      <x:c r="AZ864"/>
      <x:c r="BA864"/>
      <x:c r="BB864"/>
      <x:c r="BC864"/>
      <x:c r="BD864"/>
      <x:c r="BE864"/>
      <x:c r="BF864"/>
      <x:c r="BG864"/>
      <x:c r="BH864"/>
      <x:c r="BI864"/>
      <x:c r="BJ864"/>
      <x:c r="BK864"/>
      <x:c r="BL864"/>
      <x:c r="BM864"/>
      <x:c r="BN864"/>
      <x:c r="BO864"/>
      <x:c r="BP864"/>
      <x:c r="BQ864"/>
      <x:c r="BR864"/>
      <x:c r="BS864"/>
      <x:c r="BT864"/>
      <x:c r="BU864"/>
      <x:c r="BV864"/>
      <x:c r="BW864"/>
      <x:c r="BX864"/>
      <x:c r="BY864"/>
      <x:c r="BZ864"/>
      <x:c r="CA864"/>
      <x:c r="CB864"/>
      <x:c r="CC864"/>
      <x:c r="CD864"/>
      <x:c r="CE864"/>
      <x:c r="CF864"/>
      <x:c r="CG864"/>
      <x:c r="CH864"/>
      <x:c r="CI864"/>
      <x:c r="CJ864" t="str">
        <x:v>Yes</x:v>
      </x:c>
      <x:c r="CK864" t="str">
        <x:v>Yes</x:v>
      </x:c>
      <x:c r="CL864" t="str">
        <x:v>Yes</x:v>
      </x:c>
      <x:c r="CM864" t="str">
        <x:v>Clear</x:v>
      </x:c>
      <x:c r="CN864" t="str">
        <x:v>Verified — clear</x:v>
      </x:c>
      <x:c r="CO864" t="n">
        <x:v>46272</x:v>
      </x:c>
      <x:c r="CP864" t="str">
        <x:v>https://pubmed.ncbi.nlm.nih.gov/32897320/</x:v>
      </x:c>
      <x:c r="CQ864"/>
      <x:c r="CR864"/>
      <x:c r="CS864"/>
      <x:c r="CT864"/>
      <x:c r="CU864"/>
      <x:c r="CV864"/>
      <x:c r="CW864"/>
      <x:c r="CX864"/>
      <x:c r="CY864"/>
      <x:c r="CZ864"/>
      <x:c r="DA864"/>
      <x:c r="DB864" t="str">
        <x:f>IF(L864="","",IF(AND(COUNT(CU864:DA864)=7,OR(CU864=0,CU864=1,CU864=2),OR(CV864=0,CV864=1,CV864=2),OR(CW864=0,CW864=1,CW864=2),OR(CX864=0,CX864=1,CX864=2),OR(CY864=0,CY864=1,CY864=2),OR(CZ864=0,CZ864=1,CZ864=2),OR(DA864=0,DA864=1,DA864=2)),SUM(CU864:DA864),""))</x:f>
      </x:c>
      <x:c r="DC864" t="str">
        <x:f>IF(DB864="","",ROUND(DB864/14*10,1))</x:f>
      </x:c>
      <x:c r="DD864" t="str">
        <x:v>Pending</x:v>
      </x:c>
      <x:c r="DE864" t="str">
        <x:f>IF(L864="","",IF(DC864="","Pending",IF(DD864="Yes","CONDITIONAL — safety override",IF(DC864&gt;=8,"HIGH",IF(DC864&gt;=5,"CONDITIONAL","LOW")))))</x:f>
        <x:v>Pending</x:v>
      </x:c>
      <x:c r="DF864" t="str">
        <x:v>Pending screening and full-text appraisal; no transferability judgment made at identification.</x:v>
      </x:c>
      <x:c r="DG864"/>
      <x:c r="DH864"/>
      <x:c r="DI864"/>
      <x:c r="DJ864"/>
      <x:c r="DK864"/>
      <x:c r="DL864"/>
      <x:c r="DM864"/>
      <x:c r="DN864"/>
      <x:c r="DO864"/>
      <x:c r="DP864"/>
      <x:c r="DQ864"/>
      <x:c r="DR864"/>
      <x:c r="DS864"/>
      <x:c r="DT864"/>
      <x:c r="DU864"/>
      <x:c r="DV864"/>
      <x:c r="DW864"/>
      <x:c r="DX864"/>
      <x:c r="DY864"/>
      <x:c r="DZ864" t="str">
        <x:v>Title/abstract information is insufficient for a substantive scientific, causal, transferability or institutional claim.</x:v>
      </x:c>
      <x:c r="EA864" t="str">
        <x:v>Pending</x:v>
      </x:c>
      <x:c r="EB864" t="str">
        <x:f>IF(L864="","",IF(EC864="READY","Yes","No / Pending"))</x:f>
        <x:v>No / Pending</x:v>
      </x:c>
      <x:c r="EC864" t="str">
        <x:f>IF(L864="","",IF(OR(ISNUMBER(SEARCH("Retracted Publication",Q864)),CM864="Retracted",CN864="Retracted",CM864="Expression of Concern",CN864="Expression of Concern",F864="Not used",CG864="Critical",CH864="High",CH864="Critical"),"BLOCKED — integrity or use restriction",IF(AND(CJ864="Yes",CK864="Yes",CL864="Yes"),IF(AND(CM864="Clear",CN864="Verified — clear"),IF(AND(AND(LEN(TRIM(CF864))&gt;0,LEFT(LOWER(TRIM(CF864)),7)&lt;&gt;"pending"),OR(CG864="High",CG864="Moderate"),OR(CH864="Low",CH864="Some concerns",CH864="Not applicable")),IF(AND(DD864="No",OR(DE864="HIGH",DE864="CONDITIONAL"),AND(LEN(TRIM(DF864))&gt;0,LEFT(LOWER(TRIM(DF864)),7)&lt;&gt;"pending")),IF(AND(AND(LEN(TRIM(DT864))&gt;0,LEFT(LOWER(TRIM(DT864)),7)&lt;&gt;"pending"),AND(LEN(TRIM(DU864))&gt;0,LEFT(LOWER(TRIM(DU864)),7)&lt;&gt;"pending"),OR(AND(LEN(TRIM(DV864))&gt;0,LEFT(LOWER(TRIM(DV864)),7)&lt;&gt;"pending"),AND(LEN(TRIM(DW864))&gt;0,LEFT(LOWER(TRIM(DW864)),7)&lt;&gt;"pending")),AND(LEN(TRIM(DX864))&gt;0,LEFT(LOWER(TRIM(DX864)),7)&lt;&gt;"pending")),IF(AND(F864="Claim-ready",OR(EA864="Strong",EA864="Moderate"),AND(LEN(TRIM(G864))&gt;0,LEFT(LOWER(TRIM(G864)),7)&lt;&gt;"pending"),G864&lt;&gt;"No substantive use decision is permitted from identification metadata alone.",AND(LEN(TRIM(DZ864))&gt;0,LEFT(LOWER(TRIM(DZ864)),7)&lt;&gt;"pending"),DZ864&lt;&gt;"Identification metadata alone does not permit any substantive scientific, causal, operational, or institutional claim.",AND(LEN(TRIM(EI864))&gt;0,LEFT(LOWER(TRIM(EI864)),7)&lt;&gt;"pending"),ISNUMBER(EH864),EH864&gt;0),"READY","PENDING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4" t="str">
        <x:v>Pending</x:v>
      </x:c>
      <x:c r="EE864"/>
      <x:c r="EF864" t="str">
        <x:v>Pending</x:v>
      </x:c>
      <x:c r="EG864" t="str">
        <x:v>Pending</x:v>
      </x:c>
      <x:c r="EH864"/>
      <x:c r="EI864" s="501"/>
      <x:c r="EJ864"/>
      <x:c r="EK864" t="str">
        <x:v>Pending</x:v>
      </x:c>
      <x:c r="EL864" t="n">
        <x:v>46272</x:v>
      </x:c>
      <x:c r="EM864" t="str">
        <x:v>Production PubMed record imported and reconciled to Zotero item CYB48M7C;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864" t="n">
        <x:f>IF(L864="","",(IF(N864&lt;&gt;"",1,0)+IF(O864&lt;&gt;"",1,0)+IF(AJ864&lt;&gt;"",1,0)+IF(AU864&lt;&gt;"",1,0)+IF(BE864&lt;&gt;"",1,0)+IF(CF864&lt;&gt;"",1,0)+IF(CJ864="Yes",1,0)+IF(CL864="Yes",1,0)+IF(DE864&lt;&gt;"Pending",1,0)+IF(F864&lt;&gt;"",1,0)+IF(DZ864&lt;&gt;"",1,0)+IF(EI864&lt;&gt;"",1,0))/12)</x:f>
        <x:v>0.5</x:v>
      </x:c>
    </x:row>
    <x:row r="865">
      <x:c r="A865" t="str">
        <x:v>EV-0862</x:v>
      </x:c>
      <x:c r="B865" t="str">
        <x:v>Integrity check</x:v>
      </x:c>
      <x:c r="C865" t="str">
        <x:f>IF(L865="","",IF(LEFT(EC865,7)="BLOCKED","🔴 Do not use for conclusion",IF(EB865="Yes","🟢 Claim-ready","🟡 Caution / context")))</x:f>
        <x:v>🟡 Caution / context</x:v>
      </x:c>
      <x:c r="D865" t="str">
        <x:f>IF(L865="","",EC865)</x:f>
        <x:v>PENDING — appropriate appraisal</x:v>
      </x:c>
      <x:c r="E865" t="str">
        <x:v>P3 — Medium</x:v>
      </x:c>
      <x:c r="F865" t="str">
        <x:v>Pending</x:v>
      </x:c>
      <x:c r="G865" t="str">
        <x:v>Title/abstract identify an explicit implementation-science construct; retain for full-text assessment.</x:v>
      </x:c>
      <x:c r="H865" t="str">
        <x:v>Obtain and review lawful full text; confirm human adjudication; then select a design-specific appraisal instrument.</x:v>
      </x:c>
      <x:c r="I865"/>
      <x:c r="J865" t="str">
        <x:v>C — Implementation Science</x:v>
      </x:c>
      <x:c r="K865" t="str">
        <x:v>IDENTIFIED</x:v>
      </x:c>
      <x:c r="L865" t="str">
        <x:v>The intergenerational impact of war on mental health and psychosocial wellbeing: lessons from the longitudinal study of war-affected youth in Sierra Leone.</x:v>
      </x:c>
      <x:c r="M865"/>
      <x:c r="N865" t="str">
        <x:v>Betancourt, Theresa S; Keegan, Katrina; Farrar, Jordan; Brennan, Robert T</x:v>
      </x:c>
      <x:c r="O865" t="n">
        <x:v>2020</x:v>
      </x:c>
      <x:c r="P865" t="str">
        <x:v>Conflict and health</x:v>
      </x:c>
      <x:c r="Q865" t="str">
        <x:v>Journal Article</x:v>
      </x:c>
      <x:c r="R865" t="str">
        <x:v>Unclear</x:v>
      </x:c>
      <x:c r="S865" t="str">
        <x:v>Unknown</x:v>
      </x:c>
      <x:c r="T865" t="str">
        <x:v>eng</x:v>
      </x:c>
      <x:c r="U865" t="str">
        <x:v>https://pubmed.ncbi.nlm.nih.gov/32884581/</x:v>
      </x:c>
      <x:c r="V865" t="str">
        <x:v>10.1186/s13031-020-00308-7</x:v>
      </x:c>
      <x:c r="W865" t="str">
        <x:f>IF(V865="","",LOWER(SUBSTITUTE(SUBSTITUTE(SUBSTITUTE(SUBSTITUTE(TRIM(V865),"https://doi.org/",""),"http://doi.org/",""),"https://dx.doi.org/",""),"doi:","")))</x:f>
        <x:v>10.1186/s13031-020-00308-7</x:v>
      </x:c>
      <x:c r="X865" t="str">
        <x:v>32884581</x:v>
      </x:c>
      <x:c r="Y865" t="str">
        <x:v>PMC7461150</x:v>
      </x:c>
      <x:c r="Z865"/>
      <x:c r="AA865" t="str">
        <x:v>PubMed/MEDLINE</x:v>
      </x:c>
      <x:c r="AB865" t="str">
        <x:v>PUBMED-C-v1.0-2026-08-28</x:v>
      </x:c>
      <x:c r="AC865" t="str">
        <x:v>SP-PUBMED-C-20260828</x:v>
      </x:c>
      <x:c r="AD865" s="499" t="n">
        <x:v>46262</x:v>
      </x:c>
      <x:c r="AE865" s="499" t="n">
        <x:v>46272</x:v>
      </x:c>
      <x:c r="AF865" t="str">
        <x:v>MJVWFUAG</x:v>
      </x:c>
      <x:c r="AG865"/>
      <x:c r="AH865" t="str">
        <x:v>Tactical Athlete → Operational Readiness Brazil</x:v>
      </x:c>
      <x:c r="AI865" t="str">
        <x:v>evidence-family:C</x:v>
      </x:c>
      <x:c r="AJ865"/>
      <x:c r="AK865" t="str">
        <x:f>IF(AJ865="","",IF(OR(LOWER(AJ865)="brazil",LOWER(AJ865)="brasil"),"Yes","No"))</x:f>
      </x:c>
      <x:c r="AL865"/>
      <x:c r="AM865"/>
      <x:c r="AN865"/>
      <x:c r="AO865"/>
      <x:c r="AP865"/>
      <x:c r="AQ865"/>
      <x:c r="AR865"/>
      <x:c r="AS865"/>
      <x:c r="AT865"/>
      <x:c r="AU865"/>
      <x:c r="AV865"/>
      <x:c r="AW865"/>
      <x:c r="AX865"/>
      <x:c r="AY865"/>
      <x:c r="AZ865"/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/>
      <x:c r="BO865"/>
      <x:c r="BP865"/>
      <x:c r="BQ865"/>
      <x:c r="BR865"/>
      <x:c r="BS865"/>
      <x:c r="BT865"/>
      <x:c r="BU865"/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 t="str">
        <x:v>Yes</x:v>
      </x:c>
      <x:c r="CK865" t="str">
        <x:v>Yes</x:v>
      </x:c>
      <x:c r="CL865" t="str">
        <x:v>Yes</x:v>
      </x:c>
      <x:c r="CM865" t="str">
        <x:v>Clear</x:v>
      </x:c>
      <x:c r="CN865" t="str">
        <x:v>Verified — clear</x:v>
      </x:c>
      <x:c r="CO865" t="n">
        <x:v>46272</x:v>
      </x:c>
      <x:c r="CP865" t="str">
        <x:v>https://pubmed.ncbi.nlm.nih.gov/32884581/</x:v>
      </x:c>
      <x:c r="CQ865"/>
      <x:c r="CR865"/>
      <x:c r="CS865"/>
      <x:c r="CT865"/>
      <x:c r="CU865"/>
      <x:c r="CV865"/>
      <x:c r="CW865"/>
      <x:c r="CX865"/>
      <x:c r="CY865"/>
      <x:c r="CZ865"/>
      <x:c r="DA865"/>
      <x:c r="DB865" t="str">
        <x:f>IF(L865="","",IF(AND(COUNT(CU865:DA865)=7,OR(CU865=0,CU865=1,CU865=2),OR(CV865=0,CV865=1,CV865=2),OR(CW865=0,CW865=1,CW865=2),OR(CX865=0,CX865=1,CX865=2),OR(CY865=0,CY865=1,CY865=2),OR(CZ865=0,CZ865=1,CZ865=2),OR(DA865=0,DA865=1,DA865=2)),SUM(CU865:DA865),""))</x:f>
      </x:c>
      <x:c r="DC865" t="str">
        <x:f>IF(DB865="","",ROUND(DB865/14*10,1))</x:f>
      </x:c>
      <x:c r="DD865" t="str">
        <x:v>Pending</x:v>
      </x:c>
      <x:c r="DE865" t="str">
        <x:f>IF(L865="","",IF(DC865="","Pending",IF(DD865="Yes","CONDITIONAL — safety override",IF(DC865&gt;=8,"HIGH",IF(DC865&gt;=5,"CONDITIONAL","LOW")))))</x:f>
        <x:v>Pending</x:v>
      </x:c>
      <x:c r="DF865" t="str">
        <x:v>Pending screening and full-text appraisal; no transferability judgment made at identification.</x:v>
      </x:c>
      <x:c r="DG865"/>
      <x:c r="DH865"/>
      <x:c r="DI865"/>
      <x:c r="DJ865"/>
      <x:c r="DK865"/>
      <x:c r="DL865"/>
      <x:c r="DM865"/>
      <x:c r="DN865"/>
      <x:c r="DO865"/>
      <x:c r="DP865"/>
      <x:c r="DQ865"/>
      <x:c r="DR865"/>
      <x:c r="DS865"/>
      <x:c r="DT865"/>
      <x:c r="DU865"/>
      <x:c r="DV865"/>
      <x:c r="DW865"/>
      <x:c r="DX865"/>
      <x:c r="DY865"/>
      <x:c r="DZ865" t="str">
        <x:v>Title/abstract screening alone does not establish effectiveness, causality, methodological quality, transferability to Brazilian public safety or an institutional recommendation.</x:v>
      </x:c>
      <x:c r="EA865" t="str">
        <x:v>Pending</x:v>
      </x:c>
      <x:c r="EB865" t="str">
        <x:f>IF(L865="","",IF(EC865="READY","Yes","No / Pending"))</x:f>
        <x:v>No / Pending</x:v>
      </x:c>
      <x:c r="EC865" t="str">
        <x:f>IF(L865="","",IF(OR(ISNUMBER(SEARCH("Retracted Publication",Q865)),CM865="Retracted",CN865="Retracted",CM865="Expression of Concern",CN865="Expression of Concern",F865="Not used",CG865="Critical",CH865="High",CH865="Critical"),"BLOCKED — integrity or use restriction",IF(AND(CJ865="Yes",CK865="Yes",CL865="Yes"),IF(AND(CM865="Clear",CN865="Verified — clear"),IF(AND(AND(LEN(TRIM(CF865))&gt;0,LEFT(LOWER(TRIM(CF865)),7)&lt;&gt;"pending"),OR(CG865="High",CG865="Moderate"),OR(CH865="Low",CH865="Some concerns",CH865="Not applicable")),IF(AND(DD865="No",OR(DE865="HIGH",DE865="CONDITIONAL"),AND(LEN(TRIM(DF865))&gt;0,LEFT(LOWER(TRIM(DF865)),7)&lt;&gt;"pending")),IF(AND(AND(LEN(TRIM(DT865))&gt;0,LEFT(LOWER(TRIM(DT865)),7)&lt;&gt;"pending"),AND(LEN(TRIM(DU865))&gt;0,LEFT(LOWER(TRIM(DU865)),7)&lt;&gt;"pending"),OR(AND(LEN(TRIM(DV865))&gt;0,LEFT(LOWER(TRIM(DV865)),7)&lt;&gt;"pending"),AND(LEN(TRIM(DW865))&gt;0,LEFT(LOWER(TRIM(DW865)),7)&lt;&gt;"pending")),AND(LEN(TRIM(DX865))&gt;0,LEFT(LOWER(TRIM(DX865)),7)&lt;&gt;"pending")),IF(AND(F865="Claim-ready",OR(EA865="Strong",EA865="Moderate"),AND(LEN(TRIM(G865))&gt;0,LEFT(LOWER(TRIM(G865)),7)&lt;&gt;"pending"),G865&lt;&gt;"No substantive use decision is permitted from identification metadata alone.",AND(LEN(TRIM(DZ865))&gt;0,LEFT(LOWER(TRIM(DZ865)),7)&lt;&gt;"pending"),DZ865&lt;&gt;"Identification metadata alone does not permit any substantive scientific, causal, operational, or institutional claim.",AND(LEN(TRIM(EI865))&gt;0,LEFT(LOWER(TRIM(EI865)),7)&lt;&gt;"pending"),ISNUMBER(EH865),EH865&gt;0),"READY","PENDING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5" t="str">
        <x:v>Pending</x:v>
      </x:c>
      <x:c r="EE865"/>
      <x:c r="EF865" t="str">
        <x:v>Pending</x:v>
      </x:c>
      <x:c r="EG865" t="str">
        <x:v>Pending</x:v>
      </x:c>
      <x:c r="EH865"/>
      <x:c r="EI865" s="501"/>
      <x:c r="EJ865"/>
      <x:c r="EK865" t="str">
        <x:v>Pending</x:v>
      </x:c>
      <x:c r="EL865" t="n">
        <x:v>46272</x:v>
      </x:c>
      <x:c r="EM865" t="str">
        <x:v>Production PubMed record imported and reconciled to Zotero item MJVWFUAG;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65" t="n">
        <x:f>IF(L865="","",(IF(N865&lt;&gt;"",1,0)+IF(O865&lt;&gt;"",1,0)+IF(AJ865&lt;&gt;"",1,0)+IF(AU865&lt;&gt;"",1,0)+IF(BE865&lt;&gt;"",1,0)+IF(CF865&lt;&gt;"",1,0)+IF(CJ865="Yes",1,0)+IF(CL865="Yes",1,0)+IF(DE865&lt;&gt;"Pending",1,0)+IF(F865&lt;&gt;"",1,0)+IF(DZ865&lt;&gt;"",1,0)+IF(EI865&lt;&gt;"",1,0))/12)</x:f>
        <x:v>0.5</x:v>
      </x:c>
    </x:row>
    <x:row r="866">
      <x:c r="A866" t="str">
        <x:v>EV-0863</x:v>
      </x:c>
      <x:c r="B866" t="str">
        <x:v>Integrity check</x:v>
      </x:c>
      <x:c r="C866" t="str">
        <x:f>IF(L866="","",IF(LEFT(EC866,7)="BLOCKED","🔴 Do not use for conclusion",IF(EB866="Yes","🟢 Claim-ready","🟡 Caution / context")))</x:f>
        <x:v>🟡 Caution / context</x:v>
      </x:c>
      <x:c r="D866" t="str">
        <x:f>IF(L866="","",EC866)</x:f>
        <x:v>PENDING — appropriate appraisal</x:v>
      </x:c>
      <x:c r="E866" t="str">
        <x:v>P3 — Medium</x:v>
      </x:c>
      <x:c r="F866" t="str">
        <x:v>Pending</x:v>
      </x:c>
      <x:c r="G866" t="str">
        <x:v>Title/abstract identify an explicit tactical/public-safety context and readiness domain; retain for full-text assessment.</x:v>
      </x:c>
      <x:c r="H866" t="str">
        <x:v>Obtain and review lawful full text; confirm human adjudication; then select a design-specific appraisal instrument.</x:v>
      </x:c>
      <x:c r="I866"/>
      <x:c r="J866" t="str">
        <x:v>A — Core</x:v>
      </x:c>
      <x:c r="K866" t="str">
        <x:v>IDENTIFIED</x:v>
      </x:c>
      <x:c r="L866" t="str">
        <x:v>Arthroscopic Primary Repair for Partial Proximal Anterior Cruciate Ligament Tear in Military Personnel.</x:v>
      </x:c>
      <x:c r="M866"/>
      <x:c r="N866" t="str">
        <x:v>Liao, Weixiong; Zhang, Qiang</x:v>
      </x:c>
      <x:c r="O866" t="n">
        <x:v>2021</x:v>
      </x:c>
      <x:c r="P866" t="str">
        <x:v>Clinical journal of sport medicine : official journal of the Canadian Academy of Sport Medicine</x:v>
      </x:c>
      <x:c r="Q866" t="str">
        <x:v>Journal Article</x:v>
      </x:c>
      <x:c r="R866" t="str">
        <x:v>Unclear</x:v>
      </x:c>
      <x:c r="S866" t="str">
        <x:v>Unknown</x:v>
      </x:c>
      <x:c r="T866" t="str">
        <x:v>eng</x:v>
      </x:c>
      <x:c r="U866" t="str">
        <x:v>https://pubmed.ncbi.nlm.nih.gov/32852304/</x:v>
      </x:c>
      <x:c r="V866" t="str">
        <x:v>10.1097/jsm.0000000000000797</x:v>
      </x:c>
      <x:c r="W866" t="str">
        <x:f>IF(V866="","",LOWER(SUBSTITUTE(SUBSTITUTE(SUBSTITUTE(SUBSTITUTE(TRIM(V866),"https://doi.org/",""),"http://doi.org/",""),"https://dx.doi.org/",""),"doi:","")))</x:f>
        <x:v>10.1097/jsm.0000000000000797</x:v>
      </x:c>
      <x:c r="X866" t="str">
        <x:v>32852304</x:v>
      </x:c>
      <x:c r="Y866" t="str"/>
      <x:c r="Z866"/>
      <x:c r="AA866" t="str">
        <x:v>PubMed/MEDLINE</x:v>
      </x:c>
      <x:c r="AB866" t="str">
        <x:v>PUBMED-A-v1.0-2026-08-28</x:v>
      </x:c>
      <x:c r="AC866" t="str">
        <x:v>SP-PUBMED-A-20260828</x:v>
      </x:c>
      <x:c r="AD866" s="499" t="n">
        <x:v>46262</x:v>
      </x:c>
      <x:c r="AE866" s="499" t="n">
        <x:v>46272</x:v>
      </x:c>
      <x:c r="AF866" t="str">
        <x:v>BAUHCDZE</x:v>
      </x:c>
      <x:c r="AG866"/>
      <x:c r="AH866" t="str">
        <x:v>Tactical Athlete → Operational Readiness Brazil</x:v>
      </x:c>
      <x:c r="AI866" t="str">
        <x:v>evidence-family:A</x:v>
      </x:c>
      <x:c r="AJ866"/>
      <x:c r="AK866" t="str">
        <x:f>IF(AJ866="","",IF(OR(LOWER(AJ866)="brazil",LOWER(AJ866)="brasil"),"Yes","No"))</x:f>
      </x:c>
      <x:c r="AL866"/>
      <x:c r="AM866"/>
      <x:c r="AN866"/>
      <x:c r="AO866"/>
      <x:c r="AP866"/>
      <x:c r="AQ866"/>
      <x:c r="AR866"/>
      <x:c r="AS866"/>
      <x:c r="AT866"/>
      <x:c r="AU866"/>
      <x:c r="AV866"/>
      <x:c r="AW866"/>
      <x:c r="AX866"/>
      <x:c r="AY866"/>
      <x:c r="AZ866"/>
      <x:c r="BA866"/>
      <x:c r="BB866"/>
      <x:c r="BC866"/>
      <x:c r="BD866"/>
      <x:c r="BE866"/>
      <x:c r="BF866"/>
      <x:c r="BG866"/>
      <x:c r="BH866"/>
      <x:c r="BI866"/>
      <x:c r="BJ866"/>
      <x:c r="BK866"/>
      <x:c r="BL866"/>
      <x:c r="BM866"/>
      <x:c r="BN866"/>
      <x:c r="BO866"/>
      <x:c r="BP866"/>
      <x:c r="BQ866"/>
      <x:c r="BR866"/>
      <x:c r="BS866"/>
      <x:c r="BT866"/>
      <x:c r="BU866"/>
      <x:c r="BV866"/>
      <x:c r="BW866"/>
      <x:c r="BX866"/>
      <x:c r="BY866"/>
      <x:c r="BZ866"/>
      <x:c r="CA866"/>
      <x:c r="CB866"/>
      <x:c r="CC866"/>
      <x:c r="CD866"/>
      <x:c r="CE866"/>
      <x:c r="CF866"/>
      <x:c r="CG866"/>
      <x:c r="CH866"/>
      <x:c r="CI866"/>
      <x:c r="CJ866" t="str">
        <x:v>Yes</x:v>
      </x:c>
      <x:c r="CK866" t="str">
        <x:v>Yes</x:v>
      </x:c>
      <x:c r="CL866" t="str">
        <x:v>Yes</x:v>
      </x:c>
      <x:c r="CM866" t="str">
        <x:v>Clear</x:v>
      </x:c>
      <x:c r="CN866" t="str">
        <x:v>Verified — clear</x:v>
      </x:c>
      <x:c r="CO866" t="n">
        <x:v>46272</x:v>
      </x:c>
      <x:c r="CP866" t="str">
        <x:v>https://pubmed.ncbi.nlm.nih.gov/32852304/</x:v>
      </x:c>
      <x:c r="CQ866"/>
      <x:c r="CR866"/>
      <x:c r="CS866"/>
      <x:c r="CT866"/>
      <x:c r="CU866"/>
      <x:c r="CV866"/>
      <x:c r="CW866"/>
      <x:c r="CX866"/>
      <x:c r="CY866"/>
      <x:c r="CZ866"/>
      <x:c r="DA866"/>
      <x:c r="DB866" t="str">
        <x:f>IF(L866="","",IF(AND(COUNT(CU866:DA866)=7,OR(CU866=0,CU866=1,CU866=2),OR(CV866=0,CV866=1,CV866=2),OR(CW866=0,CW866=1,CW866=2),OR(CX866=0,CX866=1,CX866=2),OR(CY866=0,CY866=1,CY866=2),OR(CZ866=0,CZ866=1,CZ866=2),OR(DA866=0,DA866=1,DA866=2)),SUM(CU866:DA866),""))</x:f>
      </x:c>
      <x:c r="DC866" t="str">
        <x:f>IF(DB866="","",ROUND(DB866/14*10,1))</x:f>
      </x:c>
      <x:c r="DD866" t="str">
        <x:v>Pending</x:v>
      </x:c>
      <x:c r="DE866" t="str">
        <x:f>IF(L866="","",IF(DC866="","Pending",IF(DD866="Yes","CONDITIONAL — safety override",IF(DC866&gt;=8,"HIGH",IF(DC866&gt;=5,"CONDITIONAL","LOW")))))</x:f>
        <x:v>Pending</x:v>
      </x:c>
      <x:c r="DF866" t="str">
        <x:v>Pending screening and full-text appraisal; no transferability judgment made at identification.</x:v>
      </x:c>
      <x:c r="DG866"/>
      <x:c r="DH866"/>
      <x:c r="DI866"/>
      <x:c r="DJ866"/>
      <x:c r="DK866"/>
      <x:c r="DL866"/>
      <x:c r="DM866"/>
      <x:c r="DN866"/>
      <x:c r="DO866"/>
      <x:c r="DP866"/>
      <x:c r="DQ866"/>
      <x:c r="DR866"/>
      <x:c r="DS866"/>
      <x:c r="DT866"/>
      <x:c r="DU866"/>
      <x:c r="DV866"/>
      <x:c r="DW866"/>
      <x:c r="DX866"/>
      <x:c r="DY866"/>
      <x:c r="DZ866" t="str">
        <x:v>Title/abstract screening alone does not establish effectiveness, causality, methodological quality, transferability to Brazilian public safety or an institutional recommendation.</x:v>
      </x:c>
      <x:c r="EA866" t="str">
        <x:v>Pending</x:v>
      </x:c>
      <x:c r="EB866" t="str">
        <x:f>IF(L866="","",IF(EC866="READY","Yes","No / Pending"))</x:f>
        <x:v>No / Pending</x:v>
      </x:c>
      <x:c r="EC866" t="str">
        <x:f>IF(L866="","",IF(OR(ISNUMBER(SEARCH("Retracted Publication",Q866)),CM866="Retracted",CN866="Retracted",CM866="Expression of Concern",CN866="Expression of Concern",F866="Not used",CG866="Critical",CH866="High",CH866="Critical"),"BLOCKED — integrity or use restriction",IF(AND(CJ866="Yes",CK866="Yes",CL866="Yes"),IF(AND(CM866="Clear",CN866="Verified — clear"),IF(AND(AND(LEN(TRIM(CF866))&gt;0,LEFT(LOWER(TRIM(CF866)),7)&lt;&gt;"pending"),OR(CG866="High",CG866="Moderate"),OR(CH866="Low",CH866="Some concerns",CH866="Not applicable")),IF(AND(DD866="No",OR(DE866="HIGH",DE866="CONDITIONAL"),AND(LEN(TRIM(DF866))&gt;0,LEFT(LOWER(TRIM(DF866)),7)&lt;&gt;"pending")),IF(AND(AND(LEN(TRIM(DT866))&gt;0,LEFT(LOWER(TRIM(DT866)),7)&lt;&gt;"pending"),AND(LEN(TRIM(DU866))&gt;0,LEFT(LOWER(TRIM(DU866)),7)&lt;&gt;"pending"),OR(AND(LEN(TRIM(DV866))&gt;0,LEFT(LOWER(TRIM(DV866)),7)&lt;&gt;"pending"),AND(LEN(TRIM(DW866))&gt;0,LEFT(LOWER(TRIM(DW866)),7)&lt;&gt;"pending")),AND(LEN(TRIM(DX866))&gt;0,LEFT(LOWER(TRIM(DX866)),7)&lt;&gt;"pending")),IF(AND(F866="Claim-ready",OR(EA866="Strong",EA866="Moderate"),AND(LEN(TRIM(G866))&gt;0,LEFT(LOWER(TRIM(G866)),7)&lt;&gt;"pending"),G866&lt;&gt;"No substantive use decision is permitted from identification metadata alone.",AND(LEN(TRIM(DZ866))&gt;0,LEFT(LOWER(TRIM(DZ866)),7)&lt;&gt;"pending"),DZ866&lt;&gt;"Identification metadata alone does not permit any substantive scientific, causal, operational, or institutional claim.",AND(LEN(TRIM(EI866))&gt;0,LEFT(LOWER(TRIM(EI866)),7)&lt;&gt;"pending"),ISNUMBER(EH866),EH866&gt;0),"READY","PENDING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6" t="str">
        <x:v>Pending</x:v>
      </x:c>
      <x:c r="EE866"/>
      <x:c r="EF866" t="str">
        <x:v>Pending</x:v>
      </x:c>
      <x:c r="EG866" t="str">
        <x:v>Pending</x:v>
      </x:c>
      <x:c r="EH866"/>
      <x:c r="EI866" s="501"/>
      <x:c r="EJ866"/>
      <x:c r="EK866" t="str">
        <x:v>Pending</x:v>
      </x:c>
      <x:c r="EL866" t="n">
        <x:v>46272</x:v>
      </x:c>
      <x:c r="EM866" t="str">
        <x:v>Production PubMed record imported and reconciled to Zotero item BAUHCDZE;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66" t="n">
        <x:f>IF(L866="","",(IF(N866&lt;&gt;"",1,0)+IF(O866&lt;&gt;"",1,0)+IF(AJ866&lt;&gt;"",1,0)+IF(AU866&lt;&gt;"",1,0)+IF(BE866&lt;&gt;"",1,0)+IF(CF866&lt;&gt;"",1,0)+IF(CJ866="Yes",1,0)+IF(CL866="Yes",1,0)+IF(DE866&lt;&gt;"Pending",1,0)+IF(F866&lt;&gt;"",1,0)+IF(DZ866&lt;&gt;"",1,0)+IF(EI866&lt;&gt;"",1,0))/12)</x:f>
        <x:v>0.5</x:v>
      </x:c>
    </x:row>
    <x:row r="867">
      <x:c r="A867" t="str">
        <x:v>EV-0864</x:v>
      </x:c>
      <x:c r="B867" t="str">
        <x:v>Integrity check</x:v>
      </x:c>
      <x:c r="C867" t="str">
        <x:f>IF(L867="","",IF(LEFT(EC867,7)="BLOCKED","🔴 Do not use for conclusion",IF(EB867="Yes","🟢 Claim-ready","🟡 Caution / context")))</x:f>
        <x:v>🟡 Caution / context</x:v>
      </x:c>
      <x:c r="D867" t="str">
        <x:f>IF(L867="","",EC867)</x:f>
        <x:v>PENDING — appropriate appraisal</x:v>
      </x:c>
      <x:c r="E867" t="str">
        <x:v>P3 — Medium</x:v>
      </x:c>
      <x:c r="F867" t="str">
        <x:v>Pending</x:v>
      </x:c>
      <x:c r="G867" t="str">
        <x:v>A potentially relevant concept is present, but direct applicability is ambiguous at title/abstract level.</x:v>
      </x:c>
      <x:c r="H867" t="str">
        <x:v>Human title/abstract adjudication; retrieve full text if relevance remains plausible.</x:v>
      </x:c>
      <x:c r="I867"/>
      <x:c r="J867" t="str">
        <x:v>C — Implementation Science</x:v>
      </x:c>
      <x:c r="K867" t="str">
        <x:v>IDENTIFIED</x:v>
      </x:c>
      <x:c r="L867" t="str">
        <x:v>A Faculty Development Model for Academic Leadership Education Across A Health Care Organization.</x:v>
      </x:c>
      <x:c r="M867"/>
      <x:c r="N867" t="str">
        <x:v>Servey, Jessica T; Hartzell, Joshua D; McFate, Thomas</x:v>
      </x:c>
      <x:c r="O867" t="n">
        <x:v>2020</x:v>
      </x:c>
      <x:c r="P867" t="str">
        <x:v>Journal of medical education and curricular development</x:v>
      </x:c>
      <x:c r="Q867" t="str">
        <x:v>Journal Article</x:v>
      </x:c>
      <x:c r="R867" t="str">
        <x:v>Unclear</x:v>
      </x:c>
      <x:c r="S867" t="str">
        <x:v>Unknown</x:v>
      </x:c>
      <x:c r="T867" t="str">
        <x:v>eng</x:v>
      </x:c>
      <x:c r="U867" t="str">
        <x:v>https://pubmed.ncbi.nlm.nih.gov/32851193/</x:v>
      </x:c>
      <x:c r="V867" t="str">
        <x:v>10.1177/2382120520948878</x:v>
      </x:c>
      <x:c r="W867" t="str">
        <x:f>IF(V867="","",LOWER(SUBSTITUTE(SUBSTITUTE(SUBSTITUTE(SUBSTITUTE(TRIM(V867),"https://doi.org/",""),"http://doi.org/",""),"https://dx.doi.org/",""),"doi:","")))</x:f>
        <x:v>10.1177/2382120520948878</x:v>
      </x:c>
      <x:c r="X867" t="str">
        <x:v>32851193</x:v>
      </x:c>
      <x:c r="Y867" t="str">
        <x:v>PMC7427145</x:v>
      </x:c>
      <x:c r="Z867"/>
      <x:c r="AA867" t="str">
        <x:v>PubMed/MEDLINE</x:v>
      </x:c>
      <x:c r="AB867" t="str">
        <x:v>PUBMED-C-v1.0-2026-08-28</x:v>
      </x:c>
      <x:c r="AC867" t="str">
        <x:v>SP-PUBMED-C-20260828</x:v>
      </x:c>
      <x:c r="AD867" s="499" t="n">
        <x:v>46262</x:v>
      </x:c>
      <x:c r="AE867" s="499" t="n">
        <x:v>46272</x:v>
      </x:c>
      <x:c r="AF867" t="str">
        <x:v>2EX3LEPT</x:v>
      </x:c>
      <x:c r="AG867"/>
      <x:c r="AH867" t="str">
        <x:v>Tactical Athlete → Operational Readiness Brazil</x:v>
      </x:c>
      <x:c r="AI867" t="str">
        <x:v>evidence-family:C</x:v>
      </x:c>
      <x:c r="AJ867"/>
      <x:c r="AK867" t="str">
        <x:f>IF(AJ867="","",IF(OR(LOWER(AJ867)="brazil",LOWER(AJ867)="brasil"),"Yes","No"))</x:f>
      </x:c>
      <x:c r="AL867"/>
      <x:c r="AM867"/>
      <x:c r="AN867"/>
      <x:c r="AO867"/>
      <x:c r="AP867"/>
      <x:c r="AQ867"/>
      <x:c r="AR867"/>
      <x:c r="AS867"/>
      <x:c r="AT867"/>
      <x:c r="AU867"/>
      <x:c r="AV867"/>
      <x:c r="AW867"/>
      <x:c r="AX867"/>
      <x:c r="AY867"/>
      <x:c r="AZ867"/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/>
      <x:c r="BO867"/>
      <x:c r="BP867"/>
      <x:c r="BQ867"/>
      <x:c r="BR867"/>
      <x:c r="BS867"/>
      <x:c r="BT867"/>
      <x:c r="BU867"/>
      <x:c r="BV867"/>
      <x:c r="BW867"/>
      <x:c r="BX867"/>
      <x:c r="BY867"/>
      <x:c r="BZ867"/>
      <x:c r="CA867"/>
      <x:c r="CB867"/>
      <x:c r="CC867"/>
      <x:c r="CD867"/>
      <x:c r="CE867"/>
      <x:c r="CF867"/>
      <x:c r="CG867"/>
      <x:c r="CH867"/>
      <x:c r="CI867"/>
      <x:c r="CJ867" t="str">
        <x:v>Yes</x:v>
      </x:c>
      <x:c r="CK867" t="str">
        <x:v>Yes</x:v>
      </x:c>
      <x:c r="CL867" t="str">
        <x:v>Yes</x:v>
      </x:c>
      <x:c r="CM867" t="str">
        <x:v>Clear</x:v>
      </x:c>
      <x:c r="CN867" t="str">
        <x:v>Verified — clear</x:v>
      </x:c>
      <x:c r="CO867" t="n">
        <x:v>46272</x:v>
      </x:c>
      <x:c r="CP867" t="str">
        <x:v>https://pubmed.ncbi.nlm.nih.gov/32851193/</x:v>
      </x:c>
      <x:c r="CQ867"/>
      <x:c r="CR867"/>
      <x:c r="CS867"/>
      <x:c r="CT867"/>
      <x:c r="CU867"/>
      <x:c r="CV867"/>
      <x:c r="CW867"/>
      <x:c r="CX867"/>
      <x:c r="CY867"/>
      <x:c r="CZ867"/>
      <x:c r="DA867"/>
      <x:c r="DB867" t="str">
        <x:f>IF(L867="","",IF(AND(COUNT(CU867:DA867)=7,OR(CU867=0,CU867=1,CU867=2),OR(CV867=0,CV867=1,CV867=2),OR(CW867=0,CW867=1,CW867=2),OR(CX867=0,CX867=1,CX867=2),OR(CY867=0,CY867=1,CY867=2),OR(CZ867=0,CZ867=1,CZ867=2),OR(DA867=0,DA867=1,DA867=2)),SUM(CU867:DA867),""))</x:f>
      </x:c>
      <x:c r="DC867" t="str">
        <x:f>IF(DB867="","",ROUND(DB867/14*10,1))</x:f>
      </x:c>
      <x:c r="DD867" t="str">
        <x:v>Pending</x:v>
      </x:c>
      <x:c r="DE867" t="str">
        <x:f>IF(L867="","",IF(DC867="","Pending",IF(DD867="Yes","CONDITIONAL — safety override",IF(DC867&gt;=8,"HIGH",IF(DC867&gt;=5,"CONDITIONAL","LOW")))))</x:f>
        <x:v>Pending</x:v>
      </x:c>
      <x:c r="DF867" t="str">
        <x:v>Pending screening and full-text appraisal; no transferability judgment made at identification.</x:v>
      </x:c>
      <x:c r="DG867"/>
      <x:c r="DH867"/>
      <x:c r="DI867"/>
      <x:c r="DJ867"/>
      <x:c r="DK867"/>
      <x:c r="DL867"/>
      <x:c r="DM867"/>
      <x:c r="DN867"/>
      <x:c r="DO867"/>
      <x:c r="DP867"/>
      <x:c r="DQ867"/>
      <x:c r="DR867"/>
      <x:c r="DS867"/>
      <x:c r="DT867"/>
      <x:c r="DU867"/>
      <x:c r="DV867"/>
      <x:c r="DW867"/>
      <x:c r="DX867"/>
      <x:c r="DY867"/>
      <x:c r="DZ867" t="str">
        <x:v>Title/abstract information is insufficient for a substantive scientific, causal, transferability or institutional claim.</x:v>
      </x:c>
      <x:c r="EA867" t="str">
        <x:v>Pending</x:v>
      </x:c>
      <x:c r="EB867" t="str">
        <x:f>IF(L867="","",IF(EC867="READY","Yes","No / Pending"))</x:f>
        <x:v>No / Pending</x:v>
      </x:c>
      <x:c r="EC867" t="str">
        <x:f>IF(L867="","",IF(OR(ISNUMBER(SEARCH("Retracted Publication",Q867)),CM867="Retracted",CN867="Retracted",CM867="Expression of Concern",CN867="Expression of Concern",F867="Not used",CG867="Critical",CH867="High",CH867="Critical"),"BLOCKED — integrity or use restriction",IF(AND(CJ867="Yes",CK867="Yes",CL867="Yes"),IF(AND(CM867="Clear",CN867="Verified — clear"),IF(AND(AND(LEN(TRIM(CF867))&gt;0,LEFT(LOWER(TRIM(CF867)),7)&lt;&gt;"pending"),OR(CG867="High",CG867="Moderate"),OR(CH867="Low",CH867="Some concerns",CH867="Not applicable")),IF(AND(DD867="No",OR(DE867="HIGH",DE867="CONDITIONAL"),AND(LEN(TRIM(DF867))&gt;0,LEFT(LOWER(TRIM(DF867)),7)&lt;&gt;"pending")),IF(AND(AND(LEN(TRIM(DT867))&gt;0,LEFT(LOWER(TRIM(DT867)),7)&lt;&gt;"pending"),AND(LEN(TRIM(DU867))&gt;0,LEFT(LOWER(TRIM(DU867)),7)&lt;&gt;"pending"),OR(AND(LEN(TRIM(DV867))&gt;0,LEFT(LOWER(TRIM(DV867)),7)&lt;&gt;"pending"),AND(LEN(TRIM(DW867))&gt;0,LEFT(LOWER(TRIM(DW867)),7)&lt;&gt;"pending")),AND(LEN(TRIM(DX867))&gt;0,LEFT(LOWER(TRIM(DX867)),7)&lt;&gt;"pending")),IF(AND(F867="Claim-ready",OR(EA867="Strong",EA867="Moderate"),AND(LEN(TRIM(G867))&gt;0,LEFT(LOWER(TRIM(G867)),7)&lt;&gt;"pending"),G867&lt;&gt;"No substantive use decision is permitted from identification metadata alone.",AND(LEN(TRIM(DZ867))&gt;0,LEFT(LOWER(TRIM(DZ867)),7)&lt;&gt;"pending"),DZ867&lt;&gt;"Identification metadata alone does not permit any substantive scientific, causal, operational, or institutional claim.",AND(LEN(TRIM(EI867))&gt;0,LEFT(LOWER(TRIM(EI867)),7)&lt;&gt;"pending"),ISNUMBER(EH867),EH867&gt;0),"READY","PENDING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7" t="str">
        <x:v>Pending</x:v>
      </x:c>
      <x:c r="EE867"/>
      <x:c r="EF867" t="str">
        <x:v>Pending</x:v>
      </x:c>
      <x:c r="EG867" t="str">
        <x:v>Pending</x:v>
      </x:c>
      <x:c r="EH867"/>
      <x:c r="EI867" s="501"/>
      <x:c r="EJ867"/>
      <x:c r="EK867" t="str">
        <x:v>Pending</x:v>
      </x:c>
      <x:c r="EL867" t="n">
        <x:v>46272</x:v>
      </x:c>
      <x:c r="EM867" t="str">
        <x:v>Production PubMed record imported and reconciled to Zotero item 2EX3LEPT;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67" t="n">
        <x:f>IF(L867="","",(IF(N867&lt;&gt;"",1,0)+IF(O867&lt;&gt;"",1,0)+IF(AJ867&lt;&gt;"",1,0)+IF(AU867&lt;&gt;"",1,0)+IF(BE867&lt;&gt;"",1,0)+IF(CF867&lt;&gt;"",1,0)+IF(CJ867="Yes",1,0)+IF(CL867="Yes",1,0)+IF(DE867&lt;&gt;"Pending",1,0)+IF(F867&lt;&gt;"",1,0)+IF(DZ867&lt;&gt;"",1,0)+IF(EI867&lt;&gt;"",1,0))/12)</x:f>
        <x:v>0.5</x:v>
      </x:c>
    </x:row>
    <x:row r="868">
      <x:c r="A868" t="str">
        <x:v>EV-0865</x:v>
      </x:c>
      <x:c r="B868" t="str">
        <x:v>Integrity check</x:v>
      </x:c>
      <x:c r="C868" t="str">
        <x:f>IF(L868="","",IF(LEFT(EC868,7)="BLOCKED","🔴 Do not use for conclusion",IF(EB868="Yes","🟢 Claim-ready","🟡 Caution / context")))</x:f>
        <x:v>🟡 Caution / context</x:v>
      </x:c>
      <x:c r="D868" t="str">
        <x:f>IF(L868="","",EC868)</x:f>
        <x:v>PENDING — appropriate appraisal</x:v>
      </x:c>
      <x:c r="E868" t="str">
        <x:v>P3 — Medium</x:v>
      </x:c>
      <x:c r="F868" t="str">
        <x:v>Pending</x:v>
      </x:c>
      <x:c r="G868" t="str">
        <x:v>Title/abstract identify an explicit operational APHT/medical-readiness topic; retain for full-text assessment.</x:v>
      </x:c>
      <x:c r="H868" t="str">
        <x:v>Obtain and review lawful full text; confirm human adjudication; then select a design-specific appraisal instrument.</x:v>
      </x:c>
      <x:c r="I868"/>
      <x:c r="J868" t="str">
        <x:v>B — APHT / Medical Readiness</x:v>
      </x:c>
      <x:c r="K868" t="str">
        <x:v>IDENTIFIED</x:v>
      </x:c>
      <x:c r="L868" t="str">
        <x:v>An analysis of radial pulse strength to recorded blood pressure in the Department of Defense Trauma Registry.</x:v>
      </x:c>
      <x:c r="M868"/>
      <x:c r="N868" t="str">
        <x:v>Naylor, Jason F; Fisher, Andrew D; April, Michael D; Schauer, Steven G</x:v>
      </x:c>
      <x:c r="O868" t="n">
        <x:v>2020</x:v>
      </x:c>
      <x:c r="P868" t="str">
        <x:v>Military medicine</x:v>
      </x:c>
      <x:c r="Q868" t="str">
        <x:v>Journal Article</x:v>
      </x:c>
      <x:c r="R868" t="str">
        <x:v>Unclear</x:v>
      </x:c>
      <x:c r="S868" t="str">
        <x:v>Unknown</x:v>
      </x:c>
      <x:c r="T868" t="str">
        <x:v>eng</x:v>
      </x:c>
      <x:c r="U868" t="str">
        <x:v>https://pubmed.ncbi.nlm.nih.gov/32754740/</x:v>
      </x:c>
      <x:c r="V868" t="str">
        <x:v>10.1093/milmed/usaa197</x:v>
      </x:c>
      <x:c r="W868" t="str">
        <x:f>IF(V868="","",LOWER(SUBSTITUTE(SUBSTITUTE(SUBSTITUTE(SUBSTITUTE(TRIM(V868),"https://doi.org/",""),"http://doi.org/",""),"https://dx.doi.org/",""),"doi:","")))</x:f>
        <x:v>10.1093/milmed/usaa197</x:v>
      </x:c>
      <x:c r="X868" t="str">
        <x:v>32754740</x:v>
      </x:c>
      <x:c r="Y868" t="str"/>
      <x:c r="Z868"/>
      <x:c r="AA868" t="str">
        <x:v>PubMed/MEDLINE</x:v>
      </x:c>
      <x:c r="AB868" t="str">
        <x:v>PUBMED-B-v1.0-2026-08-28</x:v>
      </x:c>
      <x:c r="AC868" t="str">
        <x:v>SP-PUBMED-B-20260828</x:v>
      </x:c>
      <x:c r="AD868" s="499" t="n">
        <x:v>46262</x:v>
      </x:c>
      <x:c r="AE868" s="499" t="n">
        <x:v>46272</x:v>
      </x:c>
      <x:c r="AF868" t="str">
        <x:v>TFI96IIM</x:v>
      </x:c>
      <x:c r="AG868"/>
      <x:c r="AH868" t="str">
        <x:v>Tactical Athlete → Operational Readiness Brazil</x:v>
      </x:c>
      <x:c r="AI868" t="str">
        <x:v>evidence-family:B</x:v>
      </x:c>
      <x:c r="AJ868"/>
      <x:c r="AK868" t="str">
        <x:f>IF(AJ868="","",IF(OR(LOWER(AJ868)="brazil",LOWER(AJ868)="brasil"),"Yes","No"))</x:f>
      </x:c>
      <x:c r="AL868"/>
      <x:c r="AM868"/>
      <x:c r="AN868"/>
      <x:c r="AO868"/>
      <x:c r="AP868"/>
      <x:c r="AQ868"/>
      <x:c r="AR868"/>
      <x:c r="AS868"/>
      <x:c r="AT868"/>
      <x:c r="AU868"/>
      <x:c r="AV868"/>
      <x:c r="AW868"/>
      <x:c r="AX868"/>
      <x:c r="AY868"/>
      <x:c r="AZ868"/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/>
      <x:c r="BO868"/>
      <x:c r="BP868"/>
      <x:c r="BQ868"/>
      <x:c r="BR868"/>
      <x:c r="BS868"/>
      <x:c r="BT868"/>
      <x:c r="BU868"/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 t="str">
        <x:v>Yes</x:v>
      </x:c>
      <x:c r="CK868" t="str">
        <x:v>Yes</x:v>
      </x:c>
      <x:c r="CL868" t="str">
        <x:v>Yes</x:v>
      </x:c>
      <x:c r="CM868" t="str">
        <x:v>Clear</x:v>
      </x:c>
      <x:c r="CN868" t="str">
        <x:v>Verified — clear</x:v>
      </x:c>
      <x:c r="CO868" t="n">
        <x:v>46272</x:v>
      </x:c>
      <x:c r="CP868" t="str">
        <x:v>https://pubmed.ncbi.nlm.nih.gov/32779710/</x:v>
      </x:c>
      <x:c r="CQ868"/>
      <x:c r="CR868"/>
      <x:c r="CS868"/>
      <x:c r="CT868"/>
      <x:c r="CU868"/>
      <x:c r="CV868"/>
      <x:c r="CW868"/>
      <x:c r="CX868"/>
      <x:c r="CY868"/>
      <x:c r="CZ868"/>
      <x:c r="DA868"/>
      <x:c r="DB868" t="str">
        <x:f>IF(L868="","",IF(AND(COUNT(CU868:DA868)=7,OR(CU868=0,CU868=1,CU868=2),OR(CV868=0,CV868=1,CV868=2),OR(CW868=0,CW868=1,CW868=2),OR(CX868=0,CX868=1,CX868=2),OR(CY868=0,CY868=1,CY868=2),OR(CZ868=0,CZ868=1,CZ868=2),OR(DA868=0,DA868=1,DA868=2)),SUM(CU868:DA868),""))</x:f>
      </x:c>
      <x:c r="DC868" t="str">
        <x:f>IF(DB868="","",ROUND(DB868/14*10,1))</x:f>
      </x:c>
      <x:c r="DD868" t="str">
        <x:v>Pending</x:v>
      </x:c>
      <x:c r="DE868" t="str">
        <x:f>IF(L868="","",IF(DC868="","Pending",IF(DD868="Yes","CONDITIONAL — safety override",IF(DC868&gt;=8,"HIGH",IF(DC868&gt;=5,"CONDITIONAL","LOW")))))</x:f>
        <x:v>Pending</x:v>
      </x:c>
      <x:c r="DF868" t="str">
        <x:v>Pending screening and full-text appraisal; no transferability judgment made at identification.</x:v>
      </x:c>
      <x:c r="DG868"/>
      <x:c r="DH868"/>
      <x:c r="DI868"/>
      <x:c r="DJ868"/>
      <x:c r="DK868"/>
      <x:c r="DL868"/>
      <x:c r="DM868"/>
      <x:c r="DN868"/>
      <x:c r="DO868"/>
      <x:c r="DP868"/>
      <x:c r="DQ868"/>
      <x:c r="DR868"/>
      <x:c r="DS868"/>
      <x:c r="DT868"/>
      <x:c r="DU868"/>
      <x:c r="DV868"/>
      <x:c r="DW868"/>
      <x:c r="DX868"/>
      <x:c r="DY868"/>
      <x:c r="DZ868" t="str">
        <x:v>Title/abstract screening alone does not establish effectiveness, causality, methodological quality, transferability to Brazilian public safety or an institutional recommendation.</x:v>
      </x:c>
      <x:c r="EA868" t="str">
        <x:v>Pending</x:v>
      </x:c>
      <x:c r="EB868" t="str">
        <x:f>IF(L868="","",IF(EC868="READY","Yes","No / Pending"))</x:f>
        <x:v>No / Pending</x:v>
      </x:c>
      <x:c r="EC868" t="str">
        <x:f>IF(L868="","",IF(OR(ISNUMBER(SEARCH("Retracted Publication",Q868)),CM868="Retracted",CN868="Retracted",CM868="Expression of Concern",CN868="Expression of Concern",F868="Not used",CG868="Critical",CH868="High",CH868="Critical"),"BLOCKED — integrity or use restriction",IF(AND(CJ868="Yes",CK868="Yes",CL868="Yes"),IF(AND(CM868="Clear",CN868="Verified — clear"),IF(AND(AND(LEN(TRIM(CF868))&gt;0,LEFT(LOWER(TRIM(CF868)),7)&lt;&gt;"pending"),OR(CG868="High",CG868="Moderate"),OR(CH868="Low",CH868="Some concerns",CH868="Not applicable")),IF(AND(DD868="No",OR(DE868="HIGH",DE868="CONDITIONAL"),AND(LEN(TRIM(DF868))&gt;0,LEFT(LOWER(TRIM(DF868)),7)&lt;&gt;"pending")),IF(AND(AND(LEN(TRIM(DT868))&gt;0,LEFT(LOWER(TRIM(DT868)),7)&lt;&gt;"pending"),AND(LEN(TRIM(DU868))&gt;0,LEFT(LOWER(TRIM(DU868)),7)&lt;&gt;"pending"),OR(AND(LEN(TRIM(DV868))&gt;0,LEFT(LOWER(TRIM(DV868)),7)&lt;&gt;"pending"),AND(LEN(TRIM(DW868))&gt;0,LEFT(LOWER(TRIM(DW868)),7)&lt;&gt;"pending")),AND(LEN(TRIM(DX868))&gt;0,LEFT(LOWER(TRIM(DX868)),7)&lt;&gt;"pending")),IF(AND(F868="Claim-ready",OR(EA868="Strong",EA868="Moderate"),AND(LEN(TRIM(G868))&gt;0,LEFT(LOWER(TRIM(G868)),7)&lt;&gt;"pending"),G868&lt;&gt;"No substantive use decision is permitted from identification metadata alone.",AND(LEN(TRIM(DZ868))&gt;0,LEFT(LOWER(TRIM(DZ868)),7)&lt;&gt;"pending"),DZ868&lt;&gt;"Identification metadata alone does not permit any substantive scientific, causal, operational, or institutional claim.",AND(LEN(TRIM(EI868))&gt;0,LEFT(LOWER(TRIM(EI868)),7)&lt;&gt;"pending"),ISNUMBER(EH868),EH868&gt;0),"READY","PENDING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8" t="str">
        <x:v>Pending</x:v>
      </x:c>
      <x:c r="EE868"/>
      <x:c r="EF868" t="str">
        <x:v>Pending</x:v>
      </x:c>
      <x:c r="EG868" t="str">
        <x:v>Pending</x:v>
      </x:c>
      <x:c r="EH868"/>
      <x:c r="EI868" s="501"/>
      <x:c r="EJ868"/>
      <x:c r="EK868" t="str">
        <x:v>Pending</x:v>
      </x:c>
      <x:c r="EL868" t="n">
        <x:v>46272</x:v>
      </x:c>
      <x:c r="EM868" t="str">
        <x:v>Production PubMed record imported and reconciled to Zotero item TFI96IIM;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68" t="n">
        <x:f>IF(L868="","",(IF(N868&lt;&gt;"",1,0)+IF(O868&lt;&gt;"",1,0)+IF(AJ868&lt;&gt;"",1,0)+IF(AU868&lt;&gt;"",1,0)+IF(BE868&lt;&gt;"",1,0)+IF(CF868&lt;&gt;"",1,0)+IF(CJ868="Yes",1,0)+IF(CL868="Yes",1,0)+IF(DE868&lt;&gt;"Pending",1,0)+IF(F868&lt;&gt;"",1,0)+IF(DZ868&lt;&gt;"",1,0)+IF(EI868&lt;&gt;"",1,0))/12)</x:f>
        <x:v>0.5</x:v>
      </x:c>
    </x:row>
    <x:row r="869">
      <x:c r="A869" t="str">
        <x:v>EV-0866</x:v>
      </x:c>
      <x:c r="B869" t="str">
        <x:v>Integrity check</x:v>
      </x:c>
      <x:c r="C869" t="str">
        <x:f>IF(L869="","",IF(LEFT(EC869,7)="BLOCKED","🔴 Do not use for conclusion",IF(EB869="Yes","🟢 Claim-ready","🟡 Caution / context")))</x:f>
        <x:v>🟡 Caution / context</x:v>
      </x:c>
      <x:c r="D869" t="str">
        <x:f>IF(L869="","",EC869)</x:f>
        <x:v>PENDING — appropriate appraisal</x:v>
      </x:c>
      <x:c r="E869" t="str">
        <x:v>P3 — Medium</x:v>
      </x:c>
      <x:c r="F869" t="str">
        <x:v>Pending</x:v>
      </x:c>
      <x:c r="G869" t="str">
        <x:v>A potentially relevant concept is present, but direct applicability is ambiguous at title/abstract level.</x:v>
      </x:c>
      <x:c r="H869" t="str">
        <x:v>Human title/abstract adjudication; retrieve full text if relevance remains plausible.</x:v>
      </x:c>
      <x:c r="I869"/>
      <x:c r="J869" t="str">
        <x:v>A — Core</x:v>
      </x:c>
      <x:c r="K869" t="str">
        <x:v>IDENTIFIED</x:v>
      </x:c>
      <x:c r="L869" t="str">
        <x:v>Qualitative and quantitative computed tomographic characteristics of the lumbosacral spine in German Shepherd military working dogs with versus without lumbosacral pain.</x:v>
      </x:c>
      <x:c r="M869"/>
      <x:c r="N869" t="str">
        <x:v>Gamble, Kristopher Brian; Jones, Jeryl C; Biddlecome, Amanda; Bridges, William C</x:v>
      </x:c>
      <x:c r="O869" t="n">
        <x:v>2020</x:v>
      </x:c>
      <x:c r="P869" t="str">
        <x:v>Journal of veterinary behavior : clinical applications and research : official journal of : Australian Veterinary Behaviour Interest Group, International Working Dog Breeding Association</x:v>
      </x:c>
      <x:c r="Q869" t="str">
        <x:v>Journal Article</x:v>
      </x:c>
      <x:c r="R869" t="str">
        <x:v>Unclear</x:v>
      </x:c>
      <x:c r="S869" t="str">
        <x:v>Unknown</x:v>
      </x:c>
      <x:c r="T869" t="str">
        <x:v>eng</x:v>
      </x:c>
      <x:c r="U869" t="str">
        <x:v>https://pubmed.ncbi.nlm.nih.gov/32754007/</x:v>
      </x:c>
      <x:c r="V869" t="str">
        <x:v>10.1016/j.jveb.2020.05.011</x:v>
      </x:c>
      <x:c r="W869" t="str">
        <x:f>IF(V869="","",LOWER(SUBSTITUTE(SUBSTITUTE(SUBSTITUTE(SUBSTITUTE(TRIM(V869),"https://doi.org/",""),"http://doi.org/",""),"https://dx.doi.org/",""),"doi:","")))</x:f>
        <x:v>10.1016/j.jveb.2020.05.011</x:v>
      </x:c>
      <x:c r="X869" t="str">
        <x:v>32754007</x:v>
      </x:c>
      <x:c r="Y869" t="str">
        <x:v>PMC7402633</x:v>
      </x:c>
      <x:c r="Z869"/>
      <x:c r="AA869" t="str">
        <x:v>PubMed/MEDLINE</x:v>
      </x:c>
      <x:c r="AB869" t="str">
        <x:v>PUBMED-A-v1.0-2026-08-28</x:v>
      </x:c>
      <x:c r="AC869" t="str">
        <x:v>SP-PUBMED-A-20260828</x:v>
      </x:c>
      <x:c r="AD869" s="499" t="n">
        <x:v>46262</x:v>
      </x:c>
      <x:c r="AE869" s="499" t="n">
        <x:v>46272</x:v>
      </x:c>
      <x:c r="AF869" t="str">
        <x:v>CRV83QII</x:v>
      </x:c>
      <x:c r="AG869"/>
      <x:c r="AH869" t="str">
        <x:v>Tactical Athlete → Operational Readiness Brazil</x:v>
      </x:c>
      <x:c r="AI869" t="str">
        <x:v>evidence-family:A</x:v>
      </x:c>
      <x:c r="AJ869"/>
      <x:c r="AK869" t="str">
        <x:f>IF(AJ869="","",IF(OR(LOWER(AJ869)="brazil",LOWER(AJ869)="brasil"),"Yes","No"))</x:f>
      </x:c>
      <x:c r="AL869"/>
      <x:c r="AM869"/>
      <x:c r="AN869"/>
      <x:c r="AO869"/>
      <x:c r="AP869"/>
      <x:c r="AQ869"/>
      <x:c r="AR869"/>
      <x:c r="AS869"/>
      <x:c r="AT869"/>
      <x:c r="AU869"/>
      <x:c r="AV869"/>
      <x:c r="AW869"/>
      <x:c r="AX869"/>
      <x:c r="AY869"/>
      <x:c r="AZ869"/>
      <x:c r="BA869"/>
      <x:c r="BB869"/>
      <x:c r="BC869"/>
      <x:c r="BD869"/>
      <x:c r="BE869"/>
      <x:c r="BF869"/>
      <x:c r="BG869"/>
      <x:c r="BH869"/>
      <x:c r="BI869"/>
      <x:c r="BJ869"/>
      <x:c r="BK869"/>
      <x:c r="BL869"/>
      <x:c r="BM869"/>
      <x:c r="BN869"/>
      <x:c r="BO869"/>
      <x:c r="BP869"/>
      <x:c r="BQ869"/>
      <x:c r="BR869"/>
      <x:c r="BS869"/>
      <x:c r="BT869"/>
      <x:c r="BU869"/>
      <x:c r="BV869"/>
      <x:c r="BW869"/>
      <x:c r="BX869"/>
      <x:c r="BY869"/>
      <x:c r="BZ869"/>
      <x:c r="CA869"/>
      <x:c r="CB869"/>
      <x:c r="CC869"/>
      <x:c r="CD869"/>
      <x:c r="CE869"/>
      <x:c r="CF869"/>
      <x:c r="CG869"/>
      <x:c r="CH869"/>
      <x:c r="CI869"/>
      <x:c r="CJ869" t="str">
        <x:v>Yes</x:v>
      </x:c>
      <x:c r="CK869" t="str">
        <x:v>Yes</x:v>
      </x:c>
      <x:c r="CL869" t="str">
        <x:v>Yes</x:v>
      </x:c>
      <x:c r="CM869" t="str">
        <x:v>Clear</x:v>
      </x:c>
      <x:c r="CN869" t="str">
        <x:v>Verified — clear</x:v>
      </x:c>
      <x:c r="CO869" t="n">
        <x:v>46272</x:v>
      </x:c>
      <x:c r="CP869" t="str">
        <x:v>https://pubmed.ncbi.nlm.nih.gov/32754007/</x:v>
      </x:c>
      <x:c r="CQ869"/>
      <x:c r="CR869"/>
      <x:c r="CS869"/>
      <x:c r="CT869"/>
      <x:c r="CU869"/>
      <x:c r="CV869"/>
      <x:c r="CW869"/>
      <x:c r="CX869"/>
      <x:c r="CY869"/>
      <x:c r="CZ869"/>
      <x:c r="DA869"/>
      <x:c r="DB869" t="str">
        <x:f>IF(L869="","",IF(AND(COUNT(CU869:DA869)=7,OR(CU869=0,CU869=1,CU869=2),OR(CV869=0,CV869=1,CV869=2),OR(CW869=0,CW869=1,CW869=2),OR(CX869=0,CX869=1,CX869=2),OR(CY869=0,CY869=1,CY869=2),OR(CZ869=0,CZ869=1,CZ869=2),OR(DA869=0,DA869=1,DA869=2)),SUM(CU869:DA869),""))</x:f>
      </x:c>
      <x:c r="DC869" t="str">
        <x:f>IF(DB869="","",ROUND(DB869/14*10,1))</x:f>
      </x:c>
      <x:c r="DD869" t="str">
        <x:v>Pending</x:v>
      </x:c>
      <x:c r="DE869" t="str">
        <x:f>IF(L869="","",IF(DC869="","Pending",IF(DD869="Yes","CONDITIONAL — safety override",IF(DC869&gt;=8,"HIGH",IF(DC869&gt;=5,"CONDITIONAL","LOW")))))</x:f>
        <x:v>Pending</x:v>
      </x:c>
      <x:c r="DF869" t="str">
        <x:v>Pending screening and full-text appraisal; no transferability judgment made at identification.</x:v>
      </x:c>
      <x:c r="DG869"/>
      <x:c r="DH869"/>
      <x:c r="DI869"/>
      <x:c r="DJ869"/>
      <x:c r="DK869"/>
      <x:c r="DL869"/>
      <x:c r="DM869"/>
      <x:c r="DN869"/>
      <x:c r="DO869"/>
      <x:c r="DP869"/>
      <x:c r="DQ869"/>
      <x:c r="DR869"/>
      <x:c r="DS869"/>
      <x:c r="DT869"/>
      <x:c r="DU869"/>
      <x:c r="DV869"/>
      <x:c r="DW869"/>
      <x:c r="DX869"/>
      <x:c r="DY869"/>
      <x:c r="DZ869" t="str">
        <x:v>Title/abstract information is insufficient for a substantive scientific, causal, transferability or institutional claim.</x:v>
      </x:c>
      <x:c r="EA869" t="str">
        <x:v>Pending</x:v>
      </x:c>
      <x:c r="EB869" t="str">
        <x:f>IF(L869="","",IF(EC869="READY","Yes","No / Pending"))</x:f>
        <x:v>No / Pending</x:v>
      </x:c>
      <x:c r="EC869" t="str">
        <x:f>IF(L869="","",IF(OR(ISNUMBER(SEARCH("Retracted Publication",Q869)),CM869="Retracted",CN869="Retracted",CM869="Expression of Concern",CN869="Expression of Concern",F869="Not used",CG869="Critical",CH869="High",CH869="Critical"),"BLOCKED — integrity or use restriction",IF(AND(CJ869="Yes",CK869="Yes",CL869="Yes"),IF(AND(CM869="Clear",CN869="Verified — clear"),IF(AND(AND(LEN(TRIM(CF869))&gt;0,LEFT(LOWER(TRIM(CF869)),7)&lt;&gt;"pending"),OR(CG869="High",CG869="Moderate"),OR(CH869="Low",CH869="Some concerns",CH869="Not applicable")),IF(AND(DD869="No",OR(DE869="HIGH",DE869="CONDITIONAL"),AND(LEN(TRIM(DF869))&gt;0,LEFT(LOWER(TRIM(DF869)),7)&lt;&gt;"pending")),IF(AND(AND(LEN(TRIM(DT869))&gt;0,LEFT(LOWER(TRIM(DT869)),7)&lt;&gt;"pending"),AND(LEN(TRIM(DU869))&gt;0,LEFT(LOWER(TRIM(DU869)),7)&lt;&gt;"pending"),OR(AND(LEN(TRIM(DV869))&gt;0,LEFT(LOWER(TRIM(DV869)),7)&lt;&gt;"pending"),AND(LEN(TRIM(DW869))&gt;0,LEFT(LOWER(TRIM(DW869)),7)&lt;&gt;"pending")),AND(LEN(TRIM(DX869))&gt;0,LEFT(LOWER(TRIM(DX869)),7)&lt;&gt;"pending")),IF(AND(F869="Claim-ready",OR(EA869="Strong",EA869="Moderate"),AND(LEN(TRIM(G869))&gt;0,LEFT(LOWER(TRIM(G869)),7)&lt;&gt;"pending"),G869&lt;&gt;"No substantive use decision is permitted from identification metadata alone.",AND(LEN(TRIM(DZ869))&gt;0,LEFT(LOWER(TRIM(DZ869)),7)&lt;&gt;"pending"),DZ869&lt;&gt;"Identification metadata alone does not permit any substantive scientific, causal, operational, or institutional claim.",AND(LEN(TRIM(EI869))&gt;0,LEFT(LOWER(TRIM(EI869)),7)&lt;&gt;"pending"),ISNUMBER(EH869),EH869&gt;0),"READY","PENDING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69" t="str">
        <x:v>Pending</x:v>
      </x:c>
      <x:c r="EE869"/>
      <x:c r="EF869" t="str">
        <x:v>Pending</x:v>
      </x:c>
      <x:c r="EG869" t="str">
        <x:v>Pending</x:v>
      </x:c>
      <x:c r="EH869"/>
      <x:c r="EI869" s="501"/>
      <x:c r="EJ869"/>
      <x:c r="EK869" t="str">
        <x:v>Pending</x:v>
      </x:c>
      <x:c r="EL869" t="n">
        <x:v>46272</x:v>
      </x:c>
      <x:c r="EM869" t="str">
        <x:v>Production PubMed record imported and reconciled to Zotero item CRV83QII;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69" t="n">
        <x:f>IF(L869="","",(IF(N869&lt;&gt;"",1,0)+IF(O869&lt;&gt;"",1,0)+IF(AJ869&lt;&gt;"",1,0)+IF(AU869&lt;&gt;"",1,0)+IF(BE869&lt;&gt;"",1,0)+IF(CF869&lt;&gt;"",1,0)+IF(CJ869="Yes",1,0)+IF(CL869="Yes",1,0)+IF(DE869&lt;&gt;"Pending",1,0)+IF(F869&lt;&gt;"",1,0)+IF(DZ869&lt;&gt;"",1,0)+IF(EI869&lt;&gt;"",1,0))/12)</x:f>
        <x:v>0.5</x:v>
      </x:c>
    </x:row>
    <x:row r="870">
      <x:c r="A870" t="str">
        <x:v>EV-0867</x:v>
      </x:c>
      <x:c r="B870" t="str">
        <x:v>Integrity check</x:v>
      </x:c>
      <x:c r="C870" t="str">
        <x:f>IF(L870="","",IF(LEFT(EC870,7)="BLOCKED","🔴 Do not use for conclusion",IF(EB870="Yes","🟢 Claim-ready","🟡 Caution / context")))</x:f>
        <x:v>🟡 Caution / context</x:v>
      </x:c>
      <x:c r="D870" t="str">
        <x:f>IF(L870="","",EC870)</x:f>
        <x:v>PENDING — appropriate appraisal</x:v>
      </x:c>
      <x:c r="E870" t="str">
        <x:v>P3 — Medium</x:v>
      </x:c>
      <x:c r="F870" t="str">
        <x:v>Pending</x:v>
      </x:c>
      <x:c r="G870" t="str">
        <x:v>Title/abstract identify an explicit tactical/public-safety context and readiness domain; retain for full-text assessment.</x:v>
      </x:c>
      <x:c r="H870" t="str">
        <x:v>Obtain and review lawful full text; confirm human adjudication; then select a design-specific appraisal instrument.</x:v>
      </x:c>
      <x:c r="I870"/>
      <x:c r="J870" t="str">
        <x:v>A — Core</x:v>
      </x:c>
      <x:c r="K870" t="str">
        <x:v>IDENTIFIED</x:v>
      </x:c>
      <x:c r="L870" t="str">
        <x:v>Buddy Care, a Peer-to-Peer Intervention: A Pilot Quality Improvement Project to Decrease Occupational Stress Among an Overseas Military Population.</x:v>
      </x:c>
      <x:c r="M870"/>
      <x:c r="N870" t="str">
        <x:v>Villaruz Fisak, Jean F; Turner, Barbara S; Shepard, Kyle; Convoy, Sean P</x:v>
      </x:c>
      <x:c r="O870" t="n">
        <x:v>2020</x:v>
      </x:c>
      <x:c r="P870" t="str">
        <x:v>Military medicine</x:v>
      </x:c>
      <x:c r="Q870" t="str">
        <x:v>Journal Article</x:v>
      </x:c>
      <x:c r="R870" t="str">
        <x:v>Unclear</x:v>
      </x:c>
      <x:c r="S870" t="str">
        <x:v>Unknown</x:v>
      </x:c>
      <x:c r="T870" t="str">
        <x:v>eng</x:v>
      </x:c>
      <x:c r="U870" t="str">
        <x:v>https://pubmed.ncbi.nlm.nih.gov/32716027/</x:v>
      </x:c>
      <x:c r="V870" t="str">
        <x:v>10.1093/milmed/usaa171</x:v>
      </x:c>
      <x:c r="W870" t="str">
        <x:f>IF(V870="","",LOWER(SUBSTITUTE(SUBSTITUTE(SUBSTITUTE(SUBSTITUTE(TRIM(V870),"https://doi.org/",""),"http://doi.org/",""),"https://dx.doi.org/",""),"doi:","")))</x:f>
        <x:v>10.1093/milmed/usaa171</x:v>
      </x:c>
      <x:c r="X870" t="str">
        <x:v>32716027</x:v>
      </x:c>
      <x:c r="Y870" t="str"/>
      <x:c r="Z870"/>
      <x:c r="AA870" t="str">
        <x:v>PubMed/MEDLINE</x:v>
      </x:c>
      <x:c r="AB870" t="str">
        <x:v>PUBMED-A-v1.0-2026-08-28</x:v>
      </x:c>
      <x:c r="AC870" t="str">
        <x:v>SP-PUBMED-A-20260828</x:v>
      </x:c>
      <x:c r="AD870" s="499" t="n">
        <x:v>46262</x:v>
      </x:c>
      <x:c r="AE870" s="499" t="n">
        <x:v>46272</x:v>
      </x:c>
      <x:c r="AF870" t="str">
        <x:v>LIXH6PE4</x:v>
      </x:c>
      <x:c r="AG870"/>
      <x:c r="AH870" t="str">
        <x:v>Tactical Athlete → Operational Readiness Brazil</x:v>
      </x:c>
      <x:c r="AI870" t="str">
        <x:v>evidence-family:A</x:v>
      </x:c>
      <x:c r="AJ870"/>
      <x:c r="AK870" t="str">
        <x:f>IF(AJ870="","",IF(OR(LOWER(AJ870)="brazil",LOWER(AJ870)="brasil"),"Yes","No"))</x:f>
      </x:c>
      <x:c r="AL870"/>
      <x:c r="AM870"/>
      <x:c r="AN870"/>
      <x:c r="AO870"/>
      <x:c r="AP870"/>
      <x:c r="AQ870"/>
      <x:c r="AR870"/>
      <x:c r="AS870"/>
      <x:c r="AT870"/>
      <x:c r="AU870"/>
      <x:c r="AV870"/>
      <x:c r="AW870"/>
      <x:c r="AX870"/>
      <x:c r="AY870"/>
      <x:c r="AZ870"/>
      <x:c r="BA870"/>
      <x:c r="BB870"/>
      <x:c r="BC870"/>
      <x:c r="BD870"/>
      <x:c r="BE870"/>
      <x:c r="BF870"/>
      <x:c r="BG870"/>
      <x:c r="BH870"/>
      <x:c r="BI870"/>
      <x:c r="BJ870"/>
      <x:c r="BK870"/>
      <x:c r="BL870"/>
      <x:c r="BM870"/>
      <x:c r="BN870"/>
      <x:c r="BO870"/>
      <x:c r="BP870"/>
      <x:c r="BQ870"/>
      <x:c r="BR870"/>
      <x:c r="BS870"/>
      <x:c r="BT870"/>
      <x:c r="BU870"/>
      <x:c r="BV870"/>
      <x:c r="BW870"/>
      <x:c r="BX870"/>
      <x:c r="BY870"/>
      <x:c r="BZ870"/>
      <x:c r="CA870"/>
      <x:c r="CB870"/>
      <x:c r="CC870"/>
      <x:c r="CD870"/>
      <x:c r="CE870"/>
      <x:c r="CF870"/>
      <x:c r="CG870"/>
      <x:c r="CH870"/>
      <x:c r="CI870"/>
      <x:c r="CJ870" t="str">
        <x:v>Yes</x:v>
      </x:c>
      <x:c r="CK870" t="str">
        <x:v>Yes</x:v>
      </x:c>
      <x:c r="CL870" t="str">
        <x:v>Yes</x:v>
      </x:c>
      <x:c r="CM870" t="str">
        <x:v>Clear</x:v>
      </x:c>
      <x:c r="CN870" t="str">
        <x:v>Verified — clear</x:v>
      </x:c>
      <x:c r="CO870" t="n">
        <x:v>46272</x:v>
      </x:c>
      <x:c r="CP870" t="str">
        <x:v>https://pubmed.ncbi.nlm.nih.gov/32716027/</x:v>
      </x:c>
      <x:c r="CQ870"/>
      <x:c r="CR870"/>
      <x:c r="CS870"/>
      <x:c r="CT870"/>
      <x:c r="CU870"/>
      <x:c r="CV870"/>
      <x:c r="CW870"/>
      <x:c r="CX870"/>
      <x:c r="CY870"/>
      <x:c r="CZ870"/>
      <x:c r="DA870"/>
      <x:c r="DB870" t="str">
        <x:f>IF(L870="","",IF(AND(COUNT(CU870:DA870)=7,OR(CU870=0,CU870=1,CU870=2),OR(CV870=0,CV870=1,CV870=2),OR(CW870=0,CW870=1,CW870=2),OR(CX870=0,CX870=1,CX870=2),OR(CY870=0,CY870=1,CY870=2),OR(CZ870=0,CZ870=1,CZ870=2),OR(DA870=0,DA870=1,DA870=2)),SUM(CU870:DA870),""))</x:f>
      </x:c>
      <x:c r="DC870" t="str">
        <x:f>IF(DB870="","",ROUND(DB870/14*10,1))</x:f>
      </x:c>
      <x:c r="DD870" t="str">
        <x:v>Pending</x:v>
      </x:c>
      <x:c r="DE870" t="str">
        <x:f>IF(L870="","",IF(DC870="","Pending",IF(DD870="Yes","CONDITIONAL — safety override",IF(DC870&gt;=8,"HIGH",IF(DC870&gt;=5,"CONDITIONAL","LOW")))))</x:f>
        <x:v>Pending</x:v>
      </x:c>
      <x:c r="DF870" t="str">
        <x:v>Pending screening and full-text appraisal; no transferability judgment made at identification.</x:v>
      </x:c>
      <x:c r="DG870"/>
      <x:c r="DH870"/>
      <x:c r="DI870"/>
      <x:c r="DJ870"/>
      <x:c r="DK870"/>
      <x:c r="DL870"/>
      <x:c r="DM870"/>
      <x:c r="DN870"/>
      <x:c r="DO870"/>
      <x:c r="DP870"/>
      <x:c r="DQ870"/>
      <x:c r="DR870"/>
      <x:c r="DS870"/>
      <x:c r="DT870"/>
      <x:c r="DU870"/>
      <x:c r="DV870"/>
      <x:c r="DW870"/>
      <x:c r="DX870"/>
      <x:c r="DY870"/>
      <x:c r="DZ870" t="str">
        <x:v>Title/abstract screening alone does not establish effectiveness, causality, methodological quality, transferability to Brazilian public safety or an institutional recommendation.</x:v>
      </x:c>
      <x:c r="EA870" t="str">
        <x:v>Pending</x:v>
      </x:c>
      <x:c r="EB870" t="str">
        <x:f>IF(L870="","",IF(EC870="READY","Yes","No / Pending"))</x:f>
        <x:v>No / Pending</x:v>
      </x:c>
      <x:c r="EC870" t="str">
        <x:f>IF(L870="","",IF(OR(ISNUMBER(SEARCH("Retracted Publication",Q870)),CM870="Retracted",CN870="Retracted",CM870="Expression of Concern",CN870="Expression of Concern",F870="Not used",CG870="Critical",CH870="High",CH870="Critical"),"BLOCKED — integrity or use restriction",IF(AND(CJ870="Yes",CK870="Yes",CL870="Yes"),IF(AND(CM870="Clear",CN870="Verified — clear"),IF(AND(AND(LEN(TRIM(CF870))&gt;0,LEFT(LOWER(TRIM(CF870)),7)&lt;&gt;"pending"),OR(CG870="High",CG870="Moderate"),OR(CH870="Low",CH870="Some concerns",CH870="Not applicable")),IF(AND(DD870="No",OR(DE870="HIGH",DE870="CONDITIONAL"),AND(LEN(TRIM(DF870))&gt;0,LEFT(LOWER(TRIM(DF870)),7)&lt;&gt;"pending")),IF(AND(AND(LEN(TRIM(DT870))&gt;0,LEFT(LOWER(TRIM(DT870)),7)&lt;&gt;"pending"),AND(LEN(TRIM(DU870))&gt;0,LEFT(LOWER(TRIM(DU870)),7)&lt;&gt;"pending"),OR(AND(LEN(TRIM(DV870))&gt;0,LEFT(LOWER(TRIM(DV870)),7)&lt;&gt;"pending"),AND(LEN(TRIM(DW870))&gt;0,LEFT(LOWER(TRIM(DW870)),7)&lt;&gt;"pending")),AND(LEN(TRIM(DX870))&gt;0,LEFT(LOWER(TRIM(DX870)),7)&lt;&gt;"pending")),IF(AND(F870="Claim-ready",OR(EA870="Strong",EA870="Moderate"),AND(LEN(TRIM(G870))&gt;0,LEFT(LOWER(TRIM(G870)),7)&lt;&gt;"pending"),G870&lt;&gt;"No substantive use decision is permitted from identification metadata alone.",AND(LEN(TRIM(DZ870))&gt;0,LEFT(LOWER(TRIM(DZ870)),7)&lt;&gt;"pending"),DZ870&lt;&gt;"Identification metadata alone does not permit any substantive scientific, causal, operational, or institutional claim.",AND(LEN(TRIM(EI870))&gt;0,LEFT(LOWER(TRIM(EI870)),7)&lt;&gt;"pending"),ISNUMBER(EH870),EH870&gt;0),"READY","PENDING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0" t="str">
        <x:v>Pending</x:v>
      </x:c>
      <x:c r="EE870"/>
      <x:c r="EF870" t="str">
        <x:v>Pending</x:v>
      </x:c>
      <x:c r="EG870" t="str">
        <x:v>Pending</x:v>
      </x:c>
      <x:c r="EH870"/>
      <x:c r="EI870" s="501"/>
      <x:c r="EJ870"/>
      <x:c r="EK870" t="str">
        <x:v>Pending</x:v>
      </x:c>
      <x:c r="EL870" t="n">
        <x:v>46272</x:v>
      </x:c>
      <x:c r="EM870" t="str">
        <x:v>Production PubMed record imported and reconciled to Zotero item LIXH6PE4;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70" t="n">
        <x:f>IF(L870="","",(IF(N870&lt;&gt;"",1,0)+IF(O870&lt;&gt;"",1,0)+IF(AJ870&lt;&gt;"",1,0)+IF(AU870&lt;&gt;"",1,0)+IF(BE870&lt;&gt;"",1,0)+IF(CF870&lt;&gt;"",1,0)+IF(CJ870="Yes",1,0)+IF(CL870="Yes",1,0)+IF(DE870&lt;&gt;"Pending",1,0)+IF(F870&lt;&gt;"",1,0)+IF(DZ870&lt;&gt;"",1,0)+IF(EI870&lt;&gt;"",1,0))/12)</x:f>
        <x:v>0.5</x:v>
      </x:c>
    </x:row>
    <x:row r="871">
      <x:c r="A871" t="str">
        <x:v>EV-0868</x:v>
      </x:c>
      <x:c r="B871" t="str">
        <x:v>Integrity check</x:v>
      </x:c>
      <x:c r="C871" t="str">
        <x:f>IF(L871="","",IF(LEFT(EC871,7)="BLOCKED","🔴 Do not use for conclusion",IF(EB871="Yes","🟢 Claim-ready","🟡 Caution / context")))</x:f>
        <x:v>🟡 Caution / context</x:v>
      </x:c>
      <x:c r="D871" t="str">
        <x:f>IF(L871="","",EC871)</x:f>
        <x:v>PENDING — appropriate appraisal</x:v>
      </x:c>
      <x:c r="E871" t="str">
        <x:v>P3 — Medium</x:v>
      </x:c>
      <x:c r="F871" t="str">
        <x:v>Pending</x:v>
      </x:c>
      <x:c r="G871" t="str">
        <x:v>A potentially relevant concept is present, but direct applicability is ambiguous at title/abstract level.</x:v>
      </x:c>
      <x:c r="H871" t="str">
        <x:v>Human title/abstract adjudication; retrieve full text if relevance remains plausible.</x:v>
      </x:c>
      <x:c r="I871"/>
      <x:c r="J871" t="str">
        <x:v>C — Implementation Science</x:v>
      </x:c>
      <x:c r="K871" t="str">
        <x:v>IDENTIFIED</x:v>
      </x:c>
      <x:c r="L871" t="str">
        <x:v>MHS Genesis Implementation: Strategies in Support of Successful EHR Conversion.</x:v>
      </x:c>
      <x:c r="M871"/>
      <x:c r="N871" t="str">
        <x:v>Woody Ii, Edward W</x:v>
      </x:c>
      <x:c r="O871" t="n">
        <x:v>2020</x:v>
      </x:c>
      <x:c r="P871" t="str">
        <x:v>Military medicine</x:v>
      </x:c>
      <x:c r="Q871" t="str">
        <x:v>Journal Article</x:v>
      </x:c>
      <x:c r="R871" t="str">
        <x:v>Unclear</x:v>
      </x:c>
      <x:c r="S871" t="str">
        <x:v>Unknown</x:v>
      </x:c>
      <x:c r="T871" t="str">
        <x:v>eng</x:v>
      </x:c>
      <x:c r="U871" t="str">
        <x:v>https://pubmed.ncbi.nlm.nih.gov/32699887/</x:v>
      </x:c>
      <x:c r="V871" t="str">
        <x:v>10.1093/milmed/usaa184</x:v>
      </x:c>
      <x:c r="W871" t="str">
        <x:f>IF(V871="","",LOWER(SUBSTITUTE(SUBSTITUTE(SUBSTITUTE(SUBSTITUTE(TRIM(V871),"https://doi.org/",""),"http://doi.org/",""),"https://dx.doi.org/",""),"doi:","")))</x:f>
        <x:v>10.1093/milmed/usaa184</x:v>
      </x:c>
      <x:c r="X871" t="str">
        <x:v>32699887</x:v>
      </x:c>
      <x:c r="Y871" t="str"/>
      <x:c r="Z871"/>
      <x:c r="AA871" t="str">
        <x:v>PubMed/MEDLINE</x:v>
      </x:c>
      <x:c r="AB871" t="str">
        <x:v>PUBMED-C-v1.0-2026-08-28</x:v>
      </x:c>
      <x:c r="AC871" t="str">
        <x:v>SP-PUBMED-C-20260828</x:v>
      </x:c>
      <x:c r="AD871" s="499" t="n">
        <x:v>46262</x:v>
      </x:c>
      <x:c r="AE871" s="499" t="n">
        <x:v>46272</x:v>
      </x:c>
      <x:c r="AF871" t="str">
        <x:v>D5F6SGAD</x:v>
      </x:c>
      <x:c r="AG871"/>
      <x:c r="AH871" t="str">
        <x:v>Tactical Athlete → Operational Readiness Brazil</x:v>
      </x:c>
      <x:c r="AI871" t="str">
        <x:v>evidence-family:C</x:v>
      </x:c>
      <x:c r="AJ871"/>
      <x:c r="AK871" t="str">
        <x:f>IF(AJ871="","",IF(OR(LOWER(AJ871)="brazil",LOWER(AJ871)="brasil"),"Yes","No"))</x:f>
      </x:c>
      <x:c r="AL871"/>
      <x:c r="AM871"/>
      <x:c r="AN871"/>
      <x:c r="AO871"/>
      <x:c r="AP871"/>
      <x:c r="AQ871"/>
      <x:c r="AR871"/>
      <x:c r="AS871"/>
      <x:c r="AT871"/>
      <x:c r="AU871"/>
      <x:c r="AV871"/>
      <x:c r="AW871"/>
      <x:c r="AX871"/>
      <x:c r="AY871"/>
      <x:c r="AZ871"/>
      <x:c r="BA871"/>
      <x:c r="BB871"/>
      <x:c r="BC871"/>
      <x:c r="BD871"/>
      <x:c r="BE871"/>
      <x:c r="BF871"/>
      <x:c r="BG871"/>
      <x:c r="BH871"/>
      <x:c r="BI871"/>
      <x:c r="BJ871"/>
      <x:c r="BK871"/>
      <x:c r="BL871"/>
      <x:c r="BM871"/>
      <x:c r="BN871"/>
      <x:c r="BO871"/>
      <x:c r="BP871"/>
      <x:c r="BQ871"/>
      <x:c r="BR871"/>
      <x:c r="BS871"/>
      <x:c r="BT871"/>
      <x:c r="BU871"/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 t="str">
        <x:v>Yes</x:v>
      </x:c>
      <x:c r="CK871" t="str">
        <x:v>Yes</x:v>
      </x:c>
      <x:c r="CL871" t="str">
        <x:v>Yes</x:v>
      </x:c>
      <x:c r="CM871" t="str">
        <x:v>Clear</x:v>
      </x:c>
      <x:c r="CN871" t="str">
        <x:v>Verified — clear</x:v>
      </x:c>
      <x:c r="CO871" t="n">
        <x:v>46272</x:v>
      </x:c>
      <x:c r="CP871" t="str">
        <x:v>https://pubmed.ncbi.nlm.nih.gov/32699887/</x:v>
      </x:c>
      <x:c r="CQ871"/>
      <x:c r="CR871"/>
      <x:c r="CS871"/>
      <x:c r="CT871"/>
      <x:c r="CU871"/>
      <x:c r="CV871"/>
      <x:c r="CW871"/>
      <x:c r="CX871"/>
      <x:c r="CY871"/>
      <x:c r="CZ871"/>
      <x:c r="DA871"/>
      <x:c r="DB871" t="str">
        <x:f>IF(L871="","",IF(AND(COUNT(CU871:DA871)=7,OR(CU871=0,CU871=1,CU871=2),OR(CV871=0,CV871=1,CV871=2),OR(CW871=0,CW871=1,CW871=2),OR(CX871=0,CX871=1,CX871=2),OR(CY871=0,CY871=1,CY871=2),OR(CZ871=0,CZ871=1,CZ871=2),OR(DA871=0,DA871=1,DA871=2)),SUM(CU871:DA871),""))</x:f>
      </x:c>
      <x:c r="DC871" t="str">
        <x:f>IF(DB871="","",ROUND(DB871/14*10,1))</x:f>
      </x:c>
      <x:c r="DD871" t="str">
        <x:v>Pending</x:v>
      </x:c>
      <x:c r="DE871" t="str">
        <x:f>IF(L871="","",IF(DC871="","Pending",IF(DD871="Yes","CONDITIONAL — safety override",IF(DC871&gt;=8,"HIGH",IF(DC871&gt;=5,"CONDITIONAL","LOW")))))</x:f>
        <x:v>Pending</x:v>
      </x:c>
      <x:c r="DF871" t="str">
        <x:v>Pending screening and full-text appraisal; no transferability judgment made at identification.</x:v>
      </x:c>
      <x:c r="DG871"/>
      <x:c r="DH871"/>
      <x:c r="DI871"/>
      <x:c r="DJ871"/>
      <x:c r="DK871"/>
      <x:c r="DL871"/>
      <x:c r="DM871"/>
      <x:c r="DN871"/>
      <x:c r="DO871"/>
      <x:c r="DP871"/>
      <x:c r="DQ871"/>
      <x:c r="DR871"/>
      <x:c r="DS871"/>
      <x:c r="DT871"/>
      <x:c r="DU871"/>
      <x:c r="DV871"/>
      <x:c r="DW871"/>
      <x:c r="DX871"/>
      <x:c r="DY871"/>
      <x:c r="DZ871" t="str">
        <x:v>Title/abstract information is insufficient for a substantive scientific, causal, transferability or institutional claim.</x:v>
      </x:c>
      <x:c r="EA871" t="str">
        <x:v>Pending</x:v>
      </x:c>
      <x:c r="EB871" t="str">
        <x:f>IF(L871="","",IF(EC871="READY","Yes","No / Pending"))</x:f>
        <x:v>No / Pending</x:v>
      </x:c>
      <x:c r="EC871" t="str">
        <x:f>IF(L871="","",IF(OR(ISNUMBER(SEARCH("Retracted Publication",Q871)),CM871="Retracted",CN871="Retracted",CM871="Expression of Concern",CN871="Expression of Concern",F871="Not used",CG871="Critical",CH871="High",CH871="Critical"),"BLOCKED — integrity or use restriction",IF(AND(CJ871="Yes",CK871="Yes",CL871="Yes"),IF(AND(CM871="Clear",CN871="Verified — clear"),IF(AND(AND(LEN(TRIM(CF871))&gt;0,LEFT(LOWER(TRIM(CF871)),7)&lt;&gt;"pending"),OR(CG871="High",CG871="Moderate"),OR(CH871="Low",CH871="Some concerns",CH871="Not applicable")),IF(AND(DD871="No",OR(DE871="HIGH",DE871="CONDITIONAL"),AND(LEN(TRIM(DF871))&gt;0,LEFT(LOWER(TRIM(DF871)),7)&lt;&gt;"pending")),IF(AND(AND(LEN(TRIM(DT871))&gt;0,LEFT(LOWER(TRIM(DT871)),7)&lt;&gt;"pending"),AND(LEN(TRIM(DU871))&gt;0,LEFT(LOWER(TRIM(DU871)),7)&lt;&gt;"pending"),OR(AND(LEN(TRIM(DV871))&gt;0,LEFT(LOWER(TRIM(DV871)),7)&lt;&gt;"pending"),AND(LEN(TRIM(DW871))&gt;0,LEFT(LOWER(TRIM(DW871)),7)&lt;&gt;"pending")),AND(LEN(TRIM(DX871))&gt;0,LEFT(LOWER(TRIM(DX871)),7)&lt;&gt;"pending")),IF(AND(F871="Claim-ready",OR(EA871="Strong",EA871="Moderate"),AND(LEN(TRIM(G871))&gt;0,LEFT(LOWER(TRIM(G871)),7)&lt;&gt;"pending"),G871&lt;&gt;"No substantive use decision is permitted from identification metadata alone.",AND(LEN(TRIM(DZ871))&gt;0,LEFT(LOWER(TRIM(DZ871)),7)&lt;&gt;"pending"),DZ871&lt;&gt;"Identification metadata alone does not permit any substantive scientific, causal, operational, or institutional claim.",AND(LEN(TRIM(EI871))&gt;0,LEFT(LOWER(TRIM(EI871)),7)&lt;&gt;"pending"),ISNUMBER(EH871),EH871&gt;0),"READY","PENDING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1" t="str">
        <x:v>Pending</x:v>
      </x:c>
      <x:c r="EE871"/>
      <x:c r="EF871" t="str">
        <x:v>Pending</x:v>
      </x:c>
      <x:c r="EG871" t="str">
        <x:v>Pending</x:v>
      </x:c>
      <x:c r="EH871"/>
      <x:c r="EI871" s="501"/>
      <x:c r="EJ871"/>
      <x:c r="EK871" t="str">
        <x:v>Pending</x:v>
      </x:c>
      <x:c r="EL871" t="n">
        <x:v>46272</x:v>
      </x:c>
      <x:c r="EM871" t="str">
        <x:v>Production PubMed record imported and reconciled to Zotero item D5F6SGAD;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71" t="n">
        <x:f>IF(L871="","",(IF(N871&lt;&gt;"",1,0)+IF(O871&lt;&gt;"",1,0)+IF(AJ871&lt;&gt;"",1,0)+IF(AU871&lt;&gt;"",1,0)+IF(BE871&lt;&gt;"",1,0)+IF(CF871&lt;&gt;"",1,0)+IF(CJ871="Yes",1,0)+IF(CL871="Yes",1,0)+IF(DE871&lt;&gt;"Pending",1,0)+IF(F871&lt;&gt;"",1,0)+IF(DZ871&lt;&gt;"",1,0)+IF(EI871&lt;&gt;"",1,0))/12)</x:f>
        <x:v>0.5</x:v>
      </x:c>
    </x:row>
    <x:row r="872">
      <x:c r="A872" t="str">
        <x:v>EV-0869</x:v>
      </x:c>
      <x:c r="B872" t="str">
        <x:v>Integrity check</x:v>
      </x:c>
      <x:c r="C872" t="str">
        <x:f>IF(L872="","",IF(LEFT(EC872,7)="BLOCKED","🔴 Do not use for conclusion",IF(EB872="Yes","🟢 Claim-ready","🟡 Caution / context")))</x:f>
        <x:v>🟡 Caution / context</x:v>
      </x:c>
      <x:c r="D872" t="str">
        <x:f>IF(L872="","",EC872)</x:f>
        <x:v>PENDING — appropriate appraisal</x:v>
      </x:c>
      <x:c r="E872" t="str">
        <x:v>P3 — Medium</x:v>
      </x:c>
      <x:c r="F872" t="str">
        <x:v>Pending</x:v>
      </x:c>
      <x:c r="G872" t="str">
        <x:v>Title/abstract identify an explicit implementation-science construct; retain for full-text assessment.</x:v>
      </x:c>
      <x:c r="H872" t="str">
        <x:v>Obtain and review lawful full text; confirm human adjudication; then select a design-specific appraisal instrument.</x:v>
      </x:c>
      <x:c r="I872"/>
      <x:c r="J872" t="str">
        <x:v>C — Implementation Science</x:v>
      </x:c>
      <x:c r="K872" t="str">
        <x:v>IDENTIFIED</x:v>
      </x:c>
      <x:c r="L872" t="str">
        <x:v>Addressing Crime, Violence, and Other Determinants of Health through Community-Based Participatory Research and Implementation Science.</x:v>
      </x:c>
      <x:c r="M872"/>
      <x:c r="N872" t="str">
        <x:v>Stalker, Katie Cotter; Brown, Mary Ellen; Evans, Caroline B R; Hibdon, Julie; Telep, Cody</x:v>
      </x:c>
      <x:c r="O872" t="n">
        <x:v>2020</x:v>
      </x:c>
      <x:c r="P872" t="str">
        <x:v>American journal of community psychology</x:v>
      </x:c>
      <x:c r="Q872" t="str">
        <x:v>Journal Article; Research Support, U.S. Gov't, Non-P.H.S.; Systematic Review</x:v>
      </x:c>
      <x:c r="R872" t="str">
        <x:v>Unclear</x:v>
      </x:c>
      <x:c r="S872" t="str">
        <x:v>Unknown</x:v>
      </x:c>
      <x:c r="T872" t="str">
        <x:v>eng</x:v>
      </x:c>
      <x:c r="U872" t="str">
        <x:v>https://pubmed.ncbi.nlm.nih.gov/32691885/</x:v>
      </x:c>
      <x:c r="V872" t="str">
        <x:v>10.1002/ajcp.12438</x:v>
      </x:c>
      <x:c r="W872" t="str">
        <x:f>IF(V872="","",LOWER(SUBSTITUTE(SUBSTITUTE(SUBSTITUTE(SUBSTITUTE(TRIM(V872),"https://doi.org/",""),"http://doi.org/",""),"https://dx.doi.org/",""),"doi:","")))</x:f>
        <x:v>10.1002/ajcp.12438</x:v>
      </x:c>
      <x:c r="X872" t="str">
        <x:v>32691885</x:v>
      </x:c>
      <x:c r="Y872" t="str"/>
      <x:c r="Z872"/>
      <x:c r="AA872" t="str">
        <x:v>PubMed/MEDLINE</x:v>
      </x:c>
      <x:c r="AB872" t="str">
        <x:v>PUBMED-C-v1.0-2026-08-28</x:v>
      </x:c>
      <x:c r="AC872" t="str">
        <x:v>SP-PUBMED-C-20260828</x:v>
      </x:c>
      <x:c r="AD872" s="499" t="n">
        <x:v>46262</x:v>
      </x:c>
      <x:c r="AE872" s="499" t="n">
        <x:v>46272</x:v>
      </x:c>
      <x:c r="AF872" t="str">
        <x:v>YVGG4JIG</x:v>
      </x:c>
      <x:c r="AG872"/>
      <x:c r="AH872" t="str">
        <x:v>Tactical Athlete → Operational Readiness Brazil</x:v>
      </x:c>
      <x:c r="AI872" t="str">
        <x:v>evidence-family:C</x:v>
      </x:c>
      <x:c r="AJ872"/>
      <x:c r="AK872" t="str">
        <x:f>IF(AJ872="","",IF(OR(LOWER(AJ872)="brazil",LOWER(AJ872)="brasil"),"Yes","No"))</x:f>
      </x:c>
      <x:c r="AL872"/>
      <x:c r="AM872"/>
      <x:c r="AN872"/>
      <x:c r="AO872"/>
      <x:c r="AP872"/>
      <x:c r="AQ872"/>
      <x:c r="AR872"/>
      <x:c r="AS872"/>
      <x:c r="AT872"/>
      <x:c r="AU872"/>
      <x:c r="AV872"/>
      <x:c r="AW872"/>
      <x:c r="AX872"/>
      <x:c r="AY872"/>
      <x:c r="AZ872"/>
      <x:c r="BA872"/>
      <x:c r="BB872"/>
      <x:c r="BC872"/>
      <x:c r="BD872"/>
      <x:c r="BE872"/>
      <x:c r="BF872"/>
      <x:c r="BG872"/>
      <x:c r="BH872"/>
      <x:c r="BI872"/>
      <x:c r="BJ872"/>
      <x:c r="BK872"/>
      <x:c r="BL872"/>
      <x:c r="BM872"/>
      <x:c r="BN872"/>
      <x:c r="BO872"/>
      <x:c r="BP872"/>
      <x:c r="BQ872"/>
      <x:c r="BR872"/>
      <x:c r="BS872"/>
      <x:c r="BT872"/>
      <x:c r="BU872"/>
      <x:c r="BV872"/>
      <x:c r="BW872"/>
      <x:c r="BX872"/>
      <x:c r="BY872"/>
      <x:c r="BZ872"/>
      <x:c r="CA872"/>
      <x:c r="CB872"/>
      <x:c r="CC872"/>
      <x:c r="CD872"/>
      <x:c r="CE872"/>
      <x:c r="CF872"/>
      <x:c r="CG872"/>
      <x:c r="CH872"/>
      <x:c r="CI872"/>
      <x:c r="CJ872" t="str">
        <x:v>Yes</x:v>
      </x:c>
      <x:c r="CK872" t="str">
        <x:v>Yes</x:v>
      </x:c>
      <x:c r="CL872" t="str">
        <x:v>Yes</x:v>
      </x:c>
      <x:c r="CM872" t="str">
        <x:v>Clear</x:v>
      </x:c>
      <x:c r="CN872" t="str">
        <x:v>Verified — clear</x:v>
      </x:c>
      <x:c r="CO872" t="n">
        <x:v>46272</x:v>
      </x:c>
      <x:c r="CP872" t="str">
        <x:v>https://pubmed.ncbi.nlm.nih.gov/32691885/</x:v>
      </x:c>
      <x:c r="CQ872"/>
      <x:c r="CR872"/>
      <x:c r="CS872"/>
      <x:c r="CT872"/>
      <x:c r="CU872"/>
      <x:c r="CV872"/>
      <x:c r="CW872"/>
      <x:c r="CX872"/>
      <x:c r="CY872"/>
      <x:c r="CZ872"/>
      <x:c r="DA872"/>
      <x:c r="DB872" t="str">
        <x:f>IF(L872="","",IF(AND(COUNT(CU872:DA872)=7,OR(CU872=0,CU872=1,CU872=2),OR(CV872=0,CV872=1,CV872=2),OR(CW872=0,CW872=1,CW872=2),OR(CX872=0,CX872=1,CX872=2),OR(CY872=0,CY872=1,CY872=2),OR(CZ872=0,CZ872=1,CZ872=2),OR(DA872=0,DA872=1,DA872=2)),SUM(CU872:DA872),""))</x:f>
      </x:c>
      <x:c r="DC872" t="str">
        <x:f>IF(DB872="","",ROUND(DB872/14*10,1))</x:f>
      </x:c>
      <x:c r="DD872" t="str">
        <x:v>Pending</x:v>
      </x:c>
      <x:c r="DE872" t="str">
        <x:f>IF(L872="","",IF(DC872="","Pending",IF(DD872="Yes","CONDITIONAL — safety override",IF(DC872&gt;=8,"HIGH",IF(DC872&gt;=5,"CONDITIONAL","LOW")))))</x:f>
        <x:v>Pending</x:v>
      </x:c>
      <x:c r="DF872" t="str">
        <x:v>Pending screening and full-text appraisal; no transferability judgment made at identification.</x:v>
      </x:c>
      <x:c r="DG872"/>
      <x:c r="DH872"/>
      <x:c r="DI872"/>
      <x:c r="DJ872"/>
      <x:c r="DK872"/>
      <x:c r="DL872"/>
      <x:c r="DM872"/>
      <x:c r="DN872"/>
      <x:c r="DO872"/>
      <x:c r="DP872"/>
      <x:c r="DQ872"/>
      <x:c r="DR872"/>
      <x:c r="DS872"/>
      <x:c r="DT872"/>
      <x:c r="DU872"/>
      <x:c r="DV872"/>
      <x:c r="DW872"/>
      <x:c r="DX872"/>
      <x:c r="DY872"/>
      <x:c r="DZ872" t="str">
        <x:v>Title/abstract screening alone does not establish effectiveness, causality, methodological quality, transferability to Brazilian public safety or an institutional recommendation.</x:v>
      </x:c>
      <x:c r="EA872" t="str">
        <x:v>Pending</x:v>
      </x:c>
      <x:c r="EB872" t="str">
        <x:f>IF(L872="","",IF(EC872="READY","Yes","No / Pending"))</x:f>
        <x:v>No / Pending</x:v>
      </x:c>
      <x:c r="EC872" t="str">
        <x:f>IF(L872="","",IF(OR(ISNUMBER(SEARCH("Retracted Publication",Q872)),CM872="Retracted",CN872="Retracted",CM872="Expression of Concern",CN872="Expression of Concern",F872="Not used",CG872="Critical",CH872="High",CH872="Critical"),"BLOCKED — integrity or use restriction",IF(AND(CJ872="Yes",CK872="Yes",CL872="Yes"),IF(AND(CM872="Clear",CN872="Verified — clear"),IF(AND(AND(LEN(TRIM(CF872))&gt;0,LEFT(LOWER(TRIM(CF872)),7)&lt;&gt;"pending"),OR(CG872="High",CG872="Moderate"),OR(CH872="Low",CH872="Some concerns",CH872="Not applicable")),IF(AND(DD872="No",OR(DE872="HIGH",DE872="CONDITIONAL"),AND(LEN(TRIM(DF872))&gt;0,LEFT(LOWER(TRIM(DF872)),7)&lt;&gt;"pending")),IF(AND(AND(LEN(TRIM(DT872))&gt;0,LEFT(LOWER(TRIM(DT872)),7)&lt;&gt;"pending"),AND(LEN(TRIM(DU872))&gt;0,LEFT(LOWER(TRIM(DU872)),7)&lt;&gt;"pending"),OR(AND(LEN(TRIM(DV872))&gt;0,LEFT(LOWER(TRIM(DV872)),7)&lt;&gt;"pending"),AND(LEN(TRIM(DW872))&gt;0,LEFT(LOWER(TRIM(DW872)),7)&lt;&gt;"pending")),AND(LEN(TRIM(DX872))&gt;0,LEFT(LOWER(TRIM(DX872)),7)&lt;&gt;"pending")),IF(AND(F872="Claim-ready",OR(EA872="Strong",EA872="Moderate"),AND(LEN(TRIM(G872))&gt;0,LEFT(LOWER(TRIM(G872)),7)&lt;&gt;"pending"),G872&lt;&gt;"No substantive use decision is permitted from identification metadata alone.",AND(LEN(TRIM(DZ872))&gt;0,LEFT(LOWER(TRIM(DZ872)),7)&lt;&gt;"pending"),DZ872&lt;&gt;"Identification metadata alone does not permit any substantive scientific, causal, operational, or institutional claim.",AND(LEN(TRIM(EI872))&gt;0,LEFT(LOWER(TRIM(EI872)),7)&lt;&gt;"pending"),ISNUMBER(EH872),EH872&gt;0),"READY","PENDING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2" t="str">
        <x:v>Pending</x:v>
      </x:c>
      <x:c r="EE872"/>
      <x:c r="EF872" t="str">
        <x:v>Pending</x:v>
      </x:c>
      <x:c r="EG872" t="str">
        <x:v>Pending</x:v>
      </x:c>
      <x:c r="EH872"/>
      <x:c r="EI872" s="501"/>
      <x:c r="EJ872"/>
      <x:c r="EK872" t="str">
        <x:v>Pending</x:v>
      </x:c>
      <x:c r="EL872" t="n">
        <x:v>46272</x:v>
      </x:c>
      <x:c r="EM872" t="str">
        <x:v>Production PubMed record imported and reconciled to Zotero item YVGG4JIG;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72" t="n">
        <x:f>IF(L872="","",(IF(N872&lt;&gt;"",1,0)+IF(O872&lt;&gt;"",1,0)+IF(AJ872&lt;&gt;"",1,0)+IF(AU872&lt;&gt;"",1,0)+IF(BE872&lt;&gt;"",1,0)+IF(CF872&lt;&gt;"",1,0)+IF(CJ872="Yes",1,0)+IF(CL872="Yes",1,0)+IF(DE872&lt;&gt;"Pending",1,0)+IF(F872&lt;&gt;"",1,0)+IF(DZ872&lt;&gt;"",1,0)+IF(EI872&lt;&gt;"",1,0))/12)</x:f>
        <x:v>0.5</x:v>
      </x:c>
    </x:row>
    <x:row r="873">
      <x:c r="A873" t="str">
        <x:v>EV-0870</x:v>
      </x:c>
      <x:c r="B873" t="str">
        <x:v>Integrity check</x:v>
      </x:c>
      <x:c r="C873" t="str">
        <x:f>IF(L873="","",IF(LEFT(EC873,7)="BLOCKED","🔴 Do not use for conclusion",IF(EB873="Yes","🟢 Claim-ready","🟡 Caution / context")))</x:f>
        <x:v>🟡 Caution / context</x:v>
      </x:c>
      <x:c r="D873" t="str">
        <x:f>IF(L873="","",EC873)</x:f>
        <x:v>PENDING — appropriate appraisal</x:v>
      </x:c>
      <x:c r="E873" t="str">
        <x:v>P3 — Medium</x:v>
      </x:c>
      <x:c r="F873" t="str">
        <x:v>Pending</x:v>
      </x:c>
      <x:c r="G873" t="str">
        <x:v>Title/abstract identify an explicit operational APHT/medical-readiness topic; retain for full-text assessment.</x:v>
      </x:c>
      <x:c r="H873" t="str">
        <x:v>Obtain and review lawful full text; confirm human adjudication; then select a design-specific appraisal instrument.</x:v>
      </x:c>
      <x:c r="I873"/>
      <x:c r="J873" t="str">
        <x:v>B — APHT / Medical Readiness</x:v>
      </x:c>
      <x:c r="K873" t="str">
        <x:v>IDENTIFIED</x:v>
      </x:c>
      <x:c r="L873" t="str">
        <x:v>Valproic acid decreases resuscitation requirements after hemorrhage in a prolonged damage-control resuscitation model.</x:v>
      </x:c>
      <x:c r="M873"/>
      <x:c r="N873" t="str">
        <x:v>Biesterveld, Ben E; Williams, Aaron M; Kemp, Michael T; Wakam, Glenn K; Siddiqui, Ali Z; O'Connell, Rachel L; Shamshad, Alizeh; Chtraklin, Kiril; Bhatti, Umar F; Li, Yongqing; Alam, Hasan B</x:v>
      </x:c>
      <x:c r="O873" t="n">
        <x:v>2020</x:v>
      </x:c>
      <x:c r="P873" t="str">
        <x:v>The journal of trauma and acute care surgery</x:v>
      </x:c>
      <x:c r="Q873" t="str">
        <x:v>Journal Article; Research Support, U.S. Gov't, Non-P.H.S.</x:v>
      </x:c>
      <x:c r="R873" t="str">
        <x:v>Unclear</x:v>
      </x:c>
      <x:c r="S873" t="str">
        <x:v>Unknown</x:v>
      </x:c>
      <x:c r="T873" t="str">
        <x:v>eng</x:v>
      </x:c>
      <x:c r="U873" t="str">
        <x:v>https://pubmed.ncbi.nlm.nih.gov/32649615/</x:v>
      </x:c>
      <x:c r="V873" t="str">
        <x:v>10.1097/ta.0000000000002876</x:v>
      </x:c>
      <x:c r="W873" t="str">
        <x:f>IF(V873="","",LOWER(SUBSTITUTE(SUBSTITUTE(SUBSTITUTE(SUBSTITUTE(TRIM(V873),"https://doi.org/",""),"http://doi.org/",""),"https://dx.doi.org/",""),"doi:","")))</x:f>
        <x:v>10.1097/ta.0000000000002876</x:v>
      </x:c>
      <x:c r="X873" t="str">
        <x:v>32649615</x:v>
      </x:c>
      <x:c r="Y873" t="str"/>
      <x:c r="Z873"/>
      <x:c r="AA873" t="str">
        <x:v>PubMed/MEDLINE</x:v>
      </x:c>
      <x:c r="AB873" t="str">
        <x:v>PUBMED-B-v1.0-2026-08-28</x:v>
      </x:c>
      <x:c r="AC873" t="str">
        <x:v>SP-PUBMED-B-20260828</x:v>
      </x:c>
      <x:c r="AD873" s="499" t="n">
        <x:v>46262</x:v>
      </x:c>
      <x:c r="AE873" s="499" t="n">
        <x:v>46272</x:v>
      </x:c>
      <x:c r="AF873" t="str">
        <x:v>FI7LIYGF</x:v>
      </x:c>
      <x:c r="AG873"/>
      <x:c r="AH873" t="str">
        <x:v>Tactical Athlete → Operational Readiness Brazil</x:v>
      </x:c>
      <x:c r="AI873" t="str">
        <x:v>evidence-family:B</x:v>
      </x:c>
      <x:c r="AJ873"/>
      <x:c r="AK873" t="str">
        <x:f>IF(AJ873="","",IF(OR(LOWER(AJ873)="brazil",LOWER(AJ873)="brasil"),"Yes","No"))</x:f>
      </x:c>
      <x:c r="AL873"/>
      <x:c r="AM873"/>
      <x:c r="AN873"/>
      <x:c r="AO873"/>
      <x:c r="AP873"/>
      <x:c r="AQ873"/>
      <x:c r="AR873"/>
      <x:c r="AS873"/>
      <x:c r="AT873"/>
      <x:c r="AU873"/>
      <x:c r="AV873"/>
      <x:c r="AW873"/>
      <x:c r="AX873"/>
      <x:c r="AY873"/>
      <x:c r="AZ873"/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/>
      <x:c r="BO873"/>
      <x:c r="BP873"/>
      <x:c r="BQ873"/>
      <x:c r="BR873"/>
      <x:c r="BS873"/>
      <x:c r="BT873"/>
      <x:c r="BU873"/>
      <x:c r="BV873"/>
      <x:c r="BW873"/>
      <x:c r="BX873"/>
      <x:c r="BY873"/>
      <x:c r="BZ873"/>
      <x:c r="CA873"/>
      <x:c r="CB873"/>
      <x:c r="CC873"/>
      <x:c r="CD873"/>
      <x:c r="CE873"/>
      <x:c r="CF873"/>
      <x:c r="CG873"/>
      <x:c r="CH873"/>
      <x:c r="CI873"/>
      <x:c r="CJ873" t="str">
        <x:v>Yes</x:v>
      </x:c>
      <x:c r="CK873" t="str">
        <x:v>Yes</x:v>
      </x:c>
      <x:c r="CL873" t="str">
        <x:v>Yes</x:v>
      </x:c>
      <x:c r="CM873" t="str">
        <x:v>Clear</x:v>
      </x:c>
      <x:c r="CN873" t="str">
        <x:v>Verified — clear</x:v>
      </x:c>
      <x:c r="CO873" t="n">
        <x:v>46272</x:v>
      </x:c>
      <x:c r="CP873" t="str">
        <x:v>https://pubmed.ncbi.nlm.nih.gov/32649615/</x:v>
      </x:c>
      <x:c r="CQ873"/>
      <x:c r="CR873"/>
      <x:c r="CS873"/>
      <x:c r="CT873"/>
      <x:c r="CU873"/>
      <x:c r="CV873"/>
      <x:c r="CW873"/>
      <x:c r="CX873"/>
      <x:c r="CY873"/>
      <x:c r="CZ873"/>
      <x:c r="DA873"/>
      <x:c r="DB873" t="str">
        <x:f>IF(L873="","",IF(AND(COUNT(CU873:DA873)=7,OR(CU873=0,CU873=1,CU873=2),OR(CV873=0,CV873=1,CV873=2),OR(CW873=0,CW873=1,CW873=2),OR(CX873=0,CX873=1,CX873=2),OR(CY873=0,CY873=1,CY873=2),OR(CZ873=0,CZ873=1,CZ873=2),OR(DA873=0,DA873=1,DA873=2)),SUM(CU873:DA873),""))</x:f>
      </x:c>
      <x:c r="DC873" t="str">
        <x:f>IF(DB873="","",ROUND(DB873/14*10,1))</x:f>
      </x:c>
      <x:c r="DD873" t="str">
        <x:v>Pending</x:v>
      </x:c>
      <x:c r="DE873" t="str">
        <x:f>IF(L873="","",IF(DC873="","Pending",IF(DD873="Yes","CONDITIONAL — safety override",IF(DC873&gt;=8,"HIGH",IF(DC873&gt;=5,"CONDITIONAL","LOW")))))</x:f>
        <x:v>Pending</x:v>
      </x:c>
      <x:c r="DF873" t="str">
        <x:v>Pending screening and full-text appraisal; no transferability judgment made at identification.</x:v>
      </x:c>
      <x:c r="DG873"/>
      <x:c r="DH873"/>
      <x:c r="DI873"/>
      <x:c r="DJ873"/>
      <x:c r="DK873"/>
      <x:c r="DL873"/>
      <x:c r="DM873"/>
      <x:c r="DN873"/>
      <x:c r="DO873"/>
      <x:c r="DP873"/>
      <x:c r="DQ873"/>
      <x:c r="DR873"/>
      <x:c r="DS873"/>
      <x:c r="DT873"/>
      <x:c r="DU873"/>
      <x:c r="DV873"/>
      <x:c r="DW873"/>
      <x:c r="DX873"/>
      <x:c r="DY873"/>
      <x:c r="DZ873" t="str">
        <x:v>Title/abstract screening alone does not establish effectiveness, causality, methodological quality, transferability to Brazilian public safety or an institutional recommendation.</x:v>
      </x:c>
      <x:c r="EA873" t="str">
        <x:v>Pending</x:v>
      </x:c>
      <x:c r="EB873" t="str">
        <x:f>IF(L873="","",IF(EC873="READY","Yes","No / Pending"))</x:f>
        <x:v>No / Pending</x:v>
      </x:c>
      <x:c r="EC873" t="str">
        <x:f>IF(L873="","",IF(OR(ISNUMBER(SEARCH("Retracted Publication",Q873)),CM873="Retracted",CN873="Retracted",CM873="Expression of Concern",CN873="Expression of Concern",F873="Not used",CG873="Critical",CH873="High",CH873="Critical"),"BLOCKED — integrity or use restriction",IF(AND(CJ873="Yes",CK873="Yes",CL873="Yes"),IF(AND(CM873="Clear",CN873="Verified — clear"),IF(AND(AND(LEN(TRIM(CF873))&gt;0,LEFT(LOWER(TRIM(CF873)),7)&lt;&gt;"pending"),OR(CG873="High",CG873="Moderate"),OR(CH873="Low",CH873="Some concerns",CH873="Not applicable")),IF(AND(DD873="No",OR(DE873="HIGH",DE873="CONDITIONAL"),AND(LEN(TRIM(DF873))&gt;0,LEFT(LOWER(TRIM(DF873)),7)&lt;&gt;"pending")),IF(AND(AND(LEN(TRIM(DT873))&gt;0,LEFT(LOWER(TRIM(DT873)),7)&lt;&gt;"pending"),AND(LEN(TRIM(DU873))&gt;0,LEFT(LOWER(TRIM(DU873)),7)&lt;&gt;"pending"),OR(AND(LEN(TRIM(DV873))&gt;0,LEFT(LOWER(TRIM(DV873)),7)&lt;&gt;"pending"),AND(LEN(TRIM(DW873))&gt;0,LEFT(LOWER(TRIM(DW873)),7)&lt;&gt;"pending")),AND(LEN(TRIM(DX873))&gt;0,LEFT(LOWER(TRIM(DX873)),7)&lt;&gt;"pending")),IF(AND(F873="Claim-ready",OR(EA873="Strong",EA873="Moderate"),AND(LEN(TRIM(G873))&gt;0,LEFT(LOWER(TRIM(G873)),7)&lt;&gt;"pending"),G873&lt;&gt;"No substantive use decision is permitted from identification metadata alone.",AND(LEN(TRIM(DZ873))&gt;0,LEFT(LOWER(TRIM(DZ873)),7)&lt;&gt;"pending"),DZ873&lt;&gt;"Identification metadata alone does not permit any substantive scientific, causal, operational, or institutional claim.",AND(LEN(TRIM(EI873))&gt;0,LEFT(LOWER(TRIM(EI873)),7)&lt;&gt;"pending"),ISNUMBER(EH873),EH873&gt;0),"READY","PENDING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3" t="str">
        <x:v>Pending</x:v>
      </x:c>
      <x:c r="EE873"/>
      <x:c r="EF873" t="str">
        <x:v>Pending</x:v>
      </x:c>
      <x:c r="EG873" t="str">
        <x:v>Pending</x:v>
      </x:c>
      <x:c r="EH873"/>
      <x:c r="EI873" s="501"/>
      <x:c r="EJ873"/>
      <x:c r="EK873" t="str">
        <x:v>Pending</x:v>
      </x:c>
      <x:c r="EL873" t="n">
        <x:v>46272</x:v>
      </x:c>
      <x:c r="EM873" t="str">
        <x:v>Production PubMed record imported and reconciled to Zotero item FI7LIYGF;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73" t="n">
        <x:f>IF(L873="","",(IF(N873&lt;&gt;"",1,0)+IF(O873&lt;&gt;"",1,0)+IF(AJ873&lt;&gt;"",1,0)+IF(AU873&lt;&gt;"",1,0)+IF(BE873&lt;&gt;"",1,0)+IF(CF873&lt;&gt;"",1,0)+IF(CJ873="Yes",1,0)+IF(CL873="Yes",1,0)+IF(DE873&lt;&gt;"Pending",1,0)+IF(F873&lt;&gt;"",1,0)+IF(DZ873&lt;&gt;"",1,0)+IF(EI873&lt;&gt;"",1,0))/12)</x:f>
        <x:v>0.5</x:v>
      </x:c>
    </x:row>
    <x:row r="874">
      <x:c r="A874" t="str">
        <x:v>EV-0871</x:v>
      </x:c>
      <x:c r="B874" t="str">
        <x:v>Integrity check</x:v>
      </x:c>
      <x:c r="C874" t="str">
        <x:f>IF(L874="","",IF(LEFT(EC874,7)="BLOCKED","🔴 Do not use for conclusion",IF(EB874="Yes","🟢 Claim-ready","🟡 Caution / context")))</x:f>
        <x:v>🟡 Caution / context</x:v>
      </x:c>
      <x:c r="D874" t="str">
        <x:f>IF(L874="","",EC874)</x:f>
        <x:v>PENDING — appropriate appraisal</x:v>
      </x:c>
      <x:c r="E874" t="str">
        <x:v>P3 — Medium</x:v>
      </x:c>
      <x:c r="F874" t="str">
        <x:v>Pending</x:v>
      </x:c>
      <x:c r="G874" t="str">
        <x:v>Title/abstract identify an explicit tactical/public-safety context and readiness domain; retain for full-text assessment.</x:v>
      </x:c>
      <x:c r="H874" t="str">
        <x:v>Obtain and review lawful full text; confirm human adjudication; then select a design-specific appraisal instrument.</x:v>
      </x:c>
      <x:c r="I874"/>
      <x:c r="J874" t="str">
        <x:v>A — Core</x:v>
      </x:c>
      <x:c r="K874" t="str">
        <x:v>IDENTIFIED</x:v>
      </x:c>
      <x:c r="L874" t="str">
        <x:v>Urology Individual Critical Task List: Creation and Validation of a Simulation Curriculum.</x:v>
      </x:c>
      <x:c r="M874"/>
      <x:c r="N874" t="str">
        <x:v>Hertz, Alexandria M; Devasahayam, Rebekah; Brand, Timothy C; Caras, Ronald J</x:v>
      </x:c>
      <x:c r="O874" t="n">
        <x:v>2020</x:v>
      </x:c>
      <x:c r="P874" t="str">
        <x:v>Military medicine</x:v>
      </x:c>
      <x:c r="Q874" t="str">
        <x:v>Journal Article</x:v>
      </x:c>
      <x:c r="R874" t="str">
        <x:v>Unclear</x:v>
      </x:c>
      <x:c r="S874" t="str">
        <x:v>Unknown</x:v>
      </x:c>
      <x:c r="T874" t="str">
        <x:v>eng</x:v>
      </x:c>
      <x:c r="U874" t="str">
        <x:v>https://pubmed.ncbi.nlm.nih.gov/32617562/</x:v>
      </x:c>
      <x:c r="V874" t="str">
        <x:v>10.1093/milmed/usaa132</x:v>
      </x:c>
      <x:c r="W874" t="str">
        <x:f>IF(V874="","",LOWER(SUBSTITUTE(SUBSTITUTE(SUBSTITUTE(SUBSTITUTE(TRIM(V874),"https://doi.org/",""),"http://doi.org/",""),"https://dx.doi.org/",""),"doi:","")))</x:f>
        <x:v>10.1093/milmed/usaa132</x:v>
      </x:c>
      <x:c r="X874" t="str">
        <x:v>32617562</x:v>
      </x:c>
      <x:c r="Y874" t="str"/>
      <x:c r="Z874"/>
      <x:c r="AA874" t="str">
        <x:v>PubMed/MEDLINE</x:v>
      </x:c>
      <x:c r="AB874" t="str">
        <x:v>PUBMED-A-v1.0-2026-08-28</x:v>
      </x:c>
      <x:c r="AC874" t="str">
        <x:v>SP-PUBMED-A-20260828</x:v>
      </x:c>
      <x:c r="AD874" s="499" t="n">
        <x:v>46262</x:v>
      </x:c>
      <x:c r="AE874" s="499" t="n">
        <x:v>46272</x:v>
      </x:c>
      <x:c r="AF874" t="str">
        <x:v>675YY92I</x:v>
      </x:c>
      <x:c r="AG874"/>
      <x:c r="AH874" t="str">
        <x:v>Tactical Athlete → Operational Readiness Brazil</x:v>
      </x:c>
      <x:c r="AI874" t="str">
        <x:v>evidence-family:A</x:v>
      </x:c>
      <x:c r="AJ874"/>
      <x:c r="AK874" t="str">
        <x:f>IF(AJ874="","",IF(OR(LOWER(AJ874)="brazil",LOWER(AJ874)="brasil"),"Yes","No"))</x:f>
      </x:c>
      <x:c r="AL874"/>
      <x:c r="AM874"/>
      <x:c r="AN874"/>
      <x:c r="AO874"/>
      <x:c r="AP874"/>
      <x:c r="AQ874"/>
      <x:c r="AR874"/>
      <x:c r="AS874"/>
      <x:c r="AT874"/>
      <x:c r="AU874"/>
      <x:c r="AV874"/>
      <x:c r="AW874"/>
      <x:c r="AX874"/>
      <x:c r="AY874"/>
      <x:c r="AZ874"/>
      <x:c r="BA874"/>
      <x:c r="BB874"/>
      <x:c r="BC874"/>
      <x:c r="BD874"/>
      <x:c r="BE874"/>
      <x:c r="BF874"/>
      <x:c r="BG874"/>
      <x:c r="BH874"/>
      <x:c r="BI874"/>
      <x:c r="BJ874"/>
      <x:c r="BK874"/>
      <x:c r="BL874"/>
      <x:c r="BM874"/>
      <x:c r="BN874"/>
      <x:c r="BO874"/>
      <x:c r="BP874"/>
      <x:c r="BQ874"/>
      <x:c r="BR874"/>
      <x:c r="BS874"/>
      <x:c r="BT874"/>
      <x:c r="BU874"/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 t="str">
        <x:v>Yes</x:v>
      </x:c>
      <x:c r="CK874" t="str">
        <x:v>Yes</x:v>
      </x:c>
      <x:c r="CL874" t="str">
        <x:v>Yes</x:v>
      </x:c>
      <x:c r="CM874" t="str">
        <x:v>Clear</x:v>
      </x:c>
      <x:c r="CN874" t="str">
        <x:v>Verified — clear</x:v>
      </x:c>
      <x:c r="CO874" t="n">
        <x:v>46272</x:v>
      </x:c>
      <x:c r="CP874" t="str">
        <x:v>https://pubmed.ncbi.nlm.nih.gov/32617562/</x:v>
      </x:c>
      <x:c r="CQ874"/>
      <x:c r="CR874"/>
      <x:c r="CS874"/>
      <x:c r="CT874"/>
      <x:c r="CU874"/>
      <x:c r="CV874"/>
      <x:c r="CW874"/>
      <x:c r="CX874"/>
      <x:c r="CY874"/>
      <x:c r="CZ874"/>
      <x:c r="DA874"/>
      <x:c r="DB874" t="str">
        <x:f>IF(L874="","",IF(AND(COUNT(CU874:DA874)=7,OR(CU874=0,CU874=1,CU874=2),OR(CV874=0,CV874=1,CV874=2),OR(CW874=0,CW874=1,CW874=2),OR(CX874=0,CX874=1,CX874=2),OR(CY874=0,CY874=1,CY874=2),OR(CZ874=0,CZ874=1,CZ874=2),OR(DA874=0,DA874=1,DA874=2)),SUM(CU874:DA874),""))</x:f>
      </x:c>
      <x:c r="DC874" t="str">
        <x:f>IF(DB874="","",ROUND(DB874/14*10,1))</x:f>
      </x:c>
      <x:c r="DD874" t="str">
        <x:v>Pending</x:v>
      </x:c>
      <x:c r="DE874" t="str">
        <x:f>IF(L874="","",IF(DC874="","Pending",IF(DD874="Yes","CONDITIONAL — safety override",IF(DC874&gt;=8,"HIGH",IF(DC874&gt;=5,"CONDITIONAL","LOW")))))</x:f>
        <x:v>Pending</x:v>
      </x:c>
      <x:c r="DF874" t="str">
        <x:v>Pending screening and full-text appraisal; no transferability judgment made at identification.</x:v>
      </x:c>
      <x:c r="DG874"/>
      <x:c r="DH874"/>
      <x:c r="DI874"/>
      <x:c r="DJ874"/>
      <x:c r="DK874"/>
      <x:c r="DL874"/>
      <x:c r="DM874"/>
      <x:c r="DN874"/>
      <x:c r="DO874"/>
      <x:c r="DP874"/>
      <x:c r="DQ874"/>
      <x:c r="DR874"/>
      <x:c r="DS874"/>
      <x:c r="DT874"/>
      <x:c r="DU874"/>
      <x:c r="DV874"/>
      <x:c r="DW874"/>
      <x:c r="DX874"/>
      <x:c r="DY874"/>
      <x:c r="DZ874" t="str">
        <x:v>Title/abstract screening alone does not establish effectiveness, causality, methodological quality, transferability to Brazilian public safety or an institutional recommendation.</x:v>
      </x:c>
      <x:c r="EA874" t="str">
        <x:v>Pending</x:v>
      </x:c>
      <x:c r="EB874" t="str">
        <x:f>IF(L874="","",IF(EC874="READY","Yes","No / Pending"))</x:f>
        <x:v>No / Pending</x:v>
      </x:c>
      <x:c r="EC874" t="str">
        <x:f>IF(L874="","",IF(OR(ISNUMBER(SEARCH("Retracted Publication",Q874)),CM874="Retracted",CN874="Retracted",CM874="Expression of Concern",CN874="Expression of Concern",F874="Not used",CG874="Critical",CH874="High",CH874="Critical"),"BLOCKED — integrity or use restriction",IF(AND(CJ874="Yes",CK874="Yes",CL874="Yes"),IF(AND(CM874="Clear",CN874="Verified — clear"),IF(AND(AND(LEN(TRIM(CF874))&gt;0,LEFT(LOWER(TRIM(CF874)),7)&lt;&gt;"pending"),OR(CG874="High",CG874="Moderate"),OR(CH874="Low",CH874="Some concerns",CH874="Not applicable")),IF(AND(DD874="No",OR(DE874="HIGH",DE874="CONDITIONAL"),AND(LEN(TRIM(DF874))&gt;0,LEFT(LOWER(TRIM(DF874)),7)&lt;&gt;"pending")),IF(AND(AND(LEN(TRIM(DT874))&gt;0,LEFT(LOWER(TRIM(DT874)),7)&lt;&gt;"pending"),AND(LEN(TRIM(DU874))&gt;0,LEFT(LOWER(TRIM(DU874)),7)&lt;&gt;"pending"),OR(AND(LEN(TRIM(DV874))&gt;0,LEFT(LOWER(TRIM(DV874)),7)&lt;&gt;"pending"),AND(LEN(TRIM(DW874))&gt;0,LEFT(LOWER(TRIM(DW874)),7)&lt;&gt;"pending")),AND(LEN(TRIM(DX874))&gt;0,LEFT(LOWER(TRIM(DX874)),7)&lt;&gt;"pending")),IF(AND(F874="Claim-ready",OR(EA874="Strong",EA874="Moderate"),AND(LEN(TRIM(G874))&gt;0,LEFT(LOWER(TRIM(G874)),7)&lt;&gt;"pending"),G874&lt;&gt;"No substantive use decision is permitted from identification metadata alone.",AND(LEN(TRIM(DZ874))&gt;0,LEFT(LOWER(TRIM(DZ874)),7)&lt;&gt;"pending"),DZ874&lt;&gt;"Identification metadata alone does not permit any substantive scientific, causal, operational, or institutional claim.",AND(LEN(TRIM(EI874))&gt;0,LEFT(LOWER(TRIM(EI874)),7)&lt;&gt;"pending"),ISNUMBER(EH874),EH874&gt;0),"READY","PENDING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4" t="str">
        <x:v>Pending</x:v>
      </x:c>
      <x:c r="EE874"/>
      <x:c r="EF874" t="str">
        <x:v>Pending</x:v>
      </x:c>
      <x:c r="EG874" t="str">
        <x:v>Pending</x:v>
      </x:c>
      <x:c r="EH874"/>
      <x:c r="EI874" s="501"/>
      <x:c r="EJ874"/>
      <x:c r="EK874" t="str">
        <x:v>Pending</x:v>
      </x:c>
      <x:c r="EL874" t="n">
        <x:v>46272</x:v>
      </x:c>
      <x:c r="EM874" t="str">
        <x:v>Production PubMed record imported and reconciled to Zotero item 675YY92I;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74" t="n">
        <x:f>IF(L874="","",(IF(N874&lt;&gt;"",1,0)+IF(O874&lt;&gt;"",1,0)+IF(AJ874&lt;&gt;"",1,0)+IF(AU874&lt;&gt;"",1,0)+IF(BE874&lt;&gt;"",1,0)+IF(CF874&lt;&gt;"",1,0)+IF(CJ874="Yes",1,0)+IF(CL874="Yes",1,0)+IF(DE874&lt;&gt;"Pending",1,0)+IF(F874&lt;&gt;"",1,0)+IF(DZ874&lt;&gt;"",1,0)+IF(EI874&lt;&gt;"",1,0))/12)</x:f>
        <x:v>0.5</x:v>
      </x:c>
    </x:row>
    <x:row r="875">
      <x:c r="A875" t="str">
        <x:v>EV-0872</x:v>
      </x:c>
      <x:c r="B875" t="str">
        <x:v>Integrity check</x:v>
      </x:c>
      <x:c r="C875" t="str">
        <x:f>IF(L875="","",IF(LEFT(EC875,7)="BLOCKED","🔴 Do not use for conclusion",IF(EB875="Yes","🟢 Claim-ready","🟡 Caution / context")))</x:f>
        <x:v>🟡 Caution / context</x:v>
      </x:c>
      <x:c r="D875" t="str">
        <x:f>IF(L875="","",EC875)</x:f>
        <x:v>PENDING — appropriate appraisal</x:v>
      </x:c>
      <x:c r="E875" t="str">
        <x:v>P3 — Medium</x:v>
      </x:c>
      <x:c r="F875" t="str">
        <x:v>Pending</x:v>
      </x:c>
      <x:c r="G875" t="str">
        <x:v>Title/abstract identify an explicit tactical/public-safety context and readiness domain; retain for full-text assessment.</x:v>
      </x:c>
      <x:c r="H875" t="str">
        <x:v>Obtain and review lawful full text; confirm human adjudication; then select a design-specific appraisal instrument.</x:v>
      </x:c>
      <x:c r="I875"/>
      <x:c r="J875" t="str">
        <x:v>A — Core</x:v>
      </x:c>
      <x:c r="K875" t="str">
        <x:v>IDENTIFIED</x:v>
      </x:c>
      <x:c r="L875" t="str">
        <x:v>Biomarkers, Creatine Kinase, and Kidney Function of Special Operation Candidates During Intense Physiological Training.</x:v>
      </x:c>
      <x:c r="M875"/>
      <x:c r="N875" t="str">
        <x:v>Shumway, Joshua; Irvin, Adam; Shia, Regina; Goodyear, Charles D</x:v>
      </x:c>
      <x:c r="O875" t="n">
        <x:v>2020</x:v>
      </x:c>
      <x:c r="P875" t="str">
        <x:v>Military medicine</x:v>
      </x:c>
      <x:c r="Q875" t="str">
        <x:v>Journal Article; Research Support, U.S. Gov't, Non-P.H.S.</x:v>
      </x:c>
      <x:c r="R875" t="str">
        <x:v>Unclear</x:v>
      </x:c>
      <x:c r="S875" t="str">
        <x:v>Unknown</x:v>
      </x:c>
      <x:c r="T875" t="str">
        <x:v>eng</x:v>
      </x:c>
      <x:c r="U875" t="str">
        <x:v>https://pubmed.ncbi.nlm.nih.gov/32601703/</x:v>
      </x:c>
      <x:c r="V875" t="str">
        <x:v>10.1093/milmed/usaa079</x:v>
      </x:c>
      <x:c r="W875" t="str">
        <x:f>IF(V875="","",LOWER(SUBSTITUTE(SUBSTITUTE(SUBSTITUTE(SUBSTITUTE(TRIM(V875),"https://doi.org/",""),"http://doi.org/",""),"https://dx.doi.org/",""),"doi:","")))</x:f>
        <x:v>10.1093/milmed/usaa079</x:v>
      </x:c>
      <x:c r="X875" t="str">
        <x:v>32601703</x:v>
      </x:c>
      <x:c r="Y875" t="str"/>
      <x:c r="Z875"/>
      <x:c r="AA875" t="str">
        <x:v>PubMed/MEDLINE</x:v>
      </x:c>
      <x:c r="AB875" t="str">
        <x:v>PUBMED-A-v1.0-2026-08-28</x:v>
      </x:c>
      <x:c r="AC875" t="str">
        <x:v>SP-PUBMED-A-20260828</x:v>
      </x:c>
      <x:c r="AD875" s="499" t="n">
        <x:v>46262</x:v>
      </x:c>
      <x:c r="AE875" s="499" t="n">
        <x:v>46272</x:v>
      </x:c>
      <x:c r="AF875" t="str">
        <x:v>MPKP7YLA</x:v>
      </x:c>
      <x:c r="AG875"/>
      <x:c r="AH875" t="str">
        <x:v>Tactical Athlete → Operational Readiness Brazil</x:v>
      </x:c>
      <x:c r="AI875" t="str">
        <x:v>evidence-family:A</x:v>
      </x:c>
      <x:c r="AJ875"/>
      <x:c r="AK875" t="str">
        <x:f>IF(AJ875="","",IF(OR(LOWER(AJ875)="brazil",LOWER(AJ875)="brasil"),"Yes","No"))</x:f>
      </x:c>
      <x:c r="AL875"/>
      <x:c r="AM875"/>
      <x:c r="AN875"/>
      <x:c r="AO875"/>
      <x:c r="AP875"/>
      <x:c r="AQ875"/>
      <x:c r="AR875"/>
      <x:c r="AS875"/>
      <x:c r="AT875"/>
      <x:c r="AU875"/>
      <x:c r="AV875"/>
      <x:c r="AW875"/>
      <x:c r="AX875"/>
      <x:c r="AY875"/>
      <x:c r="AZ875"/>
      <x:c r="BA875"/>
      <x:c r="BB875"/>
      <x:c r="BC875"/>
      <x:c r="BD875"/>
      <x:c r="BE875"/>
      <x:c r="BF875"/>
      <x:c r="BG875"/>
      <x:c r="BH875"/>
      <x:c r="BI875"/>
      <x:c r="BJ875"/>
      <x:c r="BK875"/>
      <x:c r="BL875"/>
      <x:c r="BM875"/>
      <x:c r="BN875"/>
      <x:c r="BO875"/>
      <x:c r="BP875"/>
      <x:c r="BQ875"/>
      <x:c r="BR875"/>
      <x:c r="BS875"/>
      <x:c r="BT875"/>
      <x:c r="BU875"/>
      <x:c r="BV875"/>
      <x:c r="BW875"/>
      <x:c r="BX875"/>
      <x:c r="BY875"/>
      <x:c r="BZ875"/>
      <x:c r="CA875"/>
      <x:c r="CB875"/>
      <x:c r="CC875"/>
      <x:c r="CD875"/>
      <x:c r="CE875"/>
      <x:c r="CF875"/>
      <x:c r="CG875"/>
      <x:c r="CH875"/>
      <x:c r="CI875"/>
      <x:c r="CJ875" t="str">
        <x:v>Yes</x:v>
      </x:c>
      <x:c r="CK875" t="str">
        <x:v>Yes</x:v>
      </x:c>
      <x:c r="CL875" t="str">
        <x:v>Yes</x:v>
      </x:c>
      <x:c r="CM875" t="str">
        <x:v>Clear</x:v>
      </x:c>
      <x:c r="CN875" t="str">
        <x:v>Verified — clear</x:v>
      </x:c>
      <x:c r="CO875" t="n">
        <x:v>46272</x:v>
      </x:c>
      <x:c r="CP875" t="str">
        <x:v>https://pubmed.ncbi.nlm.nih.gov/32601703/</x:v>
      </x:c>
      <x:c r="CQ875"/>
      <x:c r="CR875"/>
      <x:c r="CS875"/>
      <x:c r="CT875"/>
      <x:c r="CU875"/>
      <x:c r="CV875"/>
      <x:c r="CW875"/>
      <x:c r="CX875"/>
      <x:c r="CY875"/>
      <x:c r="CZ875"/>
      <x:c r="DA875"/>
      <x:c r="DB875" t="str">
        <x:f>IF(L875="","",IF(AND(COUNT(CU875:DA875)=7,OR(CU875=0,CU875=1,CU875=2),OR(CV875=0,CV875=1,CV875=2),OR(CW875=0,CW875=1,CW875=2),OR(CX875=0,CX875=1,CX875=2),OR(CY875=0,CY875=1,CY875=2),OR(CZ875=0,CZ875=1,CZ875=2),OR(DA875=0,DA875=1,DA875=2)),SUM(CU875:DA875),""))</x:f>
      </x:c>
      <x:c r="DC875" t="str">
        <x:f>IF(DB875="","",ROUND(DB875/14*10,1))</x:f>
      </x:c>
      <x:c r="DD875" t="str">
        <x:v>Pending</x:v>
      </x:c>
      <x:c r="DE875" t="str">
        <x:f>IF(L875="","",IF(DC875="","Pending",IF(DD875="Yes","CONDITIONAL — safety override",IF(DC875&gt;=8,"HIGH",IF(DC875&gt;=5,"CONDITIONAL","LOW")))))</x:f>
        <x:v>Pending</x:v>
      </x:c>
      <x:c r="DF875" t="str">
        <x:v>Pending screening and full-text appraisal; no transferability judgment made at identification.</x:v>
      </x:c>
      <x:c r="DG875"/>
      <x:c r="DH875"/>
      <x:c r="DI875"/>
      <x:c r="DJ875"/>
      <x:c r="DK875"/>
      <x:c r="DL875"/>
      <x:c r="DM875"/>
      <x:c r="DN875"/>
      <x:c r="DO875"/>
      <x:c r="DP875"/>
      <x:c r="DQ875"/>
      <x:c r="DR875"/>
      <x:c r="DS875"/>
      <x:c r="DT875"/>
      <x:c r="DU875"/>
      <x:c r="DV875"/>
      <x:c r="DW875"/>
      <x:c r="DX875"/>
      <x:c r="DY875"/>
      <x:c r="DZ875" t="str">
        <x:v>Title/abstract screening alone does not establish effectiveness, causality, methodological quality, transferability to Brazilian public safety or an institutional recommendation.</x:v>
      </x:c>
      <x:c r="EA875" t="str">
        <x:v>Pending</x:v>
      </x:c>
      <x:c r="EB875" t="str">
        <x:f>IF(L875="","",IF(EC875="READY","Yes","No / Pending"))</x:f>
        <x:v>No / Pending</x:v>
      </x:c>
      <x:c r="EC875" t="str">
        <x:f>IF(L875="","",IF(OR(ISNUMBER(SEARCH("Retracted Publication",Q875)),CM875="Retracted",CN875="Retracted",CM875="Expression of Concern",CN875="Expression of Concern",F875="Not used",CG875="Critical",CH875="High",CH875="Critical"),"BLOCKED — integrity or use restriction",IF(AND(CJ875="Yes",CK875="Yes",CL875="Yes"),IF(AND(CM875="Clear",CN875="Verified — clear"),IF(AND(AND(LEN(TRIM(CF875))&gt;0,LEFT(LOWER(TRIM(CF875)),7)&lt;&gt;"pending"),OR(CG875="High",CG875="Moderate"),OR(CH875="Low",CH875="Some concerns",CH875="Not applicable")),IF(AND(DD875="No",OR(DE875="HIGH",DE875="CONDITIONAL"),AND(LEN(TRIM(DF875))&gt;0,LEFT(LOWER(TRIM(DF875)),7)&lt;&gt;"pending")),IF(AND(AND(LEN(TRIM(DT875))&gt;0,LEFT(LOWER(TRIM(DT875)),7)&lt;&gt;"pending"),AND(LEN(TRIM(DU875))&gt;0,LEFT(LOWER(TRIM(DU875)),7)&lt;&gt;"pending"),OR(AND(LEN(TRIM(DV875))&gt;0,LEFT(LOWER(TRIM(DV875)),7)&lt;&gt;"pending"),AND(LEN(TRIM(DW875))&gt;0,LEFT(LOWER(TRIM(DW875)),7)&lt;&gt;"pending")),AND(LEN(TRIM(DX875))&gt;0,LEFT(LOWER(TRIM(DX875)),7)&lt;&gt;"pending")),IF(AND(F875="Claim-ready",OR(EA875="Strong",EA875="Moderate"),AND(LEN(TRIM(G875))&gt;0,LEFT(LOWER(TRIM(G875)),7)&lt;&gt;"pending"),G875&lt;&gt;"No substantive use decision is permitted from identification metadata alone.",AND(LEN(TRIM(DZ875))&gt;0,LEFT(LOWER(TRIM(DZ875)),7)&lt;&gt;"pending"),DZ875&lt;&gt;"Identification metadata alone does not permit any substantive scientific, causal, operational, or institutional claim.",AND(LEN(TRIM(EI875))&gt;0,LEFT(LOWER(TRIM(EI875)),7)&lt;&gt;"pending"),ISNUMBER(EH875),EH875&gt;0),"READY","PENDING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5" t="str">
        <x:v>Pending</x:v>
      </x:c>
      <x:c r="EE875"/>
      <x:c r="EF875" t="str">
        <x:v>Pending</x:v>
      </x:c>
      <x:c r="EG875" t="str">
        <x:v>Pending</x:v>
      </x:c>
      <x:c r="EH875"/>
      <x:c r="EI875" s="501"/>
      <x:c r="EJ875"/>
      <x:c r="EK875" t="str">
        <x:v>Pending</x:v>
      </x:c>
      <x:c r="EL875" t="n">
        <x:v>46272</x:v>
      </x:c>
      <x:c r="EM875" t="str">
        <x:v>Production PubMed record imported and reconciled to Zotero item MPKP7YLA;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75" t="n">
        <x:f>IF(L875="","",(IF(N875&lt;&gt;"",1,0)+IF(O875&lt;&gt;"",1,0)+IF(AJ875&lt;&gt;"",1,0)+IF(AU875&lt;&gt;"",1,0)+IF(BE875&lt;&gt;"",1,0)+IF(CF875&lt;&gt;"",1,0)+IF(CJ875="Yes",1,0)+IF(CL875="Yes",1,0)+IF(DE875&lt;&gt;"Pending",1,0)+IF(F875&lt;&gt;"",1,0)+IF(DZ875&lt;&gt;"",1,0)+IF(EI875&lt;&gt;"",1,0))/12)</x:f>
        <x:v>0.5</x:v>
      </x:c>
    </x:row>
    <x:row r="876">
      <x:c r="A876" t="str">
        <x:v>EV-0873</x:v>
      </x:c>
      <x:c r="B876" t="str">
        <x:v>Integrity check</x:v>
      </x:c>
      <x:c r="C876" t="str">
        <x:f>IF(L876="","",IF(LEFT(EC876,7)="BLOCKED","🔴 Do not use for conclusion",IF(EB876="Yes","🟢 Claim-ready","🟡 Caution / context")))</x:f>
        <x:v>🟡 Caution / context</x:v>
      </x:c>
      <x:c r="D876" t="str">
        <x:f>IF(L876="","",EC876)</x:f>
        <x:v>PENDING — appropriate appraisal</x:v>
      </x:c>
      <x:c r="E876" t="str">
        <x:v>P3 — Medium</x:v>
      </x:c>
      <x:c r="F876" t="str">
        <x:v>Pending</x:v>
      </x:c>
      <x:c r="G876" t="str">
        <x:v>A potentially relevant concept is present, but direct applicability is ambiguous at title/abstract level.</x:v>
      </x:c>
      <x:c r="H876" t="str">
        <x:v>Human title/abstract adjudication; retrieve full text if relevance remains plausible.</x:v>
      </x:c>
      <x:c r="I876"/>
      <x:c r="J876" t="str">
        <x:v>A — Core</x:v>
      </x:c>
      <x:c r="K876" t="str">
        <x:v>IDENTIFIED</x:v>
      </x:c>
      <x:c r="L876" t="str">
        <x:v>Minimalist style boot improves running but not walking economy in trained men.</x:v>
      </x:c>
      <x:c r="M876"/>
      <x:c r="N876" t="str">
        <x:v>Pace, M T; Green, J M; Killen, L G; Swain, J C; Chander, H; Simpson, J D; O'Neal, E K</x:v>
      </x:c>
      <x:c r="O876" t="n">
        <x:v>2020</x:v>
      </x:c>
      <x:c r="P876" t="str">
        <x:v>Ergonomics</x:v>
      </x:c>
      <x:c r="Q876" t="str">
        <x:v>Journal Article</x:v>
      </x:c>
      <x:c r="R876" t="str">
        <x:v>Unclear</x:v>
      </x:c>
      <x:c r="S876" t="str">
        <x:v>Unknown</x:v>
      </x:c>
      <x:c r="T876" t="str">
        <x:v>eng</x:v>
      </x:c>
      <x:c r="U876" t="str">
        <x:v>https://pubmed.ncbi.nlm.nih.gov/32588761/</x:v>
      </x:c>
      <x:c r="V876" t="str">
        <x:v>10.1080/00140139.2020.1778096</x:v>
      </x:c>
      <x:c r="W876" t="str">
        <x:f>IF(V876="","",LOWER(SUBSTITUTE(SUBSTITUTE(SUBSTITUTE(SUBSTITUTE(TRIM(V876),"https://doi.org/",""),"http://doi.org/",""),"https://dx.doi.org/",""),"doi:","")))</x:f>
        <x:v>10.1080/00140139.2020.1778096</x:v>
      </x:c>
      <x:c r="X876" t="str">
        <x:v>32588761</x:v>
      </x:c>
      <x:c r="Y876" t="str"/>
      <x:c r="Z876"/>
      <x:c r="AA876" t="str">
        <x:v>PubMed/MEDLINE</x:v>
      </x:c>
      <x:c r="AB876" t="str">
        <x:v>PUBMED-A-v1.0-2026-08-28</x:v>
      </x:c>
      <x:c r="AC876" t="str">
        <x:v>SP-PUBMED-A-20260828</x:v>
      </x:c>
      <x:c r="AD876" s="499" t="n">
        <x:v>46262</x:v>
      </x:c>
      <x:c r="AE876" s="499" t="n">
        <x:v>46272</x:v>
      </x:c>
      <x:c r="AF876" t="str">
        <x:v>R6CQJPGK</x:v>
      </x:c>
      <x:c r="AG876"/>
      <x:c r="AH876" t="str">
        <x:v>Tactical Athlete → Operational Readiness Brazil</x:v>
      </x:c>
      <x:c r="AI876" t="str">
        <x:v>evidence-family:A</x:v>
      </x:c>
      <x:c r="AJ876"/>
      <x:c r="AK876" t="str">
        <x:f>IF(AJ876="","",IF(OR(LOWER(AJ876)="brazil",LOWER(AJ876)="brasil"),"Yes","No"))</x:f>
      </x:c>
      <x:c r="AL876"/>
      <x:c r="AM876"/>
      <x:c r="AN876"/>
      <x:c r="AO876"/>
      <x:c r="AP876"/>
      <x:c r="AQ876"/>
      <x:c r="AR876"/>
      <x:c r="AS876"/>
      <x:c r="AT876"/>
      <x:c r="AU876"/>
      <x:c r="AV876"/>
      <x:c r="AW876"/>
      <x:c r="AX876"/>
      <x:c r="AY876"/>
      <x:c r="AZ876"/>
      <x:c r="BA876"/>
      <x:c r="BB876"/>
      <x:c r="BC876"/>
      <x:c r="BD876"/>
      <x:c r="BE876"/>
      <x:c r="BF876"/>
      <x:c r="BG876"/>
      <x:c r="BH876"/>
      <x:c r="BI876"/>
      <x:c r="BJ876"/>
      <x:c r="BK876"/>
      <x:c r="BL876"/>
      <x:c r="BM876"/>
      <x:c r="BN876"/>
      <x:c r="BO876"/>
      <x:c r="BP876"/>
      <x:c r="BQ876"/>
      <x:c r="BR876"/>
      <x:c r="BS876"/>
      <x:c r="BT876"/>
      <x:c r="BU876"/>
      <x:c r="BV876"/>
      <x:c r="BW876"/>
      <x:c r="BX876"/>
      <x:c r="BY876"/>
      <x:c r="BZ876"/>
      <x:c r="CA876"/>
      <x:c r="CB876"/>
      <x:c r="CC876"/>
      <x:c r="CD876"/>
      <x:c r="CE876"/>
      <x:c r="CF876"/>
      <x:c r="CG876"/>
      <x:c r="CH876"/>
      <x:c r="CI876"/>
      <x:c r="CJ876" t="str">
        <x:v>Yes</x:v>
      </x:c>
      <x:c r="CK876" t="str">
        <x:v>Yes</x:v>
      </x:c>
      <x:c r="CL876" t="str">
        <x:v>Yes</x:v>
      </x:c>
      <x:c r="CM876" t="str">
        <x:v>Clear</x:v>
      </x:c>
      <x:c r="CN876" t="str">
        <x:v>Verified — clear</x:v>
      </x:c>
      <x:c r="CO876" t="n">
        <x:v>46272</x:v>
      </x:c>
      <x:c r="CP876" t="str">
        <x:v>https://pubmed.ncbi.nlm.nih.gov/32588761/</x:v>
      </x:c>
      <x:c r="CQ876"/>
      <x:c r="CR876"/>
      <x:c r="CS876"/>
      <x:c r="CT876"/>
      <x:c r="CU876"/>
      <x:c r="CV876"/>
      <x:c r="CW876"/>
      <x:c r="CX876"/>
      <x:c r="CY876"/>
      <x:c r="CZ876"/>
      <x:c r="DA876"/>
      <x:c r="DB876" t="str">
        <x:f>IF(L876="","",IF(AND(COUNT(CU876:DA876)=7,OR(CU876=0,CU876=1,CU876=2),OR(CV876=0,CV876=1,CV876=2),OR(CW876=0,CW876=1,CW876=2),OR(CX876=0,CX876=1,CX876=2),OR(CY876=0,CY876=1,CY876=2),OR(CZ876=0,CZ876=1,CZ876=2),OR(DA876=0,DA876=1,DA876=2)),SUM(CU876:DA876),""))</x:f>
      </x:c>
      <x:c r="DC876" t="str">
        <x:f>IF(DB876="","",ROUND(DB876/14*10,1))</x:f>
      </x:c>
      <x:c r="DD876" t="str">
        <x:v>Pending</x:v>
      </x:c>
      <x:c r="DE876" t="str">
        <x:f>IF(L876="","",IF(DC876="","Pending",IF(DD876="Yes","CONDITIONAL — safety override",IF(DC876&gt;=8,"HIGH",IF(DC876&gt;=5,"CONDITIONAL","LOW")))))</x:f>
        <x:v>Pending</x:v>
      </x:c>
      <x:c r="DF876" t="str">
        <x:v>Pending screening and full-text appraisal; no transferability judgment made at identification.</x:v>
      </x:c>
      <x:c r="DG876"/>
      <x:c r="DH876"/>
      <x:c r="DI876"/>
      <x:c r="DJ876"/>
      <x:c r="DK876"/>
      <x:c r="DL876"/>
      <x:c r="DM876"/>
      <x:c r="DN876"/>
      <x:c r="DO876"/>
      <x:c r="DP876"/>
      <x:c r="DQ876"/>
      <x:c r="DR876"/>
      <x:c r="DS876"/>
      <x:c r="DT876"/>
      <x:c r="DU876"/>
      <x:c r="DV876"/>
      <x:c r="DW876"/>
      <x:c r="DX876"/>
      <x:c r="DY876"/>
      <x:c r="DZ876" t="str">
        <x:v>Title/abstract information is insufficient for a substantive scientific, causal, transferability or institutional claim.</x:v>
      </x:c>
      <x:c r="EA876" t="str">
        <x:v>Pending</x:v>
      </x:c>
      <x:c r="EB876" t="str">
        <x:f>IF(L876="","",IF(EC876="READY","Yes","No / Pending"))</x:f>
        <x:v>No / Pending</x:v>
      </x:c>
      <x:c r="EC876" t="str">
        <x:f>IF(L876="","",IF(OR(ISNUMBER(SEARCH("Retracted Publication",Q876)),CM876="Retracted",CN876="Retracted",CM876="Expression of Concern",CN876="Expression of Concern",F876="Not used",CG876="Critical",CH876="High",CH876="Critical"),"BLOCKED — integrity or use restriction",IF(AND(CJ876="Yes",CK876="Yes",CL876="Yes"),IF(AND(CM876="Clear",CN876="Verified — clear"),IF(AND(AND(LEN(TRIM(CF876))&gt;0,LEFT(LOWER(TRIM(CF876)),7)&lt;&gt;"pending"),OR(CG876="High",CG876="Moderate"),OR(CH876="Low",CH876="Some concerns",CH876="Not applicable")),IF(AND(DD876="No",OR(DE876="HIGH",DE876="CONDITIONAL"),AND(LEN(TRIM(DF876))&gt;0,LEFT(LOWER(TRIM(DF876)),7)&lt;&gt;"pending")),IF(AND(AND(LEN(TRIM(DT876))&gt;0,LEFT(LOWER(TRIM(DT876)),7)&lt;&gt;"pending"),AND(LEN(TRIM(DU876))&gt;0,LEFT(LOWER(TRIM(DU876)),7)&lt;&gt;"pending"),OR(AND(LEN(TRIM(DV876))&gt;0,LEFT(LOWER(TRIM(DV876)),7)&lt;&gt;"pending"),AND(LEN(TRIM(DW876))&gt;0,LEFT(LOWER(TRIM(DW876)),7)&lt;&gt;"pending")),AND(LEN(TRIM(DX876))&gt;0,LEFT(LOWER(TRIM(DX876)),7)&lt;&gt;"pending")),IF(AND(F876="Claim-ready",OR(EA876="Strong",EA876="Moderate"),AND(LEN(TRIM(G876))&gt;0,LEFT(LOWER(TRIM(G876)),7)&lt;&gt;"pending"),G876&lt;&gt;"No substantive use decision is permitted from identification metadata alone.",AND(LEN(TRIM(DZ876))&gt;0,LEFT(LOWER(TRIM(DZ876)),7)&lt;&gt;"pending"),DZ876&lt;&gt;"Identification metadata alone does not permit any substantive scientific, causal, operational, or institutional claim.",AND(LEN(TRIM(EI876))&gt;0,LEFT(LOWER(TRIM(EI876)),7)&lt;&gt;"pending"),ISNUMBER(EH876),EH876&gt;0),"READY","PENDING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6" t="str">
        <x:v>Pending</x:v>
      </x:c>
      <x:c r="EE876"/>
      <x:c r="EF876" t="str">
        <x:v>Pending</x:v>
      </x:c>
      <x:c r="EG876" t="str">
        <x:v>Pending</x:v>
      </x:c>
      <x:c r="EH876"/>
      <x:c r="EI876" s="501"/>
      <x:c r="EJ876"/>
      <x:c r="EK876" t="str">
        <x:v>Pending</x:v>
      </x:c>
      <x:c r="EL876" t="n">
        <x:v>46272</x:v>
      </x:c>
      <x:c r="EM876" t="str">
        <x:v>Production PubMed record imported and reconciled to Zotero item R6CQJPGK;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76" t="n">
        <x:f>IF(L876="","",(IF(N876&lt;&gt;"",1,0)+IF(O876&lt;&gt;"",1,0)+IF(AJ876&lt;&gt;"",1,0)+IF(AU876&lt;&gt;"",1,0)+IF(BE876&lt;&gt;"",1,0)+IF(CF876&lt;&gt;"",1,0)+IF(CJ876="Yes",1,0)+IF(CL876="Yes",1,0)+IF(DE876&lt;&gt;"Pending",1,0)+IF(F876&lt;&gt;"",1,0)+IF(DZ876&lt;&gt;"",1,0)+IF(EI876&lt;&gt;"",1,0))/12)</x:f>
        <x:v>0.5</x:v>
      </x:c>
    </x:row>
    <x:row r="877">
      <x:c r="A877" t="str">
        <x:v>EV-0874</x:v>
      </x:c>
      <x:c r="B877" t="str">
        <x:v>Integrity check</x:v>
      </x:c>
      <x:c r="C877" t="str">
        <x:f>IF(L877="","",IF(LEFT(EC877,7)="BLOCKED","🔴 Do not use for conclusion",IF(EB877="Yes","🟢 Claim-ready","🟡 Caution / context")))</x:f>
        <x:v>🟡 Caution / context</x:v>
      </x:c>
      <x:c r="D877" t="str">
        <x:f>IF(L877="","",EC877)</x:f>
        <x:v>PENDING — appropriate appraisal</x:v>
      </x:c>
      <x:c r="E877" t="str">
        <x:v>P3 — Medium</x:v>
      </x:c>
      <x:c r="F877" t="str">
        <x:v>Pending</x:v>
      </x:c>
      <x:c r="G877" t="str">
        <x:v>A potentially relevant concept is present, but direct applicability is ambiguous at title/abstract level.</x:v>
      </x:c>
      <x:c r="H877" t="str">
        <x:v>Human title/abstract adjudication; retrieve full text if relevance remains plausible.</x:v>
      </x:c>
      <x:c r="I877"/>
      <x:c r="J877" t="str">
        <x:v>A — Core</x:v>
      </x:c>
      <x:c r="K877" t="str">
        <x:v>IDENTIFIED</x:v>
      </x:c>
      <x:c r="L877" t="str">
        <x:v>Evaluating Nutrient Intake of Career Firefighters Compared to Military Dietary Reference Intakes.</x:v>
      </x:c>
      <x:c r="M877"/>
      <x:c r="N877" t="str">
        <x:v>Johnson, Brittany V B; Mayer, John M</x:v>
      </x:c>
      <x:c r="O877" t="n">
        <x:v>2020</x:v>
      </x:c>
      <x:c r="P877" t="str">
        <x:v>Nutrients</x:v>
      </x:c>
      <x:c r="Q877" t="str">
        <x:v>Journal Article</x:v>
      </x:c>
      <x:c r="R877" t="str">
        <x:v>Unclear</x:v>
      </x:c>
      <x:c r="S877" t="str">
        <x:v>Unknown</x:v>
      </x:c>
      <x:c r="T877" t="str">
        <x:v>eng</x:v>
      </x:c>
      <x:c r="U877" t="str">
        <x:v>https://pubmed.ncbi.nlm.nih.gov/32585995/</x:v>
      </x:c>
      <x:c r="V877" t="str">
        <x:v>10.3390/nu12061876</x:v>
      </x:c>
      <x:c r="W877" t="str">
        <x:f>IF(V877="","",LOWER(SUBSTITUTE(SUBSTITUTE(SUBSTITUTE(SUBSTITUTE(TRIM(V877),"https://doi.org/",""),"http://doi.org/",""),"https://dx.doi.org/",""),"doi:","")))</x:f>
        <x:v>10.3390/nu12061876</x:v>
      </x:c>
      <x:c r="X877" t="str">
        <x:v>32585995</x:v>
      </x:c>
      <x:c r="Y877" t="str">
        <x:v>PMC7353453</x:v>
      </x:c>
      <x:c r="Z877"/>
      <x:c r="AA877" t="str">
        <x:v>PubMed/MEDLINE</x:v>
      </x:c>
      <x:c r="AB877" t="str">
        <x:v>PUBMED-A-v1.0-2026-08-28</x:v>
      </x:c>
      <x:c r="AC877" t="str">
        <x:v>SP-PUBMED-A-20260828</x:v>
      </x:c>
      <x:c r="AD877" s="499" t="n">
        <x:v>46262</x:v>
      </x:c>
      <x:c r="AE877" s="499" t="n">
        <x:v>46272</x:v>
      </x:c>
      <x:c r="AF877" t="str">
        <x:v>N44XG434</x:v>
      </x:c>
      <x:c r="AG877"/>
      <x:c r="AH877" t="str">
        <x:v>Tactical Athlete → Operational Readiness Brazil</x:v>
      </x:c>
      <x:c r="AI877" t="str">
        <x:v>evidence-family:A</x:v>
      </x:c>
      <x:c r="AJ877"/>
      <x:c r="AK877" t="str">
        <x:f>IF(AJ877="","",IF(OR(LOWER(AJ877)="brazil",LOWER(AJ877)="brasil"),"Yes","No"))</x:f>
      </x:c>
      <x:c r="AL877"/>
      <x:c r="AM877"/>
      <x:c r="AN877"/>
      <x:c r="AO877"/>
      <x:c r="AP877"/>
      <x:c r="AQ877"/>
      <x:c r="AR877"/>
      <x:c r="AS877"/>
      <x:c r="AT877"/>
      <x:c r="AU877"/>
      <x:c r="AV877"/>
      <x:c r="AW877"/>
      <x:c r="AX877"/>
      <x:c r="AY877"/>
      <x:c r="AZ877"/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/>
      <x:c r="BO877"/>
      <x:c r="BP877"/>
      <x:c r="BQ877"/>
      <x:c r="BR877"/>
      <x:c r="BS877"/>
      <x:c r="BT877"/>
      <x:c r="BU877"/>
      <x:c r="BV877"/>
      <x:c r="BW877"/>
      <x:c r="BX877"/>
      <x:c r="BY877"/>
      <x:c r="BZ877"/>
      <x:c r="CA877"/>
      <x:c r="CB877"/>
      <x:c r="CC877"/>
      <x:c r="CD877"/>
      <x:c r="CE877"/>
      <x:c r="CF877"/>
      <x:c r="CG877"/>
      <x:c r="CH877"/>
      <x:c r="CI877"/>
      <x:c r="CJ877" t="str">
        <x:v>Yes</x:v>
      </x:c>
      <x:c r="CK877" t="str">
        <x:v>Yes</x:v>
      </x:c>
      <x:c r="CL877" t="str">
        <x:v>Yes</x:v>
      </x:c>
      <x:c r="CM877" t="str">
        <x:v>Clear</x:v>
      </x:c>
      <x:c r="CN877" t="str">
        <x:v>Verified — clear</x:v>
      </x:c>
      <x:c r="CO877" t="n">
        <x:v>46272</x:v>
      </x:c>
      <x:c r="CP877" t="str">
        <x:v>https://pubmed.ncbi.nlm.nih.gov/32585995/</x:v>
      </x:c>
      <x:c r="CQ877"/>
      <x:c r="CR877"/>
      <x:c r="CS877"/>
      <x:c r="CT877"/>
      <x:c r="CU877"/>
      <x:c r="CV877"/>
      <x:c r="CW877"/>
      <x:c r="CX877"/>
      <x:c r="CY877"/>
      <x:c r="CZ877"/>
      <x:c r="DA877"/>
      <x:c r="DB877" t="str">
        <x:f>IF(L877="","",IF(AND(COUNT(CU877:DA877)=7,OR(CU877=0,CU877=1,CU877=2),OR(CV877=0,CV877=1,CV877=2),OR(CW877=0,CW877=1,CW877=2),OR(CX877=0,CX877=1,CX877=2),OR(CY877=0,CY877=1,CY877=2),OR(CZ877=0,CZ877=1,CZ877=2),OR(DA877=0,DA877=1,DA877=2)),SUM(CU877:DA877),""))</x:f>
      </x:c>
      <x:c r="DC877" t="str">
        <x:f>IF(DB877="","",ROUND(DB877/14*10,1))</x:f>
      </x:c>
      <x:c r="DD877" t="str">
        <x:v>Pending</x:v>
      </x:c>
      <x:c r="DE877" t="str">
        <x:f>IF(L877="","",IF(DC877="","Pending",IF(DD877="Yes","CONDITIONAL — safety override",IF(DC877&gt;=8,"HIGH",IF(DC877&gt;=5,"CONDITIONAL","LOW")))))</x:f>
        <x:v>Pending</x:v>
      </x:c>
      <x:c r="DF877" t="str">
        <x:v>Pending screening and full-text appraisal; no transferability judgment made at identification.</x:v>
      </x:c>
      <x:c r="DG877"/>
      <x:c r="DH877"/>
      <x:c r="DI877"/>
      <x:c r="DJ877"/>
      <x:c r="DK877"/>
      <x:c r="DL877"/>
      <x:c r="DM877"/>
      <x:c r="DN877"/>
      <x:c r="DO877"/>
      <x:c r="DP877"/>
      <x:c r="DQ877"/>
      <x:c r="DR877"/>
      <x:c r="DS877"/>
      <x:c r="DT877"/>
      <x:c r="DU877"/>
      <x:c r="DV877"/>
      <x:c r="DW877"/>
      <x:c r="DX877"/>
      <x:c r="DY877"/>
      <x:c r="DZ877" t="str">
        <x:v>Title/abstract information is insufficient for a substantive scientific, causal, transferability or institutional claim.</x:v>
      </x:c>
      <x:c r="EA877" t="str">
        <x:v>Pending</x:v>
      </x:c>
      <x:c r="EB877" t="str">
        <x:f>IF(L877="","",IF(EC877="READY","Yes","No / Pending"))</x:f>
        <x:v>No / Pending</x:v>
      </x:c>
      <x:c r="EC877" t="str">
        <x:f>IF(L877="","",IF(OR(ISNUMBER(SEARCH("Retracted Publication",Q877)),CM877="Retracted",CN877="Retracted",CM877="Expression of Concern",CN877="Expression of Concern",F877="Not used",CG877="Critical",CH877="High",CH877="Critical"),"BLOCKED — integrity or use restriction",IF(AND(CJ877="Yes",CK877="Yes",CL877="Yes"),IF(AND(CM877="Clear",CN877="Verified — clear"),IF(AND(AND(LEN(TRIM(CF877))&gt;0,LEFT(LOWER(TRIM(CF877)),7)&lt;&gt;"pending"),OR(CG877="High",CG877="Moderate"),OR(CH877="Low",CH877="Some concerns",CH877="Not applicable")),IF(AND(DD877="No",OR(DE877="HIGH",DE877="CONDITIONAL"),AND(LEN(TRIM(DF877))&gt;0,LEFT(LOWER(TRIM(DF877)),7)&lt;&gt;"pending")),IF(AND(AND(LEN(TRIM(DT877))&gt;0,LEFT(LOWER(TRIM(DT877)),7)&lt;&gt;"pending"),AND(LEN(TRIM(DU877))&gt;0,LEFT(LOWER(TRIM(DU877)),7)&lt;&gt;"pending"),OR(AND(LEN(TRIM(DV877))&gt;0,LEFT(LOWER(TRIM(DV877)),7)&lt;&gt;"pending"),AND(LEN(TRIM(DW877))&gt;0,LEFT(LOWER(TRIM(DW877)),7)&lt;&gt;"pending")),AND(LEN(TRIM(DX877))&gt;0,LEFT(LOWER(TRIM(DX877)),7)&lt;&gt;"pending")),IF(AND(F877="Claim-ready",OR(EA877="Strong",EA877="Moderate"),AND(LEN(TRIM(G877))&gt;0,LEFT(LOWER(TRIM(G877)),7)&lt;&gt;"pending"),G877&lt;&gt;"No substantive use decision is permitted from identification metadata alone.",AND(LEN(TRIM(DZ877))&gt;0,LEFT(LOWER(TRIM(DZ877)),7)&lt;&gt;"pending"),DZ877&lt;&gt;"Identification metadata alone does not permit any substantive scientific, causal, operational, or institutional claim.",AND(LEN(TRIM(EI877))&gt;0,LEFT(LOWER(TRIM(EI877)),7)&lt;&gt;"pending"),ISNUMBER(EH877),EH877&gt;0),"READY","PENDING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77" t="str">
        <x:v>Pending</x:v>
      </x:c>
      <x:c r="EE877"/>
      <x:c r="EF877" t="str">
        <x:v>Pending</x:v>
      </x:c>
      <x:c r="EG877" t="str">
        <x:v>Pending</x:v>
      </x:c>
      <x:c r="EH877"/>
      <x:c r="EI877" s="501"/>
      <x:c r="EJ877"/>
      <x:c r="EK877" t="str">
        <x:v>Pending</x:v>
      </x:c>
      <x:c r="EL877" t="n">
        <x:v>46272</x:v>
      </x:c>
      <x:c r="EM877" t="str">
        <x:v>Production PubMed record imported and reconciled to Zotero item N44XG434;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77" t="n">
        <x:f>IF(L877="","",(IF(N877&lt;&gt;"",1,0)+IF(O877&lt;&gt;"",1,0)+IF(AJ877&lt;&gt;"",1,0)+IF(AU877&lt;&gt;"",1,0)+IF(BE877&lt;&gt;"",1,0)+IF(CF877&lt;&gt;"",1,0)+IF(CJ877="Yes",1,0)+IF(CL877="Yes",1,0)+IF(DE877&lt;&gt;"Pending",1,0)+IF(F877&lt;&gt;"",1,0)+IF(DZ877&lt;&gt;"",1,0)+IF(EI877&lt;&gt;"",1,0))/12)</x:f>
        <x:v>0.5</x:v>
      </x:c>
    </x:row>
    <x:row r="878">
      <x:c r="A878" t="str">
        <x:v>EV-0875</x:v>
      </x:c>
      <x:c r="B878" t="str">
        <x:v>Metadata verification</x:v>
      </x:c>
      <x:c r="C878" t="str">
        <x:f>IF(L878="","",IF(LEFT(EC878,7)="BLOCKED","🔴 Do not use for conclusion",IF(EB878="Yes","🟢 Claim-ready","🟡 Caution / context")))</x:f>
        <x:v>🟡 Caution / context</x:v>
      </x:c>
      <x:c r="D878" t="str">
        <x:f>IF(L878="","",EC878)</x:f>
        <x:v>PENDING — verification</x:v>
      </x:c>
      <x:c r="E878" t="str">
        <x:v>P2 — High</x:v>
      </x:c>
      <x:c r="F878" t="str">
        <x:v>Pending</x:v>
      </x:c>
      <x:c r="G878" t="str">
        <x:v>Title/abstract identify an explicit operational APHT/medical-readiness topic; retain for full-text assessment.</x:v>
      </x:c>
      <x:c r="H878" t="str">
        <x:v>Obtain and review lawful full text; confirm human adjudication; then select a design-specific appraisal instrument.</x:v>
      </x:c>
      <x:c r="I878"/>
      <x:c r="J878" t="str">
        <x:v>B — APHT / Medical Readiness</x:v>
      </x:c>
      <x:c r="K878" t="str">
        <x:v>IDENTIFIED</x:v>
      </x:c>
      <x:c r="L878" t="str">
        <x:v>Tourniquets USA: A Review of the Current Literature for Commercially Available Alternative Tourniquets for Use in the Prehospital Civilian Environment.</x:v>
      </x:c>
      <x:c r="M878"/>
      <x:c r="N878" t="str">
        <x:v>Martinson, James; Park, Habeeba; Butler, Frank K Jr; Hammesfahr, Rick; DuBose, Joseph J; Scalea, Thomas M</x:v>
      </x:c>
      <x:c r="O878" t="n">
        <x:v>2020</x:v>
      </x:c>
      <x:c r="P878" t="str">
        <x:v>Journal of special operations medicine : a peer reviewed journal for SOF medical professionals</x:v>
      </x:c>
      <x:c r="Q878" t="str">
        <x:v>Journal Article; Review</x:v>
      </x:c>
      <x:c r="R878" t="str">
        <x:v>Unclear</x:v>
      </x:c>
      <x:c r="S878" t="str">
        <x:v>Unknown</x:v>
      </x:c>
      <x:c r="T878" t="str">
        <x:v>eng</x:v>
      </x:c>
      <x:c r="U878" t="str">
        <x:v>https://pubmed.ncbi.nlm.nih.gov/32573747/</x:v>
      </x:c>
      <x:c r="V878" t="str">
        <x:v>10.55460/ct9d-tmze</x:v>
      </x:c>
      <x:c r="W878" t="str">
        <x:f>IF(V878="","",LOWER(SUBSTITUTE(SUBSTITUTE(SUBSTITUTE(SUBSTITUTE(TRIM(V878),"https://doi.org/",""),"http://doi.org/",""),"https://dx.doi.org/",""),"doi:","")))</x:f>
        <x:v>10.55460/ct9d-tmze</x:v>
      </x:c>
      <x:c r="X878" t="str">
        <x:v>32573747</x:v>
      </x:c>
      <x:c r="Y878" t="str"/>
      <x:c r="Z878"/>
      <x:c r="AA878" t="str">
        <x:v>PubMed/MEDLINE</x:v>
      </x:c>
      <x:c r="AB878" t="str">
        <x:v>PUBMED-B-v1.0-2026-08-28</x:v>
      </x:c>
      <x:c r="AC878" t="str">
        <x:v>SP-PUBMED-B-20260828</x:v>
      </x:c>
      <x:c r="AD878" s="499" t="n">
        <x:v>46262</x:v>
      </x:c>
      <x:c r="AE878" s="499" t="n">
        <x:v>46272</x:v>
      </x:c>
      <x:c r="AF878" t="str">
        <x:v>PPERWGAK</x:v>
      </x:c>
      <x:c r="AG878"/>
      <x:c r="AH878" t="str">
        <x:v>Tactical Athlete → Operational Readiness Brazil</x:v>
      </x:c>
      <x:c r="AI878" t="str">
        <x:v>evidence-family:B</x:v>
      </x:c>
      <x:c r="AJ878"/>
      <x:c r="AK878" t="str">
        <x:f>IF(AJ878="","",IF(OR(LOWER(AJ878)="brazil",LOWER(AJ878)="brasil"),"Yes","No"))</x:f>
      </x:c>
      <x:c r="AL878"/>
      <x:c r="AM878"/>
      <x:c r="AN878"/>
      <x:c r="AO878"/>
      <x:c r="AP878"/>
      <x:c r="AQ878"/>
      <x:c r="AR878"/>
      <x:c r="AS878"/>
      <x:c r="AT878"/>
      <x:c r="AU878"/>
      <x:c r="AV878"/>
      <x:c r="AW878"/>
      <x:c r="AX878"/>
      <x:c r="AY878"/>
      <x:c r="AZ878"/>
      <x:c r="BA878"/>
      <x:c r="BB878"/>
      <x:c r="BC878"/>
      <x:c r="BD878"/>
      <x:c r="BE878"/>
      <x:c r="BF878"/>
      <x:c r="BG878"/>
      <x:c r="BH878"/>
      <x:c r="BI878"/>
      <x:c r="BJ878"/>
      <x:c r="BK878"/>
      <x:c r="BL878"/>
      <x:c r="BM878"/>
      <x:c r="BN878"/>
      <x:c r="BO878"/>
      <x:c r="BP878"/>
      <x:c r="BQ878"/>
      <x:c r="BR878"/>
      <x:c r="BS878"/>
      <x:c r="BT878"/>
      <x:c r="BU878"/>
      <x:c r="BV878"/>
      <x:c r="BW878"/>
      <x:c r="BX878"/>
      <x:c r="BY878"/>
      <x:c r="BZ878"/>
      <x:c r="CA878"/>
      <x:c r="CB878"/>
      <x:c r="CC878"/>
      <x:c r="CD878"/>
      <x:c r="CE878"/>
      <x:c r="CF878"/>
      <x:c r="CG878"/>
      <x:c r="CH878"/>
      <x:c r="CI878"/>
      <x:c r="CJ878" t="str">
        <x:v>Pending</x:v>
      </x:c>
      <x:c r="CK878" t="str">
        <x:v>Yes</x:v>
      </x:c>
      <x:c r="CL878" t="str">
        <x:v>Yes</x:v>
      </x:c>
      <x:c r="CM878" t="str">
        <x:v>Clear</x:v>
      </x:c>
      <x:c r="CN878" t="str">
        <x:v>Verified — clear</x:v>
      </x:c>
      <x:c r="CO878" t="n">
        <x:v>46272</x:v>
      </x:c>
      <x:c r="CP878" t="str">
        <x:v>https://pubmed.ncbi.nlm.nih.gov/32573747/</x:v>
      </x:c>
      <x:c r="CQ878"/>
      <x:c r="CR878"/>
      <x:c r="CS878"/>
      <x:c r="CT878"/>
      <x:c r="CU878"/>
      <x:c r="CV878"/>
      <x:c r="CW878"/>
      <x:c r="CX878"/>
      <x:c r="CY878"/>
      <x:c r="CZ878"/>
      <x:c r="DA878"/>
      <x:c r="DB878" t="str">
        <x:f>IF(L878="","",IF(AND(COUNT(CU878:DA878)=7,OR(CU878=0,CU878=1,CU878=2),OR(CV878=0,CV878=1,CV878=2),OR(CW878=0,CW878=1,CW878=2),OR(CX878=0,CX878=1,CX878=2),OR(CY878=0,CY878=1,CY878=2),OR(CZ878=0,CZ878=1,CZ878=2),OR(DA878=0,DA878=1,DA878=2)),SUM(CU878:DA878),""))</x:f>
      </x:c>
      <x:c r="DC878" t="str">
        <x:f>IF(DB878="","",ROUND(DB878/14*10,1))</x:f>
      </x:c>
      <x:c r="DD878" t="str">
        <x:v>Pending</x:v>
      </x:c>
      <x:c r="DE878" t="str">
        <x:f>IF(L878="","",IF(DC878="","Pending",IF(DD878="Yes","CONDITIONAL — safety override",IF(DC878&gt;=8,"HIGH",IF(DC878&gt;=5,"CONDITIONAL","LOW")))))</x:f>
        <x:v>Pending</x:v>
      </x:c>
      <x:c r="DF878" t="str">
        <x:v>Pending screening and full-text appraisal; no transferability judgment made at identification.</x:v>
      </x:c>
      <x:c r="DG878"/>
      <x:c r="DH878"/>
      <x:c r="DI878"/>
      <x:c r="DJ878"/>
      <x:c r="DK878"/>
      <x:c r="DL878"/>
      <x:c r="DM878"/>
      <x:c r="DN878"/>
      <x:c r="DO878"/>
      <x:c r="DP878"/>
      <x:c r="DQ878"/>
      <x:c r="DR878"/>
      <x:c r="DS878"/>
      <x:c r="DT878"/>
      <x:c r="DU878"/>
      <x:c r="DV878"/>
      <x:c r="DW878"/>
      <x:c r="DX878"/>
      <x:c r="DY878"/>
      <x:c r="DZ878" t="str">
        <x:v>Title/abstract screening alone does not establish effectiveness, causality, methodological quality, transferability to Brazilian public safety or an institutional recommendation.</x:v>
      </x:c>
      <x:c r="EA878" t="str">
        <x:v>Pending</x:v>
      </x:c>
      <x:c r="EB878" t="str">
        <x:f>IF(L878="","",IF(EC878="READY","Yes","No / Pending"))</x:f>
        <x:v>No / Pending</x:v>
      </x:c>
      <x:c r="EC878" t="str">
        <x:f>IF(L878="","",IF(OR(ISNUMBER(SEARCH("Retracted Publication",Q878)),CM878="Retracted",CN878="Retracted",CM878="Expression of Concern",CN878="Expression of Concern",F878="Not used",CG878="Critical",CH878="High",CH878="Critical"),"BLOCKED — integrity or use restriction",IF(AND(CJ878="Yes",CK878="Yes",CL878="Yes"),IF(AND(CM878="Clear",CN878="Verified — clear"),IF(AND(AND(LEN(TRIM(CF878))&gt;0,LEFT(LOWER(TRIM(CF878)),7)&lt;&gt;"pending"),OR(CG878="High",CG878="Moderate"),OR(CH878="Low",CH878="Some concerns",CH878="Not applicable")),IF(AND(DD878="No",OR(DE878="HIGH",DE878="CONDITIONAL"),AND(LEN(TRIM(DF878))&gt;0,LEFT(LOWER(TRIM(DF878)),7)&lt;&gt;"pending")),IF(AND(AND(LEN(TRIM(DT878))&gt;0,LEFT(LOWER(TRIM(DT878)),7)&lt;&gt;"pending"),AND(LEN(TRIM(DU878))&gt;0,LEFT(LOWER(TRIM(DU878)),7)&lt;&gt;"pending"),OR(AND(LEN(TRIM(DV878))&gt;0,LEFT(LOWER(TRIM(DV878)),7)&lt;&gt;"pending"),AND(LEN(TRIM(DW878))&gt;0,LEFT(LOWER(TRIM(DW878)),7)&lt;&gt;"pending")),AND(LEN(TRIM(DX878))&gt;0,LEFT(LOWER(TRIM(DX878)),7)&lt;&gt;"pending")),IF(AND(F878="Claim-ready",OR(EA878="Strong",EA878="Moderate"),AND(LEN(TRIM(G878))&gt;0,LEFT(LOWER(TRIM(G878)),7)&lt;&gt;"pending"),G878&lt;&gt;"No substantive use decision is permitted from identification metadata alone.",AND(LEN(TRIM(DZ878))&gt;0,LEFT(LOWER(TRIM(DZ878)),7)&lt;&gt;"pending"),DZ878&lt;&gt;"Identification metadata alone does not permit any substantive scientific, causal, operational, or institutional claim.",AND(LEN(TRIM(EI878))&gt;0,LEFT(LOWER(TRIM(EI878)),7)&lt;&gt;"pending"),ISNUMBER(EH878),EH878&gt;0),"READY","PENDING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78" t="str">
        <x:v>Pending</x:v>
      </x:c>
      <x:c r="EE878"/>
      <x:c r="EF878" t="str">
        <x:v>Pending</x:v>
      </x:c>
      <x:c r="EG878" t="str">
        <x:v>Pending</x:v>
      </x:c>
      <x:c r="EH878"/>
      <x:c r="EI878" s="501"/>
      <x:c r="EJ878"/>
      <x:c r="EK878" t="str">
        <x:v>Pending</x:v>
      </x:c>
      <x:c r="EL878" t="n">
        <x:v>46272</x:v>
      </x:c>
      <x:c r="EM878" t="str">
        <x:v>Production PubMed record imported and reconciled to Zotero item PPERWGAK;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878" t="n">
        <x:f>IF(L878="","",(IF(N878&lt;&gt;"",1,0)+IF(O878&lt;&gt;"",1,0)+IF(AJ878&lt;&gt;"",1,0)+IF(AU878&lt;&gt;"",1,0)+IF(BE878&lt;&gt;"",1,0)+IF(CF878&lt;&gt;"",1,0)+IF(CJ878="Yes",1,0)+IF(CL878="Yes",1,0)+IF(DE878&lt;&gt;"Pending",1,0)+IF(F878&lt;&gt;"",1,0)+IF(DZ878&lt;&gt;"",1,0)+IF(EI878&lt;&gt;"",1,0))/12)</x:f>
        <x:v>0.4166666666666667</x:v>
      </x:c>
    </x:row>
    <x:row r="879">
      <x:c r="A879" t="str">
        <x:v>EV-0876</x:v>
      </x:c>
      <x:c r="B879" t="str">
        <x:v>Metadata verification</x:v>
      </x:c>
      <x:c r="C879" t="str">
        <x:f>IF(L879="","",IF(LEFT(EC879,7)="BLOCKED","🔴 Do not use for conclusion",IF(EB879="Yes","🟢 Claim-ready","🟡 Caution / context")))</x:f>
        <x:v>🟡 Caution / context</x:v>
      </x:c>
      <x:c r="D879" t="str">
        <x:f>IF(L879="","",EC879)</x:f>
        <x:v>PENDING — verification</x:v>
      </x:c>
      <x:c r="E879" t="str">
        <x:v>P2 — High</x:v>
      </x:c>
      <x:c r="F879" t="str">
        <x:v>Pending</x:v>
      </x:c>
      <x:c r="G879" t="str">
        <x:v>Title/abstract identify an explicit operational APHT/medical-readiness topic; retain for full-text assessment.</x:v>
      </x:c>
      <x:c r="H879" t="str">
        <x:v>Obtain and review lawful full text; confirm human adjudication; then select a design-specific appraisal instrument.</x:v>
      </x:c>
      <x:c r="I879"/>
      <x:c r="J879" t="str">
        <x:v>B — APHT / Medical Readiness</x:v>
      </x:c>
      <x:c r="K879" t="str">
        <x:v>IDENTIFIED</x:v>
      </x:c>
      <x:c r="L879" t="str">
        <x:v>Quality Assurance in Tactical Combat Casualty Care for Medical Personnel Training 16 April 2020.</x:v>
      </x:c>
      <x:c r="M879"/>
      <x:c r="N879" t="str">
        <x:v>Greydanus, Dominique J; Hassmann, Lyndsey L; Butler, Frank K Jr</x:v>
      </x:c>
      <x:c r="O879" t="n">
        <x:v>2020</x:v>
      </x:c>
      <x:c r="P879" t="str">
        <x:v>Journal of special operations medicine : a peer reviewed journal for SOF medical professionals</x:v>
      </x:c>
      <x:c r="Q879" t="str">
        <x:v>Journal Article</x:v>
      </x:c>
      <x:c r="R879" t="str">
        <x:v>Unclear</x:v>
      </x:c>
      <x:c r="S879" t="str">
        <x:v>Unknown</x:v>
      </x:c>
      <x:c r="T879" t="str">
        <x:v>eng</x:v>
      </x:c>
      <x:c r="U879" t="str">
        <x:v>https://pubmed.ncbi.nlm.nih.gov/32573744/</x:v>
      </x:c>
      <x:c r="V879" t="str">
        <x:v>10.55460/t63h-3oxx</x:v>
      </x:c>
      <x:c r="W879" t="str">
        <x:f>IF(V879="","",LOWER(SUBSTITUTE(SUBSTITUTE(SUBSTITUTE(SUBSTITUTE(TRIM(V879),"https://doi.org/",""),"http://doi.org/",""),"https://dx.doi.org/",""),"doi:","")))</x:f>
        <x:v>10.55460/t63h-3oxx</x:v>
      </x:c>
      <x:c r="X879" t="str">
        <x:v>32573744</x:v>
      </x:c>
      <x:c r="Y879" t="str"/>
      <x:c r="Z879"/>
      <x:c r="AA879" t="str">
        <x:v>PubMed/MEDLINE</x:v>
      </x:c>
      <x:c r="AB879" t="str">
        <x:v>PUBMED-B-v1.0-2026-08-28</x:v>
      </x:c>
      <x:c r="AC879" t="str">
        <x:v>SP-PUBMED-B-20260828</x:v>
      </x:c>
      <x:c r="AD879" s="499" t="n">
        <x:v>46262</x:v>
      </x:c>
      <x:c r="AE879" s="499" t="n">
        <x:v>46272</x:v>
      </x:c>
      <x:c r="AF879" t="str">
        <x:v>J29MEFVL</x:v>
      </x:c>
      <x:c r="AG879"/>
      <x:c r="AH879" t="str">
        <x:v>Tactical Athlete → Operational Readiness Brazil</x:v>
      </x:c>
      <x:c r="AI879" t="str">
        <x:v>evidence-family:B</x:v>
      </x:c>
      <x:c r="AJ879"/>
      <x:c r="AK879" t="str">
        <x:f>IF(AJ879="","",IF(OR(LOWER(AJ879)="brazil",LOWER(AJ879)="brasil"),"Yes","No"))</x:f>
      </x:c>
      <x:c r="AL879"/>
      <x:c r="AM879"/>
      <x:c r="AN879"/>
      <x:c r="AO879"/>
      <x:c r="AP879"/>
      <x:c r="AQ879"/>
      <x:c r="AR879"/>
      <x:c r="AS879"/>
      <x:c r="AT879"/>
      <x:c r="AU879"/>
      <x:c r="AV879"/>
      <x:c r="AW879"/>
      <x:c r="AX879"/>
      <x:c r="AY879"/>
      <x:c r="AZ879"/>
      <x:c r="BA879"/>
      <x:c r="BB879"/>
      <x:c r="BC879"/>
      <x:c r="BD879"/>
      <x:c r="BE879"/>
      <x:c r="BF879"/>
      <x:c r="BG879"/>
      <x:c r="BH879"/>
      <x:c r="BI879"/>
      <x:c r="BJ879"/>
      <x:c r="BK879"/>
      <x:c r="BL879"/>
      <x:c r="BM879"/>
      <x:c r="BN879"/>
      <x:c r="BO879"/>
      <x:c r="BP879"/>
      <x:c r="BQ879"/>
      <x:c r="BR879"/>
      <x:c r="BS879"/>
      <x:c r="BT879"/>
      <x:c r="BU879"/>
      <x:c r="BV879"/>
      <x:c r="BW879"/>
      <x:c r="BX879"/>
      <x:c r="BY879"/>
      <x:c r="BZ879"/>
      <x:c r="CA879"/>
      <x:c r="CB879"/>
      <x:c r="CC879"/>
      <x:c r="CD879"/>
      <x:c r="CE879"/>
      <x:c r="CF879"/>
      <x:c r="CG879"/>
      <x:c r="CH879"/>
      <x:c r="CI879"/>
      <x:c r="CJ879" t="str">
        <x:v>Pending</x:v>
      </x:c>
      <x:c r="CK879" t="str">
        <x:v>Yes</x:v>
      </x:c>
      <x:c r="CL879" t="str">
        <x:v>Yes</x:v>
      </x:c>
      <x:c r="CM879" t="str">
        <x:v>Clear</x:v>
      </x:c>
      <x:c r="CN879" t="str">
        <x:v>Verified — clear</x:v>
      </x:c>
      <x:c r="CO879" t="n">
        <x:v>46272</x:v>
      </x:c>
      <x:c r="CP879" t="str">
        <x:v>https://pubmed.ncbi.nlm.nih.gov/32573744/</x:v>
      </x:c>
      <x:c r="CQ879"/>
      <x:c r="CR879"/>
      <x:c r="CS879"/>
      <x:c r="CT879"/>
      <x:c r="CU879"/>
      <x:c r="CV879"/>
      <x:c r="CW879"/>
      <x:c r="CX879"/>
      <x:c r="CY879"/>
      <x:c r="CZ879"/>
      <x:c r="DA879"/>
      <x:c r="DB879" t="str">
        <x:f>IF(L879="","",IF(AND(COUNT(CU879:DA879)=7,OR(CU879=0,CU879=1,CU879=2),OR(CV879=0,CV879=1,CV879=2),OR(CW879=0,CW879=1,CW879=2),OR(CX879=0,CX879=1,CX879=2),OR(CY879=0,CY879=1,CY879=2),OR(CZ879=0,CZ879=1,CZ879=2),OR(DA879=0,DA879=1,DA879=2)),SUM(CU879:DA879),""))</x:f>
      </x:c>
      <x:c r="DC879" t="str">
        <x:f>IF(DB879="","",ROUND(DB879/14*10,1))</x:f>
      </x:c>
      <x:c r="DD879" t="str">
        <x:v>Pending</x:v>
      </x:c>
      <x:c r="DE879" t="str">
        <x:f>IF(L879="","",IF(DC879="","Pending",IF(DD879="Yes","CONDITIONAL — safety override",IF(DC879&gt;=8,"HIGH",IF(DC879&gt;=5,"CONDITIONAL","LOW")))))</x:f>
        <x:v>Pending</x:v>
      </x:c>
      <x:c r="DF879" t="str">
        <x:v>Pending screening and full-text appraisal; no transferability judgment made at identification.</x:v>
      </x:c>
      <x:c r="DG879"/>
      <x:c r="DH879"/>
      <x:c r="DI879"/>
      <x:c r="DJ879"/>
      <x:c r="DK879"/>
      <x:c r="DL879"/>
      <x:c r="DM879"/>
      <x:c r="DN879"/>
      <x:c r="DO879"/>
      <x:c r="DP879"/>
      <x:c r="DQ879"/>
      <x:c r="DR879"/>
      <x:c r="DS879"/>
      <x:c r="DT879"/>
      <x:c r="DU879"/>
      <x:c r="DV879"/>
      <x:c r="DW879"/>
      <x:c r="DX879"/>
      <x:c r="DY879"/>
      <x:c r="DZ879" t="str">
        <x:v>Title/abstract screening alone does not establish effectiveness, causality, methodological quality, transferability to Brazilian public safety or an institutional recommendation.</x:v>
      </x:c>
      <x:c r="EA879" t="str">
        <x:v>Pending</x:v>
      </x:c>
      <x:c r="EB879" t="str">
        <x:f>IF(L879="","",IF(EC879="READY","Yes","No / Pending"))</x:f>
        <x:v>No / Pending</x:v>
      </x:c>
      <x:c r="EC879" t="str">
        <x:f>IF(L879="","",IF(OR(ISNUMBER(SEARCH("Retracted Publication",Q879)),CM879="Retracted",CN879="Retracted",CM879="Expression of Concern",CN879="Expression of Concern",F879="Not used",CG879="Critical",CH879="High",CH879="Critical"),"BLOCKED — integrity or use restriction",IF(AND(CJ879="Yes",CK879="Yes",CL879="Yes"),IF(AND(CM879="Clear",CN879="Verified — clear"),IF(AND(AND(LEN(TRIM(CF879))&gt;0,LEFT(LOWER(TRIM(CF879)),7)&lt;&gt;"pending"),OR(CG879="High",CG879="Moderate"),OR(CH879="Low",CH879="Some concerns",CH879="Not applicable")),IF(AND(DD879="No",OR(DE879="HIGH",DE879="CONDITIONAL"),AND(LEN(TRIM(DF879))&gt;0,LEFT(LOWER(TRIM(DF879)),7)&lt;&gt;"pending")),IF(AND(AND(LEN(TRIM(DT879))&gt;0,LEFT(LOWER(TRIM(DT879)),7)&lt;&gt;"pending"),AND(LEN(TRIM(DU879))&gt;0,LEFT(LOWER(TRIM(DU879)),7)&lt;&gt;"pending"),OR(AND(LEN(TRIM(DV879))&gt;0,LEFT(LOWER(TRIM(DV879)),7)&lt;&gt;"pending"),AND(LEN(TRIM(DW879))&gt;0,LEFT(LOWER(TRIM(DW879)),7)&lt;&gt;"pending")),AND(LEN(TRIM(DX879))&gt;0,LEFT(LOWER(TRIM(DX879)),7)&lt;&gt;"pending")),IF(AND(F879="Claim-ready",OR(EA879="Strong",EA879="Moderate"),AND(LEN(TRIM(G879))&gt;0,LEFT(LOWER(TRIM(G879)),7)&lt;&gt;"pending"),G879&lt;&gt;"No substantive use decision is permitted from identification metadata alone.",AND(LEN(TRIM(DZ879))&gt;0,LEFT(LOWER(TRIM(DZ879)),7)&lt;&gt;"pending"),DZ879&lt;&gt;"Identification metadata alone does not permit any substantive scientific, causal, operational, or institutional claim.",AND(LEN(TRIM(EI879))&gt;0,LEFT(LOWER(TRIM(EI879)),7)&lt;&gt;"pending"),ISNUMBER(EH879),EH879&gt;0),"READY","PENDING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79" t="str">
        <x:v>Pending</x:v>
      </x:c>
      <x:c r="EE879"/>
      <x:c r="EF879" t="str">
        <x:v>Pending</x:v>
      </x:c>
      <x:c r="EG879" t="str">
        <x:v>Pending</x:v>
      </x:c>
      <x:c r="EH879"/>
      <x:c r="EI879" s="501"/>
      <x:c r="EJ879"/>
      <x:c r="EK879" t="str">
        <x:v>Pending</x:v>
      </x:c>
      <x:c r="EL879" t="n">
        <x:v>46272</x:v>
      </x:c>
      <x:c r="EM879" t="str">
        <x:v>Production PubMed record imported and reconciled to Zotero item J29MEFVL;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879" t="n">
        <x:f>IF(L879="","",(IF(N879&lt;&gt;"",1,0)+IF(O879&lt;&gt;"",1,0)+IF(AJ879&lt;&gt;"",1,0)+IF(AU879&lt;&gt;"",1,0)+IF(BE879&lt;&gt;"",1,0)+IF(CF879&lt;&gt;"",1,0)+IF(CJ879="Yes",1,0)+IF(CL879="Yes",1,0)+IF(DE879&lt;&gt;"Pending",1,0)+IF(F879&lt;&gt;"",1,0)+IF(DZ879&lt;&gt;"",1,0)+IF(EI879&lt;&gt;"",1,0))/12)</x:f>
        <x:v>0.4166666666666667</x:v>
      </x:c>
    </x:row>
    <x:row r="880">
      <x:c r="A880" t="str">
        <x:v>EV-0877</x:v>
      </x:c>
      <x:c r="B880" t="str">
        <x:v>Integrity check</x:v>
      </x:c>
      <x:c r="C880" t="str">
        <x:f>IF(L880="","",IF(LEFT(EC880,7)="BLOCKED","🔴 Do not use for conclusion",IF(EB880="Yes","🟢 Claim-ready","🟡 Caution / context")))</x:f>
        <x:v>🟡 Caution / context</x:v>
      </x:c>
      <x:c r="D880" t="str">
        <x:f>IF(L880="","",EC880)</x:f>
        <x:v>PENDING — appropriate appraisal</x:v>
      </x:c>
      <x:c r="E880" t="str">
        <x:v>P3 — Medium</x:v>
      </x:c>
      <x:c r="F880" t="str">
        <x:v>Pending</x:v>
      </x:c>
      <x:c r="G880" t="str">
        <x:v>Title/abstract identify an explicit tactical/public-safety context and readiness domain; retain for full-text assessment.</x:v>
      </x:c>
      <x:c r="H880" t="str">
        <x:v>Obtain and review lawful full text; confirm human adjudication; then select a design-specific appraisal instrument.</x:v>
      </x:c>
      <x:c r="I880"/>
      <x:c r="J880" t="str">
        <x:v>A — Core</x:v>
      </x:c>
      <x:c r="K880" t="str">
        <x:v>IDENTIFIED</x:v>
      </x:c>
      <x:c r="L880" t="str">
        <x:v>Sentinel Case of COVID-19 at Fort Stewart, GA in a National Guard Soldier Participating in Annual Training: A Case Report.</x:v>
      </x:c>
      <x:c r="M880"/>
      <x:c r="N880" t="str">
        <x:v>Kline, Jonathan D; Donovan, Andrew E</x:v>
      </x:c>
      <x:c r="O880" t="n">
        <x:v>2020</x:v>
      </x:c>
      <x:c r="P880" t="str">
        <x:v>Military medicine</x:v>
      </x:c>
      <x:c r="Q880" t="str">
        <x:v>Case Reports; Journal Article</x:v>
      </x:c>
      <x:c r="R880" t="str">
        <x:v>Unclear</x:v>
      </x:c>
      <x:c r="S880" t="str">
        <x:v>Unknown</x:v>
      </x:c>
      <x:c r="T880" t="str">
        <x:v>eng</x:v>
      </x:c>
      <x:c r="U880" t="str">
        <x:v>https://pubmed.ncbi.nlm.nih.gov/32567656/</x:v>
      </x:c>
      <x:c r="V880" t="str">
        <x:v>10.1093/milmed/usaa144</x:v>
      </x:c>
      <x:c r="W880" t="str">
        <x:f>IF(V880="","",LOWER(SUBSTITUTE(SUBSTITUTE(SUBSTITUTE(SUBSTITUTE(TRIM(V880),"https://doi.org/",""),"http://doi.org/",""),"https://dx.doi.org/",""),"doi:","")))</x:f>
        <x:v>10.1093/milmed/usaa144</x:v>
      </x:c>
      <x:c r="X880" t="str">
        <x:v>32567656</x:v>
      </x:c>
      <x:c r="Y880" t="str">
        <x:v>PMC7337804</x:v>
      </x:c>
      <x:c r="Z880"/>
      <x:c r="AA880" t="str">
        <x:v>PubMed/MEDLINE</x:v>
      </x:c>
      <x:c r="AB880" t="str">
        <x:v>PUBMED-A-v1.0-2026-08-28</x:v>
      </x:c>
      <x:c r="AC880" t="str">
        <x:v>SP-PUBMED-A-20260828</x:v>
      </x:c>
      <x:c r="AD880" s="499" t="n">
        <x:v>46262</x:v>
      </x:c>
      <x:c r="AE880" s="499" t="n">
        <x:v>46272</x:v>
      </x:c>
      <x:c r="AF880" t="str">
        <x:v>9YN9X29E</x:v>
      </x:c>
      <x:c r="AG880"/>
      <x:c r="AH880" t="str">
        <x:v>Tactical Athlete → Operational Readiness Brazil</x:v>
      </x:c>
      <x:c r="AI880" t="str">
        <x:v>evidence-family:A</x:v>
      </x:c>
      <x:c r="AJ880"/>
      <x:c r="AK880" t="str">
        <x:f>IF(AJ880="","",IF(OR(LOWER(AJ880)="brazil",LOWER(AJ880)="brasil"),"Yes","No"))</x:f>
      </x:c>
      <x:c r="AL880"/>
      <x:c r="AM880"/>
      <x:c r="AN880"/>
      <x:c r="AO880"/>
      <x:c r="AP880"/>
      <x:c r="AQ880"/>
      <x:c r="AR880"/>
      <x:c r="AS880"/>
      <x:c r="AT880"/>
      <x:c r="AU880"/>
      <x:c r="AV880"/>
      <x:c r="AW880"/>
      <x:c r="AX880"/>
      <x:c r="AY880"/>
      <x:c r="AZ880"/>
      <x:c r="BA880"/>
      <x:c r="BB880"/>
      <x:c r="BC880"/>
      <x:c r="BD880"/>
      <x:c r="BE880"/>
      <x:c r="BF880"/>
      <x:c r="BG880"/>
      <x:c r="BH880"/>
      <x:c r="BI880"/>
      <x:c r="BJ880"/>
      <x:c r="BK880"/>
      <x:c r="BL880"/>
      <x:c r="BM880"/>
      <x:c r="BN880"/>
      <x:c r="BO880"/>
      <x:c r="BP880"/>
      <x:c r="BQ880"/>
      <x:c r="BR880"/>
      <x:c r="BS880"/>
      <x:c r="BT880"/>
      <x:c r="BU880"/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 t="str">
        <x:v>Yes</x:v>
      </x:c>
      <x:c r="CK880" t="str">
        <x:v>Yes</x:v>
      </x:c>
      <x:c r="CL880" t="str">
        <x:v>Yes</x:v>
      </x:c>
      <x:c r="CM880" t="str">
        <x:v>Clear</x:v>
      </x:c>
      <x:c r="CN880" t="str">
        <x:v>Verified — clear</x:v>
      </x:c>
      <x:c r="CO880" t="n">
        <x:v>46272</x:v>
      </x:c>
      <x:c r="CP880" t="str">
        <x:v>https://pubmed.ncbi.nlm.nih.gov/32567656/</x:v>
      </x:c>
      <x:c r="CQ880"/>
      <x:c r="CR880"/>
      <x:c r="CS880"/>
      <x:c r="CT880"/>
      <x:c r="CU880"/>
      <x:c r="CV880"/>
      <x:c r="CW880"/>
      <x:c r="CX880"/>
      <x:c r="CY880"/>
      <x:c r="CZ880"/>
      <x:c r="DA880"/>
      <x:c r="DB880" t="str">
        <x:f>IF(L880="","",IF(AND(COUNT(CU880:DA880)=7,OR(CU880=0,CU880=1,CU880=2),OR(CV880=0,CV880=1,CV880=2),OR(CW880=0,CW880=1,CW880=2),OR(CX880=0,CX880=1,CX880=2),OR(CY880=0,CY880=1,CY880=2),OR(CZ880=0,CZ880=1,CZ880=2),OR(DA880=0,DA880=1,DA880=2)),SUM(CU880:DA880),""))</x:f>
      </x:c>
      <x:c r="DC880" t="str">
        <x:f>IF(DB880="","",ROUND(DB880/14*10,1))</x:f>
      </x:c>
      <x:c r="DD880" t="str">
        <x:v>Pending</x:v>
      </x:c>
      <x:c r="DE880" t="str">
        <x:f>IF(L880="","",IF(DC880="","Pending",IF(DD880="Yes","CONDITIONAL — safety override",IF(DC880&gt;=8,"HIGH",IF(DC880&gt;=5,"CONDITIONAL","LOW")))))</x:f>
        <x:v>Pending</x:v>
      </x:c>
      <x:c r="DF880" t="str">
        <x:v>Pending screening and full-text appraisal; no transferability judgment made at identification.</x:v>
      </x:c>
      <x:c r="DG880"/>
      <x:c r="DH880"/>
      <x:c r="DI880"/>
      <x:c r="DJ880"/>
      <x:c r="DK880"/>
      <x:c r="DL880"/>
      <x:c r="DM880"/>
      <x:c r="DN880"/>
      <x:c r="DO880"/>
      <x:c r="DP880"/>
      <x:c r="DQ880"/>
      <x:c r="DR880"/>
      <x:c r="DS880"/>
      <x:c r="DT880"/>
      <x:c r="DU880"/>
      <x:c r="DV880"/>
      <x:c r="DW880"/>
      <x:c r="DX880"/>
      <x:c r="DY880"/>
      <x:c r="DZ880" t="str">
        <x:v>Title/abstract screening alone does not establish effectiveness, causality, methodological quality, transferability to Brazilian public safety or an institutional recommendation.</x:v>
      </x:c>
      <x:c r="EA880" t="str">
        <x:v>Pending</x:v>
      </x:c>
      <x:c r="EB880" t="str">
        <x:f>IF(L880="","",IF(EC880="READY","Yes","No / Pending"))</x:f>
        <x:v>No / Pending</x:v>
      </x:c>
      <x:c r="EC880" t="str">
        <x:f>IF(L880="","",IF(OR(ISNUMBER(SEARCH("Retracted Publication",Q880)),CM880="Retracted",CN880="Retracted",CM880="Expression of Concern",CN880="Expression of Concern",F880="Not used",CG880="Critical",CH880="High",CH880="Critical"),"BLOCKED — integrity or use restriction",IF(AND(CJ880="Yes",CK880="Yes",CL880="Yes"),IF(AND(CM880="Clear",CN880="Verified — clear"),IF(AND(AND(LEN(TRIM(CF880))&gt;0,LEFT(LOWER(TRIM(CF880)),7)&lt;&gt;"pending"),OR(CG880="High",CG880="Moderate"),OR(CH880="Low",CH880="Some concerns",CH880="Not applicable")),IF(AND(DD880="No",OR(DE880="HIGH",DE880="CONDITIONAL"),AND(LEN(TRIM(DF880))&gt;0,LEFT(LOWER(TRIM(DF880)),7)&lt;&gt;"pending")),IF(AND(AND(LEN(TRIM(DT880))&gt;0,LEFT(LOWER(TRIM(DT880)),7)&lt;&gt;"pending"),AND(LEN(TRIM(DU880))&gt;0,LEFT(LOWER(TRIM(DU880)),7)&lt;&gt;"pending"),OR(AND(LEN(TRIM(DV880))&gt;0,LEFT(LOWER(TRIM(DV880)),7)&lt;&gt;"pending"),AND(LEN(TRIM(DW880))&gt;0,LEFT(LOWER(TRIM(DW880)),7)&lt;&gt;"pending")),AND(LEN(TRIM(DX880))&gt;0,LEFT(LOWER(TRIM(DX880)),7)&lt;&gt;"pending")),IF(AND(F880="Claim-ready",OR(EA880="Strong",EA880="Moderate"),AND(LEN(TRIM(G880))&gt;0,LEFT(LOWER(TRIM(G880)),7)&lt;&gt;"pending"),G880&lt;&gt;"No substantive use decision is permitted from identification metadata alone.",AND(LEN(TRIM(DZ880))&gt;0,LEFT(LOWER(TRIM(DZ880)),7)&lt;&gt;"pending"),DZ880&lt;&gt;"Identification metadata alone does not permit any substantive scientific, causal, operational, or institutional claim.",AND(LEN(TRIM(EI880))&gt;0,LEFT(LOWER(TRIM(EI880)),7)&lt;&gt;"pending"),ISNUMBER(EH880),EH880&gt;0),"READY","PENDING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0" t="str">
        <x:v>Pending</x:v>
      </x:c>
      <x:c r="EE880"/>
      <x:c r="EF880" t="str">
        <x:v>Pending</x:v>
      </x:c>
      <x:c r="EG880" t="str">
        <x:v>Pending</x:v>
      </x:c>
      <x:c r="EH880"/>
      <x:c r="EI880" s="501"/>
      <x:c r="EJ880"/>
      <x:c r="EK880" t="str">
        <x:v>Pending</x:v>
      </x:c>
      <x:c r="EL880" t="n">
        <x:v>46272</x:v>
      </x:c>
      <x:c r="EM880" t="str">
        <x:v>Production PubMed record imported and reconciled to Zotero item 9YN9X29E;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0" t="n">
        <x:f>IF(L880="","",(IF(N880&lt;&gt;"",1,0)+IF(O880&lt;&gt;"",1,0)+IF(AJ880&lt;&gt;"",1,0)+IF(AU880&lt;&gt;"",1,0)+IF(BE880&lt;&gt;"",1,0)+IF(CF880&lt;&gt;"",1,0)+IF(CJ880="Yes",1,0)+IF(CL880="Yes",1,0)+IF(DE880&lt;&gt;"Pending",1,0)+IF(F880&lt;&gt;"",1,0)+IF(DZ880&lt;&gt;"",1,0)+IF(EI880&lt;&gt;"",1,0))/12)</x:f>
        <x:v>0.5</x:v>
      </x:c>
    </x:row>
    <x:row r="881">
      <x:c r="A881" t="str">
        <x:v>EV-0878</x:v>
      </x:c>
      <x:c r="B881" t="str">
        <x:v>Integrity check</x:v>
      </x:c>
      <x:c r="C881" t="str">
        <x:f>IF(L881="","",IF(LEFT(EC881,7)="BLOCKED","🔴 Do not use for conclusion",IF(EB881="Yes","🟢 Claim-ready","🟡 Caution / context")))</x:f>
        <x:v>🟡 Caution / context</x:v>
      </x:c>
      <x:c r="D881" t="str">
        <x:f>IF(L881="","",EC881)</x:f>
        <x:v>PENDING — appropriate appraisal</x:v>
      </x:c>
      <x:c r="E881" t="str">
        <x:v>P3 — Medium</x:v>
      </x:c>
      <x:c r="F881" t="str">
        <x:v>Pending</x:v>
      </x:c>
      <x:c r="G881" t="str">
        <x:v>Title/abstract identify an explicit tactical/public-safety context and readiness domain; retain for full-text assessment.</x:v>
      </x:c>
      <x:c r="H881" t="str">
        <x:v>Obtain and review lawful full text; confirm human adjudication; then select a design-specific appraisal instrument.</x:v>
      </x:c>
      <x:c r="I881"/>
      <x:c r="J881" t="str">
        <x:v>A — Core</x:v>
      </x:c>
      <x:c r="K881" t="str">
        <x:v>IDENTIFIED</x:v>
      </x:c>
      <x:c r="L881" t="str">
        <x:v>Concussion-Recovery Trajectories Among Tactical Athletes: Results From the CARE Consortium.</x:v>
      </x:c>
      <x:c r="M881"/>
      <x:c r="N881" t="str">
        <x:v>Van Pelt, Kathryn L; Allred, C Dain; Brodeur, Rachel; Cameron, Kenneth L; Campbell, Darren E; D'Lauro, Christopher J; He, Xuming; Houston, Megan N; Johnson, Brian R; Kelly, Tim F; McGinty, Gerald; Meehan, Sean K; O'Donnell, Patrick G; Peck, Karen Y; Svoboda, Steven J; Pasquina, Paul; McAllister, Thomas; McCrea, Michael; Broglio, Steven P</x:v>
      </x:c>
      <x:c r="O881" t="n">
        <x:v>2020</x:v>
      </x:c>
      <x:c r="P881" t="str">
        <x:v>Journal of athletic training</x:v>
      </x:c>
      <x:c r="Q881" t="str">
        <x:v>Journal Article</x:v>
      </x:c>
      <x:c r="R881" t="str">
        <x:v>Unclear</x:v>
      </x:c>
      <x:c r="S881" t="str">
        <x:v>Unknown</x:v>
      </x:c>
      <x:c r="T881" t="str">
        <x:v>eng</x:v>
      </x:c>
      <x:c r="U881" t="str">
        <x:v>https://pubmed.ncbi.nlm.nih.gov/32556201/</x:v>
      </x:c>
      <x:c r="V881" t="str">
        <x:v>10.4085/1062-6050-10-19</x:v>
      </x:c>
      <x:c r="W881" t="str">
        <x:f>IF(V881="","",LOWER(SUBSTITUTE(SUBSTITUTE(SUBSTITUTE(SUBSTITUTE(TRIM(V881),"https://doi.org/",""),"http://doi.org/",""),"https://dx.doi.org/",""),"doi:","")))</x:f>
        <x:v>10.4085/1062-6050-10-19</x:v>
      </x:c>
      <x:c r="X881" t="str">
        <x:v>32556201</x:v>
      </x:c>
      <x:c r="Y881" t="str">
        <x:v>PMC7384467</x:v>
      </x:c>
      <x:c r="Z881"/>
      <x:c r="AA881" t="str">
        <x:v>PubMed/MEDLINE</x:v>
      </x:c>
      <x:c r="AB881" t="str">
        <x:v>PUBMED-A-v1.0-2026-08-28</x:v>
      </x:c>
      <x:c r="AC881" t="str">
        <x:v>SP-PUBMED-A-20260828</x:v>
      </x:c>
      <x:c r="AD881" s="499" t="n">
        <x:v>46262</x:v>
      </x:c>
      <x:c r="AE881" s="499" t="n">
        <x:v>46272</x:v>
      </x:c>
      <x:c r="AF881" t="str">
        <x:v>LQU4PYPD</x:v>
      </x:c>
      <x:c r="AG881"/>
      <x:c r="AH881" t="str">
        <x:v>Tactical Athlete → Operational Readiness Brazil</x:v>
      </x:c>
      <x:c r="AI881" t="str">
        <x:v>evidence-family:A</x:v>
      </x:c>
      <x:c r="AJ881"/>
      <x:c r="AK881" t="str">
        <x:f>IF(AJ881="","",IF(OR(LOWER(AJ881)="brazil",LOWER(AJ881)="brasil"),"Yes","No"))</x:f>
      </x:c>
      <x:c r="AL881"/>
      <x:c r="AM881"/>
      <x:c r="AN881"/>
      <x:c r="AO881"/>
      <x:c r="AP881"/>
      <x:c r="AQ881"/>
      <x:c r="AR881"/>
      <x:c r="AS881"/>
      <x:c r="AT881"/>
      <x:c r="AU881"/>
      <x:c r="AV881"/>
      <x:c r="AW881"/>
      <x:c r="AX881"/>
      <x:c r="AY881"/>
      <x:c r="AZ881"/>
      <x:c r="BA881"/>
      <x:c r="BB881"/>
      <x:c r="BC881"/>
      <x:c r="BD881"/>
      <x:c r="BE881"/>
      <x:c r="BF881"/>
      <x:c r="BG881"/>
      <x:c r="BH881"/>
      <x:c r="BI881"/>
      <x:c r="BJ881"/>
      <x:c r="BK881"/>
      <x:c r="BL881"/>
      <x:c r="BM881"/>
      <x:c r="BN881"/>
      <x:c r="BO881"/>
      <x:c r="BP881"/>
      <x:c r="BQ881"/>
      <x:c r="BR881"/>
      <x:c r="BS881"/>
      <x:c r="BT881"/>
      <x:c r="BU881"/>
      <x:c r="BV881"/>
      <x:c r="BW881"/>
      <x:c r="BX881"/>
      <x:c r="BY881"/>
      <x:c r="BZ881"/>
      <x:c r="CA881"/>
      <x:c r="CB881"/>
      <x:c r="CC881"/>
      <x:c r="CD881"/>
      <x:c r="CE881"/>
      <x:c r="CF881"/>
      <x:c r="CG881"/>
      <x:c r="CH881"/>
      <x:c r="CI881"/>
      <x:c r="CJ881" t="str">
        <x:v>Yes</x:v>
      </x:c>
      <x:c r="CK881" t="str">
        <x:v>Yes</x:v>
      </x:c>
      <x:c r="CL881" t="str">
        <x:v>Yes</x:v>
      </x:c>
      <x:c r="CM881" t="str">
        <x:v>Clear</x:v>
      </x:c>
      <x:c r="CN881" t="str">
        <x:v>Verified — clear</x:v>
      </x:c>
      <x:c r="CO881" t="n">
        <x:v>46272</x:v>
      </x:c>
      <x:c r="CP881" t="str">
        <x:v>https://pubmed.ncbi.nlm.nih.gov/32556201/</x:v>
      </x:c>
      <x:c r="CQ881"/>
      <x:c r="CR881"/>
      <x:c r="CS881"/>
      <x:c r="CT881"/>
      <x:c r="CU881"/>
      <x:c r="CV881"/>
      <x:c r="CW881"/>
      <x:c r="CX881"/>
      <x:c r="CY881"/>
      <x:c r="CZ881"/>
      <x:c r="DA881"/>
      <x:c r="DB881" t="str">
        <x:f>IF(L881="","",IF(AND(COUNT(CU881:DA881)=7,OR(CU881=0,CU881=1,CU881=2),OR(CV881=0,CV881=1,CV881=2),OR(CW881=0,CW881=1,CW881=2),OR(CX881=0,CX881=1,CX881=2),OR(CY881=0,CY881=1,CY881=2),OR(CZ881=0,CZ881=1,CZ881=2),OR(DA881=0,DA881=1,DA881=2)),SUM(CU881:DA881),""))</x:f>
      </x:c>
      <x:c r="DC881" t="str">
        <x:f>IF(DB881="","",ROUND(DB881/14*10,1))</x:f>
      </x:c>
      <x:c r="DD881" t="str">
        <x:v>Pending</x:v>
      </x:c>
      <x:c r="DE881" t="str">
        <x:f>IF(L881="","",IF(DC881="","Pending",IF(DD881="Yes","CONDITIONAL — safety override",IF(DC881&gt;=8,"HIGH",IF(DC881&gt;=5,"CONDITIONAL","LOW")))))</x:f>
        <x:v>Pending</x:v>
      </x:c>
      <x:c r="DF881" t="str">
        <x:v>Pending screening and full-text appraisal; no transferability judgment made at identification.</x:v>
      </x:c>
      <x:c r="DG881"/>
      <x:c r="DH881"/>
      <x:c r="DI881"/>
      <x:c r="DJ881"/>
      <x:c r="DK881"/>
      <x:c r="DL881"/>
      <x:c r="DM881"/>
      <x:c r="DN881"/>
      <x:c r="DO881"/>
      <x:c r="DP881"/>
      <x:c r="DQ881"/>
      <x:c r="DR881"/>
      <x:c r="DS881"/>
      <x:c r="DT881"/>
      <x:c r="DU881"/>
      <x:c r="DV881"/>
      <x:c r="DW881"/>
      <x:c r="DX881"/>
      <x:c r="DY881"/>
      <x:c r="DZ881" t="str">
        <x:v>Title/abstract screening alone does not establish effectiveness, causality, methodological quality, transferability to Brazilian public safety or an institutional recommendation.</x:v>
      </x:c>
      <x:c r="EA881" t="str">
        <x:v>Pending</x:v>
      </x:c>
      <x:c r="EB881" t="str">
        <x:f>IF(L881="","",IF(EC881="READY","Yes","No / Pending"))</x:f>
        <x:v>No / Pending</x:v>
      </x:c>
      <x:c r="EC881" t="str">
        <x:f>IF(L881="","",IF(OR(ISNUMBER(SEARCH("Retracted Publication",Q881)),CM881="Retracted",CN881="Retracted",CM881="Expression of Concern",CN881="Expression of Concern",F881="Not used",CG881="Critical",CH881="High",CH881="Critical"),"BLOCKED — integrity or use restriction",IF(AND(CJ881="Yes",CK881="Yes",CL881="Yes"),IF(AND(CM881="Clear",CN881="Verified — clear"),IF(AND(AND(LEN(TRIM(CF881))&gt;0,LEFT(LOWER(TRIM(CF881)),7)&lt;&gt;"pending"),OR(CG881="High",CG881="Moderate"),OR(CH881="Low",CH881="Some concerns",CH881="Not applicable")),IF(AND(DD881="No",OR(DE881="HIGH",DE881="CONDITIONAL"),AND(LEN(TRIM(DF881))&gt;0,LEFT(LOWER(TRIM(DF881)),7)&lt;&gt;"pending")),IF(AND(AND(LEN(TRIM(DT881))&gt;0,LEFT(LOWER(TRIM(DT881)),7)&lt;&gt;"pending"),AND(LEN(TRIM(DU881))&gt;0,LEFT(LOWER(TRIM(DU881)),7)&lt;&gt;"pending"),OR(AND(LEN(TRIM(DV881))&gt;0,LEFT(LOWER(TRIM(DV881)),7)&lt;&gt;"pending"),AND(LEN(TRIM(DW881))&gt;0,LEFT(LOWER(TRIM(DW881)),7)&lt;&gt;"pending")),AND(LEN(TRIM(DX881))&gt;0,LEFT(LOWER(TRIM(DX881)),7)&lt;&gt;"pending")),IF(AND(F881="Claim-ready",OR(EA881="Strong",EA881="Moderate"),AND(LEN(TRIM(G881))&gt;0,LEFT(LOWER(TRIM(G881)),7)&lt;&gt;"pending"),G881&lt;&gt;"No substantive use decision is permitted from identification metadata alone.",AND(LEN(TRIM(DZ881))&gt;0,LEFT(LOWER(TRIM(DZ881)),7)&lt;&gt;"pending"),DZ881&lt;&gt;"Identification metadata alone does not permit any substantive scientific, causal, operational, or institutional claim.",AND(LEN(TRIM(EI881))&gt;0,LEFT(LOWER(TRIM(EI881)),7)&lt;&gt;"pending"),ISNUMBER(EH881),EH881&gt;0),"READY","PENDING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1" t="str">
        <x:v>Pending</x:v>
      </x:c>
      <x:c r="EE881"/>
      <x:c r="EF881" t="str">
        <x:v>Pending</x:v>
      </x:c>
      <x:c r="EG881" t="str">
        <x:v>Pending</x:v>
      </x:c>
      <x:c r="EH881"/>
      <x:c r="EI881" s="501"/>
      <x:c r="EJ881"/>
      <x:c r="EK881" t="str">
        <x:v>Pending</x:v>
      </x:c>
      <x:c r="EL881" t="n">
        <x:v>46272</x:v>
      </x:c>
      <x:c r="EM881" t="str">
        <x:v>Production PubMed record imported and reconciled to Zotero item LQU4PYPD;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1" t="n">
        <x:f>IF(L881="","",(IF(N881&lt;&gt;"",1,0)+IF(O881&lt;&gt;"",1,0)+IF(AJ881&lt;&gt;"",1,0)+IF(AU881&lt;&gt;"",1,0)+IF(BE881&lt;&gt;"",1,0)+IF(CF881&lt;&gt;"",1,0)+IF(CJ881="Yes",1,0)+IF(CL881="Yes",1,0)+IF(DE881&lt;&gt;"Pending",1,0)+IF(F881&lt;&gt;"",1,0)+IF(DZ881&lt;&gt;"",1,0)+IF(EI881&lt;&gt;"",1,0))/12)</x:f>
        <x:v>0.5</x:v>
      </x:c>
    </x:row>
    <x:row r="882">
      <x:c r="A882" t="str">
        <x:v>EV-0879</x:v>
      </x:c>
      <x:c r="B882" t="str">
        <x:v>Integrity check</x:v>
      </x:c>
      <x:c r="C882" t="str">
        <x:f>IF(L882="","",IF(LEFT(EC882,7)="BLOCKED","🔴 Do not use for conclusion",IF(EB882="Yes","🟢 Claim-ready","🟡 Caution / context")))</x:f>
        <x:v>🟡 Caution / context</x:v>
      </x:c>
      <x:c r="D882" t="str">
        <x:f>IF(L882="","",EC882)</x:f>
        <x:v>PENDING — appropriate appraisal</x:v>
      </x:c>
      <x:c r="E882" t="str">
        <x:v>P3 — Medium</x:v>
      </x:c>
      <x:c r="F882" t="str">
        <x:v>Pending</x:v>
      </x:c>
      <x:c r="G882" t="str">
        <x:v>Title/abstract identify an explicit tactical/public-safety context and readiness domain; retain for full-text assessment.</x:v>
      </x:c>
      <x:c r="H882" t="str">
        <x:v>Obtain and review lawful full text; confirm human adjudication; then select a design-specific appraisal instrument.</x:v>
      </x:c>
      <x:c r="I882"/>
      <x:c r="J882" t="str">
        <x:v>A — Core</x:v>
      </x:c>
      <x:c r="K882" t="str">
        <x:v>IDENTIFIED</x:v>
      </x:c>
      <x:c r="L882" t="str">
        <x:v>Factors associated with musculoskeletal injuries in an infantry commanders course.</x:v>
      </x:c>
      <x:c r="M882"/>
      <x:c r="N882" t="str">
        <x:v>Svorai Band, Shani; Pantanowitz, Michal; Funk, Shany; Waddington, Gordon; Steinberg, Nili</x:v>
      </x:c>
      <x:c r="O882" t="n">
        <x:v>2021</x:v>
      </x:c>
      <x:c r="P882" t="str">
        <x:v>The Physician and sportsmedicine</x:v>
      </x:c>
      <x:c r="Q882" t="str">
        <x:v>Journal Article</x:v>
      </x:c>
      <x:c r="R882" t="str">
        <x:v>Unclear</x:v>
      </x:c>
      <x:c r="S882" t="str">
        <x:v>Unknown</x:v>
      </x:c>
      <x:c r="T882" t="str">
        <x:v>eng</x:v>
      </x:c>
      <x:c r="U882" t="str">
        <x:v>https://pubmed.ncbi.nlm.nih.gov/32511050/</x:v>
      </x:c>
      <x:c r="V882" t="str">
        <x:v>10.1080/00913847.2020.1780098</x:v>
      </x:c>
      <x:c r="W882" t="str">
        <x:f>IF(V882="","",LOWER(SUBSTITUTE(SUBSTITUTE(SUBSTITUTE(SUBSTITUTE(TRIM(V882),"https://doi.org/",""),"http://doi.org/",""),"https://dx.doi.org/",""),"doi:","")))</x:f>
        <x:v>10.1080/00913847.2020.1780098</x:v>
      </x:c>
      <x:c r="X882" t="str">
        <x:v>32511050</x:v>
      </x:c>
      <x:c r="Y882" t="str"/>
      <x:c r="Z882"/>
      <x:c r="AA882" t="str">
        <x:v>PubMed/MEDLINE</x:v>
      </x:c>
      <x:c r="AB882" t="str">
        <x:v>PUBMED-A-v1.0-2026-08-28</x:v>
      </x:c>
      <x:c r="AC882" t="str">
        <x:v>SP-PUBMED-A-20260828</x:v>
      </x:c>
      <x:c r="AD882" s="499" t="n">
        <x:v>46262</x:v>
      </x:c>
      <x:c r="AE882" s="499" t="n">
        <x:v>46272</x:v>
      </x:c>
      <x:c r="AF882" t="str">
        <x:v>GKBLX5NJ</x:v>
      </x:c>
      <x:c r="AG882"/>
      <x:c r="AH882" t="str">
        <x:v>Tactical Athlete → Operational Readiness Brazil</x:v>
      </x:c>
      <x:c r="AI882" t="str">
        <x:v>evidence-family:A</x:v>
      </x:c>
      <x:c r="AJ882"/>
      <x:c r="AK882" t="str">
        <x:f>IF(AJ882="","",IF(OR(LOWER(AJ882)="brazil",LOWER(AJ882)="brasil"),"Yes","No"))</x:f>
      </x:c>
      <x:c r="AL882"/>
      <x:c r="AM882"/>
      <x:c r="AN882"/>
      <x:c r="AO882"/>
      <x:c r="AP882"/>
      <x:c r="AQ882"/>
      <x:c r="AR882"/>
      <x:c r="AS882"/>
      <x:c r="AT882"/>
      <x:c r="AU882"/>
      <x:c r="AV882"/>
      <x:c r="AW882"/>
      <x:c r="AX882"/>
      <x:c r="AY882"/>
      <x:c r="AZ882"/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/>
      <x:c r="BO882"/>
      <x:c r="BP882"/>
      <x:c r="BQ882"/>
      <x:c r="BR882"/>
      <x:c r="BS882"/>
      <x:c r="BT882"/>
      <x:c r="BU882"/>
      <x:c r="BV882"/>
      <x:c r="BW882"/>
      <x:c r="BX882"/>
      <x:c r="BY882"/>
      <x:c r="BZ882"/>
      <x:c r="CA882"/>
      <x:c r="CB882"/>
      <x:c r="CC882"/>
      <x:c r="CD882"/>
      <x:c r="CE882"/>
      <x:c r="CF882"/>
      <x:c r="CG882"/>
      <x:c r="CH882"/>
      <x:c r="CI882"/>
      <x:c r="CJ882" t="str">
        <x:v>Yes</x:v>
      </x:c>
      <x:c r="CK882" t="str">
        <x:v>Yes</x:v>
      </x:c>
      <x:c r="CL882" t="str">
        <x:v>Yes</x:v>
      </x:c>
      <x:c r="CM882" t="str">
        <x:v>Clear</x:v>
      </x:c>
      <x:c r="CN882" t="str">
        <x:v>Verified — clear</x:v>
      </x:c>
      <x:c r="CO882" t="n">
        <x:v>46272</x:v>
      </x:c>
      <x:c r="CP882" t="str">
        <x:v>https://pubmed.ncbi.nlm.nih.gov/32511050/</x:v>
      </x:c>
      <x:c r="CQ882"/>
      <x:c r="CR882"/>
      <x:c r="CS882"/>
      <x:c r="CT882"/>
      <x:c r="CU882"/>
      <x:c r="CV882"/>
      <x:c r="CW882"/>
      <x:c r="CX882"/>
      <x:c r="CY882"/>
      <x:c r="CZ882"/>
      <x:c r="DA882"/>
      <x:c r="DB882" t="str">
        <x:f>IF(L882="","",IF(AND(COUNT(CU882:DA882)=7,OR(CU882=0,CU882=1,CU882=2),OR(CV882=0,CV882=1,CV882=2),OR(CW882=0,CW882=1,CW882=2),OR(CX882=0,CX882=1,CX882=2),OR(CY882=0,CY882=1,CY882=2),OR(CZ882=0,CZ882=1,CZ882=2),OR(DA882=0,DA882=1,DA882=2)),SUM(CU882:DA882),""))</x:f>
      </x:c>
      <x:c r="DC882" t="str">
        <x:f>IF(DB882="","",ROUND(DB882/14*10,1))</x:f>
      </x:c>
      <x:c r="DD882" t="str">
        <x:v>Pending</x:v>
      </x:c>
      <x:c r="DE882" t="str">
        <x:f>IF(L882="","",IF(DC882="","Pending",IF(DD882="Yes","CONDITIONAL — safety override",IF(DC882&gt;=8,"HIGH",IF(DC882&gt;=5,"CONDITIONAL","LOW")))))</x:f>
        <x:v>Pending</x:v>
      </x:c>
      <x:c r="DF882" t="str">
        <x:v>Pending screening and full-text appraisal; no transferability judgment made at identification.</x:v>
      </x:c>
      <x:c r="DG882"/>
      <x:c r="DH882"/>
      <x:c r="DI882"/>
      <x:c r="DJ882"/>
      <x:c r="DK882"/>
      <x:c r="DL882"/>
      <x:c r="DM882"/>
      <x:c r="DN882"/>
      <x:c r="DO882"/>
      <x:c r="DP882"/>
      <x:c r="DQ882"/>
      <x:c r="DR882"/>
      <x:c r="DS882"/>
      <x:c r="DT882"/>
      <x:c r="DU882"/>
      <x:c r="DV882"/>
      <x:c r="DW882"/>
      <x:c r="DX882"/>
      <x:c r="DY882"/>
      <x:c r="DZ882" t="str">
        <x:v>Title/abstract screening alone does not establish effectiveness, causality, methodological quality, transferability to Brazilian public safety or an institutional recommendation.</x:v>
      </x:c>
      <x:c r="EA882" t="str">
        <x:v>Pending</x:v>
      </x:c>
      <x:c r="EB882" t="str">
        <x:f>IF(L882="","",IF(EC882="READY","Yes","No / Pending"))</x:f>
        <x:v>No / Pending</x:v>
      </x:c>
      <x:c r="EC882" t="str">
        <x:f>IF(L882="","",IF(OR(ISNUMBER(SEARCH("Retracted Publication",Q882)),CM882="Retracted",CN882="Retracted",CM882="Expression of Concern",CN882="Expression of Concern",F882="Not used",CG882="Critical",CH882="High",CH882="Critical"),"BLOCKED — integrity or use restriction",IF(AND(CJ882="Yes",CK882="Yes",CL882="Yes"),IF(AND(CM882="Clear",CN882="Verified — clear"),IF(AND(AND(LEN(TRIM(CF882))&gt;0,LEFT(LOWER(TRIM(CF882)),7)&lt;&gt;"pending"),OR(CG882="High",CG882="Moderate"),OR(CH882="Low",CH882="Some concerns",CH882="Not applicable")),IF(AND(DD882="No",OR(DE882="HIGH",DE882="CONDITIONAL"),AND(LEN(TRIM(DF882))&gt;0,LEFT(LOWER(TRIM(DF882)),7)&lt;&gt;"pending")),IF(AND(AND(LEN(TRIM(DT882))&gt;0,LEFT(LOWER(TRIM(DT882)),7)&lt;&gt;"pending"),AND(LEN(TRIM(DU882))&gt;0,LEFT(LOWER(TRIM(DU882)),7)&lt;&gt;"pending"),OR(AND(LEN(TRIM(DV882))&gt;0,LEFT(LOWER(TRIM(DV882)),7)&lt;&gt;"pending"),AND(LEN(TRIM(DW882))&gt;0,LEFT(LOWER(TRIM(DW882)),7)&lt;&gt;"pending")),AND(LEN(TRIM(DX882))&gt;0,LEFT(LOWER(TRIM(DX882)),7)&lt;&gt;"pending")),IF(AND(F882="Claim-ready",OR(EA882="Strong",EA882="Moderate"),AND(LEN(TRIM(G882))&gt;0,LEFT(LOWER(TRIM(G882)),7)&lt;&gt;"pending"),G882&lt;&gt;"No substantive use decision is permitted from identification metadata alone.",AND(LEN(TRIM(DZ882))&gt;0,LEFT(LOWER(TRIM(DZ882)),7)&lt;&gt;"pending"),DZ882&lt;&gt;"Identification metadata alone does not permit any substantive scientific, causal, operational, or institutional claim.",AND(LEN(TRIM(EI882))&gt;0,LEFT(LOWER(TRIM(EI882)),7)&lt;&gt;"pending"),ISNUMBER(EH882),EH882&gt;0),"READY","PENDING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2" t="str">
        <x:v>Pending</x:v>
      </x:c>
      <x:c r="EE882"/>
      <x:c r="EF882" t="str">
        <x:v>Pending</x:v>
      </x:c>
      <x:c r="EG882" t="str">
        <x:v>Pending</x:v>
      </x:c>
      <x:c r="EH882"/>
      <x:c r="EI882" s="501"/>
      <x:c r="EJ882"/>
      <x:c r="EK882" t="str">
        <x:v>Pending</x:v>
      </x:c>
      <x:c r="EL882" t="n">
        <x:v>46272</x:v>
      </x:c>
      <x:c r="EM882" t="str">
        <x:v>Production PubMed record imported and reconciled to Zotero item GKBLX5NJ;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2" t="n">
        <x:f>IF(L882="","",(IF(N882&lt;&gt;"",1,0)+IF(O882&lt;&gt;"",1,0)+IF(AJ882&lt;&gt;"",1,0)+IF(AU882&lt;&gt;"",1,0)+IF(BE882&lt;&gt;"",1,0)+IF(CF882&lt;&gt;"",1,0)+IF(CJ882="Yes",1,0)+IF(CL882="Yes",1,0)+IF(DE882&lt;&gt;"Pending",1,0)+IF(F882&lt;&gt;"",1,0)+IF(DZ882&lt;&gt;"",1,0)+IF(EI882&lt;&gt;"",1,0))/12)</x:f>
        <x:v>0.5</x:v>
      </x:c>
    </x:row>
    <x:row r="883">
      <x:c r="A883" t="str">
        <x:v>EV-0880</x:v>
      </x:c>
      <x:c r="B883" t="str">
        <x:v>Integrity check</x:v>
      </x:c>
      <x:c r="C883" t="str">
        <x:f>IF(L883="","",IF(LEFT(EC883,7)="BLOCKED","🔴 Do not use for conclusion",IF(EB883="Yes","🟢 Claim-ready","🟡 Caution / context")))</x:f>
        <x:v>🟡 Caution / context</x:v>
      </x:c>
      <x:c r="D883" t="str">
        <x:f>IF(L883="","",EC883)</x:f>
        <x:v>PENDING — appropriate appraisal</x:v>
      </x:c>
      <x:c r="E883" t="str">
        <x:v>P3 — Medium</x:v>
      </x:c>
      <x:c r="F883" t="str">
        <x:v>Pending</x:v>
      </x:c>
      <x:c r="G883" t="str">
        <x:v>Title/abstract identify an explicit tactical/public-safety context and readiness domain; retain for full-text assessment.</x:v>
      </x:c>
      <x:c r="H883" t="str">
        <x:v>Obtain and review lawful full text; confirm human adjudication; then select a design-specific appraisal instrument.</x:v>
      </x:c>
      <x:c r="I883"/>
      <x:c r="J883" t="str">
        <x:v>C — Implementation Science</x:v>
      </x:c>
      <x:c r="K883" t="str">
        <x:v>IDENTIFIED</x:v>
      </x:c>
      <x:c r="L883" t="str">
        <x:v>Opportunities for the development of drowning interventions in West Bengal, India: a review of policy and government programs.</x:v>
      </x:c>
      <x:c r="M883"/>
      <x:c r="N883" t="str">
        <x:v>Gupta, M; Zwi, A B; Jagnoor, J</x:v>
      </x:c>
      <x:c r="O883" t="n">
        <x:v>2020</x:v>
      </x:c>
      <x:c r="P883" t="str">
        <x:v>BMC public health</x:v>
      </x:c>
      <x:c r="Q883" t="str">
        <x:v>Journal Article; Systematic Review</x:v>
      </x:c>
      <x:c r="R883" t="str">
        <x:v>Unclear</x:v>
      </x:c>
      <x:c r="S883" t="str">
        <x:v>Unknown</x:v>
      </x:c>
      <x:c r="T883" t="str">
        <x:v>eng</x:v>
      </x:c>
      <x:c r="U883" t="str">
        <x:v>https://pubmed.ncbi.nlm.nih.gov/32414356/</x:v>
      </x:c>
      <x:c r="V883" t="str">
        <x:v>10.1186/s12889-020-08868-2</x:v>
      </x:c>
      <x:c r="W883" t="str">
        <x:f>IF(V883="","",LOWER(SUBSTITUTE(SUBSTITUTE(SUBSTITUTE(SUBSTITUTE(TRIM(V883),"https://doi.org/",""),"http://doi.org/",""),"https://dx.doi.org/",""),"doi:","")))</x:f>
        <x:v>10.1186/s12889-020-08868-2</x:v>
      </x:c>
      <x:c r="X883" t="str">
        <x:v>32414356</x:v>
      </x:c>
      <x:c r="Y883" t="str">
        <x:v>PMC7229618</x:v>
      </x:c>
      <x:c r="Z883"/>
      <x:c r="AA883" t="str">
        <x:v>PubMed/MEDLINE</x:v>
      </x:c>
      <x:c r="AB883" t="str">
        <x:v>PUBMED-C-v1.0-2026-08-28</x:v>
      </x:c>
      <x:c r="AC883" t="str">
        <x:v>SP-PUBMED-C-20260828</x:v>
      </x:c>
      <x:c r="AD883" s="499" t="n">
        <x:v>46262</x:v>
      </x:c>
      <x:c r="AE883" s="499" t="n">
        <x:v>46272</x:v>
      </x:c>
      <x:c r="AF883" t="str">
        <x:v>AUZW2R9S</x:v>
      </x:c>
      <x:c r="AG883"/>
      <x:c r="AH883" t="str">
        <x:v>Tactical Athlete → Operational Readiness Brazil</x:v>
      </x:c>
      <x:c r="AI883" t="str">
        <x:v>evidence-family:C</x:v>
      </x:c>
      <x:c r="AJ883"/>
      <x:c r="AK883" t="str">
        <x:f>IF(AJ883="","",IF(OR(LOWER(AJ883)="brazil",LOWER(AJ883)="brasil"),"Yes","No"))</x:f>
      </x:c>
      <x:c r="AL883"/>
      <x:c r="AM883"/>
      <x:c r="AN883"/>
      <x:c r="AO883"/>
      <x:c r="AP883"/>
      <x:c r="AQ883"/>
      <x:c r="AR883"/>
      <x:c r="AS883"/>
      <x:c r="AT883"/>
      <x:c r="AU883"/>
      <x:c r="AV883"/>
      <x:c r="AW883"/>
      <x:c r="AX883"/>
      <x:c r="AY883"/>
      <x:c r="AZ883"/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/>
      <x:c r="BO883"/>
      <x:c r="BP883"/>
      <x:c r="BQ883"/>
      <x:c r="BR883"/>
      <x:c r="BS883"/>
      <x:c r="BT883"/>
      <x:c r="BU883"/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 t="str">
        <x:v>Yes</x:v>
      </x:c>
      <x:c r="CK883" t="str">
        <x:v>Yes</x:v>
      </x:c>
      <x:c r="CL883" t="str">
        <x:v>Yes</x:v>
      </x:c>
      <x:c r="CM883" t="str">
        <x:v>Clear</x:v>
      </x:c>
      <x:c r="CN883" t="str">
        <x:v>Verified — clear</x:v>
      </x:c>
      <x:c r="CO883" t="n">
        <x:v>46272</x:v>
      </x:c>
      <x:c r="CP883" t="str">
        <x:v>https://pubmed.ncbi.nlm.nih.gov/32414356/</x:v>
      </x:c>
      <x:c r="CQ883"/>
      <x:c r="CR883"/>
      <x:c r="CS883"/>
      <x:c r="CT883"/>
      <x:c r="CU883"/>
      <x:c r="CV883"/>
      <x:c r="CW883"/>
      <x:c r="CX883"/>
      <x:c r="CY883"/>
      <x:c r="CZ883"/>
      <x:c r="DA883"/>
      <x:c r="DB883" t="str">
        <x:f>IF(L883="","",IF(AND(COUNT(CU883:DA883)=7,OR(CU883=0,CU883=1,CU883=2),OR(CV883=0,CV883=1,CV883=2),OR(CW883=0,CW883=1,CW883=2),OR(CX883=0,CX883=1,CX883=2),OR(CY883=0,CY883=1,CY883=2),OR(CZ883=0,CZ883=1,CZ883=2),OR(DA883=0,DA883=1,DA883=2)),SUM(CU883:DA883),""))</x:f>
      </x:c>
      <x:c r="DC883" t="str">
        <x:f>IF(DB883="","",ROUND(DB883/14*10,1))</x:f>
      </x:c>
      <x:c r="DD883" t="str">
        <x:v>Pending</x:v>
      </x:c>
      <x:c r="DE883" t="str">
        <x:f>IF(L883="","",IF(DC883="","Pending",IF(DD883="Yes","CONDITIONAL — safety override",IF(DC883&gt;=8,"HIGH",IF(DC883&gt;=5,"CONDITIONAL","LOW")))))</x:f>
        <x:v>Pending</x:v>
      </x:c>
      <x:c r="DF883" t="str">
        <x:v>Pending screening and full-text appraisal; no transferability judgment made at identification.</x:v>
      </x:c>
      <x:c r="DG883"/>
      <x:c r="DH883"/>
      <x:c r="DI883"/>
      <x:c r="DJ883"/>
      <x:c r="DK883"/>
      <x:c r="DL883"/>
      <x:c r="DM883"/>
      <x:c r="DN883"/>
      <x:c r="DO883"/>
      <x:c r="DP883"/>
      <x:c r="DQ883"/>
      <x:c r="DR883"/>
      <x:c r="DS883"/>
      <x:c r="DT883"/>
      <x:c r="DU883"/>
      <x:c r="DV883"/>
      <x:c r="DW883"/>
      <x:c r="DX883"/>
      <x:c r="DY883"/>
      <x:c r="DZ883" t="str">
        <x:v>Title/abstract screening alone does not establish effectiveness, causality, methodological quality, transferability to Brazilian public safety or an institutional recommendation.</x:v>
      </x:c>
      <x:c r="EA883" t="str">
        <x:v>Pending</x:v>
      </x:c>
      <x:c r="EB883" t="str">
        <x:f>IF(L883="","",IF(EC883="READY","Yes","No / Pending"))</x:f>
        <x:v>No / Pending</x:v>
      </x:c>
      <x:c r="EC883" t="str">
        <x:f>IF(L883="","",IF(OR(ISNUMBER(SEARCH("Retracted Publication",Q883)),CM883="Retracted",CN883="Retracted",CM883="Expression of Concern",CN883="Expression of Concern",F883="Not used",CG883="Critical",CH883="High",CH883="Critical"),"BLOCKED — integrity or use restriction",IF(AND(CJ883="Yes",CK883="Yes",CL883="Yes"),IF(AND(CM883="Clear",CN883="Verified — clear"),IF(AND(AND(LEN(TRIM(CF883))&gt;0,LEFT(LOWER(TRIM(CF883)),7)&lt;&gt;"pending"),OR(CG883="High",CG883="Moderate"),OR(CH883="Low",CH883="Some concerns",CH883="Not applicable")),IF(AND(DD883="No",OR(DE883="HIGH",DE883="CONDITIONAL"),AND(LEN(TRIM(DF883))&gt;0,LEFT(LOWER(TRIM(DF883)),7)&lt;&gt;"pending")),IF(AND(AND(LEN(TRIM(DT883))&gt;0,LEFT(LOWER(TRIM(DT883)),7)&lt;&gt;"pending"),AND(LEN(TRIM(DU883))&gt;0,LEFT(LOWER(TRIM(DU883)),7)&lt;&gt;"pending"),OR(AND(LEN(TRIM(DV883))&gt;0,LEFT(LOWER(TRIM(DV883)),7)&lt;&gt;"pending"),AND(LEN(TRIM(DW883))&gt;0,LEFT(LOWER(TRIM(DW883)),7)&lt;&gt;"pending")),AND(LEN(TRIM(DX883))&gt;0,LEFT(LOWER(TRIM(DX883)),7)&lt;&gt;"pending")),IF(AND(F883="Claim-ready",OR(EA883="Strong",EA883="Moderate"),AND(LEN(TRIM(G883))&gt;0,LEFT(LOWER(TRIM(G883)),7)&lt;&gt;"pending"),G883&lt;&gt;"No substantive use decision is permitted from identification metadata alone.",AND(LEN(TRIM(DZ883))&gt;0,LEFT(LOWER(TRIM(DZ883)),7)&lt;&gt;"pending"),DZ883&lt;&gt;"Identification metadata alone does not permit any substantive scientific, causal, operational, or institutional claim.",AND(LEN(TRIM(EI883))&gt;0,LEFT(LOWER(TRIM(EI883)),7)&lt;&gt;"pending"),ISNUMBER(EH883),EH883&gt;0),"READY","PENDING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3" t="str">
        <x:v>Pending</x:v>
      </x:c>
      <x:c r="EE883"/>
      <x:c r="EF883" t="str">
        <x:v>Pending</x:v>
      </x:c>
      <x:c r="EG883" t="str">
        <x:v>Pending</x:v>
      </x:c>
      <x:c r="EH883"/>
      <x:c r="EI883" s="501"/>
      <x:c r="EJ883"/>
      <x:c r="EK883" t="str">
        <x:v>Pending</x:v>
      </x:c>
      <x:c r="EL883" t="n">
        <x:v>46272</x:v>
      </x:c>
      <x:c r="EM883" t="str">
        <x:v>Production PubMed record imported and reconciled to Zotero item AUZW2R9S;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3" t="n">
        <x:f>IF(L883="","",(IF(N883&lt;&gt;"",1,0)+IF(O883&lt;&gt;"",1,0)+IF(AJ883&lt;&gt;"",1,0)+IF(AU883&lt;&gt;"",1,0)+IF(BE883&lt;&gt;"",1,0)+IF(CF883&lt;&gt;"",1,0)+IF(CJ883="Yes",1,0)+IF(CL883="Yes",1,0)+IF(DE883&lt;&gt;"Pending",1,0)+IF(F883&lt;&gt;"",1,0)+IF(DZ883&lt;&gt;"",1,0)+IF(EI883&lt;&gt;"",1,0))/12)</x:f>
        <x:v>0.5</x:v>
      </x:c>
    </x:row>
    <x:row r="884">
      <x:c r="A884" t="str">
        <x:v>EV-0881</x:v>
      </x:c>
      <x:c r="B884" t="str">
        <x:v>Integrity check</x:v>
      </x:c>
      <x:c r="C884" t="str">
        <x:f>IF(L884="","",IF(LEFT(EC884,7)="BLOCKED","🔴 Do not use for conclusion",IF(EB884="Yes","🟢 Claim-ready","🟡 Caution / context")))</x:f>
        <x:v>🟡 Caution / context</x:v>
      </x:c>
      <x:c r="D884" t="str">
        <x:f>IF(L884="","",EC884)</x:f>
        <x:v>PENDING — appropriate appraisal</x:v>
      </x:c>
      <x:c r="E884" t="str">
        <x:v>P3 — Medium</x:v>
      </x:c>
      <x:c r="F884" t="str">
        <x:v>Pending</x:v>
      </x:c>
      <x:c r="G884" t="str">
        <x:v>Title/abstract identify an explicit tactical/public-safety context and readiness domain; retain for full-text assessment.</x:v>
      </x:c>
      <x:c r="H884" t="str">
        <x:v>Obtain and review lawful full text; confirm human adjudication; then select a design-specific appraisal instrument.</x:v>
      </x:c>
      <x:c r="I884"/>
      <x:c r="J884" t="str">
        <x:v>A — Core</x:v>
      </x:c>
      <x:c r="K884" t="str">
        <x:v>IDENTIFIED</x:v>
      </x:c>
      <x:c r="L884" t="str">
        <x:v>Norovirus gastroenteritis outbreaks in military units: a systematic review.</x:v>
      </x:c>
      <x:c r="M884"/>
      <x:c r="N884" t="str">
        <x:v>Queiros-Reis, Luis; Lopes-Joao, A; Mesquita, J R; Penha-Goncalves, C; Nascimento, M S J</x:v>
      </x:c>
      <x:c r="O884" t="n">
        <x:v>2021</x:v>
      </x:c>
      <x:c r="P884" t="str">
        <x:v>BMJ military health</x:v>
      </x:c>
      <x:c r="Q884" t="str">
        <x:v>Journal Article; Systematic Review</x:v>
      </x:c>
      <x:c r="R884" t="str">
        <x:v>Unclear</x:v>
      </x:c>
      <x:c r="S884" t="str">
        <x:v>Unknown</x:v>
      </x:c>
      <x:c r="T884" t="str">
        <x:v>eng</x:v>
      </x:c>
      <x:c r="U884" t="str">
        <x:v>https://pubmed.ncbi.nlm.nih.gov/32409618/</x:v>
      </x:c>
      <x:c r="V884" t="str">
        <x:v>10.1136/bmjmilitary-2019-001341</x:v>
      </x:c>
      <x:c r="W884" t="str">
        <x:f>IF(V884="","",LOWER(SUBSTITUTE(SUBSTITUTE(SUBSTITUTE(SUBSTITUTE(TRIM(V884),"https://doi.org/",""),"http://doi.org/",""),"https://dx.doi.org/",""),"doi:","")))</x:f>
        <x:v>10.1136/bmjmilitary-2019-001341</x:v>
      </x:c>
      <x:c r="X884" t="str">
        <x:v>32409618</x:v>
      </x:c>
      <x:c r="Y884" t="str"/>
      <x:c r="Z884"/>
      <x:c r="AA884" t="str">
        <x:v>PubMed/MEDLINE</x:v>
      </x:c>
      <x:c r="AB884" t="str">
        <x:v>PUBMED-A-v1.0-2026-08-28</x:v>
      </x:c>
      <x:c r="AC884" t="str">
        <x:v>SP-PUBMED-A-20260828</x:v>
      </x:c>
      <x:c r="AD884" s="499" t="n">
        <x:v>46262</x:v>
      </x:c>
      <x:c r="AE884" s="499" t="n">
        <x:v>46272</x:v>
      </x:c>
      <x:c r="AF884" t="str">
        <x:v>KCK63G2A</x:v>
      </x:c>
      <x:c r="AG884"/>
      <x:c r="AH884" t="str">
        <x:v>Tactical Athlete → Operational Readiness Brazil</x:v>
      </x:c>
      <x:c r="AI884" t="str">
        <x:v>evidence-family:A</x:v>
      </x:c>
      <x:c r="AJ884"/>
      <x:c r="AK884" t="str">
        <x:f>IF(AJ884="","",IF(OR(LOWER(AJ884)="brazil",LOWER(AJ884)="brasil"),"Yes","No"))</x:f>
      </x:c>
      <x:c r="AL884"/>
      <x:c r="AM884"/>
      <x:c r="AN884"/>
      <x:c r="AO884"/>
      <x:c r="AP884"/>
      <x:c r="AQ884"/>
      <x:c r="AR884"/>
      <x:c r="AS884"/>
      <x:c r="AT884"/>
      <x:c r="AU884"/>
      <x:c r="AV884"/>
      <x:c r="AW884"/>
      <x:c r="AX884"/>
      <x:c r="AY884"/>
      <x:c r="AZ884"/>
      <x:c r="BA884"/>
      <x:c r="BB884"/>
      <x:c r="BC884"/>
      <x:c r="BD884"/>
      <x:c r="BE884"/>
      <x:c r="BF884"/>
      <x:c r="BG884"/>
      <x:c r="BH884"/>
      <x:c r="BI884"/>
      <x:c r="BJ884"/>
      <x:c r="BK884"/>
      <x:c r="BL884"/>
      <x:c r="BM884"/>
      <x:c r="BN884"/>
      <x:c r="BO884"/>
      <x:c r="BP884"/>
      <x:c r="BQ884"/>
      <x:c r="BR884"/>
      <x:c r="BS884"/>
      <x:c r="BT884"/>
      <x:c r="BU884"/>
      <x:c r="BV884"/>
      <x:c r="BW884"/>
      <x:c r="BX884"/>
      <x:c r="BY884"/>
      <x:c r="BZ884"/>
      <x:c r="CA884"/>
      <x:c r="CB884"/>
      <x:c r="CC884"/>
      <x:c r="CD884"/>
      <x:c r="CE884"/>
      <x:c r="CF884"/>
      <x:c r="CG884"/>
      <x:c r="CH884"/>
      <x:c r="CI884"/>
      <x:c r="CJ884" t="str">
        <x:v>Yes</x:v>
      </x:c>
      <x:c r="CK884" t="str">
        <x:v>Yes</x:v>
      </x:c>
      <x:c r="CL884" t="str">
        <x:v>Yes</x:v>
      </x:c>
      <x:c r="CM884" t="str">
        <x:v>Clear</x:v>
      </x:c>
      <x:c r="CN884" t="str">
        <x:v>Verified — clear</x:v>
      </x:c>
      <x:c r="CO884" t="n">
        <x:v>46272</x:v>
      </x:c>
      <x:c r="CP884" t="str">
        <x:v>https://pubmed.ncbi.nlm.nih.gov/32409618/</x:v>
      </x:c>
      <x:c r="CQ884"/>
      <x:c r="CR884"/>
      <x:c r="CS884"/>
      <x:c r="CT884"/>
      <x:c r="CU884"/>
      <x:c r="CV884"/>
      <x:c r="CW884"/>
      <x:c r="CX884"/>
      <x:c r="CY884"/>
      <x:c r="CZ884"/>
      <x:c r="DA884"/>
      <x:c r="DB884" t="str">
        <x:f>IF(L884="","",IF(AND(COUNT(CU884:DA884)=7,OR(CU884=0,CU884=1,CU884=2),OR(CV884=0,CV884=1,CV884=2),OR(CW884=0,CW884=1,CW884=2),OR(CX884=0,CX884=1,CX884=2),OR(CY884=0,CY884=1,CY884=2),OR(CZ884=0,CZ884=1,CZ884=2),OR(DA884=0,DA884=1,DA884=2)),SUM(CU884:DA884),""))</x:f>
      </x:c>
      <x:c r="DC884" t="str">
        <x:f>IF(DB884="","",ROUND(DB884/14*10,1))</x:f>
      </x:c>
      <x:c r="DD884" t="str">
        <x:v>Pending</x:v>
      </x:c>
      <x:c r="DE884" t="str">
        <x:f>IF(L884="","",IF(DC884="","Pending",IF(DD884="Yes","CONDITIONAL — safety override",IF(DC884&gt;=8,"HIGH",IF(DC884&gt;=5,"CONDITIONAL","LOW")))))</x:f>
        <x:v>Pending</x:v>
      </x:c>
      <x:c r="DF884" t="str">
        <x:v>Pending screening and full-text appraisal; no transferability judgment made at identification.</x:v>
      </x:c>
      <x:c r="DG884"/>
      <x:c r="DH884"/>
      <x:c r="DI884"/>
      <x:c r="DJ884"/>
      <x:c r="DK884"/>
      <x:c r="DL884"/>
      <x:c r="DM884"/>
      <x:c r="DN884"/>
      <x:c r="DO884"/>
      <x:c r="DP884"/>
      <x:c r="DQ884"/>
      <x:c r="DR884"/>
      <x:c r="DS884"/>
      <x:c r="DT884"/>
      <x:c r="DU884"/>
      <x:c r="DV884"/>
      <x:c r="DW884"/>
      <x:c r="DX884"/>
      <x:c r="DY884"/>
      <x:c r="DZ884" t="str">
        <x:v>Title/abstract screening alone does not establish effectiveness, causality, methodological quality, transferability to Brazilian public safety or an institutional recommendation.</x:v>
      </x:c>
      <x:c r="EA884" t="str">
        <x:v>Pending</x:v>
      </x:c>
      <x:c r="EB884" t="str">
        <x:f>IF(L884="","",IF(EC884="READY","Yes","No / Pending"))</x:f>
        <x:v>No / Pending</x:v>
      </x:c>
      <x:c r="EC884" t="str">
        <x:f>IF(L884="","",IF(OR(ISNUMBER(SEARCH("Retracted Publication",Q884)),CM884="Retracted",CN884="Retracted",CM884="Expression of Concern",CN884="Expression of Concern",F884="Not used",CG884="Critical",CH884="High",CH884="Critical"),"BLOCKED — integrity or use restriction",IF(AND(CJ884="Yes",CK884="Yes",CL884="Yes"),IF(AND(CM884="Clear",CN884="Verified — clear"),IF(AND(AND(LEN(TRIM(CF884))&gt;0,LEFT(LOWER(TRIM(CF884)),7)&lt;&gt;"pending"),OR(CG884="High",CG884="Moderate"),OR(CH884="Low",CH884="Some concerns",CH884="Not applicable")),IF(AND(DD884="No",OR(DE884="HIGH",DE884="CONDITIONAL"),AND(LEN(TRIM(DF884))&gt;0,LEFT(LOWER(TRIM(DF884)),7)&lt;&gt;"pending")),IF(AND(AND(LEN(TRIM(DT884))&gt;0,LEFT(LOWER(TRIM(DT884)),7)&lt;&gt;"pending"),AND(LEN(TRIM(DU884))&gt;0,LEFT(LOWER(TRIM(DU884)),7)&lt;&gt;"pending"),OR(AND(LEN(TRIM(DV884))&gt;0,LEFT(LOWER(TRIM(DV884)),7)&lt;&gt;"pending"),AND(LEN(TRIM(DW884))&gt;0,LEFT(LOWER(TRIM(DW884)),7)&lt;&gt;"pending")),AND(LEN(TRIM(DX884))&gt;0,LEFT(LOWER(TRIM(DX884)),7)&lt;&gt;"pending")),IF(AND(F884="Claim-ready",OR(EA884="Strong",EA884="Moderate"),AND(LEN(TRIM(G884))&gt;0,LEFT(LOWER(TRIM(G884)),7)&lt;&gt;"pending"),G884&lt;&gt;"No substantive use decision is permitted from identification metadata alone.",AND(LEN(TRIM(DZ884))&gt;0,LEFT(LOWER(TRIM(DZ884)),7)&lt;&gt;"pending"),DZ884&lt;&gt;"Identification metadata alone does not permit any substantive scientific, causal, operational, or institutional claim.",AND(LEN(TRIM(EI884))&gt;0,LEFT(LOWER(TRIM(EI884)),7)&lt;&gt;"pending"),ISNUMBER(EH884),EH884&gt;0),"READY","PENDING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4" t="str">
        <x:v>Pending</x:v>
      </x:c>
      <x:c r="EE884"/>
      <x:c r="EF884" t="str">
        <x:v>Pending</x:v>
      </x:c>
      <x:c r="EG884" t="str">
        <x:v>Pending</x:v>
      </x:c>
      <x:c r="EH884"/>
      <x:c r="EI884" s="501"/>
      <x:c r="EJ884"/>
      <x:c r="EK884" t="str">
        <x:v>Pending</x:v>
      </x:c>
      <x:c r="EL884" t="n">
        <x:v>46272</x:v>
      </x:c>
      <x:c r="EM884" t="str">
        <x:v>Production PubMed record imported and reconciled to Zotero item KCK63G2A;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4" t="n">
        <x:f>IF(L884="","",(IF(N884&lt;&gt;"",1,0)+IF(O884&lt;&gt;"",1,0)+IF(AJ884&lt;&gt;"",1,0)+IF(AU884&lt;&gt;"",1,0)+IF(BE884&lt;&gt;"",1,0)+IF(CF884&lt;&gt;"",1,0)+IF(CJ884="Yes",1,0)+IF(CL884="Yes",1,0)+IF(DE884&lt;&gt;"Pending",1,0)+IF(F884&lt;&gt;"",1,0)+IF(DZ884&lt;&gt;"",1,0)+IF(EI884&lt;&gt;"",1,0))/12)</x:f>
        <x:v>0.5</x:v>
      </x:c>
    </x:row>
    <x:row r="885">
      <x:c r="A885" t="str">
        <x:v>EV-0882</x:v>
      </x:c>
      <x:c r="B885" t="str">
        <x:v>Integrity check</x:v>
      </x:c>
      <x:c r="C885" t="str">
        <x:f>IF(L885="","",IF(LEFT(EC885,7)="BLOCKED","🔴 Do not use for conclusion",IF(EB885="Yes","🟢 Claim-ready","🟡 Caution / context")))</x:f>
        <x:v>🟡 Caution / context</x:v>
      </x:c>
      <x:c r="D885" t="str">
        <x:f>IF(L885="","",EC885)</x:f>
        <x:v>PENDING — appropriate appraisal</x:v>
      </x:c>
      <x:c r="E885" t="str">
        <x:v>P3 — Medium</x:v>
      </x:c>
      <x:c r="F885" t="str">
        <x:v>Pending</x:v>
      </x:c>
      <x:c r="G885" t="str">
        <x:v>Title/abstract identify an explicit operational APHT/medical-readiness topic; retain for full-text assessment.</x:v>
      </x:c>
      <x:c r="H885" t="str">
        <x:v>Obtain and review lawful full text; confirm human adjudication; then select a design-specific appraisal instrument.</x:v>
      </x:c>
      <x:c r="I885"/>
      <x:c r="J885" t="str">
        <x:v>B — APHT / Medical Readiness</x:v>
      </x:c>
      <x:c r="K885" t="str">
        <x:v>IDENTIFIED</x:v>
      </x:c>
      <x:c r="L885" t="str">
        <x:v>Comparison of surgical cricothyroidotomy training: a randomized controlled trial of a swine model versus an animated robotic manikin model.</x:v>
      </x:c>
      <x:c r="M885"/>
      <x:c r="N885" t="str">
        <x:v>Pandian, Vinciya; Leeper, William Robert; Jones, Christian; Pugh, Kristy; Yenokyan, Gayane; Bowyer, Mark; Haut, Elliott R</x:v>
      </x:c>
      <x:c r="O885" t="n">
        <x:v>2020</x:v>
      </x:c>
      <x:c r="P885" t="str">
        <x:v>Trauma surgery &amp; acute care open</x:v>
      </x:c>
      <x:c r="Q885" t="str">
        <x:v>Journal Article</x:v>
      </x:c>
      <x:c r="R885" t="str">
        <x:v>Unclear</x:v>
      </x:c>
      <x:c r="S885" t="str">
        <x:v>Unknown</x:v>
      </x:c>
      <x:c r="T885" t="str">
        <x:v>eng</x:v>
      </x:c>
      <x:c r="U885" t="str">
        <x:v>https://pubmed.ncbi.nlm.nih.gov/32399492/</x:v>
      </x:c>
      <x:c r="V885" t="str">
        <x:v>10.1136/tsaco-2019-000431</x:v>
      </x:c>
      <x:c r="W885" t="str">
        <x:f>IF(V885="","",LOWER(SUBSTITUTE(SUBSTITUTE(SUBSTITUTE(SUBSTITUTE(TRIM(V885),"https://doi.org/",""),"http://doi.org/",""),"https://dx.doi.org/",""),"doi:","")))</x:f>
        <x:v>10.1136/tsaco-2019-000431</x:v>
      </x:c>
      <x:c r="X885" t="str">
        <x:v>32399492</x:v>
      </x:c>
      <x:c r="Y885" t="str">
        <x:v>PMC7204537</x:v>
      </x:c>
      <x:c r="Z885"/>
      <x:c r="AA885" t="str">
        <x:v>PubMed/MEDLINE</x:v>
      </x:c>
      <x:c r="AB885" t="str">
        <x:v>PUBMED-B-v1.0-2026-08-28</x:v>
      </x:c>
      <x:c r="AC885" t="str">
        <x:v>SP-PUBMED-B-20260828</x:v>
      </x:c>
      <x:c r="AD885" s="499" t="n">
        <x:v>46262</x:v>
      </x:c>
      <x:c r="AE885" s="499" t="n">
        <x:v>46272</x:v>
      </x:c>
      <x:c r="AF885" t="str">
        <x:v>W7A5PAQV</x:v>
      </x:c>
      <x:c r="AG885"/>
      <x:c r="AH885" t="str">
        <x:v>Tactical Athlete → Operational Readiness Brazil</x:v>
      </x:c>
      <x:c r="AI885" t="str">
        <x:v>evidence-family:B</x:v>
      </x:c>
      <x:c r="AJ885"/>
      <x:c r="AK885" t="str">
        <x:f>IF(AJ885="","",IF(OR(LOWER(AJ885)="brazil",LOWER(AJ885)="brasil"),"Yes","No"))</x:f>
      </x:c>
      <x:c r="AL885"/>
      <x:c r="AM885"/>
      <x:c r="AN885"/>
      <x:c r="AO885"/>
      <x:c r="AP885"/>
      <x:c r="AQ885"/>
      <x:c r="AR885"/>
      <x:c r="AS885"/>
      <x:c r="AT885"/>
      <x:c r="AU885"/>
      <x:c r="AV885"/>
      <x:c r="AW885"/>
      <x:c r="AX885"/>
      <x:c r="AY885"/>
      <x:c r="AZ885"/>
      <x:c r="BA885"/>
      <x:c r="BB885"/>
      <x:c r="BC885"/>
      <x:c r="BD885"/>
      <x:c r="BE885"/>
      <x:c r="BF885"/>
      <x:c r="BG885"/>
      <x:c r="BH885"/>
      <x:c r="BI885"/>
      <x:c r="BJ885"/>
      <x:c r="BK885"/>
      <x:c r="BL885"/>
      <x:c r="BM885"/>
      <x:c r="BN885"/>
      <x:c r="BO885"/>
      <x:c r="BP885"/>
      <x:c r="BQ885"/>
      <x:c r="BR885"/>
      <x:c r="BS885"/>
      <x:c r="BT885"/>
      <x:c r="BU885"/>
      <x:c r="BV885"/>
      <x:c r="BW885"/>
      <x:c r="BX885"/>
      <x:c r="BY885"/>
      <x:c r="BZ885"/>
      <x:c r="CA885"/>
      <x:c r="CB885"/>
      <x:c r="CC885"/>
      <x:c r="CD885"/>
      <x:c r="CE885"/>
      <x:c r="CF885"/>
      <x:c r="CG885"/>
      <x:c r="CH885"/>
      <x:c r="CI885"/>
      <x:c r="CJ885" t="str">
        <x:v>Yes</x:v>
      </x:c>
      <x:c r="CK885" t="str">
        <x:v>Yes</x:v>
      </x:c>
      <x:c r="CL885" t="str">
        <x:v>Yes</x:v>
      </x:c>
      <x:c r="CM885" t="str">
        <x:v>Clear</x:v>
      </x:c>
      <x:c r="CN885" t="str">
        <x:v>Verified — clear</x:v>
      </x:c>
      <x:c r="CO885" t="n">
        <x:v>46272</x:v>
      </x:c>
      <x:c r="CP885" t="str">
        <x:v>https://pubmed.ncbi.nlm.nih.gov/32399492/</x:v>
      </x:c>
      <x:c r="CQ885"/>
      <x:c r="CR885"/>
      <x:c r="CS885"/>
      <x:c r="CT885"/>
      <x:c r="CU885"/>
      <x:c r="CV885"/>
      <x:c r="CW885"/>
      <x:c r="CX885"/>
      <x:c r="CY885"/>
      <x:c r="CZ885"/>
      <x:c r="DA885"/>
      <x:c r="DB885" t="str">
        <x:f>IF(L885="","",IF(AND(COUNT(CU885:DA885)=7,OR(CU885=0,CU885=1,CU885=2),OR(CV885=0,CV885=1,CV885=2),OR(CW885=0,CW885=1,CW885=2),OR(CX885=0,CX885=1,CX885=2),OR(CY885=0,CY885=1,CY885=2),OR(CZ885=0,CZ885=1,CZ885=2),OR(DA885=0,DA885=1,DA885=2)),SUM(CU885:DA885),""))</x:f>
      </x:c>
      <x:c r="DC885" t="str">
        <x:f>IF(DB885="","",ROUND(DB885/14*10,1))</x:f>
      </x:c>
      <x:c r="DD885" t="str">
        <x:v>Pending</x:v>
      </x:c>
      <x:c r="DE885" t="str">
        <x:f>IF(L885="","",IF(DC885="","Pending",IF(DD885="Yes","CONDITIONAL — safety override",IF(DC885&gt;=8,"HIGH",IF(DC885&gt;=5,"CONDITIONAL","LOW")))))</x:f>
        <x:v>Pending</x:v>
      </x:c>
      <x:c r="DF885" t="str">
        <x:v>Pending screening and full-text appraisal; no transferability judgment made at identification.</x:v>
      </x:c>
      <x:c r="DG885"/>
      <x:c r="DH885"/>
      <x:c r="DI885"/>
      <x:c r="DJ885"/>
      <x:c r="DK885"/>
      <x:c r="DL885"/>
      <x:c r="DM885"/>
      <x:c r="DN885"/>
      <x:c r="DO885"/>
      <x:c r="DP885"/>
      <x:c r="DQ885"/>
      <x:c r="DR885"/>
      <x:c r="DS885"/>
      <x:c r="DT885"/>
      <x:c r="DU885"/>
      <x:c r="DV885"/>
      <x:c r="DW885"/>
      <x:c r="DX885"/>
      <x:c r="DY885"/>
      <x:c r="DZ885" t="str">
        <x:v>Title/abstract screening alone does not establish effectiveness, causality, methodological quality, transferability to Brazilian public safety or an institutional recommendation.</x:v>
      </x:c>
      <x:c r="EA885" t="str">
        <x:v>Pending</x:v>
      </x:c>
      <x:c r="EB885" t="str">
        <x:f>IF(L885="","",IF(EC885="READY","Yes","No / Pending"))</x:f>
        <x:v>No / Pending</x:v>
      </x:c>
      <x:c r="EC885" t="str">
        <x:f>IF(L885="","",IF(OR(ISNUMBER(SEARCH("Retracted Publication",Q885)),CM885="Retracted",CN885="Retracted",CM885="Expression of Concern",CN885="Expression of Concern",F885="Not used",CG885="Critical",CH885="High",CH885="Critical"),"BLOCKED — integrity or use restriction",IF(AND(CJ885="Yes",CK885="Yes",CL885="Yes"),IF(AND(CM885="Clear",CN885="Verified — clear"),IF(AND(AND(LEN(TRIM(CF885))&gt;0,LEFT(LOWER(TRIM(CF885)),7)&lt;&gt;"pending"),OR(CG885="High",CG885="Moderate"),OR(CH885="Low",CH885="Some concerns",CH885="Not applicable")),IF(AND(DD885="No",OR(DE885="HIGH",DE885="CONDITIONAL"),AND(LEN(TRIM(DF885))&gt;0,LEFT(LOWER(TRIM(DF885)),7)&lt;&gt;"pending")),IF(AND(AND(LEN(TRIM(DT885))&gt;0,LEFT(LOWER(TRIM(DT885)),7)&lt;&gt;"pending"),AND(LEN(TRIM(DU885))&gt;0,LEFT(LOWER(TRIM(DU885)),7)&lt;&gt;"pending"),OR(AND(LEN(TRIM(DV885))&gt;0,LEFT(LOWER(TRIM(DV885)),7)&lt;&gt;"pending"),AND(LEN(TRIM(DW885))&gt;0,LEFT(LOWER(TRIM(DW885)),7)&lt;&gt;"pending")),AND(LEN(TRIM(DX885))&gt;0,LEFT(LOWER(TRIM(DX885)),7)&lt;&gt;"pending")),IF(AND(F885="Claim-ready",OR(EA885="Strong",EA885="Moderate"),AND(LEN(TRIM(G885))&gt;0,LEFT(LOWER(TRIM(G885)),7)&lt;&gt;"pending"),G885&lt;&gt;"No substantive use decision is permitted from identification metadata alone.",AND(LEN(TRIM(DZ885))&gt;0,LEFT(LOWER(TRIM(DZ885)),7)&lt;&gt;"pending"),DZ885&lt;&gt;"Identification metadata alone does not permit any substantive scientific, causal, operational, or institutional claim.",AND(LEN(TRIM(EI885))&gt;0,LEFT(LOWER(TRIM(EI885)),7)&lt;&gt;"pending"),ISNUMBER(EH885),EH885&gt;0),"READY","PENDING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5" t="str">
        <x:v>Pending</x:v>
      </x:c>
      <x:c r="EE885"/>
      <x:c r="EF885" t="str">
        <x:v>Pending</x:v>
      </x:c>
      <x:c r="EG885" t="str">
        <x:v>Pending</x:v>
      </x:c>
      <x:c r="EH885"/>
      <x:c r="EI885" s="501"/>
      <x:c r="EJ885"/>
      <x:c r="EK885" t="str">
        <x:v>Pending</x:v>
      </x:c>
      <x:c r="EL885" t="n">
        <x:v>46272</x:v>
      </x:c>
      <x:c r="EM885" t="str">
        <x:v>Production PubMed record imported and reconciled to Zotero item W7A5PAQV;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5" t="n">
        <x:f>IF(L885="","",(IF(N885&lt;&gt;"",1,0)+IF(O885&lt;&gt;"",1,0)+IF(AJ885&lt;&gt;"",1,0)+IF(AU885&lt;&gt;"",1,0)+IF(BE885&lt;&gt;"",1,0)+IF(CF885&lt;&gt;"",1,0)+IF(CJ885="Yes",1,0)+IF(CL885="Yes",1,0)+IF(DE885&lt;&gt;"Pending",1,0)+IF(F885&lt;&gt;"",1,0)+IF(DZ885&lt;&gt;"",1,0)+IF(EI885&lt;&gt;"",1,0))/12)</x:f>
        <x:v>0.5</x:v>
      </x:c>
    </x:row>
    <x:row r="886">
      <x:c r="A886" t="str">
        <x:v>EV-0883</x:v>
      </x:c>
      <x:c r="B886" t="str">
        <x:v>Integrity check</x:v>
      </x:c>
      <x:c r="C886" t="str">
        <x:f>IF(L886="","",IF(LEFT(EC886,7)="BLOCKED","🔴 Do not use for conclusion",IF(EB886="Yes","🟢 Claim-ready","🟡 Caution / context")))</x:f>
        <x:v>🟡 Caution / context</x:v>
      </x:c>
      <x:c r="D886" t="str">
        <x:f>IF(L886="","",EC886)</x:f>
        <x:v>PENDING — appropriate appraisal</x:v>
      </x:c>
      <x:c r="E886" t="str">
        <x:v>P3 — Medium</x:v>
      </x:c>
      <x:c r="F886" t="str">
        <x:v>Pending</x:v>
      </x:c>
      <x:c r="G886" t="str">
        <x:v>A potentially relevant concept is present, but direct applicability is ambiguous at title/abstract level.</x:v>
      </x:c>
      <x:c r="H886" t="str">
        <x:v>Human title/abstract adjudication; retrieve full text if relevance remains plausible.</x:v>
      </x:c>
      <x:c r="I886"/>
      <x:c r="J886" t="str">
        <x:v>A — Core</x:v>
      </x:c>
      <x:c r="K886" t="str">
        <x:v>IDENTIFIED</x:v>
      </x:c>
      <x:c r="L886" t="str">
        <x:v>Correct Diabetes Diagnosis and Treatment Allows Sailor to Remain on Active Duty.</x:v>
      </x:c>
      <x:c r="M886"/>
      <x:c r="N886" t="str">
        <x:v>Frazier, Andrea R</x:v>
      </x:c>
      <x:c r="O886" t="n">
        <x:v>2020</x:v>
      </x:c>
      <x:c r="P886" t="str">
        <x:v>Military medicine</x:v>
      </x:c>
      <x:c r="Q886" t="str">
        <x:v>Case Reports; Journal Article</x:v>
      </x:c>
      <x:c r="R886" t="str">
        <x:v>Unclear</x:v>
      </x:c>
      <x:c r="S886" t="str">
        <x:v>Unknown</x:v>
      </x:c>
      <x:c r="T886" t="str">
        <x:v>eng</x:v>
      </x:c>
      <x:c r="U886" t="str">
        <x:v>https://pubmed.ncbi.nlm.nih.gov/32373933/</x:v>
      </x:c>
      <x:c r="V886" t="str">
        <x:v>10.1093/milmed/usaa012</x:v>
      </x:c>
      <x:c r="W886" t="str">
        <x:f>IF(V886="","",LOWER(SUBSTITUTE(SUBSTITUTE(SUBSTITUTE(SUBSTITUTE(TRIM(V886),"https://doi.org/",""),"http://doi.org/",""),"https://dx.doi.org/",""),"doi:","")))</x:f>
        <x:v>10.1093/milmed/usaa012</x:v>
      </x:c>
      <x:c r="X886" t="str">
        <x:v>32373933</x:v>
      </x:c>
      <x:c r="Y886" t="str"/>
      <x:c r="Z886"/>
      <x:c r="AA886" t="str">
        <x:v>PubMed/MEDLINE</x:v>
      </x:c>
      <x:c r="AB886" t="str">
        <x:v>PUBMED-A-v1.0-2026-08-28</x:v>
      </x:c>
      <x:c r="AC886" t="str">
        <x:v>SP-PUBMED-A-20260828</x:v>
      </x:c>
      <x:c r="AD886" s="499" t="n">
        <x:v>46262</x:v>
      </x:c>
      <x:c r="AE886" s="499" t="n">
        <x:v>46272</x:v>
      </x:c>
      <x:c r="AF886" t="str">
        <x:v>ELULCBIG</x:v>
      </x:c>
      <x:c r="AG886"/>
      <x:c r="AH886" t="str">
        <x:v>Tactical Athlete → Operational Readiness Brazil</x:v>
      </x:c>
      <x:c r="AI886" t="str">
        <x:v>evidence-family:A</x:v>
      </x:c>
      <x:c r="AJ886"/>
      <x:c r="AK886" t="str">
        <x:f>IF(AJ886="","",IF(OR(LOWER(AJ886)="brazil",LOWER(AJ886)="brasil"),"Yes","No"))</x:f>
      </x:c>
      <x:c r="AL886"/>
      <x:c r="AM886"/>
      <x:c r="AN886"/>
      <x:c r="AO886"/>
      <x:c r="AP886"/>
      <x:c r="AQ886"/>
      <x:c r="AR886"/>
      <x:c r="AS886"/>
      <x:c r="AT886"/>
      <x:c r="AU886"/>
      <x:c r="AV886"/>
      <x:c r="AW886"/>
      <x:c r="AX886"/>
      <x:c r="AY886"/>
      <x:c r="AZ886"/>
      <x:c r="BA886"/>
      <x:c r="BB886"/>
      <x:c r="BC886"/>
      <x:c r="BD886"/>
      <x:c r="BE886"/>
      <x:c r="BF886"/>
      <x:c r="BG886"/>
      <x:c r="BH886"/>
      <x:c r="BI886"/>
      <x:c r="BJ886"/>
      <x:c r="BK886"/>
      <x:c r="BL886"/>
      <x:c r="BM886"/>
      <x:c r="BN886"/>
      <x:c r="BO886"/>
      <x:c r="BP886"/>
      <x:c r="BQ886"/>
      <x:c r="BR886"/>
      <x:c r="BS886"/>
      <x:c r="BT886"/>
      <x:c r="BU886"/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 t="str">
        <x:v>Yes</x:v>
      </x:c>
      <x:c r="CK886" t="str">
        <x:v>Yes</x:v>
      </x:c>
      <x:c r="CL886" t="str">
        <x:v>Yes</x:v>
      </x:c>
      <x:c r="CM886" t="str">
        <x:v>Clear</x:v>
      </x:c>
      <x:c r="CN886" t="str">
        <x:v>Verified — clear</x:v>
      </x:c>
      <x:c r="CO886" t="n">
        <x:v>46272</x:v>
      </x:c>
      <x:c r="CP886" t="str">
        <x:v>https://pubmed.ncbi.nlm.nih.gov/32373933/</x:v>
      </x:c>
      <x:c r="CQ886"/>
      <x:c r="CR886"/>
      <x:c r="CS886"/>
      <x:c r="CT886"/>
      <x:c r="CU886"/>
      <x:c r="CV886"/>
      <x:c r="CW886"/>
      <x:c r="CX886"/>
      <x:c r="CY886"/>
      <x:c r="CZ886"/>
      <x:c r="DA886"/>
      <x:c r="DB886" t="str">
        <x:f>IF(L886="","",IF(AND(COUNT(CU886:DA886)=7,OR(CU886=0,CU886=1,CU886=2),OR(CV886=0,CV886=1,CV886=2),OR(CW886=0,CW886=1,CW886=2),OR(CX886=0,CX886=1,CX886=2),OR(CY886=0,CY886=1,CY886=2),OR(CZ886=0,CZ886=1,CZ886=2),OR(DA886=0,DA886=1,DA886=2)),SUM(CU886:DA886),""))</x:f>
      </x:c>
      <x:c r="DC886" t="str">
        <x:f>IF(DB886="","",ROUND(DB886/14*10,1))</x:f>
      </x:c>
      <x:c r="DD886" t="str">
        <x:v>Pending</x:v>
      </x:c>
      <x:c r="DE886" t="str">
        <x:f>IF(L886="","",IF(DC886="","Pending",IF(DD886="Yes","CONDITIONAL — safety override",IF(DC886&gt;=8,"HIGH",IF(DC886&gt;=5,"CONDITIONAL","LOW")))))</x:f>
        <x:v>Pending</x:v>
      </x:c>
      <x:c r="DF886" t="str">
        <x:v>Pending screening and full-text appraisal; no transferability judgment made at identification.</x:v>
      </x:c>
      <x:c r="DG886"/>
      <x:c r="DH886"/>
      <x:c r="DI886"/>
      <x:c r="DJ886"/>
      <x:c r="DK886"/>
      <x:c r="DL886"/>
      <x:c r="DM886"/>
      <x:c r="DN886"/>
      <x:c r="DO886"/>
      <x:c r="DP886"/>
      <x:c r="DQ886"/>
      <x:c r="DR886"/>
      <x:c r="DS886"/>
      <x:c r="DT886"/>
      <x:c r="DU886"/>
      <x:c r="DV886"/>
      <x:c r="DW886"/>
      <x:c r="DX886"/>
      <x:c r="DY886"/>
      <x:c r="DZ886" t="str">
        <x:v>Title/abstract information is insufficient for a substantive scientific, causal, transferability or institutional claim.</x:v>
      </x:c>
      <x:c r="EA886" t="str">
        <x:v>Pending</x:v>
      </x:c>
      <x:c r="EB886" t="str">
        <x:f>IF(L886="","",IF(EC886="READY","Yes","No / Pending"))</x:f>
        <x:v>No / Pending</x:v>
      </x:c>
      <x:c r="EC886" t="str">
        <x:f>IF(L886="","",IF(OR(ISNUMBER(SEARCH("Retracted Publication",Q886)),CM886="Retracted",CN886="Retracted",CM886="Expression of Concern",CN886="Expression of Concern",F886="Not used",CG886="Critical",CH886="High",CH886="Critical"),"BLOCKED — integrity or use restriction",IF(AND(CJ886="Yes",CK886="Yes",CL886="Yes"),IF(AND(CM886="Clear",CN886="Verified — clear"),IF(AND(AND(LEN(TRIM(CF886))&gt;0,LEFT(LOWER(TRIM(CF886)),7)&lt;&gt;"pending"),OR(CG886="High",CG886="Moderate"),OR(CH886="Low",CH886="Some concerns",CH886="Not applicable")),IF(AND(DD886="No",OR(DE886="HIGH",DE886="CONDITIONAL"),AND(LEN(TRIM(DF886))&gt;0,LEFT(LOWER(TRIM(DF886)),7)&lt;&gt;"pending")),IF(AND(AND(LEN(TRIM(DT886))&gt;0,LEFT(LOWER(TRIM(DT886)),7)&lt;&gt;"pending"),AND(LEN(TRIM(DU886))&gt;0,LEFT(LOWER(TRIM(DU886)),7)&lt;&gt;"pending"),OR(AND(LEN(TRIM(DV886))&gt;0,LEFT(LOWER(TRIM(DV886)),7)&lt;&gt;"pending"),AND(LEN(TRIM(DW886))&gt;0,LEFT(LOWER(TRIM(DW886)),7)&lt;&gt;"pending")),AND(LEN(TRIM(DX886))&gt;0,LEFT(LOWER(TRIM(DX886)),7)&lt;&gt;"pending")),IF(AND(F886="Claim-ready",OR(EA886="Strong",EA886="Moderate"),AND(LEN(TRIM(G886))&gt;0,LEFT(LOWER(TRIM(G886)),7)&lt;&gt;"pending"),G886&lt;&gt;"No substantive use decision is permitted from identification metadata alone.",AND(LEN(TRIM(DZ886))&gt;0,LEFT(LOWER(TRIM(DZ886)),7)&lt;&gt;"pending"),DZ886&lt;&gt;"Identification metadata alone does not permit any substantive scientific, causal, operational, or institutional claim.",AND(LEN(TRIM(EI886))&gt;0,LEFT(LOWER(TRIM(EI886)),7)&lt;&gt;"pending"),ISNUMBER(EH886),EH886&gt;0),"READY","PENDING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6" t="str">
        <x:v>Pending</x:v>
      </x:c>
      <x:c r="EE886"/>
      <x:c r="EF886" t="str">
        <x:v>Pending</x:v>
      </x:c>
      <x:c r="EG886" t="str">
        <x:v>Pending</x:v>
      </x:c>
      <x:c r="EH886"/>
      <x:c r="EI886" s="501"/>
      <x:c r="EJ886"/>
      <x:c r="EK886" t="str">
        <x:v>Pending</x:v>
      </x:c>
      <x:c r="EL886" t="n">
        <x:v>46272</x:v>
      </x:c>
      <x:c r="EM886" t="str">
        <x:v>Production PubMed record imported and reconciled to Zotero item ELULCBIG;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86" t="n">
        <x:f>IF(L886="","",(IF(N886&lt;&gt;"",1,0)+IF(O886&lt;&gt;"",1,0)+IF(AJ886&lt;&gt;"",1,0)+IF(AU886&lt;&gt;"",1,0)+IF(BE886&lt;&gt;"",1,0)+IF(CF886&lt;&gt;"",1,0)+IF(CJ886="Yes",1,0)+IF(CL886="Yes",1,0)+IF(DE886&lt;&gt;"Pending",1,0)+IF(F886&lt;&gt;"",1,0)+IF(DZ886&lt;&gt;"",1,0)+IF(EI886&lt;&gt;"",1,0))/12)</x:f>
        <x:v>0.5</x:v>
      </x:c>
    </x:row>
    <x:row r="887">
      <x:c r="A887" t="str">
        <x:v>EV-0884</x:v>
      </x:c>
      <x:c r="B887" t="str">
        <x:v>Integrity check</x:v>
      </x:c>
      <x:c r="C887" t="str">
        <x:f>IF(L887="","",IF(LEFT(EC887,7)="BLOCKED","🔴 Do not use for conclusion",IF(EB887="Yes","🟢 Claim-ready","🟡 Caution / context")))</x:f>
        <x:v>🟡 Caution / context</x:v>
      </x:c>
      <x:c r="D887" t="str">
        <x:f>IF(L887="","",EC887)</x:f>
        <x:v>PENDING — appropriate appraisal</x:v>
      </x:c>
      <x:c r="E887" t="str">
        <x:v>P3 — Medium</x:v>
      </x:c>
      <x:c r="F887" t="str">
        <x:v>Pending</x:v>
      </x:c>
      <x:c r="G887" t="str">
        <x:v>Title/abstract identify an explicit operational APHT/medical-readiness topic; retain for full-text assessment.</x:v>
      </x:c>
      <x:c r="H887" t="str">
        <x:v>Obtain and review lawful full text; confirm human adjudication; then select a design-specific appraisal instrument.</x:v>
      </x:c>
      <x:c r="I887"/>
      <x:c r="J887" t="str">
        <x:v>B — APHT / Medical Readiness</x:v>
      </x:c>
      <x:c r="K887" t="str">
        <x:v>IDENTIFIED</x:v>
      </x:c>
      <x:c r="L887" t="str">
        <x:v>Comparison of 10- versus 14-gauge angiocatheter for treatment of tension pneumothorax and tension-induced pulseless electrical activity with hemorrhagic shock: Bigger is still better.</x:v>
      </x:c>
      <x:c r="M887"/>
      <x:c r="N887" t="str">
        <x:v>Norris, Emily A; McEvoy, Christian S; Leatherman, Matthew L; Boboc, Michael R; Fitch, Jamie L; Jensen, Shane D; Polk, Travis M</x:v>
      </x:c>
      <x:c r="O887" t="n">
        <x:v>2020</x:v>
      </x:c>
      <x:c r="P887" t="str">
        <x:v>The journal of trauma and acute care surgery</x:v>
      </x:c>
      <x:c r="Q887" t="str">
        <x:v>Comparative Study; Journal Article; Research Support, Non-U.S. Gov't</x:v>
      </x:c>
      <x:c r="R887" t="str">
        <x:v>Unclear</x:v>
      </x:c>
      <x:c r="S887" t="str">
        <x:v>Unknown</x:v>
      </x:c>
      <x:c r="T887" t="str">
        <x:v>eng</x:v>
      </x:c>
      <x:c r="U887" t="str">
        <x:v>https://pubmed.ncbi.nlm.nih.gov/32366761/</x:v>
      </x:c>
      <x:c r="V887" t="str">
        <x:v>10.1097/ta.0000000000002724</x:v>
      </x:c>
      <x:c r="W887" t="str">
        <x:f>IF(V887="","",LOWER(SUBSTITUTE(SUBSTITUTE(SUBSTITUTE(SUBSTITUTE(TRIM(V887),"https://doi.org/",""),"http://doi.org/",""),"https://dx.doi.org/",""),"doi:","")))</x:f>
        <x:v>10.1097/ta.0000000000002724</x:v>
      </x:c>
      <x:c r="X887" t="str">
        <x:v>32366761</x:v>
      </x:c>
      <x:c r="Y887" t="str"/>
      <x:c r="Z887"/>
      <x:c r="AA887" t="str">
        <x:v>PubMed/MEDLINE</x:v>
      </x:c>
      <x:c r="AB887" t="str">
        <x:v>PUBMED-B-v1.0-2026-08-28</x:v>
      </x:c>
      <x:c r="AC887" t="str">
        <x:v>SP-PUBMED-B-20260828</x:v>
      </x:c>
      <x:c r="AD887" s="499" t="n">
        <x:v>46262</x:v>
      </x:c>
      <x:c r="AE887" s="499" t="n">
        <x:v>46272</x:v>
      </x:c>
      <x:c r="AF887" t="str">
        <x:v>BR9QTVXA</x:v>
      </x:c>
      <x:c r="AG887"/>
      <x:c r="AH887" t="str">
        <x:v>Tactical Athlete → Operational Readiness Brazil</x:v>
      </x:c>
      <x:c r="AI887" t="str">
        <x:v>evidence-family:B</x:v>
      </x:c>
      <x:c r="AJ887"/>
      <x:c r="AK887" t="str">
        <x:f>IF(AJ887="","",IF(OR(LOWER(AJ887)="brazil",LOWER(AJ887)="brasil"),"Yes","No"))</x:f>
      </x:c>
      <x:c r="AL887"/>
      <x:c r="AM887"/>
      <x:c r="AN887"/>
      <x:c r="AO887"/>
      <x:c r="AP887"/>
      <x:c r="AQ887"/>
      <x:c r="AR887"/>
      <x:c r="AS887"/>
      <x:c r="AT887"/>
      <x:c r="AU887"/>
      <x:c r="AV887"/>
      <x:c r="AW887"/>
      <x:c r="AX887"/>
      <x:c r="AY887"/>
      <x:c r="AZ887"/>
      <x:c r="BA887"/>
      <x:c r="BB887"/>
      <x:c r="BC887"/>
      <x:c r="BD887"/>
      <x:c r="BE887"/>
      <x:c r="BF887"/>
      <x:c r="BG887"/>
      <x:c r="BH887"/>
      <x:c r="BI887"/>
      <x:c r="BJ887"/>
      <x:c r="BK887"/>
      <x:c r="BL887"/>
      <x:c r="BM887"/>
      <x:c r="BN887"/>
      <x:c r="BO887"/>
      <x:c r="BP887"/>
      <x:c r="BQ887"/>
      <x:c r="BR887"/>
      <x:c r="BS887"/>
      <x:c r="BT887"/>
      <x:c r="BU887"/>
      <x:c r="BV887"/>
      <x:c r="BW887"/>
      <x:c r="BX887"/>
      <x:c r="BY887"/>
      <x:c r="BZ887"/>
      <x:c r="CA887"/>
      <x:c r="CB887"/>
      <x:c r="CC887"/>
      <x:c r="CD887"/>
      <x:c r="CE887"/>
      <x:c r="CF887"/>
      <x:c r="CG887"/>
      <x:c r="CH887"/>
      <x:c r="CI887"/>
      <x:c r="CJ887" t="str">
        <x:v>Yes</x:v>
      </x:c>
      <x:c r="CK887" t="str">
        <x:v>Yes</x:v>
      </x:c>
      <x:c r="CL887" t="str">
        <x:v>Yes</x:v>
      </x:c>
      <x:c r="CM887" t="str">
        <x:v>Clear</x:v>
      </x:c>
      <x:c r="CN887" t="str">
        <x:v>Verified — clear</x:v>
      </x:c>
      <x:c r="CO887" t="n">
        <x:v>46272</x:v>
      </x:c>
      <x:c r="CP887" t="str">
        <x:v>https://pubmed.ncbi.nlm.nih.gov/32366761/</x:v>
      </x:c>
      <x:c r="CQ887"/>
      <x:c r="CR887"/>
      <x:c r="CS887"/>
      <x:c r="CT887"/>
      <x:c r="CU887"/>
      <x:c r="CV887"/>
      <x:c r="CW887"/>
      <x:c r="CX887"/>
      <x:c r="CY887"/>
      <x:c r="CZ887"/>
      <x:c r="DA887"/>
      <x:c r="DB887" t="str">
        <x:f>IF(L887="","",IF(AND(COUNT(CU887:DA887)=7,OR(CU887=0,CU887=1,CU887=2),OR(CV887=0,CV887=1,CV887=2),OR(CW887=0,CW887=1,CW887=2),OR(CX887=0,CX887=1,CX887=2),OR(CY887=0,CY887=1,CY887=2),OR(CZ887=0,CZ887=1,CZ887=2),OR(DA887=0,DA887=1,DA887=2)),SUM(CU887:DA887),""))</x:f>
      </x:c>
      <x:c r="DC887" t="str">
        <x:f>IF(DB887="","",ROUND(DB887/14*10,1))</x:f>
      </x:c>
      <x:c r="DD887" t="str">
        <x:v>Pending</x:v>
      </x:c>
      <x:c r="DE887" t="str">
        <x:f>IF(L887="","",IF(DC887="","Pending",IF(DD887="Yes","CONDITIONAL — safety override",IF(DC887&gt;=8,"HIGH",IF(DC887&gt;=5,"CONDITIONAL","LOW")))))</x:f>
        <x:v>Pending</x:v>
      </x:c>
      <x:c r="DF887" t="str">
        <x:v>Pending screening and full-text appraisal; no transferability judgment made at identification.</x:v>
      </x:c>
      <x:c r="DG887"/>
      <x:c r="DH887"/>
      <x:c r="DI887"/>
      <x:c r="DJ887"/>
      <x:c r="DK887"/>
      <x:c r="DL887"/>
      <x:c r="DM887"/>
      <x:c r="DN887"/>
      <x:c r="DO887"/>
      <x:c r="DP887"/>
      <x:c r="DQ887"/>
      <x:c r="DR887"/>
      <x:c r="DS887"/>
      <x:c r="DT887"/>
      <x:c r="DU887"/>
      <x:c r="DV887"/>
      <x:c r="DW887"/>
      <x:c r="DX887"/>
      <x:c r="DY887"/>
      <x:c r="DZ887" t="str">
        <x:v>Title/abstract screening alone does not establish effectiveness, causality, methodological quality, transferability to Brazilian public safety or an institutional recommendation.</x:v>
      </x:c>
      <x:c r="EA887" t="str">
        <x:v>Pending</x:v>
      </x:c>
      <x:c r="EB887" t="str">
        <x:f>IF(L887="","",IF(EC887="READY","Yes","No / Pending"))</x:f>
        <x:v>No / Pending</x:v>
      </x:c>
      <x:c r="EC887" t="str">
        <x:f>IF(L887="","",IF(OR(ISNUMBER(SEARCH("Retracted Publication",Q887)),CM887="Retracted",CN887="Retracted",CM887="Expression of Concern",CN887="Expression of Concern",F887="Not used",CG887="Critical",CH887="High",CH887="Critical"),"BLOCKED — integrity or use restriction",IF(AND(CJ887="Yes",CK887="Yes",CL887="Yes"),IF(AND(CM887="Clear",CN887="Verified — clear"),IF(AND(AND(LEN(TRIM(CF887))&gt;0,LEFT(LOWER(TRIM(CF887)),7)&lt;&gt;"pending"),OR(CG887="High",CG887="Moderate"),OR(CH887="Low",CH887="Some concerns",CH887="Not applicable")),IF(AND(DD887="No",OR(DE887="HIGH",DE887="CONDITIONAL"),AND(LEN(TRIM(DF887))&gt;0,LEFT(LOWER(TRIM(DF887)),7)&lt;&gt;"pending")),IF(AND(AND(LEN(TRIM(DT887))&gt;0,LEFT(LOWER(TRIM(DT887)),7)&lt;&gt;"pending"),AND(LEN(TRIM(DU887))&gt;0,LEFT(LOWER(TRIM(DU887)),7)&lt;&gt;"pending"),OR(AND(LEN(TRIM(DV887))&gt;0,LEFT(LOWER(TRIM(DV887)),7)&lt;&gt;"pending"),AND(LEN(TRIM(DW887))&gt;0,LEFT(LOWER(TRIM(DW887)),7)&lt;&gt;"pending")),AND(LEN(TRIM(DX887))&gt;0,LEFT(LOWER(TRIM(DX887)),7)&lt;&gt;"pending")),IF(AND(F887="Claim-ready",OR(EA887="Strong",EA887="Moderate"),AND(LEN(TRIM(G887))&gt;0,LEFT(LOWER(TRIM(G887)),7)&lt;&gt;"pending"),G887&lt;&gt;"No substantive use decision is permitted from identification metadata alone.",AND(LEN(TRIM(DZ887))&gt;0,LEFT(LOWER(TRIM(DZ887)),7)&lt;&gt;"pending"),DZ887&lt;&gt;"Identification metadata alone does not permit any substantive scientific, causal, operational, or institutional claim.",AND(LEN(TRIM(EI887))&gt;0,LEFT(LOWER(TRIM(EI887)),7)&lt;&gt;"pending"),ISNUMBER(EH887),EH887&gt;0),"READY","PENDING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7" t="str">
        <x:v>Pending</x:v>
      </x:c>
      <x:c r="EE887"/>
      <x:c r="EF887" t="str">
        <x:v>Pending</x:v>
      </x:c>
      <x:c r="EG887" t="str">
        <x:v>Pending</x:v>
      </x:c>
      <x:c r="EH887"/>
      <x:c r="EI887" s="501"/>
      <x:c r="EJ887"/>
      <x:c r="EK887" t="str">
        <x:v>Pending</x:v>
      </x:c>
      <x:c r="EL887" t="n">
        <x:v>46272</x:v>
      </x:c>
      <x:c r="EM887" t="str">
        <x:v>Production PubMed record imported and reconciled to Zotero item BR9QTVXA;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7" t="n">
        <x:f>IF(L887="","",(IF(N887&lt;&gt;"",1,0)+IF(O887&lt;&gt;"",1,0)+IF(AJ887&lt;&gt;"",1,0)+IF(AU887&lt;&gt;"",1,0)+IF(BE887&lt;&gt;"",1,0)+IF(CF887&lt;&gt;"",1,0)+IF(CJ887="Yes",1,0)+IF(CL887="Yes",1,0)+IF(DE887&lt;&gt;"Pending",1,0)+IF(F887&lt;&gt;"",1,0)+IF(DZ887&lt;&gt;"",1,0)+IF(EI887&lt;&gt;"",1,0))/12)</x:f>
        <x:v>0.5</x:v>
      </x:c>
    </x:row>
    <x:row r="888">
      <x:c r="A888" t="str">
        <x:v>EV-0885</x:v>
      </x:c>
      <x:c r="B888" t="str">
        <x:v>Metadata verification</x:v>
      </x:c>
      <x:c r="C888" t="str">
        <x:f>IF(L888="","",IF(LEFT(EC888,7)="BLOCKED","🔴 Do not use for conclusion",IF(EB888="Yes","🟢 Claim-ready","🟡 Caution / context")))</x:f>
        <x:v>🟡 Caution / context</x:v>
      </x:c>
      <x:c r="D888" t="str">
        <x:f>IF(L888="","",EC888)</x:f>
        <x:v>PENDING — verification</x:v>
      </x:c>
      <x:c r="E888" t="str">
        <x:v>P2 — High</x:v>
      </x:c>
      <x:c r="F888" t="str">
        <x:v>Pending</x:v>
      </x:c>
      <x:c r="G888" t="str">
        <x:v>A potentially relevant concept is present, but direct applicability is ambiguous at title/abstract level.</x:v>
      </x:c>
      <x:c r="H888" t="str">
        <x:v>Human title/abstract adjudication; retrieve full text if relevance remains plausible.</x:v>
      </x:c>
      <x:c r="I888"/>
      <x:c r="J888" t="str">
        <x:v>C — Implementation Science</x:v>
      </x:c>
      <x:c r="K888" t="str">
        <x:v>IDENTIFIED</x:v>
      </x:c>
      <x:c r="L888" t="str">
        <x:v>Targeted Assessment and Context-Tailored Implementation of Change Strategies (TACTICS) to increase evidence based psychotherapy in military behavioral health clinics: Design of a cluster-randomized stepped-wedge implementation study.</x:v>
      </x:c>
      <x:c r="M888"/>
      <x:c r="N888" t="str">
        <x:v>Rosen, Craig S; Davis, C Adrian; Riggs, David; Cook, Jeffery; Peterson, Alan L; Young-McCaughan, Stacey; Comtois, Katherine Anne; Haddock, Christopher K; Borah, Elisa V; Dondanville, Katherine A; Finley, Erin P; Jahnke, Sara A; Poston, Walker S C; Wiltsey-Stirman, Shannon; Neitzer, Andrea; Broussard, Capt Rachel; Brzuchalski, Maj Amy; Clayton, Maj Spencer P; Conforte, Lt Allison M; Flores, Araceli; Hein, Jessica; Keith, Capt Felicia; Jinkerson, Capt Jeremy; Letendre, Margaret; Nofziger, Debra; Pollick, Kirsten; Santiago, Capt Kyra; Waggoner, Lt Col John; Woodworth, Craig; McLean, Carmen P</x:v>
      </x:c>
      <x:c r="O888" t="n">
        <x:v>2020</x:v>
      </x:c>
      <x:c r="P888" t="str">
        <x:v>Contemporary clinical trials</x:v>
      </x:c>
      <x:c r="Q888" t="str">
        <x:v>Clinical Trial Protocol; Journal Article; Research Support, U.S. Gov't, Non-P.H.S.</x:v>
      </x:c>
      <x:c r="R888" t="str">
        <x:v>Unclear</x:v>
      </x:c>
      <x:c r="S888" t="str">
        <x:v>Unknown</x:v>
      </x:c>
      <x:c r="T888" t="str">
        <x:v>eng</x:v>
      </x:c>
      <x:c r="U888" t="str">
        <x:v>https://pubmed.ncbi.nlm.nih.gov/32330670/</x:v>
      </x:c>
      <x:c r="V888" t="str">
        <x:v>10.1016/j.cct.2020.106008</x:v>
      </x:c>
      <x:c r="W888" t="str">
        <x:f>IF(V888="","",LOWER(SUBSTITUTE(SUBSTITUTE(SUBSTITUTE(SUBSTITUTE(TRIM(V888),"https://doi.org/",""),"http://doi.org/",""),"https://dx.doi.org/",""),"doi:","")))</x:f>
        <x:v>10.1016/j.cct.2020.106008</x:v>
      </x:c>
      <x:c r="X888" t="str">
        <x:v>32330670</x:v>
      </x:c>
      <x:c r="Y888" t="str"/>
      <x:c r="Z888"/>
      <x:c r="AA888" t="str">
        <x:v>PubMed/MEDLINE</x:v>
      </x:c>
      <x:c r="AB888" t="str">
        <x:v>PUBMED-C-v1.0-2026-08-28</x:v>
      </x:c>
      <x:c r="AC888" t="str">
        <x:v>SP-PUBMED-C-20260828</x:v>
      </x:c>
      <x:c r="AD888" s="499" t="n">
        <x:v>46262</x:v>
      </x:c>
      <x:c r="AE888" s="499" t="n">
        <x:v>46272</x:v>
      </x:c>
      <x:c r="AF888" t="str">
        <x:v>X2UUKUML</x:v>
      </x:c>
      <x:c r="AG888"/>
      <x:c r="AH888" t="str">
        <x:v>Tactical Athlete → Operational Readiness Brazil</x:v>
      </x:c>
      <x:c r="AI888" t="str">
        <x:v>evidence-family:C</x:v>
      </x:c>
      <x:c r="AJ888"/>
      <x:c r="AK888" t="str">
        <x:f>IF(AJ888="","",IF(OR(LOWER(AJ888)="brazil",LOWER(AJ888)="brasil"),"Yes","No"))</x:f>
      </x:c>
      <x:c r="AL888"/>
      <x:c r="AM888"/>
      <x:c r="AN888"/>
      <x:c r="AO888"/>
      <x:c r="AP888"/>
      <x:c r="AQ888"/>
      <x:c r="AR888"/>
      <x:c r="AS888"/>
      <x:c r="AT888"/>
      <x:c r="AU888"/>
      <x:c r="AV888"/>
      <x:c r="AW888"/>
      <x:c r="AX888"/>
      <x:c r="AY888"/>
      <x:c r="AZ888"/>
      <x:c r="BA888"/>
      <x:c r="BB888"/>
      <x:c r="BC888"/>
      <x:c r="BD888"/>
      <x:c r="BE888"/>
      <x:c r="BF888"/>
      <x:c r="BG888"/>
      <x:c r="BH888"/>
      <x:c r="BI888"/>
      <x:c r="BJ888"/>
      <x:c r="BK888"/>
      <x:c r="BL888"/>
      <x:c r="BM888"/>
      <x:c r="BN888"/>
      <x:c r="BO888"/>
      <x:c r="BP888"/>
      <x:c r="BQ888"/>
      <x:c r="BR888"/>
      <x:c r="BS888"/>
      <x:c r="BT888"/>
      <x:c r="BU888"/>
      <x:c r="BV888"/>
      <x:c r="BW888"/>
      <x:c r="BX888"/>
      <x:c r="BY888"/>
      <x:c r="BZ888"/>
      <x:c r="CA888"/>
      <x:c r="CB888"/>
      <x:c r="CC888"/>
      <x:c r="CD888"/>
      <x:c r="CE888"/>
      <x:c r="CF888"/>
      <x:c r="CG888"/>
      <x:c r="CH888"/>
      <x:c r="CI888"/>
      <x:c r="CJ888" t="str">
        <x:v>Pending</x:v>
      </x:c>
      <x:c r="CK888" t="str">
        <x:v>Yes</x:v>
      </x:c>
      <x:c r="CL888" t="str">
        <x:v>Yes</x:v>
      </x:c>
      <x:c r="CM888" t="str">
        <x:v>Clear</x:v>
      </x:c>
      <x:c r="CN888" t="str">
        <x:v>Verified — clear</x:v>
      </x:c>
      <x:c r="CO888" t="n">
        <x:v>46272</x:v>
      </x:c>
      <x:c r="CP888" t="str">
        <x:v>https://pubmed.ncbi.nlm.nih.gov/32330670/</x:v>
      </x:c>
      <x:c r="CQ888"/>
      <x:c r="CR888"/>
      <x:c r="CS888"/>
      <x:c r="CT888"/>
      <x:c r="CU888"/>
      <x:c r="CV888"/>
      <x:c r="CW888"/>
      <x:c r="CX888"/>
      <x:c r="CY888"/>
      <x:c r="CZ888"/>
      <x:c r="DA888"/>
      <x:c r="DB888" t="str">
        <x:f>IF(L888="","",IF(AND(COUNT(CU888:DA888)=7,OR(CU888=0,CU888=1,CU888=2),OR(CV888=0,CV888=1,CV888=2),OR(CW888=0,CW888=1,CW888=2),OR(CX888=0,CX888=1,CX888=2),OR(CY888=0,CY888=1,CY888=2),OR(CZ888=0,CZ888=1,CZ888=2),OR(DA888=0,DA888=1,DA888=2)),SUM(CU888:DA888),""))</x:f>
      </x:c>
      <x:c r="DC888" t="str">
        <x:f>IF(DB888="","",ROUND(DB888/14*10,1))</x:f>
      </x:c>
      <x:c r="DD888" t="str">
        <x:v>Pending</x:v>
      </x:c>
      <x:c r="DE888" t="str">
        <x:f>IF(L888="","",IF(DC888="","Pending",IF(DD888="Yes","CONDITIONAL — safety override",IF(DC888&gt;=8,"HIGH",IF(DC888&gt;=5,"CONDITIONAL","LOW")))))</x:f>
        <x:v>Pending</x:v>
      </x:c>
      <x:c r="DF888" t="str">
        <x:v>Pending screening and full-text appraisal; no transferability judgment made at identification.</x:v>
      </x:c>
      <x:c r="DG888"/>
      <x:c r="DH888"/>
      <x:c r="DI888"/>
      <x:c r="DJ888"/>
      <x:c r="DK888"/>
      <x:c r="DL888"/>
      <x:c r="DM888"/>
      <x:c r="DN888"/>
      <x:c r="DO888"/>
      <x:c r="DP888"/>
      <x:c r="DQ888"/>
      <x:c r="DR888"/>
      <x:c r="DS888"/>
      <x:c r="DT888"/>
      <x:c r="DU888"/>
      <x:c r="DV888"/>
      <x:c r="DW888"/>
      <x:c r="DX888"/>
      <x:c r="DY888"/>
      <x:c r="DZ888" t="str">
        <x:v>Title/abstract information is insufficient for a substantive scientific, causal, transferability or institutional claim.</x:v>
      </x:c>
      <x:c r="EA888" t="str">
        <x:v>Pending</x:v>
      </x:c>
      <x:c r="EB888" t="str">
        <x:f>IF(L888="","",IF(EC888="READY","Yes","No / Pending"))</x:f>
        <x:v>No / Pending</x:v>
      </x:c>
      <x:c r="EC888" t="str">
        <x:f>IF(L888="","",IF(OR(ISNUMBER(SEARCH("Retracted Publication",Q888)),CM888="Retracted",CN888="Retracted",CM888="Expression of Concern",CN888="Expression of Concern",F888="Not used",CG888="Critical",CH888="High",CH888="Critical"),"BLOCKED — integrity or use restriction",IF(AND(CJ888="Yes",CK888="Yes",CL888="Yes"),IF(AND(CM888="Clear",CN888="Verified — clear"),IF(AND(AND(LEN(TRIM(CF888))&gt;0,LEFT(LOWER(TRIM(CF888)),7)&lt;&gt;"pending"),OR(CG888="High",CG888="Moderate"),OR(CH888="Low",CH888="Some concerns",CH888="Not applicable")),IF(AND(DD888="No",OR(DE888="HIGH",DE888="CONDITIONAL"),AND(LEN(TRIM(DF888))&gt;0,LEFT(LOWER(TRIM(DF888)),7)&lt;&gt;"pending")),IF(AND(AND(LEN(TRIM(DT888))&gt;0,LEFT(LOWER(TRIM(DT888)),7)&lt;&gt;"pending"),AND(LEN(TRIM(DU888))&gt;0,LEFT(LOWER(TRIM(DU888)),7)&lt;&gt;"pending"),OR(AND(LEN(TRIM(DV888))&gt;0,LEFT(LOWER(TRIM(DV888)),7)&lt;&gt;"pending"),AND(LEN(TRIM(DW888))&gt;0,LEFT(LOWER(TRIM(DW888)),7)&lt;&gt;"pending")),AND(LEN(TRIM(DX888))&gt;0,LEFT(LOWER(TRIM(DX888)),7)&lt;&gt;"pending")),IF(AND(F888="Claim-ready",OR(EA888="Strong",EA888="Moderate"),AND(LEN(TRIM(G888))&gt;0,LEFT(LOWER(TRIM(G888)),7)&lt;&gt;"pending"),G888&lt;&gt;"No substantive use decision is permitted from identification metadata alone.",AND(LEN(TRIM(DZ888))&gt;0,LEFT(LOWER(TRIM(DZ888)),7)&lt;&gt;"pending"),DZ888&lt;&gt;"Identification metadata alone does not permit any substantive scientific, causal, operational, or institutional claim.",AND(LEN(TRIM(EI888))&gt;0,LEFT(LOWER(TRIM(EI888)),7)&lt;&gt;"pending"),ISNUMBER(EH888),EH888&gt;0),"READY","PENDING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88" t="str">
        <x:v>Pending</x:v>
      </x:c>
      <x:c r="EE888"/>
      <x:c r="EF888" t="str">
        <x:v>Pending</x:v>
      </x:c>
      <x:c r="EG888" t="str">
        <x:v>Pending</x:v>
      </x:c>
      <x:c r="EH888"/>
      <x:c r="EI888" s="501"/>
      <x:c r="EJ888"/>
      <x:c r="EK888" t="str">
        <x:v>Pending</x:v>
      </x:c>
      <x:c r="EL888" t="n">
        <x:v>46272</x:v>
      </x:c>
      <x:c r="EM888" t="str">
        <x:v>Production PubMed record imported and reconciled to Zotero item X2UUKUML;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888" t="n">
        <x:f>IF(L888="","",(IF(N888&lt;&gt;"",1,0)+IF(O888&lt;&gt;"",1,0)+IF(AJ888&lt;&gt;"",1,0)+IF(AU888&lt;&gt;"",1,0)+IF(BE888&lt;&gt;"",1,0)+IF(CF888&lt;&gt;"",1,0)+IF(CJ888="Yes",1,0)+IF(CL888="Yes",1,0)+IF(DE888&lt;&gt;"Pending",1,0)+IF(F888&lt;&gt;"",1,0)+IF(DZ888&lt;&gt;"",1,0)+IF(EI888&lt;&gt;"",1,0))/12)</x:f>
        <x:v>0.4166666666666667</x:v>
      </x:c>
    </x:row>
    <x:row r="889">
      <x:c r="A889" t="str">
        <x:v>EV-0886</x:v>
      </x:c>
      <x:c r="B889" t="str">
        <x:v>Integrity check</x:v>
      </x:c>
      <x:c r="C889" t="str">
        <x:f>IF(L889="","",IF(LEFT(EC889,7)="BLOCKED","🔴 Do not use for conclusion",IF(EB889="Yes","🟢 Claim-ready","🟡 Caution / context")))</x:f>
        <x:v>🟡 Caution / context</x:v>
      </x:c>
      <x:c r="D889" t="str">
        <x:f>IF(L889="","",EC889)</x:f>
        <x:v>PENDING — appropriate appraisal</x:v>
      </x:c>
      <x:c r="E889" t="str">
        <x:v>P3 — Medium</x:v>
      </x:c>
      <x:c r="F889" t="str">
        <x:v>Pending</x:v>
      </x:c>
      <x:c r="G889" t="str">
        <x:v>Title/abstract identify an explicit operational APHT/medical-readiness topic; retain for full-text assessment.</x:v>
      </x:c>
      <x:c r="H889" t="str">
        <x:v>Obtain and review lawful full text; confirm human adjudication; then select a design-specific appraisal instrument.</x:v>
      </x:c>
      <x:c r="I889"/>
      <x:c r="J889" t="str">
        <x:v>B — APHT / Medical Readiness</x:v>
      </x:c>
      <x:c r="K889" t="str">
        <x:v>IDENTIFIED</x:v>
      </x:c>
      <x:c r="L889" t="str">
        <x:v>Implementation and Evaluation of Tactical Combat Casualty Care for Army Aviators.</x:v>
      </x:c>
      <x:c r="M889"/>
      <x:c r="N889" t="str">
        <x:v>Scott, Stephen M; Carman, Margaret J; Zychowicz, Michael E; Shapiro, Mark L; True, Nicholas A</x:v>
      </x:c>
      <x:c r="O889" t="n">
        <x:v>2020</x:v>
      </x:c>
      <x:c r="P889" t="str">
        <x:v>Military medicine</x:v>
      </x:c>
      <x:c r="Q889" t="str">
        <x:v>Journal Article</x:v>
      </x:c>
      <x:c r="R889" t="str">
        <x:v>Unclear</x:v>
      </x:c>
      <x:c r="S889" t="str">
        <x:v>Unknown</x:v>
      </x:c>
      <x:c r="T889" t="str">
        <x:v>eng</x:v>
      </x:c>
      <x:c r="U889" t="str">
        <x:v>https://pubmed.ncbi.nlm.nih.gov/32314785/</x:v>
      </x:c>
      <x:c r="V889" t="str">
        <x:v>10.1093/milmed/usz491</x:v>
      </x:c>
      <x:c r="W889" t="str">
        <x:f>IF(V889="","",LOWER(SUBSTITUTE(SUBSTITUTE(SUBSTITUTE(SUBSTITUTE(TRIM(V889),"https://doi.org/",""),"http://doi.org/",""),"https://dx.doi.org/",""),"doi:","")))</x:f>
        <x:v>10.1093/milmed/usz491</x:v>
      </x:c>
      <x:c r="X889" t="str">
        <x:v>32314785</x:v>
      </x:c>
      <x:c r="Y889" t="str"/>
      <x:c r="Z889"/>
      <x:c r="AA889" t="str">
        <x:v>PubMed/MEDLINE</x:v>
      </x:c>
      <x:c r="AB889" t="str">
        <x:v>PUBMED-B-v1.0-2026-08-28</x:v>
      </x:c>
      <x:c r="AC889" t="str">
        <x:v>SP-PUBMED-B-20260828</x:v>
      </x:c>
      <x:c r="AD889" s="499" t="n">
        <x:v>46262</x:v>
      </x:c>
      <x:c r="AE889" s="499" t="n">
        <x:v>46272</x:v>
      </x:c>
      <x:c r="AF889" t="str">
        <x:v>MTP4JWU2</x:v>
      </x:c>
      <x:c r="AG889"/>
      <x:c r="AH889" t="str">
        <x:v>Tactical Athlete → Operational Readiness Brazil</x:v>
      </x:c>
      <x:c r="AI889" t="str">
        <x:v>evidence-family:B</x:v>
      </x:c>
      <x:c r="AJ889"/>
      <x:c r="AK889" t="str">
        <x:f>IF(AJ889="","",IF(OR(LOWER(AJ889)="brazil",LOWER(AJ889)="brasil"),"Yes","No"))</x:f>
      </x:c>
      <x:c r="AL889"/>
      <x:c r="AM889"/>
      <x:c r="AN889"/>
      <x:c r="AO889"/>
      <x:c r="AP889"/>
      <x:c r="AQ889"/>
      <x:c r="AR889"/>
      <x:c r="AS889"/>
      <x:c r="AT889"/>
      <x:c r="AU889"/>
      <x:c r="AV889"/>
      <x:c r="AW889"/>
      <x:c r="AX889"/>
      <x:c r="AY889"/>
      <x:c r="AZ889"/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/>
      <x:c r="BO889"/>
      <x:c r="BP889"/>
      <x:c r="BQ889"/>
      <x:c r="BR889"/>
      <x:c r="BS889"/>
      <x:c r="BT889"/>
      <x:c r="BU889"/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 t="str">
        <x:v>Yes</x:v>
      </x:c>
      <x:c r="CK889" t="str">
        <x:v>Yes</x:v>
      </x:c>
      <x:c r="CL889" t="str">
        <x:v>Yes</x:v>
      </x:c>
      <x:c r="CM889" t="str">
        <x:v>Clear</x:v>
      </x:c>
      <x:c r="CN889" t="str">
        <x:v>Verified — clear</x:v>
      </x:c>
      <x:c r="CO889" t="n">
        <x:v>46272</x:v>
      </x:c>
      <x:c r="CP889" t="str">
        <x:v>https://pubmed.ncbi.nlm.nih.gov/32314785/</x:v>
      </x:c>
      <x:c r="CQ889"/>
      <x:c r="CR889"/>
      <x:c r="CS889"/>
      <x:c r="CT889"/>
      <x:c r="CU889"/>
      <x:c r="CV889"/>
      <x:c r="CW889"/>
      <x:c r="CX889"/>
      <x:c r="CY889"/>
      <x:c r="CZ889"/>
      <x:c r="DA889"/>
      <x:c r="DB889" t="str">
        <x:f>IF(L889="","",IF(AND(COUNT(CU889:DA889)=7,OR(CU889=0,CU889=1,CU889=2),OR(CV889=0,CV889=1,CV889=2),OR(CW889=0,CW889=1,CW889=2),OR(CX889=0,CX889=1,CX889=2),OR(CY889=0,CY889=1,CY889=2),OR(CZ889=0,CZ889=1,CZ889=2),OR(DA889=0,DA889=1,DA889=2)),SUM(CU889:DA889),""))</x:f>
      </x:c>
      <x:c r="DC889" t="str">
        <x:f>IF(DB889="","",ROUND(DB889/14*10,1))</x:f>
      </x:c>
      <x:c r="DD889" t="str">
        <x:v>Pending</x:v>
      </x:c>
      <x:c r="DE889" t="str">
        <x:f>IF(L889="","",IF(DC889="","Pending",IF(DD889="Yes","CONDITIONAL — safety override",IF(DC889&gt;=8,"HIGH",IF(DC889&gt;=5,"CONDITIONAL","LOW")))))</x:f>
        <x:v>Pending</x:v>
      </x:c>
      <x:c r="DF889" t="str">
        <x:v>Pending screening and full-text appraisal; no transferability judgment made at identification.</x:v>
      </x:c>
      <x:c r="DG889"/>
      <x:c r="DH889"/>
      <x:c r="DI889"/>
      <x:c r="DJ889"/>
      <x:c r="DK889"/>
      <x:c r="DL889"/>
      <x:c r="DM889"/>
      <x:c r="DN889"/>
      <x:c r="DO889"/>
      <x:c r="DP889"/>
      <x:c r="DQ889"/>
      <x:c r="DR889"/>
      <x:c r="DS889"/>
      <x:c r="DT889"/>
      <x:c r="DU889"/>
      <x:c r="DV889"/>
      <x:c r="DW889"/>
      <x:c r="DX889"/>
      <x:c r="DY889"/>
      <x:c r="DZ889" t="str">
        <x:v>Title/abstract screening alone does not establish effectiveness, causality, methodological quality, transferability to Brazilian public safety or an institutional recommendation.</x:v>
      </x:c>
      <x:c r="EA889" t="str">
        <x:v>Pending</x:v>
      </x:c>
      <x:c r="EB889" t="str">
        <x:f>IF(L889="","",IF(EC889="READY","Yes","No / Pending"))</x:f>
        <x:v>No / Pending</x:v>
      </x:c>
      <x:c r="EC889" t="str">
        <x:f>IF(L889="","",IF(OR(ISNUMBER(SEARCH("Retracted Publication",Q889)),CM889="Retracted",CN889="Retracted",CM889="Expression of Concern",CN889="Expression of Concern",F889="Not used",CG889="Critical",CH889="High",CH889="Critical"),"BLOCKED — integrity or use restriction",IF(AND(CJ889="Yes",CK889="Yes",CL889="Yes"),IF(AND(CM889="Clear",CN889="Verified — clear"),IF(AND(AND(LEN(TRIM(CF889))&gt;0,LEFT(LOWER(TRIM(CF889)),7)&lt;&gt;"pending"),OR(CG889="High",CG889="Moderate"),OR(CH889="Low",CH889="Some concerns",CH889="Not applicable")),IF(AND(DD889="No",OR(DE889="HIGH",DE889="CONDITIONAL"),AND(LEN(TRIM(DF889))&gt;0,LEFT(LOWER(TRIM(DF889)),7)&lt;&gt;"pending")),IF(AND(AND(LEN(TRIM(DT889))&gt;0,LEFT(LOWER(TRIM(DT889)),7)&lt;&gt;"pending"),AND(LEN(TRIM(DU889))&gt;0,LEFT(LOWER(TRIM(DU889)),7)&lt;&gt;"pending"),OR(AND(LEN(TRIM(DV889))&gt;0,LEFT(LOWER(TRIM(DV889)),7)&lt;&gt;"pending"),AND(LEN(TRIM(DW889))&gt;0,LEFT(LOWER(TRIM(DW889)),7)&lt;&gt;"pending")),AND(LEN(TRIM(DX889))&gt;0,LEFT(LOWER(TRIM(DX889)),7)&lt;&gt;"pending")),IF(AND(F889="Claim-ready",OR(EA889="Strong",EA889="Moderate"),AND(LEN(TRIM(G889))&gt;0,LEFT(LOWER(TRIM(G889)),7)&lt;&gt;"pending"),G889&lt;&gt;"No substantive use decision is permitted from identification metadata alone.",AND(LEN(TRIM(DZ889))&gt;0,LEFT(LOWER(TRIM(DZ889)),7)&lt;&gt;"pending"),DZ889&lt;&gt;"Identification metadata alone does not permit any substantive scientific, causal, operational, or institutional claim.",AND(LEN(TRIM(EI889))&gt;0,LEFT(LOWER(TRIM(EI889)),7)&lt;&gt;"pending"),ISNUMBER(EH889),EH889&gt;0),"READY","PENDING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89" t="str">
        <x:v>Pending</x:v>
      </x:c>
      <x:c r="EE889"/>
      <x:c r="EF889" t="str">
        <x:v>Pending</x:v>
      </x:c>
      <x:c r="EG889" t="str">
        <x:v>Pending</x:v>
      </x:c>
      <x:c r="EH889"/>
      <x:c r="EI889" s="501"/>
      <x:c r="EJ889"/>
      <x:c r="EK889" t="str">
        <x:v>Pending</x:v>
      </x:c>
      <x:c r="EL889" t="n">
        <x:v>46272</x:v>
      </x:c>
      <x:c r="EM889" t="str">
        <x:v>Production PubMed record imported and reconciled to Zotero item MTP4JWU2;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89" t="n">
        <x:f>IF(L889="","",(IF(N889&lt;&gt;"",1,0)+IF(O889&lt;&gt;"",1,0)+IF(AJ889&lt;&gt;"",1,0)+IF(AU889&lt;&gt;"",1,0)+IF(BE889&lt;&gt;"",1,0)+IF(CF889&lt;&gt;"",1,0)+IF(CJ889="Yes",1,0)+IF(CL889="Yes",1,0)+IF(DE889&lt;&gt;"Pending",1,0)+IF(F889&lt;&gt;"",1,0)+IF(DZ889&lt;&gt;"",1,0)+IF(EI889&lt;&gt;"",1,0))/12)</x:f>
        <x:v>0.5</x:v>
      </x:c>
    </x:row>
    <x:row r="890">
      <x:c r="A890" t="str">
        <x:v>EV-0887</x:v>
      </x:c>
      <x:c r="B890" t="str">
        <x:v>Integrity check</x:v>
      </x:c>
      <x:c r="C890" t="str">
        <x:f>IF(L890="","",IF(LEFT(EC890,7)="BLOCKED","🔴 Do not use for conclusion",IF(EB890="Yes","🟢 Claim-ready","🟡 Caution / context")))</x:f>
        <x:v>🟡 Caution / context</x:v>
      </x:c>
      <x:c r="D890" t="str">
        <x:f>IF(L890="","",EC890)</x:f>
        <x:v>PENDING — appropriate appraisal</x:v>
      </x:c>
      <x:c r="E890" t="str">
        <x:v>P3 — Medium</x:v>
      </x:c>
      <x:c r="F890" t="str">
        <x:v>Pending</x:v>
      </x:c>
      <x:c r="G890" t="str">
        <x:v>A potentially relevant concept is present, but direct applicability is ambiguous at title/abstract level.</x:v>
      </x:c>
      <x:c r="H890" t="str">
        <x:v>Human title/abstract adjudication; retrieve full text if relevance remains plausible.</x:v>
      </x:c>
      <x:c r="I890"/>
      <x:c r="J890" t="str">
        <x:v>C — Implementation Science</x:v>
      </x:c>
      <x:c r="K890" t="str">
        <x:v>IDENTIFIED</x:v>
      </x:c>
      <x:c r="L890" t="str">
        <x:v>Perceived Need and Acceptability of a Community-Based Peer Navigator Model to Engage Key Populations in HIV Care in Tijuana, Mexico.</x:v>
      </x:c>
      <x:c r="M890"/>
      <x:c r="N890" t="str">
        <x:v>Pitpitan, Eileen V; Mittal, Maria Luisa; Smith, Laramie R</x:v>
      </x:c>
      <x:c r="O890" t="n">
        <x:v>2020</x:v>
      </x:c>
      <x:c r="P890" t="str">
        <x:v>Journal of the International Association of Providers of AIDS Care</x:v>
      </x:c>
      <x:c r="Q890" t="str">
        <x:v>Journal Article; Research Support, N.I.H., Extramural</x:v>
      </x:c>
      <x:c r="R890" t="str">
        <x:v>Unclear</x:v>
      </x:c>
      <x:c r="S890" t="str">
        <x:v>Unknown</x:v>
      </x:c>
      <x:c r="T890" t="str">
        <x:v>eng</x:v>
      </x:c>
      <x:c r="U890" t="str">
        <x:v>https://pubmed.ncbi.nlm.nih.gov/32314646/</x:v>
      </x:c>
      <x:c r="V890" t="str">
        <x:v>10.1177/2325958220919276</x:v>
      </x:c>
      <x:c r="W890" t="str">
        <x:f>IF(V890="","",LOWER(SUBSTITUTE(SUBSTITUTE(SUBSTITUTE(SUBSTITUTE(TRIM(V890),"https://doi.org/",""),"http://doi.org/",""),"https://dx.doi.org/",""),"doi:","")))</x:f>
        <x:v>10.1177/2325958220919276</x:v>
      </x:c>
      <x:c r="X890" t="str">
        <x:v>32314646</x:v>
      </x:c>
      <x:c r="Y890" t="str">
        <x:v>PMC7175050</x:v>
      </x:c>
      <x:c r="Z890"/>
      <x:c r="AA890" t="str">
        <x:v>PubMed/MEDLINE</x:v>
      </x:c>
      <x:c r="AB890" t="str">
        <x:v>PUBMED-C-v1.0-2026-08-28</x:v>
      </x:c>
      <x:c r="AC890" t="str">
        <x:v>SP-PUBMED-C-20260828</x:v>
      </x:c>
      <x:c r="AD890" s="499" t="n">
        <x:v>46262</x:v>
      </x:c>
      <x:c r="AE890" s="499" t="n">
        <x:v>46272</x:v>
      </x:c>
      <x:c r="AF890" t="str">
        <x:v>KL6VLJGY</x:v>
      </x:c>
      <x:c r="AG890"/>
      <x:c r="AH890" t="str">
        <x:v>Tactical Athlete → Operational Readiness Brazil</x:v>
      </x:c>
      <x:c r="AI890" t="str">
        <x:v>evidence-family:C</x:v>
      </x:c>
      <x:c r="AJ890"/>
      <x:c r="AK890" t="str">
        <x:f>IF(AJ890="","",IF(OR(LOWER(AJ890)="brazil",LOWER(AJ890)="brasil"),"Yes","No"))</x:f>
      </x:c>
      <x:c r="AL890"/>
      <x:c r="AM890"/>
      <x:c r="AN890"/>
      <x:c r="AO890"/>
      <x:c r="AP890"/>
      <x:c r="AQ890"/>
      <x:c r="AR890"/>
      <x:c r="AS890"/>
      <x:c r="AT890"/>
      <x:c r="AU890"/>
      <x:c r="AV890"/>
      <x:c r="AW890"/>
      <x:c r="AX890"/>
      <x:c r="AY890"/>
      <x:c r="AZ890"/>
      <x:c r="BA890"/>
      <x:c r="BB890"/>
      <x:c r="BC890"/>
      <x:c r="BD890"/>
      <x:c r="BE890"/>
      <x:c r="BF890"/>
      <x:c r="BG890"/>
      <x:c r="BH890"/>
      <x:c r="BI890"/>
      <x:c r="BJ890"/>
      <x:c r="BK890"/>
      <x:c r="BL890"/>
      <x:c r="BM890"/>
      <x:c r="BN890"/>
      <x:c r="BO890"/>
      <x:c r="BP890"/>
      <x:c r="BQ890"/>
      <x:c r="BR890"/>
      <x:c r="BS890"/>
      <x:c r="BT890"/>
      <x:c r="BU890"/>
      <x:c r="BV890"/>
      <x:c r="BW890"/>
      <x:c r="BX890"/>
      <x:c r="BY890"/>
      <x:c r="BZ890"/>
      <x:c r="CA890"/>
      <x:c r="CB890"/>
      <x:c r="CC890"/>
      <x:c r="CD890"/>
      <x:c r="CE890"/>
      <x:c r="CF890"/>
      <x:c r="CG890"/>
      <x:c r="CH890"/>
      <x:c r="CI890"/>
      <x:c r="CJ890" t="str">
        <x:v>Yes</x:v>
      </x:c>
      <x:c r="CK890" t="str">
        <x:v>Yes</x:v>
      </x:c>
      <x:c r="CL890" t="str">
        <x:v>Yes</x:v>
      </x:c>
      <x:c r="CM890" t="str">
        <x:v>Clear</x:v>
      </x:c>
      <x:c r="CN890" t="str">
        <x:v>Verified — clear</x:v>
      </x:c>
      <x:c r="CO890" t="n">
        <x:v>46272</x:v>
      </x:c>
      <x:c r="CP890" t="str">
        <x:v>https://pubmed.ncbi.nlm.nih.gov/32314646/</x:v>
      </x:c>
      <x:c r="CQ890"/>
      <x:c r="CR890"/>
      <x:c r="CS890"/>
      <x:c r="CT890"/>
      <x:c r="CU890"/>
      <x:c r="CV890"/>
      <x:c r="CW890"/>
      <x:c r="CX890"/>
      <x:c r="CY890"/>
      <x:c r="CZ890"/>
      <x:c r="DA890"/>
      <x:c r="DB890" t="str">
        <x:f>IF(L890="","",IF(AND(COUNT(CU890:DA890)=7,OR(CU890=0,CU890=1,CU890=2),OR(CV890=0,CV890=1,CV890=2),OR(CW890=0,CW890=1,CW890=2),OR(CX890=0,CX890=1,CX890=2),OR(CY890=0,CY890=1,CY890=2),OR(CZ890=0,CZ890=1,CZ890=2),OR(DA890=0,DA890=1,DA890=2)),SUM(CU890:DA890),""))</x:f>
      </x:c>
      <x:c r="DC890" t="str">
        <x:f>IF(DB890="","",ROUND(DB890/14*10,1))</x:f>
      </x:c>
      <x:c r="DD890" t="str">
        <x:v>Pending</x:v>
      </x:c>
      <x:c r="DE890" t="str">
        <x:f>IF(L890="","",IF(DC890="","Pending",IF(DD890="Yes","CONDITIONAL — safety override",IF(DC890&gt;=8,"HIGH",IF(DC890&gt;=5,"CONDITIONAL","LOW")))))</x:f>
        <x:v>Pending</x:v>
      </x:c>
      <x:c r="DF890" t="str">
        <x:v>Pending screening and full-text appraisal; no transferability judgment made at identification.</x:v>
      </x:c>
      <x:c r="DG890"/>
      <x:c r="DH890"/>
      <x:c r="DI890"/>
      <x:c r="DJ890"/>
      <x:c r="DK890"/>
      <x:c r="DL890"/>
      <x:c r="DM890"/>
      <x:c r="DN890"/>
      <x:c r="DO890"/>
      <x:c r="DP890"/>
      <x:c r="DQ890"/>
      <x:c r="DR890"/>
      <x:c r="DS890"/>
      <x:c r="DT890"/>
      <x:c r="DU890"/>
      <x:c r="DV890"/>
      <x:c r="DW890"/>
      <x:c r="DX890"/>
      <x:c r="DY890"/>
      <x:c r="DZ890" t="str">
        <x:v>Title/abstract information is insufficient for a substantive scientific, causal, transferability or institutional claim.</x:v>
      </x:c>
      <x:c r="EA890" t="str">
        <x:v>Pending</x:v>
      </x:c>
      <x:c r="EB890" t="str">
        <x:f>IF(L890="","",IF(EC890="READY","Yes","No / Pending"))</x:f>
        <x:v>No / Pending</x:v>
      </x:c>
      <x:c r="EC890" t="str">
        <x:f>IF(L890="","",IF(OR(ISNUMBER(SEARCH("Retracted Publication",Q890)),CM890="Retracted",CN890="Retracted",CM890="Expression of Concern",CN890="Expression of Concern",F890="Not used",CG890="Critical",CH890="High",CH890="Critical"),"BLOCKED — integrity or use restriction",IF(AND(CJ890="Yes",CK890="Yes",CL890="Yes"),IF(AND(CM890="Clear",CN890="Verified — clear"),IF(AND(AND(LEN(TRIM(CF890))&gt;0,LEFT(LOWER(TRIM(CF890)),7)&lt;&gt;"pending"),OR(CG890="High",CG890="Moderate"),OR(CH890="Low",CH890="Some concerns",CH890="Not applicable")),IF(AND(DD890="No",OR(DE890="HIGH",DE890="CONDITIONAL"),AND(LEN(TRIM(DF890))&gt;0,LEFT(LOWER(TRIM(DF890)),7)&lt;&gt;"pending")),IF(AND(AND(LEN(TRIM(DT890))&gt;0,LEFT(LOWER(TRIM(DT890)),7)&lt;&gt;"pending"),AND(LEN(TRIM(DU890))&gt;0,LEFT(LOWER(TRIM(DU890)),7)&lt;&gt;"pending"),OR(AND(LEN(TRIM(DV890))&gt;0,LEFT(LOWER(TRIM(DV890)),7)&lt;&gt;"pending"),AND(LEN(TRIM(DW890))&gt;0,LEFT(LOWER(TRIM(DW890)),7)&lt;&gt;"pending")),AND(LEN(TRIM(DX890))&gt;0,LEFT(LOWER(TRIM(DX890)),7)&lt;&gt;"pending")),IF(AND(F890="Claim-ready",OR(EA890="Strong",EA890="Moderate"),AND(LEN(TRIM(G890))&gt;0,LEFT(LOWER(TRIM(G890)),7)&lt;&gt;"pending"),G890&lt;&gt;"No substantive use decision is permitted from identification metadata alone.",AND(LEN(TRIM(DZ890))&gt;0,LEFT(LOWER(TRIM(DZ890)),7)&lt;&gt;"pending"),DZ890&lt;&gt;"Identification metadata alone does not permit any substantive scientific, causal, operational, or institutional claim.",AND(LEN(TRIM(EI890))&gt;0,LEFT(LOWER(TRIM(EI890)),7)&lt;&gt;"pending"),ISNUMBER(EH890),EH890&gt;0),"READY","PENDING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0" t="str">
        <x:v>Pending</x:v>
      </x:c>
      <x:c r="EE890"/>
      <x:c r="EF890" t="str">
        <x:v>Pending</x:v>
      </x:c>
      <x:c r="EG890" t="str">
        <x:v>Pending</x:v>
      </x:c>
      <x:c r="EH890"/>
      <x:c r="EI890" s="501"/>
      <x:c r="EJ890"/>
      <x:c r="EK890" t="str">
        <x:v>Pending</x:v>
      </x:c>
      <x:c r="EL890" t="n">
        <x:v>46272</x:v>
      </x:c>
      <x:c r="EM890" t="str">
        <x:v>Production PubMed record imported and reconciled to Zotero item KL6VLJGY;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90" t="n">
        <x:f>IF(L890="","",(IF(N890&lt;&gt;"",1,0)+IF(O890&lt;&gt;"",1,0)+IF(AJ890&lt;&gt;"",1,0)+IF(AU890&lt;&gt;"",1,0)+IF(BE890&lt;&gt;"",1,0)+IF(CF890&lt;&gt;"",1,0)+IF(CJ890="Yes",1,0)+IF(CL890="Yes",1,0)+IF(DE890&lt;&gt;"Pending",1,0)+IF(F890&lt;&gt;"",1,0)+IF(DZ890&lt;&gt;"",1,0)+IF(EI890&lt;&gt;"",1,0))/12)</x:f>
        <x:v>0.5</x:v>
      </x:c>
    </x:row>
    <x:row r="891">
      <x:c r="A891" t="str">
        <x:v>EV-0888</x:v>
      </x:c>
      <x:c r="B891" t="str">
        <x:v>Integrity check</x:v>
      </x:c>
      <x:c r="C891" t="str">
        <x:f>IF(L891="","",IF(LEFT(EC891,7)="BLOCKED","🔴 Do not use for conclusion",IF(EB891="Yes","🟢 Claim-ready","🟡 Caution / context")))</x:f>
        <x:v>🟡 Caution / context</x:v>
      </x:c>
      <x:c r="D891" t="str">
        <x:f>IF(L891="","",EC891)</x:f>
        <x:v>PENDING — appropriate appraisal</x:v>
      </x:c>
      <x:c r="E891" t="str">
        <x:v>P3 — Medium</x:v>
      </x:c>
      <x:c r="F891" t="str">
        <x:v>Pending</x:v>
      </x:c>
      <x:c r="G891" t="str">
        <x:v>Title/abstract identify an explicit tactical/public-safety context and readiness domain; retain for full-text assessment.</x:v>
      </x:c>
      <x:c r="H891" t="str">
        <x:v>Obtain and review lawful full text; confirm human adjudication; then select a design-specific appraisal instrument.</x:v>
      </x:c>
      <x:c r="I891"/>
      <x:c r="J891" t="str">
        <x:v>A — Core</x:v>
      </x:c>
      <x:c r="K891" t="str">
        <x:v>IDENTIFIED</x:v>
      </x:c>
      <x:c r="L891" t="str">
        <x:v>Ultraviolet Radiation Exposure, Risk, and Protection in Military and Outdoor Athletes.</x:v>
      </x:c>
      <x:c r="M891"/>
      <x:c r="N891" t="str">
        <x:v>Wolf, S Tony; Kenney, Lauren E; Kenney, W Larry</x:v>
      </x:c>
      <x:c r="O891" t="n">
        <x:v>2020</x:v>
      </x:c>
      <x:c r="P891" t="str">
        <x:v>Current sports medicine reports</x:v>
      </x:c>
      <x:c r="Q891" t="str">
        <x:v>Journal Article; Review</x:v>
      </x:c>
      <x:c r="R891" t="str">
        <x:v>Unclear</x:v>
      </x:c>
      <x:c r="S891" t="str">
        <x:v>Unknown</x:v>
      </x:c>
      <x:c r="T891" t="str">
        <x:v>eng</x:v>
      </x:c>
      <x:c r="U891" t="str">
        <x:v>https://pubmed.ncbi.nlm.nih.gov/32282458/</x:v>
      </x:c>
      <x:c r="V891" t="str">
        <x:v>10.1249/jsr.0000000000000702</x:v>
      </x:c>
      <x:c r="W891" t="str">
        <x:f>IF(V891="","",LOWER(SUBSTITUTE(SUBSTITUTE(SUBSTITUTE(SUBSTITUTE(TRIM(V891),"https://doi.org/",""),"http://doi.org/",""),"https://dx.doi.org/",""),"doi:","")))</x:f>
        <x:v>10.1249/jsr.0000000000000702</x:v>
      </x:c>
      <x:c r="X891" t="str">
        <x:v>32282458</x:v>
      </x:c>
      <x:c r="Y891" t="str">
        <x:v>PMC7158759</x:v>
      </x:c>
      <x:c r="Z891"/>
      <x:c r="AA891" t="str">
        <x:v>PubMed/MEDLINE</x:v>
      </x:c>
      <x:c r="AB891" t="str">
        <x:v>PUBMED-A-v1.0-2026-08-28</x:v>
      </x:c>
      <x:c r="AC891" t="str">
        <x:v>SP-PUBMED-A-20260828</x:v>
      </x:c>
      <x:c r="AD891" s="499" t="n">
        <x:v>46262</x:v>
      </x:c>
      <x:c r="AE891" s="499" t="n">
        <x:v>46272</x:v>
      </x:c>
      <x:c r="AF891" t="str">
        <x:v>7FPZPWSP</x:v>
      </x:c>
      <x:c r="AG891"/>
      <x:c r="AH891" t="str">
        <x:v>Tactical Athlete → Operational Readiness Brazil</x:v>
      </x:c>
      <x:c r="AI891" t="str">
        <x:v>evidence-family:A</x:v>
      </x:c>
      <x:c r="AJ891"/>
      <x:c r="AK891" t="str">
        <x:f>IF(AJ891="","",IF(OR(LOWER(AJ891)="brazil",LOWER(AJ891)="brasil"),"Yes","No"))</x:f>
      </x:c>
      <x:c r="AL891"/>
      <x:c r="AM891"/>
      <x:c r="AN891"/>
      <x:c r="AO891"/>
      <x:c r="AP891"/>
      <x:c r="AQ891"/>
      <x:c r="AR891"/>
      <x:c r="AS891"/>
      <x:c r="AT891"/>
      <x:c r="AU891"/>
      <x:c r="AV891"/>
      <x:c r="AW891"/>
      <x:c r="AX891"/>
      <x:c r="AY891"/>
      <x:c r="AZ891"/>
      <x:c r="BA891"/>
      <x:c r="BB891"/>
      <x:c r="BC891"/>
      <x:c r="BD891"/>
      <x:c r="BE891"/>
      <x:c r="BF891"/>
      <x:c r="BG891"/>
      <x:c r="BH891"/>
      <x:c r="BI891"/>
      <x:c r="BJ891"/>
      <x:c r="BK891"/>
      <x:c r="BL891"/>
      <x:c r="BM891"/>
      <x:c r="BN891"/>
      <x:c r="BO891"/>
      <x:c r="BP891"/>
      <x:c r="BQ891"/>
      <x:c r="BR891"/>
      <x:c r="BS891"/>
      <x:c r="BT891"/>
      <x:c r="BU891"/>
      <x:c r="BV891"/>
      <x:c r="BW891"/>
      <x:c r="BX891"/>
      <x:c r="BY891"/>
      <x:c r="BZ891"/>
      <x:c r="CA891"/>
      <x:c r="CB891"/>
      <x:c r="CC891"/>
      <x:c r="CD891"/>
      <x:c r="CE891"/>
      <x:c r="CF891"/>
      <x:c r="CG891"/>
      <x:c r="CH891"/>
      <x:c r="CI891"/>
      <x:c r="CJ891" t="str">
        <x:v>Yes</x:v>
      </x:c>
      <x:c r="CK891" t="str">
        <x:v>Yes</x:v>
      </x:c>
      <x:c r="CL891" t="str">
        <x:v>Yes</x:v>
      </x:c>
      <x:c r="CM891" t="str">
        <x:v>Clear</x:v>
      </x:c>
      <x:c r="CN891" t="str">
        <x:v>Verified — clear</x:v>
      </x:c>
      <x:c r="CO891" t="n">
        <x:v>46272</x:v>
      </x:c>
      <x:c r="CP891" t="str">
        <x:v>https://pubmed.ncbi.nlm.nih.gov/32282458/</x:v>
      </x:c>
      <x:c r="CQ891"/>
      <x:c r="CR891"/>
      <x:c r="CS891"/>
      <x:c r="CT891"/>
      <x:c r="CU891"/>
      <x:c r="CV891"/>
      <x:c r="CW891"/>
      <x:c r="CX891"/>
      <x:c r="CY891"/>
      <x:c r="CZ891"/>
      <x:c r="DA891"/>
      <x:c r="DB891" t="str">
        <x:f>IF(L891="","",IF(AND(COUNT(CU891:DA891)=7,OR(CU891=0,CU891=1,CU891=2),OR(CV891=0,CV891=1,CV891=2),OR(CW891=0,CW891=1,CW891=2),OR(CX891=0,CX891=1,CX891=2),OR(CY891=0,CY891=1,CY891=2),OR(CZ891=0,CZ891=1,CZ891=2),OR(DA891=0,DA891=1,DA891=2)),SUM(CU891:DA891),""))</x:f>
      </x:c>
      <x:c r="DC891" t="str">
        <x:f>IF(DB891="","",ROUND(DB891/14*10,1))</x:f>
      </x:c>
      <x:c r="DD891" t="str">
        <x:v>Pending</x:v>
      </x:c>
      <x:c r="DE891" t="str">
        <x:f>IF(L891="","",IF(DC891="","Pending",IF(DD891="Yes","CONDITIONAL — safety override",IF(DC891&gt;=8,"HIGH",IF(DC891&gt;=5,"CONDITIONAL","LOW")))))</x:f>
        <x:v>Pending</x:v>
      </x:c>
      <x:c r="DF891" t="str">
        <x:v>Pending screening and full-text appraisal; no transferability judgment made at identification.</x:v>
      </x:c>
      <x:c r="DG891"/>
      <x:c r="DH891"/>
      <x:c r="DI891"/>
      <x:c r="DJ891"/>
      <x:c r="DK891"/>
      <x:c r="DL891"/>
      <x:c r="DM891"/>
      <x:c r="DN891"/>
      <x:c r="DO891"/>
      <x:c r="DP891"/>
      <x:c r="DQ891"/>
      <x:c r="DR891"/>
      <x:c r="DS891"/>
      <x:c r="DT891"/>
      <x:c r="DU891"/>
      <x:c r="DV891"/>
      <x:c r="DW891"/>
      <x:c r="DX891"/>
      <x:c r="DY891"/>
      <x:c r="DZ891" t="str">
        <x:v>Title/abstract screening alone does not establish effectiveness, causality, methodological quality, transferability to Brazilian public safety or an institutional recommendation.</x:v>
      </x:c>
      <x:c r="EA891" t="str">
        <x:v>Pending</x:v>
      </x:c>
      <x:c r="EB891" t="str">
        <x:f>IF(L891="","",IF(EC891="READY","Yes","No / Pending"))</x:f>
        <x:v>No / Pending</x:v>
      </x:c>
      <x:c r="EC891" t="str">
        <x:f>IF(L891="","",IF(OR(ISNUMBER(SEARCH("Retracted Publication",Q891)),CM891="Retracted",CN891="Retracted",CM891="Expression of Concern",CN891="Expression of Concern",F891="Not used",CG891="Critical",CH891="High",CH891="Critical"),"BLOCKED — integrity or use restriction",IF(AND(CJ891="Yes",CK891="Yes",CL891="Yes"),IF(AND(CM891="Clear",CN891="Verified — clear"),IF(AND(AND(LEN(TRIM(CF891))&gt;0,LEFT(LOWER(TRIM(CF891)),7)&lt;&gt;"pending"),OR(CG891="High",CG891="Moderate"),OR(CH891="Low",CH891="Some concerns",CH891="Not applicable")),IF(AND(DD891="No",OR(DE891="HIGH",DE891="CONDITIONAL"),AND(LEN(TRIM(DF891))&gt;0,LEFT(LOWER(TRIM(DF891)),7)&lt;&gt;"pending")),IF(AND(AND(LEN(TRIM(DT891))&gt;0,LEFT(LOWER(TRIM(DT891)),7)&lt;&gt;"pending"),AND(LEN(TRIM(DU891))&gt;0,LEFT(LOWER(TRIM(DU891)),7)&lt;&gt;"pending"),OR(AND(LEN(TRIM(DV891))&gt;0,LEFT(LOWER(TRIM(DV891)),7)&lt;&gt;"pending"),AND(LEN(TRIM(DW891))&gt;0,LEFT(LOWER(TRIM(DW891)),7)&lt;&gt;"pending")),AND(LEN(TRIM(DX891))&gt;0,LEFT(LOWER(TRIM(DX891)),7)&lt;&gt;"pending")),IF(AND(F891="Claim-ready",OR(EA891="Strong",EA891="Moderate"),AND(LEN(TRIM(G891))&gt;0,LEFT(LOWER(TRIM(G891)),7)&lt;&gt;"pending"),G891&lt;&gt;"No substantive use decision is permitted from identification metadata alone.",AND(LEN(TRIM(DZ891))&gt;0,LEFT(LOWER(TRIM(DZ891)),7)&lt;&gt;"pending"),DZ891&lt;&gt;"Identification metadata alone does not permit any substantive scientific, causal, operational, or institutional claim.",AND(LEN(TRIM(EI891))&gt;0,LEFT(LOWER(TRIM(EI891)),7)&lt;&gt;"pending"),ISNUMBER(EH891),EH891&gt;0),"READY","PENDING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1" t="str">
        <x:v>Pending</x:v>
      </x:c>
      <x:c r="EE891"/>
      <x:c r="EF891" t="str">
        <x:v>Pending</x:v>
      </x:c>
      <x:c r="EG891" t="str">
        <x:v>Pending</x:v>
      </x:c>
      <x:c r="EH891"/>
      <x:c r="EI891" s="501"/>
      <x:c r="EJ891"/>
      <x:c r="EK891" t="str">
        <x:v>Pending</x:v>
      </x:c>
      <x:c r="EL891" t="n">
        <x:v>46272</x:v>
      </x:c>
      <x:c r="EM891" t="str">
        <x:v>Production PubMed record imported and reconciled to Zotero item 7FPZPWSP;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1" t="n">
        <x:f>IF(L891="","",(IF(N891&lt;&gt;"",1,0)+IF(O891&lt;&gt;"",1,0)+IF(AJ891&lt;&gt;"",1,0)+IF(AU891&lt;&gt;"",1,0)+IF(BE891&lt;&gt;"",1,0)+IF(CF891&lt;&gt;"",1,0)+IF(CJ891="Yes",1,0)+IF(CL891="Yes",1,0)+IF(DE891&lt;&gt;"Pending",1,0)+IF(F891&lt;&gt;"",1,0)+IF(DZ891&lt;&gt;"",1,0)+IF(EI891&lt;&gt;"",1,0))/12)</x:f>
        <x:v>0.5</x:v>
      </x:c>
    </x:row>
    <x:row r="892">
      <x:c r="A892" t="str">
        <x:v>EV-0889</x:v>
      </x:c>
      <x:c r="B892" t="str">
        <x:v>Integrity check</x:v>
      </x:c>
      <x:c r="C892" t="str">
        <x:f>IF(L892="","",IF(LEFT(EC892,7)="BLOCKED","🔴 Do not use for conclusion",IF(EB892="Yes","🟢 Claim-ready","🟡 Caution / context")))</x:f>
        <x:v>🟡 Caution / context</x:v>
      </x:c>
      <x:c r="D892" t="str">
        <x:f>IF(L892="","",EC892)</x:f>
        <x:v>PENDING — appropriate appraisal</x:v>
      </x:c>
      <x:c r="E892" t="str">
        <x:v>P3 — Medium</x:v>
      </x:c>
      <x:c r="F892" t="str">
        <x:v>Pending</x:v>
      </x:c>
      <x:c r="G892" t="str">
        <x:v>Title/abstract identify an explicit implementation-science construct; retain for full-text assessment.</x:v>
      </x:c>
      <x:c r="H892" t="str">
        <x:v>Obtain and review lawful full text; confirm human adjudication; then select a design-specific appraisal instrument.</x:v>
      </x:c>
      <x:c r="I892"/>
      <x:c r="J892" t="str">
        <x:v>C — Implementation Science</x:v>
      </x:c>
      <x:c r="K892" t="str">
        <x:v>IDENTIFIED</x:v>
      </x:c>
      <x:c r="L892" t="str">
        <x:v>Increasing the Effectiveness of "Stop the Bleed" Training Through Stepwise Mastery Learning with Deliberate Practice.</x:v>
      </x:c>
      <x:c r="M892"/>
      <x:c r="N892" t="str">
        <x:v>Muret-Wagstaff, Sharon L; Faber, David A; Gamboa, Adriana C; Lovasik, Brendan P</x:v>
      </x:c>
      <x:c r="O892" t="n">
        <x:v>2020</x:v>
      </x:c>
      <x:c r="P892" t="str">
        <x:v>Journal of surgical education</x:v>
      </x:c>
      <x:c r="Q892" t="str">
        <x:v>Journal Article</x:v>
      </x:c>
      <x:c r="R892" t="str">
        <x:v>Unclear</x:v>
      </x:c>
      <x:c r="S892" t="str">
        <x:v>Unknown</x:v>
      </x:c>
      <x:c r="T892" t="str">
        <x:v>eng</x:v>
      </x:c>
      <x:c r="U892" t="str">
        <x:v>https://pubmed.ncbi.nlm.nih.gov/32245715/</x:v>
      </x:c>
      <x:c r="V892" t="str">
        <x:v>10.1016/j.jsurg.2020.03.001</x:v>
      </x:c>
      <x:c r="W892" t="str">
        <x:f>IF(V892="","",LOWER(SUBSTITUTE(SUBSTITUTE(SUBSTITUTE(SUBSTITUTE(TRIM(V892),"https://doi.org/",""),"http://doi.org/",""),"https://dx.doi.org/",""),"doi:","")))</x:f>
        <x:v>10.1016/j.jsurg.2020.03.001</x:v>
      </x:c>
      <x:c r="X892" t="str">
        <x:v>32245715</x:v>
      </x:c>
      <x:c r="Y892" t="str"/>
      <x:c r="Z892"/>
      <x:c r="AA892" t="str">
        <x:v>PubMed/MEDLINE</x:v>
      </x:c>
      <x:c r="AB892" t="str">
        <x:v>PUBMED-C-v1.0-2026-08-28</x:v>
      </x:c>
      <x:c r="AC892" t="str">
        <x:v>SP-PUBMED-C-20260828</x:v>
      </x:c>
      <x:c r="AD892" s="499" t="n">
        <x:v>46262</x:v>
      </x:c>
      <x:c r="AE892" s="499" t="n">
        <x:v>46272</x:v>
      </x:c>
      <x:c r="AF892" t="str">
        <x:v>7FHFGB55</x:v>
      </x:c>
      <x:c r="AG892"/>
      <x:c r="AH892" t="str">
        <x:v>Tactical Athlete → Operational Readiness Brazil</x:v>
      </x:c>
      <x:c r="AI892" t="str">
        <x:v>evidence-family:C</x:v>
      </x:c>
      <x:c r="AJ892"/>
      <x:c r="AK892" t="str">
        <x:f>IF(AJ892="","",IF(OR(LOWER(AJ892)="brazil",LOWER(AJ892)="brasil"),"Yes","No"))</x:f>
      </x:c>
      <x:c r="AL892"/>
      <x:c r="AM892"/>
      <x:c r="AN892"/>
      <x:c r="AO892"/>
      <x:c r="AP892"/>
      <x:c r="AQ892"/>
      <x:c r="AR892"/>
      <x:c r="AS892"/>
      <x:c r="AT892"/>
      <x:c r="AU892"/>
      <x:c r="AV892"/>
      <x:c r="AW892"/>
      <x:c r="AX892"/>
      <x:c r="AY892"/>
      <x:c r="AZ892"/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/>
      <x:c r="BO892"/>
      <x:c r="BP892"/>
      <x:c r="BQ892"/>
      <x:c r="BR892"/>
      <x:c r="BS892"/>
      <x:c r="BT892"/>
      <x:c r="BU892"/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 t="str">
        <x:v>Yes</x:v>
      </x:c>
      <x:c r="CK892" t="str">
        <x:v>Yes</x:v>
      </x:c>
      <x:c r="CL892" t="str">
        <x:v>Yes</x:v>
      </x:c>
      <x:c r="CM892" t="str">
        <x:v>Clear</x:v>
      </x:c>
      <x:c r="CN892" t="str">
        <x:v>Verified — clear</x:v>
      </x:c>
      <x:c r="CO892" t="n">
        <x:v>46272</x:v>
      </x:c>
      <x:c r="CP892" t="str">
        <x:v>https://pubmed.ncbi.nlm.nih.gov/32245715/</x:v>
      </x:c>
      <x:c r="CQ892"/>
      <x:c r="CR892"/>
      <x:c r="CS892"/>
      <x:c r="CT892"/>
      <x:c r="CU892"/>
      <x:c r="CV892"/>
      <x:c r="CW892"/>
      <x:c r="CX892"/>
      <x:c r="CY892"/>
      <x:c r="CZ892"/>
      <x:c r="DA892"/>
      <x:c r="DB892" t="str">
        <x:f>IF(L892="","",IF(AND(COUNT(CU892:DA892)=7,OR(CU892=0,CU892=1,CU892=2),OR(CV892=0,CV892=1,CV892=2),OR(CW892=0,CW892=1,CW892=2),OR(CX892=0,CX892=1,CX892=2),OR(CY892=0,CY892=1,CY892=2),OR(CZ892=0,CZ892=1,CZ892=2),OR(DA892=0,DA892=1,DA892=2)),SUM(CU892:DA892),""))</x:f>
      </x:c>
      <x:c r="DC892" t="str">
        <x:f>IF(DB892="","",ROUND(DB892/14*10,1))</x:f>
      </x:c>
      <x:c r="DD892" t="str">
        <x:v>Pending</x:v>
      </x:c>
      <x:c r="DE892" t="str">
        <x:f>IF(L892="","",IF(DC892="","Pending",IF(DD892="Yes","CONDITIONAL — safety override",IF(DC892&gt;=8,"HIGH",IF(DC892&gt;=5,"CONDITIONAL","LOW")))))</x:f>
        <x:v>Pending</x:v>
      </x:c>
      <x:c r="DF892" t="str">
        <x:v>Pending screening and full-text appraisal; no transferability judgment made at identification.</x:v>
      </x:c>
      <x:c r="DG892"/>
      <x:c r="DH892"/>
      <x:c r="DI892"/>
      <x:c r="DJ892"/>
      <x:c r="DK892"/>
      <x:c r="DL892"/>
      <x:c r="DM892"/>
      <x:c r="DN892"/>
      <x:c r="DO892"/>
      <x:c r="DP892"/>
      <x:c r="DQ892"/>
      <x:c r="DR892"/>
      <x:c r="DS892"/>
      <x:c r="DT892"/>
      <x:c r="DU892"/>
      <x:c r="DV892"/>
      <x:c r="DW892"/>
      <x:c r="DX892"/>
      <x:c r="DY892"/>
      <x:c r="DZ892" t="str">
        <x:v>Title/abstract screening alone does not establish effectiveness, causality, methodological quality, transferability to Brazilian public safety or an institutional recommendation.</x:v>
      </x:c>
      <x:c r="EA892" t="str">
        <x:v>Pending</x:v>
      </x:c>
      <x:c r="EB892" t="str">
        <x:f>IF(L892="","",IF(EC892="READY","Yes","No / Pending"))</x:f>
        <x:v>No / Pending</x:v>
      </x:c>
      <x:c r="EC892" t="str">
        <x:f>IF(L892="","",IF(OR(ISNUMBER(SEARCH("Retracted Publication",Q892)),CM892="Retracted",CN892="Retracted",CM892="Expression of Concern",CN892="Expression of Concern",F892="Not used",CG892="Critical",CH892="High",CH892="Critical"),"BLOCKED — integrity or use restriction",IF(AND(CJ892="Yes",CK892="Yes",CL892="Yes"),IF(AND(CM892="Clear",CN892="Verified — clear"),IF(AND(AND(LEN(TRIM(CF892))&gt;0,LEFT(LOWER(TRIM(CF892)),7)&lt;&gt;"pending"),OR(CG892="High",CG892="Moderate"),OR(CH892="Low",CH892="Some concerns",CH892="Not applicable")),IF(AND(DD892="No",OR(DE892="HIGH",DE892="CONDITIONAL"),AND(LEN(TRIM(DF892))&gt;0,LEFT(LOWER(TRIM(DF892)),7)&lt;&gt;"pending")),IF(AND(AND(LEN(TRIM(DT892))&gt;0,LEFT(LOWER(TRIM(DT892)),7)&lt;&gt;"pending"),AND(LEN(TRIM(DU892))&gt;0,LEFT(LOWER(TRIM(DU892)),7)&lt;&gt;"pending"),OR(AND(LEN(TRIM(DV892))&gt;0,LEFT(LOWER(TRIM(DV892)),7)&lt;&gt;"pending"),AND(LEN(TRIM(DW892))&gt;0,LEFT(LOWER(TRIM(DW892)),7)&lt;&gt;"pending")),AND(LEN(TRIM(DX892))&gt;0,LEFT(LOWER(TRIM(DX892)),7)&lt;&gt;"pending")),IF(AND(F892="Claim-ready",OR(EA892="Strong",EA892="Moderate"),AND(LEN(TRIM(G892))&gt;0,LEFT(LOWER(TRIM(G892)),7)&lt;&gt;"pending"),G892&lt;&gt;"No substantive use decision is permitted from identification metadata alone.",AND(LEN(TRIM(DZ892))&gt;0,LEFT(LOWER(TRIM(DZ892)),7)&lt;&gt;"pending"),DZ892&lt;&gt;"Identification metadata alone does not permit any substantive scientific, causal, operational, or institutional claim.",AND(LEN(TRIM(EI892))&gt;0,LEFT(LOWER(TRIM(EI892)),7)&lt;&gt;"pending"),ISNUMBER(EH892),EH892&gt;0),"READY","PENDING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2" t="str">
        <x:v>Pending</x:v>
      </x:c>
      <x:c r="EE892"/>
      <x:c r="EF892" t="str">
        <x:v>Pending</x:v>
      </x:c>
      <x:c r="EG892" t="str">
        <x:v>Pending</x:v>
      </x:c>
      <x:c r="EH892"/>
      <x:c r="EI892" s="501"/>
      <x:c r="EJ892"/>
      <x:c r="EK892" t="str">
        <x:v>Pending</x:v>
      </x:c>
      <x:c r="EL892" t="n">
        <x:v>46272</x:v>
      </x:c>
      <x:c r="EM892" t="str">
        <x:v>Production PubMed record imported and reconciled to Zotero item 7FHFGB55;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2" t="n">
        <x:f>IF(L892="","",(IF(N892&lt;&gt;"",1,0)+IF(O892&lt;&gt;"",1,0)+IF(AJ892&lt;&gt;"",1,0)+IF(AU892&lt;&gt;"",1,0)+IF(BE892&lt;&gt;"",1,0)+IF(CF892&lt;&gt;"",1,0)+IF(CJ892="Yes",1,0)+IF(CL892="Yes",1,0)+IF(DE892&lt;&gt;"Pending",1,0)+IF(F892&lt;&gt;"",1,0)+IF(DZ892&lt;&gt;"",1,0)+IF(EI892&lt;&gt;"",1,0))/12)</x:f>
        <x:v>0.5</x:v>
      </x:c>
    </x:row>
    <x:row r="893">
      <x:c r="A893" t="str">
        <x:v>EV-0890</x:v>
      </x:c>
      <x:c r="B893" t="str">
        <x:v>Integrity check</x:v>
      </x:c>
      <x:c r="C893" t="str">
        <x:f>IF(L893="","",IF(LEFT(EC893,7)="BLOCKED","🔴 Do not use for conclusion",IF(EB893="Yes","🟢 Claim-ready","🟡 Caution / context")))</x:f>
        <x:v>🟡 Caution / context</x:v>
      </x:c>
      <x:c r="D893" t="str">
        <x:f>IF(L893="","",EC893)</x:f>
        <x:v>PENDING — appropriate appraisal</x:v>
      </x:c>
      <x:c r="E893" t="str">
        <x:v>P3 — Medium</x:v>
      </x:c>
      <x:c r="F893" t="str">
        <x:v>Pending</x:v>
      </x:c>
      <x:c r="G893" t="str">
        <x:v>Title/abstract identify an explicit tactical/public-safety context and readiness domain; retain for full-text assessment.</x:v>
      </x:c>
      <x:c r="H893" t="str">
        <x:v>Obtain and review lawful full text; confirm human adjudication; then select a design-specific appraisal instrument.</x:v>
      </x:c>
      <x:c r="I893"/>
      <x:c r="J893" t="str">
        <x:v>A — Core</x:v>
      </x:c>
      <x:c r="K893" t="str">
        <x:v>IDENTIFIED</x:v>
      </x:c>
      <x:c r="L893" t="str">
        <x:v>Defining Athletic Training in the Military Setting: A Survey Investigation Into Professional Characteristics, Preparation, and Barriers in Clinical Practice.</x:v>
      </x:c>
      <x:c r="M893"/>
      <x:c r="N893" t="str">
        <x:v>Radzak, Kara N; Sedory, Edward J; Hooper, Michael; Kasamatsu, Tricia M</x:v>
      </x:c>
      <x:c r="O893" t="n">
        <x:v>2020</x:v>
      </x:c>
      <x:c r="P893" t="str">
        <x:v>Journal of athletic training</x:v>
      </x:c>
      <x:c r="Q893" t="str">
        <x:v>Journal Article</x:v>
      </x:c>
      <x:c r="R893" t="str">
        <x:v>Unclear</x:v>
      </x:c>
      <x:c r="S893" t="str">
        <x:v>Unknown</x:v>
      </x:c>
      <x:c r="T893" t="str">
        <x:v>eng</x:v>
      </x:c>
      <x:c r="U893" t="str">
        <x:v>https://pubmed.ncbi.nlm.nih.gov/32239964/</x:v>
      </x:c>
      <x:c r="V893" t="str">
        <x:v>10.4085/1062-6050-213-19</x:v>
      </x:c>
      <x:c r="W893" t="str">
        <x:f>IF(V893="","",LOWER(SUBSTITUTE(SUBSTITUTE(SUBSTITUTE(SUBSTITUTE(TRIM(V893),"https://doi.org/",""),"http://doi.org/",""),"https://dx.doi.org/",""),"doi:","")))</x:f>
        <x:v>10.4085/1062-6050-213-19</x:v>
      </x:c>
      <x:c r="X893" t="str">
        <x:v>32239964</x:v>
      </x:c>
      <x:c r="Y893" t="str">
        <x:v>PMC7249281</x:v>
      </x:c>
      <x:c r="Z893"/>
      <x:c r="AA893" t="str">
        <x:v>PubMed/MEDLINE</x:v>
      </x:c>
      <x:c r="AB893" t="str">
        <x:v>PUBMED-A-v1.0-2026-08-28</x:v>
      </x:c>
      <x:c r="AC893" t="str">
        <x:v>SP-PUBMED-A-20260828</x:v>
      </x:c>
      <x:c r="AD893" s="499" t="n">
        <x:v>46262</x:v>
      </x:c>
      <x:c r="AE893" s="499" t="n">
        <x:v>46272</x:v>
      </x:c>
      <x:c r="AF893" t="str">
        <x:v>2AVM5LJU</x:v>
      </x:c>
      <x:c r="AG893"/>
      <x:c r="AH893" t="str">
        <x:v>Tactical Athlete → Operational Readiness Brazil</x:v>
      </x:c>
      <x:c r="AI893" t="str">
        <x:v>evidence-family:A</x:v>
      </x:c>
      <x:c r="AJ893"/>
      <x:c r="AK893" t="str">
        <x:f>IF(AJ893="","",IF(OR(LOWER(AJ893)="brazil",LOWER(AJ893)="brasil"),"Yes","No"))</x:f>
      </x:c>
      <x:c r="AL893"/>
      <x:c r="AM893"/>
      <x:c r="AN893"/>
      <x:c r="AO893"/>
      <x:c r="AP893"/>
      <x:c r="AQ893"/>
      <x:c r="AR893"/>
      <x:c r="AS893"/>
      <x:c r="AT893"/>
      <x:c r="AU893"/>
      <x:c r="AV893"/>
      <x:c r="AW893"/>
      <x:c r="AX893"/>
      <x:c r="AY893"/>
      <x:c r="AZ893"/>
      <x:c r="BA893"/>
      <x:c r="BB893"/>
      <x:c r="BC893"/>
      <x:c r="BD893"/>
      <x:c r="BE893"/>
      <x:c r="BF893"/>
      <x:c r="BG893"/>
      <x:c r="BH893"/>
      <x:c r="BI893"/>
      <x:c r="BJ893"/>
      <x:c r="BK893"/>
      <x:c r="BL893"/>
      <x:c r="BM893"/>
      <x:c r="BN893"/>
      <x:c r="BO893"/>
      <x:c r="BP893"/>
      <x:c r="BQ893"/>
      <x:c r="BR893"/>
      <x:c r="BS893"/>
      <x:c r="BT893"/>
      <x:c r="BU893"/>
      <x:c r="BV893"/>
      <x:c r="BW893"/>
      <x:c r="BX893"/>
      <x:c r="BY893"/>
      <x:c r="BZ893"/>
      <x:c r="CA893"/>
      <x:c r="CB893"/>
      <x:c r="CC893"/>
      <x:c r="CD893"/>
      <x:c r="CE893"/>
      <x:c r="CF893"/>
      <x:c r="CG893"/>
      <x:c r="CH893"/>
      <x:c r="CI893"/>
      <x:c r="CJ893" t="str">
        <x:v>Yes</x:v>
      </x:c>
      <x:c r="CK893" t="str">
        <x:v>Yes</x:v>
      </x:c>
      <x:c r="CL893" t="str">
        <x:v>Yes</x:v>
      </x:c>
      <x:c r="CM893" t="str">
        <x:v>Clear</x:v>
      </x:c>
      <x:c r="CN893" t="str">
        <x:v>Verified — clear</x:v>
      </x:c>
      <x:c r="CO893" t="n">
        <x:v>46272</x:v>
      </x:c>
      <x:c r="CP893" t="str">
        <x:v>https://pubmed.ncbi.nlm.nih.gov/32239964/</x:v>
      </x:c>
      <x:c r="CQ893"/>
      <x:c r="CR893"/>
      <x:c r="CS893"/>
      <x:c r="CT893"/>
      <x:c r="CU893"/>
      <x:c r="CV893"/>
      <x:c r="CW893"/>
      <x:c r="CX893"/>
      <x:c r="CY893"/>
      <x:c r="CZ893"/>
      <x:c r="DA893"/>
      <x:c r="DB893" t="str">
        <x:f>IF(L893="","",IF(AND(COUNT(CU893:DA893)=7,OR(CU893=0,CU893=1,CU893=2),OR(CV893=0,CV893=1,CV893=2),OR(CW893=0,CW893=1,CW893=2),OR(CX893=0,CX893=1,CX893=2),OR(CY893=0,CY893=1,CY893=2),OR(CZ893=0,CZ893=1,CZ893=2),OR(DA893=0,DA893=1,DA893=2)),SUM(CU893:DA893),""))</x:f>
      </x:c>
      <x:c r="DC893" t="str">
        <x:f>IF(DB893="","",ROUND(DB893/14*10,1))</x:f>
      </x:c>
      <x:c r="DD893" t="str">
        <x:v>Pending</x:v>
      </x:c>
      <x:c r="DE893" t="str">
        <x:f>IF(L893="","",IF(DC893="","Pending",IF(DD893="Yes","CONDITIONAL — safety override",IF(DC893&gt;=8,"HIGH",IF(DC893&gt;=5,"CONDITIONAL","LOW")))))</x:f>
        <x:v>Pending</x:v>
      </x:c>
      <x:c r="DF893" t="str">
        <x:v>Pending screening and full-text appraisal; no transferability judgment made at identification.</x:v>
      </x:c>
      <x:c r="DG893"/>
      <x:c r="DH893"/>
      <x:c r="DI893"/>
      <x:c r="DJ893"/>
      <x:c r="DK893"/>
      <x:c r="DL893"/>
      <x:c r="DM893"/>
      <x:c r="DN893"/>
      <x:c r="DO893"/>
      <x:c r="DP893"/>
      <x:c r="DQ893"/>
      <x:c r="DR893"/>
      <x:c r="DS893"/>
      <x:c r="DT893"/>
      <x:c r="DU893"/>
      <x:c r="DV893"/>
      <x:c r="DW893"/>
      <x:c r="DX893"/>
      <x:c r="DY893"/>
      <x:c r="DZ893" t="str">
        <x:v>Title/abstract screening alone does not establish effectiveness, causality, methodological quality, transferability to Brazilian public safety or an institutional recommendation.</x:v>
      </x:c>
      <x:c r="EA893" t="str">
        <x:v>Pending</x:v>
      </x:c>
      <x:c r="EB893" t="str">
        <x:f>IF(L893="","",IF(EC893="READY","Yes","No / Pending"))</x:f>
        <x:v>No / Pending</x:v>
      </x:c>
      <x:c r="EC893" t="str">
        <x:f>IF(L893="","",IF(OR(ISNUMBER(SEARCH("Retracted Publication",Q893)),CM893="Retracted",CN893="Retracted",CM893="Expression of Concern",CN893="Expression of Concern",F893="Not used",CG893="Critical",CH893="High",CH893="Critical"),"BLOCKED — integrity or use restriction",IF(AND(CJ893="Yes",CK893="Yes",CL893="Yes"),IF(AND(CM893="Clear",CN893="Verified — clear"),IF(AND(AND(LEN(TRIM(CF893))&gt;0,LEFT(LOWER(TRIM(CF893)),7)&lt;&gt;"pending"),OR(CG893="High",CG893="Moderate"),OR(CH893="Low",CH893="Some concerns",CH893="Not applicable")),IF(AND(DD893="No",OR(DE893="HIGH",DE893="CONDITIONAL"),AND(LEN(TRIM(DF893))&gt;0,LEFT(LOWER(TRIM(DF893)),7)&lt;&gt;"pending")),IF(AND(AND(LEN(TRIM(DT893))&gt;0,LEFT(LOWER(TRIM(DT893)),7)&lt;&gt;"pending"),AND(LEN(TRIM(DU893))&gt;0,LEFT(LOWER(TRIM(DU893)),7)&lt;&gt;"pending"),OR(AND(LEN(TRIM(DV893))&gt;0,LEFT(LOWER(TRIM(DV893)),7)&lt;&gt;"pending"),AND(LEN(TRIM(DW893))&gt;0,LEFT(LOWER(TRIM(DW893)),7)&lt;&gt;"pending")),AND(LEN(TRIM(DX893))&gt;0,LEFT(LOWER(TRIM(DX893)),7)&lt;&gt;"pending")),IF(AND(F893="Claim-ready",OR(EA893="Strong",EA893="Moderate"),AND(LEN(TRIM(G893))&gt;0,LEFT(LOWER(TRIM(G893)),7)&lt;&gt;"pending"),G893&lt;&gt;"No substantive use decision is permitted from identification metadata alone.",AND(LEN(TRIM(DZ893))&gt;0,LEFT(LOWER(TRIM(DZ893)),7)&lt;&gt;"pending"),DZ893&lt;&gt;"Identification metadata alone does not permit any substantive scientific, causal, operational, or institutional claim.",AND(LEN(TRIM(EI893))&gt;0,LEFT(LOWER(TRIM(EI893)),7)&lt;&gt;"pending"),ISNUMBER(EH893),EH893&gt;0),"READY","PENDING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3" t="str">
        <x:v>Pending</x:v>
      </x:c>
      <x:c r="EE893"/>
      <x:c r="EF893" t="str">
        <x:v>Pending</x:v>
      </x:c>
      <x:c r="EG893" t="str">
        <x:v>Pending</x:v>
      </x:c>
      <x:c r="EH893"/>
      <x:c r="EI893" s="501"/>
      <x:c r="EJ893"/>
      <x:c r="EK893" t="str">
        <x:v>Pending</x:v>
      </x:c>
      <x:c r="EL893" t="n">
        <x:v>46272</x:v>
      </x:c>
      <x:c r="EM893" t="str">
        <x:v>Production PubMed record imported and reconciled to Zotero item 2AVM5LJU;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3" t="n">
        <x:f>IF(L893="","",(IF(N893&lt;&gt;"",1,0)+IF(O893&lt;&gt;"",1,0)+IF(AJ893&lt;&gt;"",1,0)+IF(AU893&lt;&gt;"",1,0)+IF(BE893&lt;&gt;"",1,0)+IF(CF893&lt;&gt;"",1,0)+IF(CJ893="Yes",1,0)+IF(CL893="Yes",1,0)+IF(DE893&lt;&gt;"Pending",1,0)+IF(F893&lt;&gt;"",1,0)+IF(DZ893&lt;&gt;"",1,0)+IF(EI893&lt;&gt;"",1,0))/12)</x:f>
        <x:v>0.5</x:v>
      </x:c>
    </x:row>
    <x:row r="894">
      <x:c r="A894" t="str">
        <x:v>EV-0891</x:v>
      </x:c>
      <x:c r="B894" t="str">
        <x:v>Integrity check</x:v>
      </x:c>
      <x:c r="C894" t="str">
        <x:f>IF(L894="","",IF(LEFT(EC894,7)="BLOCKED","🔴 Do not use for conclusion",IF(EB894="Yes","🟢 Claim-ready","🟡 Caution / context")))</x:f>
        <x:v>🟡 Caution / context</x:v>
      </x:c>
      <x:c r="D894" t="str">
        <x:f>IF(L894="","",EC894)</x:f>
        <x:v>PENDING — appropriate appraisal</x:v>
      </x:c>
      <x:c r="E894" t="str">
        <x:v>P3 — Medium</x:v>
      </x:c>
      <x:c r="F894" t="str">
        <x:v>Pending</x:v>
      </x:c>
      <x:c r="G894" t="str">
        <x:v>A potentially relevant concept is present, but direct applicability is ambiguous at title/abstract level.</x:v>
      </x:c>
      <x:c r="H894" t="str">
        <x:v>Human title/abstract adjudication; retrieve full text if relevance remains plausible.</x:v>
      </x:c>
      <x:c r="I894"/>
      <x:c r="J894" t="str">
        <x:v>C — Implementation Science</x:v>
      </x:c>
      <x:c r="K894" t="str">
        <x:v>IDENTIFIED</x:v>
      </x:c>
      <x:c r="L894" t="str">
        <x:v>Emergency response to terrorist attacks: results of the federal-conducted evaluation process in Germany.</x:v>
      </x:c>
      <x:c r="M894"/>
      <x:c r="N894" t="str">
        <x:v>Wurmb, Thomas; Franke, Axel; Schorscher, Nora; Kowalzik, Barbara; Helm, Matthias; Bohnen, Renate; Helmerichs, Jutta; Grueneisen, Ulrich; Cwojdzinski, Detlef; Jung, Georg; Lucking, Gesa; Weber, Martin</x:v>
      </x:c>
      <x:c r="O894" t="n">
        <x:v>2020</x:v>
      </x:c>
      <x:c r="P894" t="str">
        <x:v>European journal of trauma and emergency surgery : official publication of the European Trauma Society</x:v>
      </x:c>
      <x:c r="Q894" t="str">
        <x:v>Journal Article</x:v>
      </x:c>
      <x:c r="R894" t="str">
        <x:v>Unclear</x:v>
      </x:c>
      <x:c r="S894" t="str">
        <x:v>Unknown</x:v>
      </x:c>
      <x:c r="T894" t="str">
        <x:v>eng</x:v>
      </x:c>
      <x:c r="U894" t="str">
        <x:v>https://pubmed.ncbi.nlm.nih.gov/32206880/</x:v>
      </x:c>
      <x:c r="V894" t="str">
        <x:v>10.1007/s00068-020-01347-8</x:v>
      </x:c>
      <x:c r="W894" t="str">
        <x:f>IF(V894="","",LOWER(SUBSTITUTE(SUBSTITUTE(SUBSTITUTE(SUBSTITUTE(TRIM(V894),"https://doi.org/",""),"http://doi.org/",""),"https://dx.doi.org/",""),"doi:","")))</x:f>
        <x:v>10.1007/s00068-020-01347-8</x:v>
      </x:c>
      <x:c r="X894" t="str">
        <x:v>32206880</x:v>
      </x:c>
      <x:c r="Y894" t="str">
        <x:v>PMC7429537</x:v>
      </x:c>
      <x:c r="Z894"/>
      <x:c r="AA894" t="str">
        <x:v>PubMed/MEDLINE</x:v>
      </x:c>
      <x:c r="AB894" t="str">
        <x:v>PUBMED-C-v1.0-2026-08-28</x:v>
      </x:c>
      <x:c r="AC894" t="str">
        <x:v>SP-PUBMED-C-20260828</x:v>
      </x:c>
      <x:c r="AD894" s="499" t="n">
        <x:v>46262</x:v>
      </x:c>
      <x:c r="AE894" s="499" t="n">
        <x:v>46272</x:v>
      </x:c>
      <x:c r="AF894" t="str">
        <x:v>9CAJV87H</x:v>
      </x:c>
      <x:c r="AG894"/>
      <x:c r="AH894" t="str">
        <x:v>Tactical Athlete → Operational Readiness Brazil</x:v>
      </x:c>
      <x:c r="AI894" t="str">
        <x:v>evidence-family:C</x:v>
      </x:c>
      <x:c r="AJ894"/>
      <x:c r="AK894" t="str">
        <x:f>IF(AJ894="","",IF(OR(LOWER(AJ894)="brazil",LOWER(AJ894)="brasil"),"Yes","No"))</x:f>
      </x:c>
      <x:c r="AL894"/>
      <x:c r="AM894"/>
      <x:c r="AN894"/>
      <x:c r="AO894"/>
      <x:c r="AP894"/>
      <x:c r="AQ894"/>
      <x:c r="AR894"/>
      <x:c r="AS894"/>
      <x:c r="AT894"/>
      <x:c r="AU894"/>
      <x:c r="AV894"/>
      <x:c r="AW894"/>
      <x:c r="AX894"/>
      <x:c r="AY894"/>
      <x:c r="AZ894"/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/>
      <x:c r="BO894"/>
      <x:c r="BP894"/>
      <x:c r="BQ894"/>
      <x:c r="BR894"/>
      <x:c r="BS894"/>
      <x:c r="BT894"/>
      <x:c r="BU894"/>
      <x:c r="BV894"/>
      <x:c r="BW894"/>
      <x:c r="BX894"/>
      <x:c r="BY894"/>
      <x:c r="BZ894"/>
      <x:c r="CA894"/>
      <x:c r="CB894"/>
      <x:c r="CC894"/>
      <x:c r="CD894"/>
      <x:c r="CE894"/>
      <x:c r="CF894"/>
      <x:c r="CG894"/>
      <x:c r="CH894"/>
      <x:c r="CI894"/>
      <x:c r="CJ894" t="str">
        <x:v>Yes</x:v>
      </x:c>
      <x:c r="CK894" t="str">
        <x:v>Yes</x:v>
      </x:c>
      <x:c r="CL894" t="str">
        <x:v>Yes</x:v>
      </x:c>
      <x:c r="CM894" t="str">
        <x:v>Clear</x:v>
      </x:c>
      <x:c r="CN894" t="str">
        <x:v>Verified — clear</x:v>
      </x:c>
      <x:c r="CO894" t="n">
        <x:v>46272</x:v>
      </x:c>
      <x:c r="CP894" t="str">
        <x:v>https://pubmed.ncbi.nlm.nih.gov/32206880/</x:v>
      </x:c>
      <x:c r="CQ894"/>
      <x:c r="CR894"/>
      <x:c r="CS894"/>
      <x:c r="CT894"/>
      <x:c r="CU894"/>
      <x:c r="CV894"/>
      <x:c r="CW894"/>
      <x:c r="CX894"/>
      <x:c r="CY894"/>
      <x:c r="CZ894"/>
      <x:c r="DA894"/>
      <x:c r="DB894" t="str">
        <x:f>IF(L894="","",IF(AND(COUNT(CU894:DA894)=7,OR(CU894=0,CU894=1,CU894=2),OR(CV894=0,CV894=1,CV894=2),OR(CW894=0,CW894=1,CW894=2),OR(CX894=0,CX894=1,CX894=2),OR(CY894=0,CY894=1,CY894=2),OR(CZ894=0,CZ894=1,CZ894=2),OR(DA894=0,DA894=1,DA894=2)),SUM(CU894:DA894),""))</x:f>
      </x:c>
      <x:c r="DC894" t="str">
        <x:f>IF(DB894="","",ROUND(DB894/14*10,1))</x:f>
      </x:c>
      <x:c r="DD894" t="str">
        <x:v>Pending</x:v>
      </x:c>
      <x:c r="DE894" t="str">
        <x:f>IF(L894="","",IF(DC894="","Pending",IF(DD894="Yes","CONDITIONAL — safety override",IF(DC894&gt;=8,"HIGH",IF(DC894&gt;=5,"CONDITIONAL","LOW")))))</x:f>
        <x:v>Pending</x:v>
      </x:c>
      <x:c r="DF894" t="str">
        <x:v>Pending screening and full-text appraisal; no transferability judgment made at identification.</x:v>
      </x:c>
      <x:c r="DG894"/>
      <x:c r="DH894"/>
      <x:c r="DI894"/>
      <x:c r="DJ894"/>
      <x:c r="DK894"/>
      <x:c r="DL894"/>
      <x:c r="DM894"/>
      <x:c r="DN894"/>
      <x:c r="DO894"/>
      <x:c r="DP894"/>
      <x:c r="DQ894"/>
      <x:c r="DR894"/>
      <x:c r="DS894"/>
      <x:c r="DT894"/>
      <x:c r="DU894"/>
      <x:c r="DV894"/>
      <x:c r="DW894"/>
      <x:c r="DX894"/>
      <x:c r="DY894"/>
      <x:c r="DZ894" t="str">
        <x:v>Title/abstract information is insufficient for a substantive scientific, causal, transferability or institutional claim.</x:v>
      </x:c>
      <x:c r="EA894" t="str">
        <x:v>Pending</x:v>
      </x:c>
      <x:c r="EB894" t="str">
        <x:f>IF(L894="","",IF(EC894="READY","Yes","No / Pending"))</x:f>
        <x:v>No / Pending</x:v>
      </x:c>
      <x:c r="EC894" t="str">
        <x:f>IF(L894="","",IF(OR(ISNUMBER(SEARCH("Retracted Publication",Q894)),CM894="Retracted",CN894="Retracted",CM894="Expression of Concern",CN894="Expression of Concern",F894="Not used",CG894="Critical",CH894="High",CH894="Critical"),"BLOCKED — integrity or use restriction",IF(AND(CJ894="Yes",CK894="Yes",CL894="Yes"),IF(AND(CM894="Clear",CN894="Verified — clear"),IF(AND(AND(LEN(TRIM(CF894))&gt;0,LEFT(LOWER(TRIM(CF894)),7)&lt;&gt;"pending"),OR(CG894="High",CG894="Moderate"),OR(CH894="Low",CH894="Some concerns",CH894="Not applicable")),IF(AND(DD894="No",OR(DE894="HIGH",DE894="CONDITIONAL"),AND(LEN(TRIM(DF894))&gt;0,LEFT(LOWER(TRIM(DF894)),7)&lt;&gt;"pending")),IF(AND(AND(LEN(TRIM(DT894))&gt;0,LEFT(LOWER(TRIM(DT894)),7)&lt;&gt;"pending"),AND(LEN(TRIM(DU894))&gt;0,LEFT(LOWER(TRIM(DU894)),7)&lt;&gt;"pending"),OR(AND(LEN(TRIM(DV894))&gt;0,LEFT(LOWER(TRIM(DV894)),7)&lt;&gt;"pending"),AND(LEN(TRIM(DW894))&gt;0,LEFT(LOWER(TRIM(DW894)),7)&lt;&gt;"pending")),AND(LEN(TRIM(DX894))&gt;0,LEFT(LOWER(TRIM(DX894)),7)&lt;&gt;"pending")),IF(AND(F894="Claim-ready",OR(EA894="Strong",EA894="Moderate"),AND(LEN(TRIM(G894))&gt;0,LEFT(LOWER(TRIM(G894)),7)&lt;&gt;"pending"),G894&lt;&gt;"No substantive use decision is permitted from identification metadata alone.",AND(LEN(TRIM(DZ894))&gt;0,LEFT(LOWER(TRIM(DZ894)),7)&lt;&gt;"pending"),DZ894&lt;&gt;"Identification metadata alone does not permit any substantive scientific, causal, operational, or institutional claim.",AND(LEN(TRIM(EI894))&gt;0,LEFT(LOWER(TRIM(EI894)),7)&lt;&gt;"pending"),ISNUMBER(EH894),EH894&gt;0),"READY","PENDING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4" t="str">
        <x:v>Pending</x:v>
      </x:c>
      <x:c r="EE894"/>
      <x:c r="EF894" t="str">
        <x:v>Pending</x:v>
      </x:c>
      <x:c r="EG894" t="str">
        <x:v>Pending</x:v>
      </x:c>
      <x:c r="EH894"/>
      <x:c r="EI894" s="501"/>
      <x:c r="EJ894"/>
      <x:c r="EK894" t="str">
        <x:v>Pending</x:v>
      </x:c>
      <x:c r="EL894" t="n">
        <x:v>46272</x:v>
      </x:c>
      <x:c r="EM894" t="str">
        <x:v>Production PubMed record imported and reconciled to Zotero item 9CAJV87H;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894" t="n">
        <x:f>IF(L894="","",(IF(N894&lt;&gt;"",1,0)+IF(O894&lt;&gt;"",1,0)+IF(AJ894&lt;&gt;"",1,0)+IF(AU894&lt;&gt;"",1,0)+IF(BE894&lt;&gt;"",1,0)+IF(CF894&lt;&gt;"",1,0)+IF(CJ894="Yes",1,0)+IF(CL894="Yes",1,0)+IF(DE894&lt;&gt;"Pending",1,0)+IF(F894&lt;&gt;"",1,0)+IF(DZ894&lt;&gt;"",1,0)+IF(EI894&lt;&gt;"",1,0))/12)</x:f>
        <x:v>0.5</x:v>
      </x:c>
    </x:row>
    <x:row r="895">
      <x:c r="A895" t="str">
        <x:v>EV-0892</x:v>
      </x:c>
      <x:c r="B895" t="str">
        <x:v>Integrity check</x:v>
      </x:c>
      <x:c r="C895" t="str">
        <x:f>IF(L895="","",IF(LEFT(EC895,7)="BLOCKED","🔴 Do not use for conclusion",IF(EB895="Yes","🟢 Claim-ready","🟡 Caution / context")))</x:f>
        <x:v>🟡 Caution / context</x:v>
      </x:c>
      <x:c r="D895" t="str">
        <x:f>IF(L895="","",EC895)</x:f>
        <x:v>PENDING — appropriate appraisal</x:v>
      </x:c>
      <x:c r="E895" t="str">
        <x:v>P3 — Medium</x:v>
      </x:c>
      <x:c r="F895" t="str">
        <x:v>Pending</x:v>
      </x:c>
      <x:c r="G895" t="str">
        <x:v>Title/abstract identify an explicit tactical/public-safety context and readiness domain; retain for full-text assessment.</x:v>
      </x:c>
      <x:c r="H895" t="str">
        <x:v>Obtain and review lawful full text; confirm human adjudication; then select a design-specific appraisal instrument.</x:v>
      </x:c>
      <x:c r="I895"/>
      <x:c r="J895" t="str">
        <x:v>A — Core</x:v>
      </x:c>
      <x:c r="K895" t="str">
        <x:v>IDENTIFIED</x:v>
      </x:c>
      <x:c r="L895" t="str">
        <x:v>Optimizing Special Operations Forces Operator Talents and Mission Capabilities: Human Performance Optimization and Total Force Fitness Capability-Based Blueprint and Targeting System.</x:v>
      </x:c>
      <x:c r="M895"/>
      <x:c r="N895" t="str">
        <x:v>Chamberlin, Rachel A; Lunasco, Travis K; Deuster, Patricia A</x:v>
      </x:c>
      <x:c r="O895" t="n">
        <x:v>2020</x:v>
      </x:c>
      <x:c r="P895" t="str">
        <x:v>Journal of special operations medicine : a peer reviewed journal for SOF medical professionals</x:v>
      </x:c>
      <x:c r="Q895" t="str">
        <x:v>Journal Article</x:v>
      </x:c>
      <x:c r="R895" t="str">
        <x:v>Unclear</x:v>
      </x:c>
      <x:c r="S895" t="str">
        <x:v>Unknown</x:v>
      </x:c>
      <x:c r="T895" t="str">
        <x:v>eng</x:v>
      </x:c>
      <x:c r="U895" t="str">
        <x:v>https://pubmed.ncbi.nlm.nih.gov/32203615/</x:v>
      </x:c>
      <x:c r="V895" t="str">
        <x:v>10.55460/yoqw-cy47</x:v>
      </x:c>
      <x:c r="W895" t="str">
        <x:f>IF(V895="","",LOWER(SUBSTITUTE(SUBSTITUTE(SUBSTITUTE(SUBSTITUTE(TRIM(V895),"https://doi.org/",""),"http://doi.org/",""),"https://dx.doi.org/",""),"doi:","")))</x:f>
        <x:v>10.55460/yoqw-cy47</x:v>
      </x:c>
      <x:c r="X895" t="str">
        <x:v>32203615</x:v>
      </x:c>
      <x:c r="Y895" t="str"/>
      <x:c r="Z895"/>
      <x:c r="AA895" t="str">
        <x:v>PubMed/MEDLINE</x:v>
      </x:c>
      <x:c r="AB895" t="str">
        <x:v>PUBMED-A-v1.0-2026-08-28</x:v>
      </x:c>
      <x:c r="AC895" t="str">
        <x:v>SP-PUBMED-A-20260828</x:v>
      </x:c>
      <x:c r="AD895" s="499" t="n">
        <x:v>46262</x:v>
      </x:c>
      <x:c r="AE895" s="499" t="n">
        <x:v>46272</x:v>
      </x:c>
      <x:c r="AF895" t="str">
        <x:v>TLPH5B85</x:v>
      </x:c>
      <x:c r="AG895"/>
      <x:c r="AH895" t="str">
        <x:v>Tactical Athlete → Operational Readiness Brazil</x:v>
      </x:c>
      <x:c r="AI895" t="str">
        <x:v>evidence-family:A</x:v>
      </x:c>
      <x:c r="AJ895"/>
      <x:c r="AK895" t="str">
        <x:f>IF(AJ895="","",IF(OR(LOWER(AJ895)="brazil",LOWER(AJ895)="brasil"),"Yes","No"))</x:f>
      </x:c>
      <x:c r="AL895"/>
      <x:c r="AM895"/>
      <x:c r="AN895"/>
      <x:c r="AO895"/>
      <x:c r="AP895"/>
      <x:c r="AQ895"/>
      <x:c r="AR895"/>
      <x:c r="AS895"/>
      <x:c r="AT895"/>
      <x:c r="AU895"/>
      <x:c r="AV895"/>
      <x:c r="AW895"/>
      <x:c r="AX895"/>
      <x:c r="AY895"/>
      <x:c r="AZ895"/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/>
      <x:c r="BO895"/>
      <x:c r="BP895"/>
      <x:c r="BQ895"/>
      <x:c r="BR895"/>
      <x:c r="BS895"/>
      <x:c r="BT895"/>
      <x:c r="BU895"/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 t="str">
        <x:v>Yes</x:v>
      </x:c>
      <x:c r="CK895" t="str">
        <x:v>Yes</x:v>
      </x:c>
      <x:c r="CL895" t="str">
        <x:v>Yes</x:v>
      </x:c>
      <x:c r="CM895" t="str">
        <x:v>Clear</x:v>
      </x:c>
      <x:c r="CN895" t="str">
        <x:v>Verified — clear</x:v>
      </x:c>
      <x:c r="CO895" t="n">
        <x:v>46272</x:v>
      </x:c>
      <x:c r="CP895" t="str">
        <x:v>https://pubmed.ncbi.nlm.nih.gov/32203615/</x:v>
      </x:c>
      <x:c r="CQ895"/>
      <x:c r="CR895"/>
      <x:c r="CS895"/>
      <x:c r="CT895"/>
      <x:c r="CU895"/>
      <x:c r="CV895"/>
      <x:c r="CW895"/>
      <x:c r="CX895"/>
      <x:c r="CY895"/>
      <x:c r="CZ895"/>
      <x:c r="DA895"/>
      <x:c r="DB895" t="str">
        <x:f>IF(L895="","",IF(AND(COUNT(CU895:DA895)=7,OR(CU895=0,CU895=1,CU895=2),OR(CV895=0,CV895=1,CV895=2),OR(CW895=0,CW895=1,CW895=2),OR(CX895=0,CX895=1,CX895=2),OR(CY895=0,CY895=1,CY895=2),OR(CZ895=0,CZ895=1,CZ895=2),OR(DA895=0,DA895=1,DA895=2)),SUM(CU895:DA895),""))</x:f>
      </x:c>
      <x:c r="DC895" t="str">
        <x:f>IF(DB895="","",ROUND(DB895/14*10,1))</x:f>
      </x:c>
      <x:c r="DD895" t="str">
        <x:v>Pending</x:v>
      </x:c>
      <x:c r="DE895" t="str">
        <x:f>IF(L895="","",IF(DC895="","Pending",IF(DD895="Yes","CONDITIONAL — safety override",IF(DC895&gt;=8,"HIGH",IF(DC895&gt;=5,"CONDITIONAL","LOW")))))</x:f>
        <x:v>Pending</x:v>
      </x:c>
      <x:c r="DF895" t="str">
        <x:v>Pending screening and full-text appraisal; no transferability judgment made at identification.</x:v>
      </x:c>
      <x:c r="DG895"/>
      <x:c r="DH895"/>
      <x:c r="DI895"/>
      <x:c r="DJ895"/>
      <x:c r="DK895"/>
      <x:c r="DL895"/>
      <x:c r="DM895"/>
      <x:c r="DN895"/>
      <x:c r="DO895"/>
      <x:c r="DP895"/>
      <x:c r="DQ895"/>
      <x:c r="DR895"/>
      <x:c r="DS895"/>
      <x:c r="DT895"/>
      <x:c r="DU895"/>
      <x:c r="DV895"/>
      <x:c r="DW895"/>
      <x:c r="DX895"/>
      <x:c r="DY895"/>
      <x:c r="DZ895" t="str">
        <x:v>Title/abstract screening alone does not establish effectiveness, causality, methodological quality, transferability to Brazilian public safety or an institutional recommendation.</x:v>
      </x:c>
      <x:c r="EA895" t="str">
        <x:v>Pending</x:v>
      </x:c>
      <x:c r="EB895" t="str">
        <x:f>IF(L895="","",IF(EC895="READY","Yes","No / Pending"))</x:f>
        <x:v>No / Pending</x:v>
      </x:c>
      <x:c r="EC895" t="str">
        <x:f>IF(L895="","",IF(OR(ISNUMBER(SEARCH("Retracted Publication",Q895)),CM895="Retracted",CN895="Retracted",CM895="Expression of Concern",CN895="Expression of Concern",F895="Not used",CG895="Critical",CH895="High",CH895="Critical"),"BLOCKED — integrity or use restriction",IF(AND(CJ895="Yes",CK895="Yes",CL895="Yes"),IF(AND(CM895="Clear",CN895="Verified — clear"),IF(AND(AND(LEN(TRIM(CF895))&gt;0,LEFT(LOWER(TRIM(CF895)),7)&lt;&gt;"pending"),OR(CG895="High",CG895="Moderate"),OR(CH895="Low",CH895="Some concerns",CH895="Not applicable")),IF(AND(DD895="No",OR(DE895="HIGH",DE895="CONDITIONAL"),AND(LEN(TRIM(DF895))&gt;0,LEFT(LOWER(TRIM(DF895)),7)&lt;&gt;"pending")),IF(AND(AND(LEN(TRIM(DT895))&gt;0,LEFT(LOWER(TRIM(DT895)),7)&lt;&gt;"pending"),AND(LEN(TRIM(DU895))&gt;0,LEFT(LOWER(TRIM(DU895)),7)&lt;&gt;"pending"),OR(AND(LEN(TRIM(DV895))&gt;0,LEFT(LOWER(TRIM(DV895)),7)&lt;&gt;"pending"),AND(LEN(TRIM(DW895))&gt;0,LEFT(LOWER(TRIM(DW895)),7)&lt;&gt;"pending")),AND(LEN(TRIM(DX895))&gt;0,LEFT(LOWER(TRIM(DX895)),7)&lt;&gt;"pending")),IF(AND(F895="Claim-ready",OR(EA895="Strong",EA895="Moderate"),AND(LEN(TRIM(G895))&gt;0,LEFT(LOWER(TRIM(G895)),7)&lt;&gt;"pending"),G895&lt;&gt;"No substantive use decision is permitted from identification metadata alone.",AND(LEN(TRIM(DZ895))&gt;0,LEFT(LOWER(TRIM(DZ895)),7)&lt;&gt;"pending"),DZ895&lt;&gt;"Identification metadata alone does not permit any substantive scientific, causal, operational, or institutional claim.",AND(LEN(TRIM(EI895))&gt;0,LEFT(LOWER(TRIM(EI895)),7)&lt;&gt;"pending"),ISNUMBER(EH895),EH895&gt;0),"READY","PENDING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5" t="str">
        <x:v>Pending</x:v>
      </x:c>
      <x:c r="EE895"/>
      <x:c r="EF895" t="str">
        <x:v>Pending</x:v>
      </x:c>
      <x:c r="EG895" t="str">
        <x:v>Pending</x:v>
      </x:c>
      <x:c r="EH895"/>
      <x:c r="EI895" s="501"/>
      <x:c r="EJ895"/>
      <x:c r="EK895" t="str">
        <x:v>Pending</x:v>
      </x:c>
      <x:c r="EL895" t="n">
        <x:v>46272</x:v>
      </x:c>
      <x:c r="EM895" t="str">
        <x:v>Production PubMed record imported and reconciled to Zotero item TLPH5B85;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5" t="n">
        <x:f>IF(L895="","",(IF(N895&lt;&gt;"",1,0)+IF(O895&lt;&gt;"",1,0)+IF(AJ895&lt;&gt;"",1,0)+IF(AU895&lt;&gt;"",1,0)+IF(BE895&lt;&gt;"",1,0)+IF(CF895&lt;&gt;"",1,0)+IF(CJ895="Yes",1,0)+IF(CL895="Yes",1,0)+IF(DE895&lt;&gt;"Pending",1,0)+IF(F895&lt;&gt;"",1,0)+IF(DZ895&lt;&gt;"",1,0)+IF(EI895&lt;&gt;"",1,0))/12)</x:f>
        <x:v>0.5</x:v>
      </x:c>
    </x:row>
    <x:row r="896">
      <x:c r="A896" t="str">
        <x:v>EV-0893</x:v>
      </x:c>
      <x:c r="B896" t="str">
        <x:v>Integrity check</x:v>
      </x:c>
      <x:c r="C896" t="str">
        <x:f>IF(L896="","",IF(LEFT(EC896,7)="BLOCKED","🔴 Do not use for conclusion",IF(EB896="Yes","🟢 Claim-ready","🟡 Caution / context")))</x:f>
        <x:v>🟡 Caution / context</x:v>
      </x:c>
      <x:c r="D896" t="str">
        <x:f>IF(L896="","",EC896)</x:f>
        <x:v>PENDING — appropriate appraisal</x:v>
      </x:c>
      <x:c r="E896" t="str">
        <x:v>P3 — Medium</x:v>
      </x:c>
      <x:c r="F896" t="str">
        <x:v>Pending</x:v>
      </x:c>
      <x:c r="G896" t="str">
        <x:v>Title/abstract identify an explicit tactical/public-safety context and readiness domain; retain for full-text assessment.</x:v>
      </x:c>
      <x:c r="H896" t="str">
        <x:v>Obtain and review lawful full text; confirm human adjudication; then select a design-specific appraisal instrument.</x:v>
      </x:c>
      <x:c r="I896"/>
      <x:c r="J896" t="str">
        <x:v>A — Core</x:v>
      </x:c>
      <x:c r="K896" t="str">
        <x:v>IDENTIFIED</x:v>
      </x:c>
      <x:c r="L896" t="str">
        <x:v>Influence of a Multitask Paradigm on Motor and Cognitive Performance of Military and Law Enforcement Personnel: A Systematic Review.</x:v>
      </x:c>
      <x:c r="M896"/>
      <x:c r="N896" t="str">
        <x:v>Talarico, Maria; Brancaleone, Matthew P; Onate, James A</x:v>
      </x:c>
      <x:c r="O896" t="n">
        <x:v>2020</x:v>
      </x:c>
      <x:c r="P896" t="str">
        <x:v>Journal of special operations medicine : a peer reviewed journal for SOF medical professionals</x:v>
      </x:c>
      <x:c r="Q896" t="str">
        <x:v>Journal Article; Systematic Review</x:v>
      </x:c>
      <x:c r="R896" t="str">
        <x:v>Unclear</x:v>
      </x:c>
      <x:c r="S896" t="str">
        <x:v>Unknown</x:v>
      </x:c>
      <x:c r="T896" t="str">
        <x:v>eng</x:v>
      </x:c>
      <x:c r="U896" t="str">
        <x:v>https://pubmed.ncbi.nlm.nih.gov/32203610/</x:v>
      </x:c>
      <x:c r="V896" t="str">
        <x:v>10.55460/ii7l-nfhc</x:v>
      </x:c>
      <x:c r="W896" t="str">
        <x:f>IF(V896="","",LOWER(SUBSTITUTE(SUBSTITUTE(SUBSTITUTE(SUBSTITUTE(TRIM(V896),"https://doi.org/",""),"http://doi.org/",""),"https://dx.doi.org/",""),"doi:","")))</x:f>
        <x:v>10.55460/ii7l-nfhc</x:v>
      </x:c>
      <x:c r="X896" t="str">
        <x:v>32203610</x:v>
      </x:c>
      <x:c r="Y896" t="str"/>
      <x:c r="Z896"/>
      <x:c r="AA896" t="str">
        <x:v>PubMed/MEDLINE</x:v>
      </x:c>
      <x:c r="AB896" t="str">
        <x:v>PUBMED-A-v1.0-2026-08-28</x:v>
      </x:c>
      <x:c r="AC896" t="str">
        <x:v>SP-PUBMED-A-20260828</x:v>
      </x:c>
      <x:c r="AD896" s="499" t="n">
        <x:v>46262</x:v>
      </x:c>
      <x:c r="AE896" s="499" t="n">
        <x:v>46272</x:v>
      </x:c>
      <x:c r="AF896" t="str">
        <x:v>NM2QETTI</x:v>
      </x:c>
      <x:c r="AG896"/>
      <x:c r="AH896" t="str">
        <x:v>Tactical Athlete → Operational Readiness Brazil</x:v>
      </x:c>
      <x:c r="AI896" t="str">
        <x:v>evidence-family:A</x:v>
      </x:c>
      <x:c r="AJ896"/>
      <x:c r="AK896" t="str">
        <x:f>IF(AJ896="","",IF(OR(LOWER(AJ896)="brazil",LOWER(AJ896)="brasil"),"Yes","No"))</x:f>
      </x:c>
      <x:c r="AL896"/>
      <x:c r="AM896"/>
      <x:c r="AN896"/>
      <x:c r="AO896"/>
      <x:c r="AP896"/>
      <x:c r="AQ896"/>
      <x:c r="AR896"/>
      <x:c r="AS896"/>
      <x:c r="AT896"/>
      <x:c r="AU896"/>
      <x:c r="AV896"/>
      <x:c r="AW896"/>
      <x:c r="AX896"/>
      <x:c r="AY896"/>
      <x:c r="AZ896"/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/>
      <x:c r="BO896"/>
      <x:c r="BP896"/>
      <x:c r="BQ896"/>
      <x:c r="BR896"/>
      <x:c r="BS896"/>
      <x:c r="BT896"/>
      <x:c r="BU896"/>
      <x:c r="BV896"/>
      <x:c r="BW896"/>
      <x:c r="BX896"/>
      <x:c r="BY896"/>
      <x:c r="BZ896"/>
      <x:c r="CA896"/>
      <x:c r="CB896"/>
      <x:c r="CC896"/>
      <x:c r="CD896"/>
      <x:c r="CE896"/>
      <x:c r="CF896"/>
      <x:c r="CG896"/>
      <x:c r="CH896"/>
      <x:c r="CI896"/>
      <x:c r="CJ896" t="str">
        <x:v>Yes</x:v>
      </x:c>
      <x:c r="CK896" t="str">
        <x:v>Yes</x:v>
      </x:c>
      <x:c r="CL896" t="str">
        <x:v>Yes</x:v>
      </x:c>
      <x:c r="CM896" t="str">
        <x:v>Clear</x:v>
      </x:c>
      <x:c r="CN896" t="str">
        <x:v>Verified — clear</x:v>
      </x:c>
      <x:c r="CO896" t="n">
        <x:v>46272</x:v>
      </x:c>
      <x:c r="CP896" t="str">
        <x:v>https://pubmed.ncbi.nlm.nih.gov/32203610/</x:v>
      </x:c>
      <x:c r="CQ896"/>
      <x:c r="CR896"/>
      <x:c r="CS896"/>
      <x:c r="CT896"/>
      <x:c r="CU896"/>
      <x:c r="CV896"/>
      <x:c r="CW896"/>
      <x:c r="CX896"/>
      <x:c r="CY896"/>
      <x:c r="CZ896"/>
      <x:c r="DA896"/>
      <x:c r="DB896" t="str">
        <x:f>IF(L896="","",IF(AND(COUNT(CU896:DA896)=7,OR(CU896=0,CU896=1,CU896=2),OR(CV896=0,CV896=1,CV896=2),OR(CW896=0,CW896=1,CW896=2),OR(CX896=0,CX896=1,CX896=2),OR(CY896=0,CY896=1,CY896=2),OR(CZ896=0,CZ896=1,CZ896=2),OR(DA896=0,DA896=1,DA896=2)),SUM(CU896:DA896),""))</x:f>
      </x:c>
      <x:c r="DC896" t="str">
        <x:f>IF(DB896="","",ROUND(DB896/14*10,1))</x:f>
      </x:c>
      <x:c r="DD896" t="str">
        <x:v>Pending</x:v>
      </x:c>
      <x:c r="DE896" t="str">
        <x:f>IF(L896="","",IF(DC896="","Pending",IF(DD896="Yes","CONDITIONAL — safety override",IF(DC896&gt;=8,"HIGH",IF(DC896&gt;=5,"CONDITIONAL","LOW")))))</x:f>
        <x:v>Pending</x:v>
      </x:c>
      <x:c r="DF896" t="str">
        <x:v>Pending screening and full-text appraisal; no transferability judgment made at identification.</x:v>
      </x:c>
      <x:c r="DG896"/>
      <x:c r="DH896"/>
      <x:c r="DI896"/>
      <x:c r="DJ896"/>
      <x:c r="DK896"/>
      <x:c r="DL896"/>
      <x:c r="DM896"/>
      <x:c r="DN896"/>
      <x:c r="DO896"/>
      <x:c r="DP896"/>
      <x:c r="DQ896"/>
      <x:c r="DR896"/>
      <x:c r="DS896"/>
      <x:c r="DT896"/>
      <x:c r="DU896"/>
      <x:c r="DV896"/>
      <x:c r="DW896"/>
      <x:c r="DX896"/>
      <x:c r="DY896"/>
      <x:c r="DZ896" t="str">
        <x:v>Title/abstract screening alone does not establish effectiveness, causality, methodological quality, transferability to Brazilian public safety or an institutional recommendation.</x:v>
      </x:c>
      <x:c r="EA896" t="str">
        <x:v>Pending</x:v>
      </x:c>
      <x:c r="EB896" t="str">
        <x:f>IF(L896="","",IF(EC896="READY","Yes","No / Pending"))</x:f>
        <x:v>No / Pending</x:v>
      </x:c>
      <x:c r="EC896" t="str">
        <x:f>IF(L896="","",IF(OR(ISNUMBER(SEARCH("Retracted Publication",Q896)),CM896="Retracted",CN896="Retracted",CM896="Expression of Concern",CN896="Expression of Concern",F896="Not used",CG896="Critical",CH896="High",CH896="Critical"),"BLOCKED — integrity or use restriction",IF(AND(CJ896="Yes",CK896="Yes",CL896="Yes"),IF(AND(CM896="Clear",CN896="Verified — clear"),IF(AND(AND(LEN(TRIM(CF896))&gt;0,LEFT(LOWER(TRIM(CF896)),7)&lt;&gt;"pending"),OR(CG896="High",CG896="Moderate"),OR(CH896="Low",CH896="Some concerns",CH896="Not applicable")),IF(AND(DD896="No",OR(DE896="HIGH",DE896="CONDITIONAL"),AND(LEN(TRIM(DF896))&gt;0,LEFT(LOWER(TRIM(DF896)),7)&lt;&gt;"pending")),IF(AND(AND(LEN(TRIM(DT896))&gt;0,LEFT(LOWER(TRIM(DT896)),7)&lt;&gt;"pending"),AND(LEN(TRIM(DU896))&gt;0,LEFT(LOWER(TRIM(DU896)),7)&lt;&gt;"pending"),OR(AND(LEN(TRIM(DV896))&gt;0,LEFT(LOWER(TRIM(DV896)),7)&lt;&gt;"pending"),AND(LEN(TRIM(DW896))&gt;0,LEFT(LOWER(TRIM(DW896)),7)&lt;&gt;"pending")),AND(LEN(TRIM(DX896))&gt;0,LEFT(LOWER(TRIM(DX896)),7)&lt;&gt;"pending")),IF(AND(F896="Claim-ready",OR(EA896="Strong",EA896="Moderate"),AND(LEN(TRIM(G896))&gt;0,LEFT(LOWER(TRIM(G896)),7)&lt;&gt;"pending"),G896&lt;&gt;"No substantive use decision is permitted from identification metadata alone.",AND(LEN(TRIM(DZ896))&gt;0,LEFT(LOWER(TRIM(DZ896)),7)&lt;&gt;"pending"),DZ896&lt;&gt;"Identification metadata alone does not permit any substantive scientific, causal, operational, or institutional claim.",AND(LEN(TRIM(EI896))&gt;0,LEFT(LOWER(TRIM(EI896)),7)&lt;&gt;"pending"),ISNUMBER(EH896),EH896&gt;0),"READY","PENDING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6" t="str">
        <x:v>Pending</x:v>
      </x:c>
      <x:c r="EE896"/>
      <x:c r="EF896" t="str">
        <x:v>Pending</x:v>
      </x:c>
      <x:c r="EG896" t="str">
        <x:v>Pending</x:v>
      </x:c>
      <x:c r="EH896"/>
      <x:c r="EI896" s="501"/>
      <x:c r="EJ896"/>
      <x:c r="EK896" t="str">
        <x:v>Pending</x:v>
      </x:c>
      <x:c r="EL896" t="n">
        <x:v>46272</x:v>
      </x:c>
      <x:c r="EM896" t="str">
        <x:v>Production PubMed record imported and reconciled to Zotero item NM2QETTI;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6" t="n">
        <x:f>IF(L896="","",(IF(N896&lt;&gt;"",1,0)+IF(O896&lt;&gt;"",1,0)+IF(AJ896&lt;&gt;"",1,0)+IF(AU896&lt;&gt;"",1,0)+IF(BE896&lt;&gt;"",1,0)+IF(CF896&lt;&gt;"",1,0)+IF(CJ896="Yes",1,0)+IF(CL896="Yes",1,0)+IF(DE896&lt;&gt;"Pending",1,0)+IF(F896&lt;&gt;"",1,0)+IF(DZ896&lt;&gt;"",1,0)+IF(EI896&lt;&gt;"",1,0))/12)</x:f>
        <x:v>0.5</x:v>
      </x:c>
    </x:row>
    <x:row r="897">
      <x:c r="A897" t="str">
        <x:v>EV-0894</x:v>
      </x:c>
      <x:c r="B897" t="str">
        <x:v>Integrity check</x:v>
      </x:c>
      <x:c r="C897" t="str">
        <x:f>IF(L897="","",IF(LEFT(EC897,7)="BLOCKED","🔴 Do not use for conclusion",IF(EB897="Yes","🟢 Claim-ready","🟡 Caution / context")))</x:f>
        <x:v>🟡 Caution / context</x:v>
      </x:c>
      <x:c r="D897" t="str">
        <x:f>IF(L897="","",EC897)</x:f>
        <x:v>PENDING — appropriate appraisal</x:v>
      </x:c>
      <x:c r="E897" t="str">
        <x:v>P3 — Medium</x:v>
      </x:c>
      <x:c r="F897" t="str">
        <x:v>Pending</x:v>
      </x:c>
      <x:c r="G897" t="str">
        <x:v>Title/abstract identify an explicit operational APHT/medical-readiness topic; retain for full-text assessment.</x:v>
      </x:c>
      <x:c r="H897" t="str">
        <x:v>Obtain and review lawful full text; confirm human adjudication; then select a design-specific appraisal instrument.</x:v>
      </x:c>
      <x:c r="I897"/>
      <x:c r="J897" t="str">
        <x:v>B — APHT / Medical Readiness</x:v>
      </x:c>
      <x:c r="K897" t="str">
        <x:v>IDENTIFIED</x:v>
      </x:c>
      <x:c r="L897" t="str">
        <x:v>An Inventory of the Combat Medics' Aid Bag.</x:v>
      </x:c>
      <x:c r="M897"/>
      <x:c r="N897" t="str">
        <x:v>Schauer, Steven G; Naylor, Jason F; Uhaa, Nguvan; April, Michael D; De Lorenzo, Robert A</x:v>
      </x:c>
      <x:c r="O897" t="n">
        <x:v>2020</x:v>
      </x:c>
      <x:c r="P897" t="str">
        <x:v>Journal of special operations medicine : a peer reviewed journal for SOF medical professionals</x:v>
      </x:c>
      <x:c r="Q897" t="str">
        <x:v>Journal Article</x:v>
      </x:c>
      <x:c r="R897" t="str">
        <x:v>Unclear</x:v>
      </x:c>
      <x:c r="S897" t="str">
        <x:v>Unknown</x:v>
      </x:c>
      <x:c r="T897" t="str">
        <x:v>eng</x:v>
      </x:c>
      <x:c r="U897" t="str">
        <x:v>https://pubmed.ncbi.nlm.nih.gov/32203608/</x:v>
      </x:c>
      <x:c r="V897" t="str">
        <x:v>10.55460/fuho-cu87</x:v>
      </x:c>
      <x:c r="W897" t="str">
        <x:f>IF(V897="","",LOWER(SUBSTITUTE(SUBSTITUTE(SUBSTITUTE(SUBSTITUTE(TRIM(V897),"https://doi.org/",""),"http://doi.org/",""),"https://dx.doi.org/",""),"doi:","")))</x:f>
        <x:v>10.55460/fuho-cu87</x:v>
      </x:c>
      <x:c r="X897" t="str">
        <x:v>32203608</x:v>
      </x:c>
      <x:c r="Y897" t="str"/>
      <x:c r="Z897"/>
      <x:c r="AA897" t="str">
        <x:v>PubMed/MEDLINE</x:v>
      </x:c>
      <x:c r="AB897" t="str">
        <x:v>PUBMED-B-v1.0-2026-08-28</x:v>
      </x:c>
      <x:c r="AC897" t="str">
        <x:v>SP-PUBMED-B-20260828</x:v>
      </x:c>
      <x:c r="AD897" s="499" t="n">
        <x:v>46262</x:v>
      </x:c>
      <x:c r="AE897" s="499" t="n">
        <x:v>46272</x:v>
      </x:c>
      <x:c r="AF897" t="str">
        <x:v>QA8P8KYK</x:v>
      </x:c>
      <x:c r="AG897"/>
      <x:c r="AH897" t="str">
        <x:v>Tactical Athlete → Operational Readiness Brazil</x:v>
      </x:c>
      <x:c r="AI897" t="str">
        <x:v>evidence-family:B</x:v>
      </x:c>
      <x:c r="AJ897"/>
      <x:c r="AK897" t="str">
        <x:f>IF(AJ897="","",IF(OR(LOWER(AJ897)="brazil",LOWER(AJ897)="brasil"),"Yes","No"))</x:f>
      </x:c>
      <x:c r="AL897"/>
      <x:c r="AM897"/>
      <x:c r="AN897"/>
      <x:c r="AO897"/>
      <x:c r="AP897"/>
      <x:c r="AQ897"/>
      <x:c r="AR897"/>
      <x:c r="AS897"/>
      <x:c r="AT897"/>
      <x:c r="AU897"/>
      <x:c r="AV897"/>
      <x:c r="AW897"/>
      <x:c r="AX897"/>
      <x:c r="AY897"/>
      <x:c r="AZ897"/>
      <x:c r="BA897"/>
      <x:c r="BB897"/>
      <x:c r="BC897"/>
      <x:c r="BD897"/>
      <x:c r="BE897"/>
      <x:c r="BF897"/>
      <x:c r="BG897"/>
      <x:c r="BH897"/>
      <x:c r="BI897"/>
      <x:c r="BJ897"/>
      <x:c r="BK897"/>
      <x:c r="BL897"/>
      <x:c r="BM897"/>
      <x:c r="BN897"/>
      <x:c r="BO897"/>
      <x:c r="BP897"/>
      <x:c r="BQ897"/>
      <x:c r="BR897"/>
      <x:c r="BS897"/>
      <x:c r="BT897"/>
      <x:c r="BU897"/>
      <x:c r="BV897"/>
      <x:c r="BW897"/>
      <x:c r="BX897"/>
      <x:c r="BY897"/>
      <x:c r="BZ897"/>
      <x:c r="CA897"/>
      <x:c r="CB897"/>
      <x:c r="CC897"/>
      <x:c r="CD897"/>
      <x:c r="CE897"/>
      <x:c r="CF897"/>
      <x:c r="CG897"/>
      <x:c r="CH897"/>
      <x:c r="CI897"/>
      <x:c r="CJ897" t="str">
        <x:v>Yes</x:v>
      </x:c>
      <x:c r="CK897" t="str">
        <x:v>Yes</x:v>
      </x:c>
      <x:c r="CL897" t="str">
        <x:v>Yes</x:v>
      </x:c>
      <x:c r="CM897" t="str">
        <x:v>Clear</x:v>
      </x:c>
      <x:c r="CN897" t="str">
        <x:v>Verified — clear</x:v>
      </x:c>
      <x:c r="CO897" t="n">
        <x:v>46272</x:v>
      </x:c>
      <x:c r="CP897" t="str">
        <x:v>https://pubmed.ncbi.nlm.nih.gov/32203608/</x:v>
      </x:c>
      <x:c r="CQ897"/>
      <x:c r="CR897"/>
      <x:c r="CS897"/>
      <x:c r="CT897"/>
      <x:c r="CU897"/>
      <x:c r="CV897"/>
      <x:c r="CW897"/>
      <x:c r="CX897"/>
      <x:c r="CY897"/>
      <x:c r="CZ897"/>
      <x:c r="DA897"/>
      <x:c r="DB897" t="str">
        <x:f>IF(L897="","",IF(AND(COUNT(CU897:DA897)=7,OR(CU897=0,CU897=1,CU897=2),OR(CV897=0,CV897=1,CV897=2),OR(CW897=0,CW897=1,CW897=2),OR(CX897=0,CX897=1,CX897=2),OR(CY897=0,CY897=1,CY897=2),OR(CZ897=0,CZ897=1,CZ897=2),OR(DA897=0,DA897=1,DA897=2)),SUM(CU897:DA897),""))</x:f>
      </x:c>
      <x:c r="DC897" t="str">
        <x:f>IF(DB897="","",ROUND(DB897/14*10,1))</x:f>
      </x:c>
      <x:c r="DD897" t="str">
        <x:v>Pending</x:v>
      </x:c>
      <x:c r="DE897" t="str">
        <x:f>IF(L897="","",IF(DC897="","Pending",IF(DD897="Yes","CONDITIONAL — safety override",IF(DC897&gt;=8,"HIGH",IF(DC897&gt;=5,"CONDITIONAL","LOW")))))</x:f>
        <x:v>Pending</x:v>
      </x:c>
      <x:c r="DF897" t="str">
        <x:v>Pending screening and full-text appraisal; no transferability judgment made at identification.</x:v>
      </x:c>
      <x:c r="DG897"/>
      <x:c r="DH897"/>
      <x:c r="DI897"/>
      <x:c r="DJ897"/>
      <x:c r="DK897"/>
      <x:c r="DL897"/>
      <x:c r="DM897"/>
      <x:c r="DN897"/>
      <x:c r="DO897"/>
      <x:c r="DP897"/>
      <x:c r="DQ897"/>
      <x:c r="DR897"/>
      <x:c r="DS897"/>
      <x:c r="DT897"/>
      <x:c r="DU897"/>
      <x:c r="DV897"/>
      <x:c r="DW897"/>
      <x:c r="DX897"/>
      <x:c r="DY897"/>
      <x:c r="DZ897" t="str">
        <x:v>Title/abstract screening alone does not establish effectiveness, causality, methodological quality, transferability to Brazilian public safety or an institutional recommendation.</x:v>
      </x:c>
      <x:c r="EA897" t="str">
        <x:v>Pending</x:v>
      </x:c>
      <x:c r="EB897" t="str">
        <x:f>IF(L897="","",IF(EC897="READY","Yes","No / Pending"))</x:f>
        <x:v>No / Pending</x:v>
      </x:c>
      <x:c r="EC897" t="str">
        <x:f>IF(L897="","",IF(OR(ISNUMBER(SEARCH("Retracted Publication",Q897)),CM897="Retracted",CN897="Retracted",CM897="Expression of Concern",CN897="Expression of Concern",F897="Not used",CG897="Critical",CH897="High",CH897="Critical"),"BLOCKED — integrity or use restriction",IF(AND(CJ897="Yes",CK897="Yes",CL897="Yes"),IF(AND(CM897="Clear",CN897="Verified — clear"),IF(AND(AND(LEN(TRIM(CF897))&gt;0,LEFT(LOWER(TRIM(CF897)),7)&lt;&gt;"pending"),OR(CG897="High",CG897="Moderate"),OR(CH897="Low",CH897="Some concerns",CH897="Not applicable")),IF(AND(DD897="No",OR(DE897="HIGH",DE897="CONDITIONAL"),AND(LEN(TRIM(DF897))&gt;0,LEFT(LOWER(TRIM(DF897)),7)&lt;&gt;"pending")),IF(AND(AND(LEN(TRIM(DT897))&gt;0,LEFT(LOWER(TRIM(DT897)),7)&lt;&gt;"pending"),AND(LEN(TRIM(DU897))&gt;0,LEFT(LOWER(TRIM(DU897)),7)&lt;&gt;"pending"),OR(AND(LEN(TRIM(DV897))&gt;0,LEFT(LOWER(TRIM(DV897)),7)&lt;&gt;"pending"),AND(LEN(TRIM(DW897))&gt;0,LEFT(LOWER(TRIM(DW897)),7)&lt;&gt;"pending")),AND(LEN(TRIM(DX897))&gt;0,LEFT(LOWER(TRIM(DX897)),7)&lt;&gt;"pending")),IF(AND(F897="Claim-ready",OR(EA897="Strong",EA897="Moderate"),AND(LEN(TRIM(G897))&gt;0,LEFT(LOWER(TRIM(G897)),7)&lt;&gt;"pending"),G897&lt;&gt;"No substantive use decision is permitted from identification metadata alone.",AND(LEN(TRIM(DZ897))&gt;0,LEFT(LOWER(TRIM(DZ897)),7)&lt;&gt;"pending"),DZ897&lt;&gt;"Identification metadata alone does not permit any substantive scientific, causal, operational, or institutional claim.",AND(LEN(TRIM(EI897))&gt;0,LEFT(LOWER(TRIM(EI897)),7)&lt;&gt;"pending"),ISNUMBER(EH897),EH897&gt;0),"READY","PENDING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7" t="str">
        <x:v>Pending</x:v>
      </x:c>
      <x:c r="EE897"/>
      <x:c r="EF897" t="str">
        <x:v>Pending</x:v>
      </x:c>
      <x:c r="EG897" t="str">
        <x:v>Pending</x:v>
      </x:c>
      <x:c r="EH897"/>
      <x:c r="EI897" s="501"/>
      <x:c r="EJ897"/>
      <x:c r="EK897" t="str">
        <x:v>Pending</x:v>
      </x:c>
      <x:c r="EL897" t="n">
        <x:v>46272</x:v>
      </x:c>
      <x:c r="EM897" t="str">
        <x:v>Production PubMed record imported and reconciled to Zotero item QA8P8KYK;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7" t="n">
        <x:f>IF(L897="","",(IF(N897&lt;&gt;"",1,0)+IF(O897&lt;&gt;"",1,0)+IF(AJ897&lt;&gt;"",1,0)+IF(AU897&lt;&gt;"",1,0)+IF(BE897&lt;&gt;"",1,0)+IF(CF897&lt;&gt;"",1,0)+IF(CJ897="Yes",1,0)+IF(CL897="Yes",1,0)+IF(DE897&lt;&gt;"Pending",1,0)+IF(F897&lt;&gt;"",1,0)+IF(DZ897&lt;&gt;"",1,0)+IF(EI897&lt;&gt;"",1,0))/12)</x:f>
        <x:v>0.5</x:v>
      </x:c>
    </x:row>
    <x:row r="898">
      <x:c r="A898" t="str">
        <x:v>EV-0895</x:v>
      </x:c>
      <x:c r="B898" t="str">
        <x:v>Integrity check</x:v>
      </x:c>
      <x:c r="C898" t="str">
        <x:f>IF(L898="","",IF(LEFT(EC898,7)="BLOCKED","🔴 Do not use for conclusion",IF(EB898="Yes","🟢 Claim-ready","🟡 Caution / context")))</x:f>
        <x:v>🟡 Caution / context</x:v>
      </x:c>
      <x:c r="D898" t="str">
        <x:f>IF(L898="","",EC898)</x:f>
        <x:v>PENDING — appropriate appraisal</x:v>
      </x:c>
      <x:c r="E898" t="str">
        <x:v>P3 — Medium</x:v>
      </x:c>
      <x:c r="F898" t="str">
        <x:v>Pending</x:v>
      </x:c>
      <x:c r="G898" t="str">
        <x:v>Title/abstract identify an explicit tactical/public-safety context and readiness domain; retain for full-text assessment.</x:v>
      </x:c>
      <x:c r="H898" t="str">
        <x:v>Obtain and review lawful full text; confirm human adjudication; then select a design-specific appraisal instrument.</x:v>
      </x:c>
      <x:c r="I898"/>
      <x:c r="J898" t="str">
        <x:v>A — Core</x:v>
      </x:c>
      <x:c r="K898" t="str">
        <x:v>IDENTIFIED</x:v>
      </x:c>
      <x:c r="L898" t="str">
        <x:v>Hyper-realistic and immersive surgical simulation training environment will improve team performance.</x:v>
      </x:c>
      <x:c r="M898"/>
      <x:c r="N898" t="str">
        <x:v>Hoang, Tuan N; LaPorta, Anthony J; Malone, John D; Champagne, Roland; Lavell, Kit; De La Rosa, Gabriel M; Gaul, Lawrence; Dukovich, Mitchell</x:v>
      </x:c>
      <x:c r="O898" t="n">
        <x:v>2020</x:v>
      </x:c>
      <x:c r="P898" t="str">
        <x:v>Trauma surgery &amp; acute care open</x:v>
      </x:c>
      <x:c r="Q898" t="str">
        <x:v>Journal Article</x:v>
      </x:c>
      <x:c r="R898" t="str">
        <x:v>Unclear</x:v>
      </x:c>
      <x:c r="S898" t="str">
        <x:v>Unknown</x:v>
      </x:c>
      <x:c r="T898" t="str">
        <x:v>eng</x:v>
      </x:c>
      <x:c r="U898" t="str">
        <x:v>https://pubmed.ncbi.nlm.nih.gov/32201735/</x:v>
      </x:c>
      <x:c r="V898" t="str">
        <x:v>10.1136/tsaco-2019-000393</x:v>
      </x:c>
      <x:c r="W898" t="str">
        <x:f>IF(V898="","",LOWER(SUBSTITUTE(SUBSTITUTE(SUBSTITUTE(SUBSTITUTE(TRIM(V898),"https://doi.org/",""),"http://doi.org/",""),"https://dx.doi.org/",""),"doi:","")))</x:f>
        <x:v>10.1136/tsaco-2019-000393</x:v>
      </x:c>
      <x:c r="X898" t="str">
        <x:v>32201735</x:v>
      </x:c>
      <x:c r="Y898" t="str">
        <x:v>PMC7066601</x:v>
      </x:c>
      <x:c r="Z898"/>
      <x:c r="AA898" t="str">
        <x:v>PubMed/MEDLINE</x:v>
      </x:c>
      <x:c r="AB898" t="str">
        <x:v>PUBMED-A-v1.0-2026-08-28</x:v>
      </x:c>
      <x:c r="AC898" t="str">
        <x:v>SP-PUBMED-A-20260828</x:v>
      </x:c>
      <x:c r="AD898" s="499" t="n">
        <x:v>46262</x:v>
      </x:c>
      <x:c r="AE898" s="499" t="n">
        <x:v>46272</x:v>
      </x:c>
      <x:c r="AF898" t="str">
        <x:v>4QCHF7DI</x:v>
      </x:c>
      <x:c r="AG898"/>
      <x:c r="AH898" t="str">
        <x:v>Tactical Athlete → Operational Readiness Brazil</x:v>
      </x:c>
      <x:c r="AI898" t="str">
        <x:v>evidence-family:A</x:v>
      </x:c>
      <x:c r="AJ898"/>
      <x:c r="AK898" t="str">
        <x:f>IF(AJ898="","",IF(OR(LOWER(AJ898)="brazil",LOWER(AJ898)="brasil"),"Yes","No"))</x:f>
      </x:c>
      <x:c r="AL898"/>
      <x:c r="AM898"/>
      <x:c r="AN898"/>
      <x:c r="AO898"/>
      <x:c r="AP898"/>
      <x:c r="AQ898"/>
      <x:c r="AR898"/>
      <x:c r="AS898"/>
      <x:c r="AT898"/>
      <x:c r="AU898"/>
      <x:c r="AV898"/>
      <x:c r="AW898"/>
      <x:c r="AX898"/>
      <x:c r="AY898"/>
      <x:c r="AZ898"/>
      <x:c r="BA898"/>
      <x:c r="BB898"/>
      <x:c r="BC898"/>
      <x:c r="BD898"/>
      <x:c r="BE898"/>
      <x:c r="BF898"/>
      <x:c r="BG898"/>
      <x:c r="BH898"/>
      <x:c r="BI898"/>
      <x:c r="BJ898"/>
      <x:c r="BK898"/>
      <x:c r="BL898"/>
      <x:c r="BM898"/>
      <x:c r="BN898"/>
      <x:c r="BO898"/>
      <x:c r="BP898"/>
      <x:c r="BQ898"/>
      <x:c r="BR898"/>
      <x:c r="BS898"/>
      <x:c r="BT898"/>
      <x:c r="BU898"/>
      <x:c r="BV898"/>
      <x:c r="BW898"/>
      <x:c r="BX898"/>
      <x:c r="BY898"/>
      <x:c r="BZ898"/>
      <x:c r="CA898"/>
      <x:c r="CB898"/>
      <x:c r="CC898"/>
      <x:c r="CD898"/>
      <x:c r="CE898"/>
      <x:c r="CF898"/>
      <x:c r="CG898"/>
      <x:c r="CH898"/>
      <x:c r="CI898"/>
      <x:c r="CJ898" t="str">
        <x:v>Yes</x:v>
      </x:c>
      <x:c r="CK898" t="str">
        <x:v>Yes</x:v>
      </x:c>
      <x:c r="CL898" t="str">
        <x:v>Yes</x:v>
      </x:c>
      <x:c r="CM898" t="str">
        <x:v>Clear</x:v>
      </x:c>
      <x:c r="CN898" t="str">
        <x:v>Verified — clear</x:v>
      </x:c>
      <x:c r="CO898" t="n">
        <x:v>46272</x:v>
      </x:c>
      <x:c r="CP898" t="str">
        <x:v>https://pubmed.ncbi.nlm.nih.gov/32201735/</x:v>
      </x:c>
      <x:c r="CQ898"/>
      <x:c r="CR898"/>
      <x:c r="CS898"/>
      <x:c r="CT898"/>
      <x:c r="CU898"/>
      <x:c r="CV898"/>
      <x:c r="CW898"/>
      <x:c r="CX898"/>
      <x:c r="CY898"/>
      <x:c r="CZ898"/>
      <x:c r="DA898"/>
      <x:c r="DB898" t="str">
        <x:f>IF(L898="","",IF(AND(COUNT(CU898:DA898)=7,OR(CU898=0,CU898=1,CU898=2),OR(CV898=0,CV898=1,CV898=2),OR(CW898=0,CW898=1,CW898=2),OR(CX898=0,CX898=1,CX898=2),OR(CY898=0,CY898=1,CY898=2),OR(CZ898=0,CZ898=1,CZ898=2),OR(DA898=0,DA898=1,DA898=2)),SUM(CU898:DA898),""))</x:f>
      </x:c>
      <x:c r="DC898" t="str">
        <x:f>IF(DB898="","",ROUND(DB898/14*10,1))</x:f>
      </x:c>
      <x:c r="DD898" t="str">
        <x:v>Pending</x:v>
      </x:c>
      <x:c r="DE898" t="str">
        <x:f>IF(L898="","",IF(DC898="","Pending",IF(DD898="Yes","CONDITIONAL — safety override",IF(DC898&gt;=8,"HIGH",IF(DC898&gt;=5,"CONDITIONAL","LOW")))))</x:f>
        <x:v>Pending</x:v>
      </x:c>
      <x:c r="DF898" t="str">
        <x:v>Pending screening and full-text appraisal; no transferability judgment made at identification.</x:v>
      </x:c>
      <x:c r="DG898"/>
      <x:c r="DH898"/>
      <x:c r="DI898"/>
      <x:c r="DJ898"/>
      <x:c r="DK898"/>
      <x:c r="DL898"/>
      <x:c r="DM898"/>
      <x:c r="DN898"/>
      <x:c r="DO898"/>
      <x:c r="DP898"/>
      <x:c r="DQ898"/>
      <x:c r="DR898"/>
      <x:c r="DS898"/>
      <x:c r="DT898"/>
      <x:c r="DU898"/>
      <x:c r="DV898"/>
      <x:c r="DW898"/>
      <x:c r="DX898"/>
      <x:c r="DY898"/>
      <x:c r="DZ898" t="str">
        <x:v>Title/abstract screening alone does not establish effectiveness, causality, methodological quality, transferability to Brazilian public safety or an institutional recommendation.</x:v>
      </x:c>
      <x:c r="EA898" t="str">
        <x:v>Pending</x:v>
      </x:c>
      <x:c r="EB898" t="str">
        <x:f>IF(L898="","",IF(EC898="READY","Yes","No / Pending"))</x:f>
        <x:v>No / Pending</x:v>
      </x:c>
      <x:c r="EC898" t="str">
        <x:f>IF(L898="","",IF(OR(ISNUMBER(SEARCH("Retracted Publication",Q898)),CM898="Retracted",CN898="Retracted",CM898="Expression of Concern",CN898="Expression of Concern",F898="Not used",CG898="Critical",CH898="High",CH898="Critical"),"BLOCKED — integrity or use restriction",IF(AND(CJ898="Yes",CK898="Yes",CL898="Yes"),IF(AND(CM898="Clear",CN898="Verified — clear"),IF(AND(AND(LEN(TRIM(CF898))&gt;0,LEFT(LOWER(TRIM(CF898)),7)&lt;&gt;"pending"),OR(CG898="High",CG898="Moderate"),OR(CH898="Low",CH898="Some concerns",CH898="Not applicable")),IF(AND(DD898="No",OR(DE898="HIGH",DE898="CONDITIONAL"),AND(LEN(TRIM(DF898))&gt;0,LEFT(LOWER(TRIM(DF898)),7)&lt;&gt;"pending")),IF(AND(AND(LEN(TRIM(DT898))&gt;0,LEFT(LOWER(TRIM(DT898)),7)&lt;&gt;"pending"),AND(LEN(TRIM(DU898))&gt;0,LEFT(LOWER(TRIM(DU898)),7)&lt;&gt;"pending"),OR(AND(LEN(TRIM(DV898))&gt;0,LEFT(LOWER(TRIM(DV898)),7)&lt;&gt;"pending"),AND(LEN(TRIM(DW898))&gt;0,LEFT(LOWER(TRIM(DW898)),7)&lt;&gt;"pending")),AND(LEN(TRIM(DX898))&gt;0,LEFT(LOWER(TRIM(DX898)),7)&lt;&gt;"pending")),IF(AND(F898="Claim-ready",OR(EA898="Strong",EA898="Moderate"),AND(LEN(TRIM(G898))&gt;0,LEFT(LOWER(TRIM(G898)),7)&lt;&gt;"pending"),G898&lt;&gt;"No substantive use decision is permitted from identification metadata alone.",AND(LEN(TRIM(DZ898))&gt;0,LEFT(LOWER(TRIM(DZ898)),7)&lt;&gt;"pending"),DZ898&lt;&gt;"Identification metadata alone does not permit any substantive scientific, causal, operational, or institutional claim.",AND(LEN(TRIM(EI898))&gt;0,LEFT(LOWER(TRIM(EI898)),7)&lt;&gt;"pending"),ISNUMBER(EH898),EH898&gt;0),"READY","PENDING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898" t="str">
        <x:v>Pending</x:v>
      </x:c>
      <x:c r="EE898"/>
      <x:c r="EF898" t="str">
        <x:v>Pending</x:v>
      </x:c>
      <x:c r="EG898" t="str">
        <x:v>Pending</x:v>
      </x:c>
      <x:c r="EH898"/>
      <x:c r="EI898" s="501"/>
      <x:c r="EJ898"/>
      <x:c r="EK898" t="str">
        <x:v>Pending</x:v>
      </x:c>
      <x:c r="EL898" t="n">
        <x:v>46272</x:v>
      </x:c>
      <x:c r="EM898" t="str">
        <x:v>Production PubMed record imported and reconciled to Zotero item 4QCHF7DI;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898" t="n">
        <x:f>IF(L898="","",(IF(N898&lt;&gt;"",1,0)+IF(O898&lt;&gt;"",1,0)+IF(AJ898&lt;&gt;"",1,0)+IF(AU898&lt;&gt;"",1,0)+IF(BE898&lt;&gt;"",1,0)+IF(CF898&lt;&gt;"",1,0)+IF(CJ898="Yes",1,0)+IF(CL898="Yes",1,0)+IF(DE898&lt;&gt;"Pending",1,0)+IF(F898&lt;&gt;"",1,0)+IF(DZ898&lt;&gt;"",1,0)+IF(EI898&lt;&gt;"",1,0))/12)</x:f>
        <x:v>0.5</x:v>
      </x:c>
    </x:row>
    <x:row r="899">
      <x:c r="A899" t="str">
        <x:v>EV-0896</x:v>
      </x:c>
      <x:c r="B899" t="str">
        <x:v>Metadata verification</x:v>
      </x:c>
      <x:c r="C899" t="str">
        <x:f>IF(L899="","",IF(LEFT(EC899,7)="BLOCKED","🔴 Do not use for conclusion",IF(EB899="Yes","🟢 Claim-ready","🟡 Caution / context")))</x:f>
        <x:v>🟡 Caution / context</x:v>
      </x:c>
      <x:c r="D899" t="str">
        <x:f>IF(L899="","",EC899)</x:f>
        <x:v>PENDING — verification</x:v>
      </x:c>
      <x:c r="E899" t="str">
        <x:v>P2 — High</x:v>
      </x:c>
      <x:c r="F899" t="str">
        <x:v>Pending</x:v>
      </x:c>
      <x:c r="G899" t="str">
        <x:v>Title/abstract identify an explicit operational APHT/medical-readiness topic; retain for full-text assessment.</x:v>
      </x:c>
      <x:c r="H899" t="str">
        <x:v>Obtain and review lawful full text; confirm human adjudication; then select a design-specific appraisal instrument.</x:v>
      </x:c>
      <x:c r="I899"/>
      <x:c r="J899" t="str">
        <x:v>B — APHT / Medical Readiness</x:v>
      </x:c>
      <x:c r="K899" t="str">
        <x:v>IDENTIFIED</x:v>
      </x:c>
      <x:c r="L899" t="str">
        <x:v>How to Stop the Bleed: First Care Provider Model for Developing Public Trauma Response Beyond Basic Hemorrhage Control.</x:v>
      </x:c>
      <x:c r="M899"/>
      <x:c r="N899" t="str">
        <x:v>Bobko, Joshua P; Badin, Dylan J; Danishgar, Leila; Bayhan, Kate; Thompson, Kevin J; Harris, William J; Baldridge, R Todd; Fortuna, Gerald R Jr</x:v>
      </x:c>
      <x:c r="O899" t="n">
        <x:v>2020</x:v>
      </x:c>
      <x:c r="P899" t="str">
        <x:v>The western journal of emergency medicine</x:v>
      </x:c>
      <x:c r="Q899" t="str">
        <x:v>Journal Article</x:v>
      </x:c>
      <x:c r="R899" t="str">
        <x:v>Unclear</x:v>
      </x:c>
      <x:c r="S899" t="str">
        <x:v>Unknown</x:v>
      </x:c>
      <x:c r="T899" t="str">
        <x:v>eng</x:v>
      </x:c>
      <x:c r="U899" t="str">
        <x:v>https://pubmed.ncbi.nlm.nih.gov/32191195/</x:v>
      </x:c>
      <x:c r="V899" t="str">
        <x:v>10.5811/westjem.2019.11.44887</x:v>
      </x:c>
      <x:c r="W899" t="str">
        <x:f>IF(V899="","",LOWER(SUBSTITUTE(SUBSTITUTE(SUBSTITUTE(SUBSTITUTE(TRIM(V899),"https://doi.org/",""),"http://doi.org/",""),"https://dx.doi.org/",""),"doi:","")))</x:f>
        <x:v>10.5811/westjem.2019.11.44887</x:v>
      </x:c>
      <x:c r="X899" t="str">
        <x:v>32191195</x:v>
      </x:c>
      <x:c r="Y899" t="str">
        <x:v>PMC7081854</x:v>
      </x:c>
      <x:c r="Z899"/>
      <x:c r="AA899" t="str">
        <x:v>PubMed/MEDLINE</x:v>
      </x:c>
      <x:c r="AB899" t="str">
        <x:v>PUBMED-B-v1.0-2026-08-28</x:v>
      </x:c>
      <x:c r="AC899" t="str">
        <x:v>SP-PUBMED-B-20260828</x:v>
      </x:c>
      <x:c r="AD899" s="499" t="n">
        <x:v>46262</x:v>
      </x:c>
      <x:c r="AE899" s="499" t="n">
        <x:v>46272</x:v>
      </x:c>
      <x:c r="AF899" t="str">
        <x:v>FISZESIY</x:v>
      </x:c>
      <x:c r="AG899"/>
      <x:c r="AH899" t="str">
        <x:v>Tactical Athlete → Operational Readiness Brazil</x:v>
      </x:c>
      <x:c r="AI899" t="str">
        <x:v>evidence-family:B</x:v>
      </x:c>
      <x:c r="AJ899"/>
      <x:c r="AK899" t="str">
        <x:f>IF(AJ899="","",IF(OR(LOWER(AJ899)="brazil",LOWER(AJ899)="brasil"),"Yes","No"))</x:f>
      </x:c>
      <x:c r="AL899"/>
      <x:c r="AM899"/>
      <x:c r="AN899"/>
      <x:c r="AO899"/>
      <x:c r="AP899"/>
      <x:c r="AQ899"/>
      <x:c r="AR899"/>
      <x:c r="AS899"/>
      <x:c r="AT899"/>
      <x:c r="AU899"/>
      <x:c r="AV899"/>
      <x:c r="AW899"/>
      <x:c r="AX899"/>
      <x:c r="AY899"/>
      <x:c r="AZ899"/>
      <x:c r="BA899"/>
      <x:c r="BB899"/>
      <x:c r="BC899"/>
      <x:c r="BD899"/>
      <x:c r="BE899"/>
      <x:c r="BF899"/>
      <x:c r="BG899"/>
      <x:c r="BH899"/>
      <x:c r="BI899"/>
      <x:c r="BJ899"/>
      <x:c r="BK899"/>
      <x:c r="BL899"/>
      <x:c r="BM899"/>
      <x:c r="BN899"/>
      <x:c r="BO899"/>
      <x:c r="BP899"/>
      <x:c r="BQ899"/>
      <x:c r="BR899"/>
      <x:c r="BS899"/>
      <x:c r="BT899"/>
      <x:c r="BU899"/>
      <x:c r="BV899"/>
      <x:c r="BW899"/>
      <x:c r="BX899"/>
      <x:c r="BY899"/>
      <x:c r="BZ899"/>
      <x:c r="CA899"/>
      <x:c r="CB899"/>
      <x:c r="CC899"/>
      <x:c r="CD899"/>
      <x:c r="CE899"/>
      <x:c r="CF899"/>
      <x:c r="CG899"/>
      <x:c r="CH899"/>
      <x:c r="CI899"/>
      <x:c r="CJ899" t="str">
        <x:v>Pending</x:v>
      </x:c>
      <x:c r="CK899" t="str">
        <x:v>Yes</x:v>
      </x:c>
      <x:c r="CL899" t="str">
        <x:v>Yes</x:v>
      </x:c>
      <x:c r="CM899" t="str">
        <x:v>Clear</x:v>
      </x:c>
      <x:c r="CN899" t="str">
        <x:v>Verified — clear</x:v>
      </x:c>
      <x:c r="CO899" t="n">
        <x:v>46272</x:v>
      </x:c>
      <x:c r="CP899" t="str">
        <x:v>https://pubmed.ncbi.nlm.nih.gov/32191195/</x:v>
      </x:c>
      <x:c r="CQ899"/>
      <x:c r="CR899"/>
      <x:c r="CS899"/>
      <x:c r="CT899"/>
      <x:c r="CU899"/>
      <x:c r="CV899"/>
      <x:c r="CW899"/>
      <x:c r="CX899"/>
      <x:c r="CY899"/>
      <x:c r="CZ899"/>
      <x:c r="DA899"/>
      <x:c r="DB899" t="str">
        <x:f>IF(L899="","",IF(AND(COUNT(CU899:DA899)=7,OR(CU899=0,CU899=1,CU899=2),OR(CV899=0,CV899=1,CV899=2),OR(CW899=0,CW899=1,CW899=2),OR(CX899=0,CX899=1,CX899=2),OR(CY899=0,CY899=1,CY899=2),OR(CZ899=0,CZ899=1,CZ899=2),OR(DA899=0,DA899=1,DA899=2)),SUM(CU899:DA899),""))</x:f>
      </x:c>
      <x:c r="DC899" t="str">
        <x:f>IF(DB899="","",ROUND(DB899/14*10,1))</x:f>
      </x:c>
      <x:c r="DD899" t="str">
        <x:v>Pending</x:v>
      </x:c>
      <x:c r="DE899" t="str">
        <x:f>IF(L899="","",IF(DC899="","Pending",IF(DD899="Yes","CONDITIONAL — safety override",IF(DC899&gt;=8,"HIGH",IF(DC899&gt;=5,"CONDITIONAL","LOW")))))</x:f>
        <x:v>Pending</x:v>
      </x:c>
      <x:c r="DF899" t="str">
        <x:v>Pending screening and full-text appraisal; no transferability judgment made at identification.</x:v>
      </x:c>
      <x:c r="DG899"/>
      <x:c r="DH899"/>
      <x:c r="DI899"/>
      <x:c r="DJ899"/>
      <x:c r="DK899"/>
      <x:c r="DL899"/>
      <x:c r="DM899"/>
      <x:c r="DN899"/>
      <x:c r="DO899"/>
      <x:c r="DP899"/>
      <x:c r="DQ899"/>
      <x:c r="DR899"/>
      <x:c r="DS899"/>
      <x:c r="DT899"/>
      <x:c r="DU899"/>
      <x:c r="DV899"/>
      <x:c r="DW899"/>
      <x:c r="DX899"/>
      <x:c r="DY899"/>
      <x:c r="DZ899" t="str">
        <x:v>Title/abstract screening alone does not establish effectiveness, causality, methodological quality, transferability to Brazilian public safety or an institutional recommendation.</x:v>
      </x:c>
      <x:c r="EA899" t="str">
        <x:v>Pending</x:v>
      </x:c>
      <x:c r="EB899" t="str">
        <x:f>IF(L899="","",IF(EC899="READY","Yes","No / Pending"))</x:f>
        <x:v>No / Pending</x:v>
      </x:c>
      <x:c r="EC899" t="str">
        <x:f>IF(L899="","",IF(OR(ISNUMBER(SEARCH("Retracted Publication",Q899)),CM899="Retracted",CN899="Retracted",CM899="Expression of Concern",CN899="Expression of Concern",F899="Not used",CG899="Critical",CH899="High",CH899="Critical"),"BLOCKED — integrity or use restriction",IF(AND(CJ899="Yes",CK899="Yes",CL899="Yes"),IF(AND(CM899="Clear",CN899="Verified — clear"),IF(AND(AND(LEN(TRIM(CF899))&gt;0,LEFT(LOWER(TRIM(CF899)),7)&lt;&gt;"pending"),OR(CG899="High",CG899="Moderate"),OR(CH899="Low",CH899="Some concerns",CH899="Not applicable")),IF(AND(DD899="No",OR(DE899="HIGH",DE899="CONDITIONAL"),AND(LEN(TRIM(DF899))&gt;0,LEFT(LOWER(TRIM(DF899)),7)&lt;&gt;"pending")),IF(AND(AND(LEN(TRIM(DT899))&gt;0,LEFT(LOWER(TRIM(DT899)),7)&lt;&gt;"pending"),AND(LEN(TRIM(DU899))&gt;0,LEFT(LOWER(TRIM(DU899)),7)&lt;&gt;"pending"),OR(AND(LEN(TRIM(DV899))&gt;0,LEFT(LOWER(TRIM(DV899)),7)&lt;&gt;"pending"),AND(LEN(TRIM(DW899))&gt;0,LEFT(LOWER(TRIM(DW899)),7)&lt;&gt;"pending")),AND(LEN(TRIM(DX899))&gt;0,LEFT(LOWER(TRIM(DX899)),7)&lt;&gt;"pending")),IF(AND(F899="Claim-ready",OR(EA899="Strong",EA899="Moderate"),AND(LEN(TRIM(G899))&gt;0,LEFT(LOWER(TRIM(G899)),7)&lt;&gt;"pending"),G899&lt;&gt;"No substantive use decision is permitted from identification metadata alone.",AND(LEN(TRIM(DZ899))&gt;0,LEFT(LOWER(TRIM(DZ899)),7)&lt;&gt;"pending"),DZ899&lt;&gt;"Identification metadata alone does not permit any substantive scientific, causal, operational, or institutional claim.",AND(LEN(TRIM(EI899))&gt;0,LEFT(LOWER(TRIM(EI899)),7)&lt;&gt;"pending"),ISNUMBER(EH899),EH899&gt;0),"READY","PENDING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899" t="str">
        <x:v>Pending</x:v>
      </x:c>
      <x:c r="EE899"/>
      <x:c r="EF899" t="str">
        <x:v>Pending</x:v>
      </x:c>
      <x:c r="EG899" t="str">
        <x:v>Pending</x:v>
      </x:c>
      <x:c r="EH899"/>
      <x:c r="EI899" s="501"/>
      <x:c r="EJ899"/>
      <x:c r="EK899" t="str">
        <x:v>Pending</x:v>
      </x:c>
      <x:c r="EL899" t="n">
        <x:v>46272</x:v>
      </x:c>
      <x:c r="EM899" t="str">
        <x:v>Production PubMed record imported and reconciled to Zotero item FISZESIY;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899" t="n">
        <x:f>IF(L899="","",(IF(N899&lt;&gt;"",1,0)+IF(O899&lt;&gt;"",1,0)+IF(AJ899&lt;&gt;"",1,0)+IF(AU899&lt;&gt;"",1,0)+IF(BE899&lt;&gt;"",1,0)+IF(CF899&lt;&gt;"",1,0)+IF(CJ899="Yes",1,0)+IF(CL899="Yes",1,0)+IF(DE899&lt;&gt;"Pending",1,0)+IF(F899&lt;&gt;"",1,0)+IF(DZ899&lt;&gt;"",1,0)+IF(EI899&lt;&gt;"",1,0))/12)</x:f>
        <x:v>0.4166666666666667</x:v>
      </x:c>
    </x:row>
    <x:row r="900">
      <x:c r="A900" t="str">
        <x:v>EV-0897</x:v>
      </x:c>
      <x:c r="B900" t="str">
        <x:v>Integrity check</x:v>
      </x:c>
      <x:c r="C900" t="str">
        <x:f>IF(L900="","",IF(LEFT(EC900,7)="BLOCKED","🔴 Do not use for conclusion",IF(EB900="Yes","🟢 Claim-ready","🟡 Caution / context")))</x:f>
        <x:v>🟡 Caution / context</x:v>
      </x:c>
      <x:c r="D900" t="str">
        <x:f>IF(L900="","",EC900)</x:f>
        <x:v>PENDING — appropriate appraisal</x:v>
      </x:c>
      <x:c r="E900" t="str">
        <x:v>P3 — Medium</x:v>
      </x:c>
      <x:c r="F900" t="str">
        <x:v>Pending</x:v>
      </x:c>
      <x:c r="G900" t="str">
        <x:v>Title/abstract identify an explicit operational APHT/medical-readiness topic; retain for full-text assessment.</x:v>
      </x:c>
      <x:c r="H900" t="str">
        <x:v>Obtain and review lawful full text; confirm human adjudication; then select a design-specific appraisal instrument.</x:v>
      </x:c>
      <x:c r="I900"/>
      <x:c r="J900" t="str">
        <x:v>B — APHT / Medical Readiness</x:v>
      </x:c>
      <x:c r="K900" t="str">
        <x:v>IDENTIFIED</x:v>
      </x:c>
      <x:c r="L900" t="str">
        <x:v>Recipient Hepatic Tumor-Associated Immunologic Infiltrates Predict Outcomes After Liver Transplantation for Hepatocellular Carcinoma.</x:v>
      </x:c>
      <x:c r="M900"/>
      <x:c r="N900" t="str">
        <x:v>Atanasov, Georgi; Dino, Karoline; Schierle, Katrin; Dietel, Corinna; Aust, Gabriela; Pratschke, Johann; Seehofer, Daniel; Schmelzle, Moritz; Hau, Hans-Michael</x:v>
      </x:c>
      <x:c r="O900" t="n">
        <x:v>2020</x:v>
      </x:c>
      <x:c r="P900" t="str">
        <x:v>Annals of transplantation</x:v>
      </x:c>
      <x:c r="Q900" t="str">
        <x:v>Journal Article</x:v>
      </x:c>
      <x:c r="R900" t="str">
        <x:v>Unclear</x:v>
      </x:c>
      <x:c r="S900" t="str">
        <x:v>Unknown</x:v>
      </x:c>
      <x:c r="T900" t="str">
        <x:v>eng</x:v>
      </x:c>
      <x:c r="U900" t="str">
        <x:v>https://pubmed.ncbi.nlm.nih.gov/32165607/</x:v>
      </x:c>
      <x:c r="V900" t="str">
        <x:v>10.12659/aot.919414</x:v>
      </x:c>
      <x:c r="W900" t="str">
        <x:f>IF(V900="","",LOWER(SUBSTITUTE(SUBSTITUTE(SUBSTITUTE(SUBSTITUTE(TRIM(V900),"https://doi.org/",""),"http://doi.org/",""),"https://dx.doi.org/",""),"doi:","")))</x:f>
        <x:v>10.12659/aot.919414</x:v>
      </x:c>
      <x:c r="X900" t="str">
        <x:v>32165607</x:v>
      </x:c>
      <x:c r="Y900" t="str">
        <x:v>PMC7092657</x:v>
      </x:c>
      <x:c r="Z900"/>
      <x:c r="AA900" t="str">
        <x:v>PubMed/MEDLINE</x:v>
      </x:c>
      <x:c r="AB900" t="str">
        <x:v>PUBMED-B-v1.0-2026-08-28</x:v>
      </x:c>
      <x:c r="AC900" t="str">
        <x:v>SP-PUBMED-B-20260828</x:v>
      </x:c>
      <x:c r="AD900" s="499" t="n">
        <x:v>46262</x:v>
      </x:c>
      <x:c r="AE900" s="499" t="n">
        <x:v>46272</x:v>
      </x:c>
      <x:c r="AF900" t="str">
        <x:v>Z5NSGGH4</x:v>
      </x:c>
      <x:c r="AG900"/>
      <x:c r="AH900" t="str">
        <x:v>Tactical Athlete → Operational Readiness Brazil</x:v>
      </x:c>
      <x:c r="AI900" t="str">
        <x:v>evidence-family:B</x:v>
      </x:c>
      <x:c r="AJ900"/>
      <x:c r="AK900" t="str">
        <x:f>IF(AJ900="","",IF(OR(LOWER(AJ900)="brazil",LOWER(AJ900)="brasil"),"Yes","No"))</x:f>
      </x:c>
      <x:c r="AL900"/>
      <x:c r="AM900"/>
      <x:c r="AN900"/>
      <x:c r="AO900"/>
      <x:c r="AP900"/>
      <x:c r="AQ900"/>
      <x:c r="AR900"/>
      <x:c r="AS900"/>
      <x:c r="AT900"/>
      <x:c r="AU900"/>
      <x:c r="AV900"/>
      <x:c r="AW900"/>
      <x:c r="AX900"/>
      <x:c r="AY900"/>
      <x:c r="AZ900"/>
      <x:c r="BA900"/>
      <x:c r="BB900"/>
      <x:c r="BC900"/>
      <x:c r="BD900"/>
      <x:c r="BE900"/>
      <x:c r="BF900"/>
      <x:c r="BG900"/>
      <x:c r="BH900"/>
      <x:c r="BI900"/>
      <x:c r="BJ900"/>
      <x:c r="BK900"/>
      <x:c r="BL900"/>
      <x:c r="BM900"/>
      <x:c r="BN900"/>
      <x:c r="BO900"/>
      <x:c r="BP900"/>
      <x:c r="BQ900"/>
      <x:c r="BR900"/>
      <x:c r="BS900"/>
      <x:c r="BT900"/>
      <x:c r="BU900"/>
      <x:c r="BV900"/>
      <x:c r="BW900"/>
      <x:c r="BX900"/>
      <x:c r="BY900"/>
      <x:c r="BZ900"/>
      <x:c r="CA900"/>
      <x:c r="CB900"/>
      <x:c r="CC900"/>
      <x:c r="CD900"/>
      <x:c r="CE900"/>
      <x:c r="CF900"/>
      <x:c r="CG900"/>
      <x:c r="CH900"/>
      <x:c r="CI900"/>
      <x:c r="CJ900" t="str">
        <x:v>Yes</x:v>
      </x:c>
      <x:c r="CK900" t="str">
        <x:v>Yes</x:v>
      </x:c>
      <x:c r="CL900" t="str">
        <x:v>Yes</x:v>
      </x:c>
      <x:c r="CM900" t="str">
        <x:v>Clear</x:v>
      </x:c>
      <x:c r="CN900" t="str">
        <x:v>Verified — clear</x:v>
      </x:c>
      <x:c r="CO900" t="n">
        <x:v>46272</x:v>
      </x:c>
      <x:c r="CP900" t="str">
        <x:v>https://pubmed.ncbi.nlm.nih.gov/32165607/</x:v>
      </x:c>
      <x:c r="CQ900"/>
      <x:c r="CR900"/>
      <x:c r="CS900"/>
      <x:c r="CT900"/>
      <x:c r="CU900"/>
      <x:c r="CV900"/>
      <x:c r="CW900"/>
      <x:c r="CX900"/>
      <x:c r="CY900"/>
      <x:c r="CZ900"/>
      <x:c r="DA900"/>
      <x:c r="DB900" t="str">
        <x:f>IF(L900="","",IF(AND(COUNT(CU900:DA900)=7,OR(CU900=0,CU900=1,CU900=2),OR(CV900=0,CV900=1,CV900=2),OR(CW900=0,CW900=1,CW900=2),OR(CX900=0,CX900=1,CX900=2),OR(CY900=0,CY900=1,CY900=2),OR(CZ900=0,CZ900=1,CZ900=2),OR(DA900=0,DA900=1,DA900=2)),SUM(CU900:DA900),""))</x:f>
      </x:c>
      <x:c r="DC900" t="str">
        <x:f>IF(DB900="","",ROUND(DB900/14*10,1))</x:f>
      </x:c>
      <x:c r="DD900" t="str">
        <x:v>Pending</x:v>
      </x:c>
      <x:c r="DE900" t="str">
        <x:f>IF(L900="","",IF(DC900="","Pending",IF(DD900="Yes","CONDITIONAL — safety override",IF(DC900&gt;=8,"HIGH",IF(DC900&gt;=5,"CONDITIONAL","LOW")))))</x:f>
        <x:v>Pending</x:v>
      </x:c>
      <x:c r="DF900" t="str">
        <x:v>Pending screening and full-text appraisal; no transferability judgment made at identification.</x:v>
      </x:c>
      <x:c r="DG900"/>
      <x:c r="DH900"/>
      <x:c r="DI900"/>
      <x:c r="DJ900"/>
      <x:c r="DK900"/>
      <x:c r="DL900"/>
      <x:c r="DM900"/>
      <x:c r="DN900"/>
      <x:c r="DO900"/>
      <x:c r="DP900"/>
      <x:c r="DQ900"/>
      <x:c r="DR900"/>
      <x:c r="DS900"/>
      <x:c r="DT900"/>
      <x:c r="DU900"/>
      <x:c r="DV900"/>
      <x:c r="DW900"/>
      <x:c r="DX900"/>
      <x:c r="DY900"/>
      <x:c r="DZ900" t="str">
        <x:v>Title/abstract screening alone does not establish effectiveness, causality, methodological quality, transferability to Brazilian public safety or an institutional recommendation.</x:v>
      </x:c>
      <x:c r="EA900" t="str">
        <x:v>Pending</x:v>
      </x:c>
      <x:c r="EB900" t="str">
        <x:f>IF(L900="","",IF(EC900="READY","Yes","No / Pending"))</x:f>
        <x:v>No / Pending</x:v>
      </x:c>
      <x:c r="EC900" t="str">
        <x:f>IF(L900="","",IF(OR(ISNUMBER(SEARCH("Retracted Publication",Q900)),CM900="Retracted",CN900="Retracted",CM900="Expression of Concern",CN900="Expression of Concern",F900="Not used",CG900="Critical",CH900="High",CH900="Critical"),"BLOCKED — integrity or use restriction",IF(AND(CJ900="Yes",CK900="Yes",CL900="Yes"),IF(AND(CM900="Clear",CN900="Verified — clear"),IF(AND(AND(LEN(TRIM(CF900))&gt;0,LEFT(LOWER(TRIM(CF900)),7)&lt;&gt;"pending"),OR(CG900="High",CG900="Moderate"),OR(CH900="Low",CH900="Some concerns",CH900="Not applicable")),IF(AND(DD900="No",OR(DE900="HIGH",DE900="CONDITIONAL"),AND(LEN(TRIM(DF900))&gt;0,LEFT(LOWER(TRIM(DF900)),7)&lt;&gt;"pending")),IF(AND(AND(LEN(TRIM(DT900))&gt;0,LEFT(LOWER(TRIM(DT900)),7)&lt;&gt;"pending"),AND(LEN(TRIM(DU900))&gt;0,LEFT(LOWER(TRIM(DU900)),7)&lt;&gt;"pending"),OR(AND(LEN(TRIM(DV900))&gt;0,LEFT(LOWER(TRIM(DV900)),7)&lt;&gt;"pending"),AND(LEN(TRIM(DW900))&gt;0,LEFT(LOWER(TRIM(DW900)),7)&lt;&gt;"pending")),AND(LEN(TRIM(DX900))&gt;0,LEFT(LOWER(TRIM(DX900)),7)&lt;&gt;"pending")),IF(AND(F900="Claim-ready",OR(EA900="Strong",EA900="Moderate"),AND(LEN(TRIM(G900))&gt;0,LEFT(LOWER(TRIM(G900)),7)&lt;&gt;"pending"),G900&lt;&gt;"No substantive use decision is permitted from identification metadata alone.",AND(LEN(TRIM(DZ900))&gt;0,LEFT(LOWER(TRIM(DZ900)),7)&lt;&gt;"pending"),DZ900&lt;&gt;"Identification metadata alone does not permit any substantive scientific, causal, operational, or institutional claim.",AND(LEN(TRIM(EI900))&gt;0,LEFT(LOWER(TRIM(EI900)),7)&lt;&gt;"pending"),ISNUMBER(EH900),EH900&gt;0),"READY","PENDING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0" t="str">
        <x:v>Pending</x:v>
      </x:c>
      <x:c r="EE900"/>
      <x:c r="EF900" t="str">
        <x:v>Pending</x:v>
      </x:c>
      <x:c r="EG900" t="str">
        <x:v>Pending</x:v>
      </x:c>
      <x:c r="EH900"/>
      <x:c r="EI900" s="501"/>
      <x:c r="EJ900"/>
      <x:c r="EK900" t="str">
        <x:v>Pending</x:v>
      </x:c>
      <x:c r="EL900" t="n">
        <x:v>46272</x:v>
      </x:c>
      <x:c r="EM900" t="str">
        <x:v>Production PubMed record imported and reconciled to Zotero item Z5NSGGH4;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0" t="n">
        <x:f>IF(L900="","",(IF(N900&lt;&gt;"",1,0)+IF(O900&lt;&gt;"",1,0)+IF(AJ900&lt;&gt;"",1,0)+IF(AU900&lt;&gt;"",1,0)+IF(BE900&lt;&gt;"",1,0)+IF(CF900&lt;&gt;"",1,0)+IF(CJ900="Yes",1,0)+IF(CL900="Yes",1,0)+IF(DE900&lt;&gt;"Pending",1,0)+IF(F900&lt;&gt;"",1,0)+IF(DZ900&lt;&gt;"",1,0)+IF(EI900&lt;&gt;"",1,0))/12)</x:f>
        <x:v>0.5</x:v>
      </x:c>
    </x:row>
    <x:row r="901">
      <x:c r="A901" t="str">
        <x:v>EV-0898</x:v>
      </x:c>
      <x:c r="B901" t="str">
        <x:v>Integrity check</x:v>
      </x:c>
      <x:c r="C901" t="str">
        <x:f>IF(L901="","",IF(LEFT(EC901,7)="BLOCKED","🔴 Do not use for conclusion",IF(EB901="Yes","🟢 Claim-ready","🟡 Caution / context")))</x:f>
        <x:v>🟡 Caution / context</x:v>
      </x:c>
      <x:c r="D901" t="str">
        <x:f>IF(L901="","",EC901)</x:f>
        <x:v>PENDING — appropriate appraisal</x:v>
      </x:c>
      <x:c r="E901" t="str">
        <x:v>P3 — Medium</x:v>
      </x:c>
      <x:c r="F901" t="str">
        <x:v>Pending</x:v>
      </x:c>
      <x:c r="G901" t="str">
        <x:v>Title/abstract identify an explicit operational APHT/medical-readiness topic; retain for full-text assessment.</x:v>
      </x:c>
      <x:c r="H901" t="str">
        <x:v>Obtain and review lawful full text; confirm human adjudication; then select a design-specific appraisal instrument.</x:v>
      </x:c>
      <x:c r="I901"/>
      <x:c r="J901" t="str">
        <x:v>B — APHT / Medical Readiness</x:v>
      </x:c>
      <x:c r="K901" t="str">
        <x:v>IDENTIFIED</x:v>
      </x:c>
      <x:c r="L901" t="str">
        <x:v>Standardizing Proteomics Workflow for Liquid Chromatography-Mass Spectrometry: Technical and Statistical Considerations.</x:v>
      </x:c>
      <x:c r="M901"/>
      <x:c r="N901" t="str">
        <x:v>Srivastava, Sudhir; Merchant, Michael; Rai, Anil; Rai, Shesh N</x:v>
      </x:c>
      <x:c r="O901" t="n">
        <x:v>2019</x:v>
      </x:c>
      <x:c r="P901" t="str">
        <x:v>Journal of proteomics &amp; bioinformatics</x:v>
      </x:c>
      <x:c r="Q901" t="str">
        <x:v>Journal Article</x:v>
      </x:c>
      <x:c r="R901" t="str">
        <x:v>Unclear</x:v>
      </x:c>
      <x:c r="S901" t="str">
        <x:v>Unknown</x:v>
      </x:c>
      <x:c r="T901" t="str">
        <x:v>eng</x:v>
      </x:c>
      <x:c r="U901" t="str">
        <x:v>https://pubmed.ncbi.nlm.nih.gov/32148359/</x:v>
      </x:c>
      <x:c r="V901" t="str">
        <x:v>10.35248/0974-276x.19.12.496</x:v>
      </x:c>
      <x:c r="W901" t="str">
        <x:f>IF(V901="","",LOWER(SUBSTITUTE(SUBSTITUTE(SUBSTITUTE(SUBSTITUTE(TRIM(V901),"https://doi.org/",""),"http://doi.org/",""),"https://dx.doi.org/",""),"doi:","")))</x:f>
        <x:v>10.35248/0974-276x.19.12.496</x:v>
      </x:c>
      <x:c r="X901" t="str">
        <x:v>32148359</x:v>
      </x:c>
      <x:c r="Y901" t="str">
        <x:v>PMC7059694</x:v>
      </x:c>
      <x:c r="Z901"/>
      <x:c r="AA901" t="str">
        <x:v>PubMed/MEDLINE</x:v>
      </x:c>
      <x:c r="AB901" t="str">
        <x:v>PUBMED-B-v1.0-2026-08-28</x:v>
      </x:c>
      <x:c r="AC901" t="str">
        <x:v>SP-PUBMED-B-20260828</x:v>
      </x:c>
      <x:c r="AD901" s="499" t="n">
        <x:v>46262</x:v>
      </x:c>
      <x:c r="AE901" s="499" t="n">
        <x:v>46272</x:v>
      </x:c>
      <x:c r="AF901" t="str">
        <x:v>E5K5TD2H</x:v>
      </x:c>
      <x:c r="AG901"/>
      <x:c r="AH901" t="str">
        <x:v>Tactical Athlete → Operational Readiness Brazil</x:v>
      </x:c>
      <x:c r="AI901" t="str">
        <x:v>evidence-family:B</x:v>
      </x:c>
      <x:c r="AJ901"/>
      <x:c r="AK901" t="str">
        <x:f>IF(AJ901="","",IF(OR(LOWER(AJ901)="brazil",LOWER(AJ901)="brasil"),"Yes","No"))</x:f>
      </x:c>
      <x:c r="AL901"/>
      <x:c r="AM901"/>
      <x:c r="AN901"/>
      <x:c r="AO901"/>
      <x:c r="AP901"/>
      <x:c r="AQ901"/>
      <x:c r="AR901"/>
      <x:c r="AS901"/>
      <x:c r="AT901"/>
      <x:c r="AU901"/>
      <x:c r="AV901"/>
      <x:c r="AW901"/>
      <x:c r="AX901"/>
      <x:c r="AY901"/>
      <x:c r="AZ901"/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/>
      <x:c r="BO901"/>
      <x:c r="BP901"/>
      <x:c r="BQ901"/>
      <x:c r="BR901"/>
      <x:c r="BS901"/>
      <x:c r="BT901"/>
      <x:c r="BU901"/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 t="str">
        <x:v>Yes</x:v>
      </x:c>
      <x:c r="CK901" t="str">
        <x:v>Yes</x:v>
      </x:c>
      <x:c r="CL901" t="str">
        <x:v>Yes</x:v>
      </x:c>
      <x:c r="CM901" t="str">
        <x:v>Clear</x:v>
      </x:c>
      <x:c r="CN901" t="str">
        <x:v>Verified — clear</x:v>
      </x:c>
      <x:c r="CO901" t="n">
        <x:v>46272</x:v>
      </x:c>
      <x:c r="CP901" t="str">
        <x:v>https://pubmed.ncbi.nlm.nih.gov/32148359/</x:v>
      </x:c>
      <x:c r="CQ901"/>
      <x:c r="CR901"/>
      <x:c r="CS901"/>
      <x:c r="CT901"/>
      <x:c r="CU901"/>
      <x:c r="CV901"/>
      <x:c r="CW901"/>
      <x:c r="CX901"/>
      <x:c r="CY901"/>
      <x:c r="CZ901"/>
      <x:c r="DA901"/>
      <x:c r="DB901" t="str">
        <x:f>IF(L901="","",IF(AND(COUNT(CU901:DA901)=7,OR(CU901=0,CU901=1,CU901=2),OR(CV901=0,CV901=1,CV901=2),OR(CW901=0,CW901=1,CW901=2),OR(CX901=0,CX901=1,CX901=2),OR(CY901=0,CY901=1,CY901=2),OR(CZ901=0,CZ901=1,CZ901=2),OR(DA901=0,DA901=1,DA901=2)),SUM(CU901:DA901),""))</x:f>
      </x:c>
      <x:c r="DC901" t="str">
        <x:f>IF(DB901="","",ROUND(DB901/14*10,1))</x:f>
      </x:c>
      <x:c r="DD901" t="str">
        <x:v>Pending</x:v>
      </x:c>
      <x:c r="DE901" t="str">
        <x:f>IF(L901="","",IF(DC901="","Pending",IF(DD901="Yes","CONDITIONAL — safety override",IF(DC901&gt;=8,"HIGH",IF(DC901&gt;=5,"CONDITIONAL","LOW")))))</x:f>
        <x:v>Pending</x:v>
      </x:c>
      <x:c r="DF901" t="str">
        <x:v>Pending screening and full-text appraisal; no transferability judgment made at identification.</x:v>
      </x:c>
      <x:c r="DG901"/>
      <x:c r="DH901"/>
      <x:c r="DI901"/>
      <x:c r="DJ901"/>
      <x:c r="DK901"/>
      <x:c r="DL901"/>
      <x:c r="DM901"/>
      <x:c r="DN901"/>
      <x:c r="DO901"/>
      <x:c r="DP901"/>
      <x:c r="DQ901"/>
      <x:c r="DR901"/>
      <x:c r="DS901"/>
      <x:c r="DT901"/>
      <x:c r="DU901"/>
      <x:c r="DV901"/>
      <x:c r="DW901"/>
      <x:c r="DX901"/>
      <x:c r="DY901"/>
      <x:c r="DZ901" t="str">
        <x:v>Title/abstract screening alone does not establish effectiveness, causality, methodological quality, transferability to Brazilian public safety or an institutional recommendation.</x:v>
      </x:c>
      <x:c r="EA901" t="str">
        <x:v>Pending</x:v>
      </x:c>
      <x:c r="EB901" t="str">
        <x:f>IF(L901="","",IF(EC901="READY","Yes","No / Pending"))</x:f>
        <x:v>No / Pending</x:v>
      </x:c>
      <x:c r="EC901" t="str">
        <x:f>IF(L901="","",IF(OR(ISNUMBER(SEARCH("Retracted Publication",Q901)),CM901="Retracted",CN901="Retracted",CM901="Expression of Concern",CN901="Expression of Concern",F901="Not used",CG901="Critical",CH901="High",CH901="Critical"),"BLOCKED — integrity or use restriction",IF(AND(CJ901="Yes",CK901="Yes",CL901="Yes"),IF(AND(CM901="Clear",CN901="Verified — clear"),IF(AND(AND(LEN(TRIM(CF901))&gt;0,LEFT(LOWER(TRIM(CF901)),7)&lt;&gt;"pending"),OR(CG901="High",CG901="Moderate"),OR(CH901="Low",CH901="Some concerns",CH901="Not applicable")),IF(AND(DD901="No",OR(DE901="HIGH",DE901="CONDITIONAL"),AND(LEN(TRIM(DF901))&gt;0,LEFT(LOWER(TRIM(DF901)),7)&lt;&gt;"pending")),IF(AND(AND(LEN(TRIM(DT901))&gt;0,LEFT(LOWER(TRIM(DT901)),7)&lt;&gt;"pending"),AND(LEN(TRIM(DU901))&gt;0,LEFT(LOWER(TRIM(DU901)),7)&lt;&gt;"pending"),OR(AND(LEN(TRIM(DV901))&gt;0,LEFT(LOWER(TRIM(DV901)),7)&lt;&gt;"pending"),AND(LEN(TRIM(DW901))&gt;0,LEFT(LOWER(TRIM(DW901)),7)&lt;&gt;"pending")),AND(LEN(TRIM(DX901))&gt;0,LEFT(LOWER(TRIM(DX901)),7)&lt;&gt;"pending")),IF(AND(F901="Claim-ready",OR(EA901="Strong",EA901="Moderate"),AND(LEN(TRIM(G901))&gt;0,LEFT(LOWER(TRIM(G901)),7)&lt;&gt;"pending"),G901&lt;&gt;"No substantive use decision is permitted from identification metadata alone.",AND(LEN(TRIM(DZ901))&gt;0,LEFT(LOWER(TRIM(DZ901)),7)&lt;&gt;"pending"),DZ901&lt;&gt;"Identification metadata alone does not permit any substantive scientific, causal, operational, or institutional claim.",AND(LEN(TRIM(EI901))&gt;0,LEFT(LOWER(TRIM(EI901)),7)&lt;&gt;"pending"),ISNUMBER(EH901),EH901&gt;0),"READY","PENDING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1" t="str">
        <x:v>Pending</x:v>
      </x:c>
      <x:c r="EE901"/>
      <x:c r="EF901" t="str">
        <x:v>Pending</x:v>
      </x:c>
      <x:c r="EG901" t="str">
        <x:v>Pending</x:v>
      </x:c>
      <x:c r="EH901"/>
      <x:c r="EI901" s="501"/>
      <x:c r="EJ901"/>
      <x:c r="EK901" t="str">
        <x:v>Pending</x:v>
      </x:c>
      <x:c r="EL901" t="n">
        <x:v>46272</x:v>
      </x:c>
      <x:c r="EM901" t="str">
        <x:v>Production PubMed record imported and reconciled to Zotero item E5K5TD2H;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1" t="n">
        <x:f>IF(L901="","",(IF(N901&lt;&gt;"",1,0)+IF(O901&lt;&gt;"",1,0)+IF(AJ901&lt;&gt;"",1,0)+IF(AU901&lt;&gt;"",1,0)+IF(BE901&lt;&gt;"",1,0)+IF(CF901&lt;&gt;"",1,0)+IF(CJ901="Yes",1,0)+IF(CL901="Yes",1,0)+IF(DE901&lt;&gt;"Pending",1,0)+IF(F901&lt;&gt;"",1,0)+IF(DZ901&lt;&gt;"",1,0)+IF(EI901&lt;&gt;"",1,0))/12)</x:f>
        <x:v>0.5</x:v>
      </x:c>
    </x:row>
    <x:row r="902">
      <x:c r="A902" t="str">
        <x:v>EV-0899</x:v>
      </x:c>
      <x:c r="B902" t="str">
        <x:v>Integrity check</x:v>
      </x:c>
      <x:c r="C902" t="str">
        <x:f>IF(L902="","",IF(LEFT(EC902,7)="BLOCKED","🔴 Do not use for conclusion",IF(EB902="Yes","🟢 Claim-ready","🟡 Caution / context")))</x:f>
        <x:v>🟡 Caution / context</x:v>
      </x:c>
      <x:c r="D902" t="str">
        <x:f>IF(L902="","",EC902)</x:f>
        <x:v>PENDING — appropriate appraisal</x:v>
      </x:c>
      <x:c r="E902" t="str">
        <x:v>P2 — High</x:v>
      </x:c>
      <x:c r="F902" t="str">
        <x:v>Pending</x:v>
      </x:c>
      <x:c r="G902" t="str">
        <x:v>Title/abstract identify an explicit tactical/public-safety context and readiness domain; retain for full-text assessment.</x:v>
      </x:c>
      <x:c r="H902" t="str">
        <x:v>Obtain and review lawful full text; confirm human adjudication; then select a design-specific appraisal instrument.</x:v>
      </x:c>
      <x:c r="I902"/>
      <x:c r="J902" t="str">
        <x:v>A — Core</x:v>
      </x:c>
      <x:c r="K902" t="str">
        <x:v>IDENTIFIED</x:v>
      </x:c>
      <x:c r="L902" t="str">
        <x:v>RETURNING A SPECIAL OPERATIONS CANDIDATE TO DUTY FOLLOWING AN AIRBORNE OPERATION INJURY: A CASE REPORT.</x:v>
      </x:c>
      <x:c r="M902"/>
      <x:c r="N902" t="str">
        <x:v>Gutschick, Jessica Herring; Lazicki, Randall Scott</x:v>
      </x:c>
      <x:c r="O902" t="n">
        <x:v>2020</x:v>
      </x:c>
      <x:c r="P902" t="str">
        <x:v>International journal of sports physical therapy</x:v>
      </x:c>
      <x:c r="Q902" t="str">
        <x:v>Journal Article</x:v>
      </x:c>
      <x:c r="R902" t="str">
        <x:v>Unclear</x:v>
      </x:c>
      <x:c r="S902" t="str">
        <x:v>Unknown</x:v>
      </x:c>
      <x:c r="T902" t="str">
        <x:v>eng</x:v>
      </x:c>
      <x:c r="U902" t="str">
        <x:v>https://pubmed.ncbi.nlm.nih.gov/32089966/</x:v>
      </x:c>
      <x:c r="V902" t="str"/>
      <x:c r="W902" t="str">
        <x:f>IF(V902="","",LOWER(SUBSTITUTE(SUBSTITUTE(SUBSTITUTE(SUBSTITUTE(TRIM(V902),"https://doi.org/",""),"http://doi.org/",""),"https://dx.doi.org/",""),"doi:","")))</x:f>
      </x:c>
      <x:c r="X902" t="str">
        <x:v>32089966</x:v>
      </x:c>
      <x:c r="Y902" t="str">
        <x:v>PMC7015033</x:v>
      </x:c>
      <x:c r="Z902"/>
      <x:c r="AA902" t="str">
        <x:v>PubMed/MEDLINE</x:v>
      </x:c>
      <x:c r="AB902" t="str">
        <x:v>PUBMED-A-v1.0-2026-08-28</x:v>
      </x:c>
      <x:c r="AC902" t="str">
        <x:v>SP-PUBMED-A-20260828</x:v>
      </x:c>
      <x:c r="AD902" s="499" t="n">
        <x:v>46262</x:v>
      </x:c>
      <x:c r="AE902" s="499" t="n">
        <x:v>46272</x:v>
      </x:c>
      <x:c r="AF902" t="str">
        <x:v>L8YELI2E</x:v>
      </x:c>
      <x:c r="AG902"/>
      <x:c r="AH902" t="str">
        <x:v>Tactical Athlete → Operational Readiness Brazil</x:v>
      </x:c>
      <x:c r="AI902" t="str">
        <x:v>evidence-family:A</x:v>
      </x:c>
      <x:c r="AJ902"/>
      <x:c r="AK902" t="str">
        <x:f>IF(AJ902="","",IF(OR(LOWER(AJ902)="brazil",LOWER(AJ902)="brasil"),"Yes","No"))</x:f>
      </x:c>
      <x:c r="AL902"/>
      <x:c r="AM902"/>
      <x:c r="AN902"/>
      <x:c r="AO902"/>
      <x:c r="AP902"/>
      <x:c r="AQ902"/>
      <x:c r="AR902"/>
      <x:c r="AS902"/>
      <x:c r="AT902"/>
      <x:c r="AU902"/>
      <x:c r="AV902"/>
      <x:c r="AW902"/>
      <x:c r="AX902"/>
      <x:c r="AY902"/>
      <x:c r="AZ902"/>
      <x:c r="BA902"/>
      <x:c r="BB902"/>
      <x:c r="BC902"/>
      <x:c r="BD902"/>
      <x:c r="BE902"/>
      <x:c r="BF902"/>
      <x:c r="BG902"/>
      <x:c r="BH902"/>
      <x:c r="BI902"/>
      <x:c r="BJ902"/>
      <x:c r="BK902"/>
      <x:c r="BL902"/>
      <x:c r="BM902"/>
      <x:c r="BN902"/>
      <x:c r="BO902"/>
      <x:c r="BP902"/>
      <x:c r="BQ902"/>
      <x:c r="BR902"/>
      <x:c r="BS902"/>
      <x:c r="BT902"/>
      <x:c r="BU902"/>
      <x:c r="BV902"/>
      <x:c r="BW902"/>
      <x:c r="BX902"/>
      <x:c r="BY902"/>
      <x:c r="BZ902"/>
      <x:c r="CA902"/>
      <x:c r="CB902"/>
      <x:c r="CC902"/>
      <x:c r="CD902"/>
      <x:c r="CE902"/>
      <x:c r="CF902"/>
      <x:c r="CG902"/>
      <x:c r="CH902"/>
      <x:c r="CI902"/>
      <x:c r="CJ902" t="str">
        <x:v>Yes</x:v>
      </x:c>
      <x:c r="CK902" t="str">
        <x:v>Yes</x:v>
      </x:c>
      <x:c r="CL902" t="str">
        <x:v>Yes</x:v>
      </x:c>
      <x:c r="CM902" t="str">
        <x:v>Clear</x:v>
      </x:c>
      <x:c r="CN902" t="str">
        <x:v>Verified — clear</x:v>
      </x:c>
      <x:c r="CO902" t="n">
        <x:v>46272</x:v>
      </x:c>
      <x:c r="CP902" t="str">
        <x:v>https://pubmed.ncbi.nlm.nih.gov/32089966/</x:v>
      </x:c>
      <x:c r="CQ902"/>
      <x:c r="CR902"/>
      <x:c r="CS902"/>
      <x:c r="CT902"/>
      <x:c r="CU902"/>
      <x:c r="CV902"/>
      <x:c r="CW902"/>
      <x:c r="CX902"/>
      <x:c r="CY902"/>
      <x:c r="CZ902"/>
      <x:c r="DA902"/>
      <x:c r="DB902" t="str">
        <x:f>IF(L902="","",IF(AND(COUNT(CU902:DA902)=7,OR(CU902=0,CU902=1,CU902=2),OR(CV902=0,CV902=1,CV902=2),OR(CW902=0,CW902=1,CW902=2),OR(CX902=0,CX902=1,CX902=2),OR(CY902=0,CY902=1,CY902=2),OR(CZ902=0,CZ902=1,CZ902=2),OR(DA902=0,DA902=1,DA902=2)),SUM(CU902:DA902),""))</x:f>
      </x:c>
      <x:c r="DC902" t="str">
        <x:f>IF(DB902="","",ROUND(DB902/14*10,1))</x:f>
      </x:c>
      <x:c r="DD902" t="str">
        <x:v>Pending</x:v>
      </x:c>
      <x:c r="DE902" t="str">
        <x:f>IF(L902="","",IF(DC902="","Pending",IF(DD902="Yes","CONDITIONAL — safety override",IF(DC902&gt;=8,"HIGH",IF(DC902&gt;=5,"CONDITIONAL","LOW")))))</x:f>
        <x:v>Pending</x:v>
      </x:c>
      <x:c r="DF902" t="str">
        <x:v>Pending screening and full-text appraisal; no transferability judgment made at identification.</x:v>
      </x:c>
      <x:c r="DG902"/>
      <x:c r="DH902"/>
      <x:c r="DI902"/>
      <x:c r="DJ902"/>
      <x:c r="DK902"/>
      <x:c r="DL902"/>
      <x:c r="DM902"/>
      <x:c r="DN902"/>
      <x:c r="DO902"/>
      <x:c r="DP902"/>
      <x:c r="DQ902"/>
      <x:c r="DR902"/>
      <x:c r="DS902"/>
      <x:c r="DT902"/>
      <x:c r="DU902"/>
      <x:c r="DV902"/>
      <x:c r="DW902"/>
      <x:c r="DX902"/>
      <x:c r="DY902"/>
      <x:c r="DZ902" t="str">
        <x:v>Title/abstract screening alone does not establish effectiveness, causality, methodological quality, transferability to Brazilian public safety or an institutional recommendation.</x:v>
      </x:c>
      <x:c r="EA902" t="str">
        <x:v>Pending</x:v>
      </x:c>
      <x:c r="EB902" t="str">
        <x:f>IF(L902="","",IF(EC902="READY","Yes","No / Pending"))</x:f>
        <x:v>No / Pending</x:v>
      </x:c>
      <x:c r="EC902" t="str">
        <x:f>IF(L902="","",IF(OR(ISNUMBER(SEARCH("Retracted Publication",Q902)),CM902="Retracted",CN902="Retracted",CM902="Expression of Concern",CN902="Expression of Concern",F902="Not used",CG902="Critical",CH902="High",CH902="Critical"),"BLOCKED — integrity or use restriction",IF(AND(CJ902="Yes",CK902="Yes",CL902="Yes"),IF(AND(CM902="Clear",CN902="Verified — clear"),IF(AND(AND(LEN(TRIM(CF902))&gt;0,LEFT(LOWER(TRIM(CF902)),7)&lt;&gt;"pending"),OR(CG902="High",CG902="Moderate"),OR(CH902="Low",CH902="Some concerns",CH902="Not applicable")),IF(AND(DD902="No",OR(DE902="HIGH",DE902="CONDITIONAL"),AND(LEN(TRIM(DF902))&gt;0,LEFT(LOWER(TRIM(DF902)),7)&lt;&gt;"pending")),IF(AND(AND(LEN(TRIM(DT902))&gt;0,LEFT(LOWER(TRIM(DT902)),7)&lt;&gt;"pending"),AND(LEN(TRIM(DU902))&gt;0,LEFT(LOWER(TRIM(DU902)),7)&lt;&gt;"pending"),OR(AND(LEN(TRIM(DV902))&gt;0,LEFT(LOWER(TRIM(DV902)),7)&lt;&gt;"pending"),AND(LEN(TRIM(DW902))&gt;0,LEFT(LOWER(TRIM(DW902)),7)&lt;&gt;"pending")),AND(LEN(TRIM(DX902))&gt;0,LEFT(LOWER(TRIM(DX902)),7)&lt;&gt;"pending")),IF(AND(F902="Claim-ready",OR(EA902="Strong",EA902="Moderate"),AND(LEN(TRIM(G902))&gt;0,LEFT(LOWER(TRIM(G902)),7)&lt;&gt;"pending"),G902&lt;&gt;"No substantive use decision is permitted from identification metadata alone.",AND(LEN(TRIM(DZ902))&gt;0,LEFT(LOWER(TRIM(DZ902)),7)&lt;&gt;"pending"),DZ902&lt;&gt;"Identification metadata alone does not permit any substantive scientific, causal, operational, or institutional claim.",AND(LEN(TRIM(EI902))&gt;0,LEFT(LOWER(TRIM(EI902)),7)&lt;&gt;"pending"),ISNUMBER(EH902),EH902&gt;0),"READY","PENDING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2" t="str">
        <x:v>Pending</x:v>
      </x:c>
      <x:c r="EE902"/>
      <x:c r="EF902" t="str">
        <x:v>Pending</x:v>
      </x:c>
      <x:c r="EG902" t="str">
        <x:v>Pending</x:v>
      </x:c>
      <x:c r="EH902"/>
      <x:c r="EI902" s="501"/>
      <x:c r="EJ902"/>
      <x:c r="EK902" t="str">
        <x:v>Pending</x:v>
      </x:c>
      <x:c r="EL902" t="n">
        <x:v>46272</x:v>
      </x:c>
      <x:c r="EM902" t="str">
        <x:v>Production PubMed record imported and reconciled to Zotero item L8YELI2E;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2" t="n">
        <x:f>IF(L902="","",(IF(N902&lt;&gt;"",1,0)+IF(O902&lt;&gt;"",1,0)+IF(AJ902&lt;&gt;"",1,0)+IF(AU902&lt;&gt;"",1,0)+IF(BE902&lt;&gt;"",1,0)+IF(CF902&lt;&gt;"",1,0)+IF(CJ902="Yes",1,0)+IF(CL902="Yes",1,0)+IF(DE902&lt;&gt;"Pending",1,0)+IF(F902&lt;&gt;"",1,0)+IF(DZ902&lt;&gt;"",1,0)+IF(EI902&lt;&gt;"",1,0))/12)</x:f>
        <x:v>0.5</x:v>
      </x:c>
    </x:row>
    <x:row r="903">
      <x:c r="A903" t="str">
        <x:v>EV-0900</x:v>
      </x:c>
      <x:c r="B903" t="str">
        <x:v>Integrity check</x:v>
      </x:c>
      <x:c r="C903" t="str">
        <x:f>IF(L903="","",IF(LEFT(EC903,7)="BLOCKED","🔴 Do not use for conclusion",IF(EB903="Yes","🟢 Claim-ready","🟡 Caution / context")))</x:f>
        <x:v>🟡 Caution / context</x:v>
      </x:c>
      <x:c r="D903" t="str">
        <x:f>IF(L903="","",EC903)</x:f>
        <x:v>PENDING — appropriate appraisal</x:v>
      </x:c>
      <x:c r="E903" t="str">
        <x:v>P3 — Medium</x:v>
      </x:c>
      <x:c r="F903" t="str">
        <x:v>Pending</x:v>
      </x:c>
      <x:c r="G903" t="str">
        <x:v>Title/abstract identify an explicit tactical/public-safety context and readiness domain; retain for full-text assessment.</x:v>
      </x:c>
      <x:c r="H903" t="str">
        <x:v>Obtain and review lawful full text; confirm human adjudication; then select a design-specific appraisal instrument.</x:v>
      </x:c>
      <x:c r="I903"/>
      <x:c r="J903" t="str">
        <x:v>A — Core</x:v>
      </x:c>
      <x:c r="K903" t="str">
        <x:v>IDENTIFIED</x:v>
      </x:c>
      <x:c r="L903" t="str">
        <x:v>Identifying Risk and Resilience Factors Associated With the Likelihood of Seeking Mental Health Care Among U.S. Army Soldiers-in-Training.</x:v>
      </x:c>
      <x:c r="M903"/>
      <x:c r="N903" t="str">
        <x:v>Duncan, James M; Reed-Fitzke, Kayla; Ferraro, Anthony J; Wojciak, Armeda S; Smith, Kevin M; Sanchez, Jennifer</x:v>
      </x:c>
      <x:c r="O903" t="n">
        <x:v>2020</x:v>
      </x:c>
      <x:c r="P903" t="str">
        <x:v>Military medicine</x:v>
      </x:c>
      <x:c r="Q903" t="str">
        <x:v>Journal Article</x:v>
      </x:c>
      <x:c r="R903" t="str">
        <x:v>Unclear</x:v>
      </x:c>
      <x:c r="S903" t="str">
        <x:v>Unknown</x:v>
      </x:c>
      <x:c r="T903" t="str">
        <x:v>eng</x:v>
      </x:c>
      <x:c r="U903" t="str">
        <x:v>https://pubmed.ncbi.nlm.nih.gov/32077952/</x:v>
      </x:c>
      <x:c r="V903" t="str">
        <x:v>10.1093/milmed/usz483</x:v>
      </x:c>
      <x:c r="W903" t="str">
        <x:f>IF(V903="","",LOWER(SUBSTITUTE(SUBSTITUTE(SUBSTITUTE(SUBSTITUTE(TRIM(V903),"https://doi.org/",""),"http://doi.org/",""),"https://dx.doi.org/",""),"doi:","")))</x:f>
        <x:v>10.1093/milmed/usz483</x:v>
      </x:c>
      <x:c r="X903" t="str">
        <x:v>32077952</x:v>
      </x:c>
      <x:c r="Y903" t="str"/>
      <x:c r="Z903"/>
      <x:c r="AA903" t="str">
        <x:v>PubMed/MEDLINE</x:v>
      </x:c>
      <x:c r="AB903" t="str">
        <x:v>PUBMED-A-v1.0-2026-08-28</x:v>
      </x:c>
      <x:c r="AC903" t="str">
        <x:v>SP-PUBMED-A-20260828</x:v>
      </x:c>
      <x:c r="AD903" s="499" t="n">
        <x:v>46262</x:v>
      </x:c>
      <x:c r="AE903" s="499" t="n">
        <x:v>46272</x:v>
      </x:c>
      <x:c r="AF903" t="str">
        <x:v>V9KVAYMI</x:v>
      </x:c>
      <x:c r="AG903"/>
      <x:c r="AH903" t="str">
        <x:v>Tactical Athlete → Operational Readiness Brazil</x:v>
      </x:c>
      <x:c r="AI903" t="str">
        <x:v>evidence-family:A</x:v>
      </x:c>
      <x:c r="AJ903"/>
      <x:c r="AK903" t="str">
        <x:f>IF(AJ903="","",IF(OR(LOWER(AJ903)="brazil",LOWER(AJ903)="brasil"),"Yes","No"))</x:f>
      </x:c>
      <x:c r="AL903"/>
      <x:c r="AM903"/>
      <x:c r="AN903"/>
      <x:c r="AO903"/>
      <x:c r="AP903"/>
      <x:c r="AQ903"/>
      <x:c r="AR903"/>
      <x:c r="AS903"/>
      <x:c r="AT903"/>
      <x:c r="AU903"/>
      <x:c r="AV903"/>
      <x:c r="AW903"/>
      <x:c r="AX903"/>
      <x:c r="AY903"/>
      <x:c r="AZ903"/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/>
      <x:c r="BO903"/>
      <x:c r="BP903"/>
      <x:c r="BQ903"/>
      <x:c r="BR903"/>
      <x:c r="BS903"/>
      <x:c r="BT903"/>
      <x:c r="BU903"/>
      <x:c r="BV903"/>
      <x:c r="BW903"/>
      <x:c r="BX903"/>
      <x:c r="BY903"/>
      <x:c r="BZ903"/>
      <x:c r="CA903"/>
      <x:c r="CB903"/>
      <x:c r="CC903"/>
      <x:c r="CD903"/>
      <x:c r="CE903"/>
      <x:c r="CF903"/>
      <x:c r="CG903"/>
      <x:c r="CH903"/>
      <x:c r="CI903"/>
      <x:c r="CJ903" t="str">
        <x:v>Yes</x:v>
      </x:c>
      <x:c r="CK903" t="str">
        <x:v>Yes</x:v>
      </x:c>
      <x:c r="CL903" t="str">
        <x:v>Yes</x:v>
      </x:c>
      <x:c r="CM903" t="str">
        <x:v>Clear</x:v>
      </x:c>
      <x:c r="CN903" t="str">
        <x:v>Verified — clear</x:v>
      </x:c>
      <x:c r="CO903" t="n">
        <x:v>46272</x:v>
      </x:c>
      <x:c r="CP903" t="str">
        <x:v>https://pubmed.ncbi.nlm.nih.gov/32077952/</x:v>
      </x:c>
      <x:c r="CQ903"/>
      <x:c r="CR903"/>
      <x:c r="CS903"/>
      <x:c r="CT903"/>
      <x:c r="CU903"/>
      <x:c r="CV903"/>
      <x:c r="CW903"/>
      <x:c r="CX903"/>
      <x:c r="CY903"/>
      <x:c r="CZ903"/>
      <x:c r="DA903"/>
      <x:c r="DB903" t="str">
        <x:f>IF(L903="","",IF(AND(COUNT(CU903:DA903)=7,OR(CU903=0,CU903=1,CU903=2),OR(CV903=0,CV903=1,CV903=2),OR(CW903=0,CW903=1,CW903=2),OR(CX903=0,CX903=1,CX903=2),OR(CY903=0,CY903=1,CY903=2),OR(CZ903=0,CZ903=1,CZ903=2),OR(DA903=0,DA903=1,DA903=2)),SUM(CU903:DA903),""))</x:f>
      </x:c>
      <x:c r="DC903" t="str">
        <x:f>IF(DB903="","",ROUND(DB903/14*10,1))</x:f>
      </x:c>
      <x:c r="DD903" t="str">
        <x:v>Pending</x:v>
      </x:c>
      <x:c r="DE903" t="str">
        <x:f>IF(L903="","",IF(DC903="","Pending",IF(DD903="Yes","CONDITIONAL — safety override",IF(DC903&gt;=8,"HIGH",IF(DC903&gt;=5,"CONDITIONAL","LOW")))))</x:f>
        <x:v>Pending</x:v>
      </x:c>
      <x:c r="DF903" t="str">
        <x:v>Pending screening and full-text appraisal; no transferability judgment made at identification.</x:v>
      </x:c>
      <x:c r="DG903"/>
      <x:c r="DH903"/>
      <x:c r="DI903"/>
      <x:c r="DJ903"/>
      <x:c r="DK903"/>
      <x:c r="DL903"/>
      <x:c r="DM903"/>
      <x:c r="DN903"/>
      <x:c r="DO903"/>
      <x:c r="DP903"/>
      <x:c r="DQ903"/>
      <x:c r="DR903"/>
      <x:c r="DS903"/>
      <x:c r="DT903"/>
      <x:c r="DU903"/>
      <x:c r="DV903"/>
      <x:c r="DW903"/>
      <x:c r="DX903"/>
      <x:c r="DY903"/>
      <x:c r="DZ903" t="str">
        <x:v>Title/abstract screening alone does not establish effectiveness, causality, methodological quality, transferability to Brazilian public safety or an institutional recommendation.</x:v>
      </x:c>
      <x:c r="EA903" t="str">
        <x:v>Pending</x:v>
      </x:c>
      <x:c r="EB903" t="str">
        <x:f>IF(L903="","",IF(EC903="READY","Yes","No / Pending"))</x:f>
        <x:v>No / Pending</x:v>
      </x:c>
      <x:c r="EC903" t="str">
        <x:f>IF(L903="","",IF(OR(ISNUMBER(SEARCH("Retracted Publication",Q903)),CM903="Retracted",CN903="Retracted",CM903="Expression of Concern",CN903="Expression of Concern",F903="Not used",CG903="Critical",CH903="High",CH903="Critical"),"BLOCKED — integrity or use restriction",IF(AND(CJ903="Yes",CK903="Yes",CL903="Yes"),IF(AND(CM903="Clear",CN903="Verified — clear"),IF(AND(AND(LEN(TRIM(CF903))&gt;0,LEFT(LOWER(TRIM(CF903)),7)&lt;&gt;"pending"),OR(CG903="High",CG903="Moderate"),OR(CH903="Low",CH903="Some concerns",CH903="Not applicable")),IF(AND(DD903="No",OR(DE903="HIGH",DE903="CONDITIONAL"),AND(LEN(TRIM(DF903))&gt;0,LEFT(LOWER(TRIM(DF903)),7)&lt;&gt;"pending")),IF(AND(AND(LEN(TRIM(DT903))&gt;0,LEFT(LOWER(TRIM(DT903)),7)&lt;&gt;"pending"),AND(LEN(TRIM(DU903))&gt;0,LEFT(LOWER(TRIM(DU903)),7)&lt;&gt;"pending"),OR(AND(LEN(TRIM(DV903))&gt;0,LEFT(LOWER(TRIM(DV903)),7)&lt;&gt;"pending"),AND(LEN(TRIM(DW903))&gt;0,LEFT(LOWER(TRIM(DW903)),7)&lt;&gt;"pending")),AND(LEN(TRIM(DX903))&gt;0,LEFT(LOWER(TRIM(DX903)),7)&lt;&gt;"pending")),IF(AND(F903="Claim-ready",OR(EA903="Strong",EA903="Moderate"),AND(LEN(TRIM(G903))&gt;0,LEFT(LOWER(TRIM(G903)),7)&lt;&gt;"pending"),G903&lt;&gt;"No substantive use decision is permitted from identification metadata alone.",AND(LEN(TRIM(DZ903))&gt;0,LEFT(LOWER(TRIM(DZ903)),7)&lt;&gt;"pending"),DZ903&lt;&gt;"Identification metadata alone does not permit any substantive scientific, causal, operational, or institutional claim.",AND(LEN(TRIM(EI903))&gt;0,LEFT(LOWER(TRIM(EI903)),7)&lt;&gt;"pending"),ISNUMBER(EH903),EH903&gt;0),"READY","PENDING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3" t="str">
        <x:v>Pending</x:v>
      </x:c>
      <x:c r="EE903"/>
      <x:c r="EF903" t="str">
        <x:v>Pending</x:v>
      </x:c>
      <x:c r="EG903" t="str">
        <x:v>Pending</x:v>
      </x:c>
      <x:c r="EH903"/>
      <x:c r="EI903" s="501"/>
      <x:c r="EJ903"/>
      <x:c r="EK903" t="str">
        <x:v>Pending</x:v>
      </x:c>
      <x:c r="EL903" t="n">
        <x:v>46272</x:v>
      </x:c>
      <x:c r="EM903" t="str">
        <x:v>Production PubMed record imported and reconciled to Zotero item V9KVAYMI;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3" t="n">
        <x:f>IF(L903="","",(IF(N903&lt;&gt;"",1,0)+IF(O903&lt;&gt;"",1,0)+IF(AJ903&lt;&gt;"",1,0)+IF(AU903&lt;&gt;"",1,0)+IF(BE903&lt;&gt;"",1,0)+IF(CF903&lt;&gt;"",1,0)+IF(CJ903="Yes",1,0)+IF(CL903="Yes",1,0)+IF(DE903&lt;&gt;"Pending",1,0)+IF(F903&lt;&gt;"",1,0)+IF(DZ903&lt;&gt;"",1,0)+IF(EI903&lt;&gt;"",1,0))/12)</x:f>
        <x:v>0.5</x:v>
      </x:c>
    </x:row>
    <x:row r="904">
      <x:c r="A904" t="str">
        <x:v>EV-0901</x:v>
      </x:c>
      <x:c r="B904" t="str">
        <x:v>Integrity check</x:v>
      </x:c>
      <x:c r="C904" t="str">
        <x:f>IF(L904="","",IF(LEFT(EC904,7)="BLOCKED","🔴 Do not use for conclusion",IF(EB904="Yes","🟢 Claim-ready","🟡 Caution / context")))</x:f>
        <x:v>🟡 Caution / context</x:v>
      </x:c>
      <x:c r="D904" t="str">
        <x:f>IF(L904="","",EC904)</x:f>
        <x:v>PENDING — appropriate appraisal</x:v>
      </x:c>
      <x:c r="E904" t="str">
        <x:v>P3 — Medium</x:v>
      </x:c>
      <x:c r="F904" t="str">
        <x:v>Pending</x:v>
      </x:c>
      <x:c r="G904" t="str">
        <x:v>Title/abstract identify an explicit operational APHT/medical-readiness topic; retain for full-text assessment.</x:v>
      </x:c>
      <x:c r="H904" t="str">
        <x:v>Obtain and review lawful full text; confirm human adjudication; then select a design-specific appraisal instrument.</x:v>
      </x:c>
      <x:c r="I904"/>
      <x:c r="J904" t="str">
        <x:v>B — APHT / Medical Readiness</x:v>
      </x:c>
      <x:c r="K904" t="str">
        <x:v>IDENTIFIED</x:v>
      </x:c>
      <x:c r="L904" t="str">
        <x:v>Prehospital Battlefield Casualty Intervention Decision Cognitive Study.</x:v>
      </x:c>
      <x:c r="M904"/>
      <x:c r="N904" t="str">
        <x:v>Schweizer, Marc A; Wampler, David; Lu, Kevin; Oh, Andrew S; Rahm, Stephen J; Studer, Nicholas M; Cunningham, Cord W</x:v>
      </x:c>
      <x:c r="O904" t="n">
        <x:v>2020</x:v>
      </x:c>
      <x:c r="P904" t="str">
        <x:v>Military medicine</x:v>
      </x:c>
      <x:c r="Q904" t="str">
        <x:v>Journal Article</x:v>
      </x:c>
      <x:c r="R904" t="str">
        <x:v>Unclear</x:v>
      </x:c>
      <x:c r="S904" t="str">
        <x:v>Unknown</x:v>
      </x:c>
      <x:c r="T904" t="str">
        <x:v>eng</x:v>
      </x:c>
      <x:c r="U904" t="str">
        <x:v>https://pubmed.ncbi.nlm.nih.gov/32074373/</x:v>
      </x:c>
      <x:c r="V904" t="str">
        <x:v>10.1093/milmed/usz226</x:v>
      </x:c>
      <x:c r="W904" t="str">
        <x:f>IF(V904="","",LOWER(SUBSTITUTE(SUBSTITUTE(SUBSTITUTE(SUBSTITUTE(TRIM(V904),"https://doi.org/",""),"http://doi.org/",""),"https://dx.doi.org/",""),"doi:","")))</x:f>
        <x:v>10.1093/milmed/usz226</x:v>
      </x:c>
      <x:c r="X904" t="str">
        <x:v>32074373</x:v>
      </x:c>
      <x:c r="Y904" t="str"/>
      <x:c r="Z904"/>
      <x:c r="AA904" t="str">
        <x:v>PubMed/MEDLINE</x:v>
      </x:c>
      <x:c r="AB904" t="str">
        <x:v>PUBMED-B-v1.0-2026-08-28</x:v>
      </x:c>
      <x:c r="AC904" t="str">
        <x:v>SP-PUBMED-B-20260828</x:v>
      </x:c>
      <x:c r="AD904" s="499" t="n">
        <x:v>46262</x:v>
      </x:c>
      <x:c r="AE904" s="499" t="n">
        <x:v>46272</x:v>
      </x:c>
      <x:c r="AF904" t="str">
        <x:v>ANUA9HCL</x:v>
      </x:c>
      <x:c r="AG904"/>
      <x:c r="AH904" t="str">
        <x:v>Tactical Athlete → Operational Readiness Brazil</x:v>
      </x:c>
      <x:c r="AI904" t="str">
        <x:v>evidence-family:B</x:v>
      </x:c>
      <x:c r="AJ904"/>
      <x:c r="AK904" t="str">
        <x:f>IF(AJ904="","",IF(OR(LOWER(AJ904)="brazil",LOWER(AJ904)="brasil"),"Yes","No"))</x:f>
      </x:c>
      <x:c r="AL904"/>
      <x:c r="AM904"/>
      <x:c r="AN904"/>
      <x:c r="AO904"/>
      <x:c r="AP904"/>
      <x:c r="AQ904"/>
      <x:c r="AR904"/>
      <x:c r="AS904"/>
      <x:c r="AT904"/>
      <x:c r="AU904"/>
      <x:c r="AV904"/>
      <x:c r="AW904"/>
      <x:c r="AX904"/>
      <x:c r="AY904"/>
      <x:c r="AZ904"/>
      <x:c r="BA904"/>
      <x:c r="BB904"/>
      <x:c r="BC904"/>
      <x:c r="BD904"/>
      <x:c r="BE904"/>
      <x:c r="BF904"/>
      <x:c r="BG904"/>
      <x:c r="BH904"/>
      <x:c r="BI904"/>
      <x:c r="BJ904"/>
      <x:c r="BK904"/>
      <x:c r="BL904"/>
      <x:c r="BM904"/>
      <x:c r="BN904"/>
      <x:c r="BO904"/>
      <x:c r="BP904"/>
      <x:c r="BQ904"/>
      <x:c r="BR904"/>
      <x:c r="BS904"/>
      <x:c r="BT904"/>
      <x:c r="BU904"/>
      <x:c r="BV904"/>
      <x:c r="BW904"/>
      <x:c r="BX904"/>
      <x:c r="BY904"/>
      <x:c r="BZ904"/>
      <x:c r="CA904"/>
      <x:c r="CB904"/>
      <x:c r="CC904"/>
      <x:c r="CD904"/>
      <x:c r="CE904"/>
      <x:c r="CF904"/>
      <x:c r="CG904"/>
      <x:c r="CH904"/>
      <x:c r="CI904"/>
      <x:c r="CJ904" t="str">
        <x:v>Yes</x:v>
      </x:c>
      <x:c r="CK904" t="str">
        <x:v>Yes</x:v>
      </x:c>
      <x:c r="CL904" t="str">
        <x:v>Yes</x:v>
      </x:c>
      <x:c r="CM904" t="str">
        <x:v>Clear</x:v>
      </x:c>
      <x:c r="CN904" t="str">
        <x:v>Verified — clear</x:v>
      </x:c>
      <x:c r="CO904" t="n">
        <x:v>46272</x:v>
      </x:c>
      <x:c r="CP904" t="str">
        <x:v>https://pubmed.ncbi.nlm.nih.gov/32074373/</x:v>
      </x:c>
      <x:c r="CQ904"/>
      <x:c r="CR904"/>
      <x:c r="CS904"/>
      <x:c r="CT904"/>
      <x:c r="CU904"/>
      <x:c r="CV904"/>
      <x:c r="CW904"/>
      <x:c r="CX904"/>
      <x:c r="CY904"/>
      <x:c r="CZ904"/>
      <x:c r="DA904"/>
      <x:c r="DB904" t="str">
        <x:f>IF(L904="","",IF(AND(COUNT(CU904:DA904)=7,OR(CU904=0,CU904=1,CU904=2),OR(CV904=0,CV904=1,CV904=2),OR(CW904=0,CW904=1,CW904=2),OR(CX904=0,CX904=1,CX904=2),OR(CY904=0,CY904=1,CY904=2),OR(CZ904=0,CZ904=1,CZ904=2),OR(DA904=0,DA904=1,DA904=2)),SUM(CU904:DA904),""))</x:f>
      </x:c>
      <x:c r="DC904" t="str">
        <x:f>IF(DB904="","",ROUND(DB904/14*10,1))</x:f>
      </x:c>
      <x:c r="DD904" t="str">
        <x:v>Pending</x:v>
      </x:c>
      <x:c r="DE904" t="str">
        <x:f>IF(L904="","",IF(DC904="","Pending",IF(DD904="Yes","CONDITIONAL — safety override",IF(DC904&gt;=8,"HIGH",IF(DC904&gt;=5,"CONDITIONAL","LOW")))))</x:f>
        <x:v>Pending</x:v>
      </x:c>
      <x:c r="DF904" t="str">
        <x:v>Pending screening and full-text appraisal; no transferability judgment made at identification.</x:v>
      </x:c>
      <x:c r="DG904"/>
      <x:c r="DH904"/>
      <x:c r="DI904"/>
      <x:c r="DJ904"/>
      <x:c r="DK904"/>
      <x:c r="DL904"/>
      <x:c r="DM904"/>
      <x:c r="DN904"/>
      <x:c r="DO904"/>
      <x:c r="DP904"/>
      <x:c r="DQ904"/>
      <x:c r="DR904"/>
      <x:c r="DS904"/>
      <x:c r="DT904"/>
      <x:c r="DU904"/>
      <x:c r="DV904"/>
      <x:c r="DW904"/>
      <x:c r="DX904"/>
      <x:c r="DY904"/>
      <x:c r="DZ904" t="str">
        <x:v>Title/abstract screening alone does not establish effectiveness, causality, methodological quality, transferability to Brazilian public safety or an institutional recommendation.</x:v>
      </x:c>
      <x:c r="EA904" t="str">
        <x:v>Pending</x:v>
      </x:c>
      <x:c r="EB904" t="str">
        <x:f>IF(L904="","",IF(EC904="READY","Yes","No / Pending"))</x:f>
        <x:v>No / Pending</x:v>
      </x:c>
      <x:c r="EC904" t="str">
        <x:f>IF(L904="","",IF(OR(ISNUMBER(SEARCH("Retracted Publication",Q904)),CM904="Retracted",CN904="Retracted",CM904="Expression of Concern",CN904="Expression of Concern",F904="Not used",CG904="Critical",CH904="High",CH904="Critical"),"BLOCKED — integrity or use restriction",IF(AND(CJ904="Yes",CK904="Yes",CL904="Yes"),IF(AND(CM904="Clear",CN904="Verified — clear"),IF(AND(AND(LEN(TRIM(CF904))&gt;0,LEFT(LOWER(TRIM(CF904)),7)&lt;&gt;"pending"),OR(CG904="High",CG904="Moderate"),OR(CH904="Low",CH904="Some concerns",CH904="Not applicable")),IF(AND(DD904="No",OR(DE904="HIGH",DE904="CONDITIONAL"),AND(LEN(TRIM(DF904))&gt;0,LEFT(LOWER(TRIM(DF904)),7)&lt;&gt;"pending")),IF(AND(AND(LEN(TRIM(DT904))&gt;0,LEFT(LOWER(TRIM(DT904)),7)&lt;&gt;"pending"),AND(LEN(TRIM(DU904))&gt;0,LEFT(LOWER(TRIM(DU904)),7)&lt;&gt;"pending"),OR(AND(LEN(TRIM(DV904))&gt;0,LEFT(LOWER(TRIM(DV904)),7)&lt;&gt;"pending"),AND(LEN(TRIM(DW904))&gt;0,LEFT(LOWER(TRIM(DW904)),7)&lt;&gt;"pending")),AND(LEN(TRIM(DX904))&gt;0,LEFT(LOWER(TRIM(DX904)),7)&lt;&gt;"pending")),IF(AND(F904="Claim-ready",OR(EA904="Strong",EA904="Moderate"),AND(LEN(TRIM(G904))&gt;0,LEFT(LOWER(TRIM(G904)),7)&lt;&gt;"pending"),G904&lt;&gt;"No substantive use decision is permitted from identification metadata alone.",AND(LEN(TRIM(DZ904))&gt;0,LEFT(LOWER(TRIM(DZ904)),7)&lt;&gt;"pending"),DZ904&lt;&gt;"Identification metadata alone does not permit any substantive scientific, causal, operational, or institutional claim.",AND(LEN(TRIM(EI904))&gt;0,LEFT(LOWER(TRIM(EI904)),7)&lt;&gt;"pending"),ISNUMBER(EH904),EH904&gt;0),"READY","PENDING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4" t="str">
        <x:v>Pending</x:v>
      </x:c>
      <x:c r="EE904"/>
      <x:c r="EF904" t="str">
        <x:v>Pending</x:v>
      </x:c>
      <x:c r="EG904" t="str">
        <x:v>Pending</x:v>
      </x:c>
      <x:c r="EH904"/>
      <x:c r="EI904" s="501"/>
      <x:c r="EJ904"/>
      <x:c r="EK904" t="str">
        <x:v>Pending</x:v>
      </x:c>
      <x:c r="EL904" t="n">
        <x:v>46272</x:v>
      </x:c>
      <x:c r="EM904" t="str">
        <x:v>Production PubMed record imported and reconciled to Zotero item ANUA9HCL;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4" t="n">
        <x:f>IF(L904="","",(IF(N904&lt;&gt;"",1,0)+IF(O904&lt;&gt;"",1,0)+IF(AJ904&lt;&gt;"",1,0)+IF(AU904&lt;&gt;"",1,0)+IF(BE904&lt;&gt;"",1,0)+IF(CF904&lt;&gt;"",1,0)+IF(CJ904="Yes",1,0)+IF(CL904="Yes",1,0)+IF(DE904&lt;&gt;"Pending",1,0)+IF(F904&lt;&gt;"",1,0)+IF(DZ904&lt;&gt;"",1,0)+IF(EI904&lt;&gt;"",1,0))/12)</x:f>
        <x:v>0.5</x:v>
      </x:c>
    </x:row>
    <x:row r="905">
      <x:c r="A905" t="str">
        <x:v>EV-0902</x:v>
      </x:c>
      <x:c r="B905" t="str">
        <x:v>Integrity check</x:v>
      </x:c>
      <x:c r="C905" t="str">
        <x:f>IF(L905="","",IF(LEFT(EC905,7)="BLOCKED","🔴 Do not use for conclusion",IF(EB905="Yes","🟢 Claim-ready","🟡 Caution / context")))</x:f>
        <x:v>🟡 Caution / context</x:v>
      </x:c>
      <x:c r="D905" t="str">
        <x:f>IF(L905="","",EC905)</x:f>
        <x:v>PENDING — appropriate appraisal</x:v>
      </x:c>
      <x:c r="E905" t="str">
        <x:v>P3 — Medium</x:v>
      </x:c>
      <x:c r="F905" t="str">
        <x:v>Pending</x:v>
      </x:c>
      <x:c r="G905" t="str">
        <x:v>Title/abstract identify an explicit operational APHT/medical-readiness topic; retain for full-text assessment.</x:v>
      </x:c>
      <x:c r="H905" t="str">
        <x:v>Obtain and review lawful full text; confirm human adjudication; then select a design-specific appraisal instrument.</x:v>
      </x:c>
      <x:c r="I905"/>
      <x:c r="J905" t="str">
        <x:v>B — APHT / Medical Readiness</x:v>
      </x:c>
      <x:c r="K905" t="str">
        <x:v>IDENTIFIED</x:v>
      </x:c>
      <x:c r="L905" t="str">
        <x:v>Pediatric Prehospital Wound Prophylaxis in Iraq and Afghanistan.</x:v>
      </x:c>
      <x:c r="M905"/>
      <x:c r="N905" t="str">
        <x:v>Naylor, Jason F; April, Michael D; Hill, Guyon J; Schauer, Steven G</x:v>
      </x:c>
      <x:c r="O905" t="n">
        <x:v>2020</x:v>
      </x:c>
      <x:c r="P905" t="str">
        <x:v>Military medicine</x:v>
      </x:c>
      <x:c r="Q905" t="str">
        <x:v>Journal Article</x:v>
      </x:c>
      <x:c r="R905" t="str">
        <x:v>Unclear</x:v>
      </x:c>
      <x:c r="S905" t="str">
        <x:v>Unknown</x:v>
      </x:c>
      <x:c r="T905" t="str">
        <x:v>eng</x:v>
      </x:c>
      <x:c r="U905" t="str">
        <x:v>https://pubmed.ncbi.nlm.nih.gov/32074367/</x:v>
      </x:c>
      <x:c r="V905" t="str">
        <x:v>10.1093/milmed/usz285</x:v>
      </x:c>
      <x:c r="W905" t="str">
        <x:f>IF(V905="","",LOWER(SUBSTITUTE(SUBSTITUTE(SUBSTITUTE(SUBSTITUTE(TRIM(V905),"https://doi.org/",""),"http://doi.org/",""),"https://dx.doi.org/",""),"doi:","")))</x:f>
        <x:v>10.1093/milmed/usz285</x:v>
      </x:c>
      <x:c r="X905" t="str">
        <x:v>32074367</x:v>
      </x:c>
      <x:c r="Y905" t="str"/>
      <x:c r="Z905"/>
      <x:c r="AA905" t="str">
        <x:v>PubMed/MEDLINE</x:v>
      </x:c>
      <x:c r="AB905" t="str">
        <x:v>PUBMED-B-v1.0-2026-08-28</x:v>
      </x:c>
      <x:c r="AC905" t="str">
        <x:v>SP-PUBMED-B-20260828</x:v>
      </x:c>
      <x:c r="AD905" s="499" t="n">
        <x:v>46262</x:v>
      </x:c>
      <x:c r="AE905" s="499" t="n">
        <x:v>46272</x:v>
      </x:c>
      <x:c r="AF905" t="str">
        <x:v>LX8LNLPQ</x:v>
      </x:c>
      <x:c r="AG905"/>
      <x:c r="AH905" t="str">
        <x:v>Tactical Athlete → Operational Readiness Brazil</x:v>
      </x:c>
      <x:c r="AI905" t="str">
        <x:v>evidence-family:B</x:v>
      </x:c>
      <x:c r="AJ905"/>
      <x:c r="AK905" t="str">
        <x:f>IF(AJ905="","",IF(OR(LOWER(AJ905)="brazil",LOWER(AJ905)="brasil"),"Yes","No"))</x:f>
      </x:c>
      <x:c r="AL905"/>
      <x:c r="AM905"/>
      <x:c r="AN905"/>
      <x:c r="AO905"/>
      <x:c r="AP905"/>
      <x:c r="AQ905"/>
      <x:c r="AR905"/>
      <x:c r="AS905"/>
      <x:c r="AT905"/>
      <x:c r="AU905"/>
      <x:c r="AV905"/>
      <x:c r="AW905"/>
      <x:c r="AX905"/>
      <x:c r="AY905"/>
      <x:c r="AZ905"/>
      <x:c r="BA905"/>
      <x:c r="BB905"/>
      <x:c r="BC905"/>
      <x:c r="BD905"/>
      <x:c r="BE905"/>
      <x:c r="BF905"/>
      <x:c r="BG905"/>
      <x:c r="BH905"/>
      <x:c r="BI905"/>
      <x:c r="BJ905"/>
      <x:c r="BK905"/>
      <x:c r="BL905"/>
      <x:c r="BM905"/>
      <x:c r="BN905"/>
      <x:c r="BO905"/>
      <x:c r="BP905"/>
      <x:c r="BQ905"/>
      <x:c r="BR905"/>
      <x:c r="BS905"/>
      <x:c r="BT905"/>
      <x:c r="BU905"/>
      <x:c r="BV905"/>
      <x:c r="BW905"/>
      <x:c r="BX905"/>
      <x:c r="BY905"/>
      <x:c r="BZ905"/>
      <x:c r="CA905"/>
      <x:c r="CB905"/>
      <x:c r="CC905"/>
      <x:c r="CD905"/>
      <x:c r="CE905"/>
      <x:c r="CF905"/>
      <x:c r="CG905"/>
      <x:c r="CH905"/>
      <x:c r="CI905"/>
      <x:c r="CJ905" t="str">
        <x:v>Yes</x:v>
      </x:c>
      <x:c r="CK905" t="str">
        <x:v>Yes</x:v>
      </x:c>
      <x:c r="CL905" t="str">
        <x:v>Yes</x:v>
      </x:c>
      <x:c r="CM905" t="str">
        <x:v>Clear</x:v>
      </x:c>
      <x:c r="CN905" t="str">
        <x:v>Verified — clear</x:v>
      </x:c>
      <x:c r="CO905" t="n">
        <x:v>46272</x:v>
      </x:c>
      <x:c r="CP905" t="str">
        <x:v>https://pubmed.ncbi.nlm.nih.gov/32074367/</x:v>
      </x:c>
      <x:c r="CQ905"/>
      <x:c r="CR905"/>
      <x:c r="CS905"/>
      <x:c r="CT905"/>
      <x:c r="CU905"/>
      <x:c r="CV905"/>
      <x:c r="CW905"/>
      <x:c r="CX905"/>
      <x:c r="CY905"/>
      <x:c r="CZ905"/>
      <x:c r="DA905"/>
      <x:c r="DB905" t="str">
        <x:f>IF(L905="","",IF(AND(COUNT(CU905:DA905)=7,OR(CU905=0,CU905=1,CU905=2),OR(CV905=0,CV905=1,CV905=2),OR(CW905=0,CW905=1,CW905=2),OR(CX905=0,CX905=1,CX905=2),OR(CY905=0,CY905=1,CY905=2),OR(CZ905=0,CZ905=1,CZ905=2),OR(DA905=0,DA905=1,DA905=2)),SUM(CU905:DA905),""))</x:f>
      </x:c>
      <x:c r="DC905" t="str">
        <x:f>IF(DB905="","",ROUND(DB905/14*10,1))</x:f>
      </x:c>
      <x:c r="DD905" t="str">
        <x:v>Pending</x:v>
      </x:c>
      <x:c r="DE905" t="str">
        <x:f>IF(L905="","",IF(DC905="","Pending",IF(DD905="Yes","CONDITIONAL — safety override",IF(DC905&gt;=8,"HIGH",IF(DC905&gt;=5,"CONDITIONAL","LOW")))))</x:f>
        <x:v>Pending</x:v>
      </x:c>
      <x:c r="DF905" t="str">
        <x:v>Pending screening and full-text appraisal; no transferability judgment made at identification.</x:v>
      </x:c>
      <x:c r="DG905"/>
      <x:c r="DH905"/>
      <x:c r="DI905"/>
      <x:c r="DJ905"/>
      <x:c r="DK905"/>
      <x:c r="DL905"/>
      <x:c r="DM905"/>
      <x:c r="DN905"/>
      <x:c r="DO905"/>
      <x:c r="DP905"/>
      <x:c r="DQ905"/>
      <x:c r="DR905"/>
      <x:c r="DS905"/>
      <x:c r="DT905"/>
      <x:c r="DU905"/>
      <x:c r="DV905"/>
      <x:c r="DW905"/>
      <x:c r="DX905"/>
      <x:c r="DY905"/>
      <x:c r="DZ905" t="str">
        <x:v>Title/abstract screening alone does not establish effectiveness, causality, methodological quality, transferability to Brazilian public safety or an institutional recommendation.</x:v>
      </x:c>
      <x:c r="EA905" t="str">
        <x:v>Pending</x:v>
      </x:c>
      <x:c r="EB905" t="str">
        <x:f>IF(L905="","",IF(EC905="READY","Yes","No / Pending"))</x:f>
        <x:v>No / Pending</x:v>
      </x:c>
      <x:c r="EC905" t="str">
        <x:f>IF(L905="","",IF(OR(ISNUMBER(SEARCH("Retracted Publication",Q905)),CM905="Retracted",CN905="Retracted",CM905="Expression of Concern",CN905="Expression of Concern",F905="Not used",CG905="Critical",CH905="High",CH905="Critical"),"BLOCKED — integrity or use restriction",IF(AND(CJ905="Yes",CK905="Yes",CL905="Yes"),IF(AND(CM905="Clear",CN905="Verified — clear"),IF(AND(AND(LEN(TRIM(CF905))&gt;0,LEFT(LOWER(TRIM(CF905)),7)&lt;&gt;"pending"),OR(CG905="High",CG905="Moderate"),OR(CH905="Low",CH905="Some concerns",CH905="Not applicable")),IF(AND(DD905="No",OR(DE905="HIGH",DE905="CONDITIONAL"),AND(LEN(TRIM(DF905))&gt;0,LEFT(LOWER(TRIM(DF905)),7)&lt;&gt;"pending")),IF(AND(AND(LEN(TRIM(DT905))&gt;0,LEFT(LOWER(TRIM(DT905)),7)&lt;&gt;"pending"),AND(LEN(TRIM(DU905))&gt;0,LEFT(LOWER(TRIM(DU905)),7)&lt;&gt;"pending"),OR(AND(LEN(TRIM(DV905))&gt;0,LEFT(LOWER(TRIM(DV905)),7)&lt;&gt;"pending"),AND(LEN(TRIM(DW905))&gt;0,LEFT(LOWER(TRIM(DW905)),7)&lt;&gt;"pending")),AND(LEN(TRIM(DX905))&gt;0,LEFT(LOWER(TRIM(DX905)),7)&lt;&gt;"pending")),IF(AND(F905="Claim-ready",OR(EA905="Strong",EA905="Moderate"),AND(LEN(TRIM(G905))&gt;0,LEFT(LOWER(TRIM(G905)),7)&lt;&gt;"pending"),G905&lt;&gt;"No substantive use decision is permitted from identification metadata alone.",AND(LEN(TRIM(DZ905))&gt;0,LEFT(LOWER(TRIM(DZ905)),7)&lt;&gt;"pending"),DZ905&lt;&gt;"Identification metadata alone does not permit any substantive scientific, causal, operational, or institutional claim.",AND(LEN(TRIM(EI905))&gt;0,LEFT(LOWER(TRIM(EI905)),7)&lt;&gt;"pending"),ISNUMBER(EH905),EH905&gt;0),"READY","PENDING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5" t="str">
        <x:v>Pending</x:v>
      </x:c>
      <x:c r="EE905"/>
      <x:c r="EF905" t="str">
        <x:v>Pending</x:v>
      </x:c>
      <x:c r="EG905" t="str">
        <x:v>Pending</x:v>
      </x:c>
      <x:c r="EH905"/>
      <x:c r="EI905" s="501"/>
      <x:c r="EJ905"/>
      <x:c r="EK905" t="str">
        <x:v>Pending</x:v>
      </x:c>
      <x:c r="EL905" t="n">
        <x:v>46272</x:v>
      </x:c>
      <x:c r="EM905" t="str">
        <x:v>Production PubMed record imported and reconciled to Zotero item LX8LNLPQ;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5" t="n">
        <x:f>IF(L905="","",(IF(N905&lt;&gt;"",1,0)+IF(O905&lt;&gt;"",1,0)+IF(AJ905&lt;&gt;"",1,0)+IF(AU905&lt;&gt;"",1,0)+IF(BE905&lt;&gt;"",1,0)+IF(CF905&lt;&gt;"",1,0)+IF(CJ905="Yes",1,0)+IF(CL905="Yes",1,0)+IF(DE905&lt;&gt;"Pending",1,0)+IF(F905&lt;&gt;"",1,0)+IF(DZ905&lt;&gt;"",1,0)+IF(EI905&lt;&gt;"",1,0))/12)</x:f>
        <x:v>0.5</x:v>
      </x:c>
    </x:row>
    <x:row r="906">
      <x:c r="A906" t="str">
        <x:v>EV-0903</x:v>
      </x:c>
      <x:c r="B906" t="str">
        <x:v>Integrity check</x:v>
      </x:c>
      <x:c r="C906" t="str">
        <x:f>IF(L906="","",IF(LEFT(EC906,7)="BLOCKED","🔴 Do not use for conclusion",IF(EB906="Yes","🟢 Claim-ready","🟡 Caution / context")))</x:f>
        <x:v>🟡 Caution / context</x:v>
      </x:c>
      <x:c r="D906" t="str">
        <x:f>IF(L906="","",EC906)</x:f>
        <x:v>PENDING — appropriate appraisal</x:v>
      </x:c>
      <x:c r="E906" t="str">
        <x:v>P3 — Medium</x:v>
      </x:c>
      <x:c r="F906" t="str">
        <x:v>Pending</x:v>
      </x:c>
      <x:c r="G906" t="str">
        <x:v>A potentially relevant concept is present, but direct applicability is ambiguous at title/abstract level.</x:v>
      </x:c>
      <x:c r="H906" t="str">
        <x:v>Human title/abstract adjudication; retrieve full text if relevance remains plausible.</x:v>
      </x:c>
      <x:c r="I906"/>
      <x:c r="J906" t="str">
        <x:v>A — Core</x:v>
      </x:c>
      <x:c r="K906" t="str">
        <x:v>IDENTIFIED</x:v>
      </x:c>
      <x:c r="L906" t="str">
        <x:v>Considerations for Development of Exposure Limits for Chemicals Encountered During Aircraft Operation.</x:v>
      </x:c>
      <x:c r="M906"/>
      <x:c r="N906" t="str">
        <x:v>Sweeney, Lisa M; Gearhart, Jeffery M; Ott, Darrin K; Pangburn, Heather A</x:v>
      </x:c>
      <x:c r="O906" t="n">
        <x:v>2020</x:v>
      </x:c>
      <x:c r="P906" t="str">
        <x:v>Military medicine</x:v>
      </x:c>
      <x:c r="Q906" t="str">
        <x:v>Journal Article; Research Support, U.S. Gov't, Non-P.H.S.</x:v>
      </x:c>
      <x:c r="R906" t="str">
        <x:v>Unclear</x:v>
      </x:c>
      <x:c r="S906" t="str">
        <x:v>Unknown</x:v>
      </x:c>
      <x:c r="T906" t="str">
        <x:v>eng</x:v>
      </x:c>
      <x:c r="U906" t="str">
        <x:v>https://pubmed.ncbi.nlm.nih.gov/32074307/</x:v>
      </x:c>
      <x:c r="V906" t="str">
        <x:v>10.1093/milmed/usz318</x:v>
      </x:c>
      <x:c r="W906" t="str">
        <x:f>IF(V906="","",LOWER(SUBSTITUTE(SUBSTITUTE(SUBSTITUTE(SUBSTITUTE(TRIM(V906),"https://doi.org/",""),"http://doi.org/",""),"https://dx.doi.org/",""),"doi:","")))</x:f>
        <x:v>10.1093/milmed/usz318</x:v>
      </x:c>
      <x:c r="X906" t="str">
        <x:v>32074307</x:v>
      </x:c>
      <x:c r="Y906" t="str"/>
      <x:c r="Z906"/>
      <x:c r="AA906" t="str">
        <x:v>PubMed/MEDLINE</x:v>
      </x:c>
      <x:c r="AB906" t="str">
        <x:v>PUBMED-A-v1.0-2026-08-28</x:v>
      </x:c>
      <x:c r="AC906" t="str">
        <x:v>SP-PUBMED-A-20260828</x:v>
      </x:c>
      <x:c r="AD906" s="499" t="n">
        <x:v>46262</x:v>
      </x:c>
      <x:c r="AE906" s="499" t="n">
        <x:v>46272</x:v>
      </x:c>
      <x:c r="AF906" t="str">
        <x:v>TKNPHTYU</x:v>
      </x:c>
      <x:c r="AG906"/>
      <x:c r="AH906" t="str">
        <x:v>Tactical Athlete → Operational Readiness Brazil</x:v>
      </x:c>
      <x:c r="AI906" t="str">
        <x:v>evidence-family:A</x:v>
      </x:c>
      <x:c r="AJ906"/>
      <x:c r="AK906" t="str">
        <x:f>IF(AJ906="","",IF(OR(LOWER(AJ906)="brazil",LOWER(AJ906)="brasil"),"Yes","No"))</x:f>
      </x:c>
      <x:c r="AL906"/>
      <x:c r="AM906"/>
      <x:c r="AN906"/>
      <x:c r="AO906"/>
      <x:c r="AP906"/>
      <x:c r="AQ906"/>
      <x:c r="AR906"/>
      <x:c r="AS906"/>
      <x:c r="AT906"/>
      <x:c r="AU906"/>
      <x:c r="AV906"/>
      <x:c r="AW906"/>
      <x:c r="AX906"/>
      <x:c r="AY906"/>
      <x:c r="AZ906"/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/>
      <x:c r="BO906"/>
      <x:c r="BP906"/>
      <x:c r="BQ906"/>
      <x:c r="BR906"/>
      <x:c r="BS906"/>
      <x:c r="BT906"/>
      <x:c r="BU906"/>
      <x:c r="BV906"/>
      <x:c r="BW906"/>
      <x:c r="BX906"/>
      <x:c r="BY906"/>
      <x:c r="BZ906"/>
      <x:c r="CA906"/>
      <x:c r="CB906"/>
      <x:c r="CC906"/>
      <x:c r="CD906"/>
      <x:c r="CE906"/>
      <x:c r="CF906"/>
      <x:c r="CG906"/>
      <x:c r="CH906"/>
      <x:c r="CI906"/>
      <x:c r="CJ906" t="str">
        <x:v>Yes</x:v>
      </x:c>
      <x:c r="CK906" t="str">
        <x:v>Yes</x:v>
      </x:c>
      <x:c r="CL906" t="str">
        <x:v>Yes</x:v>
      </x:c>
      <x:c r="CM906" t="str">
        <x:v>Clear</x:v>
      </x:c>
      <x:c r="CN906" t="str">
        <x:v>Verified — clear</x:v>
      </x:c>
      <x:c r="CO906" t="n">
        <x:v>46272</x:v>
      </x:c>
      <x:c r="CP906" t="str">
        <x:v>https://pubmed.ncbi.nlm.nih.gov/32074307/</x:v>
      </x:c>
      <x:c r="CQ906"/>
      <x:c r="CR906"/>
      <x:c r="CS906"/>
      <x:c r="CT906"/>
      <x:c r="CU906"/>
      <x:c r="CV906"/>
      <x:c r="CW906"/>
      <x:c r="CX906"/>
      <x:c r="CY906"/>
      <x:c r="CZ906"/>
      <x:c r="DA906"/>
      <x:c r="DB906" t="str">
        <x:f>IF(L906="","",IF(AND(COUNT(CU906:DA906)=7,OR(CU906=0,CU906=1,CU906=2),OR(CV906=0,CV906=1,CV906=2),OR(CW906=0,CW906=1,CW906=2),OR(CX906=0,CX906=1,CX906=2),OR(CY906=0,CY906=1,CY906=2),OR(CZ906=0,CZ906=1,CZ906=2),OR(DA906=0,DA906=1,DA906=2)),SUM(CU906:DA906),""))</x:f>
      </x:c>
      <x:c r="DC906" t="str">
        <x:f>IF(DB906="","",ROUND(DB906/14*10,1))</x:f>
      </x:c>
      <x:c r="DD906" t="str">
        <x:v>Pending</x:v>
      </x:c>
      <x:c r="DE906" t="str">
        <x:f>IF(L906="","",IF(DC906="","Pending",IF(DD906="Yes","CONDITIONAL — safety override",IF(DC906&gt;=8,"HIGH",IF(DC906&gt;=5,"CONDITIONAL","LOW")))))</x:f>
        <x:v>Pending</x:v>
      </x:c>
      <x:c r="DF906" t="str">
        <x:v>Pending screening and full-text appraisal; no transferability judgment made at identification.</x:v>
      </x:c>
      <x:c r="DG906"/>
      <x:c r="DH906"/>
      <x:c r="DI906"/>
      <x:c r="DJ906"/>
      <x:c r="DK906"/>
      <x:c r="DL906"/>
      <x:c r="DM906"/>
      <x:c r="DN906"/>
      <x:c r="DO906"/>
      <x:c r="DP906"/>
      <x:c r="DQ906"/>
      <x:c r="DR906"/>
      <x:c r="DS906"/>
      <x:c r="DT906"/>
      <x:c r="DU906"/>
      <x:c r="DV906"/>
      <x:c r="DW906"/>
      <x:c r="DX906"/>
      <x:c r="DY906"/>
      <x:c r="DZ906" t="str">
        <x:v>Title/abstract information is insufficient for a substantive scientific, causal, transferability or institutional claim.</x:v>
      </x:c>
      <x:c r="EA906" t="str">
        <x:v>Pending</x:v>
      </x:c>
      <x:c r="EB906" t="str">
        <x:f>IF(L906="","",IF(EC906="READY","Yes","No / Pending"))</x:f>
        <x:v>No / Pending</x:v>
      </x:c>
      <x:c r="EC906" t="str">
        <x:f>IF(L906="","",IF(OR(ISNUMBER(SEARCH("Retracted Publication",Q906)),CM906="Retracted",CN906="Retracted",CM906="Expression of Concern",CN906="Expression of Concern",F906="Not used",CG906="Critical",CH906="High",CH906="Critical"),"BLOCKED — integrity or use restriction",IF(AND(CJ906="Yes",CK906="Yes",CL906="Yes"),IF(AND(CM906="Clear",CN906="Verified — clear"),IF(AND(AND(LEN(TRIM(CF906))&gt;0,LEFT(LOWER(TRIM(CF906)),7)&lt;&gt;"pending"),OR(CG906="High",CG906="Moderate"),OR(CH906="Low",CH906="Some concerns",CH906="Not applicable")),IF(AND(DD906="No",OR(DE906="HIGH",DE906="CONDITIONAL"),AND(LEN(TRIM(DF906))&gt;0,LEFT(LOWER(TRIM(DF906)),7)&lt;&gt;"pending")),IF(AND(AND(LEN(TRIM(DT906))&gt;0,LEFT(LOWER(TRIM(DT906)),7)&lt;&gt;"pending"),AND(LEN(TRIM(DU906))&gt;0,LEFT(LOWER(TRIM(DU906)),7)&lt;&gt;"pending"),OR(AND(LEN(TRIM(DV906))&gt;0,LEFT(LOWER(TRIM(DV906)),7)&lt;&gt;"pending"),AND(LEN(TRIM(DW906))&gt;0,LEFT(LOWER(TRIM(DW906)),7)&lt;&gt;"pending")),AND(LEN(TRIM(DX906))&gt;0,LEFT(LOWER(TRIM(DX906)),7)&lt;&gt;"pending")),IF(AND(F906="Claim-ready",OR(EA906="Strong",EA906="Moderate"),AND(LEN(TRIM(G906))&gt;0,LEFT(LOWER(TRIM(G906)),7)&lt;&gt;"pending"),G906&lt;&gt;"No substantive use decision is permitted from identification metadata alone.",AND(LEN(TRIM(DZ906))&gt;0,LEFT(LOWER(TRIM(DZ906)),7)&lt;&gt;"pending"),DZ906&lt;&gt;"Identification metadata alone does not permit any substantive scientific, causal, operational, or institutional claim.",AND(LEN(TRIM(EI906))&gt;0,LEFT(LOWER(TRIM(EI906)),7)&lt;&gt;"pending"),ISNUMBER(EH906),EH906&gt;0),"READY","PENDING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6" t="str">
        <x:v>Pending</x:v>
      </x:c>
      <x:c r="EE906"/>
      <x:c r="EF906" t="str">
        <x:v>Pending</x:v>
      </x:c>
      <x:c r="EG906" t="str">
        <x:v>Pending</x:v>
      </x:c>
      <x:c r="EH906"/>
      <x:c r="EI906" s="501"/>
      <x:c r="EJ906"/>
      <x:c r="EK906" t="str">
        <x:v>Pending</x:v>
      </x:c>
      <x:c r="EL906" t="n">
        <x:v>46272</x:v>
      </x:c>
      <x:c r="EM906" t="str">
        <x:v>Production PubMed record imported and reconciled to Zotero item TKNPHTYU;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06" t="n">
        <x:f>IF(L906="","",(IF(N906&lt;&gt;"",1,0)+IF(O906&lt;&gt;"",1,0)+IF(AJ906&lt;&gt;"",1,0)+IF(AU906&lt;&gt;"",1,0)+IF(BE906&lt;&gt;"",1,0)+IF(CF906&lt;&gt;"",1,0)+IF(CJ906="Yes",1,0)+IF(CL906="Yes",1,0)+IF(DE906&lt;&gt;"Pending",1,0)+IF(F906&lt;&gt;"",1,0)+IF(DZ906&lt;&gt;"",1,0)+IF(EI906&lt;&gt;"",1,0))/12)</x:f>
        <x:v>0.5</x:v>
      </x:c>
    </x:row>
    <x:row r="907">
      <x:c r="A907" t="str">
        <x:v>EV-0904</x:v>
      </x:c>
      <x:c r="B907" t="str">
        <x:v>Integrity check</x:v>
      </x:c>
      <x:c r="C907" t="str">
        <x:f>IF(L907="","",IF(LEFT(EC907,7)="BLOCKED","🔴 Do not use for conclusion",IF(EB907="Yes","🟢 Claim-ready","🟡 Caution / context")))</x:f>
        <x:v>🟡 Caution / context</x:v>
      </x:c>
      <x:c r="D907" t="str">
        <x:f>IF(L907="","",EC907)</x:f>
        <x:v>PENDING — appropriate appraisal</x:v>
      </x:c>
      <x:c r="E907" t="str">
        <x:v>P3 — Medium</x:v>
      </x:c>
      <x:c r="F907" t="str">
        <x:v>Pending</x:v>
      </x:c>
      <x:c r="G907" t="str">
        <x:v>Title/abstract identify an explicit operational APHT/medical-readiness topic; retain for full-text assessment.</x:v>
      </x:c>
      <x:c r="H907" t="str">
        <x:v>Obtain and review lawful full text; confirm human adjudication; then select a design-specific appraisal instrument.</x:v>
      </x:c>
      <x:c r="I907"/>
      <x:c r="J907" t="str">
        <x:v>B — APHT / Medical Readiness</x:v>
      </x:c>
      <x:c r="K907" t="str">
        <x:v>IDENTIFIED</x:v>
      </x:c>
      <x:c r="L907" t="str">
        <x:v>Tactical Combat Casualty Care Training, Knowledge, and Utilization in the US Army.</x:v>
      </x:c>
      <x:c r="M907"/>
      <x:c r="N907" t="str">
        <x:v>Gurney, Jennifer M; Stern, Caryn A; Kotwal, Russ S; Cunningham, Cord W; Burelison, Dallas R; Gross, Kirby R; Montgomery, Harold R; Whitt, Edward H; Murray, Clinton K; Stockinger, Zsolt T; Butler, Frank K; Shackelford, Stacy A</x:v>
      </x:c>
      <x:c r="O907" t="n">
        <x:v>2020</x:v>
      </x:c>
      <x:c r="P907" t="str">
        <x:v>Military medicine</x:v>
      </x:c>
      <x:c r="Q907" t="str">
        <x:v>Journal Article</x:v>
      </x:c>
      <x:c r="R907" t="str">
        <x:v>Unclear</x:v>
      </x:c>
      <x:c r="S907" t="str">
        <x:v>Unknown</x:v>
      </x:c>
      <x:c r="T907" t="str">
        <x:v>eng</x:v>
      </x:c>
      <x:c r="U907" t="str">
        <x:v>https://pubmed.ncbi.nlm.nih.gov/32074304/</x:v>
      </x:c>
      <x:c r="V907" t="str">
        <x:v>10.1093/milmed/usz303</x:v>
      </x:c>
      <x:c r="W907" t="str">
        <x:f>IF(V907="","",LOWER(SUBSTITUTE(SUBSTITUTE(SUBSTITUTE(SUBSTITUTE(TRIM(V907),"https://doi.org/",""),"http://doi.org/",""),"https://dx.doi.org/",""),"doi:","")))</x:f>
        <x:v>10.1093/milmed/usz303</x:v>
      </x:c>
      <x:c r="X907" t="str">
        <x:v>32074304</x:v>
      </x:c>
      <x:c r="Y907" t="str"/>
      <x:c r="Z907"/>
      <x:c r="AA907" t="str">
        <x:v>PubMed/MEDLINE</x:v>
      </x:c>
      <x:c r="AB907" t="str">
        <x:v>PUBMED-B-v1.0-2026-08-28</x:v>
      </x:c>
      <x:c r="AC907" t="str">
        <x:v>SP-PUBMED-B-20260828</x:v>
      </x:c>
      <x:c r="AD907" s="499" t="n">
        <x:v>46262</x:v>
      </x:c>
      <x:c r="AE907" s="499" t="n">
        <x:v>46272</x:v>
      </x:c>
      <x:c r="AF907" t="str">
        <x:v>9H2D984V</x:v>
      </x:c>
      <x:c r="AG907"/>
      <x:c r="AH907" t="str">
        <x:v>Tactical Athlete → Operational Readiness Brazil</x:v>
      </x:c>
      <x:c r="AI907" t="str">
        <x:v>evidence-family:B</x:v>
      </x:c>
      <x:c r="AJ907"/>
      <x:c r="AK907" t="str">
        <x:f>IF(AJ907="","",IF(OR(LOWER(AJ907)="brazil",LOWER(AJ907)="brasil"),"Yes","No"))</x:f>
      </x:c>
      <x:c r="AL907"/>
      <x:c r="AM907"/>
      <x:c r="AN907"/>
      <x:c r="AO907"/>
      <x:c r="AP907"/>
      <x:c r="AQ907"/>
      <x:c r="AR907"/>
      <x:c r="AS907"/>
      <x:c r="AT907"/>
      <x:c r="AU907"/>
      <x:c r="AV907"/>
      <x:c r="AW907"/>
      <x:c r="AX907"/>
      <x:c r="AY907"/>
      <x:c r="AZ907"/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/>
      <x:c r="BO907"/>
      <x:c r="BP907"/>
      <x:c r="BQ907"/>
      <x:c r="BR907"/>
      <x:c r="BS907"/>
      <x:c r="BT907"/>
      <x:c r="BU907"/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 t="str">
        <x:v>Yes</x:v>
      </x:c>
      <x:c r="CK907" t="str">
        <x:v>Yes</x:v>
      </x:c>
      <x:c r="CL907" t="str">
        <x:v>Yes</x:v>
      </x:c>
      <x:c r="CM907" t="str">
        <x:v>Clear</x:v>
      </x:c>
      <x:c r="CN907" t="str">
        <x:v>Verified — clear</x:v>
      </x:c>
      <x:c r="CO907" t="n">
        <x:v>46272</x:v>
      </x:c>
      <x:c r="CP907" t="str">
        <x:v>https://pubmed.ncbi.nlm.nih.gov/32074304/</x:v>
      </x:c>
      <x:c r="CQ907"/>
      <x:c r="CR907"/>
      <x:c r="CS907"/>
      <x:c r="CT907"/>
      <x:c r="CU907"/>
      <x:c r="CV907"/>
      <x:c r="CW907"/>
      <x:c r="CX907"/>
      <x:c r="CY907"/>
      <x:c r="CZ907"/>
      <x:c r="DA907"/>
      <x:c r="DB907" t="str">
        <x:f>IF(L907="","",IF(AND(COUNT(CU907:DA907)=7,OR(CU907=0,CU907=1,CU907=2),OR(CV907=0,CV907=1,CV907=2),OR(CW907=0,CW907=1,CW907=2),OR(CX907=0,CX907=1,CX907=2),OR(CY907=0,CY907=1,CY907=2),OR(CZ907=0,CZ907=1,CZ907=2),OR(DA907=0,DA907=1,DA907=2)),SUM(CU907:DA907),""))</x:f>
      </x:c>
      <x:c r="DC907" t="str">
        <x:f>IF(DB907="","",ROUND(DB907/14*10,1))</x:f>
      </x:c>
      <x:c r="DD907" t="str">
        <x:v>Pending</x:v>
      </x:c>
      <x:c r="DE907" t="str">
        <x:f>IF(L907="","",IF(DC907="","Pending",IF(DD907="Yes","CONDITIONAL — safety override",IF(DC907&gt;=8,"HIGH",IF(DC907&gt;=5,"CONDITIONAL","LOW")))))</x:f>
        <x:v>Pending</x:v>
      </x:c>
      <x:c r="DF907" t="str">
        <x:v>Pending screening and full-text appraisal; no transferability judgment made at identification.</x:v>
      </x:c>
      <x:c r="DG907"/>
      <x:c r="DH907"/>
      <x:c r="DI907"/>
      <x:c r="DJ907"/>
      <x:c r="DK907"/>
      <x:c r="DL907"/>
      <x:c r="DM907"/>
      <x:c r="DN907"/>
      <x:c r="DO907"/>
      <x:c r="DP907"/>
      <x:c r="DQ907"/>
      <x:c r="DR907"/>
      <x:c r="DS907"/>
      <x:c r="DT907"/>
      <x:c r="DU907"/>
      <x:c r="DV907"/>
      <x:c r="DW907"/>
      <x:c r="DX907"/>
      <x:c r="DY907"/>
      <x:c r="DZ907" t="str">
        <x:v>Title/abstract screening alone does not establish effectiveness, causality, methodological quality, transferability to Brazilian public safety or an institutional recommendation.</x:v>
      </x:c>
      <x:c r="EA907" t="str">
        <x:v>Pending</x:v>
      </x:c>
      <x:c r="EB907" t="str">
        <x:f>IF(L907="","",IF(EC907="READY","Yes","No / Pending"))</x:f>
        <x:v>No / Pending</x:v>
      </x:c>
      <x:c r="EC907" t="str">
        <x:f>IF(L907="","",IF(OR(ISNUMBER(SEARCH("Retracted Publication",Q907)),CM907="Retracted",CN907="Retracted",CM907="Expression of Concern",CN907="Expression of Concern",F907="Not used",CG907="Critical",CH907="High",CH907="Critical"),"BLOCKED — integrity or use restriction",IF(AND(CJ907="Yes",CK907="Yes",CL907="Yes"),IF(AND(CM907="Clear",CN907="Verified — clear"),IF(AND(AND(LEN(TRIM(CF907))&gt;0,LEFT(LOWER(TRIM(CF907)),7)&lt;&gt;"pending"),OR(CG907="High",CG907="Moderate"),OR(CH907="Low",CH907="Some concerns",CH907="Not applicable")),IF(AND(DD907="No",OR(DE907="HIGH",DE907="CONDITIONAL"),AND(LEN(TRIM(DF907))&gt;0,LEFT(LOWER(TRIM(DF907)),7)&lt;&gt;"pending")),IF(AND(AND(LEN(TRIM(DT907))&gt;0,LEFT(LOWER(TRIM(DT907)),7)&lt;&gt;"pending"),AND(LEN(TRIM(DU907))&gt;0,LEFT(LOWER(TRIM(DU907)),7)&lt;&gt;"pending"),OR(AND(LEN(TRIM(DV907))&gt;0,LEFT(LOWER(TRIM(DV907)),7)&lt;&gt;"pending"),AND(LEN(TRIM(DW907))&gt;0,LEFT(LOWER(TRIM(DW907)),7)&lt;&gt;"pending")),AND(LEN(TRIM(DX907))&gt;0,LEFT(LOWER(TRIM(DX907)),7)&lt;&gt;"pending")),IF(AND(F907="Claim-ready",OR(EA907="Strong",EA907="Moderate"),AND(LEN(TRIM(G907))&gt;0,LEFT(LOWER(TRIM(G907)),7)&lt;&gt;"pending"),G907&lt;&gt;"No substantive use decision is permitted from identification metadata alone.",AND(LEN(TRIM(DZ907))&gt;0,LEFT(LOWER(TRIM(DZ907)),7)&lt;&gt;"pending"),DZ907&lt;&gt;"Identification metadata alone does not permit any substantive scientific, causal, operational, or institutional claim.",AND(LEN(TRIM(EI907))&gt;0,LEFT(LOWER(TRIM(EI907)),7)&lt;&gt;"pending"),ISNUMBER(EH907),EH907&gt;0),"READY","PENDING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7" t="str">
        <x:v>Pending</x:v>
      </x:c>
      <x:c r="EE907"/>
      <x:c r="EF907" t="str">
        <x:v>Pending</x:v>
      </x:c>
      <x:c r="EG907" t="str">
        <x:v>Pending</x:v>
      </x:c>
      <x:c r="EH907"/>
      <x:c r="EI907" s="501"/>
      <x:c r="EJ907"/>
      <x:c r="EK907" t="str">
        <x:v>Pending</x:v>
      </x:c>
      <x:c r="EL907" t="n">
        <x:v>46272</x:v>
      </x:c>
      <x:c r="EM907" t="str">
        <x:v>Production PubMed record imported and reconciled to Zotero item 9H2D984V;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7" t="n">
        <x:f>IF(L907="","",(IF(N907&lt;&gt;"",1,0)+IF(O907&lt;&gt;"",1,0)+IF(AJ907&lt;&gt;"",1,0)+IF(AU907&lt;&gt;"",1,0)+IF(BE907&lt;&gt;"",1,0)+IF(CF907&lt;&gt;"",1,0)+IF(CJ907="Yes",1,0)+IF(CL907="Yes",1,0)+IF(DE907&lt;&gt;"Pending",1,0)+IF(F907&lt;&gt;"",1,0)+IF(DZ907&lt;&gt;"",1,0)+IF(EI907&lt;&gt;"",1,0))/12)</x:f>
        <x:v>0.5</x:v>
      </x:c>
    </x:row>
    <x:row r="908">
      <x:c r="A908" t="str">
        <x:v>EV-0905</x:v>
      </x:c>
      <x:c r="B908" t="str">
        <x:v>Integrity check</x:v>
      </x:c>
      <x:c r="C908" t="str">
        <x:f>IF(L908="","",IF(LEFT(EC908,7)="BLOCKED","🔴 Do not use for conclusion",IF(EB908="Yes","🟢 Claim-ready","🟡 Caution / context")))</x:f>
        <x:v>🟡 Caution / context</x:v>
      </x:c>
      <x:c r="D908" t="str">
        <x:f>IF(L908="","",EC908)</x:f>
        <x:v>PENDING — appropriate appraisal</x:v>
      </x:c>
      <x:c r="E908" t="str">
        <x:v>P3 — Medium</x:v>
      </x:c>
      <x:c r="F908" t="str">
        <x:v>Pending</x:v>
      </x:c>
      <x:c r="G908" t="str">
        <x:v>A potentially relevant concept is present, but direct applicability is ambiguous at title/abstract level.</x:v>
      </x:c>
      <x:c r="H908" t="str">
        <x:v>Human title/abstract adjudication; retrieve full text if relevance remains plausible.</x:v>
      </x:c>
      <x:c r="I908"/>
      <x:c r="J908" t="str">
        <x:v>A — Core</x:v>
      </x:c>
      <x:c r="K908" t="str">
        <x:v>IDENTIFIED</x:v>
      </x:c>
      <x:c r="L908" t="str">
        <x:v>The Joint Emergency Medicine Exercise: A Capstone Training Evolution of a Military Unique Curriculum for Emergency Medicine Residents.</x:v>
      </x:c>
      <x:c r="M908"/>
      <x:c r="N908" t="str">
        <x:v>Engelbert, Lt Patrick R; Deaton, Travis G; Walrath, Benjamin D; Rudinsky, Sherri L</x:v>
      </x:c>
      <x:c r="O908" t="n">
        <x:v>2020</x:v>
      </x:c>
      <x:c r="P908" t="str">
        <x:v>Military medicine</x:v>
      </x:c>
      <x:c r="Q908" t="str">
        <x:v>Journal Article; Research Support, U.S. Gov't, Non-P.H.S.</x:v>
      </x:c>
      <x:c r="R908" t="str">
        <x:v>Unclear</x:v>
      </x:c>
      <x:c r="S908" t="str">
        <x:v>Unknown</x:v>
      </x:c>
      <x:c r="T908" t="str">
        <x:v>eng</x:v>
      </x:c>
      <x:c r="U908" t="str">
        <x:v>https://pubmed.ncbi.nlm.nih.gov/32074300/</x:v>
      </x:c>
      <x:c r="V908" t="str">
        <x:v>10.1093/milmed/usz209</x:v>
      </x:c>
      <x:c r="W908" t="str">
        <x:f>IF(V908="","",LOWER(SUBSTITUTE(SUBSTITUTE(SUBSTITUTE(SUBSTITUTE(TRIM(V908),"https://doi.org/",""),"http://doi.org/",""),"https://dx.doi.org/",""),"doi:","")))</x:f>
        <x:v>10.1093/milmed/usz209</x:v>
      </x:c>
      <x:c r="X908" t="str">
        <x:v>32074300</x:v>
      </x:c>
      <x:c r="Y908" t="str"/>
      <x:c r="Z908"/>
      <x:c r="AA908" t="str">
        <x:v>PubMed/MEDLINE</x:v>
      </x:c>
      <x:c r="AB908" t="str">
        <x:v>PUBMED-A-v1.0-2026-08-28</x:v>
      </x:c>
      <x:c r="AC908" t="str">
        <x:v>SP-PUBMED-A-20260828</x:v>
      </x:c>
      <x:c r="AD908" s="499" t="n">
        <x:v>46262</x:v>
      </x:c>
      <x:c r="AE908" s="499" t="n">
        <x:v>46272</x:v>
      </x:c>
      <x:c r="AF908" t="str">
        <x:v>N5KVRFZM</x:v>
      </x:c>
      <x:c r="AG908"/>
      <x:c r="AH908" t="str">
        <x:v>Tactical Athlete → Operational Readiness Brazil</x:v>
      </x:c>
      <x:c r="AI908" t="str">
        <x:v>evidence-family:A</x:v>
      </x:c>
      <x:c r="AJ908"/>
      <x:c r="AK908" t="str">
        <x:f>IF(AJ908="","",IF(OR(LOWER(AJ908)="brazil",LOWER(AJ908)="brasil"),"Yes","No"))</x:f>
      </x:c>
      <x:c r="AL908"/>
      <x:c r="AM908"/>
      <x:c r="AN908"/>
      <x:c r="AO908"/>
      <x:c r="AP908"/>
      <x:c r="AQ908"/>
      <x:c r="AR908"/>
      <x:c r="AS908"/>
      <x:c r="AT908"/>
      <x:c r="AU908"/>
      <x:c r="AV908"/>
      <x:c r="AW908"/>
      <x:c r="AX908"/>
      <x:c r="AY908"/>
      <x:c r="AZ908"/>
      <x:c r="BA908"/>
      <x:c r="BB908"/>
      <x:c r="BC908"/>
      <x:c r="BD908"/>
      <x:c r="BE908"/>
      <x:c r="BF908"/>
      <x:c r="BG908"/>
      <x:c r="BH908"/>
      <x:c r="BI908"/>
      <x:c r="BJ908"/>
      <x:c r="BK908"/>
      <x:c r="BL908"/>
      <x:c r="BM908"/>
      <x:c r="BN908"/>
      <x:c r="BO908"/>
      <x:c r="BP908"/>
      <x:c r="BQ908"/>
      <x:c r="BR908"/>
      <x:c r="BS908"/>
      <x:c r="BT908"/>
      <x:c r="BU908"/>
      <x:c r="BV908"/>
      <x:c r="BW908"/>
      <x:c r="BX908"/>
      <x:c r="BY908"/>
      <x:c r="BZ908"/>
      <x:c r="CA908"/>
      <x:c r="CB908"/>
      <x:c r="CC908"/>
      <x:c r="CD908"/>
      <x:c r="CE908"/>
      <x:c r="CF908"/>
      <x:c r="CG908"/>
      <x:c r="CH908"/>
      <x:c r="CI908"/>
      <x:c r="CJ908" t="str">
        <x:v>Yes</x:v>
      </x:c>
      <x:c r="CK908" t="str">
        <x:v>Yes</x:v>
      </x:c>
      <x:c r="CL908" t="str">
        <x:v>Yes</x:v>
      </x:c>
      <x:c r="CM908" t="str">
        <x:v>Clear</x:v>
      </x:c>
      <x:c r="CN908" t="str">
        <x:v>Verified — clear</x:v>
      </x:c>
      <x:c r="CO908" t="n">
        <x:v>46272</x:v>
      </x:c>
      <x:c r="CP908" t="str">
        <x:v>https://pubmed.ncbi.nlm.nih.gov/32074300/</x:v>
      </x:c>
      <x:c r="CQ908"/>
      <x:c r="CR908"/>
      <x:c r="CS908"/>
      <x:c r="CT908"/>
      <x:c r="CU908"/>
      <x:c r="CV908"/>
      <x:c r="CW908"/>
      <x:c r="CX908"/>
      <x:c r="CY908"/>
      <x:c r="CZ908"/>
      <x:c r="DA908"/>
      <x:c r="DB908" t="str">
        <x:f>IF(L908="","",IF(AND(COUNT(CU908:DA908)=7,OR(CU908=0,CU908=1,CU908=2),OR(CV908=0,CV908=1,CV908=2),OR(CW908=0,CW908=1,CW908=2),OR(CX908=0,CX908=1,CX908=2),OR(CY908=0,CY908=1,CY908=2),OR(CZ908=0,CZ908=1,CZ908=2),OR(DA908=0,DA908=1,DA908=2)),SUM(CU908:DA908),""))</x:f>
      </x:c>
      <x:c r="DC908" t="str">
        <x:f>IF(DB908="","",ROUND(DB908/14*10,1))</x:f>
      </x:c>
      <x:c r="DD908" t="str">
        <x:v>Pending</x:v>
      </x:c>
      <x:c r="DE908" t="str">
        <x:f>IF(L908="","",IF(DC908="","Pending",IF(DD908="Yes","CONDITIONAL — safety override",IF(DC908&gt;=8,"HIGH",IF(DC908&gt;=5,"CONDITIONAL","LOW")))))</x:f>
        <x:v>Pending</x:v>
      </x:c>
      <x:c r="DF908" t="str">
        <x:v>Pending screening and full-text appraisal; no transferability judgment made at identification.</x:v>
      </x:c>
      <x:c r="DG908"/>
      <x:c r="DH908"/>
      <x:c r="DI908"/>
      <x:c r="DJ908"/>
      <x:c r="DK908"/>
      <x:c r="DL908"/>
      <x:c r="DM908"/>
      <x:c r="DN908"/>
      <x:c r="DO908"/>
      <x:c r="DP908"/>
      <x:c r="DQ908"/>
      <x:c r="DR908"/>
      <x:c r="DS908"/>
      <x:c r="DT908"/>
      <x:c r="DU908"/>
      <x:c r="DV908"/>
      <x:c r="DW908"/>
      <x:c r="DX908"/>
      <x:c r="DY908"/>
      <x:c r="DZ908" t="str">
        <x:v>Title/abstract information is insufficient for a substantive scientific, causal, transferability or institutional claim.</x:v>
      </x:c>
      <x:c r="EA908" t="str">
        <x:v>Pending</x:v>
      </x:c>
      <x:c r="EB908" t="str">
        <x:f>IF(L908="","",IF(EC908="READY","Yes","No / Pending"))</x:f>
        <x:v>No / Pending</x:v>
      </x:c>
      <x:c r="EC908" t="str">
        <x:f>IF(L908="","",IF(OR(ISNUMBER(SEARCH("Retracted Publication",Q908)),CM908="Retracted",CN908="Retracted",CM908="Expression of Concern",CN908="Expression of Concern",F908="Not used",CG908="Critical",CH908="High",CH908="Critical"),"BLOCKED — integrity or use restriction",IF(AND(CJ908="Yes",CK908="Yes",CL908="Yes"),IF(AND(CM908="Clear",CN908="Verified — clear"),IF(AND(AND(LEN(TRIM(CF908))&gt;0,LEFT(LOWER(TRIM(CF908)),7)&lt;&gt;"pending"),OR(CG908="High",CG908="Moderate"),OR(CH908="Low",CH908="Some concerns",CH908="Not applicable")),IF(AND(DD908="No",OR(DE908="HIGH",DE908="CONDITIONAL"),AND(LEN(TRIM(DF908))&gt;0,LEFT(LOWER(TRIM(DF908)),7)&lt;&gt;"pending")),IF(AND(AND(LEN(TRIM(DT908))&gt;0,LEFT(LOWER(TRIM(DT908)),7)&lt;&gt;"pending"),AND(LEN(TRIM(DU908))&gt;0,LEFT(LOWER(TRIM(DU908)),7)&lt;&gt;"pending"),OR(AND(LEN(TRIM(DV908))&gt;0,LEFT(LOWER(TRIM(DV908)),7)&lt;&gt;"pending"),AND(LEN(TRIM(DW908))&gt;0,LEFT(LOWER(TRIM(DW908)),7)&lt;&gt;"pending")),AND(LEN(TRIM(DX908))&gt;0,LEFT(LOWER(TRIM(DX908)),7)&lt;&gt;"pending")),IF(AND(F908="Claim-ready",OR(EA908="Strong",EA908="Moderate"),AND(LEN(TRIM(G908))&gt;0,LEFT(LOWER(TRIM(G908)),7)&lt;&gt;"pending"),G908&lt;&gt;"No substantive use decision is permitted from identification metadata alone.",AND(LEN(TRIM(DZ908))&gt;0,LEFT(LOWER(TRIM(DZ908)),7)&lt;&gt;"pending"),DZ908&lt;&gt;"Identification metadata alone does not permit any substantive scientific, causal, operational, or institutional claim.",AND(LEN(TRIM(EI908))&gt;0,LEFT(LOWER(TRIM(EI908)),7)&lt;&gt;"pending"),ISNUMBER(EH908),EH908&gt;0),"READY","PENDING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8" t="str">
        <x:v>Pending</x:v>
      </x:c>
      <x:c r="EE908"/>
      <x:c r="EF908" t="str">
        <x:v>Pending</x:v>
      </x:c>
      <x:c r="EG908" t="str">
        <x:v>Pending</x:v>
      </x:c>
      <x:c r="EH908"/>
      <x:c r="EI908" s="501"/>
      <x:c r="EJ908"/>
      <x:c r="EK908" t="str">
        <x:v>Pending</x:v>
      </x:c>
      <x:c r="EL908" t="n">
        <x:v>46272</x:v>
      </x:c>
      <x:c r="EM908" t="str">
        <x:v>Production PubMed record imported and reconciled to Zotero item N5KVRFZM;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08" t="n">
        <x:f>IF(L908="","",(IF(N908&lt;&gt;"",1,0)+IF(O908&lt;&gt;"",1,0)+IF(AJ908&lt;&gt;"",1,0)+IF(AU908&lt;&gt;"",1,0)+IF(BE908&lt;&gt;"",1,0)+IF(CF908&lt;&gt;"",1,0)+IF(CJ908="Yes",1,0)+IF(CL908="Yes",1,0)+IF(DE908&lt;&gt;"Pending",1,0)+IF(F908&lt;&gt;"",1,0)+IF(DZ908&lt;&gt;"",1,0)+IF(EI908&lt;&gt;"",1,0))/12)</x:f>
        <x:v>0.5</x:v>
      </x:c>
    </x:row>
    <x:row r="909">
      <x:c r="A909" t="str">
        <x:v>EV-0906</x:v>
      </x:c>
      <x:c r="B909" t="str">
        <x:v>Integrity check</x:v>
      </x:c>
      <x:c r="C909" t="str">
        <x:f>IF(L909="","",IF(LEFT(EC909,7)="BLOCKED","🔴 Do not use for conclusion",IF(EB909="Yes","🟢 Claim-ready","🟡 Caution / context")))</x:f>
        <x:v>🟡 Caution / context</x:v>
      </x:c>
      <x:c r="D909" t="str">
        <x:f>IF(L909="","",EC909)</x:f>
        <x:v>PENDING — appropriate appraisal</x:v>
      </x:c>
      <x:c r="E909" t="str">
        <x:v>P3 — Medium</x:v>
      </x:c>
      <x:c r="F909" t="str">
        <x:v>Pending</x:v>
      </x:c>
      <x:c r="G909" t="str">
        <x:v>Title/abstract identify an explicit tactical/public-safety context and readiness domain; retain for full-text assessment.</x:v>
      </x:c>
      <x:c r="H909" t="str">
        <x:v>Obtain and review lawful full text; confirm human adjudication; then select a design-specific appraisal instrument.</x:v>
      </x:c>
      <x:c r="I909"/>
      <x:c r="J909" t="str">
        <x:v>A — Core</x:v>
      </x:c>
      <x:c r="K909" t="str">
        <x:v>IDENTIFIED</x:v>
      </x:c>
      <x:c r="L909" t="str">
        <x:v>Mental Health Service Use in Depressed Military Personnel: A Systematic Review.</x:v>
      </x:c>
      <x:c r="M909"/>
      <x:c r="N909" t="str">
        <x:v>Theriault, Francois L; Gardner, William; Momoli, Franco; Garber, Bryan G; Kingsbury, Mila; Clayborne, Zahra; Cousineau-Short, Daniel Y; Sampasa-Kanyinga, Hugues; Landry, Hannah; Colman, Ian</x:v>
      </x:c>
      <x:c r="O909" t="n">
        <x:v>2020</x:v>
      </x:c>
      <x:c r="P909" t="str">
        <x:v>Military medicine</x:v>
      </x:c>
      <x:c r="Q909" t="str">
        <x:v>Journal Article; Research Support, Non-U.S. Gov't; Systematic Review</x:v>
      </x:c>
      <x:c r="R909" t="str">
        <x:v>Unclear</x:v>
      </x:c>
      <x:c r="S909" t="str">
        <x:v>Unknown</x:v>
      </x:c>
      <x:c r="T909" t="str">
        <x:v>eng</x:v>
      </x:c>
      <x:c r="U909" t="str">
        <x:v>https://pubmed.ncbi.nlm.nih.gov/32073617/</x:v>
      </x:c>
      <x:c r="V909" t="str">
        <x:v>10.1093/milmed/usaa015</x:v>
      </x:c>
      <x:c r="W909" t="str">
        <x:f>IF(V909="","",LOWER(SUBSTITUTE(SUBSTITUTE(SUBSTITUTE(SUBSTITUTE(TRIM(V909),"https://doi.org/",""),"http://doi.org/",""),"https://dx.doi.org/",""),"doi:","")))</x:f>
        <x:v>10.1093/milmed/usaa015</x:v>
      </x:c>
      <x:c r="X909" t="str">
        <x:v>32073617</x:v>
      </x:c>
      <x:c r="Y909" t="str"/>
      <x:c r="Z909"/>
      <x:c r="AA909" t="str">
        <x:v>PubMed/MEDLINE</x:v>
      </x:c>
      <x:c r="AB909" t="str">
        <x:v>PUBMED-A-v1.0-2026-08-28</x:v>
      </x:c>
      <x:c r="AC909" t="str">
        <x:v>SP-PUBMED-A-20260828</x:v>
      </x:c>
      <x:c r="AD909" s="499" t="n">
        <x:v>46262</x:v>
      </x:c>
      <x:c r="AE909" s="499" t="n">
        <x:v>46272</x:v>
      </x:c>
      <x:c r="AF909" t="str">
        <x:v>GIJ9D5WU</x:v>
      </x:c>
      <x:c r="AG909"/>
      <x:c r="AH909" t="str">
        <x:v>Tactical Athlete → Operational Readiness Brazil</x:v>
      </x:c>
      <x:c r="AI909" t="str">
        <x:v>evidence-family:A</x:v>
      </x:c>
      <x:c r="AJ909"/>
      <x:c r="AK909" t="str">
        <x:f>IF(AJ909="","",IF(OR(LOWER(AJ909)="brazil",LOWER(AJ909)="brasil"),"Yes","No"))</x:f>
      </x:c>
      <x:c r="AL909"/>
      <x:c r="AM909"/>
      <x:c r="AN909"/>
      <x:c r="AO909"/>
      <x:c r="AP909"/>
      <x:c r="AQ909"/>
      <x:c r="AR909"/>
      <x:c r="AS909"/>
      <x:c r="AT909"/>
      <x:c r="AU909"/>
      <x:c r="AV909"/>
      <x:c r="AW909"/>
      <x:c r="AX909"/>
      <x:c r="AY909"/>
      <x:c r="AZ909"/>
      <x:c r="BA909"/>
      <x:c r="BB909"/>
      <x:c r="BC909"/>
      <x:c r="BD909"/>
      <x:c r="BE909"/>
      <x:c r="BF909"/>
      <x:c r="BG909"/>
      <x:c r="BH909"/>
      <x:c r="BI909"/>
      <x:c r="BJ909"/>
      <x:c r="BK909"/>
      <x:c r="BL909"/>
      <x:c r="BM909"/>
      <x:c r="BN909"/>
      <x:c r="BO909"/>
      <x:c r="BP909"/>
      <x:c r="BQ909"/>
      <x:c r="BR909"/>
      <x:c r="BS909"/>
      <x:c r="BT909"/>
      <x:c r="BU909"/>
      <x:c r="BV909"/>
      <x:c r="BW909"/>
      <x:c r="BX909"/>
      <x:c r="BY909"/>
      <x:c r="BZ909"/>
      <x:c r="CA909"/>
      <x:c r="CB909"/>
      <x:c r="CC909"/>
      <x:c r="CD909"/>
      <x:c r="CE909"/>
      <x:c r="CF909"/>
      <x:c r="CG909"/>
      <x:c r="CH909"/>
      <x:c r="CI909"/>
      <x:c r="CJ909" t="str">
        <x:v>Yes</x:v>
      </x:c>
      <x:c r="CK909" t="str">
        <x:v>Yes</x:v>
      </x:c>
      <x:c r="CL909" t="str">
        <x:v>Yes</x:v>
      </x:c>
      <x:c r="CM909" t="str">
        <x:v>Clear</x:v>
      </x:c>
      <x:c r="CN909" t="str">
        <x:v>Verified — clear</x:v>
      </x:c>
      <x:c r="CO909" t="n">
        <x:v>46272</x:v>
      </x:c>
      <x:c r="CP909" t="str">
        <x:v>https://pubmed.ncbi.nlm.nih.gov/32073617/</x:v>
      </x:c>
      <x:c r="CQ909"/>
      <x:c r="CR909"/>
      <x:c r="CS909"/>
      <x:c r="CT909"/>
      <x:c r="CU909"/>
      <x:c r="CV909"/>
      <x:c r="CW909"/>
      <x:c r="CX909"/>
      <x:c r="CY909"/>
      <x:c r="CZ909"/>
      <x:c r="DA909"/>
      <x:c r="DB909" t="str">
        <x:f>IF(L909="","",IF(AND(COUNT(CU909:DA909)=7,OR(CU909=0,CU909=1,CU909=2),OR(CV909=0,CV909=1,CV909=2),OR(CW909=0,CW909=1,CW909=2),OR(CX909=0,CX909=1,CX909=2),OR(CY909=0,CY909=1,CY909=2),OR(CZ909=0,CZ909=1,CZ909=2),OR(DA909=0,DA909=1,DA909=2)),SUM(CU909:DA909),""))</x:f>
      </x:c>
      <x:c r="DC909" t="str">
        <x:f>IF(DB909="","",ROUND(DB909/14*10,1))</x:f>
      </x:c>
      <x:c r="DD909" t="str">
        <x:v>Pending</x:v>
      </x:c>
      <x:c r="DE909" t="str">
        <x:f>IF(L909="","",IF(DC909="","Pending",IF(DD909="Yes","CONDITIONAL — safety override",IF(DC909&gt;=8,"HIGH",IF(DC909&gt;=5,"CONDITIONAL","LOW")))))</x:f>
        <x:v>Pending</x:v>
      </x:c>
      <x:c r="DF909" t="str">
        <x:v>Pending screening and full-text appraisal; no transferability judgment made at identification.</x:v>
      </x:c>
      <x:c r="DG909"/>
      <x:c r="DH909"/>
      <x:c r="DI909"/>
      <x:c r="DJ909"/>
      <x:c r="DK909"/>
      <x:c r="DL909"/>
      <x:c r="DM909"/>
      <x:c r="DN909"/>
      <x:c r="DO909"/>
      <x:c r="DP909"/>
      <x:c r="DQ909"/>
      <x:c r="DR909"/>
      <x:c r="DS909"/>
      <x:c r="DT909"/>
      <x:c r="DU909"/>
      <x:c r="DV909"/>
      <x:c r="DW909"/>
      <x:c r="DX909"/>
      <x:c r="DY909"/>
      <x:c r="DZ909" t="str">
        <x:v>Title/abstract screening alone does not establish effectiveness, causality, methodological quality, transferability to Brazilian public safety or an institutional recommendation.</x:v>
      </x:c>
      <x:c r="EA909" t="str">
        <x:v>Pending</x:v>
      </x:c>
      <x:c r="EB909" t="str">
        <x:f>IF(L909="","",IF(EC909="READY","Yes","No / Pending"))</x:f>
        <x:v>No / Pending</x:v>
      </x:c>
      <x:c r="EC909" t="str">
        <x:f>IF(L909="","",IF(OR(ISNUMBER(SEARCH("Retracted Publication",Q909)),CM909="Retracted",CN909="Retracted",CM909="Expression of Concern",CN909="Expression of Concern",F909="Not used",CG909="Critical",CH909="High",CH909="Critical"),"BLOCKED — integrity or use restriction",IF(AND(CJ909="Yes",CK909="Yes",CL909="Yes"),IF(AND(CM909="Clear",CN909="Verified — clear"),IF(AND(AND(LEN(TRIM(CF909))&gt;0,LEFT(LOWER(TRIM(CF909)),7)&lt;&gt;"pending"),OR(CG909="High",CG909="Moderate"),OR(CH909="Low",CH909="Some concerns",CH909="Not applicable")),IF(AND(DD909="No",OR(DE909="HIGH",DE909="CONDITIONAL"),AND(LEN(TRIM(DF909))&gt;0,LEFT(LOWER(TRIM(DF909)),7)&lt;&gt;"pending")),IF(AND(AND(LEN(TRIM(DT909))&gt;0,LEFT(LOWER(TRIM(DT909)),7)&lt;&gt;"pending"),AND(LEN(TRIM(DU909))&gt;0,LEFT(LOWER(TRIM(DU909)),7)&lt;&gt;"pending"),OR(AND(LEN(TRIM(DV909))&gt;0,LEFT(LOWER(TRIM(DV909)),7)&lt;&gt;"pending"),AND(LEN(TRIM(DW909))&gt;0,LEFT(LOWER(TRIM(DW909)),7)&lt;&gt;"pending")),AND(LEN(TRIM(DX909))&gt;0,LEFT(LOWER(TRIM(DX909)),7)&lt;&gt;"pending")),IF(AND(F909="Claim-ready",OR(EA909="Strong",EA909="Moderate"),AND(LEN(TRIM(G909))&gt;0,LEFT(LOWER(TRIM(G909)),7)&lt;&gt;"pending"),G909&lt;&gt;"No substantive use decision is permitted from identification metadata alone.",AND(LEN(TRIM(DZ909))&gt;0,LEFT(LOWER(TRIM(DZ909)),7)&lt;&gt;"pending"),DZ909&lt;&gt;"Identification metadata alone does not permit any substantive scientific, causal, operational, or institutional claim.",AND(LEN(TRIM(EI909))&gt;0,LEFT(LOWER(TRIM(EI909)),7)&lt;&gt;"pending"),ISNUMBER(EH909),EH909&gt;0),"READY","PENDING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09" t="str">
        <x:v>Pending</x:v>
      </x:c>
      <x:c r="EE909"/>
      <x:c r="EF909" t="str">
        <x:v>Pending</x:v>
      </x:c>
      <x:c r="EG909" t="str">
        <x:v>Pending</x:v>
      </x:c>
      <x:c r="EH909"/>
      <x:c r="EI909" s="501"/>
      <x:c r="EJ909"/>
      <x:c r="EK909" t="str">
        <x:v>Pending</x:v>
      </x:c>
      <x:c r="EL909" t="n">
        <x:v>46272</x:v>
      </x:c>
      <x:c r="EM909" t="str">
        <x:v>Production PubMed record imported and reconciled to Zotero item GIJ9D5WU;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09" t="n">
        <x:f>IF(L909="","",(IF(N909&lt;&gt;"",1,0)+IF(O909&lt;&gt;"",1,0)+IF(AJ909&lt;&gt;"",1,0)+IF(AU909&lt;&gt;"",1,0)+IF(BE909&lt;&gt;"",1,0)+IF(CF909&lt;&gt;"",1,0)+IF(CJ909="Yes",1,0)+IF(CL909="Yes",1,0)+IF(DE909&lt;&gt;"Pending",1,0)+IF(F909&lt;&gt;"",1,0)+IF(DZ909&lt;&gt;"",1,0)+IF(EI909&lt;&gt;"",1,0))/12)</x:f>
        <x:v>0.5</x:v>
      </x:c>
    </x:row>
    <x:row r="910">
      <x:c r="A910" t="str">
        <x:v>EV-0907</x:v>
      </x:c>
      <x:c r="B910" t="str">
        <x:v>Integrity check</x:v>
      </x:c>
      <x:c r="C910" t="str">
        <x:f>IF(L910="","",IF(LEFT(EC910,7)="BLOCKED","🔴 Do not use for conclusion",IF(EB910="Yes","🟢 Claim-ready","🟡 Caution / context")))</x:f>
        <x:v>🟡 Caution / context</x:v>
      </x:c>
      <x:c r="D910" t="str">
        <x:f>IF(L910="","",EC910)</x:f>
        <x:v>PENDING — appropriate appraisal</x:v>
      </x:c>
      <x:c r="E910" t="str">
        <x:v>P3 — Medium</x:v>
      </x:c>
      <x:c r="F910" t="str">
        <x:v>Pending</x:v>
      </x:c>
      <x:c r="G910" t="str">
        <x:v>Title/abstract identify an explicit tactical/public-safety context and readiness domain; retain for full-text assessment.</x:v>
      </x:c>
      <x:c r="H910" t="str">
        <x:v>Obtain and review lawful full text; confirm human adjudication; then select a design-specific appraisal instrument.</x:v>
      </x:c>
      <x:c r="I910"/>
      <x:c r="J910" t="str">
        <x:v>A — Core</x:v>
      </x:c>
      <x:c r="K910" t="str">
        <x:v>IDENTIFIED</x:v>
      </x:c>
      <x:c r="L910" t="str">
        <x:v>Trauma Exposure and Functional Movement Characteristics of Male Tactical Athletes.</x:v>
      </x:c>
      <x:c r="M910"/>
      <x:c r="N910" t="str">
        <x:v>Taylor, Marcus K; Hernandez, Lisa M; Sessoms, Pinata H; Kawamura, Colton; Fraser, John J</x:v>
      </x:c>
      <x:c r="O910" t="n">
        <x:v>2020</x:v>
      </x:c>
      <x:c r="P910" t="str">
        <x:v>Journal of athletic training</x:v>
      </x:c>
      <x:c r="Q910" t="str">
        <x:v>Journal Article</x:v>
      </x:c>
      <x:c r="R910" t="str">
        <x:v>Unclear</x:v>
      </x:c>
      <x:c r="S910" t="str">
        <x:v>Unknown</x:v>
      </x:c>
      <x:c r="T910" t="str">
        <x:v>eng</x:v>
      </x:c>
      <x:c r="U910" t="str">
        <x:v>https://pubmed.ncbi.nlm.nih.gov/32058798/</x:v>
      </x:c>
      <x:c r="V910" t="str">
        <x:v>10.4085/1062-6050-111-19</x:v>
      </x:c>
      <x:c r="W910" t="str">
        <x:f>IF(V910="","",LOWER(SUBSTITUTE(SUBSTITUTE(SUBSTITUTE(SUBSTITUTE(TRIM(V910),"https://doi.org/",""),"http://doi.org/",""),"https://dx.doi.org/",""),"doi:","")))</x:f>
        <x:v>10.4085/1062-6050-111-19</x:v>
      </x:c>
      <x:c r="X910" t="str">
        <x:v>32058798</x:v>
      </x:c>
      <x:c r="Y910" t="str">
        <x:v>PMC7164567</x:v>
      </x:c>
      <x:c r="Z910"/>
      <x:c r="AA910" t="str">
        <x:v>PubMed/MEDLINE</x:v>
      </x:c>
      <x:c r="AB910" t="str">
        <x:v>PUBMED-A-v1.0-2026-08-28</x:v>
      </x:c>
      <x:c r="AC910" t="str">
        <x:v>SP-PUBMED-A-20260828</x:v>
      </x:c>
      <x:c r="AD910" s="499" t="n">
        <x:v>46262</x:v>
      </x:c>
      <x:c r="AE910" s="499" t="n">
        <x:v>46272</x:v>
      </x:c>
      <x:c r="AF910" t="str">
        <x:v>3JIBDC8X</x:v>
      </x:c>
      <x:c r="AG910"/>
      <x:c r="AH910" t="str">
        <x:v>Tactical Athlete → Operational Readiness Brazil</x:v>
      </x:c>
      <x:c r="AI910" t="str">
        <x:v>evidence-family:A</x:v>
      </x:c>
      <x:c r="AJ910"/>
      <x:c r="AK910" t="str">
        <x:f>IF(AJ910="","",IF(OR(LOWER(AJ910)="brazil",LOWER(AJ910)="brasil"),"Yes","No"))</x:f>
      </x:c>
      <x:c r="AL910"/>
      <x:c r="AM910"/>
      <x:c r="AN910"/>
      <x:c r="AO910"/>
      <x:c r="AP910"/>
      <x:c r="AQ910"/>
      <x:c r="AR910"/>
      <x:c r="AS910"/>
      <x:c r="AT910"/>
      <x:c r="AU910"/>
      <x:c r="AV910"/>
      <x:c r="AW910"/>
      <x:c r="AX910"/>
      <x:c r="AY910"/>
      <x:c r="AZ910"/>
      <x:c r="BA910"/>
      <x:c r="BB910"/>
      <x:c r="BC910"/>
      <x:c r="BD910"/>
      <x:c r="BE910"/>
      <x:c r="BF910"/>
      <x:c r="BG910"/>
      <x:c r="BH910"/>
      <x:c r="BI910"/>
      <x:c r="BJ910"/>
      <x:c r="BK910"/>
      <x:c r="BL910"/>
      <x:c r="BM910"/>
      <x:c r="BN910"/>
      <x:c r="BO910"/>
      <x:c r="BP910"/>
      <x:c r="BQ910"/>
      <x:c r="BR910"/>
      <x:c r="BS910"/>
      <x:c r="BT910"/>
      <x:c r="BU910"/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 t="str">
        <x:v>Yes</x:v>
      </x:c>
      <x:c r="CK910" t="str">
        <x:v>Yes</x:v>
      </x:c>
      <x:c r="CL910" t="str">
        <x:v>Yes</x:v>
      </x:c>
      <x:c r="CM910" t="str">
        <x:v>Clear</x:v>
      </x:c>
      <x:c r="CN910" t="str">
        <x:v>Verified — clear</x:v>
      </x:c>
      <x:c r="CO910" t="n">
        <x:v>46272</x:v>
      </x:c>
      <x:c r="CP910" t="str">
        <x:v>https://pubmed.ncbi.nlm.nih.gov/32058798/</x:v>
      </x:c>
      <x:c r="CQ910"/>
      <x:c r="CR910"/>
      <x:c r="CS910"/>
      <x:c r="CT910"/>
      <x:c r="CU910"/>
      <x:c r="CV910"/>
      <x:c r="CW910"/>
      <x:c r="CX910"/>
      <x:c r="CY910"/>
      <x:c r="CZ910"/>
      <x:c r="DA910"/>
      <x:c r="DB910" t="str">
        <x:f>IF(L910="","",IF(AND(COUNT(CU910:DA910)=7,OR(CU910=0,CU910=1,CU910=2),OR(CV910=0,CV910=1,CV910=2),OR(CW910=0,CW910=1,CW910=2),OR(CX910=0,CX910=1,CX910=2),OR(CY910=0,CY910=1,CY910=2),OR(CZ910=0,CZ910=1,CZ910=2),OR(DA910=0,DA910=1,DA910=2)),SUM(CU910:DA910),""))</x:f>
      </x:c>
      <x:c r="DC910" t="str">
        <x:f>IF(DB910="","",ROUND(DB910/14*10,1))</x:f>
      </x:c>
      <x:c r="DD910" t="str">
        <x:v>Pending</x:v>
      </x:c>
      <x:c r="DE910" t="str">
        <x:f>IF(L910="","",IF(DC910="","Pending",IF(DD910="Yes","CONDITIONAL — safety override",IF(DC910&gt;=8,"HIGH",IF(DC910&gt;=5,"CONDITIONAL","LOW")))))</x:f>
        <x:v>Pending</x:v>
      </x:c>
      <x:c r="DF910" t="str">
        <x:v>Pending screening and full-text appraisal; no transferability judgment made at identification.</x:v>
      </x:c>
      <x:c r="DG910"/>
      <x:c r="DH910"/>
      <x:c r="DI910"/>
      <x:c r="DJ910"/>
      <x:c r="DK910"/>
      <x:c r="DL910"/>
      <x:c r="DM910"/>
      <x:c r="DN910"/>
      <x:c r="DO910"/>
      <x:c r="DP910"/>
      <x:c r="DQ910"/>
      <x:c r="DR910"/>
      <x:c r="DS910"/>
      <x:c r="DT910"/>
      <x:c r="DU910"/>
      <x:c r="DV910"/>
      <x:c r="DW910"/>
      <x:c r="DX910"/>
      <x:c r="DY910"/>
      <x:c r="DZ910" t="str">
        <x:v>Title/abstract screening alone does not establish effectiveness, causality, methodological quality, transferability to Brazilian public safety or an institutional recommendation.</x:v>
      </x:c>
      <x:c r="EA910" t="str">
        <x:v>Pending</x:v>
      </x:c>
      <x:c r="EB910" t="str">
        <x:f>IF(L910="","",IF(EC910="READY","Yes","No / Pending"))</x:f>
        <x:v>No / Pending</x:v>
      </x:c>
      <x:c r="EC910" t="str">
        <x:f>IF(L910="","",IF(OR(ISNUMBER(SEARCH("Retracted Publication",Q910)),CM910="Retracted",CN910="Retracted",CM910="Expression of Concern",CN910="Expression of Concern",F910="Not used",CG910="Critical",CH910="High",CH910="Critical"),"BLOCKED — integrity or use restriction",IF(AND(CJ910="Yes",CK910="Yes",CL910="Yes"),IF(AND(CM910="Clear",CN910="Verified — clear"),IF(AND(AND(LEN(TRIM(CF910))&gt;0,LEFT(LOWER(TRIM(CF910)),7)&lt;&gt;"pending"),OR(CG910="High",CG910="Moderate"),OR(CH910="Low",CH910="Some concerns",CH910="Not applicable")),IF(AND(DD910="No",OR(DE910="HIGH",DE910="CONDITIONAL"),AND(LEN(TRIM(DF910))&gt;0,LEFT(LOWER(TRIM(DF910)),7)&lt;&gt;"pending")),IF(AND(AND(LEN(TRIM(DT910))&gt;0,LEFT(LOWER(TRIM(DT910)),7)&lt;&gt;"pending"),AND(LEN(TRIM(DU910))&gt;0,LEFT(LOWER(TRIM(DU910)),7)&lt;&gt;"pending"),OR(AND(LEN(TRIM(DV910))&gt;0,LEFT(LOWER(TRIM(DV910)),7)&lt;&gt;"pending"),AND(LEN(TRIM(DW910))&gt;0,LEFT(LOWER(TRIM(DW910)),7)&lt;&gt;"pending")),AND(LEN(TRIM(DX910))&gt;0,LEFT(LOWER(TRIM(DX910)),7)&lt;&gt;"pending")),IF(AND(F910="Claim-ready",OR(EA910="Strong",EA910="Moderate"),AND(LEN(TRIM(G910))&gt;0,LEFT(LOWER(TRIM(G910)),7)&lt;&gt;"pending"),G910&lt;&gt;"No substantive use decision is permitted from identification metadata alone.",AND(LEN(TRIM(DZ910))&gt;0,LEFT(LOWER(TRIM(DZ910)),7)&lt;&gt;"pending"),DZ910&lt;&gt;"Identification metadata alone does not permit any substantive scientific, causal, operational, or institutional claim.",AND(LEN(TRIM(EI910))&gt;0,LEFT(LOWER(TRIM(EI910)),7)&lt;&gt;"pending"),ISNUMBER(EH910),EH910&gt;0),"READY","PENDING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0" t="str">
        <x:v>Pending</x:v>
      </x:c>
      <x:c r="EE910"/>
      <x:c r="EF910" t="str">
        <x:v>Pending</x:v>
      </x:c>
      <x:c r="EG910" t="str">
        <x:v>Pending</x:v>
      </x:c>
      <x:c r="EH910"/>
      <x:c r="EI910" s="501"/>
      <x:c r="EJ910"/>
      <x:c r="EK910" t="str">
        <x:v>Pending</x:v>
      </x:c>
      <x:c r="EL910" t="n">
        <x:v>46272</x:v>
      </x:c>
      <x:c r="EM910" t="str">
        <x:v>Production PubMed record imported and reconciled to Zotero item 3JIBDC8X;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0" t="n">
        <x:f>IF(L910="","",(IF(N910&lt;&gt;"",1,0)+IF(O910&lt;&gt;"",1,0)+IF(AJ910&lt;&gt;"",1,0)+IF(AU910&lt;&gt;"",1,0)+IF(BE910&lt;&gt;"",1,0)+IF(CF910&lt;&gt;"",1,0)+IF(CJ910="Yes",1,0)+IF(CL910="Yes",1,0)+IF(DE910&lt;&gt;"Pending",1,0)+IF(F910&lt;&gt;"",1,0)+IF(DZ910&lt;&gt;"",1,0)+IF(EI910&lt;&gt;"",1,0))/12)</x:f>
        <x:v>0.5</x:v>
      </x:c>
    </x:row>
    <x:row r="911">
      <x:c r="A911" t="str">
        <x:v>EV-0908</x:v>
      </x:c>
      <x:c r="B911" t="str">
        <x:v>Integrity check</x:v>
      </x:c>
      <x:c r="C911" t="str">
        <x:f>IF(L911="","",IF(LEFT(EC911,7)="BLOCKED","🔴 Do not use for conclusion",IF(EB911="Yes","🟢 Claim-ready","🟡 Caution / context")))</x:f>
        <x:v>🟡 Caution / context</x:v>
      </x:c>
      <x:c r="D911" t="str">
        <x:f>IF(L911="","",EC911)</x:f>
        <x:v>PENDING — appropriate appraisal</x:v>
      </x:c>
      <x:c r="E911" t="str">
        <x:v>P3 — Medium</x:v>
      </x:c>
      <x:c r="F911" t="str">
        <x:v>Pending</x:v>
      </x:c>
      <x:c r="G911" t="str">
        <x:v>Title/abstract identify an explicit implementation-science construct; retain for full-text assessment.</x:v>
      </x:c>
      <x:c r="H911" t="str">
        <x:v>Obtain and review lawful full text; confirm human adjudication; then select a design-specific appraisal instrument.</x:v>
      </x:c>
      <x:c r="I911"/>
      <x:c r="J911" t="str">
        <x:v>C — Implementation Science</x:v>
      </x:c>
      <x:c r="K911" t="str">
        <x:v>IDENTIFIED</x:v>
      </x:c>
      <x:c r="L911" t="str">
        <x:v>Research translation for military and veteran health: research, practice, policy.</x:v>
      </x:c>
      <x:c r="M911"/>
      <x:c r="N911" t="str">
        <x:v>Haibach, Jeffrey P; Hoerster, Katherine D; Dorflinger, Lindsey; McAndrew, Lisa M; Cassidy, Daniel G; Goodrich, David E; Bormann, Jill E; Lowery, Julie; Asch, Steven M; Raffa, Susan D; Moin, Tannaz; Peterson, Alan L; Goldstein, Michael G; Neal-Walden, Tracy; Talcott, Gerald W; Hunter, Christopher L; Knight, Sara J</x:v>
      </x:c>
      <x:c r="O911" t="n">
        <x:v>2021</x:v>
      </x:c>
      <x:c r="P911" t="str">
        <x:v>Translational behavioral medicine</x:v>
      </x:c>
      <x:c r="Q911" t="str">
        <x:v>Journal Article</x:v>
      </x:c>
      <x:c r="R911" t="str">
        <x:v>Unclear</x:v>
      </x:c>
      <x:c r="S911" t="str">
        <x:v>Unknown</x:v>
      </x:c>
      <x:c r="T911" t="str">
        <x:v>eng</x:v>
      </x:c>
      <x:c r="U911" t="str">
        <x:v>https://pubmed.ncbi.nlm.nih.gov/32043529/</x:v>
      </x:c>
      <x:c r="V911" t="str">
        <x:v>10.1093/tbm/ibz195</x:v>
      </x:c>
      <x:c r="W911" t="str">
        <x:f>IF(V911="","",LOWER(SUBSTITUTE(SUBSTITUTE(SUBSTITUTE(SUBSTITUTE(TRIM(V911),"https://doi.org/",""),"http://doi.org/",""),"https://dx.doi.org/",""),"doi:","")))</x:f>
        <x:v>10.1093/tbm/ibz195</x:v>
      </x:c>
      <x:c r="X911" t="str">
        <x:v>32043529</x:v>
      </x:c>
      <x:c r="Y911" t="str">
        <x:v>PMC8786496</x:v>
      </x:c>
      <x:c r="Z911"/>
      <x:c r="AA911" t="str">
        <x:v>PubMed/MEDLINE</x:v>
      </x:c>
      <x:c r="AB911" t="str">
        <x:v>PUBMED-C-v1.0-2026-08-28</x:v>
      </x:c>
      <x:c r="AC911" t="str">
        <x:v>SP-PUBMED-C-20260828</x:v>
      </x:c>
      <x:c r="AD911" s="499" t="n">
        <x:v>46262</x:v>
      </x:c>
      <x:c r="AE911" s="499" t="n">
        <x:v>46272</x:v>
      </x:c>
      <x:c r="AF911" t="str">
        <x:v>6FKKBYXX</x:v>
      </x:c>
      <x:c r="AG911"/>
      <x:c r="AH911" t="str">
        <x:v>Tactical Athlete → Operational Readiness Brazil</x:v>
      </x:c>
      <x:c r="AI911" t="str">
        <x:v>evidence-family:C</x:v>
      </x:c>
      <x:c r="AJ911"/>
      <x:c r="AK911" t="str">
        <x:f>IF(AJ911="","",IF(OR(LOWER(AJ911)="brazil",LOWER(AJ911)="brasil"),"Yes","No"))</x:f>
      </x:c>
      <x:c r="AL911"/>
      <x:c r="AM911"/>
      <x:c r="AN911"/>
      <x:c r="AO911"/>
      <x:c r="AP911"/>
      <x:c r="AQ911"/>
      <x:c r="AR911"/>
      <x:c r="AS911"/>
      <x:c r="AT911"/>
      <x:c r="AU911"/>
      <x:c r="AV911"/>
      <x:c r="AW911"/>
      <x:c r="AX911"/>
      <x:c r="AY911"/>
      <x:c r="AZ911"/>
      <x:c r="BA911"/>
      <x:c r="BB911"/>
      <x:c r="BC911"/>
      <x:c r="BD911"/>
      <x:c r="BE911"/>
      <x:c r="BF911"/>
      <x:c r="BG911"/>
      <x:c r="BH911"/>
      <x:c r="BI911"/>
      <x:c r="BJ911"/>
      <x:c r="BK911"/>
      <x:c r="BL911"/>
      <x:c r="BM911"/>
      <x:c r="BN911"/>
      <x:c r="BO911"/>
      <x:c r="BP911"/>
      <x:c r="BQ911"/>
      <x:c r="BR911"/>
      <x:c r="BS911"/>
      <x:c r="BT911"/>
      <x:c r="BU911"/>
      <x:c r="BV911"/>
      <x:c r="BW911"/>
      <x:c r="BX911"/>
      <x:c r="BY911"/>
      <x:c r="BZ911"/>
      <x:c r="CA911"/>
      <x:c r="CB911"/>
      <x:c r="CC911"/>
      <x:c r="CD911"/>
      <x:c r="CE911"/>
      <x:c r="CF911"/>
      <x:c r="CG911"/>
      <x:c r="CH911"/>
      <x:c r="CI911"/>
      <x:c r="CJ911" t="str">
        <x:v>Yes</x:v>
      </x:c>
      <x:c r="CK911" t="str">
        <x:v>Yes</x:v>
      </x:c>
      <x:c r="CL911" t="str">
        <x:v>Yes</x:v>
      </x:c>
      <x:c r="CM911" t="str">
        <x:v>Clear</x:v>
      </x:c>
      <x:c r="CN911" t="str">
        <x:v>Verified — clear</x:v>
      </x:c>
      <x:c r="CO911" t="n">
        <x:v>46272</x:v>
      </x:c>
      <x:c r="CP911" t="str">
        <x:v>https://pubmed.ncbi.nlm.nih.gov/32043529/</x:v>
      </x:c>
      <x:c r="CQ911"/>
      <x:c r="CR911"/>
      <x:c r="CS911"/>
      <x:c r="CT911"/>
      <x:c r="CU911"/>
      <x:c r="CV911"/>
      <x:c r="CW911"/>
      <x:c r="CX911"/>
      <x:c r="CY911"/>
      <x:c r="CZ911"/>
      <x:c r="DA911"/>
      <x:c r="DB911" t="str">
        <x:f>IF(L911="","",IF(AND(COUNT(CU911:DA911)=7,OR(CU911=0,CU911=1,CU911=2),OR(CV911=0,CV911=1,CV911=2),OR(CW911=0,CW911=1,CW911=2),OR(CX911=0,CX911=1,CX911=2),OR(CY911=0,CY911=1,CY911=2),OR(CZ911=0,CZ911=1,CZ911=2),OR(DA911=0,DA911=1,DA911=2)),SUM(CU911:DA911),""))</x:f>
      </x:c>
      <x:c r="DC911" t="str">
        <x:f>IF(DB911="","",ROUND(DB911/14*10,1))</x:f>
      </x:c>
      <x:c r="DD911" t="str">
        <x:v>Pending</x:v>
      </x:c>
      <x:c r="DE911" t="str">
        <x:f>IF(L911="","",IF(DC911="","Pending",IF(DD911="Yes","CONDITIONAL — safety override",IF(DC911&gt;=8,"HIGH",IF(DC911&gt;=5,"CONDITIONAL","LOW")))))</x:f>
        <x:v>Pending</x:v>
      </x:c>
      <x:c r="DF911" t="str">
        <x:v>Pending screening and full-text appraisal; no transferability judgment made at identification.</x:v>
      </x:c>
      <x:c r="DG911"/>
      <x:c r="DH911"/>
      <x:c r="DI911"/>
      <x:c r="DJ911"/>
      <x:c r="DK911"/>
      <x:c r="DL911"/>
      <x:c r="DM911"/>
      <x:c r="DN911"/>
      <x:c r="DO911"/>
      <x:c r="DP911"/>
      <x:c r="DQ911"/>
      <x:c r="DR911"/>
      <x:c r="DS911"/>
      <x:c r="DT911"/>
      <x:c r="DU911"/>
      <x:c r="DV911"/>
      <x:c r="DW911"/>
      <x:c r="DX911"/>
      <x:c r="DY911"/>
      <x:c r="DZ911" t="str">
        <x:v>Title/abstract screening alone does not establish effectiveness, causality, methodological quality, transferability to Brazilian public safety or an institutional recommendation.</x:v>
      </x:c>
      <x:c r="EA911" t="str">
        <x:v>Pending</x:v>
      </x:c>
      <x:c r="EB911" t="str">
        <x:f>IF(L911="","",IF(EC911="READY","Yes","No / Pending"))</x:f>
        <x:v>No / Pending</x:v>
      </x:c>
      <x:c r="EC911" t="str">
        <x:f>IF(L911="","",IF(OR(ISNUMBER(SEARCH("Retracted Publication",Q911)),CM911="Retracted",CN911="Retracted",CM911="Expression of Concern",CN911="Expression of Concern",F911="Not used",CG911="Critical",CH911="High",CH911="Critical"),"BLOCKED — integrity or use restriction",IF(AND(CJ911="Yes",CK911="Yes",CL911="Yes"),IF(AND(CM911="Clear",CN911="Verified — clear"),IF(AND(AND(LEN(TRIM(CF911))&gt;0,LEFT(LOWER(TRIM(CF911)),7)&lt;&gt;"pending"),OR(CG911="High",CG911="Moderate"),OR(CH911="Low",CH911="Some concerns",CH911="Not applicable")),IF(AND(DD911="No",OR(DE911="HIGH",DE911="CONDITIONAL"),AND(LEN(TRIM(DF911))&gt;0,LEFT(LOWER(TRIM(DF911)),7)&lt;&gt;"pending")),IF(AND(AND(LEN(TRIM(DT911))&gt;0,LEFT(LOWER(TRIM(DT911)),7)&lt;&gt;"pending"),AND(LEN(TRIM(DU911))&gt;0,LEFT(LOWER(TRIM(DU911)),7)&lt;&gt;"pending"),OR(AND(LEN(TRIM(DV911))&gt;0,LEFT(LOWER(TRIM(DV911)),7)&lt;&gt;"pending"),AND(LEN(TRIM(DW911))&gt;0,LEFT(LOWER(TRIM(DW911)),7)&lt;&gt;"pending")),AND(LEN(TRIM(DX911))&gt;0,LEFT(LOWER(TRIM(DX911)),7)&lt;&gt;"pending")),IF(AND(F911="Claim-ready",OR(EA911="Strong",EA911="Moderate"),AND(LEN(TRIM(G911))&gt;0,LEFT(LOWER(TRIM(G911)),7)&lt;&gt;"pending"),G911&lt;&gt;"No substantive use decision is permitted from identification metadata alone.",AND(LEN(TRIM(DZ911))&gt;0,LEFT(LOWER(TRIM(DZ911)),7)&lt;&gt;"pending"),DZ911&lt;&gt;"Identification metadata alone does not permit any substantive scientific, causal, operational, or institutional claim.",AND(LEN(TRIM(EI911))&gt;0,LEFT(LOWER(TRIM(EI911)),7)&lt;&gt;"pending"),ISNUMBER(EH911),EH911&gt;0),"READY","PENDING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1" t="str">
        <x:v>Pending</x:v>
      </x:c>
      <x:c r="EE911"/>
      <x:c r="EF911" t="str">
        <x:v>Pending</x:v>
      </x:c>
      <x:c r="EG911" t="str">
        <x:v>Pending</x:v>
      </x:c>
      <x:c r="EH911"/>
      <x:c r="EI911" s="501"/>
      <x:c r="EJ911"/>
      <x:c r="EK911" t="str">
        <x:v>Pending</x:v>
      </x:c>
      <x:c r="EL911" t="n">
        <x:v>46272</x:v>
      </x:c>
      <x:c r="EM911" t="str">
        <x:v>Production PubMed record imported and reconciled to Zotero item 6FKKBYXX;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1" t="n">
        <x:f>IF(L911="","",(IF(N911&lt;&gt;"",1,0)+IF(O911&lt;&gt;"",1,0)+IF(AJ911&lt;&gt;"",1,0)+IF(AU911&lt;&gt;"",1,0)+IF(BE911&lt;&gt;"",1,0)+IF(CF911&lt;&gt;"",1,0)+IF(CJ911="Yes",1,0)+IF(CL911="Yes",1,0)+IF(DE911&lt;&gt;"Pending",1,0)+IF(F911&lt;&gt;"",1,0)+IF(DZ911&lt;&gt;"",1,0)+IF(EI911&lt;&gt;"",1,0))/12)</x:f>
        <x:v>0.5</x:v>
      </x:c>
    </x:row>
    <x:row r="912">
      <x:c r="A912" t="str">
        <x:v>EV-0909</x:v>
      </x:c>
      <x:c r="B912" t="str">
        <x:v>Integrity check</x:v>
      </x:c>
      <x:c r="C912" t="str">
        <x:f>IF(L912="","",IF(LEFT(EC912,7)="BLOCKED","🔴 Do not use for conclusion",IF(EB912="Yes","🟢 Claim-ready","🟡 Caution / context")))</x:f>
        <x:v>🟡 Caution / context</x:v>
      </x:c>
      <x:c r="D912" t="str">
        <x:f>IF(L912="","",EC912)</x:f>
        <x:v>PENDING — appropriate appraisal</x:v>
      </x:c>
      <x:c r="E912" t="str">
        <x:v>P3 — Medium</x:v>
      </x:c>
      <x:c r="F912" t="str">
        <x:v>Pending</x:v>
      </x:c>
      <x:c r="G912" t="str">
        <x:v>Title/abstract identify an explicit tactical/public-safety context and readiness domain; retain for full-text assessment.</x:v>
      </x:c>
      <x:c r="H912" t="str">
        <x:v>Obtain and review lawful full text; confirm human adjudication; then select a design-specific appraisal instrument.</x:v>
      </x:c>
      <x:c r="I912"/>
      <x:c r="J912" t="str">
        <x:v>A — Core</x:v>
      </x:c>
      <x:c r="K912" t="str">
        <x:v>IDENTIFIED</x:v>
      </x:c>
      <x:c r="L912" t="str">
        <x:v>Optimizing Health, Wellness, and Performance of the Tactical Athlete.</x:v>
      </x:c>
      <x:c r="M912"/>
      <x:c r="N912" t="str">
        <x:v>Wise, Sean R; Trigg, Steven D</x:v>
      </x:c>
      <x:c r="O912" t="n">
        <x:v>2020</x:v>
      </x:c>
      <x:c r="P912" t="str">
        <x:v>Current sports medicine reports</x:v>
      </x:c>
      <x:c r="Q912" t="str">
        <x:v>Journal Article</x:v>
      </x:c>
      <x:c r="R912" t="str">
        <x:v>Unclear</x:v>
      </x:c>
      <x:c r="S912" t="str">
        <x:v>Unknown</x:v>
      </x:c>
      <x:c r="T912" t="str">
        <x:v>eng</x:v>
      </x:c>
      <x:c r="U912" t="str">
        <x:v>https://pubmed.ncbi.nlm.nih.gov/32028351/</x:v>
      </x:c>
      <x:c r="V912" t="str">
        <x:v>10.1249/jsr.0000000000000684</x:v>
      </x:c>
      <x:c r="W912" t="str">
        <x:f>IF(V912="","",LOWER(SUBSTITUTE(SUBSTITUTE(SUBSTITUTE(SUBSTITUTE(TRIM(V912),"https://doi.org/",""),"http://doi.org/",""),"https://dx.doi.org/",""),"doi:","")))</x:f>
        <x:v>10.1249/jsr.0000000000000684</x:v>
      </x:c>
      <x:c r="X912" t="str">
        <x:v>32028351</x:v>
      </x:c>
      <x:c r="Y912" t="str"/>
      <x:c r="Z912"/>
      <x:c r="AA912" t="str">
        <x:v>PubMed/MEDLINE</x:v>
      </x:c>
      <x:c r="AB912" t="str">
        <x:v>PUBMED-A-v1.0-2026-08-28</x:v>
      </x:c>
      <x:c r="AC912" t="str">
        <x:v>SP-PUBMED-A-20260828</x:v>
      </x:c>
      <x:c r="AD912" s="499" t="n">
        <x:v>46262</x:v>
      </x:c>
      <x:c r="AE912" s="499" t="n">
        <x:v>46272</x:v>
      </x:c>
      <x:c r="AF912" t="str">
        <x:v>LUYTAG66</x:v>
      </x:c>
      <x:c r="AG912"/>
      <x:c r="AH912" t="str">
        <x:v>Tactical Athlete → Operational Readiness Brazil</x:v>
      </x:c>
      <x:c r="AI912" t="str">
        <x:v>evidence-family:A</x:v>
      </x:c>
      <x:c r="AJ912"/>
      <x:c r="AK912" t="str">
        <x:f>IF(AJ912="","",IF(OR(LOWER(AJ912)="brazil",LOWER(AJ912)="brasil"),"Yes","No"))</x:f>
      </x:c>
      <x:c r="AL912"/>
      <x:c r="AM912"/>
      <x:c r="AN912"/>
      <x:c r="AO912"/>
      <x:c r="AP912"/>
      <x:c r="AQ912"/>
      <x:c r="AR912"/>
      <x:c r="AS912"/>
      <x:c r="AT912"/>
      <x:c r="AU912"/>
      <x:c r="AV912"/>
      <x:c r="AW912"/>
      <x:c r="AX912"/>
      <x:c r="AY912"/>
      <x:c r="AZ912"/>
      <x:c r="BA912"/>
      <x:c r="BB912"/>
      <x:c r="BC912"/>
      <x:c r="BD912"/>
      <x:c r="BE912"/>
      <x:c r="BF912"/>
      <x:c r="BG912"/>
      <x:c r="BH912"/>
      <x:c r="BI912"/>
      <x:c r="BJ912"/>
      <x:c r="BK912"/>
      <x:c r="BL912"/>
      <x:c r="BM912"/>
      <x:c r="BN912"/>
      <x:c r="BO912"/>
      <x:c r="BP912"/>
      <x:c r="BQ912"/>
      <x:c r="BR912"/>
      <x:c r="BS912"/>
      <x:c r="BT912"/>
      <x:c r="BU912"/>
      <x:c r="BV912"/>
      <x:c r="BW912"/>
      <x:c r="BX912"/>
      <x:c r="BY912"/>
      <x:c r="BZ912"/>
      <x:c r="CA912"/>
      <x:c r="CB912"/>
      <x:c r="CC912"/>
      <x:c r="CD912"/>
      <x:c r="CE912"/>
      <x:c r="CF912"/>
      <x:c r="CG912"/>
      <x:c r="CH912"/>
      <x:c r="CI912"/>
      <x:c r="CJ912" t="str">
        <x:v>Yes</x:v>
      </x:c>
      <x:c r="CK912" t="str">
        <x:v>Yes</x:v>
      </x:c>
      <x:c r="CL912" t="str">
        <x:v>Yes</x:v>
      </x:c>
      <x:c r="CM912" t="str">
        <x:v>Clear</x:v>
      </x:c>
      <x:c r="CN912" t="str">
        <x:v>Verified — clear</x:v>
      </x:c>
      <x:c r="CO912" t="n">
        <x:v>46272</x:v>
      </x:c>
      <x:c r="CP912" t="str">
        <x:v>https://pubmed.ncbi.nlm.nih.gov/32028351/</x:v>
      </x:c>
      <x:c r="CQ912"/>
      <x:c r="CR912"/>
      <x:c r="CS912"/>
      <x:c r="CT912"/>
      <x:c r="CU912"/>
      <x:c r="CV912"/>
      <x:c r="CW912"/>
      <x:c r="CX912"/>
      <x:c r="CY912"/>
      <x:c r="CZ912"/>
      <x:c r="DA912"/>
      <x:c r="DB912" t="str">
        <x:f>IF(L912="","",IF(AND(COUNT(CU912:DA912)=7,OR(CU912=0,CU912=1,CU912=2),OR(CV912=0,CV912=1,CV912=2),OR(CW912=0,CW912=1,CW912=2),OR(CX912=0,CX912=1,CX912=2),OR(CY912=0,CY912=1,CY912=2),OR(CZ912=0,CZ912=1,CZ912=2),OR(DA912=0,DA912=1,DA912=2)),SUM(CU912:DA912),""))</x:f>
      </x:c>
      <x:c r="DC912" t="str">
        <x:f>IF(DB912="","",ROUND(DB912/14*10,1))</x:f>
      </x:c>
      <x:c r="DD912" t="str">
        <x:v>Pending</x:v>
      </x:c>
      <x:c r="DE912" t="str">
        <x:f>IF(L912="","",IF(DC912="","Pending",IF(DD912="Yes","CONDITIONAL — safety override",IF(DC912&gt;=8,"HIGH",IF(DC912&gt;=5,"CONDITIONAL","LOW")))))</x:f>
        <x:v>Pending</x:v>
      </x:c>
      <x:c r="DF912" t="str">
        <x:v>Pending screening and full-text appraisal; no transferability judgment made at identification.</x:v>
      </x:c>
      <x:c r="DG912"/>
      <x:c r="DH912"/>
      <x:c r="DI912"/>
      <x:c r="DJ912"/>
      <x:c r="DK912"/>
      <x:c r="DL912"/>
      <x:c r="DM912"/>
      <x:c r="DN912"/>
      <x:c r="DO912"/>
      <x:c r="DP912"/>
      <x:c r="DQ912"/>
      <x:c r="DR912"/>
      <x:c r="DS912"/>
      <x:c r="DT912"/>
      <x:c r="DU912"/>
      <x:c r="DV912"/>
      <x:c r="DW912"/>
      <x:c r="DX912"/>
      <x:c r="DY912"/>
      <x:c r="DZ912" t="str">
        <x:v>Title/abstract screening alone does not establish effectiveness, causality, methodological quality, transferability to Brazilian public safety or an institutional recommendation.</x:v>
      </x:c>
      <x:c r="EA912" t="str">
        <x:v>Pending</x:v>
      </x:c>
      <x:c r="EB912" t="str">
        <x:f>IF(L912="","",IF(EC912="READY","Yes","No / Pending"))</x:f>
        <x:v>No / Pending</x:v>
      </x:c>
      <x:c r="EC912" t="str">
        <x:f>IF(L912="","",IF(OR(ISNUMBER(SEARCH("Retracted Publication",Q912)),CM912="Retracted",CN912="Retracted",CM912="Expression of Concern",CN912="Expression of Concern",F912="Not used",CG912="Critical",CH912="High",CH912="Critical"),"BLOCKED — integrity or use restriction",IF(AND(CJ912="Yes",CK912="Yes",CL912="Yes"),IF(AND(CM912="Clear",CN912="Verified — clear"),IF(AND(AND(LEN(TRIM(CF912))&gt;0,LEFT(LOWER(TRIM(CF912)),7)&lt;&gt;"pending"),OR(CG912="High",CG912="Moderate"),OR(CH912="Low",CH912="Some concerns",CH912="Not applicable")),IF(AND(DD912="No",OR(DE912="HIGH",DE912="CONDITIONAL"),AND(LEN(TRIM(DF912))&gt;0,LEFT(LOWER(TRIM(DF912)),7)&lt;&gt;"pending")),IF(AND(AND(LEN(TRIM(DT912))&gt;0,LEFT(LOWER(TRIM(DT912)),7)&lt;&gt;"pending"),AND(LEN(TRIM(DU912))&gt;0,LEFT(LOWER(TRIM(DU912)),7)&lt;&gt;"pending"),OR(AND(LEN(TRIM(DV912))&gt;0,LEFT(LOWER(TRIM(DV912)),7)&lt;&gt;"pending"),AND(LEN(TRIM(DW912))&gt;0,LEFT(LOWER(TRIM(DW912)),7)&lt;&gt;"pending")),AND(LEN(TRIM(DX912))&gt;0,LEFT(LOWER(TRIM(DX912)),7)&lt;&gt;"pending")),IF(AND(F912="Claim-ready",OR(EA912="Strong",EA912="Moderate"),AND(LEN(TRIM(G912))&gt;0,LEFT(LOWER(TRIM(G912)),7)&lt;&gt;"pending"),G912&lt;&gt;"No substantive use decision is permitted from identification metadata alone.",AND(LEN(TRIM(DZ912))&gt;0,LEFT(LOWER(TRIM(DZ912)),7)&lt;&gt;"pending"),DZ912&lt;&gt;"Identification metadata alone does not permit any substantive scientific, causal, operational, or institutional claim.",AND(LEN(TRIM(EI912))&gt;0,LEFT(LOWER(TRIM(EI912)),7)&lt;&gt;"pending"),ISNUMBER(EH912),EH912&gt;0),"READY","PENDING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2" t="str">
        <x:v>Pending</x:v>
      </x:c>
      <x:c r="EE912"/>
      <x:c r="EF912" t="str">
        <x:v>Pending</x:v>
      </x:c>
      <x:c r="EG912" t="str">
        <x:v>Pending</x:v>
      </x:c>
      <x:c r="EH912"/>
      <x:c r="EI912" s="501"/>
      <x:c r="EJ912"/>
      <x:c r="EK912" t="str">
        <x:v>Pending</x:v>
      </x:c>
      <x:c r="EL912" t="n">
        <x:v>46272</x:v>
      </x:c>
      <x:c r="EM912" t="str">
        <x:v>Production PubMed record imported and reconciled to Zotero item LUYTAG66;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2" t="n">
        <x:f>IF(L912="","",(IF(N912&lt;&gt;"",1,0)+IF(O912&lt;&gt;"",1,0)+IF(AJ912&lt;&gt;"",1,0)+IF(AU912&lt;&gt;"",1,0)+IF(BE912&lt;&gt;"",1,0)+IF(CF912&lt;&gt;"",1,0)+IF(CJ912="Yes",1,0)+IF(CL912="Yes",1,0)+IF(DE912&lt;&gt;"Pending",1,0)+IF(F912&lt;&gt;"",1,0)+IF(DZ912&lt;&gt;"",1,0)+IF(EI912&lt;&gt;"",1,0))/12)</x:f>
        <x:v>0.5</x:v>
      </x:c>
    </x:row>
    <x:row r="913">
      <x:c r="A913" t="str">
        <x:v>EV-0910</x:v>
      </x:c>
      <x:c r="B913" t="str">
        <x:v>Integrity check</x:v>
      </x:c>
      <x:c r="C913" t="str">
        <x:f>IF(L913="","",IF(LEFT(EC913,7)="BLOCKED","🔴 Do not use for conclusion",IF(EB913="Yes","🟢 Claim-ready","🟡 Caution / context")))</x:f>
        <x:v>🟡 Caution / context</x:v>
      </x:c>
      <x:c r="D913" t="str">
        <x:f>IF(L913="","",EC913)</x:f>
        <x:v>PENDING — appropriate appraisal</x:v>
      </x:c>
      <x:c r="E913" t="str">
        <x:v>P3 — Medium</x:v>
      </x:c>
      <x:c r="F913" t="str">
        <x:v>Pending</x:v>
      </x:c>
      <x:c r="G913" t="str">
        <x:v>A potentially relevant concept is present, but direct applicability is ambiguous at title/abstract level.</x:v>
      </x:c>
      <x:c r="H913" t="str">
        <x:v>Human title/abstract adjudication; retrieve full text if relevance remains plausible.</x:v>
      </x:c>
      <x:c r="I913"/>
      <x:c r="J913" t="str">
        <x:v>C — Implementation Science</x:v>
      </x:c>
      <x:c r="K913" t="str">
        <x:v>IDENTIFIED</x:v>
      </x:c>
      <x:c r="L913" t="str">
        <x:v>Videoconferencing Psychotherapy in the Public Sector: Synthesis and Model for Implementation.</x:v>
      </x:c>
      <x:c r="M913"/>
      <x:c r="N913" t="str">
        <x:v>Muir, Samuel David; de Boer, Kathleen; Thomas, Neil; Seabrook, Elizabeth; Nedeljkovic, Maja; Meyer, Denny</x:v>
      </x:c>
      <x:c r="O913" t="n">
        <x:v>2020</x:v>
      </x:c>
      <x:c r="P913" t="str">
        <x:v>JMIR mental health</x:v>
      </x:c>
      <x:c r="Q913" t="str">
        <x:v>Journal Article</x:v>
      </x:c>
      <x:c r="R913" t="str">
        <x:v>Unclear</x:v>
      </x:c>
      <x:c r="S913" t="str">
        <x:v>Unknown</x:v>
      </x:c>
      <x:c r="T913" t="str">
        <x:v>eng</x:v>
      </x:c>
      <x:c r="U913" t="str">
        <x:v>https://pubmed.ncbi.nlm.nih.gov/31961334/</x:v>
      </x:c>
      <x:c r="V913" t="str">
        <x:v>10.2196/14996</x:v>
      </x:c>
      <x:c r="W913" t="str">
        <x:f>IF(V913="","",LOWER(SUBSTITUTE(SUBSTITUTE(SUBSTITUTE(SUBSTITUTE(TRIM(V913),"https://doi.org/",""),"http://doi.org/",""),"https://dx.doi.org/",""),"doi:","")))</x:f>
        <x:v>10.2196/14996</x:v>
      </x:c>
      <x:c r="X913" t="str">
        <x:v>31961334</x:v>
      </x:c>
      <x:c r="Y913" t="str">
        <x:v>PMC7001045</x:v>
      </x:c>
      <x:c r="Z913"/>
      <x:c r="AA913" t="str">
        <x:v>PubMed/MEDLINE</x:v>
      </x:c>
      <x:c r="AB913" t="str">
        <x:v>PUBMED-C-v1.0-2026-08-28</x:v>
      </x:c>
      <x:c r="AC913" t="str">
        <x:v>SP-PUBMED-C-20260828</x:v>
      </x:c>
      <x:c r="AD913" s="499" t="n">
        <x:v>46262</x:v>
      </x:c>
      <x:c r="AE913" s="499" t="n">
        <x:v>46272</x:v>
      </x:c>
      <x:c r="AF913" t="str">
        <x:v>NGZTFZR4</x:v>
      </x:c>
      <x:c r="AG913"/>
      <x:c r="AH913" t="str">
        <x:v>Tactical Athlete → Operational Readiness Brazil</x:v>
      </x:c>
      <x:c r="AI913" t="str">
        <x:v>evidence-family:C</x:v>
      </x:c>
      <x:c r="AJ913"/>
      <x:c r="AK913" t="str">
        <x:f>IF(AJ913="","",IF(OR(LOWER(AJ913)="brazil",LOWER(AJ913)="brasil"),"Yes","No"))</x:f>
      </x:c>
      <x:c r="AL913"/>
      <x:c r="AM913"/>
      <x:c r="AN913"/>
      <x:c r="AO913"/>
      <x:c r="AP913"/>
      <x:c r="AQ913"/>
      <x:c r="AR913"/>
      <x:c r="AS913"/>
      <x:c r="AT913"/>
      <x:c r="AU913"/>
      <x:c r="AV913"/>
      <x:c r="AW913"/>
      <x:c r="AX913"/>
      <x:c r="AY913"/>
      <x:c r="AZ913"/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/>
      <x:c r="BO913"/>
      <x:c r="BP913"/>
      <x:c r="BQ913"/>
      <x:c r="BR913"/>
      <x:c r="BS913"/>
      <x:c r="BT913"/>
      <x:c r="BU913"/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 t="str">
        <x:v>Yes</x:v>
      </x:c>
      <x:c r="CK913" t="str">
        <x:v>Yes</x:v>
      </x:c>
      <x:c r="CL913" t="str">
        <x:v>Yes</x:v>
      </x:c>
      <x:c r="CM913" t="str">
        <x:v>Clear</x:v>
      </x:c>
      <x:c r="CN913" t="str">
        <x:v>Verified — clear</x:v>
      </x:c>
      <x:c r="CO913" t="n">
        <x:v>46272</x:v>
      </x:c>
      <x:c r="CP913" t="str">
        <x:v>https://pubmed.ncbi.nlm.nih.gov/31961334/</x:v>
      </x:c>
      <x:c r="CQ913"/>
      <x:c r="CR913"/>
      <x:c r="CS913"/>
      <x:c r="CT913"/>
      <x:c r="CU913"/>
      <x:c r="CV913"/>
      <x:c r="CW913"/>
      <x:c r="CX913"/>
      <x:c r="CY913"/>
      <x:c r="CZ913"/>
      <x:c r="DA913"/>
      <x:c r="DB913" t="str">
        <x:f>IF(L913="","",IF(AND(COUNT(CU913:DA913)=7,OR(CU913=0,CU913=1,CU913=2),OR(CV913=0,CV913=1,CV913=2),OR(CW913=0,CW913=1,CW913=2),OR(CX913=0,CX913=1,CX913=2),OR(CY913=0,CY913=1,CY913=2),OR(CZ913=0,CZ913=1,CZ913=2),OR(DA913=0,DA913=1,DA913=2)),SUM(CU913:DA913),""))</x:f>
      </x:c>
      <x:c r="DC913" t="str">
        <x:f>IF(DB913="","",ROUND(DB913/14*10,1))</x:f>
      </x:c>
      <x:c r="DD913" t="str">
        <x:v>Pending</x:v>
      </x:c>
      <x:c r="DE913" t="str">
        <x:f>IF(L913="","",IF(DC913="","Pending",IF(DD913="Yes","CONDITIONAL — safety override",IF(DC913&gt;=8,"HIGH",IF(DC913&gt;=5,"CONDITIONAL","LOW")))))</x:f>
        <x:v>Pending</x:v>
      </x:c>
      <x:c r="DF913" t="str">
        <x:v>Pending screening and full-text appraisal; no transferability judgment made at identification.</x:v>
      </x:c>
      <x:c r="DG913"/>
      <x:c r="DH913"/>
      <x:c r="DI913"/>
      <x:c r="DJ913"/>
      <x:c r="DK913"/>
      <x:c r="DL913"/>
      <x:c r="DM913"/>
      <x:c r="DN913"/>
      <x:c r="DO913"/>
      <x:c r="DP913"/>
      <x:c r="DQ913"/>
      <x:c r="DR913"/>
      <x:c r="DS913"/>
      <x:c r="DT913"/>
      <x:c r="DU913"/>
      <x:c r="DV913"/>
      <x:c r="DW913"/>
      <x:c r="DX913"/>
      <x:c r="DY913"/>
      <x:c r="DZ913" t="str">
        <x:v>Title/abstract information is insufficient for a substantive scientific, causal, transferability or institutional claim.</x:v>
      </x:c>
      <x:c r="EA913" t="str">
        <x:v>Pending</x:v>
      </x:c>
      <x:c r="EB913" t="str">
        <x:f>IF(L913="","",IF(EC913="READY","Yes","No / Pending"))</x:f>
        <x:v>No / Pending</x:v>
      </x:c>
      <x:c r="EC913" t="str">
        <x:f>IF(L913="","",IF(OR(ISNUMBER(SEARCH("Retracted Publication",Q913)),CM913="Retracted",CN913="Retracted",CM913="Expression of Concern",CN913="Expression of Concern",F913="Not used",CG913="Critical",CH913="High",CH913="Critical"),"BLOCKED — integrity or use restriction",IF(AND(CJ913="Yes",CK913="Yes",CL913="Yes"),IF(AND(CM913="Clear",CN913="Verified — clear"),IF(AND(AND(LEN(TRIM(CF913))&gt;0,LEFT(LOWER(TRIM(CF913)),7)&lt;&gt;"pending"),OR(CG913="High",CG913="Moderate"),OR(CH913="Low",CH913="Some concerns",CH913="Not applicable")),IF(AND(DD913="No",OR(DE913="HIGH",DE913="CONDITIONAL"),AND(LEN(TRIM(DF913))&gt;0,LEFT(LOWER(TRIM(DF913)),7)&lt;&gt;"pending")),IF(AND(AND(LEN(TRIM(DT913))&gt;0,LEFT(LOWER(TRIM(DT913)),7)&lt;&gt;"pending"),AND(LEN(TRIM(DU913))&gt;0,LEFT(LOWER(TRIM(DU913)),7)&lt;&gt;"pending"),OR(AND(LEN(TRIM(DV913))&gt;0,LEFT(LOWER(TRIM(DV913)),7)&lt;&gt;"pending"),AND(LEN(TRIM(DW913))&gt;0,LEFT(LOWER(TRIM(DW913)),7)&lt;&gt;"pending")),AND(LEN(TRIM(DX913))&gt;0,LEFT(LOWER(TRIM(DX913)),7)&lt;&gt;"pending")),IF(AND(F913="Claim-ready",OR(EA913="Strong",EA913="Moderate"),AND(LEN(TRIM(G913))&gt;0,LEFT(LOWER(TRIM(G913)),7)&lt;&gt;"pending"),G913&lt;&gt;"No substantive use decision is permitted from identification metadata alone.",AND(LEN(TRIM(DZ913))&gt;0,LEFT(LOWER(TRIM(DZ913)),7)&lt;&gt;"pending"),DZ913&lt;&gt;"Identification metadata alone does not permit any substantive scientific, causal, operational, or institutional claim.",AND(LEN(TRIM(EI913))&gt;0,LEFT(LOWER(TRIM(EI913)),7)&lt;&gt;"pending"),ISNUMBER(EH913),EH913&gt;0),"READY","PENDING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3" t="str">
        <x:v>Pending</x:v>
      </x:c>
      <x:c r="EE913"/>
      <x:c r="EF913" t="str">
        <x:v>Pending</x:v>
      </x:c>
      <x:c r="EG913" t="str">
        <x:v>Pending</x:v>
      </x:c>
      <x:c r="EH913"/>
      <x:c r="EI913" s="501"/>
      <x:c r="EJ913"/>
      <x:c r="EK913" t="str">
        <x:v>Pending</x:v>
      </x:c>
      <x:c r="EL913" t="n">
        <x:v>46272</x:v>
      </x:c>
      <x:c r="EM913" t="str">
        <x:v>Production PubMed record imported and reconciled to Zotero item NGZTFZR4;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13" t="n">
        <x:f>IF(L913="","",(IF(N913&lt;&gt;"",1,0)+IF(O913&lt;&gt;"",1,0)+IF(AJ913&lt;&gt;"",1,0)+IF(AU913&lt;&gt;"",1,0)+IF(BE913&lt;&gt;"",1,0)+IF(CF913&lt;&gt;"",1,0)+IF(CJ913="Yes",1,0)+IF(CL913="Yes",1,0)+IF(DE913&lt;&gt;"Pending",1,0)+IF(F913&lt;&gt;"",1,0)+IF(DZ913&lt;&gt;"",1,0)+IF(EI913&lt;&gt;"",1,0))/12)</x:f>
        <x:v>0.5</x:v>
      </x:c>
    </x:row>
    <x:row r="914">
      <x:c r="A914" t="str">
        <x:v>EV-0911</x:v>
      </x:c>
      <x:c r="B914" t="str">
        <x:v>Integrity check</x:v>
      </x:c>
      <x:c r="C914" t="str">
        <x:f>IF(L914="","",IF(LEFT(EC914,7)="BLOCKED","🔴 Do not use for conclusion",IF(EB914="Yes","🟢 Claim-ready","🟡 Caution / context")))</x:f>
        <x:v>🟡 Caution / context</x:v>
      </x:c>
      <x:c r="D914" t="str">
        <x:f>IF(L914="","",EC914)</x:f>
        <x:v>PENDING — appropriate appraisal</x:v>
      </x:c>
      <x:c r="E914" t="str">
        <x:v>P3 — Medium</x:v>
      </x:c>
      <x:c r="F914" t="str">
        <x:v>Pending</x:v>
      </x:c>
      <x:c r="G914" t="str">
        <x:v>Title/abstract identify an explicit implementation-science construct; retain for full-text assessment.</x:v>
      </x:c>
      <x:c r="H914" t="str">
        <x:v>Obtain and review lawful full text; confirm human adjudication; then select a design-specific appraisal instrument.</x:v>
      </x:c>
      <x:c r="I914"/>
      <x:c r="J914" t="str">
        <x:v>C — Implementation Science</x:v>
      </x:c>
      <x:c r="K914" t="str">
        <x:v>IDENTIFIED</x:v>
      </x:c>
      <x:c r="L914" t="str">
        <x:v>Shifting the Lens: An Implementation Study of a Community-Based and Social Network Intervention to Gender-Based Violence.</x:v>
      </x:c>
      <x:c r="M914"/>
      <x:c r="N914" t="str">
        <x:v>Kim, Mimi E</x:v>
      </x:c>
      <x:c r="O914" t="n">
        <x:v>2021</x:v>
      </x:c>
      <x:c r="P914" t="str">
        <x:v>Violence against women</x:v>
      </x:c>
      <x:c r="Q914" t="str">
        <x:v>Journal Article</x:v>
      </x:c>
      <x:c r="R914" t="str">
        <x:v>Unclear</x:v>
      </x:c>
      <x:c r="S914" t="str">
        <x:v>Unknown</x:v>
      </x:c>
      <x:c r="T914" t="str">
        <x:v>eng</x:v>
      </x:c>
      <x:c r="U914" t="str">
        <x:v>https://pubmed.ncbi.nlm.nih.gov/31928341/</x:v>
      </x:c>
      <x:c r="V914" t="str">
        <x:v>10.1177/1077801219889176</x:v>
      </x:c>
      <x:c r="W914" t="str">
        <x:f>IF(V914="","",LOWER(SUBSTITUTE(SUBSTITUTE(SUBSTITUTE(SUBSTITUTE(TRIM(V914),"https://doi.org/",""),"http://doi.org/",""),"https://dx.doi.org/",""),"doi:","")))</x:f>
        <x:v>10.1177/1077801219889176</x:v>
      </x:c>
      <x:c r="X914" t="str">
        <x:v>31928341</x:v>
      </x:c>
      <x:c r="Y914" t="str"/>
      <x:c r="Z914"/>
      <x:c r="AA914" t="str">
        <x:v>PubMed/MEDLINE</x:v>
      </x:c>
      <x:c r="AB914" t="str">
        <x:v>PUBMED-C-v1.0-2026-08-28</x:v>
      </x:c>
      <x:c r="AC914" t="str">
        <x:v>SP-PUBMED-C-20260828</x:v>
      </x:c>
      <x:c r="AD914" s="499" t="n">
        <x:v>46262</x:v>
      </x:c>
      <x:c r="AE914" s="499" t="n">
        <x:v>46272</x:v>
      </x:c>
      <x:c r="AF914" t="str">
        <x:v>ZTMCNTV3</x:v>
      </x:c>
      <x:c r="AG914"/>
      <x:c r="AH914" t="str">
        <x:v>Tactical Athlete → Operational Readiness Brazil</x:v>
      </x:c>
      <x:c r="AI914" t="str">
        <x:v>evidence-family:C</x:v>
      </x:c>
      <x:c r="AJ914"/>
      <x:c r="AK914" t="str">
        <x:f>IF(AJ914="","",IF(OR(LOWER(AJ914)="brazil",LOWER(AJ914)="brasil"),"Yes","No"))</x:f>
      </x:c>
      <x:c r="AL914"/>
      <x:c r="AM914"/>
      <x:c r="AN914"/>
      <x:c r="AO914"/>
      <x:c r="AP914"/>
      <x:c r="AQ914"/>
      <x:c r="AR914"/>
      <x:c r="AS914"/>
      <x:c r="AT914"/>
      <x:c r="AU914"/>
      <x:c r="AV914"/>
      <x:c r="AW914"/>
      <x:c r="AX914"/>
      <x:c r="AY914"/>
      <x:c r="AZ914"/>
      <x:c r="BA914"/>
      <x:c r="BB914"/>
      <x:c r="BC914"/>
      <x:c r="BD914"/>
      <x:c r="BE914"/>
      <x:c r="BF914"/>
      <x:c r="BG914"/>
      <x:c r="BH914"/>
      <x:c r="BI914"/>
      <x:c r="BJ914"/>
      <x:c r="BK914"/>
      <x:c r="BL914"/>
      <x:c r="BM914"/>
      <x:c r="BN914"/>
      <x:c r="BO914"/>
      <x:c r="BP914"/>
      <x:c r="BQ914"/>
      <x:c r="BR914"/>
      <x:c r="BS914"/>
      <x:c r="BT914"/>
      <x:c r="BU914"/>
      <x:c r="BV914"/>
      <x:c r="BW914"/>
      <x:c r="BX914"/>
      <x:c r="BY914"/>
      <x:c r="BZ914"/>
      <x:c r="CA914"/>
      <x:c r="CB914"/>
      <x:c r="CC914"/>
      <x:c r="CD914"/>
      <x:c r="CE914"/>
      <x:c r="CF914"/>
      <x:c r="CG914"/>
      <x:c r="CH914"/>
      <x:c r="CI914"/>
      <x:c r="CJ914" t="str">
        <x:v>Yes</x:v>
      </x:c>
      <x:c r="CK914" t="str">
        <x:v>Yes</x:v>
      </x:c>
      <x:c r="CL914" t="str">
        <x:v>Yes</x:v>
      </x:c>
      <x:c r="CM914" t="str">
        <x:v>Clear</x:v>
      </x:c>
      <x:c r="CN914" t="str">
        <x:v>Verified — clear</x:v>
      </x:c>
      <x:c r="CO914" t="n">
        <x:v>46272</x:v>
      </x:c>
      <x:c r="CP914" t="str">
        <x:v>https://pubmed.ncbi.nlm.nih.gov/31928341/</x:v>
      </x:c>
      <x:c r="CQ914"/>
      <x:c r="CR914"/>
      <x:c r="CS914"/>
      <x:c r="CT914"/>
      <x:c r="CU914"/>
      <x:c r="CV914"/>
      <x:c r="CW914"/>
      <x:c r="CX914"/>
      <x:c r="CY914"/>
      <x:c r="CZ914"/>
      <x:c r="DA914"/>
      <x:c r="DB914" t="str">
        <x:f>IF(L914="","",IF(AND(COUNT(CU914:DA914)=7,OR(CU914=0,CU914=1,CU914=2),OR(CV914=0,CV914=1,CV914=2),OR(CW914=0,CW914=1,CW914=2),OR(CX914=0,CX914=1,CX914=2),OR(CY914=0,CY914=1,CY914=2),OR(CZ914=0,CZ914=1,CZ914=2),OR(DA914=0,DA914=1,DA914=2)),SUM(CU914:DA914),""))</x:f>
      </x:c>
      <x:c r="DC914" t="str">
        <x:f>IF(DB914="","",ROUND(DB914/14*10,1))</x:f>
      </x:c>
      <x:c r="DD914" t="str">
        <x:v>Pending</x:v>
      </x:c>
      <x:c r="DE914" t="str">
        <x:f>IF(L914="","",IF(DC914="","Pending",IF(DD914="Yes","CONDITIONAL — safety override",IF(DC914&gt;=8,"HIGH",IF(DC914&gt;=5,"CONDITIONAL","LOW")))))</x:f>
        <x:v>Pending</x:v>
      </x:c>
      <x:c r="DF914" t="str">
        <x:v>Pending screening and full-text appraisal; no transferability judgment made at identification.</x:v>
      </x:c>
      <x:c r="DG914"/>
      <x:c r="DH914"/>
      <x:c r="DI914"/>
      <x:c r="DJ914"/>
      <x:c r="DK914"/>
      <x:c r="DL914"/>
      <x:c r="DM914"/>
      <x:c r="DN914"/>
      <x:c r="DO914"/>
      <x:c r="DP914"/>
      <x:c r="DQ914"/>
      <x:c r="DR914"/>
      <x:c r="DS914"/>
      <x:c r="DT914"/>
      <x:c r="DU914"/>
      <x:c r="DV914"/>
      <x:c r="DW914"/>
      <x:c r="DX914"/>
      <x:c r="DY914"/>
      <x:c r="DZ914" t="str">
        <x:v>Title/abstract screening alone does not establish effectiveness, causality, methodological quality, transferability to Brazilian public safety or an institutional recommendation.</x:v>
      </x:c>
      <x:c r="EA914" t="str">
        <x:v>Pending</x:v>
      </x:c>
      <x:c r="EB914" t="str">
        <x:f>IF(L914="","",IF(EC914="READY","Yes","No / Pending"))</x:f>
        <x:v>No / Pending</x:v>
      </x:c>
      <x:c r="EC914" t="str">
        <x:f>IF(L914="","",IF(OR(ISNUMBER(SEARCH("Retracted Publication",Q914)),CM914="Retracted",CN914="Retracted",CM914="Expression of Concern",CN914="Expression of Concern",F914="Not used",CG914="Critical",CH914="High",CH914="Critical"),"BLOCKED — integrity or use restriction",IF(AND(CJ914="Yes",CK914="Yes",CL914="Yes"),IF(AND(CM914="Clear",CN914="Verified — clear"),IF(AND(AND(LEN(TRIM(CF914))&gt;0,LEFT(LOWER(TRIM(CF914)),7)&lt;&gt;"pending"),OR(CG914="High",CG914="Moderate"),OR(CH914="Low",CH914="Some concerns",CH914="Not applicable")),IF(AND(DD914="No",OR(DE914="HIGH",DE914="CONDITIONAL"),AND(LEN(TRIM(DF914))&gt;0,LEFT(LOWER(TRIM(DF914)),7)&lt;&gt;"pending")),IF(AND(AND(LEN(TRIM(DT914))&gt;0,LEFT(LOWER(TRIM(DT914)),7)&lt;&gt;"pending"),AND(LEN(TRIM(DU914))&gt;0,LEFT(LOWER(TRIM(DU914)),7)&lt;&gt;"pending"),OR(AND(LEN(TRIM(DV914))&gt;0,LEFT(LOWER(TRIM(DV914)),7)&lt;&gt;"pending"),AND(LEN(TRIM(DW914))&gt;0,LEFT(LOWER(TRIM(DW914)),7)&lt;&gt;"pending")),AND(LEN(TRIM(DX914))&gt;0,LEFT(LOWER(TRIM(DX914)),7)&lt;&gt;"pending")),IF(AND(F914="Claim-ready",OR(EA914="Strong",EA914="Moderate"),AND(LEN(TRIM(G914))&gt;0,LEFT(LOWER(TRIM(G914)),7)&lt;&gt;"pending"),G914&lt;&gt;"No substantive use decision is permitted from identification metadata alone.",AND(LEN(TRIM(DZ914))&gt;0,LEFT(LOWER(TRIM(DZ914)),7)&lt;&gt;"pending"),DZ914&lt;&gt;"Identification metadata alone does not permit any substantive scientific, causal, operational, or institutional claim.",AND(LEN(TRIM(EI914))&gt;0,LEFT(LOWER(TRIM(EI914)),7)&lt;&gt;"pending"),ISNUMBER(EH914),EH914&gt;0),"READY","PENDING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4" t="str">
        <x:v>Pending</x:v>
      </x:c>
      <x:c r="EE914"/>
      <x:c r="EF914" t="str">
        <x:v>Pending</x:v>
      </x:c>
      <x:c r="EG914" t="str">
        <x:v>Pending</x:v>
      </x:c>
      <x:c r="EH914"/>
      <x:c r="EI914" s="501"/>
      <x:c r="EJ914"/>
      <x:c r="EK914" t="str">
        <x:v>Pending</x:v>
      </x:c>
      <x:c r="EL914" t="n">
        <x:v>46272</x:v>
      </x:c>
      <x:c r="EM914" t="str">
        <x:v>Production PubMed record imported and reconciled to Zotero item ZTMCNTV3;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4" t="n">
        <x:f>IF(L914="","",(IF(N914&lt;&gt;"",1,0)+IF(O914&lt;&gt;"",1,0)+IF(AJ914&lt;&gt;"",1,0)+IF(AU914&lt;&gt;"",1,0)+IF(BE914&lt;&gt;"",1,0)+IF(CF914&lt;&gt;"",1,0)+IF(CJ914="Yes",1,0)+IF(CL914="Yes",1,0)+IF(DE914&lt;&gt;"Pending",1,0)+IF(F914&lt;&gt;"",1,0)+IF(DZ914&lt;&gt;"",1,0)+IF(EI914&lt;&gt;"",1,0))/12)</x:f>
        <x:v>0.5</x:v>
      </x:c>
    </x:row>
    <x:row r="915">
      <x:c r="A915" t="str">
        <x:v>EV-0912</x:v>
      </x:c>
      <x:c r="B915" t="str">
        <x:v>Integrity check</x:v>
      </x:c>
      <x:c r="C915" t="str">
        <x:f>IF(L915="","",IF(LEFT(EC915,7)="BLOCKED","🔴 Do not use for conclusion",IF(EB915="Yes","🟢 Claim-ready","🟡 Caution / context")))</x:f>
        <x:v>🟡 Caution / context</x:v>
      </x:c>
      <x:c r="D915" t="str">
        <x:f>IF(L915="","",EC915)</x:f>
        <x:v>PENDING — appropriate appraisal</x:v>
      </x:c>
      <x:c r="E915" t="str">
        <x:v>P3 — Medium</x:v>
      </x:c>
      <x:c r="F915" t="str">
        <x:v>Pending</x:v>
      </x:c>
      <x:c r="G915" t="str">
        <x:v>Title/abstract identify an explicit operational APHT/medical-readiness topic; retain for full-text assessment.</x:v>
      </x:c>
      <x:c r="H915" t="str">
        <x:v>Obtain and review lawful full text; confirm human adjudication; then select a design-specific appraisal instrument.</x:v>
      </x:c>
      <x:c r="I915"/>
      <x:c r="J915" t="str">
        <x:v>B — APHT / Medical Readiness</x:v>
      </x:c>
      <x:c r="K915" t="str">
        <x:v>IDENTIFIED</x:v>
      </x:c>
      <x:c r="L915" t="str">
        <x:v>Applying Swiss Armed Forces Training Didactics and Methodology for Tactical Combat Casualty Care Training.</x:v>
      </x:c>
      <x:c r="M915"/>
      <x:c r="N915" t="str">
        <x:v>Anonymous, Anonymous</x:v>
      </x:c>
      <x:c r="O915" t="n">
        <x:v>2019</x:v>
      </x:c>
      <x:c r="P915" t="str">
        <x:v>Journal of special operations medicine : a peer reviewed journal for SOF medical professionals</x:v>
      </x:c>
      <x:c r="Q915" t="str">
        <x:v>Journal Article</x:v>
      </x:c>
      <x:c r="R915" t="str">
        <x:v>Unclear</x:v>
      </x:c>
      <x:c r="S915" t="str">
        <x:v>Unknown</x:v>
      </x:c>
      <x:c r="T915" t="str">
        <x:v>eng</x:v>
      </x:c>
      <x:c r="U915" t="str">
        <x:v>https://pubmed.ncbi.nlm.nih.gov/31910485/</x:v>
      </x:c>
      <x:c r="V915" t="str">
        <x:v>10.55460/u2b3-1t1d</x:v>
      </x:c>
      <x:c r="W915" t="str">
        <x:f>IF(V915="","",LOWER(SUBSTITUTE(SUBSTITUTE(SUBSTITUTE(SUBSTITUTE(TRIM(V915),"https://doi.org/",""),"http://doi.org/",""),"https://dx.doi.org/",""),"doi:","")))</x:f>
        <x:v>10.55460/u2b3-1t1d</x:v>
      </x:c>
      <x:c r="X915" t="str">
        <x:v>31910485</x:v>
      </x:c>
      <x:c r="Y915" t="str"/>
      <x:c r="Z915"/>
      <x:c r="AA915" t="str">
        <x:v>PubMed/MEDLINE</x:v>
      </x:c>
      <x:c r="AB915" t="str">
        <x:v>PUBMED-B-v1.0-2026-08-28</x:v>
      </x:c>
      <x:c r="AC915" t="str">
        <x:v>SP-PUBMED-B-20260828</x:v>
      </x:c>
      <x:c r="AD915" s="499" t="n">
        <x:v>46262</x:v>
      </x:c>
      <x:c r="AE915" s="499" t="n">
        <x:v>46272</x:v>
      </x:c>
      <x:c r="AF915" t="str">
        <x:v>RUBMZPWL</x:v>
      </x:c>
      <x:c r="AG915"/>
      <x:c r="AH915" t="str">
        <x:v>Tactical Athlete → Operational Readiness Brazil</x:v>
      </x:c>
      <x:c r="AI915" t="str">
        <x:v>evidence-family:B</x:v>
      </x:c>
      <x:c r="AJ915"/>
      <x:c r="AK915" t="str">
        <x:f>IF(AJ915="","",IF(OR(LOWER(AJ915)="brazil",LOWER(AJ915)="brasil"),"Yes","No"))</x:f>
      </x:c>
      <x:c r="AL915"/>
      <x:c r="AM915"/>
      <x:c r="AN915"/>
      <x:c r="AO915"/>
      <x:c r="AP915"/>
      <x:c r="AQ915"/>
      <x:c r="AR915"/>
      <x:c r="AS915"/>
      <x:c r="AT915"/>
      <x:c r="AU915"/>
      <x:c r="AV915"/>
      <x:c r="AW915"/>
      <x:c r="AX915"/>
      <x:c r="AY915"/>
      <x:c r="AZ915"/>
      <x:c r="BA915"/>
      <x:c r="BB915"/>
      <x:c r="BC915"/>
      <x:c r="BD915"/>
      <x:c r="BE915"/>
      <x:c r="BF915"/>
      <x:c r="BG915"/>
      <x:c r="BH915"/>
      <x:c r="BI915"/>
      <x:c r="BJ915"/>
      <x:c r="BK915"/>
      <x:c r="BL915"/>
      <x:c r="BM915"/>
      <x:c r="BN915"/>
      <x:c r="BO915"/>
      <x:c r="BP915"/>
      <x:c r="BQ915"/>
      <x:c r="BR915"/>
      <x:c r="BS915"/>
      <x:c r="BT915"/>
      <x:c r="BU915"/>
      <x:c r="BV915"/>
      <x:c r="BW915"/>
      <x:c r="BX915"/>
      <x:c r="BY915"/>
      <x:c r="BZ915"/>
      <x:c r="CA915"/>
      <x:c r="CB915"/>
      <x:c r="CC915"/>
      <x:c r="CD915"/>
      <x:c r="CE915"/>
      <x:c r="CF915"/>
      <x:c r="CG915"/>
      <x:c r="CH915"/>
      <x:c r="CI915"/>
      <x:c r="CJ915" t="str">
        <x:v>Yes</x:v>
      </x:c>
      <x:c r="CK915" t="str">
        <x:v>Yes</x:v>
      </x:c>
      <x:c r="CL915" t="str">
        <x:v>Yes</x:v>
      </x:c>
      <x:c r="CM915" t="str">
        <x:v>Clear</x:v>
      </x:c>
      <x:c r="CN915" t="str">
        <x:v>Verified — clear</x:v>
      </x:c>
      <x:c r="CO915" t="n">
        <x:v>46272</x:v>
      </x:c>
      <x:c r="CP915" t="str">
        <x:v>https://pubmed.ncbi.nlm.nih.gov/31910485/</x:v>
      </x:c>
      <x:c r="CQ915"/>
      <x:c r="CR915"/>
      <x:c r="CS915"/>
      <x:c r="CT915"/>
      <x:c r="CU915"/>
      <x:c r="CV915"/>
      <x:c r="CW915"/>
      <x:c r="CX915"/>
      <x:c r="CY915"/>
      <x:c r="CZ915"/>
      <x:c r="DA915"/>
      <x:c r="DB915" t="str">
        <x:f>IF(L915="","",IF(AND(COUNT(CU915:DA915)=7,OR(CU915=0,CU915=1,CU915=2),OR(CV915=0,CV915=1,CV915=2),OR(CW915=0,CW915=1,CW915=2),OR(CX915=0,CX915=1,CX915=2),OR(CY915=0,CY915=1,CY915=2),OR(CZ915=0,CZ915=1,CZ915=2),OR(DA915=0,DA915=1,DA915=2)),SUM(CU915:DA915),""))</x:f>
      </x:c>
      <x:c r="DC915" t="str">
        <x:f>IF(DB915="","",ROUND(DB915/14*10,1))</x:f>
      </x:c>
      <x:c r="DD915" t="str">
        <x:v>Pending</x:v>
      </x:c>
      <x:c r="DE915" t="str">
        <x:f>IF(L915="","",IF(DC915="","Pending",IF(DD915="Yes","CONDITIONAL — safety override",IF(DC915&gt;=8,"HIGH",IF(DC915&gt;=5,"CONDITIONAL","LOW")))))</x:f>
        <x:v>Pending</x:v>
      </x:c>
      <x:c r="DF915" t="str">
        <x:v>Pending screening and full-text appraisal; no transferability judgment made at identification.</x:v>
      </x:c>
      <x:c r="DG915"/>
      <x:c r="DH915"/>
      <x:c r="DI915"/>
      <x:c r="DJ915"/>
      <x:c r="DK915"/>
      <x:c r="DL915"/>
      <x:c r="DM915"/>
      <x:c r="DN915"/>
      <x:c r="DO915"/>
      <x:c r="DP915"/>
      <x:c r="DQ915"/>
      <x:c r="DR915"/>
      <x:c r="DS915"/>
      <x:c r="DT915"/>
      <x:c r="DU915"/>
      <x:c r="DV915"/>
      <x:c r="DW915"/>
      <x:c r="DX915"/>
      <x:c r="DY915"/>
      <x:c r="DZ915" t="str">
        <x:v>Title/abstract screening alone does not establish effectiveness, causality, methodological quality, transferability to Brazilian public safety or an institutional recommendation.</x:v>
      </x:c>
      <x:c r="EA915" t="str">
        <x:v>Pending</x:v>
      </x:c>
      <x:c r="EB915" t="str">
        <x:f>IF(L915="","",IF(EC915="READY","Yes","No / Pending"))</x:f>
        <x:v>No / Pending</x:v>
      </x:c>
      <x:c r="EC915" t="str">
        <x:f>IF(L915="","",IF(OR(ISNUMBER(SEARCH("Retracted Publication",Q915)),CM915="Retracted",CN915="Retracted",CM915="Expression of Concern",CN915="Expression of Concern",F915="Not used",CG915="Critical",CH915="High",CH915="Critical"),"BLOCKED — integrity or use restriction",IF(AND(CJ915="Yes",CK915="Yes",CL915="Yes"),IF(AND(CM915="Clear",CN915="Verified — clear"),IF(AND(AND(LEN(TRIM(CF915))&gt;0,LEFT(LOWER(TRIM(CF915)),7)&lt;&gt;"pending"),OR(CG915="High",CG915="Moderate"),OR(CH915="Low",CH915="Some concerns",CH915="Not applicable")),IF(AND(DD915="No",OR(DE915="HIGH",DE915="CONDITIONAL"),AND(LEN(TRIM(DF915))&gt;0,LEFT(LOWER(TRIM(DF915)),7)&lt;&gt;"pending")),IF(AND(AND(LEN(TRIM(DT915))&gt;0,LEFT(LOWER(TRIM(DT915)),7)&lt;&gt;"pending"),AND(LEN(TRIM(DU915))&gt;0,LEFT(LOWER(TRIM(DU915)),7)&lt;&gt;"pending"),OR(AND(LEN(TRIM(DV915))&gt;0,LEFT(LOWER(TRIM(DV915)),7)&lt;&gt;"pending"),AND(LEN(TRIM(DW915))&gt;0,LEFT(LOWER(TRIM(DW915)),7)&lt;&gt;"pending")),AND(LEN(TRIM(DX915))&gt;0,LEFT(LOWER(TRIM(DX915)),7)&lt;&gt;"pending")),IF(AND(F915="Claim-ready",OR(EA915="Strong",EA915="Moderate"),AND(LEN(TRIM(G915))&gt;0,LEFT(LOWER(TRIM(G915)),7)&lt;&gt;"pending"),G915&lt;&gt;"No substantive use decision is permitted from identification metadata alone.",AND(LEN(TRIM(DZ915))&gt;0,LEFT(LOWER(TRIM(DZ915)),7)&lt;&gt;"pending"),DZ915&lt;&gt;"Identification metadata alone does not permit any substantive scientific, causal, operational, or institutional claim.",AND(LEN(TRIM(EI915))&gt;0,LEFT(LOWER(TRIM(EI915)),7)&lt;&gt;"pending"),ISNUMBER(EH915),EH915&gt;0),"READY","PENDING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5" t="str">
        <x:v>Pending</x:v>
      </x:c>
      <x:c r="EE915"/>
      <x:c r="EF915" t="str">
        <x:v>Pending</x:v>
      </x:c>
      <x:c r="EG915" t="str">
        <x:v>Pending</x:v>
      </x:c>
      <x:c r="EH915"/>
      <x:c r="EI915" s="501"/>
      <x:c r="EJ915"/>
      <x:c r="EK915" t="str">
        <x:v>Pending</x:v>
      </x:c>
      <x:c r="EL915" t="n">
        <x:v>46272</x:v>
      </x:c>
      <x:c r="EM915" t="str">
        <x:v>Production PubMed record imported and reconciled to Zotero item RUBMZPWL;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5" t="n">
        <x:f>IF(L915="","",(IF(N915&lt;&gt;"",1,0)+IF(O915&lt;&gt;"",1,0)+IF(AJ915&lt;&gt;"",1,0)+IF(AU915&lt;&gt;"",1,0)+IF(BE915&lt;&gt;"",1,0)+IF(CF915&lt;&gt;"",1,0)+IF(CJ915="Yes",1,0)+IF(CL915="Yes",1,0)+IF(DE915&lt;&gt;"Pending",1,0)+IF(F915&lt;&gt;"",1,0)+IF(DZ915&lt;&gt;"",1,0)+IF(EI915&lt;&gt;"",1,0))/12)</x:f>
        <x:v>0.5</x:v>
      </x:c>
    </x:row>
    <x:row r="916">
      <x:c r="A916" t="str">
        <x:v>EV-0913</x:v>
      </x:c>
      <x:c r="B916" t="str">
        <x:v>Integrity check</x:v>
      </x:c>
      <x:c r="C916" t="str">
        <x:f>IF(L916="","",IF(LEFT(EC916,7)="BLOCKED","🔴 Do not use for conclusion",IF(EB916="Yes","🟢 Claim-ready","🟡 Caution / context")))</x:f>
        <x:v>🟡 Caution / context</x:v>
      </x:c>
      <x:c r="D916" t="str">
        <x:f>IF(L916="","",EC916)</x:f>
        <x:v>PENDING — appropriate appraisal</x:v>
      </x:c>
      <x:c r="E916" t="str">
        <x:v>P3 — Medium</x:v>
      </x:c>
      <x:c r="F916" t="str">
        <x:v>Pending</x:v>
      </x:c>
      <x:c r="G916" t="str">
        <x:v>Title/abstract identify an explicit tactical/public-safety context and readiness domain; retain for full-text assessment.</x:v>
      </x:c>
      <x:c r="H916" t="str">
        <x:v>Obtain and review lawful full text; confirm human adjudication; then select a design-specific appraisal instrument.</x:v>
      </x:c>
      <x:c r="I916"/>
      <x:c r="J916" t="str">
        <x:v>A — Core</x:v>
      </x:c>
      <x:c r="K916" t="str">
        <x:v>IDENTIFIED</x:v>
      </x:c>
      <x:c r="L916" t="str">
        <x:v>Measuring Special Operations Forces Readiness.</x:v>
      </x:c>
      <x:c r="M916"/>
      <x:c r="N916" t="str">
        <x:v>Berry, Kevin G; Sakallaris, Bonnie; Deuster, Patricia A</x:v>
      </x:c>
      <x:c r="O916" t="n">
        <x:v>2019</x:v>
      </x:c>
      <x:c r="P916" t="str">
        <x:v>Journal of special operations medicine : a peer reviewed journal for SOF medical professionals</x:v>
      </x:c>
      <x:c r="Q916" t="str">
        <x:v>Journal Article</x:v>
      </x:c>
      <x:c r="R916" t="str">
        <x:v>Unclear</x:v>
      </x:c>
      <x:c r="S916" t="str">
        <x:v>Unknown</x:v>
      </x:c>
      <x:c r="T916" t="str">
        <x:v>eng</x:v>
      </x:c>
      <x:c r="U916" t="str">
        <x:v>https://pubmed.ncbi.nlm.nih.gov/31910481/</x:v>
      </x:c>
      <x:c r="V916" t="str">
        <x:v>10.55460/mpak-rb6q</x:v>
      </x:c>
      <x:c r="W916" t="str">
        <x:f>IF(V916="","",LOWER(SUBSTITUTE(SUBSTITUTE(SUBSTITUTE(SUBSTITUTE(TRIM(V916),"https://doi.org/",""),"http://doi.org/",""),"https://dx.doi.org/",""),"doi:","")))</x:f>
        <x:v>10.55460/mpak-rb6q</x:v>
      </x:c>
      <x:c r="X916" t="str">
        <x:v>31910481</x:v>
      </x:c>
      <x:c r="Y916" t="str"/>
      <x:c r="Z916"/>
      <x:c r="AA916" t="str">
        <x:v>PubMed/MEDLINE</x:v>
      </x:c>
      <x:c r="AB916" t="str">
        <x:v>PUBMED-A-v1.0-2026-08-28</x:v>
      </x:c>
      <x:c r="AC916" t="str">
        <x:v>SP-PUBMED-A-20260828</x:v>
      </x:c>
      <x:c r="AD916" s="499" t="n">
        <x:v>46262</x:v>
      </x:c>
      <x:c r="AE916" s="499" t="n">
        <x:v>46272</x:v>
      </x:c>
      <x:c r="AF916" t="str">
        <x:v>GBIQVW9L</x:v>
      </x:c>
      <x:c r="AG916"/>
      <x:c r="AH916" t="str">
        <x:v>Tactical Athlete → Operational Readiness Brazil</x:v>
      </x:c>
      <x:c r="AI916" t="str">
        <x:v>evidence-family:A</x:v>
      </x:c>
      <x:c r="AJ916"/>
      <x:c r="AK916" t="str">
        <x:f>IF(AJ916="","",IF(OR(LOWER(AJ916)="brazil",LOWER(AJ916)="brasil"),"Yes","No"))</x:f>
      </x:c>
      <x:c r="AL916"/>
      <x:c r="AM916"/>
      <x:c r="AN916"/>
      <x:c r="AO916"/>
      <x:c r="AP916"/>
      <x:c r="AQ916"/>
      <x:c r="AR916"/>
      <x:c r="AS916"/>
      <x:c r="AT916"/>
      <x:c r="AU916"/>
      <x:c r="AV916"/>
      <x:c r="AW916"/>
      <x:c r="AX916"/>
      <x:c r="AY916"/>
      <x:c r="AZ916"/>
      <x:c r="BA916"/>
      <x:c r="BB916"/>
      <x:c r="BC916"/>
      <x:c r="BD916"/>
      <x:c r="BE916"/>
      <x:c r="BF916"/>
      <x:c r="BG916"/>
      <x:c r="BH916"/>
      <x:c r="BI916"/>
      <x:c r="BJ916"/>
      <x:c r="BK916"/>
      <x:c r="BL916"/>
      <x:c r="BM916"/>
      <x:c r="BN916"/>
      <x:c r="BO916"/>
      <x:c r="BP916"/>
      <x:c r="BQ916"/>
      <x:c r="BR916"/>
      <x:c r="BS916"/>
      <x:c r="BT916"/>
      <x:c r="BU916"/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 t="str">
        <x:v>Yes</x:v>
      </x:c>
      <x:c r="CK916" t="str">
        <x:v>Yes</x:v>
      </x:c>
      <x:c r="CL916" t="str">
        <x:v>Yes</x:v>
      </x:c>
      <x:c r="CM916" t="str">
        <x:v>Clear</x:v>
      </x:c>
      <x:c r="CN916" t="str">
        <x:v>Verified — clear</x:v>
      </x:c>
      <x:c r="CO916" t="n">
        <x:v>46272</x:v>
      </x:c>
      <x:c r="CP916" t="str">
        <x:v>https://pubmed.ncbi.nlm.nih.gov/31910481/</x:v>
      </x:c>
      <x:c r="CQ916"/>
      <x:c r="CR916"/>
      <x:c r="CS916"/>
      <x:c r="CT916"/>
      <x:c r="CU916"/>
      <x:c r="CV916"/>
      <x:c r="CW916"/>
      <x:c r="CX916"/>
      <x:c r="CY916"/>
      <x:c r="CZ916"/>
      <x:c r="DA916"/>
      <x:c r="DB916" t="str">
        <x:f>IF(L916="","",IF(AND(COUNT(CU916:DA916)=7,OR(CU916=0,CU916=1,CU916=2),OR(CV916=0,CV916=1,CV916=2),OR(CW916=0,CW916=1,CW916=2),OR(CX916=0,CX916=1,CX916=2),OR(CY916=0,CY916=1,CY916=2),OR(CZ916=0,CZ916=1,CZ916=2),OR(DA916=0,DA916=1,DA916=2)),SUM(CU916:DA916),""))</x:f>
      </x:c>
      <x:c r="DC916" t="str">
        <x:f>IF(DB916="","",ROUND(DB916/14*10,1))</x:f>
      </x:c>
      <x:c r="DD916" t="str">
        <x:v>Pending</x:v>
      </x:c>
      <x:c r="DE916" t="str">
        <x:f>IF(L916="","",IF(DC916="","Pending",IF(DD916="Yes","CONDITIONAL — safety override",IF(DC916&gt;=8,"HIGH",IF(DC916&gt;=5,"CONDITIONAL","LOW")))))</x:f>
        <x:v>Pending</x:v>
      </x:c>
      <x:c r="DF916" t="str">
        <x:v>Pending screening and full-text appraisal; no transferability judgment made at identification.</x:v>
      </x:c>
      <x:c r="DG916"/>
      <x:c r="DH916"/>
      <x:c r="DI916"/>
      <x:c r="DJ916"/>
      <x:c r="DK916"/>
      <x:c r="DL916"/>
      <x:c r="DM916"/>
      <x:c r="DN916"/>
      <x:c r="DO916"/>
      <x:c r="DP916"/>
      <x:c r="DQ916"/>
      <x:c r="DR916"/>
      <x:c r="DS916"/>
      <x:c r="DT916"/>
      <x:c r="DU916"/>
      <x:c r="DV916"/>
      <x:c r="DW916"/>
      <x:c r="DX916"/>
      <x:c r="DY916"/>
      <x:c r="DZ916" t="str">
        <x:v>Title/abstract screening alone does not establish effectiveness, causality, methodological quality, transferability to Brazilian public safety or an institutional recommendation.</x:v>
      </x:c>
      <x:c r="EA916" t="str">
        <x:v>Pending</x:v>
      </x:c>
      <x:c r="EB916" t="str">
        <x:f>IF(L916="","",IF(EC916="READY","Yes","No / Pending"))</x:f>
        <x:v>No / Pending</x:v>
      </x:c>
      <x:c r="EC916" t="str">
        <x:f>IF(L916="","",IF(OR(ISNUMBER(SEARCH("Retracted Publication",Q916)),CM916="Retracted",CN916="Retracted",CM916="Expression of Concern",CN916="Expression of Concern",F916="Not used",CG916="Critical",CH916="High",CH916="Critical"),"BLOCKED — integrity or use restriction",IF(AND(CJ916="Yes",CK916="Yes",CL916="Yes"),IF(AND(CM916="Clear",CN916="Verified — clear"),IF(AND(AND(LEN(TRIM(CF916))&gt;0,LEFT(LOWER(TRIM(CF916)),7)&lt;&gt;"pending"),OR(CG916="High",CG916="Moderate"),OR(CH916="Low",CH916="Some concerns",CH916="Not applicable")),IF(AND(DD916="No",OR(DE916="HIGH",DE916="CONDITIONAL"),AND(LEN(TRIM(DF916))&gt;0,LEFT(LOWER(TRIM(DF916)),7)&lt;&gt;"pending")),IF(AND(AND(LEN(TRIM(DT916))&gt;0,LEFT(LOWER(TRIM(DT916)),7)&lt;&gt;"pending"),AND(LEN(TRIM(DU916))&gt;0,LEFT(LOWER(TRIM(DU916)),7)&lt;&gt;"pending"),OR(AND(LEN(TRIM(DV916))&gt;0,LEFT(LOWER(TRIM(DV916)),7)&lt;&gt;"pending"),AND(LEN(TRIM(DW916))&gt;0,LEFT(LOWER(TRIM(DW916)),7)&lt;&gt;"pending")),AND(LEN(TRIM(DX916))&gt;0,LEFT(LOWER(TRIM(DX916)),7)&lt;&gt;"pending")),IF(AND(F916="Claim-ready",OR(EA916="Strong",EA916="Moderate"),AND(LEN(TRIM(G916))&gt;0,LEFT(LOWER(TRIM(G916)),7)&lt;&gt;"pending"),G916&lt;&gt;"No substantive use decision is permitted from identification metadata alone.",AND(LEN(TRIM(DZ916))&gt;0,LEFT(LOWER(TRIM(DZ916)),7)&lt;&gt;"pending"),DZ916&lt;&gt;"Identification metadata alone does not permit any substantive scientific, causal, operational, or institutional claim.",AND(LEN(TRIM(EI916))&gt;0,LEFT(LOWER(TRIM(EI916)),7)&lt;&gt;"pending"),ISNUMBER(EH916),EH916&gt;0),"READY","PENDING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6" t="str">
        <x:v>Pending</x:v>
      </x:c>
      <x:c r="EE916"/>
      <x:c r="EF916" t="str">
        <x:v>Pending</x:v>
      </x:c>
      <x:c r="EG916" t="str">
        <x:v>Pending</x:v>
      </x:c>
      <x:c r="EH916"/>
      <x:c r="EI916" s="501"/>
      <x:c r="EJ916"/>
      <x:c r="EK916" t="str">
        <x:v>Pending</x:v>
      </x:c>
      <x:c r="EL916" t="n">
        <x:v>46272</x:v>
      </x:c>
      <x:c r="EM916" t="str">
        <x:v>Production PubMed record imported and reconciled to Zotero item GBIQVW9L;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6" t="n">
        <x:f>IF(L916="","",(IF(N916&lt;&gt;"",1,0)+IF(O916&lt;&gt;"",1,0)+IF(AJ916&lt;&gt;"",1,0)+IF(AU916&lt;&gt;"",1,0)+IF(BE916&lt;&gt;"",1,0)+IF(CF916&lt;&gt;"",1,0)+IF(CJ916="Yes",1,0)+IF(CL916="Yes",1,0)+IF(DE916&lt;&gt;"Pending",1,0)+IF(F916&lt;&gt;"",1,0)+IF(DZ916&lt;&gt;"",1,0)+IF(EI916&lt;&gt;"",1,0))/12)</x:f>
        <x:v>0.5</x:v>
      </x:c>
    </x:row>
    <x:row r="917">
      <x:c r="A917" t="str">
        <x:v>EV-0914</x:v>
      </x:c>
      <x:c r="B917" t="str">
        <x:v>Integrity check</x:v>
      </x:c>
      <x:c r="C917" t="str">
        <x:f>IF(L917="","",IF(LEFT(EC917,7)="BLOCKED","🔴 Do not use for conclusion",IF(EB917="Yes","🟢 Claim-ready","🟡 Caution / context")))</x:f>
        <x:v>🟡 Caution / context</x:v>
      </x:c>
      <x:c r="D917" t="str">
        <x:f>IF(L917="","",EC917)</x:f>
        <x:v>PENDING — appropriate appraisal</x:v>
      </x:c>
      <x:c r="E917" t="str">
        <x:v>P3 — Medium</x:v>
      </x:c>
      <x:c r="F917" t="str">
        <x:v>Pending</x:v>
      </x:c>
      <x:c r="G917" t="str">
        <x:v>Title/abstract identify an explicit operational APHT/medical-readiness topic; retain for full-text assessment.</x:v>
      </x:c>
      <x:c r="H917" t="str">
        <x:v>Obtain and review lawful full text; confirm human adjudication; then select a design-specific appraisal instrument.</x:v>
      </x:c>
      <x:c r="I917"/>
      <x:c r="J917" t="str">
        <x:v>B — APHT / Medical Readiness</x:v>
      </x:c>
      <x:c r="K917" t="str">
        <x:v>IDENTIFIED</x:v>
      </x:c>
      <x:c r="L917" t="str">
        <x:v>Prehospital Whole Blood in SOF: Current Use and Future Directions.</x:v>
      </x:c>
      <x:c r="M917"/>
      <x:c r="N917" t="str">
        <x:v>Jones, Thomas B; Moore, Virgil L; Shishido, Akira A</x:v>
      </x:c>
      <x:c r="O917" t="n">
        <x:v>2019</x:v>
      </x:c>
      <x:c r="P917" t="str">
        <x:v>Journal of special operations medicine : a peer reviewed journal for SOF medical professionals</x:v>
      </x:c>
      <x:c r="Q917" t="str">
        <x:v>Journal Article</x:v>
      </x:c>
      <x:c r="R917" t="str">
        <x:v>Unclear</x:v>
      </x:c>
      <x:c r="S917" t="str">
        <x:v>Unknown</x:v>
      </x:c>
      <x:c r="T917" t="str">
        <x:v>eng</x:v>
      </x:c>
      <x:c r="U917" t="str">
        <x:v>https://pubmed.ncbi.nlm.nih.gov/31910478/</x:v>
      </x:c>
      <x:c r="V917" t="str">
        <x:v>10.55460/q12y-6y8i</x:v>
      </x:c>
      <x:c r="W917" t="str">
        <x:f>IF(V917="","",LOWER(SUBSTITUTE(SUBSTITUTE(SUBSTITUTE(SUBSTITUTE(TRIM(V917),"https://doi.org/",""),"http://doi.org/",""),"https://dx.doi.org/",""),"doi:","")))</x:f>
        <x:v>10.55460/q12y-6y8i</x:v>
      </x:c>
      <x:c r="X917" t="str">
        <x:v>31910478</x:v>
      </x:c>
      <x:c r="Y917" t="str"/>
      <x:c r="Z917"/>
      <x:c r="AA917" t="str">
        <x:v>PubMed/MEDLINE</x:v>
      </x:c>
      <x:c r="AB917" t="str">
        <x:v>PUBMED-B-v1.0-2026-08-28</x:v>
      </x:c>
      <x:c r="AC917" t="str">
        <x:v>SP-PUBMED-B-20260828</x:v>
      </x:c>
      <x:c r="AD917" s="499" t="n">
        <x:v>46262</x:v>
      </x:c>
      <x:c r="AE917" s="499" t="n">
        <x:v>46272</x:v>
      </x:c>
      <x:c r="AF917" t="str">
        <x:v>QRQC729G</x:v>
      </x:c>
      <x:c r="AG917"/>
      <x:c r="AH917" t="str">
        <x:v>Tactical Athlete → Operational Readiness Brazil</x:v>
      </x:c>
      <x:c r="AI917" t="str">
        <x:v>evidence-family:B</x:v>
      </x:c>
      <x:c r="AJ917"/>
      <x:c r="AK917" t="str">
        <x:f>IF(AJ917="","",IF(OR(LOWER(AJ917)="brazil",LOWER(AJ917)="brasil"),"Yes","No"))</x:f>
      </x:c>
      <x:c r="AL917"/>
      <x:c r="AM917"/>
      <x:c r="AN917"/>
      <x:c r="AO917"/>
      <x:c r="AP917"/>
      <x:c r="AQ917"/>
      <x:c r="AR917"/>
      <x:c r="AS917"/>
      <x:c r="AT917"/>
      <x:c r="AU917"/>
      <x:c r="AV917"/>
      <x:c r="AW917"/>
      <x:c r="AX917"/>
      <x:c r="AY917"/>
      <x:c r="AZ917"/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/>
      <x:c r="BO917"/>
      <x:c r="BP917"/>
      <x:c r="BQ917"/>
      <x:c r="BR917"/>
      <x:c r="BS917"/>
      <x:c r="BT917"/>
      <x:c r="BU917"/>
      <x:c r="BV917"/>
      <x:c r="BW917"/>
      <x:c r="BX917"/>
      <x:c r="BY917"/>
      <x:c r="BZ917"/>
      <x:c r="CA917"/>
      <x:c r="CB917"/>
      <x:c r="CC917"/>
      <x:c r="CD917"/>
      <x:c r="CE917"/>
      <x:c r="CF917"/>
      <x:c r="CG917"/>
      <x:c r="CH917"/>
      <x:c r="CI917"/>
      <x:c r="CJ917" t="str">
        <x:v>Yes</x:v>
      </x:c>
      <x:c r="CK917" t="str">
        <x:v>Yes</x:v>
      </x:c>
      <x:c r="CL917" t="str">
        <x:v>Yes</x:v>
      </x:c>
      <x:c r="CM917" t="str">
        <x:v>Clear</x:v>
      </x:c>
      <x:c r="CN917" t="str">
        <x:v>Verified — clear</x:v>
      </x:c>
      <x:c r="CO917" t="n">
        <x:v>46272</x:v>
      </x:c>
      <x:c r="CP917" t="str">
        <x:v>https://pubmed.ncbi.nlm.nih.gov/31910478/</x:v>
      </x:c>
      <x:c r="CQ917"/>
      <x:c r="CR917"/>
      <x:c r="CS917"/>
      <x:c r="CT917"/>
      <x:c r="CU917"/>
      <x:c r="CV917"/>
      <x:c r="CW917"/>
      <x:c r="CX917"/>
      <x:c r="CY917"/>
      <x:c r="CZ917"/>
      <x:c r="DA917"/>
      <x:c r="DB917" t="str">
        <x:f>IF(L917="","",IF(AND(COUNT(CU917:DA917)=7,OR(CU917=0,CU917=1,CU917=2),OR(CV917=0,CV917=1,CV917=2),OR(CW917=0,CW917=1,CW917=2),OR(CX917=0,CX917=1,CX917=2),OR(CY917=0,CY917=1,CY917=2),OR(CZ917=0,CZ917=1,CZ917=2),OR(DA917=0,DA917=1,DA917=2)),SUM(CU917:DA917),""))</x:f>
      </x:c>
      <x:c r="DC917" t="str">
        <x:f>IF(DB917="","",ROUND(DB917/14*10,1))</x:f>
      </x:c>
      <x:c r="DD917" t="str">
        <x:v>Pending</x:v>
      </x:c>
      <x:c r="DE917" t="str">
        <x:f>IF(L917="","",IF(DC917="","Pending",IF(DD917="Yes","CONDITIONAL — safety override",IF(DC917&gt;=8,"HIGH",IF(DC917&gt;=5,"CONDITIONAL","LOW")))))</x:f>
        <x:v>Pending</x:v>
      </x:c>
      <x:c r="DF917" t="str">
        <x:v>Pending screening and full-text appraisal; no transferability judgment made at identification.</x:v>
      </x:c>
      <x:c r="DG917"/>
      <x:c r="DH917"/>
      <x:c r="DI917"/>
      <x:c r="DJ917"/>
      <x:c r="DK917"/>
      <x:c r="DL917"/>
      <x:c r="DM917"/>
      <x:c r="DN917"/>
      <x:c r="DO917"/>
      <x:c r="DP917"/>
      <x:c r="DQ917"/>
      <x:c r="DR917"/>
      <x:c r="DS917"/>
      <x:c r="DT917"/>
      <x:c r="DU917"/>
      <x:c r="DV917"/>
      <x:c r="DW917"/>
      <x:c r="DX917"/>
      <x:c r="DY917"/>
      <x:c r="DZ917" t="str">
        <x:v>Title/abstract screening alone does not establish effectiveness, causality, methodological quality, transferability to Brazilian public safety or an institutional recommendation.</x:v>
      </x:c>
      <x:c r="EA917" t="str">
        <x:v>Pending</x:v>
      </x:c>
      <x:c r="EB917" t="str">
        <x:f>IF(L917="","",IF(EC917="READY","Yes","No / Pending"))</x:f>
        <x:v>No / Pending</x:v>
      </x:c>
      <x:c r="EC917" t="str">
        <x:f>IF(L917="","",IF(OR(ISNUMBER(SEARCH("Retracted Publication",Q917)),CM917="Retracted",CN917="Retracted",CM917="Expression of Concern",CN917="Expression of Concern",F917="Not used",CG917="Critical",CH917="High",CH917="Critical"),"BLOCKED — integrity or use restriction",IF(AND(CJ917="Yes",CK917="Yes",CL917="Yes"),IF(AND(CM917="Clear",CN917="Verified — clear"),IF(AND(AND(LEN(TRIM(CF917))&gt;0,LEFT(LOWER(TRIM(CF917)),7)&lt;&gt;"pending"),OR(CG917="High",CG917="Moderate"),OR(CH917="Low",CH917="Some concerns",CH917="Not applicable")),IF(AND(DD917="No",OR(DE917="HIGH",DE917="CONDITIONAL"),AND(LEN(TRIM(DF917))&gt;0,LEFT(LOWER(TRIM(DF917)),7)&lt;&gt;"pending")),IF(AND(AND(LEN(TRIM(DT917))&gt;0,LEFT(LOWER(TRIM(DT917)),7)&lt;&gt;"pending"),AND(LEN(TRIM(DU917))&gt;0,LEFT(LOWER(TRIM(DU917)),7)&lt;&gt;"pending"),OR(AND(LEN(TRIM(DV917))&gt;0,LEFT(LOWER(TRIM(DV917)),7)&lt;&gt;"pending"),AND(LEN(TRIM(DW917))&gt;0,LEFT(LOWER(TRIM(DW917)),7)&lt;&gt;"pending")),AND(LEN(TRIM(DX917))&gt;0,LEFT(LOWER(TRIM(DX917)),7)&lt;&gt;"pending")),IF(AND(F917="Claim-ready",OR(EA917="Strong",EA917="Moderate"),AND(LEN(TRIM(G917))&gt;0,LEFT(LOWER(TRIM(G917)),7)&lt;&gt;"pending"),G917&lt;&gt;"No substantive use decision is permitted from identification metadata alone.",AND(LEN(TRIM(DZ917))&gt;0,LEFT(LOWER(TRIM(DZ917)),7)&lt;&gt;"pending"),DZ917&lt;&gt;"Identification metadata alone does not permit any substantive scientific, causal, operational, or institutional claim.",AND(LEN(TRIM(EI917))&gt;0,LEFT(LOWER(TRIM(EI917)),7)&lt;&gt;"pending"),ISNUMBER(EH917),EH917&gt;0),"READY","PENDING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7" t="str">
        <x:v>Pending</x:v>
      </x:c>
      <x:c r="EE917"/>
      <x:c r="EF917" t="str">
        <x:v>Pending</x:v>
      </x:c>
      <x:c r="EG917" t="str">
        <x:v>Pending</x:v>
      </x:c>
      <x:c r="EH917"/>
      <x:c r="EI917" s="501"/>
      <x:c r="EJ917"/>
      <x:c r="EK917" t="str">
        <x:v>Pending</x:v>
      </x:c>
      <x:c r="EL917" t="n">
        <x:v>46272</x:v>
      </x:c>
      <x:c r="EM917" t="str">
        <x:v>Production PubMed record imported and reconciled to Zotero item QRQC729G;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7" t="n">
        <x:f>IF(L917="","",(IF(N917&lt;&gt;"",1,0)+IF(O917&lt;&gt;"",1,0)+IF(AJ917&lt;&gt;"",1,0)+IF(AU917&lt;&gt;"",1,0)+IF(BE917&lt;&gt;"",1,0)+IF(CF917&lt;&gt;"",1,0)+IF(CJ917="Yes",1,0)+IF(CL917="Yes",1,0)+IF(DE917&lt;&gt;"Pending",1,0)+IF(F917&lt;&gt;"",1,0)+IF(DZ917&lt;&gt;"",1,0)+IF(EI917&lt;&gt;"",1,0))/12)</x:f>
        <x:v>0.5</x:v>
      </x:c>
    </x:row>
    <x:row r="918">
      <x:c r="A918" t="str">
        <x:v>EV-0915</x:v>
      </x:c>
      <x:c r="B918" t="str">
        <x:v>Metadata verification</x:v>
      </x:c>
      <x:c r="C918" t="str">
        <x:f>IF(L918="","",IF(LEFT(EC918,7)="BLOCKED","🔴 Do not use for conclusion",IF(EB918="Yes","🟢 Claim-ready","🟡 Caution / context")))</x:f>
        <x:v>🟡 Caution / context</x:v>
      </x:c>
      <x:c r="D918" t="str">
        <x:f>IF(L918="","",EC918)</x:f>
        <x:v>PENDING — verification</x:v>
      </x:c>
      <x:c r="E918" t="str">
        <x:v>P2 — High</x:v>
      </x:c>
      <x:c r="F918" t="str">
        <x:v>Pending</x:v>
      </x:c>
      <x:c r="G918" t="str">
        <x:v>Title/abstract identify an explicit operational APHT/medical-readiness topic; retain for full-text assessment.</x:v>
      </x:c>
      <x:c r="H918" t="str">
        <x:v>Obtain and review lawful full text; confirm human adjudication; then select a design-specific appraisal instrument.</x:v>
      </x:c>
      <x:c r="I918"/>
      <x:c r="J918" t="str">
        <x:v>B — APHT / Medical Readiness</x:v>
      </x:c>
      <x:c r="K918" t="str">
        <x:v>IDENTIFIED</x:v>
      </x:c>
      <x:c r="L918" t="str">
        <x:v>2019 Recommended Limb Tourniquets in Tactical Combat Casualty Care.</x:v>
      </x:c>
      <x:c r="M918"/>
      <x:c r="N918" t="str">
        <x:v>Montgomery, Harold R; Hammesfahr, Rick; Fisher, Andrew D; Cain, Jeffrey S; Greydanus, Dominique J; Butler, Frank K Jr; Goolsby, Craig; Eastman, Alexander L</x:v>
      </x:c>
      <x:c r="O918" t="n">
        <x:v>2019</x:v>
      </x:c>
      <x:c r="P918" t="str">
        <x:v>Journal of special operations medicine : a peer reviewed journal for SOF medical professionals</x:v>
      </x:c>
      <x:c r="Q918" t="str">
        <x:v>Journal Article; Review</x:v>
      </x:c>
      <x:c r="R918" t="str">
        <x:v>Unclear</x:v>
      </x:c>
      <x:c r="S918" t="str">
        <x:v>Unknown</x:v>
      </x:c>
      <x:c r="T918" t="str">
        <x:v>eng</x:v>
      </x:c>
      <x:c r="U918" t="str">
        <x:v>https://pubmed.ncbi.nlm.nih.gov/31910470/</x:v>
      </x:c>
      <x:c r="V918" t="str">
        <x:v>10.55460/hqdv-7sxn</x:v>
      </x:c>
      <x:c r="W918" t="str">
        <x:f>IF(V918="","",LOWER(SUBSTITUTE(SUBSTITUTE(SUBSTITUTE(SUBSTITUTE(TRIM(V918),"https://doi.org/",""),"http://doi.org/",""),"https://dx.doi.org/",""),"doi:","")))</x:f>
        <x:v>10.55460/hqdv-7sxn</x:v>
      </x:c>
      <x:c r="X918" t="str">
        <x:v>31910470</x:v>
      </x:c>
      <x:c r="Y918" t="str"/>
      <x:c r="Z918"/>
      <x:c r="AA918" t="str">
        <x:v>PubMed/MEDLINE</x:v>
      </x:c>
      <x:c r="AB918" t="str">
        <x:v>PUBMED-B-v1.0-2026-08-28</x:v>
      </x:c>
      <x:c r="AC918" t="str">
        <x:v>SP-PUBMED-B-20260828</x:v>
      </x:c>
      <x:c r="AD918" s="499" t="n">
        <x:v>46262</x:v>
      </x:c>
      <x:c r="AE918" s="499" t="n">
        <x:v>46272</x:v>
      </x:c>
      <x:c r="AF918" t="str">
        <x:v>I5GS6HPD</x:v>
      </x:c>
      <x:c r="AG918"/>
      <x:c r="AH918" t="str">
        <x:v>Tactical Athlete → Operational Readiness Brazil</x:v>
      </x:c>
      <x:c r="AI918" t="str">
        <x:v>evidence-family:B</x:v>
      </x:c>
      <x:c r="AJ918"/>
      <x:c r="AK918" t="str">
        <x:f>IF(AJ918="","",IF(OR(LOWER(AJ918)="brazil",LOWER(AJ918)="brasil"),"Yes","No"))</x:f>
      </x:c>
      <x:c r="AL918"/>
      <x:c r="AM918"/>
      <x:c r="AN918"/>
      <x:c r="AO918"/>
      <x:c r="AP918"/>
      <x:c r="AQ918"/>
      <x:c r="AR918"/>
      <x:c r="AS918"/>
      <x:c r="AT918"/>
      <x:c r="AU918"/>
      <x:c r="AV918"/>
      <x:c r="AW918"/>
      <x:c r="AX918"/>
      <x:c r="AY918"/>
      <x:c r="AZ918"/>
      <x:c r="BA918"/>
      <x:c r="BB918"/>
      <x:c r="BC918"/>
      <x:c r="BD918"/>
      <x:c r="BE918"/>
      <x:c r="BF918"/>
      <x:c r="BG918"/>
      <x:c r="BH918"/>
      <x:c r="BI918"/>
      <x:c r="BJ918"/>
      <x:c r="BK918"/>
      <x:c r="BL918"/>
      <x:c r="BM918"/>
      <x:c r="BN918"/>
      <x:c r="BO918"/>
      <x:c r="BP918"/>
      <x:c r="BQ918"/>
      <x:c r="BR918"/>
      <x:c r="BS918"/>
      <x:c r="BT918"/>
      <x:c r="BU918"/>
      <x:c r="BV918"/>
      <x:c r="BW918"/>
      <x:c r="BX918"/>
      <x:c r="BY918"/>
      <x:c r="BZ918"/>
      <x:c r="CA918"/>
      <x:c r="CB918"/>
      <x:c r="CC918"/>
      <x:c r="CD918"/>
      <x:c r="CE918"/>
      <x:c r="CF918"/>
      <x:c r="CG918"/>
      <x:c r="CH918"/>
      <x:c r="CI918"/>
      <x:c r="CJ918" t="str">
        <x:v>Pending</x:v>
      </x:c>
      <x:c r="CK918" t="str">
        <x:v>Yes</x:v>
      </x:c>
      <x:c r="CL918" t="str">
        <x:v>Yes</x:v>
      </x:c>
      <x:c r="CM918" t="str">
        <x:v>Clear</x:v>
      </x:c>
      <x:c r="CN918" t="str">
        <x:v>Verified — clear</x:v>
      </x:c>
      <x:c r="CO918" t="n">
        <x:v>46272</x:v>
      </x:c>
      <x:c r="CP918" t="str">
        <x:v>https://pubmed.ncbi.nlm.nih.gov/31910470/</x:v>
      </x:c>
      <x:c r="CQ918"/>
      <x:c r="CR918"/>
      <x:c r="CS918"/>
      <x:c r="CT918"/>
      <x:c r="CU918"/>
      <x:c r="CV918"/>
      <x:c r="CW918"/>
      <x:c r="CX918"/>
      <x:c r="CY918"/>
      <x:c r="CZ918"/>
      <x:c r="DA918"/>
      <x:c r="DB918" t="str">
        <x:f>IF(L918="","",IF(AND(COUNT(CU918:DA918)=7,OR(CU918=0,CU918=1,CU918=2),OR(CV918=0,CV918=1,CV918=2),OR(CW918=0,CW918=1,CW918=2),OR(CX918=0,CX918=1,CX918=2),OR(CY918=0,CY918=1,CY918=2),OR(CZ918=0,CZ918=1,CZ918=2),OR(DA918=0,DA918=1,DA918=2)),SUM(CU918:DA918),""))</x:f>
      </x:c>
      <x:c r="DC918" t="str">
        <x:f>IF(DB918="","",ROUND(DB918/14*10,1))</x:f>
      </x:c>
      <x:c r="DD918" t="str">
        <x:v>Pending</x:v>
      </x:c>
      <x:c r="DE918" t="str">
        <x:f>IF(L918="","",IF(DC918="","Pending",IF(DD918="Yes","CONDITIONAL — safety override",IF(DC918&gt;=8,"HIGH",IF(DC918&gt;=5,"CONDITIONAL","LOW")))))</x:f>
        <x:v>Pending</x:v>
      </x:c>
      <x:c r="DF918" t="str">
        <x:v>Pending screening and full-text appraisal; no transferability judgment made at identification.</x:v>
      </x:c>
      <x:c r="DG918"/>
      <x:c r="DH918"/>
      <x:c r="DI918"/>
      <x:c r="DJ918"/>
      <x:c r="DK918"/>
      <x:c r="DL918"/>
      <x:c r="DM918"/>
      <x:c r="DN918"/>
      <x:c r="DO918"/>
      <x:c r="DP918"/>
      <x:c r="DQ918"/>
      <x:c r="DR918"/>
      <x:c r="DS918"/>
      <x:c r="DT918"/>
      <x:c r="DU918"/>
      <x:c r="DV918"/>
      <x:c r="DW918"/>
      <x:c r="DX918"/>
      <x:c r="DY918"/>
      <x:c r="DZ918" t="str">
        <x:v>Title/abstract screening alone does not establish effectiveness, causality, methodological quality, transferability to Brazilian public safety or an institutional recommendation.</x:v>
      </x:c>
      <x:c r="EA918" t="str">
        <x:v>Pending</x:v>
      </x:c>
      <x:c r="EB918" t="str">
        <x:f>IF(L918="","",IF(EC918="READY","Yes","No / Pending"))</x:f>
        <x:v>No / Pending</x:v>
      </x:c>
      <x:c r="EC918" t="str">
        <x:f>IF(L918="","",IF(OR(ISNUMBER(SEARCH("Retracted Publication",Q918)),CM918="Retracted",CN918="Retracted",CM918="Expression of Concern",CN918="Expression of Concern",F918="Not used",CG918="Critical",CH918="High",CH918="Critical"),"BLOCKED — integrity or use restriction",IF(AND(CJ918="Yes",CK918="Yes",CL918="Yes"),IF(AND(CM918="Clear",CN918="Verified — clear"),IF(AND(AND(LEN(TRIM(CF918))&gt;0,LEFT(LOWER(TRIM(CF918)),7)&lt;&gt;"pending"),OR(CG918="High",CG918="Moderate"),OR(CH918="Low",CH918="Some concerns",CH918="Not applicable")),IF(AND(DD918="No",OR(DE918="HIGH",DE918="CONDITIONAL"),AND(LEN(TRIM(DF918))&gt;0,LEFT(LOWER(TRIM(DF918)),7)&lt;&gt;"pending")),IF(AND(AND(LEN(TRIM(DT918))&gt;0,LEFT(LOWER(TRIM(DT918)),7)&lt;&gt;"pending"),AND(LEN(TRIM(DU918))&gt;0,LEFT(LOWER(TRIM(DU918)),7)&lt;&gt;"pending"),OR(AND(LEN(TRIM(DV918))&gt;0,LEFT(LOWER(TRIM(DV918)),7)&lt;&gt;"pending"),AND(LEN(TRIM(DW918))&gt;0,LEFT(LOWER(TRIM(DW918)),7)&lt;&gt;"pending")),AND(LEN(TRIM(DX918))&gt;0,LEFT(LOWER(TRIM(DX918)),7)&lt;&gt;"pending")),IF(AND(F918="Claim-ready",OR(EA918="Strong",EA918="Moderate"),AND(LEN(TRIM(G918))&gt;0,LEFT(LOWER(TRIM(G918)),7)&lt;&gt;"pending"),G918&lt;&gt;"No substantive use decision is permitted from identification metadata alone.",AND(LEN(TRIM(DZ918))&gt;0,LEFT(LOWER(TRIM(DZ918)),7)&lt;&gt;"pending"),DZ918&lt;&gt;"Identification metadata alone does not permit any substantive scientific, causal, operational, or institutional claim.",AND(LEN(TRIM(EI918))&gt;0,LEFT(LOWER(TRIM(EI918)),7)&lt;&gt;"pending"),ISNUMBER(EH918),EH918&gt;0),"READY","PENDING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918" t="str">
        <x:v>Pending</x:v>
      </x:c>
      <x:c r="EE918"/>
      <x:c r="EF918" t="str">
        <x:v>Pending</x:v>
      </x:c>
      <x:c r="EG918" t="str">
        <x:v>Pending</x:v>
      </x:c>
      <x:c r="EH918"/>
      <x:c r="EI918" s="501"/>
      <x:c r="EJ918"/>
      <x:c r="EK918" t="str">
        <x:v>Pending</x:v>
      </x:c>
      <x:c r="EL918" t="n">
        <x:v>46272</x:v>
      </x:c>
      <x:c r="EM918" t="str">
        <x:v>Production PubMed record imported and reconciled to Zotero item I5GS6HPD;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918" t="n">
        <x:f>IF(L918="","",(IF(N918&lt;&gt;"",1,0)+IF(O918&lt;&gt;"",1,0)+IF(AJ918&lt;&gt;"",1,0)+IF(AU918&lt;&gt;"",1,0)+IF(BE918&lt;&gt;"",1,0)+IF(CF918&lt;&gt;"",1,0)+IF(CJ918="Yes",1,0)+IF(CL918="Yes",1,0)+IF(DE918&lt;&gt;"Pending",1,0)+IF(F918&lt;&gt;"",1,0)+IF(DZ918&lt;&gt;"",1,0)+IF(EI918&lt;&gt;"",1,0))/12)</x:f>
        <x:v>0.4166666666666667</x:v>
      </x:c>
    </x:row>
    <x:row r="919">
      <x:c r="A919" t="str">
        <x:v>EV-0916</x:v>
      </x:c>
      <x:c r="B919" t="str">
        <x:v>Integrity check</x:v>
      </x:c>
      <x:c r="C919" t="str">
        <x:f>IF(L919="","",IF(LEFT(EC919,7)="BLOCKED","🔴 Do not use for conclusion",IF(EB919="Yes","🟢 Claim-ready","🟡 Caution / context")))</x:f>
        <x:v>🟡 Caution / context</x:v>
      </x:c>
      <x:c r="D919" t="str">
        <x:f>IF(L919="","",EC919)</x:f>
        <x:v>PENDING — appropriate appraisal</x:v>
      </x:c>
      <x:c r="E919" t="str">
        <x:v>P3 — Medium</x:v>
      </x:c>
      <x:c r="F919" t="str">
        <x:v>Pending</x:v>
      </x:c>
      <x:c r="G919" t="str">
        <x:v>Title/abstract identify an explicit tactical/public-safety context and readiness domain; retain for full-text assessment.</x:v>
      </x:c>
      <x:c r="H919" t="str">
        <x:v>Obtain and review lawful full text; confirm human adjudication; then select a design-specific appraisal instrument.</x:v>
      </x:c>
      <x:c r="I919"/>
      <x:c r="J919" t="str">
        <x:v>A — Core</x:v>
      </x:c>
      <x:c r="K919" t="str">
        <x:v>IDENTIFIED</x:v>
      </x:c>
      <x:c r="L919" t="str">
        <x:v>Functional Performance of Firefighters After Exposure to Environmental Conditions and Exercise.</x:v>
      </x:c>
      <x:c r="M919"/>
      <x:c r="N919" t="str">
        <x:v>Games, Kenneth E; Winkelmann, Zachary K; McGinnis, Kaitlin D; McAdam, Jeremy S; Pascoe, David D; Sefton, JoEllen M</x:v>
      </x:c>
      <x:c r="O919" t="n">
        <x:v>2020</x:v>
      </x:c>
      <x:c r="P919" t="str">
        <x:v>Journal of athletic training</x:v>
      </x:c>
      <x:c r="Q919" t="str">
        <x:v>Journal Article</x:v>
      </x:c>
      <x:c r="R919" t="str">
        <x:v>Unclear</x:v>
      </x:c>
      <x:c r="S919" t="str">
        <x:v>Unknown</x:v>
      </x:c>
      <x:c r="T919" t="str">
        <x:v>eng</x:v>
      </x:c>
      <x:c r="U919" t="str">
        <x:v>https://pubmed.ncbi.nlm.nih.gov/31876454/</x:v>
      </x:c>
      <x:c r="V919" t="str">
        <x:v>10.4085/1062-6050-75-18</x:v>
      </x:c>
      <x:c r="W919" t="str">
        <x:f>IF(V919="","",LOWER(SUBSTITUTE(SUBSTITUTE(SUBSTITUTE(SUBSTITUTE(TRIM(V919),"https://doi.org/",""),"http://doi.org/",""),"https://dx.doi.org/",""),"doi:","")))</x:f>
        <x:v>10.4085/1062-6050-75-18</x:v>
      </x:c>
      <x:c r="X919" t="str">
        <x:v>31876454</x:v>
      </x:c>
      <x:c r="Y919" t="str">
        <x:v>PMC6961651</x:v>
      </x:c>
      <x:c r="Z919"/>
      <x:c r="AA919" t="str">
        <x:v>PubMed/MEDLINE</x:v>
      </x:c>
      <x:c r="AB919" t="str">
        <x:v>PUBMED-A-v1.0-2026-08-28</x:v>
      </x:c>
      <x:c r="AC919" t="str">
        <x:v>SP-PUBMED-A-20260828</x:v>
      </x:c>
      <x:c r="AD919" s="499" t="n">
        <x:v>46262</x:v>
      </x:c>
      <x:c r="AE919" s="499" t="n">
        <x:v>46272</x:v>
      </x:c>
      <x:c r="AF919" t="str">
        <x:v>9RFUZN9L</x:v>
      </x:c>
      <x:c r="AG919"/>
      <x:c r="AH919" t="str">
        <x:v>Tactical Athlete → Operational Readiness Brazil</x:v>
      </x:c>
      <x:c r="AI919" t="str">
        <x:v>evidence-family:A</x:v>
      </x:c>
      <x:c r="AJ919"/>
      <x:c r="AK919" t="str">
        <x:f>IF(AJ919="","",IF(OR(LOWER(AJ919)="brazil",LOWER(AJ919)="brasil"),"Yes","No"))</x:f>
      </x:c>
      <x:c r="AL919"/>
      <x:c r="AM919"/>
      <x:c r="AN919"/>
      <x:c r="AO919"/>
      <x:c r="AP919"/>
      <x:c r="AQ919"/>
      <x:c r="AR919"/>
      <x:c r="AS919"/>
      <x:c r="AT919"/>
      <x:c r="AU919"/>
      <x:c r="AV919"/>
      <x:c r="AW919"/>
      <x:c r="AX919"/>
      <x:c r="AY919"/>
      <x:c r="AZ919"/>
      <x:c r="BA919"/>
      <x:c r="BB919"/>
      <x:c r="BC919"/>
      <x:c r="BD919"/>
      <x:c r="BE919"/>
      <x:c r="BF919"/>
      <x:c r="BG919"/>
      <x:c r="BH919"/>
      <x:c r="BI919"/>
      <x:c r="BJ919"/>
      <x:c r="BK919"/>
      <x:c r="BL919"/>
      <x:c r="BM919"/>
      <x:c r="BN919"/>
      <x:c r="BO919"/>
      <x:c r="BP919"/>
      <x:c r="BQ919"/>
      <x:c r="BR919"/>
      <x:c r="BS919"/>
      <x:c r="BT919"/>
      <x:c r="BU919"/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 t="str">
        <x:v>Yes</x:v>
      </x:c>
      <x:c r="CK919" t="str">
        <x:v>Yes</x:v>
      </x:c>
      <x:c r="CL919" t="str">
        <x:v>Yes</x:v>
      </x:c>
      <x:c r="CM919" t="str">
        <x:v>Clear</x:v>
      </x:c>
      <x:c r="CN919" t="str">
        <x:v>Verified — clear</x:v>
      </x:c>
      <x:c r="CO919" t="n">
        <x:v>46272</x:v>
      </x:c>
      <x:c r="CP919" t="str">
        <x:v>https://pubmed.ncbi.nlm.nih.gov/31876454/</x:v>
      </x:c>
      <x:c r="CQ919"/>
      <x:c r="CR919"/>
      <x:c r="CS919"/>
      <x:c r="CT919"/>
      <x:c r="CU919"/>
      <x:c r="CV919"/>
      <x:c r="CW919"/>
      <x:c r="CX919"/>
      <x:c r="CY919"/>
      <x:c r="CZ919"/>
      <x:c r="DA919"/>
      <x:c r="DB919" t="str">
        <x:f>IF(L919="","",IF(AND(COUNT(CU919:DA919)=7,OR(CU919=0,CU919=1,CU919=2),OR(CV919=0,CV919=1,CV919=2),OR(CW919=0,CW919=1,CW919=2),OR(CX919=0,CX919=1,CX919=2),OR(CY919=0,CY919=1,CY919=2),OR(CZ919=0,CZ919=1,CZ919=2),OR(DA919=0,DA919=1,DA919=2)),SUM(CU919:DA919),""))</x:f>
      </x:c>
      <x:c r="DC919" t="str">
        <x:f>IF(DB919="","",ROUND(DB919/14*10,1))</x:f>
      </x:c>
      <x:c r="DD919" t="str">
        <x:v>Pending</x:v>
      </x:c>
      <x:c r="DE919" t="str">
        <x:f>IF(L919="","",IF(DC919="","Pending",IF(DD919="Yes","CONDITIONAL — safety override",IF(DC919&gt;=8,"HIGH",IF(DC919&gt;=5,"CONDITIONAL","LOW")))))</x:f>
        <x:v>Pending</x:v>
      </x:c>
      <x:c r="DF919" t="str">
        <x:v>Pending screening and full-text appraisal; no transferability judgment made at identification.</x:v>
      </x:c>
      <x:c r="DG919"/>
      <x:c r="DH919"/>
      <x:c r="DI919"/>
      <x:c r="DJ919"/>
      <x:c r="DK919"/>
      <x:c r="DL919"/>
      <x:c r="DM919"/>
      <x:c r="DN919"/>
      <x:c r="DO919"/>
      <x:c r="DP919"/>
      <x:c r="DQ919"/>
      <x:c r="DR919"/>
      <x:c r="DS919"/>
      <x:c r="DT919"/>
      <x:c r="DU919"/>
      <x:c r="DV919"/>
      <x:c r="DW919"/>
      <x:c r="DX919"/>
      <x:c r="DY919"/>
      <x:c r="DZ919" t="str">
        <x:v>Title/abstract screening alone does not establish effectiveness, causality, methodological quality, transferability to Brazilian public safety or an institutional recommendation.</x:v>
      </x:c>
      <x:c r="EA919" t="str">
        <x:v>Pending</x:v>
      </x:c>
      <x:c r="EB919" t="str">
        <x:f>IF(L919="","",IF(EC919="READY","Yes","No / Pending"))</x:f>
        <x:v>No / Pending</x:v>
      </x:c>
      <x:c r="EC919" t="str">
        <x:f>IF(L919="","",IF(OR(ISNUMBER(SEARCH("Retracted Publication",Q919)),CM919="Retracted",CN919="Retracted",CM919="Expression of Concern",CN919="Expression of Concern",F919="Not used",CG919="Critical",CH919="High",CH919="Critical"),"BLOCKED — integrity or use restriction",IF(AND(CJ919="Yes",CK919="Yes",CL919="Yes"),IF(AND(CM919="Clear",CN919="Verified — clear"),IF(AND(AND(LEN(TRIM(CF919))&gt;0,LEFT(LOWER(TRIM(CF919)),7)&lt;&gt;"pending"),OR(CG919="High",CG919="Moderate"),OR(CH919="Low",CH919="Some concerns",CH919="Not applicable")),IF(AND(DD919="No",OR(DE919="HIGH",DE919="CONDITIONAL"),AND(LEN(TRIM(DF919))&gt;0,LEFT(LOWER(TRIM(DF919)),7)&lt;&gt;"pending")),IF(AND(AND(LEN(TRIM(DT919))&gt;0,LEFT(LOWER(TRIM(DT919)),7)&lt;&gt;"pending"),AND(LEN(TRIM(DU919))&gt;0,LEFT(LOWER(TRIM(DU919)),7)&lt;&gt;"pending"),OR(AND(LEN(TRIM(DV919))&gt;0,LEFT(LOWER(TRIM(DV919)),7)&lt;&gt;"pending"),AND(LEN(TRIM(DW919))&gt;0,LEFT(LOWER(TRIM(DW919)),7)&lt;&gt;"pending")),AND(LEN(TRIM(DX919))&gt;0,LEFT(LOWER(TRIM(DX919)),7)&lt;&gt;"pending")),IF(AND(F919="Claim-ready",OR(EA919="Strong",EA919="Moderate"),AND(LEN(TRIM(G919))&gt;0,LEFT(LOWER(TRIM(G919)),7)&lt;&gt;"pending"),G919&lt;&gt;"No substantive use decision is permitted from identification metadata alone.",AND(LEN(TRIM(DZ919))&gt;0,LEFT(LOWER(TRIM(DZ919)),7)&lt;&gt;"pending"),DZ919&lt;&gt;"Identification metadata alone does not permit any substantive scientific, causal, operational, or institutional claim.",AND(LEN(TRIM(EI919))&gt;0,LEFT(LOWER(TRIM(EI919)),7)&lt;&gt;"pending"),ISNUMBER(EH919),EH919&gt;0),"READY","PENDING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19" t="str">
        <x:v>Pending</x:v>
      </x:c>
      <x:c r="EE919"/>
      <x:c r="EF919" t="str">
        <x:v>Pending</x:v>
      </x:c>
      <x:c r="EG919" t="str">
        <x:v>Pending</x:v>
      </x:c>
      <x:c r="EH919"/>
      <x:c r="EI919" s="501"/>
      <x:c r="EJ919"/>
      <x:c r="EK919" t="str">
        <x:v>Pending</x:v>
      </x:c>
      <x:c r="EL919" t="n">
        <x:v>46272</x:v>
      </x:c>
      <x:c r="EM919" t="str">
        <x:v>Production PubMed record imported and reconciled to Zotero item 9RFUZN9L;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19" t="n">
        <x:f>IF(L919="","",(IF(N919&lt;&gt;"",1,0)+IF(O919&lt;&gt;"",1,0)+IF(AJ919&lt;&gt;"",1,0)+IF(AU919&lt;&gt;"",1,0)+IF(BE919&lt;&gt;"",1,0)+IF(CF919&lt;&gt;"",1,0)+IF(CJ919="Yes",1,0)+IF(CL919="Yes",1,0)+IF(DE919&lt;&gt;"Pending",1,0)+IF(F919&lt;&gt;"",1,0)+IF(DZ919&lt;&gt;"",1,0)+IF(EI919&lt;&gt;"",1,0))/12)</x:f>
        <x:v>0.5</x:v>
      </x:c>
    </x:row>
    <x:row r="920">
      <x:c r="A920" t="str">
        <x:v>EV-0917</x:v>
      </x:c>
      <x:c r="B920" t="str">
        <x:v>Integrity check</x:v>
      </x:c>
      <x:c r="C920" t="str">
        <x:f>IF(L920="","",IF(LEFT(EC920,7)="BLOCKED","🔴 Do not use for conclusion",IF(EB920="Yes","🟢 Claim-ready","🟡 Caution / context")))</x:f>
        <x:v>🟡 Caution / context</x:v>
      </x:c>
      <x:c r="D920" t="str">
        <x:f>IF(L920="","",EC920)</x:f>
        <x:v>PENDING — appropriate appraisal</x:v>
      </x:c>
      <x:c r="E920" t="str">
        <x:v>P3 — Medium</x:v>
      </x:c>
      <x:c r="F920" t="str">
        <x:v>Pending</x:v>
      </x:c>
      <x:c r="G920" t="str">
        <x:v>Title/abstract identify an explicit tactical/public-safety context and readiness domain; retain for full-text assessment.</x:v>
      </x:c>
      <x:c r="H920" t="str">
        <x:v>Obtain and review lawful full text; confirm human adjudication; then select a design-specific appraisal instrument.</x:v>
      </x:c>
      <x:c r="I920"/>
      <x:c r="J920" t="str">
        <x:v>C — Implementation Science</x:v>
      </x:c>
      <x:c r="K920" t="str">
        <x:v>IDENTIFIED</x:v>
      </x:c>
      <x:c r="L920" t="str">
        <x:v>Sociodemographic characteristics of youth in a trauma focused-cognitive behavioral therapy effectiveness trial in the city of Philadelphia.</x:v>
      </x:c>
      <x:c r="M920"/>
      <x:c r="N920" t="str">
        <x:v>Last, Briana S; Rudd, Brittany N; Gregor, Courtney A; Kratz, Hilary E; Jackson, Kamilah; Berkowitz, Steven; Zinny, Arturo; Cliggitt, Lauren P; Adams, Danielle R; Walsh, Lucia M; Beidas, Rinad S</x:v>
      </x:c>
      <x:c r="O920" t="n">
        <x:v>2020</x:v>
      </x:c>
      <x:c r="P920" t="str">
        <x:v>Journal of community psychology</x:v>
      </x:c>
      <x:c r="Q920" t="str">
        <x:v>Evaluation Study; Journal Article; Research Support, N.I.H., Extramural; Research Support, U.S. Gov't, Non-P.H.S.; Research Support, U.S. Gov't, P.H.S.</x:v>
      </x:c>
      <x:c r="R920" t="str">
        <x:v>Unclear</x:v>
      </x:c>
      <x:c r="S920" t="str">
        <x:v>Unknown</x:v>
      </x:c>
      <x:c r="T920" t="str">
        <x:v>eng</x:v>
      </x:c>
      <x:c r="U920" t="str">
        <x:v>https://pubmed.ncbi.nlm.nih.gov/31872896/</x:v>
      </x:c>
      <x:c r="V920" t="str">
        <x:v>10.1002/jcop.22306</x:v>
      </x:c>
      <x:c r="W920" t="str">
        <x:f>IF(V920="","",LOWER(SUBSTITUTE(SUBSTITUTE(SUBSTITUTE(SUBSTITUTE(TRIM(V920),"https://doi.org/",""),"http://doi.org/",""),"https://dx.doi.org/",""),"doi:","")))</x:f>
        <x:v>10.1002/jcop.22306</x:v>
      </x:c>
      <x:c r="X920" t="str">
        <x:v>31872896</x:v>
      </x:c>
      <x:c r="Y920" t="str">
        <x:v>PMC7261621</x:v>
      </x:c>
      <x:c r="Z920"/>
      <x:c r="AA920" t="str">
        <x:v>PubMed/MEDLINE</x:v>
      </x:c>
      <x:c r="AB920" t="str">
        <x:v>PUBMED-C-v1.0-2026-08-28</x:v>
      </x:c>
      <x:c r="AC920" t="str">
        <x:v>SP-PUBMED-C-20260828</x:v>
      </x:c>
      <x:c r="AD920" s="499" t="n">
        <x:v>46262</x:v>
      </x:c>
      <x:c r="AE920" s="499" t="n">
        <x:v>46272</x:v>
      </x:c>
      <x:c r="AF920" t="str">
        <x:v>PPM9GQTC</x:v>
      </x:c>
      <x:c r="AG920"/>
      <x:c r="AH920" t="str">
        <x:v>Tactical Athlete → Operational Readiness Brazil</x:v>
      </x:c>
      <x:c r="AI920" t="str">
        <x:v>evidence-family:C</x:v>
      </x:c>
      <x:c r="AJ920"/>
      <x:c r="AK920" t="str">
        <x:f>IF(AJ920="","",IF(OR(LOWER(AJ920)="brazil",LOWER(AJ920)="brasil"),"Yes","No"))</x:f>
      </x:c>
      <x:c r="AL920"/>
      <x:c r="AM920"/>
      <x:c r="AN920"/>
      <x:c r="AO920"/>
      <x:c r="AP920"/>
      <x:c r="AQ920"/>
      <x:c r="AR920"/>
      <x:c r="AS920"/>
      <x:c r="AT920"/>
      <x:c r="AU920"/>
      <x:c r="AV920"/>
      <x:c r="AW920"/>
      <x:c r="AX920"/>
      <x:c r="AY920"/>
      <x:c r="AZ920"/>
      <x:c r="BA920"/>
      <x:c r="BB920"/>
      <x:c r="BC920"/>
      <x:c r="BD920"/>
      <x:c r="BE920"/>
      <x:c r="BF920"/>
      <x:c r="BG920"/>
      <x:c r="BH920"/>
      <x:c r="BI920"/>
      <x:c r="BJ920"/>
      <x:c r="BK920"/>
      <x:c r="BL920"/>
      <x:c r="BM920"/>
      <x:c r="BN920"/>
      <x:c r="BO920"/>
      <x:c r="BP920"/>
      <x:c r="BQ920"/>
      <x:c r="BR920"/>
      <x:c r="BS920"/>
      <x:c r="BT920"/>
      <x:c r="BU920"/>
      <x:c r="BV920"/>
      <x:c r="BW920"/>
      <x:c r="BX920"/>
      <x:c r="BY920"/>
      <x:c r="BZ920"/>
      <x:c r="CA920"/>
      <x:c r="CB920"/>
      <x:c r="CC920"/>
      <x:c r="CD920"/>
      <x:c r="CE920"/>
      <x:c r="CF920"/>
      <x:c r="CG920"/>
      <x:c r="CH920"/>
      <x:c r="CI920"/>
      <x:c r="CJ920" t="str">
        <x:v>Yes</x:v>
      </x:c>
      <x:c r="CK920" t="str">
        <x:v>Yes</x:v>
      </x:c>
      <x:c r="CL920" t="str">
        <x:v>Yes</x:v>
      </x:c>
      <x:c r="CM920" t="str">
        <x:v>Clear</x:v>
      </x:c>
      <x:c r="CN920" t="str">
        <x:v>Verified — clear</x:v>
      </x:c>
      <x:c r="CO920" t="n">
        <x:v>46272</x:v>
      </x:c>
      <x:c r="CP920" t="str">
        <x:v>https://pubmed.ncbi.nlm.nih.gov/31872896/</x:v>
      </x:c>
      <x:c r="CQ920"/>
      <x:c r="CR920"/>
      <x:c r="CS920"/>
      <x:c r="CT920"/>
      <x:c r="CU920"/>
      <x:c r="CV920"/>
      <x:c r="CW920"/>
      <x:c r="CX920"/>
      <x:c r="CY920"/>
      <x:c r="CZ920"/>
      <x:c r="DA920"/>
      <x:c r="DB920" t="str">
        <x:f>IF(L920="","",IF(AND(COUNT(CU920:DA920)=7,OR(CU920=0,CU920=1,CU920=2),OR(CV920=0,CV920=1,CV920=2),OR(CW920=0,CW920=1,CW920=2),OR(CX920=0,CX920=1,CX920=2),OR(CY920=0,CY920=1,CY920=2),OR(CZ920=0,CZ920=1,CZ920=2),OR(DA920=0,DA920=1,DA920=2)),SUM(CU920:DA920),""))</x:f>
      </x:c>
      <x:c r="DC920" t="str">
        <x:f>IF(DB920="","",ROUND(DB920/14*10,1))</x:f>
      </x:c>
      <x:c r="DD920" t="str">
        <x:v>Pending</x:v>
      </x:c>
      <x:c r="DE920" t="str">
        <x:f>IF(L920="","",IF(DC920="","Pending",IF(DD920="Yes","CONDITIONAL — safety override",IF(DC920&gt;=8,"HIGH",IF(DC920&gt;=5,"CONDITIONAL","LOW")))))</x:f>
        <x:v>Pending</x:v>
      </x:c>
      <x:c r="DF920" t="str">
        <x:v>Pending screening and full-text appraisal; no transferability judgment made at identification.</x:v>
      </x:c>
      <x:c r="DG920"/>
      <x:c r="DH920"/>
      <x:c r="DI920"/>
      <x:c r="DJ920"/>
      <x:c r="DK920"/>
      <x:c r="DL920"/>
      <x:c r="DM920"/>
      <x:c r="DN920"/>
      <x:c r="DO920"/>
      <x:c r="DP920"/>
      <x:c r="DQ920"/>
      <x:c r="DR920"/>
      <x:c r="DS920"/>
      <x:c r="DT920"/>
      <x:c r="DU920"/>
      <x:c r="DV920"/>
      <x:c r="DW920"/>
      <x:c r="DX920"/>
      <x:c r="DY920"/>
      <x:c r="DZ920" t="str">
        <x:v>Title/abstract screening alone does not establish effectiveness, causality, methodological quality, transferability to Brazilian public safety or an institutional recommendation.</x:v>
      </x:c>
      <x:c r="EA920" t="str">
        <x:v>Pending</x:v>
      </x:c>
      <x:c r="EB920" t="str">
        <x:f>IF(L920="","",IF(EC920="READY","Yes","No / Pending"))</x:f>
        <x:v>No / Pending</x:v>
      </x:c>
      <x:c r="EC920" t="str">
        <x:f>IF(L920="","",IF(OR(ISNUMBER(SEARCH("Retracted Publication",Q920)),CM920="Retracted",CN920="Retracted",CM920="Expression of Concern",CN920="Expression of Concern",F920="Not used",CG920="Critical",CH920="High",CH920="Critical"),"BLOCKED — integrity or use restriction",IF(AND(CJ920="Yes",CK920="Yes",CL920="Yes"),IF(AND(CM920="Clear",CN920="Verified — clear"),IF(AND(AND(LEN(TRIM(CF920))&gt;0,LEFT(LOWER(TRIM(CF920)),7)&lt;&gt;"pending"),OR(CG920="High",CG920="Moderate"),OR(CH920="Low",CH920="Some concerns",CH920="Not applicable")),IF(AND(DD920="No",OR(DE920="HIGH",DE920="CONDITIONAL"),AND(LEN(TRIM(DF920))&gt;0,LEFT(LOWER(TRIM(DF920)),7)&lt;&gt;"pending")),IF(AND(AND(LEN(TRIM(DT920))&gt;0,LEFT(LOWER(TRIM(DT920)),7)&lt;&gt;"pending"),AND(LEN(TRIM(DU920))&gt;0,LEFT(LOWER(TRIM(DU920)),7)&lt;&gt;"pending"),OR(AND(LEN(TRIM(DV920))&gt;0,LEFT(LOWER(TRIM(DV920)),7)&lt;&gt;"pending"),AND(LEN(TRIM(DW920))&gt;0,LEFT(LOWER(TRIM(DW920)),7)&lt;&gt;"pending")),AND(LEN(TRIM(DX920))&gt;0,LEFT(LOWER(TRIM(DX920)),7)&lt;&gt;"pending")),IF(AND(F920="Claim-ready",OR(EA920="Strong",EA920="Moderate"),AND(LEN(TRIM(G920))&gt;0,LEFT(LOWER(TRIM(G920)),7)&lt;&gt;"pending"),G920&lt;&gt;"No substantive use decision is permitted from identification metadata alone.",AND(LEN(TRIM(DZ920))&gt;0,LEFT(LOWER(TRIM(DZ920)),7)&lt;&gt;"pending"),DZ920&lt;&gt;"Identification metadata alone does not permit any substantive scientific, causal, operational, or institutional claim.",AND(LEN(TRIM(EI920))&gt;0,LEFT(LOWER(TRIM(EI920)),7)&lt;&gt;"pending"),ISNUMBER(EH920),EH920&gt;0),"READY","PENDING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0" t="str">
        <x:v>Pending</x:v>
      </x:c>
      <x:c r="EE920"/>
      <x:c r="EF920" t="str">
        <x:v>Pending</x:v>
      </x:c>
      <x:c r="EG920" t="str">
        <x:v>Pending</x:v>
      </x:c>
      <x:c r="EH920"/>
      <x:c r="EI920" s="501"/>
      <x:c r="EJ920"/>
      <x:c r="EK920" t="str">
        <x:v>Pending</x:v>
      </x:c>
      <x:c r="EL920" t="n">
        <x:v>46272</x:v>
      </x:c>
      <x:c r="EM920" t="str">
        <x:v>Production PubMed record imported and reconciled to Zotero item PPM9GQTC;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0" t="n">
        <x:f>IF(L920="","",(IF(N920&lt;&gt;"",1,0)+IF(O920&lt;&gt;"",1,0)+IF(AJ920&lt;&gt;"",1,0)+IF(AU920&lt;&gt;"",1,0)+IF(BE920&lt;&gt;"",1,0)+IF(CF920&lt;&gt;"",1,0)+IF(CJ920="Yes",1,0)+IF(CL920="Yes",1,0)+IF(DE920&lt;&gt;"Pending",1,0)+IF(F920&lt;&gt;"",1,0)+IF(DZ920&lt;&gt;"",1,0)+IF(EI920&lt;&gt;"",1,0))/12)</x:f>
        <x:v>0.5</x:v>
      </x:c>
    </x:row>
    <x:row r="921">
      <x:c r="A921" t="str">
        <x:v>EV-0918</x:v>
      </x:c>
      <x:c r="B921" t="str">
        <x:v>Integrity check</x:v>
      </x:c>
      <x:c r="C921" t="str">
        <x:f>IF(L921="","",IF(LEFT(EC921,7)="BLOCKED","🔴 Do not use for conclusion",IF(EB921="Yes","🟢 Claim-ready","🟡 Caution / context")))</x:f>
        <x:v>🟡 Caution / context</x:v>
      </x:c>
      <x:c r="D921" t="str">
        <x:f>IF(L921="","",EC921)</x:f>
        <x:v>PENDING — appropriate appraisal</x:v>
      </x:c>
      <x:c r="E921" t="str">
        <x:v>P3 — Medium</x:v>
      </x:c>
      <x:c r="F921" t="str">
        <x:v>Pending</x:v>
      </x:c>
      <x:c r="G921" t="str">
        <x:v>A potentially relevant concept is present, but direct applicability is ambiguous at title/abstract level.</x:v>
      </x:c>
      <x:c r="H921" t="str">
        <x:v>Human title/abstract adjudication; retrieve full text if relevance remains plausible.</x:v>
      </x:c>
      <x:c r="I921"/>
      <x:c r="J921" t="str">
        <x:v>A — Core</x:v>
      </x:c>
      <x:c r="K921" t="str">
        <x:v>IDENTIFIED</x:v>
      </x:c>
      <x:c r="L921" t="str">
        <x:v>Analysis of Factors and Conditions Influencing Military Neurosurgery Recruitment and Retention.</x:v>
      </x:c>
      <x:c r="M921"/>
      <x:c r="N921" t="str">
        <x:v>Menger, Richard; LeFever, Devon C; Zuckerman, Scott L; Robbins, J Will; Bell, Randy</x:v>
      </x:c>
      <x:c r="O921" t="n">
        <x:v>2020</x:v>
      </x:c>
      <x:c r="P921" t="str">
        <x:v>Military medicine</x:v>
      </x:c>
      <x:c r="Q921" t="str">
        <x:v>Journal Article</x:v>
      </x:c>
      <x:c r="R921" t="str">
        <x:v>Unclear</x:v>
      </x:c>
      <x:c r="S921" t="str">
        <x:v>Unknown</x:v>
      </x:c>
      <x:c r="T921" t="str">
        <x:v>eng</x:v>
      </x:c>
      <x:c r="U921" t="str">
        <x:v>https://pubmed.ncbi.nlm.nih.gov/31863095/</x:v>
      </x:c>
      <x:c r="V921" t="str">
        <x:v>10.1093/milmed/usz382</x:v>
      </x:c>
      <x:c r="W921" t="str">
        <x:f>IF(V921="","",LOWER(SUBSTITUTE(SUBSTITUTE(SUBSTITUTE(SUBSTITUTE(TRIM(V921),"https://doi.org/",""),"http://doi.org/",""),"https://dx.doi.org/",""),"doi:","")))</x:f>
        <x:v>10.1093/milmed/usz382</x:v>
      </x:c>
      <x:c r="X921" t="str">
        <x:v>31863095</x:v>
      </x:c>
      <x:c r="Y921" t="str"/>
      <x:c r="Z921"/>
      <x:c r="AA921" t="str">
        <x:v>PubMed/MEDLINE</x:v>
      </x:c>
      <x:c r="AB921" t="str">
        <x:v>PUBMED-A-v1.0-2026-08-28</x:v>
      </x:c>
      <x:c r="AC921" t="str">
        <x:v>SP-PUBMED-A-20260828</x:v>
      </x:c>
      <x:c r="AD921" s="499" t="n">
        <x:v>46262</x:v>
      </x:c>
      <x:c r="AE921" s="499" t="n">
        <x:v>46272</x:v>
      </x:c>
      <x:c r="AF921" t="str">
        <x:v>TSUVFEWZ</x:v>
      </x:c>
      <x:c r="AG921"/>
      <x:c r="AH921" t="str">
        <x:v>Tactical Athlete → Operational Readiness Brazil</x:v>
      </x:c>
      <x:c r="AI921" t="str">
        <x:v>evidence-family:A</x:v>
      </x:c>
      <x:c r="AJ921"/>
      <x:c r="AK921" t="str">
        <x:f>IF(AJ921="","",IF(OR(LOWER(AJ921)="brazil",LOWER(AJ921)="brasil"),"Yes","No"))</x:f>
      </x:c>
      <x:c r="AL921"/>
      <x:c r="AM921"/>
      <x:c r="AN921"/>
      <x:c r="AO921"/>
      <x:c r="AP921"/>
      <x:c r="AQ921"/>
      <x:c r="AR921"/>
      <x:c r="AS921"/>
      <x:c r="AT921"/>
      <x:c r="AU921"/>
      <x:c r="AV921"/>
      <x:c r="AW921"/>
      <x:c r="AX921"/>
      <x:c r="AY921"/>
      <x:c r="AZ921"/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/>
      <x:c r="BO921"/>
      <x:c r="BP921"/>
      <x:c r="BQ921"/>
      <x:c r="BR921"/>
      <x:c r="BS921"/>
      <x:c r="BT921"/>
      <x:c r="BU921"/>
      <x:c r="BV921"/>
      <x:c r="BW921"/>
      <x:c r="BX921"/>
      <x:c r="BY921"/>
      <x:c r="BZ921"/>
      <x:c r="CA921"/>
      <x:c r="CB921"/>
      <x:c r="CC921"/>
      <x:c r="CD921"/>
      <x:c r="CE921"/>
      <x:c r="CF921"/>
      <x:c r="CG921"/>
      <x:c r="CH921"/>
      <x:c r="CI921"/>
      <x:c r="CJ921" t="str">
        <x:v>Yes</x:v>
      </x:c>
      <x:c r="CK921" t="str">
        <x:v>Yes</x:v>
      </x:c>
      <x:c r="CL921" t="str">
        <x:v>Yes</x:v>
      </x:c>
      <x:c r="CM921" t="str">
        <x:v>Clear</x:v>
      </x:c>
      <x:c r="CN921" t="str">
        <x:v>Verified — clear</x:v>
      </x:c>
      <x:c r="CO921" t="n">
        <x:v>46272</x:v>
      </x:c>
      <x:c r="CP921" t="str">
        <x:v>https://pubmed.ncbi.nlm.nih.gov/31863095/</x:v>
      </x:c>
      <x:c r="CQ921"/>
      <x:c r="CR921"/>
      <x:c r="CS921"/>
      <x:c r="CT921"/>
      <x:c r="CU921"/>
      <x:c r="CV921"/>
      <x:c r="CW921"/>
      <x:c r="CX921"/>
      <x:c r="CY921"/>
      <x:c r="CZ921"/>
      <x:c r="DA921"/>
      <x:c r="DB921" t="str">
        <x:f>IF(L921="","",IF(AND(COUNT(CU921:DA921)=7,OR(CU921=0,CU921=1,CU921=2),OR(CV921=0,CV921=1,CV921=2),OR(CW921=0,CW921=1,CW921=2),OR(CX921=0,CX921=1,CX921=2),OR(CY921=0,CY921=1,CY921=2),OR(CZ921=0,CZ921=1,CZ921=2),OR(DA921=0,DA921=1,DA921=2)),SUM(CU921:DA921),""))</x:f>
      </x:c>
      <x:c r="DC921" t="str">
        <x:f>IF(DB921="","",ROUND(DB921/14*10,1))</x:f>
      </x:c>
      <x:c r="DD921" t="str">
        <x:v>Pending</x:v>
      </x:c>
      <x:c r="DE921" t="str">
        <x:f>IF(L921="","",IF(DC921="","Pending",IF(DD921="Yes","CONDITIONAL — safety override",IF(DC921&gt;=8,"HIGH",IF(DC921&gt;=5,"CONDITIONAL","LOW")))))</x:f>
        <x:v>Pending</x:v>
      </x:c>
      <x:c r="DF921" t="str">
        <x:v>Pending screening and full-text appraisal; no transferability judgment made at identification.</x:v>
      </x:c>
      <x:c r="DG921"/>
      <x:c r="DH921"/>
      <x:c r="DI921"/>
      <x:c r="DJ921"/>
      <x:c r="DK921"/>
      <x:c r="DL921"/>
      <x:c r="DM921"/>
      <x:c r="DN921"/>
      <x:c r="DO921"/>
      <x:c r="DP921"/>
      <x:c r="DQ921"/>
      <x:c r="DR921"/>
      <x:c r="DS921"/>
      <x:c r="DT921"/>
      <x:c r="DU921"/>
      <x:c r="DV921"/>
      <x:c r="DW921"/>
      <x:c r="DX921"/>
      <x:c r="DY921"/>
      <x:c r="DZ921" t="str">
        <x:v>Title/abstract information is insufficient for a substantive scientific, causal, transferability or institutional claim.</x:v>
      </x:c>
      <x:c r="EA921" t="str">
        <x:v>Pending</x:v>
      </x:c>
      <x:c r="EB921" t="str">
        <x:f>IF(L921="","",IF(EC921="READY","Yes","No / Pending"))</x:f>
        <x:v>No / Pending</x:v>
      </x:c>
      <x:c r="EC921" t="str">
        <x:f>IF(L921="","",IF(OR(ISNUMBER(SEARCH("Retracted Publication",Q921)),CM921="Retracted",CN921="Retracted",CM921="Expression of Concern",CN921="Expression of Concern",F921="Not used",CG921="Critical",CH921="High",CH921="Critical"),"BLOCKED — integrity or use restriction",IF(AND(CJ921="Yes",CK921="Yes",CL921="Yes"),IF(AND(CM921="Clear",CN921="Verified — clear"),IF(AND(AND(LEN(TRIM(CF921))&gt;0,LEFT(LOWER(TRIM(CF921)),7)&lt;&gt;"pending"),OR(CG921="High",CG921="Moderate"),OR(CH921="Low",CH921="Some concerns",CH921="Not applicable")),IF(AND(DD921="No",OR(DE921="HIGH",DE921="CONDITIONAL"),AND(LEN(TRIM(DF921))&gt;0,LEFT(LOWER(TRIM(DF921)),7)&lt;&gt;"pending")),IF(AND(AND(LEN(TRIM(DT921))&gt;0,LEFT(LOWER(TRIM(DT921)),7)&lt;&gt;"pending"),AND(LEN(TRIM(DU921))&gt;0,LEFT(LOWER(TRIM(DU921)),7)&lt;&gt;"pending"),OR(AND(LEN(TRIM(DV921))&gt;0,LEFT(LOWER(TRIM(DV921)),7)&lt;&gt;"pending"),AND(LEN(TRIM(DW921))&gt;0,LEFT(LOWER(TRIM(DW921)),7)&lt;&gt;"pending")),AND(LEN(TRIM(DX921))&gt;0,LEFT(LOWER(TRIM(DX921)),7)&lt;&gt;"pending")),IF(AND(F921="Claim-ready",OR(EA921="Strong",EA921="Moderate"),AND(LEN(TRIM(G921))&gt;0,LEFT(LOWER(TRIM(G921)),7)&lt;&gt;"pending"),G921&lt;&gt;"No substantive use decision is permitted from identification metadata alone.",AND(LEN(TRIM(DZ921))&gt;0,LEFT(LOWER(TRIM(DZ921)),7)&lt;&gt;"pending"),DZ921&lt;&gt;"Identification metadata alone does not permit any substantive scientific, causal, operational, or institutional claim.",AND(LEN(TRIM(EI921))&gt;0,LEFT(LOWER(TRIM(EI921)),7)&lt;&gt;"pending"),ISNUMBER(EH921),EH921&gt;0),"READY","PENDING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1" t="str">
        <x:v>Pending</x:v>
      </x:c>
      <x:c r="EE921"/>
      <x:c r="EF921" t="str">
        <x:v>Pending</x:v>
      </x:c>
      <x:c r="EG921" t="str">
        <x:v>Pending</x:v>
      </x:c>
      <x:c r="EH921"/>
      <x:c r="EI921" s="501"/>
      <x:c r="EJ921"/>
      <x:c r="EK921" t="str">
        <x:v>Pending</x:v>
      </x:c>
      <x:c r="EL921" t="n">
        <x:v>46272</x:v>
      </x:c>
      <x:c r="EM921" t="str">
        <x:v>Production PubMed record imported and reconciled to Zotero item TSUVFEWZ;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21" t="n">
        <x:f>IF(L921="","",(IF(N921&lt;&gt;"",1,0)+IF(O921&lt;&gt;"",1,0)+IF(AJ921&lt;&gt;"",1,0)+IF(AU921&lt;&gt;"",1,0)+IF(BE921&lt;&gt;"",1,0)+IF(CF921&lt;&gt;"",1,0)+IF(CJ921="Yes",1,0)+IF(CL921="Yes",1,0)+IF(DE921&lt;&gt;"Pending",1,0)+IF(F921&lt;&gt;"",1,0)+IF(DZ921&lt;&gt;"",1,0)+IF(EI921&lt;&gt;"",1,0))/12)</x:f>
        <x:v>0.5</x:v>
      </x:c>
    </x:row>
    <x:row r="922">
      <x:c r="A922" t="str">
        <x:v>EV-0919</x:v>
      </x:c>
      <x:c r="B922" t="str">
        <x:v>Integrity check</x:v>
      </x:c>
      <x:c r="C922" t="str">
        <x:f>IF(L922="","",IF(LEFT(EC922,7)="BLOCKED","🔴 Do not use for conclusion",IF(EB922="Yes","🟢 Claim-ready","🟡 Caution / context")))</x:f>
        <x:v>🟡 Caution / context</x:v>
      </x:c>
      <x:c r="D922" t="str">
        <x:f>IF(L922="","",EC922)</x:f>
        <x:v>PENDING — appropriate appraisal</x:v>
      </x:c>
      <x:c r="E922" t="str">
        <x:v>P3 — Medium</x:v>
      </x:c>
      <x:c r="F922" t="str">
        <x:v>Pending</x:v>
      </x:c>
      <x:c r="G922" t="str">
        <x:v>Title/abstract identify an explicit tactical/public-safety context and readiness domain; retain for full-text assessment.</x:v>
      </x:c>
      <x:c r="H922" t="str">
        <x:v>Obtain and review lawful full text; confirm human adjudication; then select a design-specific appraisal instrument.</x:v>
      </x:c>
      <x:c r="I922"/>
      <x:c r="J922" t="str">
        <x:v>A — Core</x:v>
      </x:c>
      <x:c r="K922" t="str">
        <x:v>IDENTIFIED</x:v>
      </x:c>
      <x:c r="L922" t="str">
        <x:v>A Cross-Sectional Examination of the Association Between Social Media Use and Sleep Among a Sample of U.S. Army Soldiers.</x:v>
      </x:c>
      <x:c r="M922"/>
      <x:c r="N922" t="str">
        <x:v>Hill, Christopher G; Beymer, Matthew R; Jarvis, Brantley P; Smith, Jacob D; Nichols, Jerrica N; Mysliwiec, Vincent; Pecko, Joseph A; Watkins, Eren Youmans</x:v>
      </x:c>
      <x:c r="O922" t="n">
        <x:v>2020</x:v>
      </x:c>
      <x:c r="P922" t="str">
        <x:v>Military medicine</x:v>
      </x:c>
      <x:c r="Q922" t="str">
        <x:v>Journal Article; Research Support, U.S. Gov't, Non-P.H.S.</x:v>
      </x:c>
      <x:c r="R922" t="str">
        <x:v>Unclear</x:v>
      </x:c>
      <x:c r="S922" t="str">
        <x:v>Unknown</x:v>
      </x:c>
      <x:c r="T922" t="str">
        <x:v>eng</x:v>
      </x:c>
      <x:c r="U922" t="str">
        <x:v>https://pubmed.ncbi.nlm.nih.gov/31822912/</x:v>
      </x:c>
      <x:c r="V922" t="str">
        <x:v>10.1093/milmed/usz423</x:v>
      </x:c>
      <x:c r="W922" t="str">
        <x:f>IF(V922="","",LOWER(SUBSTITUTE(SUBSTITUTE(SUBSTITUTE(SUBSTITUTE(TRIM(V922),"https://doi.org/",""),"http://doi.org/",""),"https://dx.doi.org/",""),"doi:","")))</x:f>
        <x:v>10.1093/milmed/usz423</x:v>
      </x:c>
      <x:c r="X922" t="str">
        <x:v>31822912</x:v>
      </x:c>
      <x:c r="Y922" t="str"/>
      <x:c r="Z922"/>
      <x:c r="AA922" t="str">
        <x:v>PubMed/MEDLINE</x:v>
      </x:c>
      <x:c r="AB922" t="str">
        <x:v>PUBMED-A-v1.0-2026-08-28</x:v>
      </x:c>
      <x:c r="AC922" t="str">
        <x:v>SP-PUBMED-A-20260828</x:v>
      </x:c>
      <x:c r="AD922" s="499" t="n">
        <x:v>46262</x:v>
      </x:c>
      <x:c r="AE922" s="499" t="n">
        <x:v>46272</x:v>
      </x:c>
      <x:c r="AF922" t="str">
        <x:v>DYH996QK</x:v>
      </x:c>
      <x:c r="AG922"/>
      <x:c r="AH922" t="str">
        <x:v>Tactical Athlete → Operational Readiness Brazil</x:v>
      </x:c>
      <x:c r="AI922" t="str">
        <x:v>evidence-family:A</x:v>
      </x:c>
      <x:c r="AJ922"/>
      <x:c r="AK922" t="str">
        <x:f>IF(AJ922="","",IF(OR(LOWER(AJ922)="brazil",LOWER(AJ922)="brasil"),"Yes","No"))</x:f>
      </x:c>
      <x:c r="AL922"/>
      <x:c r="AM922"/>
      <x:c r="AN922"/>
      <x:c r="AO922"/>
      <x:c r="AP922"/>
      <x:c r="AQ922"/>
      <x:c r="AR922"/>
      <x:c r="AS922"/>
      <x:c r="AT922"/>
      <x:c r="AU922"/>
      <x:c r="AV922"/>
      <x:c r="AW922"/>
      <x:c r="AX922"/>
      <x:c r="AY922"/>
      <x:c r="AZ922"/>
      <x:c r="BA922"/>
      <x:c r="BB922"/>
      <x:c r="BC922"/>
      <x:c r="BD922"/>
      <x:c r="BE922"/>
      <x:c r="BF922"/>
      <x:c r="BG922"/>
      <x:c r="BH922"/>
      <x:c r="BI922"/>
      <x:c r="BJ922"/>
      <x:c r="BK922"/>
      <x:c r="BL922"/>
      <x:c r="BM922"/>
      <x:c r="BN922"/>
      <x:c r="BO922"/>
      <x:c r="BP922"/>
      <x:c r="BQ922"/>
      <x:c r="BR922"/>
      <x:c r="BS922"/>
      <x:c r="BT922"/>
      <x:c r="BU922"/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 t="str">
        <x:v>Yes</x:v>
      </x:c>
      <x:c r="CK922" t="str">
        <x:v>Yes</x:v>
      </x:c>
      <x:c r="CL922" t="str">
        <x:v>Yes</x:v>
      </x:c>
      <x:c r="CM922" t="str">
        <x:v>Clear</x:v>
      </x:c>
      <x:c r="CN922" t="str">
        <x:v>Verified — clear</x:v>
      </x:c>
      <x:c r="CO922" t="n">
        <x:v>46272</x:v>
      </x:c>
      <x:c r="CP922" t="str">
        <x:v>https://pubmed.ncbi.nlm.nih.gov/31822912/</x:v>
      </x:c>
      <x:c r="CQ922"/>
      <x:c r="CR922"/>
      <x:c r="CS922"/>
      <x:c r="CT922"/>
      <x:c r="CU922"/>
      <x:c r="CV922"/>
      <x:c r="CW922"/>
      <x:c r="CX922"/>
      <x:c r="CY922"/>
      <x:c r="CZ922"/>
      <x:c r="DA922"/>
      <x:c r="DB922" t="str">
        <x:f>IF(L922="","",IF(AND(COUNT(CU922:DA922)=7,OR(CU922=0,CU922=1,CU922=2),OR(CV922=0,CV922=1,CV922=2),OR(CW922=0,CW922=1,CW922=2),OR(CX922=0,CX922=1,CX922=2),OR(CY922=0,CY922=1,CY922=2),OR(CZ922=0,CZ922=1,CZ922=2),OR(DA922=0,DA922=1,DA922=2)),SUM(CU922:DA922),""))</x:f>
      </x:c>
      <x:c r="DC922" t="str">
        <x:f>IF(DB922="","",ROUND(DB922/14*10,1))</x:f>
      </x:c>
      <x:c r="DD922" t="str">
        <x:v>Pending</x:v>
      </x:c>
      <x:c r="DE922" t="str">
        <x:f>IF(L922="","",IF(DC922="","Pending",IF(DD922="Yes","CONDITIONAL — safety override",IF(DC922&gt;=8,"HIGH",IF(DC922&gt;=5,"CONDITIONAL","LOW")))))</x:f>
        <x:v>Pending</x:v>
      </x:c>
      <x:c r="DF922" t="str">
        <x:v>Pending screening and full-text appraisal; no transferability judgment made at identification.</x:v>
      </x:c>
      <x:c r="DG922"/>
      <x:c r="DH922"/>
      <x:c r="DI922"/>
      <x:c r="DJ922"/>
      <x:c r="DK922"/>
      <x:c r="DL922"/>
      <x:c r="DM922"/>
      <x:c r="DN922"/>
      <x:c r="DO922"/>
      <x:c r="DP922"/>
      <x:c r="DQ922"/>
      <x:c r="DR922"/>
      <x:c r="DS922"/>
      <x:c r="DT922"/>
      <x:c r="DU922"/>
      <x:c r="DV922"/>
      <x:c r="DW922"/>
      <x:c r="DX922"/>
      <x:c r="DY922"/>
      <x:c r="DZ922" t="str">
        <x:v>Title/abstract screening alone does not establish effectiveness, causality, methodological quality, transferability to Brazilian public safety or an institutional recommendation.</x:v>
      </x:c>
      <x:c r="EA922" t="str">
        <x:v>Pending</x:v>
      </x:c>
      <x:c r="EB922" t="str">
        <x:f>IF(L922="","",IF(EC922="READY","Yes","No / Pending"))</x:f>
        <x:v>No / Pending</x:v>
      </x:c>
      <x:c r="EC922" t="str">
        <x:f>IF(L922="","",IF(OR(ISNUMBER(SEARCH("Retracted Publication",Q922)),CM922="Retracted",CN922="Retracted",CM922="Expression of Concern",CN922="Expression of Concern",F922="Not used",CG922="Critical",CH922="High",CH922="Critical"),"BLOCKED — integrity or use restriction",IF(AND(CJ922="Yes",CK922="Yes",CL922="Yes"),IF(AND(CM922="Clear",CN922="Verified — clear"),IF(AND(AND(LEN(TRIM(CF922))&gt;0,LEFT(LOWER(TRIM(CF922)),7)&lt;&gt;"pending"),OR(CG922="High",CG922="Moderate"),OR(CH922="Low",CH922="Some concerns",CH922="Not applicable")),IF(AND(DD922="No",OR(DE922="HIGH",DE922="CONDITIONAL"),AND(LEN(TRIM(DF922))&gt;0,LEFT(LOWER(TRIM(DF922)),7)&lt;&gt;"pending")),IF(AND(AND(LEN(TRIM(DT922))&gt;0,LEFT(LOWER(TRIM(DT922)),7)&lt;&gt;"pending"),AND(LEN(TRIM(DU922))&gt;0,LEFT(LOWER(TRIM(DU922)),7)&lt;&gt;"pending"),OR(AND(LEN(TRIM(DV922))&gt;0,LEFT(LOWER(TRIM(DV922)),7)&lt;&gt;"pending"),AND(LEN(TRIM(DW922))&gt;0,LEFT(LOWER(TRIM(DW922)),7)&lt;&gt;"pending")),AND(LEN(TRIM(DX922))&gt;0,LEFT(LOWER(TRIM(DX922)),7)&lt;&gt;"pending")),IF(AND(F922="Claim-ready",OR(EA922="Strong",EA922="Moderate"),AND(LEN(TRIM(G922))&gt;0,LEFT(LOWER(TRIM(G922)),7)&lt;&gt;"pending"),G922&lt;&gt;"No substantive use decision is permitted from identification metadata alone.",AND(LEN(TRIM(DZ922))&gt;0,LEFT(LOWER(TRIM(DZ922)),7)&lt;&gt;"pending"),DZ922&lt;&gt;"Identification metadata alone does not permit any substantive scientific, causal, operational, or institutional claim.",AND(LEN(TRIM(EI922))&gt;0,LEFT(LOWER(TRIM(EI922)),7)&lt;&gt;"pending"),ISNUMBER(EH922),EH922&gt;0),"READY","PENDING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2" t="str">
        <x:v>Pending</x:v>
      </x:c>
      <x:c r="EE922"/>
      <x:c r="EF922" t="str">
        <x:v>Pending</x:v>
      </x:c>
      <x:c r="EG922" t="str">
        <x:v>Pending</x:v>
      </x:c>
      <x:c r="EH922"/>
      <x:c r="EI922" s="501"/>
      <x:c r="EJ922"/>
      <x:c r="EK922" t="str">
        <x:v>Pending</x:v>
      </x:c>
      <x:c r="EL922" t="n">
        <x:v>46272</x:v>
      </x:c>
      <x:c r="EM922" t="str">
        <x:v>Production PubMed record imported and reconciled to Zotero item DYH996QK;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2" t="n">
        <x:f>IF(L922="","",(IF(N922&lt;&gt;"",1,0)+IF(O922&lt;&gt;"",1,0)+IF(AJ922&lt;&gt;"",1,0)+IF(AU922&lt;&gt;"",1,0)+IF(BE922&lt;&gt;"",1,0)+IF(CF922&lt;&gt;"",1,0)+IF(CJ922="Yes",1,0)+IF(CL922="Yes",1,0)+IF(DE922&lt;&gt;"Pending",1,0)+IF(F922&lt;&gt;"",1,0)+IF(DZ922&lt;&gt;"",1,0)+IF(EI922&lt;&gt;"",1,0))/12)</x:f>
        <x:v>0.5</x:v>
      </x:c>
    </x:row>
    <x:row r="923">
      <x:c r="A923" t="str">
        <x:v>EV-0920</x:v>
      </x:c>
      <x:c r="B923" t="str">
        <x:v>Integrity check</x:v>
      </x:c>
      <x:c r="C923" t="str">
        <x:f>IF(L923="","",IF(LEFT(EC923,7)="BLOCKED","🔴 Do not use for conclusion",IF(EB923="Yes","🟢 Claim-ready","🟡 Caution / context")))</x:f>
        <x:v>🟡 Caution / context</x:v>
      </x:c>
      <x:c r="D923" t="str">
        <x:f>IF(L923="","",EC923)</x:f>
        <x:v>PENDING — appropriate appraisal</x:v>
      </x:c>
      <x:c r="E923" t="str">
        <x:v>P3 — Medium</x:v>
      </x:c>
      <x:c r="F923" t="str">
        <x:v>Pending</x:v>
      </x:c>
      <x:c r="G923" t="str">
        <x:v>Title/abstract identify an explicit tactical/public-safety context and readiness domain; retain for full-text assessment.</x:v>
      </x:c>
      <x:c r="H923" t="str">
        <x:v>Obtain and review lawful full text; confirm human adjudication; then select a design-specific appraisal instrument.</x:v>
      </x:c>
      <x:c r="I923"/>
      <x:c r="J923" t="str">
        <x:v>A — Core</x:v>
      </x:c>
      <x:c r="K923" t="str">
        <x:v>IDENTIFIED</x:v>
      </x:c>
      <x:c r="L923" t="str">
        <x:v>Diplopia and Strabismus After Corneal Refractive Surgery.</x:v>
      </x:c>
      <x:c r="M923"/>
      <x:c r="N923" t="str">
        <x:v>Mehta, Aditya; Reed, Donovan; Miller, Kyle E</x:v>
      </x:c>
      <x:c r="O923" t="n">
        <x:v>2020</x:v>
      </x:c>
      <x:c r="P923" t="str">
        <x:v>Military medicine</x:v>
      </x:c>
      <x:c r="Q923" t="str">
        <x:v>Journal Article</x:v>
      </x:c>
      <x:c r="R923" t="str">
        <x:v>Unclear</x:v>
      </x:c>
      <x:c r="S923" t="str">
        <x:v>Unknown</x:v>
      </x:c>
      <x:c r="T923" t="str">
        <x:v>eng</x:v>
      </x:c>
      <x:c r="U923" t="str">
        <x:v>https://pubmed.ncbi.nlm.nih.gov/31808933/</x:v>
      </x:c>
      <x:c r="V923" t="str">
        <x:v>10.1093/milmed/usz395</x:v>
      </x:c>
      <x:c r="W923" t="str">
        <x:f>IF(V923="","",LOWER(SUBSTITUTE(SUBSTITUTE(SUBSTITUTE(SUBSTITUTE(TRIM(V923),"https://doi.org/",""),"http://doi.org/",""),"https://dx.doi.org/",""),"doi:","")))</x:f>
        <x:v>10.1093/milmed/usz395</x:v>
      </x:c>
      <x:c r="X923" t="str">
        <x:v>31808933</x:v>
      </x:c>
      <x:c r="Y923" t="str"/>
      <x:c r="Z923"/>
      <x:c r="AA923" t="str">
        <x:v>PubMed/MEDLINE</x:v>
      </x:c>
      <x:c r="AB923" t="str">
        <x:v>PUBMED-A-v1.0-2026-08-28</x:v>
      </x:c>
      <x:c r="AC923" t="str">
        <x:v>SP-PUBMED-A-20260828</x:v>
      </x:c>
      <x:c r="AD923" s="499" t="n">
        <x:v>46262</x:v>
      </x:c>
      <x:c r="AE923" s="499" t="n">
        <x:v>46272</x:v>
      </x:c>
      <x:c r="AF923" t="str">
        <x:v>KUC76A6G</x:v>
      </x:c>
      <x:c r="AG923"/>
      <x:c r="AH923" t="str">
        <x:v>Tactical Athlete → Operational Readiness Brazil</x:v>
      </x:c>
      <x:c r="AI923" t="str">
        <x:v>evidence-family:A</x:v>
      </x:c>
      <x:c r="AJ923"/>
      <x:c r="AK923" t="str">
        <x:f>IF(AJ923="","",IF(OR(LOWER(AJ923)="brazil",LOWER(AJ923)="brasil"),"Yes","No"))</x:f>
      </x:c>
      <x:c r="AL923"/>
      <x:c r="AM923"/>
      <x:c r="AN923"/>
      <x:c r="AO923"/>
      <x:c r="AP923"/>
      <x:c r="AQ923"/>
      <x:c r="AR923"/>
      <x:c r="AS923"/>
      <x:c r="AT923"/>
      <x:c r="AU923"/>
      <x:c r="AV923"/>
      <x:c r="AW923"/>
      <x:c r="AX923"/>
      <x:c r="AY923"/>
      <x:c r="AZ923"/>
      <x:c r="BA923"/>
      <x:c r="BB923"/>
      <x:c r="BC923"/>
      <x:c r="BD923"/>
      <x:c r="BE923"/>
      <x:c r="BF923"/>
      <x:c r="BG923"/>
      <x:c r="BH923"/>
      <x:c r="BI923"/>
      <x:c r="BJ923"/>
      <x:c r="BK923"/>
      <x:c r="BL923"/>
      <x:c r="BM923"/>
      <x:c r="BN923"/>
      <x:c r="BO923"/>
      <x:c r="BP923"/>
      <x:c r="BQ923"/>
      <x:c r="BR923"/>
      <x:c r="BS923"/>
      <x:c r="BT923"/>
      <x:c r="BU923"/>
      <x:c r="BV923"/>
      <x:c r="BW923"/>
      <x:c r="BX923"/>
      <x:c r="BY923"/>
      <x:c r="BZ923"/>
      <x:c r="CA923"/>
      <x:c r="CB923"/>
      <x:c r="CC923"/>
      <x:c r="CD923"/>
      <x:c r="CE923"/>
      <x:c r="CF923"/>
      <x:c r="CG923"/>
      <x:c r="CH923"/>
      <x:c r="CI923"/>
      <x:c r="CJ923" t="str">
        <x:v>Yes</x:v>
      </x:c>
      <x:c r="CK923" t="str">
        <x:v>Yes</x:v>
      </x:c>
      <x:c r="CL923" t="str">
        <x:v>Yes</x:v>
      </x:c>
      <x:c r="CM923" t="str">
        <x:v>Clear</x:v>
      </x:c>
      <x:c r="CN923" t="str">
        <x:v>Verified — clear</x:v>
      </x:c>
      <x:c r="CO923" t="n">
        <x:v>46272</x:v>
      </x:c>
      <x:c r="CP923" t="str">
        <x:v>https://pubmed.ncbi.nlm.nih.gov/31808933/</x:v>
      </x:c>
      <x:c r="CQ923"/>
      <x:c r="CR923"/>
      <x:c r="CS923"/>
      <x:c r="CT923"/>
      <x:c r="CU923"/>
      <x:c r="CV923"/>
      <x:c r="CW923"/>
      <x:c r="CX923"/>
      <x:c r="CY923"/>
      <x:c r="CZ923"/>
      <x:c r="DA923"/>
      <x:c r="DB923" t="str">
        <x:f>IF(L923="","",IF(AND(COUNT(CU923:DA923)=7,OR(CU923=0,CU923=1,CU923=2),OR(CV923=0,CV923=1,CV923=2),OR(CW923=0,CW923=1,CW923=2),OR(CX923=0,CX923=1,CX923=2),OR(CY923=0,CY923=1,CY923=2),OR(CZ923=0,CZ923=1,CZ923=2),OR(DA923=0,DA923=1,DA923=2)),SUM(CU923:DA923),""))</x:f>
      </x:c>
      <x:c r="DC923" t="str">
        <x:f>IF(DB923="","",ROUND(DB923/14*10,1))</x:f>
      </x:c>
      <x:c r="DD923" t="str">
        <x:v>Pending</x:v>
      </x:c>
      <x:c r="DE923" t="str">
        <x:f>IF(L923="","",IF(DC923="","Pending",IF(DD923="Yes","CONDITIONAL — safety override",IF(DC923&gt;=8,"HIGH",IF(DC923&gt;=5,"CONDITIONAL","LOW")))))</x:f>
        <x:v>Pending</x:v>
      </x:c>
      <x:c r="DF923" t="str">
        <x:v>Pending screening and full-text appraisal; no transferability judgment made at identification.</x:v>
      </x:c>
      <x:c r="DG923"/>
      <x:c r="DH923"/>
      <x:c r="DI923"/>
      <x:c r="DJ923"/>
      <x:c r="DK923"/>
      <x:c r="DL923"/>
      <x:c r="DM923"/>
      <x:c r="DN923"/>
      <x:c r="DO923"/>
      <x:c r="DP923"/>
      <x:c r="DQ923"/>
      <x:c r="DR923"/>
      <x:c r="DS923"/>
      <x:c r="DT923"/>
      <x:c r="DU923"/>
      <x:c r="DV923"/>
      <x:c r="DW923"/>
      <x:c r="DX923"/>
      <x:c r="DY923"/>
      <x:c r="DZ923" t="str">
        <x:v>Title/abstract screening alone does not establish effectiveness, causality, methodological quality, transferability to Brazilian public safety or an institutional recommendation.</x:v>
      </x:c>
      <x:c r="EA923" t="str">
        <x:v>Pending</x:v>
      </x:c>
      <x:c r="EB923" t="str">
        <x:f>IF(L923="","",IF(EC923="READY","Yes","No / Pending"))</x:f>
        <x:v>No / Pending</x:v>
      </x:c>
      <x:c r="EC923" t="str">
        <x:f>IF(L923="","",IF(OR(ISNUMBER(SEARCH("Retracted Publication",Q923)),CM923="Retracted",CN923="Retracted",CM923="Expression of Concern",CN923="Expression of Concern",F923="Not used",CG923="Critical",CH923="High",CH923="Critical"),"BLOCKED — integrity or use restriction",IF(AND(CJ923="Yes",CK923="Yes",CL923="Yes"),IF(AND(CM923="Clear",CN923="Verified — clear"),IF(AND(AND(LEN(TRIM(CF923))&gt;0,LEFT(LOWER(TRIM(CF923)),7)&lt;&gt;"pending"),OR(CG923="High",CG923="Moderate"),OR(CH923="Low",CH923="Some concerns",CH923="Not applicable")),IF(AND(DD923="No",OR(DE923="HIGH",DE923="CONDITIONAL"),AND(LEN(TRIM(DF923))&gt;0,LEFT(LOWER(TRIM(DF923)),7)&lt;&gt;"pending")),IF(AND(AND(LEN(TRIM(DT923))&gt;0,LEFT(LOWER(TRIM(DT923)),7)&lt;&gt;"pending"),AND(LEN(TRIM(DU923))&gt;0,LEFT(LOWER(TRIM(DU923)),7)&lt;&gt;"pending"),OR(AND(LEN(TRIM(DV923))&gt;0,LEFT(LOWER(TRIM(DV923)),7)&lt;&gt;"pending"),AND(LEN(TRIM(DW923))&gt;0,LEFT(LOWER(TRIM(DW923)),7)&lt;&gt;"pending")),AND(LEN(TRIM(DX923))&gt;0,LEFT(LOWER(TRIM(DX923)),7)&lt;&gt;"pending")),IF(AND(F923="Claim-ready",OR(EA923="Strong",EA923="Moderate"),AND(LEN(TRIM(G923))&gt;0,LEFT(LOWER(TRIM(G923)),7)&lt;&gt;"pending"),G923&lt;&gt;"No substantive use decision is permitted from identification metadata alone.",AND(LEN(TRIM(DZ923))&gt;0,LEFT(LOWER(TRIM(DZ923)),7)&lt;&gt;"pending"),DZ923&lt;&gt;"Identification metadata alone does not permit any substantive scientific, causal, operational, or institutional claim.",AND(LEN(TRIM(EI923))&gt;0,LEFT(LOWER(TRIM(EI923)),7)&lt;&gt;"pending"),ISNUMBER(EH923),EH923&gt;0),"READY","PENDING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3" t="str">
        <x:v>Pending</x:v>
      </x:c>
      <x:c r="EE923"/>
      <x:c r="EF923" t="str">
        <x:v>Pending</x:v>
      </x:c>
      <x:c r="EG923" t="str">
        <x:v>Pending</x:v>
      </x:c>
      <x:c r="EH923"/>
      <x:c r="EI923" s="501"/>
      <x:c r="EJ923"/>
      <x:c r="EK923" t="str">
        <x:v>Pending</x:v>
      </x:c>
      <x:c r="EL923" t="n">
        <x:v>46272</x:v>
      </x:c>
      <x:c r="EM923" t="str">
        <x:v>Production PubMed record imported and reconciled to Zotero item KUC76A6G;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3" t="n">
        <x:f>IF(L923="","",(IF(N923&lt;&gt;"",1,0)+IF(O923&lt;&gt;"",1,0)+IF(AJ923&lt;&gt;"",1,0)+IF(AU923&lt;&gt;"",1,0)+IF(BE923&lt;&gt;"",1,0)+IF(CF923&lt;&gt;"",1,0)+IF(CJ923="Yes",1,0)+IF(CL923="Yes",1,0)+IF(DE923&lt;&gt;"Pending",1,0)+IF(F923&lt;&gt;"",1,0)+IF(DZ923&lt;&gt;"",1,0)+IF(EI923&lt;&gt;"",1,0))/12)</x:f>
        <x:v>0.5</x:v>
      </x:c>
    </x:row>
    <x:row r="924">
      <x:c r="A924" t="str">
        <x:v>EV-0921</x:v>
      </x:c>
      <x:c r="B924" t="str">
        <x:v>Integrity check</x:v>
      </x:c>
      <x:c r="C924" t="str">
        <x:f>IF(L924="","",IF(LEFT(EC924,7)="BLOCKED","🔴 Do not use for conclusion",IF(EB924="Yes","🟢 Claim-ready","🟡 Caution / context")))</x:f>
        <x:v>🟡 Caution / context</x:v>
      </x:c>
      <x:c r="D924" t="str">
        <x:f>IF(L924="","",EC924)</x:f>
        <x:v>PENDING — appropriate appraisal</x:v>
      </x:c>
      <x:c r="E924" t="str">
        <x:v>P3 — Medium</x:v>
      </x:c>
      <x:c r="F924" t="str">
        <x:v>Pending</x:v>
      </x:c>
      <x:c r="G924" t="str">
        <x:v>Title/abstract identify an explicit operational APHT/medical-readiness topic; retain for full-text assessment.</x:v>
      </x:c>
      <x:c r="H924" t="str">
        <x:v>Obtain and review lawful full text; confirm human adjudication; then select a design-specific appraisal instrument.</x:v>
      </x:c>
      <x:c r="I924"/>
      <x:c r="J924" t="str">
        <x:v>B — APHT / Medical Readiness</x:v>
      </x:c>
      <x:c r="K924" t="str">
        <x:v>IDENTIFIED</x:v>
      </x:c>
      <x:c r="L924" t="str">
        <x:v>Evaluation of prolonged 'Permissive Hypotension': results from a 6-hour hemorrhage protocol in swine.</x:v>
      </x:c>
      <x:c r="M924"/>
      <x:c r="N924" t="str">
        <x:v>Morgan, Clifford G; Neidert, Leslie E; Hathaway, Emily N; Rodriguez, Gerardo J; Schaub, Leasha J; Cardin, Sylvain; Glaser, Jacob J</x:v>
      </x:c>
      <x:c r="O924" t="n">
        <x:v>2019</x:v>
      </x:c>
      <x:c r="P924" t="str">
        <x:v>Trauma surgery &amp; acute care open</x:v>
      </x:c>
      <x:c r="Q924" t="str">
        <x:v>Journal Article</x:v>
      </x:c>
      <x:c r="R924" t="str">
        <x:v>Unclear</x:v>
      </x:c>
      <x:c r="S924" t="str">
        <x:v>Unknown</x:v>
      </x:c>
      <x:c r="T924" t="str">
        <x:v>eng</x:v>
      </x:c>
      <x:c r="U924" t="str">
        <x:v>https://pubmed.ncbi.nlm.nih.gov/31803845/</x:v>
      </x:c>
      <x:c r="V924" t="str">
        <x:v>10.1136/tsaco-2019-000369</x:v>
      </x:c>
      <x:c r="W924" t="str">
        <x:f>IF(V924="","",LOWER(SUBSTITUTE(SUBSTITUTE(SUBSTITUTE(SUBSTITUTE(TRIM(V924),"https://doi.org/",""),"http://doi.org/",""),"https://dx.doi.org/",""),"doi:","")))</x:f>
        <x:v>10.1136/tsaco-2019-000369</x:v>
      </x:c>
      <x:c r="X924" t="str">
        <x:v>31803845</x:v>
      </x:c>
      <x:c r="Y924" t="str">
        <x:v>PMC6887504</x:v>
      </x:c>
      <x:c r="Z924"/>
      <x:c r="AA924" t="str">
        <x:v>PubMed/MEDLINE</x:v>
      </x:c>
      <x:c r="AB924" t="str">
        <x:v>PUBMED-B-v1.0-2026-08-28</x:v>
      </x:c>
      <x:c r="AC924" t="str">
        <x:v>SP-PUBMED-B-20260828</x:v>
      </x:c>
      <x:c r="AD924" s="499" t="n">
        <x:v>46262</x:v>
      </x:c>
      <x:c r="AE924" s="499" t="n">
        <x:v>46272</x:v>
      </x:c>
      <x:c r="AF924" t="str">
        <x:v>FTP37MJK</x:v>
      </x:c>
      <x:c r="AG924"/>
      <x:c r="AH924" t="str">
        <x:v>Tactical Athlete → Operational Readiness Brazil</x:v>
      </x:c>
      <x:c r="AI924" t="str">
        <x:v>evidence-family:B</x:v>
      </x:c>
      <x:c r="AJ924"/>
      <x:c r="AK924" t="str">
        <x:f>IF(AJ924="","",IF(OR(LOWER(AJ924)="brazil",LOWER(AJ924)="brasil"),"Yes","No"))</x:f>
      </x:c>
      <x:c r="AL924"/>
      <x:c r="AM924"/>
      <x:c r="AN924"/>
      <x:c r="AO924"/>
      <x:c r="AP924"/>
      <x:c r="AQ924"/>
      <x:c r="AR924"/>
      <x:c r="AS924"/>
      <x:c r="AT924"/>
      <x:c r="AU924"/>
      <x:c r="AV924"/>
      <x:c r="AW924"/>
      <x:c r="AX924"/>
      <x:c r="AY924"/>
      <x:c r="AZ924"/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/>
      <x:c r="BO924"/>
      <x:c r="BP924"/>
      <x:c r="BQ924"/>
      <x:c r="BR924"/>
      <x:c r="BS924"/>
      <x:c r="BT924"/>
      <x:c r="BU924"/>
      <x:c r="BV924"/>
      <x:c r="BW924"/>
      <x:c r="BX924"/>
      <x:c r="BY924"/>
      <x:c r="BZ924"/>
      <x:c r="CA924"/>
      <x:c r="CB924"/>
      <x:c r="CC924"/>
      <x:c r="CD924"/>
      <x:c r="CE924"/>
      <x:c r="CF924"/>
      <x:c r="CG924"/>
      <x:c r="CH924"/>
      <x:c r="CI924"/>
      <x:c r="CJ924" t="str">
        <x:v>Yes</x:v>
      </x:c>
      <x:c r="CK924" t="str">
        <x:v>Yes</x:v>
      </x:c>
      <x:c r="CL924" t="str">
        <x:v>Yes</x:v>
      </x:c>
      <x:c r="CM924" t="str">
        <x:v>Clear</x:v>
      </x:c>
      <x:c r="CN924" t="str">
        <x:v>Verified — clear</x:v>
      </x:c>
      <x:c r="CO924" t="n">
        <x:v>46272</x:v>
      </x:c>
      <x:c r="CP924" t="str">
        <x:v>https://pubmed.ncbi.nlm.nih.gov/31803845/</x:v>
      </x:c>
      <x:c r="CQ924"/>
      <x:c r="CR924"/>
      <x:c r="CS924"/>
      <x:c r="CT924"/>
      <x:c r="CU924"/>
      <x:c r="CV924"/>
      <x:c r="CW924"/>
      <x:c r="CX924"/>
      <x:c r="CY924"/>
      <x:c r="CZ924"/>
      <x:c r="DA924"/>
      <x:c r="DB924" t="str">
        <x:f>IF(L924="","",IF(AND(COUNT(CU924:DA924)=7,OR(CU924=0,CU924=1,CU924=2),OR(CV924=0,CV924=1,CV924=2),OR(CW924=0,CW924=1,CW924=2),OR(CX924=0,CX924=1,CX924=2),OR(CY924=0,CY924=1,CY924=2),OR(CZ924=0,CZ924=1,CZ924=2),OR(DA924=0,DA924=1,DA924=2)),SUM(CU924:DA924),""))</x:f>
      </x:c>
      <x:c r="DC924" t="str">
        <x:f>IF(DB924="","",ROUND(DB924/14*10,1))</x:f>
      </x:c>
      <x:c r="DD924" t="str">
        <x:v>Pending</x:v>
      </x:c>
      <x:c r="DE924" t="str">
        <x:f>IF(L924="","",IF(DC924="","Pending",IF(DD924="Yes","CONDITIONAL — safety override",IF(DC924&gt;=8,"HIGH",IF(DC924&gt;=5,"CONDITIONAL","LOW")))))</x:f>
        <x:v>Pending</x:v>
      </x:c>
      <x:c r="DF924" t="str">
        <x:v>Pending screening and full-text appraisal; no transferability judgment made at identification.</x:v>
      </x:c>
      <x:c r="DG924"/>
      <x:c r="DH924"/>
      <x:c r="DI924"/>
      <x:c r="DJ924"/>
      <x:c r="DK924"/>
      <x:c r="DL924"/>
      <x:c r="DM924"/>
      <x:c r="DN924"/>
      <x:c r="DO924"/>
      <x:c r="DP924"/>
      <x:c r="DQ924"/>
      <x:c r="DR924"/>
      <x:c r="DS924"/>
      <x:c r="DT924"/>
      <x:c r="DU924"/>
      <x:c r="DV924"/>
      <x:c r="DW924"/>
      <x:c r="DX924"/>
      <x:c r="DY924"/>
      <x:c r="DZ924" t="str">
        <x:v>Title/abstract screening alone does not establish effectiveness, causality, methodological quality, transferability to Brazilian public safety or an institutional recommendation.</x:v>
      </x:c>
      <x:c r="EA924" t="str">
        <x:v>Pending</x:v>
      </x:c>
      <x:c r="EB924" t="str">
        <x:f>IF(L924="","",IF(EC924="READY","Yes","No / Pending"))</x:f>
        <x:v>No / Pending</x:v>
      </x:c>
      <x:c r="EC924" t="str">
        <x:f>IF(L924="","",IF(OR(ISNUMBER(SEARCH("Retracted Publication",Q924)),CM924="Retracted",CN924="Retracted",CM924="Expression of Concern",CN924="Expression of Concern",F924="Not used",CG924="Critical",CH924="High",CH924="Critical"),"BLOCKED — integrity or use restriction",IF(AND(CJ924="Yes",CK924="Yes",CL924="Yes"),IF(AND(CM924="Clear",CN924="Verified — clear"),IF(AND(AND(LEN(TRIM(CF924))&gt;0,LEFT(LOWER(TRIM(CF924)),7)&lt;&gt;"pending"),OR(CG924="High",CG924="Moderate"),OR(CH924="Low",CH924="Some concerns",CH924="Not applicable")),IF(AND(DD924="No",OR(DE924="HIGH",DE924="CONDITIONAL"),AND(LEN(TRIM(DF924))&gt;0,LEFT(LOWER(TRIM(DF924)),7)&lt;&gt;"pending")),IF(AND(AND(LEN(TRIM(DT924))&gt;0,LEFT(LOWER(TRIM(DT924)),7)&lt;&gt;"pending"),AND(LEN(TRIM(DU924))&gt;0,LEFT(LOWER(TRIM(DU924)),7)&lt;&gt;"pending"),OR(AND(LEN(TRIM(DV924))&gt;0,LEFT(LOWER(TRIM(DV924)),7)&lt;&gt;"pending"),AND(LEN(TRIM(DW924))&gt;0,LEFT(LOWER(TRIM(DW924)),7)&lt;&gt;"pending")),AND(LEN(TRIM(DX924))&gt;0,LEFT(LOWER(TRIM(DX924)),7)&lt;&gt;"pending")),IF(AND(F924="Claim-ready",OR(EA924="Strong",EA924="Moderate"),AND(LEN(TRIM(G924))&gt;0,LEFT(LOWER(TRIM(G924)),7)&lt;&gt;"pending"),G924&lt;&gt;"No substantive use decision is permitted from identification metadata alone.",AND(LEN(TRIM(DZ924))&gt;0,LEFT(LOWER(TRIM(DZ924)),7)&lt;&gt;"pending"),DZ924&lt;&gt;"Identification metadata alone does not permit any substantive scientific, causal, operational, or institutional claim.",AND(LEN(TRIM(EI924))&gt;0,LEFT(LOWER(TRIM(EI924)),7)&lt;&gt;"pending"),ISNUMBER(EH924),EH924&gt;0),"READY","PENDING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4" t="str">
        <x:v>Pending</x:v>
      </x:c>
      <x:c r="EE924"/>
      <x:c r="EF924" t="str">
        <x:v>Pending</x:v>
      </x:c>
      <x:c r="EG924" t="str">
        <x:v>Pending</x:v>
      </x:c>
      <x:c r="EH924"/>
      <x:c r="EI924" s="501"/>
      <x:c r="EJ924"/>
      <x:c r="EK924" t="str">
        <x:v>Pending</x:v>
      </x:c>
      <x:c r="EL924" t="n">
        <x:v>46272</x:v>
      </x:c>
      <x:c r="EM924" t="str">
        <x:v>Production PubMed record imported and reconciled to Zotero item FTP37MJK;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4" t="n">
        <x:f>IF(L924="","",(IF(N924&lt;&gt;"",1,0)+IF(O924&lt;&gt;"",1,0)+IF(AJ924&lt;&gt;"",1,0)+IF(AU924&lt;&gt;"",1,0)+IF(BE924&lt;&gt;"",1,0)+IF(CF924&lt;&gt;"",1,0)+IF(CJ924="Yes",1,0)+IF(CL924="Yes",1,0)+IF(DE924&lt;&gt;"Pending",1,0)+IF(F924&lt;&gt;"",1,0)+IF(DZ924&lt;&gt;"",1,0)+IF(EI924&lt;&gt;"",1,0))/12)</x:f>
        <x:v>0.5</x:v>
      </x:c>
    </x:row>
    <x:row r="925">
      <x:c r="A925" t="str">
        <x:v>EV-0922</x:v>
      </x:c>
      <x:c r="B925" t="str">
        <x:v>Integrity check</x:v>
      </x:c>
      <x:c r="C925" t="str">
        <x:f>IF(L925="","",IF(LEFT(EC925,7)="BLOCKED","🔴 Do not use for conclusion",IF(EB925="Yes","🟢 Claim-ready","🟡 Caution / context")))</x:f>
        <x:v>🟡 Caution / context</x:v>
      </x:c>
      <x:c r="D925" t="str">
        <x:f>IF(L925="","",EC925)</x:f>
        <x:v>PENDING — appropriate appraisal</x:v>
      </x:c>
      <x:c r="E925" t="str">
        <x:v>P3 — Medium</x:v>
      </x:c>
      <x:c r="F925" t="str">
        <x:v>Pending</x:v>
      </x:c>
      <x:c r="G925" t="str">
        <x:v>Title/abstract identify an explicit tactical/public-safety context and readiness domain; retain for full-text assessment.</x:v>
      </x:c>
      <x:c r="H925" t="str">
        <x:v>Obtain and review lawful full text; confirm human adjudication; then select a design-specific appraisal instrument.</x:v>
      </x:c>
      <x:c r="I925"/>
      <x:c r="J925" t="str">
        <x:v>A — Core</x:v>
      </x:c>
      <x:c r="K925" t="str">
        <x:v>IDENTIFIED</x:v>
      </x:c>
      <x:c r="L925" t="str">
        <x:v>The Acute Respiratory Infection Consortium: A Multi-Site, Multi-Disciplinary Clinical Research Network in the Department of Defense.</x:v>
      </x:c>
      <x:c r="M925"/>
      <x:c r="N925" t="str">
        <x:v>Coles, Christian; Millar, Eugene V; Burgess, Timothy; Ottolini, Martin G</x:v>
      </x:c>
      <x:c r="O925" t="n">
        <x:v>2019</x:v>
      </x:c>
      <x:c r="P925" t="str">
        <x:v>Military medicine</x:v>
      </x:c>
      <x:c r="Q925" t="str">
        <x:v>Journal Article; Research Support, U.S. Gov't, Non-P.H.S.</x:v>
      </x:c>
      <x:c r="R925" t="str">
        <x:v>Unclear</x:v>
      </x:c>
      <x:c r="S925" t="str">
        <x:v>Unknown</x:v>
      </x:c>
      <x:c r="T925" t="str">
        <x:v>eng</x:v>
      </x:c>
      <x:c r="U925" t="str">
        <x:v>https://pubmed.ncbi.nlm.nih.gov/31778194/</x:v>
      </x:c>
      <x:c r="V925" t="str">
        <x:v>10.1093/milmed/usz174</x:v>
      </x:c>
      <x:c r="W925" t="str">
        <x:f>IF(V925="","",LOWER(SUBSTITUTE(SUBSTITUTE(SUBSTITUTE(SUBSTITUTE(TRIM(V925),"https://doi.org/",""),"http://doi.org/",""),"https://dx.doi.org/",""),"doi:","")))</x:f>
        <x:v>10.1093/milmed/usz174</x:v>
      </x:c>
      <x:c r="X925" t="str">
        <x:v>31778194</x:v>
      </x:c>
      <x:c r="Y925" t="str">
        <x:v>PMC6886571</x:v>
      </x:c>
      <x:c r="Z925"/>
      <x:c r="AA925" t="str">
        <x:v>PubMed/MEDLINE</x:v>
      </x:c>
      <x:c r="AB925" t="str">
        <x:v>PUBMED-A-v1.0-2026-08-28</x:v>
      </x:c>
      <x:c r="AC925" t="str">
        <x:v>SP-PUBMED-A-20260828</x:v>
      </x:c>
      <x:c r="AD925" s="499" t="n">
        <x:v>46262</x:v>
      </x:c>
      <x:c r="AE925" s="499" t="n">
        <x:v>46272</x:v>
      </x:c>
      <x:c r="AF925" t="str">
        <x:v>C6DCUQCC</x:v>
      </x:c>
      <x:c r="AG925"/>
      <x:c r="AH925" t="str">
        <x:v>Tactical Athlete → Operational Readiness Brazil</x:v>
      </x:c>
      <x:c r="AI925" t="str">
        <x:v>evidence-family:A</x:v>
      </x:c>
      <x:c r="AJ925"/>
      <x:c r="AK925" t="str">
        <x:f>IF(AJ925="","",IF(OR(LOWER(AJ925)="brazil",LOWER(AJ925)="brasil"),"Yes","No"))</x:f>
      </x:c>
      <x:c r="AL925"/>
      <x:c r="AM925"/>
      <x:c r="AN925"/>
      <x:c r="AO925"/>
      <x:c r="AP925"/>
      <x:c r="AQ925"/>
      <x:c r="AR925"/>
      <x:c r="AS925"/>
      <x:c r="AT925"/>
      <x:c r="AU925"/>
      <x:c r="AV925"/>
      <x:c r="AW925"/>
      <x:c r="AX925"/>
      <x:c r="AY925"/>
      <x:c r="AZ925"/>
      <x:c r="BA925"/>
      <x:c r="BB925"/>
      <x:c r="BC925"/>
      <x:c r="BD925"/>
      <x:c r="BE925"/>
      <x:c r="BF925"/>
      <x:c r="BG925"/>
      <x:c r="BH925"/>
      <x:c r="BI925"/>
      <x:c r="BJ925"/>
      <x:c r="BK925"/>
      <x:c r="BL925"/>
      <x:c r="BM925"/>
      <x:c r="BN925"/>
      <x:c r="BO925"/>
      <x:c r="BP925"/>
      <x:c r="BQ925"/>
      <x:c r="BR925"/>
      <x:c r="BS925"/>
      <x:c r="BT925"/>
      <x:c r="BU925"/>
      <x:c r="BV925"/>
      <x:c r="BW925"/>
      <x:c r="BX925"/>
      <x:c r="BY925"/>
      <x:c r="BZ925"/>
      <x:c r="CA925"/>
      <x:c r="CB925"/>
      <x:c r="CC925"/>
      <x:c r="CD925"/>
      <x:c r="CE925"/>
      <x:c r="CF925"/>
      <x:c r="CG925"/>
      <x:c r="CH925"/>
      <x:c r="CI925"/>
      <x:c r="CJ925" t="str">
        <x:v>Yes</x:v>
      </x:c>
      <x:c r="CK925" t="str">
        <x:v>Yes</x:v>
      </x:c>
      <x:c r="CL925" t="str">
        <x:v>Yes</x:v>
      </x:c>
      <x:c r="CM925" t="str">
        <x:v>Clear</x:v>
      </x:c>
      <x:c r="CN925" t="str">
        <x:v>Verified — clear</x:v>
      </x:c>
      <x:c r="CO925" t="n">
        <x:v>46272</x:v>
      </x:c>
      <x:c r="CP925" t="str">
        <x:v>https://pubmed.ncbi.nlm.nih.gov/31778194/</x:v>
      </x:c>
      <x:c r="CQ925"/>
      <x:c r="CR925"/>
      <x:c r="CS925"/>
      <x:c r="CT925"/>
      <x:c r="CU925"/>
      <x:c r="CV925"/>
      <x:c r="CW925"/>
      <x:c r="CX925"/>
      <x:c r="CY925"/>
      <x:c r="CZ925"/>
      <x:c r="DA925"/>
      <x:c r="DB925" t="str">
        <x:f>IF(L925="","",IF(AND(COUNT(CU925:DA925)=7,OR(CU925=0,CU925=1,CU925=2),OR(CV925=0,CV925=1,CV925=2),OR(CW925=0,CW925=1,CW925=2),OR(CX925=0,CX925=1,CX925=2),OR(CY925=0,CY925=1,CY925=2),OR(CZ925=0,CZ925=1,CZ925=2),OR(DA925=0,DA925=1,DA925=2)),SUM(CU925:DA925),""))</x:f>
      </x:c>
      <x:c r="DC925" t="str">
        <x:f>IF(DB925="","",ROUND(DB925/14*10,1))</x:f>
      </x:c>
      <x:c r="DD925" t="str">
        <x:v>Pending</x:v>
      </x:c>
      <x:c r="DE925" t="str">
        <x:f>IF(L925="","",IF(DC925="","Pending",IF(DD925="Yes","CONDITIONAL — safety override",IF(DC925&gt;=8,"HIGH",IF(DC925&gt;=5,"CONDITIONAL","LOW")))))</x:f>
        <x:v>Pending</x:v>
      </x:c>
      <x:c r="DF925" t="str">
        <x:v>Pending screening and full-text appraisal; no transferability judgment made at identification.</x:v>
      </x:c>
      <x:c r="DG925"/>
      <x:c r="DH925"/>
      <x:c r="DI925"/>
      <x:c r="DJ925"/>
      <x:c r="DK925"/>
      <x:c r="DL925"/>
      <x:c r="DM925"/>
      <x:c r="DN925"/>
      <x:c r="DO925"/>
      <x:c r="DP925"/>
      <x:c r="DQ925"/>
      <x:c r="DR925"/>
      <x:c r="DS925"/>
      <x:c r="DT925"/>
      <x:c r="DU925"/>
      <x:c r="DV925"/>
      <x:c r="DW925"/>
      <x:c r="DX925"/>
      <x:c r="DY925"/>
      <x:c r="DZ925" t="str">
        <x:v>Title/abstract screening alone does not establish effectiveness, causality, methodological quality, transferability to Brazilian public safety or an institutional recommendation.</x:v>
      </x:c>
      <x:c r="EA925" t="str">
        <x:v>Pending</x:v>
      </x:c>
      <x:c r="EB925" t="str">
        <x:f>IF(L925="","",IF(EC925="READY","Yes","No / Pending"))</x:f>
        <x:v>No / Pending</x:v>
      </x:c>
      <x:c r="EC925" t="str">
        <x:f>IF(L925="","",IF(OR(ISNUMBER(SEARCH("Retracted Publication",Q925)),CM925="Retracted",CN925="Retracted",CM925="Expression of Concern",CN925="Expression of Concern",F925="Not used",CG925="Critical",CH925="High",CH925="Critical"),"BLOCKED — integrity or use restriction",IF(AND(CJ925="Yes",CK925="Yes",CL925="Yes"),IF(AND(CM925="Clear",CN925="Verified — clear"),IF(AND(AND(LEN(TRIM(CF925))&gt;0,LEFT(LOWER(TRIM(CF925)),7)&lt;&gt;"pending"),OR(CG925="High",CG925="Moderate"),OR(CH925="Low",CH925="Some concerns",CH925="Not applicable")),IF(AND(DD925="No",OR(DE925="HIGH",DE925="CONDITIONAL"),AND(LEN(TRIM(DF925))&gt;0,LEFT(LOWER(TRIM(DF925)),7)&lt;&gt;"pending")),IF(AND(AND(LEN(TRIM(DT925))&gt;0,LEFT(LOWER(TRIM(DT925)),7)&lt;&gt;"pending"),AND(LEN(TRIM(DU925))&gt;0,LEFT(LOWER(TRIM(DU925)),7)&lt;&gt;"pending"),OR(AND(LEN(TRIM(DV925))&gt;0,LEFT(LOWER(TRIM(DV925)),7)&lt;&gt;"pending"),AND(LEN(TRIM(DW925))&gt;0,LEFT(LOWER(TRIM(DW925)),7)&lt;&gt;"pending")),AND(LEN(TRIM(DX925))&gt;0,LEFT(LOWER(TRIM(DX925)),7)&lt;&gt;"pending")),IF(AND(F925="Claim-ready",OR(EA925="Strong",EA925="Moderate"),AND(LEN(TRIM(G925))&gt;0,LEFT(LOWER(TRIM(G925)),7)&lt;&gt;"pending"),G925&lt;&gt;"No substantive use decision is permitted from identification metadata alone.",AND(LEN(TRIM(DZ925))&gt;0,LEFT(LOWER(TRIM(DZ925)),7)&lt;&gt;"pending"),DZ925&lt;&gt;"Identification metadata alone does not permit any substantive scientific, causal, operational, or institutional claim.",AND(LEN(TRIM(EI925))&gt;0,LEFT(LOWER(TRIM(EI925)),7)&lt;&gt;"pending"),ISNUMBER(EH925),EH925&gt;0),"READY","PENDING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5" t="str">
        <x:v>Pending</x:v>
      </x:c>
      <x:c r="EE925"/>
      <x:c r="EF925" t="str">
        <x:v>Pending</x:v>
      </x:c>
      <x:c r="EG925" t="str">
        <x:v>Pending</x:v>
      </x:c>
      <x:c r="EH925"/>
      <x:c r="EI925" s="501"/>
      <x:c r="EJ925"/>
      <x:c r="EK925" t="str">
        <x:v>Pending</x:v>
      </x:c>
      <x:c r="EL925" t="n">
        <x:v>46272</x:v>
      </x:c>
      <x:c r="EM925" t="str">
        <x:v>Production PubMed record imported and reconciled to Zotero item C6DCUQCC;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5" t="n">
        <x:f>IF(L925="","",(IF(N925&lt;&gt;"",1,0)+IF(O925&lt;&gt;"",1,0)+IF(AJ925&lt;&gt;"",1,0)+IF(AU925&lt;&gt;"",1,0)+IF(BE925&lt;&gt;"",1,0)+IF(CF925&lt;&gt;"",1,0)+IF(CJ925="Yes",1,0)+IF(CL925="Yes",1,0)+IF(DE925&lt;&gt;"Pending",1,0)+IF(F925&lt;&gt;"",1,0)+IF(DZ925&lt;&gt;"",1,0)+IF(EI925&lt;&gt;"",1,0))/12)</x:f>
        <x:v>0.5</x:v>
      </x:c>
    </x:row>
    <x:row r="926">
      <x:c r="A926" t="str">
        <x:v>EV-0923</x:v>
      </x:c>
      <x:c r="B926" t="str">
        <x:v>Integrity check</x:v>
      </x:c>
      <x:c r="C926" t="str">
        <x:f>IF(L926="","",IF(LEFT(EC926,7)="BLOCKED","🔴 Do not use for conclusion",IF(EB926="Yes","🟢 Claim-ready","🟡 Caution / context")))</x:f>
        <x:v>🟡 Caution / context</x:v>
      </x:c>
      <x:c r="D926" t="str">
        <x:f>IF(L926="","",EC926)</x:f>
        <x:v>PENDING — appropriate appraisal</x:v>
      </x:c>
      <x:c r="E926" t="str">
        <x:v>P3 — Medium</x:v>
      </x:c>
      <x:c r="F926" t="str">
        <x:v>Pending</x:v>
      </x:c>
      <x:c r="G926" t="str">
        <x:v>Title/abstract identify an explicit operational APHT/medical-readiness topic; retain for full-text assessment.</x:v>
      </x:c>
      <x:c r="H926" t="str">
        <x:v>Obtain and review lawful full text; confirm human adjudication; then select a design-specific appraisal instrument.</x:v>
      </x:c>
      <x:c r="I926"/>
      <x:c r="J926" t="str">
        <x:v>B — APHT / Medical Readiness</x:v>
      </x:c>
      <x:c r="K926" t="str">
        <x:v>IDENTIFIED</x:v>
      </x:c>
      <x:c r="L926" t="str">
        <x:v>Fresh Low Titer O Whole Blood Transfusion in the Austere Medical Environment.</x:v>
      </x:c>
      <x:c r="M926"/>
      <x:c r="N926" t="str">
        <x:v>Matthews, Alison; Schauer, Steven G; Fisher, Andrew D</x:v>
      </x:c>
      <x:c r="O926" t="n">
        <x:v>2019</x:v>
      </x:c>
      <x:c r="P926" t="str">
        <x:v>Wilderness &amp; environmental medicine</x:v>
      </x:c>
      <x:c r="Q926" t="str">
        <x:v>Journal Article</x:v>
      </x:c>
      <x:c r="R926" t="str">
        <x:v>Unclear</x:v>
      </x:c>
      <x:c r="S926" t="str">
        <x:v>Unknown</x:v>
      </x:c>
      <x:c r="T926" t="str">
        <x:v>eng</x:v>
      </x:c>
      <x:c r="U926" t="str">
        <x:v>https://pubmed.ncbi.nlm.nih.gov/31694782/</x:v>
      </x:c>
      <x:c r="V926" t="str">
        <x:v>10.1016/j.wem.2019.08.006</x:v>
      </x:c>
      <x:c r="W926" t="str">
        <x:f>IF(V926="","",LOWER(SUBSTITUTE(SUBSTITUTE(SUBSTITUTE(SUBSTITUTE(TRIM(V926),"https://doi.org/",""),"http://doi.org/",""),"https://dx.doi.org/",""),"doi:","")))</x:f>
        <x:v>10.1016/j.wem.2019.08.006</x:v>
      </x:c>
      <x:c r="X926" t="str">
        <x:v>31694782</x:v>
      </x:c>
      <x:c r="Y926" t="str"/>
      <x:c r="Z926"/>
      <x:c r="AA926" t="str">
        <x:v>PubMed/MEDLINE</x:v>
      </x:c>
      <x:c r="AB926" t="str">
        <x:v>PUBMED-B-v1.0-2026-08-28</x:v>
      </x:c>
      <x:c r="AC926" t="str">
        <x:v>SP-PUBMED-B-20260828</x:v>
      </x:c>
      <x:c r="AD926" s="499" t="n">
        <x:v>46262</x:v>
      </x:c>
      <x:c r="AE926" s="499" t="n">
        <x:v>46272</x:v>
      </x:c>
      <x:c r="AF926" t="str">
        <x:v>RSI6F8AJ</x:v>
      </x:c>
      <x:c r="AG926"/>
      <x:c r="AH926" t="str">
        <x:v>Tactical Athlete → Operational Readiness Brazil</x:v>
      </x:c>
      <x:c r="AI926" t="str">
        <x:v>evidence-family:B</x:v>
      </x:c>
      <x:c r="AJ926"/>
      <x:c r="AK926" t="str">
        <x:f>IF(AJ926="","",IF(OR(LOWER(AJ926)="brazil",LOWER(AJ926)="brasil"),"Yes","No"))</x:f>
      </x:c>
      <x:c r="AL926"/>
      <x:c r="AM926"/>
      <x:c r="AN926"/>
      <x:c r="AO926"/>
      <x:c r="AP926"/>
      <x:c r="AQ926"/>
      <x:c r="AR926"/>
      <x:c r="AS926"/>
      <x:c r="AT926"/>
      <x:c r="AU926"/>
      <x:c r="AV926"/>
      <x:c r="AW926"/>
      <x:c r="AX926"/>
      <x:c r="AY926"/>
      <x:c r="AZ926"/>
      <x:c r="BA926"/>
      <x:c r="BB926"/>
      <x:c r="BC926"/>
      <x:c r="BD926"/>
      <x:c r="BE926"/>
      <x:c r="BF926"/>
      <x:c r="BG926"/>
      <x:c r="BH926"/>
      <x:c r="BI926"/>
      <x:c r="BJ926"/>
      <x:c r="BK926"/>
      <x:c r="BL926"/>
      <x:c r="BM926"/>
      <x:c r="BN926"/>
      <x:c r="BO926"/>
      <x:c r="BP926"/>
      <x:c r="BQ926"/>
      <x:c r="BR926"/>
      <x:c r="BS926"/>
      <x:c r="BT926"/>
      <x:c r="BU926"/>
      <x:c r="BV926"/>
      <x:c r="BW926"/>
      <x:c r="BX926"/>
      <x:c r="BY926"/>
      <x:c r="BZ926"/>
      <x:c r="CA926"/>
      <x:c r="CB926"/>
      <x:c r="CC926"/>
      <x:c r="CD926"/>
      <x:c r="CE926"/>
      <x:c r="CF926"/>
      <x:c r="CG926"/>
      <x:c r="CH926"/>
      <x:c r="CI926"/>
      <x:c r="CJ926" t="str">
        <x:v>Yes</x:v>
      </x:c>
      <x:c r="CK926" t="str">
        <x:v>Yes</x:v>
      </x:c>
      <x:c r="CL926" t="str">
        <x:v>Yes</x:v>
      </x:c>
      <x:c r="CM926" t="str">
        <x:v>Clear</x:v>
      </x:c>
      <x:c r="CN926" t="str">
        <x:v>Verified — clear</x:v>
      </x:c>
      <x:c r="CO926" t="n">
        <x:v>46272</x:v>
      </x:c>
      <x:c r="CP926" t="str">
        <x:v>https://pubmed.ncbi.nlm.nih.gov/31694782/</x:v>
      </x:c>
      <x:c r="CQ926"/>
      <x:c r="CR926"/>
      <x:c r="CS926"/>
      <x:c r="CT926"/>
      <x:c r="CU926"/>
      <x:c r="CV926"/>
      <x:c r="CW926"/>
      <x:c r="CX926"/>
      <x:c r="CY926"/>
      <x:c r="CZ926"/>
      <x:c r="DA926"/>
      <x:c r="DB926" t="str">
        <x:f>IF(L926="","",IF(AND(COUNT(CU926:DA926)=7,OR(CU926=0,CU926=1,CU926=2),OR(CV926=0,CV926=1,CV926=2),OR(CW926=0,CW926=1,CW926=2),OR(CX926=0,CX926=1,CX926=2),OR(CY926=0,CY926=1,CY926=2),OR(CZ926=0,CZ926=1,CZ926=2),OR(DA926=0,DA926=1,DA926=2)),SUM(CU926:DA926),""))</x:f>
      </x:c>
      <x:c r="DC926" t="str">
        <x:f>IF(DB926="","",ROUND(DB926/14*10,1))</x:f>
      </x:c>
      <x:c r="DD926" t="str">
        <x:v>Pending</x:v>
      </x:c>
      <x:c r="DE926" t="str">
        <x:f>IF(L926="","",IF(DC926="","Pending",IF(DD926="Yes","CONDITIONAL — safety override",IF(DC926&gt;=8,"HIGH",IF(DC926&gt;=5,"CONDITIONAL","LOW")))))</x:f>
        <x:v>Pending</x:v>
      </x:c>
      <x:c r="DF926" t="str">
        <x:v>Pending screening and full-text appraisal; no transferability judgment made at identification.</x:v>
      </x:c>
      <x:c r="DG926"/>
      <x:c r="DH926"/>
      <x:c r="DI926"/>
      <x:c r="DJ926"/>
      <x:c r="DK926"/>
      <x:c r="DL926"/>
      <x:c r="DM926"/>
      <x:c r="DN926"/>
      <x:c r="DO926"/>
      <x:c r="DP926"/>
      <x:c r="DQ926"/>
      <x:c r="DR926"/>
      <x:c r="DS926"/>
      <x:c r="DT926"/>
      <x:c r="DU926"/>
      <x:c r="DV926"/>
      <x:c r="DW926"/>
      <x:c r="DX926"/>
      <x:c r="DY926"/>
      <x:c r="DZ926" t="str">
        <x:v>Title/abstract screening alone does not establish effectiveness, causality, methodological quality, transferability to Brazilian public safety or an institutional recommendation.</x:v>
      </x:c>
      <x:c r="EA926" t="str">
        <x:v>Pending</x:v>
      </x:c>
      <x:c r="EB926" t="str">
        <x:f>IF(L926="","",IF(EC926="READY","Yes","No / Pending"))</x:f>
        <x:v>No / Pending</x:v>
      </x:c>
      <x:c r="EC926" t="str">
        <x:f>IF(L926="","",IF(OR(ISNUMBER(SEARCH("Retracted Publication",Q926)),CM926="Retracted",CN926="Retracted",CM926="Expression of Concern",CN926="Expression of Concern",F926="Not used",CG926="Critical",CH926="High",CH926="Critical"),"BLOCKED — integrity or use restriction",IF(AND(CJ926="Yes",CK926="Yes",CL926="Yes"),IF(AND(CM926="Clear",CN926="Verified — clear"),IF(AND(AND(LEN(TRIM(CF926))&gt;0,LEFT(LOWER(TRIM(CF926)),7)&lt;&gt;"pending"),OR(CG926="High",CG926="Moderate"),OR(CH926="Low",CH926="Some concerns",CH926="Not applicable")),IF(AND(DD926="No",OR(DE926="HIGH",DE926="CONDITIONAL"),AND(LEN(TRIM(DF926))&gt;0,LEFT(LOWER(TRIM(DF926)),7)&lt;&gt;"pending")),IF(AND(AND(LEN(TRIM(DT926))&gt;0,LEFT(LOWER(TRIM(DT926)),7)&lt;&gt;"pending"),AND(LEN(TRIM(DU926))&gt;0,LEFT(LOWER(TRIM(DU926)),7)&lt;&gt;"pending"),OR(AND(LEN(TRIM(DV926))&gt;0,LEFT(LOWER(TRIM(DV926)),7)&lt;&gt;"pending"),AND(LEN(TRIM(DW926))&gt;0,LEFT(LOWER(TRIM(DW926)),7)&lt;&gt;"pending")),AND(LEN(TRIM(DX926))&gt;0,LEFT(LOWER(TRIM(DX926)),7)&lt;&gt;"pending")),IF(AND(F926="Claim-ready",OR(EA926="Strong",EA926="Moderate"),AND(LEN(TRIM(G926))&gt;0,LEFT(LOWER(TRIM(G926)),7)&lt;&gt;"pending"),G926&lt;&gt;"No substantive use decision is permitted from identification metadata alone.",AND(LEN(TRIM(DZ926))&gt;0,LEFT(LOWER(TRIM(DZ926)),7)&lt;&gt;"pending"),DZ926&lt;&gt;"Identification metadata alone does not permit any substantive scientific, causal, operational, or institutional claim.",AND(LEN(TRIM(EI926))&gt;0,LEFT(LOWER(TRIM(EI926)),7)&lt;&gt;"pending"),ISNUMBER(EH926),EH926&gt;0),"READY","PENDING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6" t="str">
        <x:v>Pending</x:v>
      </x:c>
      <x:c r="EE926"/>
      <x:c r="EF926" t="str">
        <x:v>Pending</x:v>
      </x:c>
      <x:c r="EG926" t="str">
        <x:v>Pending</x:v>
      </x:c>
      <x:c r="EH926"/>
      <x:c r="EI926" s="501"/>
      <x:c r="EJ926"/>
      <x:c r="EK926" t="str">
        <x:v>Pending</x:v>
      </x:c>
      <x:c r="EL926" t="n">
        <x:v>46272</x:v>
      </x:c>
      <x:c r="EM926" t="str">
        <x:v>Production PubMed record imported and reconciled to Zotero item RSI6F8AJ;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6" t="n">
        <x:f>IF(L926="","",(IF(N926&lt;&gt;"",1,0)+IF(O926&lt;&gt;"",1,0)+IF(AJ926&lt;&gt;"",1,0)+IF(AU926&lt;&gt;"",1,0)+IF(BE926&lt;&gt;"",1,0)+IF(CF926&lt;&gt;"",1,0)+IF(CJ926="Yes",1,0)+IF(CL926="Yes",1,0)+IF(DE926&lt;&gt;"Pending",1,0)+IF(F926&lt;&gt;"",1,0)+IF(DZ926&lt;&gt;"",1,0)+IF(EI926&lt;&gt;"",1,0))/12)</x:f>
        <x:v>0.5</x:v>
      </x:c>
    </x:row>
    <x:row r="927">
      <x:c r="A927" t="str">
        <x:v>EV-0924</x:v>
      </x:c>
      <x:c r="B927" t="str">
        <x:v>Integrity check</x:v>
      </x:c>
      <x:c r="C927" t="str">
        <x:f>IF(L927="","",IF(LEFT(EC927,7)="BLOCKED","🔴 Do not use for conclusion",IF(EB927="Yes","🟢 Claim-ready","🟡 Caution / context")))</x:f>
        <x:v>🟡 Caution / context</x:v>
      </x:c>
      <x:c r="D927" t="str">
        <x:f>IF(L927="","",EC927)</x:f>
        <x:v>PENDING — appropriate appraisal</x:v>
      </x:c>
      <x:c r="E927" t="str">
        <x:v>P2 — High</x:v>
      </x:c>
      <x:c r="F927" t="str">
        <x:v>Pending</x:v>
      </x:c>
      <x:c r="G927" t="str">
        <x:v>Title/abstract identify an explicit tactical/public-safety context and readiness domain; retain for full-text assessment.</x:v>
      </x:c>
      <x:c r="H927" t="str">
        <x:v>Obtain and review lawful full text; confirm human adjudication; then select a design-specific appraisal instrument.</x:v>
      </x:c>
      <x:c r="I927"/>
      <x:c r="J927" t="str">
        <x:v>A — Core</x:v>
      </x:c>
      <x:c r="K927" t="str">
        <x:v>IDENTIFIED</x:v>
      </x:c>
      <x:c r="L927" t="str">
        <x:v>Outcomes of Revision Arthroscopic Anterior Shoulder Stabilization in a Military Population: A Prospective Cohort Study.</x:v>
      </x:c>
      <x:c r="M927"/>
      <x:c r="N927" t="str">
        <x:v>Balazs, Lcdr George C; Donohue, Maj Michael A; Brelin, Cpt Alaina M; Wolfe, Cpt Jared A; Grimm, Cpt Patrick D; Dworak, Lt Theodora C; Rue, Cdr John-Paul H</x:v>
      </x:c>
      <x:c r="O927" t="n">
        <x:v>2019</x:v>
      </x:c>
      <x:c r="P927" t="str">
        <x:v>Journal of surgical orthopaedic advances</x:v>
      </x:c>
      <x:c r="Q927" t="str">
        <x:v>Journal Article</x:v>
      </x:c>
      <x:c r="R927" t="str">
        <x:v>Unclear</x:v>
      </x:c>
      <x:c r="S927" t="str">
        <x:v>Unknown</x:v>
      </x:c>
      <x:c r="T927" t="str">
        <x:v>eng</x:v>
      </x:c>
      <x:c r="U927" t="str">
        <x:v>https://pubmed.ncbi.nlm.nih.gov/31675295/</x:v>
      </x:c>
      <x:c r="V927" t="str"/>
      <x:c r="W927" t="str">
        <x:f>IF(V927="","",LOWER(SUBSTITUTE(SUBSTITUTE(SUBSTITUTE(SUBSTITUTE(TRIM(V927),"https://doi.org/",""),"http://doi.org/",""),"https://dx.doi.org/",""),"doi:","")))</x:f>
      </x:c>
      <x:c r="X927" t="str">
        <x:v>31675295</x:v>
      </x:c>
      <x:c r="Y927" t="str"/>
      <x:c r="Z927"/>
      <x:c r="AA927" t="str">
        <x:v>PubMed/MEDLINE</x:v>
      </x:c>
      <x:c r="AB927" t="str">
        <x:v>PUBMED-A-v1.0-2026-08-28</x:v>
      </x:c>
      <x:c r="AC927" t="str">
        <x:v>SP-PUBMED-A-20260828</x:v>
      </x:c>
      <x:c r="AD927" s="499" t="n">
        <x:v>46262</x:v>
      </x:c>
      <x:c r="AE927" s="499" t="n">
        <x:v>46272</x:v>
      </x:c>
      <x:c r="AF927" t="str">
        <x:v>FYZQD9W5</x:v>
      </x:c>
      <x:c r="AG927"/>
      <x:c r="AH927" t="str">
        <x:v>Tactical Athlete → Operational Readiness Brazil</x:v>
      </x:c>
      <x:c r="AI927" t="str">
        <x:v>evidence-family:A</x:v>
      </x:c>
      <x:c r="AJ927"/>
      <x:c r="AK927" t="str">
        <x:f>IF(AJ927="","",IF(OR(LOWER(AJ927)="brazil",LOWER(AJ927)="brasil"),"Yes","No"))</x:f>
      </x:c>
      <x:c r="AL927"/>
      <x:c r="AM927"/>
      <x:c r="AN927"/>
      <x:c r="AO927"/>
      <x:c r="AP927"/>
      <x:c r="AQ927"/>
      <x:c r="AR927"/>
      <x:c r="AS927"/>
      <x:c r="AT927"/>
      <x:c r="AU927"/>
      <x:c r="AV927"/>
      <x:c r="AW927"/>
      <x:c r="AX927"/>
      <x:c r="AY927"/>
      <x:c r="AZ927"/>
      <x:c r="BA927"/>
      <x:c r="BB927"/>
      <x:c r="BC927"/>
      <x:c r="BD927"/>
      <x:c r="BE927"/>
      <x:c r="BF927"/>
      <x:c r="BG927"/>
      <x:c r="BH927"/>
      <x:c r="BI927"/>
      <x:c r="BJ927"/>
      <x:c r="BK927"/>
      <x:c r="BL927"/>
      <x:c r="BM927"/>
      <x:c r="BN927"/>
      <x:c r="BO927"/>
      <x:c r="BP927"/>
      <x:c r="BQ927"/>
      <x:c r="BR927"/>
      <x:c r="BS927"/>
      <x:c r="BT927"/>
      <x:c r="BU927"/>
      <x:c r="BV927"/>
      <x:c r="BW927"/>
      <x:c r="BX927"/>
      <x:c r="BY927"/>
      <x:c r="BZ927"/>
      <x:c r="CA927"/>
      <x:c r="CB927"/>
      <x:c r="CC927"/>
      <x:c r="CD927"/>
      <x:c r="CE927"/>
      <x:c r="CF927"/>
      <x:c r="CG927"/>
      <x:c r="CH927"/>
      <x:c r="CI927"/>
      <x:c r="CJ927" t="str">
        <x:v>Yes</x:v>
      </x:c>
      <x:c r="CK927" t="str">
        <x:v>Yes</x:v>
      </x:c>
      <x:c r="CL927" t="str">
        <x:v>Yes</x:v>
      </x:c>
      <x:c r="CM927" t="str">
        <x:v>Clear</x:v>
      </x:c>
      <x:c r="CN927" t="str">
        <x:v>Verified — clear</x:v>
      </x:c>
      <x:c r="CO927" t="n">
        <x:v>46272</x:v>
      </x:c>
      <x:c r="CP927" t="str">
        <x:v>https://pubmed.ncbi.nlm.nih.gov/31675295/</x:v>
      </x:c>
      <x:c r="CQ927"/>
      <x:c r="CR927"/>
      <x:c r="CS927"/>
      <x:c r="CT927"/>
      <x:c r="CU927"/>
      <x:c r="CV927"/>
      <x:c r="CW927"/>
      <x:c r="CX927"/>
      <x:c r="CY927"/>
      <x:c r="CZ927"/>
      <x:c r="DA927"/>
      <x:c r="DB927" t="str">
        <x:f>IF(L927="","",IF(AND(COUNT(CU927:DA927)=7,OR(CU927=0,CU927=1,CU927=2),OR(CV927=0,CV927=1,CV927=2),OR(CW927=0,CW927=1,CW927=2),OR(CX927=0,CX927=1,CX927=2),OR(CY927=0,CY927=1,CY927=2),OR(CZ927=0,CZ927=1,CZ927=2),OR(DA927=0,DA927=1,DA927=2)),SUM(CU927:DA927),""))</x:f>
      </x:c>
      <x:c r="DC927" t="str">
        <x:f>IF(DB927="","",ROUND(DB927/14*10,1))</x:f>
      </x:c>
      <x:c r="DD927" t="str">
        <x:v>Pending</x:v>
      </x:c>
      <x:c r="DE927" t="str">
        <x:f>IF(L927="","",IF(DC927="","Pending",IF(DD927="Yes","CONDITIONAL — safety override",IF(DC927&gt;=8,"HIGH",IF(DC927&gt;=5,"CONDITIONAL","LOW")))))</x:f>
        <x:v>Pending</x:v>
      </x:c>
      <x:c r="DF927" t="str">
        <x:v>Pending screening and full-text appraisal; no transferability judgment made at identification.</x:v>
      </x:c>
      <x:c r="DG927"/>
      <x:c r="DH927"/>
      <x:c r="DI927"/>
      <x:c r="DJ927"/>
      <x:c r="DK927"/>
      <x:c r="DL927"/>
      <x:c r="DM927"/>
      <x:c r="DN927"/>
      <x:c r="DO927"/>
      <x:c r="DP927"/>
      <x:c r="DQ927"/>
      <x:c r="DR927"/>
      <x:c r="DS927"/>
      <x:c r="DT927"/>
      <x:c r="DU927"/>
      <x:c r="DV927"/>
      <x:c r="DW927"/>
      <x:c r="DX927"/>
      <x:c r="DY927"/>
      <x:c r="DZ927" t="str">
        <x:v>Title/abstract screening alone does not establish effectiveness, causality, methodological quality, transferability to Brazilian public safety or an institutional recommendation.</x:v>
      </x:c>
      <x:c r="EA927" t="str">
        <x:v>Pending</x:v>
      </x:c>
      <x:c r="EB927" t="str">
        <x:f>IF(L927="","",IF(EC927="READY","Yes","No / Pending"))</x:f>
        <x:v>No / Pending</x:v>
      </x:c>
      <x:c r="EC927" t="str">
        <x:f>IF(L927="","",IF(OR(ISNUMBER(SEARCH("Retracted Publication",Q927)),CM927="Retracted",CN927="Retracted",CM927="Expression of Concern",CN927="Expression of Concern",F927="Not used",CG927="Critical",CH927="High",CH927="Critical"),"BLOCKED — integrity or use restriction",IF(AND(CJ927="Yes",CK927="Yes",CL927="Yes"),IF(AND(CM927="Clear",CN927="Verified — clear"),IF(AND(AND(LEN(TRIM(CF927))&gt;0,LEFT(LOWER(TRIM(CF927)),7)&lt;&gt;"pending"),OR(CG927="High",CG927="Moderate"),OR(CH927="Low",CH927="Some concerns",CH927="Not applicable")),IF(AND(DD927="No",OR(DE927="HIGH",DE927="CONDITIONAL"),AND(LEN(TRIM(DF927))&gt;0,LEFT(LOWER(TRIM(DF927)),7)&lt;&gt;"pending")),IF(AND(AND(LEN(TRIM(DT927))&gt;0,LEFT(LOWER(TRIM(DT927)),7)&lt;&gt;"pending"),AND(LEN(TRIM(DU927))&gt;0,LEFT(LOWER(TRIM(DU927)),7)&lt;&gt;"pending"),OR(AND(LEN(TRIM(DV927))&gt;0,LEFT(LOWER(TRIM(DV927)),7)&lt;&gt;"pending"),AND(LEN(TRIM(DW927))&gt;0,LEFT(LOWER(TRIM(DW927)),7)&lt;&gt;"pending")),AND(LEN(TRIM(DX927))&gt;0,LEFT(LOWER(TRIM(DX927)),7)&lt;&gt;"pending")),IF(AND(F927="Claim-ready",OR(EA927="Strong",EA927="Moderate"),AND(LEN(TRIM(G927))&gt;0,LEFT(LOWER(TRIM(G927)),7)&lt;&gt;"pending"),G927&lt;&gt;"No substantive use decision is permitted from identification metadata alone.",AND(LEN(TRIM(DZ927))&gt;0,LEFT(LOWER(TRIM(DZ927)),7)&lt;&gt;"pending"),DZ927&lt;&gt;"Identification metadata alone does not permit any substantive scientific, causal, operational, or institutional claim.",AND(LEN(TRIM(EI927))&gt;0,LEFT(LOWER(TRIM(EI927)),7)&lt;&gt;"pending"),ISNUMBER(EH927),EH927&gt;0),"READY","PENDING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7" t="str">
        <x:v>Pending</x:v>
      </x:c>
      <x:c r="EE927"/>
      <x:c r="EF927" t="str">
        <x:v>Pending</x:v>
      </x:c>
      <x:c r="EG927" t="str">
        <x:v>Pending</x:v>
      </x:c>
      <x:c r="EH927"/>
      <x:c r="EI927" s="501"/>
      <x:c r="EJ927"/>
      <x:c r="EK927" t="str">
        <x:v>Pending</x:v>
      </x:c>
      <x:c r="EL927" t="n">
        <x:v>46272</x:v>
      </x:c>
      <x:c r="EM927" t="str">
        <x:v>Production PubMed record imported and reconciled to Zotero item FYZQD9W5;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7" t="n">
        <x:f>IF(L927="","",(IF(N927&lt;&gt;"",1,0)+IF(O927&lt;&gt;"",1,0)+IF(AJ927&lt;&gt;"",1,0)+IF(AU927&lt;&gt;"",1,0)+IF(BE927&lt;&gt;"",1,0)+IF(CF927&lt;&gt;"",1,0)+IF(CJ927="Yes",1,0)+IF(CL927="Yes",1,0)+IF(DE927&lt;&gt;"Pending",1,0)+IF(F927&lt;&gt;"",1,0)+IF(DZ927&lt;&gt;"",1,0)+IF(EI927&lt;&gt;"",1,0))/12)</x:f>
        <x:v>0.5</x:v>
      </x:c>
    </x:row>
    <x:row r="928">
      <x:c r="A928" t="str">
        <x:v>EV-0925</x:v>
      </x:c>
      <x:c r="B928" t="str">
        <x:v>Integrity check</x:v>
      </x:c>
      <x:c r="C928" t="str">
        <x:f>IF(L928="","",IF(LEFT(EC928,7)="BLOCKED","🔴 Do not use for conclusion",IF(EB928="Yes","🟢 Claim-ready","🟡 Caution / context")))</x:f>
        <x:v>🟡 Caution / context</x:v>
      </x:c>
      <x:c r="D928" t="str">
        <x:f>IF(L928="","",EC928)</x:f>
        <x:v>PENDING — appropriate appraisal</x:v>
      </x:c>
      <x:c r="E928" t="str">
        <x:v>P3 — Medium</x:v>
      </x:c>
      <x:c r="F928" t="str">
        <x:v>Pending</x:v>
      </x:c>
      <x:c r="G928" t="str">
        <x:v>Title/abstract identify an explicit operational APHT/medical-readiness topic; retain for full-text assessment.</x:v>
      </x:c>
      <x:c r="H928" t="str">
        <x:v>Obtain and review lawful full text; confirm human adjudication; then select a design-specific appraisal instrument.</x:v>
      </x:c>
      <x:c r="I928"/>
      <x:c r="J928" t="str">
        <x:v>B — APHT / Medical Readiness</x:v>
      </x:c>
      <x:c r="K928" t="str">
        <x:v>IDENTIFIED</x:v>
      </x:c>
      <x:c r="L928" t="str">
        <x:v>Targeted endodontic microsurgery and endodontic microsurgery: a surgical simulation comparison.</x:v>
      </x:c>
      <x:c r="M928"/>
      <x:c r="N928" t="str">
        <x:v>Hawkins, T K; Wealleans, J A; Pratt, A M; Ray, J J</x:v>
      </x:c>
      <x:c r="O928" t="n">
        <x:v>2020</x:v>
      </x:c>
      <x:c r="P928" t="str">
        <x:v>International endodontic journal</x:v>
      </x:c>
      <x:c r="Q928" t="str">
        <x:v>Journal Article</x:v>
      </x:c>
      <x:c r="R928" t="str">
        <x:v>Unclear</x:v>
      </x:c>
      <x:c r="S928" t="str">
        <x:v>Unknown</x:v>
      </x:c>
      <x:c r="T928" t="str">
        <x:v>eng</x:v>
      </x:c>
      <x:c r="U928" t="str">
        <x:v>https://pubmed.ncbi.nlm.nih.gov/31674678/</x:v>
      </x:c>
      <x:c r="V928" t="str">
        <x:v>10.1111/iej.13243</x:v>
      </x:c>
      <x:c r="W928" t="str">
        <x:f>IF(V928="","",LOWER(SUBSTITUTE(SUBSTITUTE(SUBSTITUTE(SUBSTITUTE(TRIM(V928),"https://doi.org/",""),"http://doi.org/",""),"https://dx.doi.org/",""),"doi:","")))</x:f>
        <x:v>10.1111/iej.13243</x:v>
      </x:c>
      <x:c r="X928" t="str">
        <x:v>31674678</x:v>
      </x:c>
      <x:c r="Y928" t="str"/>
      <x:c r="Z928"/>
      <x:c r="AA928" t="str">
        <x:v>PubMed/MEDLINE</x:v>
      </x:c>
      <x:c r="AB928" t="str">
        <x:v>PUBMED-B-v1.0-2026-08-28</x:v>
      </x:c>
      <x:c r="AC928" t="str">
        <x:v>SP-PUBMED-B-20260828</x:v>
      </x:c>
      <x:c r="AD928" s="499" t="n">
        <x:v>46262</x:v>
      </x:c>
      <x:c r="AE928" s="499" t="n">
        <x:v>46272</x:v>
      </x:c>
      <x:c r="AF928" t="str">
        <x:v>HY2V6SDN</x:v>
      </x:c>
      <x:c r="AG928"/>
      <x:c r="AH928" t="str">
        <x:v>Tactical Athlete → Operational Readiness Brazil</x:v>
      </x:c>
      <x:c r="AI928" t="str">
        <x:v>evidence-family:B</x:v>
      </x:c>
      <x:c r="AJ928"/>
      <x:c r="AK928" t="str">
        <x:f>IF(AJ928="","",IF(OR(LOWER(AJ928)="brazil",LOWER(AJ928)="brasil"),"Yes","No"))</x:f>
      </x:c>
      <x:c r="AL928"/>
      <x:c r="AM928"/>
      <x:c r="AN928"/>
      <x:c r="AO928"/>
      <x:c r="AP928"/>
      <x:c r="AQ928"/>
      <x:c r="AR928"/>
      <x:c r="AS928"/>
      <x:c r="AT928"/>
      <x:c r="AU928"/>
      <x:c r="AV928"/>
      <x:c r="AW928"/>
      <x:c r="AX928"/>
      <x:c r="AY928"/>
      <x:c r="AZ928"/>
      <x:c r="BA928"/>
      <x:c r="BB928"/>
      <x:c r="BC928"/>
      <x:c r="BD928"/>
      <x:c r="BE928"/>
      <x:c r="BF928"/>
      <x:c r="BG928"/>
      <x:c r="BH928"/>
      <x:c r="BI928"/>
      <x:c r="BJ928"/>
      <x:c r="BK928"/>
      <x:c r="BL928"/>
      <x:c r="BM928"/>
      <x:c r="BN928"/>
      <x:c r="BO928"/>
      <x:c r="BP928"/>
      <x:c r="BQ928"/>
      <x:c r="BR928"/>
      <x:c r="BS928"/>
      <x:c r="BT928"/>
      <x:c r="BU928"/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 t="str">
        <x:v>Yes</x:v>
      </x:c>
      <x:c r="CK928" t="str">
        <x:v>Yes</x:v>
      </x:c>
      <x:c r="CL928" t="str">
        <x:v>Yes</x:v>
      </x:c>
      <x:c r="CM928" t="str">
        <x:v>Clear</x:v>
      </x:c>
      <x:c r="CN928" t="str">
        <x:v>Verified — clear</x:v>
      </x:c>
      <x:c r="CO928" t="n">
        <x:v>46272</x:v>
      </x:c>
      <x:c r="CP928" t="str">
        <x:v>https://pubmed.ncbi.nlm.nih.gov/31674678/</x:v>
      </x:c>
      <x:c r="CQ928"/>
      <x:c r="CR928"/>
      <x:c r="CS928"/>
      <x:c r="CT928"/>
      <x:c r="CU928"/>
      <x:c r="CV928"/>
      <x:c r="CW928"/>
      <x:c r="CX928"/>
      <x:c r="CY928"/>
      <x:c r="CZ928"/>
      <x:c r="DA928"/>
      <x:c r="DB928" t="str">
        <x:f>IF(L928="","",IF(AND(COUNT(CU928:DA928)=7,OR(CU928=0,CU928=1,CU928=2),OR(CV928=0,CV928=1,CV928=2),OR(CW928=0,CW928=1,CW928=2),OR(CX928=0,CX928=1,CX928=2),OR(CY928=0,CY928=1,CY928=2),OR(CZ928=0,CZ928=1,CZ928=2),OR(DA928=0,DA928=1,DA928=2)),SUM(CU928:DA928),""))</x:f>
      </x:c>
      <x:c r="DC928" t="str">
        <x:f>IF(DB928="","",ROUND(DB928/14*10,1))</x:f>
      </x:c>
      <x:c r="DD928" t="str">
        <x:v>Pending</x:v>
      </x:c>
      <x:c r="DE928" t="str">
        <x:f>IF(L928="","",IF(DC928="","Pending",IF(DD928="Yes","CONDITIONAL — safety override",IF(DC928&gt;=8,"HIGH",IF(DC928&gt;=5,"CONDITIONAL","LOW")))))</x:f>
        <x:v>Pending</x:v>
      </x:c>
      <x:c r="DF928" t="str">
        <x:v>Pending screening and full-text appraisal; no transferability judgment made at identification.</x:v>
      </x:c>
      <x:c r="DG928"/>
      <x:c r="DH928"/>
      <x:c r="DI928"/>
      <x:c r="DJ928"/>
      <x:c r="DK928"/>
      <x:c r="DL928"/>
      <x:c r="DM928"/>
      <x:c r="DN928"/>
      <x:c r="DO928"/>
      <x:c r="DP928"/>
      <x:c r="DQ928"/>
      <x:c r="DR928"/>
      <x:c r="DS928"/>
      <x:c r="DT928"/>
      <x:c r="DU928"/>
      <x:c r="DV928"/>
      <x:c r="DW928"/>
      <x:c r="DX928"/>
      <x:c r="DY928"/>
      <x:c r="DZ928" t="str">
        <x:v>Title/abstract screening alone does not establish effectiveness, causality, methodological quality, transferability to Brazilian public safety or an institutional recommendation.</x:v>
      </x:c>
      <x:c r="EA928" t="str">
        <x:v>Pending</x:v>
      </x:c>
      <x:c r="EB928" t="str">
        <x:f>IF(L928="","",IF(EC928="READY","Yes","No / Pending"))</x:f>
        <x:v>No / Pending</x:v>
      </x:c>
      <x:c r="EC928" t="str">
        <x:f>IF(L928="","",IF(OR(ISNUMBER(SEARCH("Retracted Publication",Q928)),CM928="Retracted",CN928="Retracted",CM928="Expression of Concern",CN928="Expression of Concern",F928="Not used",CG928="Critical",CH928="High",CH928="Critical"),"BLOCKED — integrity or use restriction",IF(AND(CJ928="Yes",CK928="Yes",CL928="Yes"),IF(AND(CM928="Clear",CN928="Verified — clear"),IF(AND(AND(LEN(TRIM(CF928))&gt;0,LEFT(LOWER(TRIM(CF928)),7)&lt;&gt;"pending"),OR(CG928="High",CG928="Moderate"),OR(CH928="Low",CH928="Some concerns",CH928="Not applicable")),IF(AND(DD928="No",OR(DE928="HIGH",DE928="CONDITIONAL"),AND(LEN(TRIM(DF928))&gt;0,LEFT(LOWER(TRIM(DF928)),7)&lt;&gt;"pending")),IF(AND(AND(LEN(TRIM(DT928))&gt;0,LEFT(LOWER(TRIM(DT928)),7)&lt;&gt;"pending"),AND(LEN(TRIM(DU928))&gt;0,LEFT(LOWER(TRIM(DU928)),7)&lt;&gt;"pending"),OR(AND(LEN(TRIM(DV928))&gt;0,LEFT(LOWER(TRIM(DV928)),7)&lt;&gt;"pending"),AND(LEN(TRIM(DW928))&gt;0,LEFT(LOWER(TRIM(DW928)),7)&lt;&gt;"pending")),AND(LEN(TRIM(DX928))&gt;0,LEFT(LOWER(TRIM(DX928)),7)&lt;&gt;"pending")),IF(AND(F928="Claim-ready",OR(EA928="Strong",EA928="Moderate"),AND(LEN(TRIM(G928))&gt;0,LEFT(LOWER(TRIM(G928)),7)&lt;&gt;"pending"),G928&lt;&gt;"No substantive use decision is permitted from identification metadata alone.",AND(LEN(TRIM(DZ928))&gt;0,LEFT(LOWER(TRIM(DZ928)),7)&lt;&gt;"pending"),DZ928&lt;&gt;"Identification metadata alone does not permit any substantive scientific, causal, operational, or institutional claim.",AND(LEN(TRIM(EI928))&gt;0,LEFT(LOWER(TRIM(EI928)),7)&lt;&gt;"pending"),ISNUMBER(EH928),EH928&gt;0),"READY","PENDING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8" t="str">
        <x:v>Pending</x:v>
      </x:c>
      <x:c r="EE928"/>
      <x:c r="EF928" t="str">
        <x:v>Pending</x:v>
      </x:c>
      <x:c r="EG928" t="str">
        <x:v>Pending</x:v>
      </x:c>
      <x:c r="EH928"/>
      <x:c r="EI928" s="501"/>
      <x:c r="EJ928"/>
      <x:c r="EK928" t="str">
        <x:v>Pending</x:v>
      </x:c>
      <x:c r="EL928" t="n">
        <x:v>46272</x:v>
      </x:c>
      <x:c r="EM928" t="str">
        <x:v>Production PubMed record imported and reconciled to Zotero item HY2V6SDN;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8" t="n">
        <x:f>IF(L928="","",(IF(N928&lt;&gt;"",1,0)+IF(O928&lt;&gt;"",1,0)+IF(AJ928&lt;&gt;"",1,0)+IF(AU928&lt;&gt;"",1,0)+IF(BE928&lt;&gt;"",1,0)+IF(CF928&lt;&gt;"",1,0)+IF(CJ928="Yes",1,0)+IF(CL928="Yes",1,0)+IF(DE928&lt;&gt;"Pending",1,0)+IF(F928&lt;&gt;"",1,0)+IF(DZ928&lt;&gt;"",1,0)+IF(EI928&lt;&gt;"",1,0))/12)</x:f>
        <x:v>0.5</x:v>
      </x:c>
    </x:row>
    <x:row r="929">
      <x:c r="A929" t="str">
        <x:v>EV-0926</x:v>
      </x:c>
      <x:c r="B929" t="str">
        <x:v>Integrity check</x:v>
      </x:c>
      <x:c r="C929" t="str">
        <x:f>IF(L929="","",IF(LEFT(EC929,7)="BLOCKED","🔴 Do not use for conclusion",IF(EB929="Yes","🟢 Claim-ready","🟡 Caution / context")))</x:f>
        <x:v>🟡 Caution / context</x:v>
      </x:c>
      <x:c r="D929" t="str">
        <x:f>IF(L929="","",EC929)</x:f>
        <x:v>PENDING — appropriate appraisal</x:v>
      </x:c>
      <x:c r="E929" t="str">
        <x:v>P3 — Medium</x:v>
      </x:c>
      <x:c r="F929" t="str">
        <x:v>Pending</x:v>
      </x:c>
      <x:c r="G929" t="str">
        <x:v>Title/abstract identify an explicit operational APHT/medical-readiness topic; retain for full-text assessment.</x:v>
      </x:c>
      <x:c r="H929" t="str">
        <x:v>Obtain and review lawful full text; confirm human adjudication; then select a design-specific appraisal instrument.</x:v>
      </x:c>
      <x:c r="I929"/>
      <x:c r="J929" t="str">
        <x:v>B — APHT / Medical Readiness</x:v>
      </x:c>
      <x:c r="K929" t="str">
        <x:v>IDENTIFIED</x:v>
      </x:c>
      <x:c r="L929" t="str">
        <x:v>An Analysis of Adherence to Tactical Combat Casualty Care Guidelines for the Administration of Tranexamic Acid.</x:v>
      </x:c>
      <x:c r="M929"/>
      <x:c r="N929" t="str">
        <x:v>Fisher, Andrew D; Carius, Brandon M; April, Michael D; Naylor, Jason F; Maddry, Joseph K; Schauer, Steven G</x:v>
      </x:c>
      <x:c r="O929" t="n">
        <x:v>2019</x:v>
      </x:c>
      <x:c r="P929" t="str">
        <x:v>The Journal of emergency medicine</x:v>
      </x:c>
      <x:c r="Q929" t="str">
        <x:v>Journal Article</x:v>
      </x:c>
      <x:c r="R929" t="str">
        <x:v>Unclear</x:v>
      </x:c>
      <x:c r="S929" t="str">
        <x:v>Unknown</x:v>
      </x:c>
      <x:c r="T929" t="str">
        <x:v>eng</x:v>
      </x:c>
      <x:c r="U929" t="str">
        <x:v>https://pubmed.ncbi.nlm.nih.gov/31629577/</x:v>
      </x:c>
      <x:c r="V929" t="str">
        <x:v>10.1016/j.jemermed.2019.08.027</x:v>
      </x:c>
      <x:c r="W929" t="str">
        <x:f>IF(V929="","",LOWER(SUBSTITUTE(SUBSTITUTE(SUBSTITUTE(SUBSTITUTE(TRIM(V929),"https://doi.org/",""),"http://doi.org/",""),"https://dx.doi.org/",""),"doi:","")))</x:f>
        <x:v>10.1016/j.jemermed.2019.08.027</x:v>
      </x:c>
      <x:c r="X929" t="str">
        <x:v>31629577</x:v>
      </x:c>
      <x:c r="Y929" t="str"/>
      <x:c r="Z929"/>
      <x:c r="AA929" t="str">
        <x:v>PubMed/MEDLINE</x:v>
      </x:c>
      <x:c r="AB929" t="str">
        <x:v>PUBMED-B-v1.0-2026-08-28</x:v>
      </x:c>
      <x:c r="AC929" t="str">
        <x:v>SP-PUBMED-B-20260828</x:v>
      </x:c>
      <x:c r="AD929" s="499" t="n">
        <x:v>46262</x:v>
      </x:c>
      <x:c r="AE929" s="499" t="n">
        <x:v>46272</x:v>
      </x:c>
      <x:c r="AF929" t="str">
        <x:v>L7TDFL7J</x:v>
      </x:c>
      <x:c r="AG929"/>
      <x:c r="AH929" t="str">
        <x:v>Tactical Athlete → Operational Readiness Brazil</x:v>
      </x:c>
      <x:c r="AI929" t="str">
        <x:v>evidence-family:B</x:v>
      </x:c>
      <x:c r="AJ929"/>
      <x:c r="AK929" t="str">
        <x:f>IF(AJ929="","",IF(OR(LOWER(AJ929)="brazil",LOWER(AJ929)="brasil"),"Yes","No"))</x:f>
      </x:c>
      <x:c r="AL929"/>
      <x:c r="AM929"/>
      <x:c r="AN929"/>
      <x:c r="AO929"/>
      <x:c r="AP929"/>
      <x:c r="AQ929"/>
      <x:c r="AR929"/>
      <x:c r="AS929"/>
      <x:c r="AT929"/>
      <x:c r="AU929"/>
      <x:c r="AV929"/>
      <x:c r="AW929"/>
      <x:c r="AX929"/>
      <x:c r="AY929"/>
      <x:c r="AZ929"/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/>
      <x:c r="BO929"/>
      <x:c r="BP929"/>
      <x:c r="BQ929"/>
      <x:c r="BR929"/>
      <x:c r="BS929"/>
      <x:c r="BT929"/>
      <x:c r="BU929"/>
      <x:c r="BV929"/>
      <x:c r="BW929"/>
      <x:c r="BX929"/>
      <x:c r="BY929"/>
      <x:c r="BZ929"/>
      <x:c r="CA929"/>
      <x:c r="CB929"/>
      <x:c r="CC929"/>
      <x:c r="CD929"/>
      <x:c r="CE929"/>
      <x:c r="CF929"/>
      <x:c r="CG929"/>
      <x:c r="CH929"/>
      <x:c r="CI929"/>
      <x:c r="CJ929" t="str">
        <x:v>Yes</x:v>
      </x:c>
      <x:c r="CK929" t="str">
        <x:v>Yes</x:v>
      </x:c>
      <x:c r="CL929" t="str">
        <x:v>Yes</x:v>
      </x:c>
      <x:c r="CM929" t="str">
        <x:v>Clear</x:v>
      </x:c>
      <x:c r="CN929" t="str">
        <x:v>Verified — clear</x:v>
      </x:c>
      <x:c r="CO929" t="n">
        <x:v>46272</x:v>
      </x:c>
      <x:c r="CP929" t="str">
        <x:v>https://pubmed.ncbi.nlm.nih.gov/31629577/</x:v>
      </x:c>
      <x:c r="CQ929"/>
      <x:c r="CR929"/>
      <x:c r="CS929"/>
      <x:c r="CT929"/>
      <x:c r="CU929"/>
      <x:c r="CV929"/>
      <x:c r="CW929"/>
      <x:c r="CX929"/>
      <x:c r="CY929"/>
      <x:c r="CZ929"/>
      <x:c r="DA929"/>
      <x:c r="DB929" t="str">
        <x:f>IF(L929="","",IF(AND(COUNT(CU929:DA929)=7,OR(CU929=0,CU929=1,CU929=2),OR(CV929=0,CV929=1,CV929=2),OR(CW929=0,CW929=1,CW929=2),OR(CX929=0,CX929=1,CX929=2),OR(CY929=0,CY929=1,CY929=2),OR(CZ929=0,CZ929=1,CZ929=2),OR(DA929=0,DA929=1,DA929=2)),SUM(CU929:DA929),""))</x:f>
      </x:c>
      <x:c r="DC929" t="str">
        <x:f>IF(DB929="","",ROUND(DB929/14*10,1))</x:f>
      </x:c>
      <x:c r="DD929" t="str">
        <x:v>Pending</x:v>
      </x:c>
      <x:c r="DE929" t="str">
        <x:f>IF(L929="","",IF(DC929="","Pending",IF(DD929="Yes","CONDITIONAL — safety override",IF(DC929&gt;=8,"HIGH",IF(DC929&gt;=5,"CONDITIONAL","LOW")))))</x:f>
        <x:v>Pending</x:v>
      </x:c>
      <x:c r="DF929" t="str">
        <x:v>Pending screening and full-text appraisal; no transferability judgment made at identification.</x:v>
      </x:c>
      <x:c r="DG929"/>
      <x:c r="DH929"/>
      <x:c r="DI929"/>
      <x:c r="DJ929"/>
      <x:c r="DK929"/>
      <x:c r="DL929"/>
      <x:c r="DM929"/>
      <x:c r="DN929"/>
      <x:c r="DO929"/>
      <x:c r="DP929"/>
      <x:c r="DQ929"/>
      <x:c r="DR929"/>
      <x:c r="DS929"/>
      <x:c r="DT929"/>
      <x:c r="DU929"/>
      <x:c r="DV929"/>
      <x:c r="DW929"/>
      <x:c r="DX929"/>
      <x:c r="DY929"/>
      <x:c r="DZ929" t="str">
        <x:v>Title/abstract screening alone does not establish effectiveness, causality, methodological quality, transferability to Brazilian public safety or an institutional recommendation.</x:v>
      </x:c>
      <x:c r="EA929" t="str">
        <x:v>Pending</x:v>
      </x:c>
      <x:c r="EB929" t="str">
        <x:f>IF(L929="","",IF(EC929="READY","Yes","No / Pending"))</x:f>
        <x:v>No / Pending</x:v>
      </x:c>
      <x:c r="EC929" t="str">
        <x:f>IF(L929="","",IF(OR(ISNUMBER(SEARCH("Retracted Publication",Q929)),CM929="Retracted",CN929="Retracted",CM929="Expression of Concern",CN929="Expression of Concern",F929="Not used",CG929="Critical",CH929="High",CH929="Critical"),"BLOCKED — integrity or use restriction",IF(AND(CJ929="Yes",CK929="Yes",CL929="Yes"),IF(AND(CM929="Clear",CN929="Verified — clear"),IF(AND(AND(LEN(TRIM(CF929))&gt;0,LEFT(LOWER(TRIM(CF929)),7)&lt;&gt;"pending"),OR(CG929="High",CG929="Moderate"),OR(CH929="Low",CH929="Some concerns",CH929="Not applicable")),IF(AND(DD929="No",OR(DE929="HIGH",DE929="CONDITIONAL"),AND(LEN(TRIM(DF929))&gt;0,LEFT(LOWER(TRIM(DF929)),7)&lt;&gt;"pending")),IF(AND(AND(LEN(TRIM(DT929))&gt;0,LEFT(LOWER(TRIM(DT929)),7)&lt;&gt;"pending"),AND(LEN(TRIM(DU929))&gt;0,LEFT(LOWER(TRIM(DU929)),7)&lt;&gt;"pending"),OR(AND(LEN(TRIM(DV929))&gt;0,LEFT(LOWER(TRIM(DV929)),7)&lt;&gt;"pending"),AND(LEN(TRIM(DW929))&gt;0,LEFT(LOWER(TRIM(DW929)),7)&lt;&gt;"pending")),AND(LEN(TRIM(DX929))&gt;0,LEFT(LOWER(TRIM(DX929)),7)&lt;&gt;"pending")),IF(AND(F929="Claim-ready",OR(EA929="Strong",EA929="Moderate"),AND(LEN(TRIM(G929))&gt;0,LEFT(LOWER(TRIM(G929)),7)&lt;&gt;"pending"),G929&lt;&gt;"No substantive use decision is permitted from identification metadata alone.",AND(LEN(TRIM(DZ929))&gt;0,LEFT(LOWER(TRIM(DZ929)),7)&lt;&gt;"pending"),DZ929&lt;&gt;"Identification metadata alone does not permit any substantive scientific, causal, operational, or institutional claim.",AND(LEN(TRIM(EI929))&gt;0,LEFT(LOWER(TRIM(EI929)),7)&lt;&gt;"pending"),ISNUMBER(EH929),EH929&gt;0),"READY","PENDING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29" t="str">
        <x:v>Pending</x:v>
      </x:c>
      <x:c r="EE929"/>
      <x:c r="EF929" t="str">
        <x:v>Pending</x:v>
      </x:c>
      <x:c r="EG929" t="str">
        <x:v>Pending</x:v>
      </x:c>
      <x:c r="EH929"/>
      <x:c r="EI929" s="501"/>
      <x:c r="EJ929"/>
      <x:c r="EK929" t="str">
        <x:v>Pending</x:v>
      </x:c>
      <x:c r="EL929" t="n">
        <x:v>46272</x:v>
      </x:c>
      <x:c r="EM929" t="str">
        <x:v>Production PubMed record imported and reconciled to Zotero item L7TDFL7J;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29" t="n">
        <x:f>IF(L929="","",(IF(N929&lt;&gt;"",1,0)+IF(O929&lt;&gt;"",1,0)+IF(AJ929&lt;&gt;"",1,0)+IF(AU929&lt;&gt;"",1,0)+IF(BE929&lt;&gt;"",1,0)+IF(CF929&lt;&gt;"",1,0)+IF(CJ929="Yes",1,0)+IF(CL929="Yes",1,0)+IF(DE929&lt;&gt;"Pending",1,0)+IF(F929&lt;&gt;"",1,0)+IF(DZ929&lt;&gt;"",1,0)+IF(EI929&lt;&gt;"",1,0))/12)</x:f>
        <x:v>0.5</x:v>
      </x:c>
    </x:row>
    <x:row r="930">
      <x:c r="A930" t="str">
        <x:v>EV-0927</x:v>
      </x:c>
      <x:c r="B930" t="str">
        <x:v>Integrity check</x:v>
      </x:c>
      <x:c r="C930" t="str">
        <x:f>IF(L930="","",IF(LEFT(EC930,7)="BLOCKED","🔴 Do not use for conclusion",IF(EB930="Yes","🟢 Claim-ready","🟡 Caution / context")))</x:f>
        <x:v>🟡 Caution / context</x:v>
      </x:c>
      <x:c r="D930" t="str">
        <x:f>IF(L930="","",EC930)</x:f>
        <x:v>PENDING — appropriate appraisal</x:v>
      </x:c>
      <x:c r="E930" t="str">
        <x:v>P3 — Medium</x:v>
      </x:c>
      <x:c r="F930" t="str">
        <x:v>Pending</x:v>
      </x:c>
      <x:c r="G930" t="str">
        <x:v>Title/abstract identify an explicit tactical/public-safety context and readiness domain; retain for full-text assessment.</x:v>
      </x:c>
      <x:c r="H930" t="str">
        <x:v>Obtain and review lawful full text; confirm human adjudication; then select a design-specific appraisal instrument.</x:v>
      </x:c>
      <x:c r="I930"/>
      <x:c r="J930" t="str">
        <x:v>A — Core</x:v>
      </x:c>
      <x:c r="K930" t="str">
        <x:v>IDENTIFIED</x:v>
      </x:c>
      <x:c r="L930" t="str">
        <x:v>Incidence Rates of Tinnitus in Active Duty Military Service Members Between 2001 and 2015.</x:v>
      </x:c>
      <x:c r="M930"/>
      <x:c r="N930" t="str">
        <x:v>Moore, Brian A; Moring, John C; Hale, Willie J; Peterson, Alan L</x:v>
      </x:c>
      <x:c r="O930" t="n">
        <x:v>2019</x:v>
      </x:c>
      <x:c r="P930" t="str">
        <x:v>American journal of audiology</x:v>
      </x:c>
      <x:c r="Q930" t="str">
        <x:v>Journal Article</x:v>
      </x:c>
      <x:c r="R930" t="str">
        <x:v>Unclear</x:v>
      </x:c>
      <x:c r="S930" t="str">
        <x:v>Unknown</x:v>
      </x:c>
      <x:c r="T930" t="str">
        <x:v>eng</x:v>
      </x:c>
      <x:c r="U930" t="str">
        <x:v>https://pubmed.ncbi.nlm.nih.gov/31618059/</x:v>
      </x:c>
      <x:c r="V930" t="str">
        <x:v>10.1044/2019_aja-19-0029</x:v>
      </x:c>
      <x:c r="W930" t="str">
        <x:f>IF(V930="","",LOWER(SUBSTITUTE(SUBSTITUTE(SUBSTITUTE(SUBSTITUTE(TRIM(V930),"https://doi.org/",""),"http://doi.org/",""),"https://dx.doi.org/",""),"doi:","")))</x:f>
        <x:v>10.1044/2019_aja-19-0029</x:v>
      </x:c>
      <x:c r="X930" t="str">
        <x:v>31618059</x:v>
      </x:c>
      <x:c r="Y930" t="str">
        <x:v>PMC7210435</x:v>
      </x:c>
      <x:c r="Z930"/>
      <x:c r="AA930" t="str">
        <x:v>PubMed/MEDLINE</x:v>
      </x:c>
      <x:c r="AB930" t="str">
        <x:v>PUBMED-A-v1.0-2026-08-28</x:v>
      </x:c>
      <x:c r="AC930" t="str">
        <x:v>SP-PUBMED-A-20260828</x:v>
      </x:c>
      <x:c r="AD930" s="499" t="n">
        <x:v>46262</x:v>
      </x:c>
      <x:c r="AE930" s="499" t="n">
        <x:v>46272</x:v>
      </x:c>
      <x:c r="AF930" t="str">
        <x:v>LYWKSK9D</x:v>
      </x:c>
      <x:c r="AG930"/>
      <x:c r="AH930" t="str">
        <x:v>Tactical Athlete → Operational Readiness Brazil</x:v>
      </x:c>
      <x:c r="AI930" t="str">
        <x:v>evidence-family:A</x:v>
      </x:c>
      <x:c r="AJ930"/>
      <x:c r="AK930" t="str">
        <x:f>IF(AJ930="","",IF(OR(LOWER(AJ930)="brazil",LOWER(AJ930)="brasil"),"Yes","No"))</x:f>
      </x:c>
      <x:c r="AL930"/>
      <x:c r="AM930"/>
      <x:c r="AN930"/>
      <x:c r="AO930"/>
      <x:c r="AP930"/>
      <x:c r="AQ930"/>
      <x:c r="AR930"/>
      <x:c r="AS930"/>
      <x:c r="AT930"/>
      <x:c r="AU930"/>
      <x:c r="AV930"/>
      <x:c r="AW930"/>
      <x:c r="AX930"/>
      <x:c r="AY930"/>
      <x:c r="AZ930"/>
      <x:c r="BA930"/>
      <x:c r="BB930"/>
      <x:c r="BC930"/>
      <x:c r="BD930"/>
      <x:c r="BE930"/>
      <x:c r="BF930"/>
      <x:c r="BG930"/>
      <x:c r="BH930"/>
      <x:c r="BI930"/>
      <x:c r="BJ930"/>
      <x:c r="BK930"/>
      <x:c r="BL930"/>
      <x:c r="BM930"/>
      <x:c r="BN930"/>
      <x:c r="BO930"/>
      <x:c r="BP930"/>
      <x:c r="BQ930"/>
      <x:c r="BR930"/>
      <x:c r="BS930"/>
      <x:c r="BT930"/>
      <x:c r="BU930"/>
      <x:c r="BV930"/>
      <x:c r="BW930"/>
      <x:c r="BX930"/>
      <x:c r="BY930"/>
      <x:c r="BZ930"/>
      <x:c r="CA930"/>
      <x:c r="CB930"/>
      <x:c r="CC930"/>
      <x:c r="CD930"/>
      <x:c r="CE930"/>
      <x:c r="CF930"/>
      <x:c r="CG930"/>
      <x:c r="CH930"/>
      <x:c r="CI930"/>
      <x:c r="CJ930" t="str">
        <x:v>Yes</x:v>
      </x:c>
      <x:c r="CK930" t="str">
        <x:v>Yes</x:v>
      </x:c>
      <x:c r="CL930" t="str">
        <x:v>Yes</x:v>
      </x:c>
      <x:c r="CM930" t="str">
        <x:v>Clear</x:v>
      </x:c>
      <x:c r="CN930" t="str">
        <x:v>Verified — clear</x:v>
      </x:c>
      <x:c r="CO930" t="n">
        <x:v>46272</x:v>
      </x:c>
      <x:c r="CP930" t="str">
        <x:v>https://pubmed.ncbi.nlm.nih.gov/31618059/</x:v>
      </x:c>
      <x:c r="CQ930"/>
      <x:c r="CR930"/>
      <x:c r="CS930"/>
      <x:c r="CT930"/>
      <x:c r="CU930"/>
      <x:c r="CV930"/>
      <x:c r="CW930"/>
      <x:c r="CX930"/>
      <x:c r="CY930"/>
      <x:c r="CZ930"/>
      <x:c r="DA930"/>
      <x:c r="DB930" t="str">
        <x:f>IF(L930="","",IF(AND(COUNT(CU930:DA930)=7,OR(CU930=0,CU930=1,CU930=2),OR(CV930=0,CV930=1,CV930=2),OR(CW930=0,CW930=1,CW930=2),OR(CX930=0,CX930=1,CX930=2),OR(CY930=0,CY930=1,CY930=2),OR(CZ930=0,CZ930=1,CZ930=2),OR(DA930=0,DA930=1,DA930=2)),SUM(CU930:DA930),""))</x:f>
      </x:c>
      <x:c r="DC930" t="str">
        <x:f>IF(DB930="","",ROUND(DB930/14*10,1))</x:f>
      </x:c>
      <x:c r="DD930" t="str">
        <x:v>Pending</x:v>
      </x:c>
      <x:c r="DE930" t="str">
        <x:f>IF(L930="","",IF(DC930="","Pending",IF(DD930="Yes","CONDITIONAL — safety override",IF(DC930&gt;=8,"HIGH",IF(DC930&gt;=5,"CONDITIONAL","LOW")))))</x:f>
        <x:v>Pending</x:v>
      </x:c>
      <x:c r="DF930" t="str">
        <x:v>Pending screening and full-text appraisal; no transferability judgment made at identification.</x:v>
      </x:c>
      <x:c r="DG930"/>
      <x:c r="DH930"/>
      <x:c r="DI930"/>
      <x:c r="DJ930"/>
      <x:c r="DK930"/>
      <x:c r="DL930"/>
      <x:c r="DM930"/>
      <x:c r="DN930"/>
      <x:c r="DO930"/>
      <x:c r="DP930"/>
      <x:c r="DQ930"/>
      <x:c r="DR930"/>
      <x:c r="DS930"/>
      <x:c r="DT930"/>
      <x:c r="DU930"/>
      <x:c r="DV930"/>
      <x:c r="DW930"/>
      <x:c r="DX930"/>
      <x:c r="DY930"/>
      <x:c r="DZ930" t="str">
        <x:v>Title/abstract screening alone does not establish effectiveness, causality, methodological quality, transferability to Brazilian public safety or an institutional recommendation.</x:v>
      </x:c>
      <x:c r="EA930" t="str">
        <x:v>Pending</x:v>
      </x:c>
      <x:c r="EB930" t="str">
        <x:f>IF(L930="","",IF(EC930="READY","Yes","No / Pending"))</x:f>
        <x:v>No / Pending</x:v>
      </x:c>
      <x:c r="EC930" t="str">
        <x:f>IF(L930="","",IF(OR(ISNUMBER(SEARCH("Retracted Publication",Q930)),CM930="Retracted",CN930="Retracted",CM930="Expression of Concern",CN930="Expression of Concern",F930="Not used",CG930="Critical",CH930="High",CH930="Critical"),"BLOCKED — integrity or use restriction",IF(AND(CJ930="Yes",CK930="Yes",CL930="Yes"),IF(AND(CM930="Clear",CN930="Verified — clear"),IF(AND(AND(LEN(TRIM(CF930))&gt;0,LEFT(LOWER(TRIM(CF930)),7)&lt;&gt;"pending"),OR(CG930="High",CG930="Moderate"),OR(CH930="Low",CH930="Some concerns",CH930="Not applicable")),IF(AND(DD930="No",OR(DE930="HIGH",DE930="CONDITIONAL"),AND(LEN(TRIM(DF930))&gt;0,LEFT(LOWER(TRIM(DF930)),7)&lt;&gt;"pending")),IF(AND(AND(LEN(TRIM(DT930))&gt;0,LEFT(LOWER(TRIM(DT930)),7)&lt;&gt;"pending"),AND(LEN(TRIM(DU930))&gt;0,LEFT(LOWER(TRIM(DU930)),7)&lt;&gt;"pending"),OR(AND(LEN(TRIM(DV930))&gt;0,LEFT(LOWER(TRIM(DV930)),7)&lt;&gt;"pending"),AND(LEN(TRIM(DW930))&gt;0,LEFT(LOWER(TRIM(DW930)),7)&lt;&gt;"pending")),AND(LEN(TRIM(DX930))&gt;0,LEFT(LOWER(TRIM(DX930)),7)&lt;&gt;"pending")),IF(AND(F930="Claim-ready",OR(EA930="Strong",EA930="Moderate"),AND(LEN(TRIM(G930))&gt;0,LEFT(LOWER(TRIM(G930)),7)&lt;&gt;"pending"),G930&lt;&gt;"No substantive use decision is permitted from identification metadata alone.",AND(LEN(TRIM(DZ930))&gt;0,LEFT(LOWER(TRIM(DZ930)),7)&lt;&gt;"pending"),DZ930&lt;&gt;"Identification metadata alone does not permit any substantive scientific, causal, operational, or institutional claim.",AND(LEN(TRIM(EI930))&gt;0,LEFT(LOWER(TRIM(EI930)),7)&lt;&gt;"pending"),ISNUMBER(EH930),EH930&gt;0),"READY","PENDING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0" t="str">
        <x:v>Pending</x:v>
      </x:c>
      <x:c r="EE930"/>
      <x:c r="EF930" t="str">
        <x:v>Pending</x:v>
      </x:c>
      <x:c r="EG930" t="str">
        <x:v>Pending</x:v>
      </x:c>
      <x:c r="EH930"/>
      <x:c r="EI930" s="501"/>
      <x:c r="EJ930"/>
      <x:c r="EK930" t="str">
        <x:v>Pending</x:v>
      </x:c>
      <x:c r="EL930" t="n">
        <x:v>46272</x:v>
      </x:c>
      <x:c r="EM930" t="str">
        <x:v>Production PubMed record imported and reconciled to Zotero item LYWKSK9D;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0" t="n">
        <x:f>IF(L930="","",(IF(N930&lt;&gt;"",1,0)+IF(O930&lt;&gt;"",1,0)+IF(AJ930&lt;&gt;"",1,0)+IF(AU930&lt;&gt;"",1,0)+IF(BE930&lt;&gt;"",1,0)+IF(CF930&lt;&gt;"",1,0)+IF(CJ930="Yes",1,0)+IF(CL930="Yes",1,0)+IF(DE930&lt;&gt;"Pending",1,0)+IF(F930&lt;&gt;"",1,0)+IF(DZ930&lt;&gt;"",1,0)+IF(EI930&lt;&gt;"",1,0))/12)</x:f>
        <x:v>0.5</x:v>
      </x:c>
    </x:row>
    <x:row r="931">
      <x:c r="A931" t="str">
        <x:v>EV-0928</x:v>
      </x:c>
      <x:c r="B931" t="str">
        <x:v>Integrity check</x:v>
      </x:c>
      <x:c r="C931" t="str">
        <x:f>IF(L931="","",IF(LEFT(EC931,7)="BLOCKED","🔴 Do not use for conclusion",IF(EB931="Yes","🟢 Claim-ready","🟡 Caution / context")))</x:f>
        <x:v>🟡 Caution / context</x:v>
      </x:c>
      <x:c r="D931" t="str">
        <x:f>IF(L931="","",EC931)</x:f>
        <x:v>PENDING — appropriate appraisal</x:v>
      </x:c>
      <x:c r="E931" t="str">
        <x:v>P3 — Medium</x:v>
      </x:c>
      <x:c r="F931" t="str">
        <x:v>Pending</x:v>
      </x:c>
      <x:c r="G931" t="str">
        <x:v>Title/abstract identify an explicit operational APHT/medical-readiness topic; retain for full-text assessment.</x:v>
      </x:c>
      <x:c r="H931" t="str">
        <x:v>Obtain and review lawful full text; confirm human adjudication; then select a design-specific appraisal instrument.</x:v>
      </x:c>
      <x:c r="I931"/>
      <x:c r="J931" t="str">
        <x:v>B — APHT / Medical Readiness</x:v>
      </x:c>
      <x:c r="K931" t="str">
        <x:v>IDENTIFIED</x:v>
      </x:c>
      <x:c r="L931" t="str">
        <x:v>Thoracic Injury in Patients Injured by Explosions on the Battlefield and in Terrorist Incidents.</x:v>
      </x:c>
      <x:c r="M931"/>
      <x:c r="N931" t="str">
        <x:v>McDonald Johnston, Andrew; Alderman, Joseph Edward</x:v>
      </x:c>
      <x:c r="O931" t="n">
        <x:v>2020</x:v>
      </x:c>
      <x:c r="P931" t="str">
        <x:v>Chest</x:v>
      </x:c>
      <x:c r="Q931" t="str">
        <x:v>Journal Article; Review</x:v>
      </x:c>
      <x:c r="R931" t="str">
        <x:v>Unclear</x:v>
      </x:c>
      <x:c r="S931" t="str">
        <x:v>Unknown</x:v>
      </x:c>
      <x:c r="T931" t="str">
        <x:v>eng</x:v>
      </x:c>
      <x:c r="U931" t="str">
        <x:v>https://pubmed.ncbi.nlm.nih.gov/31605701/</x:v>
      </x:c>
      <x:c r="V931" t="str">
        <x:v>10.1016/j.chest.2019.09.020</x:v>
      </x:c>
      <x:c r="W931" t="str">
        <x:f>IF(V931="","",LOWER(SUBSTITUTE(SUBSTITUTE(SUBSTITUTE(SUBSTITUTE(TRIM(V931),"https://doi.org/",""),"http://doi.org/",""),"https://dx.doi.org/",""),"doi:","")))</x:f>
        <x:v>10.1016/j.chest.2019.09.020</x:v>
      </x:c>
      <x:c r="X931" t="str">
        <x:v>31605701</x:v>
      </x:c>
      <x:c r="Y931" t="str"/>
      <x:c r="Z931"/>
      <x:c r="AA931" t="str">
        <x:v>PubMed/MEDLINE</x:v>
      </x:c>
      <x:c r="AB931" t="str">
        <x:v>PUBMED-B-v1.0-2026-08-28</x:v>
      </x:c>
      <x:c r="AC931" t="str">
        <x:v>SP-PUBMED-B-20260828</x:v>
      </x:c>
      <x:c r="AD931" s="499" t="n">
        <x:v>46262</x:v>
      </x:c>
      <x:c r="AE931" s="499" t="n">
        <x:v>46272</x:v>
      </x:c>
      <x:c r="AF931" t="str">
        <x:v>VATS4PFI</x:v>
      </x:c>
      <x:c r="AG931"/>
      <x:c r="AH931" t="str">
        <x:v>Tactical Athlete → Operational Readiness Brazil</x:v>
      </x:c>
      <x:c r="AI931" t="str">
        <x:v>evidence-family:B</x:v>
      </x:c>
      <x:c r="AJ931"/>
      <x:c r="AK931" t="str">
        <x:f>IF(AJ931="","",IF(OR(LOWER(AJ931)="brazil",LOWER(AJ931)="brasil"),"Yes","No"))</x:f>
      </x:c>
      <x:c r="AL931"/>
      <x:c r="AM931"/>
      <x:c r="AN931"/>
      <x:c r="AO931"/>
      <x:c r="AP931"/>
      <x:c r="AQ931"/>
      <x:c r="AR931"/>
      <x:c r="AS931"/>
      <x:c r="AT931"/>
      <x:c r="AU931"/>
      <x:c r="AV931"/>
      <x:c r="AW931"/>
      <x:c r="AX931"/>
      <x:c r="AY931"/>
      <x:c r="AZ931"/>
      <x:c r="BA931"/>
      <x:c r="BB931"/>
      <x:c r="BC931"/>
      <x:c r="BD931"/>
      <x:c r="BE931"/>
      <x:c r="BF931"/>
      <x:c r="BG931"/>
      <x:c r="BH931"/>
      <x:c r="BI931"/>
      <x:c r="BJ931"/>
      <x:c r="BK931"/>
      <x:c r="BL931"/>
      <x:c r="BM931"/>
      <x:c r="BN931"/>
      <x:c r="BO931"/>
      <x:c r="BP931"/>
      <x:c r="BQ931"/>
      <x:c r="BR931"/>
      <x:c r="BS931"/>
      <x:c r="BT931"/>
      <x:c r="BU931"/>
      <x:c r="BV931"/>
      <x:c r="BW931"/>
      <x:c r="BX931"/>
      <x:c r="BY931"/>
      <x:c r="BZ931"/>
      <x:c r="CA931"/>
      <x:c r="CB931"/>
      <x:c r="CC931"/>
      <x:c r="CD931"/>
      <x:c r="CE931"/>
      <x:c r="CF931"/>
      <x:c r="CG931"/>
      <x:c r="CH931"/>
      <x:c r="CI931"/>
      <x:c r="CJ931" t="str">
        <x:v>Yes</x:v>
      </x:c>
      <x:c r="CK931" t="str">
        <x:v>Yes</x:v>
      </x:c>
      <x:c r="CL931" t="str">
        <x:v>Yes</x:v>
      </x:c>
      <x:c r="CM931" t="str">
        <x:v>Clear</x:v>
      </x:c>
      <x:c r="CN931" t="str">
        <x:v>Verified — clear</x:v>
      </x:c>
      <x:c r="CO931" t="n">
        <x:v>46272</x:v>
      </x:c>
      <x:c r="CP931" t="str">
        <x:v>https://pubmed.ncbi.nlm.nih.gov/31605701/</x:v>
      </x:c>
      <x:c r="CQ931"/>
      <x:c r="CR931"/>
      <x:c r="CS931"/>
      <x:c r="CT931"/>
      <x:c r="CU931"/>
      <x:c r="CV931"/>
      <x:c r="CW931"/>
      <x:c r="CX931"/>
      <x:c r="CY931"/>
      <x:c r="CZ931"/>
      <x:c r="DA931"/>
      <x:c r="DB931" t="str">
        <x:f>IF(L931="","",IF(AND(COUNT(CU931:DA931)=7,OR(CU931=0,CU931=1,CU931=2),OR(CV931=0,CV931=1,CV931=2),OR(CW931=0,CW931=1,CW931=2),OR(CX931=0,CX931=1,CX931=2),OR(CY931=0,CY931=1,CY931=2),OR(CZ931=0,CZ931=1,CZ931=2),OR(DA931=0,DA931=1,DA931=2)),SUM(CU931:DA931),""))</x:f>
      </x:c>
      <x:c r="DC931" t="str">
        <x:f>IF(DB931="","",ROUND(DB931/14*10,1))</x:f>
      </x:c>
      <x:c r="DD931" t="str">
        <x:v>Pending</x:v>
      </x:c>
      <x:c r="DE931" t="str">
        <x:f>IF(L931="","",IF(DC931="","Pending",IF(DD931="Yes","CONDITIONAL — safety override",IF(DC931&gt;=8,"HIGH",IF(DC931&gt;=5,"CONDITIONAL","LOW")))))</x:f>
        <x:v>Pending</x:v>
      </x:c>
      <x:c r="DF931" t="str">
        <x:v>Pending screening and full-text appraisal; no transferability judgment made at identification.</x:v>
      </x:c>
      <x:c r="DG931"/>
      <x:c r="DH931"/>
      <x:c r="DI931"/>
      <x:c r="DJ931"/>
      <x:c r="DK931"/>
      <x:c r="DL931"/>
      <x:c r="DM931"/>
      <x:c r="DN931"/>
      <x:c r="DO931"/>
      <x:c r="DP931"/>
      <x:c r="DQ931"/>
      <x:c r="DR931"/>
      <x:c r="DS931"/>
      <x:c r="DT931"/>
      <x:c r="DU931"/>
      <x:c r="DV931"/>
      <x:c r="DW931"/>
      <x:c r="DX931"/>
      <x:c r="DY931"/>
      <x:c r="DZ931" t="str">
        <x:v>Title/abstract screening alone does not establish effectiveness, causality, methodological quality, transferability to Brazilian public safety or an institutional recommendation.</x:v>
      </x:c>
      <x:c r="EA931" t="str">
        <x:v>Pending</x:v>
      </x:c>
      <x:c r="EB931" t="str">
        <x:f>IF(L931="","",IF(EC931="READY","Yes","No / Pending"))</x:f>
        <x:v>No / Pending</x:v>
      </x:c>
      <x:c r="EC931" t="str">
        <x:f>IF(L931="","",IF(OR(ISNUMBER(SEARCH("Retracted Publication",Q931)),CM931="Retracted",CN931="Retracted",CM931="Expression of Concern",CN931="Expression of Concern",F931="Not used",CG931="Critical",CH931="High",CH931="Critical"),"BLOCKED — integrity or use restriction",IF(AND(CJ931="Yes",CK931="Yes",CL931="Yes"),IF(AND(CM931="Clear",CN931="Verified — clear"),IF(AND(AND(LEN(TRIM(CF931))&gt;0,LEFT(LOWER(TRIM(CF931)),7)&lt;&gt;"pending"),OR(CG931="High",CG931="Moderate"),OR(CH931="Low",CH931="Some concerns",CH931="Not applicable")),IF(AND(DD931="No",OR(DE931="HIGH",DE931="CONDITIONAL"),AND(LEN(TRIM(DF931))&gt;0,LEFT(LOWER(TRIM(DF931)),7)&lt;&gt;"pending")),IF(AND(AND(LEN(TRIM(DT931))&gt;0,LEFT(LOWER(TRIM(DT931)),7)&lt;&gt;"pending"),AND(LEN(TRIM(DU931))&gt;0,LEFT(LOWER(TRIM(DU931)),7)&lt;&gt;"pending"),OR(AND(LEN(TRIM(DV931))&gt;0,LEFT(LOWER(TRIM(DV931)),7)&lt;&gt;"pending"),AND(LEN(TRIM(DW931))&gt;0,LEFT(LOWER(TRIM(DW931)),7)&lt;&gt;"pending")),AND(LEN(TRIM(DX931))&gt;0,LEFT(LOWER(TRIM(DX931)),7)&lt;&gt;"pending")),IF(AND(F931="Claim-ready",OR(EA931="Strong",EA931="Moderate"),AND(LEN(TRIM(G931))&gt;0,LEFT(LOWER(TRIM(G931)),7)&lt;&gt;"pending"),G931&lt;&gt;"No substantive use decision is permitted from identification metadata alone.",AND(LEN(TRIM(DZ931))&gt;0,LEFT(LOWER(TRIM(DZ931)),7)&lt;&gt;"pending"),DZ931&lt;&gt;"Identification metadata alone does not permit any substantive scientific, causal, operational, or institutional claim.",AND(LEN(TRIM(EI931))&gt;0,LEFT(LOWER(TRIM(EI931)),7)&lt;&gt;"pending"),ISNUMBER(EH931),EH931&gt;0),"READY","PENDING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1" t="str">
        <x:v>Pending</x:v>
      </x:c>
      <x:c r="EE931"/>
      <x:c r="EF931" t="str">
        <x:v>Pending</x:v>
      </x:c>
      <x:c r="EG931" t="str">
        <x:v>Pending</x:v>
      </x:c>
      <x:c r="EH931"/>
      <x:c r="EI931" s="501"/>
      <x:c r="EJ931"/>
      <x:c r="EK931" t="str">
        <x:v>Pending</x:v>
      </x:c>
      <x:c r="EL931" t="n">
        <x:v>46272</x:v>
      </x:c>
      <x:c r="EM931" t="str">
        <x:v>Production PubMed record imported and reconciled to Zotero item VATS4PFI;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1" t="n">
        <x:f>IF(L931="","",(IF(N931&lt;&gt;"",1,0)+IF(O931&lt;&gt;"",1,0)+IF(AJ931&lt;&gt;"",1,0)+IF(AU931&lt;&gt;"",1,0)+IF(BE931&lt;&gt;"",1,0)+IF(CF931&lt;&gt;"",1,0)+IF(CJ931="Yes",1,0)+IF(CL931="Yes",1,0)+IF(DE931&lt;&gt;"Pending",1,0)+IF(F931&lt;&gt;"",1,0)+IF(DZ931&lt;&gt;"",1,0)+IF(EI931&lt;&gt;"",1,0))/12)</x:f>
        <x:v>0.5</x:v>
      </x:c>
    </x:row>
    <x:row r="932">
      <x:c r="A932" t="str">
        <x:v>EV-0929</x:v>
      </x:c>
      <x:c r="B932" t="str">
        <x:v>Integrity check</x:v>
      </x:c>
      <x:c r="C932" t="str">
        <x:f>IF(L932="","",IF(LEFT(EC932,7)="BLOCKED","🔴 Do not use for conclusion",IF(EB932="Yes","🟢 Claim-ready","🟡 Caution / context")))</x:f>
        <x:v>🟡 Caution / context</x:v>
      </x:c>
      <x:c r="D932" t="str">
        <x:f>IF(L932="","",EC932)</x:f>
        <x:v>PENDING — appropriate appraisal</x:v>
      </x:c>
      <x:c r="E932" t="str">
        <x:v>P3 — Medium</x:v>
      </x:c>
      <x:c r="F932" t="str">
        <x:v>Pending</x:v>
      </x:c>
      <x:c r="G932" t="str">
        <x:v>A potentially relevant concept is present, but direct applicability is ambiguous at title/abstract level.</x:v>
      </x:c>
      <x:c r="H932" t="str">
        <x:v>Human title/abstract adjudication; retrieve full text if relevance remains plausible.</x:v>
      </x:c>
      <x:c r="I932"/>
      <x:c r="J932" t="str">
        <x:v>A — Core</x:v>
      </x:c>
      <x:c r="K932" t="str">
        <x:v>IDENTIFIED</x:v>
      </x:c>
      <x:c r="L932" t="str">
        <x:v>Finding the evidence: Screening of Military Family Research, 2014-2017.</x:v>
      </x:c>
      <x:c r="M932"/>
      <x:c r="N932" t="str">
        <x:v>Yablonsky, Abigail Marter; Brock, Whitney W; Whalen, Allyson E; Melvin, Kristal C; Agazio, Janice</x:v>
      </x:c>
      <x:c r="O932" t="n">
        <x:v>2019</x:v>
      </x:c>
      <x:c r="P932" t="str">
        <x:v>Journal of the American Association of Nurse Practitioners</x:v>
      </x:c>
      <x:c r="Q932" t="str">
        <x:v>Journal Article; Review</x:v>
      </x:c>
      <x:c r="R932" t="str">
        <x:v>Unclear</x:v>
      </x:c>
      <x:c r="S932" t="str">
        <x:v>Unknown</x:v>
      </x:c>
      <x:c r="T932" t="str">
        <x:v>eng</x:v>
      </x:c>
      <x:c r="U932" t="str">
        <x:v>https://pubmed.ncbi.nlm.nih.gov/31592871/</x:v>
      </x:c>
      <x:c r="V932" t="str">
        <x:v>10.1097/jxx.0000000000000285</x:v>
      </x:c>
      <x:c r="W932" t="str">
        <x:f>IF(V932="","",LOWER(SUBSTITUTE(SUBSTITUTE(SUBSTITUTE(SUBSTITUTE(TRIM(V932),"https://doi.org/",""),"http://doi.org/",""),"https://dx.doi.org/",""),"doi:","")))</x:f>
        <x:v>10.1097/jxx.0000000000000285</x:v>
      </x:c>
      <x:c r="X932" t="str">
        <x:v>31592871</x:v>
      </x:c>
      <x:c r="Y932" t="str"/>
      <x:c r="Z932"/>
      <x:c r="AA932" t="str">
        <x:v>PubMed/MEDLINE</x:v>
      </x:c>
      <x:c r="AB932" t="str">
        <x:v>PUBMED-A-v1.0-2026-08-28</x:v>
      </x:c>
      <x:c r="AC932" t="str">
        <x:v>SP-PUBMED-A-20260828</x:v>
      </x:c>
      <x:c r="AD932" s="499" t="n">
        <x:v>46262</x:v>
      </x:c>
      <x:c r="AE932" s="499" t="n">
        <x:v>46272</x:v>
      </x:c>
      <x:c r="AF932" t="str">
        <x:v>AIWG9M8K</x:v>
      </x:c>
      <x:c r="AG932"/>
      <x:c r="AH932" t="str">
        <x:v>Tactical Athlete → Operational Readiness Brazil</x:v>
      </x:c>
      <x:c r="AI932" t="str">
        <x:v>evidence-family:A</x:v>
      </x:c>
      <x:c r="AJ932"/>
      <x:c r="AK932" t="str">
        <x:f>IF(AJ932="","",IF(OR(LOWER(AJ932)="brazil",LOWER(AJ932)="brasil"),"Yes","No"))</x:f>
      </x:c>
      <x:c r="AL932"/>
      <x:c r="AM932"/>
      <x:c r="AN932"/>
      <x:c r="AO932"/>
      <x:c r="AP932"/>
      <x:c r="AQ932"/>
      <x:c r="AR932"/>
      <x:c r="AS932"/>
      <x:c r="AT932"/>
      <x:c r="AU932"/>
      <x:c r="AV932"/>
      <x:c r="AW932"/>
      <x:c r="AX932"/>
      <x:c r="AY932"/>
      <x:c r="AZ932"/>
      <x:c r="BA932"/>
      <x:c r="BB932"/>
      <x:c r="BC932"/>
      <x:c r="BD932"/>
      <x:c r="BE932"/>
      <x:c r="BF932"/>
      <x:c r="BG932"/>
      <x:c r="BH932"/>
      <x:c r="BI932"/>
      <x:c r="BJ932"/>
      <x:c r="BK932"/>
      <x:c r="BL932"/>
      <x:c r="BM932"/>
      <x:c r="BN932"/>
      <x:c r="BO932"/>
      <x:c r="BP932"/>
      <x:c r="BQ932"/>
      <x:c r="BR932"/>
      <x:c r="BS932"/>
      <x:c r="BT932"/>
      <x:c r="BU932"/>
      <x:c r="BV932"/>
      <x:c r="BW932"/>
      <x:c r="BX932"/>
      <x:c r="BY932"/>
      <x:c r="BZ932"/>
      <x:c r="CA932"/>
      <x:c r="CB932"/>
      <x:c r="CC932"/>
      <x:c r="CD932"/>
      <x:c r="CE932"/>
      <x:c r="CF932"/>
      <x:c r="CG932"/>
      <x:c r="CH932"/>
      <x:c r="CI932"/>
      <x:c r="CJ932" t="str">
        <x:v>Yes</x:v>
      </x:c>
      <x:c r="CK932" t="str">
        <x:v>Yes</x:v>
      </x:c>
      <x:c r="CL932" t="str">
        <x:v>Yes</x:v>
      </x:c>
      <x:c r="CM932" t="str">
        <x:v>Clear</x:v>
      </x:c>
      <x:c r="CN932" t="str">
        <x:v>Verified — clear</x:v>
      </x:c>
      <x:c r="CO932" t="n">
        <x:v>46272</x:v>
      </x:c>
      <x:c r="CP932" t="str">
        <x:v>https://pubmed.ncbi.nlm.nih.gov/31592871/</x:v>
      </x:c>
      <x:c r="CQ932"/>
      <x:c r="CR932"/>
      <x:c r="CS932"/>
      <x:c r="CT932"/>
      <x:c r="CU932"/>
      <x:c r="CV932"/>
      <x:c r="CW932"/>
      <x:c r="CX932"/>
      <x:c r="CY932"/>
      <x:c r="CZ932"/>
      <x:c r="DA932"/>
      <x:c r="DB932" t="str">
        <x:f>IF(L932="","",IF(AND(COUNT(CU932:DA932)=7,OR(CU932=0,CU932=1,CU932=2),OR(CV932=0,CV932=1,CV932=2),OR(CW932=0,CW932=1,CW932=2),OR(CX932=0,CX932=1,CX932=2),OR(CY932=0,CY932=1,CY932=2),OR(CZ932=0,CZ932=1,CZ932=2),OR(DA932=0,DA932=1,DA932=2)),SUM(CU932:DA932),""))</x:f>
      </x:c>
      <x:c r="DC932" t="str">
        <x:f>IF(DB932="","",ROUND(DB932/14*10,1))</x:f>
      </x:c>
      <x:c r="DD932" t="str">
        <x:v>Pending</x:v>
      </x:c>
      <x:c r="DE932" t="str">
        <x:f>IF(L932="","",IF(DC932="","Pending",IF(DD932="Yes","CONDITIONAL — safety override",IF(DC932&gt;=8,"HIGH",IF(DC932&gt;=5,"CONDITIONAL","LOW")))))</x:f>
        <x:v>Pending</x:v>
      </x:c>
      <x:c r="DF932" t="str">
        <x:v>Pending screening and full-text appraisal; no transferability judgment made at identification.</x:v>
      </x:c>
      <x:c r="DG932"/>
      <x:c r="DH932"/>
      <x:c r="DI932"/>
      <x:c r="DJ932"/>
      <x:c r="DK932"/>
      <x:c r="DL932"/>
      <x:c r="DM932"/>
      <x:c r="DN932"/>
      <x:c r="DO932"/>
      <x:c r="DP932"/>
      <x:c r="DQ932"/>
      <x:c r="DR932"/>
      <x:c r="DS932"/>
      <x:c r="DT932"/>
      <x:c r="DU932"/>
      <x:c r="DV932"/>
      <x:c r="DW932"/>
      <x:c r="DX932"/>
      <x:c r="DY932"/>
      <x:c r="DZ932" t="str">
        <x:v>Title/abstract information is insufficient for a substantive scientific, causal, transferability or institutional claim.</x:v>
      </x:c>
      <x:c r="EA932" t="str">
        <x:v>Pending</x:v>
      </x:c>
      <x:c r="EB932" t="str">
        <x:f>IF(L932="","",IF(EC932="READY","Yes","No / Pending"))</x:f>
        <x:v>No / Pending</x:v>
      </x:c>
      <x:c r="EC932" t="str">
        <x:f>IF(L932="","",IF(OR(ISNUMBER(SEARCH("Retracted Publication",Q932)),CM932="Retracted",CN932="Retracted",CM932="Expression of Concern",CN932="Expression of Concern",F932="Not used",CG932="Critical",CH932="High",CH932="Critical"),"BLOCKED — integrity or use restriction",IF(AND(CJ932="Yes",CK932="Yes",CL932="Yes"),IF(AND(CM932="Clear",CN932="Verified — clear"),IF(AND(AND(LEN(TRIM(CF932))&gt;0,LEFT(LOWER(TRIM(CF932)),7)&lt;&gt;"pending"),OR(CG932="High",CG932="Moderate"),OR(CH932="Low",CH932="Some concerns",CH932="Not applicable")),IF(AND(DD932="No",OR(DE932="HIGH",DE932="CONDITIONAL"),AND(LEN(TRIM(DF932))&gt;0,LEFT(LOWER(TRIM(DF932)),7)&lt;&gt;"pending")),IF(AND(AND(LEN(TRIM(DT932))&gt;0,LEFT(LOWER(TRIM(DT932)),7)&lt;&gt;"pending"),AND(LEN(TRIM(DU932))&gt;0,LEFT(LOWER(TRIM(DU932)),7)&lt;&gt;"pending"),OR(AND(LEN(TRIM(DV932))&gt;0,LEFT(LOWER(TRIM(DV932)),7)&lt;&gt;"pending"),AND(LEN(TRIM(DW932))&gt;0,LEFT(LOWER(TRIM(DW932)),7)&lt;&gt;"pending")),AND(LEN(TRIM(DX932))&gt;0,LEFT(LOWER(TRIM(DX932)),7)&lt;&gt;"pending")),IF(AND(F932="Claim-ready",OR(EA932="Strong",EA932="Moderate"),AND(LEN(TRIM(G932))&gt;0,LEFT(LOWER(TRIM(G932)),7)&lt;&gt;"pending"),G932&lt;&gt;"No substantive use decision is permitted from identification metadata alone.",AND(LEN(TRIM(DZ932))&gt;0,LEFT(LOWER(TRIM(DZ932)),7)&lt;&gt;"pending"),DZ932&lt;&gt;"Identification metadata alone does not permit any substantive scientific, causal, operational, or institutional claim.",AND(LEN(TRIM(EI932))&gt;0,LEFT(LOWER(TRIM(EI932)),7)&lt;&gt;"pending"),ISNUMBER(EH932),EH932&gt;0),"READY","PENDING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2" t="str">
        <x:v>Pending</x:v>
      </x:c>
      <x:c r="EE932"/>
      <x:c r="EF932" t="str">
        <x:v>Pending</x:v>
      </x:c>
      <x:c r="EG932" t="str">
        <x:v>Pending</x:v>
      </x:c>
      <x:c r="EH932"/>
      <x:c r="EI932" s="501"/>
      <x:c r="EJ932"/>
      <x:c r="EK932" t="str">
        <x:v>Pending</x:v>
      </x:c>
      <x:c r="EL932" t="n">
        <x:v>46272</x:v>
      </x:c>
      <x:c r="EM932" t="str">
        <x:v>Production PubMed record imported and reconciled to Zotero item AIWG9M8K;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32" t="n">
        <x:f>IF(L932="","",(IF(N932&lt;&gt;"",1,0)+IF(O932&lt;&gt;"",1,0)+IF(AJ932&lt;&gt;"",1,0)+IF(AU932&lt;&gt;"",1,0)+IF(BE932&lt;&gt;"",1,0)+IF(CF932&lt;&gt;"",1,0)+IF(CJ932="Yes",1,0)+IF(CL932="Yes",1,0)+IF(DE932&lt;&gt;"Pending",1,0)+IF(F932&lt;&gt;"",1,0)+IF(DZ932&lt;&gt;"",1,0)+IF(EI932&lt;&gt;"",1,0))/12)</x:f>
        <x:v>0.5</x:v>
      </x:c>
    </x:row>
    <x:row r="933">
      <x:c r="A933" t="str">
        <x:v>EV-0930</x:v>
      </x:c>
      <x:c r="B933" t="str">
        <x:v>Integrity check</x:v>
      </x:c>
      <x:c r="C933" t="str">
        <x:f>IF(L933="","",IF(LEFT(EC933,7)="BLOCKED","🔴 Do not use for conclusion",IF(EB933="Yes","🟢 Claim-ready","🟡 Caution / context")))</x:f>
        <x:v>🟡 Caution / context</x:v>
      </x:c>
      <x:c r="D933" t="str">
        <x:f>IF(L933="","",EC933)</x:f>
        <x:v>PENDING — appropriate appraisal</x:v>
      </x:c>
      <x:c r="E933" t="str">
        <x:v>P3 — Medium</x:v>
      </x:c>
      <x:c r="F933" t="str">
        <x:v>Pending</x:v>
      </x:c>
      <x:c r="G933" t="str">
        <x:v>Title/abstract identify an explicit tactical/public-safety context and readiness domain; retain for full-text assessment.</x:v>
      </x:c>
      <x:c r="H933" t="str">
        <x:v>Obtain and review lawful full text; confirm human adjudication; then select a design-specific appraisal instrument.</x:v>
      </x:c>
      <x:c r="I933"/>
      <x:c r="J933" t="str">
        <x:v>A — Core</x:v>
      </x:c>
      <x:c r="K933" t="str">
        <x:v>IDENTIFIED</x:v>
      </x:c>
      <x:c r="L933" t="str">
        <x:v>Hormonal balance and nutritional intake in elite tactical athletes.</x:v>
      </x:c>
      <x:c r="M933"/>
      <x:c r="N933" t="str">
        <x:v>Jensen, Andrew E; Arrington, Laura J; Turcotte, Lorraine P; Kelly, Karen R</x:v>
      </x:c>
      <x:c r="O933" t="n">
        <x:v>2019</x:v>
      </x:c>
      <x:c r="P933" t="str">
        <x:v>Steroids</x:v>
      </x:c>
      <x:c r="Q933" t="str">
        <x:v>Journal Article; Research Support, U.S. Gov't, Non-P.H.S.</x:v>
      </x:c>
      <x:c r="R933" t="str">
        <x:v>Unclear</x:v>
      </x:c>
      <x:c r="S933" t="str">
        <x:v>Unknown</x:v>
      </x:c>
      <x:c r="T933" t="str">
        <x:v>eng</x:v>
      </x:c>
      <x:c r="U933" t="str">
        <x:v>https://pubmed.ncbi.nlm.nih.gov/31586604/</x:v>
      </x:c>
      <x:c r="V933" t="str">
        <x:v>10.1016/j.steroids.2019.108504</x:v>
      </x:c>
      <x:c r="W933" t="str">
        <x:f>IF(V933="","",LOWER(SUBSTITUTE(SUBSTITUTE(SUBSTITUTE(SUBSTITUTE(TRIM(V933),"https://doi.org/",""),"http://doi.org/",""),"https://dx.doi.org/",""),"doi:","")))</x:f>
        <x:v>10.1016/j.steroids.2019.108504</x:v>
      </x:c>
      <x:c r="X933" t="str">
        <x:v>31586604</x:v>
      </x:c>
      <x:c r="Y933" t="str"/>
      <x:c r="Z933"/>
      <x:c r="AA933" t="str">
        <x:v>PubMed/MEDLINE</x:v>
      </x:c>
      <x:c r="AB933" t="str">
        <x:v>PUBMED-A-v1.0-2026-08-28</x:v>
      </x:c>
      <x:c r="AC933" t="str">
        <x:v>SP-PUBMED-A-20260828</x:v>
      </x:c>
      <x:c r="AD933" s="499" t="n">
        <x:v>46262</x:v>
      </x:c>
      <x:c r="AE933" s="499" t="n">
        <x:v>46272</x:v>
      </x:c>
      <x:c r="AF933" t="str">
        <x:v>N9YZ43DS</x:v>
      </x:c>
      <x:c r="AG933"/>
      <x:c r="AH933" t="str">
        <x:v>Tactical Athlete → Operational Readiness Brazil</x:v>
      </x:c>
      <x:c r="AI933" t="str">
        <x:v>evidence-family:A</x:v>
      </x:c>
      <x:c r="AJ933"/>
      <x:c r="AK933" t="str">
        <x:f>IF(AJ933="","",IF(OR(LOWER(AJ933)="brazil",LOWER(AJ933)="brasil"),"Yes","No"))</x:f>
      </x:c>
      <x:c r="AL933"/>
      <x:c r="AM933"/>
      <x:c r="AN933"/>
      <x:c r="AO933"/>
      <x:c r="AP933"/>
      <x:c r="AQ933"/>
      <x:c r="AR933"/>
      <x:c r="AS933"/>
      <x:c r="AT933"/>
      <x:c r="AU933"/>
      <x:c r="AV933"/>
      <x:c r="AW933"/>
      <x:c r="AX933"/>
      <x:c r="AY933"/>
      <x:c r="AZ933"/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/>
      <x:c r="BO933"/>
      <x:c r="BP933"/>
      <x:c r="BQ933"/>
      <x:c r="BR933"/>
      <x:c r="BS933"/>
      <x:c r="BT933"/>
      <x:c r="BU933"/>
      <x:c r="BV933"/>
      <x:c r="BW933"/>
      <x:c r="BX933"/>
      <x:c r="BY933"/>
      <x:c r="BZ933"/>
      <x:c r="CA933"/>
      <x:c r="CB933"/>
      <x:c r="CC933"/>
      <x:c r="CD933"/>
      <x:c r="CE933"/>
      <x:c r="CF933"/>
      <x:c r="CG933"/>
      <x:c r="CH933"/>
      <x:c r="CI933"/>
      <x:c r="CJ933" t="str">
        <x:v>Yes</x:v>
      </x:c>
      <x:c r="CK933" t="str">
        <x:v>Yes</x:v>
      </x:c>
      <x:c r="CL933" t="str">
        <x:v>Yes</x:v>
      </x:c>
      <x:c r="CM933" t="str">
        <x:v>Clear</x:v>
      </x:c>
      <x:c r="CN933" t="str">
        <x:v>Verified — clear</x:v>
      </x:c>
      <x:c r="CO933" t="n">
        <x:v>46272</x:v>
      </x:c>
      <x:c r="CP933" t="str">
        <x:v>https://pubmed.ncbi.nlm.nih.gov/31586604/</x:v>
      </x:c>
      <x:c r="CQ933"/>
      <x:c r="CR933"/>
      <x:c r="CS933"/>
      <x:c r="CT933"/>
      <x:c r="CU933"/>
      <x:c r="CV933"/>
      <x:c r="CW933"/>
      <x:c r="CX933"/>
      <x:c r="CY933"/>
      <x:c r="CZ933"/>
      <x:c r="DA933"/>
      <x:c r="DB933" t="str">
        <x:f>IF(L933="","",IF(AND(COUNT(CU933:DA933)=7,OR(CU933=0,CU933=1,CU933=2),OR(CV933=0,CV933=1,CV933=2),OR(CW933=0,CW933=1,CW933=2),OR(CX933=0,CX933=1,CX933=2),OR(CY933=0,CY933=1,CY933=2),OR(CZ933=0,CZ933=1,CZ933=2),OR(DA933=0,DA933=1,DA933=2)),SUM(CU933:DA933),""))</x:f>
      </x:c>
      <x:c r="DC933" t="str">
        <x:f>IF(DB933="","",ROUND(DB933/14*10,1))</x:f>
      </x:c>
      <x:c r="DD933" t="str">
        <x:v>Pending</x:v>
      </x:c>
      <x:c r="DE933" t="str">
        <x:f>IF(L933="","",IF(DC933="","Pending",IF(DD933="Yes","CONDITIONAL — safety override",IF(DC933&gt;=8,"HIGH",IF(DC933&gt;=5,"CONDITIONAL","LOW")))))</x:f>
        <x:v>Pending</x:v>
      </x:c>
      <x:c r="DF933" t="str">
        <x:v>Pending screening and full-text appraisal; no transferability judgment made at identification.</x:v>
      </x:c>
      <x:c r="DG933"/>
      <x:c r="DH933"/>
      <x:c r="DI933"/>
      <x:c r="DJ933"/>
      <x:c r="DK933"/>
      <x:c r="DL933"/>
      <x:c r="DM933"/>
      <x:c r="DN933"/>
      <x:c r="DO933"/>
      <x:c r="DP933"/>
      <x:c r="DQ933"/>
      <x:c r="DR933"/>
      <x:c r="DS933"/>
      <x:c r="DT933"/>
      <x:c r="DU933"/>
      <x:c r="DV933"/>
      <x:c r="DW933"/>
      <x:c r="DX933"/>
      <x:c r="DY933"/>
      <x:c r="DZ933" t="str">
        <x:v>Title/abstract screening alone does not establish effectiveness, causality, methodological quality, transferability to Brazilian public safety or an institutional recommendation.</x:v>
      </x:c>
      <x:c r="EA933" t="str">
        <x:v>Pending</x:v>
      </x:c>
      <x:c r="EB933" t="str">
        <x:f>IF(L933="","",IF(EC933="READY","Yes","No / Pending"))</x:f>
        <x:v>No / Pending</x:v>
      </x:c>
      <x:c r="EC933" t="str">
        <x:f>IF(L933="","",IF(OR(ISNUMBER(SEARCH("Retracted Publication",Q933)),CM933="Retracted",CN933="Retracted",CM933="Expression of Concern",CN933="Expression of Concern",F933="Not used",CG933="Critical",CH933="High",CH933="Critical"),"BLOCKED — integrity or use restriction",IF(AND(CJ933="Yes",CK933="Yes",CL933="Yes"),IF(AND(CM933="Clear",CN933="Verified — clear"),IF(AND(AND(LEN(TRIM(CF933))&gt;0,LEFT(LOWER(TRIM(CF933)),7)&lt;&gt;"pending"),OR(CG933="High",CG933="Moderate"),OR(CH933="Low",CH933="Some concerns",CH933="Not applicable")),IF(AND(DD933="No",OR(DE933="HIGH",DE933="CONDITIONAL"),AND(LEN(TRIM(DF933))&gt;0,LEFT(LOWER(TRIM(DF933)),7)&lt;&gt;"pending")),IF(AND(AND(LEN(TRIM(DT933))&gt;0,LEFT(LOWER(TRIM(DT933)),7)&lt;&gt;"pending"),AND(LEN(TRIM(DU933))&gt;0,LEFT(LOWER(TRIM(DU933)),7)&lt;&gt;"pending"),OR(AND(LEN(TRIM(DV933))&gt;0,LEFT(LOWER(TRIM(DV933)),7)&lt;&gt;"pending"),AND(LEN(TRIM(DW933))&gt;0,LEFT(LOWER(TRIM(DW933)),7)&lt;&gt;"pending")),AND(LEN(TRIM(DX933))&gt;0,LEFT(LOWER(TRIM(DX933)),7)&lt;&gt;"pending")),IF(AND(F933="Claim-ready",OR(EA933="Strong",EA933="Moderate"),AND(LEN(TRIM(G933))&gt;0,LEFT(LOWER(TRIM(G933)),7)&lt;&gt;"pending"),G933&lt;&gt;"No substantive use decision is permitted from identification metadata alone.",AND(LEN(TRIM(DZ933))&gt;0,LEFT(LOWER(TRIM(DZ933)),7)&lt;&gt;"pending"),DZ933&lt;&gt;"Identification metadata alone does not permit any substantive scientific, causal, operational, or institutional claim.",AND(LEN(TRIM(EI933))&gt;0,LEFT(LOWER(TRIM(EI933)),7)&lt;&gt;"pending"),ISNUMBER(EH933),EH933&gt;0),"READY","PENDING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3" t="str">
        <x:v>Pending</x:v>
      </x:c>
      <x:c r="EE933"/>
      <x:c r="EF933" t="str">
        <x:v>Pending</x:v>
      </x:c>
      <x:c r="EG933" t="str">
        <x:v>Pending</x:v>
      </x:c>
      <x:c r="EH933"/>
      <x:c r="EI933" s="501"/>
      <x:c r="EJ933"/>
      <x:c r="EK933" t="str">
        <x:v>Pending</x:v>
      </x:c>
      <x:c r="EL933" t="n">
        <x:v>46272</x:v>
      </x:c>
      <x:c r="EM933" t="str">
        <x:v>Production PubMed record imported and reconciled to Zotero item N9YZ43DS;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3" t="n">
        <x:f>IF(L933="","",(IF(N933&lt;&gt;"",1,0)+IF(O933&lt;&gt;"",1,0)+IF(AJ933&lt;&gt;"",1,0)+IF(AU933&lt;&gt;"",1,0)+IF(BE933&lt;&gt;"",1,0)+IF(CF933&lt;&gt;"",1,0)+IF(CJ933="Yes",1,0)+IF(CL933="Yes",1,0)+IF(DE933&lt;&gt;"Pending",1,0)+IF(F933&lt;&gt;"",1,0)+IF(DZ933&lt;&gt;"",1,0)+IF(EI933&lt;&gt;"",1,0))/12)</x:f>
        <x:v>0.5</x:v>
      </x:c>
    </x:row>
    <x:row r="934">
      <x:c r="A934" t="str">
        <x:v>EV-0931</x:v>
      </x:c>
      <x:c r="B934" t="str">
        <x:v>Integrity check</x:v>
      </x:c>
      <x:c r="C934" t="str">
        <x:f>IF(L934="","",IF(LEFT(EC934,7)="BLOCKED","🔴 Do not use for conclusion",IF(EB934="Yes","🟢 Claim-ready","🟡 Caution / context")))</x:f>
        <x:v>🟡 Caution / context</x:v>
      </x:c>
      <x:c r="D934" t="str">
        <x:f>IF(L934="","",EC934)</x:f>
        <x:v>PENDING — appropriate appraisal</x:v>
      </x:c>
      <x:c r="E934" t="str">
        <x:v>P3 — Medium</x:v>
      </x:c>
      <x:c r="F934" t="str">
        <x:v>Pending</x:v>
      </x:c>
      <x:c r="G934" t="str">
        <x:v>Title/abstract identify an explicit operational APHT/medical-readiness topic; retain for full-text assessment.</x:v>
      </x:c>
      <x:c r="H934" t="str">
        <x:v>Obtain and review lawful full text; confirm human adjudication; then select a design-specific appraisal instrument.</x:v>
      </x:c>
      <x:c r="I934"/>
      <x:c r="J934" t="str">
        <x:v>B — APHT / Medical Readiness</x:v>
      </x:c>
      <x:c r="K934" t="str">
        <x:v>IDENTIFIED</x:v>
      </x:c>
      <x:c r="L934" t="str">
        <x:v>Neural Modulation Transmission Is a Marker for Speech Perception in Noise in Cochlear Implant Users.</x:v>
      </x:c>
      <x:c r="M934"/>
      <x:c r="N934" t="str">
        <x:v>Gransier, Robin; Luke, Robert; van Wieringen, Astrid; Wouters, Jan</x:v>
      </x:c>
      <x:c r="O934" t="n">
        <x:v>2020</x:v>
      </x:c>
      <x:c r="P934" t="str">
        <x:v>Ear and hearing</x:v>
      </x:c>
      <x:c r="Q934" t="str">
        <x:v>Journal Article; Research Support, Non-U.S. Gov't</x:v>
      </x:c>
      <x:c r="R934" t="str">
        <x:v>Unclear</x:v>
      </x:c>
      <x:c r="S934" t="str">
        <x:v>Unknown</x:v>
      </x:c>
      <x:c r="T934" t="str">
        <x:v>eng</x:v>
      </x:c>
      <x:c r="U934" t="str">
        <x:v>https://pubmed.ncbi.nlm.nih.gov/31567565/</x:v>
      </x:c>
      <x:c r="V934" t="str">
        <x:v>10.1097/aud.0000000000000783</x:v>
      </x:c>
      <x:c r="W934" t="str">
        <x:f>IF(V934="","",LOWER(SUBSTITUTE(SUBSTITUTE(SUBSTITUTE(SUBSTITUTE(TRIM(V934),"https://doi.org/",""),"http://doi.org/",""),"https://dx.doi.org/",""),"doi:","")))</x:f>
        <x:v>10.1097/aud.0000000000000783</x:v>
      </x:c>
      <x:c r="X934" t="str">
        <x:v>31567565</x:v>
      </x:c>
      <x:c r="Y934" t="str"/>
      <x:c r="Z934"/>
      <x:c r="AA934" t="str">
        <x:v>PubMed/MEDLINE</x:v>
      </x:c>
      <x:c r="AB934" t="str">
        <x:v>PUBMED-B-v1.0-2026-08-28</x:v>
      </x:c>
      <x:c r="AC934" t="str">
        <x:v>SP-PUBMED-B-20260828</x:v>
      </x:c>
      <x:c r="AD934" s="499" t="n">
        <x:v>46262</x:v>
      </x:c>
      <x:c r="AE934" s="499" t="n">
        <x:v>46272</x:v>
      </x:c>
      <x:c r="AF934" t="str">
        <x:v>HTI3EAWK</x:v>
      </x:c>
      <x:c r="AG934"/>
      <x:c r="AH934" t="str">
        <x:v>Tactical Athlete → Operational Readiness Brazil</x:v>
      </x:c>
      <x:c r="AI934" t="str">
        <x:v>evidence-family:B</x:v>
      </x:c>
      <x:c r="AJ934"/>
      <x:c r="AK934" t="str">
        <x:f>IF(AJ934="","",IF(OR(LOWER(AJ934)="brazil",LOWER(AJ934)="brasil"),"Yes","No"))</x:f>
      </x:c>
      <x:c r="AL934"/>
      <x:c r="AM934"/>
      <x:c r="AN934"/>
      <x:c r="AO934"/>
      <x:c r="AP934"/>
      <x:c r="AQ934"/>
      <x:c r="AR934"/>
      <x:c r="AS934"/>
      <x:c r="AT934"/>
      <x:c r="AU934"/>
      <x:c r="AV934"/>
      <x:c r="AW934"/>
      <x:c r="AX934"/>
      <x:c r="AY934"/>
      <x:c r="AZ934"/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/>
      <x:c r="BO934"/>
      <x:c r="BP934"/>
      <x:c r="BQ934"/>
      <x:c r="BR934"/>
      <x:c r="BS934"/>
      <x:c r="BT934"/>
      <x:c r="BU934"/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 t="str">
        <x:v>Yes</x:v>
      </x:c>
      <x:c r="CK934" t="str">
        <x:v>Yes</x:v>
      </x:c>
      <x:c r="CL934" t="str">
        <x:v>Yes</x:v>
      </x:c>
      <x:c r="CM934" t="str">
        <x:v>Clear</x:v>
      </x:c>
      <x:c r="CN934" t="str">
        <x:v>Verified — clear</x:v>
      </x:c>
      <x:c r="CO934" t="n">
        <x:v>46272</x:v>
      </x:c>
      <x:c r="CP934" t="str">
        <x:v>https://pubmed.ncbi.nlm.nih.gov/31567565/</x:v>
      </x:c>
      <x:c r="CQ934"/>
      <x:c r="CR934"/>
      <x:c r="CS934"/>
      <x:c r="CT934"/>
      <x:c r="CU934"/>
      <x:c r="CV934"/>
      <x:c r="CW934"/>
      <x:c r="CX934"/>
      <x:c r="CY934"/>
      <x:c r="CZ934"/>
      <x:c r="DA934"/>
      <x:c r="DB934" t="str">
        <x:f>IF(L934="","",IF(AND(COUNT(CU934:DA934)=7,OR(CU934=0,CU934=1,CU934=2),OR(CV934=0,CV934=1,CV934=2),OR(CW934=0,CW934=1,CW934=2),OR(CX934=0,CX934=1,CX934=2),OR(CY934=0,CY934=1,CY934=2),OR(CZ934=0,CZ934=1,CZ934=2),OR(DA934=0,DA934=1,DA934=2)),SUM(CU934:DA934),""))</x:f>
      </x:c>
      <x:c r="DC934" t="str">
        <x:f>IF(DB934="","",ROUND(DB934/14*10,1))</x:f>
      </x:c>
      <x:c r="DD934" t="str">
        <x:v>Pending</x:v>
      </x:c>
      <x:c r="DE934" t="str">
        <x:f>IF(L934="","",IF(DC934="","Pending",IF(DD934="Yes","CONDITIONAL — safety override",IF(DC934&gt;=8,"HIGH",IF(DC934&gt;=5,"CONDITIONAL","LOW")))))</x:f>
        <x:v>Pending</x:v>
      </x:c>
      <x:c r="DF934" t="str">
        <x:v>Pending screening and full-text appraisal; no transferability judgment made at identification.</x:v>
      </x:c>
      <x:c r="DG934"/>
      <x:c r="DH934"/>
      <x:c r="DI934"/>
      <x:c r="DJ934"/>
      <x:c r="DK934"/>
      <x:c r="DL934"/>
      <x:c r="DM934"/>
      <x:c r="DN934"/>
      <x:c r="DO934"/>
      <x:c r="DP934"/>
      <x:c r="DQ934"/>
      <x:c r="DR934"/>
      <x:c r="DS934"/>
      <x:c r="DT934"/>
      <x:c r="DU934"/>
      <x:c r="DV934"/>
      <x:c r="DW934"/>
      <x:c r="DX934"/>
      <x:c r="DY934"/>
      <x:c r="DZ934" t="str">
        <x:v>Title/abstract screening alone does not establish effectiveness, causality, methodological quality, transferability to Brazilian public safety or an institutional recommendation.</x:v>
      </x:c>
      <x:c r="EA934" t="str">
        <x:v>Pending</x:v>
      </x:c>
      <x:c r="EB934" t="str">
        <x:f>IF(L934="","",IF(EC934="READY","Yes","No / Pending"))</x:f>
        <x:v>No / Pending</x:v>
      </x:c>
      <x:c r="EC934" t="str">
        <x:f>IF(L934="","",IF(OR(ISNUMBER(SEARCH("Retracted Publication",Q934)),CM934="Retracted",CN934="Retracted",CM934="Expression of Concern",CN934="Expression of Concern",F934="Not used",CG934="Critical",CH934="High",CH934="Critical"),"BLOCKED — integrity or use restriction",IF(AND(CJ934="Yes",CK934="Yes",CL934="Yes"),IF(AND(CM934="Clear",CN934="Verified — clear"),IF(AND(AND(LEN(TRIM(CF934))&gt;0,LEFT(LOWER(TRIM(CF934)),7)&lt;&gt;"pending"),OR(CG934="High",CG934="Moderate"),OR(CH934="Low",CH934="Some concerns",CH934="Not applicable")),IF(AND(DD934="No",OR(DE934="HIGH",DE934="CONDITIONAL"),AND(LEN(TRIM(DF934))&gt;0,LEFT(LOWER(TRIM(DF934)),7)&lt;&gt;"pending")),IF(AND(AND(LEN(TRIM(DT934))&gt;0,LEFT(LOWER(TRIM(DT934)),7)&lt;&gt;"pending"),AND(LEN(TRIM(DU934))&gt;0,LEFT(LOWER(TRIM(DU934)),7)&lt;&gt;"pending"),OR(AND(LEN(TRIM(DV934))&gt;0,LEFT(LOWER(TRIM(DV934)),7)&lt;&gt;"pending"),AND(LEN(TRIM(DW934))&gt;0,LEFT(LOWER(TRIM(DW934)),7)&lt;&gt;"pending")),AND(LEN(TRIM(DX934))&gt;0,LEFT(LOWER(TRIM(DX934)),7)&lt;&gt;"pending")),IF(AND(F934="Claim-ready",OR(EA934="Strong",EA934="Moderate"),AND(LEN(TRIM(G934))&gt;0,LEFT(LOWER(TRIM(G934)),7)&lt;&gt;"pending"),G934&lt;&gt;"No substantive use decision is permitted from identification metadata alone.",AND(LEN(TRIM(DZ934))&gt;0,LEFT(LOWER(TRIM(DZ934)),7)&lt;&gt;"pending"),DZ934&lt;&gt;"Identification metadata alone does not permit any substantive scientific, causal, operational, or institutional claim.",AND(LEN(TRIM(EI934))&gt;0,LEFT(LOWER(TRIM(EI934)),7)&lt;&gt;"pending"),ISNUMBER(EH934),EH934&gt;0),"READY","PENDING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4" t="str">
        <x:v>Pending</x:v>
      </x:c>
      <x:c r="EE934"/>
      <x:c r="EF934" t="str">
        <x:v>Pending</x:v>
      </x:c>
      <x:c r="EG934" t="str">
        <x:v>Pending</x:v>
      </x:c>
      <x:c r="EH934"/>
      <x:c r="EI934" s="501"/>
      <x:c r="EJ934"/>
      <x:c r="EK934" t="str">
        <x:v>Pending</x:v>
      </x:c>
      <x:c r="EL934" t="n">
        <x:v>46272</x:v>
      </x:c>
      <x:c r="EM934" t="str">
        <x:v>Production PubMed record imported and reconciled to Zotero item HTI3EAWK;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4" t="n">
        <x:f>IF(L934="","",(IF(N934&lt;&gt;"",1,0)+IF(O934&lt;&gt;"",1,0)+IF(AJ934&lt;&gt;"",1,0)+IF(AU934&lt;&gt;"",1,0)+IF(BE934&lt;&gt;"",1,0)+IF(CF934&lt;&gt;"",1,0)+IF(CJ934="Yes",1,0)+IF(CL934="Yes",1,0)+IF(DE934&lt;&gt;"Pending",1,0)+IF(F934&lt;&gt;"",1,0)+IF(DZ934&lt;&gt;"",1,0)+IF(EI934&lt;&gt;"",1,0))/12)</x:f>
        <x:v>0.5</x:v>
      </x:c>
    </x:row>
    <x:row r="935">
      <x:c r="A935" t="str">
        <x:v>EV-0932</x:v>
      </x:c>
      <x:c r="B935" t="str">
        <x:v>Integrity check</x:v>
      </x:c>
      <x:c r="C935" t="str">
        <x:f>IF(L935="","",IF(LEFT(EC935,7)="BLOCKED","🔴 Do not use for conclusion",IF(EB935="Yes","🟢 Claim-ready","🟡 Caution / context")))</x:f>
        <x:v>🟡 Caution / context</x:v>
      </x:c>
      <x:c r="D935" t="str">
        <x:f>IF(L935="","",EC935)</x:f>
        <x:v>PENDING — appropriate appraisal</x:v>
      </x:c>
      <x:c r="E935" t="str">
        <x:v>P3 — Medium</x:v>
      </x:c>
      <x:c r="F935" t="str">
        <x:v>Pending</x:v>
      </x:c>
      <x:c r="G935" t="str">
        <x:v>Title/abstract identify an explicit tactical/public-safety context and readiness domain; retain for full-text assessment.</x:v>
      </x:c>
      <x:c r="H935" t="str">
        <x:v>Obtain and review lawful full text; confirm human adjudication; then select a design-specific appraisal instrument.</x:v>
      </x:c>
      <x:c r="I935"/>
      <x:c r="J935" t="str">
        <x:v>A — Core</x:v>
      </x:c>
      <x:c r="K935" t="str">
        <x:v>IDENTIFIED</x:v>
      </x:c>
      <x:c r="L935" t="str">
        <x:v>Simulator Availability in Meeting the Requirements of United States Army Ophthalmology Individual Critical Task Lists.</x:v>
      </x:c>
      <x:c r="M935"/>
      <x:c r="N935" t="str">
        <x:v>Anthony, Christopher M; Boden, John H; Legault, Gary L</x:v>
      </x:c>
      <x:c r="O935" t="n">
        <x:v>2019</x:v>
      </x:c>
      <x:c r="P935" t="str">
        <x:v>Cureus</x:v>
      </x:c>
      <x:c r="Q935" t="str">
        <x:v>Journal Article</x:v>
      </x:c>
      <x:c r="R935" t="str">
        <x:v>Unclear</x:v>
      </x:c>
      <x:c r="S935" t="str">
        <x:v>Unknown</x:v>
      </x:c>
      <x:c r="T935" t="str">
        <x:v>eng</x:v>
      </x:c>
      <x:c r="U935" t="str">
        <x:v>https://pubmed.ncbi.nlm.nih.gov/31555495/</x:v>
      </x:c>
      <x:c r="V935" t="str">
        <x:v>10.7759/cureus.5209</x:v>
      </x:c>
      <x:c r="W935" t="str">
        <x:f>IF(V935="","",LOWER(SUBSTITUTE(SUBSTITUTE(SUBSTITUTE(SUBSTITUTE(TRIM(V935),"https://doi.org/",""),"http://doi.org/",""),"https://dx.doi.org/",""),"doi:","")))</x:f>
        <x:v>10.7759/cureus.5209</x:v>
      </x:c>
      <x:c r="X935" t="str">
        <x:v>31555495</x:v>
      </x:c>
      <x:c r="Y935" t="str">
        <x:v>PMC6759425</x:v>
      </x:c>
      <x:c r="Z935"/>
      <x:c r="AA935" t="str">
        <x:v>PubMed/MEDLINE</x:v>
      </x:c>
      <x:c r="AB935" t="str">
        <x:v>PUBMED-A-v1.0-2026-08-28</x:v>
      </x:c>
      <x:c r="AC935" t="str">
        <x:v>SP-PUBMED-A-20260828</x:v>
      </x:c>
      <x:c r="AD935" s="499" t="n">
        <x:v>46262</x:v>
      </x:c>
      <x:c r="AE935" s="499" t="n">
        <x:v>46272</x:v>
      </x:c>
      <x:c r="AF935" t="str">
        <x:v>MIN5PI3I</x:v>
      </x:c>
      <x:c r="AG935"/>
      <x:c r="AH935" t="str">
        <x:v>Tactical Athlete → Operational Readiness Brazil</x:v>
      </x:c>
      <x:c r="AI935" t="str">
        <x:v>evidence-family:A</x:v>
      </x:c>
      <x:c r="AJ935"/>
      <x:c r="AK935" t="str">
        <x:f>IF(AJ935="","",IF(OR(LOWER(AJ935)="brazil",LOWER(AJ935)="brasil"),"Yes","No"))</x:f>
      </x:c>
      <x:c r="AL935"/>
      <x:c r="AM935"/>
      <x:c r="AN935"/>
      <x:c r="AO935"/>
      <x:c r="AP935"/>
      <x:c r="AQ935"/>
      <x:c r="AR935"/>
      <x:c r="AS935"/>
      <x:c r="AT935"/>
      <x:c r="AU935"/>
      <x:c r="AV935"/>
      <x:c r="AW935"/>
      <x:c r="AX935"/>
      <x:c r="AY935"/>
      <x:c r="AZ935"/>
      <x:c r="BA935"/>
      <x:c r="BB935"/>
      <x:c r="BC935"/>
      <x:c r="BD935"/>
      <x:c r="BE935"/>
      <x:c r="BF935"/>
      <x:c r="BG935"/>
      <x:c r="BH935"/>
      <x:c r="BI935"/>
      <x:c r="BJ935"/>
      <x:c r="BK935"/>
      <x:c r="BL935"/>
      <x:c r="BM935"/>
      <x:c r="BN935"/>
      <x:c r="BO935"/>
      <x:c r="BP935"/>
      <x:c r="BQ935"/>
      <x:c r="BR935"/>
      <x:c r="BS935"/>
      <x:c r="BT935"/>
      <x:c r="BU935"/>
      <x:c r="BV935"/>
      <x:c r="BW935"/>
      <x:c r="BX935"/>
      <x:c r="BY935"/>
      <x:c r="BZ935"/>
      <x:c r="CA935"/>
      <x:c r="CB935"/>
      <x:c r="CC935"/>
      <x:c r="CD935"/>
      <x:c r="CE935"/>
      <x:c r="CF935"/>
      <x:c r="CG935"/>
      <x:c r="CH935"/>
      <x:c r="CI935"/>
      <x:c r="CJ935" t="str">
        <x:v>Yes</x:v>
      </x:c>
      <x:c r="CK935" t="str">
        <x:v>Yes</x:v>
      </x:c>
      <x:c r="CL935" t="str">
        <x:v>Yes</x:v>
      </x:c>
      <x:c r="CM935" t="str">
        <x:v>Clear</x:v>
      </x:c>
      <x:c r="CN935" t="str">
        <x:v>Verified — clear</x:v>
      </x:c>
      <x:c r="CO935" t="n">
        <x:v>46272</x:v>
      </x:c>
      <x:c r="CP935" t="str">
        <x:v>https://pubmed.ncbi.nlm.nih.gov/31555495/</x:v>
      </x:c>
      <x:c r="CQ935"/>
      <x:c r="CR935"/>
      <x:c r="CS935"/>
      <x:c r="CT935"/>
      <x:c r="CU935"/>
      <x:c r="CV935"/>
      <x:c r="CW935"/>
      <x:c r="CX935"/>
      <x:c r="CY935"/>
      <x:c r="CZ935"/>
      <x:c r="DA935"/>
      <x:c r="DB935" t="str">
        <x:f>IF(L935="","",IF(AND(COUNT(CU935:DA935)=7,OR(CU935=0,CU935=1,CU935=2),OR(CV935=0,CV935=1,CV935=2),OR(CW935=0,CW935=1,CW935=2),OR(CX935=0,CX935=1,CX935=2),OR(CY935=0,CY935=1,CY935=2),OR(CZ935=0,CZ935=1,CZ935=2),OR(DA935=0,DA935=1,DA935=2)),SUM(CU935:DA935),""))</x:f>
      </x:c>
      <x:c r="DC935" t="str">
        <x:f>IF(DB935="","",ROUND(DB935/14*10,1))</x:f>
      </x:c>
      <x:c r="DD935" t="str">
        <x:v>Pending</x:v>
      </x:c>
      <x:c r="DE935" t="str">
        <x:f>IF(L935="","",IF(DC935="","Pending",IF(DD935="Yes","CONDITIONAL — safety override",IF(DC935&gt;=8,"HIGH",IF(DC935&gt;=5,"CONDITIONAL","LOW")))))</x:f>
        <x:v>Pending</x:v>
      </x:c>
      <x:c r="DF935" t="str">
        <x:v>Pending screening and full-text appraisal; no transferability judgment made at identification.</x:v>
      </x:c>
      <x:c r="DG935"/>
      <x:c r="DH935"/>
      <x:c r="DI935"/>
      <x:c r="DJ935"/>
      <x:c r="DK935"/>
      <x:c r="DL935"/>
      <x:c r="DM935"/>
      <x:c r="DN935"/>
      <x:c r="DO935"/>
      <x:c r="DP935"/>
      <x:c r="DQ935"/>
      <x:c r="DR935"/>
      <x:c r="DS935"/>
      <x:c r="DT935"/>
      <x:c r="DU935"/>
      <x:c r="DV935"/>
      <x:c r="DW935"/>
      <x:c r="DX935"/>
      <x:c r="DY935"/>
      <x:c r="DZ935" t="str">
        <x:v>Title/abstract screening alone does not establish effectiveness, causality, methodological quality, transferability to Brazilian public safety or an institutional recommendation.</x:v>
      </x:c>
      <x:c r="EA935" t="str">
        <x:v>Pending</x:v>
      </x:c>
      <x:c r="EB935" t="str">
        <x:f>IF(L935="","",IF(EC935="READY","Yes","No / Pending"))</x:f>
        <x:v>No / Pending</x:v>
      </x:c>
      <x:c r="EC935" t="str">
        <x:f>IF(L935="","",IF(OR(ISNUMBER(SEARCH("Retracted Publication",Q935)),CM935="Retracted",CN935="Retracted",CM935="Expression of Concern",CN935="Expression of Concern",F935="Not used",CG935="Critical",CH935="High",CH935="Critical"),"BLOCKED — integrity or use restriction",IF(AND(CJ935="Yes",CK935="Yes",CL935="Yes"),IF(AND(CM935="Clear",CN935="Verified — clear"),IF(AND(AND(LEN(TRIM(CF935))&gt;0,LEFT(LOWER(TRIM(CF935)),7)&lt;&gt;"pending"),OR(CG935="High",CG935="Moderate"),OR(CH935="Low",CH935="Some concerns",CH935="Not applicable")),IF(AND(DD935="No",OR(DE935="HIGH",DE935="CONDITIONAL"),AND(LEN(TRIM(DF935))&gt;0,LEFT(LOWER(TRIM(DF935)),7)&lt;&gt;"pending")),IF(AND(AND(LEN(TRIM(DT935))&gt;0,LEFT(LOWER(TRIM(DT935)),7)&lt;&gt;"pending"),AND(LEN(TRIM(DU935))&gt;0,LEFT(LOWER(TRIM(DU935)),7)&lt;&gt;"pending"),OR(AND(LEN(TRIM(DV935))&gt;0,LEFT(LOWER(TRIM(DV935)),7)&lt;&gt;"pending"),AND(LEN(TRIM(DW935))&gt;0,LEFT(LOWER(TRIM(DW935)),7)&lt;&gt;"pending")),AND(LEN(TRIM(DX935))&gt;0,LEFT(LOWER(TRIM(DX935)),7)&lt;&gt;"pending")),IF(AND(F935="Claim-ready",OR(EA935="Strong",EA935="Moderate"),AND(LEN(TRIM(G935))&gt;0,LEFT(LOWER(TRIM(G935)),7)&lt;&gt;"pending"),G935&lt;&gt;"No substantive use decision is permitted from identification metadata alone.",AND(LEN(TRIM(DZ935))&gt;0,LEFT(LOWER(TRIM(DZ935)),7)&lt;&gt;"pending"),DZ935&lt;&gt;"Identification metadata alone does not permit any substantive scientific, causal, operational, or institutional claim.",AND(LEN(TRIM(EI935))&gt;0,LEFT(LOWER(TRIM(EI935)),7)&lt;&gt;"pending"),ISNUMBER(EH935),EH935&gt;0),"READY","PENDING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5" t="str">
        <x:v>Pending</x:v>
      </x:c>
      <x:c r="EE935"/>
      <x:c r="EF935" t="str">
        <x:v>Pending</x:v>
      </x:c>
      <x:c r="EG935" t="str">
        <x:v>Pending</x:v>
      </x:c>
      <x:c r="EH935"/>
      <x:c r="EI935" s="501"/>
      <x:c r="EJ935"/>
      <x:c r="EK935" t="str">
        <x:v>Pending</x:v>
      </x:c>
      <x:c r="EL935" t="n">
        <x:v>46272</x:v>
      </x:c>
      <x:c r="EM935" t="str">
        <x:v>Production PubMed record imported and reconciled to Zotero item MIN5PI3I;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5" t="n">
        <x:f>IF(L935="","",(IF(N935&lt;&gt;"",1,0)+IF(O935&lt;&gt;"",1,0)+IF(AJ935&lt;&gt;"",1,0)+IF(AU935&lt;&gt;"",1,0)+IF(BE935&lt;&gt;"",1,0)+IF(CF935&lt;&gt;"",1,0)+IF(CJ935="Yes",1,0)+IF(CL935="Yes",1,0)+IF(DE935&lt;&gt;"Pending",1,0)+IF(F935&lt;&gt;"",1,0)+IF(DZ935&lt;&gt;"",1,0)+IF(EI935&lt;&gt;"",1,0))/12)</x:f>
        <x:v>0.5</x:v>
      </x:c>
    </x:row>
    <x:row r="936">
      <x:c r="A936" t="str">
        <x:v>EV-0933</x:v>
      </x:c>
      <x:c r="B936" t="str">
        <x:v>Metadata verification</x:v>
      </x:c>
      <x:c r="C936" t="str">
        <x:f>IF(L936="","",IF(LEFT(EC936,7)="BLOCKED","🔴 Do not use for conclusion",IF(EB936="Yes","🟢 Claim-ready","🟡 Caution / context")))</x:f>
        <x:v>🟡 Caution / context</x:v>
      </x:c>
      <x:c r="D936" t="str">
        <x:f>IF(L936="","",EC936)</x:f>
        <x:v>PENDING — verification</x:v>
      </x:c>
      <x:c r="E936" t="str">
        <x:v>P2 — High</x:v>
      </x:c>
      <x:c r="F936" t="str">
        <x:v>Pending</x:v>
      </x:c>
      <x:c r="G936" t="str">
        <x:v>Title/abstract identify an explicit operational APHT/medical-readiness topic; retain for full-text assessment.</x:v>
      </x:c>
      <x:c r="H936" t="str">
        <x:v>Obtain and review lawful full text; confirm human adjudication; then select a design-specific appraisal instrument.</x:v>
      </x:c>
      <x:c r="I936"/>
      <x:c r="J936" t="str">
        <x:v>B — APHT / Medical Readiness</x:v>
      </x:c>
      <x:c r="K936" t="str">
        <x:v>IDENTIFIED</x:v>
      </x:c>
      <x:c r="L936" t="str">
        <x:v>Management of Hemorrhage From Craniomaxillofacial Injuries and Penetrating Neck Injury in Tactical Combat Casualty Care: iTClamp Mechanical Wound Closure Device TCCC Guidelines Proposed Change 19-04 06 June 2019.</x:v>
      </x:c>
      <x:c r="M936"/>
      <x:c r="N936" t="str">
        <x:v>Onifer, Dana J; McKee, Jessica Lynn; Faudree, Lindsey Kyle; Bennett, Brad L; Miles, Ethan A; Jacobsen, Toran; Morey, John Kip; Butler, Frank K Jr</x:v>
      </x:c>
      <x:c r="O936" t="n">
        <x:v>2019</x:v>
      </x:c>
      <x:c r="P936" t="str">
        <x:v>Journal of special operations medicine : a peer reviewed journal for SOF medical professionals</x:v>
      </x:c>
      <x:c r="Q936" t="str">
        <x:v>Journal Article</x:v>
      </x:c>
      <x:c r="R936" t="str">
        <x:v>Unclear</x:v>
      </x:c>
      <x:c r="S936" t="str">
        <x:v>Unknown</x:v>
      </x:c>
      <x:c r="T936" t="str">
        <x:v>eng</x:v>
      </x:c>
      <x:c r="U936" t="str">
        <x:v>https://pubmed.ncbi.nlm.nih.gov/31539432/</x:v>
      </x:c>
      <x:c r="V936" t="str">
        <x:v>10.55460/h8bg-8oup</x:v>
      </x:c>
      <x:c r="W936" t="str">
        <x:f>IF(V936="","",LOWER(SUBSTITUTE(SUBSTITUTE(SUBSTITUTE(SUBSTITUTE(TRIM(V936),"https://doi.org/",""),"http://doi.org/",""),"https://dx.doi.org/",""),"doi:","")))</x:f>
        <x:v>10.55460/h8bg-8oup</x:v>
      </x:c>
      <x:c r="X936" t="str">
        <x:v>31539432</x:v>
      </x:c>
      <x:c r="Y936" t="str"/>
      <x:c r="Z936"/>
      <x:c r="AA936" t="str">
        <x:v>PubMed/MEDLINE</x:v>
      </x:c>
      <x:c r="AB936" t="str">
        <x:v>PUBMED-B-v1.0-2026-08-28</x:v>
      </x:c>
      <x:c r="AC936" t="str">
        <x:v>SP-PUBMED-B-20260828</x:v>
      </x:c>
      <x:c r="AD936" s="499" t="n">
        <x:v>46262</x:v>
      </x:c>
      <x:c r="AE936" s="499" t="n">
        <x:v>46272</x:v>
      </x:c>
      <x:c r="AF936" t="str">
        <x:v>HZCUWHEQ</x:v>
      </x:c>
      <x:c r="AG936"/>
      <x:c r="AH936" t="str">
        <x:v>Tactical Athlete → Operational Readiness Brazil</x:v>
      </x:c>
      <x:c r="AI936" t="str">
        <x:v>evidence-family:B</x:v>
      </x:c>
      <x:c r="AJ936"/>
      <x:c r="AK936" t="str">
        <x:f>IF(AJ936="","",IF(OR(LOWER(AJ936)="brazil",LOWER(AJ936)="brasil"),"Yes","No"))</x:f>
      </x:c>
      <x:c r="AL936"/>
      <x:c r="AM936"/>
      <x:c r="AN936"/>
      <x:c r="AO936"/>
      <x:c r="AP936"/>
      <x:c r="AQ936"/>
      <x:c r="AR936"/>
      <x:c r="AS936"/>
      <x:c r="AT936"/>
      <x:c r="AU936"/>
      <x:c r="AV936"/>
      <x:c r="AW936"/>
      <x:c r="AX936"/>
      <x:c r="AY936"/>
      <x:c r="AZ936"/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/>
      <x:c r="BO936"/>
      <x:c r="BP936"/>
      <x:c r="BQ936"/>
      <x:c r="BR936"/>
      <x:c r="BS936"/>
      <x:c r="BT936"/>
      <x:c r="BU936"/>
      <x:c r="BV936"/>
      <x:c r="BW936"/>
      <x:c r="BX936"/>
      <x:c r="BY936"/>
      <x:c r="BZ936"/>
      <x:c r="CA936"/>
      <x:c r="CB936"/>
      <x:c r="CC936"/>
      <x:c r="CD936"/>
      <x:c r="CE936"/>
      <x:c r="CF936"/>
      <x:c r="CG936"/>
      <x:c r="CH936"/>
      <x:c r="CI936"/>
      <x:c r="CJ936" t="str">
        <x:v>Pending</x:v>
      </x:c>
      <x:c r="CK936" t="str">
        <x:v>Yes</x:v>
      </x:c>
      <x:c r="CL936" t="str">
        <x:v>Yes</x:v>
      </x:c>
      <x:c r="CM936" t="str">
        <x:v>Clear</x:v>
      </x:c>
      <x:c r="CN936" t="str">
        <x:v>Verified — clear</x:v>
      </x:c>
      <x:c r="CO936" t="n">
        <x:v>46272</x:v>
      </x:c>
      <x:c r="CP936" t="str">
        <x:v>https://pubmed.ncbi.nlm.nih.gov/31539432/</x:v>
      </x:c>
      <x:c r="CQ936"/>
      <x:c r="CR936"/>
      <x:c r="CS936"/>
      <x:c r="CT936"/>
      <x:c r="CU936"/>
      <x:c r="CV936"/>
      <x:c r="CW936"/>
      <x:c r="CX936"/>
      <x:c r="CY936"/>
      <x:c r="CZ936"/>
      <x:c r="DA936"/>
      <x:c r="DB936" t="str">
        <x:f>IF(L936="","",IF(AND(COUNT(CU936:DA936)=7,OR(CU936=0,CU936=1,CU936=2),OR(CV936=0,CV936=1,CV936=2),OR(CW936=0,CW936=1,CW936=2),OR(CX936=0,CX936=1,CX936=2),OR(CY936=0,CY936=1,CY936=2),OR(CZ936=0,CZ936=1,CZ936=2),OR(DA936=0,DA936=1,DA936=2)),SUM(CU936:DA936),""))</x:f>
      </x:c>
      <x:c r="DC936" t="str">
        <x:f>IF(DB936="","",ROUND(DB936/14*10,1))</x:f>
      </x:c>
      <x:c r="DD936" t="str">
        <x:v>Pending</x:v>
      </x:c>
      <x:c r="DE936" t="str">
        <x:f>IF(L936="","",IF(DC936="","Pending",IF(DD936="Yes","CONDITIONAL — safety override",IF(DC936&gt;=8,"HIGH",IF(DC936&gt;=5,"CONDITIONAL","LOW")))))</x:f>
        <x:v>Pending</x:v>
      </x:c>
      <x:c r="DF936" t="str">
        <x:v>Pending screening and full-text appraisal; no transferability judgment made at identification.</x:v>
      </x:c>
      <x:c r="DG936"/>
      <x:c r="DH936"/>
      <x:c r="DI936"/>
      <x:c r="DJ936"/>
      <x:c r="DK936"/>
      <x:c r="DL936"/>
      <x:c r="DM936"/>
      <x:c r="DN936"/>
      <x:c r="DO936"/>
      <x:c r="DP936"/>
      <x:c r="DQ936"/>
      <x:c r="DR936"/>
      <x:c r="DS936"/>
      <x:c r="DT936"/>
      <x:c r="DU936"/>
      <x:c r="DV936"/>
      <x:c r="DW936"/>
      <x:c r="DX936"/>
      <x:c r="DY936"/>
      <x:c r="DZ936" t="str">
        <x:v>Title/abstract screening alone does not establish effectiveness, causality, methodological quality, transferability to Brazilian public safety or an institutional recommendation.</x:v>
      </x:c>
      <x:c r="EA936" t="str">
        <x:v>Pending</x:v>
      </x:c>
      <x:c r="EB936" t="str">
        <x:f>IF(L936="","",IF(EC936="READY","Yes","No / Pending"))</x:f>
        <x:v>No / Pending</x:v>
      </x:c>
      <x:c r="EC936" t="str">
        <x:f>IF(L936="","",IF(OR(ISNUMBER(SEARCH("Retracted Publication",Q936)),CM936="Retracted",CN936="Retracted",CM936="Expression of Concern",CN936="Expression of Concern",F936="Not used",CG936="Critical",CH936="High",CH936="Critical"),"BLOCKED — integrity or use restriction",IF(AND(CJ936="Yes",CK936="Yes",CL936="Yes"),IF(AND(CM936="Clear",CN936="Verified — clear"),IF(AND(AND(LEN(TRIM(CF936))&gt;0,LEFT(LOWER(TRIM(CF936)),7)&lt;&gt;"pending"),OR(CG936="High",CG936="Moderate"),OR(CH936="Low",CH936="Some concerns",CH936="Not applicable")),IF(AND(DD936="No",OR(DE936="HIGH",DE936="CONDITIONAL"),AND(LEN(TRIM(DF936))&gt;0,LEFT(LOWER(TRIM(DF936)),7)&lt;&gt;"pending")),IF(AND(AND(LEN(TRIM(DT936))&gt;0,LEFT(LOWER(TRIM(DT936)),7)&lt;&gt;"pending"),AND(LEN(TRIM(DU936))&gt;0,LEFT(LOWER(TRIM(DU936)),7)&lt;&gt;"pending"),OR(AND(LEN(TRIM(DV936))&gt;0,LEFT(LOWER(TRIM(DV936)),7)&lt;&gt;"pending"),AND(LEN(TRIM(DW936))&gt;0,LEFT(LOWER(TRIM(DW936)),7)&lt;&gt;"pending")),AND(LEN(TRIM(DX936))&gt;0,LEFT(LOWER(TRIM(DX936)),7)&lt;&gt;"pending")),IF(AND(F936="Claim-ready",OR(EA936="Strong",EA936="Moderate"),AND(LEN(TRIM(G936))&gt;0,LEFT(LOWER(TRIM(G936)),7)&lt;&gt;"pending"),G936&lt;&gt;"No substantive use decision is permitted from identification metadata alone.",AND(LEN(TRIM(DZ936))&gt;0,LEFT(LOWER(TRIM(DZ936)),7)&lt;&gt;"pending"),DZ936&lt;&gt;"Identification metadata alone does not permit any substantive scientific, causal, operational, or institutional claim.",AND(LEN(TRIM(EI936))&gt;0,LEFT(LOWER(TRIM(EI936)),7)&lt;&gt;"pending"),ISNUMBER(EH936),EH936&gt;0),"READY","PENDING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936" t="str">
        <x:v>Pending</x:v>
      </x:c>
      <x:c r="EE936"/>
      <x:c r="EF936" t="str">
        <x:v>Pending</x:v>
      </x:c>
      <x:c r="EG936" t="str">
        <x:v>Pending</x:v>
      </x:c>
      <x:c r="EH936"/>
      <x:c r="EI936" s="501"/>
      <x:c r="EJ936"/>
      <x:c r="EK936" t="str">
        <x:v>Pending</x:v>
      </x:c>
      <x:c r="EL936" t="n">
        <x:v>46272</x:v>
      </x:c>
      <x:c r="EM936" t="str">
        <x:v>Production PubMed record imported and reconciled to Zotero item HZCUWHEQ;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936" t="n">
        <x:f>IF(L936="","",(IF(N936&lt;&gt;"",1,0)+IF(O936&lt;&gt;"",1,0)+IF(AJ936&lt;&gt;"",1,0)+IF(AU936&lt;&gt;"",1,0)+IF(BE936&lt;&gt;"",1,0)+IF(CF936&lt;&gt;"",1,0)+IF(CJ936="Yes",1,0)+IF(CL936="Yes",1,0)+IF(DE936&lt;&gt;"Pending",1,0)+IF(F936&lt;&gt;"",1,0)+IF(DZ936&lt;&gt;"",1,0)+IF(EI936&lt;&gt;"",1,0))/12)</x:f>
        <x:v>0.4166666666666667</x:v>
      </x:c>
    </x:row>
    <x:row r="937">
      <x:c r="A937" t="str">
        <x:v>EV-0934</x:v>
      </x:c>
      <x:c r="B937" t="str">
        <x:v>Integrity check</x:v>
      </x:c>
      <x:c r="C937" t="str">
        <x:f>IF(L937="","",IF(LEFT(EC937,7)="BLOCKED","🔴 Do not use for conclusion",IF(EB937="Yes","🟢 Claim-ready","🟡 Caution / context")))</x:f>
        <x:v>🟡 Caution / context</x:v>
      </x:c>
      <x:c r="D937" t="str">
        <x:f>IF(L937="","",EC937)</x:f>
        <x:v>PENDING — appropriate appraisal</x:v>
      </x:c>
      <x:c r="E937" t="str">
        <x:v>P2 — High</x:v>
      </x:c>
      <x:c r="F937" t="str">
        <x:v>Pending</x:v>
      </x:c>
      <x:c r="G937" t="str">
        <x:v>Title/abstract identify an explicit operational APHT/medical-readiness topic; retain for full-text assessment.</x:v>
      </x:c>
      <x:c r="H937" t="str">
        <x:v>Obtain and review lawful full text; confirm human adjudication; then select a design-specific appraisal instrument.</x:v>
      </x:c>
      <x:c r="I937"/>
      <x:c r="J937" t="str">
        <x:v>B — APHT / Medical Readiness</x:v>
      </x:c>
      <x:c r="K937" t="str">
        <x:v>IDENTIFIED</x:v>
      </x:c>
      <x:c r="L937" t="str">
        <x:v>EMS Tactical Medical Threat Assessment and Protection.</x:v>
      </x:c>
      <x:c r="M937"/>
      <x:c r="N937" t="str">
        <x:v>Price, Timothy G; Thurman, Jeff</x:v>
      </x:c>
      <x:c r="O937" t="n">
        <x:v>2026</x:v>
      </x:c>
      <x:c r="P937" t="str">
        <x:v>StatPearls Publishing</x:v>
      </x:c>
      <x:c r="Q937" t="str">
        <x:v>Study Guide; Book Chapter</x:v>
      </x:c>
      <x:c r="R937" t="str">
        <x:v>Unclear</x:v>
      </x:c>
      <x:c r="S937" t="str">
        <x:v>Unknown</x:v>
      </x:c>
      <x:c r="T937" t="str">
        <x:v>eng</x:v>
      </x:c>
      <x:c r="U937" t="str">
        <x:v>https://pubmed.ncbi.nlm.nih.gov/31536306/</x:v>
      </x:c>
      <x:c r="V937" t="str"/>
      <x:c r="W937" t="str">
        <x:f>IF(V937="","",LOWER(SUBSTITUTE(SUBSTITUTE(SUBSTITUTE(SUBSTITUTE(TRIM(V937),"https://doi.org/",""),"http://doi.org/",""),"https://dx.doi.org/",""),"doi:","")))</x:f>
      </x:c>
      <x:c r="X937" t="str">
        <x:v>31536306</x:v>
      </x:c>
      <x:c r="Y937" t="str"/>
      <x:c r="Z937"/>
      <x:c r="AA937" t="str">
        <x:v>PubMed/MEDLINE</x:v>
      </x:c>
      <x:c r="AB937" t="str">
        <x:v>PUBMED-B-v1.0-2026-08-28</x:v>
      </x:c>
      <x:c r="AC937" t="str">
        <x:v>SP-PUBMED-B-20260828</x:v>
      </x:c>
      <x:c r="AD937" s="499" t="n">
        <x:v>46262</x:v>
      </x:c>
      <x:c r="AE937" s="499" t="n">
        <x:v>46272</x:v>
      </x:c>
      <x:c r="AF937" t="str">
        <x:v>2794XEYJ</x:v>
      </x:c>
      <x:c r="AG937"/>
      <x:c r="AH937" t="str">
        <x:v>Tactical Athlete → Operational Readiness Brazil</x:v>
      </x:c>
      <x:c r="AI937" t="str">
        <x:v>evidence-family:B</x:v>
      </x:c>
      <x:c r="AJ937"/>
      <x:c r="AK937" t="str">
        <x:f>IF(AJ937="","",IF(OR(LOWER(AJ937)="brazil",LOWER(AJ937)="brasil"),"Yes","No"))</x:f>
      </x:c>
      <x:c r="AL937"/>
      <x:c r="AM937"/>
      <x:c r="AN937"/>
      <x:c r="AO937"/>
      <x:c r="AP937"/>
      <x:c r="AQ937"/>
      <x:c r="AR937"/>
      <x:c r="AS937"/>
      <x:c r="AT937"/>
      <x:c r="AU937"/>
      <x:c r="AV937"/>
      <x:c r="AW937"/>
      <x:c r="AX937"/>
      <x:c r="AY937"/>
      <x:c r="AZ937"/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/>
      <x:c r="BO937"/>
      <x:c r="BP937"/>
      <x:c r="BQ937"/>
      <x:c r="BR937"/>
      <x:c r="BS937"/>
      <x:c r="BT937"/>
      <x:c r="BU937"/>
      <x:c r="BV937"/>
      <x:c r="BW937"/>
      <x:c r="BX937"/>
      <x:c r="BY937"/>
      <x:c r="BZ937"/>
      <x:c r="CA937"/>
      <x:c r="CB937"/>
      <x:c r="CC937"/>
      <x:c r="CD937"/>
      <x:c r="CE937"/>
      <x:c r="CF937"/>
      <x:c r="CG937"/>
      <x:c r="CH937"/>
      <x:c r="CI937"/>
      <x:c r="CJ937" t="str">
        <x:v>Yes</x:v>
      </x:c>
      <x:c r="CK937" t="str">
        <x:v>Yes</x:v>
      </x:c>
      <x:c r="CL937" t="str">
        <x:v>Yes</x:v>
      </x:c>
      <x:c r="CM937" t="str">
        <x:v>Clear</x:v>
      </x:c>
      <x:c r="CN937" t="str">
        <x:v>Verified — clear</x:v>
      </x:c>
      <x:c r="CO937" t="n">
        <x:v>46272</x:v>
      </x:c>
      <x:c r="CP937" t="str">
        <x:v>https://pubmed.ncbi.nlm.nih.gov/31536306/</x:v>
      </x:c>
      <x:c r="CQ937"/>
      <x:c r="CR937"/>
      <x:c r="CS937"/>
      <x:c r="CT937"/>
      <x:c r="CU937"/>
      <x:c r="CV937"/>
      <x:c r="CW937"/>
      <x:c r="CX937"/>
      <x:c r="CY937"/>
      <x:c r="CZ937"/>
      <x:c r="DA937"/>
      <x:c r="DB937" t="str">
        <x:f>IF(L937="","",IF(AND(COUNT(CU937:DA937)=7,OR(CU937=0,CU937=1,CU937=2),OR(CV937=0,CV937=1,CV937=2),OR(CW937=0,CW937=1,CW937=2),OR(CX937=0,CX937=1,CX937=2),OR(CY937=0,CY937=1,CY937=2),OR(CZ937=0,CZ937=1,CZ937=2),OR(DA937=0,DA937=1,DA937=2)),SUM(CU937:DA937),""))</x:f>
      </x:c>
      <x:c r="DC937" t="str">
        <x:f>IF(DB937="","",ROUND(DB937/14*10,1))</x:f>
      </x:c>
      <x:c r="DD937" t="str">
        <x:v>Pending</x:v>
      </x:c>
      <x:c r="DE937" t="str">
        <x:f>IF(L937="","",IF(DC937="","Pending",IF(DD937="Yes","CONDITIONAL — safety override",IF(DC937&gt;=8,"HIGH",IF(DC937&gt;=5,"CONDITIONAL","LOW")))))</x:f>
        <x:v>Pending</x:v>
      </x:c>
      <x:c r="DF937" t="str">
        <x:v>Pending screening and full-text appraisal; no transferability judgment made at identification.</x:v>
      </x:c>
      <x:c r="DG937"/>
      <x:c r="DH937"/>
      <x:c r="DI937"/>
      <x:c r="DJ937"/>
      <x:c r="DK937"/>
      <x:c r="DL937"/>
      <x:c r="DM937"/>
      <x:c r="DN937"/>
      <x:c r="DO937"/>
      <x:c r="DP937"/>
      <x:c r="DQ937"/>
      <x:c r="DR937"/>
      <x:c r="DS937"/>
      <x:c r="DT937"/>
      <x:c r="DU937"/>
      <x:c r="DV937"/>
      <x:c r="DW937"/>
      <x:c r="DX937"/>
      <x:c r="DY937"/>
      <x:c r="DZ937" t="str">
        <x:v>Title/abstract screening alone does not establish effectiveness, causality, methodological quality, transferability to Brazilian public safety or an institutional recommendation.</x:v>
      </x:c>
      <x:c r="EA937" t="str">
        <x:v>Pending</x:v>
      </x:c>
      <x:c r="EB937" t="str">
        <x:f>IF(L937="","",IF(EC937="READY","Yes","No / Pending"))</x:f>
        <x:v>No / Pending</x:v>
      </x:c>
      <x:c r="EC937" t="str">
        <x:f>IF(L937="","",IF(OR(ISNUMBER(SEARCH("Retracted Publication",Q937)),CM937="Retracted",CN937="Retracted",CM937="Expression of Concern",CN937="Expression of Concern",F937="Not used",CG937="Critical",CH937="High",CH937="Critical"),"BLOCKED — integrity or use restriction",IF(AND(CJ937="Yes",CK937="Yes",CL937="Yes"),IF(AND(CM937="Clear",CN937="Verified — clear"),IF(AND(AND(LEN(TRIM(CF937))&gt;0,LEFT(LOWER(TRIM(CF937)),7)&lt;&gt;"pending"),OR(CG937="High",CG937="Moderate"),OR(CH937="Low",CH937="Some concerns",CH937="Not applicable")),IF(AND(DD937="No",OR(DE937="HIGH",DE937="CONDITIONAL"),AND(LEN(TRIM(DF937))&gt;0,LEFT(LOWER(TRIM(DF937)),7)&lt;&gt;"pending")),IF(AND(AND(LEN(TRIM(DT937))&gt;0,LEFT(LOWER(TRIM(DT937)),7)&lt;&gt;"pending"),AND(LEN(TRIM(DU937))&gt;0,LEFT(LOWER(TRIM(DU937)),7)&lt;&gt;"pending"),OR(AND(LEN(TRIM(DV937))&gt;0,LEFT(LOWER(TRIM(DV937)),7)&lt;&gt;"pending"),AND(LEN(TRIM(DW937))&gt;0,LEFT(LOWER(TRIM(DW937)),7)&lt;&gt;"pending")),AND(LEN(TRIM(DX937))&gt;0,LEFT(LOWER(TRIM(DX937)),7)&lt;&gt;"pending")),IF(AND(F937="Claim-ready",OR(EA937="Strong",EA937="Moderate"),AND(LEN(TRIM(G937))&gt;0,LEFT(LOWER(TRIM(G937)),7)&lt;&gt;"pending"),G937&lt;&gt;"No substantive use decision is permitted from identification metadata alone.",AND(LEN(TRIM(DZ937))&gt;0,LEFT(LOWER(TRIM(DZ937)),7)&lt;&gt;"pending"),DZ937&lt;&gt;"Identification metadata alone does not permit any substantive scientific, causal, operational, or institutional claim.",AND(LEN(TRIM(EI937))&gt;0,LEFT(LOWER(TRIM(EI937)),7)&lt;&gt;"pending"),ISNUMBER(EH937),EH937&gt;0),"READY","PENDING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7" t="str">
        <x:v>Pending</x:v>
      </x:c>
      <x:c r="EE937"/>
      <x:c r="EF937" t="str">
        <x:v>Pending</x:v>
      </x:c>
      <x:c r="EG937" t="str">
        <x:v>Pending</x:v>
      </x:c>
      <x:c r="EH937"/>
      <x:c r="EI937" s="501"/>
      <x:c r="EJ937"/>
      <x:c r="EK937" t="str">
        <x:v>Pending</x:v>
      </x:c>
      <x:c r="EL937" t="n">
        <x:v>46272</x:v>
      </x:c>
      <x:c r="EM937" t="str">
        <x:v>Production PubMed record imported and reconciled to Zotero item 2794XEYJ;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7" t="n">
        <x:f>IF(L937="","",(IF(N937&lt;&gt;"",1,0)+IF(O937&lt;&gt;"",1,0)+IF(AJ937&lt;&gt;"",1,0)+IF(AU937&lt;&gt;"",1,0)+IF(BE937&lt;&gt;"",1,0)+IF(CF937&lt;&gt;"",1,0)+IF(CJ937="Yes",1,0)+IF(CL937="Yes",1,0)+IF(DE937&lt;&gt;"Pending",1,0)+IF(F937&lt;&gt;"",1,0)+IF(DZ937&lt;&gt;"",1,0)+IF(EI937&lt;&gt;"",1,0))/12)</x:f>
        <x:v>0.5</x:v>
      </x:c>
    </x:row>
    <x:row r="938">
      <x:c r="A938" t="str">
        <x:v>EV-0935</x:v>
      </x:c>
      <x:c r="B938" t="str">
        <x:v>Integrity check</x:v>
      </x:c>
      <x:c r="C938" t="str">
        <x:f>IF(L938="","",IF(LEFT(EC938,7)="BLOCKED","🔴 Do not use for conclusion",IF(EB938="Yes","🟢 Claim-ready","🟡 Caution / context")))</x:f>
        <x:v>🟡 Caution / context</x:v>
      </x:c>
      <x:c r="D938" t="str">
        <x:f>IF(L938="","",EC938)</x:f>
        <x:v>PENDING — appropriate appraisal</x:v>
      </x:c>
      <x:c r="E938" t="str">
        <x:v>P3 — Medium</x:v>
      </x:c>
      <x:c r="F938" t="str">
        <x:v>Pending</x:v>
      </x:c>
      <x:c r="G938" t="str">
        <x:v>Title/abstract identify an explicit tactical/public-safety context and readiness domain; retain for full-text assessment.</x:v>
      </x:c>
      <x:c r="H938" t="str">
        <x:v>Obtain and review lawful full text; confirm human adjudication; then select a design-specific appraisal instrument.</x:v>
      </x:c>
      <x:c r="I938"/>
      <x:c r="J938" t="str">
        <x:v>A — Core</x:v>
      </x:c>
      <x:c r="K938" t="str">
        <x:v>IDENTIFIED</x:v>
      </x:c>
      <x:c r="L938" t="str">
        <x:v>A Preliminary Analysis of Relationships Between a 1RM Hexagonal Bar Load and Peak Power with the Tactical Task of a Body Drag.</x:v>
      </x:c>
      <x:c r="M938"/>
      <x:c r="N938" t="str">
        <x:v>Lockie, Robert G; Balfany, Katherine; Denamur, Jenna K; Moreno, Matthew R</x:v>
      </x:c>
      <x:c r="O938" t="n">
        <x:v>2019</x:v>
      </x:c>
      <x:c r="P938" t="str">
        <x:v>Journal of human kinetics</x:v>
      </x:c>
      <x:c r="Q938" t="str">
        <x:v>Journal Article</x:v>
      </x:c>
      <x:c r="R938" t="str">
        <x:v>Unclear</x:v>
      </x:c>
      <x:c r="S938" t="str">
        <x:v>Unknown</x:v>
      </x:c>
      <x:c r="T938" t="str">
        <x:v>eng</x:v>
      </x:c>
      <x:c r="U938" t="str">
        <x:v>https://pubmed.ncbi.nlm.nih.gov/31531141/</x:v>
      </x:c>
      <x:c r="V938" t="str">
        <x:v>10.2478/hukin-2019-0064</x:v>
      </x:c>
      <x:c r="W938" t="str">
        <x:f>IF(V938="","",LOWER(SUBSTITUTE(SUBSTITUTE(SUBSTITUTE(SUBSTITUTE(TRIM(V938),"https://doi.org/",""),"http://doi.org/",""),"https://dx.doi.org/",""),"doi:","")))</x:f>
        <x:v>10.2478/hukin-2019-0064</x:v>
      </x:c>
      <x:c r="X938" t="str">
        <x:v>31531141</x:v>
      </x:c>
      <x:c r="Y938" t="str">
        <x:v>PMC6724582</x:v>
      </x:c>
      <x:c r="Z938"/>
      <x:c r="AA938" t="str">
        <x:v>PubMed/MEDLINE</x:v>
      </x:c>
      <x:c r="AB938" t="str">
        <x:v>PUBMED-A-v1.0-2026-08-28</x:v>
      </x:c>
      <x:c r="AC938" t="str">
        <x:v>SP-PUBMED-A-20260828</x:v>
      </x:c>
      <x:c r="AD938" s="499" t="n">
        <x:v>46262</x:v>
      </x:c>
      <x:c r="AE938" s="499" t="n">
        <x:v>46272</x:v>
      </x:c>
      <x:c r="AF938" t="str">
        <x:v>J3I7NWD3</x:v>
      </x:c>
      <x:c r="AG938"/>
      <x:c r="AH938" t="str">
        <x:v>Tactical Athlete → Operational Readiness Brazil</x:v>
      </x:c>
      <x:c r="AI938" t="str">
        <x:v>evidence-family:A</x:v>
      </x:c>
      <x:c r="AJ938"/>
      <x:c r="AK938" t="str">
        <x:f>IF(AJ938="","",IF(OR(LOWER(AJ938)="brazil",LOWER(AJ938)="brasil"),"Yes","No"))</x:f>
      </x:c>
      <x:c r="AL938"/>
      <x:c r="AM938"/>
      <x:c r="AN938"/>
      <x:c r="AO938"/>
      <x:c r="AP938"/>
      <x:c r="AQ938"/>
      <x:c r="AR938"/>
      <x:c r="AS938"/>
      <x:c r="AT938"/>
      <x:c r="AU938"/>
      <x:c r="AV938"/>
      <x:c r="AW938"/>
      <x:c r="AX938"/>
      <x:c r="AY938"/>
      <x:c r="AZ938"/>
      <x:c r="BA938"/>
      <x:c r="BB938"/>
      <x:c r="BC938"/>
      <x:c r="BD938"/>
      <x:c r="BE938"/>
      <x:c r="BF938"/>
      <x:c r="BG938"/>
      <x:c r="BH938"/>
      <x:c r="BI938"/>
      <x:c r="BJ938"/>
      <x:c r="BK938"/>
      <x:c r="BL938"/>
      <x:c r="BM938"/>
      <x:c r="BN938"/>
      <x:c r="BO938"/>
      <x:c r="BP938"/>
      <x:c r="BQ938"/>
      <x:c r="BR938"/>
      <x:c r="BS938"/>
      <x:c r="BT938"/>
      <x:c r="BU938"/>
      <x:c r="BV938"/>
      <x:c r="BW938"/>
      <x:c r="BX938"/>
      <x:c r="BY938"/>
      <x:c r="BZ938"/>
      <x:c r="CA938"/>
      <x:c r="CB938"/>
      <x:c r="CC938"/>
      <x:c r="CD938"/>
      <x:c r="CE938"/>
      <x:c r="CF938"/>
      <x:c r="CG938"/>
      <x:c r="CH938"/>
      <x:c r="CI938"/>
      <x:c r="CJ938" t="str">
        <x:v>Yes</x:v>
      </x:c>
      <x:c r="CK938" t="str">
        <x:v>Yes</x:v>
      </x:c>
      <x:c r="CL938" t="str">
        <x:v>Yes</x:v>
      </x:c>
      <x:c r="CM938" t="str">
        <x:v>Clear</x:v>
      </x:c>
      <x:c r="CN938" t="str">
        <x:v>Verified — clear</x:v>
      </x:c>
      <x:c r="CO938" t="n">
        <x:v>46272</x:v>
      </x:c>
      <x:c r="CP938" t="str">
        <x:v>https://pubmed.ncbi.nlm.nih.gov/31531141/</x:v>
      </x:c>
      <x:c r="CQ938"/>
      <x:c r="CR938"/>
      <x:c r="CS938"/>
      <x:c r="CT938"/>
      <x:c r="CU938"/>
      <x:c r="CV938"/>
      <x:c r="CW938"/>
      <x:c r="CX938"/>
      <x:c r="CY938"/>
      <x:c r="CZ938"/>
      <x:c r="DA938"/>
      <x:c r="DB938" t="str">
        <x:f>IF(L938="","",IF(AND(COUNT(CU938:DA938)=7,OR(CU938=0,CU938=1,CU938=2),OR(CV938=0,CV938=1,CV938=2),OR(CW938=0,CW938=1,CW938=2),OR(CX938=0,CX938=1,CX938=2),OR(CY938=0,CY938=1,CY938=2),OR(CZ938=0,CZ938=1,CZ938=2),OR(DA938=0,DA938=1,DA938=2)),SUM(CU938:DA938),""))</x:f>
      </x:c>
      <x:c r="DC938" t="str">
        <x:f>IF(DB938="","",ROUND(DB938/14*10,1))</x:f>
      </x:c>
      <x:c r="DD938" t="str">
        <x:v>Pending</x:v>
      </x:c>
      <x:c r="DE938" t="str">
        <x:f>IF(L938="","",IF(DC938="","Pending",IF(DD938="Yes","CONDITIONAL — safety override",IF(DC938&gt;=8,"HIGH",IF(DC938&gt;=5,"CONDITIONAL","LOW")))))</x:f>
        <x:v>Pending</x:v>
      </x:c>
      <x:c r="DF938" t="str">
        <x:v>Pending screening and full-text appraisal; no transferability judgment made at identification.</x:v>
      </x:c>
      <x:c r="DG938"/>
      <x:c r="DH938"/>
      <x:c r="DI938"/>
      <x:c r="DJ938"/>
      <x:c r="DK938"/>
      <x:c r="DL938"/>
      <x:c r="DM938"/>
      <x:c r="DN938"/>
      <x:c r="DO938"/>
      <x:c r="DP938"/>
      <x:c r="DQ938"/>
      <x:c r="DR938"/>
      <x:c r="DS938"/>
      <x:c r="DT938"/>
      <x:c r="DU938"/>
      <x:c r="DV938"/>
      <x:c r="DW938"/>
      <x:c r="DX938"/>
      <x:c r="DY938"/>
      <x:c r="DZ938" t="str">
        <x:v>Title/abstract screening alone does not establish effectiveness, causality, methodological quality, transferability to Brazilian public safety or an institutional recommendation.</x:v>
      </x:c>
      <x:c r="EA938" t="str">
        <x:v>Pending</x:v>
      </x:c>
      <x:c r="EB938" t="str">
        <x:f>IF(L938="","",IF(EC938="READY","Yes","No / Pending"))</x:f>
        <x:v>No / Pending</x:v>
      </x:c>
      <x:c r="EC938" t="str">
        <x:f>IF(L938="","",IF(OR(ISNUMBER(SEARCH("Retracted Publication",Q938)),CM938="Retracted",CN938="Retracted",CM938="Expression of Concern",CN938="Expression of Concern",F938="Not used",CG938="Critical",CH938="High",CH938="Critical"),"BLOCKED — integrity or use restriction",IF(AND(CJ938="Yes",CK938="Yes",CL938="Yes"),IF(AND(CM938="Clear",CN938="Verified — clear"),IF(AND(AND(LEN(TRIM(CF938))&gt;0,LEFT(LOWER(TRIM(CF938)),7)&lt;&gt;"pending"),OR(CG938="High",CG938="Moderate"),OR(CH938="Low",CH938="Some concerns",CH938="Not applicable")),IF(AND(DD938="No",OR(DE938="HIGH",DE938="CONDITIONAL"),AND(LEN(TRIM(DF938))&gt;0,LEFT(LOWER(TRIM(DF938)),7)&lt;&gt;"pending")),IF(AND(AND(LEN(TRIM(DT938))&gt;0,LEFT(LOWER(TRIM(DT938)),7)&lt;&gt;"pending"),AND(LEN(TRIM(DU938))&gt;0,LEFT(LOWER(TRIM(DU938)),7)&lt;&gt;"pending"),OR(AND(LEN(TRIM(DV938))&gt;0,LEFT(LOWER(TRIM(DV938)),7)&lt;&gt;"pending"),AND(LEN(TRIM(DW938))&gt;0,LEFT(LOWER(TRIM(DW938)),7)&lt;&gt;"pending")),AND(LEN(TRIM(DX938))&gt;0,LEFT(LOWER(TRIM(DX938)),7)&lt;&gt;"pending")),IF(AND(F938="Claim-ready",OR(EA938="Strong",EA938="Moderate"),AND(LEN(TRIM(G938))&gt;0,LEFT(LOWER(TRIM(G938)),7)&lt;&gt;"pending"),G938&lt;&gt;"No substantive use decision is permitted from identification metadata alone.",AND(LEN(TRIM(DZ938))&gt;0,LEFT(LOWER(TRIM(DZ938)),7)&lt;&gt;"pending"),DZ938&lt;&gt;"Identification metadata alone does not permit any substantive scientific, causal, operational, or institutional claim.",AND(LEN(TRIM(EI938))&gt;0,LEFT(LOWER(TRIM(EI938)),7)&lt;&gt;"pending"),ISNUMBER(EH938),EH938&gt;0),"READY","PENDING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8" t="str">
        <x:v>Pending</x:v>
      </x:c>
      <x:c r="EE938"/>
      <x:c r="EF938" t="str">
        <x:v>Pending</x:v>
      </x:c>
      <x:c r="EG938" t="str">
        <x:v>Pending</x:v>
      </x:c>
      <x:c r="EH938"/>
      <x:c r="EI938" s="501"/>
      <x:c r="EJ938"/>
      <x:c r="EK938" t="str">
        <x:v>Pending</x:v>
      </x:c>
      <x:c r="EL938" t="n">
        <x:v>46272</x:v>
      </x:c>
      <x:c r="EM938" t="str">
        <x:v>Production PubMed record imported and reconciled to Zotero item J3I7NWD3;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8" t="n">
        <x:f>IF(L938="","",(IF(N938&lt;&gt;"",1,0)+IF(O938&lt;&gt;"",1,0)+IF(AJ938&lt;&gt;"",1,0)+IF(AU938&lt;&gt;"",1,0)+IF(BE938&lt;&gt;"",1,0)+IF(CF938&lt;&gt;"",1,0)+IF(CJ938="Yes",1,0)+IF(CL938="Yes",1,0)+IF(DE938&lt;&gt;"Pending",1,0)+IF(F938&lt;&gt;"",1,0)+IF(DZ938&lt;&gt;"",1,0)+IF(EI938&lt;&gt;"",1,0))/12)</x:f>
        <x:v>0.5</x:v>
      </x:c>
    </x:row>
    <x:row r="939">
      <x:c r="A939" t="str">
        <x:v>EV-0936</x:v>
      </x:c>
      <x:c r="B939" t="str">
        <x:v>Integrity check</x:v>
      </x:c>
      <x:c r="C939" t="str">
        <x:f>IF(L939="","",IF(LEFT(EC939,7)="BLOCKED","🔴 Do not use for conclusion",IF(EB939="Yes","🟢 Claim-ready","🟡 Caution / context")))</x:f>
        <x:v>🟡 Caution / context</x:v>
      </x:c>
      <x:c r="D939" t="str">
        <x:f>IF(L939="","",EC939)</x:f>
        <x:v>PENDING — appropriate appraisal</x:v>
      </x:c>
      <x:c r="E939" t="str">
        <x:v>P3 — Medium</x:v>
      </x:c>
      <x:c r="F939" t="str">
        <x:v>Pending</x:v>
      </x:c>
      <x:c r="G939" t="str">
        <x:v>Title/abstract identify an explicit tactical/public-safety context and readiness domain; retain for full-text assessment.</x:v>
      </x:c>
      <x:c r="H939" t="str">
        <x:v>Obtain and review lawful full text; confirm human adjudication; then select a design-specific appraisal instrument.</x:v>
      </x:c>
      <x:c r="I939"/>
      <x:c r="J939" t="str">
        <x:v>A — Core</x:v>
      </x:c>
      <x:c r="K939" t="str">
        <x:v>IDENTIFIED</x:v>
      </x:c>
      <x:c r="L939" t="str">
        <x:v>The relationship between vitamin D status and depression in a tactical athlete population.</x:v>
      </x:c>
      <x:c r="M939"/>
      <x:c r="N939" t="str">
        <x:v>Schaad, Kelly A; Bukhari, Asma S; Brooks, Daniel I; Kocher, Justin D; Barringer, Nicholas D</x:v>
      </x:c>
      <x:c r="O939" t="n">
        <x:v>2019</x:v>
      </x:c>
      <x:c r="P939" t="str">
        <x:v>Journal of the International Society of Sports Nutrition</x:v>
      </x:c>
      <x:c r="Q939" t="str">
        <x:v>Journal Article</x:v>
      </x:c>
      <x:c r="R939" t="str">
        <x:v>Unclear</x:v>
      </x:c>
      <x:c r="S939" t="str">
        <x:v>Unknown</x:v>
      </x:c>
      <x:c r="T939" t="str">
        <x:v>eng</x:v>
      </x:c>
      <x:c r="U939" t="str">
        <x:v>https://pubmed.ncbi.nlm.nih.gov/31500652/</x:v>
      </x:c>
      <x:c r="V939" t="str">
        <x:v>10.1186/s12970-019-0308-5</x:v>
      </x:c>
      <x:c r="W939" t="str">
        <x:f>IF(V939="","",LOWER(SUBSTITUTE(SUBSTITUTE(SUBSTITUTE(SUBSTITUTE(TRIM(V939),"https://doi.org/",""),"http://doi.org/",""),"https://dx.doi.org/",""),"doi:","")))</x:f>
        <x:v>10.1186/s12970-019-0308-5</x:v>
      </x:c>
      <x:c r="X939" t="str">
        <x:v>31500652</x:v>
      </x:c>
      <x:c r="Y939" t="str">
        <x:v>PMC6734287</x:v>
      </x:c>
      <x:c r="Z939"/>
      <x:c r="AA939" t="str">
        <x:v>PubMed/MEDLINE</x:v>
      </x:c>
      <x:c r="AB939" t="str">
        <x:v>PUBMED-A-v1.0-2026-08-28</x:v>
      </x:c>
      <x:c r="AC939" t="str">
        <x:v>SP-PUBMED-A-20260828</x:v>
      </x:c>
      <x:c r="AD939" s="499" t="n">
        <x:v>46262</x:v>
      </x:c>
      <x:c r="AE939" s="499" t="n">
        <x:v>46272</x:v>
      </x:c>
      <x:c r="AF939" t="str">
        <x:v>EZX5SNFU</x:v>
      </x:c>
      <x:c r="AG939"/>
      <x:c r="AH939" t="str">
        <x:v>Tactical Athlete → Operational Readiness Brazil</x:v>
      </x:c>
      <x:c r="AI939" t="str">
        <x:v>evidence-family:A</x:v>
      </x:c>
      <x:c r="AJ939"/>
      <x:c r="AK939" t="str">
        <x:f>IF(AJ939="","",IF(OR(LOWER(AJ939)="brazil",LOWER(AJ939)="brasil"),"Yes","No"))</x:f>
      </x:c>
      <x:c r="AL939"/>
      <x:c r="AM939"/>
      <x:c r="AN939"/>
      <x:c r="AO939"/>
      <x:c r="AP939"/>
      <x:c r="AQ939"/>
      <x:c r="AR939"/>
      <x:c r="AS939"/>
      <x:c r="AT939"/>
      <x:c r="AU939"/>
      <x:c r="AV939"/>
      <x:c r="AW939"/>
      <x:c r="AX939"/>
      <x:c r="AY939"/>
      <x:c r="AZ939"/>
      <x:c r="BA939"/>
      <x:c r="BB939"/>
      <x:c r="BC939"/>
      <x:c r="BD939"/>
      <x:c r="BE939"/>
      <x:c r="BF939"/>
      <x:c r="BG939"/>
      <x:c r="BH939"/>
      <x:c r="BI939"/>
      <x:c r="BJ939"/>
      <x:c r="BK939"/>
      <x:c r="BL939"/>
      <x:c r="BM939"/>
      <x:c r="BN939"/>
      <x:c r="BO939"/>
      <x:c r="BP939"/>
      <x:c r="BQ939"/>
      <x:c r="BR939"/>
      <x:c r="BS939"/>
      <x:c r="BT939"/>
      <x:c r="BU939"/>
      <x:c r="BV939"/>
      <x:c r="BW939"/>
      <x:c r="BX939"/>
      <x:c r="BY939"/>
      <x:c r="BZ939"/>
      <x:c r="CA939"/>
      <x:c r="CB939"/>
      <x:c r="CC939"/>
      <x:c r="CD939"/>
      <x:c r="CE939"/>
      <x:c r="CF939"/>
      <x:c r="CG939"/>
      <x:c r="CH939"/>
      <x:c r="CI939"/>
      <x:c r="CJ939" t="str">
        <x:v>Yes</x:v>
      </x:c>
      <x:c r="CK939" t="str">
        <x:v>Yes</x:v>
      </x:c>
      <x:c r="CL939" t="str">
        <x:v>Yes</x:v>
      </x:c>
      <x:c r="CM939" t="str">
        <x:v>Clear</x:v>
      </x:c>
      <x:c r="CN939" t="str">
        <x:v>Verified — clear</x:v>
      </x:c>
      <x:c r="CO939" t="n">
        <x:v>46272</x:v>
      </x:c>
      <x:c r="CP939" t="str">
        <x:v>https://pubmed.ncbi.nlm.nih.gov/31500652/</x:v>
      </x:c>
      <x:c r="CQ939"/>
      <x:c r="CR939"/>
      <x:c r="CS939"/>
      <x:c r="CT939"/>
      <x:c r="CU939"/>
      <x:c r="CV939"/>
      <x:c r="CW939"/>
      <x:c r="CX939"/>
      <x:c r="CY939"/>
      <x:c r="CZ939"/>
      <x:c r="DA939"/>
      <x:c r="DB939" t="str">
        <x:f>IF(L939="","",IF(AND(COUNT(CU939:DA939)=7,OR(CU939=0,CU939=1,CU939=2),OR(CV939=0,CV939=1,CV939=2),OR(CW939=0,CW939=1,CW939=2),OR(CX939=0,CX939=1,CX939=2),OR(CY939=0,CY939=1,CY939=2),OR(CZ939=0,CZ939=1,CZ939=2),OR(DA939=0,DA939=1,DA939=2)),SUM(CU939:DA939),""))</x:f>
      </x:c>
      <x:c r="DC939" t="str">
        <x:f>IF(DB939="","",ROUND(DB939/14*10,1))</x:f>
      </x:c>
      <x:c r="DD939" t="str">
        <x:v>Pending</x:v>
      </x:c>
      <x:c r="DE939" t="str">
        <x:f>IF(L939="","",IF(DC939="","Pending",IF(DD939="Yes","CONDITIONAL — safety override",IF(DC939&gt;=8,"HIGH",IF(DC939&gt;=5,"CONDITIONAL","LOW")))))</x:f>
        <x:v>Pending</x:v>
      </x:c>
      <x:c r="DF939" t="str">
        <x:v>Pending screening and full-text appraisal; no transferability judgment made at identification.</x:v>
      </x:c>
      <x:c r="DG939"/>
      <x:c r="DH939"/>
      <x:c r="DI939"/>
      <x:c r="DJ939"/>
      <x:c r="DK939"/>
      <x:c r="DL939"/>
      <x:c r="DM939"/>
      <x:c r="DN939"/>
      <x:c r="DO939"/>
      <x:c r="DP939"/>
      <x:c r="DQ939"/>
      <x:c r="DR939"/>
      <x:c r="DS939"/>
      <x:c r="DT939"/>
      <x:c r="DU939"/>
      <x:c r="DV939"/>
      <x:c r="DW939"/>
      <x:c r="DX939"/>
      <x:c r="DY939"/>
      <x:c r="DZ939" t="str">
        <x:v>Title/abstract screening alone does not establish effectiveness, causality, methodological quality, transferability to Brazilian public safety or an institutional recommendation.</x:v>
      </x:c>
      <x:c r="EA939" t="str">
        <x:v>Pending</x:v>
      </x:c>
      <x:c r="EB939" t="str">
        <x:f>IF(L939="","",IF(EC939="READY","Yes","No / Pending"))</x:f>
        <x:v>No / Pending</x:v>
      </x:c>
      <x:c r="EC939" t="str">
        <x:f>IF(L939="","",IF(OR(ISNUMBER(SEARCH("Retracted Publication",Q939)),CM939="Retracted",CN939="Retracted",CM939="Expression of Concern",CN939="Expression of Concern",F939="Not used",CG939="Critical",CH939="High",CH939="Critical"),"BLOCKED — integrity or use restriction",IF(AND(CJ939="Yes",CK939="Yes",CL939="Yes"),IF(AND(CM939="Clear",CN939="Verified — clear"),IF(AND(AND(LEN(TRIM(CF939))&gt;0,LEFT(LOWER(TRIM(CF939)),7)&lt;&gt;"pending"),OR(CG939="High",CG939="Moderate"),OR(CH939="Low",CH939="Some concerns",CH939="Not applicable")),IF(AND(DD939="No",OR(DE939="HIGH",DE939="CONDITIONAL"),AND(LEN(TRIM(DF939))&gt;0,LEFT(LOWER(TRIM(DF939)),7)&lt;&gt;"pending")),IF(AND(AND(LEN(TRIM(DT939))&gt;0,LEFT(LOWER(TRIM(DT939)),7)&lt;&gt;"pending"),AND(LEN(TRIM(DU939))&gt;0,LEFT(LOWER(TRIM(DU939)),7)&lt;&gt;"pending"),OR(AND(LEN(TRIM(DV939))&gt;0,LEFT(LOWER(TRIM(DV939)),7)&lt;&gt;"pending"),AND(LEN(TRIM(DW939))&gt;0,LEFT(LOWER(TRIM(DW939)),7)&lt;&gt;"pending")),AND(LEN(TRIM(DX939))&gt;0,LEFT(LOWER(TRIM(DX939)),7)&lt;&gt;"pending")),IF(AND(F939="Claim-ready",OR(EA939="Strong",EA939="Moderate"),AND(LEN(TRIM(G939))&gt;0,LEFT(LOWER(TRIM(G939)),7)&lt;&gt;"pending"),G939&lt;&gt;"No substantive use decision is permitted from identification metadata alone.",AND(LEN(TRIM(DZ939))&gt;0,LEFT(LOWER(TRIM(DZ939)),7)&lt;&gt;"pending"),DZ939&lt;&gt;"Identification metadata alone does not permit any substantive scientific, causal, operational, or institutional claim.",AND(LEN(TRIM(EI939))&gt;0,LEFT(LOWER(TRIM(EI939)),7)&lt;&gt;"pending"),ISNUMBER(EH939),EH939&gt;0),"READY","PENDING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39" t="str">
        <x:v>Pending</x:v>
      </x:c>
      <x:c r="EE939"/>
      <x:c r="EF939" t="str">
        <x:v>Pending</x:v>
      </x:c>
      <x:c r="EG939" t="str">
        <x:v>Pending</x:v>
      </x:c>
      <x:c r="EH939"/>
      <x:c r="EI939" s="501"/>
      <x:c r="EJ939"/>
      <x:c r="EK939" t="str">
        <x:v>Pending</x:v>
      </x:c>
      <x:c r="EL939" t="n">
        <x:v>46272</x:v>
      </x:c>
      <x:c r="EM939" t="str">
        <x:v>Production PubMed record imported and reconciled to Zotero item EZX5SNFU;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39" t="n">
        <x:f>IF(L939="","",(IF(N939&lt;&gt;"",1,0)+IF(O939&lt;&gt;"",1,0)+IF(AJ939&lt;&gt;"",1,0)+IF(AU939&lt;&gt;"",1,0)+IF(BE939&lt;&gt;"",1,0)+IF(CF939&lt;&gt;"",1,0)+IF(CJ939="Yes",1,0)+IF(CL939="Yes",1,0)+IF(DE939&lt;&gt;"Pending",1,0)+IF(F939&lt;&gt;"",1,0)+IF(DZ939&lt;&gt;"",1,0)+IF(EI939&lt;&gt;"",1,0))/12)</x:f>
        <x:v>0.5</x:v>
      </x:c>
    </x:row>
    <x:row r="940">
      <x:c r="A940" t="str">
        <x:v>EV-0937</x:v>
      </x:c>
      <x:c r="B940" t="str">
        <x:v>Integrity check</x:v>
      </x:c>
      <x:c r="C940" t="str">
        <x:f>IF(L940="","",IF(LEFT(EC940,7)="BLOCKED","🔴 Do not use for conclusion",IF(EB940="Yes","🟢 Claim-ready","🟡 Caution / context")))</x:f>
        <x:v>🟡 Caution / context</x:v>
      </x:c>
      <x:c r="D940" t="str">
        <x:f>IF(L940="","",EC940)</x:f>
        <x:v>PENDING — appropriate appraisal</x:v>
      </x:c>
      <x:c r="E940" t="str">
        <x:v>P2 — High</x:v>
      </x:c>
      <x:c r="F940" t="str">
        <x:v>Pending</x:v>
      </x:c>
      <x:c r="G940" t="str">
        <x:v>Title/abstract identify an explicit tactical/public-safety context and readiness domain; retain for full-text assessment.</x:v>
      </x:c>
      <x:c r="H940" t="str">
        <x:v>Obtain and review lawful full text; confirm human adjudication; then select a design-specific appraisal instrument.</x:v>
      </x:c>
      <x:c r="I940"/>
      <x:c r="J940" t="str">
        <x:v>A — Core</x:v>
      </x:c>
      <x:c r="K940" t="str">
        <x:v>IDENTIFIED</x:v>
      </x:c>
      <x:c r="L940" t="str">
        <x:v>Epidemiology of impulse control disorders and association with dopamine agonist exposure, active component, U.S. Armed Forces, 2014-2018.</x:v>
      </x:c>
      <x:c r="M940"/>
      <x:c r="N940" t="str">
        <x:v>Garrett, Andrew R; Bazaco, Sara L; Clausen, Shawn S; Oetting, Alexis A; Stahlman, Shauna</x:v>
      </x:c>
      <x:c r="O940" t="n">
        <x:v>2019</x:v>
      </x:c>
      <x:c r="P940" t="str">
        <x:v>MSMR</x:v>
      </x:c>
      <x:c r="Q940" t="str">
        <x:v>Journal Article</x:v>
      </x:c>
      <x:c r="R940" t="str">
        <x:v>Unclear</x:v>
      </x:c>
      <x:c r="S940" t="str">
        <x:v>Unknown</x:v>
      </x:c>
      <x:c r="T940" t="str">
        <x:v>eng</x:v>
      </x:c>
      <x:c r="U940" t="str">
        <x:v>https://pubmed.ncbi.nlm.nih.gov/31442064/</x:v>
      </x:c>
      <x:c r="V940" t="str"/>
      <x:c r="W940" t="str">
        <x:f>IF(V940="","",LOWER(SUBSTITUTE(SUBSTITUTE(SUBSTITUTE(SUBSTITUTE(TRIM(V940),"https://doi.org/",""),"http://doi.org/",""),"https://dx.doi.org/",""),"doi:","")))</x:f>
      </x:c>
      <x:c r="X940" t="str">
        <x:v>31442064</x:v>
      </x:c>
      <x:c r="Y940" t="str"/>
      <x:c r="Z940"/>
      <x:c r="AA940" t="str">
        <x:v>PubMed/MEDLINE</x:v>
      </x:c>
      <x:c r="AB940" t="str">
        <x:v>PUBMED-A-v1.0-2026-08-28</x:v>
      </x:c>
      <x:c r="AC940" t="str">
        <x:v>SP-PUBMED-A-20260828</x:v>
      </x:c>
      <x:c r="AD940" s="499" t="n">
        <x:v>46262</x:v>
      </x:c>
      <x:c r="AE940" s="499" t="n">
        <x:v>46272</x:v>
      </x:c>
      <x:c r="AF940" t="str">
        <x:v>4D2VITJ4</x:v>
      </x:c>
      <x:c r="AG940"/>
      <x:c r="AH940" t="str">
        <x:v>Tactical Athlete → Operational Readiness Brazil</x:v>
      </x:c>
      <x:c r="AI940" t="str">
        <x:v>evidence-family:A</x:v>
      </x:c>
      <x:c r="AJ940"/>
      <x:c r="AK940" t="str">
        <x:f>IF(AJ940="","",IF(OR(LOWER(AJ940)="brazil",LOWER(AJ940)="brasil"),"Yes","No"))</x:f>
      </x:c>
      <x:c r="AL940"/>
      <x:c r="AM940"/>
      <x:c r="AN940"/>
      <x:c r="AO940"/>
      <x:c r="AP940"/>
      <x:c r="AQ940"/>
      <x:c r="AR940"/>
      <x:c r="AS940"/>
      <x:c r="AT940"/>
      <x:c r="AU940"/>
      <x:c r="AV940"/>
      <x:c r="AW940"/>
      <x:c r="AX940"/>
      <x:c r="AY940"/>
      <x:c r="AZ940"/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/>
      <x:c r="BO940"/>
      <x:c r="BP940"/>
      <x:c r="BQ940"/>
      <x:c r="BR940"/>
      <x:c r="BS940"/>
      <x:c r="BT940"/>
      <x:c r="BU940"/>
      <x:c r="BV940"/>
      <x:c r="BW940"/>
      <x:c r="BX940"/>
      <x:c r="BY940"/>
      <x:c r="BZ940"/>
      <x:c r="CA940"/>
      <x:c r="CB940"/>
      <x:c r="CC940"/>
      <x:c r="CD940"/>
      <x:c r="CE940"/>
      <x:c r="CF940"/>
      <x:c r="CG940"/>
      <x:c r="CH940"/>
      <x:c r="CI940"/>
      <x:c r="CJ940" t="str">
        <x:v>Yes</x:v>
      </x:c>
      <x:c r="CK940" t="str">
        <x:v>Yes</x:v>
      </x:c>
      <x:c r="CL940" t="str">
        <x:v>Yes</x:v>
      </x:c>
      <x:c r="CM940" t="str">
        <x:v>Clear</x:v>
      </x:c>
      <x:c r="CN940" t="str">
        <x:v>Verified — clear</x:v>
      </x:c>
      <x:c r="CO940" t="n">
        <x:v>46272</x:v>
      </x:c>
      <x:c r="CP940" t="str">
        <x:v>https://pubmed.ncbi.nlm.nih.gov/31442064/</x:v>
      </x:c>
      <x:c r="CQ940"/>
      <x:c r="CR940"/>
      <x:c r="CS940"/>
      <x:c r="CT940"/>
      <x:c r="CU940"/>
      <x:c r="CV940"/>
      <x:c r="CW940"/>
      <x:c r="CX940"/>
      <x:c r="CY940"/>
      <x:c r="CZ940"/>
      <x:c r="DA940"/>
      <x:c r="DB940" t="str">
        <x:f>IF(L940="","",IF(AND(COUNT(CU940:DA940)=7,OR(CU940=0,CU940=1,CU940=2),OR(CV940=0,CV940=1,CV940=2),OR(CW940=0,CW940=1,CW940=2),OR(CX940=0,CX940=1,CX940=2),OR(CY940=0,CY940=1,CY940=2),OR(CZ940=0,CZ940=1,CZ940=2),OR(DA940=0,DA940=1,DA940=2)),SUM(CU940:DA940),""))</x:f>
      </x:c>
      <x:c r="DC940" t="str">
        <x:f>IF(DB940="","",ROUND(DB940/14*10,1))</x:f>
      </x:c>
      <x:c r="DD940" t="str">
        <x:v>Pending</x:v>
      </x:c>
      <x:c r="DE940" t="str">
        <x:f>IF(L940="","",IF(DC940="","Pending",IF(DD940="Yes","CONDITIONAL — safety override",IF(DC940&gt;=8,"HIGH",IF(DC940&gt;=5,"CONDITIONAL","LOW")))))</x:f>
        <x:v>Pending</x:v>
      </x:c>
      <x:c r="DF940" t="str">
        <x:v>Pending screening and full-text appraisal; no transferability judgment made at identification.</x:v>
      </x:c>
      <x:c r="DG940"/>
      <x:c r="DH940"/>
      <x:c r="DI940"/>
      <x:c r="DJ940"/>
      <x:c r="DK940"/>
      <x:c r="DL940"/>
      <x:c r="DM940"/>
      <x:c r="DN940"/>
      <x:c r="DO940"/>
      <x:c r="DP940"/>
      <x:c r="DQ940"/>
      <x:c r="DR940"/>
      <x:c r="DS940"/>
      <x:c r="DT940"/>
      <x:c r="DU940"/>
      <x:c r="DV940"/>
      <x:c r="DW940"/>
      <x:c r="DX940"/>
      <x:c r="DY940"/>
      <x:c r="DZ940" t="str">
        <x:v>Title/abstract screening alone does not establish effectiveness, causality, methodological quality, transferability to Brazilian public safety or an institutional recommendation.</x:v>
      </x:c>
      <x:c r="EA940" t="str">
        <x:v>Pending</x:v>
      </x:c>
      <x:c r="EB940" t="str">
        <x:f>IF(L940="","",IF(EC940="READY","Yes","No / Pending"))</x:f>
        <x:v>No / Pending</x:v>
      </x:c>
      <x:c r="EC940" t="str">
        <x:f>IF(L940="","",IF(OR(ISNUMBER(SEARCH("Retracted Publication",Q940)),CM940="Retracted",CN940="Retracted",CM940="Expression of Concern",CN940="Expression of Concern",F940="Not used",CG940="Critical",CH940="High",CH940="Critical"),"BLOCKED — integrity or use restriction",IF(AND(CJ940="Yes",CK940="Yes",CL940="Yes"),IF(AND(CM940="Clear",CN940="Verified — clear"),IF(AND(AND(LEN(TRIM(CF940))&gt;0,LEFT(LOWER(TRIM(CF940)),7)&lt;&gt;"pending"),OR(CG940="High",CG940="Moderate"),OR(CH940="Low",CH940="Some concerns",CH940="Not applicable")),IF(AND(DD940="No",OR(DE940="HIGH",DE940="CONDITIONAL"),AND(LEN(TRIM(DF940))&gt;0,LEFT(LOWER(TRIM(DF940)),7)&lt;&gt;"pending")),IF(AND(AND(LEN(TRIM(DT940))&gt;0,LEFT(LOWER(TRIM(DT940)),7)&lt;&gt;"pending"),AND(LEN(TRIM(DU940))&gt;0,LEFT(LOWER(TRIM(DU940)),7)&lt;&gt;"pending"),OR(AND(LEN(TRIM(DV940))&gt;0,LEFT(LOWER(TRIM(DV940)),7)&lt;&gt;"pending"),AND(LEN(TRIM(DW940))&gt;0,LEFT(LOWER(TRIM(DW940)),7)&lt;&gt;"pending")),AND(LEN(TRIM(DX940))&gt;0,LEFT(LOWER(TRIM(DX940)),7)&lt;&gt;"pending")),IF(AND(F940="Claim-ready",OR(EA940="Strong",EA940="Moderate"),AND(LEN(TRIM(G940))&gt;0,LEFT(LOWER(TRIM(G940)),7)&lt;&gt;"pending"),G940&lt;&gt;"No substantive use decision is permitted from identification metadata alone.",AND(LEN(TRIM(DZ940))&gt;0,LEFT(LOWER(TRIM(DZ940)),7)&lt;&gt;"pending"),DZ940&lt;&gt;"Identification metadata alone does not permit any substantive scientific, causal, operational, or institutional claim.",AND(LEN(TRIM(EI940))&gt;0,LEFT(LOWER(TRIM(EI940)),7)&lt;&gt;"pending"),ISNUMBER(EH940),EH940&gt;0),"READY","PENDING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0" t="str">
        <x:v>Pending</x:v>
      </x:c>
      <x:c r="EE940"/>
      <x:c r="EF940" t="str">
        <x:v>Pending</x:v>
      </x:c>
      <x:c r="EG940" t="str">
        <x:v>Pending</x:v>
      </x:c>
      <x:c r="EH940"/>
      <x:c r="EI940" s="501"/>
      <x:c r="EJ940"/>
      <x:c r="EK940" t="str">
        <x:v>Pending</x:v>
      </x:c>
      <x:c r="EL940" t="n">
        <x:v>46272</x:v>
      </x:c>
      <x:c r="EM940" t="str">
        <x:v>Production PubMed record imported and reconciled to Zotero item 4D2VITJ4;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0" t="n">
        <x:f>IF(L940="","",(IF(N940&lt;&gt;"",1,0)+IF(O940&lt;&gt;"",1,0)+IF(AJ940&lt;&gt;"",1,0)+IF(AU940&lt;&gt;"",1,0)+IF(BE940&lt;&gt;"",1,0)+IF(CF940&lt;&gt;"",1,0)+IF(CJ940="Yes",1,0)+IF(CL940="Yes",1,0)+IF(DE940&lt;&gt;"Pending",1,0)+IF(F940&lt;&gt;"",1,0)+IF(DZ940&lt;&gt;"",1,0)+IF(EI940&lt;&gt;"",1,0))/12)</x:f>
        <x:v>0.5</x:v>
      </x:c>
    </x:row>
    <x:row r="941">
      <x:c r="A941" t="str">
        <x:v>EV-0938</x:v>
      </x:c>
      <x:c r="B941" t="str">
        <x:v>Integrity check</x:v>
      </x:c>
      <x:c r="C941" t="str">
        <x:f>IF(L941="","",IF(LEFT(EC941,7)="BLOCKED","🔴 Do not use for conclusion",IF(EB941="Yes","🟢 Claim-ready","🟡 Caution / context")))</x:f>
        <x:v>🟡 Caution / context</x:v>
      </x:c>
      <x:c r="D941" t="str">
        <x:f>IF(L941="","",EC941)</x:f>
        <x:v>PENDING — appropriate appraisal</x:v>
      </x:c>
      <x:c r="E941" t="str">
        <x:v>P3 — Medium</x:v>
      </x:c>
      <x:c r="F941" t="str">
        <x:v>Pending</x:v>
      </x:c>
      <x:c r="G941" t="str">
        <x:v>Title/abstract identify an explicit operational APHT/medical-readiness topic; retain for full-text assessment.</x:v>
      </x:c>
      <x:c r="H941" t="str">
        <x:v>Obtain and review lawful full text; confirm human adjudication; then select a design-specific appraisal instrument.</x:v>
      </x:c>
      <x:c r="I941"/>
      <x:c r="J941" t="str">
        <x:v>B — APHT / Medical Readiness</x:v>
      </x:c>
      <x:c r="K941" t="str">
        <x:v>IDENTIFIED</x:v>
      </x:c>
      <x:c r="L941" t="str">
        <x:v>The effects of QuikClot Combat Gauze and Celox Rapid on hemorrhage control.</x:v>
      </x:c>
      <x:c r="M941"/>
      <x:c r="N941" t="str">
        <x:v>Johnson, Don; Johnson, Michelle</x:v>
      </x:c>
      <x:c r="O941" t="n">
        <x:v>2019</x:v>
      </x:c>
      <x:c r="P941" t="str">
        <x:v>American journal of disaster medicine</x:v>
      </x:c>
      <x:c r="Q941" t="str">
        <x:v>Journal Article</x:v>
      </x:c>
      <x:c r="R941" t="str">
        <x:v>Unclear</x:v>
      </x:c>
      <x:c r="S941" t="str">
        <x:v>Unknown</x:v>
      </x:c>
      <x:c r="T941" t="str">
        <x:v>eng</x:v>
      </x:c>
      <x:c r="U941" t="str">
        <x:v>https://pubmed.ncbi.nlm.nih.gov/31441025/</x:v>
      </x:c>
      <x:c r="V941" t="str">
        <x:v>10.5055/ajdm.2019.0312</x:v>
      </x:c>
      <x:c r="W941" t="str">
        <x:f>IF(V941="","",LOWER(SUBSTITUTE(SUBSTITUTE(SUBSTITUTE(SUBSTITUTE(TRIM(V941),"https://doi.org/",""),"http://doi.org/",""),"https://dx.doi.org/",""),"doi:","")))</x:f>
        <x:v>10.5055/ajdm.2019.0312</x:v>
      </x:c>
      <x:c r="X941" t="str">
        <x:v>31441025</x:v>
      </x:c>
      <x:c r="Y941" t="str"/>
      <x:c r="Z941"/>
      <x:c r="AA941" t="str">
        <x:v>PubMed/MEDLINE</x:v>
      </x:c>
      <x:c r="AB941" t="str">
        <x:v>PUBMED-B-v1.0-2026-08-28</x:v>
      </x:c>
      <x:c r="AC941" t="str">
        <x:v>SP-PUBMED-B-20260828</x:v>
      </x:c>
      <x:c r="AD941" s="499" t="n">
        <x:v>46262</x:v>
      </x:c>
      <x:c r="AE941" s="499" t="n">
        <x:v>46272</x:v>
      </x:c>
      <x:c r="AF941" t="str">
        <x:v>ZYHTEFWZ</x:v>
      </x:c>
      <x:c r="AG941"/>
      <x:c r="AH941" t="str">
        <x:v>Tactical Athlete → Operational Readiness Brazil</x:v>
      </x:c>
      <x:c r="AI941" t="str">
        <x:v>evidence-family:B</x:v>
      </x:c>
      <x:c r="AJ941"/>
      <x:c r="AK941" t="str">
        <x:f>IF(AJ941="","",IF(OR(LOWER(AJ941)="brazil",LOWER(AJ941)="brasil"),"Yes","No"))</x:f>
      </x:c>
      <x:c r="AL941"/>
      <x:c r="AM941"/>
      <x:c r="AN941"/>
      <x:c r="AO941"/>
      <x:c r="AP941"/>
      <x:c r="AQ941"/>
      <x:c r="AR941"/>
      <x:c r="AS941"/>
      <x:c r="AT941"/>
      <x:c r="AU941"/>
      <x:c r="AV941"/>
      <x:c r="AW941"/>
      <x:c r="AX941"/>
      <x:c r="AY941"/>
      <x:c r="AZ941"/>
      <x:c r="BA941"/>
      <x:c r="BB941"/>
      <x:c r="BC941"/>
      <x:c r="BD941"/>
      <x:c r="BE941"/>
      <x:c r="BF941"/>
      <x:c r="BG941"/>
      <x:c r="BH941"/>
      <x:c r="BI941"/>
      <x:c r="BJ941"/>
      <x:c r="BK941"/>
      <x:c r="BL941"/>
      <x:c r="BM941"/>
      <x:c r="BN941"/>
      <x:c r="BO941"/>
      <x:c r="BP941"/>
      <x:c r="BQ941"/>
      <x:c r="BR941"/>
      <x:c r="BS941"/>
      <x:c r="BT941"/>
      <x:c r="BU941"/>
      <x:c r="BV941"/>
      <x:c r="BW941"/>
      <x:c r="BX941"/>
      <x:c r="BY941"/>
      <x:c r="BZ941"/>
      <x:c r="CA941"/>
      <x:c r="CB941"/>
      <x:c r="CC941"/>
      <x:c r="CD941"/>
      <x:c r="CE941"/>
      <x:c r="CF941"/>
      <x:c r="CG941"/>
      <x:c r="CH941"/>
      <x:c r="CI941"/>
      <x:c r="CJ941" t="str">
        <x:v>Yes</x:v>
      </x:c>
      <x:c r="CK941" t="str">
        <x:v>Yes</x:v>
      </x:c>
      <x:c r="CL941" t="str">
        <x:v>Yes</x:v>
      </x:c>
      <x:c r="CM941" t="str">
        <x:v>Clear</x:v>
      </x:c>
      <x:c r="CN941" t="str">
        <x:v>Verified — clear</x:v>
      </x:c>
      <x:c r="CO941" t="n">
        <x:v>46272</x:v>
      </x:c>
      <x:c r="CP941" t="str">
        <x:v>https://pubmed.ncbi.nlm.nih.gov/31441025/</x:v>
      </x:c>
      <x:c r="CQ941"/>
      <x:c r="CR941"/>
      <x:c r="CS941"/>
      <x:c r="CT941"/>
      <x:c r="CU941"/>
      <x:c r="CV941"/>
      <x:c r="CW941"/>
      <x:c r="CX941"/>
      <x:c r="CY941"/>
      <x:c r="CZ941"/>
      <x:c r="DA941"/>
      <x:c r="DB941" t="str">
        <x:f>IF(L941="","",IF(AND(COUNT(CU941:DA941)=7,OR(CU941=0,CU941=1,CU941=2),OR(CV941=0,CV941=1,CV941=2),OR(CW941=0,CW941=1,CW941=2),OR(CX941=0,CX941=1,CX941=2),OR(CY941=0,CY941=1,CY941=2),OR(CZ941=0,CZ941=1,CZ941=2),OR(DA941=0,DA941=1,DA941=2)),SUM(CU941:DA941),""))</x:f>
      </x:c>
      <x:c r="DC941" t="str">
        <x:f>IF(DB941="","",ROUND(DB941/14*10,1))</x:f>
      </x:c>
      <x:c r="DD941" t="str">
        <x:v>Pending</x:v>
      </x:c>
      <x:c r="DE941" t="str">
        <x:f>IF(L941="","",IF(DC941="","Pending",IF(DD941="Yes","CONDITIONAL — safety override",IF(DC941&gt;=8,"HIGH",IF(DC941&gt;=5,"CONDITIONAL","LOW")))))</x:f>
        <x:v>Pending</x:v>
      </x:c>
      <x:c r="DF941" t="str">
        <x:v>Pending screening and full-text appraisal; no transferability judgment made at identification.</x:v>
      </x:c>
      <x:c r="DG941"/>
      <x:c r="DH941"/>
      <x:c r="DI941"/>
      <x:c r="DJ941"/>
      <x:c r="DK941"/>
      <x:c r="DL941"/>
      <x:c r="DM941"/>
      <x:c r="DN941"/>
      <x:c r="DO941"/>
      <x:c r="DP941"/>
      <x:c r="DQ941"/>
      <x:c r="DR941"/>
      <x:c r="DS941"/>
      <x:c r="DT941"/>
      <x:c r="DU941"/>
      <x:c r="DV941"/>
      <x:c r="DW941"/>
      <x:c r="DX941"/>
      <x:c r="DY941"/>
      <x:c r="DZ941" t="str">
        <x:v>Title/abstract screening alone does not establish effectiveness, causality, methodological quality, transferability to Brazilian public safety or an institutional recommendation.</x:v>
      </x:c>
      <x:c r="EA941" t="str">
        <x:v>Pending</x:v>
      </x:c>
      <x:c r="EB941" t="str">
        <x:f>IF(L941="","",IF(EC941="READY","Yes","No / Pending"))</x:f>
        <x:v>No / Pending</x:v>
      </x:c>
      <x:c r="EC941" t="str">
        <x:f>IF(L941="","",IF(OR(ISNUMBER(SEARCH("Retracted Publication",Q941)),CM941="Retracted",CN941="Retracted",CM941="Expression of Concern",CN941="Expression of Concern",F941="Not used",CG941="Critical",CH941="High",CH941="Critical"),"BLOCKED — integrity or use restriction",IF(AND(CJ941="Yes",CK941="Yes",CL941="Yes"),IF(AND(CM941="Clear",CN941="Verified — clear"),IF(AND(AND(LEN(TRIM(CF941))&gt;0,LEFT(LOWER(TRIM(CF941)),7)&lt;&gt;"pending"),OR(CG941="High",CG941="Moderate"),OR(CH941="Low",CH941="Some concerns",CH941="Not applicable")),IF(AND(DD941="No",OR(DE941="HIGH",DE941="CONDITIONAL"),AND(LEN(TRIM(DF941))&gt;0,LEFT(LOWER(TRIM(DF941)),7)&lt;&gt;"pending")),IF(AND(AND(LEN(TRIM(DT941))&gt;0,LEFT(LOWER(TRIM(DT941)),7)&lt;&gt;"pending"),AND(LEN(TRIM(DU941))&gt;0,LEFT(LOWER(TRIM(DU941)),7)&lt;&gt;"pending"),OR(AND(LEN(TRIM(DV941))&gt;0,LEFT(LOWER(TRIM(DV941)),7)&lt;&gt;"pending"),AND(LEN(TRIM(DW941))&gt;0,LEFT(LOWER(TRIM(DW941)),7)&lt;&gt;"pending")),AND(LEN(TRIM(DX941))&gt;0,LEFT(LOWER(TRIM(DX941)),7)&lt;&gt;"pending")),IF(AND(F941="Claim-ready",OR(EA941="Strong",EA941="Moderate"),AND(LEN(TRIM(G941))&gt;0,LEFT(LOWER(TRIM(G941)),7)&lt;&gt;"pending"),G941&lt;&gt;"No substantive use decision is permitted from identification metadata alone.",AND(LEN(TRIM(DZ941))&gt;0,LEFT(LOWER(TRIM(DZ941)),7)&lt;&gt;"pending"),DZ941&lt;&gt;"Identification metadata alone does not permit any substantive scientific, causal, operational, or institutional claim.",AND(LEN(TRIM(EI941))&gt;0,LEFT(LOWER(TRIM(EI941)),7)&lt;&gt;"pending"),ISNUMBER(EH941),EH941&gt;0),"READY","PENDING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1" t="str">
        <x:v>Pending</x:v>
      </x:c>
      <x:c r="EE941"/>
      <x:c r="EF941" t="str">
        <x:v>Pending</x:v>
      </x:c>
      <x:c r="EG941" t="str">
        <x:v>Pending</x:v>
      </x:c>
      <x:c r="EH941"/>
      <x:c r="EI941" s="501"/>
      <x:c r="EJ941"/>
      <x:c r="EK941" t="str">
        <x:v>Pending</x:v>
      </x:c>
      <x:c r="EL941" t="n">
        <x:v>46272</x:v>
      </x:c>
      <x:c r="EM941" t="str">
        <x:v>Production PubMed record imported and reconciled to Zotero item ZYHTEFWZ;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1" t="n">
        <x:f>IF(L941="","",(IF(N941&lt;&gt;"",1,0)+IF(O941&lt;&gt;"",1,0)+IF(AJ941&lt;&gt;"",1,0)+IF(AU941&lt;&gt;"",1,0)+IF(BE941&lt;&gt;"",1,0)+IF(CF941&lt;&gt;"",1,0)+IF(CJ941="Yes",1,0)+IF(CL941="Yes",1,0)+IF(DE941&lt;&gt;"Pending",1,0)+IF(F941&lt;&gt;"",1,0)+IF(DZ941&lt;&gt;"",1,0)+IF(EI941&lt;&gt;"",1,0))/12)</x:f>
        <x:v>0.5</x:v>
      </x:c>
    </x:row>
    <x:row r="942">
      <x:c r="A942" t="str">
        <x:v>EV-0939</x:v>
      </x:c>
      <x:c r="B942" t="str">
        <x:v>Integrity check</x:v>
      </x:c>
      <x:c r="C942" t="str">
        <x:f>IF(L942="","",IF(LEFT(EC942,7)="BLOCKED","🔴 Do not use for conclusion",IF(EB942="Yes","🟢 Claim-ready","🟡 Caution / context")))</x:f>
        <x:v>🟡 Caution / context</x:v>
      </x:c>
      <x:c r="D942" t="str">
        <x:f>IF(L942="","",EC942)</x:f>
        <x:v>PENDING — appropriate appraisal</x:v>
      </x:c>
      <x:c r="E942" t="str">
        <x:v>P3 — Medium</x:v>
      </x:c>
      <x:c r="F942" t="str">
        <x:v>Pending</x:v>
      </x:c>
      <x:c r="G942" t="str">
        <x:v>Title/abstract identify an explicit implementation-science construct; retain for full-text assessment.</x:v>
      </x:c>
      <x:c r="H942" t="str">
        <x:v>Obtain and review lawful full text; confirm human adjudication; then select a design-specific appraisal instrument.</x:v>
      </x:c>
      <x:c r="I942"/>
      <x:c r="J942" t="str">
        <x:v>C — Implementation Science</x:v>
      </x:c>
      <x:c r="K942" t="str">
        <x:v>IDENTIFIED</x:v>
      </x:c>
      <x:c r="L942" t="str">
        <x:v>Implementation interventions for musculoskeletal programs of care in the active military and barriers, facilitators, and outcomes of implementation: a scoping review.</x:v>
      </x:c>
      <x:c r="M942"/>
      <x:c r="N942" t="str">
        <x:v>Cancelliere, Carol; Sutton, Deborah; Cote, Pierre; French, Simon D; Taylor-Vaisey, Anne; Mior, Silvano A</x:v>
      </x:c>
      <x:c r="O942" t="n">
        <x:v>2019</x:v>
      </x:c>
      <x:c r="P942" t="str">
        <x:v>Implementation science : IS</x:v>
      </x:c>
      <x:c r="Q942" t="str">
        <x:v>Journal Article; Research Support, Non-U.S. Gov't; Scoping Review</x:v>
      </x:c>
      <x:c r="R942" t="str">
        <x:v>Unclear</x:v>
      </x:c>
      <x:c r="S942" t="str">
        <x:v>Unknown</x:v>
      </x:c>
      <x:c r="T942" t="str">
        <x:v>eng</x:v>
      </x:c>
      <x:c r="U942" t="str">
        <x:v>https://pubmed.ncbi.nlm.nih.gov/31419992/</x:v>
      </x:c>
      <x:c r="V942" t="str">
        <x:v>10.1186/s13012-019-0931-1</x:v>
      </x:c>
      <x:c r="W942" t="str">
        <x:f>IF(V942="","",LOWER(SUBSTITUTE(SUBSTITUTE(SUBSTITUTE(SUBSTITUTE(TRIM(V942),"https://doi.org/",""),"http://doi.org/",""),"https://dx.doi.org/",""),"doi:","")))</x:f>
        <x:v>10.1186/s13012-019-0931-1</x:v>
      </x:c>
      <x:c r="X942" t="str">
        <x:v>31419992</x:v>
      </x:c>
      <x:c r="Y942" t="str">
        <x:v>PMC6698020</x:v>
      </x:c>
      <x:c r="Z942"/>
      <x:c r="AA942" t="str">
        <x:v>PubMed/MEDLINE</x:v>
      </x:c>
      <x:c r="AB942" t="str">
        <x:v>PUBMED-C-v1.0-2026-08-28</x:v>
      </x:c>
      <x:c r="AC942" t="str">
        <x:v>SP-PUBMED-C-20260828</x:v>
      </x:c>
      <x:c r="AD942" s="499" t="n">
        <x:v>46262</x:v>
      </x:c>
      <x:c r="AE942" s="499" t="n">
        <x:v>46272</x:v>
      </x:c>
      <x:c r="AF942" t="str">
        <x:v>4822LNWP</x:v>
      </x:c>
      <x:c r="AG942"/>
      <x:c r="AH942" t="str">
        <x:v>Tactical Athlete → Operational Readiness Brazil</x:v>
      </x:c>
      <x:c r="AI942" t="str">
        <x:v>evidence-family:C</x:v>
      </x:c>
      <x:c r="AJ942"/>
      <x:c r="AK942" t="str">
        <x:f>IF(AJ942="","",IF(OR(LOWER(AJ942)="brazil",LOWER(AJ942)="brasil"),"Yes","No"))</x:f>
      </x:c>
      <x:c r="AL942"/>
      <x:c r="AM942"/>
      <x:c r="AN942"/>
      <x:c r="AO942"/>
      <x:c r="AP942"/>
      <x:c r="AQ942"/>
      <x:c r="AR942"/>
      <x:c r="AS942"/>
      <x:c r="AT942"/>
      <x:c r="AU942"/>
      <x:c r="AV942"/>
      <x:c r="AW942"/>
      <x:c r="AX942"/>
      <x:c r="AY942"/>
      <x:c r="AZ942"/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/>
      <x:c r="BO942"/>
      <x:c r="BP942"/>
      <x:c r="BQ942"/>
      <x:c r="BR942"/>
      <x:c r="BS942"/>
      <x:c r="BT942"/>
      <x:c r="BU942"/>
      <x:c r="BV942"/>
      <x:c r="BW942"/>
      <x:c r="BX942"/>
      <x:c r="BY942"/>
      <x:c r="BZ942"/>
      <x:c r="CA942"/>
      <x:c r="CB942"/>
      <x:c r="CC942"/>
      <x:c r="CD942"/>
      <x:c r="CE942"/>
      <x:c r="CF942"/>
      <x:c r="CG942"/>
      <x:c r="CH942"/>
      <x:c r="CI942"/>
      <x:c r="CJ942" t="str">
        <x:v>Yes</x:v>
      </x:c>
      <x:c r="CK942" t="str">
        <x:v>Yes</x:v>
      </x:c>
      <x:c r="CL942" t="str">
        <x:v>Yes</x:v>
      </x:c>
      <x:c r="CM942" t="str">
        <x:v>Clear</x:v>
      </x:c>
      <x:c r="CN942" t="str">
        <x:v>Verified — clear</x:v>
      </x:c>
      <x:c r="CO942" t="n">
        <x:v>46272</x:v>
      </x:c>
      <x:c r="CP942" t="str">
        <x:v>https://pubmed.ncbi.nlm.nih.gov/31419992/</x:v>
      </x:c>
      <x:c r="CQ942"/>
      <x:c r="CR942"/>
      <x:c r="CS942"/>
      <x:c r="CT942"/>
      <x:c r="CU942"/>
      <x:c r="CV942"/>
      <x:c r="CW942"/>
      <x:c r="CX942"/>
      <x:c r="CY942"/>
      <x:c r="CZ942"/>
      <x:c r="DA942"/>
      <x:c r="DB942" t="str">
        <x:f>IF(L942="","",IF(AND(COUNT(CU942:DA942)=7,OR(CU942=0,CU942=1,CU942=2),OR(CV942=0,CV942=1,CV942=2),OR(CW942=0,CW942=1,CW942=2),OR(CX942=0,CX942=1,CX942=2),OR(CY942=0,CY942=1,CY942=2),OR(CZ942=0,CZ942=1,CZ942=2),OR(DA942=0,DA942=1,DA942=2)),SUM(CU942:DA942),""))</x:f>
      </x:c>
      <x:c r="DC942" t="str">
        <x:f>IF(DB942="","",ROUND(DB942/14*10,1))</x:f>
      </x:c>
      <x:c r="DD942" t="str">
        <x:v>Pending</x:v>
      </x:c>
      <x:c r="DE942" t="str">
        <x:f>IF(L942="","",IF(DC942="","Pending",IF(DD942="Yes","CONDITIONAL — safety override",IF(DC942&gt;=8,"HIGH",IF(DC942&gt;=5,"CONDITIONAL","LOW")))))</x:f>
        <x:v>Pending</x:v>
      </x:c>
      <x:c r="DF942" t="str">
        <x:v>Pending screening and full-text appraisal; no transferability judgment made at identification.</x:v>
      </x:c>
      <x:c r="DG942"/>
      <x:c r="DH942"/>
      <x:c r="DI942"/>
      <x:c r="DJ942"/>
      <x:c r="DK942"/>
      <x:c r="DL942"/>
      <x:c r="DM942"/>
      <x:c r="DN942"/>
      <x:c r="DO942"/>
      <x:c r="DP942"/>
      <x:c r="DQ942"/>
      <x:c r="DR942"/>
      <x:c r="DS942"/>
      <x:c r="DT942"/>
      <x:c r="DU942"/>
      <x:c r="DV942"/>
      <x:c r="DW942"/>
      <x:c r="DX942"/>
      <x:c r="DY942"/>
      <x:c r="DZ942" t="str">
        <x:v>Title/abstract screening alone does not establish effectiveness, causality, methodological quality, transferability to Brazilian public safety or an institutional recommendation.</x:v>
      </x:c>
      <x:c r="EA942" t="str">
        <x:v>Pending</x:v>
      </x:c>
      <x:c r="EB942" t="str">
        <x:f>IF(L942="","",IF(EC942="READY","Yes","No / Pending"))</x:f>
        <x:v>No / Pending</x:v>
      </x:c>
      <x:c r="EC942" t="str">
        <x:f>IF(L942="","",IF(OR(ISNUMBER(SEARCH("Retracted Publication",Q942)),CM942="Retracted",CN942="Retracted",CM942="Expression of Concern",CN942="Expression of Concern",F942="Not used",CG942="Critical",CH942="High",CH942="Critical"),"BLOCKED — integrity or use restriction",IF(AND(CJ942="Yes",CK942="Yes",CL942="Yes"),IF(AND(CM942="Clear",CN942="Verified — clear"),IF(AND(AND(LEN(TRIM(CF942))&gt;0,LEFT(LOWER(TRIM(CF942)),7)&lt;&gt;"pending"),OR(CG942="High",CG942="Moderate"),OR(CH942="Low",CH942="Some concerns",CH942="Not applicable")),IF(AND(DD942="No",OR(DE942="HIGH",DE942="CONDITIONAL"),AND(LEN(TRIM(DF942))&gt;0,LEFT(LOWER(TRIM(DF942)),7)&lt;&gt;"pending")),IF(AND(AND(LEN(TRIM(DT942))&gt;0,LEFT(LOWER(TRIM(DT942)),7)&lt;&gt;"pending"),AND(LEN(TRIM(DU942))&gt;0,LEFT(LOWER(TRIM(DU942)),7)&lt;&gt;"pending"),OR(AND(LEN(TRIM(DV942))&gt;0,LEFT(LOWER(TRIM(DV942)),7)&lt;&gt;"pending"),AND(LEN(TRIM(DW942))&gt;0,LEFT(LOWER(TRIM(DW942)),7)&lt;&gt;"pending")),AND(LEN(TRIM(DX942))&gt;0,LEFT(LOWER(TRIM(DX942)),7)&lt;&gt;"pending")),IF(AND(F942="Claim-ready",OR(EA942="Strong",EA942="Moderate"),AND(LEN(TRIM(G942))&gt;0,LEFT(LOWER(TRIM(G942)),7)&lt;&gt;"pending"),G942&lt;&gt;"No substantive use decision is permitted from identification metadata alone.",AND(LEN(TRIM(DZ942))&gt;0,LEFT(LOWER(TRIM(DZ942)),7)&lt;&gt;"pending"),DZ942&lt;&gt;"Identification metadata alone does not permit any substantive scientific, causal, operational, or institutional claim.",AND(LEN(TRIM(EI942))&gt;0,LEFT(LOWER(TRIM(EI942)),7)&lt;&gt;"pending"),ISNUMBER(EH942),EH942&gt;0),"READY","PENDING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2" t="str">
        <x:v>Pending</x:v>
      </x:c>
      <x:c r="EE942"/>
      <x:c r="EF942" t="str">
        <x:v>Pending</x:v>
      </x:c>
      <x:c r="EG942" t="str">
        <x:v>Pending</x:v>
      </x:c>
      <x:c r="EH942"/>
      <x:c r="EI942" s="501"/>
      <x:c r="EJ942"/>
      <x:c r="EK942" t="str">
        <x:v>Pending</x:v>
      </x:c>
      <x:c r="EL942" t="n">
        <x:v>46272</x:v>
      </x:c>
      <x:c r="EM942" t="str">
        <x:v>Production PubMed record imported and reconciled to Zotero item 4822LNWP;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2" t="n">
        <x:f>IF(L942="","",(IF(N942&lt;&gt;"",1,0)+IF(O942&lt;&gt;"",1,0)+IF(AJ942&lt;&gt;"",1,0)+IF(AU942&lt;&gt;"",1,0)+IF(BE942&lt;&gt;"",1,0)+IF(CF942&lt;&gt;"",1,0)+IF(CJ942="Yes",1,0)+IF(CL942="Yes",1,0)+IF(DE942&lt;&gt;"Pending",1,0)+IF(F942&lt;&gt;"",1,0)+IF(DZ942&lt;&gt;"",1,0)+IF(EI942&lt;&gt;"",1,0))/12)</x:f>
        <x:v>0.5</x:v>
      </x:c>
    </x:row>
    <x:row r="943">
      <x:c r="A943" t="str">
        <x:v>EV-0940</x:v>
      </x:c>
      <x:c r="B943" t="str">
        <x:v>Integrity check</x:v>
      </x:c>
      <x:c r="C943" t="str">
        <x:f>IF(L943="","",IF(LEFT(EC943,7)="BLOCKED","🔴 Do not use for conclusion",IF(EB943="Yes","🟢 Claim-ready","🟡 Caution / context")))</x:f>
        <x:v>🟡 Caution / context</x:v>
      </x:c>
      <x:c r="D943" t="str">
        <x:f>IF(L943="","",EC943)</x:f>
        <x:v>PENDING — appropriate appraisal</x:v>
      </x:c>
      <x:c r="E943" t="str">
        <x:v>P3 — Medium</x:v>
      </x:c>
      <x:c r="F943" t="str">
        <x:v>Pending</x:v>
      </x:c>
      <x:c r="G943" t="str">
        <x:v>Title/abstract identify an explicit tactical/public-safety context and readiness domain; retain for full-text assessment.</x:v>
      </x:c>
      <x:c r="H943" t="str">
        <x:v>Obtain and review lawful full text; confirm human adjudication; then select a design-specific appraisal instrument.</x:v>
      </x:c>
      <x:c r="I943"/>
      <x:c r="J943" t="str">
        <x:v>A — Core</x:v>
      </x:c>
      <x:c r="K943" t="str">
        <x:v>IDENTIFIED</x:v>
      </x:c>
      <x:c r="L943" t="str">
        <x:v>Utilization Variation In Military Versus Civilian Care: Evidence From TRICARE.</x:v>
      </x:c>
      <x:c r="M943"/>
      <x:c r="N943" t="str">
        <x:v>Bond, Amelia M; Schwab, Stephen D</x:v>
      </x:c>
      <x:c r="O943" t="n">
        <x:v>2019</x:v>
      </x:c>
      <x:c r="P943" t="str">
        <x:v>Health affairs (Project Hope)</x:v>
      </x:c>
      <x:c r="Q943" t="str">
        <x:v>Comparative Study; Journal Article; Research Support, Non-U.S. Gov't; Research Support, U.S. Gov't, Non-P.H.S.</x:v>
      </x:c>
      <x:c r="R943" t="str">
        <x:v>Unclear</x:v>
      </x:c>
      <x:c r="S943" t="str">
        <x:v>Unknown</x:v>
      </x:c>
      <x:c r="T943" t="str">
        <x:v>eng</x:v>
      </x:c>
      <x:c r="U943" t="str">
        <x:v>https://pubmed.ncbi.nlm.nih.gov/31381387/</x:v>
      </x:c>
      <x:c r="V943" t="str">
        <x:v>10.1377/hlthaff.2019.00298</x:v>
      </x:c>
      <x:c r="W943" t="str">
        <x:f>IF(V943="","",LOWER(SUBSTITUTE(SUBSTITUTE(SUBSTITUTE(SUBSTITUTE(TRIM(V943),"https://doi.org/",""),"http://doi.org/",""),"https://dx.doi.org/",""),"doi:","")))</x:f>
        <x:v>10.1377/hlthaff.2019.00298</x:v>
      </x:c>
      <x:c r="X943" t="str">
        <x:v>31381387</x:v>
      </x:c>
      <x:c r="Y943" t="str"/>
      <x:c r="Z943"/>
      <x:c r="AA943" t="str">
        <x:v>PubMed/MEDLINE</x:v>
      </x:c>
      <x:c r="AB943" t="str">
        <x:v>PUBMED-A-v1.0-2026-08-28</x:v>
      </x:c>
      <x:c r="AC943" t="str">
        <x:v>SP-PUBMED-A-20260828</x:v>
      </x:c>
      <x:c r="AD943" s="499" t="n">
        <x:v>46262</x:v>
      </x:c>
      <x:c r="AE943" s="499" t="n">
        <x:v>46272</x:v>
      </x:c>
      <x:c r="AF943" t="str">
        <x:v>FA8P3IIJ</x:v>
      </x:c>
      <x:c r="AG943"/>
      <x:c r="AH943" t="str">
        <x:v>Tactical Athlete → Operational Readiness Brazil</x:v>
      </x:c>
      <x:c r="AI943" t="str">
        <x:v>evidence-family:A</x:v>
      </x:c>
      <x:c r="AJ943"/>
      <x:c r="AK943" t="str">
        <x:f>IF(AJ943="","",IF(OR(LOWER(AJ943)="brazil",LOWER(AJ943)="brasil"),"Yes","No"))</x:f>
      </x:c>
      <x:c r="AL943"/>
      <x:c r="AM943"/>
      <x:c r="AN943"/>
      <x:c r="AO943"/>
      <x:c r="AP943"/>
      <x:c r="AQ943"/>
      <x:c r="AR943"/>
      <x:c r="AS943"/>
      <x:c r="AT943"/>
      <x:c r="AU943"/>
      <x:c r="AV943"/>
      <x:c r="AW943"/>
      <x:c r="AX943"/>
      <x:c r="AY943"/>
      <x:c r="AZ943"/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/>
      <x:c r="BO943"/>
      <x:c r="BP943"/>
      <x:c r="BQ943"/>
      <x:c r="BR943"/>
      <x:c r="BS943"/>
      <x:c r="BT943"/>
      <x:c r="BU943"/>
      <x:c r="BV943"/>
      <x:c r="BW943"/>
      <x:c r="BX943"/>
      <x:c r="BY943"/>
      <x:c r="BZ943"/>
      <x:c r="CA943"/>
      <x:c r="CB943"/>
      <x:c r="CC943"/>
      <x:c r="CD943"/>
      <x:c r="CE943"/>
      <x:c r="CF943"/>
      <x:c r="CG943"/>
      <x:c r="CH943"/>
      <x:c r="CI943"/>
      <x:c r="CJ943" t="str">
        <x:v>Yes</x:v>
      </x:c>
      <x:c r="CK943" t="str">
        <x:v>Yes</x:v>
      </x:c>
      <x:c r="CL943" t="str">
        <x:v>Yes</x:v>
      </x:c>
      <x:c r="CM943" t="str">
        <x:v>Clear</x:v>
      </x:c>
      <x:c r="CN943" t="str">
        <x:v>Verified — clear</x:v>
      </x:c>
      <x:c r="CO943" t="n">
        <x:v>46272</x:v>
      </x:c>
      <x:c r="CP943" t="str">
        <x:v>https://pubmed.ncbi.nlm.nih.gov/31381387/</x:v>
      </x:c>
      <x:c r="CQ943"/>
      <x:c r="CR943"/>
      <x:c r="CS943"/>
      <x:c r="CT943"/>
      <x:c r="CU943"/>
      <x:c r="CV943"/>
      <x:c r="CW943"/>
      <x:c r="CX943"/>
      <x:c r="CY943"/>
      <x:c r="CZ943"/>
      <x:c r="DA943"/>
      <x:c r="DB943" t="str">
        <x:f>IF(L943="","",IF(AND(COUNT(CU943:DA943)=7,OR(CU943=0,CU943=1,CU943=2),OR(CV943=0,CV943=1,CV943=2),OR(CW943=0,CW943=1,CW943=2),OR(CX943=0,CX943=1,CX943=2),OR(CY943=0,CY943=1,CY943=2),OR(CZ943=0,CZ943=1,CZ943=2),OR(DA943=0,DA943=1,DA943=2)),SUM(CU943:DA943),""))</x:f>
      </x:c>
      <x:c r="DC943" t="str">
        <x:f>IF(DB943="","",ROUND(DB943/14*10,1))</x:f>
      </x:c>
      <x:c r="DD943" t="str">
        <x:v>Pending</x:v>
      </x:c>
      <x:c r="DE943" t="str">
        <x:f>IF(L943="","",IF(DC943="","Pending",IF(DD943="Yes","CONDITIONAL — safety override",IF(DC943&gt;=8,"HIGH",IF(DC943&gt;=5,"CONDITIONAL","LOW")))))</x:f>
        <x:v>Pending</x:v>
      </x:c>
      <x:c r="DF943" t="str">
        <x:v>Pending screening and full-text appraisal; no transferability judgment made at identification.</x:v>
      </x:c>
      <x:c r="DG943"/>
      <x:c r="DH943"/>
      <x:c r="DI943"/>
      <x:c r="DJ943"/>
      <x:c r="DK943"/>
      <x:c r="DL943"/>
      <x:c r="DM943"/>
      <x:c r="DN943"/>
      <x:c r="DO943"/>
      <x:c r="DP943"/>
      <x:c r="DQ943"/>
      <x:c r="DR943"/>
      <x:c r="DS943"/>
      <x:c r="DT943"/>
      <x:c r="DU943"/>
      <x:c r="DV943"/>
      <x:c r="DW943"/>
      <x:c r="DX943"/>
      <x:c r="DY943"/>
      <x:c r="DZ943" t="str">
        <x:v>Title/abstract screening alone does not establish effectiveness, causality, methodological quality, transferability to Brazilian public safety or an institutional recommendation.</x:v>
      </x:c>
      <x:c r="EA943" t="str">
        <x:v>Pending</x:v>
      </x:c>
      <x:c r="EB943" t="str">
        <x:f>IF(L943="","",IF(EC943="READY","Yes","No / Pending"))</x:f>
        <x:v>No / Pending</x:v>
      </x:c>
      <x:c r="EC943" t="str">
        <x:f>IF(L943="","",IF(OR(ISNUMBER(SEARCH("Retracted Publication",Q943)),CM943="Retracted",CN943="Retracted",CM943="Expression of Concern",CN943="Expression of Concern",F943="Not used",CG943="Critical",CH943="High",CH943="Critical"),"BLOCKED — integrity or use restriction",IF(AND(CJ943="Yes",CK943="Yes",CL943="Yes"),IF(AND(CM943="Clear",CN943="Verified — clear"),IF(AND(AND(LEN(TRIM(CF943))&gt;0,LEFT(LOWER(TRIM(CF943)),7)&lt;&gt;"pending"),OR(CG943="High",CG943="Moderate"),OR(CH943="Low",CH943="Some concerns",CH943="Not applicable")),IF(AND(DD943="No",OR(DE943="HIGH",DE943="CONDITIONAL"),AND(LEN(TRIM(DF943))&gt;0,LEFT(LOWER(TRIM(DF943)),7)&lt;&gt;"pending")),IF(AND(AND(LEN(TRIM(DT943))&gt;0,LEFT(LOWER(TRIM(DT943)),7)&lt;&gt;"pending"),AND(LEN(TRIM(DU943))&gt;0,LEFT(LOWER(TRIM(DU943)),7)&lt;&gt;"pending"),OR(AND(LEN(TRIM(DV943))&gt;0,LEFT(LOWER(TRIM(DV943)),7)&lt;&gt;"pending"),AND(LEN(TRIM(DW943))&gt;0,LEFT(LOWER(TRIM(DW943)),7)&lt;&gt;"pending")),AND(LEN(TRIM(DX943))&gt;0,LEFT(LOWER(TRIM(DX943)),7)&lt;&gt;"pending")),IF(AND(F943="Claim-ready",OR(EA943="Strong",EA943="Moderate"),AND(LEN(TRIM(G943))&gt;0,LEFT(LOWER(TRIM(G943)),7)&lt;&gt;"pending"),G943&lt;&gt;"No substantive use decision is permitted from identification metadata alone.",AND(LEN(TRIM(DZ943))&gt;0,LEFT(LOWER(TRIM(DZ943)),7)&lt;&gt;"pending"),DZ943&lt;&gt;"Identification metadata alone does not permit any substantive scientific, causal, operational, or institutional claim.",AND(LEN(TRIM(EI943))&gt;0,LEFT(LOWER(TRIM(EI943)),7)&lt;&gt;"pending"),ISNUMBER(EH943),EH943&gt;0),"READY","PENDING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3" t="str">
        <x:v>Pending</x:v>
      </x:c>
      <x:c r="EE943"/>
      <x:c r="EF943" t="str">
        <x:v>Pending</x:v>
      </x:c>
      <x:c r="EG943" t="str">
        <x:v>Pending</x:v>
      </x:c>
      <x:c r="EH943"/>
      <x:c r="EI943" s="501"/>
      <x:c r="EJ943"/>
      <x:c r="EK943" t="str">
        <x:v>Pending</x:v>
      </x:c>
      <x:c r="EL943" t="n">
        <x:v>46272</x:v>
      </x:c>
      <x:c r="EM943" t="str">
        <x:v>Production PubMed record imported and reconciled to Zotero item FA8P3IIJ;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3" t="n">
        <x:f>IF(L943="","",(IF(N943&lt;&gt;"",1,0)+IF(O943&lt;&gt;"",1,0)+IF(AJ943&lt;&gt;"",1,0)+IF(AU943&lt;&gt;"",1,0)+IF(BE943&lt;&gt;"",1,0)+IF(CF943&lt;&gt;"",1,0)+IF(CJ943="Yes",1,0)+IF(CL943="Yes",1,0)+IF(DE943&lt;&gt;"Pending",1,0)+IF(F943&lt;&gt;"",1,0)+IF(DZ943&lt;&gt;"",1,0)+IF(EI943&lt;&gt;"",1,0))/12)</x:f>
        <x:v>0.5</x:v>
      </x:c>
    </x:row>
    <x:row r="944">
      <x:c r="A944" t="str">
        <x:v>EV-0941</x:v>
      </x:c>
      <x:c r="B944" t="str">
        <x:v>Integrity check</x:v>
      </x:c>
      <x:c r="C944" t="str">
        <x:f>IF(L944="","",IF(LEFT(EC944,7)="BLOCKED","🔴 Do not use for conclusion",IF(EB944="Yes","🟢 Claim-ready","🟡 Caution / context")))</x:f>
        <x:v>🟡 Caution / context</x:v>
      </x:c>
      <x:c r="D944" t="str">
        <x:f>IF(L944="","",EC944)</x:f>
        <x:v>PENDING — appropriate appraisal</x:v>
      </x:c>
      <x:c r="E944" t="str">
        <x:v>P3 — Medium</x:v>
      </x:c>
      <x:c r="F944" t="str">
        <x:v>Pending</x:v>
      </x:c>
      <x:c r="G944" t="str">
        <x:v>Title/abstract identify an explicit operational APHT/medical-readiness topic; retain for full-text assessment.</x:v>
      </x:c>
      <x:c r="H944" t="str">
        <x:v>Obtain and review lawful full text; confirm human adjudication; then select a design-specific appraisal instrument.</x:v>
      </x:c>
      <x:c r="I944"/>
      <x:c r="J944" t="str">
        <x:v>B — APHT / Medical Readiness</x:v>
      </x:c>
      <x:c r="K944" t="str">
        <x:v>IDENTIFIED</x:v>
      </x:c>
      <x:c r="L944" t="str">
        <x:v>Timed relay contact closure controlled system for parallel second dimensions in multi-dimensional liquid chromatography.</x:v>
      </x:c>
      <x:c r="M944"/>
      <x:c r="N944" t="str">
        <x:v>Byrdwell, William Craig</x:v>
      </x:c>
      <x:c r="O944" t="n">
        <x:v>2019</x:v>
      </x:c>
      <x:c r="P944" t="str">
        <x:v>BMC research notes</x:v>
      </x:c>
      <x:c r="Q944" t="str">
        <x:v>Journal Article</x:v>
      </x:c>
      <x:c r="R944" t="str">
        <x:v>Unclear</x:v>
      </x:c>
      <x:c r="S944" t="str">
        <x:v>Unknown</x:v>
      </x:c>
      <x:c r="T944" t="str">
        <x:v>eng</x:v>
      </x:c>
      <x:c r="U944" t="str">
        <x:v>https://pubmed.ncbi.nlm.nih.gov/31370856/</x:v>
      </x:c>
      <x:c r="V944" t="str">
        <x:v>10.1186/s13104-019-4506-7</x:v>
      </x:c>
      <x:c r="W944" t="str">
        <x:f>IF(V944="","",LOWER(SUBSTITUTE(SUBSTITUTE(SUBSTITUTE(SUBSTITUTE(TRIM(V944),"https://doi.org/",""),"http://doi.org/",""),"https://dx.doi.org/",""),"doi:","")))</x:f>
        <x:v>10.1186/s13104-019-4506-7</x:v>
      </x:c>
      <x:c r="X944" t="str">
        <x:v>31370856</x:v>
      </x:c>
      <x:c r="Y944" t="str">
        <x:v>PMC6676610</x:v>
      </x:c>
      <x:c r="Z944"/>
      <x:c r="AA944" t="str">
        <x:v>PubMed/MEDLINE</x:v>
      </x:c>
      <x:c r="AB944" t="str">
        <x:v>PUBMED-B-v1.0-2026-08-28</x:v>
      </x:c>
      <x:c r="AC944" t="str">
        <x:v>SP-PUBMED-B-20260828</x:v>
      </x:c>
      <x:c r="AD944" s="499" t="n">
        <x:v>46262</x:v>
      </x:c>
      <x:c r="AE944" s="499" t="n">
        <x:v>46272</x:v>
      </x:c>
      <x:c r="AF944" t="str">
        <x:v>NM76KNQ2</x:v>
      </x:c>
      <x:c r="AG944"/>
      <x:c r="AH944" t="str">
        <x:v>Tactical Athlete → Operational Readiness Brazil</x:v>
      </x:c>
      <x:c r="AI944" t="str">
        <x:v>evidence-family:B</x:v>
      </x:c>
      <x:c r="AJ944"/>
      <x:c r="AK944" t="str">
        <x:f>IF(AJ944="","",IF(OR(LOWER(AJ944)="brazil",LOWER(AJ944)="brasil"),"Yes","No"))</x:f>
      </x:c>
      <x:c r="AL944"/>
      <x:c r="AM944"/>
      <x:c r="AN944"/>
      <x:c r="AO944"/>
      <x:c r="AP944"/>
      <x:c r="AQ944"/>
      <x:c r="AR944"/>
      <x:c r="AS944"/>
      <x:c r="AT944"/>
      <x:c r="AU944"/>
      <x:c r="AV944"/>
      <x:c r="AW944"/>
      <x:c r="AX944"/>
      <x:c r="AY944"/>
      <x:c r="AZ944"/>
      <x:c r="BA944"/>
      <x:c r="BB944"/>
      <x:c r="BC944"/>
      <x:c r="BD944"/>
      <x:c r="BE944"/>
      <x:c r="BF944"/>
      <x:c r="BG944"/>
      <x:c r="BH944"/>
      <x:c r="BI944"/>
      <x:c r="BJ944"/>
      <x:c r="BK944"/>
      <x:c r="BL944"/>
      <x:c r="BM944"/>
      <x:c r="BN944"/>
      <x:c r="BO944"/>
      <x:c r="BP944"/>
      <x:c r="BQ944"/>
      <x:c r="BR944"/>
      <x:c r="BS944"/>
      <x:c r="BT944"/>
      <x:c r="BU944"/>
      <x:c r="BV944"/>
      <x:c r="BW944"/>
      <x:c r="BX944"/>
      <x:c r="BY944"/>
      <x:c r="BZ944"/>
      <x:c r="CA944"/>
      <x:c r="CB944"/>
      <x:c r="CC944"/>
      <x:c r="CD944"/>
      <x:c r="CE944"/>
      <x:c r="CF944"/>
      <x:c r="CG944"/>
      <x:c r="CH944"/>
      <x:c r="CI944"/>
      <x:c r="CJ944" t="str">
        <x:v>Yes</x:v>
      </x:c>
      <x:c r="CK944" t="str">
        <x:v>Yes</x:v>
      </x:c>
      <x:c r="CL944" t="str">
        <x:v>Yes</x:v>
      </x:c>
      <x:c r="CM944" t="str">
        <x:v>Clear</x:v>
      </x:c>
      <x:c r="CN944" t="str">
        <x:v>Verified — clear</x:v>
      </x:c>
      <x:c r="CO944" t="n">
        <x:v>46272</x:v>
      </x:c>
      <x:c r="CP944" t="str">
        <x:v>https://pubmed.ncbi.nlm.nih.gov/31370856/</x:v>
      </x:c>
      <x:c r="CQ944"/>
      <x:c r="CR944"/>
      <x:c r="CS944"/>
      <x:c r="CT944"/>
      <x:c r="CU944"/>
      <x:c r="CV944"/>
      <x:c r="CW944"/>
      <x:c r="CX944"/>
      <x:c r="CY944"/>
      <x:c r="CZ944"/>
      <x:c r="DA944"/>
      <x:c r="DB944" t="str">
        <x:f>IF(L944="","",IF(AND(COUNT(CU944:DA944)=7,OR(CU944=0,CU944=1,CU944=2),OR(CV944=0,CV944=1,CV944=2),OR(CW944=0,CW944=1,CW944=2),OR(CX944=0,CX944=1,CX944=2),OR(CY944=0,CY944=1,CY944=2),OR(CZ944=0,CZ944=1,CZ944=2),OR(DA944=0,DA944=1,DA944=2)),SUM(CU944:DA944),""))</x:f>
      </x:c>
      <x:c r="DC944" t="str">
        <x:f>IF(DB944="","",ROUND(DB944/14*10,1))</x:f>
      </x:c>
      <x:c r="DD944" t="str">
        <x:v>Pending</x:v>
      </x:c>
      <x:c r="DE944" t="str">
        <x:f>IF(L944="","",IF(DC944="","Pending",IF(DD944="Yes","CONDITIONAL — safety override",IF(DC944&gt;=8,"HIGH",IF(DC944&gt;=5,"CONDITIONAL","LOW")))))</x:f>
        <x:v>Pending</x:v>
      </x:c>
      <x:c r="DF944" t="str">
        <x:v>Pending screening and full-text appraisal; no transferability judgment made at identification.</x:v>
      </x:c>
      <x:c r="DG944"/>
      <x:c r="DH944"/>
      <x:c r="DI944"/>
      <x:c r="DJ944"/>
      <x:c r="DK944"/>
      <x:c r="DL944"/>
      <x:c r="DM944"/>
      <x:c r="DN944"/>
      <x:c r="DO944"/>
      <x:c r="DP944"/>
      <x:c r="DQ944"/>
      <x:c r="DR944"/>
      <x:c r="DS944"/>
      <x:c r="DT944"/>
      <x:c r="DU944"/>
      <x:c r="DV944"/>
      <x:c r="DW944"/>
      <x:c r="DX944"/>
      <x:c r="DY944"/>
      <x:c r="DZ944" t="str">
        <x:v>Title/abstract screening alone does not establish effectiveness, causality, methodological quality, transferability to Brazilian public safety or an institutional recommendation.</x:v>
      </x:c>
      <x:c r="EA944" t="str">
        <x:v>Pending</x:v>
      </x:c>
      <x:c r="EB944" t="str">
        <x:f>IF(L944="","",IF(EC944="READY","Yes","No / Pending"))</x:f>
        <x:v>No / Pending</x:v>
      </x:c>
      <x:c r="EC944" t="str">
        <x:f>IF(L944="","",IF(OR(ISNUMBER(SEARCH("Retracted Publication",Q944)),CM944="Retracted",CN944="Retracted",CM944="Expression of Concern",CN944="Expression of Concern",F944="Not used",CG944="Critical",CH944="High",CH944="Critical"),"BLOCKED — integrity or use restriction",IF(AND(CJ944="Yes",CK944="Yes",CL944="Yes"),IF(AND(CM944="Clear",CN944="Verified — clear"),IF(AND(AND(LEN(TRIM(CF944))&gt;0,LEFT(LOWER(TRIM(CF944)),7)&lt;&gt;"pending"),OR(CG944="High",CG944="Moderate"),OR(CH944="Low",CH944="Some concerns",CH944="Not applicable")),IF(AND(DD944="No",OR(DE944="HIGH",DE944="CONDITIONAL"),AND(LEN(TRIM(DF944))&gt;0,LEFT(LOWER(TRIM(DF944)),7)&lt;&gt;"pending")),IF(AND(AND(LEN(TRIM(DT944))&gt;0,LEFT(LOWER(TRIM(DT944)),7)&lt;&gt;"pending"),AND(LEN(TRIM(DU944))&gt;0,LEFT(LOWER(TRIM(DU944)),7)&lt;&gt;"pending"),OR(AND(LEN(TRIM(DV944))&gt;0,LEFT(LOWER(TRIM(DV944)),7)&lt;&gt;"pending"),AND(LEN(TRIM(DW944))&gt;0,LEFT(LOWER(TRIM(DW944)),7)&lt;&gt;"pending")),AND(LEN(TRIM(DX944))&gt;0,LEFT(LOWER(TRIM(DX944)),7)&lt;&gt;"pending")),IF(AND(F944="Claim-ready",OR(EA944="Strong",EA944="Moderate"),AND(LEN(TRIM(G944))&gt;0,LEFT(LOWER(TRIM(G944)),7)&lt;&gt;"pending"),G944&lt;&gt;"No substantive use decision is permitted from identification metadata alone.",AND(LEN(TRIM(DZ944))&gt;0,LEFT(LOWER(TRIM(DZ944)),7)&lt;&gt;"pending"),DZ944&lt;&gt;"Identification metadata alone does not permit any substantive scientific, causal, operational, or institutional claim.",AND(LEN(TRIM(EI944))&gt;0,LEFT(LOWER(TRIM(EI944)),7)&lt;&gt;"pending"),ISNUMBER(EH944),EH944&gt;0),"READY","PENDING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4" t="str">
        <x:v>Pending</x:v>
      </x:c>
      <x:c r="EE944"/>
      <x:c r="EF944" t="str">
        <x:v>Pending</x:v>
      </x:c>
      <x:c r="EG944" t="str">
        <x:v>Pending</x:v>
      </x:c>
      <x:c r="EH944"/>
      <x:c r="EI944" s="501"/>
      <x:c r="EJ944"/>
      <x:c r="EK944" t="str">
        <x:v>Pending</x:v>
      </x:c>
      <x:c r="EL944" t="n">
        <x:v>46272</x:v>
      </x:c>
      <x:c r="EM944" t="str">
        <x:v>Production PubMed record imported and reconciled to Zotero item NM76KNQ2;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4" t="n">
        <x:f>IF(L944="","",(IF(N944&lt;&gt;"",1,0)+IF(O944&lt;&gt;"",1,0)+IF(AJ944&lt;&gt;"",1,0)+IF(AU944&lt;&gt;"",1,0)+IF(BE944&lt;&gt;"",1,0)+IF(CF944&lt;&gt;"",1,0)+IF(CJ944="Yes",1,0)+IF(CL944="Yes",1,0)+IF(DE944&lt;&gt;"Pending",1,0)+IF(F944&lt;&gt;"",1,0)+IF(DZ944&lt;&gt;"",1,0)+IF(EI944&lt;&gt;"",1,0))/12)</x:f>
        <x:v>0.5</x:v>
      </x:c>
    </x:row>
    <x:row r="945">
      <x:c r="A945" t="str">
        <x:v>EV-0942</x:v>
      </x:c>
      <x:c r="B945" t="str">
        <x:v>Integrity check</x:v>
      </x:c>
      <x:c r="C945" t="str">
        <x:f>IF(L945="","",IF(LEFT(EC945,7)="BLOCKED","🔴 Do not use for conclusion",IF(EB945="Yes","🟢 Claim-ready","🟡 Caution / context")))</x:f>
        <x:v>🟡 Caution / context</x:v>
      </x:c>
      <x:c r="D945" t="str">
        <x:f>IF(L945="","",EC945)</x:f>
        <x:v>PENDING — appropriate appraisal</x:v>
      </x:c>
      <x:c r="E945" t="str">
        <x:v>P3 — Medium</x:v>
      </x:c>
      <x:c r="F945" t="str">
        <x:v>Pending</x:v>
      </x:c>
      <x:c r="G945" t="str">
        <x:v>Title/abstract identify an explicit tactical/public-safety context and readiness domain; retain for full-text assessment.</x:v>
      </x:c>
      <x:c r="H945" t="str">
        <x:v>Obtain and review lawful full text; confirm human adjudication; then select a design-specific appraisal instrument.</x:v>
      </x:c>
      <x:c r="I945"/>
      <x:c r="J945" t="str">
        <x:v>A — Core</x:v>
      </x:c>
      <x:c r="K945" t="str">
        <x:v>IDENTIFIED</x:v>
      </x:c>
      <x:c r="L945" t="str">
        <x:v>The Warrior Model for Human Performance Optimization.</x:v>
      </x:c>
      <x:c r="M945"/>
      <x:c r="N945" t="str">
        <x:v>Sell, Timothy C; Lutz, Robert H; Faherty, Mallory S</x:v>
      </x:c>
      <x:c r="O945" t="n">
        <x:v>2019</x:v>
      </x:c>
      <x:c r="P945" t="str">
        <x:v>Sports medicine and arthroscopy review</x:v>
      </x:c>
      <x:c r="Q945" t="str">
        <x:v>Journal Article; Review</x:v>
      </x:c>
      <x:c r="R945" t="str">
        <x:v>Unclear</x:v>
      </x:c>
      <x:c r="S945" t="str">
        <x:v>Unknown</x:v>
      </x:c>
      <x:c r="T945" t="str">
        <x:v>eng</x:v>
      </x:c>
      <x:c r="U945" t="str">
        <x:v>https://pubmed.ncbi.nlm.nih.gov/31361719/</x:v>
      </x:c>
      <x:c r="V945" t="str">
        <x:v>10.1097/jsa.0000000000000248</x:v>
      </x:c>
      <x:c r="W945" t="str">
        <x:f>IF(V945="","",LOWER(SUBSTITUTE(SUBSTITUTE(SUBSTITUTE(SUBSTITUTE(TRIM(V945),"https://doi.org/",""),"http://doi.org/",""),"https://dx.doi.org/",""),"doi:","")))</x:f>
        <x:v>10.1097/jsa.0000000000000248</x:v>
      </x:c>
      <x:c r="X945" t="str">
        <x:v>31361719</x:v>
      </x:c>
      <x:c r="Y945" t="str"/>
      <x:c r="Z945"/>
      <x:c r="AA945" t="str">
        <x:v>PubMed/MEDLINE</x:v>
      </x:c>
      <x:c r="AB945" t="str">
        <x:v>PUBMED-A-v1.0-2026-08-28</x:v>
      </x:c>
      <x:c r="AC945" t="str">
        <x:v>SP-PUBMED-A-20260828</x:v>
      </x:c>
      <x:c r="AD945" s="499" t="n">
        <x:v>46262</x:v>
      </x:c>
      <x:c r="AE945" s="499" t="n">
        <x:v>46272</x:v>
      </x:c>
      <x:c r="AF945" t="str">
        <x:v>4GXJU5FZ</x:v>
      </x:c>
      <x:c r="AG945"/>
      <x:c r="AH945" t="str">
        <x:v>Tactical Athlete → Operational Readiness Brazil</x:v>
      </x:c>
      <x:c r="AI945" t="str">
        <x:v>evidence-family:A</x:v>
      </x:c>
      <x:c r="AJ945"/>
      <x:c r="AK945" t="str">
        <x:f>IF(AJ945="","",IF(OR(LOWER(AJ945)="brazil",LOWER(AJ945)="brasil"),"Yes","No"))</x:f>
      </x:c>
      <x:c r="AL945"/>
      <x:c r="AM945"/>
      <x:c r="AN945"/>
      <x:c r="AO945"/>
      <x:c r="AP945"/>
      <x:c r="AQ945"/>
      <x:c r="AR945"/>
      <x:c r="AS945"/>
      <x:c r="AT945"/>
      <x:c r="AU945"/>
      <x:c r="AV945"/>
      <x:c r="AW945"/>
      <x:c r="AX945"/>
      <x:c r="AY945"/>
      <x:c r="AZ945"/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/>
      <x:c r="BO945"/>
      <x:c r="BP945"/>
      <x:c r="BQ945"/>
      <x:c r="BR945"/>
      <x:c r="BS945"/>
      <x:c r="BT945"/>
      <x:c r="BU945"/>
      <x:c r="BV945"/>
      <x:c r="BW945"/>
      <x:c r="BX945"/>
      <x:c r="BY945"/>
      <x:c r="BZ945"/>
      <x:c r="CA945"/>
      <x:c r="CB945"/>
      <x:c r="CC945"/>
      <x:c r="CD945"/>
      <x:c r="CE945"/>
      <x:c r="CF945"/>
      <x:c r="CG945"/>
      <x:c r="CH945"/>
      <x:c r="CI945"/>
      <x:c r="CJ945" t="str">
        <x:v>Yes</x:v>
      </x:c>
      <x:c r="CK945" t="str">
        <x:v>Yes</x:v>
      </x:c>
      <x:c r="CL945" t="str">
        <x:v>Yes</x:v>
      </x:c>
      <x:c r="CM945" t="str">
        <x:v>Clear</x:v>
      </x:c>
      <x:c r="CN945" t="str">
        <x:v>Verified — clear</x:v>
      </x:c>
      <x:c r="CO945" t="n">
        <x:v>46272</x:v>
      </x:c>
      <x:c r="CP945" t="str">
        <x:v>https://pubmed.ncbi.nlm.nih.gov/31361719/</x:v>
      </x:c>
      <x:c r="CQ945"/>
      <x:c r="CR945"/>
      <x:c r="CS945"/>
      <x:c r="CT945"/>
      <x:c r="CU945"/>
      <x:c r="CV945"/>
      <x:c r="CW945"/>
      <x:c r="CX945"/>
      <x:c r="CY945"/>
      <x:c r="CZ945"/>
      <x:c r="DA945"/>
      <x:c r="DB945" t="str">
        <x:f>IF(L945="","",IF(AND(COUNT(CU945:DA945)=7,OR(CU945=0,CU945=1,CU945=2),OR(CV945=0,CV945=1,CV945=2),OR(CW945=0,CW945=1,CW945=2),OR(CX945=0,CX945=1,CX945=2),OR(CY945=0,CY945=1,CY945=2),OR(CZ945=0,CZ945=1,CZ945=2),OR(DA945=0,DA945=1,DA945=2)),SUM(CU945:DA945),""))</x:f>
      </x:c>
      <x:c r="DC945" t="str">
        <x:f>IF(DB945="","",ROUND(DB945/14*10,1))</x:f>
      </x:c>
      <x:c r="DD945" t="str">
        <x:v>Pending</x:v>
      </x:c>
      <x:c r="DE945" t="str">
        <x:f>IF(L945="","",IF(DC945="","Pending",IF(DD945="Yes","CONDITIONAL — safety override",IF(DC945&gt;=8,"HIGH",IF(DC945&gt;=5,"CONDITIONAL","LOW")))))</x:f>
        <x:v>Pending</x:v>
      </x:c>
      <x:c r="DF945" t="str">
        <x:v>Pending screening and full-text appraisal; no transferability judgment made at identification.</x:v>
      </x:c>
      <x:c r="DG945"/>
      <x:c r="DH945"/>
      <x:c r="DI945"/>
      <x:c r="DJ945"/>
      <x:c r="DK945"/>
      <x:c r="DL945"/>
      <x:c r="DM945"/>
      <x:c r="DN945"/>
      <x:c r="DO945"/>
      <x:c r="DP945"/>
      <x:c r="DQ945"/>
      <x:c r="DR945"/>
      <x:c r="DS945"/>
      <x:c r="DT945"/>
      <x:c r="DU945"/>
      <x:c r="DV945"/>
      <x:c r="DW945"/>
      <x:c r="DX945"/>
      <x:c r="DY945"/>
      <x:c r="DZ945" t="str">
        <x:v>Title/abstract screening alone does not establish effectiveness, causality, methodological quality, transferability to Brazilian public safety or an institutional recommendation.</x:v>
      </x:c>
      <x:c r="EA945" t="str">
        <x:v>Pending</x:v>
      </x:c>
      <x:c r="EB945" t="str">
        <x:f>IF(L945="","",IF(EC945="READY","Yes","No / Pending"))</x:f>
        <x:v>No / Pending</x:v>
      </x:c>
      <x:c r="EC945" t="str">
        <x:f>IF(L945="","",IF(OR(ISNUMBER(SEARCH("Retracted Publication",Q945)),CM945="Retracted",CN945="Retracted",CM945="Expression of Concern",CN945="Expression of Concern",F945="Not used",CG945="Critical",CH945="High",CH945="Critical"),"BLOCKED — integrity or use restriction",IF(AND(CJ945="Yes",CK945="Yes",CL945="Yes"),IF(AND(CM945="Clear",CN945="Verified — clear"),IF(AND(AND(LEN(TRIM(CF945))&gt;0,LEFT(LOWER(TRIM(CF945)),7)&lt;&gt;"pending"),OR(CG945="High",CG945="Moderate"),OR(CH945="Low",CH945="Some concerns",CH945="Not applicable")),IF(AND(DD945="No",OR(DE945="HIGH",DE945="CONDITIONAL"),AND(LEN(TRIM(DF945))&gt;0,LEFT(LOWER(TRIM(DF945)),7)&lt;&gt;"pending")),IF(AND(AND(LEN(TRIM(DT945))&gt;0,LEFT(LOWER(TRIM(DT945)),7)&lt;&gt;"pending"),AND(LEN(TRIM(DU945))&gt;0,LEFT(LOWER(TRIM(DU945)),7)&lt;&gt;"pending"),OR(AND(LEN(TRIM(DV945))&gt;0,LEFT(LOWER(TRIM(DV945)),7)&lt;&gt;"pending"),AND(LEN(TRIM(DW945))&gt;0,LEFT(LOWER(TRIM(DW945)),7)&lt;&gt;"pending")),AND(LEN(TRIM(DX945))&gt;0,LEFT(LOWER(TRIM(DX945)),7)&lt;&gt;"pending")),IF(AND(F945="Claim-ready",OR(EA945="Strong",EA945="Moderate"),AND(LEN(TRIM(G945))&gt;0,LEFT(LOWER(TRIM(G945)),7)&lt;&gt;"pending"),G945&lt;&gt;"No substantive use decision is permitted from identification metadata alone.",AND(LEN(TRIM(DZ945))&gt;0,LEFT(LOWER(TRIM(DZ945)),7)&lt;&gt;"pending"),DZ945&lt;&gt;"Identification metadata alone does not permit any substantive scientific, causal, operational, or institutional claim.",AND(LEN(TRIM(EI945))&gt;0,LEFT(LOWER(TRIM(EI945)),7)&lt;&gt;"pending"),ISNUMBER(EH945),EH945&gt;0),"READY","PENDING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5" t="str">
        <x:v>Pending</x:v>
      </x:c>
      <x:c r="EE945"/>
      <x:c r="EF945" t="str">
        <x:v>Pending</x:v>
      </x:c>
      <x:c r="EG945" t="str">
        <x:v>Pending</x:v>
      </x:c>
      <x:c r="EH945"/>
      <x:c r="EI945" s="501"/>
      <x:c r="EJ945"/>
      <x:c r="EK945" t="str">
        <x:v>Pending</x:v>
      </x:c>
      <x:c r="EL945" t="n">
        <x:v>46272</x:v>
      </x:c>
      <x:c r="EM945" t="str">
        <x:v>Production PubMed record imported and reconciled to Zotero item 4GXJU5FZ;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5" t="n">
        <x:f>IF(L945="","",(IF(N945&lt;&gt;"",1,0)+IF(O945&lt;&gt;"",1,0)+IF(AJ945&lt;&gt;"",1,0)+IF(AU945&lt;&gt;"",1,0)+IF(BE945&lt;&gt;"",1,0)+IF(CF945&lt;&gt;"",1,0)+IF(CJ945="Yes",1,0)+IF(CL945="Yes",1,0)+IF(DE945&lt;&gt;"Pending",1,0)+IF(F945&lt;&gt;"",1,0)+IF(DZ945&lt;&gt;"",1,0)+IF(EI945&lt;&gt;"",1,0))/12)</x:f>
        <x:v>0.5</x:v>
      </x:c>
    </x:row>
    <x:row r="946">
      <x:c r="A946" t="str">
        <x:v>EV-0943</x:v>
      </x:c>
      <x:c r="B946" t="str">
        <x:v>Integrity check</x:v>
      </x:c>
      <x:c r="C946" t="str">
        <x:f>IF(L946="","",IF(LEFT(EC946,7)="BLOCKED","🔴 Do not use for conclusion",IF(EB946="Yes","🟢 Claim-ready","🟡 Caution / context")))</x:f>
        <x:v>🟡 Caution / context</x:v>
      </x:c>
      <x:c r="D946" t="str">
        <x:f>IF(L946="","",EC946)</x:f>
        <x:v>PENDING — appropriate appraisal</x:v>
      </x:c>
      <x:c r="E946" t="str">
        <x:v>P3 — Medium</x:v>
      </x:c>
      <x:c r="F946" t="str">
        <x:v>Pending</x:v>
      </x:c>
      <x:c r="G946" t="str">
        <x:v>Title/abstract identify an explicit tactical/public-safety context and readiness domain; retain for full-text assessment.</x:v>
      </x:c>
      <x:c r="H946" t="str">
        <x:v>Obtain and review lawful full text; confirm human adjudication; then select a design-specific appraisal instrument.</x:v>
      </x:c>
      <x:c r="I946"/>
      <x:c r="J946" t="str">
        <x:v>A — Core</x:v>
      </x:c>
      <x:c r="K946" t="str">
        <x:v>IDENTIFIED</x:v>
      </x:c>
      <x:c r="L946" t="str">
        <x:v>The Warrior Athlete Part 2-Return to Duty in the US Military: Advancing ACL Rehabilitation in the Tactical Athlete.</x:v>
      </x:c>
      <x:c r="M946"/>
      <x:c r="N946" t="str">
        <x:v>Peebles, Liam A; O'Brien, Luke T; Dekker, Travis J; Kennedy, Mitchell I; Akamefula, Ramesses; Provencher, Matthew T</x:v>
      </x:c>
      <x:c r="O946" t="n">
        <x:v>2019</x:v>
      </x:c>
      <x:c r="P946" t="str">
        <x:v>Sports medicine and arthroscopy review</x:v>
      </x:c>
      <x:c r="Q946" t="str">
        <x:v>Journal Article</x:v>
      </x:c>
      <x:c r="R946" t="str">
        <x:v>Unclear</x:v>
      </x:c>
      <x:c r="S946" t="str">
        <x:v>Unknown</x:v>
      </x:c>
      <x:c r="T946" t="str">
        <x:v>eng</x:v>
      </x:c>
      <x:c r="U946" t="str">
        <x:v>https://pubmed.ncbi.nlm.nih.gov/31361718/</x:v>
      </x:c>
      <x:c r="V946" t="str">
        <x:v>10.1097/jsa.0000000000000237</x:v>
      </x:c>
      <x:c r="W946" t="str">
        <x:f>IF(V946="","",LOWER(SUBSTITUTE(SUBSTITUTE(SUBSTITUTE(SUBSTITUTE(TRIM(V946),"https://doi.org/",""),"http://doi.org/",""),"https://dx.doi.org/",""),"doi:","")))</x:f>
        <x:v>10.1097/jsa.0000000000000237</x:v>
      </x:c>
      <x:c r="X946" t="str">
        <x:v>31361718</x:v>
      </x:c>
      <x:c r="Y946" t="str"/>
      <x:c r="Z946"/>
      <x:c r="AA946" t="str">
        <x:v>PubMed/MEDLINE</x:v>
      </x:c>
      <x:c r="AB946" t="str">
        <x:v>PUBMED-A-v1.0-2026-08-28</x:v>
      </x:c>
      <x:c r="AC946" t="str">
        <x:v>SP-PUBMED-A-20260828</x:v>
      </x:c>
      <x:c r="AD946" s="499" t="n">
        <x:v>46262</x:v>
      </x:c>
      <x:c r="AE946" s="499" t="n">
        <x:v>46272</x:v>
      </x:c>
      <x:c r="AF946" t="str">
        <x:v>6VJ2M5M4</x:v>
      </x:c>
      <x:c r="AG946"/>
      <x:c r="AH946" t="str">
        <x:v>Tactical Athlete → Operational Readiness Brazil</x:v>
      </x:c>
      <x:c r="AI946" t="str">
        <x:v>evidence-family:A</x:v>
      </x:c>
      <x:c r="AJ946"/>
      <x:c r="AK946" t="str">
        <x:f>IF(AJ946="","",IF(OR(LOWER(AJ946)="brazil",LOWER(AJ946)="brasil"),"Yes","No"))</x:f>
      </x:c>
      <x:c r="AL946"/>
      <x:c r="AM946"/>
      <x:c r="AN946"/>
      <x:c r="AO946"/>
      <x:c r="AP946"/>
      <x:c r="AQ946"/>
      <x:c r="AR946"/>
      <x:c r="AS946"/>
      <x:c r="AT946"/>
      <x:c r="AU946"/>
      <x:c r="AV946"/>
      <x:c r="AW946"/>
      <x:c r="AX946"/>
      <x:c r="AY946"/>
      <x:c r="AZ946"/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/>
      <x:c r="BO946"/>
      <x:c r="BP946"/>
      <x:c r="BQ946"/>
      <x:c r="BR946"/>
      <x:c r="BS946"/>
      <x:c r="BT946"/>
      <x:c r="BU946"/>
      <x:c r="BV946"/>
      <x:c r="BW946"/>
      <x:c r="BX946"/>
      <x:c r="BY946"/>
      <x:c r="BZ946"/>
      <x:c r="CA946"/>
      <x:c r="CB946"/>
      <x:c r="CC946"/>
      <x:c r="CD946"/>
      <x:c r="CE946"/>
      <x:c r="CF946"/>
      <x:c r="CG946"/>
      <x:c r="CH946"/>
      <x:c r="CI946"/>
      <x:c r="CJ946" t="str">
        <x:v>Yes</x:v>
      </x:c>
      <x:c r="CK946" t="str">
        <x:v>Yes</x:v>
      </x:c>
      <x:c r="CL946" t="str">
        <x:v>Yes</x:v>
      </x:c>
      <x:c r="CM946" t="str">
        <x:v>Clear</x:v>
      </x:c>
      <x:c r="CN946" t="str">
        <x:v>Verified — clear</x:v>
      </x:c>
      <x:c r="CO946" t="n">
        <x:v>46272</x:v>
      </x:c>
      <x:c r="CP946" t="str">
        <x:v>https://pubmed.ncbi.nlm.nih.gov/31361718/</x:v>
      </x:c>
      <x:c r="CQ946"/>
      <x:c r="CR946"/>
      <x:c r="CS946"/>
      <x:c r="CT946"/>
      <x:c r="CU946"/>
      <x:c r="CV946"/>
      <x:c r="CW946"/>
      <x:c r="CX946"/>
      <x:c r="CY946"/>
      <x:c r="CZ946"/>
      <x:c r="DA946"/>
      <x:c r="DB946" t="str">
        <x:f>IF(L946="","",IF(AND(COUNT(CU946:DA946)=7,OR(CU946=0,CU946=1,CU946=2),OR(CV946=0,CV946=1,CV946=2),OR(CW946=0,CW946=1,CW946=2),OR(CX946=0,CX946=1,CX946=2),OR(CY946=0,CY946=1,CY946=2),OR(CZ946=0,CZ946=1,CZ946=2),OR(DA946=0,DA946=1,DA946=2)),SUM(CU946:DA946),""))</x:f>
      </x:c>
      <x:c r="DC946" t="str">
        <x:f>IF(DB946="","",ROUND(DB946/14*10,1))</x:f>
      </x:c>
      <x:c r="DD946" t="str">
        <x:v>Pending</x:v>
      </x:c>
      <x:c r="DE946" t="str">
        <x:f>IF(L946="","",IF(DC946="","Pending",IF(DD946="Yes","CONDITIONAL — safety override",IF(DC946&gt;=8,"HIGH",IF(DC946&gt;=5,"CONDITIONAL","LOW")))))</x:f>
        <x:v>Pending</x:v>
      </x:c>
      <x:c r="DF946" t="str">
        <x:v>Pending screening and full-text appraisal; no transferability judgment made at identification.</x:v>
      </x:c>
      <x:c r="DG946"/>
      <x:c r="DH946"/>
      <x:c r="DI946"/>
      <x:c r="DJ946"/>
      <x:c r="DK946"/>
      <x:c r="DL946"/>
      <x:c r="DM946"/>
      <x:c r="DN946"/>
      <x:c r="DO946"/>
      <x:c r="DP946"/>
      <x:c r="DQ946"/>
      <x:c r="DR946"/>
      <x:c r="DS946"/>
      <x:c r="DT946"/>
      <x:c r="DU946"/>
      <x:c r="DV946"/>
      <x:c r="DW946"/>
      <x:c r="DX946"/>
      <x:c r="DY946"/>
      <x:c r="DZ946" t="str">
        <x:v>Title/abstract screening alone does not establish effectiveness, causality, methodological quality, transferability to Brazilian public safety or an institutional recommendation.</x:v>
      </x:c>
      <x:c r="EA946" t="str">
        <x:v>Pending</x:v>
      </x:c>
      <x:c r="EB946" t="str">
        <x:f>IF(L946="","",IF(EC946="READY","Yes","No / Pending"))</x:f>
        <x:v>No / Pending</x:v>
      </x:c>
      <x:c r="EC946" t="str">
        <x:f>IF(L946="","",IF(OR(ISNUMBER(SEARCH("Retracted Publication",Q946)),CM946="Retracted",CN946="Retracted",CM946="Expression of Concern",CN946="Expression of Concern",F946="Not used",CG946="Critical",CH946="High",CH946="Critical"),"BLOCKED — integrity or use restriction",IF(AND(CJ946="Yes",CK946="Yes",CL946="Yes"),IF(AND(CM946="Clear",CN946="Verified — clear"),IF(AND(AND(LEN(TRIM(CF946))&gt;0,LEFT(LOWER(TRIM(CF946)),7)&lt;&gt;"pending"),OR(CG946="High",CG946="Moderate"),OR(CH946="Low",CH946="Some concerns",CH946="Not applicable")),IF(AND(DD946="No",OR(DE946="HIGH",DE946="CONDITIONAL"),AND(LEN(TRIM(DF946))&gt;0,LEFT(LOWER(TRIM(DF946)),7)&lt;&gt;"pending")),IF(AND(AND(LEN(TRIM(DT946))&gt;0,LEFT(LOWER(TRIM(DT946)),7)&lt;&gt;"pending"),AND(LEN(TRIM(DU946))&gt;0,LEFT(LOWER(TRIM(DU946)),7)&lt;&gt;"pending"),OR(AND(LEN(TRIM(DV946))&gt;0,LEFT(LOWER(TRIM(DV946)),7)&lt;&gt;"pending"),AND(LEN(TRIM(DW946))&gt;0,LEFT(LOWER(TRIM(DW946)),7)&lt;&gt;"pending")),AND(LEN(TRIM(DX946))&gt;0,LEFT(LOWER(TRIM(DX946)),7)&lt;&gt;"pending")),IF(AND(F946="Claim-ready",OR(EA946="Strong",EA946="Moderate"),AND(LEN(TRIM(G946))&gt;0,LEFT(LOWER(TRIM(G946)),7)&lt;&gt;"pending"),G946&lt;&gt;"No substantive use decision is permitted from identification metadata alone.",AND(LEN(TRIM(DZ946))&gt;0,LEFT(LOWER(TRIM(DZ946)),7)&lt;&gt;"pending"),DZ946&lt;&gt;"Identification metadata alone does not permit any substantive scientific, causal, operational, or institutional claim.",AND(LEN(TRIM(EI946))&gt;0,LEFT(LOWER(TRIM(EI946)),7)&lt;&gt;"pending"),ISNUMBER(EH946),EH946&gt;0),"READY","PENDING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6" t="str">
        <x:v>Pending</x:v>
      </x:c>
      <x:c r="EE946"/>
      <x:c r="EF946" t="str">
        <x:v>Pending</x:v>
      </x:c>
      <x:c r="EG946" t="str">
        <x:v>Pending</x:v>
      </x:c>
      <x:c r="EH946"/>
      <x:c r="EI946" s="501"/>
      <x:c r="EJ946"/>
      <x:c r="EK946" t="str">
        <x:v>Pending</x:v>
      </x:c>
      <x:c r="EL946" t="n">
        <x:v>46272</x:v>
      </x:c>
      <x:c r="EM946" t="str">
        <x:v>Production PubMed record imported and reconciled to Zotero item 6VJ2M5M4;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6" t="n">
        <x:f>IF(L946="","",(IF(N946&lt;&gt;"",1,0)+IF(O946&lt;&gt;"",1,0)+IF(AJ946&lt;&gt;"",1,0)+IF(AU946&lt;&gt;"",1,0)+IF(BE946&lt;&gt;"",1,0)+IF(CF946&lt;&gt;"",1,0)+IF(CJ946="Yes",1,0)+IF(CL946="Yes",1,0)+IF(DE946&lt;&gt;"Pending",1,0)+IF(F946&lt;&gt;"",1,0)+IF(DZ946&lt;&gt;"",1,0)+IF(EI946&lt;&gt;"",1,0))/12)</x:f>
        <x:v>0.5</x:v>
      </x:c>
    </x:row>
    <x:row r="947">
      <x:c r="A947" t="str">
        <x:v>EV-0944</x:v>
      </x:c>
      <x:c r="B947" t="str">
        <x:v>Integrity check</x:v>
      </x:c>
      <x:c r="C947" t="str">
        <x:f>IF(L947="","",IF(LEFT(EC947,7)="BLOCKED","🔴 Do not use for conclusion",IF(EB947="Yes","🟢 Claim-ready","🟡 Caution / context")))</x:f>
        <x:v>🟡 Caution / context</x:v>
      </x:c>
      <x:c r="D947" t="str">
        <x:f>IF(L947="","",EC947)</x:f>
        <x:v>PENDING — appropriate appraisal</x:v>
      </x:c>
      <x:c r="E947" t="str">
        <x:v>P3 — Medium</x:v>
      </x:c>
      <x:c r="F947" t="str">
        <x:v>Pending</x:v>
      </x:c>
      <x:c r="G947" t="str">
        <x:v>Title/abstract identify an explicit tactical/public-safety context and readiness domain; retain for full-text assessment.</x:v>
      </x:c>
      <x:c r="H947" t="str">
        <x:v>Obtain and review lawful full text; confirm human adjudication; then select a design-specific appraisal instrument.</x:v>
      </x:c>
      <x:c r="I947"/>
      <x:c r="J947" t="str">
        <x:v>A — Core</x:v>
      </x:c>
      <x:c r="K947" t="str">
        <x:v>IDENTIFIED</x:v>
      </x:c>
      <x:c r="L947" t="str">
        <x:v>Multiligamentous Knee Injuries in the Military Tactical Athlete.</x:v>
      </x:c>
      <x:c r="M947"/>
      <x:c r="N947" t="str">
        <x:v>Richards, John T; Dickens, Jonathan F</x:v>
      </x:c>
      <x:c r="O947" t="n">
        <x:v>2019</x:v>
      </x:c>
      <x:c r="P947" t="str">
        <x:v>Sports medicine and arthroscopy review</x:v>
      </x:c>
      <x:c r="Q947" t="str">
        <x:v>Journal Article; Review</x:v>
      </x:c>
      <x:c r="R947" t="str">
        <x:v>Unclear</x:v>
      </x:c>
      <x:c r="S947" t="str">
        <x:v>Unknown</x:v>
      </x:c>
      <x:c r="T947" t="str">
        <x:v>eng</x:v>
      </x:c>
      <x:c r="U947" t="str">
        <x:v>https://pubmed.ncbi.nlm.nih.gov/31361717/</x:v>
      </x:c>
      <x:c r="V947" t="str">
        <x:v>10.1097/jsa.0000000000000253</x:v>
      </x:c>
      <x:c r="W947" t="str">
        <x:f>IF(V947="","",LOWER(SUBSTITUTE(SUBSTITUTE(SUBSTITUTE(SUBSTITUTE(TRIM(V947),"https://doi.org/",""),"http://doi.org/",""),"https://dx.doi.org/",""),"doi:","")))</x:f>
        <x:v>10.1097/jsa.0000000000000253</x:v>
      </x:c>
      <x:c r="X947" t="str">
        <x:v>31361717</x:v>
      </x:c>
      <x:c r="Y947" t="str"/>
      <x:c r="Z947"/>
      <x:c r="AA947" t="str">
        <x:v>PubMed/MEDLINE</x:v>
      </x:c>
      <x:c r="AB947" t="str">
        <x:v>PUBMED-A-v1.0-2026-08-28</x:v>
      </x:c>
      <x:c r="AC947" t="str">
        <x:v>SP-PUBMED-A-20260828</x:v>
      </x:c>
      <x:c r="AD947" s="499" t="n">
        <x:v>46262</x:v>
      </x:c>
      <x:c r="AE947" s="499" t="n">
        <x:v>46272</x:v>
      </x:c>
      <x:c r="AF947" t="str">
        <x:v>7LNMW8IU</x:v>
      </x:c>
      <x:c r="AG947"/>
      <x:c r="AH947" t="str">
        <x:v>Tactical Athlete → Operational Readiness Brazil</x:v>
      </x:c>
      <x:c r="AI947" t="str">
        <x:v>evidence-family:A</x:v>
      </x:c>
      <x:c r="AJ947"/>
      <x:c r="AK947" t="str">
        <x:f>IF(AJ947="","",IF(OR(LOWER(AJ947)="brazil",LOWER(AJ947)="brasil"),"Yes","No"))</x:f>
      </x:c>
      <x:c r="AL947"/>
      <x:c r="AM947"/>
      <x:c r="AN947"/>
      <x:c r="AO947"/>
      <x:c r="AP947"/>
      <x:c r="AQ947"/>
      <x:c r="AR947"/>
      <x:c r="AS947"/>
      <x:c r="AT947"/>
      <x:c r="AU947"/>
      <x:c r="AV947"/>
      <x:c r="AW947"/>
      <x:c r="AX947"/>
      <x:c r="AY947"/>
      <x:c r="AZ947"/>
      <x:c r="BA947"/>
      <x:c r="BB947"/>
      <x:c r="BC947"/>
      <x:c r="BD947"/>
      <x:c r="BE947"/>
      <x:c r="BF947"/>
      <x:c r="BG947"/>
      <x:c r="BH947"/>
      <x:c r="BI947"/>
      <x:c r="BJ947"/>
      <x:c r="BK947"/>
      <x:c r="BL947"/>
      <x:c r="BM947"/>
      <x:c r="BN947"/>
      <x:c r="BO947"/>
      <x:c r="BP947"/>
      <x:c r="BQ947"/>
      <x:c r="BR947"/>
      <x:c r="BS947"/>
      <x:c r="BT947"/>
      <x:c r="BU947"/>
      <x:c r="BV947"/>
      <x:c r="BW947"/>
      <x:c r="BX947"/>
      <x:c r="BY947"/>
      <x:c r="BZ947"/>
      <x:c r="CA947"/>
      <x:c r="CB947"/>
      <x:c r="CC947"/>
      <x:c r="CD947"/>
      <x:c r="CE947"/>
      <x:c r="CF947"/>
      <x:c r="CG947"/>
      <x:c r="CH947"/>
      <x:c r="CI947"/>
      <x:c r="CJ947" t="str">
        <x:v>Yes</x:v>
      </x:c>
      <x:c r="CK947" t="str">
        <x:v>Yes</x:v>
      </x:c>
      <x:c r="CL947" t="str">
        <x:v>Yes</x:v>
      </x:c>
      <x:c r="CM947" t="str">
        <x:v>Clear</x:v>
      </x:c>
      <x:c r="CN947" t="str">
        <x:v>Verified — clear</x:v>
      </x:c>
      <x:c r="CO947" t="n">
        <x:v>46272</x:v>
      </x:c>
      <x:c r="CP947" t="str">
        <x:v>https://pubmed.ncbi.nlm.nih.gov/31361717/</x:v>
      </x:c>
      <x:c r="CQ947"/>
      <x:c r="CR947"/>
      <x:c r="CS947"/>
      <x:c r="CT947"/>
      <x:c r="CU947"/>
      <x:c r="CV947"/>
      <x:c r="CW947"/>
      <x:c r="CX947"/>
      <x:c r="CY947"/>
      <x:c r="CZ947"/>
      <x:c r="DA947"/>
      <x:c r="DB947" t="str">
        <x:f>IF(L947="","",IF(AND(COUNT(CU947:DA947)=7,OR(CU947=0,CU947=1,CU947=2),OR(CV947=0,CV947=1,CV947=2),OR(CW947=0,CW947=1,CW947=2),OR(CX947=0,CX947=1,CX947=2),OR(CY947=0,CY947=1,CY947=2),OR(CZ947=0,CZ947=1,CZ947=2),OR(DA947=0,DA947=1,DA947=2)),SUM(CU947:DA947),""))</x:f>
      </x:c>
      <x:c r="DC947" t="str">
        <x:f>IF(DB947="","",ROUND(DB947/14*10,1))</x:f>
      </x:c>
      <x:c r="DD947" t="str">
        <x:v>Pending</x:v>
      </x:c>
      <x:c r="DE947" t="str">
        <x:f>IF(L947="","",IF(DC947="","Pending",IF(DD947="Yes","CONDITIONAL — safety override",IF(DC947&gt;=8,"HIGH",IF(DC947&gt;=5,"CONDITIONAL","LOW")))))</x:f>
        <x:v>Pending</x:v>
      </x:c>
      <x:c r="DF947" t="str">
        <x:v>Pending screening and full-text appraisal; no transferability judgment made at identification.</x:v>
      </x:c>
      <x:c r="DG947"/>
      <x:c r="DH947"/>
      <x:c r="DI947"/>
      <x:c r="DJ947"/>
      <x:c r="DK947"/>
      <x:c r="DL947"/>
      <x:c r="DM947"/>
      <x:c r="DN947"/>
      <x:c r="DO947"/>
      <x:c r="DP947"/>
      <x:c r="DQ947"/>
      <x:c r="DR947"/>
      <x:c r="DS947"/>
      <x:c r="DT947"/>
      <x:c r="DU947"/>
      <x:c r="DV947"/>
      <x:c r="DW947"/>
      <x:c r="DX947"/>
      <x:c r="DY947"/>
      <x:c r="DZ947" t="str">
        <x:v>Title/abstract screening alone does not establish effectiveness, causality, methodological quality, transferability to Brazilian public safety or an institutional recommendation.</x:v>
      </x:c>
      <x:c r="EA947" t="str">
        <x:v>Pending</x:v>
      </x:c>
      <x:c r="EB947" t="str">
        <x:f>IF(L947="","",IF(EC947="READY","Yes","No / Pending"))</x:f>
        <x:v>No / Pending</x:v>
      </x:c>
      <x:c r="EC947" t="str">
        <x:f>IF(L947="","",IF(OR(ISNUMBER(SEARCH("Retracted Publication",Q947)),CM947="Retracted",CN947="Retracted",CM947="Expression of Concern",CN947="Expression of Concern",F947="Not used",CG947="Critical",CH947="High",CH947="Critical"),"BLOCKED — integrity or use restriction",IF(AND(CJ947="Yes",CK947="Yes",CL947="Yes"),IF(AND(CM947="Clear",CN947="Verified — clear"),IF(AND(AND(LEN(TRIM(CF947))&gt;0,LEFT(LOWER(TRIM(CF947)),7)&lt;&gt;"pending"),OR(CG947="High",CG947="Moderate"),OR(CH947="Low",CH947="Some concerns",CH947="Not applicable")),IF(AND(DD947="No",OR(DE947="HIGH",DE947="CONDITIONAL"),AND(LEN(TRIM(DF947))&gt;0,LEFT(LOWER(TRIM(DF947)),7)&lt;&gt;"pending")),IF(AND(AND(LEN(TRIM(DT947))&gt;0,LEFT(LOWER(TRIM(DT947)),7)&lt;&gt;"pending"),AND(LEN(TRIM(DU947))&gt;0,LEFT(LOWER(TRIM(DU947)),7)&lt;&gt;"pending"),OR(AND(LEN(TRIM(DV947))&gt;0,LEFT(LOWER(TRIM(DV947)),7)&lt;&gt;"pending"),AND(LEN(TRIM(DW947))&gt;0,LEFT(LOWER(TRIM(DW947)),7)&lt;&gt;"pending")),AND(LEN(TRIM(DX947))&gt;0,LEFT(LOWER(TRIM(DX947)),7)&lt;&gt;"pending")),IF(AND(F947="Claim-ready",OR(EA947="Strong",EA947="Moderate"),AND(LEN(TRIM(G947))&gt;0,LEFT(LOWER(TRIM(G947)),7)&lt;&gt;"pending"),G947&lt;&gt;"No substantive use decision is permitted from identification metadata alone.",AND(LEN(TRIM(DZ947))&gt;0,LEFT(LOWER(TRIM(DZ947)),7)&lt;&gt;"pending"),DZ947&lt;&gt;"Identification metadata alone does not permit any substantive scientific, causal, operational, or institutional claim.",AND(LEN(TRIM(EI947))&gt;0,LEFT(LOWER(TRIM(EI947)),7)&lt;&gt;"pending"),ISNUMBER(EH947),EH947&gt;0),"READY","PENDING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7" t="str">
        <x:v>Pending</x:v>
      </x:c>
      <x:c r="EE947"/>
      <x:c r="EF947" t="str">
        <x:v>Pending</x:v>
      </x:c>
      <x:c r="EG947" t="str">
        <x:v>Pending</x:v>
      </x:c>
      <x:c r="EH947"/>
      <x:c r="EI947" s="501"/>
      <x:c r="EJ947"/>
      <x:c r="EK947" t="str">
        <x:v>Pending</x:v>
      </x:c>
      <x:c r="EL947" t="n">
        <x:v>46272</x:v>
      </x:c>
      <x:c r="EM947" t="str">
        <x:v>Production PubMed record imported and reconciled to Zotero item 7LNMW8IU;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7" t="n">
        <x:f>IF(L947="","",(IF(N947&lt;&gt;"",1,0)+IF(O947&lt;&gt;"",1,0)+IF(AJ947&lt;&gt;"",1,0)+IF(AU947&lt;&gt;"",1,0)+IF(BE947&lt;&gt;"",1,0)+IF(CF947&lt;&gt;"",1,0)+IF(CJ947="Yes",1,0)+IF(CL947="Yes",1,0)+IF(DE947&lt;&gt;"Pending",1,0)+IF(F947&lt;&gt;"",1,0)+IF(DZ947&lt;&gt;"",1,0)+IF(EI947&lt;&gt;"",1,0))/12)</x:f>
        <x:v>0.5</x:v>
      </x:c>
    </x:row>
    <x:row r="948">
      <x:c r="A948" t="str">
        <x:v>EV-0945</x:v>
      </x:c>
      <x:c r="B948" t="str">
        <x:v>Integrity check</x:v>
      </x:c>
      <x:c r="C948" t="str">
        <x:f>IF(L948="","",IF(LEFT(EC948,7)="BLOCKED","🔴 Do not use for conclusion",IF(EB948="Yes","🟢 Claim-ready","🟡 Caution / context")))</x:f>
        <x:v>🟡 Caution / context</x:v>
      </x:c>
      <x:c r="D948" t="str">
        <x:f>IF(L948="","",EC948)</x:f>
        <x:v>PENDING — appropriate appraisal</x:v>
      </x:c>
      <x:c r="E948" t="str">
        <x:v>P3 — Medium</x:v>
      </x:c>
      <x:c r="F948" t="str">
        <x:v>Pending</x:v>
      </x:c>
      <x:c r="G948" t="str">
        <x:v>Title/abstract identify an explicit tactical/public-safety context and readiness domain; retain for full-text assessment.</x:v>
      </x:c>
      <x:c r="H948" t="str">
        <x:v>Obtain and review lawful full text; confirm human adjudication; then select a design-specific appraisal instrument.</x:v>
      </x:c>
      <x:c r="I948"/>
      <x:c r="J948" t="str">
        <x:v>A — Core</x:v>
      </x:c>
      <x:c r="K948" t="str">
        <x:v>IDENTIFIED</x:v>
      </x:c>
      <x:c r="L948" t="str">
        <x:v>Pectoralis Major Rupture in Military Academy Athletes.</x:v>
      </x:c>
      <x:c r="M948"/>
      <x:c r="N948" t="str">
        <x:v>Chan, Andrew G; Balazs, George C; Haley, Chad A; Posner, Matthew A; Rue, John-Paul H; Owens, Brett D</x:v>
      </x:c>
      <x:c r="O948" t="n">
        <x:v>2019</x:v>
      </x:c>
      <x:c r="P948" t="str">
        <x:v>Orthopaedic journal of sports medicine</x:v>
      </x:c>
      <x:c r="Q948" t="str">
        <x:v>Journal Article</x:v>
      </x:c>
      <x:c r="R948" t="str">
        <x:v>Unclear</x:v>
      </x:c>
      <x:c r="S948" t="str">
        <x:v>Unknown</x:v>
      </x:c>
      <x:c r="T948" t="str">
        <x:v>eng</x:v>
      </x:c>
      <x:c r="U948" t="str">
        <x:v>https://pubmed.ncbi.nlm.nih.gov/31360734/</x:v>
      </x:c>
      <x:c r="V948" t="str">
        <x:v>10.1177/2325967119860157</x:v>
      </x:c>
      <x:c r="W948" t="str">
        <x:f>IF(V948="","",LOWER(SUBSTITUTE(SUBSTITUTE(SUBSTITUTE(SUBSTITUTE(TRIM(V948),"https://doi.org/",""),"http://doi.org/",""),"https://dx.doi.org/",""),"doi:","")))</x:f>
        <x:v>10.1177/2325967119860157</x:v>
      </x:c>
      <x:c r="X948" t="str">
        <x:v>31360734</x:v>
      </x:c>
      <x:c r="Y948" t="str">
        <x:v>PMC6640062</x:v>
      </x:c>
      <x:c r="Z948"/>
      <x:c r="AA948" t="str">
        <x:v>PubMed/MEDLINE</x:v>
      </x:c>
      <x:c r="AB948" t="str">
        <x:v>PUBMED-A-v1.0-2026-08-28</x:v>
      </x:c>
      <x:c r="AC948" t="str">
        <x:v>SP-PUBMED-A-20260828</x:v>
      </x:c>
      <x:c r="AD948" s="499" t="n">
        <x:v>46262</x:v>
      </x:c>
      <x:c r="AE948" s="499" t="n">
        <x:v>46272</x:v>
      </x:c>
      <x:c r="AF948" t="str">
        <x:v>KD98V9EL</x:v>
      </x:c>
      <x:c r="AG948"/>
      <x:c r="AH948" t="str">
        <x:v>Tactical Athlete → Operational Readiness Brazil</x:v>
      </x:c>
      <x:c r="AI948" t="str">
        <x:v>evidence-family:A</x:v>
      </x:c>
      <x:c r="AJ948"/>
      <x:c r="AK948" t="str">
        <x:f>IF(AJ948="","",IF(OR(LOWER(AJ948)="brazil",LOWER(AJ948)="brasil"),"Yes","No"))</x:f>
      </x:c>
      <x:c r="AL948"/>
      <x:c r="AM948"/>
      <x:c r="AN948"/>
      <x:c r="AO948"/>
      <x:c r="AP948"/>
      <x:c r="AQ948"/>
      <x:c r="AR948"/>
      <x:c r="AS948"/>
      <x:c r="AT948"/>
      <x:c r="AU948"/>
      <x:c r="AV948"/>
      <x:c r="AW948"/>
      <x:c r="AX948"/>
      <x:c r="AY948"/>
      <x:c r="AZ948"/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/>
      <x:c r="BO948"/>
      <x:c r="BP948"/>
      <x:c r="BQ948"/>
      <x:c r="BR948"/>
      <x:c r="BS948"/>
      <x:c r="BT948"/>
      <x:c r="BU948"/>
      <x:c r="BV948"/>
      <x:c r="BW948"/>
      <x:c r="BX948"/>
      <x:c r="BY948"/>
      <x:c r="BZ948"/>
      <x:c r="CA948"/>
      <x:c r="CB948"/>
      <x:c r="CC948"/>
      <x:c r="CD948"/>
      <x:c r="CE948"/>
      <x:c r="CF948"/>
      <x:c r="CG948"/>
      <x:c r="CH948"/>
      <x:c r="CI948"/>
      <x:c r="CJ948" t="str">
        <x:v>Yes</x:v>
      </x:c>
      <x:c r="CK948" t="str">
        <x:v>Yes</x:v>
      </x:c>
      <x:c r="CL948" t="str">
        <x:v>Yes</x:v>
      </x:c>
      <x:c r="CM948" t="str">
        <x:v>Clear</x:v>
      </x:c>
      <x:c r="CN948" t="str">
        <x:v>Verified — clear</x:v>
      </x:c>
      <x:c r="CO948" t="n">
        <x:v>46272</x:v>
      </x:c>
      <x:c r="CP948" t="str">
        <x:v>https://pubmed.ncbi.nlm.nih.gov/31360734/</x:v>
      </x:c>
      <x:c r="CQ948"/>
      <x:c r="CR948"/>
      <x:c r="CS948"/>
      <x:c r="CT948"/>
      <x:c r="CU948"/>
      <x:c r="CV948"/>
      <x:c r="CW948"/>
      <x:c r="CX948"/>
      <x:c r="CY948"/>
      <x:c r="CZ948"/>
      <x:c r="DA948"/>
      <x:c r="DB948" t="str">
        <x:f>IF(L948="","",IF(AND(COUNT(CU948:DA948)=7,OR(CU948=0,CU948=1,CU948=2),OR(CV948=0,CV948=1,CV948=2),OR(CW948=0,CW948=1,CW948=2),OR(CX948=0,CX948=1,CX948=2),OR(CY948=0,CY948=1,CY948=2),OR(CZ948=0,CZ948=1,CZ948=2),OR(DA948=0,DA948=1,DA948=2)),SUM(CU948:DA948),""))</x:f>
      </x:c>
      <x:c r="DC948" t="str">
        <x:f>IF(DB948="","",ROUND(DB948/14*10,1))</x:f>
      </x:c>
      <x:c r="DD948" t="str">
        <x:v>Pending</x:v>
      </x:c>
      <x:c r="DE948" t="str">
        <x:f>IF(L948="","",IF(DC948="","Pending",IF(DD948="Yes","CONDITIONAL — safety override",IF(DC948&gt;=8,"HIGH",IF(DC948&gt;=5,"CONDITIONAL","LOW")))))</x:f>
        <x:v>Pending</x:v>
      </x:c>
      <x:c r="DF948" t="str">
        <x:v>Pending screening and full-text appraisal; no transferability judgment made at identification.</x:v>
      </x:c>
      <x:c r="DG948"/>
      <x:c r="DH948"/>
      <x:c r="DI948"/>
      <x:c r="DJ948"/>
      <x:c r="DK948"/>
      <x:c r="DL948"/>
      <x:c r="DM948"/>
      <x:c r="DN948"/>
      <x:c r="DO948"/>
      <x:c r="DP948"/>
      <x:c r="DQ948"/>
      <x:c r="DR948"/>
      <x:c r="DS948"/>
      <x:c r="DT948"/>
      <x:c r="DU948"/>
      <x:c r="DV948"/>
      <x:c r="DW948"/>
      <x:c r="DX948"/>
      <x:c r="DY948"/>
      <x:c r="DZ948" t="str">
        <x:v>Title/abstract screening alone does not establish effectiveness, causality, methodological quality, transferability to Brazilian public safety or an institutional recommendation.</x:v>
      </x:c>
      <x:c r="EA948" t="str">
        <x:v>Pending</x:v>
      </x:c>
      <x:c r="EB948" t="str">
        <x:f>IF(L948="","",IF(EC948="READY","Yes","No / Pending"))</x:f>
        <x:v>No / Pending</x:v>
      </x:c>
      <x:c r="EC948" t="str">
        <x:f>IF(L948="","",IF(OR(ISNUMBER(SEARCH("Retracted Publication",Q948)),CM948="Retracted",CN948="Retracted",CM948="Expression of Concern",CN948="Expression of Concern",F948="Not used",CG948="Critical",CH948="High",CH948="Critical"),"BLOCKED — integrity or use restriction",IF(AND(CJ948="Yes",CK948="Yes",CL948="Yes"),IF(AND(CM948="Clear",CN948="Verified — clear"),IF(AND(AND(LEN(TRIM(CF948))&gt;0,LEFT(LOWER(TRIM(CF948)),7)&lt;&gt;"pending"),OR(CG948="High",CG948="Moderate"),OR(CH948="Low",CH948="Some concerns",CH948="Not applicable")),IF(AND(DD948="No",OR(DE948="HIGH",DE948="CONDITIONAL"),AND(LEN(TRIM(DF948))&gt;0,LEFT(LOWER(TRIM(DF948)),7)&lt;&gt;"pending")),IF(AND(AND(LEN(TRIM(DT948))&gt;0,LEFT(LOWER(TRIM(DT948)),7)&lt;&gt;"pending"),AND(LEN(TRIM(DU948))&gt;0,LEFT(LOWER(TRIM(DU948)),7)&lt;&gt;"pending"),OR(AND(LEN(TRIM(DV948))&gt;0,LEFT(LOWER(TRIM(DV948)),7)&lt;&gt;"pending"),AND(LEN(TRIM(DW948))&gt;0,LEFT(LOWER(TRIM(DW948)),7)&lt;&gt;"pending")),AND(LEN(TRIM(DX948))&gt;0,LEFT(LOWER(TRIM(DX948)),7)&lt;&gt;"pending")),IF(AND(F948="Claim-ready",OR(EA948="Strong",EA948="Moderate"),AND(LEN(TRIM(G948))&gt;0,LEFT(LOWER(TRIM(G948)),7)&lt;&gt;"pending"),G948&lt;&gt;"No substantive use decision is permitted from identification metadata alone.",AND(LEN(TRIM(DZ948))&gt;0,LEFT(LOWER(TRIM(DZ948)),7)&lt;&gt;"pending"),DZ948&lt;&gt;"Identification metadata alone does not permit any substantive scientific, causal, operational, or institutional claim.",AND(LEN(TRIM(EI948))&gt;0,LEFT(LOWER(TRIM(EI948)),7)&lt;&gt;"pending"),ISNUMBER(EH948),EH948&gt;0),"READY","PENDING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8" t="str">
        <x:v>Pending</x:v>
      </x:c>
      <x:c r="EE948"/>
      <x:c r="EF948" t="str">
        <x:v>Pending</x:v>
      </x:c>
      <x:c r="EG948" t="str">
        <x:v>Pending</x:v>
      </x:c>
      <x:c r="EH948"/>
      <x:c r="EI948" s="501"/>
      <x:c r="EJ948"/>
      <x:c r="EK948" t="str">
        <x:v>Pending</x:v>
      </x:c>
      <x:c r="EL948" t="n">
        <x:v>46272</x:v>
      </x:c>
      <x:c r="EM948" t="str">
        <x:v>Production PubMed record imported and reconciled to Zotero item KD98V9EL;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8" t="n">
        <x:f>IF(L948="","",(IF(N948&lt;&gt;"",1,0)+IF(O948&lt;&gt;"",1,0)+IF(AJ948&lt;&gt;"",1,0)+IF(AU948&lt;&gt;"",1,0)+IF(BE948&lt;&gt;"",1,0)+IF(CF948&lt;&gt;"",1,0)+IF(CJ948="Yes",1,0)+IF(CL948="Yes",1,0)+IF(DE948&lt;&gt;"Pending",1,0)+IF(F948&lt;&gt;"",1,0)+IF(DZ948&lt;&gt;"",1,0)+IF(EI948&lt;&gt;"",1,0))/12)</x:f>
        <x:v>0.5</x:v>
      </x:c>
    </x:row>
    <x:row r="949">
      <x:c r="A949" t="str">
        <x:v>EV-0946</x:v>
      </x:c>
      <x:c r="B949" t="str">
        <x:v>Integrity check</x:v>
      </x:c>
      <x:c r="C949" t="str">
        <x:f>IF(L949="","",IF(LEFT(EC949,7)="BLOCKED","🔴 Do not use for conclusion",IF(EB949="Yes","🟢 Claim-ready","🟡 Caution / context")))</x:f>
        <x:v>🟡 Caution / context</x:v>
      </x:c>
      <x:c r="D949" t="str">
        <x:f>IF(L949="","",EC949)</x:f>
        <x:v>PENDING — appropriate appraisal</x:v>
      </x:c>
      <x:c r="E949" t="str">
        <x:v>P3 — Medium</x:v>
      </x:c>
      <x:c r="F949" t="str">
        <x:v>Pending</x:v>
      </x:c>
      <x:c r="G949" t="str">
        <x:v>Title/abstract identify an explicit operational APHT/medical-readiness topic; retain for full-text assessment.</x:v>
      </x:c>
      <x:c r="H949" t="str">
        <x:v>Obtain and review lawful full text; confirm human adjudication; then select a design-specific appraisal instrument.</x:v>
      </x:c>
      <x:c r="I949"/>
      <x:c r="J949" t="str">
        <x:v>B — APHT / Medical Readiness</x:v>
      </x:c>
      <x:c r="K949" t="str">
        <x:v>IDENTIFIED</x:v>
      </x:c>
      <x:c r="L949" t="str">
        <x:v>Tactical tourniquet: Surgical management must be within 3 hours.</x:v>
      </x:c>
      <x:c r="M949"/>
      <x:c r="N949" t="str">
        <x:v>Caubere, A; de Landevoisin, E Soucanye; Schlienger, G; Demoures, T; Romanat, P</x:v>
      </x:c>
      <x:c r="O949" t="n">
        <x:v>2019</x:v>
      </x:c>
      <x:c r="P949" t="str">
        <x:v>Trauma case reports</x:v>
      </x:c>
      <x:c r="Q949" t="str">
        <x:v>Case Reports; Journal Article</x:v>
      </x:c>
      <x:c r="R949" t="str">
        <x:v>Unclear</x:v>
      </x:c>
      <x:c r="S949" t="str">
        <x:v>Unknown</x:v>
      </x:c>
      <x:c r="T949" t="str">
        <x:v>eng</x:v>
      </x:c>
      <x:c r="U949" t="str">
        <x:v>https://pubmed.ncbi.nlm.nih.gov/31338408/</x:v>
      </x:c>
      <x:c r="V949" t="str">
        <x:v>10.1016/j.tcr.2019.100217</x:v>
      </x:c>
      <x:c r="W949" t="str">
        <x:f>IF(V949="","",LOWER(SUBSTITUTE(SUBSTITUTE(SUBSTITUTE(SUBSTITUTE(TRIM(V949),"https://doi.org/",""),"http://doi.org/",""),"https://dx.doi.org/",""),"doi:","")))</x:f>
        <x:v>10.1016/j.tcr.2019.100217</x:v>
      </x:c>
      <x:c r="X949" t="str">
        <x:v>31338408</x:v>
      </x:c>
      <x:c r="Y949" t="str">
        <x:v>PMC6611996</x:v>
      </x:c>
      <x:c r="Z949"/>
      <x:c r="AA949" t="str">
        <x:v>PubMed/MEDLINE</x:v>
      </x:c>
      <x:c r="AB949" t="str">
        <x:v>PUBMED-B-v1.0-2026-08-28</x:v>
      </x:c>
      <x:c r="AC949" t="str">
        <x:v>SP-PUBMED-B-20260828</x:v>
      </x:c>
      <x:c r="AD949" s="499" t="n">
        <x:v>46262</x:v>
      </x:c>
      <x:c r="AE949" s="499" t="n">
        <x:v>46272</x:v>
      </x:c>
      <x:c r="AF949" t="str">
        <x:v>XRMRS6DJ</x:v>
      </x:c>
      <x:c r="AG949"/>
      <x:c r="AH949" t="str">
        <x:v>Tactical Athlete → Operational Readiness Brazil</x:v>
      </x:c>
      <x:c r="AI949" t="str">
        <x:v>evidence-family:B</x:v>
      </x:c>
      <x:c r="AJ949"/>
      <x:c r="AK949" t="str">
        <x:f>IF(AJ949="","",IF(OR(LOWER(AJ949)="brazil",LOWER(AJ949)="brasil"),"Yes","No"))</x:f>
      </x:c>
      <x:c r="AL949"/>
      <x:c r="AM949"/>
      <x:c r="AN949"/>
      <x:c r="AO949"/>
      <x:c r="AP949"/>
      <x:c r="AQ949"/>
      <x:c r="AR949"/>
      <x:c r="AS949"/>
      <x:c r="AT949"/>
      <x:c r="AU949"/>
      <x:c r="AV949"/>
      <x:c r="AW949"/>
      <x:c r="AX949"/>
      <x:c r="AY949"/>
      <x:c r="AZ949"/>
      <x:c r="BA949"/>
      <x:c r="BB949"/>
      <x:c r="BC949"/>
      <x:c r="BD949"/>
      <x:c r="BE949"/>
      <x:c r="BF949"/>
      <x:c r="BG949"/>
      <x:c r="BH949"/>
      <x:c r="BI949"/>
      <x:c r="BJ949"/>
      <x:c r="BK949"/>
      <x:c r="BL949"/>
      <x:c r="BM949"/>
      <x:c r="BN949"/>
      <x:c r="BO949"/>
      <x:c r="BP949"/>
      <x:c r="BQ949"/>
      <x:c r="BR949"/>
      <x:c r="BS949"/>
      <x:c r="BT949"/>
      <x:c r="BU949"/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 t="str">
        <x:v>Yes</x:v>
      </x:c>
      <x:c r="CK949" t="str">
        <x:v>Yes</x:v>
      </x:c>
      <x:c r="CL949" t="str">
        <x:v>Yes</x:v>
      </x:c>
      <x:c r="CM949" t="str">
        <x:v>Clear</x:v>
      </x:c>
      <x:c r="CN949" t="str">
        <x:v>Verified — clear</x:v>
      </x:c>
      <x:c r="CO949" t="n">
        <x:v>46272</x:v>
      </x:c>
      <x:c r="CP949" t="str">
        <x:v>https://pubmed.ncbi.nlm.nih.gov/31338408/</x:v>
      </x:c>
      <x:c r="CQ949"/>
      <x:c r="CR949"/>
      <x:c r="CS949"/>
      <x:c r="CT949"/>
      <x:c r="CU949"/>
      <x:c r="CV949"/>
      <x:c r="CW949"/>
      <x:c r="CX949"/>
      <x:c r="CY949"/>
      <x:c r="CZ949"/>
      <x:c r="DA949"/>
      <x:c r="DB949" t="str">
        <x:f>IF(L949="","",IF(AND(COUNT(CU949:DA949)=7,OR(CU949=0,CU949=1,CU949=2),OR(CV949=0,CV949=1,CV949=2),OR(CW949=0,CW949=1,CW949=2),OR(CX949=0,CX949=1,CX949=2),OR(CY949=0,CY949=1,CY949=2),OR(CZ949=0,CZ949=1,CZ949=2),OR(DA949=0,DA949=1,DA949=2)),SUM(CU949:DA949),""))</x:f>
      </x:c>
      <x:c r="DC949" t="str">
        <x:f>IF(DB949="","",ROUND(DB949/14*10,1))</x:f>
      </x:c>
      <x:c r="DD949" t="str">
        <x:v>Pending</x:v>
      </x:c>
      <x:c r="DE949" t="str">
        <x:f>IF(L949="","",IF(DC949="","Pending",IF(DD949="Yes","CONDITIONAL — safety override",IF(DC949&gt;=8,"HIGH",IF(DC949&gt;=5,"CONDITIONAL","LOW")))))</x:f>
        <x:v>Pending</x:v>
      </x:c>
      <x:c r="DF949" t="str">
        <x:v>Pending screening and full-text appraisal; no transferability judgment made at identification.</x:v>
      </x:c>
      <x:c r="DG949"/>
      <x:c r="DH949"/>
      <x:c r="DI949"/>
      <x:c r="DJ949"/>
      <x:c r="DK949"/>
      <x:c r="DL949"/>
      <x:c r="DM949"/>
      <x:c r="DN949"/>
      <x:c r="DO949"/>
      <x:c r="DP949"/>
      <x:c r="DQ949"/>
      <x:c r="DR949"/>
      <x:c r="DS949"/>
      <x:c r="DT949"/>
      <x:c r="DU949"/>
      <x:c r="DV949"/>
      <x:c r="DW949"/>
      <x:c r="DX949"/>
      <x:c r="DY949"/>
      <x:c r="DZ949" t="str">
        <x:v>Title/abstract screening alone does not establish effectiveness, causality, methodological quality, transferability to Brazilian public safety or an institutional recommendation.</x:v>
      </x:c>
      <x:c r="EA949" t="str">
        <x:v>Pending</x:v>
      </x:c>
      <x:c r="EB949" t="str">
        <x:f>IF(L949="","",IF(EC949="READY","Yes","No / Pending"))</x:f>
        <x:v>No / Pending</x:v>
      </x:c>
      <x:c r="EC949" t="str">
        <x:f>IF(L949="","",IF(OR(ISNUMBER(SEARCH("Retracted Publication",Q949)),CM949="Retracted",CN949="Retracted",CM949="Expression of Concern",CN949="Expression of Concern",F949="Not used",CG949="Critical",CH949="High",CH949="Critical"),"BLOCKED — integrity or use restriction",IF(AND(CJ949="Yes",CK949="Yes",CL949="Yes"),IF(AND(CM949="Clear",CN949="Verified — clear"),IF(AND(AND(LEN(TRIM(CF949))&gt;0,LEFT(LOWER(TRIM(CF949)),7)&lt;&gt;"pending"),OR(CG949="High",CG949="Moderate"),OR(CH949="Low",CH949="Some concerns",CH949="Not applicable")),IF(AND(DD949="No",OR(DE949="HIGH",DE949="CONDITIONAL"),AND(LEN(TRIM(DF949))&gt;0,LEFT(LOWER(TRIM(DF949)),7)&lt;&gt;"pending")),IF(AND(AND(LEN(TRIM(DT949))&gt;0,LEFT(LOWER(TRIM(DT949)),7)&lt;&gt;"pending"),AND(LEN(TRIM(DU949))&gt;0,LEFT(LOWER(TRIM(DU949)),7)&lt;&gt;"pending"),OR(AND(LEN(TRIM(DV949))&gt;0,LEFT(LOWER(TRIM(DV949)),7)&lt;&gt;"pending"),AND(LEN(TRIM(DW949))&gt;0,LEFT(LOWER(TRIM(DW949)),7)&lt;&gt;"pending")),AND(LEN(TRIM(DX949))&gt;0,LEFT(LOWER(TRIM(DX949)),7)&lt;&gt;"pending")),IF(AND(F949="Claim-ready",OR(EA949="Strong",EA949="Moderate"),AND(LEN(TRIM(G949))&gt;0,LEFT(LOWER(TRIM(G949)),7)&lt;&gt;"pending"),G949&lt;&gt;"No substantive use decision is permitted from identification metadata alone.",AND(LEN(TRIM(DZ949))&gt;0,LEFT(LOWER(TRIM(DZ949)),7)&lt;&gt;"pending"),DZ949&lt;&gt;"Identification metadata alone does not permit any substantive scientific, causal, operational, or institutional claim.",AND(LEN(TRIM(EI949))&gt;0,LEFT(LOWER(TRIM(EI949)),7)&lt;&gt;"pending"),ISNUMBER(EH949),EH949&gt;0),"READY","PENDING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49" t="str">
        <x:v>Pending</x:v>
      </x:c>
      <x:c r="EE949"/>
      <x:c r="EF949" t="str">
        <x:v>Pending</x:v>
      </x:c>
      <x:c r="EG949" t="str">
        <x:v>Pending</x:v>
      </x:c>
      <x:c r="EH949"/>
      <x:c r="EI949" s="501"/>
      <x:c r="EJ949"/>
      <x:c r="EK949" t="str">
        <x:v>Pending</x:v>
      </x:c>
      <x:c r="EL949" t="n">
        <x:v>46272</x:v>
      </x:c>
      <x:c r="EM949" t="str">
        <x:v>Production PubMed record imported and reconciled to Zotero item XRMRS6DJ;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49" t="n">
        <x:f>IF(L949="","",(IF(N949&lt;&gt;"",1,0)+IF(O949&lt;&gt;"",1,0)+IF(AJ949&lt;&gt;"",1,0)+IF(AU949&lt;&gt;"",1,0)+IF(BE949&lt;&gt;"",1,0)+IF(CF949&lt;&gt;"",1,0)+IF(CJ949="Yes",1,0)+IF(CL949="Yes",1,0)+IF(DE949&lt;&gt;"Pending",1,0)+IF(F949&lt;&gt;"",1,0)+IF(DZ949&lt;&gt;"",1,0)+IF(EI949&lt;&gt;"",1,0))/12)</x:f>
        <x:v>0.5</x:v>
      </x:c>
    </x:row>
    <x:row r="950">
      <x:c r="A950" t="str">
        <x:v>EV-0947</x:v>
      </x:c>
      <x:c r="B950" t="str">
        <x:v>Integrity check</x:v>
      </x:c>
      <x:c r="C950" t="str">
        <x:f>IF(L950="","",IF(LEFT(EC950,7)="BLOCKED","🔴 Do not use for conclusion",IF(EB950="Yes","🟢 Claim-ready","🟡 Caution / context")))</x:f>
        <x:v>🟡 Caution / context</x:v>
      </x:c>
      <x:c r="D950" t="str">
        <x:f>IF(L950="","",EC950)</x:f>
        <x:v>PENDING — appropriate appraisal</x:v>
      </x:c>
      <x:c r="E950" t="str">
        <x:v>P3 — Medium</x:v>
      </x:c>
      <x:c r="F950" t="str">
        <x:v>Pending</x:v>
      </x:c>
      <x:c r="G950" t="str">
        <x:v>Title/abstract identify an explicit tactical/public-safety context and readiness domain; retain for full-text assessment.</x:v>
      </x:c>
      <x:c r="H950" t="str">
        <x:v>Obtain and review lawful full text; confirm human adjudication; then select a design-specific appraisal instrument.</x:v>
      </x:c>
      <x:c r="I950"/>
      <x:c r="J950" t="str">
        <x:v>A — Core</x:v>
      </x:c>
      <x:c r="K950" t="str">
        <x:v>IDENTIFIED</x:v>
      </x:c>
      <x:c r="L950" t="str">
        <x:v>Load-Carriage Conditioning Elicits Task-Specific Physical and Psychophysical Improvements in Males.</x:v>
      </x:c>
      <x:c r="M950"/>
      <x:c r="N950" t="str">
        <x:v>Wills, Jodie A; Saxby, David J; Glassbrook, Daniel J; Doyle, Tim L A</x:v>
      </x:c>
      <x:c r="O950" t="n">
        <x:v>2019</x:v>
      </x:c>
      <x:c r="P950" t="str">
        <x:v>Journal of strength and conditioning research</x:v>
      </x:c>
      <x:c r="Q950" t="str">
        <x:v>Journal Article</x:v>
      </x:c>
      <x:c r="R950" t="str">
        <x:v>Unclear</x:v>
      </x:c>
      <x:c r="S950" t="str">
        <x:v>Unknown</x:v>
      </x:c>
      <x:c r="T950" t="str">
        <x:v>eng</x:v>
      </x:c>
      <x:c r="U950" t="str">
        <x:v>https://pubmed.ncbi.nlm.nih.gov/31269002/</x:v>
      </x:c>
      <x:c r="V950" t="str">
        <x:v>10.1519/jsc.0000000000003243</x:v>
      </x:c>
      <x:c r="W950" t="str">
        <x:f>IF(V950="","",LOWER(SUBSTITUTE(SUBSTITUTE(SUBSTITUTE(SUBSTITUTE(TRIM(V950),"https://doi.org/",""),"http://doi.org/",""),"https://dx.doi.org/",""),"doi:","")))</x:f>
        <x:v>10.1519/jsc.0000000000003243</x:v>
      </x:c>
      <x:c r="X950" t="str">
        <x:v>31269002</x:v>
      </x:c>
      <x:c r="Y950" t="str"/>
      <x:c r="Z950"/>
      <x:c r="AA950" t="str">
        <x:v>PubMed/MEDLINE</x:v>
      </x:c>
      <x:c r="AB950" t="str">
        <x:v>PUBMED-A-v1.0-2026-08-28</x:v>
      </x:c>
      <x:c r="AC950" t="str">
        <x:v>SP-PUBMED-A-20260828</x:v>
      </x:c>
      <x:c r="AD950" s="499" t="n">
        <x:v>46262</x:v>
      </x:c>
      <x:c r="AE950" s="499" t="n">
        <x:v>46272</x:v>
      </x:c>
      <x:c r="AF950" t="str">
        <x:v>YS6FPZH5</x:v>
      </x:c>
      <x:c r="AG950"/>
      <x:c r="AH950" t="str">
        <x:v>Tactical Athlete → Operational Readiness Brazil</x:v>
      </x:c>
      <x:c r="AI950" t="str">
        <x:v>evidence-family:A</x:v>
      </x:c>
      <x:c r="AJ950"/>
      <x:c r="AK950" t="str">
        <x:f>IF(AJ950="","",IF(OR(LOWER(AJ950)="brazil",LOWER(AJ950)="brasil"),"Yes","No"))</x:f>
      </x:c>
      <x:c r="AL950"/>
      <x:c r="AM950"/>
      <x:c r="AN950"/>
      <x:c r="AO950"/>
      <x:c r="AP950"/>
      <x:c r="AQ950"/>
      <x:c r="AR950"/>
      <x:c r="AS950"/>
      <x:c r="AT950"/>
      <x:c r="AU950"/>
      <x:c r="AV950"/>
      <x:c r="AW950"/>
      <x:c r="AX950"/>
      <x:c r="AY950"/>
      <x:c r="AZ950"/>
      <x:c r="BA950"/>
      <x:c r="BB950"/>
      <x:c r="BC950"/>
      <x:c r="BD950"/>
      <x:c r="BE950"/>
      <x:c r="BF950"/>
      <x:c r="BG950"/>
      <x:c r="BH950"/>
      <x:c r="BI950"/>
      <x:c r="BJ950"/>
      <x:c r="BK950"/>
      <x:c r="BL950"/>
      <x:c r="BM950"/>
      <x:c r="BN950"/>
      <x:c r="BO950"/>
      <x:c r="BP950"/>
      <x:c r="BQ950"/>
      <x:c r="BR950"/>
      <x:c r="BS950"/>
      <x:c r="BT950"/>
      <x:c r="BU950"/>
      <x:c r="BV950"/>
      <x:c r="BW950"/>
      <x:c r="BX950"/>
      <x:c r="BY950"/>
      <x:c r="BZ950"/>
      <x:c r="CA950"/>
      <x:c r="CB950"/>
      <x:c r="CC950"/>
      <x:c r="CD950"/>
      <x:c r="CE950"/>
      <x:c r="CF950"/>
      <x:c r="CG950"/>
      <x:c r="CH950"/>
      <x:c r="CI950"/>
      <x:c r="CJ950" t="str">
        <x:v>Yes</x:v>
      </x:c>
      <x:c r="CK950" t="str">
        <x:v>Yes</x:v>
      </x:c>
      <x:c r="CL950" t="str">
        <x:v>Yes</x:v>
      </x:c>
      <x:c r="CM950" t="str">
        <x:v>Clear</x:v>
      </x:c>
      <x:c r="CN950" t="str">
        <x:v>Verified — clear</x:v>
      </x:c>
      <x:c r="CO950" t="n">
        <x:v>46272</x:v>
      </x:c>
      <x:c r="CP950" t="str">
        <x:v>https://pubmed.ncbi.nlm.nih.gov/31269002/</x:v>
      </x:c>
      <x:c r="CQ950"/>
      <x:c r="CR950"/>
      <x:c r="CS950"/>
      <x:c r="CT950"/>
      <x:c r="CU950"/>
      <x:c r="CV950"/>
      <x:c r="CW950"/>
      <x:c r="CX950"/>
      <x:c r="CY950"/>
      <x:c r="CZ950"/>
      <x:c r="DA950"/>
      <x:c r="DB950" t="str">
        <x:f>IF(L950="","",IF(AND(COUNT(CU950:DA950)=7,OR(CU950=0,CU950=1,CU950=2),OR(CV950=0,CV950=1,CV950=2),OR(CW950=0,CW950=1,CW950=2),OR(CX950=0,CX950=1,CX950=2),OR(CY950=0,CY950=1,CY950=2),OR(CZ950=0,CZ950=1,CZ950=2),OR(DA950=0,DA950=1,DA950=2)),SUM(CU950:DA950),""))</x:f>
      </x:c>
      <x:c r="DC950" t="str">
        <x:f>IF(DB950="","",ROUND(DB950/14*10,1))</x:f>
      </x:c>
      <x:c r="DD950" t="str">
        <x:v>Pending</x:v>
      </x:c>
      <x:c r="DE950" t="str">
        <x:f>IF(L950="","",IF(DC950="","Pending",IF(DD950="Yes","CONDITIONAL — safety override",IF(DC950&gt;=8,"HIGH",IF(DC950&gt;=5,"CONDITIONAL","LOW")))))</x:f>
        <x:v>Pending</x:v>
      </x:c>
      <x:c r="DF950" t="str">
        <x:v>Pending screening and full-text appraisal; no transferability judgment made at identification.</x:v>
      </x:c>
      <x:c r="DG950"/>
      <x:c r="DH950"/>
      <x:c r="DI950"/>
      <x:c r="DJ950"/>
      <x:c r="DK950"/>
      <x:c r="DL950"/>
      <x:c r="DM950"/>
      <x:c r="DN950"/>
      <x:c r="DO950"/>
      <x:c r="DP950"/>
      <x:c r="DQ950"/>
      <x:c r="DR950"/>
      <x:c r="DS950"/>
      <x:c r="DT950"/>
      <x:c r="DU950"/>
      <x:c r="DV950"/>
      <x:c r="DW950"/>
      <x:c r="DX950"/>
      <x:c r="DY950"/>
      <x:c r="DZ950" t="str">
        <x:v>Title/abstract screening alone does not establish effectiveness, causality, methodological quality, transferability to Brazilian public safety or an institutional recommendation.</x:v>
      </x:c>
      <x:c r="EA950" t="str">
        <x:v>Pending</x:v>
      </x:c>
      <x:c r="EB950" t="str">
        <x:f>IF(L950="","",IF(EC950="READY","Yes","No / Pending"))</x:f>
        <x:v>No / Pending</x:v>
      </x:c>
      <x:c r="EC950" t="str">
        <x:f>IF(L950="","",IF(OR(ISNUMBER(SEARCH("Retracted Publication",Q950)),CM950="Retracted",CN950="Retracted",CM950="Expression of Concern",CN950="Expression of Concern",F950="Not used",CG950="Critical",CH950="High",CH950="Critical"),"BLOCKED — integrity or use restriction",IF(AND(CJ950="Yes",CK950="Yes",CL950="Yes"),IF(AND(CM950="Clear",CN950="Verified — clear"),IF(AND(AND(LEN(TRIM(CF950))&gt;0,LEFT(LOWER(TRIM(CF950)),7)&lt;&gt;"pending"),OR(CG950="High",CG950="Moderate"),OR(CH950="Low",CH950="Some concerns",CH950="Not applicable")),IF(AND(DD950="No",OR(DE950="HIGH",DE950="CONDITIONAL"),AND(LEN(TRIM(DF950))&gt;0,LEFT(LOWER(TRIM(DF950)),7)&lt;&gt;"pending")),IF(AND(AND(LEN(TRIM(DT950))&gt;0,LEFT(LOWER(TRIM(DT950)),7)&lt;&gt;"pending"),AND(LEN(TRIM(DU950))&gt;0,LEFT(LOWER(TRIM(DU950)),7)&lt;&gt;"pending"),OR(AND(LEN(TRIM(DV950))&gt;0,LEFT(LOWER(TRIM(DV950)),7)&lt;&gt;"pending"),AND(LEN(TRIM(DW950))&gt;0,LEFT(LOWER(TRIM(DW950)),7)&lt;&gt;"pending")),AND(LEN(TRIM(DX950))&gt;0,LEFT(LOWER(TRIM(DX950)),7)&lt;&gt;"pending")),IF(AND(F950="Claim-ready",OR(EA950="Strong",EA950="Moderate"),AND(LEN(TRIM(G950))&gt;0,LEFT(LOWER(TRIM(G950)),7)&lt;&gt;"pending"),G950&lt;&gt;"No substantive use decision is permitted from identification metadata alone.",AND(LEN(TRIM(DZ950))&gt;0,LEFT(LOWER(TRIM(DZ950)),7)&lt;&gt;"pending"),DZ950&lt;&gt;"Identification metadata alone does not permit any substantive scientific, causal, operational, or institutional claim.",AND(LEN(TRIM(EI950))&gt;0,LEFT(LOWER(TRIM(EI950)),7)&lt;&gt;"pending"),ISNUMBER(EH950),EH950&gt;0),"READY","PENDING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0" t="str">
        <x:v>Pending</x:v>
      </x:c>
      <x:c r="EE950"/>
      <x:c r="EF950" t="str">
        <x:v>Pending</x:v>
      </x:c>
      <x:c r="EG950" t="str">
        <x:v>Pending</x:v>
      </x:c>
      <x:c r="EH950"/>
      <x:c r="EI950" s="501"/>
      <x:c r="EJ950"/>
      <x:c r="EK950" t="str">
        <x:v>Pending</x:v>
      </x:c>
      <x:c r="EL950" t="n">
        <x:v>46272</x:v>
      </x:c>
      <x:c r="EM950" t="str">
        <x:v>Production PubMed record imported and reconciled to Zotero item YS6FPZH5;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0" t="n">
        <x:f>IF(L950="","",(IF(N950&lt;&gt;"",1,0)+IF(O950&lt;&gt;"",1,0)+IF(AJ950&lt;&gt;"",1,0)+IF(AU950&lt;&gt;"",1,0)+IF(BE950&lt;&gt;"",1,0)+IF(CF950&lt;&gt;"",1,0)+IF(CJ950="Yes",1,0)+IF(CL950="Yes",1,0)+IF(DE950&lt;&gt;"Pending",1,0)+IF(F950&lt;&gt;"",1,0)+IF(DZ950&lt;&gt;"",1,0)+IF(EI950&lt;&gt;"",1,0))/12)</x:f>
        <x:v>0.5</x:v>
      </x:c>
    </x:row>
    <x:row r="951">
      <x:c r="A951" t="str">
        <x:v>EV-0948</x:v>
      </x:c>
      <x:c r="B951" t="str">
        <x:v>Integrity check</x:v>
      </x:c>
      <x:c r="C951" t="str">
        <x:f>IF(L951="","",IF(LEFT(EC951,7)="BLOCKED","🔴 Do not use for conclusion",IF(EB951="Yes","🟢 Claim-ready","🟡 Caution / context")))</x:f>
        <x:v>🟡 Caution / context</x:v>
      </x:c>
      <x:c r="D951" t="str">
        <x:f>IF(L951="","",EC951)</x:f>
        <x:v>PENDING — appropriate appraisal</x:v>
      </x:c>
      <x:c r="E951" t="str">
        <x:v>P3 — Medium</x:v>
      </x:c>
      <x:c r="F951" t="str">
        <x:v>Pending</x:v>
      </x:c>
      <x:c r="G951" t="str">
        <x:v>Title/abstract identify an explicit tactical/public-safety context and readiness domain; retain for full-text assessment.</x:v>
      </x:c>
      <x:c r="H951" t="str">
        <x:v>Obtain and review lawful full text; confirm human adjudication; then select a design-specific appraisal instrument.</x:v>
      </x:c>
      <x:c r="I951"/>
      <x:c r="J951" t="str">
        <x:v>A — Core</x:v>
      </x:c>
      <x:c r="K951" t="str">
        <x:v>IDENTIFIED</x:v>
      </x:c>
      <x:c r="L951" t="str">
        <x:v>Soldier Attitudes Toward Behavioral Health Profiles in the US Army.</x:v>
      </x:c>
      <x:c r="M951"/>
      <x:c r="N951" t="str">
        <x:v>Curley, Justin M; McDonald, Jennifer L; Nugent, Katie L; Clarke-Walper, Kristina M; Penix, Elizabeth A; Riviere, Lyndon A; Kim, Paul Y; Wilk, Joshua E</x:v>
      </x:c>
      <x:c r="O951" t="n">
        <x:v>2020</x:v>
      </x:c>
      <x:c r="P951" t="str">
        <x:v>Military medicine</x:v>
      </x:c>
      <x:c r="Q951" t="str">
        <x:v>Journal Article; Research Support, U.S. Gov't, Non-P.H.S.</x:v>
      </x:c>
      <x:c r="R951" t="str">
        <x:v>Unclear</x:v>
      </x:c>
      <x:c r="S951" t="str">
        <x:v>Unknown</x:v>
      </x:c>
      <x:c r="T951" t="str">
        <x:v>eng</x:v>
      </x:c>
      <x:c r="U951" t="str">
        <x:v>https://pubmed.ncbi.nlm.nih.gov/31247103/</x:v>
      </x:c>
      <x:c r="V951" t="str">
        <x:v>10.1093/milmed/usz133</x:v>
      </x:c>
      <x:c r="W951" t="str">
        <x:f>IF(V951="","",LOWER(SUBSTITUTE(SUBSTITUTE(SUBSTITUTE(SUBSTITUTE(TRIM(V951),"https://doi.org/",""),"http://doi.org/",""),"https://dx.doi.org/",""),"doi:","")))</x:f>
        <x:v>10.1093/milmed/usz133</x:v>
      </x:c>
      <x:c r="X951" t="str">
        <x:v>31247103</x:v>
      </x:c>
      <x:c r="Y951" t="str"/>
      <x:c r="Z951"/>
      <x:c r="AA951" t="str">
        <x:v>PubMed/MEDLINE</x:v>
      </x:c>
      <x:c r="AB951" t="str">
        <x:v>PUBMED-A-v1.0-2026-08-28</x:v>
      </x:c>
      <x:c r="AC951" t="str">
        <x:v>SP-PUBMED-A-20260828</x:v>
      </x:c>
      <x:c r="AD951" s="499" t="n">
        <x:v>46262</x:v>
      </x:c>
      <x:c r="AE951" s="499" t="n">
        <x:v>46272</x:v>
      </x:c>
      <x:c r="AF951" t="str">
        <x:v>R86WQGNX</x:v>
      </x:c>
      <x:c r="AG951"/>
      <x:c r="AH951" t="str">
        <x:v>Tactical Athlete → Operational Readiness Brazil</x:v>
      </x:c>
      <x:c r="AI951" t="str">
        <x:v>evidence-family:A</x:v>
      </x:c>
      <x:c r="AJ951"/>
      <x:c r="AK951" t="str">
        <x:f>IF(AJ951="","",IF(OR(LOWER(AJ951)="brazil",LOWER(AJ951)="brasil"),"Yes","No"))</x:f>
      </x:c>
      <x:c r="AL951"/>
      <x:c r="AM951"/>
      <x:c r="AN951"/>
      <x:c r="AO951"/>
      <x:c r="AP951"/>
      <x:c r="AQ951"/>
      <x:c r="AR951"/>
      <x:c r="AS951"/>
      <x:c r="AT951"/>
      <x:c r="AU951"/>
      <x:c r="AV951"/>
      <x:c r="AW951"/>
      <x:c r="AX951"/>
      <x:c r="AY951"/>
      <x:c r="AZ951"/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/>
      <x:c r="BO951"/>
      <x:c r="BP951"/>
      <x:c r="BQ951"/>
      <x:c r="BR951"/>
      <x:c r="BS951"/>
      <x:c r="BT951"/>
      <x:c r="BU951"/>
      <x:c r="BV951"/>
      <x:c r="BW951"/>
      <x:c r="BX951"/>
      <x:c r="BY951"/>
      <x:c r="BZ951"/>
      <x:c r="CA951"/>
      <x:c r="CB951"/>
      <x:c r="CC951"/>
      <x:c r="CD951"/>
      <x:c r="CE951"/>
      <x:c r="CF951"/>
      <x:c r="CG951"/>
      <x:c r="CH951"/>
      <x:c r="CI951"/>
      <x:c r="CJ951" t="str">
        <x:v>Yes</x:v>
      </x:c>
      <x:c r="CK951" t="str">
        <x:v>Yes</x:v>
      </x:c>
      <x:c r="CL951" t="str">
        <x:v>Yes</x:v>
      </x:c>
      <x:c r="CM951" t="str">
        <x:v>Clear</x:v>
      </x:c>
      <x:c r="CN951" t="str">
        <x:v>Verified — clear</x:v>
      </x:c>
      <x:c r="CO951" t="n">
        <x:v>46272</x:v>
      </x:c>
      <x:c r="CP951" t="str">
        <x:v>https://pubmed.ncbi.nlm.nih.gov/31247103/</x:v>
      </x:c>
      <x:c r="CQ951"/>
      <x:c r="CR951"/>
      <x:c r="CS951"/>
      <x:c r="CT951"/>
      <x:c r="CU951"/>
      <x:c r="CV951"/>
      <x:c r="CW951"/>
      <x:c r="CX951"/>
      <x:c r="CY951"/>
      <x:c r="CZ951"/>
      <x:c r="DA951"/>
      <x:c r="DB951" t="str">
        <x:f>IF(L951="","",IF(AND(COUNT(CU951:DA951)=7,OR(CU951=0,CU951=1,CU951=2),OR(CV951=0,CV951=1,CV951=2),OR(CW951=0,CW951=1,CW951=2),OR(CX951=0,CX951=1,CX951=2),OR(CY951=0,CY951=1,CY951=2),OR(CZ951=0,CZ951=1,CZ951=2),OR(DA951=0,DA951=1,DA951=2)),SUM(CU951:DA951),""))</x:f>
      </x:c>
      <x:c r="DC951" t="str">
        <x:f>IF(DB951="","",ROUND(DB951/14*10,1))</x:f>
      </x:c>
      <x:c r="DD951" t="str">
        <x:v>Pending</x:v>
      </x:c>
      <x:c r="DE951" t="str">
        <x:f>IF(L951="","",IF(DC951="","Pending",IF(DD951="Yes","CONDITIONAL — safety override",IF(DC951&gt;=8,"HIGH",IF(DC951&gt;=5,"CONDITIONAL","LOW")))))</x:f>
        <x:v>Pending</x:v>
      </x:c>
      <x:c r="DF951" t="str">
        <x:v>Pending screening and full-text appraisal; no transferability judgment made at identification.</x:v>
      </x:c>
      <x:c r="DG951"/>
      <x:c r="DH951"/>
      <x:c r="DI951"/>
      <x:c r="DJ951"/>
      <x:c r="DK951"/>
      <x:c r="DL951"/>
      <x:c r="DM951"/>
      <x:c r="DN951"/>
      <x:c r="DO951"/>
      <x:c r="DP951"/>
      <x:c r="DQ951"/>
      <x:c r="DR951"/>
      <x:c r="DS951"/>
      <x:c r="DT951"/>
      <x:c r="DU951"/>
      <x:c r="DV951"/>
      <x:c r="DW951"/>
      <x:c r="DX951"/>
      <x:c r="DY951"/>
      <x:c r="DZ951" t="str">
        <x:v>Title/abstract screening alone does not establish effectiveness, causality, methodological quality, transferability to Brazilian public safety or an institutional recommendation.</x:v>
      </x:c>
      <x:c r="EA951" t="str">
        <x:v>Pending</x:v>
      </x:c>
      <x:c r="EB951" t="str">
        <x:f>IF(L951="","",IF(EC951="READY","Yes","No / Pending"))</x:f>
        <x:v>No / Pending</x:v>
      </x:c>
      <x:c r="EC951" t="str">
        <x:f>IF(L951="","",IF(OR(ISNUMBER(SEARCH("Retracted Publication",Q951)),CM951="Retracted",CN951="Retracted",CM951="Expression of Concern",CN951="Expression of Concern",F951="Not used",CG951="Critical",CH951="High",CH951="Critical"),"BLOCKED — integrity or use restriction",IF(AND(CJ951="Yes",CK951="Yes",CL951="Yes"),IF(AND(CM951="Clear",CN951="Verified — clear"),IF(AND(AND(LEN(TRIM(CF951))&gt;0,LEFT(LOWER(TRIM(CF951)),7)&lt;&gt;"pending"),OR(CG951="High",CG951="Moderate"),OR(CH951="Low",CH951="Some concerns",CH951="Not applicable")),IF(AND(DD951="No",OR(DE951="HIGH",DE951="CONDITIONAL"),AND(LEN(TRIM(DF951))&gt;0,LEFT(LOWER(TRIM(DF951)),7)&lt;&gt;"pending")),IF(AND(AND(LEN(TRIM(DT951))&gt;0,LEFT(LOWER(TRIM(DT951)),7)&lt;&gt;"pending"),AND(LEN(TRIM(DU951))&gt;0,LEFT(LOWER(TRIM(DU951)),7)&lt;&gt;"pending"),OR(AND(LEN(TRIM(DV951))&gt;0,LEFT(LOWER(TRIM(DV951)),7)&lt;&gt;"pending"),AND(LEN(TRIM(DW951))&gt;0,LEFT(LOWER(TRIM(DW951)),7)&lt;&gt;"pending")),AND(LEN(TRIM(DX951))&gt;0,LEFT(LOWER(TRIM(DX951)),7)&lt;&gt;"pending")),IF(AND(F951="Claim-ready",OR(EA951="Strong",EA951="Moderate"),AND(LEN(TRIM(G951))&gt;0,LEFT(LOWER(TRIM(G951)),7)&lt;&gt;"pending"),G951&lt;&gt;"No substantive use decision is permitted from identification metadata alone.",AND(LEN(TRIM(DZ951))&gt;0,LEFT(LOWER(TRIM(DZ951)),7)&lt;&gt;"pending"),DZ951&lt;&gt;"Identification metadata alone does not permit any substantive scientific, causal, operational, or institutional claim.",AND(LEN(TRIM(EI951))&gt;0,LEFT(LOWER(TRIM(EI951)),7)&lt;&gt;"pending"),ISNUMBER(EH951),EH951&gt;0),"READY","PENDING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1" t="str">
        <x:v>Pending</x:v>
      </x:c>
      <x:c r="EE951"/>
      <x:c r="EF951" t="str">
        <x:v>Pending</x:v>
      </x:c>
      <x:c r="EG951" t="str">
        <x:v>Pending</x:v>
      </x:c>
      <x:c r="EH951"/>
      <x:c r="EI951" s="501"/>
      <x:c r="EJ951"/>
      <x:c r="EK951" t="str">
        <x:v>Pending</x:v>
      </x:c>
      <x:c r="EL951" t="n">
        <x:v>46272</x:v>
      </x:c>
      <x:c r="EM951" t="str">
        <x:v>Production PubMed record imported and reconciled to Zotero item R86WQGNX;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1" t="n">
        <x:f>IF(L951="","",(IF(N951&lt;&gt;"",1,0)+IF(O951&lt;&gt;"",1,0)+IF(AJ951&lt;&gt;"",1,0)+IF(AU951&lt;&gt;"",1,0)+IF(BE951&lt;&gt;"",1,0)+IF(CF951&lt;&gt;"",1,0)+IF(CJ951="Yes",1,0)+IF(CL951="Yes",1,0)+IF(DE951&lt;&gt;"Pending",1,0)+IF(F951&lt;&gt;"",1,0)+IF(DZ951&lt;&gt;"",1,0)+IF(EI951&lt;&gt;"",1,0))/12)</x:f>
        <x:v>0.5</x:v>
      </x:c>
    </x:row>
    <x:row r="952">
      <x:c r="A952" t="str">
        <x:v>EV-0949</x:v>
      </x:c>
      <x:c r="B952" t="str">
        <x:v>Integrity check</x:v>
      </x:c>
      <x:c r="C952" t="str">
        <x:f>IF(L952="","",IF(LEFT(EC952,7)="BLOCKED","🔴 Do not use for conclusion",IF(EB952="Yes","🟢 Claim-ready","🟡 Caution / context")))</x:f>
        <x:v>🟡 Caution / context</x:v>
      </x:c>
      <x:c r="D952" t="str">
        <x:f>IF(L952="","",EC952)</x:f>
        <x:v>PENDING — appropriate appraisal</x:v>
      </x:c>
      <x:c r="E952" t="str">
        <x:v>P3 — Medium</x:v>
      </x:c>
      <x:c r="F952" t="str">
        <x:v>Pending</x:v>
      </x:c>
      <x:c r="G952" t="str">
        <x:v>Title/abstract identify an explicit operational APHT/medical-readiness topic; retain for full-text assessment.</x:v>
      </x:c>
      <x:c r="H952" t="str">
        <x:v>Obtain and review lawful full text; confirm human adjudication; then select a design-specific appraisal instrument.</x:v>
      </x:c>
      <x:c r="I952"/>
      <x:c r="J952" t="str">
        <x:v>B — APHT / Medical Readiness</x:v>
      </x:c>
      <x:c r="K952" t="str">
        <x:v>IDENTIFIED</x:v>
      </x:c>
      <x:c r="L952" t="str">
        <x:v>Conducting fresh whole blood transfusion training.</x:v>
      </x:c>
      <x:c r="M952"/>
      <x:c r="N952" t="str">
        <x:v>Fisher, Andrew D; Carius, Brandon M; Corley, Jason B; Dodge, P Max; Miles, Ethan A; Taylor, Audra L</x:v>
      </x:c>
      <x:c r="O952" t="n">
        <x:v>2019</x:v>
      </x:c>
      <x:c r="P952" t="str">
        <x:v>The journal of trauma and acute care surgery</x:v>
      </x:c>
      <x:c r="Q952" t="str">
        <x:v>Journal Article</x:v>
      </x:c>
      <x:c r="R952" t="str">
        <x:v>Unclear</x:v>
      </x:c>
      <x:c r="S952" t="str">
        <x:v>Unknown</x:v>
      </x:c>
      <x:c r="T952" t="str">
        <x:v>eng</x:v>
      </x:c>
      <x:c r="U952" t="str">
        <x:v>https://pubmed.ncbi.nlm.nih.gov/31246925/</x:v>
      </x:c>
      <x:c r="V952" t="str">
        <x:v>10.1097/ta.0000000000002323</x:v>
      </x:c>
      <x:c r="W952" t="str">
        <x:f>IF(V952="","",LOWER(SUBSTITUTE(SUBSTITUTE(SUBSTITUTE(SUBSTITUTE(TRIM(V952),"https://doi.org/",""),"http://doi.org/",""),"https://dx.doi.org/",""),"doi:","")))</x:f>
        <x:v>10.1097/ta.0000000000002323</x:v>
      </x:c>
      <x:c r="X952" t="str">
        <x:v>31246925</x:v>
      </x:c>
      <x:c r="Y952" t="str"/>
      <x:c r="Z952"/>
      <x:c r="AA952" t="str">
        <x:v>PubMed/MEDLINE</x:v>
      </x:c>
      <x:c r="AB952" t="str">
        <x:v>PUBMED-B-v1.0-2026-08-28</x:v>
      </x:c>
      <x:c r="AC952" t="str">
        <x:v>SP-PUBMED-B-20260828</x:v>
      </x:c>
      <x:c r="AD952" s="499" t="n">
        <x:v>46262</x:v>
      </x:c>
      <x:c r="AE952" s="499" t="n">
        <x:v>46272</x:v>
      </x:c>
      <x:c r="AF952" t="str">
        <x:v>2A36I69J</x:v>
      </x:c>
      <x:c r="AG952"/>
      <x:c r="AH952" t="str">
        <x:v>Tactical Athlete → Operational Readiness Brazil</x:v>
      </x:c>
      <x:c r="AI952" t="str">
        <x:v>evidence-family:B</x:v>
      </x:c>
      <x:c r="AJ952"/>
      <x:c r="AK952" t="str">
        <x:f>IF(AJ952="","",IF(OR(LOWER(AJ952)="brazil",LOWER(AJ952)="brasil"),"Yes","No"))</x:f>
      </x:c>
      <x:c r="AL952"/>
      <x:c r="AM952"/>
      <x:c r="AN952"/>
      <x:c r="AO952"/>
      <x:c r="AP952"/>
      <x:c r="AQ952"/>
      <x:c r="AR952"/>
      <x:c r="AS952"/>
      <x:c r="AT952"/>
      <x:c r="AU952"/>
      <x:c r="AV952"/>
      <x:c r="AW952"/>
      <x:c r="AX952"/>
      <x:c r="AY952"/>
      <x:c r="AZ952"/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/>
      <x:c r="BO952"/>
      <x:c r="BP952"/>
      <x:c r="BQ952"/>
      <x:c r="BR952"/>
      <x:c r="BS952"/>
      <x:c r="BT952"/>
      <x:c r="BU952"/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 t="str">
        <x:v>Yes</x:v>
      </x:c>
      <x:c r="CK952" t="str">
        <x:v>Yes</x:v>
      </x:c>
      <x:c r="CL952" t="str">
        <x:v>Yes</x:v>
      </x:c>
      <x:c r="CM952" t="str">
        <x:v>Clear</x:v>
      </x:c>
      <x:c r="CN952" t="str">
        <x:v>Verified — clear</x:v>
      </x:c>
      <x:c r="CO952" t="n">
        <x:v>46272</x:v>
      </x:c>
      <x:c r="CP952" t="str">
        <x:v>https://pubmed.ncbi.nlm.nih.gov/31246925/</x:v>
      </x:c>
      <x:c r="CQ952"/>
      <x:c r="CR952"/>
      <x:c r="CS952"/>
      <x:c r="CT952"/>
      <x:c r="CU952"/>
      <x:c r="CV952"/>
      <x:c r="CW952"/>
      <x:c r="CX952"/>
      <x:c r="CY952"/>
      <x:c r="CZ952"/>
      <x:c r="DA952"/>
      <x:c r="DB952" t="str">
        <x:f>IF(L952="","",IF(AND(COUNT(CU952:DA952)=7,OR(CU952=0,CU952=1,CU952=2),OR(CV952=0,CV952=1,CV952=2),OR(CW952=0,CW952=1,CW952=2),OR(CX952=0,CX952=1,CX952=2),OR(CY952=0,CY952=1,CY952=2),OR(CZ952=0,CZ952=1,CZ952=2),OR(DA952=0,DA952=1,DA952=2)),SUM(CU952:DA952),""))</x:f>
      </x:c>
      <x:c r="DC952" t="str">
        <x:f>IF(DB952="","",ROUND(DB952/14*10,1))</x:f>
      </x:c>
      <x:c r="DD952" t="str">
        <x:v>Pending</x:v>
      </x:c>
      <x:c r="DE952" t="str">
        <x:f>IF(L952="","",IF(DC952="","Pending",IF(DD952="Yes","CONDITIONAL — safety override",IF(DC952&gt;=8,"HIGH",IF(DC952&gt;=5,"CONDITIONAL","LOW")))))</x:f>
        <x:v>Pending</x:v>
      </x:c>
      <x:c r="DF952" t="str">
        <x:v>Pending screening and full-text appraisal; no transferability judgment made at identification.</x:v>
      </x:c>
      <x:c r="DG952"/>
      <x:c r="DH952"/>
      <x:c r="DI952"/>
      <x:c r="DJ952"/>
      <x:c r="DK952"/>
      <x:c r="DL952"/>
      <x:c r="DM952"/>
      <x:c r="DN952"/>
      <x:c r="DO952"/>
      <x:c r="DP952"/>
      <x:c r="DQ952"/>
      <x:c r="DR952"/>
      <x:c r="DS952"/>
      <x:c r="DT952"/>
      <x:c r="DU952"/>
      <x:c r="DV952"/>
      <x:c r="DW952"/>
      <x:c r="DX952"/>
      <x:c r="DY952"/>
      <x:c r="DZ952" t="str">
        <x:v>Title/abstract screening alone does not establish effectiveness, causality, methodological quality, transferability to Brazilian public safety or an institutional recommendation.</x:v>
      </x:c>
      <x:c r="EA952" t="str">
        <x:v>Pending</x:v>
      </x:c>
      <x:c r="EB952" t="str">
        <x:f>IF(L952="","",IF(EC952="READY","Yes","No / Pending"))</x:f>
        <x:v>No / Pending</x:v>
      </x:c>
      <x:c r="EC952" t="str">
        <x:f>IF(L952="","",IF(OR(ISNUMBER(SEARCH("Retracted Publication",Q952)),CM952="Retracted",CN952="Retracted",CM952="Expression of Concern",CN952="Expression of Concern",F952="Not used",CG952="Critical",CH952="High",CH952="Critical"),"BLOCKED — integrity or use restriction",IF(AND(CJ952="Yes",CK952="Yes",CL952="Yes"),IF(AND(CM952="Clear",CN952="Verified — clear"),IF(AND(AND(LEN(TRIM(CF952))&gt;0,LEFT(LOWER(TRIM(CF952)),7)&lt;&gt;"pending"),OR(CG952="High",CG952="Moderate"),OR(CH952="Low",CH952="Some concerns",CH952="Not applicable")),IF(AND(DD952="No",OR(DE952="HIGH",DE952="CONDITIONAL"),AND(LEN(TRIM(DF952))&gt;0,LEFT(LOWER(TRIM(DF952)),7)&lt;&gt;"pending")),IF(AND(AND(LEN(TRIM(DT952))&gt;0,LEFT(LOWER(TRIM(DT952)),7)&lt;&gt;"pending"),AND(LEN(TRIM(DU952))&gt;0,LEFT(LOWER(TRIM(DU952)),7)&lt;&gt;"pending"),OR(AND(LEN(TRIM(DV952))&gt;0,LEFT(LOWER(TRIM(DV952)),7)&lt;&gt;"pending"),AND(LEN(TRIM(DW952))&gt;0,LEFT(LOWER(TRIM(DW952)),7)&lt;&gt;"pending")),AND(LEN(TRIM(DX952))&gt;0,LEFT(LOWER(TRIM(DX952)),7)&lt;&gt;"pending")),IF(AND(F952="Claim-ready",OR(EA952="Strong",EA952="Moderate"),AND(LEN(TRIM(G952))&gt;0,LEFT(LOWER(TRIM(G952)),7)&lt;&gt;"pending"),G952&lt;&gt;"No substantive use decision is permitted from identification metadata alone.",AND(LEN(TRIM(DZ952))&gt;0,LEFT(LOWER(TRIM(DZ952)),7)&lt;&gt;"pending"),DZ952&lt;&gt;"Identification metadata alone does not permit any substantive scientific, causal, operational, or institutional claim.",AND(LEN(TRIM(EI952))&gt;0,LEFT(LOWER(TRIM(EI952)),7)&lt;&gt;"pending"),ISNUMBER(EH952),EH952&gt;0),"READY","PENDING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2" t="str">
        <x:v>Pending</x:v>
      </x:c>
      <x:c r="EE952"/>
      <x:c r="EF952" t="str">
        <x:v>Pending</x:v>
      </x:c>
      <x:c r="EG952" t="str">
        <x:v>Pending</x:v>
      </x:c>
      <x:c r="EH952"/>
      <x:c r="EI952" s="501"/>
      <x:c r="EJ952"/>
      <x:c r="EK952" t="str">
        <x:v>Pending</x:v>
      </x:c>
      <x:c r="EL952" t="n">
        <x:v>46272</x:v>
      </x:c>
      <x:c r="EM952" t="str">
        <x:v>Production PubMed record imported and reconciled to Zotero item 2A36I69J;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2" t="n">
        <x:f>IF(L952="","",(IF(N952&lt;&gt;"",1,0)+IF(O952&lt;&gt;"",1,0)+IF(AJ952&lt;&gt;"",1,0)+IF(AU952&lt;&gt;"",1,0)+IF(BE952&lt;&gt;"",1,0)+IF(CF952&lt;&gt;"",1,0)+IF(CJ952="Yes",1,0)+IF(CL952="Yes",1,0)+IF(DE952&lt;&gt;"Pending",1,0)+IF(F952&lt;&gt;"",1,0)+IF(DZ952&lt;&gt;"",1,0)+IF(EI952&lt;&gt;"",1,0))/12)</x:f>
        <x:v>0.5</x:v>
      </x:c>
    </x:row>
    <x:row r="953">
      <x:c r="A953" t="str">
        <x:v>EV-0950</x:v>
      </x:c>
      <x:c r="B953" t="str">
        <x:v>Integrity check</x:v>
      </x:c>
      <x:c r="C953" t="str">
        <x:f>IF(L953="","",IF(LEFT(EC953,7)="BLOCKED","🔴 Do not use for conclusion",IF(EB953="Yes","🟢 Claim-ready","🟡 Caution / context")))</x:f>
        <x:v>🟡 Caution / context</x:v>
      </x:c>
      <x:c r="D953" t="str">
        <x:f>IF(L953="","",EC953)</x:f>
        <x:v>PENDING — appropriate appraisal</x:v>
      </x:c>
      <x:c r="E953" t="str">
        <x:v>P3 — Medium</x:v>
      </x:c>
      <x:c r="F953" t="str">
        <x:v>Pending</x:v>
      </x:c>
      <x:c r="G953" t="str">
        <x:v>Title/abstract identify an explicit tactical/public-safety context and readiness domain; retain for full-text assessment.</x:v>
      </x:c>
      <x:c r="H953" t="str">
        <x:v>Obtain and review lawful full text; confirm human adjudication; then select a design-specific appraisal instrument.</x:v>
      </x:c>
      <x:c r="I953"/>
      <x:c r="J953" t="str">
        <x:v>A — Core</x:v>
      </x:c>
      <x:c r="K953" t="str">
        <x:v>IDENTIFIED</x:v>
      </x:c>
      <x:c r="L953" t="str">
        <x:v>U.S. Army Parachute Mishap Fatalities: 2010-2015.</x:v>
      </x:c>
      <x:c r="M953"/>
      <x:c r="N953" t="str">
        <x:v>Johnson, Erik S; Gaydos, Steven J; Pavelites, Joseph J; Kotwal, Russ S; Houk, John E</x:v>
      </x:c>
      <x:c r="O953" t="n">
        <x:v>2019</x:v>
      </x:c>
      <x:c r="P953" t="str">
        <x:v>Aerospace medicine and human performance</x:v>
      </x:c>
      <x:c r="Q953" t="str">
        <x:v>Journal Article</x:v>
      </x:c>
      <x:c r="R953" t="str">
        <x:v>Unclear</x:v>
      </x:c>
      <x:c r="S953" t="str">
        <x:v>Unknown</x:v>
      </x:c>
      <x:c r="T953" t="str">
        <x:v>eng</x:v>
      </x:c>
      <x:c r="U953" t="str">
        <x:v>https://pubmed.ncbi.nlm.nih.gov/31227038/</x:v>
      </x:c>
      <x:c r="V953" t="str">
        <x:v>10.3357/amhp.5329.2019</x:v>
      </x:c>
      <x:c r="W953" t="str">
        <x:f>IF(V953="","",LOWER(SUBSTITUTE(SUBSTITUTE(SUBSTITUTE(SUBSTITUTE(TRIM(V953),"https://doi.org/",""),"http://doi.org/",""),"https://dx.doi.org/",""),"doi:","")))</x:f>
        <x:v>10.3357/amhp.5329.2019</x:v>
      </x:c>
      <x:c r="X953" t="str">
        <x:v>31227038</x:v>
      </x:c>
      <x:c r="Y953" t="str"/>
      <x:c r="Z953"/>
      <x:c r="AA953" t="str">
        <x:v>PubMed/MEDLINE</x:v>
      </x:c>
      <x:c r="AB953" t="str">
        <x:v>PUBMED-A-v1.0-2026-08-28</x:v>
      </x:c>
      <x:c r="AC953" t="str">
        <x:v>SP-PUBMED-A-20260828</x:v>
      </x:c>
      <x:c r="AD953" s="499" t="n">
        <x:v>46262</x:v>
      </x:c>
      <x:c r="AE953" s="499" t="n">
        <x:v>46272</x:v>
      </x:c>
      <x:c r="AF953" t="str">
        <x:v>EYUFMHIW</x:v>
      </x:c>
      <x:c r="AG953"/>
      <x:c r="AH953" t="str">
        <x:v>Tactical Athlete → Operational Readiness Brazil</x:v>
      </x:c>
      <x:c r="AI953" t="str">
        <x:v>evidence-family:A</x:v>
      </x:c>
      <x:c r="AJ953"/>
      <x:c r="AK953" t="str">
        <x:f>IF(AJ953="","",IF(OR(LOWER(AJ953)="brazil",LOWER(AJ953)="brasil"),"Yes","No"))</x:f>
      </x:c>
      <x:c r="AL953"/>
      <x:c r="AM953"/>
      <x:c r="AN953"/>
      <x:c r="AO953"/>
      <x:c r="AP953"/>
      <x:c r="AQ953"/>
      <x:c r="AR953"/>
      <x:c r="AS953"/>
      <x:c r="AT953"/>
      <x:c r="AU953"/>
      <x:c r="AV953"/>
      <x:c r="AW953"/>
      <x:c r="AX953"/>
      <x:c r="AY953"/>
      <x:c r="AZ953"/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/>
      <x:c r="BO953"/>
      <x:c r="BP953"/>
      <x:c r="BQ953"/>
      <x:c r="BR953"/>
      <x:c r="BS953"/>
      <x:c r="BT953"/>
      <x:c r="BU953"/>
      <x:c r="BV953"/>
      <x:c r="BW953"/>
      <x:c r="BX953"/>
      <x:c r="BY953"/>
      <x:c r="BZ953"/>
      <x:c r="CA953"/>
      <x:c r="CB953"/>
      <x:c r="CC953"/>
      <x:c r="CD953"/>
      <x:c r="CE953"/>
      <x:c r="CF953"/>
      <x:c r="CG953"/>
      <x:c r="CH953"/>
      <x:c r="CI953"/>
      <x:c r="CJ953" t="str">
        <x:v>Yes</x:v>
      </x:c>
      <x:c r="CK953" t="str">
        <x:v>Yes</x:v>
      </x:c>
      <x:c r="CL953" t="str">
        <x:v>Yes</x:v>
      </x:c>
      <x:c r="CM953" t="str">
        <x:v>Clear</x:v>
      </x:c>
      <x:c r="CN953" t="str">
        <x:v>Verified — clear</x:v>
      </x:c>
      <x:c r="CO953" t="n">
        <x:v>46272</x:v>
      </x:c>
      <x:c r="CP953" t="str">
        <x:v>https://pubmed.ncbi.nlm.nih.gov/31227038/</x:v>
      </x:c>
      <x:c r="CQ953"/>
      <x:c r="CR953"/>
      <x:c r="CS953"/>
      <x:c r="CT953"/>
      <x:c r="CU953"/>
      <x:c r="CV953"/>
      <x:c r="CW953"/>
      <x:c r="CX953"/>
      <x:c r="CY953"/>
      <x:c r="CZ953"/>
      <x:c r="DA953"/>
      <x:c r="DB953" t="str">
        <x:f>IF(L953="","",IF(AND(COUNT(CU953:DA953)=7,OR(CU953=0,CU953=1,CU953=2),OR(CV953=0,CV953=1,CV953=2),OR(CW953=0,CW953=1,CW953=2),OR(CX953=0,CX953=1,CX953=2),OR(CY953=0,CY953=1,CY953=2),OR(CZ953=0,CZ953=1,CZ953=2),OR(DA953=0,DA953=1,DA953=2)),SUM(CU953:DA953),""))</x:f>
      </x:c>
      <x:c r="DC953" t="str">
        <x:f>IF(DB953="","",ROUND(DB953/14*10,1))</x:f>
      </x:c>
      <x:c r="DD953" t="str">
        <x:v>Pending</x:v>
      </x:c>
      <x:c r="DE953" t="str">
        <x:f>IF(L953="","",IF(DC953="","Pending",IF(DD953="Yes","CONDITIONAL — safety override",IF(DC953&gt;=8,"HIGH",IF(DC953&gt;=5,"CONDITIONAL","LOW")))))</x:f>
        <x:v>Pending</x:v>
      </x:c>
      <x:c r="DF953" t="str">
        <x:v>Pending screening and full-text appraisal; no transferability judgment made at identification.</x:v>
      </x:c>
      <x:c r="DG953"/>
      <x:c r="DH953"/>
      <x:c r="DI953"/>
      <x:c r="DJ953"/>
      <x:c r="DK953"/>
      <x:c r="DL953"/>
      <x:c r="DM953"/>
      <x:c r="DN953"/>
      <x:c r="DO953"/>
      <x:c r="DP953"/>
      <x:c r="DQ953"/>
      <x:c r="DR953"/>
      <x:c r="DS953"/>
      <x:c r="DT953"/>
      <x:c r="DU953"/>
      <x:c r="DV953"/>
      <x:c r="DW953"/>
      <x:c r="DX953"/>
      <x:c r="DY953"/>
      <x:c r="DZ953" t="str">
        <x:v>Title/abstract screening alone does not establish effectiveness, causality, methodological quality, transferability to Brazilian public safety or an institutional recommendation.</x:v>
      </x:c>
      <x:c r="EA953" t="str">
        <x:v>Pending</x:v>
      </x:c>
      <x:c r="EB953" t="str">
        <x:f>IF(L953="","",IF(EC953="READY","Yes","No / Pending"))</x:f>
        <x:v>No / Pending</x:v>
      </x:c>
      <x:c r="EC953" t="str">
        <x:f>IF(L953="","",IF(OR(ISNUMBER(SEARCH("Retracted Publication",Q953)),CM953="Retracted",CN953="Retracted",CM953="Expression of Concern",CN953="Expression of Concern",F953="Not used",CG953="Critical",CH953="High",CH953="Critical"),"BLOCKED — integrity or use restriction",IF(AND(CJ953="Yes",CK953="Yes",CL953="Yes"),IF(AND(CM953="Clear",CN953="Verified — clear"),IF(AND(AND(LEN(TRIM(CF953))&gt;0,LEFT(LOWER(TRIM(CF953)),7)&lt;&gt;"pending"),OR(CG953="High",CG953="Moderate"),OR(CH953="Low",CH953="Some concerns",CH953="Not applicable")),IF(AND(DD953="No",OR(DE953="HIGH",DE953="CONDITIONAL"),AND(LEN(TRIM(DF953))&gt;0,LEFT(LOWER(TRIM(DF953)),7)&lt;&gt;"pending")),IF(AND(AND(LEN(TRIM(DT953))&gt;0,LEFT(LOWER(TRIM(DT953)),7)&lt;&gt;"pending"),AND(LEN(TRIM(DU953))&gt;0,LEFT(LOWER(TRIM(DU953)),7)&lt;&gt;"pending"),OR(AND(LEN(TRIM(DV953))&gt;0,LEFT(LOWER(TRIM(DV953)),7)&lt;&gt;"pending"),AND(LEN(TRIM(DW953))&gt;0,LEFT(LOWER(TRIM(DW953)),7)&lt;&gt;"pending")),AND(LEN(TRIM(DX953))&gt;0,LEFT(LOWER(TRIM(DX953)),7)&lt;&gt;"pending")),IF(AND(F953="Claim-ready",OR(EA953="Strong",EA953="Moderate"),AND(LEN(TRIM(G953))&gt;0,LEFT(LOWER(TRIM(G953)),7)&lt;&gt;"pending"),G953&lt;&gt;"No substantive use decision is permitted from identification metadata alone.",AND(LEN(TRIM(DZ953))&gt;0,LEFT(LOWER(TRIM(DZ953)),7)&lt;&gt;"pending"),DZ953&lt;&gt;"Identification metadata alone does not permit any substantive scientific, causal, operational, or institutional claim.",AND(LEN(TRIM(EI953))&gt;0,LEFT(LOWER(TRIM(EI953)),7)&lt;&gt;"pending"),ISNUMBER(EH953),EH953&gt;0),"READY","PENDING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3" t="str">
        <x:v>Pending</x:v>
      </x:c>
      <x:c r="EE953"/>
      <x:c r="EF953" t="str">
        <x:v>Pending</x:v>
      </x:c>
      <x:c r="EG953" t="str">
        <x:v>Pending</x:v>
      </x:c>
      <x:c r="EH953"/>
      <x:c r="EI953" s="501"/>
      <x:c r="EJ953"/>
      <x:c r="EK953" t="str">
        <x:v>Pending</x:v>
      </x:c>
      <x:c r="EL953" t="n">
        <x:v>46272</x:v>
      </x:c>
      <x:c r="EM953" t="str">
        <x:v>Production PubMed record imported and reconciled to Zotero item EYUFMHIW;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3" t="n">
        <x:f>IF(L953="","",(IF(N953&lt;&gt;"",1,0)+IF(O953&lt;&gt;"",1,0)+IF(AJ953&lt;&gt;"",1,0)+IF(AU953&lt;&gt;"",1,0)+IF(BE953&lt;&gt;"",1,0)+IF(CF953&lt;&gt;"",1,0)+IF(CJ953="Yes",1,0)+IF(CL953="Yes",1,0)+IF(DE953&lt;&gt;"Pending",1,0)+IF(F953&lt;&gt;"",1,0)+IF(DZ953&lt;&gt;"",1,0)+IF(EI953&lt;&gt;"",1,0))/12)</x:f>
        <x:v>0.5</x:v>
      </x:c>
    </x:row>
    <x:row r="954">
      <x:c r="A954" t="str">
        <x:v>EV-0951</x:v>
      </x:c>
      <x:c r="B954" t="str">
        <x:v>Integrity check</x:v>
      </x:c>
      <x:c r="C954" t="str">
        <x:f>IF(L954="","",IF(LEFT(EC954,7)="BLOCKED","🔴 Do not use for conclusion",IF(EB954="Yes","🟢 Claim-ready","🟡 Caution / context")))</x:f>
        <x:v>🟡 Caution / context</x:v>
      </x:c>
      <x:c r="D954" t="str">
        <x:f>IF(L954="","",EC954)</x:f>
        <x:v>PENDING — appropriate appraisal</x:v>
      </x:c>
      <x:c r="E954" t="str">
        <x:v>P3 — Medium</x:v>
      </x:c>
      <x:c r="F954" t="str">
        <x:v>Pending</x:v>
      </x:c>
      <x:c r="G954" t="str">
        <x:v>Title/abstract identify an explicit tactical/public-safety context and readiness domain; retain for full-text assessment.</x:v>
      </x:c>
      <x:c r="H954" t="str">
        <x:v>Obtain and review lawful full text; confirm human adjudication; then select a design-specific appraisal instrument.</x:v>
      </x:c>
      <x:c r="I954"/>
      <x:c r="J954" t="str">
        <x:v>A — Core</x:v>
      </x:c>
      <x:c r="K954" t="str">
        <x:v>IDENTIFIED</x:v>
      </x:c>
      <x:c r="L954" t="str">
        <x:v>Sleep health and its association with performance and motivation in tactical athletes enrolled in the Reserve Officers' Training Corps.</x:v>
      </x:c>
      <x:c r="M954"/>
      <x:c r="N954" t="str">
        <x:v>Ritland, Bradley M; Simonelli, Guido; Gentili, Rodolphe J; Smith, J Carson; He, Xin; Oh, Hyuk; Balkin, Thomas J; Hatfield, Bradley D</x:v>
      </x:c>
      <x:c r="O954" t="n">
        <x:v>2019</x:v>
      </x:c>
      <x:c r="P954" t="str">
        <x:v>Sleep health</x:v>
      </x:c>
      <x:c r="Q954" t="str">
        <x:v>Journal Article; Observational Study; Research Support, Non-U.S. Gov't</x:v>
      </x:c>
      <x:c r="R954" t="str">
        <x:v>Unclear</x:v>
      </x:c>
      <x:c r="S954" t="str">
        <x:v>Unknown</x:v>
      </x:c>
      <x:c r="T954" t="str">
        <x:v>eng</x:v>
      </x:c>
      <x:c r="U954" t="str">
        <x:v>https://pubmed.ncbi.nlm.nih.gov/31208712/</x:v>
      </x:c>
      <x:c r="V954" t="str">
        <x:v>10.1016/j.sleh.2019.01.004</x:v>
      </x:c>
      <x:c r="W954" t="str">
        <x:f>IF(V954="","",LOWER(SUBSTITUTE(SUBSTITUTE(SUBSTITUTE(SUBSTITUTE(TRIM(V954),"https://doi.org/",""),"http://doi.org/",""),"https://dx.doi.org/",""),"doi:","")))</x:f>
        <x:v>10.1016/j.sleh.2019.01.004</x:v>
      </x:c>
      <x:c r="X954" t="str">
        <x:v>31208712</x:v>
      </x:c>
      <x:c r="Y954" t="str"/>
      <x:c r="Z954"/>
      <x:c r="AA954" t="str">
        <x:v>PubMed/MEDLINE</x:v>
      </x:c>
      <x:c r="AB954" t="str">
        <x:v>PUBMED-A-v1.0-2026-08-28</x:v>
      </x:c>
      <x:c r="AC954" t="str">
        <x:v>SP-PUBMED-A-20260828</x:v>
      </x:c>
      <x:c r="AD954" s="499" t="n">
        <x:v>46262</x:v>
      </x:c>
      <x:c r="AE954" s="499" t="n">
        <x:v>46272</x:v>
      </x:c>
      <x:c r="AF954" t="str">
        <x:v>2S8MF2BQ</x:v>
      </x:c>
      <x:c r="AG954"/>
      <x:c r="AH954" t="str">
        <x:v>Tactical Athlete → Operational Readiness Brazil</x:v>
      </x:c>
      <x:c r="AI954" t="str">
        <x:v>evidence-family:A</x:v>
      </x:c>
      <x:c r="AJ954"/>
      <x:c r="AK954" t="str">
        <x:f>IF(AJ954="","",IF(OR(LOWER(AJ954)="brazil",LOWER(AJ954)="brasil"),"Yes","No"))</x:f>
      </x:c>
      <x:c r="AL954"/>
      <x:c r="AM954"/>
      <x:c r="AN954"/>
      <x:c r="AO954"/>
      <x:c r="AP954"/>
      <x:c r="AQ954"/>
      <x:c r="AR954"/>
      <x:c r="AS954"/>
      <x:c r="AT954"/>
      <x:c r="AU954"/>
      <x:c r="AV954"/>
      <x:c r="AW954"/>
      <x:c r="AX954"/>
      <x:c r="AY954"/>
      <x:c r="AZ954"/>
      <x:c r="BA954"/>
      <x:c r="BB954"/>
      <x:c r="BC954"/>
      <x:c r="BD954"/>
      <x:c r="BE954"/>
      <x:c r="BF954"/>
      <x:c r="BG954"/>
      <x:c r="BH954"/>
      <x:c r="BI954"/>
      <x:c r="BJ954"/>
      <x:c r="BK954"/>
      <x:c r="BL954"/>
      <x:c r="BM954"/>
      <x:c r="BN954"/>
      <x:c r="BO954"/>
      <x:c r="BP954"/>
      <x:c r="BQ954"/>
      <x:c r="BR954"/>
      <x:c r="BS954"/>
      <x:c r="BT954"/>
      <x:c r="BU954"/>
      <x:c r="BV954"/>
      <x:c r="BW954"/>
      <x:c r="BX954"/>
      <x:c r="BY954"/>
      <x:c r="BZ954"/>
      <x:c r="CA954"/>
      <x:c r="CB954"/>
      <x:c r="CC954"/>
      <x:c r="CD954"/>
      <x:c r="CE954"/>
      <x:c r="CF954"/>
      <x:c r="CG954"/>
      <x:c r="CH954"/>
      <x:c r="CI954"/>
      <x:c r="CJ954" t="str">
        <x:v>Yes</x:v>
      </x:c>
      <x:c r="CK954" t="str">
        <x:v>Yes</x:v>
      </x:c>
      <x:c r="CL954" t="str">
        <x:v>Yes</x:v>
      </x:c>
      <x:c r="CM954" t="str">
        <x:v>Clear</x:v>
      </x:c>
      <x:c r="CN954" t="str">
        <x:v>Verified — clear</x:v>
      </x:c>
      <x:c r="CO954" t="n">
        <x:v>46272</x:v>
      </x:c>
      <x:c r="CP954" t="str">
        <x:v>https://pubmed.ncbi.nlm.nih.gov/31208712/</x:v>
      </x:c>
      <x:c r="CQ954"/>
      <x:c r="CR954"/>
      <x:c r="CS954"/>
      <x:c r="CT954"/>
      <x:c r="CU954"/>
      <x:c r="CV954"/>
      <x:c r="CW954"/>
      <x:c r="CX954"/>
      <x:c r="CY954"/>
      <x:c r="CZ954"/>
      <x:c r="DA954"/>
      <x:c r="DB954" t="str">
        <x:f>IF(L954="","",IF(AND(COUNT(CU954:DA954)=7,OR(CU954=0,CU954=1,CU954=2),OR(CV954=0,CV954=1,CV954=2),OR(CW954=0,CW954=1,CW954=2),OR(CX954=0,CX954=1,CX954=2),OR(CY954=0,CY954=1,CY954=2),OR(CZ954=0,CZ954=1,CZ954=2),OR(DA954=0,DA954=1,DA954=2)),SUM(CU954:DA954),""))</x:f>
      </x:c>
      <x:c r="DC954" t="str">
        <x:f>IF(DB954="","",ROUND(DB954/14*10,1))</x:f>
      </x:c>
      <x:c r="DD954" t="str">
        <x:v>Pending</x:v>
      </x:c>
      <x:c r="DE954" t="str">
        <x:f>IF(L954="","",IF(DC954="","Pending",IF(DD954="Yes","CONDITIONAL — safety override",IF(DC954&gt;=8,"HIGH",IF(DC954&gt;=5,"CONDITIONAL","LOW")))))</x:f>
        <x:v>Pending</x:v>
      </x:c>
      <x:c r="DF954" t="str">
        <x:v>Pending screening and full-text appraisal; no transferability judgment made at identification.</x:v>
      </x:c>
      <x:c r="DG954"/>
      <x:c r="DH954"/>
      <x:c r="DI954"/>
      <x:c r="DJ954"/>
      <x:c r="DK954"/>
      <x:c r="DL954"/>
      <x:c r="DM954"/>
      <x:c r="DN954"/>
      <x:c r="DO954"/>
      <x:c r="DP954"/>
      <x:c r="DQ954"/>
      <x:c r="DR954"/>
      <x:c r="DS954"/>
      <x:c r="DT954"/>
      <x:c r="DU954"/>
      <x:c r="DV954"/>
      <x:c r="DW954"/>
      <x:c r="DX954"/>
      <x:c r="DY954"/>
      <x:c r="DZ954" t="str">
        <x:v>Title/abstract screening alone does not establish effectiveness, causality, methodological quality, transferability to Brazilian public safety or an institutional recommendation.</x:v>
      </x:c>
      <x:c r="EA954" t="str">
        <x:v>Pending</x:v>
      </x:c>
      <x:c r="EB954" t="str">
        <x:f>IF(L954="","",IF(EC954="READY","Yes","No / Pending"))</x:f>
        <x:v>No / Pending</x:v>
      </x:c>
      <x:c r="EC954" t="str">
        <x:f>IF(L954="","",IF(OR(ISNUMBER(SEARCH("Retracted Publication",Q954)),CM954="Retracted",CN954="Retracted",CM954="Expression of Concern",CN954="Expression of Concern",F954="Not used",CG954="Critical",CH954="High",CH954="Critical"),"BLOCKED — integrity or use restriction",IF(AND(CJ954="Yes",CK954="Yes",CL954="Yes"),IF(AND(CM954="Clear",CN954="Verified — clear"),IF(AND(AND(LEN(TRIM(CF954))&gt;0,LEFT(LOWER(TRIM(CF954)),7)&lt;&gt;"pending"),OR(CG954="High",CG954="Moderate"),OR(CH954="Low",CH954="Some concerns",CH954="Not applicable")),IF(AND(DD954="No",OR(DE954="HIGH",DE954="CONDITIONAL"),AND(LEN(TRIM(DF954))&gt;0,LEFT(LOWER(TRIM(DF954)),7)&lt;&gt;"pending")),IF(AND(AND(LEN(TRIM(DT954))&gt;0,LEFT(LOWER(TRIM(DT954)),7)&lt;&gt;"pending"),AND(LEN(TRIM(DU954))&gt;0,LEFT(LOWER(TRIM(DU954)),7)&lt;&gt;"pending"),OR(AND(LEN(TRIM(DV954))&gt;0,LEFT(LOWER(TRIM(DV954)),7)&lt;&gt;"pending"),AND(LEN(TRIM(DW954))&gt;0,LEFT(LOWER(TRIM(DW954)),7)&lt;&gt;"pending")),AND(LEN(TRIM(DX954))&gt;0,LEFT(LOWER(TRIM(DX954)),7)&lt;&gt;"pending")),IF(AND(F954="Claim-ready",OR(EA954="Strong",EA954="Moderate"),AND(LEN(TRIM(G954))&gt;0,LEFT(LOWER(TRIM(G954)),7)&lt;&gt;"pending"),G954&lt;&gt;"No substantive use decision is permitted from identification metadata alone.",AND(LEN(TRIM(DZ954))&gt;0,LEFT(LOWER(TRIM(DZ954)),7)&lt;&gt;"pending"),DZ954&lt;&gt;"Identification metadata alone does not permit any substantive scientific, causal, operational, or institutional claim.",AND(LEN(TRIM(EI954))&gt;0,LEFT(LOWER(TRIM(EI954)),7)&lt;&gt;"pending"),ISNUMBER(EH954),EH954&gt;0),"READY","PENDING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4" t="str">
        <x:v>Pending</x:v>
      </x:c>
      <x:c r="EE954"/>
      <x:c r="EF954" t="str">
        <x:v>Pending</x:v>
      </x:c>
      <x:c r="EG954" t="str">
        <x:v>Pending</x:v>
      </x:c>
      <x:c r="EH954"/>
      <x:c r="EI954" s="501"/>
      <x:c r="EJ954"/>
      <x:c r="EK954" t="str">
        <x:v>Pending</x:v>
      </x:c>
      <x:c r="EL954" t="n">
        <x:v>46272</x:v>
      </x:c>
      <x:c r="EM954" t="str">
        <x:v>Production PubMed record imported and reconciled to Zotero item 2S8MF2BQ;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4" t="n">
        <x:f>IF(L954="","",(IF(N954&lt;&gt;"",1,0)+IF(O954&lt;&gt;"",1,0)+IF(AJ954&lt;&gt;"",1,0)+IF(AU954&lt;&gt;"",1,0)+IF(BE954&lt;&gt;"",1,0)+IF(CF954&lt;&gt;"",1,0)+IF(CJ954="Yes",1,0)+IF(CL954="Yes",1,0)+IF(DE954&lt;&gt;"Pending",1,0)+IF(F954&lt;&gt;"",1,0)+IF(DZ954&lt;&gt;"",1,0)+IF(EI954&lt;&gt;"",1,0))/12)</x:f>
        <x:v>0.5</x:v>
      </x:c>
    </x:row>
    <x:row r="955">
      <x:c r="A955" t="str">
        <x:v>EV-0952</x:v>
      </x:c>
      <x:c r="B955" t="str">
        <x:v>Integrity check</x:v>
      </x:c>
      <x:c r="C955" t="str">
        <x:f>IF(L955="","",IF(LEFT(EC955,7)="BLOCKED","🔴 Do not use for conclusion",IF(EB955="Yes","🟢 Claim-ready","🟡 Caution / context")))</x:f>
        <x:v>🟡 Caution / context</x:v>
      </x:c>
      <x:c r="D955" t="str">
        <x:f>IF(L955="","",EC955)</x:f>
        <x:v>PENDING — appropriate appraisal</x:v>
      </x:c>
      <x:c r="E955" t="str">
        <x:v>P3 — Medium</x:v>
      </x:c>
      <x:c r="F955" t="str">
        <x:v>Pending</x:v>
      </x:c>
      <x:c r="G955" t="str">
        <x:v>Title/abstract identify an explicit operational APHT/medical-readiness topic; retain for full-text assessment.</x:v>
      </x:c>
      <x:c r="H955" t="str">
        <x:v>Obtain and review lawful full text; confirm human adjudication; then select a design-specific appraisal instrument.</x:v>
      </x:c>
      <x:c r="I955"/>
      <x:c r="J955" t="str">
        <x:v>B — APHT / Medical Readiness</x:v>
      </x:c>
      <x:c r="K955" t="str">
        <x:v>IDENTIFIED</x:v>
      </x:c>
      <x:c r="L955" t="str">
        <x:v>Valproic acid improves survival and decreases resuscitation requirements in a swine model of prolonged damage control resuscitation.</x:v>
      </x:c>
      <x:c r="M955"/>
      <x:c r="N955" t="str">
        <x:v>Williams, Aaron M; Bhatti, Umar F; Biesterveld, Ben E; Graham, Nathan J; Chtraklin, Kiril; Zhou, Jing; Dennahy, Isabel S; Kathawate, Ranganath G; Vercruysse, Claire A; Russo, Rachel M; Li, Yongqing; Alam, Hasan B</x:v>
      </x:c>
      <x:c r="O955" t="n">
        <x:v>2019</x:v>
      </x:c>
      <x:c r="P955" t="str">
        <x:v>The journal of trauma and acute care surgery</x:v>
      </x:c>
      <x:c r="Q955" t="str">
        <x:v>Journal Article; Research Support, U.S. Gov't, Non-P.H.S.</x:v>
      </x:c>
      <x:c r="R955" t="str">
        <x:v>Unclear</x:v>
      </x:c>
      <x:c r="S955" t="str">
        <x:v>Unknown</x:v>
      </x:c>
      <x:c r="T955" t="str">
        <x:v>eng</x:v>
      </x:c>
      <x:c r="U955" t="str">
        <x:v>https://pubmed.ncbi.nlm.nih.gov/31206419/</x:v>
      </x:c>
      <x:c r="V955" t="str">
        <x:v>10.1097/ta.0000000000002281</x:v>
      </x:c>
      <x:c r="W955" t="str">
        <x:f>IF(V955="","",LOWER(SUBSTITUTE(SUBSTITUTE(SUBSTITUTE(SUBSTITUTE(TRIM(V955),"https://doi.org/",""),"http://doi.org/",""),"https://dx.doi.org/",""),"doi:","")))</x:f>
        <x:v>10.1097/ta.0000000000002281</x:v>
      </x:c>
      <x:c r="X955" t="str">
        <x:v>31206419</x:v>
      </x:c>
      <x:c r="Y955" t="str">
        <x:v>PMC6660397</x:v>
      </x:c>
      <x:c r="Z955"/>
      <x:c r="AA955" t="str">
        <x:v>PubMed/MEDLINE</x:v>
      </x:c>
      <x:c r="AB955" t="str">
        <x:v>PUBMED-B-v1.0-2026-08-28</x:v>
      </x:c>
      <x:c r="AC955" t="str">
        <x:v>SP-PUBMED-B-20260828</x:v>
      </x:c>
      <x:c r="AD955" s="499" t="n">
        <x:v>46262</x:v>
      </x:c>
      <x:c r="AE955" s="499" t="n">
        <x:v>46272</x:v>
      </x:c>
      <x:c r="AF955" t="str">
        <x:v>K2IKIRKM</x:v>
      </x:c>
      <x:c r="AG955"/>
      <x:c r="AH955" t="str">
        <x:v>Tactical Athlete → Operational Readiness Brazil</x:v>
      </x:c>
      <x:c r="AI955" t="str">
        <x:v>evidence-family:B</x:v>
      </x:c>
      <x:c r="AJ955"/>
      <x:c r="AK955" t="str">
        <x:f>IF(AJ955="","",IF(OR(LOWER(AJ955)="brazil",LOWER(AJ955)="brasil"),"Yes","No"))</x:f>
      </x:c>
      <x:c r="AL955"/>
      <x:c r="AM955"/>
      <x:c r="AN955"/>
      <x:c r="AO955"/>
      <x:c r="AP955"/>
      <x:c r="AQ955"/>
      <x:c r="AR955"/>
      <x:c r="AS955"/>
      <x:c r="AT955"/>
      <x:c r="AU955"/>
      <x:c r="AV955"/>
      <x:c r="AW955"/>
      <x:c r="AX955"/>
      <x:c r="AY955"/>
      <x:c r="AZ955"/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/>
      <x:c r="BO955"/>
      <x:c r="BP955"/>
      <x:c r="BQ955"/>
      <x:c r="BR955"/>
      <x:c r="BS955"/>
      <x:c r="BT955"/>
      <x:c r="BU955"/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 t="str">
        <x:v>Yes</x:v>
      </x:c>
      <x:c r="CK955" t="str">
        <x:v>Yes</x:v>
      </x:c>
      <x:c r="CL955" t="str">
        <x:v>Yes</x:v>
      </x:c>
      <x:c r="CM955" t="str">
        <x:v>Clear</x:v>
      </x:c>
      <x:c r="CN955" t="str">
        <x:v>Verified — clear</x:v>
      </x:c>
      <x:c r="CO955" t="n">
        <x:v>46272</x:v>
      </x:c>
      <x:c r="CP955" t="str">
        <x:v>https://pubmed.ncbi.nlm.nih.gov/31206419/</x:v>
      </x:c>
      <x:c r="CQ955"/>
      <x:c r="CR955"/>
      <x:c r="CS955"/>
      <x:c r="CT955"/>
      <x:c r="CU955"/>
      <x:c r="CV955"/>
      <x:c r="CW955"/>
      <x:c r="CX955"/>
      <x:c r="CY955"/>
      <x:c r="CZ955"/>
      <x:c r="DA955"/>
      <x:c r="DB955" t="str">
        <x:f>IF(L955="","",IF(AND(COUNT(CU955:DA955)=7,OR(CU955=0,CU955=1,CU955=2),OR(CV955=0,CV955=1,CV955=2),OR(CW955=0,CW955=1,CW955=2),OR(CX955=0,CX955=1,CX955=2),OR(CY955=0,CY955=1,CY955=2),OR(CZ955=0,CZ955=1,CZ955=2),OR(DA955=0,DA955=1,DA955=2)),SUM(CU955:DA955),""))</x:f>
      </x:c>
      <x:c r="DC955" t="str">
        <x:f>IF(DB955="","",ROUND(DB955/14*10,1))</x:f>
      </x:c>
      <x:c r="DD955" t="str">
        <x:v>Pending</x:v>
      </x:c>
      <x:c r="DE955" t="str">
        <x:f>IF(L955="","",IF(DC955="","Pending",IF(DD955="Yes","CONDITIONAL — safety override",IF(DC955&gt;=8,"HIGH",IF(DC955&gt;=5,"CONDITIONAL","LOW")))))</x:f>
        <x:v>Pending</x:v>
      </x:c>
      <x:c r="DF955" t="str">
        <x:v>Pending screening and full-text appraisal; no transferability judgment made at identification.</x:v>
      </x:c>
      <x:c r="DG955"/>
      <x:c r="DH955"/>
      <x:c r="DI955"/>
      <x:c r="DJ955"/>
      <x:c r="DK955"/>
      <x:c r="DL955"/>
      <x:c r="DM955"/>
      <x:c r="DN955"/>
      <x:c r="DO955"/>
      <x:c r="DP955"/>
      <x:c r="DQ955"/>
      <x:c r="DR955"/>
      <x:c r="DS955"/>
      <x:c r="DT955"/>
      <x:c r="DU955"/>
      <x:c r="DV955"/>
      <x:c r="DW955"/>
      <x:c r="DX955"/>
      <x:c r="DY955"/>
      <x:c r="DZ955" t="str">
        <x:v>Title/abstract screening alone does not establish effectiveness, causality, methodological quality, transferability to Brazilian public safety or an institutional recommendation.</x:v>
      </x:c>
      <x:c r="EA955" t="str">
        <x:v>Pending</x:v>
      </x:c>
      <x:c r="EB955" t="str">
        <x:f>IF(L955="","",IF(EC955="READY","Yes","No / Pending"))</x:f>
        <x:v>No / Pending</x:v>
      </x:c>
      <x:c r="EC955" t="str">
        <x:f>IF(L955="","",IF(OR(ISNUMBER(SEARCH("Retracted Publication",Q955)),CM955="Retracted",CN955="Retracted",CM955="Expression of Concern",CN955="Expression of Concern",F955="Not used",CG955="Critical",CH955="High",CH955="Critical"),"BLOCKED — integrity or use restriction",IF(AND(CJ955="Yes",CK955="Yes",CL955="Yes"),IF(AND(CM955="Clear",CN955="Verified — clear"),IF(AND(AND(LEN(TRIM(CF955))&gt;0,LEFT(LOWER(TRIM(CF955)),7)&lt;&gt;"pending"),OR(CG955="High",CG955="Moderate"),OR(CH955="Low",CH955="Some concerns",CH955="Not applicable")),IF(AND(DD955="No",OR(DE955="HIGH",DE955="CONDITIONAL"),AND(LEN(TRIM(DF955))&gt;0,LEFT(LOWER(TRIM(DF955)),7)&lt;&gt;"pending")),IF(AND(AND(LEN(TRIM(DT955))&gt;0,LEFT(LOWER(TRIM(DT955)),7)&lt;&gt;"pending"),AND(LEN(TRIM(DU955))&gt;0,LEFT(LOWER(TRIM(DU955)),7)&lt;&gt;"pending"),OR(AND(LEN(TRIM(DV955))&gt;0,LEFT(LOWER(TRIM(DV955)),7)&lt;&gt;"pending"),AND(LEN(TRIM(DW955))&gt;0,LEFT(LOWER(TRIM(DW955)),7)&lt;&gt;"pending")),AND(LEN(TRIM(DX955))&gt;0,LEFT(LOWER(TRIM(DX955)),7)&lt;&gt;"pending")),IF(AND(F955="Claim-ready",OR(EA955="Strong",EA955="Moderate"),AND(LEN(TRIM(G955))&gt;0,LEFT(LOWER(TRIM(G955)),7)&lt;&gt;"pending"),G955&lt;&gt;"No substantive use decision is permitted from identification metadata alone.",AND(LEN(TRIM(DZ955))&gt;0,LEFT(LOWER(TRIM(DZ955)),7)&lt;&gt;"pending"),DZ955&lt;&gt;"Identification metadata alone does not permit any substantive scientific, causal, operational, or institutional claim.",AND(LEN(TRIM(EI955))&gt;0,LEFT(LOWER(TRIM(EI955)),7)&lt;&gt;"pending"),ISNUMBER(EH955),EH955&gt;0),"READY","PENDING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5" t="str">
        <x:v>Pending</x:v>
      </x:c>
      <x:c r="EE955"/>
      <x:c r="EF955" t="str">
        <x:v>Pending</x:v>
      </x:c>
      <x:c r="EG955" t="str">
        <x:v>Pending</x:v>
      </x:c>
      <x:c r="EH955"/>
      <x:c r="EI955" s="501"/>
      <x:c r="EJ955"/>
      <x:c r="EK955" t="str">
        <x:v>Pending</x:v>
      </x:c>
      <x:c r="EL955" t="n">
        <x:v>46272</x:v>
      </x:c>
      <x:c r="EM955" t="str">
        <x:v>Production PubMed record imported and reconciled to Zotero item K2IKIRKM;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5" t="n">
        <x:f>IF(L955="","",(IF(N955&lt;&gt;"",1,0)+IF(O955&lt;&gt;"",1,0)+IF(AJ955&lt;&gt;"",1,0)+IF(AU955&lt;&gt;"",1,0)+IF(BE955&lt;&gt;"",1,0)+IF(CF955&lt;&gt;"",1,0)+IF(CJ955="Yes",1,0)+IF(CL955="Yes",1,0)+IF(DE955&lt;&gt;"Pending",1,0)+IF(F955&lt;&gt;"",1,0)+IF(DZ955&lt;&gt;"",1,0)+IF(EI955&lt;&gt;"",1,0))/12)</x:f>
        <x:v>0.5</x:v>
      </x:c>
    </x:row>
    <x:row r="956">
      <x:c r="A956" t="str">
        <x:v>EV-0953</x:v>
      </x:c>
      <x:c r="B956" t="str">
        <x:v>Integrity check</x:v>
      </x:c>
      <x:c r="C956" t="str">
        <x:f>IF(L956="","",IF(LEFT(EC956,7)="BLOCKED","🔴 Do not use for conclusion",IF(EB956="Yes","🟢 Claim-ready","🟡 Caution / context")))</x:f>
        <x:v>🟡 Caution / context</x:v>
      </x:c>
      <x:c r="D956" t="str">
        <x:f>IF(L956="","",EC956)</x:f>
        <x:v>PENDING — appropriate appraisal</x:v>
      </x:c>
      <x:c r="E956" t="str">
        <x:v>P2 — High</x:v>
      </x:c>
      <x:c r="F956" t="str">
        <x:v>Pending</x:v>
      </x:c>
      <x:c r="G956" t="str">
        <x:v>Title/abstract identify an explicit tactical/public-safety context and readiness domain; retain for full-text assessment.</x:v>
      </x:c>
      <x:c r="H956" t="str">
        <x:v>Obtain and review lawful full text; confirm human adjudication; then select a design-specific appraisal instrument.</x:v>
      </x:c>
      <x:c r="I956"/>
      <x:c r="J956" t="str">
        <x:v>A — Core</x:v>
      </x:c>
      <x:c r="K956" t="str">
        <x:v>IDENTIFIED</x:v>
      </x:c>
      <x:c r="L956" t="str">
        <x:v>Evaluating an Operator Physical Fitness Test Prototype for Tactical Air Control Party and Air Liaison Officers: A Preliminary Analysis of Test Implementation.</x:v>
      </x:c>
      <x:c r="M956"/>
      <x:c r="N956" t="str">
        <x:v>Robson, Sean; Krueger, Tracy C; Cerully, Jennifer L; Pezard, Stephanie; Raaen, Laura; Beyene, Nahom M</x:v>
      </x:c>
      <x:c r="O956" t="n">
        <x:v>2019</x:v>
      </x:c>
      <x:c r="P956" t="str">
        <x:v>Rand health quarterly</x:v>
      </x:c>
      <x:c r="Q956" t="str">
        <x:v>Journal Article</x:v>
      </x:c>
      <x:c r="R956" t="str">
        <x:v>Unclear</x:v>
      </x:c>
      <x:c r="S956" t="str">
        <x:v>Unknown</x:v>
      </x:c>
      <x:c r="T956" t="str">
        <x:v>eng</x:v>
      </x:c>
      <x:c r="U956" t="str">
        <x:v>https://pubmed.ncbi.nlm.nih.gov/31205807/</x:v>
      </x:c>
      <x:c r="V956" t="str"/>
      <x:c r="W956" t="str">
        <x:f>IF(V956="","",LOWER(SUBSTITUTE(SUBSTITUTE(SUBSTITUTE(SUBSTITUTE(TRIM(V956),"https://doi.org/",""),"http://doi.org/",""),"https://dx.doi.org/",""),"doi:","")))</x:f>
      </x:c>
      <x:c r="X956" t="str">
        <x:v>31205807</x:v>
      </x:c>
      <x:c r="Y956" t="str">
        <x:v>PMC6557036</x:v>
      </x:c>
      <x:c r="Z956"/>
      <x:c r="AA956" t="str">
        <x:v>PubMed/MEDLINE</x:v>
      </x:c>
      <x:c r="AB956" t="str">
        <x:v>PUBMED-A-v1.0-2026-08-28</x:v>
      </x:c>
      <x:c r="AC956" t="str">
        <x:v>SP-PUBMED-A-20260828</x:v>
      </x:c>
      <x:c r="AD956" s="499" t="n">
        <x:v>46262</x:v>
      </x:c>
      <x:c r="AE956" s="499" t="n">
        <x:v>46272</x:v>
      </x:c>
      <x:c r="AF956" t="str">
        <x:v>KFUTRFSS</x:v>
      </x:c>
      <x:c r="AG956"/>
      <x:c r="AH956" t="str">
        <x:v>Tactical Athlete → Operational Readiness Brazil</x:v>
      </x:c>
      <x:c r="AI956" t="str">
        <x:v>evidence-family:A</x:v>
      </x:c>
      <x:c r="AJ956"/>
      <x:c r="AK956" t="str">
        <x:f>IF(AJ956="","",IF(OR(LOWER(AJ956)="brazil",LOWER(AJ956)="brasil"),"Yes","No"))</x:f>
      </x:c>
      <x:c r="AL956"/>
      <x:c r="AM956"/>
      <x:c r="AN956"/>
      <x:c r="AO956"/>
      <x:c r="AP956"/>
      <x:c r="AQ956"/>
      <x:c r="AR956"/>
      <x:c r="AS956"/>
      <x:c r="AT956"/>
      <x:c r="AU956"/>
      <x:c r="AV956"/>
      <x:c r="AW956"/>
      <x:c r="AX956"/>
      <x:c r="AY956"/>
      <x:c r="AZ956"/>
      <x:c r="BA956"/>
      <x:c r="BB956"/>
      <x:c r="BC956"/>
      <x:c r="BD956"/>
      <x:c r="BE956"/>
      <x:c r="BF956"/>
      <x:c r="BG956"/>
      <x:c r="BH956"/>
      <x:c r="BI956"/>
      <x:c r="BJ956"/>
      <x:c r="BK956"/>
      <x:c r="BL956"/>
      <x:c r="BM956"/>
      <x:c r="BN956"/>
      <x:c r="BO956"/>
      <x:c r="BP956"/>
      <x:c r="BQ956"/>
      <x:c r="BR956"/>
      <x:c r="BS956"/>
      <x:c r="BT956"/>
      <x:c r="BU956"/>
      <x:c r="BV956"/>
      <x:c r="BW956"/>
      <x:c r="BX956"/>
      <x:c r="BY956"/>
      <x:c r="BZ956"/>
      <x:c r="CA956"/>
      <x:c r="CB956"/>
      <x:c r="CC956"/>
      <x:c r="CD956"/>
      <x:c r="CE956"/>
      <x:c r="CF956"/>
      <x:c r="CG956"/>
      <x:c r="CH956"/>
      <x:c r="CI956"/>
      <x:c r="CJ956" t="str">
        <x:v>Yes</x:v>
      </x:c>
      <x:c r="CK956" t="str">
        <x:v>Yes</x:v>
      </x:c>
      <x:c r="CL956" t="str">
        <x:v>Yes</x:v>
      </x:c>
      <x:c r="CM956" t="str">
        <x:v>Clear</x:v>
      </x:c>
      <x:c r="CN956" t="str">
        <x:v>Verified — clear</x:v>
      </x:c>
      <x:c r="CO956" t="n">
        <x:v>46272</x:v>
      </x:c>
      <x:c r="CP956" t="str">
        <x:v>https://pubmed.ncbi.nlm.nih.gov/31205807/</x:v>
      </x:c>
      <x:c r="CQ956"/>
      <x:c r="CR956"/>
      <x:c r="CS956"/>
      <x:c r="CT956"/>
      <x:c r="CU956"/>
      <x:c r="CV956"/>
      <x:c r="CW956"/>
      <x:c r="CX956"/>
      <x:c r="CY956"/>
      <x:c r="CZ956"/>
      <x:c r="DA956"/>
      <x:c r="DB956" t="str">
        <x:f>IF(L956="","",IF(AND(COUNT(CU956:DA956)=7,OR(CU956=0,CU956=1,CU956=2),OR(CV956=0,CV956=1,CV956=2),OR(CW956=0,CW956=1,CW956=2),OR(CX956=0,CX956=1,CX956=2),OR(CY956=0,CY956=1,CY956=2),OR(CZ956=0,CZ956=1,CZ956=2),OR(DA956=0,DA956=1,DA956=2)),SUM(CU956:DA956),""))</x:f>
      </x:c>
      <x:c r="DC956" t="str">
        <x:f>IF(DB956="","",ROUND(DB956/14*10,1))</x:f>
      </x:c>
      <x:c r="DD956" t="str">
        <x:v>Pending</x:v>
      </x:c>
      <x:c r="DE956" t="str">
        <x:f>IF(L956="","",IF(DC956="","Pending",IF(DD956="Yes","CONDITIONAL — safety override",IF(DC956&gt;=8,"HIGH",IF(DC956&gt;=5,"CONDITIONAL","LOW")))))</x:f>
        <x:v>Pending</x:v>
      </x:c>
      <x:c r="DF956" t="str">
        <x:v>Pending screening and full-text appraisal; no transferability judgment made at identification.</x:v>
      </x:c>
      <x:c r="DG956"/>
      <x:c r="DH956"/>
      <x:c r="DI956"/>
      <x:c r="DJ956"/>
      <x:c r="DK956"/>
      <x:c r="DL956"/>
      <x:c r="DM956"/>
      <x:c r="DN956"/>
      <x:c r="DO956"/>
      <x:c r="DP956"/>
      <x:c r="DQ956"/>
      <x:c r="DR956"/>
      <x:c r="DS956"/>
      <x:c r="DT956"/>
      <x:c r="DU956"/>
      <x:c r="DV956"/>
      <x:c r="DW956"/>
      <x:c r="DX956"/>
      <x:c r="DY956"/>
      <x:c r="DZ956" t="str">
        <x:v>Title/abstract screening alone does not establish effectiveness, causality, methodological quality, transferability to Brazilian public safety or an institutional recommendation.</x:v>
      </x:c>
      <x:c r="EA956" t="str">
        <x:v>Pending</x:v>
      </x:c>
      <x:c r="EB956" t="str">
        <x:f>IF(L956="","",IF(EC956="READY","Yes","No / Pending"))</x:f>
        <x:v>No / Pending</x:v>
      </x:c>
      <x:c r="EC956" t="str">
        <x:f>IF(L956="","",IF(OR(ISNUMBER(SEARCH("Retracted Publication",Q956)),CM956="Retracted",CN956="Retracted",CM956="Expression of Concern",CN956="Expression of Concern",F956="Not used",CG956="Critical",CH956="High",CH956="Critical"),"BLOCKED — integrity or use restriction",IF(AND(CJ956="Yes",CK956="Yes",CL956="Yes"),IF(AND(CM956="Clear",CN956="Verified — clear"),IF(AND(AND(LEN(TRIM(CF956))&gt;0,LEFT(LOWER(TRIM(CF956)),7)&lt;&gt;"pending"),OR(CG956="High",CG956="Moderate"),OR(CH956="Low",CH956="Some concerns",CH956="Not applicable")),IF(AND(DD956="No",OR(DE956="HIGH",DE956="CONDITIONAL"),AND(LEN(TRIM(DF956))&gt;0,LEFT(LOWER(TRIM(DF956)),7)&lt;&gt;"pending")),IF(AND(AND(LEN(TRIM(DT956))&gt;0,LEFT(LOWER(TRIM(DT956)),7)&lt;&gt;"pending"),AND(LEN(TRIM(DU956))&gt;0,LEFT(LOWER(TRIM(DU956)),7)&lt;&gt;"pending"),OR(AND(LEN(TRIM(DV956))&gt;0,LEFT(LOWER(TRIM(DV956)),7)&lt;&gt;"pending"),AND(LEN(TRIM(DW956))&gt;0,LEFT(LOWER(TRIM(DW956)),7)&lt;&gt;"pending")),AND(LEN(TRIM(DX956))&gt;0,LEFT(LOWER(TRIM(DX956)),7)&lt;&gt;"pending")),IF(AND(F956="Claim-ready",OR(EA956="Strong",EA956="Moderate"),AND(LEN(TRIM(G956))&gt;0,LEFT(LOWER(TRIM(G956)),7)&lt;&gt;"pending"),G956&lt;&gt;"No substantive use decision is permitted from identification metadata alone.",AND(LEN(TRIM(DZ956))&gt;0,LEFT(LOWER(TRIM(DZ956)),7)&lt;&gt;"pending"),DZ956&lt;&gt;"Identification metadata alone does not permit any substantive scientific, causal, operational, or institutional claim.",AND(LEN(TRIM(EI956))&gt;0,LEFT(LOWER(TRIM(EI956)),7)&lt;&gt;"pending"),ISNUMBER(EH956),EH956&gt;0),"READY","PENDING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6" t="str">
        <x:v>Pending</x:v>
      </x:c>
      <x:c r="EE956"/>
      <x:c r="EF956" t="str">
        <x:v>Pending</x:v>
      </x:c>
      <x:c r="EG956" t="str">
        <x:v>Pending</x:v>
      </x:c>
      <x:c r="EH956"/>
      <x:c r="EI956" s="501"/>
      <x:c r="EJ956"/>
      <x:c r="EK956" t="str">
        <x:v>Pending</x:v>
      </x:c>
      <x:c r="EL956" t="n">
        <x:v>46272</x:v>
      </x:c>
      <x:c r="EM956" t="str">
        <x:v>Production PubMed record imported and reconciled to Zotero item KFUTRFSS;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6" t="n">
        <x:f>IF(L956="","",(IF(N956&lt;&gt;"",1,0)+IF(O956&lt;&gt;"",1,0)+IF(AJ956&lt;&gt;"",1,0)+IF(AU956&lt;&gt;"",1,0)+IF(BE956&lt;&gt;"",1,0)+IF(CF956&lt;&gt;"",1,0)+IF(CJ956="Yes",1,0)+IF(CL956="Yes",1,0)+IF(DE956&lt;&gt;"Pending",1,0)+IF(F956&lt;&gt;"",1,0)+IF(DZ956&lt;&gt;"",1,0)+IF(EI956&lt;&gt;"",1,0))/12)</x:f>
        <x:v>0.5</x:v>
      </x:c>
    </x:row>
    <x:row r="957">
      <x:c r="A957" t="str">
        <x:v>EV-0954</x:v>
      </x:c>
      <x:c r="B957" t="str">
        <x:v>Metadata verification</x:v>
      </x:c>
      <x:c r="C957" t="str">
        <x:f>IF(L957="","",IF(LEFT(EC957,7)="BLOCKED","🔴 Do not use for conclusion",IF(EB957="Yes","🟢 Claim-ready","🟡 Caution / context")))</x:f>
        <x:v>🟡 Caution / context</x:v>
      </x:c>
      <x:c r="D957" t="str">
        <x:f>IF(L957="","",EC957)</x:f>
        <x:v>PENDING — verification</x:v>
      </x:c>
      <x:c r="E957" t="str">
        <x:v>P2 — High</x:v>
      </x:c>
      <x:c r="F957" t="str">
        <x:v>Pending</x:v>
      </x:c>
      <x:c r="G957" t="str">
        <x:v>Title/abstract identify an explicit operational APHT/medical-readiness topic; retain for full-text assessment.</x:v>
      </x:c>
      <x:c r="H957" t="str">
        <x:v>Obtain and review lawful full text; confirm human adjudication; then select a design-specific appraisal instrument.</x:v>
      </x:c>
      <x:c r="I957"/>
      <x:c r="J957" t="str">
        <x:v>B — APHT / Medical Readiness</x:v>
      </x:c>
      <x:c r="K957" t="str">
        <x:v>IDENTIFIED</x:v>
      </x:c>
      <x:c r="L957" t="str">
        <x:v>Improvised Inguinal Junctional Tourniquets: Recommendations From the Special Operations Combat Medical Skills Sustainment Course.</x:v>
      </x:c>
      <x:c r="M957"/>
      <x:c r="N957" t="str">
        <x:v>Kerr, Win; Hubbard, Ben; Anderson, Bryan; Montgomery, Harold R; Glassberg, Elon; King, David R; Hardin, R David Jr; Knight, Ryan M; Cunningham, Cord W</x:v>
      </x:c>
      <x:c r="O957" t="n">
        <x:v>2019</x:v>
      </x:c>
      <x:c r="P957" t="str">
        <x:v>Journal of special operations medicine : a peer reviewed journal for SOF medical professionals</x:v>
      </x:c>
      <x:c r="Q957" t="str">
        <x:v>Journal Article</x:v>
      </x:c>
      <x:c r="R957" t="str">
        <x:v>Unclear</x:v>
      </x:c>
      <x:c r="S957" t="str">
        <x:v>Unknown</x:v>
      </x:c>
      <x:c r="T957" t="str">
        <x:v>eng</x:v>
      </x:c>
      <x:c r="U957" t="str">
        <x:v>https://pubmed.ncbi.nlm.nih.gov/31201768/</x:v>
      </x:c>
      <x:c r="V957" t="str">
        <x:v>10.55460/4qm4-j8mg</x:v>
      </x:c>
      <x:c r="W957" t="str">
        <x:f>IF(V957="","",LOWER(SUBSTITUTE(SUBSTITUTE(SUBSTITUTE(SUBSTITUTE(TRIM(V957),"https://doi.org/",""),"http://doi.org/",""),"https://dx.doi.org/",""),"doi:","")))</x:f>
        <x:v>10.55460/4qm4-j8mg</x:v>
      </x:c>
      <x:c r="X957" t="str">
        <x:v>31201768</x:v>
      </x:c>
      <x:c r="Y957" t="str"/>
      <x:c r="Z957"/>
      <x:c r="AA957" t="str">
        <x:v>PubMed/MEDLINE</x:v>
      </x:c>
      <x:c r="AB957" t="str">
        <x:v>PUBMED-B-v1.0-2026-08-28</x:v>
      </x:c>
      <x:c r="AC957" t="str">
        <x:v>SP-PUBMED-B-20260828</x:v>
      </x:c>
      <x:c r="AD957" s="499" t="n">
        <x:v>46262</x:v>
      </x:c>
      <x:c r="AE957" s="499" t="n">
        <x:v>46272</x:v>
      </x:c>
      <x:c r="AF957" t="str">
        <x:v>HS4NTALW</x:v>
      </x:c>
      <x:c r="AG957"/>
      <x:c r="AH957" t="str">
        <x:v>Tactical Athlete → Operational Readiness Brazil</x:v>
      </x:c>
      <x:c r="AI957" t="str">
        <x:v>evidence-family:B</x:v>
      </x:c>
      <x:c r="AJ957"/>
      <x:c r="AK957" t="str">
        <x:f>IF(AJ957="","",IF(OR(LOWER(AJ957)="brazil",LOWER(AJ957)="brasil"),"Yes","No"))</x:f>
      </x:c>
      <x:c r="AL957"/>
      <x:c r="AM957"/>
      <x:c r="AN957"/>
      <x:c r="AO957"/>
      <x:c r="AP957"/>
      <x:c r="AQ957"/>
      <x:c r="AR957"/>
      <x:c r="AS957"/>
      <x:c r="AT957"/>
      <x:c r="AU957"/>
      <x:c r="AV957"/>
      <x:c r="AW957"/>
      <x:c r="AX957"/>
      <x:c r="AY957"/>
      <x:c r="AZ957"/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/>
      <x:c r="BO957"/>
      <x:c r="BP957"/>
      <x:c r="BQ957"/>
      <x:c r="BR957"/>
      <x:c r="BS957"/>
      <x:c r="BT957"/>
      <x:c r="BU957"/>
      <x:c r="BV957"/>
      <x:c r="BW957"/>
      <x:c r="BX957"/>
      <x:c r="BY957"/>
      <x:c r="BZ957"/>
      <x:c r="CA957"/>
      <x:c r="CB957"/>
      <x:c r="CC957"/>
      <x:c r="CD957"/>
      <x:c r="CE957"/>
      <x:c r="CF957"/>
      <x:c r="CG957"/>
      <x:c r="CH957"/>
      <x:c r="CI957"/>
      <x:c r="CJ957" t="str">
        <x:v>Pending</x:v>
      </x:c>
      <x:c r="CK957" t="str">
        <x:v>Yes</x:v>
      </x:c>
      <x:c r="CL957" t="str">
        <x:v>Yes</x:v>
      </x:c>
      <x:c r="CM957" t="str">
        <x:v>Clear</x:v>
      </x:c>
      <x:c r="CN957" t="str">
        <x:v>Verified — clear</x:v>
      </x:c>
      <x:c r="CO957" t="n">
        <x:v>46272</x:v>
      </x:c>
      <x:c r="CP957" t="str">
        <x:v>https://pubmed.ncbi.nlm.nih.gov/31201768/</x:v>
      </x:c>
      <x:c r="CQ957"/>
      <x:c r="CR957"/>
      <x:c r="CS957"/>
      <x:c r="CT957"/>
      <x:c r="CU957"/>
      <x:c r="CV957"/>
      <x:c r="CW957"/>
      <x:c r="CX957"/>
      <x:c r="CY957"/>
      <x:c r="CZ957"/>
      <x:c r="DA957"/>
      <x:c r="DB957" t="str">
        <x:f>IF(L957="","",IF(AND(COUNT(CU957:DA957)=7,OR(CU957=0,CU957=1,CU957=2),OR(CV957=0,CV957=1,CV957=2),OR(CW957=0,CW957=1,CW957=2),OR(CX957=0,CX957=1,CX957=2),OR(CY957=0,CY957=1,CY957=2),OR(CZ957=0,CZ957=1,CZ957=2),OR(DA957=0,DA957=1,DA957=2)),SUM(CU957:DA957),""))</x:f>
      </x:c>
      <x:c r="DC957" t="str">
        <x:f>IF(DB957="","",ROUND(DB957/14*10,1))</x:f>
      </x:c>
      <x:c r="DD957" t="str">
        <x:v>Pending</x:v>
      </x:c>
      <x:c r="DE957" t="str">
        <x:f>IF(L957="","",IF(DC957="","Pending",IF(DD957="Yes","CONDITIONAL — safety override",IF(DC957&gt;=8,"HIGH",IF(DC957&gt;=5,"CONDITIONAL","LOW")))))</x:f>
        <x:v>Pending</x:v>
      </x:c>
      <x:c r="DF957" t="str">
        <x:v>Pending screening and full-text appraisal; no transferability judgment made at identification.</x:v>
      </x:c>
      <x:c r="DG957"/>
      <x:c r="DH957"/>
      <x:c r="DI957"/>
      <x:c r="DJ957"/>
      <x:c r="DK957"/>
      <x:c r="DL957"/>
      <x:c r="DM957"/>
      <x:c r="DN957"/>
      <x:c r="DO957"/>
      <x:c r="DP957"/>
      <x:c r="DQ957"/>
      <x:c r="DR957"/>
      <x:c r="DS957"/>
      <x:c r="DT957"/>
      <x:c r="DU957"/>
      <x:c r="DV957"/>
      <x:c r="DW957"/>
      <x:c r="DX957"/>
      <x:c r="DY957"/>
      <x:c r="DZ957" t="str">
        <x:v>Title/abstract screening alone does not establish effectiveness, causality, methodological quality, transferability to Brazilian public safety or an institutional recommendation.</x:v>
      </x:c>
      <x:c r="EA957" t="str">
        <x:v>Pending</x:v>
      </x:c>
      <x:c r="EB957" t="str">
        <x:f>IF(L957="","",IF(EC957="READY","Yes","No / Pending"))</x:f>
        <x:v>No / Pending</x:v>
      </x:c>
      <x:c r="EC957" t="str">
        <x:f>IF(L957="","",IF(OR(ISNUMBER(SEARCH("Retracted Publication",Q957)),CM957="Retracted",CN957="Retracted",CM957="Expression of Concern",CN957="Expression of Concern",F957="Not used",CG957="Critical",CH957="High",CH957="Critical"),"BLOCKED — integrity or use restriction",IF(AND(CJ957="Yes",CK957="Yes",CL957="Yes"),IF(AND(CM957="Clear",CN957="Verified — clear"),IF(AND(AND(LEN(TRIM(CF957))&gt;0,LEFT(LOWER(TRIM(CF957)),7)&lt;&gt;"pending"),OR(CG957="High",CG957="Moderate"),OR(CH957="Low",CH957="Some concerns",CH957="Not applicable")),IF(AND(DD957="No",OR(DE957="HIGH",DE957="CONDITIONAL"),AND(LEN(TRIM(DF957))&gt;0,LEFT(LOWER(TRIM(DF957)),7)&lt;&gt;"pending")),IF(AND(AND(LEN(TRIM(DT957))&gt;0,LEFT(LOWER(TRIM(DT957)),7)&lt;&gt;"pending"),AND(LEN(TRIM(DU957))&gt;0,LEFT(LOWER(TRIM(DU957)),7)&lt;&gt;"pending"),OR(AND(LEN(TRIM(DV957))&gt;0,LEFT(LOWER(TRIM(DV957)),7)&lt;&gt;"pending"),AND(LEN(TRIM(DW957))&gt;0,LEFT(LOWER(TRIM(DW957)),7)&lt;&gt;"pending")),AND(LEN(TRIM(DX957))&gt;0,LEFT(LOWER(TRIM(DX957)),7)&lt;&gt;"pending")),IF(AND(F957="Claim-ready",OR(EA957="Strong",EA957="Moderate"),AND(LEN(TRIM(G957))&gt;0,LEFT(LOWER(TRIM(G957)),7)&lt;&gt;"pending"),G957&lt;&gt;"No substantive use decision is permitted from identification metadata alone.",AND(LEN(TRIM(DZ957))&gt;0,LEFT(LOWER(TRIM(DZ957)),7)&lt;&gt;"pending"),DZ957&lt;&gt;"Identification metadata alone does not permit any substantive scientific, causal, operational, or institutional claim.",AND(LEN(TRIM(EI957))&gt;0,LEFT(LOWER(TRIM(EI957)),7)&lt;&gt;"pending"),ISNUMBER(EH957),EH957&gt;0),"READY","PENDING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957" t="str">
        <x:v>Pending</x:v>
      </x:c>
      <x:c r="EE957"/>
      <x:c r="EF957" t="str">
        <x:v>Pending</x:v>
      </x:c>
      <x:c r="EG957" t="str">
        <x:v>Pending</x:v>
      </x:c>
      <x:c r="EH957"/>
      <x:c r="EI957" s="501"/>
      <x:c r="EJ957"/>
      <x:c r="EK957" t="str">
        <x:v>Pending</x:v>
      </x:c>
      <x:c r="EL957" t="n">
        <x:v>46272</x:v>
      </x:c>
      <x:c r="EM957" t="str">
        <x:v>Production PubMed record imported and reconciled to Zotero item HS4NTALW;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957" t="n">
        <x:f>IF(L957="","",(IF(N957&lt;&gt;"",1,0)+IF(O957&lt;&gt;"",1,0)+IF(AJ957&lt;&gt;"",1,0)+IF(AU957&lt;&gt;"",1,0)+IF(BE957&lt;&gt;"",1,0)+IF(CF957&lt;&gt;"",1,0)+IF(CJ957="Yes",1,0)+IF(CL957="Yes",1,0)+IF(DE957&lt;&gt;"Pending",1,0)+IF(F957&lt;&gt;"",1,0)+IF(DZ957&lt;&gt;"",1,0)+IF(EI957&lt;&gt;"",1,0))/12)</x:f>
        <x:v>0.4166666666666667</x:v>
      </x:c>
    </x:row>
    <x:row r="958">
      <x:c r="A958" t="str">
        <x:v>EV-0955</x:v>
      </x:c>
      <x:c r="B958" t="str">
        <x:v>Integrity check</x:v>
      </x:c>
      <x:c r="C958" t="str">
        <x:f>IF(L958="","",IF(LEFT(EC958,7)="BLOCKED","🔴 Do not use for conclusion",IF(EB958="Yes","🟢 Claim-ready","🟡 Caution / context")))</x:f>
        <x:v>🟡 Caution / context</x:v>
      </x:c>
      <x:c r="D958" t="str">
        <x:f>IF(L958="","",EC958)</x:f>
        <x:v>PENDING — appropriate appraisal</x:v>
      </x:c>
      <x:c r="E958" t="str">
        <x:v>P3 — Medium</x:v>
      </x:c>
      <x:c r="F958" t="str">
        <x:v>Pending</x:v>
      </x:c>
      <x:c r="G958" t="str">
        <x:v>Title/abstract identify an explicit tactical/public-safety context and readiness domain; retain for full-text assessment.</x:v>
      </x:c>
      <x:c r="H958" t="str">
        <x:v>Obtain and review lawful full text; confirm human adjudication; then select a design-specific appraisal instrument.</x:v>
      </x:c>
      <x:c r="I958"/>
      <x:c r="J958" t="str">
        <x:v>A — Core</x:v>
      </x:c>
      <x:c r="K958" t="str">
        <x:v>IDENTIFIED</x:v>
      </x:c>
      <x:c r="L958" t="str">
        <x:v>Optimizing Warfighter Lethality Through Human Performance Education.</x:v>
      </x:c>
      <x:c r="M958"/>
      <x:c r="N958" t="str">
        <x:v>Deuster, Patricia A; Lunasco, Travis K; Messina, Lauren A</x:v>
      </x:c>
      <x:c r="O958" t="n">
        <x:v>2019</x:v>
      </x:c>
      <x:c r="P958" t="str">
        <x:v>Journal of special operations medicine : a peer reviewed journal for SOF medical professionals</x:v>
      </x:c>
      <x:c r="Q958" t="str">
        <x:v>Journal Article</x:v>
      </x:c>
      <x:c r="R958" t="str">
        <x:v>Unclear</x:v>
      </x:c>
      <x:c r="S958" t="str">
        <x:v>Unknown</x:v>
      </x:c>
      <x:c r="T958" t="str">
        <x:v>eng</x:v>
      </x:c>
      <x:c r="U958" t="str">
        <x:v>https://pubmed.ncbi.nlm.nih.gov/31201760/</x:v>
      </x:c>
      <x:c r="V958" t="str">
        <x:v>10.55460/8kwd-fdsp</x:v>
      </x:c>
      <x:c r="W958" t="str">
        <x:f>IF(V958="","",LOWER(SUBSTITUTE(SUBSTITUTE(SUBSTITUTE(SUBSTITUTE(TRIM(V958),"https://doi.org/",""),"http://doi.org/",""),"https://dx.doi.org/",""),"doi:","")))</x:f>
        <x:v>10.55460/8kwd-fdsp</x:v>
      </x:c>
      <x:c r="X958" t="str">
        <x:v>31201760</x:v>
      </x:c>
      <x:c r="Y958" t="str"/>
      <x:c r="Z958"/>
      <x:c r="AA958" t="str">
        <x:v>PubMed/MEDLINE</x:v>
      </x:c>
      <x:c r="AB958" t="str">
        <x:v>PUBMED-A-v1.0-2026-08-28</x:v>
      </x:c>
      <x:c r="AC958" t="str">
        <x:v>SP-PUBMED-A-20260828</x:v>
      </x:c>
      <x:c r="AD958" s="499" t="n">
        <x:v>46262</x:v>
      </x:c>
      <x:c r="AE958" s="499" t="n">
        <x:v>46272</x:v>
      </x:c>
      <x:c r="AF958" t="str">
        <x:v>MWCVF2DM</x:v>
      </x:c>
      <x:c r="AG958"/>
      <x:c r="AH958" t="str">
        <x:v>Tactical Athlete → Operational Readiness Brazil</x:v>
      </x:c>
      <x:c r="AI958" t="str">
        <x:v>evidence-family:A</x:v>
      </x:c>
      <x:c r="AJ958"/>
      <x:c r="AK958" t="str">
        <x:f>IF(AJ958="","",IF(OR(LOWER(AJ958)="brazil",LOWER(AJ958)="brasil"),"Yes","No"))</x:f>
      </x:c>
      <x:c r="AL958"/>
      <x:c r="AM958"/>
      <x:c r="AN958"/>
      <x:c r="AO958"/>
      <x:c r="AP958"/>
      <x:c r="AQ958"/>
      <x:c r="AR958"/>
      <x:c r="AS958"/>
      <x:c r="AT958"/>
      <x:c r="AU958"/>
      <x:c r="AV958"/>
      <x:c r="AW958"/>
      <x:c r="AX958"/>
      <x:c r="AY958"/>
      <x:c r="AZ958"/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/>
      <x:c r="BO958"/>
      <x:c r="BP958"/>
      <x:c r="BQ958"/>
      <x:c r="BR958"/>
      <x:c r="BS958"/>
      <x:c r="BT958"/>
      <x:c r="BU958"/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 t="str">
        <x:v>Yes</x:v>
      </x:c>
      <x:c r="CK958" t="str">
        <x:v>Yes</x:v>
      </x:c>
      <x:c r="CL958" t="str">
        <x:v>Yes</x:v>
      </x:c>
      <x:c r="CM958" t="str">
        <x:v>Clear</x:v>
      </x:c>
      <x:c r="CN958" t="str">
        <x:v>Verified — clear</x:v>
      </x:c>
      <x:c r="CO958" t="n">
        <x:v>46272</x:v>
      </x:c>
      <x:c r="CP958" t="str">
        <x:v>https://pubmed.ncbi.nlm.nih.gov/31201760/</x:v>
      </x:c>
      <x:c r="CQ958"/>
      <x:c r="CR958"/>
      <x:c r="CS958"/>
      <x:c r="CT958"/>
      <x:c r="CU958"/>
      <x:c r="CV958"/>
      <x:c r="CW958"/>
      <x:c r="CX958"/>
      <x:c r="CY958"/>
      <x:c r="CZ958"/>
      <x:c r="DA958"/>
      <x:c r="DB958" t="str">
        <x:f>IF(L958="","",IF(AND(COUNT(CU958:DA958)=7,OR(CU958=0,CU958=1,CU958=2),OR(CV958=0,CV958=1,CV958=2),OR(CW958=0,CW958=1,CW958=2),OR(CX958=0,CX958=1,CX958=2),OR(CY958=0,CY958=1,CY958=2),OR(CZ958=0,CZ958=1,CZ958=2),OR(DA958=0,DA958=1,DA958=2)),SUM(CU958:DA958),""))</x:f>
      </x:c>
      <x:c r="DC958" t="str">
        <x:f>IF(DB958="","",ROUND(DB958/14*10,1))</x:f>
      </x:c>
      <x:c r="DD958" t="str">
        <x:v>Pending</x:v>
      </x:c>
      <x:c r="DE958" t="str">
        <x:f>IF(L958="","",IF(DC958="","Pending",IF(DD958="Yes","CONDITIONAL — safety override",IF(DC958&gt;=8,"HIGH",IF(DC958&gt;=5,"CONDITIONAL","LOW")))))</x:f>
        <x:v>Pending</x:v>
      </x:c>
      <x:c r="DF958" t="str">
        <x:v>Pending screening and full-text appraisal; no transferability judgment made at identification.</x:v>
      </x:c>
      <x:c r="DG958"/>
      <x:c r="DH958"/>
      <x:c r="DI958"/>
      <x:c r="DJ958"/>
      <x:c r="DK958"/>
      <x:c r="DL958"/>
      <x:c r="DM958"/>
      <x:c r="DN958"/>
      <x:c r="DO958"/>
      <x:c r="DP958"/>
      <x:c r="DQ958"/>
      <x:c r="DR958"/>
      <x:c r="DS958"/>
      <x:c r="DT958"/>
      <x:c r="DU958"/>
      <x:c r="DV958"/>
      <x:c r="DW958"/>
      <x:c r="DX958"/>
      <x:c r="DY958"/>
      <x:c r="DZ958" t="str">
        <x:v>Title/abstract screening alone does not establish effectiveness, causality, methodological quality, transferability to Brazilian public safety or an institutional recommendation.</x:v>
      </x:c>
      <x:c r="EA958" t="str">
        <x:v>Pending</x:v>
      </x:c>
      <x:c r="EB958" t="str">
        <x:f>IF(L958="","",IF(EC958="READY","Yes","No / Pending"))</x:f>
        <x:v>No / Pending</x:v>
      </x:c>
      <x:c r="EC958" t="str">
        <x:f>IF(L958="","",IF(OR(ISNUMBER(SEARCH("Retracted Publication",Q958)),CM958="Retracted",CN958="Retracted",CM958="Expression of Concern",CN958="Expression of Concern",F958="Not used",CG958="Critical",CH958="High",CH958="Critical"),"BLOCKED — integrity or use restriction",IF(AND(CJ958="Yes",CK958="Yes",CL958="Yes"),IF(AND(CM958="Clear",CN958="Verified — clear"),IF(AND(AND(LEN(TRIM(CF958))&gt;0,LEFT(LOWER(TRIM(CF958)),7)&lt;&gt;"pending"),OR(CG958="High",CG958="Moderate"),OR(CH958="Low",CH958="Some concerns",CH958="Not applicable")),IF(AND(DD958="No",OR(DE958="HIGH",DE958="CONDITIONAL"),AND(LEN(TRIM(DF958))&gt;0,LEFT(LOWER(TRIM(DF958)),7)&lt;&gt;"pending")),IF(AND(AND(LEN(TRIM(DT958))&gt;0,LEFT(LOWER(TRIM(DT958)),7)&lt;&gt;"pending"),AND(LEN(TRIM(DU958))&gt;0,LEFT(LOWER(TRIM(DU958)),7)&lt;&gt;"pending"),OR(AND(LEN(TRIM(DV958))&gt;0,LEFT(LOWER(TRIM(DV958)),7)&lt;&gt;"pending"),AND(LEN(TRIM(DW958))&gt;0,LEFT(LOWER(TRIM(DW958)),7)&lt;&gt;"pending")),AND(LEN(TRIM(DX958))&gt;0,LEFT(LOWER(TRIM(DX958)),7)&lt;&gt;"pending")),IF(AND(F958="Claim-ready",OR(EA958="Strong",EA958="Moderate"),AND(LEN(TRIM(G958))&gt;0,LEFT(LOWER(TRIM(G958)),7)&lt;&gt;"pending"),G958&lt;&gt;"No substantive use decision is permitted from identification metadata alone.",AND(LEN(TRIM(DZ958))&gt;0,LEFT(LOWER(TRIM(DZ958)),7)&lt;&gt;"pending"),DZ958&lt;&gt;"Identification metadata alone does not permit any substantive scientific, causal, operational, or institutional claim.",AND(LEN(TRIM(EI958))&gt;0,LEFT(LOWER(TRIM(EI958)),7)&lt;&gt;"pending"),ISNUMBER(EH958),EH958&gt;0),"READY","PENDING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8" t="str">
        <x:v>Pending</x:v>
      </x:c>
      <x:c r="EE958"/>
      <x:c r="EF958" t="str">
        <x:v>Pending</x:v>
      </x:c>
      <x:c r="EG958" t="str">
        <x:v>Pending</x:v>
      </x:c>
      <x:c r="EH958"/>
      <x:c r="EI958" s="501"/>
      <x:c r="EJ958"/>
      <x:c r="EK958" t="str">
        <x:v>Pending</x:v>
      </x:c>
      <x:c r="EL958" t="n">
        <x:v>46272</x:v>
      </x:c>
      <x:c r="EM958" t="str">
        <x:v>Production PubMed record imported and reconciled to Zotero item MWCVF2DM;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8" t="n">
        <x:f>IF(L958="","",(IF(N958&lt;&gt;"",1,0)+IF(O958&lt;&gt;"",1,0)+IF(AJ958&lt;&gt;"",1,0)+IF(AU958&lt;&gt;"",1,0)+IF(BE958&lt;&gt;"",1,0)+IF(CF958&lt;&gt;"",1,0)+IF(CJ958="Yes",1,0)+IF(CL958="Yes",1,0)+IF(DE958&lt;&gt;"Pending",1,0)+IF(F958&lt;&gt;"",1,0)+IF(DZ958&lt;&gt;"",1,0)+IF(EI958&lt;&gt;"",1,0))/12)</x:f>
        <x:v>0.5</x:v>
      </x:c>
    </x:row>
    <x:row r="959">
      <x:c r="A959" t="str">
        <x:v>EV-0956</x:v>
      </x:c>
      <x:c r="B959" t="str">
        <x:v>Integrity check</x:v>
      </x:c>
      <x:c r="C959" t="str">
        <x:f>IF(L959="","",IF(LEFT(EC959,7)="BLOCKED","🔴 Do not use for conclusion",IF(EB959="Yes","🟢 Claim-ready","🟡 Caution / context")))</x:f>
        <x:v>🟡 Caution / context</x:v>
      </x:c>
      <x:c r="D959" t="str">
        <x:f>IF(L959="","",EC959)</x:f>
        <x:v>PENDING — appropriate appraisal</x:v>
      </x:c>
      <x:c r="E959" t="str">
        <x:v>P3 — Medium</x:v>
      </x:c>
      <x:c r="F959" t="str">
        <x:v>Pending</x:v>
      </x:c>
      <x:c r="G959" t="str">
        <x:v>Title/abstract identify an explicit operational APHT/medical-readiness topic; retain for full-text assessment.</x:v>
      </x:c>
      <x:c r="H959" t="str">
        <x:v>Obtain and review lawful full text; confirm human adjudication; then select a design-specific appraisal instrument.</x:v>
      </x:c>
      <x:c r="I959"/>
      <x:c r="J959" t="str">
        <x:v>B — APHT / Medical Readiness</x:v>
      </x:c>
      <x:c r="K959" t="str">
        <x:v>IDENTIFIED</x:v>
      </x:c>
      <x:c r="L959" t="str">
        <x:v>Is transcutaneous electrical muscle stimulation an alternative for preventing acquired muscle weakness in the pediatric intensive care unit? A scoping review.</x:v>
      </x:c>
      <x:c r="M959"/>
      <x:c r="N959" t="str">
        <x:v>Magalhaes, Paulo; Figueiredo, Barbara Bernardo; Vasconcelos, Alanna; de Andrade, Erika Marinho; Dornelas de Andrade, Armele; Reinaux, Cyda</x:v>
      </x:c>
      <x:c r="O959" t="n">
        <x:v>2019</x:v>
      </x:c>
      <x:c r="P959" t="str">
        <x:v>Pediatric pulmonology</x:v>
      </x:c>
      <x:c r="Q959" t="str">
        <x:v>Journal Article; Scoping Review</x:v>
      </x:c>
      <x:c r="R959" t="str">
        <x:v>Unclear</x:v>
      </x:c>
      <x:c r="S959" t="str">
        <x:v>Unknown</x:v>
      </x:c>
      <x:c r="T959" t="str">
        <x:v>eng</x:v>
      </x:c>
      <x:c r="U959" t="str">
        <x:v>https://pubmed.ncbi.nlm.nih.gov/31134767/</x:v>
      </x:c>
      <x:c r="V959" t="str">
        <x:v>10.1002/ppul.24293</x:v>
      </x:c>
      <x:c r="W959" t="str">
        <x:f>IF(V959="","",LOWER(SUBSTITUTE(SUBSTITUTE(SUBSTITUTE(SUBSTITUTE(TRIM(V959),"https://doi.org/",""),"http://doi.org/",""),"https://dx.doi.org/",""),"doi:","")))</x:f>
        <x:v>10.1002/ppul.24293</x:v>
      </x:c>
      <x:c r="X959" t="str">
        <x:v>31134767</x:v>
      </x:c>
      <x:c r="Y959" t="str"/>
      <x:c r="Z959"/>
      <x:c r="AA959" t="str">
        <x:v>PubMed/MEDLINE</x:v>
      </x:c>
      <x:c r="AB959" t="str">
        <x:v>PUBMED-B-v1.0-2026-08-28</x:v>
      </x:c>
      <x:c r="AC959" t="str">
        <x:v>SP-PUBMED-B-20260828</x:v>
      </x:c>
      <x:c r="AD959" s="499" t="n">
        <x:v>46262</x:v>
      </x:c>
      <x:c r="AE959" s="499" t="n">
        <x:v>46272</x:v>
      </x:c>
      <x:c r="AF959" t="str">
        <x:v>6LE3Q6CM</x:v>
      </x:c>
      <x:c r="AG959"/>
      <x:c r="AH959" t="str">
        <x:v>Tactical Athlete → Operational Readiness Brazil</x:v>
      </x:c>
      <x:c r="AI959" t="str">
        <x:v>evidence-family:B</x:v>
      </x:c>
      <x:c r="AJ959"/>
      <x:c r="AK959" t="str">
        <x:f>IF(AJ959="","",IF(OR(LOWER(AJ959)="brazil",LOWER(AJ959)="brasil"),"Yes","No"))</x:f>
      </x:c>
      <x:c r="AL959"/>
      <x:c r="AM959"/>
      <x:c r="AN959"/>
      <x:c r="AO959"/>
      <x:c r="AP959"/>
      <x:c r="AQ959"/>
      <x:c r="AR959"/>
      <x:c r="AS959"/>
      <x:c r="AT959"/>
      <x:c r="AU959"/>
      <x:c r="AV959"/>
      <x:c r="AW959"/>
      <x:c r="AX959"/>
      <x:c r="AY959"/>
      <x:c r="AZ959"/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/>
      <x:c r="BO959"/>
      <x:c r="BP959"/>
      <x:c r="BQ959"/>
      <x:c r="BR959"/>
      <x:c r="BS959"/>
      <x:c r="BT959"/>
      <x:c r="BU959"/>
      <x:c r="BV959"/>
      <x:c r="BW959"/>
      <x:c r="BX959"/>
      <x:c r="BY959"/>
      <x:c r="BZ959"/>
      <x:c r="CA959"/>
      <x:c r="CB959"/>
      <x:c r="CC959"/>
      <x:c r="CD959"/>
      <x:c r="CE959"/>
      <x:c r="CF959"/>
      <x:c r="CG959"/>
      <x:c r="CH959"/>
      <x:c r="CI959"/>
      <x:c r="CJ959" t="str">
        <x:v>Yes</x:v>
      </x:c>
      <x:c r="CK959" t="str">
        <x:v>Yes</x:v>
      </x:c>
      <x:c r="CL959" t="str">
        <x:v>Yes</x:v>
      </x:c>
      <x:c r="CM959" t="str">
        <x:v>Clear</x:v>
      </x:c>
      <x:c r="CN959" t="str">
        <x:v>Verified — clear</x:v>
      </x:c>
      <x:c r="CO959" t="n">
        <x:v>46272</x:v>
      </x:c>
      <x:c r="CP959" t="str">
        <x:v>https://pubmed.ncbi.nlm.nih.gov/31134767/</x:v>
      </x:c>
      <x:c r="CQ959"/>
      <x:c r="CR959"/>
      <x:c r="CS959"/>
      <x:c r="CT959"/>
      <x:c r="CU959"/>
      <x:c r="CV959"/>
      <x:c r="CW959"/>
      <x:c r="CX959"/>
      <x:c r="CY959"/>
      <x:c r="CZ959"/>
      <x:c r="DA959"/>
      <x:c r="DB959" t="str">
        <x:f>IF(L959="","",IF(AND(COUNT(CU959:DA959)=7,OR(CU959=0,CU959=1,CU959=2),OR(CV959=0,CV959=1,CV959=2),OR(CW959=0,CW959=1,CW959=2),OR(CX959=0,CX959=1,CX959=2),OR(CY959=0,CY959=1,CY959=2),OR(CZ959=0,CZ959=1,CZ959=2),OR(DA959=0,DA959=1,DA959=2)),SUM(CU959:DA959),""))</x:f>
      </x:c>
      <x:c r="DC959" t="str">
        <x:f>IF(DB959="","",ROUND(DB959/14*10,1))</x:f>
      </x:c>
      <x:c r="DD959" t="str">
        <x:v>Pending</x:v>
      </x:c>
      <x:c r="DE959" t="str">
        <x:f>IF(L959="","",IF(DC959="","Pending",IF(DD959="Yes","CONDITIONAL — safety override",IF(DC959&gt;=8,"HIGH",IF(DC959&gt;=5,"CONDITIONAL","LOW")))))</x:f>
        <x:v>Pending</x:v>
      </x:c>
      <x:c r="DF959" t="str">
        <x:v>Pending screening and full-text appraisal; no transferability judgment made at identification.</x:v>
      </x:c>
      <x:c r="DG959"/>
      <x:c r="DH959"/>
      <x:c r="DI959"/>
      <x:c r="DJ959"/>
      <x:c r="DK959"/>
      <x:c r="DL959"/>
      <x:c r="DM959"/>
      <x:c r="DN959"/>
      <x:c r="DO959"/>
      <x:c r="DP959"/>
      <x:c r="DQ959"/>
      <x:c r="DR959"/>
      <x:c r="DS959"/>
      <x:c r="DT959"/>
      <x:c r="DU959"/>
      <x:c r="DV959"/>
      <x:c r="DW959"/>
      <x:c r="DX959"/>
      <x:c r="DY959"/>
      <x:c r="DZ959" t="str">
        <x:v>Title/abstract screening alone does not establish effectiveness, causality, methodological quality, transferability to Brazilian public safety or an institutional recommendation.</x:v>
      </x:c>
      <x:c r="EA959" t="str">
        <x:v>Pending</x:v>
      </x:c>
      <x:c r="EB959" t="str">
        <x:f>IF(L959="","",IF(EC959="READY","Yes","No / Pending"))</x:f>
        <x:v>No / Pending</x:v>
      </x:c>
      <x:c r="EC959" t="str">
        <x:f>IF(L959="","",IF(OR(ISNUMBER(SEARCH("Retracted Publication",Q959)),CM959="Retracted",CN959="Retracted",CM959="Expression of Concern",CN959="Expression of Concern",F959="Not used",CG959="Critical",CH959="High",CH959="Critical"),"BLOCKED — integrity or use restriction",IF(AND(CJ959="Yes",CK959="Yes",CL959="Yes"),IF(AND(CM959="Clear",CN959="Verified — clear"),IF(AND(AND(LEN(TRIM(CF959))&gt;0,LEFT(LOWER(TRIM(CF959)),7)&lt;&gt;"pending"),OR(CG959="High",CG959="Moderate"),OR(CH959="Low",CH959="Some concerns",CH959="Not applicable")),IF(AND(DD959="No",OR(DE959="HIGH",DE959="CONDITIONAL"),AND(LEN(TRIM(DF959))&gt;0,LEFT(LOWER(TRIM(DF959)),7)&lt;&gt;"pending")),IF(AND(AND(LEN(TRIM(DT959))&gt;0,LEFT(LOWER(TRIM(DT959)),7)&lt;&gt;"pending"),AND(LEN(TRIM(DU959))&gt;0,LEFT(LOWER(TRIM(DU959)),7)&lt;&gt;"pending"),OR(AND(LEN(TRIM(DV959))&gt;0,LEFT(LOWER(TRIM(DV959)),7)&lt;&gt;"pending"),AND(LEN(TRIM(DW959))&gt;0,LEFT(LOWER(TRIM(DW959)),7)&lt;&gt;"pending")),AND(LEN(TRIM(DX959))&gt;0,LEFT(LOWER(TRIM(DX959)),7)&lt;&gt;"pending")),IF(AND(F959="Claim-ready",OR(EA959="Strong",EA959="Moderate"),AND(LEN(TRIM(G959))&gt;0,LEFT(LOWER(TRIM(G959)),7)&lt;&gt;"pending"),G959&lt;&gt;"No substantive use decision is permitted from identification metadata alone.",AND(LEN(TRIM(DZ959))&gt;0,LEFT(LOWER(TRIM(DZ959)),7)&lt;&gt;"pending"),DZ959&lt;&gt;"Identification metadata alone does not permit any substantive scientific, causal, operational, or institutional claim.",AND(LEN(TRIM(EI959))&gt;0,LEFT(LOWER(TRIM(EI959)),7)&lt;&gt;"pending"),ISNUMBER(EH959),EH959&gt;0),"READY","PENDING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59" t="str">
        <x:v>Pending</x:v>
      </x:c>
      <x:c r="EE959"/>
      <x:c r="EF959" t="str">
        <x:v>Pending</x:v>
      </x:c>
      <x:c r="EG959" t="str">
        <x:v>Pending</x:v>
      </x:c>
      <x:c r="EH959"/>
      <x:c r="EI959" s="501"/>
      <x:c r="EJ959"/>
      <x:c r="EK959" t="str">
        <x:v>Pending</x:v>
      </x:c>
      <x:c r="EL959" t="n">
        <x:v>46272</x:v>
      </x:c>
      <x:c r="EM959" t="str">
        <x:v>Production PubMed record imported and reconciled to Zotero item 6LE3Q6CM;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59" t="n">
        <x:f>IF(L959="","",(IF(N959&lt;&gt;"",1,0)+IF(O959&lt;&gt;"",1,0)+IF(AJ959&lt;&gt;"",1,0)+IF(AU959&lt;&gt;"",1,0)+IF(BE959&lt;&gt;"",1,0)+IF(CF959&lt;&gt;"",1,0)+IF(CJ959="Yes",1,0)+IF(CL959="Yes",1,0)+IF(DE959&lt;&gt;"Pending",1,0)+IF(F959&lt;&gt;"",1,0)+IF(DZ959&lt;&gt;"",1,0)+IF(EI959&lt;&gt;"",1,0))/12)</x:f>
        <x:v>0.5</x:v>
      </x:c>
    </x:row>
    <x:row r="960">
      <x:c r="A960" t="str">
        <x:v>EV-0957</x:v>
      </x:c>
      <x:c r="B960" t="str">
        <x:v>Integrity check</x:v>
      </x:c>
      <x:c r="C960" t="str">
        <x:f>IF(L960="","",IF(LEFT(EC960,7)="BLOCKED","🔴 Do not use for conclusion",IF(EB960="Yes","🟢 Claim-ready","🟡 Caution / context")))</x:f>
        <x:v>🟡 Caution / context</x:v>
      </x:c>
      <x:c r="D960" t="str">
        <x:f>IF(L960="","",EC960)</x:f>
        <x:v>PENDING — appropriate appraisal</x:v>
      </x:c>
      <x:c r="E960" t="str">
        <x:v>P3 — Medium</x:v>
      </x:c>
      <x:c r="F960" t="str">
        <x:v>Pending</x:v>
      </x:c>
      <x:c r="G960" t="str">
        <x:v>A potentially relevant concept is present, but direct applicability is ambiguous at title/abstract level.</x:v>
      </x:c>
      <x:c r="H960" t="str">
        <x:v>Human title/abstract adjudication; retrieve full text if relevance remains plausible.</x:v>
      </x:c>
      <x:c r="I960"/>
      <x:c r="J960" t="str">
        <x:v>A — Core</x:v>
      </x:c>
      <x:c r="K960" t="str">
        <x:v>IDENTIFIED</x:v>
      </x:c>
      <x:c r="L960" t="str">
        <x:v>Survey of Sexual Function and Pornography.</x:v>
      </x:c>
      <x:c r="M960"/>
      <x:c r="N960" t="str">
        <x:v>Berger, Jonathan H; Kehoe, John E; Doan, Andrew P; Crain, Donald S; Klam, Warren P; Marshall, Michael T; Christman, Matthew S</x:v>
      </x:c>
      <x:c r="O960" t="n">
        <x:v>2019</x:v>
      </x:c>
      <x:c r="P960" t="str">
        <x:v>Military medicine</x:v>
      </x:c>
      <x:c r="Q960" t="str">
        <x:v>Journal Article</x:v>
      </x:c>
      <x:c r="R960" t="str">
        <x:v>Unclear</x:v>
      </x:c>
      <x:c r="S960" t="str">
        <x:v>Unknown</x:v>
      </x:c>
      <x:c r="T960" t="str">
        <x:v>eng</x:v>
      </x:c>
      <x:c r="U960" t="str">
        <x:v>https://pubmed.ncbi.nlm.nih.gov/31132108/</x:v>
      </x:c>
      <x:c r="V960" t="str">
        <x:v>10.1093/milmed/usz079</x:v>
      </x:c>
      <x:c r="W960" t="str">
        <x:f>IF(V960="","",LOWER(SUBSTITUTE(SUBSTITUTE(SUBSTITUTE(SUBSTITUTE(TRIM(V960),"https://doi.org/",""),"http://doi.org/",""),"https://dx.doi.org/",""),"doi:","")))</x:f>
        <x:v>10.1093/milmed/usz079</x:v>
      </x:c>
      <x:c r="X960" t="str">
        <x:v>31132108</x:v>
      </x:c>
      <x:c r="Y960" t="str"/>
      <x:c r="Z960"/>
      <x:c r="AA960" t="str">
        <x:v>PubMed/MEDLINE</x:v>
      </x:c>
      <x:c r="AB960" t="str">
        <x:v>PUBMED-A-v1.0-2026-08-28</x:v>
      </x:c>
      <x:c r="AC960" t="str">
        <x:v>SP-PUBMED-A-20260828</x:v>
      </x:c>
      <x:c r="AD960" s="499" t="n">
        <x:v>46262</x:v>
      </x:c>
      <x:c r="AE960" s="499" t="n">
        <x:v>46272</x:v>
      </x:c>
      <x:c r="AF960" t="str">
        <x:v>7D3W5SWB</x:v>
      </x:c>
      <x:c r="AG960"/>
      <x:c r="AH960" t="str">
        <x:v>Tactical Athlete → Operational Readiness Brazil</x:v>
      </x:c>
      <x:c r="AI960" t="str">
        <x:v>evidence-family:A</x:v>
      </x:c>
      <x:c r="AJ960"/>
      <x:c r="AK960" t="str">
        <x:f>IF(AJ960="","",IF(OR(LOWER(AJ960)="brazil",LOWER(AJ960)="brasil"),"Yes","No"))</x:f>
      </x:c>
      <x:c r="AL960"/>
      <x:c r="AM960"/>
      <x:c r="AN960"/>
      <x:c r="AO960"/>
      <x:c r="AP960"/>
      <x:c r="AQ960"/>
      <x:c r="AR960"/>
      <x:c r="AS960"/>
      <x:c r="AT960"/>
      <x:c r="AU960"/>
      <x:c r="AV960"/>
      <x:c r="AW960"/>
      <x:c r="AX960"/>
      <x:c r="AY960"/>
      <x:c r="AZ960"/>
      <x:c r="BA960"/>
      <x:c r="BB960"/>
      <x:c r="BC960"/>
      <x:c r="BD960"/>
      <x:c r="BE960"/>
      <x:c r="BF960"/>
      <x:c r="BG960"/>
      <x:c r="BH960"/>
      <x:c r="BI960"/>
      <x:c r="BJ960"/>
      <x:c r="BK960"/>
      <x:c r="BL960"/>
      <x:c r="BM960"/>
      <x:c r="BN960"/>
      <x:c r="BO960"/>
      <x:c r="BP960"/>
      <x:c r="BQ960"/>
      <x:c r="BR960"/>
      <x:c r="BS960"/>
      <x:c r="BT960"/>
      <x:c r="BU960"/>
      <x:c r="BV960"/>
      <x:c r="BW960"/>
      <x:c r="BX960"/>
      <x:c r="BY960"/>
      <x:c r="BZ960"/>
      <x:c r="CA960"/>
      <x:c r="CB960"/>
      <x:c r="CC960"/>
      <x:c r="CD960"/>
      <x:c r="CE960"/>
      <x:c r="CF960"/>
      <x:c r="CG960"/>
      <x:c r="CH960"/>
      <x:c r="CI960"/>
      <x:c r="CJ960" t="str">
        <x:v>Yes</x:v>
      </x:c>
      <x:c r="CK960" t="str">
        <x:v>Yes</x:v>
      </x:c>
      <x:c r="CL960" t="str">
        <x:v>Yes</x:v>
      </x:c>
      <x:c r="CM960" t="str">
        <x:v>Clear</x:v>
      </x:c>
      <x:c r="CN960" t="str">
        <x:v>Verified — clear</x:v>
      </x:c>
      <x:c r="CO960" t="n">
        <x:v>46272</x:v>
      </x:c>
      <x:c r="CP960" t="str">
        <x:v>https://pubmed.ncbi.nlm.nih.gov/31132108/</x:v>
      </x:c>
      <x:c r="CQ960"/>
      <x:c r="CR960"/>
      <x:c r="CS960"/>
      <x:c r="CT960"/>
      <x:c r="CU960"/>
      <x:c r="CV960"/>
      <x:c r="CW960"/>
      <x:c r="CX960"/>
      <x:c r="CY960"/>
      <x:c r="CZ960"/>
      <x:c r="DA960"/>
      <x:c r="DB960" t="str">
        <x:f>IF(L960="","",IF(AND(COUNT(CU960:DA960)=7,OR(CU960=0,CU960=1,CU960=2),OR(CV960=0,CV960=1,CV960=2),OR(CW960=0,CW960=1,CW960=2),OR(CX960=0,CX960=1,CX960=2),OR(CY960=0,CY960=1,CY960=2),OR(CZ960=0,CZ960=1,CZ960=2),OR(DA960=0,DA960=1,DA960=2)),SUM(CU960:DA960),""))</x:f>
      </x:c>
      <x:c r="DC960" t="str">
        <x:f>IF(DB960="","",ROUND(DB960/14*10,1))</x:f>
      </x:c>
      <x:c r="DD960" t="str">
        <x:v>Pending</x:v>
      </x:c>
      <x:c r="DE960" t="str">
        <x:f>IF(L960="","",IF(DC960="","Pending",IF(DD960="Yes","CONDITIONAL — safety override",IF(DC960&gt;=8,"HIGH",IF(DC960&gt;=5,"CONDITIONAL","LOW")))))</x:f>
        <x:v>Pending</x:v>
      </x:c>
      <x:c r="DF960" t="str">
        <x:v>Pending screening and full-text appraisal; no transferability judgment made at identification.</x:v>
      </x:c>
      <x:c r="DG960"/>
      <x:c r="DH960"/>
      <x:c r="DI960"/>
      <x:c r="DJ960"/>
      <x:c r="DK960"/>
      <x:c r="DL960"/>
      <x:c r="DM960"/>
      <x:c r="DN960"/>
      <x:c r="DO960"/>
      <x:c r="DP960"/>
      <x:c r="DQ960"/>
      <x:c r="DR960"/>
      <x:c r="DS960"/>
      <x:c r="DT960"/>
      <x:c r="DU960"/>
      <x:c r="DV960"/>
      <x:c r="DW960"/>
      <x:c r="DX960"/>
      <x:c r="DY960"/>
      <x:c r="DZ960" t="str">
        <x:v>Title/abstract information is insufficient for a substantive scientific, causal, transferability or institutional claim.</x:v>
      </x:c>
      <x:c r="EA960" t="str">
        <x:v>Pending</x:v>
      </x:c>
      <x:c r="EB960" t="str">
        <x:f>IF(L960="","",IF(EC960="READY","Yes","No / Pending"))</x:f>
        <x:v>No / Pending</x:v>
      </x:c>
      <x:c r="EC960" t="str">
        <x:f>IF(L960="","",IF(OR(ISNUMBER(SEARCH("Retracted Publication",Q960)),CM960="Retracted",CN960="Retracted",CM960="Expression of Concern",CN960="Expression of Concern",F960="Not used",CG960="Critical",CH960="High",CH960="Critical"),"BLOCKED — integrity or use restriction",IF(AND(CJ960="Yes",CK960="Yes",CL960="Yes"),IF(AND(CM960="Clear",CN960="Verified — clear"),IF(AND(AND(LEN(TRIM(CF960))&gt;0,LEFT(LOWER(TRIM(CF960)),7)&lt;&gt;"pending"),OR(CG960="High",CG960="Moderate"),OR(CH960="Low",CH960="Some concerns",CH960="Not applicable")),IF(AND(DD960="No",OR(DE960="HIGH",DE960="CONDITIONAL"),AND(LEN(TRIM(DF960))&gt;0,LEFT(LOWER(TRIM(DF960)),7)&lt;&gt;"pending")),IF(AND(AND(LEN(TRIM(DT960))&gt;0,LEFT(LOWER(TRIM(DT960)),7)&lt;&gt;"pending"),AND(LEN(TRIM(DU960))&gt;0,LEFT(LOWER(TRIM(DU960)),7)&lt;&gt;"pending"),OR(AND(LEN(TRIM(DV960))&gt;0,LEFT(LOWER(TRIM(DV960)),7)&lt;&gt;"pending"),AND(LEN(TRIM(DW960))&gt;0,LEFT(LOWER(TRIM(DW960)),7)&lt;&gt;"pending")),AND(LEN(TRIM(DX960))&gt;0,LEFT(LOWER(TRIM(DX960)),7)&lt;&gt;"pending")),IF(AND(F960="Claim-ready",OR(EA960="Strong",EA960="Moderate"),AND(LEN(TRIM(G960))&gt;0,LEFT(LOWER(TRIM(G960)),7)&lt;&gt;"pending"),G960&lt;&gt;"No substantive use decision is permitted from identification metadata alone.",AND(LEN(TRIM(DZ960))&gt;0,LEFT(LOWER(TRIM(DZ960)),7)&lt;&gt;"pending"),DZ960&lt;&gt;"Identification metadata alone does not permit any substantive scientific, causal, operational, or institutional claim.",AND(LEN(TRIM(EI960))&gt;0,LEFT(LOWER(TRIM(EI960)),7)&lt;&gt;"pending"),ISNUMBER(EH960),EH960&gt;0),"READY","PENDING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0" t="str">
        <x:v>Pending</x:v>
      </x:c>
      <x:c r="EE960"/>
      <x:c r="EF960" t="str">
        <x:v>Pending</x:v>
      </x:c>
      <x:c r="EG960" t="str">
        <x:v>Pending</x:v>
      </x:c>
      <x:c r="EH960"/>
      <x:c r="EI960" s="501"/>
      <x:c r="EJ960"/>
      <x:c r="EK960" t="str">
        <x:v>Pending</x:v>
      </x:c>
      <x:c r="EL960" t="n">
        <x:v>46272</x:v>
      </x:c>
      <x:c r="EM960" t="str">
        <x:v>Production PubMed record imported and reconciled to Zotero item 7D3W5SWB;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60" t="n">
        <x:f>IF(L960="","",(IF(N960&lt;&gt;"",1,0)+IF(O960&lt;&gt;"",1,0)+IF(AJ960&lt;&gt;"",1,0)+IF(AU960&lt;&gt;"",1,0)+IF(BE960&lt;&gt;"",1,0)+IF(CF960&lt;&gt;"",1,0)+IF(CJ960="Yes",1,0)+IF(CL960="Yes",1,0)+IF(DE960&lt;&gt;"Pending",1,0)+IF(F960&lt;&gt;"",1,0)+IF(DZ960&lt;&gt;"",1,0)+IF(EI960&lt;&gt;"",1,0))/12)</x:f>
        <x:v>0.5</x:v>
      </x:c>
    </x:row>
    <x:row r="961">
      <x:c r="A961" t="str">
        <x:v>EV-0958</x:v>
      </x:c>
      <x:c r="B961" t="str">
        <x:v>Integrity check</x:v>
      </x:c>
      <x:c r="C961" t="str">
        <x:f>IF(L961="","",IF(LEFT(EC961,7)="BLOCKED","🔴 Do not use for conclusion",IF(EB961="Yes","🟢 Claim-ready","🟡 Caution / context")))</x:f>
        <x:v>🟡 Caution / context</x:v>
      </x:c>
      <x:c r="D961" t="str">
        <x:f>IF(L961="","",EC961)</x:f>
        <x:v>PENDING — appropriate appraisal</x:v>
      </x:c>
      <x:c r="E961" t="str">
        <x:v>P3 — Medium</x:v>
      </x:c>
      <x:c r="F961" t="str">
        <x:v>Pending</x:v>
      </x:c>
      <x:c r="G961" t="str">
        <x:v>A potentially relevant concept is present, but direct applicability is ambiguous at title/abstract level.</x:v>
      </x:c>
      <x:c r="H961" t="str">
        <x:v>Human title/abstract adjudication; retrieve full text if relevance remains plausible.</x:v>
      </x:c>
      <x:c r="I961"/>
      <x:c r="J961" t="str">
        <x:v>A — Core</x:v>
      </x:c>
      <x:c r="K961" t="str">
        <x:v>IDENTIFIED</x:v>
      </x:c>
      <x:c r="L961" t="str">
        <x:v>Not Just Hocus POCUS: Implementation of a Point of Care Ultrasound Curriculum for Internal Medicine Trainees at a Large Residency Program.</x:v>
      </x:c>
      <x:c r="M961"/>
      <x:c r="N961" t="str">
        <x:v>Mellor, Thomas E; Junga, Zachary; Ordway, Sarah; Hunter, Timothy; Shimeall, William T; Krajnik, Sarah; Tibbs, Lisa; Mikita, Jeffrey; Zeman, Joseph; Clark, Paul</x:v>
      </x:c>
      <x:c r="O961" t="n">
        <x:v>2019</x:v>
      </x:c>
      <x:c r="P961" t="str">
        <x:v>Military medicine</x:v>
      </x:c>
      <x:c r="Q961" t="str">
        <x:v>Journal Article</x:v>
      </x:c>
      <x:c r="R961" t="str">
        <x:v>Unclear</x:v>
      </x:c>
      <x:c r="S961" t="str">
        <x:v>Unknown</x:v>
      </x:c>
      <x:c r="T961" t="str">
        <x:v>eng</x:v>
      </x:c>
      <x:c r="U961" t="str">
        <x:v>https://pubmed.ncbi.nlm.nih.gov/31125075/</x:v>
      </x:c>
      <x:c r="V961" t="str">
        <x:v>10.1093/milmed/usz124</x:v>
      </x:c>
      <x:c r="W961" t="str">
        <x:f>IF(V961="","",LOWER(SUBSTITUTE(SUBSTITUTE(SUBSTITUTE(SUBSTITUTE(TRIM(V961),"https://doi.org/",""),"http://doi.org/",""),"https://dx.doi.org/",""),"doi:","")))</x:f>
        <x:v>10.1093/milmed/usz124</x:v>
      </x:c>
      <x:c r="X961" t="str">
        <x:v>31125075</x:v>
      </x:c>
      <x:c r="Y961" t="str"/>
      <x:c r="Z961"/>
      <x:c r="AA961" t="str">
        <x:v>PubMed/MEDLINE</x:v>
      </x:c>
      <x:c r="AB961" t="str">
        <x:v>PUBMED-A-v1.0-2026-08-28</x:v>
      </x:c>
      <x:c r="AC961" t="str">
        <x:v>SP-PUBMED-A-20260828</x:v>
      </x:c>
      <x:c r="AD961" s="499" t="n">
        <x:v>46262</x:v>
      </x:c>
      <x:c r="AE961" s="499" t="n">
        <x:v>46272</x:v>
      </x:c>
      <x:c r="AF961" t="str">
        <x:v>LJ7UCN4B</x:v>
      </x:c>
      <x:c r="AG961"/>
      <x:c r="AH961" t="str">
        <x:v>Tactical Athlete → Operational Readiness Brazil</x:v>
      </x:c>
      <x:c r="AI961" t="str">
        <x:v>evidence-family:A</x:v>
      </x:c>
      <x:c r="AJ961"/>
      <x:c r="AK961" t="str">
        <x:f>IF(AJ961="","",IF(OR(LOWER(AJ961)="brazil",LOWER(AJ961)="brasil"),"Yes","No"))</x:f>
      </x:c>
      <x:c r="AL961"/>
      <x:c r="AM961"/>
      <x:c r="AN961"/>
      <x:c r="AO961"/>
      <x:c r="AP961"/>
      <x:c r="AQ961"/>
      <x:c r="AR961"/>
      <x:c r="AS961"/>
      <x:c r="AT961"/>
      <x:c r="AU961"/>
      <x:c r="AV961"/>
      <x:c r="AW961"/>
      <x:c r="AX961"/>
      <x:c r="AY961"/>
      <x:c r="AZ961"/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/>
      <x:c r="BO961"/>
      <x:c r="BP961"/>
      <x:c r="BQ961"/>
      <x:c r="BR961"/>
      <x:c r="BS961"/>
      <x:c r="BT961"/>
      <x:c r="BU961"/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 t="str">
        <x:v>Yes</x:v>
      </x:c>
      <x:c r="CK961" t="str">
        <x:v>Yes</x:v>
      </x:c>
      <x:c r="CL961" t="str">
        <x:v>Yes</x:v>
      </x:c>
      <x:c r="CM961" t="str">
        <x:v>Clear</x:v>
      </x:c>
      <x:c r="CN961" t="str">
        <x:v>Verified — clear</x:v>
      </x:c>
      <x:c r="CO961" t="n">
        <x:v>46272</x:v>
      </x:c>
      <x:c r="CP961" t="str">
        <x:v>https://pubmed.ncbi.nlm.nih.gov/31125075/</x:v>
      </x:c>
      <x:c r="CQ961"/>
      <x:c r="CR961"/>
      <x:c r="CS961"/>
      <x:c r="CT961"/>
      <x:c r="CU961"/>
      <x:c r="CV961"/>
      <x:c r="CW961"/>
      <x:c r="CX961"/>
      <x:c r="CY961"/>
      <x:c r="CZ961"/>
      <x:c r="DA961"/>
      <x:c r="DB961" t="str">
        <x:f>IF(L961="","",IF(AND(COUNT(CU961:DA961)=7,OR(CU961=0,CU961=1,CU961=2),OR(CV961=0,CV961=1,CV961=2),OR(CW961=0,CW961=1,CW961=2),OR(CX961=0,CX961=1,CX961=2),OR(CY961=0,CY961=1,CY961=2),OR(CZ961=0,CZ961=1,CZ961=2),OR(DA961=0,DA961=1,DA961=2)),SUM(CU961:DA961),""))</x:f>
      </x:c>
      <x:c r="DC961" t="str">
        <x:f>IF(DB961="","",ROUND(DB961/14*10,1))</x:f>
      </x:c>
      <x:c r="DD961" t="str">
        <x:v>Pending</x:v>
      </x:c>
      <x:c r="DE961" t="str">
        <x:f>IF(L961="","",IF(DC961="","Pending",IF(DD961="Yes","CONDITIONAL — safety override",IF(DC961&gt;=8,"HIGH",IF(DC961&gt;=5,"CONDITIONAL","LOW")))))</x:f>
        <x:v>Pending</x:v>
      </x:c>
      <x:c r="DF961" t="str">
        <x:v>Pending screening and full-text appraisal; no transferability judgment made at identification.</x:v>
      </x:c>
      <x:c r="DG961"/>
      <x:c r="DH961"/>
      <x:c r="DI961"/>
      <x:c r="DJ961"/>
      <x:c r="DK961"/>
      <x:c r="DL961"/>
      <x:c r="DM961"/>
      <x:c r="DN961"/>
      <x:c r="DO961"/>
      <x:c r="DP961"/>
      <x:c r="DQ961"/>
      <x:c r="DR961"/>
      <x:c r="DS961"/>
      <x:c r="DT961"/>
      <x:c r="DU961"/>
      <x:c r="DV961"/>
      <x:c r="DW961"/>
      <x:c r="DX961"/>
      <x:c r="DY961"/>
      <x:c r="DZ961" t="str">
        <x:v>Title/abstract information is insufficient for a substantive scientific, causal, transferability or institutional claim.</x:v>
      </x:c>
      <x:c r="EA961" t="str">
        <x:v>Pending</x:v>
      </x:c>
      <x:c r="EB961" t="str">
        <x:f>IF(L961="","",IF(EC961="READY","Yes","No / Pending"))</x:f>
        <x:v>No / Pending</x:v>
      </x:c>
      <x:c r="EC961" t="str">
        <x:f>IF(L961="","",IF(OR(ISNUMBER(SEARCH("Retracted Publication",Q961)),CM961="Retracted",CN961="Retracted",CM961="Expression of Concern",CN961="Expression of Concern",F961="Not used",CG961="Critical",CH961="High",CH961="Critical"),"BLOCKED — integrity or use restriction",IF(AND(CJ961="Yes",CK961="Yes",CL961="Yes"),IF(AND(CM961="Clear",CN961="Verified — clear"),IF(AND(AND(LEN(TRIM(CF961))&gt;0,LEFT(LOWER(TRIM(CF961)),7)&lt;&gt;"pending"),OR(CG961="High",CG961="Moderate"),OR(CH961="Low",CH961="Some concerns",CH961="Not applicable")),IF(AND(DD961="No",OR(DE961="HIGH",DE961="CONDITIONAL"),AND(LEN(TRIM(DF961))&gt;0,LEFT(LOWER(TRIM(DF961)),7)&lt;&gt;"pending")),IF(AND(AND(LEN(TRIM(DT961))&gt;0,LEFT(LOWER(TRIM(DT961)),7)&lt;&gt;"pending"),AND(LEN(TRIM(DU961))&gt;0,LEFT(LOWER(TRIM(DU961)),7)&lt;&gt;"pending"),OR(AND(LEN(TRIM(DV961))&gt;0,LEFT(LOWER(TRIM(DV961)),7)&lt;&gt;"pending"),AND(LEN(TRIM(DW961))&gt;0,LEFT(LOWER(TRIM(DW961)),7)&lt;&gt;"pending")),AND(LEN(TRIM(DX961))&gt;0,LEFT(LOWER(TRIM(DX961)),7)&lt;&gt;"pending")),IF(AND(F961="Claim-ready",OR(EA961="Strong",EA961="Moderate"),AND(LEN(TRIM(G961))&gt;0,LEFT(LOWER(TRIM(G961)),7)&lt;&gt;"pending"),G961&lt;&gt;"No substantive use decision is permitted from identification metadata alone.",AND(LEN(TRIM(DZ961))&gt;0,LEFT(LOWER(TRIM(DZ961)),7)&lt;&gt;"pending"),DZ961&lt;&gt;"Identification metadata alone does not permit any substantive scientific, causal, operational, or institutional claim.",AND(LEN(TRIM(EI961))&gt;0,LEFT(LOWER(TRIM(EI961)),7)&lt;&gt;"pending"),ISNUMBER(EH961),EH961&gt;0),"READY","PENDING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1" t="str">
        <x:v>Pending</x:v>
      </x:c>
      <x:c r="EE961"/>
      <x:c r="EF961" t="str">
        <x:v>Pending</x:v>
      </x:c>
      <x:c r="EG961" t="str">
        <x:v>Pending</x:v>
      </x:c>
      <x:c r="EH961"/>
      <x:c r="EI961" s="501"/>
      <x:c r="EJ961"/>
      <x:c r="EK961" t="str">
        <x:v>Pending</x:v>
      </x:c>
      <x:c r="EL961" t="n">
        <x:v>46272</x:v>
      </x:c>
      <x:c r="EM961" t="str">
        <x:v>Production PubMed record imported and reconciled to Zotero item LJ7UCN4B;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61" t="n">
        <x:f>IF(L961="","",(IF(N961&lt;&gt;"",1,0)+IF(O961&lt;&gt;"",1,0)+IF(AJ961&lt;&gt;"",1,0)+IF(AU961&lt;&gt;"",1,0)+IF(BE961&lt;&gt;"",1,0)+IF(CF961&lt;&gt;"",1,0)+IF(CJ961="Yes",1,0)+IF(CL961="Yes",1,0)+IF(DE961&lt;&gt;"Pending",1,0)+IF(F961&lt;&gt;"",1,0)+IF(DZ961&lt;&gt;"",1,0)+IF(EI961&lt;&gt;"",1,0))/12)</x:f>
        <x:v>0.5</x:v>
      </x:c>
    </x:row>
    <x:row r="962">
      <x:c r="A962" t="str">
        <x:v>EV-0959</x:v>
      </x:c>
      <x:c r="B962" t="str">
        <x:v>Integrity check</x:v>
      </x:c>
      <x:c r="C962" t="str">
        <x:f>IF(L962="","",IF(LEFT(EC962,7)="BLOCKED","🔴 Do not use for conclusion",IF(EB962="Yes","🟢 Claim-ready","🟡 Caution / context")))</x:f>
        <x:v>🟡 Caution / context</x:v>
      </x:c>
      <x:c r="D962" t="str">
        <x:f>IF(L962="","",EC962)</x:f>
        <x:v>PENDING — appropriate appraisal</x:v>
      </x:c>
      <x:c r="E962" t="str">
        <x:v>P3 — Medium</x:v>
      </x:c>
      <x:c r="F962" t="str">
        <x:v>Pending</x:v>
      </x:c>
      <x:c r="G962" t="str">
        <x:v>Title/abstract identify an explicit tactical/public-safety context and readiness domain; retain for full-text assessment.</x:v>
      </x:c>
      <x:c r="H962" t="str">
        <x:v>Obtain and review lawful full text; confirm human adjudication; then select a design-specific appraisal instrument.</x:v>
      </x:c>
      <x:c r="I962"/>
      <x:c r="J962" t="str">
        <x:v>A — Core</x:v>
      </x:c>
      <x:c r="K962" t="str">
        <x:v>IDENTIFIED</x:v>
      </x:c>
      <x:c r="L962" t="str">
        <x:v>Effects of sleep extension on cognitive/motor performance and motivation in military tactical athletes.</x:v>
      </x:c>
      <x:c r="M962"/>
      <x:c r="N962" t="str">
        <x:v>Ritland, Bradley M; Simonelli, Guido; Gentili, Rodolphe J; Smith, J Carson; He, Xin; Mantua, Janna; Balkin, Thomas J; Hatfield, Bradley D</x:v>
      </x:c>
      <x:c r="O962" t="n">
        <x:v>2019</x:v>
      </x:c>
      <x:c r="P962" t="str">
        <x:v>Sleep medicine</x:v>
      </x:c>
      <x:c r="Q962" t="str">
        <x:v>Journal Article; Randomized Controlled Trial; Research Support, Non-U.S. Gov't</x:v>
      </x:c>
      <x:c r="R962" t="str">
        <x:v>Unclear</x:v>
      </x:c>
      <x:c r="S962" t="str">
        <x:v>Unknown</x:v>
      </x:c>
      <x:c r="T962" t="str">
        <x:v>eng</x:v>
      </x:c>
      <x:c r="U962" t="str">
        <x:v>https://pubmed.ncbi.nlm.nih.gov/31096123/</x:v>
      </x:c>
      <x:c r="V962" t="str">
        <x:v>10.1016/j.sleep.2019.03.013</x:v>
      </x:c>
      <x:c r="W962" t="str">
        <x:f>IF(V962="","",LOWER(SUBSTITUTE(SUBSTITUTE(SUBSTITUTE(SUBSTITUTE(TRIM(V962),"https://doi.org/",""),"http://doi.org/",""),"https://dx.doi.org/",""),"doi:","")))</x:f>
        <x:v>10.1016/j.sleep.2019.03.013</x:v>
      </x:c>
      <x:c r="X962" t="str">
        <x:v>31096123</x:v>
      </x:c>
      <x:c r="Y962" t="str"/>
      <x:c r="Z962"/>
      <x:c r="AA962" t="str">
        <x:v>PubMed/MEDLINE</x:v>
      </x:c>
      <x:c r="AB962" t="str">
        <x:v>PUBMED-A-v1.0-2026-08-28</x:v>
      </x:c>
      <x:c r="AC962" t="str">
        <x:v>SP-PUBMED-A-20260828</x:v>
      </x:c>
      <x:c r="AD962" s="499" t="n">
        <x:v>46262</x:v>
      </x:c>
      <x:c r="AE962" s="499" t="n">
        <x:v>46272</x:v>
      </x:c>
      <x:c r="AF962" t="str">
        <x:v>JQSDZBBJ</x:v>
      </x:c>
      <x:c r="AG962"/>
      <x:c r="AH962" t="str">
        <x:v>Tactical Athlete → Operational Readiness Brazil</x:v>
      </x:c>
      <x:c r="AI962" t="str">
        <x:v>evidence-family:A</x:v>
      </x:c>
      <x:c r="AJ962"/>
      <x:c r="AK962" t="str">
        <x:f>IF(AJ962="","",IF(OR(LOWER(AJ962)="brazil",LOWER(AJ962)="brasil"),"Yes","No"))</x:f>
      </x:c>
      <x:c r="AL962"/>
      <x:c r="AM962"/>
      <x:c r="AN962"/>
      <x:c r="AO962"/>
      <x:c r="AP962"/>
      <x:c r="AQ962"/>
      <x:c r="AR962"/>
      <x:c r="AS962"/>
      <x:c r="AT962"/>
      <x:c r="AU962"/>
      <x:c r="AV962"/>
      <x:c r="AW962"/>
      <x:c r="AX962"/>
      <x:c r="AY962"/>
      <x:c r="AZ962"/>
      <x:c r="BA962"/>
      <x:c r="BB962"/>
      <x:c r="BC962"/>
      <x:c r="BD962"/>
      <x:c r="BE962"/>
      <x:c r="BF962"/>
      <x:c r="BG962"/>
      <x:c r="BH962"/>
      <x:c r="BI962"/>
      <x:c r="BJ962"/>
      <x:c r="BK962"/>
      <x:c r="BL962"/>
      <x:c r="BM962"/>
      <x:c r="BN962"/>
      <x:c r="BO962"/>
      <x:c r="BP962"/>
      <x:c r="BQ962"/>
      <x:c r="BR962"/>
      <x:c r="BS962"/>
      <x:c r="BT962"/>
      <x:c r="BU962"/>
      <x:c r="BV962"/>
      <x:c r="BW962"/>
      <x:c r="BX962"/>
      <x:c r="BY962"/>
      <x:c r="BZ962"/>
      <x:c r="CA962"/>
      <x:c r="CB962"/>
      <x:c r="CC962"/>
      <x:c r="CD962"/>
      <x:c r="CE962"/>
      <x:c r="CF962"/>
      <x:c r="CG962"/>
      <x:c r="CH962"/>
      <x:c r="CI962"/>
      <x:c r="CJ962" t="str">
        <x:v>Yes</x:v>
      </x:c>
      <x:c r="CK962" t="str">
        <x:v>Yes</x:v>
      </x:c>
      <x:c r="CL962" t="str">
        <x:v>Yes</x:v>
      </x:c>
      <x:c r="CM962" t="str">
        <x:v>Clear</x:v>
      </x:c>
      <x:c r="CN962" t="str">
        <x:v>Verified — clear</x:v>
      </x:c>
      <x:c r="CO962" t="n">
        <x:v>46272</x:v>
      </x:c>
      <x:c r="CP962" t="str">
        <x:v>https://pubmed.ncbi.nlm.nih.gov/31096123/</x:v>
      </x:c>
      <x:c r="CQ962"/>
      <x:c r="CR962"/>
      <x:c r="CS962"/>
      <x:c r="CT962"/>
      <x:c r="CU962"/>
      <x:c r="CV962"/>
      <x:c r="CW962"/>
      <x:c r="CX962"/>
      <x:c r="CY962"/>
      <x:c r="CZ962"/>
      <x:c r="DA962"/>
      <x:c r="DB962" t="str">
        <x:f>IF(L962="","",IF(AND(COUNT(CU962:DA962)=7,OR(CU962=0,CU962=1,CU962=2),OR(CV962=0,CV962=1,CV962=2),OR(CW962=0,CW962=1,CW962=2),OR(CX962=0,CX962=1,CX962=2),OR(CY962=0,CY962=1,CY962=2),OR(CZ962=0,CZ962=1,CZ962=2),OR(DA962=0,DA962=1,DA962=2)),SUM(CU962:DA962),""))</x:f>
      </x:c>
      <x:c r="DC962" t="str">
        <x:f>IF(DB962="","",ROUND(DB962/14*10,1))</x:f>
      </x:c>
      <x:c r="DD962" t="str">
        <x:v>Pending</x:v>
      </x:c>
      <x:c r="DE962" t="str">
        <x:f>IF(L962="","",IF(DC962="","Pending",IF(DD962="Yes","CONDITIONAL — safety override",IF(DC962&gt;=8,"HIGH",IF(DC962&gt;=5,"CONDITIONAL","LOW")))))</x:f>
        <x:v>Pending</x:v>
      </x:c>
      <x:c r="DF962" t="str">
        <x:v>Pending screening and full-text appraisal; no transferability judgment made at identification.</x:v>
      </x:c>
      <x:c r="DG962"/>
      <x:c r="DH962"/>
      <x:c r="DI962"/>
      <x:c r="DJ962"/>
      <x:c r="DK962"/>
      <x:c r="DL962"/>
      <x:c r="DM962"/>
      <x:c r="DN962"/>
      <x:c r="DO962"/>
      <x:c r="DP962"/>
      <x:c r="DQ962"/>
      <x:c r="DR962"/>
      <x:c r="DS962"/>
      <x:c r="DT962"/>
      <x:c r="DU962"/>
      <x:c r="DV962"/>
      <x:c r="DW962"/>
      <x:c r="DX962"/>
      <x:c r="DY962"/>
      <x:c r="DZ962" t="str">
        <x:v>Title/abstract screening alone does not establish effectiveness, causality, methodological quality, transferability to Brazilian public safety or an institutional recommendation.</x:v>
      </x:c>
      <x:c r="EA962" t="str">
        <x:v>Pending</x:v>
      </x:c>
      <x:c r="EB962" t="str">
        <x:f>IF(L962="","",IF(EC962="READY","Yes","No / Pending"))</x:f>
        <x:v>No / Pending</x:v>
      </x:c>
      <x:c r="EC962" t="str">
        <x:f>IF(L962="","",IF(OR(ISNUMBER(SEARCH("Retracted Publication",Q962)),CM962="Retracted",CN962="Retracted",CM962="Expression of Concern",CN962="Expression of Concern",F962="Not used",CG962="Critical",CH962="High",CH962="Critical"),"BLOCKED — integrity or use restriction",IF(AND(CJ962="Yes",CK962="Yes",CL962="Yes"),IF(AND(CM962="Clear",CN962="Verified — clear"),IF(AND(AND(LEN(TRIM(CF962))&gt;0,LEFT(LOWER(TRIM(CF962)),7)&lt;&gt;"pending"),OR(CG962="High",CG962="Moderate"),OR(CH962="Low",CH962="Some concerns",CH962="Not applicable")),IF(AND(DD962="No",OR(DE962="HIGH",DE962="CONDITIONAL"),AND(LEN(TRIM(DF962))&gt;0,LEFT(LOWER(TRIM(DF962)),7)&lt;&gt;"pending")),IF(AND(AND(LEN(TRIM(DT962))&gt;0,LEFT(LOWER(TRIM(DT962)),7)&lt;&gt;"pending"),AND(LEN(TRIM(DU962))&gt;0,LEFT(LOWER(TRIM(DU962)),7)&lt;&gt;"pending"),OR(AND(LEN(TRIM(DV962))&gt;0,LEFT(LOWER(TRIM(DV962)),7)&lt;&gt;"pending"),AND(LEN(TRIM(DW962))&gt;0,LEFT(LOWER(TRIM(DW962)),7)&lt;&gt;"pending")),AND(LEN(TRIM(DX962))&gt;0,LEFT(LOWER(TRIM(DX962)),7)&lt;&gt;"pending")),IF(AND(F962="Claim-ready",OR(EA962="Strong",EA962="Moderate"),AND(LEN(TRIM(G962))&gt;0,LEFT(LOWER(TRIM(G962)),7)&lt;&gt;"pending"),G962&lt;&gt;"No substantive use decision is permitted from identification metadata alone.",AND(LEN(TRIM(DZ962))&gt;0,LEFT(LOWER(TRIM(DZ962)),7)&lt;&gt;"pending"),DZ962&lt;&gt;"Identification metadata alone does not permit any substantive scientific, causal, operational, or institutional claim.",AND(LEN(TRIM(EI962))&gt;0,LEFT(LOWER(TRIM(EI962)),7)&lt;&gt;"pending"),ISNUMBER(EH962),EH962&gt;0),"READY","PENDING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2" t="str">
        <x:v>Pending</x:v>
      </x:c>
      <x:c r="EE962"/>
      <x:c r="EF962" t="str">
        <x:v>Pending</x:v>
      </x:c>
      <x:c r="EG962" t="str">
        <x:v>Pending</x:v>
      </x:c>
      <x:c r="EH962"/>
      <x:c r="EI962" s="501"/>
      <x:c r="EJ962"/>
      <x:c r="EK962" t="str">
        <x:v>Pending</x:v>
      </x:c>
      <x:c r="EL962" t="n">
        <x:v>46272</x:v>
      </x:c>
      <x:c r="EM962" t="str">
        <x:v>Production PubMed record imported and reconciled to Zotero item JQSDZBBJ;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2" t="n">
        <x:f>IF(L962="","",(IF(N962&lt;&gt;"",1,0)+IF(O962&lt;&gt;"",1,0)+IF(AJ962&lt;&gt;"",1,0)+IF(AU962&lt;&gt;"",1,0)+IF(BE962&lt;&gt;"",1,0)+IF(CF962&lt;&gt;"",1,0)+IF(CJ962="Yes",1,0)+IF(CL962="Yes",1,0)+IF(DE962&lt;&gt;"Pending",1,0)+IF(F962&lt;&gt;"",1,0)+IF(DZ962&lt;&gt;"",1,0)+IF(EI962&lt;&gt;"",1,0))/12)</x:f>
        <x:v>0.5</x:v>
      </x:c>
    </x:row>
    <x:row r="963">
      <x:c r="A963" t="str">
        <x:v>EV-0960</x:v>
      </x:c>
      <x:c r="B963" t="str">
        <x:v>Integrity check</x:v>
      </x:c>
      <x:c r="C963" t="str">
        <x:f>IF(L963="","",IF(LEFT(EC963,7)="BLOCKED","🔴 Do not use for conclusion",IF(EB963="Yes","🟢 Claim-ready","🟡 Caution / context")))</x:f>
        <x:v>🟡 Caution / context</x:v>
      </x:c>
      <x:c r="D963" t="str">
        <x:f>IF(L963="","",EC963)</x:f>
        <x:v>PENDING — appropriate appraisal</x:v>
      </x:c>
      <x:c r="E963" t="str">
        <x:v>P3 — Medium</x:v>
      </x:c>
      <x:c r="F963" t="str">
        <x:v>Pending</x:v>
      </x:c>
      <x:c r="G963" t="str">
        <x:v>Title/abstract identify an explicit tactical/public-safety context and readiness domain; retain for full-text assessment.</x:v>
      </x:c>
      <x:c r="H963" t="str">
        <x:v>Obtain and review lawful full text; confirm human adjudication; then select a design-specific appraisal instrument.</x:v>
      </x:c>
      <x:c r="I963"/>
      <x:c r="J963" t="str">
        <x:v>A — Core</x:v>
      </x:c>
      <x:c r="K963" t="str">
        <x:v>IDENTIFIED</x:v>
      </x:c>
      <x:c r="L963" t="str">
        <x:v>Examining a novel firefighter exercise training program on simulated fire ground test performance, cardiorespiratory endurance, and strength: a pilot investigation.</x:v>
      </x:c>
      <x:c r="M963"/>
      <x:c r="N963" t="str">
        <x:v>Hollerbach, Brittany S; Jahnke, Sara A; Poston, Walker S C; Harms, Craig A; Heinrich, Katie M</x:v>
      </x:c>
      <x:c r="O963" t="n">
        <x:v>2019</x:v>
      </x:c>
      <x:c r="P963" t="str">
        <x:v>Journal of occupational medicine and toxicology (London, England)</x:v>
      </x:c>
      <x:c r="Q963" t="str">
        <x:v>Journal Article</x:v>
      </x:c>
      <x:c r="R963" t="str">
        <x:v>Unclear</x:v>
      </x:c>
      <x:c r="S963" t="str">
        <x:v>Unknown</x:v>
      </x:c>
      <x:c r="T963" t="str">
        <x:v>eng</x:v>
      </x:c>
      <x:c r="U963" t="str">
        <x:v>https://pubmed.ncbi.nlm.nih.gov/31049072/</x:v>
      </x:c>
      <x:c r="V963" t="str">
        <x:v>10.1186/s12995-019-0232-2</x:v>
      </x:c>
      <x:c r="W963" t="str">
        <x:f>IF(V963="","",LOWER(SUBSTITUTE(SUBSTITUTE(SUBSTITUTE(SUBSTITUTE(TRIM(V963),"https://doi.org/",""),"http://doi.org/",""),"https://dx.doi.org/",""),"doi:","")))</x:f>
        <x:v>10.1186/s12995-019-0232-2</x:v>
      </x:c>
      <x:c r="X963" t="str">
        <x:v>31049072</x:v>
      </x:c>
      <x:c r="Y963" t="str">
        <x:v>PMC6480838</x:v>
      </x:c>
      <x:c r="Z963"/>
      <x:c r="AA963" t="str">
        <x:v>PubMed/MEDLINE</x:v>
      </x:c>
      <x:c r="AB963" t="str">
        <x:v>PUBMED-A-v1.0-2026-08-28</x:v>
      </x:c>
      <x:c r="AC963" t="str">
        <x:v>SP-PUBMED-A-20260828</x:v>
      </x:c>
      <x:c r="AD963" s="499" t="n">
        <x:v>46262</x:v>
      </x:c>
      <x:c r="AE963" s="499" t="n">
        <x:v>46272</x:v>
      </x:c>
      <x:c r="AF963" t="str">
        <x:v>BDI2BKL8</x:v>
      </x:c>
      <x:c r="AG963"/>
      <x:c r="AH963" t="str">
        <x:v>Tactical Athlete → Operational Readiness Brazil</x:v>
      </x:c>
      <x:c r="AI963" t="str">
        <x:v>evidence-family:A</x:v>
      </x:c>
      <x:c r="AJ963"/>
      <x:c r="AK963" t="str">
        <x:f>IF(AJ963="","",IF(OR(LOWER(AJ963)="brazil",LOWER(AJ963)="brasil"),"Yes","No"))</x:f>
      </x:c>
      <x:c r="AL963"/>
      <x:c r="AM963"/>
      <x:c r="AN963"/>
      <x:c r="AO963"/>
      <x:c r="AP963"/>
      <x:c r="AQ963"/>
      <x:c r="AR963"/>
      <x:c r="AS963"/>
      <x:c r="AT963"/>
      <x:c r="AU963"/>
      <x:c r="AV963"/>
      <x:c r="AW963"/>
      <x:c r="AX963"/>
      <x:c r="AY963"/>
      <x:c r="AZ963"/>
      <x:c r="BA963"/>
      <x:c r="BB963"/>
      <x:c r="BC963"/>
      <x:c r="BD963"/>
      <x:c r="BE963"/>
      <x:c r="BF963"/>
      <x:c r="BG963"/>
      <x:c r="BH963"/>
      <x:c r="BI963"/>
      <x:c r="BJ963"/>
      <x:c r="BK963"/>
      <x:c r="BL963"/>
      <x:c r="BM963"/>
      <x:c r="BN963"/>
      <x:c r="BO963"/>
      <x:c r="BP963"/>
      <x:c r="BQ963"/>
      <x:c r="BR963"/>
      <x:c r="BS963"/>
      <x:c r="BT963"/>
      <x:c r="BU963"/>
      <x:c r="BV963"/>
      <x:c r="BW963"/>
      <x:c r="BX963"/>
      <x:c r="BY963"/>
      <x:c r="BZ963"/>
      <x:c r="CA963"/>
      <x:c r="CB963"/>
      <x:c r="CC963"/>
      <x:c r="CD963"/>
      <x:c r="CE963"/>
      <x:c r="CF963"/>
      <x:c r="CG963"/>
      <x:c r="CH963"/>
      <x:c r="CI963"/>
      <x:c r="CJ963" t="str">
        <x:v>Yes</x:v>
      </x:c>
      <x:c r="CK963" t="str">
        <x:v>Yes</x:v>
      </x:c>
      <x:c r="CL963" t="str">
        <x:v>Yes</x:v>
      </x:c>
      <x:c r="CM963" t="str">
        <x:v>Clear</x:v>
      </x:c>
      <x:c r="CN963" t="str">
        <x:v>Verified — clear</x:v>
      </x:c>
      <x:c r="CO963" t="n">
        <x:v>46272</x:v>
      </x:c>
      <x:c r="CP963" t="str">
        <x:v>https://pubmed.ncbi.nlm.nih.gov/31049072/</x:v>
      </x:c>
      <x:c r="CQ963"/>
      <x:c r="CR963"/>
      <x:c r="CS963"/>
      <x:c r="CT963"/>
      <x:c r="CU963"/>
      <x:c r="CV963"/>
      <x:c r="CW963"/>
      <x:c r="CX963"/>
      <x:c r="CY963"/>
      <x:c r="CZ963"/>
      <x:c r="DA963"/>
      <x:c r="DB963" t="str">
        <x:f>IF(L963="","",IF(AND(COUNT(CU963:DA963)=7,OR(CU963=0,CU963=1,CU963=2),OR(CV963=0,CV963=1,CV963=2),OR(CW963=0,CW963=1,CW963=2),OR(CX963=0,CX963=1,CX963=2),OR(CY963=0,CY963=1,CY963=2),OR(CZ963=0,CZ963=1,CZ963=2),OR(DA963=0,DA963=1,DA963=2)),SUM(CU963:DA963),""))</x:f>
      </x:c>
      <x:c r="DC963" t="str">
        <x:f>IF(DB963="","",ROUND(DB963/14*10,1))</x:f>
      </x:c>
      <x:c r="DD963" t="str">
        <x:v>Pending</x:v>
      </x:c>
      <x:c r="DE963" t="str">
        <x:f>IF(L963="","",IF(DC963="","Pending",IF(DD963="Yes","CONDITIONAL — safety override",IF(DC963&gt;=8,"HIGH",IF(DC963&gt;=5,"CONDITIONAL","LOW")))))</x:f>
        <x:v>Pending</x:v>
      </x:c>
      <x:c r="DF963" t="str">
        <x:v>Pending screening and full-text appraisal; no transferability judgment made at identification.</x:v>
      </x:c>
      <x:c r="DG963"/>
      <x:c r="DH963"/>
      <x:c r="DI963"/>
      <x:c r="DJ963"/>
      <x:c r="DK963"/>
      <x:c r="DL963"/>
      <x:c r="DM963"/>
      <x:c r="DN963"/>
      <x:c r="DO963"/>
      <x:c r="DP963"/>
      <x:c r="DQ963"/>
      <x:c r="DR963"/>
      <x:c r="DS963"/>
      <x:c r="DT963"/>
      <x:c r="DU963"/>
      <x:c r="DV963"/>
      <x:c r="DW963"/>
      <x:c r="DX963"/>
      <x:c r="DY963"/>
      <x:c r="DZ963" t="str">
        <x:v>Title/abstract screening alone does not establish effectiveness, causality, methodological quality, transferability to Brazilian public safety or an institutional recommendation.</x:v>
      </x:c>
      <x:c r="EA963" t="str">
        <x:v>Pending</x:v>
      </x:c>
      <x:c r="EB963" t="str">
        <x:f>IF(L963="","",IF(EC963="READY","Yes","No / Pending"))</x:f>
        <x:v>No / Pending</x:v>
      </x:c>
      <x:c r="EC963" t="str">
        <x:f>IF(L963="","",IF(OR(ISNUMBER(SEARCH("Retracted Publication",Q963)),CM963="Retracted",CN963="Retracted",CM963="Expression of Concern",CN963="Expression of Concern",F963="Not used",CG963="Critical",CH963="High",CH963="Critical"),"BLOCKED — integrity or use restriction",IF(AND(CJ963="Yes",CK963="Yes",CL963="Yes"),IF(AND(CM963="Clear",CN963="Verified — clear"),IF(AND(AND(LEN(TRIM(CF963))&gt;0,LEFT(LOWER(TRIM(CF963)),7)&lt;&gt;"pending"),OR(CG963="High",CG963="Moderate"),OR(CH963="Low",CH963="Some concerns",CH963="Not applicable")),IF(AND(DD963="No",OR(DE963="HIGH",DE963="CONDITIONAL"),AND(LEN(TRIM(DF963))&gt;0,LEFT(LOWER(TRIM(DF963)),7)&lt;&gt;"pending")),IF(AND(AND(LEN(TRIM(DT963))&gt;0,LEFT(LOWER(TRIM(DT963)),7)&lt;&gt;"pending"),AND(LEN(TRIM(DU963))&gt;0,LEFT(LOWER(TRIM(DU963)),7)&lt;&gt;"pending"),OR(AND(LEN(TRIM(DV963))&gt;0,LEFT(LOWER(TRIM(DV963)),7)&lt;&gt;"pending"),AND(LEN(TRIM(DW963))&gt;0,LEFT(LOWER(TRIM(DW963)),7)&lt;&gt;"pending")),AND(LEN(TRIM(DX963))&gt;0,LEFT(LOWER(TRIM(DX963)),7)&lt;&gt;"pending")),IF(AND(F963="Claim-ready",OR(EA963="Strong",EA963="Moderate"),AND(LEN(TRIM(G963))&gt;0,LEFT(LOWER(TRIM(G963)),7)&lt;&gt;"pending"),G963&lt;&gt;"No substantive use decision is permitted from identification metadata alone.",AND(LEN(TRIM(DZ963))&gt;0,LEFT(LOWER(TRIM(DZ963)),7)&lt;&gt;"pending"),DZ963&lt;&gt;"Identification metadata alone does not permit any substantive scientific, causal, operational, or institutional claim.",AND(LEN(TRIM(EI963))&gt;0,LEFT(LOWER(TRIM(EI963)),7)&lt;&gt;"pending"),ISNUMBER(EH963),EH963&gt;0),"READY","PENDING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3" t="str">
        <x:v>Pending</x:v>
      </x:c>
      <x:c r="EE963"/>
      <x:c r="EF963" t="str">
        <x:v>Pending</x:v>
      </x:c>
      <x:c r="EG963" t="str">
        <x:v>Pending</x:v>
      </x:c>
      <x:c r="EH963"/>
      <x:c r="EI963" s="501"/>
      <x:c r="EJ963"/>
      <x:c r="EK963" t="str">
        <x:v>Pending</x:v>
      </x:c>
      <x:c r="EL963" t="n">
        <x:v>46272</x:v>
      </x:c>
      <x:c r="EM963" t="str">
        <x:v>Production PubMed record imported and reconciled to Zotero item BDI2BKL8;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3" t="n">
        <x:f>IF(L963="","",(IF(N963&lt;&gt;"",1,0)+IF(O963&lt;&gt;"",1,0)+IF(AJ963&lt;&gt;"",1,0)+IF(AU963&lt;&gt;"",1,0)+IF(BE963&lt;&gt;"",1,0)+IF(CF963&lt;&gt;"",1,0)+IF(CJ963="Yes",1,0)+IF(CL963="Yes",1,0)+IF(DE963&lt;&gt;"Pending",1,0)+IF(F963&lt;&gt;"",1,0)+IF(DZ963&lt;&gt;"",1,0)+IF(EI963&lt;&gt;"",1,0))/12)</x:f>
        <x:v>0.5</x:v>
      </x:c>
    </x:row>
    <x:row r="964">
      <x:c r="A964" t="str">
        <x:v>EV-0961</x:v>
      </x:c>
      <x:c r="B964" t="str">
        <x:v>Integrity check</x:v>
      </x:c>
      <x:c r="C964" t="str">
        <x:f>IF(L964="","",IF(LEFT(EC964,7)="BLOCKED","🔴 Do not use for conclusion",IF(EB964="Yes","🟢 Claim-ready","🟡 Caution / context")))</x:f>
        <x:v>🟡 Caution / context</x:v>
      </x:c>
      <x:c r="D964" t="str">
        <x:f>IF(L964="","",EC964)</x:f>
        <x:v>PENDING — appropriate appraisal</x:v>
      </x:c>
      <x:c r="E964" t="str">
        <x:v>P3 — Medium</x:v>
      </x:c>
      <x:c r="F964" t="str">
        <x:v>Pending</x:v>
      </x:c>
      <x:c r="G964" t="str">
        <x:v>Title/abstract identify an explicit tactical/public-safety context and readiness domain; retain for full-text assessment.</x:v>
      </x:c>
      <x:c r="H964" t="str">
        <x:v>Obtain and review lawful full text; confirm human adjudication; then select a design-specific appraisal instrument.</x:v>
      </x:c>
      <x:c r="I964"/>
      <x:c r="J964" t="str">
        <x:v>A — Core</x:v>
      </x:c>
      <x:c r="K964" t="str">
        <x:v>IDENTIFIED</x:v>
      </x:c>
      <x:c r="L964" t="str">
        <x:v>Elevated Environmental Carbon Dioxide Exposure Confounding Physiologic Events in Aviators?</x:v>
      </x:c>
      <x:c r="M964"/>
      <x:c r="N964" t="str">
        <x:v>Andicochea, Chad T; Henriques, Matthew E; Fulkerson, Joel; Jay, Susan; Chen, Howard; Deaton, Travis</x:v>
      </x:c>
      <x:c r="O964" t="n">
        <x:v>2019</x:v>
      </x:c>
      <x:c r="P964" t="str">
        <x:v>Military medicine</x:v>
      </x:c>
      <x:c r="Q964" t="str">
        <x:v>Journal Article</x:v>
      </x:c>
      <x:c r="R964" t="str">
        <x:v>Unclear</x:v>
      </x:c>
      <x:c r="S964" t="str">
        <x:v>Unknown</x:v>
      </x:c>
      <x:c r="T964" t="str">
        <x:v>eng</x:v>
      </x:c>
      <x:c r="U964" t="str">
        <x:v>https://pubmed.ncbi.nlm.nih.gov/31038172/</x:v>
      </x:c>
      <x:c r="V964" t="str">
        <x:v>10.1093/milmed/usz092</x:v>
      </x:c>
      <x:c r="W964" t="str">
        <x:f>IF(V964="","",LOWER(SUBSTITUTE(SUBSTITUTE(SUBSTITUTE(SUBSTITUTE(TRIM(V964),"https://doi.org/",""),"http://doi.org/",""),"https://dx.doi.org/",""),"doi:","")))</x:f>
        <x:v>10.1093/milmed/usz092</x:v>
      </x:c>
      <x:c r="X964" t="str">
        <x:v>31038172</x:v>
      </x:c>
      <x:c r="Y964" t="str"/>
      <x:c r="Z964"/>
      <x:c r="AA964" t="str">
        <x:v>PubMed/MEDLINE</x:v>
      </x:c>
      <x:c r="AB964" t="str">
        <x:v>PUBMED-A-v1.0-2026-08-28</x:v>
      </x:c>
      <x:c r="AC964" t="str">
        <x:v>SP-PUBMED-A-20260828</x:v>
      </x:c>
      <x:c r="AD964" s="499" t="n">
        <x:v>46262</x:v>
      </x:c>
      <x:c r="AE964" s="499" t="n">
        <x:v>46272</x:v>
      </x:c>
      <x:c r="AF964" t="str">
        <x:v>VRZR2UBQ</x:v>
      </x:c>
      <x:c r="AG964"/>
      <x:c r="AH964" t="str">
        <x:v>Tactical Athlete → Operational Readiness Brazil</x:v>
      </x:c>
      <x:c r="AI964" t="str">
        <x:v>evidence-family:A</x:v>
      </x:c>
      <x:c r="AJ964"/>
      <x:c r="AK964" t="str">
        <x:f>IF(AJ964="","",IF(OR(LOWER(AJ964)="brazil",LOWER(AJ964)="brasil"),"Yes","No"))</x:f>
      </x:c>
      <x:c r="AL964"/>
      <x:c r="AM964"/>
      <x:c r="AN964"/>
      <x:c r="AO964"/>
      <x:c r="AP964"/>
      <x:c r="AQ964"/>
      <x:c r="AR964"/>
      <x:c r="AS964"/>
      <x:c r="AT964"/>
      <x:c r="AU964"/>
      <x:c r="AV964"/>
      <x:c r="AW964"/>
      <x:c r="AX964"/>
      <x:c r="AY964"/>
      <x:c r="AZ964"/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/>
      <x:c r="BO964"/>
      <x:c r="BP964"/>
      <x:c r="BQ964"/>
      <x:c r="BR964"/>
      <x:c r="BS964"/>
      <x:c r="BT964"/>
      <x:c r="BU964"/>
      <x:c r="BV964"/>
      <x:c r="BW964"/>
      <x:c r="BX964"/>
      <x:c r="BY964"/>
      <x:c r="BZ964"/>
      <x:c r="CA964"/>
      <x:c r="CB964"/>
      <x:c r="CC964"/>
      <x:c r="CD964"/>
      <x:c r="CE964"/>
      <x:c r="CF964"/>
      <x:c r="CG964"/>
      <x:c r="CH964"/>
      <x:c r="CI964"/>
      <x:c r="CJ964" t="str">
        <x:v>Yes</x:v>
      </x:c>
      <x:c r="CK964" t="str">
        <x:v>Yes</x:v>
      </x:c>
      <x:c r="CL964" t="str">
        <x:v>Yes</x:v>
      </x:c>
      <x:c r="CM964" t="str">
        <x:v>Clear</x:v>
      </x:c>
      <x:c r="CN964" t="str">
        <x:v>Verified — clear</x:v>
      </x:c>
      <x:c r="CO964" t="n">
        <x:v>46272</x:v>
      </x:c>
      <x:c r="CP964" t="str">
        <x:v>https://pubmed.ncbi.nlm.nih.gov/31038172/</x:v>
      </x:c>
      <x:c r="CQ964"/>
      <x:c r="CR964"/>
      <x:c r="CS964"/>
      <x:c r="CT964"/>
      <x:c r="CU964"/>
      <x:c r="CV964"/>
      <x:c r="CW964"/>
      <x:c r="CX964"/>
      <x:c r="CY964"/>
      <x:c r="CZ964"/>
      <x:c r="DA964"/>
      <x:c r="DB964" t="str">
        <x:f>IF(L964="","",IF(AND(COUNT(CU964:DA964)=7,OR(CU964=0,CU964=1,CU964=2),OR(CV964=0,CV964=1,CV964=2),OR(CW964=0,CW964=1,CW964=2),OR(CX964=0,CX964=1,CX964=2),OR(CY964=0,CY964=1,CY964=2),OR(CZ964=0,CZ964=1,CZ964=2),OR(DA964=0,DA964=1,DA964=2)),SUM(CU964:DA964),""))</x:f>
      </x:c>
      <x:c r="DC964" t="str">
        <x:f>IF(DB964="","",ROUND(DB964/14*10,1))</x:f>
      </x:c>
      <x:c r="DD964" t="str">
        <x:v>Pending</x:v>
      </x:c>
      <x:c r="DE964" t="str">
        <x:f>IF(L964="","",IF(DC964="","Pending",IF(DD964="Yes","CONDITIONAL — safety override",IF(DC964&gt;=8,"HIGH",IF(DC964&gt;=5,"CONDITIONAL","LOW")))))</x:f>
        <x:v>Pending</x:v>
      </x:c>
      <x:c r="DF964" t="str">
        <x:v>Pending screening and full-text appraisal; no transferability judgment made at identification.</x:v>
      </x:c>
      <x:c r="DG964"/>
      <x:c r="DH964"/>
      <x:c r="DI964"/>
      <x:c r="DJ964"/>
      <x:c r="DK964"/>
      <x:c r="DL964"/>
      <x:c r="DM964"/>
      <x:c r="DN964"/>
      <x:c r="DO964"/>
      <x:c r="DP964"/>
      <x:c r="DQ964"/>
      <x:c r="DR964"/>
      <x:c r="DS964"/>
      <x:c r="DT964"/>
      <x:c r="DU964"/>
      <x:c r="DV964"/>
      <x:c r="DW964"/>
      <x:c r="DX964"/>
      <x:c r="DY964"/>
      <x:c r="DZ964" t="str">
        <x:v>Title/abstract screening alone does not establish effectiveness, causality, methodological quality, transferability to Brazilian public safety or an institutional recommendation.</x:v>
      </x:c>
      <x:c r="EA964" t="str">
        <x:v>Pending</x:v>
      </x:c>
      <x:c r="EB964" t="str">
        <x:f>IF(L964="","",IF(EC964="READY","Yes","No / Pending"))</x:f>
        <x:v>No / Pending</x:v>
      </x:c>
      <x:c r="EC964" t="str">
        <x:f>IF(L964="","",IF(OR(ISNUMBER(SEARCH("Retracted Publication",Q964)),CM964="Retracted",CN964="Retracted",CM964="Expression of Concern",CN964="Expression of Concern",F964="Not used",CG964="Critical",CH964="High",CH964="Critical"),"BLOCKED — integrity or use restriction",IF(AND(CJ964="Yes",CK964="Yes",CL964="Yes"),IF(AND(CM964="Clear",CN964="Verified — clear"),IF(AND(AND(LEN(TRIM(CF964))&gt;0,LEFT(LOWER(TRIM(CF964)),7)&lt;&gt;"pending"),OR(CG964="High",CG964="Moderate"),OR(CH964="Low",CH964="Some concerns",CH964="Not applicable")),IF(AND(DD964="No",OR(DE964="HIGH",DE964="CONDITIONAL"),AND(LEN(TRIM(DF964))&gt;0,LEFT(LOWER(TRIM(DF964)),7)&lt;&gt;"pending")),IF(AND(AND(LEN(TRIM(DT964))&gt;0,LEFT(LOWER(TRIM(DT964)),7)&lt;&gt;"pending"),AND(LEN(TRIM(DU964))&gt;0,LEFT(LOWER(TRIM(DU964)),7)&lt;&gt;"pending"),OR(AND(LEN(TRIM(DV964))&gt;0,LEFT(LOWER(TRIM(DV964)),7)&lt;&gt;"pending"),AND(LEN(TRIM(DW964))&gt;0,LEFT(LOWER(TRIM(DW964)),7)&lt;&gt;"pending")),AND(LEN(TRIM(DX964))&gt;0,LEFT(LOWER(TRIM(DX964)),7)&lt;&gt;"pending")),IF(AND(F964="Claim-ready",OR(EA964="Strong",EA964="Moderate"),AND(LEN(TRIM(G964))&gt;0,LEFT(LOWER(TRIM(G964)),7)&lt;&gt;"pending"),G964&lt;&gt;"No substantive use decision is permitted from identification metadata alone.",AND(LEN(TRIM(DZ964))&gt;0,LEFT(LOWER(TRIM(DZ964)),7)&lt;&gt;"pending"),DZ964&lt;&gt;"Identification metadata alone does not permit any substantive scientific, causal, operational, or institutional claim.",AND(LEN(TRIM(EI964))&gt;0,LEFT(LOWER(TRIM(EI964)),7)&lt;&gt;"pending"),ISNUMBER(EH964),EH964&gt;0),"READY","PENDING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4" t="str">
        <x:v>Pending</x:v>
      </x:c>
      <x:c r="EE964"/>
      <x:c r="EF964" t="str">
        <x:v>Pending</x:v>
      </x:c>
      <x:c r="EG964" t="str">
        <x:v>Pending</x:v>
      </x:c>
      <x:c r="EH964"/>
      <x:c r="EI964" s="501"/>
      <x:c r="EJ964"/>
      <x:c r="EK964" t="str">
        <x:v>Pending</x:v>
      </x:c>
      <x:c r="EL964" t="n">
        <x:v>46272</x:v>
      </x:c>
      <x:c r="EM964" t="str">
        <x:v>Production PubMed record imported and reconciled to Zotero item VRZR2UBQ;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4" t="n">
        <x:f>IF(L964="","",(IF(N964&lt;&gt;"",1,0)+IF(O964&lt;&gt;"",1,0)+IF(AJ964&lt;&gt;"",1,0)+IF(AU964&lt;&gt;"",1,0)+IF(BE964&lt;&gt;"",1,0)+IF(CF964&lt;&gt;"",1,0)+IF(CJ964="Yes",1,0)+IF(CL964="Yes",1,0)+IF(DE964&lt;&gt;"Pending",1,0)+IF(F964&lt;&gt;"",1,0)+IF(DZ964&lt;&gt;"",1,0)+IF(EI964&lt;&gt;"",1,0))/12)</x:f>
        <x:v>0.5</x:v>
      </x:c>
    </x:row>
    <x:row r="965">
      <x:c r="A965" t="str">
        <x:v>EV-0962</x:v>
      </x:c>
      <x:c r="B965" t="str">
        <x:v>Integrity check</x:v>
      </x:c>
      <x:c r="C965" t="str">
        <x:f>IF(L965="","",IF(LEFT(EC965,7)="BLOCKED","🔴 Do not use for conclusion",IF(EB965="Yes","🟢 Claim-ready","🟡 Caution / context")))</x:f>
        <x:v>🟡 Caution / context</x:v>
      </x:c>
      <x:c r="D965" t="str">
        <x:f>IF(L965="","",EC965)</x:f>
        <x:v>PENDING — appropriate appraisal</x:v>
      </x:c>
      <x:c r="E965" t="str">
        <x:v>P3 — Medium</x:v>
      </x:c>
      <x:c r="F965" t="str">
        <x:v>Pending</x:v>
      </x:c>
      <x:c r="G965" t="str">
        <x:v>Title/abstract identify an explicit operational APHT/medical-readiness topic; retain for full-text assessment.</x:v>
      </x:c>
      <x:c r="H965" t="str">
        <x:v>Obtain and review lawful full text; confirm human adjudication; then select a design-specific appraisal instrument.</x:v>
      </x:c>
      <x:c r="I965"/>
      <x:c r="J965" t="str">
        <x:v>B — APHT / Medical Readiness</x:v>
      </x:c>
      <x:c r="K965" t="str">
        <x:v>IDENTIFIED</x:v>
      </x:c>
      <x:c r="L965" t="str">
        <x:v>Recommended medical and non-medical factors to assess military preventable deaths: subject matter experts provide valuable insights.</x:v>
      </x:c>
      <x:c r="M965"/>
      <x:c r="N965" t="str">
        <x:v>Harrison, Whitney Y; Wardian, J L; Sosnov, J A; Kotwal, R S; Butler, F K; Stockinger, Z T; Shackelford, S A; Gurney, J M; Spott, M A; Finelli, L N; Mazuchowski, E L; Smith, D J; Janak, J C</x:v>
      </x:c>
      <x:c r="O965" t="n">
        <x:v>2020</x:v>
      </x:c>
      <x:c r="P965" t="str">
        <x:v>BMJ military health</x:v>
      </x:c>
      <x:c r="Q965" t="str">
        <x:v>Journal Article</x:v>
      </x:c>
      <x:c r="R965" t="str">
        <x:v>Unclear</x:v>
      </x:c>
      <x:c r="S965" t="str">
        <x:v>Unknown</x:v>
      </x:c>
      <x:c r="T965" t="str">
        <x:v>eng</x:v>
      </x:c>
      <x:c r="U965" t="str">
        <x:v>https://pubmed.ncbi.nlm.nih.gov/31036745/</x:v>
      </x:c>
      <x:c r="V965" t="str">
        <x:v>10.1136/jramc-2019-001193</x:v>
      </x:c>
      <x:c r="W965" t="str">
        <x:f>IF(V965="","",LOWER(SUBSTITUTE(SUBSTITUTE(SUBSTITUTE(SUBSTITUTE(TRIM(V965),"https://doi.org/",""),"http://doi.org/",""),"https://dx.doi.org/",""),"doi:","")))</x:f>
        <x:v>10.1136/jramc-2019-001193</x:v>
      </x:c>
      <x:c r="X965" t="str">
        <x:v>31036745</x:v>
      </x:c>
      <x:c r="Y965" t="str"/>
      <x:c r="Z965"/>
      <x:c r="AA965" t="str">
        <x:v>PubMed/MEDLINE</x:v>
      </x:c>
      <x:c r="AB965" t="str">
        <x:v>PUBMED-B-v1.0-2026-08-28</x:v>
      </x:c>
      <x:c r="AC965" t="str">
        <x:v>SP-PUBMED-B-20260828</x:v>
      </x:c>
      <x:c r="AD965" s="499" t="n">
        <x:v>46262</x:v>
      </x:c>
      <x:c r="AE965" s="499" t="n">
        <x:v>46272</x:v>
      </x:c>
      <x:c r="AF965" t="str">
        <x:v>FLHDCAYX</x:v>
      </x:c>
      <x:c r="AG965"/>
      <x:c r="AH965" t="str">
        <x:v>Tactical Athlete → Operational Readiness Brazil</x:v>
      </x:c>
      <x:c r="AI965" t="str">
        <x:v>evidence-family:B</x:v>
      </x:c>
      <x:c r="AJ965"/>
      <x:c r="AK965" t="str">
        <x:f>IF(AJ965="","",IF(OR(LOWER(AJ965)="brazil",LOWER(AJ965)="brasil"),"Yes","No"))</x:f>
      </x:c>
      <x:c r="AL965"/>
      <x:c r="AM965"/>
      <x:c r="AN965"/>
      <x:c r="AO965"/>
      <x:c r="AP965"/>
      <x:c r="AQ965"/>
      <x:c r="AR965"/>
      <x:c r="AS965"/>
      <x:c r="AT965"/>
      <x:c r="AU965"/>
      <x:c r="AV965"/>
      <x:c r="AW965"/>
      <x:c r="AX965"/>
      <x:c r="AY965"/>
      <x:c r="AZ965"/>
      <x:c r="BA965"/>
      <x:c r="BB965"/>
      <x:c r="BC965"/>
      <x:c r="BD965"/>
      <x:c r="BE965"/>
      <x:c r="BF965"/>
      <x:c r="BG965"/>
      <x:c r="BH965"/>
      <x:c r="BI965"/>
      <x:c r="BJ965"/>
      <x:c r="BK965"/>
      <x:c r="BL965"/>
      <x:c r="BM965"/>
      <x:c r="BN965"/>
      <x:c r="BO965"/>
      <x:c r="BP965"/>
      <x:c r="BQ965"/>
      <x:c r="BR965"/>
      <x:c r="BS965"/>
      <x:c r="BT965"/>
      <x:c r="BU965"/>
      <x:c r="BV965"/>
      <x:c r="BW965"/>
      <x:c r="BX965"/>
      <x:c r="BY965"/>
      <x:c r="BZ965"/>
      <x:c r="CA965"/>
      <x:c r="CB965"/>
      <x:c r="CC965"/>
      <x:c r="CD965"/>
      <x:c r="CE965"/>
      <x:c r="CF965"/>
      <x:c r="CG965"/>
      <x:c r="CH965"/>
      <x:c r="CI965"/>
      <x:c r="CJ965" t="str">
        <x:v>Yes</x:v>
      </x:c>
      <x:c r="CK965" t="str">
        <x:v>Yes</x:v>
      </x:c>
      <x:c r="CL965" t="str">
        <x:v>Yes</x:v>
      </x:c>
      <x:c r="CM965" t="str">
        <x:v>Clear</x:v>
      </x:c>
      <x:c r="CN965" t="str">
        <x:v>Verified — clear</x:v>
      </x:c>
      <x:c r="CO965" t="n">
        <x:v>46272</x:v>
      </x:c>
      <x:c r="CP965" t="str">
        <x:v>https://pubmed.ncbi.nlm.nih.gov/31036745/</x:v>
      </x:c>
      <x:c r="CQ965"/>
      <x:c r="CR965"/>
      <x:c r="CS965"/>
      <x:c r="CT965"/>
      <x:c r="CU965"/>
      <x:c r="CV965"/>
      <x:c r="CW965"/>
      <x:c r="CX965"/>
      <x:c r="CY965"/>
      <x:c r="CZ965"/>
      <x:c r="DA965"/>
      <x:c r="DB965" t="str">
        <x:f>IF(L965="","",IF(AND(COUNT(CU965:DA965)=7,OR(CU965=0,CU965=1,CU965=2),OR(CV965=0,CV965=1,CV965=2),OR(CW965=0,CW965=1,CW965=2),OR(CX965=0,CX965=1,CX965=2),OR(CY965=0,CY965=1,CY965=2),OR(CZ965=0,CZ965=1,CZ965=2),OR(DA965=0,DA965=1,DA965=2)),SUM(CU965:DA965),""))</x:f>
      </x:c>
      <x:c r="DC965" t="str">
        <x:f>IF(DB965="","",ROUND(DB965/14*10,1))</x:f>
      </x:c>
      <x:c r="DD965" t="str">
        <x:v>Pending</x:v>
      </x:c>
      <x:c r="DE965" t="str">
        <x:f>IF(L965="","",IF(DC965="","Pending",IF(DD965="Yes","CONDITIONAL — safety override",IF(DC965&gt;=8,"HIGH",IF(DC965&gt;=5,"CONDITIONAL","LOW")))))</x:f>
        <x:v>Pending</x:v>
      </x:c>
      <x:c r="DF965" t="str">
        <x:v>Pending screening and full-text appraisal; no transferability judgment made at identification.</x:v>
      </x:c>
      <x:c r="DG965"/>
      <x:c r="DH965"/>
      <x:c r="DI965"/>
      <x:c r="DJ965"/>
      <x:c r="DK965"/>
      <x:c r="DL965"/>
      <x:c r="DM965"/>
      <x:c r="DN965"/>
      <x:c r="DO965"/>
      <x:c r="DP965"/>
      <x:c r="DQ965"/>
      <x:c r="DR965"/>
      <x:c r="DS965"/>
      <x:c r="DT965"/>
      <x:c r="DU965"/>
      <x:c r="DV965"/>
      <x:c r="DW965"/>
      <x:c r="DX965"/>
      <x:c r="DY965"/>
      <x:c r="DZ965" t="str">
        <x:v>Title/abstract screening alone does not establish effectiveness, causality, methodological quality, transferability to Brazilian public safety or an institutional recommendation.</x:v>
      </x:c>
      <x:c r="EA965" t="str">
        <x:v>Pending</x:v>
      </x:c>
      <x:c r="EB965" t="str">
        <x:f>IF(L965="","",IF(EC965="READY","Yes","No / Pending"))</x:f>
        <x:v>No / Pending</x:v>
      </x:c>
      <x:c r="EC965" t="str">
        <x:f>IF(L965="","",IF(OR(ISNUMBER(SEARCH("Retracted Publication",Q965)),CM965="Retracted",CN965="Retracted",CM965="Expression of Concern",CN965="Expression of Concern",F965="Not used",CG965="Critical",CH965="High",CH965="Critical"),"BLOCKED — integrity or use restriction",IF(AND(CJ965="Yes",CK965="Yes",CL965="Yes"),IF(AND(CM965="Clear",CN965="Verified — clear"),IF(AND(AND(LEN(TRIM(CF965))&gt;0,LEFT(LOWER(TRIM(CF965)),7)&lt;&gt;"pending"),OR(CG965="High",CG965="Moderate"),OR(CH965="Low",CH965="Some concerns",CH965="Not applicable")),IF(AND(DD965="No",OR(DE965="HIGH",DE965="CONDITIONAL"),AND(LEN(TRIM(DF965))&gt;0,LEFT(LOWER(TRIM(DF965)),7)&lt;&gt;"pending")),IF(AND(AND(LEN(TRIM(DT965))&gt;0,LEFT(LOWER(TRIM(DT965)),7)&lt;&gt;"pending"),AND(LEN(TRIM(DU965))&gt;0,LEFT(LOWER(TRIM(DU965)),7)&lt;&gt;"pending"),OR(AND(LEN(TRIM(DV965))&gt;0,LEFT(LOWER(TRIM(DV965)),7)&lt;&gt;"pending"),AND(LEN(TRIM(DW965))&gt;0,LEFT(LOWER(TRIM(DW965)),7)&lt;&gt;"pending")),AND(LEN(TRIM(DX965))&gt;0,LEFT(LOWER(TRIM(DX965)),7)&lt;&gt;"pending")),IF(AND(F965="Claim-ready",OR(EA965="Strong",EA965="Moderate"),AND(LEN(TRIM(G965))&gt;0,LEFT(LOWER(TRIM(G965)),7)&lt;&gt;"pending"),G965&lt;&gt;"No substantive use decision is permitted from identification metadata alone.",AND(LEN(TRIM(DZ965))&gt;0,LEFT(LOWER(TRIM(DZ965)),7)&lt;&gt;"pending"),DZ965&lt;&gt;"Identification metadata alone does not permit any substantive scientific, causal, operational, or institutional claim.",AND(LEN(TRIM(EI965))&gt;0,LEFT(LOWER(TRIM(EI965)),7)&lt;&gt;"pending"),ISNUMBER(EH965),EH965&gt;0),"READY","PENDING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5" t="str">
        <x:v>Pending</x:v>
      </x:c>
      <x:c r="EE965"/>
      <x:c r="EF965" t="str">
        <x:v>Pending</x:v>
      </x:c>
      <x:c r="EG965" t="str">
        <x:v>Pending</x:v>
      </x:c>
      <x:c r="EH965"/>
      <x:c r="EI965" s="501"/>
      <x:c r="EJ965"/>
      <x:c r="EK965" t="str">
        <x:v>Pending</x:v>
      </x:c>
      <x:c r="EL965" t="n">
        <x:v>46272</x:v>
      </x:c>
      <x:c r="EM965" t="str">
        <x:v>Production PubMed record imported and reconciled to Zotero item FLHDCAYX;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5" t="n">
        <x:f>IF(L965="","",(IF(N965&lt;&gt;"",1,0)+IF(O965&lt;&gt;"",1,0)+IF(AJ965&lt;&gt;"",1,0)+IF(AU965&lt;&gt;"",1,0)+IF(BE965&lt;&gt;"",1,0)+IF(CF965&lt;&gt;"",1,0)+IF(CJ965="Yes",1,0)+IF(CL965="Yes",1,0)+IF(DE965&lt;&gt;"Pending",1,0)+IF(F965&lt;&gt;"",1,0)+IF(DZ965&lt;&gt;"",1,0)+IF(EI965&lt;&gt;"",1,0))/12)</x:f>
        <x:v>0.5</x:v>
      </x:c>
    </x:row>
    <x:row r="966">
      <x:c r="A966" t="str">
        <x:v>EV-0963</x:v>
      </x:c>
      <x:c r="B966" t="str">
        <x:v>Integrity check</x:v>
      </x:c>
      <x:c r="C966" t="str">
        <x:f>IF(L966="","",IF(LEFT(EC966,7)="BLOCKED","🔴 Do not use for conclusion",IF(EB966="Yes","🟢 Claim-ready","🟡 Caution / context")))</x:f>
        <x:v>🟡 Caution / context</x:v>
      </x:c>
      <x:c r="D966" t="str">
        <x:f>IF(L966="","",EC966)</x:f>
        <x:v>PENDING — appropriate appraisal</x:v>
      </x:c>
      <x:c r="E966" t="str">
        <x:v>P3 — Medium</x:v>
      </x:c>
      <x:c r="F966" t="str">
        <x:v>Pending</x:v>
      </x:c>
      <x:c r="G966" t="str">
        <x:v>A potentially relevant concept is present, but direct applicability is ambiguous at title/abstract level.</x:v>
      </x:c>
      <x:c r="H966" t="str">
        <x:v>Human title/abstract adjudication; retrieve full text if relevance remains plausible.</x:v>
      </x:c>
      <x:c r="I966"/>
      <x:c r="J966" t="str">
        <x:v>A — Core</x:v>
      </x:c>
      <x:c r="K966" t="str">
        <x:v>IDENTIFIED</x:v>
      </x:c>
      <x:c r="L966" t="str">
        <x:v>An Editorial Review of Mobile Health: Implications for the US Military Health System.</x:v>
      </x:c>
      <x:c r="M966"/>
      <x:c r="N966" t="str">
        <x:v>Selig, Daniel J; Collins, Jeannette; Church, Tyler L; Zeman, Joseph</x:v>
      </x:c>
      <x:c r="O966" t="n">
        <x:v>2019</x:v>
      </x:c>
      <x:c r="P966" t="str">
        <x:v>Military medicine</x:v>
      </x:c>
      <x:c r="Q966" t="str">
        <x:v>Journal Article; Review</x:v>
      </x:c>
      <x:c r="R966" t="str">
        <x:v>Unclear</x:v>
      </x:c>
      <x:c r="S966" t="str">
        <x:v>Unknown</x:v>
      </x:c>
      <x:c r="T966" t="str">
        <x:v>eng</x:v>
      </x:c>
      <x:c r="U966" t="str">
        <x:v>https://pubmed.ncbi.nlm.nih.gov/31004169/</x:v>
      </x:c>
      <x:c r="V966" t="str">
        <x:v>10.1093/milmed/usz073</x:v>
      </x:c>
      <x:c r="W966" t="str">
        <x:f>IF(V966="","",LOWER(SUBSTITUTE(SUBSTITUTE(SUBSTITUTE(SUBSTITUTE(TRIM(V966),"https://doi.org/",""),"http://doi.org/",""),"https://dx.doi.org/",""),"doi:","")))</x:f>
        <x:v>10.1093/milmed/usz073</x:v>
      </x:c>
      <x:c r="X966" t="str">
        <x:v>31004169</x:v>
      </x:c>
      <x:c r="Y966" t="str"/>
      <x:c r="Z966"/>
      <x:c r="AA966" t="str">
        <x:v>PubMed/MEDLINE</x:v>
      </x:c>
      <x:c r="AB966" t="str">
        <x:v>PUBMED-A-v1.0-2026-08-28</x:v>
      </x:c>
      <x:c r="AC966" t="str">
        <x:v>SP-PUBMED-A-20260828</x:v>
      </x:c>
      <x:c r="AD966" s="499" t="n">
        <x:v>46262</x:v>
      </x:c>
      <x:c r="AE966" s="499" t="n">
        <x:v>46272</x:v>
      </x:c>
      <x:c r="AF966" t="str">
        <x:v>6HRHWREF</x:v>
      </x:c>
      <x:c r="AG966"/>
      <x:c r="AH966" t="str">
        <x:v>Tactical Athlete → Operational Readiness Brazil</x:v>
      </x:c>
      <x:c r="AI966" t="str">
        <x:v>evidence-family:A</x:v>
      </x:c>
      <x:c r="AJ966"/>
      <x:c r="AK966" t="str">
        <x:f>IF(AJ966="","",IF(OR(LOWER(AJ966)="brazil",LOWER(AJ966)="brasil"),"Yes","No"))</x:f>
      </x:c>
      <x:c r="AL966"/>
      <x:c r="AM966"/>
      <x:c r="AN966"/>
      <x:c r="AO966"/>
      <x:c r="AP966"/>
      <x:c r="AQ966"/>
      <x:c r="AR966"/>
      <x:c r="AS966"/>
      <x:c r="AT966"/>
      <x:c r="AU966"/>
      <x:c r="AV966"/>
      <x:c r="AW966"/>
      <x:c r="AX966"/>
      <x:c r="AY966"/>
      <x:c r="AZ966"/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/>
      <x:c r="BO966"/>
      <x:c r="BP966"/>
      <x:c r="BQ966"/>
      <x:c r="BR966"/>
      <x:c r="BS966"/>
      <x:c r="BT966"/>
      <x:c r="BU966"/>
      <x:c r="BV966"/>
      <x:c r="BW966"/>
      <x:c r="BX966"/>
      <x:c r="BY966"/>
      <x:c r="BZ966"/>
      <x:c r="CA966"/>
      <x:c r="CB966"/>
      <x:c r="CC966"/>
      <x:c r="CD966"/>
      <x:c r="CE966"/>
      <x:c r="CF966"/>
      <x:c r="CG966"/>
      <x:c r="CH966"/>
      <x:c r="CI966"/>
      <x:c r="CJ966" t="str">
        <x:v>Yes</x:v>
      </x:c>
      <x:c r="CK966" t="str">
        <x:v>Yes</x:v>
      </x:c>
      <x:c r="CL966" t="str">
        <x:v>Yes</x:v>
      </x:c>
      <x:c r="CM966" t="str">
        <x:v>Clear</x:v>
      </x:c>
      <x:c r="CN966" t="str">
        <x:v>Verified — clear</x:v>
      </x:c>
      <x:c r="CO966" t="n">
        <x:v>46272</x:v>
      </x:c>
      <x:c r="CP966" t="str">
        <x:v>https://pubmed.ncbi.nlm.nih.gov/31004169/</x:v>
      </x:c>
      <x:c r="CQ966"/>
      <x:c r="CR966"/>
      <x:c r="CS966"/>
      <x:c r="CT966"/>
      <x:c r="CU966"/>
      <x:c r="CV966"/>
      <x:c r="CW966"/>
      <x:c r="CX966"/>
      <x:c r="CY966"/>
      <x:c r="CZ966"/>
      <x:c r="DA966"/>
      <x:c r="DB966" t="str">
        <x:f>IF(L966="","",IF(AND(COUNT(CU966:DA966)=7,OR(CU966=0,CU966=1,CU966=2),OR(CV966=0,CV966=1,CV966=2),OR(CW966=0,CW966=1,CW966=2),OR(CX966=0,CX966=1,CX966=2),OR(CY966=0,CY966=1,CY966=2),OR(CZ966=0,CZ966=1,CZ966=2),OR(DA966=0,DA966=1,DA966=2)),SUM(CU966:DA966),""))</x:f>
      </x:c>
      <x:c r="DC966" t="str">
        <x:f>IF(DB966="","",ROUND(DB966/14*10,1))</x:f>
      </x:c>
      <x:c r="DD966" t="str">
        <x:v>Pending</x:v>
      </x:c>
      <x:c r="DE966" t="str">
        <x:f>IF(L966="","",IF(DC966="","Pending",IF(DD966="Yes","CONDITIONAL — safety override",IF(DC966&gt;=8,"HIGH",IF(DC966&gt;=5,"CONDITIONAL","LOW")))))</x:f>
        <x:v>Pending</x:v>
      </x:c>
      <x:c r="DF966" t="str">
        <x:v>Pending screening and full-text appraisal; no transferability judgment made at identification.</x:v>
      </x:c>
      <x:c r="DG966"/>
      <x:c r="DH966"/>
      <x:c r="DI966"/>
      <x:c r="DJ966"/>
      <x:c r="DK966"/>
      <x:c r="DL966"/>
      <x:c r="DM966"/>
      <x:c r="DN966"/>
      <x:c r="DO966"/>
      <x:c r="DP966"/>
      <x:c r="DQ966"/>
      <x:c r="DR966"/>
      <x:c r="DS966"/>
      <x:c r="DT966"/>
      <x:c r="DU966"/>
      <x:c r="DV966"/>
      <x:c r="DW966"/>
      <x:c r="DX966"/>
      <x:c r="DY966"/>
      <x:c r="DZ966" t="str">
        <x:v>Title/abstract information is insufficient for a substantive scientific, causal, transferability or institutional claim.</x:v>
      </x:c>
      <x:c r="EA966" t="str">
        <x:v>Pending</x:v>
      </x:c>
      <x:c r="EB966" t="str">
        <x:f>IF(L966="","",IF(EC966="READY","Yes","No / Pending"))</x:f>
        <x:v>No / Pending</x:v>
      </x:c>
      <x:c r="EC966" t="str">
        <x:f>IF(L966="","",IF(OR(ISNUMBER(SEARCH("Retracted Publication",Q966)),CM966="Retracted",CN966="Retracted",CM966="Expression of Concern",CN966="Expression of Concern",F966="Not used",CG966="Critical",CH966="High",CH966="Critical"),"BLOCKED — integrity or use restriction",IF(AND(CJ966="Yes",CK966="Yes",CL966="Yes"),IF(AND(CM966="Clear",CN966="Verified — clear"),IF(AND(AND(LEN(TRIM(CF966))&gt;0,LEFT(LOWER(TRIM(CF966)),7)&lt;&gt;"pending"),OR(CG966="High",CG966="Moderate"),OR(CH966="Low",CH966="Some concerns",CH966="Not applicable")),IF(AND(DD966="No",OR(DE966="HIGH",DE966="CONDITIONAL"),AND(LEN(TRIM(DF966))&gt;0,LEFT(LOWER(TRIM(DF966)),7)&lt;&gt;"pending")),IF(AND(AND(LEN(TRIM(DT966))&gt;0,LEFT(LOWER(TRIM(DT966)),7)&lt;&gt;"pending"),AND(LEN(TRIM(DU966))&gt;0,LEFT(LOWER(TRIM(DU966)),7)&lt;&gt;"pending"),OR(AND(LEN(TRIM(DV966))&gt;0,LEFT(LOWER(TRIM(DV966)),7)&lt;&gt;"pending"),AND(LEN(TRIM(DW966))&gt;0,LEFT(LOWER(TRIM(DW966)),7)&lt;&gt;"pending")),AND(LEN(TRIM(DX966))&gt;0,LEFT(LOWER(TRIM(DX966)),7)&lt;&gt;"pending")),IF(AND(F966="Claim-ready",OR(EA966="Strong",EA966="Moderate"),AND(LEN(TRIM(G966))&gt;0,LEFT(LOWER(TRIM(G966)),7)&lt;&gt;"pending"),G966&lt;&gt;"No substantive use decision is permitted from identification metadata alone.",AND(LEN(TRIM(DZ966))&gt;0,LEFT(LOWER(TRIM(DZ966)),7)&lt;&gt;"pending"),DZ966&lt;&gt;"Identification metadata alone does not permit any substantive scientific, causal, operational, or institutional claim.",AND(LEN(TRIM(EI966))&gt;0,LEFT(LOWER(TRIM(EI966)),7)&lt;&gt;"pending"),ISNUMBER(EH966),EH966&gt;0),"READY","PENDING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6" t="str">
        <x:v>Pending</x:v>
      </x:c>
      <x:c r="EE966"/>
      <x:c r="EF966" t="str">
        <x:v>Pending</x:v>
      </x:c>
      <x:c r="EG966" t="str">
        <x:v>Pending</x:v>
      </x:c>
      <x:c r="EH966"/>
      <x:c r="EI966" s="501"/>
      <x:c r="EJ966"/>
      <x:c r="EK966" t="str">
        <x:v>Pending</x:v>
      </x:c>
      <x:c r="EL966" t="n">
        <x:v>46272</x:v>
      </x:c>
      <x:c r="EM966" t="str">
        <x:v>Production PubMed record imported and reconciled to Zotero item 6HRHWREF;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66" t="n">
        <x:f>IF(L966="","",(IF(N966&lt;&gt;"",1,0)+IF(O966&lt;&gt;"",1,0)+IF(AJ966&lt;&gt;"",1,0)+IF(AU966&lt;&gt;"",1,0)+IF(BE966&lt;&gt;"",1,0)+IF(CF966&lt;&gt;"",1,0)+IF(CJ966="Yes",1,0)+IF(CL966="Yes",1,0)+IF(DE966&lt;&gt;"Pending",1,0)+IF(F966&lt;&gt;"",1,0)+IF(DZ966&lt;&gt;"",1,0)+IF(EI966&lt;&gt;"",1,0))/12)</x:f>
        <x:v>0.5</x:v>
      </x:c>
    </x:row>
    <x:row r="967">
      <x:c r="A967" t="str">
        <x:v>EV-0964</x:v>
      </x:c>
      <x:c r="B967" t="str">
        <x:v>Integrity check</x:v>
      </x:c>
      <x:c r="C967" t="str">
        <x:f>IF(L967="","",IF(LEFT(EC967,7)="BLOCKED","🔴 Do not use for conclusion",IF(EB967="Yes","🟢 Claim-ready","🟡 Caution / context")))</x:f>
        <x:v>🟡 Caution / context</x:v>
      </x:c>
      <x:c r="D967" t="str">
        <x:f>IF(L967="","",EC967)</x:f>
        <x:v>PENDING — appropriate appraisal</x:v>
      </x:c>
      <x:c r="E967" t="str">
        <x:v>P3 — Medium</x:v>
      </x:c>
      <x:c r="F967" t="str">
        <x:v>Pending</x:v>
      </x:c>
      <x:c r="G967" t="str">
        <x:v>Title/abstract identify an explicit tactical/public-safety context and readiness domain; retain for full-text assessment.</x:v>
      </x:c>
      <x:c r="H967" t="str">
        <x:v>Obtain and review lawful full text; confirm human adjudication; then select a design-specific appraisal instrument.</x:v>
      </x:c>
      <x:c r="I967"/>
      <x:c r="J967" t="str">
        <x:v>A — Core</x:v>
      </x:c>
      <x:c r="K967" t="str">
        <x:v>IDENTIFIED</x:v>
      </x:c>
      <x:c r="L967" t="str">
        <x:v>Outcomes of Pectoralis Major Tears in Active Duty US Military Personnel: A Comparison of Surgical Repairs Performed in the Forward Deployed Setting to Those Performed in the Continental United States.</x:v>
      </x:c>
      <x:c r="M967"/>
      <x:c r="N967" t="str">
        <x:v>Shakir, Irshad; Davis, William; Choate, W Stephen; Antosh, Ivan J; Parada, Stephen; Salazar, Dane H</x:v>
      </x:c>
      <x:c r="O967" t="n">
        <x:v>2019</x:v>
      </x:c>
      <x:c r="P967" t="str">
        <x:v>Military medicine</x:v>
      </x:c>
      <x:c r="Q967" t="str">
        <x:v>Journal Article</x:v>
      </x:c>
      <x:c r="R967" t="str">
        <x:v>Unclear</x:v>
      </x:c>
      <x:c r="S967" t="str">
        <x:v>Unknown</x:v>
      </x:c>
      <x:c r="T967" t="str">
        <x:v>eng</x:v>
      </x:c>
      <x:c r="U967" t="str">
        <x:v>https://pubmed.ncbi.nlm.nih.gov/31004160/</x:v>
      </x:c>
      <x:c r="V967" t="str">
        <x:v>10.1093/milmed/usz068</x:v>
      </x:c>
      <x:c r="W967" t="str">
        <x:f>IF(V967="","",LOWER(SUBSTITUTE(SUBSTITUTE(SUBSTITUTE(SUBSTITUTE(TRIM(V967),"https://doi.org/",""),"http://doi.org/",""),"https://dx.doi.org/",""),"doi:","")))</x:f>
        <x:v>10.1093/milmed/usz068</x:v>
      </x:c>
      <x:c r="X967" t="str">
        <x:v>31004160</x:v>
      </x:c>
      <x:c r="Y967" t="str"/>
      <x:c r="Z967"/>
      <x:c r="AA967" t="str">
        <x:v>PubMed/MEDLINE</x:v>
      </x:c>
      <x:c r="AB967" t="str">
        <x:v>PUBMED-A-v1.0-2026-08-28</x:v>
      </x:c>
      <x:c r="AC967" t="str">
        <x:v>SP-PUBMED-A-20260828</x:v>
      </x:c>
      <x:c r="AD967" s="499" t="n">
        <x:v>46262</x:v>
      </x:c>
      <x:c r="AE967" s="499" t="n">
        <x:v>46272</x:v>
      </x:c>
      <x:c r="AF967" t="str">
        <x:v>QYWCURC6</x:v>
      </x:c>
      <x:c r="AG967"/>
      <x:c r="AH967" t="str">
        <x:v>Tactical Athlete → Operational Readiness Brazil</x:v>
      </x:c>
      <x:c r="AI967" t="str">
        <x:v>evidence-family:A</x:v>
      </x:c>
      <x:c r="AJ967"/>
      <x:c r="AK967" t="str">
        <x:f>IF(AJ967="","",IF(OR(LOWER(AJ967)="brazil",LOWER(AJ967)="brasil"),"Yes","No"))</x:f>
      </x:c>
      <x:c r="AL967"/>
      <x:c r="AM967"/>
      <x:c r="AN967"/>
      <x:c r="AO967"/>
      <x:c r="AP967"/>
      <x:c r="AQ967"/>
      <x:c r="AR967"/>
      <x:c r="AS967"/>
      <x:c r="AT967"/>
      <x:c r="AU967"/>
      <x:c r="AV967"/>
      <x:c r="AW967"/>
      <x:c r="AX967"/>
      <x:c r="AY967"/>
      <x:c r="AZ967"/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/>
      <x:c r="BO967"/>
      <x:c r="BP967"/>
      <x:c r="BQ967"/>
      <x:c r="BR967"/>
      <x:c r="BS967"/>
      <x:c r="BT967"/>
      <x:c r="BU967"/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 t="str">
        <x:v>Yes</x:v>
      </x:c>
      <x:c r="CK967" t="str">
        <x:v>Yes</x:v>
      </x:c>
      <x:c r="CL967" t="str">
        <x:v>Yes</x:v>
      </x:c>
      <x:c r="CM967" t="str">
        <x:v>Clear</x:v>
      </x:c>
      <x:c r="CN967" t="str">
        <x:v>Verified — clear</x:v>
      </x:c>
      <x:c r="CO967" t="n">
        <x:v>46272</x:v>
      </x:c>
      <x:c r="CP967" t="str">
        <x:v>https://pubmed.ncbi.nlm.nih.gov/31004160/</x:v>
      </x:c>
      <x:c r="CQ967"/>
      <x:c r="CR967"/>
      <x:c r="CS967"/>
      <x:c r="CT967"/>
      <x:c r="CU967"/>
      <x:c r="CV967"/>
      <x:c r="CW967"/>
      <x:c r="CX967"/>
      <x:c r="CY967"/>
      <x:c r="CZ967"/>
      <x:c r="DA967"/>
      <x:c r="DB967" t="str">
        <x:f>IF(L967="","",IF(AND(COUNT(CU967:DA967)=7,OR(CU967=0,CU967=1,CU967=2),OR(CV967=0,CV967=1,CV967=2),OR(CW967=0,CW967=1,CW967=2),OR(CX967=0,CX967=1,CX967=2),OR(CY967=0,CY967=1,CY967=2),OR(CZ967=0,CZ967=1,CZ967=2),OR(DA967=0,DA967=1,DA967=2)),SUM(CU967:DA967),""))</x:f>
      </x:c>
      <x:c r="DC967" t="str">
        <x:f>IF(DB967="","",ROUND(DB967/14*10,1))</x:f>
      </x:c>
      <x:c r="DD967" t="str">
        <x:v>Pending</x:v>
      </x:c>
      <x:c r="DE967" t="str">
        <x:f>IF(L967="","",IF(DC967="","Pending",IF(DD967="Yes","CONDITIONAL — safety override",IF(DC967&gt;=8,"HIGH",IF(DC967&gt;=5,"CONDITIONAL","LOW")))))</x:f>
        <x:v>Pending</x:v>
      </x:c>
      <x:c r="DF967" t="str">
        <x:v>Pending screening and full-text appraisal; no transferability judgment made at identification.</x:v>
      </x:c>
      <x:c r="DG967"/>
      <x:c r="DH967"/>
      <x:c r="DI967"/>
      <x:c r="DJ967"/>
      <x:c r="DK967"/>
      <x:c r="DL967"/>
      <x:c r="DM967"/>
      <x:c r="DN967"/>
      <x:c r="DO967"/>
      <x:c r="DP967"/>
      <x:c r="DQ967"/>
      <x:c r="DR967"/>
      <x:c r="DS967"/>
      <x:c r="DT967"/>
      <x:c r="DU967"/>
      <x:c r="DV967"/>
      <x:c r="DW967"/>
      <x:c r="DX967"/>
      <x:c r="DY967"/>
      <x:c r="DZ967" t="str">
        <x:v>Title/abstract screening alone does not establish effectiveness, causality, methodological quality, transferability to Brazilian public safety or an institutional recommendation.</x:v>
      </x:c>
      <x:c r="EA967" t="str">
        <x:v>Pending</x:v>
      </x:c>
      <x:c r="EB967" t="str">
        <x:f>IF(L967="","",IF(EC967="READY","Yes","No / Pending"))</x:f>
        <x:v>No / Pending</x:v>
      </x:c>
      <x:c r="EC967" t="str">
        <x:f>IF(L967="","",IF(OR(ISNUMBER(SEARCH("Retracted Publication",Q967)),CM967="Retracted",CN967="Retracted",CM967="Expression of Concern",CN967="Expression of Concern",F967="Not used",CG967="Critical",CH967="High",CH967="Critical"),"BLOCKED — integrity or use restriction",IF(AND(CJ967="Yes",CK967="Yes",CL967="Yes"),IF(AND(CM967="Clear",CN967="Verified — clear"),IF(AND(AND(LEN(TRIM(CF967))&gt;0,LEFT(LOWER(TRIM(CF967)),7)&lt;&gt;"pending"),OR(CG967="High",CG967="Moderate"),OR(CH967="Low",CH967="Some concerns",CH967="Not applicable")),IF(AND(DD967="No",OR(DE967="HIGH",DE967="CONDITIONAL"),AND(LEN(TRIM(DF967))&gt;0,LEFT(LOWER(TRIM(DF967)),7)&lt;&gt;"pending")),IF(AND(AND(LEN(TRIM(DT967))&gt;0,LEFT(LOWER(TRIM(DT967)),7)&lt;&gt;"pending"),AND(LEN(TRIM(DU967))&gt;0,LEFT(LOWER(TRIM(DU967)),7)&lt;&gt;"pending"),OR(AND(LEN(TRIM(DV967))&gt;0,LEFT(LOWER(TRIM(DV967)),7)&lt;&gt;"pending"),AND(LEN(TRIM(DW967))&gt;0,LEFT(LOWER(TRIM(DW967)),7)&lt;&gt;"pending")),AND(LEN(TRIM(DX967))&gt;0,LEFT(LOWER(TRIM(DX967)),7)&lt;&gt;"pending")),IF(AND(F967="Claim-ready",OR(EA967="Strong",EA967="Moderate"),AND(LEN(TRIM(G967))&gt;0,LEFT(LOWER(TRIM(G967)),7)&lt;&gt;"pending"),G967&lt;&gt;"No substantive use decision is permitted from identification metadata alone.",AND(LEN(TRIM(DZ967))&gt;0,LEFT(LOWER(TRIM(DZ967)),7)&lt;&gt;"pending"),DZ967&lt;&gt;"Identification metadata alone does not permit any substantive scientific, causal, operational, or institutional claim.",AND(LEN(TRIM(EI967))&gt;0,LEFT(LOWER(TRIM(EI967)),7)&lt;&gt;"pending"),ISNUMBER(EH967),EH967&gt;0),"READY","PENDING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7" t="str">
        <x:v>Pending</x:v>
      </x:c>
      <x:c r="EE967"/>
      <x:c r="EF967" t="str">
        <x:v>Pending</x:v>
      </x:c>
      <x:c r="EG967" t="str">
        <x:v>Pending</x:v>
      </x:c>
      <x:c r="EH967"/>
      <x:c r="EI967" s="501"/>
      <x:c r="EJ967"/>
      <x:c r="EK967" t="str">
        <x:v>Pending</x:v>
      </x:c>
      <x:c r="EL967" t="n">
        <x:v>46272</x:v>
      </x:c>
      <x:c r="EM967" t="str">
        <x:v>Production PubMed record imported and reconciled to Zotero item QYWCURC6;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7" t="n">
        <x:f>IF(L967="","",(IF(N967&lt;&gt;"",1,0)+IF(O967&lt;&gt;"",1,0)+IF(AJ967&lt;&gt;"",1,0)+IF(AU967&lt;&gt;"",1,0)+IF(BE967&lt;&gt;"",1,0)+IF(CF967&lt;&gt;"",1,0)+IF(CJ967="Yes",1,0)+IF(CL967="Yes",1,0)+IF(DE967&lt;&gt;"Pending",1,0)+IF(F967&lt;&gt;"",1,0)+IF(DZ967&lt;&gt;"",1,0)+IF(EI967&lt;&gt;"",1,0))/12)</x:f>
        <x:v>0.5</x:v>
      </x:c>
    </x:row>
    <x:row r="968">
      <x:c r="A968" t="str">
        <x:v>EV-0965</x:v>
      </x:c>
      <x:c r="B968" t="str">
        <x:v>Integrity check</x:v>
      </x:c>
      <x:c r="C968" t="str">
        <x:f>IF(L968="","",IF(LEFT(EC968,7)="BLOCKED","🔴 Do not use for conclusion",IF(EB968="Yes","🟢 Claim-ready","🟡 Caution / context")))</x:f>
        <x:v>🟡 Caution / context</x:v>
      </x:c>
      <x:c r="D968" t="str">
        <x:f>IF(L968="","",EC968)</x:f>
        <x:v>PENDING — appropriate appraisal</x:v>
      </x:c>
      <x:c r="E968" t="str">
        <x:v>P3 — Medium</x:v>
      </x:c>
      <x:c r="F968" t="str">
        <x:v>Pending</x:v>
      </x:c>
      <x:c r="G968" t="str">
        <x:v>Title/abstract identify an explicit operational APHT/medical-readiness topic; retain for full-text assessment.</x:v>
      </x:c>
      <x:c r="H968" t="str">
        <x:v>Obtain and review lawful full text; confirm human adjudication; then select a design-specific appraisal instrument.</x:v>
      </x:c>
      <x:c r="I968"/>
      <x:c r="J968" t="str">
        <x:v>B — APHT / Medical Readiness</x:v>
      </x:c>
      <x:c r="K968" t="str">
        <x:v>IDENTIFIED</x:v>
      </x:c>
      <x:c r="L968" t="str">
        <x:v>Prehospital adenosine, lidocaine, and magnesium has inferior survival compared with tactical combat casualty care resuscitation in a porcine model of prolonged hemorrhagic shock.</x:v>
      </x:c>
      <x:c r="M968"/>
      <x:c r="N968" t="str">
        <x:v>How, Remealle A; Glaser, Jacob J; Schaub, Leasha J; Fryer, Darren M; Ozuna, Kassandra M; Morgan, Clifford G; Sams, Valerie G; Cardin, Sylvain</x:v>
      </x:c>
      <x:c r="O968" t="n">
        <x:v>2019</x:v>
      </x:c>
      <x:c r="P968" t="str">
        <x:v>The journal of trauma and acute care surgery</x:v>
      </x:c>
      <x:c r="Q968" t="str">
        <x:v>Journal Article; Research Support, Non-U.S. Gov't</x:v>
      </x:c>
      <x:c r="R968" t="str">
        <x:v>Unclear</x:v>
      </x:c>
      <x:c r="S968" t="str">
        <x:v>Unknown</x:v>
      </x:c>
      <x:c r="T968" t="str">
        <x:v>eng</x:v>
      </x:c>
      <x:c r="U968" t="str">
        <x:v>https://pubmed.ncbi.nlm.nih.gov/30985476/</x:v>
      </x:c>
      <x:c r="V968" t="str">
        <x:v>10.1097/ta.0000000000002308</x:v>
      </x:c>
      <x:c r="W968" t="str">
        <x:f>IF(V968="","",LOWER(SUBSTITUTE(SUBSTITUTE(SUBSTITUTE(SUBSTITUTE(TRIM(V968),"https://doi.org/",""),"http://doi.org/",""),"https://dx.doi.org/",""),"doi:","")))</x:f>
        <x:v>10.1097/ta.0000000000002308</x:v>
      </x:c>
      <x:c r="X968" t="str">
        <x:v>30985476</x:v>
      </x:c>
      <x:c r="Y968" t="str"/>
      <x:c r="Z968"/>
      <x:c r="AA968" t="str">
        <x:v>PubMed/MEDLINE</x:v>
      </x:c>
      <x:c r="AB968" t="str">
        <x:v>PUBMED-B-v1.0-2026-08-28</x:v>
      </x:c>
      <x:c r="AC968" t="str">
        <x:v>SP-PUBMED-B-20260828</x:v>
      </x:c>
      <x:c r="AD968" s="499" t="n">
        <x:v>46262</x:v>
      </x:c>
      <x:c r="AE968" s="499" t="n">
        <x:v>46272</x:v>
      </x:c>
      <x:c r="AF968" t="str">
        <x:v>PZH9DZYY</x:v>
      </x:c>
      <x:c r="AG968"/>
      <x:c r="AH968" t="str">
        <x:v>Tactical Athlete → Operational Readiness Brazil</x:v>
      </x:c>
      <x:c r="AI968" t="str">
        <x:v>evidence-family:B</x:v>
      </x:c>
      <x:c r="AJ968"/>
      <x:c r="AK968" t="str">
        <x:f>IF(AJ968="","",IF(OR(LOWER(AJ968)="brazil",LOWER(AJ968)="brasil"),"Yes","No"))</x:f>
      </x:c>
      <x:c r="AL968"/>
      <x:c r="AM968"/>
      <x:c r="AN968"/>
      <x:c r="AO968"/>
      <x:c r="AP968"/>
      <x:c r="AQ968"/>
      <x:c r="AR968"/>
      <x:c r="AS968"/>
      <x:c r="AT968"/>
      <x:c r="AU968"/>
      <x:c r="AV968"/>
      <x:c r="AW968"/>
      <x:c r="AX968"/>
      <x:c r="AY968"/>
      <x:c r="AZ968"/>
      <x:c r="BA968"/>
      <x:c r="BB968"/>
      <x:c r="BC968"/>
      <x:c r="BD968"/>
      <x:c r="BE968"/>
      <x:c r="BF968"/>
      <x:c r="BG968"/>
      <x:c r="BH968"/>
      <x:c r="BI968"/>
      <x:c r="BJ968"/>
      <x:c r="BK968"/>
      <x:c r="BL968"/>
      <x:c r="BM968"/>
      <x:c r="BN968"/>
      <x:c r="BO968"/>
      <x:c r="BP968"/>
      <x:c r="BQ968"/>
      <x:c r="BR968"/>
      <x:c r="BS968"/>
      <x:c r="BT968"/>
      <x:c r="BU968"/>
      <x:c r="BV968"/>
      <x:c r="BW968"/>
      <x:c r="BX968"/>
      <x:c r="BY968"/>
      <x:c r="BZ968"/>
      <x:c r="CA968"/>
      <x:c r="CB968"/>
      <x:c r="CC968"/>
      <x:c r="CD968"/>
      <x:c r="CE968"/>
      <x:c r="CF968"/>
      <x:c r="CG968"/>
      <x:c r="CH968"/>
      <x:c r="CI968"/>
      <x:c r="CJ968" t="str">
        <x:v>Yes</x:v>
      </x:c>
      <x:c r="CK968" t="str">
        <x:v>Yes</x:v>
      </x:c>
      <x:c r="CL968" t="str">
        <x:v>Yes</x:v>
      </x:c>
      <x:c r="CM968" t="str">
        <x:v>Clear</x:v>
      </x:c>
      <x:c r="CN968" t="str">
        <x:v>Verified — clear</x:v>
      </x:c>
      <x:c r="CO968" t="n">
        <x:v>46272</x:v>
      </x:c>
      <x:c r="CP968" t="str">
        <x:v>https://pubmed.ncbi.nlm.nih.gov/31626027/</x:v>
      </x:c>
      <x:c r="CQ968"/>
      <x:c r="CR968"/>
      <x:c r="CS968"/>
      <x:c r="CT968"/>
      <x:c r="CU968"/>
      <x:c r="CV968"/>
      <x:c r="CW968"/>
      <x:c r="CX968"/>
      <x:c r="CY968"/>
      <x:c r="CZ968"/>
      <x:c r="DA968"/>
      <x:c r="DB968" t="str">
        <x:f>IF(L968="","",IF(AND(COUNT(CU968:DA968)=7,OR(CU968=0,CU968=1,CU968=2),OR(CV968=0,CV968=1,CV968=2),OR(CW968=0,CW968=1,CW968=2),OR(CX968=0,CX968=1,CX968=2),OR(CY968=0,CY968=1,CY968=2),OR(CZ968=0,CZ968=1,CZ968=2),OR(DA968=0,DA968=1,DA968=2)),SUM(CU968:DA968),""))</x:f>
      </x:c>
      <x:c r="DC968" t="str">
        <x:f>IF(DB968="","",ROUND(DB968/14*10,1))</x:f>
      </x:c>
      <x:c r="DD968" t="str">
        <x:v>Pending</x:v>
      </x:c>
      <x:c r="DE968" t="str">
        <x:f>IF(L968="","",IF(DC968="","Pending",IF(DD968="Yes","CONDITIONAL — safety override",IF(DC968&gt;=8,"HIGH",IF(DC968&gt;=5,"CONDITIONAL","LOW")))))</x:f>
        <x:v>Pending</x:v>
      </x:c>
      <x:c r="DF968" t="str">
        <x:v>Pending screening and full-text appraisal; no transferability judgment made at identification.</x:v>
      </x:c>
      <x:c r="DG968"/>
      <x:c r="DH968"/>
      <x:c r="DI968"/>
      <x:c r="DJ968"/>
      <x:c r="DK968"/>
      <x:c r="DL968"/>
      <x:c r="DM968"/>
      <x:c r="DN968"/>
      <x:c r="DO968"/>
      <x:c r="DP968"/>
      <x:c r="DQ968"/>
      <x:c r="DR968"/>
      <x:c r="DS968"/>
      <x:c r="DT968"/>
      <x:c r="DU968"/>
      <x:c r="DV968"/>
      <x:c r="DW968"/>
      <x:c r="DX968"/>
      <x:c r="DY968"/>
      <x:c r="DZ968" t="str">
        <x:v>Title/abstract screening alone does not establish effectiveness, causality, methodological quality, transferability to Brazilian public safety or an institutional recommendation.</x:v>
      </x:c>
      <x:c r="EA968" t="str">
        <x:v>Pending</x:v>
      </x:c>
      <x:c r="EB968" t="str">
        <x:f>IF(L968="","",IF(EC968="READY","Yes","No / Pending"))</x:f>
        <x:v>No / Pending</x:v>
      </x:c>
      <x:c r="EC968" t="str">
        <x:f>IF(L968="","",IF(OR(ISNUMBER(SEARCH("Retracted Publication",Q968)),CM968="Retracted",CN968="Retracted",CM968="Expression of Concern",CN968="Expression of Concern",F968="Not used",CG968="Critical",CH968="High",CH968="Critical"),"BLOCKED — integrity or use restriction",IF(AND(CJ968="Yes",CK968="Yes",CL968="Yes"),IF(AND(CM968="Clear",CN968="Verified — clear"),IF(AND(AND(LEN(TRIM(CF968))&gt;0,LEFT(LOWER(TRIM(CF968)),7)&lt;&gt;"pending"),OR(CG968="High",CG968="Moderate"),OR(CH968="Low",CH968="Some concerns",CH968="Not applicable")),IF(AND(DD968="No",OR(DE968="HIGH",DE968="CONDITIONAL"),AND(LEN(TRIM(DF968))&gt;0,LEFT(LOWER(TRIM(DF968)),7)&lt;&gt;"pending")),IF(AND(AND(LEN(TRIM(DT968))&gt;0,LEFT(LOWER(TRIM(DT968)),7)&lt;&gt;"pending"),AND(LEN(TRIM(DU968))&gt;0,LEFT(LOWER(TRIM(DU968)),7)&lt;&gt;"pending"),OR(AND(LEN(TRIM(DV968))&gt;0,LEFT(LOWER(TRIM(DV968)),7)&lt;&gt;"pending"),AND(LEN(TRIM(DW968))&gt;0,LEFT(LOWER(TRIM(DW968)),7)&lt;&gt;"pending")),AND(LEN(TRIM(DX968))&gt;0,LEFT(LOWER(TRIM(DX968)),7)&lt;&gt;"pending")),IF(AND(F968="Claim-ready",OR(EA968="Strong",EA968="Moderate"),AND(LEN(TRIM(G968))&gt;0,LEFT(LOWER(TRIM(G968)),7)&lt;&gt;"pending"),G968&lt;&gt;"No substantive use decision is permitted from identification metadata alone.",AND(LEN(TRIM(DZ968))&gt;0,LEFT(LOWER(TRIM(DZ968)),7)&lt;&gt;"pending"),DZ968&lt;&gt;"Identification metadata alone does not permit any substantive scientific, causal, operational, or institutional claim.",AND(LEN(TRIM(EI968))&gt;0,LEFT(LOWER(TRIM(EI968)),7)&lt;&gt;"pending"),ISNUMBER(EH968),EH968&gt;0),"READY","PENDING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8" t="str">
        <x:v>Pending</x:v>
      </x:c>
      <x:c r="EE968"/>
      <x:c r="EF968" t="str">
        <x:v>Pending</x:v>
      </x:c>
      <x:c r="EG968" t="str">
        <x:v>Pending</x:v>
      </x:c>
      <x:c r="EH968"/>
      <x:c r="EI968" s="501"/>
      <x:c r="EJ968"/>
      <x:c r="EK968" t="str">
        <x:v>Pending</x:v>
      </x:c>
      <x:c r="EL968" t="n">
        <x:v>46272</x:v>
      </x:c>
      <x:c r="EM968" t="str">
        <x:v>Production PubMed record imported and reconciled to Zotero item PZH9DZYY;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8" t="n">
        <x:f>IF(L968="","",(IF(N968&lt;&gt;"",1,0)+IF(O968&lt;&gt;"",1,0)+IF(AJ968&lt;&gt;"",1,0)+IF(AU968&lt;&gt;"",1,0)+IF(BE968&lt;&gt;"",1,0)+IF(CF968&lt;&gt;"",1,0)+IF(CJ968="Yes",1,0)+IF(CL968="Yes",1,0)+IF(DE968&lt;&gt;"Pending",1,0)+IF(F968&lt;&gt;"",1,0)+IF(DZ968&lt;&gt;"",1,0)+IF(EI968&lt;&gt;"",1,0))/12)</x:f>
        <x:v>0.5</x:v>
      </x:c>
    </x:row>
    <x:row r="969">
      <x:c r="A969" t="str">
        <x:v>EV-0966</x:v>
      </x:c>
      <x:c r="B969" t="str">
        <x:v>Integrity check</x:v>
      </x:c>
      <x:c r="C969" t="str">
        <x:f>IF(L969="","",IF(LEFT(EC969,7)="BLOCKED","🔴 Do not use for conclusion",IF(EB969="Yes","🟢 Claim-ready","🟡 Caution / context")))</x:f>
        <x:v>🟡 Caution / context</x:v>
      </x:c>
      <x:c r="D969" t="str">
        <x:f>IF(L969="","",EC969)</x:f>
        <x:v>PENDING — appropriate appraisal</x:v>
      </x:c>
      <x:c r="E969" t="str">
        <x:v>P3 — Medium</x:v>
      </x:c>
      <x:c r="F969" t="str">
        <x:v>Pending</x:v>
      </x:c>
      <x:c r="G969" t="str">
        <x:v>Title/abstract identify an explicit implementation-science construct; retain for full-text assessment.</x:v>
      </x:c>
      <x:c r="H969" t="str">
        <x:v>Obtain and review lawful full text; confirm human adjudication; then select a design-specific appraisal instrument.</x:v>
      </x:c>
      <x:c r="I969"/>
      <x:c r="J969" t="str">
        <x:v>C — Implementation Science</x:v>
      </x:c>
      <x:c r="K969" t="str">
        <x:v>IDENTIFIED</x:v>
      </x:c>
      <x:c r="L969" t="str">
        <x:v>A scoping review of military veterans involved in the criminal justice system and their health and healthcare.</x:v>
      </x:c>
      <x:c r="M969"/>
      <x:c r="N969" t="str">
        <x:v>Finlay, Andrea K; Owens, Mandy D; Taylor, Emmeline; Nash, Amia; Capdarest-Arest, Nicole; Rosenthal, Joel; Blue-Howells, Jessica; Clark, Sean; Timko, Christine</x:v>
      </x:c>
      <x:c r="O969" t="n">
        <x:v>2019</x:v>
      </x:c>
      <x:c r="P969" t="str">
        <x:v>Health &amp; justice</x:v>
      </x:c>
      <x:c r="Q969" t="str">
        <x:v>Journal Article; Scoping Review</x:v>
      </x:c>
      <x:c r="R969" t="str">
        <x:v>Unclear</x:v>
      </x:c>
      <x:c r="S969" t="str">
        <x:v>Unknown</x:v>
      </x:c>
      <x:c r="T969" t="str">
        <x:v>eng</x:v>
      </x:c>
      <x:c r="U969" t="str">
        <x:v>https://pubmed.ncbi.nlm.nih.gov/30963311/</x:v>
      </x:c>
      <x:c r="V969" t="str">
        <x:v>10.1186/s40352-019-0086-9</x:v>
      </x:c>
      <x:c r="W969" t="str">
        <x:f>IF(V969="","",LOWER(SUBSTITUTE(SUBSTITUTE(SUBSTITUTE(SUBSTITUTE(TRIM(V969),"https://doi.org/",""),"http://doi.org/",""),"https://dx.doi.org/",""),"doi:","")))</x:f>
        <x:v>10.1186/s40352-019-0086-9</x:v>
      </x:c>
      <x:c r="X969" t="str">
        <x:v>30963311</x:v>
      </x:c>
      <x:c r="Y969" t="str">
        <x:v>PMC6718001</x:v>
      </x:c>
      <x:c r="Z969"/>
      <x:c r="AA969" t="str">
        <x:v>PubMed/MEDLINE</x:v>
      </x:c>
      <x:c r="AB969" t="str">
        <x:v>PUBMED-C-v1.0-2026-08-28</x:v>
      </x:c>
      <x:c r="AC969" t="str">
        <x:v>SP-PUBMED-C-20260828</x:v>
      </x:c>
      <x:c r="AD969" s="499" t="n">
        <x:v>46262</x:v>
      </x:c>
      <x:c r="AE969" s="499" t="n">
        <x:v>46272</x:v>
      </x:c>
      <x:c r="AF969" t="str">
        <x:v>35EGMGLJ</x:v>
      </x:c>
      <x:c r="AG969"/>
      <x:c r="AH969" t="str">
        <x:v>Tactical Athlete → Operational Readiness Brazil</x:v>
      </x:c>
      <x:c r="AI969" t="str">
        <x:v>evidence-family:C</x:v>
      </x:c>
      <x:c r="AJ969"/>
      <x:c r="AK969" t="str">
        <x:f>IF(AJ969="","",IF(OR(LOWER(AJ969)="brazil",LOWER(AJ969)="brasil"),"Yes","No"))</x:f>
      </x:c>
      <x:c r="AL969"/>
      <x:c r="AM969"/>
      <x:c r="AN969"/>
      <x:c r="AO969"/>
      <x:c r="AP969"/>
      <x:c r="AQ969"/>
      <x:c r="AR969"/>
      <x:c r="AS969"/>
      <x:c r="AT969"/>
      <x:c r="AU969"/>
      <x:c r="AV969"/>
      <x:c r="AW969"/>
      <x:c r="AX969"/>
      <x:c r="AY969"/>
      <x:c r="AZ969"/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/>
      <x:c r="BO969"/>
      <x:c r="BP969"/>
      <x:c r="BQ969"/>
      <x:c r="BR969"/>
      <x:c r="BS969"/>
      <x:c r="BT969"/>
      <x:c r="BU969"/>
      <x:c r="BV969"/>
      <x:c r="BW969"/>
      <x:c r="BX969"/>
      <x:c r="BY969"/>
      <x:c r="BZ969"/>
      <x:c r="CA969"/>
      <x:c r="CB969"/>
      <x:c r="CC969"/>
      <x:c r="CD969"/>
      <x:c r="CE969"/>
      <x:c r="CF969"/>
      <x:c r="CG969"/>
      <x:c r="CH969"/>
      <x:c r="CI969"/>
      <x:c r="CJ969" t="str">
        <x:v>Yes</x:v>
      </x:c>
      <x:c r="CK969" t="str">
        <x:v>Yes</x:v>
      </x:c>
      <x:c r="CL969" t="str">
        <x:v>Yes</x:v>
      </x:c>
      <x:c r="CM969" t="str">
        <x:v>Clear</x:v>
      </x:c>
      <x:c r="CN969" t="str">
        <x:v>Verified — clear</x:v>
      </x:c>
      <x:c r="CO969" t="n">
        <x:v>46272</x:v>
      </x:c>
      <x:c r="CP969" t="str">
        <x:v>https://pubmed.ncbi.nlm.nih.gov/30963311/</x:v>
      </x:c>
      <x:c r="CQ969"/>
      <x:c r="CR969"/>
      <x:c r="CS969"/>
      <x:c r="CT969"/>
      <x:c r="CU969"/>
      <x:c r="CV969"/>
      <x:c r="CW969"/>
      <x:c r="CX969"/>
      <x:c r="CY969"/>
      <x:c r="CZ969"/>
      <x:c r="DA969"/>
      <x:c r="DB969" t="str">
        <x:f>IF(L969="","",IF(AND(COUNT(CU969:DA969)=7,OR(CU969=0,CU969=1,CU969=2),OR(CV969=0,CV969=1,CV969=2),OR(CW969=0,CW969=1,CW969=2),OR(CX969=0,CX969=1,CX969=2),OR(CY969=0,CY969=1,CY969=2),OR(CZ969=0,CZ969=1,CZ969=2),OR(DA969=0,DA969=1,DA969=2)),SUM(CU969:DA969),""))</x:f>
      </x:c>
      <x:c r="DC969" t="str">
        <x:f>IF(DB969="","",ROUND(DB969/14*10,1))</x:f>
      </x:c>
      <x:c r="DD969" t="str">
        <x:v>Pending</x:v>
      </x:c>
      <x:c r="DE969" t="str">
        <x:f>IF(L969="","",IF(DC969="","Pending",IF(DD969="Yes","CONDITIONAL — safety override",IF(DC969&gt;=8,"HIGH",IF(DC969&gt;=5,"CONDITIONAL","LOW")))))</x:f>
        <x:v>Pending</x:v>
      </x:c>
      <x:c r="DF969" t="str">
        <x:v>Pending screening and full-text appraisal; no transferability judgment made at identification.</x:v>
      </x:c>
      <x:c r="DG969"/>
      <x:c r="DH969"/>
      <x:c r="DI969"/>
      <x:c r="DJ969"/>
      <x:c r="DK969"/>
      <x:c r="DL969"/>
      <x:c r="DM969"/>
      <x:c r="DN969"/>
      <x:c r="DO969"/>
      <x:c r="DP969"/>
      <x:c r="DQ969"/>
      <x:c r="DR969"/>
      <x:c r="DS969"/>
      <x:c r="DT969"/>
      <x:c r="DU969"/>
      <x:c r="DV969"/>
      <x:c r="DW969"/>
      <x:c r="DX969"/>
      <x:c r="DY969"/>
      <x:c r="DZ969" t="str">
        <x:v>Title/abstract screening alone does not establish effectiveness, causality, methodological quality, transferability to Brazilian public safety or an institutional recommendation.</x:v>
      </x:c>
      <x:c r="EA969" t="str">
        <x:v>Pending</x:v>
      </x:c>
      <x:c r="EB969" t="str">
        <x:f>IF(L969="","",IF(EC969="READY","Yes","No / Pending"))</x:f>
        <x:v>No / Pending</x:v>
      </x:c>
      <x:c r="EC969" t="str">
        <x:f>IF(L969="","",IF(OR(ISNUMBER(SEARCH("Retracted Publication",Q969)),CM969="Retracted",CN969="Retracted",CM969="Expression of Concern",CN969="Expression of Concern",F969="Not used",CG969="Critical",CH969="High",CH969="Critical"),"BLOCKED — integrity or use restriction",IF(AND(CJ969="Yes",CK969="Yes",CL969="Yes"),IF(AND(CM969="Clear",CN969="Verified — clear"),IF(AND(AND(LEN(TRIM(CF969))&gt;0,LEFT(LOWER(TRIM(CF969)),7)&lt;&gt;"pending"),OR(CG969="High",CG969="Moderate"),OR(CH969="Low",CH969="Some concerns",CH969="Not applicable")),IF(AND(DD969="No",OR(DE969="HIGH",DE969="CONDITIONAL"),AND(LEN(TRIM(DF969))&gt;0,LEFT(LOWER(TRIM(DF969)),7)&lt;&gt;"pending")),IF(AND(AND(LEN(TRIM(DT969))&gt;0,LEFT(LOWER(TRIM(DT969)),7)&lt;&gt;"pending"),AND(LEN(TRIM(DU969))&gt;0,LEFT(LOWER(TRIM(DU969)),7)&lt;&gt;"pending"),OR(AND(LEN(TRIM(DV969))&gt;0,LEFT(LOWER(TRIM(DV969)),7)&lt;&gt;"pending"),AND(LEN(TRIM(DW969))&gt;0,LEFT(LOWER(TRIM(DW969)),7)&lt;&gt;"pending")),AND(LEN(TRIM(DX969))&gt;0,LEFT(LOWER(TRIM(DX969)),7)&lt;&gt;"pending")),IF(AND(F969="Claim-ready",OR(EA969="Strong",EA969="Moderate"),AND(LEN(TRIM(G969))&gt;0,LEFT(LOWER(TRIM(G969)),7)&lt;&gt;"pending"),G969&lt;&gt;"No substantive use decision is permitted from identification metadata alone.",AND(LEN(TRIM(DZ969))&gt;0,LEFT(LOWER(TRIM(DZ969)),7)&lt;&gt;"pending"),DZ969&lt;&gt;"Identification metadata alone does not permit any substantive scientific, causal, operational, or institutional claim.",AND(LEN(TRIM(EI969))&gt;0,LEFT(LOWER(TRIM(EI969)),7)&lt;&gt;"pending"),ISNUMBER(EH969),EH969&gt;0),"READY","PENDING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69" t="str">
        <x:v>Pending</x:v>
      </x:c>
      <x:c r="EE969"/>
      <x:c r="EF969" t="str">
        <x:v>Pending</x:v>
      </x:c>
      <x:c r="EG969" t="str">
        <x:v>Pending</x:v>
      </x:c>
      <x:c r="EH969"/>
      <x:c r="EI969" s="501"/>
      <x:c r="EJ969"/>
      <x:c r="EK969" t="str">
        <x:v>Pending</x:v>
      </x:c>
      <x:c r="EL969" t="n">
        <x:v>46272</x:v>
      </x:c>
      <x:c r="EM969" t="str">
        <x:v>Production PubMed record imported and reconciled to Zotero item 35EGMGLJ;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69" t="n">
        <x:f>IF(L969="","",(IF(N969&lt;&gt;"",1,0)+IF(O969&lt;&gt;"",1,0)+IF(AJ969&lt;&gt;"",1,0)+IF(AU969&lt;&gt;"",1,0)+IF(BE969&lt;&gt;"",1,0)+IF(CF969&lt;&gt;"",1,0)+IF(CJ969="Yes",1,0)+IF(CL969="Yes",1,0)+IF(DE969&lt;&gt;"Pending",1,0)+IF(F969&lt;&gt;"",1,0)+IF(DZ969&lt;&gt;"",1,0)+IF(EI969&lt;&gt;"",1,0))/12)</x:f>
        <x:v>0.5</x:v>
      </x:c>
    </x:row>
    <x:row r="970">
      <x:c r="A970" t="str">
        <x:v>EV-0967</x:v>
      </x:c>
      <x:c r="B970" t="str">
        <x:v>Integrity check</x:v>
      </x:c>
      <x:c r="C970" t="str">
        <x:f>IF(L970="","",IF(LEFT(EC970,7)="BLOCKED","🔴 Do not use for conclusion",IF(EB970="Yes","🟢 Claim-ready","🟡 Caution / context")))</x:f>
        <x:v>🟡 Caution / context</x:v>
      </x:c>
      <x:c r="D970" t="str">
        <x:f>IF(L970="","",EC970)</x:f>
        <x:v>PENDING — appropriate appraisal</x:v>
      </x:c>
      <x:c r="E970" t="str">
        <x:v>P3 — Medium</x:v>
      </x:c>
      <x:c r="F970" t="str">
        <x:v>Pending</x:v>
      </x:c>
      <x:c r="G970" t="str">
        <x:v>Title/abstract identify an explicit operational APHT/medical-readiness topic; retain for full-text assessment.</x:v>
      </x:c>
      <x:c r="H970" t="str">
        <x:v>Obtain and review lawful full text; confirm human adjudication; then select a design-specific appraisal instrument.</x:v>
      </x:c>
      <x:c r="I970"/>
      <x:c r="J970" t="str">
        <x:v>B — APHT / Medical Readiness</x:v>
      </x:c>
      <x:c r="K970" t="str">
        <x:v>IDENTIFIED</x:v>
      </x:c>
      <x:c r="L970" t="str">
        <x:v>Prehospital whole blood resuscitation prevents coagulopathy and improves acid-base status at hospital arrival in a nonhuman primate hemorrhagic shock model.</x:v>
      </x:c>
      <x:c r="M970"/>
      <x:c r="N970" t="str">
        <x:v>Sheppard, Forest R; Mitchell, Thomas A; Cap, Andrew P; Schaub, Leasha J; Macko, Antoni R; Glaser, Jacob J</x:v>
      </x:c>
      <x:c r="O970" t="n">
        <x:v>2019</x:v>
      </x:c>
      <x:c r="P970" t="str">
        <x:v>Transfusion</x:v>
      </x:c>
      <x:c r="Q970" t="str">
        <x:v>Comparative Study; Journal Article; Research Support, U.S. Gov't, Non-P.H.S.</x:v>
      </x:c>
      <x:c r="R970" t="str">
        <x:v>Unclear</x:v>
      </x:c>
      <x:c r="S970" t="str">
        <x:v>Unknown</x:v>
      </x:c>
      <x:c r="T970" t="str">
        <x:v>eng</x:v>
      </x:c>
      <x:c r="U970" t="str">
        <x:v>https://pubmed.ncbi.nlm.nih.gov/30942491/</x:v>
      </x:c>
      <x:c r="V970" t="str">
        <x:v>10.1111/trf.15294</x:v>
      </x:c>
      <x:c r="W970" t="str">
        <x:f>IF(V970="","",LOWER(SUBSTITUTE(SUBSTITUTE(SUBSTITUTE(SUBSTITUTE(TRIM(V970),"https://doi.org/",""),"http://doi.org/",""),"https://dx.doi.org/",""),"doi:","")))</x:f>
        <x:v>10.1111/trf.15294</x:v>
      </x:c>
      <x:c r="X970" t="str">
        <x:v>30942491</x:v>
      </x:c>
      <x:c r="Y970" t="str"/>
      <x:c r="Z970"/>
      <x:c r="AA970" t="str">
        <x:v>PubMed/MEDLINE</x:v>
      </x:c>
      <x:c r="AB970" t="str">
        <x:v>PUBMED-B-v1.0-2026-08-28</x:v>
      </x:c>
      <x:c r="AC970" t="str">
        <x:v>SP-PUBMED-B-20260828</x:v>
      </x:c>
      <x:c r="AD970" s="499" t="n">
        <x:v>46262</x:v>
      </x:c>
      <x:c r="AE970" s="499" t="n">
        <x:v>46272</x:v>
      </x:c>
      <x:c r="AF970" t="str">
        <x:v>V4YJMWXF</x:v>
      </x:c>
      <x:c r="AG970"/>
      <x:c r="AH970" t="str">
        <x:v>Tactical Athlete → Operational Readiness Brazil</x:v>
      </x:c>
      <x:c r="AI970" t="str">
        <x:v>evidence-family:B</x:v>
      </x:c>
      <x:c r="AJ970"/>
      <x:c r="AK970" t="str">
        <x:f>IF(AJ970="","",IF(OR(LOWER(AJ970)="brazil",LOWER(AJ970)="brasil"),"Yes","No"))</x:f>
      </x:c>
      <x:c r="AL970"/>
      <x:c r="AM970"/>
      <x:c r="AN970"/>
      <x:c r="AO970"/>
      <x:c r="AP970"/>
      <x:c r="AQ970"/>
      <x:c r="AR970"/>
      <x:c r="AS970"/>
      <x:c r="AT970"/>
      <x:c r="AU970"/>
      <x:c r="AV970"/>
      <x:c r="AW970"/>
      <x:c r="AX970"/>
      <x:c r="AY970"/>
      <x:c r="AZ970"/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/>
      <x:c r="BO970"/>
      <x:c r="BP970"/>
      <x:c r="BQ970"/>
      <x:c r="BR970"/>
      <x:c r="BS970"/>
      <x:c r="BT970"/>
      <x:c r="BU970"/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 t="str">
        <x:v>Yes</x:v>
      </x:c>
      <x:c r="CK970" t="str">
        <x:v>Yes</x:v>
      </x:c>
      <x:c r="CL970" t="str">
        <x:v>Yes</x:v>
      </x:c>
      <x:c r="CM970" t="str">
        <x:v>Clear</x:v>
      </x:c>
      <x:c r="CN970" t="str">
        <x:v>Verified — clear</x:v>
      </x:c>
      <x:c r="CO970" t="n">
        <x:v>46272</x:v>
      </x:c>
      <x:c r="CP970" t="str">
        <x:v>https://pubmed.ncbi.nlm.nih.gov/31268592/</x:v>
      </x:c>
      <x:c r="CQ970"/>
      <x:c r="CR970"/>
      <x:c r="CS970"/>
      <x:c r="CT970"/>
      <x:c r="CU970"/>
      <x:c r="CV970"/>
      <x:c r="CW970"/>
      <x:c r="CX970"/>
      <x:c r="CY970"/>
      <x:c r="CZ970"/>
      <x:c r="DA970"/>
      <x:c r="DB970" t="str">
        <x:f>IF(L970="","",IF(AND(COUNT(CU970:DA970)=7,OR(CU970=0,CU970=1,CU970=2),OR(CV970=0,CV970=1,CV970=2),OR(CW970=0,CW970=1,CW970=2),OR(CX970=0,CX970=1,CX970=2),OR(CY970=0,CY970=1,CY970=2),OR(CZ970=0,CZ970=1,CZ970=2),OR(DA970=0,DA970=1,DA970=2)),SUM(CU970:DA970),""))</x:f>
      </x:c>
      <x:c r="DC970" t="str">
        <x:f>IF(DB970="","",ROUND(DB970/14*10,1))</x:f>
      </x:c>
      <x:c r="DD970" t="str">
        <x:v>Pending</x:v>
      </x:c>
      <x:c r="DE970" t="str">
        <x:f>IF(L970="","",IF(DC970="","Pending",IF(DD970="Yes","CONDITIONAL — safety override",IF(DC970&gt;=8,"HIGH",IF(DC970&gt;=5,"CONDITIONAL","LOW")))))</x:f>
        <x:v>Pending</x:v>
      </x:c>
      <x:c r="DF970" t="str">
        <x:v>Pending screening and full-text appraisal; no transferability judgment made at identification.</x:v>
      </x:c>
      <x:c r="DG970"/>
      <x:c r="DH970"/>
      <x:c r="DI970"/>
      <x:c r="DJ970"/>
      <x:c r="DK970"/>
      <x:c r="DL970"/>
      <x:c r="DM970"/>
      <x:c r="DN970"/>
      <x:c r="DO970"/>
      <x:c r="DP970"/>
      <x:c r="DQ970"/>
      <x:c r="DR970"/>
      <x:c r="DS970"/>
      <x:c r="DT970"/>
      <x:c r="DU970"/>
      <x:c r="DV970"/>
      <x:c r="DW970"/>
      <x:c r="DX970"/>
      <x:c r="DY970"/>
      <x:c r="DZ970" t="str">
        <x:v>Title/abstract screening alone does not establish effectiveness, causality, methodological quality, transferability to Brazilian public safety or an institutional recommendation.</x:v>
      </x:c>
      <x:c r="EA970" t="str">
        <x:v>Pending</x:v>
      </x:c>
      <x:c r="EB970" t="str">
        <x:f>IF(L970="","",IF(EC970="READY","Yes","No / Pending"))</x:f>
        <x:v>No / Pending</x:v>
      </x:c>
      <x:c r="EC970" t="str">
        <x:f>IF(L970="","",IF(OR(ISNUMBER(SEARCH("Retracted Publication",Q970)),CM970="Retracted",CN970="Retracted",CM970="Expression of Concern",CN970="Expression of Concern",F970="Not used",CG970="Critical",CH970="High",CH970="Critical"),"BLOCKED — integrity or use restriction",IF(AND(CJ970="Yes",CK970="Yes",CL970="Yes"),IF(AND(CM970="Clear",CN970="Verified — clear"),IF(AND(AND(LEN(TRIM(CF970))&gt;0,LEFT(LOWER(TRIM(CF970)),7)&lt;&gt;"pending"),OR(CG970="High",CG970="Moderate"),OR(CH970="Low",CH970="Some concerns",CH970="Not applicable")),IF(AND(DD970="No",OR(DE970="HIGH",DE970="CONDITIONAL"),AND(LEN(TRIM(DF970))&gt;0,LEFT(LOWER(TRIM(DF970)),7)&lt;&gt;"pending")),IF(AND(AND(LEN(TRIM(DT970))&gt;0,LEFT(LOWER(TRIM(DT970)),7)&lt;&gt;"pending"),AND(LEN(TRIM(DU970))&gt;0,LEFT(LOWER(TRIM(DU970)),7)&lt;&gt;"pending"),OR(AND(LEN(TRIM(DV970))&gt;0,LEFT(LOWER(TRIM(DV970)),7)&lt;&gt;"pending"),AND(LEN(TRIM(DW970))&gt;0,LEFT(LOWER(TRIM(DW970)),7)&lt;&gt;"pending")),AND(LEN(TRIM(DX970))&gt;0,LEFT(LOWER(TRIM(DX970)),7)&lt;&gt;"pending")),IF(AND(F970="Claim-ready",OR(EA970="Strong",EA970="Moderate"),AND(LEN(TRIM(G970))&gt;0,LEFT(LOWER(TRIM(G970)),7)&lt;&gt;"pending"),G970&lt;&gt;"No substantive use decision is permitted from identification metadata alone.",AND(LEN(TRIM(DZ970))&gt;0,LEFT(LOWER(TRIM(DZ970)),7)&lt;&gt;"pending"),DZ970&lt;&gt;"Identification metadata alone does not permit any substantive scientific, causal, operational, or institutional claim.",AND(LEN(TRIM(EI970))&gt;0,LEFT(LOWER(TRIM(EI970)),7)&lt;&gt;"pending"),ISNUMBER(EH970),EH970&gt;0),"READY","PENDING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0" t="str">
        <x:v>Pending</x:v>
      </x:c>
      <x:c r="EE970"/>
      <x:c r="EF970" t="str">
        <x:v>Pending</x:v>
      </x:c>
      <x:c r="EG970" t="str">
        <x:v>Pending</x:v>
      </x:c>
      <x:c r="EH970"/>
      <x:c r="EI970" s="501"/>
      <x:c r="EJ970"/>
      <x:c r="EK970" t="str">
        <x:v>Pending</x:v>
      </x:c>
      <x:c r="EL970" t="n">
        <x:v>46272</x:v>
      </x:c>
      <x:c r="EM970" t="str">
        <x:v>Production PubMed record imported and reconciled to Zotero item V4YJMWXF;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0" t="n">
        <x:f>IF(L970="","",(IF(N970&lt;&gt;"",1,0)+IF(O970&lt;&gt;"",1,0)+IF(AJ970&lt;&gt;"",1,0)+IF(AU970&lt;&gt;"",1,0)+IF(BE970&lt;&gt;"",1,0)+IF(CF970&lt;&gt;"",1,0)+IF(CJ970="Yes",1,0)+IF(CL970="Yes",1,0)+IF(DE970&lt;&gt;"Pending",1,0)+IF(F970&lt;&gt;"",1,0)+IF(DZ970&lt;&gt;"",1,0)+IF(EI970&lt;&gt;"",1,0))/12)</x:f>
        <x:v>0.5</x:v>
      </x:c>
    </x:row>
    <x:row r="971">
      <x:c r="A971" t="str">
        <x:v>EV-0968</x:v>
      </x:c>
      <x:c r="B971" t="str">
        <x:v>Integrity check</x:v>
      </x:c>
      <x:c r="C971" t="str">
        <x:f>IF(L971="","",IF(LEFT(EC971,7)="BLOCKED","🔴 Do not use for conclusion",IF(EB971="Yes","🟢 Claim-ready","🟡 Caution / context")))</x:f>
        <x:v>🟡 Caution / context</x:v>
      </x:c>
      <x:c r="D971" t="str">
        <x:f>IF(L971="","",EC971)</x:f>
        <x:v>PENDING — appropriate appraisal</x:v>
      </x:c>
      <x:c r="E971" t="str">
        <x:v>P3 — Medium</x:v>
      </x:c>
      <x:c r="F971" t="str">
        <x:v>Pending</x:v>
      </x:c>
      <x:c r="G971" t="str">
        <x:v>Title/abstract identify an explicit tactical/public-safety context and readiness domain; retain for full-text assessment.</x:v>
      </x:c>
      <x:c r="H971" t="str">
        <x:v>Obtain and review lawful full text; confirm human adjudication; then select a design-specific appraisal instrument.</x:v>
      </x:c>
      <x:c r="I971"/>
      <x:c r="J971" t="str">
        <x:v>A — Core</x:v>
      </x:c>
      <x:c r="K971" t="str">
        <x:v>IDENTIFIED</x:v>
      </x:c>
      <x:c r="L971" t="str">
        <x:v>Medical Encounters During the United States Army Special Forces Assessment and Selection Course.</x:v>
      </x:c>
      <x:c r="M971"/>
      <x:c r="N971" t="str">
        <x:v>Knapik, Joseph J; Farina, Emily K; Ramirez, Christian B; Pasiakos, Stefan M; McClung, James P; Lieberman, Harris R</x:v>
      </x:c>
      <x:c r="O971" t="n">
        <x:v>2019</x:v>
      </x:c>
      <x:c r="P971" t="str">
        <x:v>Military medicine</x:v>
      </x:c>
      <x:c r="Q971" t="str">
        <x:v>Journal Article; Research Support, U.S. Gov't, Non-P.H.S.</x:v>
      </x:c>
      <x:c r="R971" t="str">
        <x:v>Unclear</x:v>
      </x:c>
      <x:c r="S971" t="str">
        <x:v>Unknown</x:v>
      </x:c>
      <x:c r="T971" t="str">
        <x:v>eng</x:v>
      </x:c>
      <x:c r="U971" t="str">
        <x:v>https://pubmed.ncbi.nlm.nih.gov/30941425/</x:v>
      </x:c>
      <x:c r="V971" t="str">
        <x:v>10.1093/milmed/usz056</x:v>
      </x:c>
      <x:c r="W971" t="str">
        <x:f>IF(V971="","",LOWER(SUBSTITUTE(SUBSTITUTE(SUBSTITUTE(SUBSTITUTE(TRIM(V971),"https://doi.org/",""),"http://doi.org/",""),"https://dx.doi.org/",""),"doi:","")))</x:f>
        <x:v>10.1093/milmed/usz056</x:v>
      </x:c>
      <x:c r="X971" t="str">
        <x:v>30941425</x:v>
      </x:c>
      <x:c r="Y971" t="str">
        <x:v>PMC6614812</x:v>
      </x:c>
      <x:c r="Z971"/>
      <x:c r="AA971" t="str">
        <x:v>PubMed/MEDLINE</x:v>
      </x:c>
      <x:c r="AB971" t="str">
        <x:v>PUBMED-A-v1.0-2026-08-28</x:v>
      </x:c>
      <x:c r="AC971" t="str">
        <x:v>SP-PUBMED-A-20260828</x:v>
      </x:c>
      <x:c r="AD971" s="499" t="n">
        <x:v>46262</x:v>
      </x:c>
      <x:c r="AE971" s="499" t="n">
        <x:v>46272</x:v>
      </x:c>
      <x:c r="AF971" t="str">
        <x:v>QN8VZ82X</x:v>
      </x:c>
      <x:c r="AG971"/>
      <x:c r="AH971" t="str">
        <x:v>Tactical Athlete → Operational Readiness Brazil</x:v>
      </x:c>
      <x:c r="AI971" t="str">
        <x:v>evidence-family:A</x:v>
      </x:c>
      <x:c r="AJ971"/>
      <x:c r="AK971" t="str">
        <x:f>IF(AJ971="","",IF(OR(LOWER(AJ971)="brazil",LOWER(AJ971)="brasil"),"Yes","No"))</x:f>
      </x:c>
      <x:c r="AL971"/>
      <x:c r="AM971"/>
      <x:c r="AN971"/>
      <x:c r="AO971"/>
      <x:c r="AP971"/>
      <x:c r="AQ971"/>
      <x:c r="AR971"/>
      <x:c r="AS971"/>
      <x:c r="AT971"/>
      <x:c r="AU971"/>
      <x:c r="AV971"/>
      <x:c r="AW971"/>
      <x:c r="AX971"/>
      <x:c r="AY971"/>
      <x:c r="AZ971"/>
      <x:c r="BA971"/>
      <x:c r="BB971"/>
      <x:c r="BC971"/>
      <x:c r="BD971"/>
      <x:c r="BE971"/>
      <x:c r="BF971"/>
      <x:c r="BG971"/>
      <x:c r="BH971"/>
      <x:c r="BI971"/>
      <x:c r="BJ971"/>
      <x:c r="BK971"/>
      <x:c r="BL971"/>
      <x:c r="BM971"/>
      <x:c r="BN971"/>
      <x:c r="BO971"/>
      <x:c r="BP971"/>
      <x:c r="BQ971"/>
      <x:c r="BR971"/>
      <x:c r="BS971"/>
      <x:c r="BT971"/>
      <x:c r="BU971"/>
      <x:c r="BV971"/>
      <x:c r="BW971"/>
      <x:c r="BX971"/>
      <x:c r="BY971"/>
      <x:c r="BZ971"/>
      <x:c r="CA971"/>
      <x:c r="CB971"/>
      <x:c r="CC971"/>
      <x:c r="CD971"/>
      <x:c r="CE971"/>
      <x:c r="CF971"/>
      <x:c r="CG971"/>
      <x:c r="CH971"/>
      <x:c r="CI971"/>
      <x:c r="CJ971" t="str">
        <x:v>Yes</x:v>
      </x:c>
      <x:c r="CK971" t="str">
        <x:v>Yes</x:v>
      </x:c>
      <x:c r="CL971" t="str">
        <x:v>Yes</x:v>
      </x:c>
      <x:c r="CM971" t="str">
        <x:v>Clear</x:v>
      </x:c>
      <x:c r="CN971" t="str">
        <x:v>Verified — clear</x:v>
      </x:c>
      <x:c r="CO971" t="n">
        <x:v>46272</x:v>
      </x:c>
      <x:c r="CP971" t="str">
        <x:v>https://pubmed.ncbi.nlm.nih.gov/30941425/</x:v>
      </x:c>
      <x:c r="CQ971"/>
      <x:c r="CR971"/>
      <x:c r="CS971"/>
      <x:c r="CT971"/>
      <x:c r="CU971"/>
      <x:c r="CV971"/>
      <x:c r="CW971"/>
      <x:c r="CX971"/>
      <x:c r="CY971"/>
      <x:c r="CZ971"/>
      <x:c r="DA971"/>
      <x:c r="DB971" t="str">
        <x:f>IF(L971="","",IF(AND(COUNT(CU971:DA971)=7,OR(CU971=0,CU971=1,CU971=2),OR(CV971=0,CV971=1,CV971=2),OR(CW971=0,CW971=1,CW971=2),OR(CX971=0,CX971=1,CX971=2),OR(CY971=0,CY971=1,CY971=2),OR(CZ971=0,CZ971=1,CZ971=2),OR(DA971=0,DA971=1,DA971=2)),SUM(CU971:DA971),""))</x:f>
      </x:c>
      <x:c r="DC971" t="str">
        <x:f>IF(DB971="","",ROUND(DB971/14*10,1))</x:f>
      </x:c>
      <x:c r="DD971" t="str">
        <x:v>Pending</x:v>
      </x:c>
      <x:c r="DE971" t="str">
        <x:f>IF(L971="","",IF(DC971="","Pending",IF(DD971="Yes","CONDITIONAL — safety override",IF(DC971&gt;=8,"HIGH",IF(DC971&gt;=5,"CONDITIONAL","LOW")))))</x:f>
        <x:v>Pending</x:v>
      </x:c>
      <x:c r="DF971" t="str">
        <x:v>Pending screening and full-text appraisal; no transferability judgment made at identification.</x:v>
      </x:c>
      <x:c r="DG971"/>
      <x:c r="DH971"/>
      <x:c r="DI971"/>
      <x:c r="DJ971"/>
      <x:c r="DK971"/>
      <x:c r="DL971"/>
      <x:c r="DM971"/>
      <x:c r="DN971"/>
      <x:c r="DO971"/>
      <x:c r="DP971"/>
      <x:c r="DQ971"/>
      <x:c r="DR971"/>
      <x:c r="DS971"/>
      <x:c r="DT971"/>
      <x:c r="DU971"/>
      <x:c r="DV971"/>
      <x:c r="DW971"/>
      <x:c r="DX971"/>
      <x:c r="DY971"/>
      <x:c r="DZ971" t="str">
        <x:v>Title/abstract screening alone does not establish effectiveness, causality, methodological quality, transferability to Brazilian public safety or an institutional recommendation.</x:v>
      </x:c>
      <x:c r="EA971" t="str">
        <x:v>Pending</x:v>
      </x:c>
      <x:c r="EB971" t="str">
        <x:f>IF(L971="","",IF(EC971="READY","Yes","No / Pending"))</x:f>
        <x:v>No / Pending</x:v>
      </x:c>
      <x:c r="EC971" t="str">
        <x:f>IF(L971="","",IF(OR(ISNUMBER(SEARCH("Retracted Publication",Q971)),CM971="Retracted",CN971="Retracted",CM971="Expression of Concern",CN971="Expression of Concern",F971="Not used",CG971="Critical",CH971="High",CH971="Critical"),"BLOCKED — integrity or use restriction",IF(AND(CJ971="Yes",CK971="Yes",CL971="Yes"),IF(AND(CM971="Clear",CN971="Verified — clear"),IF(AND(AND(LEN(TRIM(CF971))&gt;0,LEFT(LOWER(TRIM(CF971)),7)&lt;&gt;"pending"),OR(CG971="High",CG971="Moderate"),OR(CH971="Low",CH971="Some concerns",CH971="Not applicable")),IF(AND(DD971="No",OR(DE971="HIGH",DE971="CONDITIONAL"),AND(LEN(TRIM(DF971))&gt;0,LEFT(LOWER(TRIM(DF971)),7)&lt;&gt;"pending")),IF(AND(AND(LEN(TRIM(DT971))&gt;0,LEFT(LOWER(TRIM(DT971)),7)&lt;&gt;"pending"),AND(LEN(TRIM(DU971))&gt;0,LEFT(LOWER(TRIM(DU971)),7)&lt;&gt;"pending"),OR(AND(LEN(TRIM(DV971))&gt;0,LEFT(LOWER(TRIM(DV971)),7)&lt;&gt;"pending"),AND(LEN(TRIM(DW971))&gt;0,LEFT(LOWER(TRIM(DW971)),7)&lt;&gt;"pending")),AND(LEN(TRIM(DX971))&gt;0,LEFT(LOWER(TRIM(DX971)),7)&lt;&gt;"pending")),IF(AND(F971="Claim-ready",OR(EA971="Strong",EA971="Moderate"),AND(LEN(TRIM(G971))&gt;0,LEFT(LOWER(TRIM(G971)),7)&lt;&gt;"pending"),G971&lt;&gt;"No substantive use decision is permitted from identification metadata alone.",AND(LEN(TRIM(DZ971))&gt;0,LEFT(LOWER(TRIM(DZ971)),7)&lt;&gt;"pending"),DZ971&lt;&gt;"Identification metadata alone does not permit any substantive scientific, causal, operational, or institutional claim.",AND(LEN(TRIM(EI971))&gt;0,LEFT(LOWER(TRIM(EI971)),7)&lt;&gt;"pending"),ISNUMBER(EH971),EH971&gt;0),"READY","PENDING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1" t="str">
        <x:v>Pending</x:v>
      </x:c>
      <x:c r="EE971"/>
      <x:c r="EF971" t="str">
        <x:v>Pending</x:v>
      </x:c>
      <x:c r="EG971" t="str">
        <x:v>Pending</x:v>
      </x:c>
      <x:c r="EH971"/>
      <x:c r="EI971" s="501"/>
      <x:c r="EJ971"/>
      <x:c r="EK971" t="str">
        <x:v>Pending</x:v>
      </x:c>
      <x:c r="EL971" t="n">
        <x:v>46272</x:v>
      </x:c>
      <x:c r="EM971" t="str">
        <x:v>Production PubMed record imported and reconciled to Zotero item QN8VZ82X;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1" t="n">
        <x:f>IF(L971="","",(IF(N971&lt;&gt;"",1,0)+IF(O971&lt;&gt;"",1,0)+IF(AJ971&lt;&gt;"",1,0)+IF(AU971&lt;&gt;"",1,0)+IF(BE971&lt;&gt;"",1,0)+IF(CF971&lt;&gt;"",1,0)+IF(CJ971="Yes",1,0)+IF(CL971="Yes",1,0)+IF(DE971&lt;&gt;"Pending",1,0)+IF(F971&lt;&gt;"",1,0)+IF(DZ971&lt;&gt;"",1,0)+IF(EI971&lt;&gt;"",1,0))/12)</x:f>
        <x:v>0.5</x:v>
      </x:c>
    </x:row>
    <x:row r="972">
      <x:c r="A972" t="str">
        <x:v>EV-0969</x:v>
      </x:c>
      <x:c r="B972" t="str">
        <x:v>Integrity check</x:v>
      </x:c>
      <x:c r="C972" t="str">
        <x:f>IF(L972="","",IF(LEFT(EC972,7)="BLOCKED","🔴 Do not use for conclusion",IF(EB972="Yes","🟢 Claim-ready","🟡 Caution / context")))</x:f>
        <x:v>🟡 Caution / context</x:v>
      </x:c>
      <x:c r="D972" t="str">
        <x:f>IF(L972="","",EC972)</x:f>
        <x:v>PENDING — appropriate appraisal</x:v>
      </x:c>
      <x:c r="E972" t="str">
        <x:v>P3 — Medium</x:v>
      </x:c>
      <x:c r="F972" t="str">
        <x:v>Pending</x:v>
      </x:c>
      <x:c r="G972" t="str">
        <x:v>Title/abstract identify an explicit tactical/public-safety context and readiness domain; retain for full-text assessment.</x:v>
      </x:c>
      <x:c r="H972" t="str">
        <x:v>Obtain and review lawful full text; confirm human adjudication; then select a design-specific appraisal instrument.</x:v>
      </x:c>
      <x:c r="I972"/>
      <x:c r="J972" t="str">
        <x:v>B — APHT / Medical Readiness</x:v>
      </x:c>
      <x:c r="K972" t="str">
        <x:v>IDENTIFIED</x:v>
      </x:c>
      <x:c r="L972" t="str">
        <x:v>Resident Involvement in Tactical Medicine: 12 Years Later.</x:v>
      </x:c>
      <x:c r="M972"/>
      <x:c r="N972" t="str">
        <x:v>Petit, Nicholas P; Stopyra, Jason P; Padilla, Ricardo A; Bozeman, William P</x:v>
      </x:c>
      <x:c r="O972" t="n">
        <x:v>2019</x:v>
      </x:c>
      <x:c r="P972" t="str">
        <x:v>Prehospital and disaster medicine</x:v>
      </x:c>
      <x:c r="Q972" t="str">
        <x:v>Journal Article</x:v>
      </x:c>
      <x:c r="R972" t="str">
        <x:v>Unclear</x:v>
      </x:c>
      <x:c r="S972" t="str">
        <x:v>Unknown</x:v>
      </x:c>
      <x:c r="T972" t="str">
        <x:v>eng</x:v>
      </x:c>
      <x:c r="U972" t="str">
        <x:v>https://pubmed.ncbi.nlm.nih.gov/30924437/</x:v>
      </x:c>
      <x:c r="V972" t="str">
        <x:v>10.1017/s1049023x19000013</x:v>
      </x:c>
      <x:c r="W972" t="str">
        <x:f>IF(V972="","",LOWER(SUBSTITUTE(SUBSTITUTE(SUBSTITUTE(SUBSTITUTE(TRIM(V972),"https://doi.org/",""),"http://doi.org/",""),"https://dx.doi.org/",""),"doi:","")))</x:f>
        <x:v>10.1017/s1049023x19000013</x:v>
      </x:c>
      <x:c r="X972" t="str">
        <x:v>30924437</x:v>
      </x:c>
      <x:c r="Y972" t="str"/>
      <x:c r="Z972"/>
      <x:c r="AA972" t="str">
        <x:v>PubMed/MEDLINE</x:v>
      </x:c>
      <x:c r="AB972" t="str">
        <x:v>PUBMED-B-v1.0-2026-08-28</x:v>
      </x:c>
      <x:c r="AC972" t="str">
        <x:v>SP-PUBMED-B-20260828</x:v>
      </x:c>
      <x:c r="AD972" s="499" t="n">
        <x:v>46262</x:v>
      </x:c>
      <x:c r="AE972" s="499" t="n">
        <x:v>46272</x:v>
      </x:c>
      <x:c r="AF972" t="str">
        <x:v>2R5ZHUAY</x:v>
      </x:c>
      <x:c r="AG972"/>
      <x:c r="AH972" t="str">
        <x:v>Tactical Athlete → Operational Readiness Brazil</x:v>
      </x:c>
      <x:c r="AI972" t="str">
        <x:v>evidence-family:B</x:v>
      </x:c>
      <x:c r="AJ972"/>
      <x:c r="AK972" t="str">
        <x:f>IF(AJ972="","",IF(OR(LOWER(AJ972)="brazil",LOWER(AJ972)="brasil"),"Yes","No"))</x:f>
      </x:c>
      <x:c r="AL972"/>
      <x:c r="AM972"/>
      <x:c r="AN972"/>
      <x:c r="AO972"/>
      <x:c r="AP972"/>
      <x:c r="AQ972"/>
      <x:c r="AR972"/>
      <x:c r="AS972"/>
      <x:c r="AT972"/>
      <x:c r="AU972"/>
      <x:c r="AV972"/>
      <x:c r="AW972"/>
      <x:c r="AX972"/>
      <x:c r="AY972"/>
      <x:c r="AZ972"/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/>
      <x:c r="BO972"/>
      <x:c r="BP972"/>
      <x:c r="BQ972"/>
      <x:c r="BR972"/>
      <x:c r="BS972"/>
      <x:c r="BT972"/>
      <x:c r="BU972"/>
      <x:c r="BV972"/>
      <x:c r="BW972"/>
      <x:c r="BX972"/>
      <x:c r="BY972"/>
      <x:c r="BZ972"/>
      <x:c r="CA972"/>
      <x:c r="CB972"/>
      <x:c r="CC972"/>
      <x:c r="CD972"/>
      <x:c r="CE972"/>
      <x:c r="CF972"/>
      <x:c r="CG972"/>
      <x:c r="CH972"/>
      <x:c r="CI972"/>
      <x:c r="CJ972" t="str">
        <x:v>Yes</x:v>
      </x:c>
      <x:c r="CK972" t="str">
        <x:v>Yes</x:v>
      </x:c>
      <x:c r="CL972" t="str">
        <x:v>Yes</x:v>
      </x:c>
      <x:c r="CM972" t="str">
        <x:v>Clear</x:v>
      </x:c>
      <x:c r="CN972" t="str">
        <x:v>Verified — clear</x:v>
      </x:c>
      <x:c r="CO972" t="n">
        <x:v>46272</x:v>
      </x:c>
      <x:c r="CP972" t="str">
        <x:v>https://pubmed.ncbi.nlm.nih.gov/30924437/</x:v>
      </x:c>
      <x:c r="CQ972"/>
      <x:c r="CR972"/>
      <x:c r="CS972"/>
      <x:c r="CT972"/>
      <x:c r="CU972"/>
      <x:c r="CV972"/>
      <x:c r="CW972"/>
      <x:c r="CX972"/>
      <x:c r="CY972"/>
      <x:c r="CZ972"/>
      <x:c r="DA972"/>
      <x:c r="DB972" t="str">
        <x:f>IF(L972="","",IF(AND(COUNT(CU972:DA972)=7,OR(CU972=0,CU972=1,CU972=2),OR(CV972=0,CV972=1,CV972=2),OR(CW972=0,CW972=1,CW972=2),OR(CX972=0,CX972=1,CX972=2),OR(CY972=0,CY972=1,CY972=2),OR(CZ972=0,CZ972=1,CZ972=2),OR(DA972=0,DA972=1,DA972=2)),SUM(CU972:DA972),""))</x:f>
      </x:c>
      <x:c r="DC972" t="str">
        <x:f>IF(DB972="","",ROUND(DB972/14*10,1))</x:f>
      </x:c>
      <x:c r="DD972" t="str">
        <x:v>Pending</x:v>
      </x:c>
      <x:c r="DE972" t="str">
        <x:f>IF(L972="","",IF(DC972="","Pending",IF(DD972="Yes","CONDITIONAL — safety override",IF(DC972&gt;=8,"HIGH",IF(DC972&gt;=5,"CONDITIONAL","LOW")))))</x:f>
        <x:v>Pending</x:v>
      </x:c>
      <x:c r="DF972" t="str">
        <x:v>Pending screening and full-text appraisal; no transferability judgment made at identification.</x:v>
      </x:c>
      <x:c r="DG972"/>
      <x:c r="DH972"/>
      <x:c r="DI972"/>
      <x:c r="DJ972"/>
      <x:c r="DK972"/>
      <x:c r="DL972"/>
      <x:c r="DM972"/>
      <x:c r="DN972"/>
      <x:c r="DO972"/>
      <x:c r="DP972"/>
      <x:c r="DQ972"/>
      <x:c r="DR972"/>
      <x:c r="DS972"/>
      <x:c r="DT972"/>
      <x:c r="DU972"/>
      <x:c r="DV972"/>
      <x:c r="DW972"/>
      <x:c r="DX972"/>
      <x:c r="DY972"/>
      <x:c r="DZ972" t="str">
        <x:v>Title/abstract screening alone does not establish effectiveness, causality, methodological quality, transferability to Brazilian public safety or an institutional recommendation.</x:v>
      </x:c>
      <x:c r="EA972" t="str">
        <x:v>Pending</x:v>
      </x:c>
      <x:c r="EB972" t="str">
        <x:f>IF(L972="","",IF(EC972="READY","Yes","No / Pending"))</x:f>
        <x:v>No / Pending</x:v>
      </x:c>
      <x:c r="EC972" t="str">
        <x:f>IF(L972="","",IF(OR(ISNUMBER(SEARCH("Retracted Publication",Q972)),CM972="Retracted",CN972="Retracted",CM972="Expression of Concern",CN972="Expression of Concern",F972="Not used",CG972="Critical",CH972="High",CH972="Critical"),"BLOCKED — integrity or use restriction",IF(AND(CJ972="Yes",CK972="Yes",CL972="Yes"),IF(AND(CM972="Clear",CN972="Verified — clear"),IF(AND(AND(LEN(TRIM(CF972))&gt;0,LEFT(LOWER(TRIM(CF972)),7)&lt;&gt;"pending"),OR(CG972="High",CG972="Moderate"),OR(CH972="Low",CH972="Some concerns",CH972="Not applicable")),IF(AND(DD972="No",OR(DE972="HIGH",DE972="CONDITIONAL"),AND(LEN(TRIM(DF972))&gt;0,LEFT(LOWER(TRIM(DF972)),7)&lt;&gt;"pending")),IF(AND(AND(LEN(TRIM(DT972))&gt;0,LEFT(LOWER(TRIM(DT972)),7)&lt;&gt;"pending"),AND(LEN(TRIM(DU972))&gt;0,LEFT(LOWER(TRIM(DU972)),7)&lt;&gt;"pending"),OR(AND(LEN(TRIM(DV972))&gt;0,LEFT(LOWER(TRIM(DV972)),7)&lt;&gt;"pending"),AND(LEN(TRIM(DW972))&gt;0,LEFT(LOWER(TRIM(DW972)),7)&lt;&gt;"pending")),AND(LEN(TRIM(DX972))&gt;0,LEFT(LOWER(TRIM(DX972)),7)&lt;&gt;"pending")),IF(AND(F972="Claim-ready",OR(EA972="Strong",EA972="Moderate"),AND(LEN(TRIM(G972))&gt;0,LEFT(LOWER(TRIM(G972)),7)&lt;&gt;"pending"),G972&lt;&gt;"No substantive use decision is permitted from identification metadata alone.",AND(LEN(TRIM(DZ972))&gt;0,LEFT(LOWER(TRIM(DZ972)),7)&lt;&gt;"pending"),DZ972&lt;&gt;"Identification metadata alone does not permit any substantive scientific, causal, operational, or institutional claim.",AND(LEN(TRIM(EI972))&gt;0,LEFT(LOWER(TRIM(EI972)),7)&lt;&gt;"pending"),ISNUMBER(EH972),EH972&gt;0),"READY","PENDING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2" t="str">
        <x:v>Pending</x:v>
      </x:c>
      <x:c r="EE972"/>
      <x:c r="EF972" t="str">
        <x:v>Pending</x:v>
      </x:c>
      <x:c r="EG972" t="str">
        <x:v>Pending</x:v>
      </x:c>
      <x:c r="EH972"/>
      <x:c r="EI972" s="501"/>
      <x:c r="EJ972"/>
      <x:c r="EK972" t="str">
        <x:v>Pending</x:v>
      </x:c>
      <x:c r="EL972" t="n">
        <x:v>46272</x:v>
      </x:c>
      <x:c r="EM972" t="str">
        <x:v>Production PubMed record imported and reconciled to Zotero item 2R5ZHUAY;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2" t="n">
        <x:f>IF(L972="","",(IF(N972&lt;&gt;"",1,0)+IF(O972&lt;&gt;"",1,0)+IF(AJ972&lt;&gt;"",1,0)+IF(AU972&lt;&gt;"",1,0)+IF(BE972&lt;&gt;"",1,0)+IF(CF972&lt;&gt;"",1,0)+IF(CJ972="Yes",1,0)+IF(CL972="Yes",1,0)+IF(DE972&lt;&gt;"Pending",1,0)+IF(F972&lt;&gt;"",1,0)+IF(DZ972&lt;&gt;"",1,0)+IF(EI972&lt;&gt;"",1,0))/12)</x:f>
        <x:v>0.5</x:v>
      </x:c>
    </x:row>
    <x:row r="973">
      <x:c r="A973" t="str">
        <x:v>EV-0970</x:v>
      </x:c>
      <x:c r="B973" t="str">
        <x:v>Integrity check</x:v>
      </x:c>
      <x:c r="C973" t="str">
        <x:f>IF(L973="","",IF(LEFT(EC973,7)="BLOCKED","🔴 Do not use for conclusion",IF(EB973="Yes","🟢 Claim-ready","🟡 Caution / context")))</x:f>
        <x:v>🟡 Caution / context</x:v>
      </x:c>
      <x:c r="D973" t="str">
        <x:f>IF(L973="","",EC973)</x:f>
        <x:v>PENDING — appropriate appraisal</x:v>
      </x:c>
      <x:c r="E973" t="str">
        <x:v>P3 — Medium</x:v>
      </x:c>
      <x:c r="F973" t="str">
        <x:v>Pending</x:v>
      </x:c>
      <x:c r="G973" t="str">
        <x:v>Title/abstract identify an explicit tactical/public-safety context and readiness domain; retain for full-text assessment.</x:v>
      </x:c>
      <x:c r="H973" t="str">
        <x:v>Obtain and review lawful full text; confirm human adjudication; then select a design-specific appraisal instrument.</x:v>
      </x:c>
      <x:c r="I973"/>
      <x:c r="J973" t="str">
        <x:v>A — Core</x:v>
      </x:c>
      <x:c r="K973" t="str">
        <x:v>IDENTIFIED</x:v>
      </x:c>
      <x:c r="L973" t="str">
        <x:v>New ACC/AHA Blood Pressure Guidelines and the Operational Readiness of Naval Aviators and Aircrew.</x:v>
      </x:c>
      <x:c r="M973"/>
      <x:c r="N973" t="str">
        <x:v>Johnson, Margaret C; Banaag, Amanda L; Condie, Karyn J; Servies, Tammy E; Perez Koehlmoos, Tracey L</x:v>
      </x:c>
      <x:c r="O973" t="n">
        <x:v>2019</x:v>
      </x:c>
      <x:c r="P973" t="str">
        <x:v>Aerospace medicine and human performance</x:v>
      </x:c>
      <x:c r="Q973" t="str">
        <x:v>Journal Article</x:v>
      </x:c>
      <x:c r="R973" t="str">
        <x:v>Unclear</x:v>
      </x:c>
      <x:c r="S973" t="str">
        <x:v>Unknown</x:v>
      </x:c>
      <x:c r="T973" t="str">
        <x:v>eng</x:v>
      </x:c>
      <x:c r="U973" t="str">
        <x:v>https://pubmed.ncbi.nlm.nih.gov/30922430/</x:v>
      </x:c>
      <x:c r="V973" t="str">
        <x:v>10.3357/amhp.5229.2019</x:v>
      </x:c>
      <x:c r="W973" t="str">
        <x:f>IF(V973="","",LOWER(SUBSTITUTE(SUBSTITUTE(SUBSTITUTE(SUBSTITUTE(TRIM(V973),"https://doi.org/",""),"http://doi.org/",""),"https://dx.doi.org/",""),"doi:","")))</x:f>
        <x:v>10.3357/amhp.5229.2019</x:v>
      </x:c>
      <x:c r="X973" t="str">
        <x:v>30922430</x:v>
      </x:c>
      <x:c r="Y973" t="str"/>
      <x:c r="Z973"/>
      <x:c r="AA973" t="str">
        <x:v>PubMed/MEDLINE</x:v>
      </x:c>
      <x:c r="AB973" t="str">
        <x:v>PUBMED-A-v1.0-2026-08-28</x:v>
      </x:c>
      <x:c r="AC973" t="str">
        <x:v>SP-PUBMED-A-20260828</x:v>
      </x:c>
      <x:c r="AD973" s="499" t="n">
        <x:v>46262</x:v>
      </x:c>
      <x:c r="AE973" s="499" t="n">
        <x:v>46272</x:v>
      </x:c>
      <x:c r="AF973" t="str">
        <x:v>3ZAWD675</x:v>
      </x:c>
      <x:c r="AG973"/>
      <x:c r="AH973" t="str">
        <x:v>Tactical Athlete → Operational Readiness Brazil</x:v>
      </x:c>
      <x:c r="AI973" t="str">
        <x:v>evidence-family:A</x:v>
      </x:c>
      <x:c r="AJ973"/>
      <x:c r="AK973" t="str">
        <x:f>IF(AJ973="","",IF(OR(LOWER(AJ973)="brazil",LOWER(AJ973)="brasil"),"Yes","No"))</x:f>
      </x:c>
      <x:c r="AL973"/>
      <x:c r="AM973"/>
      <x:c r="AN973"/>
      <x:c r="AO973"/>
      <x:c r="AP973"/>
      <x:c r="AQ973"/>
      <x:c r="AR973"/>
      <x:c r="AS973"/>
      <x:c r="AT973"/>
      <x:c r="AU973"/>
      <x:c r="AV973"/>
      <x:c r="AW973"/>
      <x:c r="AX973"/>
      <x:c r="AY973"/>
      <x:c r="AZ973"/>
      <x:c r="BA973"/>
      <x:c r="BB973"/>
      <x:c r="BC973"/>
      <x:c r="BD973"/>
      <x:c r="BE973"/>
      <x:c r="BF973"/>
      <x:c r="BG973"/>
      <x:c r="BH973"/>
      <x:c r="BI973"/>
      <x:c r="BJ973"/>
      <x:c r="BK973"/>
      <x:c r="BL973"/>
      <x:c r="BM973"/>
      <x:c r="BN973"/>
      <x:c r="BO973"/>
      <x:c r="BP973"/>
      <x:c r="BQ973"/>
      <x:c r="BR973"/>
      <x:c r="BS973"/>
      <x:c r="BT973"/>
      <x:c r="BU973"/>
      <x:c r="BV973"/>
      <x:c r="BW973"/>
      <x:c r="BX973"/>
      <x:c r="BY973"/>
      <x:c r="BZ973"/>
      <x:c r="CA973"/>
      <x:c r="CB973"/>
      <x:c r="CC973"/>
      <x:c r="CD973"/>
      <x:c r="CE973"/>
      <x:c r="CF973"/>
      <x:c r="CG973"/>
      <x:c r="CH973"/>
      <x:c r="CI973"/>
      <x:c r="CJ973" t="str">
        <x:v>Yes</x:v>
      </x:c>
      <x:c r="CK973" t="str">
        <x:v>Yes</x:v>
      </x:c>
      <x:c r="CL973" t="str">
        <x:v>Yes</x:v>
      </x:c>
      <x:c r="CM973" t="str">
        <x:v>Clear</x:v>
      </x:c>
      <x:c r="CN973" t="str">
        <x:v>Verified — clear</x:v>
      </x:c>
      <x:c r="CO973" t="n">
        <x:v>46272</x:v>
      </x:c>
      <x:c r="CP973" t="str">
        <x:v>https://pubmed.ncbi.nlm.nih.gov/30922430/</x:v>
      </x:c>
      <x:c r="CQ973"/>
      <x:c r="CR973"/>
      <x:c r="CS973"/>
      <x:c r="CT973"/>
      <x:c r="CU973"/>
      <x:c r="CV973"/>
      <x:c r="CW973"/>
      <x:c r="CX973"/>
      <x:c r="CY973"/>
      <x:c r="CZ973"/>
      <x:c r="DA973"/>
      <x:c r="DB973" t="str">
        <x:f>IF(L973="","",IF(AND(COUNT(CU973:DA973)=7,OR(CU973=0,CU973=1,CU973=2),OR(CV973=0,CV973=1,CV973=2),OR(CW973=0,CW973=1,CW973=2),OR(CX973=0,CX973=1,CX973=2),OR(CY973=0,CY973=1,CY973=2),OR(CZ973=0,CZ973=1,CZ973=2),OR(DA973=0,DA973=1,DA973=2)),SUM(CU973:DA973),""))</x:f>
      </x:c>
      <x:c r="DC973" t="str">
        <x:f>IF(DB973="","",ROUND(DB973/14*10,1))</x:f>
      </x:c>
      <x:c r="DD973" t="str">
        <x:v>Pending</x:v>
      </x:c>
      <x:c r="DE973" t="str">
        <x:f>IF(L973="","",IF(DC973="","Pending",IF(DD973="Yes","CONDITIONAL — safety override",IF(DC973&gt;=8,"HIGH",IF(DC973&gt;=5,"CONDITIONAL","LOW")))))</x:f>
        <x:v>Pending</x:v>
      </x:c>
      <x:c r="DF973" t="str">
        <x:v>Pending screening and full-text appraisal; no transferability judgment made at identification.</x:v>
      </x:c>
      <x:c r="DG973"/>
      <x:c r="DH973"/>
      <x:c r="DI973"/>
      <x:c r="DJ973"/>
      <x:c r="DK973"/>
      <x:c r="DL973"/>
      <x:c r="DM973"/>
      <x:c r="DN973"/>
      <x:c r="DO973"/>
      <x:c r="DP973"/>
      <x:c r="DQ973"/>
      <x:c r="DR973"/>
      <x:c r="DS973"/>
      <x:c r="DT973"/>
      <x:c r="DU973"/>
      <x:c r="DV973"/>
      <x:c r="DW973"/>
      <x:c r="DX973"/>
      <x:c r="DY973"/>
      <x:c r="DZ973" t="str">
        <x:v>Title/abstract screening alone does not establish effectiveness, causality, methodological quality, transferability to Brazilian public safety or an institutional recommendation.</x:v>
      </x:c>
      <x:c r="EA973" t="str">
        <x:v>Pending</x:v>
      </x:c>
      <x:c r="EB973" t="str">
        <x:f>IF(L973="","",IF(EC973="READY","Yes","No / Pending"))</x:f>
        <x:v>No / Pending</x:v>
      </x:c>
      <x:c r="EC973" t="str">
        <x:f>IF(L973="","",IF(OR(ISNUMBER(SEARCH("Retracted Publication",Q973)),CM973="Retracted",CN973="Retracted",CM973="Expression of Concern",CN973="Expression of Concern",F973="Not used",CG973="Critical",CH973="High",CH973="Critical"),"BLOCKED — integrity or use restriction",IF(AND(CJ973="Yes",CK973="Yes",CL973="Yes"),IF(AND(CM973="Clear",CN973="Verified — clear"),IF(AND(AND(LEN(TRIM(CF973))&gt;0,LEFT(LOWER(TRIM(CF973)),7)&lt;&gt;"pending"),OR(CG973="High",CG973="Moderate"),OR(CH973="Low",CH973="Some concerns",CH973="Not applicable")),IF(AND(DD973="No",OR(DE973="HIGH",DE973="CONDITIONAL"),AND(LEN(TRIM(DF973))&gt;0,LEFT(LOWER(TRIM(DF973)),7)&lt;&gt;"pending")),IF(AND(AND(LEN(TRIM(DT973))&gt;0,LEFT(LOWER(TRIM(DT973)),7)&lt;&gt;"pending"),AND(LEN(TRIM(DU973))&gt;0,LEFT(LOWER(TRIM(DU973)),7)&lt;&gt;"pending"),OR(AND(LEN(TRIM(DV973))&gt;0,LEFT(LOWER(TRIM(DV973)),7)&lt;&gt;"pending"),AND(LEN(TRIM(DW973))&gt;0,LEFT(LOWER(TRIM(DW973)),7)&lt;&gt;"pending")),AND(LEN(TRIM(DX973))&gt;0,LEFT(LOWER(TRIM(DX973)),7)&lt;&gt;"pending")),IF(AND(F973="Claim-ready",OR(EA973="Strong",EA973="Moderate"),AND(LEN(TRIM(G973))&gt;0,LEFT(LOWER(TRIM(G973)),7)&lt;&gt;"pending"),G973&lt;&gt;"No substantive use decision is permitted from identification metadata alone.",AND(LEN(TRIM(DZ973))&gt;0,LEFT(LOWER(TRIM(DZ973)),7)&lt;&gt;"pending"),DZ973&lt;&gt;"Identification metadata alone does not permit any substantive scientific, causal, operational, or institutional claim.",AND(LEN(TRIM(EI973))&gt;0,LEFT(LOWER(TRIM(EI973)),7)&lt;&gt;"pending"),ISNUMBER(EH973),EH973&gt;0),"READY","PENDING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3" t="str">
        <x:v>Pending</x:v>
      </x:c>
      <x:c r="EE973"/>
      <x:c r="EF973" t="str">
        <x:v>Pending</x:v>
      </x:c>
      <x:c r="EG973" t="str">
        <x:v>Pending</x:v>
      </x:c>
      <x:c r="EH973"/>
      <x:c r="EI973" s="501"/>
      <x:c r="EJ973"/>
      <x:c r="EK973" t="str">
        <x:v>Pending</x:v>
      </x:c>
      <x:c r="EL973" t="n">
        <x:v>46272</x:v>
      </x:c>
      <x:c r="EM973" t="str">
        <x:v>Production PubMed record imported and reconciled to Zotero item 3ZAWD675;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3" t="n">
        <x:f>IF(L973="","",(IF(N973&lt;&gt;"",1,0)+IF(O973&lt;&gt;"",1,0)+IF(AJ973&lt;&gt;"",1,0)+IF(AU973&lt;&gt;"",1,0)+IF(BE973&lt;&gt;"",1,0)+IF(CF973&lt;&gt;"",1,0)+IF(CJ973="Yes",1,0)+IF(CL973="Yes",1,0)+IF(DE973&lt;&gt;"Pending",1,0)+IF(F973&lt;&gt;"",1,0)+IF(DZ973&lt;&gt;"",1,0)+IF(EI973&lt;&gt;"",1,0))/12)</x:f>
        <x:v>0.5</x:v>
      </x:c>
    </x:row>
    <x:row r="974">
      <x:c r="A974" t="str">
        <x:v>EV-0971</x:v>
      </x:c>
      <x:c r="B974" t="str">
        <x:v>Integrity check</x:v>
      </x:c>
      <x:c r="C974" t="str">
        <x:f>IF(L974="","",IF(LEFT(EC974,7)="BLOCKED","🔴 Do not use for conclusion",IF(EB974="Yes","🟢 Claim-ready","🟡 Caution / context")))</x:f>
        <x:v>🟡 Caution / context</x:v>
      </x:c>
      <x:c r="D974" t="str">
        <x:f>IF(L974="","",EC974)</x:f>
        <x:v>PENDING — appropriate appraisal</x:v>
      </x:c>
      <x:c r="E974" t="str">
        <x:v>P3 — Medium</x:v>
      </x:c>
      <x:c r="F974" t="str">
        <x:v>Pending</x:v>
      </x:c>
      <x:c r="G974" t="str">
        <x:v>Title/abstract identify an explicit operational APHT/medical-readiness topic; retain for full-text assessment.</x:v>
      </x:c>
      <x:c r="H974" t="str">
        <x:v>Obtain and review lawful full text; confirm human adjudication; then select a design-specific appraisal instrument.</x:v>
      </x:c>
      <x:c r="I974"/>
      <x:c r="J974" t="str">
        <x:v>B — APHT / Medical Readiness</x:v>
      </x:c>
      <x:c r="K974" t="str">
        <x:v>IDENTIFIED</x:v>
      </x:c>
      <x:c r="L974" t="str">
        <x:v>External Soft-Tissue Hemostatic Clamp Compared to a Compression Tourniquet as Primary Hemorrhage Control Device in Pilot Flow Model Study.</x:v>
      </x:c>
      <x:c r="M974"/>
      <x:c r="N974" t="str">
        <x:v>Paquette, Roland; Bierle, Ryan; Wampler, David; Allen, Paul; Cooley, Craig; Ramos, Rosemarie; Michalek, Joel; Gerhardt, Robert T</x:v>
      </x:c>
      <x:c r="O974" t="n">
        <x:v>2019</x:v>
      </x:c>
      <x:c r="P974" t="str">
        <x:v>Prehospital and disaster medicine</x:v>
      </x:c>
      <x:c r="Q974" t="str">
        <x:v>Journal Article; Randomized Controlled Trial</x:v>
      </x:c>
      <x:c r="R974" t="str">
        <x:v>Unclear</x:v>
      </x:c>
      <x:c r="S974" t="str">
        <x:v>Unknown</x:v>
      </x:c>
      <x:c r="T974" t="str">
        <x:v>eng</x:v>
      </x:c>
      <x:c r="U974" t="str">
        <x:v>https://pubmed.ncbi.nlm.nih.gov/30915938/</x:v>
      </x:c>
      <x:c r="V974" t="str">
        <x:v>10.1017/s1049023x19000037</x:v>
      </x:c>
      <x:c r="W974" t="str">
        <x:f>IF(V974="","",LOWER(SUBSTITUTE(SUBSTITUTE(SUBSTITUTE(SUBSTITUTE(TRIM(V974),"https://doi.org/",""),"http://doi.org/",""),"https://dx.doi.org/",""),"doi:","")))</x:f>
        <x:v>10.1017/s1049023x19000037</x:v>
      </x:c>
      <x:c r="X974" t="str">
        <x:v>30915938</x:v>
      </x:c>
      <x:c r="Y974" t="str"/>
      <x:c r="Z974"/>
      <x:c r="AA974" t="str">
        <x:v>PubMed/MEDLINE</x:v>
      </x:c>
      <x:c r="AB974" t="str">
        <x:v>PUBMED-B-v1.0-2026-08-28</x:v>
      </x:c>
      <x:c r="AC974" t="str">
        <x:v>SP-PUBMED-B-20260828</x:v>
      </x:c>
      <x:c r="AD974" s="499" t="n">
        <x:v>46262</x:v>
      </x:c>
      <x:c r="AE974" s="499" t="n">
        <x:v>46272</x:v>
      </x:c>
      <x:c r="AF974" t="str">
        <x:v>8IQ8KAAY</x:v>
      </x:c>
      <x:c r="AG974"/>
      <x:c r="AH974" t="str">
        <x:v>Tactical Athlete → Operational Readiness Brazil</x:v>
      </x:c>
      <x:c r="AI974" t="str">
        <x:v>evidence-family:B</x:v>
      </x:c>
      <x:c r="AJ974"/>
      <x:c r="AK974" t="str">
        <x:f>IF(AJ974="","",IF(OR(LOWER(AJ974)="brazil",LOWER(AJ974)="brasil"),"Yes","No"))</x:f>
      </x:c>
      <x:c r="AL974"/>
      <x:c r="AM974"/>
      <x:c r="AN974"/>
      <x:c r="AO974"/>
      <x:c r="AP974"/>
      <x:c r="AQ974"/>
      <x:c r="AR974"/>
      <x:c r="AS974"/>
      <x:c r="AT974"/>
      <x:c r="AU974"/>
      <x:c r="AV974"/>
      <x:c r="AW974"/>
      <x:c r="AX974"/>
      <x:c r="AY974"/>
      <x:c r="AZ974"/>
      <x:c r="BA974"/>
      <x:c r="BB974"/>
      <x:c r="BC974"/>
      <x:c r="BD974"/>
      <x:c r="BE974"/>
      <x:c r="BF974"/>
      <x:c r="BG974"/>
      <x:c r="BH974"/>
      <x:c r="BI974"/>
      <x:c r="BJ974"/>
      <x:c r="BK974"/>
      <x:c r="BL974"/>
      <x:c r="BM974"/>
      <x:c r="BN974"/>
      <x:c r="BO974"/>
      <x:c r="BP974"/>
      <x:c r="BQ974"/>
      <x:c r="BR974"/>
      <x:c r="BS974"/>
      <x:c r="BT974"/>
      <x:c r="BU974"/>
      <x:c r="BV974"/>
      <x:c r="BW974"/>
      <x:c r="BX974"/>
      <x:c r="BY974"/>
      <x:c r="BZ974"/>
      <x:c r="CA974"/>
      <x:c r="CB974"/>
      <x:c r="CC974"/>
      <x:c r="CD974"/>
      <x:c r="CE974"/>
      <x:c r="CF974"/>
      <x:c r="CG974"/>
      <x:c r="CH974"/>
      <x:c r="CI974"/>
      <x:c r="CJ974" t="str">
        <x:v>Yes</x:v>
      </x:c>
      <x:c r="CK974" t="str">
        <x:v>Yes</x:v>
      </x:c>
      <x:c r="CL974" t="str">
        <x:v>Yes</x:v>
      </x:c>
      <x:c r="CM974" t="str">
        <x:v>Clear</x:v>
      </x:c>
      <x:c r="CN974" t="str">
        <x:v>Verified — clear</x:v>
      </x:c>
      <x:c r="CO974" t="n">
        <x:v>46272</x:v>
      </x:c>
      <x:c r="CP974" t="str">
        <x:v>https://pubmed.ncbi.nlm.nih.gov/30915938/</x:v>
      </x:c>
      <x:c r="CQ974"/>
      <x:c r="CR974"/>
      <x:c r="CS974"/>
      <x:c r="CT974"/>
      <x:c r="CU974"/>
      <x:c r="CV974"/>
      <x:c r="CW974"/>
      <x:c r="CX974"/>
      <x:c r="CY974"/>
      <x:c r="CZ974"/>
      <x:c r="DA974"/>
      <x:c r="DB974" t="str">
        <x:f>IF(L974="","",IF(AND(COUNT(CU974:DA974)=7,OR(CU974=0,CU974=1,CU974=2),OR(CV974=0,CV974=1,CV974=2),OR(CW974=0,CW974=1,CW974=2),OR(CX974=0,CX974=1,CX974=2),OR(CY974=0,CY974=1,CY974=2),OR(CZ974=0,CZ974=1,CZ974=2),OR(DA974=0,DA974=1,DA974=2)),SUM(CU974:DA974),""))</x:f>
      </x:c>
      <x:c r="DC974" t="str">
        <x:f>IF(DB974="","",ROUND(DB974/14*10,1))</x:f>
      </x:c>
      <x:c r="DD974" t="str">
        <x:v>Pending</x:v>
      </x:c>
      <x:c r="DE974" t="str">
        <x:f>IF(L974="","",IF(DC974="","Pending",IF(DD974="Yes","CONDITIONAL — safety override",IF(DC974&gt;=8,"HIGH",IF(DC974&gt;=5,"CONDITIONAL","LOW")))))</x:f>
        <x:v>Pending</x:v>
      </x:c>
      <x:c r="DF974" t="str">
        <x:v>Pending screening and full-text appraisal; no transferability judgment made at identification.</x:v>
      </x:c>
      <x:c r="DG974"/>
      <x:c r="DH974"/>
      <x:c r="DI974"/>
      <x:c r="DJ974"/>
      <x:c r="DK974"/>
      <x:c r="DL974"/>
      <x:c r="DM974"/>
      <x:c r="DN974"/>
      <x:c r="DO974"/>
      <x:c r="DP974"/>
      <x:c r="DQ974"/>
      <x:c r="DR974"/>
      <x:c r="DS974"/>
      <x:c r="DT974"/>
      <x:c r="DU974"/>
      <x:c r="DV974"/>
      <x:c r="DW974"/>
      <x:c r="DX974"/>
      <x:c r="DY974"/>
      <x:c r="DZ974" t="str">
        <x:v>Title/abstract screening alone does not establish effectiveness, causality, methodological quality, transferability to Brazilian public safety or an institutional recommendation.</x:v>
      </x:c>
      <x:c r="EA974" t="str">
        <x:v>Pending</x:v>
      </x:c>
      <x:c r="EB974" t="str">
        <x:f>IF(L974="","",IF(EC974="READY","Yes","No / Pending"))</x:f>
        <x:v>No / Pending</x:v>
      </x:c>
      <x:c r="EC974" t="str">
        <x:f>IF(L974="","",IF(OR(ISNUMBER(SEARCH("Retracted Publication",Q974)),CM974="Retracted",CN974="Retracted",CM974="Expression of Concern",CN974="Expression of Concern",F974="Not used",CG974="Critical",CH974="High",CH974="Critical"),"BLOCKED — integrity or use restriction",IF(AND(CJ974="Yes",CK974="Yes",CL974="Yes"),IF(AND(CM974="Clear",CN974="Verified — clear"),IF(AND(AND(LEN(TRIM(CF974))&gt;0,LEFT(LOWER(TRIM(CF974)),7)&lt;&gt;"pending"),OR(CG974="High",CG974="Moderate"),OR(CH974="Low",CH974="Some concerns",CH974="Not applicable")),IF(AND(DD974="No",OR(DE974="HIGH",DE974="CONDITIONAL"),AND(LEN(TRIM(DF974))&gt;0,LEFT(LOWER(TRIM(DF974)),7)&lt;&gt;"pending")),IF(AND(AND(LEN(TRIM(DT974))&gt;0,LEFT(LOWER(TRIM(DT974)),7)&lt;&gt;"pending"),AND(LEN(TRIM(DU974))&gt;0,LEFT(LOWER(TRIM(DU974)),7)&lt;&gt;"pending"),OR(AND(LEN(TRIM(DV974))&gt;0,LEFT(LOWER(TRIM(DV974)),7)&lt;&gt;"pending"),AND(LEN(TRIM(DW974))&gt;0,LEFT(LOWER(TRIM(DW974)),7)&lt;&gt;"pending")),AND(LEN(TRIM(DX974))&gt;0,LEFT(LOWER(TRIM(DX974)),7)&lt;&gt;"pending")),IF(AND(F974="Claim-ready",OR(EA974="Strong",EA974="Moderate"),AND(LEN(TRIM(G974))&gt;0,LEFT(LOWER(TRIM(G974)),7)&lt;&gt;"pending"),G974&lt;&gt;"No substantive use decision is permitted from identification metadata alone.",AND(LEN(TRIM(DZ974))&gt;0,LEFT(LOWER(TRIM(DZ974)),7)&lt;&gt;"pending"),DZ974&lt;&gt;"Identification metadata alone does not permit any substantive scientific, causal, operational, or institutional claim.",AND(LEN(TRIM(EI974))&gt;0,LEFT(LOWER(TRIM(EI974)),7)&lt;&gt;"pending"),ISNUMBER(EH974),EH974&gt;0),"READY","PENDING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4" t="str">
        <x:v>Pending</x:v>
      </x:c>
      <x:c r="EE974"/>
      <x:c r="EF974" t="str">
        <x:v>Pending</x:v>
      </x:c>
      <x:c r="EG974" t="str">
        <x:v>Pending</x:v>
      </x:c>
      <x:c r="EH974"/>
      <x:c r="EI974" s="501"/>
      <x:c r="EJ974"/>
      <x:c r="EK974" t="str">
        <x:v>Pending</x:v>
      </x:c>
      <x:c r="EL974" t="n">
        <x:v>46272</x:v>
      </x:c>
      <x:c r="EM974" t="str">
        <x:v>Production PubMed record imported and reconciled to Zotero item 8IQ8KAAY;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4" t="n">
        <x:f>IF(L974="","",(IF(N974&lt;&gt;"",1,0)+IF(O974&lt;&gt;"",1,0)+IF(AJ974&lt;&gt;"",1,0)+IF(AU974&lt;&gt;"",1,0)+IF(BE974&lt;&gt;"",1,0)+IF(CF974&lt;&gt;"",1,0)+IF(CJ974="Yes",1,0)+IF(CL974="Yes",1,0)+IF(DE974&lt;&gt;"Pending",1,0)+IF(F974&lt;&gt;"",1,0)+IF(DZ974&lt;&gt;"",1,0)+IF(EI974&lt;&gt;"",1,0))/12)</x:f>
        <x:v>0.5</x:v>
      </x:c>
    </x:row>
    <x:row r="975">
      <x:c r="A975" t="str">
        <x:v>EV-0972</x:v>
      </x:c>
      <x:c r="B975" t="str">
        <x:v>Integrity check</x:v>
      </x:c>
      <x:c r="C975" t="str">
        <x:f>IF(L975="","",IF(LEFT(EC975,7)="BLOCKED","🔴 Do not use for conclusion",IF(EB975="Yes","🟢 Claim-ready","🟡 Caution / context")))</x:f>
        <x:v>🟡 Caution / context</x:v>
      </x:c>
      <x:c r="D975" t="str">
        <x:f>IF(L975="","",EC975)</x:f>
        <x:v>PENDING — appropriate appraisal</x:v>
      </x:c>
      <x:c r="E975" t="str">
        <x:v>P3 — Medium</x:v>
      </x:c>
      <x:c r="F975" t="str">
        <x:v>Pending</x:v>
      </x:c>
      <x:c r="G975" t="str">
        <x:v>Title/abstract identify an explicit tactical/public-safety context and readiness domain; retain for full-text assessment.</x:v>
      </x:c>
      <x:c r="H975" t="str">
        <x:v>Obtain and review lawful full text; confirm human adjudication; then select a design-specific appraisal instrument.</x:v>
      </x:c>
      <x:c r="I975"/>
      <x:c r="J975" t="str">
        <x:v>A — Core</x:v>
      </x:c>
      <x:c r="K975" t="str">
        <x:v>IDENTIFIED</x:v>
      </x:c>
      <x:c r="L975" t="str">
        <x:v>The effect of structural firefighter protective clothing systems on single-legged functional hop test scores.</x:v>
      </x:c>
      <x:c r="M975"/>
      <x:c r="N975" t="str">
        <x:v>Winkelmann, Zachary K; Rogers, Sean M; Eberman, Lindsey E; Games, Kenneth E</x:v>
      </x:c>
      <x:c r="O975" t="n">
        <x:v>2019</x:v>
      </x:c>
      <x:c r="P975" t="str">
        <x:v>Work (Reading, Mass.)</x:v>
      </x:c>
      <x:c r="Q975" t="str">
        <x:v>Journal Article</x:v>
      </x:c>
      <x:c r="R975" t="str">
        <x:v>Unclear</x:v>
      </x:c>
      <x:c r="S975" t="str">
        <x:v>Unknown</x:v>
      </x:c>
      <x:c r="T975" t="str">
        <x:v>eng</x:v>
      </x:c>
      <x:c r="U975" t="str">
        <x:v>https://pubmed.ncbi.nlm.nih.gov/30909265/</x:v>
      </x:c>
      <x:c r="V975" t="str">
        <x:v>10.3233/wor-192884</x:v>
      </x:c>
      <x:c r="W975" t="str">
        <x:f>IF(V975="","",LOWER(SUBSTITUTE(SUBSTITUTE(SUBSTITUTE(SUBSTITUTE(TRIM(V975),"https://doi.org/",""),"http://doi.org/",""),"https://dx.doi.org/",""),"doi:","")))</x:f>
        <x:v>10.3233/wor-192884</x:v>
      </x:c>
      <x:c r="X975" t="str">
        <x:v>30909265</x:v>
      </x:c>
      <x:c r="Y975" t="str"/>
      <x:c r="Z975"/>
      <x:c r="AA975" t="str">
        <x:v>PubMed/MEDLINE</x:v>
      </x:c>
      <x:c r="AB975" t="str">
        <x:v>PUBMED-A-v1.0-2026-08-28</x:v>
      </x:c>
      <x:c r="AC975" t="str">
        <x:v>SP-PUBMED-A-20260828</x:v>
      </x:c>
      <x:c r="AD975" s="499" t="n">
        <x:v>46262</x:v>
      </x:c>
      <x:c r="AE975" s="499" t="n">
        <x:v>46272</x:v>
      </x:c>
      <x:c r="AF975" t="str">
        <x:v>VEMHJM8P</x:v>
      </x:c>
      <x:c r="AG975"/>
      <x:c r="AH975" t="str">
        <x:v>Tactical Athlete → Operational Readiness Brazil</x:v>
      </x:c>
      <x:c r="AI975" t="str">
        <x:v>evidence-family:A</x:v>
      </x:c>
      <x:c r="AJ975"/>
      <x:c r="AK975" t="str">
        <x:f>IF(AJ975="","",IF(OR(LOWER(AJ975)="brazil",LOWER(AJ975)="brasil"),"Yes","No"))</x:f>
      </x:c>
      <x:c r="AL975"/>
      <x:c r="AM975"/>
      <x:c r="AN975"/>
      <x:c r="AO975"/>
      <x:c r="AP975"/>
      <x:c r="AQ975"/>
      <x:c r="AR975"/>
      <x:c r="AS975"/>
      <x:c r="AT975"/>
      <x:c r="AU975"/>
      <x:c r="AV975"/>
      <x:c r="AW975"/>
      <x:c r="AX975"/>
      <x:c r="AY975"/>
      <x:c r="AZ975"/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/>
      <x:c r="BO975"/>
      <x:c r="BP975"/>
      <x:c r="BQ975"/>
      <x:c r="BR975"/>
      <x:c r="BS975"/>
      <x:c r="BT975"/>
      <x:c r="BU975"/>
      <x:c r="BV975"/>
      <x:c r="BW975"/>
      <x:c r="BX975"/>
      <x:c r="BY975"/>
      <x:c r="BZ975"/>
      <x:c r="CA975"/>
      <x:c r="CB975"/>
      <x:c r="CC975"/>
      <x:c r="CD975"/>
      <x:c r="CE975"/>
      <x:c r="CF975"/>
      <x:c r="CG975"/>
      <x:c r="CH975"/>
      <x:c r="CI975"/>
      <x:c r="CJ975" t="str">
        <x:v>Yes</x:v>
      </x:c>
      <x:c r="CK975" t="str">
        <x:v>Yes</x:v>
      </x:c>
      <x:c r="CL975" t="str">
        <x:v>Yes</x:v>
      </x:c>
      <x:c r="CM975" t="str">
        <x:v>Clear</x:v>
      </x:c>
      <x:c r="CN975" t="str">
        <x:v>Verified — clear</x:v>
      </x:c>
      <x:c r="CO975" t="n">
        <x:v>46272</x:v>
      </x:c>
      <x:c r="CP975" t="str">
        <x:v>https://pubmed.ncbi.nlm.nih.gov/30909265/</x:v>
      </x:c>
      <x:c r="CQ975"/>
      <x:c r="CR975"/>
      <x:c r="CS975"/>
      <x:c r="CT975"/>
      <x:c r="CU975"/>
      <x:c r="CV975"/>
      <x:c r="CW975"/>
      <x:c r="CX975"/>
      <x:c r="CY975"/>
      <x:c r="CZ975"/>
      <x:c r="DA975"/>
      <x:c r="DB975" t="str">
        <x:f>IF(L975="","",IF(AND(COUNT(CU975:DA975)=7,OR(CU975=0,CU975=1,CU975=2),OR(CV975=0,CV975=1,CV975=2),OR(CW975=0,CW975=1,CW975=2),OR(CX975=0,CX975=1,CX975=2),OR(CY975=0,CY975=1,CY975=2),OR(CZ975=0,CZ975=1,CZ975=2),OR(DA975=0,DA975=1,DA975=2)),SUM(CU975:DA975),""))</x:f>
      </x:c>
      <x:c r="DC975" t="str">
        <x:f>IF(DB975="","",ROUND(DB975/14*10,1))</x:f>
      </x:c>
      <x:c r="DD975" t="str">
        <x:v>Pending</x:v>
      </x:c>
      <x:c r="DE975" t="str">
        <x:f>IF(L975="","",IF(DC975="","Pending",IF(DD975="Yes","CONDITIONAL — safety override",IF(DC975&gt;=8,"HIGH",IF(DC975&gt;=5,"CONDITIONAL","LOW")))))</x:f>
        <x:v>Pending</x:v>
      </x:c>
      <x:c r="DF975" t="str">
        <x:v>Pending screening and full-text appraisal; no transferability judgment made at identification.</x:v>
      </x:c>
      <x:c r="DG975"/>
      <x:c r="DH975"/>
      <x:c r="DI975"/>
      <x:c r="DJ975"/>
      <x:c r="DK975"/>
      <x:c r="DL975"/>
      <x:c r="DM975"/>
      <x:c r="DN975"/>
      <x:c r="DO975"/>
      <x:c r="DP975"/>
      <x:c r="DQ975"/>
      <x:c r="DR975"/>
      <x:c r="DS975"/>
      <x:c r="DT975"/>
      <x:c r="DU975"/>
      <x:c r="DV975"/>
      <x:c r="DW975"/>
      <x:c r="DX975"/>
      <x:c r="DY975"/>
      <x:c r="DZ975" t="str">
        <x:v>Title/abstract screening alone does not establish effectiveness, causality, methodological quality, transferability to Brazilian public safety or an institutional recommendation.</x:v>
      </x:c>
      <x:c r="EA975" t="str">
        <x:v>Pending</x:v>
      </x:c>
      <x:c r="EB975" t="str">
        <x:f>IF(L975="","",IF(EC975="READY","Yes","No / Pending"))</x:f>
        <x:v>No / Pending</x:v>
      </x:c>
      <x:c r="EC975" t="str">
        <x:f>IF(L975="","",IF(OR(ISNUMBER(SEARCH("Retracted Publication",Q975)),CM975="Retracted",CN975="Retracted",CM975="Expression of Concern",CN975="Expression of Concern",F975="Not used",CG975="Critical",CH975="High",CH975="Critical"),"BLOCKED — integrity or use restriction",IF(AND(CJ975="Yes",CK975="Yes",CL975="Yes"),IF(AND(CM975="Clear",CN975="Verified — clear"),IF(AND(AND(LEN(TRIM(CF975))&gt;0,LEFT(LOWER(TRIM(CF975)),7)&lt;&gt;"pending"),OR(CG975="High",CG975="Moderate"),OR(CH975="Low",CH975="Some concerns",CH975="Not applicable")),IF(AND(DD975="No",OR(DE975="HIGH",DE975="CONDITIONAL"),AND(LEN(TRIM(DF975))&gt;0,LEFT(LOWER(TRIM(DF975)),7)&lt;&gt;"pending")),IF(AND(AND(LEN(TRIM(DT975))&gt;0,LEFT(LOWER(TRIM(DT975)),7)&lt;&gt;"pending"),AND(LEN(TRIM(DU975))&gt;0,LEFT(LOWER(TRIM(DU975)),7)&lt;&gt;"pending"),OR(AND(LEN(TRIM(DV975))&gt;0,LEFT(LOWER(TRIM(DV975)),7)&lt;&gt;"pending"),AND(LEN(TRIM(DW975))&gt;0,LEFT(LOWER(TRIM(DW975)),7)&lt;&gt;"pending")),AND(LEN(TRIM(DX975))&gt;0,LEFT(LOWER(TRIM(DX975)),7)&lt;&gt;"pending")),IF(AND(F975="Claim-ready",OR(EA975="Strong",EA975="Moderate"),AND(LEN(TRIM(G975))&gt;0,LEFT(LOWER(TRIM(G975)),7)&lt;&gt;"pending"),G975&lt;&gt;"No substantive use decision is permitted from identification metadata alone.",AND(LEN(TRIM(DZ975))&gt;0,LEFT(LOWER(TRIM(DZ975)),7)&lt;&gt;"pending"),DZ975&lt;&gt;"Identification metadata alone does not permit any substantive scientific, causal, operational, or institutional claim.",AND(LEN(TRIM(EI975))&gt;0,LEFT(LOWER(TRIM(EI975)),7)&lt;&gt;"pending"),ISNUMBER(EH975),EH975&gt;0),"READY","PENDING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5" t="str">
        <x:v>Pending</x:v>
      </x:c>
      <x:c r="EE975"/>
      <x:c r="EF975" t="str">
        <x:v>Pending</x:v>
      </x:c>
      <x:c r="EG975" t="str">
        <x:v>Pending</x:v>
      </x:c>
      <x:c r="EH975"/>
      <x:c r="EI975" s="501"/>
      <x:c r="EJ975"/>
      <x:c r="EK975" t="str">
        <x:v>Pending</x:v>
      </x:c>
      <x:c r="EL975" t="n">
        <x:v>46272</x:v>
      </x:c>
      <x:c r="EM975" t="str">
        <x:v>Production PubMed record imported and reconciled to Zotero item VEMHJM8P;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5" t="n">
        <x:f>IF(L975="","",(IF(N975&lt;&gt;"",1,0)+IF(O975&lt;&gt;"",1,0)+IF(AJ975&lt;&gt;"",1,0)+IF(AU975&lt;&gt;"",1,0)+IF(BE975&lt;&gt;"",1,0)+IF(CF975&lt;&gt;"",1,0)+IF(CJ975="Yes",1,0)+IF(CL975="Yes",1,0)+IF(DE975&lt;&gt;"Pending",1,0)+IF(F975&lt;&gt;"",1,0)+IF(DZ975&lt;&gt;"",1,0)+IF(EI975&lt;&gt;"",1,0))/12)</x:f>
        <x:v>0.5</x:v>
      </x:c>
    </x:row>
    <x:row r="976">
      <x:c r="A976" t="str">
        <x:v>EV-0973</x:v>
      </x:c>
      <x:c r="B976" t="str">
        <x:v>Integrity check</x:v>
      </x:c>
      <x:c r="C976" t="str">
        <x:f>IF(L976="","",IF(LEFT(EC976,7)="BLOCKED","🔴 Do not use for conclusion",IF(EB976="Yes","🟢 Claim-ready","🟡 Caution / context")))</x:f>
        <x:v>🟡 Caution / context</x:v>
      </x:c>
      <x:c r="D976" t="str">
        <x:f>IF(L976="","",EC976)</x:f>
        <x:v>PENDING — appropriate appraisal</x:v>
      </x:c>
      <x:c r="E976" t="str">
        <x:v>P3 — Medium</x:v>
      </x:c>
      <x:c r="F976" t="str">
        <x:v>Pending</x:v>
      </x:c>
      <x:c r="G976" t="str">
        <x:v>Title/abstract identify an explicit tactical/public-safety context and readiness domain; retain for full-text assessment.</x:v>
      </x:c>
      <x:c r="H976" t="str">
        <x:v>Obtain and review lawful full text; confirm human adjudication; then select a design-specific appraisal instrument.</x:v>
      </x:c>
      <x:c r="I976"/>
      <x:c r="J976" t="str">
        <x:v>A — Core</x:v>
      </x:c>
      <x:c r="K976" t="str">
        <x:v>IDENTIFIED</x:v>
      </x:c>
      <x:c r="L976" t="str">
        <x:v>Comparison of the firefighter candidate physical ability test to weight lifting exercises using electromyography.</x:v>
      </x:c>
      <x:c r="M976"/>
      <x:c r="N976" t="str">
        <x:v>Lane, Charity L; Hardwick, Dustin; Janus, Thomas P; Chen, Henian; Lu, Yuanyuan; Mayer, John M</x:v>
      </x:c>
      <x:c r="O976" t="n">
        <x:v>2019</x:v>
      </x:c>
      <x:c r="P976" t="str">
        <x:v>Work (Reading, Mass.)</x:v>
      </x:c>
      <x:c r="Q976" t="str">
        <x:v>Journal Article; Observational Study</x:v>
      </x:c>
      <x:c r="R976" t="str">
        <x:v>Unclear</x:v>
      </x:c>
      <x:c r="S976" t="str">
        <x:v>Unknown</x:v>
      </x:c>
      <x:c r="T976" t="str">
        <x:v>eng</x:v>
      </x:c>
      <x:c r="U976" t="str">
        <x:v>https://pubmed.ncbi.nlm.nih.gov/30909261/</x:v>
      </x:c>
      <x:c r="V976" t="str">
        <x:v>10.3233/wor-192880</x:v>
      </x:c>
      <x:c r="W976" t="str">
        <x:f>IF(V976="","",LOWER(SUBSTITUTE(SUBSTITUTE(SUBSTITUTE(SUBSTITUTE(TRIM(V976),"https://doi.org/",""),"http://doi.org/",""),"https://dx.doi.org/",""),"doi:","")))</x:f>
        <x:v>10.3233/wor-192880</x:v>
      </x:c>
      <x:c r="X976" t="str">
        <x:v>30909261</x:v>
      </x:c>
      <x:c r="Y976" t="str"/>
      <x:c r="Z976"/>
      <x:c r="AA976" t="str">
        <x:v>PubMed/MEDLINE</x:v>
      </x:c>
      <x:c r="AB976" t="str">
        <x:v>PUBMED-A-v1.0-2026-08-28</x:v>
      </x:c>
      <x:c r="AC976" t="str">
        <x:v>SP-PUBMED-A-20260828</x:v>
      </x:c>
      <x:c r="AD976" s="499" t="n">
        <x:v>46262</x:v>
      </x:c>
      <x:c r="AE976" s="499" t="n">
        <x:v>46272</x:v>
      </x:c>
      <x:c r="AF976" t="str">
        <x:v>MGGS87K7</x:v>
      </x:c>
      <x:c r="AG976"/>
      <x:c r="AH976" t="str">
        <x:v>Tactical Athlete → Operational Readiness Brazil</x:v>
      </x:c>
      <x:c r="AI976" t="str">
        <x:v>evidence-family:A</x:v>
      </x:c>
      <x:c r="AJ976"/>
      <x:c r="AK976" t="str">
        <x:f>IF(AJ976="","",IF(OR(LOWER(AJ976)="brazil",LOWER(AJ976)="brasil"),"Yes","No"))</x:f>
      </x:c>
      <x:c r="AL976"/>
      <x:c r="AM976"/>
      <x:c r="AN976"/>
      <x:c r="AO976"/>
      <x:c r="AP976"/>
      <x:c r="AQ976"/>
      <x:c r="AR976"/>
      <x:c r="AS976"/>
      <x:c r="AT976"/>
      <x:c r="AU976"/>
      <x:c r="AV976"/>
      <x:c r="AW976"/>
      <x:c r="AX976"/>
      <x:c r="AY976"/>
      <x:c r="AZ976"/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/>
      <x:c r="BO976"/>
      <x:c r="BP976"/>
      <x:c r="BQ976"/>
      <x:c r="BR976"/>
      <x:c r="BS976"/>
      <x:c r="BT976"/>
      <x:c r="BU976"/>
      <x:c r="BV976"/>
      <x:c r="BW976"/>
      <x:c r="BX976"/>
      <x:c r="BY976"/>
      <x:c r="BZ976"/>
      <x:c r="CA976"/>
      <x:c r="CB976"/>
      <x:c r="CC976"/>
      <x:c r="CD976"/>
      <x:c r="CE976"/>
      <x:c r="CF976"/>
      <x:c r="CG976"/>
      <x:c r="CH976"/>
      <x:c r="CI976"/>
      <x:c r="CJ976" t="str">
        <x:v>Yes</x:v>
      </x:c>
      <x:c r="CK976" t="str">
        <x:v>Yes</x:v>
      </x:c>
      <x:c r="CL976" t="str">
        <x:v>Yes</x:v>
      </x:c>
      <x:c r="CM976" t="str">
        <x:v>Clear</x:v>
      </x:c>
      <x:c r="CN976" t="str">
        <x:v>Verified — clear</x:v>
      </x:c>
      <x:c r="CO976" t="n">
        <x:v>46272</x:v>
      </x:c>
      <x:c r="CP976" t="str">
        <x:v>https://pubmed.ncbi.nlm.nih.gov/30909261/</x:v>
      </x:c>
      <x:c r="CQ976"/>
      <x:c r="CR976"/>
      <x:c r="CS976"/>
      <x:c r="CT976"/>
      <x:c r="CU976"/>
      <x:c r="CV976"/>
      <x:c r="CW976"/>
      <x:c r="CX976"/>
      <x:c r="CY976"/>
      <x:c r="CZ976"/>
      <x:c r="DA976"/>
      <x:c r="DB976" t="str">
        <x:f>IF(L976="","",IF(AND(COUNT(CU976:DA976)=7,OR(CU976=0,CU976=1,CU976=2),OR(CV976=0,CV976=1,CV976=2),OR(CW976=0,CW976=1,CW976=2),OR(CX976=0,CX976=1,CX976=2),OR(CY976=0,CY976=1,CY976=2),OR(CZ976=0,CZ976=1,CZ976=2),OR(DA976=0,DA976=1,DA976=2)),SUM(CU976:DA976),""))</x:f>
      </x:c>
      <x:c r="DC976" t="str">
        <x:f>IF(DB976="","",ROUND(DB976/14*10,1))</x:f>
      </x:c>
      <x:c r="DD976" t="str">
        <x:v>Pending</x:v>
      </x:c>
      <x:c r="DE976" t="str">
        <x:f>IF(L976="","",IF(DC976="","Pending",IF(DD976="Yes","CONDITIONAL — safety override",IF(DC976&gt;=8,"HIGH",IF(DC976&gt;=5,"CONDITIONAL","LOW")))))</x:f>
        <x:v>Pending</x:v>
      </x:c>
      <x:c r="DF976" t="str">
        <x:v>Pending screening and full-text appraisal; no transferability judgment made at identification.</x:v>
      </x:c>
      <x:c r="DG976"/>
      <x:c r="DH976"/>
      <x:c r="DI976"/>
      <x:c r="DJ976"/>
      <x:c r="DK976"/>
      <x:c r="DL976"/>
      <x:c r="DM976"/>
      <x:c r="DN976"/>
      <x:c r="DO976"/>
      <x:c r="DP976"/>
      <x:c r="DQ976"/>
      <x:c r="DR976"/>
      <x:c r="DS976"/>
      <x:c r="DT976"/>
      <x:c r="DU976"/>
      <x:c r="DV976"/>
      <x:c r="DW976"/>
      <x:c r="DX976"/>
      <x:c r="DY976"/>
      <x:c r="DZ976" t="str">
        <x:v>Title/abstract screening alone does not establish effectiveness, causality, methodological quality, transferability to Brazilian public safety or an institutional recommendation.</x:v>
      </x:c>
      <x:c r="EA976" t="str">
        <x:v>Pending</x:v>
      </x:c>
      <x:c r="EB976" t="str">
        <x:f>IF(L976="","",IF(EC976="READY","Yes","No / Pending"))</x:f>
        <x:v>No / Pending</x:v>
      </x:c>
      <x:c r="EC976" t="str">
        <x:f>IF(L976="","",IF(OR(ISNUMBER(SEARCH("Retracted Publication",Q976)),CM976="Retracted",CN976="Retracted",CM976="Expression of Concern",CN976="Expression of Concern",F976="Not used",CG976="Critical",CH976="High",CH976="Critical"),"BLOCKED — integrity or use restriction",IF(AND(CJ976="Yes",CK976="Yes",CL976="Yes"),IF(AND(CM976="Clear",CN976="Verified — clear"),IF(AND(AND(LEN(TRIM(CF976))&gt;0,LEFT(LOWER(TRIM(CF976)),7)&lt;&gt;"pending"),OR(CG976="High",CG976="Moderate"),OR(CH976="Low",CH976="Some concerns",CH976="Not applicable")),IF(AND(DD976="No",OR(DE976="HIGH",DE976="CONDITIONAL"),AND(LEN(TRIM(DF976))&gt;0,LEFT(LOWER(TRIM(DF976)),7)&lt;&gt;"pending")),IF(AND(AND(LEN(TRIM(DT976))&gt;0,LEFT(LOWER(TRIM(DT976)),7)&lt;&gt;"pending"),AND(LEN(TRIM(DU976))&gt;0,LEFT(LOWER(TRIM(DU976)),7)&lt;&gt;"pending"),OR(AND(LEN(TRIM(DV976))&gt;0,LEFT(LOWER(TRIM(DV976)),7)&lt;&gt;"pending"),AND(LEN(TRIM(DW976))&gt;0,LEFT(LOWER(TRIM(DW976)),7)&lt;&gt;"pending")),AND(LEN(TRIM(DX976))&gt;0,LEFT(LOWER(TRIM(DX976)),7)&lt;&gt;"pending")),IF(AND(F976="Claim-ready",OR(EA976="Strong",EA976="Moderate"),AND(LEN(TRIM(G976))&gt;0,LEFT(LOWER(TRIM(G976)),7)&lt;&gt;"pending"),G976&lt;&gt;"No substantive use decision is permitted from identification metadata alone.",AND(LEN(TRIM(DZ976))&gt;0,LEFT(LOWER(TRIM(DZ976)),7)&lt;&gt;"pending"),DZ976&lt;&gt;"Identification metadata alone does not permit any substantive scientific, causal, operational, or institutional claim.",AND(LEN(TRIM(EI976))&gt;0,LEFT(LOWER(TRIM(EI976)),7)&lt;&gt;"pending"),ISNUMBER(EH976),EH976&gt;0),"READY","PENDING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6" t="str">
        <x:v>Pending</x:v>
      </x:c>
      <x:c r="EE976"/>
      <x:c r="EF976" t="str">
        <x:v>Pending</x:v>
      </x:c>
      <x:c r="EG976" t="str">
        <x:v>Pending</x:v>
      </x:c>
      <x:c r="EH976"/>
      <x:c r="EI976" s="501"/>
      <x:c r="EJ976"/>
      <x:c r="EK976" t="str">
        <x:v>Pending</x:v>
      </x:c>
      <x:c r="EL976" t="n">
        <x:v>46272</x:v>
      </x:c>
      <x:c r="EM976" t="str">
        <x:v>Production PubMed record imported and reconciled to Zotero item MGGS87K7;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6" t="n">
        <x:f>IF(L976="","",(IF(N976&lt;&gt;"",1,0)+IF(O976&lt;&gt;"",1,0)+IF(AJ976&lt;&gt;"",1,0)+IF(AU976&lt;&gt;"",1,0)+IF(BE976&lt;&gt;"",1,0)+IF(CF976&lt;&gt;"",1,0)+IF(CJ976="Yes",1,0)+IF(CL976="Yes",1,0)+IF(DE976&lt;&gt;"Pending",1,0)+IF(F976&lt;&gt;"",1,0)+IF(DZ976&lt;&gt;"",1,0)+IF(EI976&lt;&gt;"",1,0))/12)</x:f>
        <x:v>0.5</x:v>
      </x:c>
    </x:row>
    <x:row r="977">
      <x:c r="A977" t="str">
        <x:v>EV-0974</x:v>
      </x:c>
      <x:c r="B977" t="str">
        <x:v>Integrity check</x:v>
      </x:c>
      <x:c r="C977" t="str">
        <x:f>IF(L977="","",IF(LEFT(EC977,7)="BLOCKED","🔴 Do not use for conclusion",IF(EB977="Yes","🟢 Claim-ready","🟡 Caution / context")))</x:f>
        <x:v>🟡 Caution / context</x:v>
      </x:c>
      <x:c r="D977" t="str">
        <x:f>IF(L977="","",EC977)</x:f>
        <x:v>PENDING — appropriate appraisal</x:v>
      </x:c>
      <x:c r="E977" t="str">
        <x:v>P3 — Medium</x:v>
      </x:c>
      <x:c r="F977" t="str">
        <x:v>Pending</x:v>
      </x:c>
      <x:c r="G977" t="str">
        <x:v>Title/abstract identify an explicit tactical/public-safety context and readiness domain; retain for full-text assessment.</x:v>
      </x:c>
      <x:c r="H977" t="str">
        <x:v>Obtain and review lawful full text; confirm human adjudication; then select a design-specific appraisal instrument.</x:v>
      </x:c>
      <x:c r="I977"/>
      <x:c r="J977" t="str">
        <x:v>A — Core</x:v>
      </x:c>
      <x:c r="K977" t="str">
        <x:v>IDENTIFIED</x:v>
      </x:c>
      <x:c r="L977" t="str">
        <x:v>Identifying Predictors of Pressurized Submarine Escape Training (PSET) Attrition.</x:v>
      </x:c>
      <x:c r="M977"/>
      <x:c r="N977" t="str">
        <x:v>Hughes, Linda M; Clarke, John</x:v>
      </x:c>
      <x:c r="O977" t="n">
        <x:v>2019</x:v>
      </x:c>
      <x:c r="P977" t="str">
        <x:v>Military medicine</x:v>
      </x:c>
      <x:c r="Q977" t="str">
        <x:v>Journal Article; Research Support, U.S. Gov't, Non-P.H.S.</x:v>
      </x:c>
      <x:c r="R977" t="str">
        <x:v>Unclear</x:v>
      </x:c>
      <x:c r="S977" t="str">
        <x:v>Unknown</x:v>
      </x:c>
      <x:c r="T977" t="str">
        <x:v>eng</x:v>
      </x:c>
      <x:c r="U977" t="str">
        <x:v>https://pubmed.ncbi.nlm.nih.gov/30901464/</x:v>
      </x:c>
      <x:c r="V977" t="str">
        <x:v>10.1093/milmed/usy377</x:v>
      </x:c>
      <x:c r="W977" t="str">
        <x:f>IF(V977="","",LOWER(SUBSTITUTE(SUBSTITUTE(SUBSTITUTE(SUBSTITUTE(TRIM(V977),"https://doi.org/",""),"http://doi.org/",""),"https://dx.doi.org/",""),"doi:","")))</x:f>
        <x:v>10.1093/milmed/usy377</x:v>
      </x:c>
      <x:c r="X977" t="str">
        <x:v>30901464</x:v>
      </x:c>
      <x:c r="Y977" t="str"/>
      <x:c r="Z977"/>
      <x:c r="AA977" t="str">
        <x:v>PubMed/MEDLINE</x:v>
      </x:c>
      <x:c r="AB977" t="str">
        <x:v>PUBMED-A-v1.0-2026-08-28</x:v>
      </x:c>
      <x:c r="AC977" t="str">
        <x:v>SP-PUBMED-A-20260828</x:v>
      </x:c>
      <x:c r="AD977" s="499" t="n">
        <x:v>46262</x:v>
      </x:c>
      <x:c r="AE977" s="499" t="n">
        <x:v>46272</x:v>
      </x:c>
      <x:c r="AF977" t="str">
        <x:v>SPN549HW</x:v>
      </x:c>
      <x:c r="AG977"/>
      <x:c r="AH977" t="str">
        <x:v>Tactical Athlete → Operational Readiness Brazil</x:v>
      </x:c>
      <x:c r="AI977" t="str">
        <x:v>evidence-family:A</x:v>
      </x:c>
      <x:c r="AJ977"/>
      <x:c r="AK977" t="str">
        <x:f>IF(AJ977="","",IF(OR(LOWER(AJ977)="brazil",LOWER(AJ977)="brasil"),"Yes","No"))</x:f>
      </x:c>
      <x:c r="AL977"/>
      <x:c r="AM977"/>
      <x:c r="AN977"/>
      <x:c r="AO977"/>
      <x:c r="AP977"/>
      <x:c r="AQ977"/>
      <x:c r="AR977"/>
      <x:c r="AS977"/>
      <x:c r="AT977"/>
      <x:c r="AU977"/>
      <x:c r="AV977"/>
      <x:c r="AW977"/>
      <x:c r="AX977"/>
      <x:c r="AY977"/>
      <x:c r="AZ977"/>
      <x:c r="BA977"/>
      <x:c r="BB977"/>
      <x:c r="BC977"/>
      <x:c r="BD977"/>
      <x:c r="BE977"/>
      <x:c r="BF977"/>
      <x:c r="BG977"/>
      <x:c r="BH977"/>
      <x:c r="BI977"/>
      <x:c r="BJ977"/>
      <x:c r="BK977"/>
      <x:c r="BL977"/>
      <x:c r="BM977"/>
      <x:c r="BN977"/>
      <x:c r="BO977"/>
      <x:c r="BP977"/>
      <x:c r="BQ977"/>
      <x:c r="BR977"/>
      <x:c r="BS977"/>
      <x:c r="BT977"/>
      <x:c r="BU977"/>
      <x:c r="BV977"/>
      <x:c r="BW977"/>
      <x:c r="BX977"/>
      <x:c r="BY977"/>
      <x:c r="BZ977"/>
      <x:c r="CA977"/>
      <x:c r="CB977"/>
      <x:c r="CC977"/>
      <x:c r="CD977"/>
      <x:c r="CE977"/>
      <x:c r="CF977"/>
      <x:c r="CG977"/>
      <x:c r="CH977"/>
      <x:c r="CI977"/>
      <x:c r="CJ977" t="str">
        <x:v>Yes</x:v>
      </x:c>
      <x:c r="CK977" t="str">
        <x:v>Yes</x:v>
      </x:c>
      <x:c r="CL977" t="str">
        <x:v>Yes</x:v>
      </x:c>
      <x:c r="CM977" t="str">
        <x:v>Clear</x:v>
      </x:c>
      <x:c r="CN977" t="str">
        <x:v>Verified — clear</x:v>
      </x:c>
      <x:c r="CO977" t="n">
        <x:v>46272</x:v>
      </x:c>
      <x:c r="CP977" t="str">
        <x:v>https://pubmed.ncbi.nlm.nih.gov/30901464/</x:v>
      </x:c>
      <x:c r="CQ977"/>
      <x:c r="CR977"/>
      <x:c r="CS977"/>
      <x:c r="CT977"/>
      <x:c r="CU977"/>
      <x:c r="CV977"/>
      <x:c r="CW977"/>
      <x:c r="CX977"/>
      <x:c r="CY977"/>
      <x:c r="CZ977"/>
      <x:c r="DA977"/>
      <x:c r="DB977" t="str">
        <x:f>IF(L977="","",IF(AND(COUNT(CU977:DA977)=7,OR(CU977=0,CU977=1,CU977=2),OR(CV977=0,CV977=1,CV977=2),OR(CW977=0,CW977=1,CW977=2),OR(CX977=0,CX977=1,CX977=2),OR(CY977=0,CY977=1,CY977=2),OR(CZ977=0,CZ977=1,CZ977=2),OR(DA977=0,DA977=1,DA977=2)),SUM(CU977:DA977),""))</x:f>
      </x:c>
      <x:c r="DC977" t="str">
        <x:f>IF(DB977="","",ROUND(DB977/14*10,1))</x:f>
      </x:c>
      <x:c r="DD977" t="str">
        <x:v>Pending</x:v>
      </x:c>
      <x:c r="DE977" t="str">
        <x:f>IF(L977="","",IF(DC977="","Pending",IF(DD977="Yes","CONDITIONAL — safety override",IF(DC977&gt;=8,"HIGH",IF(DC977&gt;=5,"CONDITIONAL","LOW")))))</x:f>
        <x:v>Pending</x:v>
      </x:c>
      <x:c r="DF977" t="str">
        <x:v>Pending screening and full-text appraisal; no transferability judgment made at identification.</x:v>
      </x:c>
      <x:c r="DG977"/>
      <x:c r="DH977"/>
      <x:c r="DI977"/>
      <x:c r="DJ977"/>
      <x:c r="DK977"/>
      <x:c r="DL977"/>
      <x:c r="DM977"/>
      <x:c r="DN977"/>
      <x:c r="DO977"/>
      <x:c r="DP977"/>
      <x:c r="DQ977"/>
      <x:c r="DR977"/>
      <x:c r="DS977"/>
      <x:c r="DT977"/>
      <x:c r="DU977"/>
      <x:c r="DV977"/>
      <x:c r="DW977"/>
      <x:c r="DX977"/>
      <x:c r="DY977"/>
      <x:c r="DZ977" t="str">
        <x:v>Title/abstract screening alone does not establish effectiveness, causality, methodological quality, transferability to Brazilian public safety or an institutional recommendation.</x:v>
      </x:c>
      <x:c r="EA977" t="str">
        <x:v>Pending</x:v>
      </x:c>
      <x:c r="EB977" t="str">
        <x:f>IF(L977="","",IF(EC977="READY","Yes","No / Pending"))</x:f>
        <x:v>No / Pending</x:v>
      </x:c>
      <x:c r="EC977" t="str">
        <x:f>IF(L977="","",IF(OR(ISNUMBER(SEARCH("Retracted Publication",Q977)),CM977="Retracted",CN977="Retracted",CM977="Expression of Concern",CN977="Expression of Concern",F977="Not used",CG977="Critical",CH977="High",CH977="Critical"),"BLOCKED — integrity or use restriction",IF(AND(CJ977="Yes",CK977="Yes",CL977="Yes"),IF(AND(CM977="Clear",CN977="Verified — clear"),IF(AND(AND(LEN(TRIM(CF977))&gt;0,LEFT(LOWER(TRIM(CF977)),7)&lt;&gt;"pending"),OR(CG977="High",CG977="Moderate"),OR(CH977="Low",CH977="Some concerns",CH977="Not applicable")),IF(AND(DD977="No",OR(DE977="HIGH",DE977="CONDITIONAL"),AND(LEN(TRIM(DF977))&gt;0,LEFT(LOWER(TRIM(DF977)),7)&lt;&gt;"pending")),IF(AND(AND(LEN(TRIM(DT977))&gt;0,LEFT(LOWER(TRIM(DT977)),7)&lt;&gt;"pending"),AND(LEN(TRIM(DU977))&gt;0,LEFT(LOWER(TRIM(DU977)),7)&lt;&gt;"pending"),OR(AND(LEN(TRIM(DV977))&gt;0,LEFT(LOWER(TRIM(DV977)),7)&lt;&gt;"pending"),AND(LEN(TRIM(DW977))&gt;0,LEFT(LOWER(TRIM(DW977)),7)&lt;&gt;"pending")),AND(LEN(TRIM(DX977))&gt;0,LEFT(LOWER(TRIM(DX977)),7)&lt;&gt;"pending")),IF(AND(F977="Claim-ready",OR(EA977="Strong",EA977="Moderate"),AND(LEN(TRIM(G977))&gt;0,LEFT(LOWER(TRIM(G977)),7)&lt;&gt;"pending"),G977&lt;&gt;"No substantive use decision is permitted from identification metadata alone.",AND(LEN(TRIM(DZ977))&gt;0,LEFT(LOWER(TRIM(DZ977)),7)&lt;&gt;"pending"),DZ977&lt;&gt;"Identification metadata alone does not permit any substantive scientific, causal, operational, or institutional claim.",AND(LEN(TRIM(EI977))&gt;0,LEFT(LOWER(TRIM(EI977)),7)&lt;&gt;"pending"),ISNUMBER(EH977),EH977&gt;0),"READY","PENDING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7" t="str">
        <x:v>Pending</x:v>
      </x:c>
      <x:c r="EE977"/>
      <x:c r="EF977" t="str">
        <x:v>Pending</x:v>
      </x:c>
      <x:c r="EG977" t="str">
        <x:v>Pending</x:v>
      </x:c>
      <x:c r="EH977"/>
      <x:c r="EI977" s="501"/>
      <x:c r="EJ977"/>
      <x:c r="EK977" t="str">
        <x:v>Pending</x:v>
      </x:c>
      <x:c r="EL977" t="n">
        <x:v>46272</x:v>
      </x:c>
      <x:c r="EM977" t="str">
        <x:v>Production PubMed record imported and reconciled to Zotero item SPN549HW;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7" t="n">
        <x:f>IF(L977="","",(IF(N977&lt;&gt;"",1,0)+IF(O977&lt;&gt;"",1,0)+IF(AJ977&lt;&gt;"",1,0)+IF(AU977&lt;&gt;"",1,0)+IF(BE977&lt;&gt;"",1,0)+IF(CF977&lt;&gt;"",1,0)+IF(CJ977="Yes",1,0)+IF(CL977="Yes",1,0)+IF(DE977&lt;&gt;"Pending",1,0)+IF(F977&lt;&gt;"",1,0)+IF(DZ977&lt;&gt;"",1,0)+IF(EI977&lt;&gt;"",1,0))/12)</x:f>
        <x:v>0.5</x:v>
      </x:c>
    </x:row>
    <x:row r="978">
      <x:c r="A978" t="str">
        <x:v>EV-0975</x:v>
      </x:c>
      <x:c r="B978" t="str">
        <x:v>Integrity check</x:v>
      </x:c>
      <x:c r="C978" t="str">
        <x:f>IF(L978="","",IF(LEFT(EC978,7)="BLOCKED","🔴 Do not use for conclusion",IF(EB978="Yes","🟢 Claim-ready","🟡 Caution / context")))</x:f>
        <x:v>🟡 Caution / context</x:v>
      </x:c>
      <x:c r="D978" t="str">
        <x:f>IF(L978="","",EC978)</x:f>
        <x:v>PENDING — appropriate appraisal</x:v>
      </x:c>
      <x:c r="E978" t="str">
        <x:v>P3 — Medium</x:v>
      </x:c>
      <x:c r="F978" t="str">
        <x:v>Pending</x:v>
      </x:c>
      <x:c r="G978" t="str">
        <x:v>Title/abstract identify an explicit implementation-science construct; retain for full-text assessment.</x:v>
      </x:c>
      <x:c r="H978" t="str">
        <x:v>Obtain and review lawful full text; confirm human adjudication; then select a design-specific appraisal instrument.</x:v>
      </x:c>
      <x:c r="I978"/>
      <x:c r="J978" t="str">
        <x:v>C — Implementation Science</x:v>
      </x:c>
      <x:c r="K978" t="str">
        <x:v>IDENTIFIED</x:v>
      </x:c>
      <x:c r="L978" t="str">
        <x:v>Accelerating Psychological Health Research Findings into Clinical Practice Through the Practice-Based Implementation Network Model.</x:v>
      </x:c>
      <x:c r="M978"/>
      <x:c r="N978" t="str">
        <x:v>Creason, Alia H; Ruscio, Aimee C; Tate, Karyn E; McGraw, Kate L</x:v>
      </x:c>
      <x:c r="O978" t="n">
        <x:v>2019</x:v>
      </x:c>
      <x:c r="P978" t="str">
        <x:v>Military medicine</x:v>
      </x:c>
      <x:c r="Q978" t="str">
        <x:v>Journal Article; Research Support, U.S. Gov't, Non-P.H.S.</x:v>
      </x:c>
      <x:c r="R978" t="str">
        <x:v>Unclear</x:v>
      </x:c>
      <x:c r="S978" t="str">
        <x:v>Unknown</x:v>
      </x:c>
      <x:c r="T978" t="str">
        <x:v>eng</x:v>
      </x:c>
      <x:c r="U978" t="str">
        <x:v>https://pubmed.ncbi.nlm.nih.gov/30901453/</x:v>
      </x:c>
      <x:c r="V978" t="str">
        <x:v>10.1093/milmed/usy298</x:v>
      </x:c>
      <x:c r="W978" t="str">
        <x:f>IF(V978="","",LOWER(SUBSTITUTE(SUBSTITUTE(SUBSTITUTE(SUBSTITUTE(TRIM(V978),"https://doi.org/",""),"http://doi.org/",""),"https://dx.doi.org/",""),"doi:","")))</x:f>
        <x:v>10.1093/milmed/usy298</x:v>
      </x:c>
      <x:c r="X978" t="str">
        <x:v>30901453</x:v>
      </x:c>
      <x:c r="Y978" t="str"/>
      <x:c r="Z978"/>
      <x:c r="AA978" t="str">
        <x:v>PubMed/MEDLINE</x:v>
      </x:c>
      <x:c r="AB978" t="str">
        <x:v>PUBMED-C-v1.0-2026-08-28</x:v>
      </x:c>
      <x:c r="AC978" t="str">
        <x:v>SP-PUBMED-C-20260828</x:v>
      </x:c>
      <x:c r="AD978" s="499" t="n">
        <x:v>46262</x:v>
      </x:c>
      <x:c r="AE978" s="499" t="n">
        <x:v>46272</x:v>
      </x:c>
      <x:c r="AF978" t="str">
        <x:v>TTVRCXCZ</x:v>
      </x:c>
      <x:c r="AG978"/>
      <x:c r="AH978" t="str">
        <x:v>Tactical Athlete → Operational Readiness Brazil</x:v>
      </x:c>
      <x:c r="AI978" t="str">
        <x:v>evidence-family:C</x:v>
      </x:c>
      <x:c r="AJ978"/>
      <x:c r="AK978" t="str">
        <x:f>IF(AJ978="","",IF(OR(LOWER(AJ978)="brazil",LOWER(AJ978)="brasil"),"Yes","No"))</x:f>
      </x:c>
      <x:c r="AL978"/>
      <x:c r="AM978"/>
      <x:c r="AN978"/>
      <x:c r="AO978"/>
      <x:c r="AP978"/>
      <x:c r="AQ978"/>
      <x:c r="AR978"/>
      <x:c r="AS978"/>
      <x:c r="AT978"/>
      <x:c r="AU978"/>
      <x:c r="AV978"/>
      <x:c r="AW978"/>
      <x:c r="AX978"/>
      <x:c r="AY978"/>
      <x:c r="AZ978"/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/>
      <x:c r="BO978"/>
      <x:c r="BP978"/>
      <x:c r="BQ978"/>
      <x:c r="BR978"/>
      <x:c r="BS978"/>
      <x:c r="BT978"/>
      <x:c r="BU978"/>
      <x:c r="BV978"/>
      <x:c r="BW978"/>
      <x:c r="BX978"/>
      <x:c r="BY978"/>
      <x:c r="BZ978"/>
      <x:c r="CA978"/>
      <x:c r="CB978"/>
      <x:c r="CC978"/>
      <x:c r="CD978"/>
      <x:c r="CE978"/>
      <x:c r="CF978"/>
      <x:c r="CG978"/>
      <x:c r="CH978"/>
      <x:c r="CI978"/>
      <x:c r="CJ978" t="str">
        <x:v>Yes</x:v>
      </x:c>
      <x:c r="CK978" t="str">
        <x:v>Yes</x:v>
      </x:c>
      <x:c r="CL978" t="str">
        <x:v>Yes</x:v>
      </x:c>
      <x:c r="CM978" t="str">
        <x:v>Clear</x:v>
      </x:c>
      <x:c r="CN978" t="str">
        <x:v>Verified — clear</x:v>
      </x:c>
      <x:c r="CO978" t="n">
        <x:v>46272</x:v>
      </x:c>
      <x:c r="CP978" t="str">
        <x:v>https://pubmed.ncbi.nlm.nih.gov/30901453/</x:v>
      </x:c>
      <x:c r="CQ978"/>
      <x:c r="CR978"/>
      <x:c r="CS978"/>
      <x:c r="CT978"/>
      <x:c r="CU978"/>
      <x:c r="CV978"/>
      <x:c r="CW978"/>
      <x:c r="CX978"/>
      <x:c r="CY978"/>
      <x:c r="CZ978"/>
      <x:c r="DA978"/>
      <x:c r="DB978" t="str">
        <x:f>IF(L978="","",IF(AND(COUNT(CU978:DA978)=7,OR(CU978=0,CU978=1,CU978=2),OR(CV978=0,CV978=1,CV978=2),OR(CW978=0,CW978=1,CW978=2),OR(CX978=0,CX978=1,CX978=2),OR(CY978=0,CY978=1,CY978=2),OR(CZ978=0,CZ978=1,CZ978=2),OR(DA978=0,DA978=1,DA978=2)),SUM(CU978:DA978),""))</x:f>
      </x:c>
      <x:c r="DC978" t="str">
        <x:f>IF(DB978="","",ROUND(DB978/14*10,1))</x:f>
      </x:c>
      <x:c r="DD978" t="str">
        <x:v>Pending</x:v>
      </x:c>
      <x:c r="DE978" t="str">
        <x:f>IF(L978="","",IF(DC978="","Pending",IF(DD978="Yes","CONDITIONAL — safety override",IF(DC978&gt;=8,"HIGH",IF(DC978&gt;=5,"CONDITIONAL","LOW")))))</x:f>
        <x:v>Pending</x:v>
      </x:c>
      <x:c r="DF978" t="str">
        <x:v>Pending screening and full-text appraisal; no transferability judgment made at identification.</x:v>
      </x:c>
      <x:c r="DG978"/>
      <x:c r="DH978"/>
      <x:c r="DI978"/>
      <x:c r="DJ978"/>
      <x:c r="DK978"/>
      <x:c r="DL978"/>
      <x:c r="DM978"/>
      <x:c r="DN978"/>
      <x:c r="DO978"/>
      <x:c r="DP978"/>
      <x:c r="DQ978"/>
      <x:c r="DR978"/>
      <x:c r="DS978"/>
      <x:c r="DT978"/>
      <x:c r="DU978"/>
      <x:c r="DV978"/>
      <x:c r="DW978"/>
      <x:c r="DX978"/>
      <x:c r="DY978"/>
      <x:c r="DZ978" t="str">
        <x:v>Title/abstract screening alone does not establish effectiveness, causality, methodological quality, transferability to Brazilian public safety or an institutional recommendation.</x:v>
      </x:c>
      <x:c r="EA978" t="str">
        <x:v>Pending</x:v>
      </x:c>
      <x:c r="EB978" t="str">
        <x:f>IF(L978="","",IF(EC978="READY","Yes","No / Pending"))</x:f>
        <x:v>No / Pending</x:v>
      </x:c>
      <x:c r="EC978" t="str">
        <x:f>IF(L978="","",IF(OR(ISNUMBER(SEARCH("Retracted Publication",Q978)),CM978="Retracted",CN978="Retracted",CM978="Expression of Concern",CN978="Expression of Concern",F978="Not used",CG978="Critical",CH978="High",CH978="Critical"),"BLOCKED — integrity or use restriction",IF(AND(CJ978="Yes",CK978="Yes",CL978="Yes"),IF(AND(CM978="Clear",CN978="Verified — clear"),IF(AND(AND(LEN(TRIM(CF978))&gt;0,LEFT(LOWER(TRIM(CF978)),7)&lt;&gt;"pending"),OR(CG978="High",CG978="Moderate"),OR(CH978="Low",CH978="Some concerns",CH978="Not applicable")),IF(AND(DD978="No",OR(DE978="HIGH",DE978="CONDITIONAL"),AND(LEN(TRIM(DF978))&gt;0,LEFT(LOWER(TRIM(DF978)),7)&lt;&gt;"pending")),IF(AND(AND(LEN(TRIM(DT978))&gt;0,LEFT(LOWER(TRIM(DT978)),7)&lt;&gt;"pending"),AND(LEN(TRIM(DU978))&gt;0,LEFT(LOWER(TRIM(DU978)),7)&lt;&gt;"pending"),OR(AND(LEN(TRIM(DV978))&gt;0,LEFT(LOWER(TRIM(DV978)),7)&lt;&gt;"pending"),AND(LEN(TRIM(DW978))&gt;0,LEFT(LOWER(TRIM(DW978)),7)&lt;&gt;"pending")),AND(LEN(TRIM(DX978))&gt;0,LEFT(LOWER(TRIM(DX978)),7)&lt;&gt;"pending")),IF(AND(F978="Claim-ready",OR(EA978="Strong",EA978="Moderate"),AND(LEN(TRIM(G978))&gt;0,LEFT(LOWER(TRIM(G978)),7)&lt;&gt;"pending"),G978&lt;&gt;"No substantive use decision is permitted from identification metadata alone.",AND(LEN(TRIM(DZ978))&gt;0,LEFT(LOWER(TRIM(DZ978)),7)&lt;&gt;"pending"),DZ978&lt;&gt;"Identification metadata alone does not permit any substantive scientific, causal, operational, or institutional claim.",AND(LEN(TRIM(EI978))&gt;0,LEFT(LOWER(TRIM(EI978)),7)&lt;&gt;"pending"),ISNUMBER(EH978),EH978&gt;0),"READY","PENDING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8" t="str">
        <x:v>Pending</x:v>
      </x:c>
      <x:c r="EE978"/>
      <x:c r="EF978" t="str">
        <x:v>Pending</x:v>
      </x:c>
      <x:c r="EG978" t="str">
        <x:v>Pending</x:v>
      </x:c>
      <x:c r="EH978"/>
      <x:c r="EI978" s="501"/>
      <x:c r="EJ978"/>
      <x:c r="EK978" t="str">
        <x:v>Pending</x:v>
      </x:c>
      <x:c r="EL978" t="n">
        <x:v>46272</x:v>
      </x:c>
      <x:c r="EM978" t="str">
        <x:v>Production PubMed record imported and reconciled to Zotero item TTVRCXCZ;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8" t="n">
        <x:f>IF(L978="","",(IF(N978&lt;&gt;"",1,0)+IF(O978&lt;&gt;"",1,0)+IF(AJ978&lt;&gt;"",1,0)+IF(AU978&lt;&gt;"",1,0)+IF(BE978&lt;&gt;"",1,0)+IF(CF978&lt;&gt;"",1,0)+IF(CJ978="Yes",1,0)+IF(CL978="Yes",1,0)+IF(DE978&lt;&gt;"Pending",1,0)+IF(F978&lt;&gt;"",1,0)+IF(DZ978&lt;&gt;"",1,0)+IF(EI978&lt;&gt;"",1,0))/12)</x:f>
        <x:v>0.5</x:v>
      </x:c>
    </x:row>
    <x:row r="979">
      <x:c r="A979" t="str">
        <x:v>EV-0976</x:v>
      </x:c>
      <x:c r="B979" t="str">
        <x:v>Integrity check</x:v>
      </x:c>
      <x:c r="C979" t="str">
        <x:f>IF(L979="","",IF(LEFT(EC979,7)="BLOCKED","🔴 Do not use for conclusion",IF(EB979="Yes","🟢 Claim-ready","🟡 Caution / context")))</x:f>
        <x:v>🟡 Caution / context</x:v>
      </x:c>
      <x:c r="D979" t="str">
        <x:f>IF(L979="","",EC979)</x:f>
        <x:v>PENDING — appropriate appraisal</x:v>
      </x:c>
      <x:c r="E979" t="str">
        <x:v>P3 — Medium</x:v>
      </x:c>
      <x:c r="F979" t="str">
        <x:v>Pending</x:v>
      </x:c>
      <x:c r="G979" t="str">
        <x:v>Title/abstract identify an explicit operational APHT/medical-readiness topic; retain for full-text assessment.</x:v>
      </x:c>
      <x:c r="H979" t="str">
        <x:v>Obtain and review lawful full text; confirm human adjudication; then select a design-specific appraisal instrument.</x:v>
      </x:c>
      <x:c r="I979"/>
      <x:c r="J979" t="str">
        <x:v>B — APHT / Medical Readiness</x:v>
      </x:c>
      <x:c r="K979" t="str">
        <x:v>IDENTIFIED</x:v>
      </x:c>
      <x:c r="L979" t="str">
        <x:v>Pilot Study of a Novel Swine Model for Controlling Junctional Hemorrhage Using the iTClamp in Conjunction With Hemostatic Agents.</x:v>
      </x:c>
      <x:c r="M979"/>
      <x:c r="N979" t="str">
        <x:v>Stuart, Sean M; Zarow, Gregory; Walchak, Alexandra; McLean, Julie; Roszko, Paul</x:v>
      </x:c>
      <x:c r="O979" t="n">
        <x:v>2019</x:v>
      </x:c>
      <x:c r="P979" t="str">
        <x:v>Military medicine</x:v>
      </x:c>
      <x:c r="Q979" t="str">
        <x:v>Journal Article; Research Support, U.S. Gov't, Non-P.H.S.</x:v>
      </x:c>
      <x:c r="R979" t="str">
        <x:v>Unclear</x:v>
      </x:c>
      <x:c r="S979" t="str">
        <x:v>Unknown</x:v>
      </x:c>
      <x:c r="T979" t="str">
        <x:v>eng</x:v>
      </x:c>
      <x:c r="U979" t="str">
        <x:v>https://pubmed.ncbi.nlm.nih.gov/30901449/</x:v>
      </x:c>
      <x:c r="V979" t="str">
        <x:v>10.1093/milmed/usy337</x:v>
      </x:c>
      <x:c r="W979" t="str">
        <x:f>IF(V979="","",LOWER(SUBSTITUTE(SUBSTITUTE(SUBSTITUTE(SUBSTITUTE(TRIM(V979),"https://doi.org/",""),"http://doi.org/",""),"https://dx.doi.org/",""),"doi:","")))</x:f>
        <x:v>10.1093/milmed/usy337</x:v>
      </x:c>
      <x:c r="X979" t="str">
        <x:v>30901449</x:v>
      </x:c>
      <x:c r="Y979" t="str"/>
      <x:c r="Z979"/>
      <x:c r="AA979" t="str">
        <x:v>PubMed/MEDLINE</x:v>
      </x:c>
      <x:c r="AB979" t="str">
        <x:v>PUBMED-B-v1.0-2026-08-28</x:v>
      </x:c>
      <x:c r="AC979" t="str">
        <x:v>SP-PUBMED-B-20260828</x:v>
      </x:c>
      <x:c r="AD979" s="499" t="n">
        <x:v>46262</x:v>
      </x:c>
      <x:c r="AE979" s="499" t="n">
        <x:v>46272</x:v>
      </x:c>
      <x:c r="AF979" t="str">
        <x:v>NAMRAAPQ</x:v>
      </x:c>
      <x:c r="AG979"/>
      <x:c r="AH979" t="str">
        <x:v>Tactical Athlete → Operational Readiness Brazil</x:v>
      </x:c>
      <x:c r="AI979" t="str">
        <x:v>evidence-family:B</x:v>
      </x:c>
      <x:c r="AJ979"/>
      <x:c r="AK979" t="str">
        <x:f>IF(AJ979="","",IF(OR(LOWER(AJ979)="brazil",LOWER(AJ979)="brasil"),"Yes","No"))</x:f>
      </x:c>
      <x:c r="AL979"/>
      <x:c r="AM979"/>
      <x:c r="AN979"/>
      <x:c r="AO979"/>
      <x:c r="AP979"/>
      <x:c r="AQ979"/>
      <x:c r="AR979"/>
      <x:c r="AS979"/>
      <x:c r="AT979"/>
      <x:c r="AU979"/>
      <x:c r="AV979"/>
      <x:c r="AW979"/>
      <x:c r="AX979"/>
      <x:c r="AY979"/>
      <x:c r="AZ979"/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/>
      <x:c r="BO979"/>
      <x:c r="BP979"/>
      <x:c r="BQ979"/>
      <x:c r="BR979"/>
      <x:c r="BS979"/>
      <x:c r="BT979"/>
      <x:c r="BU979"/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 t="str">
        <x:v>Yes</x:v>
      </x:c>
      <x:c r="CK979" t="str">
        <x:v>Yes</x:v>
      </x:c>
      <x:c r="CL979" t="str">
        <x:v>Yes</x:v>
      </x:c>
      <x:c r="CM979" t="str">
        <x:v>Clear</x:v>
      </x:c>
      <x:c r="CN979" t="str">
        <x:v>Verified — clear</x:v>
      </x:c>
      <x:c r="CO979" t="n">
        <x:v>46272</x:v>
      </x:c>
      <x:c r="CP979" t="str">
        <x:v>https://pubmed.ncbi.nlm.nih.gov/30901449/</x:v>
      </x:c>
      <x:c r="CQ979"/>
      <x:c r="CR979"/>
      <x:c r="CS979"/>
      <x:c r="CT979"/>
      <x:c r="CU979"/>
      <x:c r="CV979"/>
      <x:c r="CW979"/>
      <x:c r="CX979"/>
      <x:c r="CY979"/>
      <x:c r="CZ979"/>
      <x:c r="DA979"/>
      <x:c r="DB979" t="str">
        <x:f>IF(L979="","",IF(AND(COUNT(CU979:DA979)=7,OR(CU979=0,CU979=1,CU979=2),OR(CV979=0,CV979=1,CV979=2),OR(CW979=0,CW979=1,CW979=2),OR(CX979=0,CX979=1,CX979=2),OR(CY979=0,CY979=1,CY979=2),OR(CZ979=0,CZ979=1,CZ979=2),OR(DA979=0,DA979=1,DA979=2)),SUM(CU979:DA979),""))</x:f>
      </x:c>
      <x:c r="DC979" t="str">
        <x:f>IF(DB979="","",ROUND(DB979/14*10,1))</x:f>
      </x:c>
      <x:c r="DD979" t="str">
        <x:v>Pending</x:v>
      </x:c>
      <x:c r="DE979" t="str">
        <x:f>IF(L979="","",IF(DC979="","Pending",IF(DD979="Yes","CONDITIONAL — safety override",IF(DC979&gt;=8,"HIGH",IF(DC979&gt;=5,"CONDITIONAL","LOW")))))</x:f>
        <x:v>Pending</x:v>
      </x:c>
      <x:c r="DF979" t="str">
        <x:v>Pending screening and full-text appraisal; no transferability judgment made at identification.</x:v>
      </x:c>
      <x:c r="DG979"/>
      <x:c r="DH979"/>
      <x:c r="DI979"/>
      <x:c r="DJ979"/>
      <x:c r="DK979"/>
      <x:c r="DL979"/>
      <x:c r="DM979"/>
      <x:c r="DN979"/>
      <x:c r="DO979"/>
      <x:c r="DP979"/>
      <x:c r="DQ979"/>
      <x:c r="DR979"/>
      <x:c r="DS979"/>
      <x:c r="DT979"/>
      <x:c r="DU979"/>
      <x:c r="DV979"/>
      <x:c r="DW979"/>
      <x:c r="DX979"/>
      <x:c r="DY979"/>
      <x:c r="DZ979" t="str">
        <x:v>Title/abstract screening alone does not establish effectiveness, causality, methodological quality, transferability to Brazilian public safety or an institutional recommendation.</x:v>
      </x:c>
      <x:c r="EA979" t="str">
        <x:v>Pending</x:v>
      </x:c>
      <x:c r="EB979" t="str">
        <x:f>IF(L979="","",IF(EC979="READY","Yes","No / Pending"))</x:f>
        <x:v>No / Pending</x:v>
      </x:c>
      <x:c r="EC979" t="str">
        <x:f>IF(L979="","",IF(OR(ISNUMBER(SEARCH("Retracted Publication",Q979)),CM979="Retracted",CN979="Retracted",CM979="Expression of Concern",CN979="Expression of Concern",F979="Not used",CG979="Critical",CH979="High",CH979="Critical"),"BLOCKED — integrity or use restriction",IF(AND(CJ979="Yes",CK979="Yes",CL979="Yes"),IF(AND(CM979="Clear",CN979="Verified — clear"),IF(AND(AND(LEN(TRIM(CF979))&gt;0,LEFT(LOWER(TRIM(CF979)),7)&lt;&gt;"pending"),OR(CG979="High",CG979="Moderate"),OR(CH979="Low",CH979="Some concerns",CH979="Not applicable")),IF(AND(DD979="No",OR(DE979="HIGH",DE979="CONDITIONAL"),AND(LEN(TRIM(DF979))&gt;0,LEFT(LOWER(TRIM(DF979)),7)&lt;&gt;"pending")),IF(AND(AND(LEN(TRIM(DT979))&gt;0,LEFT(LOWER(TRIM(DT979)),7)&lt;&gt;"pending"),AND(LEN(TRIM(DU979))&gt;0,LEFT(LOWER(TRIM(DU979)),7)&lt;&gt;"pending"),OR(AND(LEN(TRIM(DV979))&gt;0,LEFT(LOWER(TRIM(DV979)),7)&lt;&gt;"pending"),AND(LEN(TRIM(DW979))&gt;0,LEFT(LOWER(TRIM(DW979)),7)&lt;&gt;"pending")),AND(LEN(TRIM(DX979))&gt;0,LEFT(LOWER(TRIM(DX979)),7)&lt;&gt;"pending")),IF(AND(F979="Claim-ready",OR(EA979="Strong",EA979="Moderate"),AND(LEN(TRIM(G979))&gt;0,LEFT(LOWER(TRIM(G979)),7)&lt;&gt;"pending"),G979&lt;&gt;"No substantive use decision is permitted from identification metadata alone.",AND(LEN(TRIM(DZ979))&gt;0,LEFT(LOWER(TRIM(DZ979)),7)&lt;&gt;"pending"),DZ979&lt;&gt;"Identification metadata alone does not permit any substantive scientific, causal, operational, or institutional claim.",AND(LEN(TRIM(EI979))&gt;0,LEFT(LOWER(TRIM(EI979)),7)&lt;&gt;"pending"),ISNUMBER(EH979),EH979&gt;0),"READY","PENDING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79" t="str">
        <x:v>Pending</x:v>
      </x:c>
      <x:c r="EE979"/>
      <x:c r="EF979" t="str">
        <x:v>Pending</x:v>
      </x:c>
      <x:c r="EG979" t="str">
        <x:v>Pending</x:v>
      </x:c>
      <x:c r="EH979"/>
      <x:c r="EI979" s="501"/>
      <x:c r="EJ979"/>
      <x:c r="EK979" t="str">
        <x:v>Pending</x:v>
      </x:c>
      <x:c r="EL979" t="n">
        <x:v>46272</x:v>
      </x:c>
      <x:c r="EM979" t="str">
        <x:v>Production PubMed record imported and reconciled to Zotero item NAMRAAPQ;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79" t="n">
        <x:f>IF(L979="","",(IF(N979&lt;&gt;"",1,0)+IF(O979&lt;&gt;"",1,0)+IF(AJ979&lt;&gt;"",1,0)+IF(AU979&lt;&gt;"",1,0)+IF(BE979&lt;&gt;"",1,0)+IF(CF979&lt;&gt;"",1,0)+IF(CJ979="Yes",1,0)+IF(CL979="Yes",1,0)+IF(DE979&lt;&gt;"Pending",1,0)+IF(F979&lt;&gt;"",1,0)+IF(DZ979&lt;&gt;"",1,0)+IF(EI979&lt;&gt;"",1,0))/12)</x:f>
        <x:v>0.5</x:v>
      </x:c>
    </x:row>
    <x:row r="980">
      <x:c r="A980" t="str">
        <x:v>EV-0977</x:v>
      </x:c>
      <x:c r="B980" t="str">
        <x:v>Integrity check</x:v>
      </x:c>
      <x:c r="C980" t="str">
        <x:f>IF(L980="","",IF(LEFT(EC980,7)="BLOCKED","🔴 Do not use for conclusion",IF(EB980="Yes","🟢 Claim-ready","🟡 Caution / context")))</x:f>
        <x:v>🟡 Caution / context</x:v>
      </x:c>
      <x:c r="D980" t="str">
        <x:f>IF(L980="","",EC980)</x:f>
        <x:v>PENDING — appropriate appraisal</x:v>
      </x:c>
      <x:c r="E980" t="str">
        <x:v>P3 — Medium</x:v>
      </x:c>
      <x:c r="F980" t="str">
        <x:v>Pending</x:v>
      </x:c>
      <x:c r="G980" t="str">
        <x:v>Title/abstract identify an explicit operational APHT/medical-readiness topic; retain for full-text assessment.</x:v>
      </x:c>
      <x:c r="H980" t="str">
        <x:v>Obtain and review lawful full text; confirm human adjudication; then select a design-specific appraisal instrument.</x:v>
      </x:c>
      <x:c r="I980"/>
      <x:c r="J980" t="str">
        <x:v>B — APHT / Medical Readiness</x:v>
      </x:c>
      <x:c r="K980" t="str">
        <x:v>IDENTIFIED</x:v>
      </x:c>
      <x:c r="L980" t="str">
        <x:v>Prehospital Interventions Performed in Afghanistan Between November 2009 and March 2014.</x:v>
      </x:c>
      <x:c r="M980"/>
      <x:c r="N980" t="str">
        <x:v>Lairet, Julio; Bebarta, Vikhyat S; Maddry, Joseph K; Reeves, Lauren; Mora, Alejandra; Blackbourne, Lorne; Rasmussen, Todd</x:v>
      </x:c>
      <x:c r="O980" t="n">
        <x:v>2019</x:v>
      </x:c>
      <x:c r="P980" t="str">
        <x:v>Military medicine</x:v>
      </x:c>
      <x:c r="Q980" t="str">
        <x:v>Journal Article; Observational Study</x:v>
      </x:c>
      <x:c r="R980" t="str">
        <x:v>Unclear</x:v>
      </x:c>
      <x:c r="S980" t="str">
        <x:v>Unknown</x:v>
      </x:c>
      <x:c r="T980" t="str">
        <x:v>eng</x:v>
      </x:c>
      <x:c r="U980" t="str">
        <x:v>https://pubmed.ncbi.nlm.nih.gov/30901391/</x:v>
      </x:c>
      <x:c r="V980" t="str">
        <x:v>10.1093/milmed/usy311</x:v>
      </x:c>
      <x:c r="W980" t="str">
        <x:f>IF(V980="","",LOWER(SUBSTITUTE(SUBSTITUTE(SUBSTITUTE(SUBSTITUTE(TRIM(V980),"https://doi.org/",""),"http://doi.org/",""),"https://dx.doi.org/",""),"doi:","")))</x:f>
        <x:v>10.1093/milmed/usy311</x:v>
      </x:c>
      <x:c r="X980" t="str">
        <x:v>30901391</x:v>
      </x:c>
      <x:c r="Y980" t="str"/>
      <x:c r="Z980"/>
      <x:c r="AA980" t="str">
        <x:v>PubMed/MEDLINE</x:v>
      </x:c>
      <x:c r="AB980" t="str">
        <x:v>PUBMED-B-v1.0-2026-08-28</x:v>
      </x:c>
      <x:c r="AC980" t="str">
        <x:v>SP-PUBMED-B-20260828</x:v>
      </x:c>
      <x:c r="AD980" s="499" t="n">
        <x:v>46262</x:v>
      </x:c>
      <x:c r="AE980" s="499" t="n">
        <x:v>46272</x:v>
      </x:c>
      <x:c r="AF980" t="str">
        <x:v>S7BEU9JC</x:v>
      </x:c>
      <x:c r="AG980"/>
      <x:c r="AH980" t="str">
        <x:v>Tactical Athlete → Operational Readiness Brazil</x:v>
      </x:c>
      <x:c r="AI980" t="str">
        <x:v>evidence-family:B</x:v>
      </x:c>
      <x:c r="AJ980"/>
      <x:c r="AK980" t="str">
        <x:f>IF(AJ980="","",IF(OR(LOWER(AJ980)="brazil",LOWER(AJ980)="brasil"),"Yes","No"))</x:f>
      </x:c>
      <x:c r="AL980"/>
      <x:c r="AM980"/>
      <x:c r="AN980"/>
      <x:c r="AO980"/>
      <x:c r="AP980"/>
      <x:c r="AQ980"/>
      <x:c r="AR980"/>
      <x:c r="AS980"/>
      <x:c r="AT980"/>
      <x:c r="AU980"/>
      <x:c r="AV980"/>
      <x:c r="AW980"/>
      <x:c r="AX980"/>
      <x:c r="AY980"/>
      <x:c r="AZ980"/>
      <x:c r="BA980"/>
      <x:c r="BB980"/>
      <x:c r="BC980"/>
      <x:c r="BD980"/>
      <x:c r="BE980"/>
      <x:c r="BF980"/>
      <x:c r="BG980"/>
      <x:c r="BH980"/>
      <x:c r="BI980"/>
      <x:c r="BJ980"/>
      <x:c r="BK980"/>
      <x:c r="BL980"/>
      <x:c r="BM980"/>
      <x:c r="BN980"/>
      <x:c r="BO980"/>
      <x:c r="BP980"/>
      <x:c r="BQ980"/>
      <x:c r="BR980"/>
      <x:c r="BS980"/>
      <x:c r="BT980"/>
      <x:c r="BU980"/>
      <x:c r="BV980"/>
      <x:c r="BW980"/>
      <x:c r="BX980"/>
      <x:c r="BY980"/>
      <x:c r="BZ980"/>
      <x:c r="CA980"/>
      <x:c r="CB980"/>
      <x:c r="CC980"/>
      <x:c r="CD980"/>
      <x:c r="CE980"/>
      <x:c r="CF980"/>
      <x:c r="CG980"/>
      <x:c r="CH980"/>
      <x:c r="CI980"/>
      <x:c r="CJ980" t="str">
        <x:v>Yes</x:v>
      </x:c>
      <x:c r="CK980" t="str">
        <x:v>Yes</x:v>
      </x:c>
      <x:c r="CL980" t="str">
        <x:v>Yes</x:v>
      </x:c>
      <x:c r="CM980" t="str">
        <x:v>Clear</x:v>
      </x:c>
      <x:c r="CN980" t="str">
        <x:v>Verified — clear</x:v>
      </x:c>
      <x:c r="CO980" t="n">
        <x:v>46272</x:v>
      </x:c>
      <x:c r="CP980" t="str">
        <x:v>https://pubmed.ncbi.nlm.nih.gov/30901391/</x:v>
      </x:c>
      <x:c r="CQ980"/>
      <x:c r="CR980"/>
      <x:c r="CS980"/>
      <x:c r="CT980"/>
      <x:c r="CU980"/>
      <x:c r="CV980"/>
      <x:c r="CW980"/>
      <x:c r="CX980"/>
      <x:c r="CY980"/>
      <x:c r="CZ980"/>
      <x:c r="DA980"/>
      <x:c r="DB980" t="str">
        <x:f>IF(L980="","",IF(AND(COUNT(CU980:DA980)=7,OR(CU980=0,CU980=1,CU980=2),OR(CV980=0,CV980=1,CV980=2),OR(CW980=0,CW980=1,CW980=2),OR(CX980=0,CX980=1,CX980=2),OR(CY980=0,CY980=1,CY980=2),OR(CZ980=0,CZ980=1,CZ980=2),OR(DA980=0,DA980=1,DA980=2)),SUM(CU980:DA980),""))</x:f>
      </x:c>
      <x:c r="DC980" t="str">
        <x:f>IF(DB980="","",ROUND(DB980/14*10,1))</x:f>
      </x:c>
      <x:c r="DD980" t="str">
        <x:v>Pending</x:v>
      </x:c>
      <x:c r="DE980" t="str">
        <x:f>IF(L980="","",IF(DC980="","Pending",IF(DD980="Yes","CONDITIONAL — safety override",IF(DC980&gt;=8,"HIGH",IF(DC980&gt;=5,"CONDITIONAL","LOW")))))</x:f>
        <x:v>Pending</x:v>
      </x:c>
      <x:c r="DF980" t="str">
        <x:v>Pending screening and full-text appraisal; no transferability judgment made at identification.</x:v>
      </x:c>
      <x:c r="DG980"/>
      <x:c r="DH980"/>
      <x:c r="DI980"/>
      <x:c r="DJ980"/>
      <x:c r="DK980"/>
      <x:c r="DL980"/>
      <x:c r="DM980"/>
      <x:c r="DN980"/>
      <x:c r="DO980"/>
      <x:c r="DP980"/>
      <x:c r="DQ980"/>
      <x:c r="DR980"/>
      <x:c r="DS980"/>
      <x:c r="DT980"/>
      <x:c r="DU980"/>
      <x:c r="DV980"/>
      <x:c r="DW980"/>
      <x:c r="DX980"/>
      <x:c r="DY980"/>
      <x:c r="DZ980" t="str">
        <x:v>Title/abstract screening alone does not establish effectiveness, causality, methodological quality, transferability to Brazilian public safety or an institutional recommendation.</x:v>
      </x:c>
      <x:c r="EA980" t="str">
        <x:v>Pending</x:v>
      </x:c>
      <x:c r="EB980" t="str">
        <x:f>IF(L980="","",IF(EC980="READY","Yes","No / Pending"))</x:f>
        <x:v>No / Pending</x:v>
      </x:c>
      <x:c r="EC980" t="str">
        <x:f>IF(L980="","",IF(OR(ISNUMBER(SEARCH("Retracted Publication",Q980)),CM980="Retracted",CN980="Retracted",CM980="Expression of Concern",CN980="Expression of Concern",F980="Not used",CG980="Critical",CH980="High",CH980="Critical"),"BLOCKED — integrity or use restriction",IF(AND(CJ980="Yes",CK980="Yes",CL980="Yes"),IF(AND(CM980="Clear",CN980="Verified — clear"),IF(AND(AND(LEN(TRIM(CF980))&gt;0,LEFT(LOWER(TRIM(CF980)),7)&lt;&gt;"pending"),OR(CG980="High",CG980="Moderate"),OR(CH980="Low",CH980="Some concerns",CH980="Not applicable")),IF(AND(DD980="No",OR(DE980="HIGH",DE980="CONDITIONAL"),AND(LEN(TRIM(DF980))&gt;0,LEFT(LOWER(TRIM(DF980)),7)&lt;&gt;"pending")),IF(AND(AND(LEN(TRIM(DT980))&gt;0,LEFT(LOWER(TRIM(DT980)),7)&lt;&gt;"pending"),AND(LEN(TRIM(DU980))&gt;0,LEFT(LOWER(TRIM(DU980)),7)&lt;&gt;"pending"),OR(AND(LEN(TRIM(DV980))&gt;0,LEFT(LOWER(TRIM(DV980)),7)&lt;&gt;"pending"),AND(LEN(TRIM(DW980))&gt;0,LEFT(LOWER(TRIM(DW980)),7)&lt;&gt;"pending")),AND(LEN(TRIM(DX980))&gt;0,LEFT(LOWER(TRIM(DX980)),7)&lt;&gt;"pending")),IF(AND(F980="Claim-ready",OR(EA980="Strong",EA980="Moderate"),AND(LEN(TRIM(G980))&gt;0,LEFT(LOWER(TRIM(G980)),7)&lt;&gt;"pending"),G980&lt;&gt;"No substantive use decision is permitted from identification metadata alone.",AND(LEN(TRIM(DZ980))&gt;0,LEFT(LOWER(TRIM(DZ980)),7)&lt;&gt;"pending"),DZ980&lt;&gt;"Identification metadata alone does not permit any substantive scientific, causal, operational, or institutional claim.",AND(LEN(TRIM(EI980))&gt;0,LEFT(LOWER(TRIM(EI980)),7)&lt;&gt;"pending"),ISNUMBER(EH980),EH980&gt;0),"READY","PENDING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0" t="str">
        <x:v>Pending</x:v>
      </x:c>
      <x:c r="EE980"/>
      <x:c r="EF980" t="str">
        <x:v>Pending</x:v>
      </x:c>
      <x:c r="EG980" t="str">
        <x:v>Pending</x:v>
      </x:c>
      <x:c r="EH980"/>
      <x:c r="EI980" s="501"/>
      <x:c r="EJ980"/>
      <x:c r="EK980" t="str">
        <x:v>Pending</x:v>
      </x:c>
      <x:c r="EL980" t="n">
        <x:v>46272</x:v>
      </x:c>
      <x:c r="EM980" t="str">
        <x:v>Production PubMed record imported and reconciled to Zotero item S7BEU9JC;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0" t="n">
        <x:f>IF(L980="","",(IF(N980&lt;&gt;"",1,0)+IF(O980&lt;&gt;"",1,0)+IF(AJ980&lt;&gt;"",1,0)+IF(AU980&lt;&gt;"",1,0)+IF(BE980&lt;&gt;"",1,0)+IF(CF980&lt;&gt;"",1,0)+IF(CJ980="Yes",1,0)+IF(CL980="Yes",1,0)+IF(DE980&lt;&gt;"Pending",1,0)+IF(F980&lt;&gt;"",1,0)+IF(DZ980&lt;&gt;"",1,0)+IF(EI980&lt;&gt;"",1,0))/12)</x:f>
        <x:v>0.5</x:v>
      </x:c>
    </x:row>
    <x:row r="981">
      <x:c r="A981" t="str">
        <x:v>EV-0978</x:v>
      </x:c>
      <x:c r="B981" t="str">
        <x:v>Integrity check</x:v>
      </x:c>
      <x:c r="C981" t="str">
        <x:f>IF(L981="","",IF(LEFT(EC981,7)="BLOCKED","🔴 Do not use for conclusion",IF(EB981="Yes","🟢 Claim-ready","🟡 Caution / context")))</x:f>
        <x:v>🟡 Caution / context</x:v>
      </x:c>
      <x:c r="D981" t="str">
        <x:f>IF(L981="","",EC981)</x:f>
        <x:v>PENDING — appropriate appraisal</x:v>
      </x:c>
      <x:c r="E981" t="str">
        <x:v>P3 — Medium</x:v>
      </x:c>
      <x:c r="F981" t="str">
        <x:v>Pending</x:v>
      </x:c>
      <x:c r="G981" t="str">
        <x:v>Title/abstract identify an explicit tactical/public-safety context and readiness domain; retain for full-text assessment.</x:v>
      </x:c>
      <x:c r="H981" t="str">
        <x:v>Obtain and review lawful full text; confirm human adjudication; then select a design-specific appraisal instrument.</x:v>
      </x:c>
      <x:c r="I981"/>
      <x:c r="J981" t="str">
        <x:v>A — Core</x:v>
      </x:c>
      <x:c r="K981" t="str">
        <x:v>IDENTIFIED</x:v>
      </x:c>
      <x:c r="L981" t="str">
        <x:v>Effects of Personal Body Armor on Functional Movement Capability.</x:v>
      </x:c>
      <x:c r="M981"/>
      <x:c r="N981" t="str">
        <x:v>Tomes, Colin D; Lewis, Matthew D</x:v>
      </x:c>
      <x:c r="O981" t="n">
        <x:v>2019</x:v>
      </x:c>
      <x:c r="P981" t="str">
        <x:v>International journal of exercise science</x:v>
      </x:c>
      <x:c r="Q981" t="str">
        <x:v>Journal Article</x:v>
      </x:c>
      <x:c r="R981" t="str">
        <x:v>Unclear</x:v>
      </x:c>
      <x:c r="S981" t="str">
        <x:v>Unknown</x:v>
      </x:c>
      <x:c r="T981" t="str">
        <x:v>eng</x:v>
      </x:c>
      <x:c r="U981" t="str">
        <x:v>https://pubmed.ncbi.nlm.nih.gov/30899358/</x:v>
      </x:c>
      <x:c r="V981" t="str">
        <x:v>10.70252/pjng8109</x:v>
      </x:c>
      <x:c r="W981" t="str">
        <x:f>IF(V981="","",LOWER(SUBSTITUTE(SUBSTITUTE(SUBSTITUTE(SUBSTITUTE(TRIM(V981),"https://doi.org/",""),"http://doi.org/",""),"https://dx.doi.org/",""),"doi:","")))</x:f>
        <x:v>10.70252/pjng8109</x:v>
      </x:c>
      <x:c r="X981" t="str">
        <x:v>30899358</x:v>
      </x:c>
      <x:c r="Y981" t="str">
        <x:v>PMC6413854</x:v>
      </x:c>
      <x:c r="Z981"/>
      <x:c r="AA981" t="str">
        <x:v>PubMed/MEDLINE</x:v>
      </x:c>
      <x:c r="AB981" t="str">
        <x:v>PUBMED-A-v1.0-2026-08-28</x:v>
      </x:c>
      <x:c r="AC981" t="str">
        <x:v>SP-PUBMED-A-20260828</x:v>
      </x:c>
      <x:c r="AD981" s="499" t="n">
        <x:v>46262</x:v>
      </x:c>
      <x:c r="AE981" s="499" t="n">
        <x:v>46272</x:v>
      </x:c>
      <x:c r="AF981" t="str">
        <x:v>Z9AE984G</x:v>
      </x:c>
      <x:c r="AG981"/>
      <x:c r="AH981" t="str">
        <x:v>Tactical Athlete → Operational Readiness Brazil</x:v>
      </x:c>
      <x:c r="AI981" t="str">
        <x:v>evidence-family:A</x:v>
      </x:c>
      <x:c r="AJ981"/>
      <x:c r="AK981" t="str">
        <x:f>IF(AJ981="","",IF(OR(LOWER(AJ981)="brazil",LOWER(AJ981)="brasil"),"Yes","No"))</x:f>
      </x:c>
      <x:c r="AL981"/>
      <x:c r="AM981"/>
      <x:c r="AN981"/>
      <x:c r="AO981"/>
      <x:c r="AP981"/>
      <x:c r="AQ981"/>
      <x:c r="AR981"/>
      <x:c r="AS981"/>
      <x:c r="AT981"/>
      <x:c r="AU981"/>
      <x:c r="AV981"/>
      <x:c r="AW981"/>
      <x:c r="AX981"/>
      <x:c r="AY981"/>
      <x:c r="AZ981"/>
      <x:c r="BA981"/>
      <x:c r="BB981"/>
      <x:c r="BC981"/>
      <x:c r="BD981"/>
      <x:c r="BE981"/>
      <x:c r="BF981"/>
      <x:c r="BG981"/>
      <x:c r="BH981"/>
      <x:c r="BI981"/>
      <x:c r="BJ981"/>
      <x:c r="BK981"/>
      <x:c r="BL981"/>
      <x:c r="BM981"/>
      <x:c r="BN981"/>
      <x:c r="BO981"/>
      <x:c r="BP981"/>
      <x:c r="BQ981"/>
      <x:c r="BR981"/>
      <x:c r="BS981"/>
      <x:c r="BT981"/>
      <x:c r="BU981"/>
      <x:c r="BV981"/>
      <x:c r="BW981"/>
      <x:c r="BX981"/>
      <x:c r="BY981"/>
      <x:c r="BZ981"/>
      <x:c r="CA981"/>
      <x:c r="CB981"/>
      <x:c r="CC981"/>
      <x:c r="CD981"/>
      <x:c r="CE981"/>
      <x:c r="CF981"/>
      <x:c r="CG981"/>
      <x:c r="CH981"/>
      <x:c r="CI981"/>
      <x:c r="CJ981" t="str">
        <x:v>Yes</x:v>
      </x:c>
      <x:c r="CK981" t="str">
        <x:v>Yes</x:v>
      </x:c>
      <x:c r="CL981" t="str">
        <x:v>Yes</x:v>
      </x:c>
      <x:c r="CM981" t="str">
        <x:v>Clear</x:v>
      </x:c>
      <x:c r="CN981" t="str">
        <x:v>Verified — clear</x:v>
      </x:c>
      <x:c r="CO981" t="n">
        <x:v>46272</x:v>
      </x:c>
      <x:c r="CP981" t="str">
        <x:v>https://pubmed.ncbi.nlm.nih.gov/30899358/</x:v>
      </x:c>
      <x:c r="CQ981"/>
      <x:c r="CR981"/>
      <x:c r="CS981"/>
      <x:c r="CT981"/>
      <x:c r="CU981"/>
      <x:c r="CV981"/>
      <x:c r="CW981"/>
      <x:c r="CX981"/>
      <x:c r="CY981"/>
      <x:c r="CZ981"/>
      <x:c r="DA981"/>
      <x:c r="DB981" t="str">
        <x:f>IF(L981="","",IF(AND(COUNT(CU981:DA981)=7,OR(CU981=0,CU981=1,CU981=2),OR(CV981=0,CV981=1,CV981=2),OR(CW981=0,CW981=1,CW981=2),OR(CX981=0,CX981=1,CX981=2),OR(CY981=0,CY981=1,CY981=2),OR(CZ981=0,CZ981=1,CZ981=2),OR(DA981=0,DA981=1,DA981=2)),SUM(CU981:DA981),""))</x:f>
      </x:c>
      <x:c r="DC981" t="str">
        <x:f>IF(DB981="","",ROUND(DB981/14*10,1))</x:f>
      </x:c>
      <x:c r="DD981" t="str">
        <x:v>Pending</x:v>
      </x:c>
      <x:c r="DE981" t="str">
        <x:f>IF(L981="","",IF(DC981="","Pending",IF(DD981="Yes","CONDITIONAL — safety override",IF(DC981&gt;=8,"HIGH",IF(DC981&gt;=5,"CONDITIONAL","LOW")))))</x:f>
        <x:v>Pending</x:v>
      </x:c>
      <x:c r="DF981" t="str">
        <x:v>Pending screening and full-text appraisal; no transferability judgment made at identification.</x:v>
      </x:c>
      <x:c r="DG981"/>
      <x:c r="DH981"/>
      <x:c r="DI981"/>
      <x:c r="DJ981"/>
      <x:c r="DK981"/>
      <x:c r="DL981"/>
      <x:c r="DM981"/>
      <x:c r="DN981"/>
      <x:c r="DO981"/>
      <x:c r="DP981"/>
      <x:c r="DQ981"/>
      <x:c r="DR981"/>
      <x:c r="DS981"/>
      <x:c r="DT981"/>
      <x:c r="DU981"/>
      <x:c r="DV981"/>
      <x:c r="DW981"/>
      <x:c r="DX981"/>
      <x:c r="DY981"/>
      <x:c r="DZ981" t="str">
        <x:v>Title/abstract screening alone does not establish effectiveness, causality, methodological quality, transferability to Brazilian public safety or an institutional recommendation.</x:v>
      </x:c>
      <x:c r="EA981" t="str">
        <x:v>Pending</x:v>
      </x:c>
      <x:c r="EB981" t="str">
        <x:f>IF(L981="","",IF(EC981="READY","Yes","No / Pending"))</x:f>
        <x:v>No / Pending</x:v>
      </x:c>
      <x:c r="EC981" t="str">
        <x:f>IF(L981="","",IF(OR(ISNUMBER(SEARCH("Retracted Publication",Q981)),CM981="Retracted",CN981="Retracted",CM981="Expression of Concern",CN981="Expression of Concern",F981="Not used",CG981="Critical",CH981="High",CH981="Critical"),"BLOCKED — integrity or use restriction",IF(AND(CJ981="Yes",CK981="Yes",CL981="Yes"),IF(AND(CM981="Clear",CN981="Verified — clear"),IF(AND(AND(LEN(TRIM(CF981))&gt;0,LEFT(LOWER(TRIM(CF981)),7)&lt;&gt;"pending"),OR(CG981="High",CG981="Moderate"),OR(CH981="Low",CH981="Some concerns",CH981="Not applicable")),IF(AND(DD981="No",OR(DE981="HIGH",DE981="CONDITIONAL"),AND(LEN(TRIM(DF981))&gt;0,LEFT(LOWER(TRIM(DF981)),7)&lt;&gt;"pending")),IF(AND(AND(LEN(TRIM(DT981))&gt;0,LEFT(LOWER(TRIM(DT981)),7)&lt;&gt;"pending"),AND(LEN(TRIM(DU981))&gt;0,LEFT(LOWER(TRIM(DU981)),7)&lt;&gt;"pending"),OR(AND(LEN(TRIM(DV981))&gt;0,LEFT(LOWER(TRIM(DV981)),7)&lt;&gt;"pending"),AND(LEN(TRIM(DW981))&gt;0,LEFT(LOWER(TRIM(DW981)),7)&lt;&gt;"pending")),AND(LEN(TRIM(DX981))&gt;0,LEFT(LOWER(TRIM(DX981)),7)&lt;&gt;"pending")),IF(AND(F981="Claim-ready",OR(EA981="Strong",EA981="Moderate"),AND(LEN(TRIM(G981))&gt;0,LEFT(LOWER(TRIM(G981)),7)&lt;&gt;"pending"),G981&lt;&gt;"No substantive use decision is permitted from identification metadata alone.",AND(LEN(TRIM(DZ981))&gt;0,LEFT(LOWER(TRIM(DZ981)),7)&lt;&gt;"pending"),DZ981&lt;&gt;"Identification metadata alone does not permit any substantive scientific, causal, operational, or institutional claim.",AND(LEN(TRIM(EI981))&gt;0,LEFT(LOWER(TRIM(EI981)),7)&lt;&gt;"pending"),ISNUMBER(EH981),EH981&gt;0),"READY","PENDING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1" t="str">
        <x:v>Pending</x:v>
      </x:c>
      <x:c r="EE981"/>
      <x:c r="EF981" t="str">
        <x:v>Pending</x:v>
      </x:c>
      <x:c r="EG981" t="str">
        <x:v>Pending</x:v>
      </x:c>
      <x:c r="EH981"/>
      <x:c r="EI981" s="501"/>
      <x:c r="EJ981"/>
      <x:c r="EK981" t="str">
        <x:v>Pending</x:v>
      </x:c>
      <x:c r="EL981" t="n">
        <x:v>46272</x:v>
      </x:c>
      <x:c r="EM981" t="str">
        <x:v>Production PubMed record imported and reconciled to Zotero item Z9AE984G;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1" t="n">
        <x:f>IF(L981="","",(IF(N981&lt;&gt;"",1,0)+IF(O981&lt;&gt;"",1,0)+IF(AJ981&lt;&gt;"",1,0)+IF(AU981&lt;&gt;"",1,0)+IF(BE981&lt;&gt;"",1,0)+IF(CF981&lt;&gt;"",1,0)+IF(CJ981="Yes",1,0)+IF(CL981="Yes",1,0)+IF(DE981&lt;&gt;"Pending",1,0)+IF(F981&lt;&gt;"",1,0)+IF(DZ981&lt;&gt;"",1,0)+IF(EI981&lt;&gt;"",1,0))/12)</x:f>
        <x:v>0.5</x:v>
      </x:c>
    </x:row>
    <x:row r="982">
      <x:c r="A982" t="str">
        <x:v>EV-0979</x:v>
      </x:c>
      <x:c r="B982" t="str">
        <x:v>Integrity check</x:v>
      </x:c>
      <x:c r="C982" t="str">
        <x:f>IF(L982="","",IF(LEFT(EC982,7)="BLOCKED","🔴 Do not use for conclusion",IF(EB982="Yes","🟢 Claim-ready","🟡 Caution / context")))</x:f>
        <x:v>🟡 Caution / context</x:v>
      </x:c>
      <x:c r="D982" t="str">
        <x:f>IF(L982="","",EC982)</x:f>
        <x:v>PENDING — appropriate appraisal</x:v>
      </x:c>
      <x:c r="E982" t="str">
        <x:v>P3 — Medium</x:v>
      </x:c>
      <x:c r="F982" t="str">
        <x:v>Pending</x:v>
      </x:c>
      <x:c r="G982" t="str">
        <x:v>Title/abstract identify an explicit tactical/public-safety context and readiness domain; retain for full-text assessment.</x:v>
      </x:c>
      <x:c r="H982" t="str">
        <x:v>Obtain and review lawful full text; confirm human adjudication; then select a design-specific appraisal instrument.</x:v>
      </x:c>
      <x:c r="I982"/>
      <x:c r="J982" t="str">
        <x:v>A — Core</x:v>
      </x:c>
      <x:c r="K982" t="str">
        <x:v>IDENTIFIED</x:v>
      </x:c>
      <x:c r="L982" t="str">
        <x:v>Triple Hop for Distance as a Predictor of Lower Extremity Performance in Firefighter Equipment.</x:v>
      </x:c>
      <x:c r="M982"/>
      <x:c r="N982" t="str">
        <x:v>Rogers, Sean M; Winkelmann, Zachary K; Ebermann, Lindsey E; Games, Kenneth E</x:v>
      </x:c>
      <x:c r="O982" t="n">
        <x:v>2019</x:v>
      </x:c>
      <x:c r="P982" t="str">
        <x:v>International journal of exercise science</x:v>
      </x:c>
      <x:c r="Q982" t="str">
        <x:v>Journal Article</x:v>
      </x:c>
      <x:c r="R982" t="str">
        <x:v>Unclear</x:v>
      </x:c>
      <x:c r="S982" t="str">
        <x:v>Unknown</x:v>
      </x:c>
      <x:c r="T982" t="str">
        <x:v>eng</x:v>
      </x:c>
      <x:c r="U982" t="str">
        <x:v>https://pubmed.ncbi.nlm.nih.gov/30899357/</x:v>
      </x:c>
      <x:c r="V982" t="str">
        <x:v>10.70252/ufye5615</x:v>
      </x:c>
      <x:c r="W982" t="str">
        <x:f>IF(V982="","",LOWER(SUBSTITUTE(SUBSTITUTE(SUBSTITUTE(SUBSTITUTE(TRIM(V982),"https://doi.org/",""),"http://doi.org/",""),"https://dx.doi.org/",""),"doi:","")))</x:f>
        <x:v>10.70252/ufye5615</x:v>
      </x:c>
      <x:c r="X982" t="str">
        <x:v>30899357</x:v>
      </x:c>
      <x:c r="Y982" t="str">
        <x:v>PMC6413852</x:v>
      </x:c>
      <x:c r="Z982"/>
      <x:c r="AA982" t="str">
        <x:v>PubMed/MEDLINE</x:v>
      </x:c>
      <x:c r="AB982" t="str">
        <x:v>PUBMED-A-v1.0-2026-08-28</x:v>
      </x:c>
      <x:c r="AC982" t="str">
        <x:v>SP-PUBMED-A-20260828</x:v>
      </x:c>
      <x:c r="AD982" s="499" t="n">
        <x:v>46262</x:v>
      </x:c>
      <x:c r="AE982" s="499" t="n">
        <x:v>46272</x:v>
      </x:c>
      <x:c r="AF982" t="str">
        <x:v>52N5CZYX</x:v>
      </x:c>
      <x:c r="AG982"/>
      <x:c r="AH982" t="str">
        <x:v>Tactical Athlete → Operational Readiness Brazil</x:v>
      </x:c>
      <x:c r="AI982" t="str">
        <x:v>evidence-family:A</x:v>
      </x:c>
      <x:c r="AJ982"/>
      <x:c r="AK982" t="str">
        <x:f>IF(AJ982="","",IF(OR(LOWER(AJ982)="brazil",LOWER(AJ982)="brasil"),"Yes","No"))</x:f>
      </x:c>
      <x:c r="AL982"/>
      <x:c r="AM982"/>
      <x:c r="AN982"/>
      <x:c r="AO982"/>
      <x:c r="AP982"/>
      <x:c r="AQ982"/>
      <x:c r="AR982"/>
      <x:c r="AS982"/>
      <x:c r="AT982"/>
      <x:c r="AU982"/>
      <x:c r="AV982"/>
      <x:c r="AW982"/>
      <x:c r="AX982"/>
      <x:c r="AY982"/>
      <x:c r="AZ982"/>
      <x:c r="BA982"/>
      <x:c r="BB982"/>
      <x:c r="BC982"/>
      <x:c r="BD982"/>
      <x:c r="BE982"/>
      <x:c r="BF982"/>
      <x:c r="BG982"/>
      <x:c r="BH982"/>
      <x:c r="BI982"/>
      <x:c r="BJ982"/>
      <x:c r="BK982"/>
      <x:c r="BL982"/>
      <x:c r="BM982"/>
      <x:c r="BN982"/>
      <x:c r="BO982"/>
      <x:c r="BP982"/>
      <x:c r="BQ982"/>
      <x:c r="BR982"/>
      <x:c r="BS982"/>
      <x:c r="BT982"/>
      <x:c r="BU982"/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 t="str">
        <x:v>Yes</x:v>
      </x:c>
      <x:c r="CK982" t="str">
        <x:v>Yes</x:v>
      </x:c>
      <x:c r="CL982" t="str">
        <x:v>Yes</x:v>
      </x:c>
      <x:c r="CM982" t="str">
        <x:v>Clear</x:v>
      </x:c>
      <x:c r="CN982" t="str">
        <x:v>Verified — clear</x:v>
      </x:c>
      <x:c r="CO982" t="n">
        <x:v>46272</x:v>
      </x:c>
      <x:c r="CP982" t="str">
        <x:v>https://pubmed.ncbi.nlm.nih.gov/30899357/</x:v>
      </x:c>
      <x:c r="CQ982"/>
      <x:c r="CR982"/>
      <x:c r="CS982"/>
      <x:c r="CT982"/>
      <x:c r="CU982"/>
      <x:c r="CV982"/>
      <x:c r="CW982"/>
      <x:c r="CX982"/>
      <x:c r="CY982"/>
      <x:c r="CZ982"/>
      <x:c r="DA982"/>
      <x:c r="DB982" t="str">
        <x:f>IF(L982="","",IF(AND(COUNT(CU982:DA982)=7,OR(CU982=0,CU982=1,CU982=2),OR(CV982=0,CV982=1,CV982=2),OR(CW982=0,CW982=1,CW982=2),OR(CX982=0,CX982=1,CX982=2),OR(CY982=0,CY982=1,CY982=2),OR(CZ982=0,CZ982=1,CZ982=2),OR(DA982=0,DA982=1,DA982=2)),SUM(CU982:DA982),""))</x:f>
      </x:c>
      <x:c r="DC982" t="str">
        <x:f>IF(DB982="","",ROUND(DB982/14*10,1))</x:f>
      </x:c>
      <x:c r="DD982" t="str">
        <x:v>Pending</x:v>
      </x:c>
      <x:c r="DE982" t="str">
        <x:f>IF(L982="","",IF(DC982="","Pending",IF(DD982="Yes","CONDITIONAL — safety override",IF(DC982&gt;=8,"HIGH",IF(DC982&gt;=5,"CONDITIONAL","LOW")))))</x:f>
        <x:v>Pending</x:v>
      </x:c>
      <x:c r="DF982" t="str">
        <x:v>Pending screening and full-text appraisal; no transferability judgment made at identification.</x:v>
      </x:c>
      <x:c r="DG982"/>
      <x:c r="DH982"/>
      <x:c r="DI982"/>
      <x:c r="DJ982"/>
      <x:c r="DK982"/>
      <x:c r="DL982"/>
      <x:c r="DM982"/>
      <x:c r="DN982"/>
      <x:c r="DO982"/>
      <x:c r="DP982"/>
      <x:c r="DQ982"/>
      <x:c r="DR982"/>
      <x:c r="DS982"/>
      <x:c r="DT982"/>
      <x:c r="DU982"/>
      <x:c r="DV982"/>
      <x:c r="DW982"/>
      <x:c r="DX982"/>
      <x:c r="DY982"/>
      <x:c r="DZ982" t="str">
        <x:v>Title/abstract screening alone does not establish effectiveness, causality, methodological quality, transferability to Brazilian public safety or an institutional recommendation.</x:v>
      </x:c>
      <x:c r="EA982" t="str">
        <x:v>Pending</x:v>
      </x:c>
      <x:c r="EB982" t="str">
        <x:f>IF(L982="","",IF(EC982="READY","Yes","No / Pending"))</x:f>
        <x:v>No / Pending</x:v>
      </x:c>
      <x:c r="EC982" t="str">
        <x:f>IF(L982="","",IF(OR(ISNUMBER(SEARCH("Retracted Publication",Q982)),CM982="Retracted",CN982="Retracted",CM982="Expression of Concern",CN982="Expression of Concern",F982="Not used",CG982="Critical",CH982="High",CH982="Critical"),"BLOCKED — integrity or use restriction",IF(AND(CJ982="Yes",CK982="Yes",CL982="Yes"),IF(AND(CM982="Clear",CN982="Verified — clear"),IF(AND(AND(LEN(TRIM(CF982))&gt;0,LEFT(LOWER(TRIM(CF982)),7)&lt;&gt;"pending"),OR(CG982="High",CG982="Moderate"),OR(CH982="Low",CH982="Some concerns",CH982="Not applicable")),IF(AND(DD982="No",OR(DE982="HIGH",DE982="CONDITIONAL"),AND(LEN(TRIM(DF982))&gt;0,LEFT(LOWER(TRIM(DF982)),7)&lt;&gt;"pending")),IF(AND(AND(LEN(TRIM(DT982))&gt;0,LEFT(LOWER(TRIM(DT982)),7)&lt;&gt;"pending"),AND(LEN(TRIM(DU982))&gt;0,LEFT(LOWER(TRIM(DU982)),7)&lt;&gt;"pending"),OR(AND(LEN(TRIM(DV982))&gt;0,LEFT(LOWER(TRIM(DV982)),7)&lt;&gt;"pending"),AND(LEN(TRIM(DW982))&gt;0,LEFT(LOWER(TRIM(DW982)),7)&lt;&gt;"pending")),AND(LEN(TRIM(DX982))&gt;0,LEFT(LOWER(TRIM(DX982)),7)&lt;&gt;"pending")),IF(AND(F982="Claim-ready",OR(EA982="Strong",EA982="Moderate"),AND(LEN(TRIM(G982))&gt;0,LEFT(LOWER(TRIM(G982)),7)&lt;&gt;"pending"),G982&lt;&gt;"No substantive use decision is permitted from identification metadata alone.",AND(LEN(TRIM(DZ982))&gt;0,LEFT(LOWER(TRIM(DZ982)),7)&lt;&gt;"pending"),DZ982&lt;&gt;"Identification metadata alone does not permit any substantive scientific, causal, operational, or institutional claim.",AND(LEN(TRIM(EI982))&gt;0,LEFT(LOWER(TRIM(EI982)),7)&lt;&gt;"pending"),ISNUMBER(EH982),EH982&gt;0),"READY","PENDING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2" t="str">
        <x:v>Pending</x:v>
      </x:c>
      <x:c r="EE982"/>
      <x:c r="EF982" t="str">
        <x:v>Pending</x:v>
      </x:c>
      <x:c r="EG982" t="str">
        <x:v>Pending</x:v>
      </x:c>
      <x:c r="EH982"/>
      <x:c r="EI982" s="501"/>
      <x:c r="EJ982"/>
      <x:c r="EK982" t="str">
        <x:v>Pending</x:v>
      </x:c>
      <x:c r="EL982" t="n">
        <x:v>46272</x:v>
      </x:c>
      <x:c r="EM982" t="str">
        <x:v>Production PubMed record imported and reconciled to Zotero item 52N5CZYX;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2" t="n">
        <x:f>IF(L982="","",(IF(N982&lt;&gt;"",1,0)+IF(O982&lt;&gt;"",1,0)+IF(AJ982&lt;&gt;"",1,0)+IF(AU982&lt;&gt;"",1,0)+IF(BE982&lt;&gt;"",1,0)+IF(CF982&lt;&gt;"",1,0)+IF(CJ982="Yes",1,0)+IF(CL982="Yes",1,0)+IF(DE982&lt;&gt;"Pending",1,0)+IF(F982&lt;&gt;"",1,0)+IF(DZ982&lt;&gt;"",1,0)+IF(EI982&lt;&gt;"",1,0))/12)</x:f>
        <x:v>0.5</x:v>
      </x:c>
    </x:row>
    <x:row r="983">
      <x:c r="A983" t="str">
        <x:v>EV-0980</x:v>
      </x:c>
      <x:c r="B983" t="str">
        <x:v>Integrity check</x:v>
      </x:c>
      <x:c r="C983" t="str">
        <x:f>IF(L983="","",IF(LEFT(EC983,7)="BLOCKED","🔴 Do not use for conclusion",IF(EB983="Yes","🟢 Claim-ready","🟡 Caution / context")))</x:f>
        <x:v>🟡 Caution / context</x:v>
      </x:c>
      <x:c r="D983" t="str">
        <x:f>IF(L983="","",EC983)</x:f>
        <x:v>PENDING — appropriate appraisal</x:v>
      </x:c>
      <x:c r="E983" t="str">
        <x:v>P3 — Medium</x:v>
      </x:c>
      <x:c r="F983" t="str">
        <x:v>Pending</x:v>
      </x:c>
      <x:c r="G983" t="str">
        <x:v>Title/abstract identify an explicit tactical/public-safety context and readiness domain; retain for full-text assessment.</x:v>
      </x:c>
      <x:c r="H983" t="str">
        <x:v>Obtain and review lawful full text; confirm human adjudication; then select a design-specific appraisal instrument.</x:v>
      </x:c>
      <x:c r="I983"/>
      <x:c r="J983" t="str">
        <x:v>A — Core</x:v>
      </x:c>
      <x:c r="K983" t="str">
        <x:v>IDENTIFIED</x:v>
      </x:c>
      <x:c r="L983" t="str">
        <x:v>Extended Ketogenic Diet and Physical Training Intervention in Military Personnel.</x:v>
      </x:c>
      <x:c r="M983"/>
      <x:c r="N983" t="str">
        <x:v>LaFountain, Richard A; Miller, Vincent J; Barnhart, Emily C; Hyde, Parker N; Crabtree, Christopher D; McSwiney, Fionn T; Beeler, Mathew K; Buga, Alex; Sapper, Teryn N; Short, Jay A; Bowling, Madison L; Kraemer, William J; Simonetti, Orlando P; Maresh, Carl M; Volek, Jeff S</x:v>
      </x:c>
      <x:c r="O983" t="n">
        <x:v>2019</x:v>
      </x:c>
      <x:c r="P983" t="str">
        <x:v>Military medicine</x:v>
      </x:c>
      <x:c r="Q983" t="str">
        <x:v>Journal Article; Research Support, Non-U.S. Gov't</x:v>
      </x:c>
      <x:c r="R983" t="str">
        <x:v>Unclear</x:v>
      </x:c>
      <x:c r="S983" t="str">
        <x:v>Unknown</x:v>
      </x:c>
      <x:c r="T983" t="str">
        <x:v>eng</x:v>
      </x:c>
      <x:c r="U983" t="str">
        <x:v>https://pubmed.ncbi.nlm.nih.gov/30877806/</x:v>
      </x:c>
      <x:c r="V983" t="str">
        <x:v>10.1093/milmed/usz046</x:v>
      </x:c>
      <x:c r="W983" t="str">
        <x:f>IF(V983="","",LOWER(SUBSTITUTE(SUBSTITUTE(SUBSTITUTE(SUBSTITUTE(TRIM(V983),"https://doi.org/",""),"http://doi.org/",""),"https://dx.doi.org/",""),"doi:","")))</x:f>
        <x:v>10.1093/milmed/usz046</x:v>
      </x:c>
      <x:c r="X983" t="str">
        <x:v>30877806</x:v>
      </x:c>
      <x:c r="Y983" t="str"/>
      <x:c r="Z983"/>
      <x:c r="AA983" t="str">
        <x:v>PubMed/MEDLINE</x:v>
      </x:c>
      <x:c r="AB983" t="str">
        <x:v>PUBMED-A-v1.0-2026-08-28</x:v>
      </x:c>
      <x:c r="AC983" t="str">
        <x:v>SP-PUBMED-A-20260828</x:v>
      </x:c>
      <x:c r="AD983" s="499" t="n">
        <x:v>46262</x:v>
      </x:c>
      <x:c r="AE983" s="499" t="n">
        <x:v>46272</x:v>
      </x:c>
      <x:c r="AF983" t="str">
        <x:v>2YW4A557</x:v>
      </x:c>
      <x:c r="AG983"/>
      <x:c r="AH983" t="str">
        <x:v>Tactical Athlete → Operational Readiness Brazil</x:v>
      </x:c>
      <x:c r="AI983" t="str">
        <x:v>evidence-family:A</x:v>
      </x:c>
      <x:c r="AJ983"/>
      <x:c r="AK983" t="str">
        <x:f>IF(AJ983="","",IF(OR(LOWER(AJ983)="brazil",LOWER(AJ983)="brasil"),"Yes","No"))</x:f>
      </x:c>
      <x:c r="AL983"/>
      <x:c r="AM983"/>
      <x:c r="AN983"/>
      <x:c r="AO983"/>
      <x:c r="AP983"/>
      <x:c r="AQ983"/>
      <x:c r="AR983"/>
      <x:c r="AS983"/>
      <x:c r="AT983"/>
      <x:c r="AU983"/>
      <x:c r="AV983"/>
      <x:c r="AW983"/>
      <x:c r="AX983"/>
      <x:c r="AY983"/>
      <x:c r="AZ983"/>
      <x:c r="BA983"/>
      <x:c r="BB983"/>
      <x:c r="BC983"/>
      <x:c r="BD983"/>
      <x:c r="BE983"/>
      <x:c r="BF983"/>
      <x:c r="BG983"/>
      <x:c r="BH983"/>
      <x:c r="BI983"/>
      <x:c r="BJ983"/>
      <x:c r="BK983"/>
      <x:c r="BL983"/>
      <x:c r="BM983"/>
      <x:c r="BN983"/>
      <x:c r="BO983"/>
      <x:c r="BP983"/>
      <x:c r="BQ983"/>
      <x:c r="BR983"/>
      <x:c r="BS983"/>
      <x:c r="BT983"/>
      <x:c r="BU983"/>
      <x:c r="BV983"/>
      <x:c r="BW983"/>
      <x:c r="BX983"/>
      <x:c r="BY983"/>
      <x:c r="BZ983"/>
      <x:c r="CA983"/>
      <x:c r="CB983"/>
      <x:c r="CC983"/>
      <x:c r="CD983"/>
      <x:c r="CE983"/>
      <x:c r="CF983"/>
      <x:c r="CG983"/>
      <x:c r="CH983"/>
      <x:c r="CI983"/>
      <x:c r="CJ983" t="str">
        <x:v>Yes</x:v>
      </x:c>
      <x:c r="CK983" t="str">
        <x:v>Yes</x:v>
      </x:c>
      <x:c r="CL983" t="str">
        <x:v>Yes</x:v>
      </x:c>
      <x:c r="CM983" t="str">
        <x:v>Clear</x:v>
      </x:c>
      <x:c r="CN983" t="str">
        <x:v>Verified — clear</x:v>
      </x:c>
      <x:c r="CO983" t="n">
        <x:v>46272</x:v>
      </x:c>
      <x:c r="CP983" t="str">
        <x:v>https://pubmed.ncbi.nlm.nih.gov/31318418/</x:v>
      </x:c>
      <x:c r="CQ983"/>
      <x:c r="CR983"/>
      <x:c r="CS983"/>
      <x:c r="CT983"/>
      <x:c r="CU983"/>
      <x:c r="CV983"/>
      <x:c r="CW983"/>
      <x:c r="CX983"/>
      <x:c r="CY983"/>
      <x:c r="CZ983"/>
      <x:c r="DA983"/>
      <x:c r="DB983" t="str">
        <x:f>IF(L983="","",IF(AND(COUNT(CU983:DA983)=7,OR(CU983=0,CU983=1,CU983=2),OR(CV983=0,CV983=1,CV983=2),OR(CW983=0,CW983=1,CW983=2),OR(CX983=0,CX983=1,CX983=2),OR(CY983=0,CY983=1,CY983=2),OR(CZ983=0,CZ983=1,CZ983=2),OR(DA983=0,DA983=1,DA983=2)),SUM(CU983:DA983),""))</x:f>
      </x:c>
      <x:c r="DC983" t="str">
        <x:f>IF(DB983="","",ROUND(DB983/14*10,1))</x:f>
      </x:c>
      <x:c r="DD983" t="str">
        <x:v>Pending</x:v>
      </x:c>
      <x:c r="DE983" t="str">
        <x:f>IF(L983="","",IF(DC983="","Pending",IF(DD983="Yes","CONDITIONAL — safety override",IF(DC983&gt;=8,"HIGH",IF(DC983&gt;=5,"CONDITIONAL","LOW")))))</x:f>
        <x:v>Pending</x:v>
      </x:c>
      <x:c r="DF983" t="str">
        <x:v>Pending screening and full-text appraisal; no transferability judgment made at identification.</x:v>
      </x:c>
      <x:c r="DG983"/>
      <x:c r="DH983"/>
      <x:c r="DI983"/>
      <x:c r="DJ983"/>
      <x:c r="DK983"/>
      <x:c r="DL983"/>
      <x:c r="DM983"/>
      <x:c r="DN983"/>
      <x:c r="DO983"/>
      <x:c r="DP983"/>
      <x:c r="DQ983"/>
      <x:c r="DR983"/>
      <x:c r="DS983"/>
      <x:c r="DT983"/>
      <x:c r="DU983"/>
      <x:c r="DV983"/>
      <x:c r="DW983"/>
      <x:c r="DX983"/>
      <x:c r="DY983"/>
      <x:c r="DZ983" t="str">
        <x:v>Title/abstract screening alone does not establish effectiveness, causality, methodological quality, transferability to Brazilian public safety or an institutional recommendation.</x:v>
      </x:c>
      <x:c r="EA983" t="str">
        <x:v>Pending</x:v>
      </x:c>
      <x:c r="EB983" t="str">
        <x:f>IF(L983="","",IF(EC983="READY","Yes","No / Pending"))</x:f>
        <x:v>No / Pending</x:v>
      </x:c>
      <x:c r="EC983" t="str">
        <x:f>IF(L983="","",IF(OR(ISNUMBER(SEARCH("Retracted Publication",Q983)),CM983="Retracted",CN983="Retracted",CM983="Expression of Concern",CN983="Expression of Concern",F983="Not used",CG983="Critical",CH983="High",CH983="Critical"),"BLOCKED — integrity or use restriction",IF(AND(CJ983="Yes",CK983="Yes",CL983="Yes"),IF(AND(CM983="Clear",CN983="Verified — clear"),IF(AND(AND(LEN(TRIM(CF983))&gt;0,LEFT(LOWER(TRIM(CF983)),7)&lt;&gt;"pending"),OR(CG983="High",CG983="Moderate"),OR(CH983="Low",CH983="Some concerns",CH983="Not applicable")),IF(AND(DD983="No",OR(DE983="HIGH",DE983="CONDITIONAL"),AND(LEN(TRIM(DF983))&gt;0,LEFT(LOWER(TRIM(DF983)),7)&lt;&gt;"pending")),IF(AND(AND(LEN(TRIM(DT983))&gt;0,LEFT(LOWER(TRIM(DT983)),7)&lt;&gt;"pending"),AND(LEN(TRIM(DU983))&gt;0,LEFT(LOWER(TRIM(DU983)),7)&lt;&gt;"pending"),OR(AND(LEN(TRIM(DV983))&gt;0,LEFT(LOWER(TRIM(DV983)),7)&lt;&gt;"pending"),AND(LEN(TRIM(DW983))&gt;0,LEFT(LOWER(TRIM(DW983)),7)&lt;&gt;"pending")),AND(LEN(TRIM(DX983))&gt;0,LEFT(LOWER(TRIM(DX983)),7)&lt;&gt;"pending")),IF(AND(F983="Claim-ready",OR(EA983="Strong",EA983="Moderate"),AND(LEN(TRIM(G983))&gt;0,LEFT(LOWER(TRIM(G983)),7)&lt;&gt;"pending"),G983&lt;&gt;"No substantive use decision is permitted from identification metadata alone.",AND(LEN(TRIM(DZ983))&gt;0,LEFT(LOWER(TRIM(DZ983)),7)&lt;&gt;"pending"),DZ983&lt;&gt;"Identification metadata alone does not permit any substantive scientific, causal, operational, or institutional claim.",AND(LEN(TRIM(EI983))&gt;0,LEFT(LOWER(TRIM(EI983)),7)&lt;&gt;"pending"),ISNUMBER(EH983),EH983&gt;0),"READY","PENDING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3" t="str">
        <x:v>Pending</x:v>
      </x:c>
      <x:c r="EE983"/>
      <x:c r="EF983" t="str">
        <x:v>Pending</x:v>
      </x:c>
      <x:c r="EG983" t="str">
        <x:v>Pending</x:v>
      </x:c>
      <x:c r="EH983"/>
      <x:c r="EI983" s="501"/>
      <x:c r="EJ983"/>
      <x:c r="EK983" t="str">
        <x:v>Pending</x:v>
      </x:c>
      <x:c r="EL983" t="n">
        <x:v>46272</x:v>
      </x:c>
      <x:c r="EM983" t="str">
        <x:v>Production PubMed record imported and reconciled to Zotero item 2YW4A557;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3" t="n">
        <x:f>IF(L983="","",(IF(N983&lt;&gt;"",1,0)+IF(O983&lt;&gt;"",1,0)+IF(AJ983&lt;&gt;"",1,0)+IF(AU983&lt;&gt;"",1,0)+IF(BE983&lt;&gt;"",1,0)+IF(CF983&lt;&gt;"",1,0)+IF(CJ983="Yes",1,0)+IF(CL983="Yes",1,0)+IF(DE983&lt;&gt;"Pending",1,0)+IF(F983&lt;&gt;"",1,0)+IF(DZ983&lt;&gt;"",1,0)+IF(EI983&lt;&gt;"",1,0))/12)</x:f>
        <x:v>0.5</x:v>
      </x:c>
    </x:row>
    <x:row r="984">
      <x:c r="A984" t="str">
        <x:v>EV-0981</x:v>
      </x:c>
      <x:c r="B984" t="str">
        <x:v>Integrity check</x:v>
      </x:c>
      <x:c r="C984" t="str">
        <x:f>IF(L984="","",IF(LEFT(EC984,7)="BLOCKED","🔴 Do not use for conclusion",IF(EB984="Yes","🟢 Claim-ready","🟡 Caution / context")))</x:f>
        <x:v>🟡 Caution / context</x:v>
      </x:c>
      <x:c r="D984" t="str">
        <x:f>IF(L984="","",EC984)</x:f>
        <x:v>PENDING — appropriate appraisal</x:v>
      </x:c>
      <x:c r="E984" t="str">
        <x:v>P3 — Medium</x:v>
      </x:c>
      <x:c r="F984" t="str">
        <x:v>Pending</x:v>
      </x:c>
      <x:c r="G984" t="str">
        <x:v>Title/abstract identify an explicit tactical/public-safety context and readiness domain; retain for full-text assessment.</x:v>
      </x:c>
      <x:c r="H984" t="str">
        <x:v>Obtain and review lawful full text; confirm human adjudication; then select a design-specific appraisal instrument.</x:v>
      </x:c>
      <x:c r="I984"/>
      <x:c r="J984" t="str">
        <x:v>A — Core</x:v>
      </x:c>
      <x:c r="K984" t="str">
        <x:v>IDENTIFIED</x:v>
      </x:c>
      <x:c r="L984" t="str">
        <x:v>Magnitude, distribution, risk factors and care-seeking behaviour of acute, self-reported gastrointestinal illness among US Army Soldiers: 2015.</x:v>
      </x:c>
      <x:c r="M984"/>
      <x:c r="N984" t="str">
        <x:v>Mullaney, S B; Rao, S; Salman, M D; McCluskey, B J; Hyatt, D R</x:v>
      </x:c>
      <x:c r="O984" t="n">
        <x:v>2019</x:v>
      </x:c>
      <x:c r="P984" t="str">
        <x:v>Epidemiology and infection</x:v>
      </x:c>
      <x:c r="Q984" t="str">
        <x:v>Journal Article; Research Support, Non-U.S. Gov't</x:v>
      </x:c>
      <x:c r="R984" t="str">
        <x:v>Unclear</x:v>
      </x:c>
      <x:c r="S984" t="str">
        <x:v>Unknown</x:v>
      </x:c>
      <x:c r="T984" t="str">
        <x:v>eng</x:v>
      </x:c>
      <x:c r="U984" t="str">
        <x:v>https://pubmed.ncbi.nlm.nih.gov/30868988/</x:v>
      </x:c>
      <x:c r="V984" t="str">
        <x:v>10.1017/s0950268818003187</x:v>
      </x:c>
      <x:c r="W984" t="str">
        <x:f>IF(V984="","",LOWER(SUBSTITUTE(SUBSTITUTE(SUBSTITUTE(SUBSTITUTE(TRIM(V984),"https://doi.org/",""),"http://doi.org/",""),"https://dx.doi.org/",""),"doi:","")))</x:f>
        <x:v>10.1017/s0950268818003187</x:v>
      </x:c>
      <x:c r="X984" t="str">
        <x:v>30868988</x:v>
      </x:c>
      <x:c r="Y984" t="str"/>
      <x:c r="Z984"/>
      <x:c r="AA984" t="str">
        <x:v>PubMed/MEDLINE</x:v>
      </x:c>
      <x:c r="AB984" t="str">
        <x:v>PUBMED-A-v1.0-2026-08-28</x:v>
      </x:c>
      <x:c r="AC984" t="str">
        <x:v>SP-PUBMED-A-20260828</x:v>
      </x:c>
      <x:c r="AD984" s="499" t="n">
        <x:v>46262</x:v>
      </x:c>
      <x:c r="AE984" s="499" t="n">
        <x:v>46272</x:v>
      </x:c>
      <x:c r="AF984" t="str">
        <x:v>J2BTG45K</x:v>
      </x:c>
      <x:c r="AG984"/>
      <x:c r="AH984" t="str">
        <x:v>Tactical Athlete → Operational Readiness Brazil</x:v>
      </x:c>
      <x:c r="AI984" t="str">
        <x:v>evidence-family:A</x:v>
      </x:c>
      <x:c r="AJ984"/>
      <x:c r="AK984" t="str">
        <x:f>IF(AJ984="","",IF(OR(LOWER(AJ984)="brazil",LOWER(AJ984)="brasil"),"Yes","No"))</x:f>
      </x:c>
      <x:c r="AL984"/>
      <x:c r="AM984"/>
      <x:c r="AN984"/>
      <x:c r="AO984"/>
      <x:c r="AP984"/>
      <x:c r="AQ984"/>
      <x:c r="AR984"/>
      <x:c r="AS984"/>
      <x:c r="AT984"/>
      <x:c r="AU984"/>
      <x:c r="AV984"/>
      <x:c r="AW984"/>
      <x:c r="AX984"/>
      <x:c r="AY984"/>
      <x:c r="AZ984"/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/>
      <x:c r="BO984"/>
      <x:c r="BP984"/>
      <x:c r="BQ984"/>
      <x:c r="BR984"/>
      <x:c r="BS984"/>
      <x:c r="BT984"/>
      <x:c r="BU984"/>
      <x:c r="BV984"/>
      <x:c r="BW984"/>
      <x:c r="BX984"/>
      <x:c r="BY984"/>
      <x:c r="BZ984"/>
      <x:c r="CA984"/>
      <x:c r="CB984"/>
      <x:c r="CC984"/>
      <x:c r="CD984"/>
      <x:c r="CE984"/>
      <x:c r="CF984"/>
      <x:c r="CG984"/>
      <x:c r="CH984"/>
      <x:c r="CI984"/>
      <x:c r="CJ984" t="str">
        <x:v>Yes</x:v>
      </x:c>
      <x:c r="CK984" t="str">
        <x:v>Yes</x:v>
      </x:c>
      <x:c r="CL984" t="str">
        <x:v>Yes</x:v>
      </x:c>
      <x:c r="CM984" t="str">
        <x:v>Clear</x:v>
      </x:c>
      <x:c r="CN984" t="str">
        <x:v>Verified — clear</x:v>
      </x:c>
      <x:c r="CO984" t="n">
        <x:v>46272</x:v>
      </x:c>
      <x:c r="CP984" t="str">
        <x:v>https://pubmed.ncbi.nlm.nih.gov/30868988/</x:v>
      </x:c>
      <x:c r="CQ984"/>
      <x:c r="CR984"/>
      <x:c r="CS984"/>
      <x:c r="CT984"/>
      <x:c r="CU984"/>
      <x:c r="CV984"/>
      <x:c r="CW984"/>
      <x:c r="CX984"/>
      <x:c r="CY984"/>
      <x:c r="CZ984"/>
      <x:c r="DA984"/>
      <x:c r="DB984" t="str">
        <x:f>IF(L984="","",IF(AND(COUNT(CU984:DA984)=7,OR(CU984=0,CU984=1,CU984=2),OR(CV984=0,CV984=1,CV984=2),OR(CW984=0,CW984=1,CW984=2),OR(CX984=0,CX984=1,CX984=2),OR(CY984=0,CY984=1,CY984=2),OR(CZ984=0,CZ984=1,CZ984=2),OR(DA984=0,DA984=1,DA984=2)),SUM(CU984:DA984),""))</x:f>
      </x:c>
      <x:c r="DC984" t="str">
        <x:f>IF(DB984="","",ROUND(DB984/14*10,1))</x:f>
      </x:c>
      <x:c r="DD984" t="str">
        <x:v>Pending</x:v>
      </x:c>
      <x:c r="DE984" t="str">
        <x:f>IF(L984="","",IF(DC984="","Pending",IF(DD984="Yes","CONDITIONAL — safety override",IF(DC984&gt;=8,"HIGH",IF(DC984&gt;=5,"CONDITIONAL","LOW")))))</x:f>
        <x:v>Pending</x:v>
      </x:c>
      <x:c r="DF984" t="str">
        <x:v>Pending screening and full-text appraisal; no transferability judgment made at identification.</x:v>
      </x:c>
      <x:c r="DG984"/>
      <x:c r="DH984"/>
      <x:c r="DI984"/>
      <x:c r="DJ984"/>
      <x:c r="DK984"/>
      <x:c r="DL984"/>
      <x:c r="DM984"/>
      <x:c r="DN984"/>
      <x:c r="DO984"/>
      <x:c r="DP984"/>
      <x:c r="DQ984"/>
      <x:c r="DR984"/>
      <x:c r="DS984"/>
      <x:c r="DT984"/>
      <x:c r="DU984"/>
      <x:c r="DV984"/>
      <x:c r="DW984"/>
      <x:c r="DX984"/>
      <x:c r="DY984"/>
      <x:c r="DZ984" t="str">
        <x:v>Title/abstract screening alone does not establish effectiveness, causality, methodological quality, transferability to Brazilian public safety or an institutional recommendation.</x:v>
      </x:c>
      <x:c r="EA984" t="str">
        <x:v>Pending</x:v>
      </x:c>
      <x:c r="EB984" t="str">
        <x:f>IF(L984="","",IF(EC984="READY","Yes","No / Pending"))</x:f>
        <x:v>No / Pending</x:v>
      </x:c>
      <x:c r="EC984" t="str">
        <x:f>IF(L984="","",IF(OR(ISNUMBER(SEARCH("Retracted Publication",Q984)),CM984="Retracted",CN984="Retracted",CM984="Expression of Concern",CN984="Expression of Concern",F984="Not used",CG984="Critical",CH984="High",CH984="Critical"),"BLOCKED — integrity or use restriction",IF(AND(CJ984="Yes",CK984="Yes",CL984="Yes"),IF(AND(CM984="Clear",CN984="Verified — clear"),IF(AND(AND(LEN(TRIM(CF984))&gt;0,LEFT(LOWER(TRIM(CF984)),7)&lt;&gt;"pending"),OR(CG984="High",CG984="Moderate"),OR(CH984="Low",CH984="Some concerns",CH984="Not applicable")),IF(AND(DD984="No",OR(DE984="HIGH",DE984="CONDITIONAL"),AND(LEN(TRIM(DF984))&gt;0,LEFT(LOWER(TRIM(DF984)),7)&lt;&gt;"pending")),IF(AND(AND(LEN(TRIM(DT984))&gt;0,LEFT(LOWER(TRIM(DT984)),7)&lt;&gt;"pending"),AND(LEN(TRIM(DU984))&gt;0,LEFT(LOWER(TRIM(DU984)),7)&lt;&gt;"pending"),OR(AND(LEN(TRIM(DV984))&gt;0,LEFT(LOWER(TRIM(DV984)),7)&lt;&gt;"pending"),AND(LEN(TRIM(DW984))&gt;0,LEFT(LOWER(TRIM(DW984)),7)&lt;&gt;"pending")),AND(LEN(TRIM(DX984))&gt;0,LEFT(LOWER(TRIM(DX984)),7)&lt;&gt;"pending")),IF(AND(F984="Claim-ready",OR(EA984="Strong",EA984="Moderate"),AND(LEN(TRIM(G984))&gt;0,LEFT(LOWER(TRIM(G984)),7)&lt;&gt;"pending"),G984&lt;&gt;"No substantive use decision is permitted from identification metadata alone.",AND(LEN(TRIM(DZ984))&gt;0,LEFT(LOWER(TRIM(DZ984)),7)&lt;&gt;"pending"),DZ984&lt;&gt;"Identification metadata alone does not permit any substantive scientific, causal, operational, or institutional claim.",AND(LEN(TRIM(EI984))&gt;0,LEFT(LOWER(TRIM(EI984)),7)&lt;&gt;"pending"),ISNUMBER(EH984),EH984&gt;0),"READY","PENDING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4" t="str">
        <x:v>Pending</x:v>
      </x:c>
      <x:c r="EE984"/>
      <x:c r="EF984" t="str">
        <x:v>Pending</x:v>
      </x:c>
      <x:c r="EG984" t="str">
        <x:v>Pending</x:v>
      </x:c>
      <x:c r="EH984"/>
      <x:c r="EI984" s="501"/>
      <x:c r="EJ984"/>
      <x:c r="EK984" t="str">
        <x:v>Pending</x:v>
      </x:c>
      <x:c r="EL984" t="n">
        <x:v>46272</x:v>
      </x:c>
      <x:c r="EM984" t="str">
        <x:v>Production PubMed record imported and reconciled to Zotero item J2BTG45K;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4" t="n">
        <x:f>IF(L984="","",(IF(N984&lt;&gt;"",1,0)+IF(O984&lt;&gt;"",1,0)+IF(AJ984&lt;&gt;"",1,0)+IF(AU984&lt;&gt;"",1,0)+IF(BE984&lt;&gt;"",1,0)+IF(CF984&lt;&gt;"",1,0)+IF(CJ984="Yes",1,0)+IF(CL984="Yes",1,0)+IF(DE984&lt;&gt;"Pending",1,0)+IF(F984&lt;&gt;"",1,0)+IF(DZ984&lt;&gt;"",1,0)+IF(EI984&lt;&gt;"",1,0))/12)</x:f>
        <x:v>0.5</x:v>
      </x:c>
    </x:row>
    <x:row r="985">
      <x:c r="A985" t="str">
        <x:v>EV-0982</x:v>
      </x:c>
      <x:c r="B985" t="str">
        <x:v>Integrity check</x:v>
      </x:c>
      <x:c r="C985" t="str">
        <x:f>IF(L985="","",IF(LEFT(EC985,7)="BLOCKED","🔴 Do not use for conclusion",IF(EB985="Yes","🟢 Claim-ready","🟡 Caution / context")))</x:f>
        <x:v>🟡 Caution / context</x:v>
      </x:c>
      <x:c r="D985" t="str">
        <x:f>IF(L985="","",EC985)</x:f>
        <x:v>PENDING — appropriate appraisal</x:v>
      </x:c>
      <x:c r="E985" t="str">
        <x:v>P3 — Medium</x:v>
      </x:c>
      <x:c r="F985" t="str">
        <x:v>Pending</x:v>
      </x:c>
      <x:c r="G985" t="str">
        <x:v>Title/abstract identify an explicit operational APHT/medical-readiness topic; retain for full-text assessment.</x:v>
      </x:c>
      <x:c r="H985" t="str">
        <x:v>Obtain and review lawful full text; confirm human adjudication; then select a design-specific appraisal instrument.</x:v>
      </x:c>
      <x:c r="I985"/>
      <x:c r="J985" t="str">
        <x:v>B — APHT / Medical Readiness</x:v>
      </x:c>
      <x:c r="K985" t="str">
        <x:v>IDENTIFIED</x:v>
      </x:c>
      <x:c r="L985" t="str">
        <x:v>Low-Resource Tactical Combat Casualty Care Training for Peshmerga Units in Remote Areas of Kurdistan.</x:v>
      </x:c>
      <x:c r="M985"/>
      <x:c r="N985" t="str">
        <x:v>Taylor, Daniel; Murphy, John; Stolley, Zahari</x:v>
      </x:c>
      <x:c r="O985" t="n">
        <x:v>2019</x:v>
      </x:c>
      <x:c r="P985" t="str">
        <x:v>Journal of special operations medicine : a peer reviewed journal for SOF medical professionals</x:v>
      </x:c>
      <x:c r="Q985" t="str">
        <x:v>Journal Article</x:v>
      </x:c>
      <x:c r="R985" t="str">
        <x:v>Unclear</x:v>
      </x:c>
      <x:c r="S985" t="str">
        <x:v>Unknown</x:v>
      </x:c>
      <x:c r="T985" t="str">
        <x:v>eng</x:v>
      </x:c>
      <x:c r="U985" t="str">
        <x:v>https://pubmed.ncbi.nlm.nih.gov/30859533/</x:v>
      </x:c>
      <x:c r="V985" t="str">
        <x:v>10.55460/adsk-02hq</x:v>
      </x:c>
      <x:c r="W985" t="str">
        <x:f>IF(V985="","",LOWER(SUBSTITUTE(SUBSTITUTE(SUBSTITUTE(SUBSTITUTE(TRIM(V985),"https://doi.org/",""),"http://doi.org/",""),"https://dx.doi.org/",""),"doi:","")))</x:f>
        <x:v>10.55460/adsk-02hq</x:v>
      </x:c>
      <x:c r="X985" t="str">
        <x:v>30859533</x:v>
      </x:c>
      <x:c r="Y985" t="str"/>
      <x:c r="Z985"/>
      <x:c r="AA985" t="str">
        <x:v>PubMed/MEDLINE</x:v>
      </x:c>
      <x:c r="AB985" t="str">
        <x:v>PUBMED-B-v1.0-2026-08-28</x:v>
      </x:c>
      <x:c r="AC985" t="str">
        <x:v>SP-PUBMED-B-20260828</x:v>
      </x:c>
      <x:c r="AD985" s="499" t="n">
        <x:v>46262</x:v>
      </x:c>
      <x:c r="AE985" s="499" t="n">
        <x:v>46272</x:v>
      </x:c>
      <x:c r="AF985" t="str">
        <x:v>7KLLNJFJ</x:v>
      </x:c>
      <x:c r="AG985"/>
      <x:c r="AH985" t="str">
        <x:v>Tactical Athlete → Operational Readiness Brazil</x:v>
      </x:c>
      <x:c r="AI985" t="str">
        <x:v>evidence-family:B</x:v>
      </x:c>
      <x:c r="AJ985"/>
      <x:c r="AK985" t="str">
        <x:f>IF(AJ985="","",IF(OR(LOWER(AJ985)="brazil",LOWER(AJ985)="brasil"),"Yes","No"))</x:f>
      </x:c>
      <x:c r="AL985"/>
      <x:c r="AM985"/>
      <x:c r="AN985"/>
      <x:c r="AO985"/>
      <x:c r="AP985"/>
      <x:c r="AQ985"/>
      <x:c r="AR985"/>
      <x:c r="AS985"/>
      <x:c r="AT985"/>
      <x:c r="AU985"/>
      <x:c r="AV985"/>
      <x:c r="AW985"/>
      <x:c r="AX985"/>
      <x:c r="AY985"/>
      <x:c r="AZ985"/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/>
      <x:c r="BO985"/>
      <x:c r="BP985"/>
      <x:c r="BQ985"/>
      <x:c r="BR985"/>
      <x:c r="BS985"/>
      <x:c r="BT985"/>
      <x:c r="BU985"/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 t="str">
        <x:v>Yes</x:v>
      </x:c>
      <x:c r="CK985" t="str">
        <x:v>Yes</x:v>
      </x:c>
      <x:c r="CL985" t="str">
        <x:v>Yes</x:v>
      </x:c>
      <x:c r="CM985" t="str">
        <x:v>Clear</x:v>
      </x:c>
      <x:c r="CN985" t="str">
        <x:v>Verified — clear</x:v>
      </x:c>
      <x:c r="CO985" t="n">
        <x:v>46272</x:v>
      </x:c>
      <x:c r="CP985" t="str">
        <x:v>https://pubmed.ncbi.nlm.nih.gov/30859533/</x:v>
      </x:c>
      <x:c r="CQ985"/>
      <x:c r="CR985"/>
      <x:c r="CS985"/>
      <x:c r="CT985"/>
      <x:c r="CU985"/>
      <x:c r="CV985"/>
      <x:c r="CW985"/>
      <x:c r="CX985"/>
      <x:c r="CY985"/>
      <x:c r="CZ985"/>
      <x:c r="DA985"/>
      <x:c r="DB985" t="str">
        <x:f>IF(L985="","",IF(AND(COUNT(CU985:DA985)=7,OR(CU985=0,CU985=1,CU985=2),OR(CV985=0,CV985=1,CV985=2),OR(CW985=0,CW985=1,CW985=2),OR(CX985=0,CX985=1,CX985=2),OR(CY985=0,CY985=1,CY985=2),OR(CZ985=0,CZ985=1,CZ985=2),OR(DA985=0,DA985=1,DA985=2)),SUM(CU985:DA985),""))</x:f>
      </x:c>
      <x:c r="DC985" t="str">
        <x:f>IF(DB985="","",ROUND(DB985/14*10,1))</x:f>
      </x:c>
      <x:c r="DD985" t="str">
        <x:v>Pending</x:v>
      </x:c>
      <x:c r="DE985" t="str">
        <x:f>IF(L985="","",IF(DC985="","Pending",IF(DD985="Yes","CONDITIONAL — safety override",IF(DC985&gt;=8,"HIGH",IF(DC985&gt;=5,"CONDITIONAL","LOW")))))</x:f>
        <x:v>Pending</x:v>
      </x:c>
      <x:c r="DF985" t="str">
        <x:v>Pending screening and full-text appraisal; no transferability judgment made at identification.</x:v>
      </x:c>
      <x:c r="DG985"/>
      <x:c r="DH985"/>
      <x:c r="DI985"/>
      <x:c r="DJ985"/>
      <x:c r="DK985"/>
      <x:c r="DL985"/>
      <x:c r="DM985"/>
      <x:c r="DN985"/>
      <x:c r="DO985"/>
      <x:c r="DP985"/>
      <x:c r="DQ985"/>
      <x:c r="DR985"/>
      <x:c r="DS985"/>
      <x:c r="DT985"/>
      <x:c r="DU985"/>
      <x:c r="DV985"/>
      <x:c r="DW985"/>
      <x:c r="DX985"/>
      <x:c r="DY985"/>
      <x:c r="DZ985" t="str">
        <x:v>Title/abstract screening alone does not establish effectiveness, causality, methodological quality, transferability to Brazilian public safety or an institutional recommendation.</x:v>
      </x:c>
      <x:c r="EA985" t="str">
        <x:v>Pending</x:v>
      </x:c>
      <x:c r="EB985" t="str">
        <x:f>IF(L985="","",IF(EC985="READY","Yes","No / Pending"))</x:f>
        <x:v>No / Pending</x:v>
      </x:c>
      <x:c r="EC985" t="str">
        <x:f>IF(L985="","",IF(OR(ISNUMBER(SEARCH("Retracted Publication",Q985)),CM985="Retracted",CN985="Retracted",CM985="Expression of Concern",CN985="Expression of Concern",F985="Not used",CG985="Critical",CH985="High",CH985="Critical"),"BLOCKED — integrity or use restriction",IF(AND(CJ985="Yes",CK985="Yes",CL985="Yes"),IF(AND(CM985="Clear",CN985="Verified — clear"),IF(AND(AND(LEN(TRIM(CF985))&gt;0,LEFT(LOWER(TRIM(CF985)),7)&lt;&gt;"pending"),OR(CG985="High",CG985="Moderate"),OR(CH985="Low",CH985="Some concerns",CH985="Not applicable")),IF(AND(DD985="No",OR(DE985="HIGH",DE985="CONDITIONAL"),AND(LEN(TRIM(DF985))&gt;0,LEFT(LOWER(TRIM(DF985)),7)&lt;&gt;"pending")),IF(AND(AND(LEN(TRIM(DT985))&gt;0,LEFT(LOWER(TRIM(DT985)),7)&lt;&gt;"pending"),AND(LEN(TRIM(DU985))&gt;0,LEFT(LOWER(TRIM(DU985)),7)&lt;&gt;"pending"),OR(AND(LEN(TRIM(DV985))&gt;0,LEFT(LOWER(TRIM(DV985)),7)&lt;&gt;"pending"),AND(LEN(TRIM(DW985))&gt;0,LEFT(LOWER(TRIM(DW985)),7)&lt;&gt;"pending")),AND(LEN(TRIM(DX985))&gt;0,LEFT(LOWER(TRIM(DX985)),7)&lt;&gt;"pending")),IF(AND(F985="Claim-ready",OR(EA985="Strong",EA985="Moderate"),AND(LEN(TRIM(G985))&gt;0,LEFT(LOWER(TRIM(G985)),7)&lt;&gt;"pending"),G985&lt;&gt;"No substantive use decision is permitted from identification metadata alone.",AND(LEN(TRIM(DZ985))&gt;0,LEFT(LOWER(TRIM(DZ985)),7)&lt;&gt;"pending"),DZ985&lt;&gt;"Identification metadata alone does not permit any substantive scientific, causal, operational, or institutional claim.",AND(LEN(TRIM(EI985))&gt;0,LEFT(LOWER(TRIM(EI985)),7)&lt;&gt;"pending"),ISNUMBER(EH985),EH985&gt;0),"READY","PENDING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5" t="str">
        <x:v>Pending</x:v>
      </x:c>
      <x:c r="EE985"/>
      <x:c r="EF985" t="str">
        <x:v>Pending</x:v>
      </x:c>
      <x:c r="EG985" t="str">
        <x:v>Pending</x:v>
      </x:c>
      <x:c r="EH985"/>
      <x:c r="EI985" s="501"/>
      <x:c r="EJ985"/>
      <x:c r="EK985" t="str">
        <x:v>Pending</x:v>
      </x:c>
      <x:c r="EL985" t="n">
        <x:v>46272</x:v>
      </x:c>
      <x:c r="EM985" t="str">
        <x:v>Production PubMed record imported and reconciled to Zotero item 7KLLNJFJ;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5" t="n">
        <x:f>IF(L985="","",(IF(N985&lt;&gt;"",1,0)+IF(O985&lt;&gt;"",1,0)+IF(AJ985&lt;&gt;"",1,0)+IF(AU985&lt;&gt;"",1,0)+IF(BE985&lt;&gt;"",1,0)+IF(CF985&lt;&gt;"",1,0)+IF(CJ985="Yes",1,0)+IF(CL985="Yes",1,0)+IF(DE985&lt;&gt;"Pending",1,0)+IF(F985&lt;&gt;"",1,0)+IF(DZ985&lt;&gt;"",1,0)+IF(EI985&lt;&gt;"",1,0))/12)</x:f>
        <x:v>0.5</x:v>
      </x:c>
    </x:row>
    <x:row r="986">
      <x:c r="A986" t="str">
        <x:v>EV-0983</x:v>
      </x:c>
      <x:c r="B986" t="str">
        <x:v>Integrity check</x:v>
      </x:c>
      <x:c r="C986" t="str">
        <x:f>IF(L986="","",IF(LEFT(EC986,7)="BLOCKED","🔴 Do not use for conclusion",IF(EB986="Yes","🟢 Claim-ready","🟡 Caution / context")))</x:f>
        <x:v>🟡 Caution / context</x:v>
      </x:c>
      <x:c r="D986" t="str">
        <x:f>IF(L986="","",EC986)</x:f>
        <x:v>PENDING — appropriate appraisal</x:v>
      </x:c>
      <x:c r="E986" t="str">
        <x:v>P3 — Medium</x:v>
      </x:c>
      <x:c r="F986" t="str">
        <x:v>Pending</x:v>
      </x:c>
      <x:c r="G986" t="str">
        <x:v>Title/abstract identify an explicit tactical/public-safety context and readiness domain; retain for full-text assessment.</x:v>
      </x:c>
      <x:c r="H986" t="str">
        <x:v>Obtain and review lawful full text; confirm human adjudication; then select a design-specific appraisal instrument.</x:v>
      </x:c>
      <x:c r="I986"/>
      <x:c r="J986" t="str">
        <x:v>A — Core</x:v>
      </x:c>
      <x:c r="K986" t="str">
        <x:v>IDENTIFIED</x:v>
      </x:c>
      <x:c r="L986" t="str">
        <x:v>Effects of 6-Month Military Deployment on Physical Fitness, Body Composition, and Selected Health-Related Biomarkers.</x:v>
      </x:c>
      <x:c r="M986"/>
      <x:c r="N986" t="str">
        <x:v>Sedliak, Milan; Sedliak, Peter; Vaara, Jani P</x:v>
      </x:c>
      <x:c r="O986" t="n">
        <x:v>2021</x:v>
      </x:c>
      <x:c r="P986" t="str">
        <x:v>Journal of strength and conditioning research</x:v>
      </x:c>
      <x:c r="Q986" t="str">
        <x:v>Journal Article</x:v>
      </x:c>
      <x:c r="R986" t="str">
        <x:v>Unclear</x:v>
      </x:c>
      <x:c r="S986" t="str">
        <x:v>Unknown</x:v>
      </x:c>
      <x:c r="T986" t="str">
        <x:v>eng</x:v>
      </x:c>
      <x:c r="U986" t="str">
        <x:v>https://pubmed.ncbi.nlm.nih.gov/30829983/</x:v>
      </x:c>
      <x:c r="V986" t="str">
        <x:v>10.1519/jsc.0000000000002885</x:v>
      </x:c>
      <x:c r="W986" t="str">
        <x:f>IF(V986="","",LOWER(SUBSTITUTE(SUBSTITUTE(SUBSTITUTE(SUBSTITUTE(TRIM(V986),"https://doi.org/",""),"http://doi.org/",""),"https://dx.doi.org/",""),"doi:","")))</x:f>
        <x:v>10.1519/jsc.0000000000002885</x:v>
      </x:c>
      <x:c r="X986" t="str">
        <x:v>30829983</x:v>
      </x:c>
      <x:c r="Y986" t="str"/>
      <x:c r="Z986"/>
      <x:c r="AA986" t="str">
        <x:v>PubMed/MEDLINE</x:v>
      </x:c>
      <x:c r="AB986" t="str">
        <x:v>PUBMED-A-v1.0-2026-08-28</x:v>
      </x:c>
      <x:c r="AC986" t="str">
        <x:v>SP-PUBMED-A-20260828</x:v>
      </x:c>
      <x:c r="AD986" s="499" t="n">
        <x:v>46262</x:v>
      </x:c>
      <x:c r="AE986" s="499" t="n">
        <x:v>46272</x:v>
      </x:c>
      <x:c r="AF986" t="str">
        <x:v>7VGC285F</x:v>
      </x:c>
      <x:c r="AG986"/>
      <x:c r="AH986" t="str">
        <x:v>Tactical Athlete → Operational Readiness Brazil</x:v>
      </x:c>
      <x:c r="AI986" t="str">
        <x:v>evidence-family:A</x:v>
      </x:c>
      <x:c r="AJ986"/>
      <x:c r="AK986" t="str">
        <x:f>IF(AJ986="","",IF(OR(LOWER(AJ986)="brazil",LOWER(AJ986)="brasil"),"Yes","No"))</x:f>
      </x:c>
      <x:c r="AL986"/>
      <x:c r="AM986"/>
      <x:c r="AN986"/>
      <x:c r="AO986"/>
      <x:c r="AP986"/>
      <x:c r="AQ986"/>
      <x:c r="AR986"/>
      <x:c r="AS986"/>
      <x:c r="AT986"/>
      <x:c r="AU986"/>
      <x:c r="AV986"/>
      <x:c r="AW986"/>
      <x:c r="AX986"/>
      <x:c r="AY986"/>
      <x:c r="AZ986"/>
      <x:c r="BA986"/>
      <x:c r="BB986"/>
      <x:c r="BC986"/>
      <x:c r="BD986"/>
      <x:c r="BE986"/>
      <x:c r="BF986"/>
      <x:c r="BG986"/>
      <x:c r="BH986"/>
      <x:c r="BI986"/>
      <x:c r="BJ986"/>
      <x:c r="BK986"/>
      <x:c r="BL986"/>
      <x:c r="BM986"/>
      <x:c r="BN986"/>
      <x:c r="BO986"/>
      <x:c r="BP986"/>
      <x:c r="BQ986"/>
      <x:c r="BR986"/>
      <x:c r="BS986"/>
      <x:c r="BT986"/>
      <x:c r="BU986"/>
      <x:c r="BV986"/>
      <x:c r="BW986"/>
      <x:c r="BX986"/>
      <x:c r="BY986"/>
      <x:c r="BZ986"/>
      <x:c r="CA986"/>
      <x:c r="CB986"/>
      <x:c r="CC986"/>
      <x:c r="CD986"/>
      <x:c r="CE986"/>
      <x:c r="CF986"/>
      <x:c r="CG986"/>
      <x:c r="CH986"/>
      <x:c r="CI986"/>
      <x:c r="CJ986" t="str">
        <x:v>Yes</x:v>
      </x:c>
      <x:c r="CK986" t="str">
        <x:v>Yes</x:v>
      </x:c>
      <x:c r="CL986" t="str">
        <x:v>Yes</x:v>
      </x:c>
      <x:c r="CM986" t="str">
        <x:v>Clear</x:v>
      </x:c>
      <x:c r="CN986" t="str">
        <x:v>Verified — clear</x:v>
      </x:c>
      <x:c r="CO986" t="n">
        <x:v>46272</x:v>
      </x:c>
      <x:c r="CP986" t="str">
        <x:v>https://pubmed.ncbi.nlm.nih.gov/30829983/</x:v>
      </x:c>
      <x:c r="CQ986"/>
      <x:c r="CR986"/>
      <x:c r="CS986"/>
      <x:c r="CT986"/>
      <x:c r="CU986"/>
      <x:c r="CV986"/>
      <x:c r="CW986"/>
      <x:c r="CX986"/>
      <x:c r="CY986"/>
      <x:c r="CZ986"/>
      <x:c r="DA986"/>
      <x:c r="DB986" t="str">
        <x:f>IF(L986="","",IF(AND(COUNT(CU986:DA986)=7,OR(CU986=0,CU986=1,CU986=2),OR(CV986=0,CV986=1,CV986=2),OR(CW986=0,CW986=1,CW986=2),OR(CX986=0,CX986=1,CX986=2),OR(CY986=0,CY986=1,CY986=2),OR(CZ986=0,CZ986=1,CZ986=2),OR(DA986=0,DA986=1,DA986=2)),SUM(CU986:DA986),""))</x:f>
      </x:c>
      <x:c r="DC986" t="str">
        <x:f>IF(DB986="","",ROUND(DB986/14*10,1))</x:f>
      </x:c>
      <x:c r="DD986" t="str">
        <x:v>Pending</x:v>
      </x:c>
      <x:c r="DE986" t="str">
        <x:f>IF(L986="","",IF(DC986="","Pending",IF(DD986="Yes","CONDITIONAL — safety override",IF(DC986&gt;=8,"HIGH",IF(DC986&gt;=5,"CONDITIONAL","LOW")))))</x:f>
        <x:v>Pending</x:v>
      </x:c>
      <x:c r="DF986" t="str">
        <x:v>Pending screening and full-text appraisal; no transferability judgment made at identification.</x:v>
      </x:c>
      <x:c r="DG986"/>
      <x:c r="DH986"/>
      <x:c r="DI986"/>
      <x:c r="DJ986"/>
      <x:c r="DK986"/>
      <x:c r="DL986"/>
      <x:c r="DM986"/>
      <x:c r="DN986"/>
      <x:c r="DO986"/>
      <x:c r="DP986"/>
      <x:c r="DQ986"/>
      <x:c r="DR986"/>
      <x:c r="DS986"/>
      <x:c r="DT986"/>
      <x:c r="DU986"/>
      <x:c r="DV986"/>
      <x:c r="DW986"/>
      <x:c r="DX986"/>
      <x:c r="DY986"/>
      <x:c r="DZ986" t="str">
        <x:v>Title/abstract screening alone does not establish effectiveness, causality, methodological quality, transferability to Brazilian public safety or an institutional recommendation.</x:v>
      </x:c>
      <x:c r="EA986" t="str">
        <x:v>Pending</x:v>
      </x:c>
      <x:c r="EB986" t="str">
        <x:f>IF(L986="","",IF(EC986="READY","Yes","No / Pending"))</x:f>
        <x:v>No / Pending</x:v>
      </x:c>
      <x:c r="EC986" t="str">
        <x:f>IF(L986="","",IF(OR(ISNUMBER(SEARCH("Retracted Publication",Q986)),CM986="Retracted",CN986="Retracted",CM986="Expression of Concern",CN986="Expression of Concern",F986="Not used",CG986="Critical",CH986="High",CH986="Critical"),"BLOCKED — integrity or use restriction",IF(AND(CJ986="Yes",CK986="Yes",CL986="Yes"),IF(AND(CM986="Clear",CN986="Verified — clear"),IF(AND(AND(LEN(TRIM(CF986))&gt;0,LEFT(LOWER(TRIM(CF986)),7)&lt;&gt;"pending"),OR(CG986="High",CG986="Moderate"),OR(CH986="Low",CH986="Some concerns",CH986="Not applicable")),IF(AND(DD986="No",OR(DE986="HIGH",DE986="CONDITIONAL"),AND(LEN(TRIM(DF986))&gt;0,LEFT(LOWER(TRIM(DF986)),7)&lt;&gt;"pending")),IF(AND(AND(LEN(TRIM(DT986))&gt;0,LEFT(LOWER(TRIM(DT986)),7)&lt;&gt;"pending"),AND(LEN(TRIM(DU986))&gt;0,LEFT(LOWER(TRIM(DU986)),7)&lt;&gt;"pending"),OR(AND(LEN(TRIM(DV986))&gt;0,LEFT(LOWER(TRIM(DV986)),7)&lt;&gt;"pending"),AND(LEN(TRIM(DW986))&gt;0,LEFT(LOWER(TRIM(DW986)),7)&lt;&gt;"pending")),AND(LEN(TRIM(DX986))&gt;0,LEFT(LOWER(TRIM(DX986)),7)&lt;&gt;"pending")),IF(AND(F986="Claim-ready",OR(EA986="Strong",EA986="Moderate"),AND(LEN(TRIM(G986))&gt;0,LEFT(LOWER(TRIM(G986)),7)&lt;&gt;"pending"),G986&lt;&gt;"No substantive use decision is permitted from identification metadata alone.",AND(LEN(TRIM(DZ986))&gt;0,LEFT(LOWER(TRIM(DZ986)),7)&lt;&gt;"pending"),DZ986&lt;&gt;"Identification metadata alone does not permit any substantive scientific, causal, operational, or institutional claim.",AND(LEN(TRIM(EI986))&gt;0,LEFT(LOWER(TRIM(EI986)),7)&lt;&gt;"pending"),ISNUMBER(EH986),EH986&gt;0),"READY","PENDING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6" t="str">
        <x:v>Pending</x:v>
      </x:c>
      <x:c r="EE986"/>
      <x:c r="EF986" t="str">
        <x:v>Pending</x:v>
      </x:c>
      <x:c r="EG986" t="str">
        <x:v>Pending</x:v>
      </x:c>
      <x:c r="EH986"/>
      <x:c r="EI986" s="501"/>
      <x:c r="EJ986"/>
      <x:c r="EK986" t="str">
        <x:v>Pending</x:v>
      </x:c>
      <x:c r="EL986" t="n">
        <x:v>46272</x:v>
      </x:c>
      <x:c r="EM986" t="str">
        <x:v>Production PubMed record imported and reconciled to Zotero item 7VGC285F;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6" t="n">
        <x:f>IF(L986="","",(IF(N986&lt;&gt;"",1,0)+IF(O986&lt;&gt;"",1,0)+IF(AJ986&lt;&gt;"",1,0)+IF(AU986&lt;&gt;"",1,0)+IF(BE986&lt;&gt;"",1,0)+IF(CF986&lt;&gt;"",1,0)+IF(CJ986="Yes",1,0)+IF(CL986="Yes",1,0)+IF(DE986&lt;&gt;"Pending",1,0)+IF(F986&lt;&gt;"",1,0)+IF(DZ986&lt;&gt;"",1,0)+IF(EI986&lt;&gt;"",1,0))/12)</x:f>
        <x:v>0.5</x:v>
      </x:c>
    </x:row>
    <x:row r="987">
      <x:c r="A987" t="str">
        <x:v>EV-0984</x:v>
      </x:c>
      <x:c r="B987" t="str">
        <x:v>Integrity check</x:v>
      </x:c>
      <x:c r="C987" t="str">
        <x:f>IF(L987="","",IF(LEFT(EC987,7)="BLOCKED","🔴 Do not use for conclusion",IF(EB987="Yes","🟢 Claim-ready","🟡 Caution / context")))</x:f>
        <x:v>🟡 Caution / context</x:v>
      </x:c>
      <x:c r="D987" t="str">
        <x:f>IF(L987="","",EC987)</x:f>
        <x:v>PENDING — appropriate appraisal</x:v>
      </x:c>
      <x:c r="E987" t="str">
        <x:v>P3 — Medium</x:v>
      </x:c>
      <x:c r="F987" t="str">
        <x:v>Pending</x:v>
      </x:c>
      <x:c r="G987" t="str">
        <x:v>Title/abstract identify an explicit operational APHT/medical-readiness topic; retain for full-text assessment.</x:v>
      </x:c>
      <x:c r="H987" t="str">
        <x:v>Obtain and review lawful full text; confirm human adjudication; then select a design-specific appraisal instrument.</x:v>
      </x:c>
      <x:c r="I987"/>
      <x:c r="J987" t="str">
        <x:v>B — APHT / Medical Readiness</x:v>
      </x:c>
      <x:c r="K987" t="str">
        <x:v>IDENTIFIED</x:v>
      </x:c>
      <x:c r="L987" t="str">
        <x:v>Thoracic trauma in military settings: a review of current practices and recommendations.</x:v>
      </x:c>
      <x:c r="M987"/>
      <x:c r="N987" t="str">
        <x:v>Mansky, Robert; Scher, Corey</x:v>
      </x:c>
      <x:c r="O987" t="n">
        <x:v>2019</x:v>
      </x:c>
      <x:c r="P987" t="str">
        <x:v>Current opinion in anaesthesiology</x:v>
      </x:c>
      <x:c r="Q987" t="str">
        <x:v>Journal Article; Review</x:v>
      </x:c>
      <x:c r="R987" t="str">
        <x:v>Unclear</x:v>
      </x:c>
      <x:c r="S987" t="str">
        <x:v>Unknown</x:v>
      </x:c>
      <x:c r="T987" t="str">
        <x:v>eng</x:v>
      </x:c>
      <x:c r="U987" t="str">
        <x:v>https://pubmed.ncbi.nlm.nih.gov/30817399/</x:v>
      </x:c>
      <x:c r="V987" t="str">
        <x:v>10.1097/aco.0000000000000694</x:v>
      </x:c>
      <x:c r="W987" t="str">
        <x:f>IF(V987="","",LOWER(SUBSTITUTE(SUBSTITUTE(SUBSTITUTE(SUBSTITUTE(TRIM(V987),"https://doi.org/",""),"http://doi.org/",""),"https://dx.doi.org/",""),"doi:","")))</x:f>
        <x:v>10.1097/aco.0000000000000694</x:v>
      </x:c>
      <x:c r="X987" t="str">
        <x:v>30817399</x:v>
      </x:c>
      <x:c r="Y987" t="str"/>
      <x:c r="Z987"/>
      <x:c r="AA987" t="str">
        <x:v>PubMed/MEDLINE</x:v>
      </x:c>
      <x:c r="AB987" t="str">
        <x:v>PUBMED-B-v1.0-2026-08-28</x:v>
      </x:c>
      <x:c r="AC987" t="str">
        <x:v>SP-PUBMED-B-20260828</x:v>
      </x:c>
      <x:c r="AD987" s="499" t="n">
        <x:v>46262</x:v>
      </x:c>
      <x:c r="AE987" s="499" t="n">
        <x:v>46272</x:v>
      </x:c>
      <x:c r="AF987" t="str">
        <x:v>IHD4EZW5</x:v>
      </x:c>
      <x:c r="AG987"/>
      <x:c r="AH987" t="str">
        <x:v>Tactical Athlete → Operational Readiness Brazil</x:v>
      </x:c>
      <x:c r="AI987" t="str">
        <x:v>evidence-family:B</x:v>
      </x:c>
      <x:c r="AJ987"/>
      <x:c r="AK987" t="str">
        <x:f>IF(AJ987="","",IF(OR(LOWER(AJ987)="brazil",LOWER(AJ987)="brasil"),"Yes","No"))</x:f>
      </x:c>
      <x:c r="AL987"/>
      <x:c r="AM987"/>
      <x:c r="AN987"/>
      <x:c r="AO987"/>
      <x:c r="AP987"/>
      <x:c r="AQ987"/>
      <x:c r="AR987"/>
      <x:c r="AS987"/>
      <x:c r="AT987"/>
      <x:c r="AU987"/>
      <x:c r="AV987"/>
      <x:c r="AW987"/>
      <x:c r="AX987"/>
      <x:c r="AY987"/>
      <x:c r="AZ987"/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/>
      <x:c r="BO987"/>
      <x:c r="BP987"/>
      <x:c r="BQ987"/>
      <x:c r="BR987"/>
      <x:c r="BS987"/>
      <x:c r="BT987"/>
      <x:c r="BU987"/>
      <x:c r="BV987"/>
      <x:c r="BW987"/>
      <x:c r="BX987"/>
      <x:c r="BY987"/>
      <x:c r="BZ987"/>
      <x:c r="CA987"/>
      <x:c r="CB987"/>
      <x:c r="CC987"/>
      <x:c r="CD987"/>
      <x:c r="CE987"/>
      <x:c r="CF987"/>
      <x:c r="CG987"/>
      <x:c r="CH987"/>
      <x:c r="CI987"/>
      <x:c r="CJ987" t="str">
        <x:v>Yes</x:v>
      </x:c>
      <x:c r="CK987" t="str">
        <x:v>Yes</x:v>
      </x:c>
      <x:c r="CL987" t="str">
        <x:v>Yes</x:v>
      </x:c>
      <x:c r="CM987" t="str">
        <x:v>Clear</x:v>
      </x:c>
      <x:c r="CN987" t="str">
        <x:v>Verified — clear</x:v>
      </x:c>
      <x:c r="CO987" t="n">
        <x:v>46272</x:v>
      </x:c>
      <x:c r="CP987" t="str">
        <x:v>https://pubmed.ncbi.nlm.nih.gov/30817399/</x:v>
      </x:c>
      <x:c r="CQ987"/>
      <x:c r="CR987"/>
      <x:c r="CS987"/>
      <x:c r="CT987"/>
      <x:c r="CU987"/>
      <x:c r="CV987"/>
      <x:c r="CW987"/>
      <x:c r="CX987"/>
      <x:c r="CY987"/>
      <x:c r="CZ987"/>
      <x:c r="DA987"/>
      <x:c r="DB987" t="str">
        <x:f>IF(L987="","",IF(AND(COUNT(CU987:DA987)=7,OR(CU987=0,CU987=1,CU987=2),OR(CV987=0,CV987=1,CV987=2),OR(CW987=0,CW987=1,CW987=2),OR(CX987=0,CX987=1,CX987=2),OR(CY987=0,CY987=1,CY987=2),OR(CZ987=0,CZ987=1,CZ987=2),OR(DA987=0,DA987=1,DA987=2)),SUM(CU987:DA987),""))</x:f>
      </x:c>
      <x:c r="DC987" t="str">
        <x:f>IF(DB987="","",ROUND(DB987/14*10,1))</x:f>
      </x:c>
      <x:c r="DD987" t="str">
        <x:v>Pending</x:v>
      </x:c>
      <x:c r="DE987" t="str">
        <x:f>IF(L987="","",IF(DC987="","Pending",IF(DD987="Yes","CONDITIONAL — safety override",IF(DC987&gt;=8,"HIGH",IF(DC987&gt;=5,"CONDITIONAL","LOW")))))</x:f>
        <x:v>Pending</x:v>
      </x:c>
      <x:c r="DF987" t="str">
        <x:v>Pending screening and full-text appraisal; no transferability judgment made at identification.</x:v>
      </x:c>
      <x:c r="DG987"/>
      <x:c r="DH987"/>
      <x:c r="DI987"/>
      <x:c r="DJ987"/>
      <x:c r="DK987"/>
      <x:c r="DL987"/>
      <x:c r="DM987"/>
      <x:c r="DN987"/>
      <x:c r="DO987"/>
      <x:c r="DP987"/>
      <x:c r="DQ987"/>
      <x:c r="DR987"/>
      <x:c r="DS987"/>
      <x:c r="DT987"/>
      <x:c r="DU987"/>
      <x:c r="DV987"/>
      <x:c r="DW987"/>
      <x:c r="DX987"/>
      <x:c r="DY987"/>
      <x:c r="DZ987" t="str">
        <x:v>Title/abstract screening alone does not establish effectiveness, causality, methodological quality, transferability to Brazilian public safety or an institutional recommendation.</x:v>
      </x:c>
      <x:c r="EA987" t="str">
        <x:v>Pending</x:v>
      </x:c>
      <x:c r="EB987" t="str">
        <x:f>IF(L987="","",IF(EC987="READY","Yes","No / Pending"))</x:f>
        <x:v>No / Pending</x:v>
      </x:c>
      <x:c r="EC987" t="str">
        <x:f>IF(L987="","",IF(OR(ISNUMBER(SEARCH("Retracted Publication",Q987)),CM987="Retracted",CN987="Retracted",CM987="Expression of Concern",CN987="Expression of Concern",F987="Not used",CG987="Critical",CH987="High",CH987="Critical"),"BLOCKED — integrity or use restriction",IF(AND(CJ987="Yes",CK987="Yes",CL987="Yes"),IF(AND(CM987="Clear",CN987="Verified — clear"),IF(AND(AND(LEN(TRIM(CF987))&gt;0,LEFT(LOWER(TRIM(CF987)),7)&lt;&gt;"pending"),OR(CG987="High",CG987="Moderate"),OR(CH987="Low",CH987="Some concerns",CH987="Not applicable")),IF(AND(DD987="No",OR(DE987="HIGH",DE987="CONDITIONAL"),AND(LEN(TRIM(DF987))&gt;0,LEFT(LOWER(TRIM(DF987)),7)&lt;&gt;"pending")),IF(AND(AND(LEN(TRIM(DT987))&gt;0,LEFT(LOWER(TRIM(DT987)),7)&lt;&gt;"pending"),AND(LEN(TRIM(DU987))&gt;0,LEFT(LOWER(TRIM(DU987)),7)&lt;&gt;"pending"),OR(AND(LEN(TRIM(DV987))&gt;0,LEFT(LOWER(TRIM(DV987)),7)&lt;&gt;"pending"),AND(LEN(TRIM(DW987))&gt;0,LEFT(LOWER(TRIM(DW987)),7)&lt;&gt;"pending")),AND(LEN(TRIM(DX987))&gt;0,LEFT(LOWER(TRIM(DX987)),7)&lt;&gt;"pending")),IF(AND(F987="Claim-ready",OR(EA987="Strong",EA987="Moderate"),AND(LEN(TRIM(G987))&gt;0,LEFT(LOWER(TRIM(G987)),7)&lt;&gt;"pending"),G987&lt;&gt;"No substantive use decision is permitted from identification metadata alone.",AND(LEN(TRIM(DZ987))&gt;0,LEFT(LOWER(TRIM(DZ987)),7)&lt;&gt;"pending"),DZ987&lt;&gt;"Identification metadata alone does not permit any substantive scientific, causal, operational, or institutional claim.",AND(LEN(TRIM(EI987))&gt;0,LEFT(LOWER(TRIM(EI987)),7)&lt;&gt;"pending"),ISNUMBER(EH987),EH987&gt;0),"READY","PENDING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7" t="str">
        <x:v>Pending</x:v>
      </x:c>
      <x:c r="EE987"/>
      <x:c r="EF987" t="str">
        <x:v>Pending</x:v>
      </x:c>
      <x:c r="EG987" t="str">
        <x:v>Pending</x:v>
      </x:c>
      <x:c r="EH987"/>
      <x:c r="EI987" s="501"/>
      <x:c r="EJ987"/>
      <x:c r="EK987" t="str">
        <x:v>Pending</x:v>
      </x:c>
      <x:c r="EL987" t="n">
        <x:v>46272</x:v>
      </x:c>
      <x:c r="EM987" t="str">
        <x:v>Production PubMed record imported and reconciled to Zotero item IHD4EZW5;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7" t="n">
        <x:f>IF(L987="","",(IF(N987&lt;&gt;"",1,0)+IF(O987&lt;&gt;"",1,0)+IF(AJ987&lt;&gt;"",1,0)+IF(AU987&lt;&gt;"",1,0)+IF(BE987&lt;&gt;"",1,0)+IF(CF987&lt;&gt;"",1,0)+IF(CJ987="Yes",1,0)+IF(CL987="Yes",1,0)+IF(DE987&lt;&gt;"Pending",1,0)+IF(F987&lt;&gt;"",1,0)+IF(DZ987&lt;&gt;"",1,0)+IF(EI987&lt;&gt;"",1,0))/12)</x:f>
        <x:v>0.5</x:v>
      </x:c>
    </x:row>
    <x:row r="988">
      <x:c r="A988" t="str">
        <x:v>EV-0985</x:v>
      </x:c>
      <x:c r="B988" t="str">
        <x:v>Integrity check</x:v>
      </x:c>
      <x:c r="C988" t="str">
        <x:f>IF(L988="","",IF(LEFT(EC988,7)="BLOCKED","🔴 Do not use for conclusion",IF(EB988="Yes","🟢 Claim-ready","🟡 Caution / context")))</x:f>
        <x:v>🟡 Caution / context</x:v>
      </x:c>
      <x:c r="D988" t="str">
        <x:f>IF(L988="","",EC988)</x:f>
        <x:v>PENDING — appropriate appraisal</x:v>
      </x:c>
      <x:c r="E988" t="str">
        <x:v>P3 — Medium</x:v>
      </x:c>
      <x:c r="F988" t="str">
        <x:v>Pending</x:v>
      </x:c>
      <x:c r="G988" t="str">
        <x:v>A potentially relevant concept is present, but direct applicability is ambiguous at title/abstract level.</x:v>
      </x:c>
      <x:c r="H988" t="str">
        <x:v>Human title/abstract adjudication; retrieve full text if relevance remains plausible.</x:v>
      </x:c>
      <x:c r="I988"/>
      <x:c r="J988" t="str">
        <x:v>A — Core</x:v>
      </x:c>
      <x:c r="K988" t="str">
        <x:v>IDENTIFIED</x:v>
      </x:c>
      <x:c r="L988" t="str">
        <x:v>Do Spatiotemporal Gait Parameters Improve After Pilon Fracture in Patients Who Use the Intrepid Dynamic Exoskeletal Orthosis?</x:v>
      </x:c>
      <x:c r="M988"/>
      <x:c r="N988" t="str">
        <x:v>Quacinella, Michael; Bernstein, Ethan; Mazzone, Brittney; Wyatt, Marilynn; Kuhn, Kevin M</x:v>
      </x:c>
      <x:c r="O988" t="n">
        <x:v>2019</x:v>
      </x:c>
      <x:c r="P988" t="str">
        <x:v>Clinical orthopaedics and related research</x:v>
      </x:c>
      <x:c r="Q988" t="str">
        <x:v>Journal Article</x:v>
      </x:c>
      <x:c r="R988" t="str">
        <x:v>Unclear</x:v>
      </x:c>
      <x:c r="S988" t="str">
        <x:v>Unknown</x:v>
      </x:c>
      <x:c r="T988" t="str">
        <x:v>eng</x:v>
      </x:c>
      <x:c r="U988" t="str">
        <x:v>https://pubmed.ncbi.nlm.nih.gov/30811361/</x:v>
      </x:c>
      <x:c r="V988" t="str">
        <x:v>10.1097/corr.0000000000000487</x:v>
      </x:c>
      <x:c r="W988" t="str">
        <x:f>IF(V988="","",LOWER(SUBSTITUTE(SUBSTITUTE(SUBSTITUTE(SUBSTITUTE(TRIM(V988),"https://doi.org/",""),"http://doi.org/",""),"https://dx.doi.org/",""),"doi:","")))</x:f>
        <x:v>10.1097/corr.0000000000000487</x:v>
      </x:c>
      <x:c r="X988" t="str">
        <x:v>30811361</x:v>
      </x:c>
      <x:c r="Y988" t="str">
        <x:v>PMC6437376</x:v>
      </x:c>
      <x:c r="Z988"/>
      <x:c r="AA988" t="str">
        <x:v>PubMed/MEDLINE</x:v>
      </x:c>
      <x:c r="AB988" t="str">
        <x:v>PUBMED-A-v1.0-2026-08-28</x:v>
      </x:c>
      <x:c r="AC988" t="str">
        <x:v>SP-PUBMED-A-20260828</x:v>
      </x:c>
      <x:c r="AD988" s="499" t="n">
        <x:v>46262</x:v>
      </x:c>
      <x:c r="AE988" s="499" t="n">
        <x:v>46272</x:v>
      </x:c>
      <x:c r="AF988" t="str">
        <x:v>ZGMRT6M8</x:v>
      </x:c>
      <x:c r="AG988"/>
      <x:c r="AH988" t="str">
        <x:v>Tactical Athlete → Operational Readiness Brazil</x:v>
      </x:c>
      <x:c r="AI988" t="str">
        <x:v>evidence-family:A</x:v>
      </x:c>
      <x:c r="AJ988"/>
      <x:c r="AK988" t="str">
        <x:f>IF(AJ988="","",IF(OR(LOWER(AJ988)="brazil",LOWER(AJ988)="brasil"),"Yes","No"))</x:f>
      </x:c>
      <x:c r="AL988"/>
      <x:c r="AM988"/>
      <x:c r="AN988"/>
      <x:c r="AO988"/>
      <x:c r="AP988"/>
      <x:c r="AQ988"/>
      <x:c r="AR988"/>
      <x:c r="AS988"/>
      <x:c r="AT988"/>
      <x:c r="AU988"/>
      <x:c r="AV988"/>
      <x:c r="AW988"/>
      <x:c r="AX988"/>
      <x:c r="AY988"/>
      <x:c r="AZ988"/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/>
      <x:c r="BO988"/>
      <x:c r="BP988"/>
      <x:c r="BQ988"/>
      <x:c r="BR988"/>
      <x:c r="BS988"/>
      <x:c r="BT988"/>
      <x:c r="BU988"/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 t="str">
        <x:v>Yes</x:v>
      </x:c>
      <x:c r="CK988" t="str">
        <x:v>Yes</x:v>
      </x:c>
      <x:c r="CL988" t="str">
        <x:v>Yes</x:v>
      </x:c>
      <x:c r="CM988" t="str">
        <x:v>Clear</x:v>
      </x:c>
      <x:c r="CN988" t="str">
        <x:v>Verified — clear</x:v>
      </x:c>
      <x:c r="CO988" t="n">
        <x:v>46272</x:v>
      </x:c>
      <x:c r="CP988" t="str">
        <x:v>https://pubmed.ncbi.nlm.nih.gov/30376461/</x:v>
      </x:c>
      <x:c r="CQ988"/>
      <x:c r="CR988"/>
      <x:c r="CS988"/>
      <x:c r="CT988"/>
      <x:c r="CU988"/>
      <x:c r="CV988"/>
      <x:c r="CW988"/>
      <x:c r="CX988"/>
      <x:c r="CY988"/>
      <x:c r="CZ988"/>
      <x:c r="DA988"/>
      <x:c r="DB988" t="str">
        <x:f>IF(L988="","",IF(AND(COUNT(CU988:DA988)=7,OR(CU988=0,CU988=1,CU988=2),OR(CV988=0,CV988=1,CV988=2),OR(CW988=0,CW988=1,CW988=2),OR(CX988=0,CX988=1,CX988=2),OR(CY988=0,CY988=1,CY988=2),OR(CZ988=0,CZ988=1,CZ988=2),OR(DA988=0,DA988=1,DA988=2)),SUM(CU988:DA988),""))</x:f>
      </x:c>
      <x:c r="DC988" t="str">
        <x:f>IF(DB988="","",ROUND(DB988/14*10,1))</x:f>
      </x:c>
      <x:c r="DD988" t="str">
        <x:v>Pending</x:v>
      </x:c>
      <x:c r="DE988" t="str">
        <x:f>IF(L988="","",IF(DC988="","Pending",IF(DD988="Yes","CONDITIONAL — safety override",IF(DC988&gt;=8,"HIGH",IF(DC988&gt;=5,"CONDITIONAL","LOW")))))</x:f>
        <x:v>Pending</x:v>
      </x:c>
      <x:c r="DF988" t="str">
        <x:v>Pending screening and full-text appraisal; no transferability judgment made at identification.</x:v>
      </x:c>
      <x:c r="DG988"/>
      <x:c r="DH988"/>
      <x:c r="DI988"/>
      <x:c r="DJ988"/>
      <x:c r="DK988"/>
      <x:c r="DL988"/>
      <x:c r="DM988"/>
      <x:c r="DN988"/>
      <x:c r="DO988"/>
      <x:c r="DP988"/>
      <x:c r="DQ988"/>
      <x:c r="DR988"/>
      <x:c r="DS988"/>
      <x:c r="DT988"/>
      <x:c r="DU988"/>
      <x:c r="DV988"/>
      <x:c r="DW988"/>
      <x:c r="DX988"/>
      <x:c r="DY988"/>
      <x:c r="DZ988" t="str">
        <x:v>Title/abstract information is insufficient for a substantive scientific, causal, transferability or institutional claim.</x:v>
      </x:c>
      <x:c r="EA988" t="str">
        <x:v>Pending</x:v>
      </x:c>
      <x:c r="EB988" t="str">
        <x:f>IF(L988="","",IF(EC988="READY","Yes","No / Pending"))</x:f>
        <x:v>No / Pending</x:v>
      </x:c>
      <x:c r="EC988" t="str">
        <x:f>IF(L988="","",IF(OR(ISNUMBER(SEARCH("Retracted Publication",Q988)),CM988="Retracted",CN988="Retracted",CM988="Expression of Concern",CN988="Expression of Concern",F988="Not used",CG988="Critical",CH988="High",CH988="Critical"),"BLOCKED — integrity or use restriction",IF(AND(CJ988="Yes",CK988="Yes",CL988="Yes"),IF(AND(CM988="Clear",CN988="Verified — clear"),IF(AND(AND(LEN(TRIM(CF988))&gt;0,LEFT(LOWER(TRIM(CF988)),7)&lt;&gt;"pending"),OR(CG988="High",CG988="Moderate"),OR(CH988="Low",CH988="Some concerns",CH988="Not applicable")),IF(AND(DD988="No",OR(DE988="HIGH",DE988="CONDITIONAL"),AND(LEN(TRIM(DF988))&gt;0,LEFT(LOWER(TRIM(DF988)),7)&lt;&gt;"pending")),IF(AND(AND(LEN(TRIM(DT988))&gt;0,LEFT(LOWER(TRIM(DT988)),7)&lt;&gt;"pending"),AND(LEN(TRIM(DU988))&gt;0,LEFT(LOWER(TRIM(DU988)),7)&lt;&gt;"pending"),OR(AND(LEN(TRIM(DV988))&gt;0,LEFT(LOWER(TRIM(DV988)),7)&lt;&gt;"pending"),AND(LEN(TRIM(DW988))&gt;0,LEFT(LOWER(TRIM(DW988)),7)&lt;&gt;"pending")),AND(LEN(TRIM(DX988))&gt;0,LEFT(LOWER(TRIM(DX988)),7)&lt;&gt;"pending")),IF(AND(F988="Claim-ready",OR(EA988="Strong",EA988="Moderate"),AND(LEN(TRIM(G988))&gt;0,LEFT(LOWER(TRIM(G988)),7)&lt;&gt;"pending"),G988&lt;&gt;"No substantive use decision is permitted from identification metadata alone.",AND(LEN(TRIM(DZ988))&gt;0,LEFT(LOWER(TRIM(DZ988)),7)&lt;&gt;"pending"),DZ988&lt;&gt;"Identification metadata alone does not permit any substantive scientific, causal, operational, or institutional claim.",AND(LEN(TRIM(EI988))&gt;0,LEFT(LOWER(TRIM(EI988)),7)&lt;&gt;"pending"),ISNUMBER(EH988),EH988&gt;0),"READY","PENDING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8" t="str">
        <x:v>Pending</x:v>
      </x:c>
      <x:c r="EE988"/>
      <x:c r="EF988" t="str">
        <x:v>Pending</x:v>
      </x:c>
      <x:c r="EG988" t="str">
        <x:v>Pending</x:v>
      </x:c>
      <x:c r="EH988"/>
      <x:c r="EI988" s="501"/>
      <x:c r="EJ988"/>
      <x:c r="EK988" t="str">
        <x:v>Pending</x:v>
      </x:c>
      <x:c r="EL988" t="n">
        <x:v>46272</x:v>
      </x:c>
      <x:c r="EM988" t="str">
        <x:v>Production PubMed record imported and reconciled to Zotero item ZGMRT6M8;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88" t="n">
        <x:f>IF(L988="","",(IF(N988&lt;&gt;"",1,0)+IF(O988&lt;&gt;"",1,0)+IF(AJ988&lt;&gt;"",1,0)+IF(AU988&lt;&gt;"",1,0)+IF(BE988&lt;&gt;"",1,0)+IF(CF988&lt;&gt;"",1,0)+IF(CJ988="Yes",1,0)+IF(CL988="Yes",1,0)+IF(DE988&lt;&gt;"Pending",1,0)+IF(F988&lt;&gt;"",1,0)+IF(DZ988&lt;&gt;"",1,0)+IF(EI988&lt;&gt;"",1,0))/12)</x:f>
        <x:v>0.5</x:v>
      </x:c>
    </x:row>
    <x:row r="989">
      <x:c r="A989" t="str">
        <x:v>EV-0986</x:v>
      </x:c>
      <x:c r="B989" t="str">
        <x:v>Integrity check</x:v>
      </x:c>
      <x:c r="C989" t="str">
        <x:f>IF(L989="","",IF(LEFT(EC989,7)="BLOCKED","🔴 Do not use for conclusion",IF(EB989="Yes","🟢 Claim-ready","🟡 Caution / context")))</x:f>
        <x:v>🟡 Caution / context</x:v>
      </x:c>
      <x:c r="D989" t="str">
        <x:f>IF(L989="","",EC989)</x:f>
        <x:v>PENDING — appropriate appraisal</x:v>
      </x:c>
      <x:c r="E989" t="str">
        <x:v>P3 — Medium</x:v>
      </x:c>
      <x:c r="F989" t="str">
        <x:v>Pending</x:v>
      </x:c>
      <x:c r="G989" t="str">
        <x:v>Title/abstract identify an explicit tactical/public-safety context and readiness domain; retain for full-text assessment.</x:v>
      </x:c>
      <x:c r="H989" t="str">
        <x:v>Obtain and review lawful full text; confirm human adjudication; then select a design-specific appraisal instrument.</x:v>
      </x:c>
      <x:c r="I989"/>
      <x:c r="J989" t="str">
        <x:v>A — Core</x:v>
      </x:c>
      <x:c r="K989" t="str">
        <x:v>IDENTIFIED</x:v>
      </x:c>
      <x:c r="L989" t="str">
        <x:v>Trajectories of body mass index among active-duty U.S. Army soldiers, 2011-2014.</x:v>
      </x:c>
      <x:c r="M989"/>
      <x:c r="N989" t="str">
        <x:v>Jayne, Julianna M; Blake, Christine E; Frongillo, Edward A; Liese, Angela D; Cai, Bo; Nelson, D Alan; Kurina, Lianne M; Funderburk, LesLee</x:v>
      </x:c>
      <x:c r="O989" t="n">
        <x:v>2019</x:v>
      </x:c>
      <x:c r="P989" t="str">
        <x:v>Preventive medicine reports</x:v>
      </x:c>
      <x:c r="Q989" t="str">
        <x:v>Journal Article</x:v>
      </x:c>
      <x:c r="R989" t="str">
        <x:v>Unclear</x:v>
      </x:c>
      <x:c r="S989" t="str">
        <x:v>Unknown</x:v>
      </x:c>
      <x:c r="T989" t="str">
        <x:v>eng</x:v>
      </x:c>
      <x:c r="U989" t="str">
        <x:v>https://pubmed.ncbi.nlm.nih.gov/30805278/</x:v>
      </x:c>
      <x:c r="V989" t="str">
        <x:v>10.1016/j.pmedr.2019.01.022</x:v>
      </x:c>
      <x:c r="W989" t="str">
        <x:f>IF(V989="","",LOWER(SUBSTITUTE(SUBSTITUTE(SUBSTITUTE(SUBSTITUTE(TRIM(V989),"https://doi.org/",""),"http://doi.org/",""),"https://dx.doi.org/",""),"doi:","")))</x:f>
        <x:v>10.1016/j.pmedr.2019.01.022</x:v>
      </x:c>
      <x:c r="X989" t="str">
        <x:v>30805278</x:v>
      </x:c>
      <x:c r="Y989" t="str">
        <x:v>PMC6374524</x:v>
      </x:c>
      <x:c r="Z989"/>
      <x:c r="AA989" t="str">
        <x:v>PubMed/MEDLINE</x:v>
      </x:c>
      <x:c r="AB989" t="str">
        <x:v>PUBMED-A-v1.0-2026-08-28</x:v>
      </x:c>
      <x:c r="AC989" t="str">
        <x:v>SP-PUBMED-A-20260828</x:v>
      </x:c>
      <x:c r="AD989" s="499" t="n">
        <x:v>46262</x:v>
      </x:c>
      <x:c r="AE989" s="499" t="n">
        <x:v>46272</x:v>
      </x:c>
      <x:c r="AF989" t="str">
        <x:v>BYLINQFC</x:v>
      </x:c>
      <x:c r="AG989"/>
      <x:c r="AH989" t="str">
        <x:v>Tactical Athlete → Operational Readiness Brazil</x:v>
      </x:c>
      <x:c r="AI989" t="str">
        <x:v>evidence-family:A</x:v>
      </x:c>
      <x:c r="AJ989"/>
      <x:c r="AK989" t="str">
        <x:f>IF(AJ989="","",IF(OR(LOWER(AJ989)="brazil",LOWER(AJ989)="brasil"),"Yes","No"))</x:f>
      </x:c>
      <x:c r="AL989"/>
      <x:c r="AM989"/>
      <x:c r="AN989"/>
      <x:c r="AO989"/>
      <x:c r="AP989"/>
      <x:c r="AQ989"/>
      <x:c r="AR989"/>
      <x:c r="AS989"/>
      <x:c r="AT989"/>
      <x:c r="AU989"/>
      <x:c r="AV989"/>
      <x:c r="AW989"/>
      <x:c r="AX989"/>
      <x:c r="AY989"/>
      <x:c r="AZ989"/>
      <x:c r="BA989"/>
      <x:c r="BB989"/>
      <x:c r="BC989"/>
      <x:c r="BD989"/>
      <x:c r="BE989"/>
      <x:c r="BF989"/>
      <x:c r="BG989"/>
      <x:c r="BH989"/>
      <x:c r="BI989"/>
      <x:c r="BJ989"/>
      <x:c r="BK989"/>
      <x:c r="BL989"/>
      <x:c r="BM989"/>
      <x:c r="BN989"/>
      <x:c r="BO989"/>
      <x:c r="BP989"/>
      <x:c r="BQ989"/>
      <x:c r="BR989"/>
      <x:c r="BS989"/>
      <x:c r="BT989"/>
      <x:c r="BU989"/>
      <x:c r="BV989"/>
      <x:c r="BW989"/>
      <x:c r="BX989"/>
      <x:c r="BY989"/>
      <x:c r="BZ989"/>
      <x:c r="CA989"/>
      <x:c r="CB989"/>
      <x:c r="CC989"/>
      <x:c r="CD989"/>
      <x:c r="CE989"/>
      <x:c r="CF989"/>
      <x:c r="CG989"/>
      <x:c r="CH989"/>
      <x:c r="CI989"/>
      <x:c r="CJ989" t="str">
        <x:v>Yes</x:v>
      </x:c>
      <x:c r="CK989" t="str">
        <x:v>Yes</x:v>
      </x:c>
      <x:c r="CL989" t="str">
        <x:v>Yes</x:v>
      </x:c>
      <x:c r="CM989" t="str">
        <x:v>Clear</x:v>
      </x:c>
      <x:c r="CN989" t="str">
        <x:v>Verified — clear</x:v>
      </x:c>
      <x:c r="CO989" t="n">
        <x:v>46272</x:v>
      </x:c>
      <x:c r="CP989" t="str">
        <x:v>https://pubmed.ncbi.nlm.nih.gov/30805278/</x:v>
      </x:c>
      <x:c r="CQ989"/>
      <x:c r="CR989"/>
      <x:c r="CS989"/>
      <x:c r="CT989"/>
      <x:c r="CU989"/>
      <x:c r="CV989"/>
      <x:c r="CW989"/>
      <x:c r="CX989"/>
      <x:c r="CY989"/>
      <x:c r="CZ989"/>
      <x:c r="DA989"/>
      <x:c r="DB989" t="str">
        <x:f>IF(L989="","",IF(AND(COUNT(CU989:DA989)=7,OR(CU989=0,CU989=1,CU989=2),OR(CV989=0,CV989=1,CV989=2),OR(CW989=0,CW989=1,CW989=2),OR(CX989=0,CX989=1,CX989=2),OR(CY989=0,CY989=1,CY989=2),OR(CZ989=0,CZ989=1,CZ989=2),OR(DA989=0,DA989=1,DA989=2)),SUM(CU989:DA989),""))</x:f>
      </x:c>
      <x:c r="DC989" t="str">
        <x:f>IF(DB989="","",ROUND(DB989/14*10,1))</x:f>
      </x:c>
      <x:c r="DD989" t="str">
        <x:v>Pending</x:v>
      </x:c>
      <x:c r="DE989" t="str">
        <x:f>IF(L989="","",IF(DC989="","Pending",IF(DD989="Yes","CONDITIONAL — safety override",IF(DC989&gt;=8,"HIGH",IF(DC989&gt;=5,"CONDITIONAL","LOW")))))</x:f>
        <x:v>Pending</x:v>
      </x:c>
      <x:c r="DF989" t="str">
        <x:v>Pending screening and full-text appraisal; no transferability judgment made at identification.</x:v>
      </x:c>
      <x:c r="DG989"/>
      <x:c r="DH989"/>
      <x:c r="DI989"/>
      <x:c r="DJ989"/>
      <x:c r="DK989"/>
      <x:c r="DL989"/>
      <x:c r="DM989"/>
      <x:c r="DN989"/>
      <x:c r="DO989"/>
      <x:c r="DP989"/>
      <x:c r="DQ989"/>
      <x:c r="DR989"/>
      <x:c r="DS989"/>
      <x:c r="DT989"/>
      <x:c r="DU989"/>
      <x:c r="DV989"/>
      <x:c r="DW989"/>
      <x:c r="DX989"/>
      <x:c r="DY989"/>
      <x:c r="DZ989" t="str">
        <x:v>Title/abstract screening alone does not establish effectiveness, causality, methodological quality, transferability to Brazilian public safety or an institutional recommendation.</x:v>
      </x:c>
      <x:c r="EA989" t="str">
        <x:v>Pending</x:v>
      </x:c>
      <x:c r="EB989" t="str">
        <x:f>IF(L989="","",IF(EC989="READY","Yes","No / Pending"))</x:f>
        <x:v>No / Pending</x:v>
      </x:c>
      <x:c r="EC989" t="str">
        <x:f>IF(L989="","",IF(OR(ISNUMBER(SEARCH("Retracted Publication",Q989)),CM989="Retracted",CN989="Retracted",CM989="Expression of Concern",CN989="Expression of Concern",F989="Not used",CG989="Critical",CH989="High",CH989="Critical"),"BLOCKED — integrity or use restriction",IF(AND(CJ989="Yes",CK989="Yes",CL989="Yes"),IF(AND(CM989="Clear",CN989="Verified — clear"),IF(AND(AND(LEN(TRIM(CF989))&gt;0,LEFT(LOWER(TRIM(CF989)),7)&lt;&gt;"pending"),OR(CG989="High",CG989="Moderate"),OR(CH989="Low",CH989="Some concerns",CH989="Not applicable")),IF(AND(DD989="No",OR(DE989="HIGH",DE989="CONDITIONAL"),AND(LEN(TRIM(DF989))&gt;0,LEFT(LOWER(TRIM(DF989)),7)&lt;&gt;"pending")),IF(AND(AND(LEN(TRIM(DT989))&gt;0,LEFT(LOWER(TRIM(DT989)),7)&lt;&gt;"pending"),AND(LEN(TRIM(DU989))&gt;0,LEFT(LOWER(TRIM(DU989)),7)&lt;&gt;"pending"),OR(AND(LEN(TRIM(DV989))&gt;0,LEFT(LOWER(TRIM(DV989)),7)&lt;&gt;"pending"),AND(LEN(TRIM(DW989))&gt;0,LEFT(LOWER(TRIM(DW989)),7)&lt;&gt;"pending")),AND(LEN(TRIM(DX989))&gt;0,LEFT(LOWER(TRIM(DX989)),7)&lt;&gt;"pending")),IF(AND(F989="Claim-ready",OR(EA989="Strong",EA989="Moderate"),AND(LEN(TRIM(G989))&gt;0,LEFT(LOWER(TRIM(G989)),7)&lt;&gt;"pending"),G989&lt;&gt;"No substantive use decision is permitted from identification metadata alone.",AND(LEN(TRIM(DZ989))&gt;0,LEFT(LOWER(TRIM(DZ989)),7)&lt;&gt;"pending"),DZ989&lt;&gt;"Identification metadata alone does not permit any substantive scientific, causal, operational, or institutional claim.",AND(LEN(TRIM(EI989))&gt;0,LEFT(LOWER(TRIM(EI989)),7)&lt;&gt;"pending"),ISNUMBER(EH989),EH989&gt;0),"READY","PENDING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89" t="str">
        <x:v>Pending</x:v>
      </x:c>
      <x:c r="EE989"/>
      <x:c r="EF989" t="str">
        <x:v>Pending</x:v>
      </x:c>
      <x:c r="EG989" t="str">
        <x:v>Pending</x:v>
      </x:c>
      <x:c r="EH989"/>
      <x:c r="EI989" s="501"/>
      <x:c r="EJ989"/>
      <x:c r="EK989" t="str">
        <x:v>Pending</x:v>
      </x:c>
      <x:c r="EL989" t="n">
        <x:v>46272</x:v>
      </x:c>
      <x:c r="EM989" t="str">
        <x:v>Production PubMed record imported and reconciled to Zotero item BYLINQFC;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89" t="n">
        <x:f>IF(L989="","",(IF(N989&lt;&gt;"",1,0)+IF(O989&lt;&gt;"",1,0)+IF(AJ989&lt;&gt;"",1,0)+IF(AU989&lt;&gt;"",1,0)+IF(BE989&lt;&gt;"",1,0)+IF(CF989&lt;&gt;"",1,0)+IF(CJ989="Yes",1,0)+IF(CL989="Yes",1,0)+IF(DE989&lt;&gt;"Pending",1,0)+IF(F989&lt;&gt;"",1,0)+IF(DZ989&lt;&gt;"",1,0)+IF(EI989&lt;&gt;"",1,0))/12)</x:f>
        <x:v>0.5</x:v>
      </x:c>
    </x:row>
    <x:row r="990">
      <x:c r="A990" t="str">
        <x:v>EV-0987</x:v>
      </x:c>
      <x:c r="B990" t="str">
        <x:v>Metadata verification</x:v>
      </x:c>
      <x:c r="C990" t="str">
        <x:f>IF(L990="","",IF(LEFT(EC990,7)="BLOCKED","🔴 Do not use for conclusion",IF(EB990="Yes","🟢 Claim-ready","🟡 Caution / context")))</x:f>
        <x:v>🟡 Caution / context</x:v>
      </x:c>
      <x:c r="D990" t="str">
        <x:f>IF(L990="","",EC990)</x:f>
        <x:v>PENDING — verification</x:v>
      </x:c>
      <x:c r="E990" t="str">
        <x:v>P2 — High</x:v>
      </x:c>
      <x:c r="F990" t="str">
        <x:v>Pending</x:v>
      </x:c>
      <x:c r="G990" t="str">
        <x:v>Title/abstract identify an explicit tactical/public-safety context and readiness domain; retain for full-text assessment.</x:v>
      </x:c>
      <x:c r="H990" t="str">
        <x:v>Obtain and review lawful full text; confirm human adjudication; then select a design-specific appraisal instrument.</x:v>
      </x:c>
      <x:c r="I990"/>
      <x:c r="J990" t="str">
        <x:v>A — Core</x:v>
      </x:c>
      <x:c r="K990" t="str">
        <x:v>IDENTIFIED</x:v>
      </x:c>
      <x:c r="L990" t="str">
        <x:v>Relationship of Strength and Conditioning Metrics to Success on the Army Ranger Physical Assessment Test.</x:v>
      </x:c>
      <x:c r="M990"/>
      <x:c r="N990" t="str">
        <x:v>Barringer, Nicholas D; McKinnon, Craig J; O'Brien, Nicholas C; Kardouni, Joseph R</x:v>
      </x:c>
      <x:c r="O990" t="n">
        <x:v>2019</x:v>
      </x:c>
      <x:c r="P990" t="str">
        <x:v>Journal of strength and conditioning research</x:v>
      </x:c>
      <x:c r="Q990" t="str">
        <x:v>Comparative Study; Journal Article</x:v>
      </x:c>
      <x:c r="R990" t="str">
        <x:v>Unclear</x:v>
      </x:c>
      <x:c r="S990" t="str">
        <x:v>Unknown</x:v>
      </x:c>
      <x:c r="T990" t="str">
        <x:v>eng</x:v>
      </x:c>
      <x:c r="U990" t="str">
        <x:v>https://pubmed.ncbi.nlm.nih.gov/30789582/</x:v>
      </x:c>
      <x:c r="V990" t="str">
        <x:v>10.1519/jsc.0000000000003044</x:v>
      </x:c>
      <x:c r="W990" t="str">
        <x:f>IF(V990="","",LOWER(SUBSTITUTE(SUBSTITUTE(SUBSTITUTE(SUBSTITUTE(TRIM(V990),"https://doi.org/",""),"http://doi.org/",""),"https://dx.doi.org/",""),"doi:","")))</x:f>
        <x:v>10.1519/jsc.0000000000003044</x:v>
      </x:c>
      <x:c r="X990" t="str">
        <x:v>30789582</x:v>
      </x:c>
      <x:c r="Y990" t="str"/>
      <x:c r="Z990"/>
      <x:c r="AA990" t="str">
        <x:v>PubMed/MEDLINE</x:v>
      </x:c>
      <x:c r="AB990" t="str">
        <x:v>PUBMED-A-v1.0-2026-08-28</x:v>
      </x:c>
      <x:c r="AC990" t="str">
        <x:v>SP-PUBMED-A-20260828</x:v>
      </x:c>
      <x:c r="AD990" s="499" t="n">
        <x:v>46262</x:v>
      </x:c>
      <x:c r="AE990" s="499" t="n">
        <x:v>46272</x:v>
      </x:c>
      <x:c r="AF990" t="str">
        <x:v>8DTMBQWT</x:v>
      </x:c>
      <x:c r="AG990"/>
      <x:c r="AH990" t="str">
        <x:v>Tactical Athlete → Operational Readiness Brazil</x:v>
      </x:c>
      <x:c r="AI990" t="str">
        <x:v>evidence-family:A</x:v>
      </x:c>
      <x:c r="AJ990"/>
      <x:c r="AK990" t="str">
        <x:f>IF(AJ990="","",IF(OR(LOWER(AJ990)="brazil",LOWER(AJ990)="brasil"),"Yes","No"))</x:f>
      </x:c>
      <x:c r="AL990"/>
      <x:c r="AM990"/>
      <x:c r="AN990"/>
      <x:c r="AO990"/>
      <x:c r="AP990"/>
      <x:c r="AQ990"/>
      <x:c r="AR990"/>
      <x:c r="AS990"/>
      <x:c r="AT990"/>
      <x:c r="AU990"/>
      <x:c r="AV990"/>
      <x:c r="AW990"/>
      <x:c r="AX990"/>
      <x:c r="AY990"/>
      <x:c r="AZ990"/>
      <x:c r="BA990"/>
      <x:c r="BB990"/>
      <x:c r="BC990"/>
      <x:c r="BD990"/>
      <x:c r="BE990"/>
      <x:c r="BF990"/>
      <x:c r="BG990"/>
      <x:c r="BH990"/>
      <x:c r="BI990"/>
      <x:c r="BJ990"/>
      <x:c r="BK990"/>
      <x:c r="BL990"/>
      <x:c r="BM990"/>
      <x:c r="BN990"/>
      <x:c r="BO990"/>
      <x:c r="BP990"/>
      <x:c r="BQ990"/>
      <x:c r="BR990"/>
      <x:c r="BS990"/>
      <x:c r="BT990"/>
      <x:c r="BU990"/>
      <x:c r="BV990"/>
      <x:c r="BW990"/>
      <x:c r="BX990"/>
      <x:c r="BY990"/>
      <x:c r="BZ990"/>
      <x:c r="CA990"/>
      <x:c r="CB990"/>
      <x:c r="CC990"/>
      <x:c r="CD990"/>
      <x:c r="CE990"/>
      <x:c r="CF990"/>
      <x:c r="CG990"/>
      <x:c r="CH990"/>
      <x:c r="CI990"/>
      <x:c r="CJ990" t="str">
        <x:v>Pending</x:v>
      </x:c>
      <x:c r="CK990" t="str">
        <x:v>Yes</x:v>
      </x:c>
      <x:c r="CL990" t="str">
        <x:v>Yes</x:v>
      </x:c>
      <x:c r="CM990" t="str">
        <x:v>Clear</x:v>
      </x:c>
      <x:c r="CN990" t="str">
        <x:v>Verified — clear</x:v>
      </x:c>
      <x:c r="CO990" t="n">
        <x:v>46272</x:v>
      </x:c>
      <x:c r="CP990" t="str">
        <x:v>https://pubmed.ncbi.nlm.nih.gov/30789582/</x:v>
      </x:c>
      <x:c r="CQ990"/>
      <x:c r="CR990"/>
      <x:c r="CS990"/>
      <x:c r="CT990"/>
      <x:c r="CU990"/>
      <x:c r="CV990"/>
      <x:c r="CW990"/>
      <x:c r="CX990"/>
      <x:c r="CY990"/>
      <x:c r="CZ990"/>
      <x:c r="DA990"/>
      <x:c r="DB990" t="str">
        <x:f>IF(L990="","",IF(AND(COUNT(CU990:DA990)=7,OR(CU990=0,CU990=1,CU990=2),OR(CV990=0,CV990=1,CV990=2),OR(CW990=0,CW990=1,CW990=2),OR(CX990=0,CX990=1,CX990=2),OR(CY990=0,CY990=1,CY990=2),OR(CZ990=0,CZ990=1,CZ990=2),OR(DA990=0,DA990=1,DA990=2)),SUM(CU990:DA990),""))</x:f>
      </x:c>
      <x:c r="DC990" t="str">
        <x:f>IF(DB990="","",ROUND(DB990/14*10,1))</x:f>
      </x:c>
      <x:c r="DD990" t="str">
        <x:v>Pending</x:v>
      </x:c>
      <x:c r="DE990" t="str">
        <x:f>IF(L990="","",IF(DC990="","Pending",IF(DD990="Yes","CONDITIONAL — safety override",IF(DC990&gt;=8,"HIGH",IF(DC990&gt;=5,"CONDITIONAL","LOW")))))</x:f>
        <x:v>Pending</x:v>
      </x:c>
      <x:c r="DF990" t="str">
        <x:v>Pending screening and full-text appraisal; no transferability judgment made at identification.</x:v>
      </x:c>
      <x:c r="DG990"/>
      <x:c r="DH990"/>
      <x:c r="DI990"/>
      <x:c r="DJ990"/>
      <x:c r="DK990"/>
      <x:c r="DL990"/>
      <x:c r="DM990"/>
      <x:c r="DN990"/>
      <x:c r="DO990"/>
      <x:c r="DP990"/>
      <x:c r="DQ990"/>
      <x:c r="DR990"/>
      <x:c r="DS990"/>
      <x:c r="DT990"/>
      <x:c r="DU990"/>
      <x:c r="DV990"/>
      <x:c r="DW990"/>
      <x:c r="DX990"/>
      <x:c r="DY990"/>
      <x:c r="DZ990" t="str">
        <x:v>Title/abstract screening alone does not establish effectiveness, causality, methodological quality, transferability to Brazilian public safety or an institutional recommendation.</x:v>
      </x:c>
      <x:c r="EA990" t="str">
        <x:v>Pending</x:v>
      </x:c>
      <x:c r="EB990" t="str">
        <x:f>IF(L990="","",IF(EC990="READY","Yes","No / Pending"))</x:f>
        <x:v>No / Pending</x:v>
      </x:c>
      <x:c r="EC990" t="str">
        <x:f>IF(L990="","",IF(OR(ISNUMBER(SEARCH("Retracted Publication",Q990)),CM990="Retracted",CN990="Retracted",CM990="Expression of Concern",CN990="Expression of Concern",F990="Not used",CG990="Critical",CH990="High",CH990="Critical"),"BLOCKED — integrity or use restriction",IF(AND(CJ990="Yes",CK990="Yes",CL990="Yes"),IF(AND(CM990="Clear",CN990="Verified — clear"),IF(AND(AND(LEN(TRIM(CF990))&gt;0,LEFT(LOWER(TRIM(CF990)),7)&lt;&gt;"pending"),OR(CG990="High",CG990="Moderate"),OR(CH990="Low",CH990="Some concerns",CH990="Not applicable")),IF(AND(DD990="No",OR(DE990="HIGH",DE990="CONDITIONAL"),AND(LEN(TRIM(DF990))&gt;0,LEFT(LOWER(TRIM(DF990)),7)&lt;&gt;"pending")),IF(AND(AND(LEN(TRIM(DT990))&gt;0,LEFT(LOWER(TRIM(DT990)),7)&lt;&gt;"pending"),AND(LEN(TRIM(DU990))&gt;0,LEFT(LOWER(TRIM(DU990)),7)&lt;&gt;"pending"),OR(AND(LEN(TRIM(DV990))&gt;0,LEFT(LOWER(TRIM(DV990)),7)&lt;&gt;"pending"),AND(LEN(TRIM(DW990))&gt;0,LEFT(LOWER(TRIM(DW990)),7)&lt;&gt;"pending")),AND(LEN(TRIM(DX990))&gt;0,LEFT(LOWER(TRIM(DX990)),7)&lt;&gt;"pending")),IF(AND(F990="Claim-ready",OR(EA990="Strong",EA990="Moderate"),AND(LEN(TRIM(G990))&gt;0,LEFT(LOWER(TRIM(G990)),7)&lt;&gt;"pending"),G990&lt;&gt;"No substantive use decision is permitted from identification metadata alone.",AND(LEN(TRIM(DZ990))&gt;0,LEFT(LOWER(TRIM(DZ990)),7)&lt;&gt;"pending"),DZ990&lt;&gt;"Identification metadata alone does not permit any substantive scientific, causal, operational, or institutional claim.",AND(LEN(TRIM(EI990))&gt;0,LEFT(LOWER(TRIM(EI990)),7)&lt;&gt;"pending"),ISNUMBER(EH990),EH990&gt;0),"READY","PENDING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990" t="str">
        <x:v>Pending</x:v>
      </x:c>
      <x:c r="EE990"/>
      <x:c r="EF990" t="str">
        <x:v>Pending</x:v>
      </x:c>
      <x:c r="EG990" t="str">
        <x:v>Pending</x:v>
      </x:c>
      <x:c r="EH990"/>
      <x:c r="EI990" s="501"/>
      <x:c r="EJ990"/>
      <x:c r="EK990" t="str">
        <x:v>Pending</x:v>
      </x:c>
      <x:c r="EL990" t="n">
        <x:v>46272</x:v>
      </x:c>
      <x:c r="EM990" t="str">
        <x:v>Production PubMed record imported and reconciled to Zotero item 8DTMBQWT;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990" t="n">
        <x:f>IF(L990="","",(IF(N990&lt;&gt;"",1,0)+IF(O990&lt;&gt;"",1,0)+IF(AJ990&lt;&gt;"",1,0)+IF(AU990&lt;&gt;"",1,0)+IF(BE990&lt;&gt;"",1,0)+IF(CF990&lt;&gt;"",1,0)+IF(CJ990="Yes",1,0)+IF(CL990="Yes",1,0)+IF(DE990&lt;&gt;"Pending",1,0)+IF(F990&lt;&gt;"",1,0)+IF(DZ990&lt;&gt;"",1,0)+IF(EI990&lt;&gt;"",1,0))/12)</x:f>
        <x:v>0.4166666666666667</x:v>
      </x:c>
    </x:row>
    <x:row r="991">
      <x:c r="A991" t="str">
        <x:v>EV-0988</x:v>
      </x:c>
      <x:c r="B991" t="str">
        <x:v>Integrity check</x:v>
      </x:c>
      <x:c r="C991" t="str">
        <x:f>IF(L991="","",IF(LEFT(EC991,7)="BLOCKED","🔴 Do not use for conclusion",IF(EB991="Yes","🟢 Claim-ready","🟡 Caution / context")))</x:f>
        <x:v>🟡 Caution / context</x:v>
      </x:c>
      <x:c r="D991" t="str">
        <x:f>IF(L991="","",EC991)</x:f>
        <x:v>PENDING — appropriate appraisal</x:v>
      </x:c>
      <x:c r="E991" t="str">
        <x:v>P3 — Medium</x:v>
      </x:c>
      <x:c r="F991" t="str">
        <x:v>Pending</x:v>
      </x:c>
      <x:c r="G991" t="str">
        <x:v>Title/abstract identify an explicit tactical/public-safety context and readiness domain; retain for full-text assessment.</x:v>
      </x:c>
      <x:c r="H991" t="str">
        <x:v>Obtain and review lawful full text; confirm human adjudication; then select a design-specific appraisal instrument.</x:v>
      </x:c>
      <x:c r="I991"/>
      <x:c r="J991" t="str">
        <x:v>A — Core</x:v>
      </x:c>
      <x:c r="K991" t="str">
        <x:v>IDENTIFIED</x:v>
      </x:c>
      <x:c r="L991" t="str">
        <x:v>Physical Qualities Pertaining to Shorter and Longer Change-of-Direction Speed Test Performance in Men and Women.</x:v>
      </x:c>
      <x:c r="M991"/>
      <x:c r="N991" t="str">
        <x:v>Lockie, Robert G; Post, Brett K; Dawes, J Jay</x:v>
      </x:c>
      <x:c r="O991" t="n">
        <x:v>2019</x:v>
      </x:c>
      <x:c r="P991" t="str">
        <x:v>Sports (Basel, Switzerland)</x:v>
      </x:c>
      <x:c r="Q991" t="str">
        <x:v>Journal Article</x:v>
      </x:c>
      <x:c r="R991" t="str">
        <x:v>Unclear</x:v>
      </x:c>
      <x:c r="S991" t="str">
        <x:v>Unknown</x:v>
      </x:c>
      <x:c r="T991" t="str">
        <x:v>eng</x:v>
      </x:c>
      <x:c r="U991" t="str">
        <x:v>https://pubmed.ncbi.nlm.nih.gov/30781530/</x:v>
      </x:c>
      <x:c r="V991" t="str">
        <x:v>10.3390/sports7020045</x:v>
      </x:c>
      <x:c r="W991" t="str">
        <x:f>IF(V991="","",LOWER(SUBSTITUTE(SUBSTITUTE(SUBSTITUTE(SUBSTITUTE(TRIM(V991),"https://doi.org/",""),"http://doi.org/",""),"https://dx.doi.org/",""),"doi:","")))</x:f>
        <x:v>10.3390/sports7020045</x:v>
      </x:c>
      <x:c r="X991" t="str">
        <x:v>30781530</x:v>
      </x:c>
      <x:c r="Y991" t="str">
        <x:v>PMC6409579</x:v>
      </x:c>
      <x:c r="Z991"/>
      <x:c r="AA991" t="str">
        <x:v>PubMed/MEDLINE</x:v>
      </x:c>
      <x:c r="AB991" t="str">
        <x:v>PUBMED-A-v1.0-2026-08-28</x:v>
      </x:c>
      <x:c r="AC991" t="str">
        <x:v>SP-PUBMED-A-20260828</x:v>
      </x:c>
      <x:c r="AD991" s="499" t="n">
        <x:v>46262</x:v>
      </x:c>
      <x:c r="AE991" s="499" t="n">
        <x:v>46272</x:v>
      </x:c>
      <x:c r="AF991" t="str">
        <x:v>ZF6WYX2E</x:v>
      </x:c>
      <x:c r="AG991"/>
      <x:c r="AH991" t="str">
        <x:v>Tactical Athlete → Operational Readiness Brazil</x:v>
      </x:c>
      <x:c r="AI991" t="str">
        <x:v>evidence-family:A</x:v>
      </x:c>
      <x:c r="AJ991"/>
      <x:c r="AK991" t="str">
        <x:f>IF(AJ991="","",IF(OR(LOWER(AJ991)="brazil",LOWER(AJ991)="brasil"),"Yes","No"))</x:f>
      </x:c>
      <x:c r="AL991"/>
      <x:c r="AM991"/>
      <x:c r="AN991"/>
      <x:c r="AO991"/>
      <x:c r="AP991"/>
      <x:c r="AQ991"/>
      <x:c r="AR991"/>
      <x:c r="AS991"/>
      <x:c r="AT991"/>
      <x:c r="AU991"/>
      <x:c r="AV991"/>
      <x:c r="AW991"/>
      <x:c r="AX991"/>
      <x:c r="AY991"/>
      <x:c r="AZ991"/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/>
      <x:c r="BO991"/>
      <x:c r="BP991"/>
      <x:c r="BQ991"/>
      <x:c r="BR991"/>
      <x:c r="BS991"/>
      <x:c r="BT991"/>
      <x:c r="BU991"/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 t="str">
        <x:v>Yes</x:v>
      </x:c>
      <x:c r="CK991" t="str">
        <x:v>Yes</x:v>
      </x:c>
      <x:c r="CL991" t="str">
        <x:v>Yes</x:v>
      </x:c>
      <x:c r="CM991" t="str">
        <x:v>Clear</x:v>
      </x:c>
      <x:c r="CN991" t="str">
        <x:v>Verified — clear</x:v>
      </x:c>
      <x:c r="CO991" t="n">
        <x:v>46272</x:v>
      </x:c>
      <x:c r="CP991" t="str">
        <x:v>https://pubmed.ncbi.nlm.nih.gov/30781530/</x:v>
      </x:c>
      <x:c r="CQ991"/>
      <x:c r="CR991"/>
      <x:c r="CS991"/>
      <x:c r="CT991"/>
      <x:c r="CU991"/>
      <x:c r="CV991"/>
      <x:c r="CW991"/>
      <x:c r="CX991"/>
      <x:c r="CY991"/>
      <x:c r="CZ991"/>
      <x:c r="DA991"/>
      <x:c r="DB991" t="str">
        <x:f>IF(L991="","",IF(AND(COUNT(CU991:DA991)=7,OR(CU991=0,CU991=1,CU991=2),OR(CV991=0,CV991=1,CV991=2),OR(CW991=0,CW991=1,CW991=2),OR(CX991=0,CX991=1,CX991=2),OR(CY991=0,CY991=1,CY991=2),OR(CZ991=0,CZ991=1,CZ991=2),OR(DA991=0,DA991=1,DA991=2)),SUM(CU991:DA991),""))</x:f>
      </x:c>
      <x:c r="DC991" t="str">
        <x:f>IF(DB991="","",ROUND(DB991/14*10,1))</x:f>
      </x:c>
      <x:c r="DD991" t="str">
        <x:v>Pending</x:v>
      </x:c>
      <x:c r="DE991" t="str">
        <x:f>IF(L991="","",IF(DC991="","Pending",IF(DD991="Yes","CONDITIONAL — safety override",IF(DC991&gt;=8,"HIGH",IF(DC991&gt;=5,"CONDITIONAL","LOW")))))</x:f>
        <x:v>Pending</x:v>
      </x:c>
      <x:c r="DF991" t="str">
        <x:v>Pending screening and full-text appraisal; no transferability judgment made at identification.</x:v>
      </x:c>
      <x:c r="DG991"/>
      <x:c r="DH991"/>
      <x:c r="DI991"/>
      <x:c r="DJ991"/>
      <x:c r="DK991"/>
      <x:c r="DL991"/>
      <x:c r="DM991"/>
      <x:c r="DN991"/>
      <x:c r="DO991"/>
      <x:c r="DP991"/>
      <x:c r="DQ991"/>
      <x:c r="DR991"/>
      <x:c r="DS991"/>
      <x:c r="DT991"/>
      <x:c r="DU991"/>
      <x:c r="DV991"/>
      <x:c r="DW991"/>
      <x:c r="DX991"/>
      <x:c r="DY991"/>
      <x:c r="DZ991" t="str">
        <x:v>Title/abstract screening alone does not establish effectiveness, causality, methodological quality, transferability to Brazilian public safety or an institutional recommendation.</x:v>
      </x:c>
      <x:c r="EA991" t="str">
        <x:v>Pending</x:v>
      </x:c>
      <x:c r="EB991" t="str">
        <x:f>IF(L991="","",IF(EC991="READY","Yes","No / Pending"))</x:f>
        <x:v>No / Pending</x:v>
      </x:c>
      <x:c r="EC991" t="str">
        <x:f>IF(L991="","",IF(OR(ISNUMBER(SEARCH("Retracted Publication",Q991)),CM991="Retracted",CN991="Retracted",CM991="Expression of Concern",CN991="Expression of Concern",F991="Not used",CG991="Critical",CH991="High",CH991="Critical"),"BLOCKED — integrity or use restriction",IF(AND(CJ991="Yes",CK991="Yes",CL991="Yes"),IF(AND(CM991="Clear",CN991="Verified — clear"),IF(AND(AND(LEN(TRIM(CF991))&gt;0,LEFT(LOWER(TRIM(CF991)),7)&lt;&gt;"pending"),OR(CG991="High",CG991="Moderate"),OR(CH991="Low",CH991="Some concerns",CH991="Not applicable")),IF(AND(DD991="No",OR(DE991="HIGH",DE991="CONDITIONAL"),AND(LEN(TRIM(DF991))&gt;0,LEFT(LOWER(TRIM(DF991)),7)&lt;&gt;"pending")),IF(AND(AND(LEN(TRIM(DT991))&gt;0,LEFT(LOWER(TRIM(DT991)),7)&lt;&gt;"pending"),AND(LEN(TRIM(DU991))&gt;0,LEFT(LOWER(TRIM(DU991)),7)&lt;&gt;"pending"),OR(AND(LEN(TRIM(DV991))&gt;0,LEFT(LOWER(TRIM(DV991)),7)&lt;&gt;"pending"),AND(LEN(TRIM(DW991))&gt;0,LEFT(LOWER(TRIM(DW991)),7)&lt;&gt;"pending")),AND(LEN(TRIM(DX991))&gt;0,LEFT(LOWER(TRIM(DX991)),7)&lt;&gt;"pending")),IF(AND(F991="Claim-ready",OR(EA991="Strong",EA991="Moderate"),AND(LEN(TRIM(G991))&gt;0,LEFT(LOWER(TRIM(G991)),7)&lt;&gt;"pending"),G991&lt;&gt;"No substantive use decision is permitted from identification metadata alone.",AND(LEN(TRIM(DZ991))&gt;0,LEFT(LOWER(TRIM(DZ991)),7)&lt;&gt;"pending"),DZ991&lt;&gt;"Identification metadata alone does not permit any substantive scientific, causal, operational, or institutional claim.",AND(LEN(TRIM(EI991))&gt;0,LEFT(LOWER(TRIM(EI991)),7)&lt;&gt;"pending"),ISNUMBER(EH991),EH991&gt;0),"READY","PENDING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1" t="str">
        <x:v>Pending</x:v>
      </x:c>
      <x:c r="EE991"/>
      <x:c r="EF991" t="str">
        <x:v>Pending</x:v>
      </x:c>
      <x:c r="EG991" t="str">
        <x:v>Pending</x:v>
      </x:c>
      <x:c r="EH991"/>
      <x:c r="EI991" s="501"/>
      <x:c r="EJ991"/>
      <x:c r="EK991" t="str">
        <x:v>Pending</x:v>
      </x:c>
      <x:c r="EL991" t="n">
        <x:v>46272</x:v>
      </x:c>
      <x:c r="EM991" t="str">
        <x:v>Production PubMed record imported and reconciled to Zotero item ZF6WYX2E;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91" t="n">
        <x:f>IF(L991="","",(IF(N991&lt;&gt;"",1,0)+IF(O991&lt;&gt;"",1,0)+IF(AJ991&lt;&gt;"",1,0)+IF(AU991&lt;&gt;"",1,0)+IF(BE991&lt;&gt;"",1,0)+IF(CF991&lt;&gt;"",1,0)+IF(CJ991="Yes",1,0)+IF(CL991="Yes",1,0)+IF(DE991&lt;&gt;"Pending",1,0)+IF(F991&lt;&gt;"",1,0)+IF(DZ991&lt;&gt;"",1,0)+IF(EI991&lt;&gt;"",1,0))/12)</x:f>
        <x:v>0.5</x:v>
      </x:c>
    </x:row>
    <x:row r="992">
      <x:c r="A992" t="str">
        <x:v>EV-0989</x:v>
      </x:c>
      <x:c r="B992" t="str">
        <x:v>Integrity check</x:v>
      </x:c>
      <x:c r="C992" t="str">
        <x:f>IF(L992="","",IF(LEFT(EC992,7)="BLOCKED","🔴 Do not use for conclusion",IF(EB992="Yes","🟢 Claim-ready","🟡 Caution / context")))</x:f>
        <x:v>🟡 Caution / context</x:v>
      </x:c>
      <x:c r="D992" t="str">
        <x:f>IF(L992="","",EC992)</x:f>
        <x:v>PENDING — appropriate appraisal</x:v>
      </x:c>
      <x:c r="E992" t="str">
        <x:v>P3 — Medium</x:v>
      </x:c>
      <x:c r="F992" t="str">
        <x:v>Pending</x:v>
      </x:c>
      <x:c r="G992" t="str">
        <x:v>Title/abstract identify an explicit tactical/public-safety context and readiness domain; retain for full-text assessment.</x:v>
      </x:c>
      <x:c r="H992" t="str">
        <x:v>Obtain and review lawful full text; confirm human adjudication; then select a design-specific appraisal instrument.</x:v>
      </x:c>
      <x:c r="I992"/>
      <x:c r="J992" t="str">
        <x:v>A — Core</x:v>
      </x:c>
      <x:c r="K992" t="str">
        <x:v>IDENTIFIED</x:v>
      </x:c>
      <x:c r="L992" t="str">
        <x:v>Military Physicians Are Not Just Physicians in the Military: Using Leadership Training in Military Graduate Medical Education to Assure Mission Success.</x:v>
      </x:c>
      <x:c r="M992"/>
      <x:c r="N992" t="str">
        <x:v>Will, Joshua S; Malave, Bryan</x:v>
      </x:c>
      <x:c r="O992" t="n">
        <x:v>2019</x:v>
      </x:c>
      <x:c r="P992" t="str">
        <x:v>Military medicine</x:v>
      </x:c>
      <x:c r="Q992" t="str">
        <x:v>Journal Article</x:v>
      </x:c>
      <x:c r="R992" t="str">
        <x:v>Unclear</x:v>
      </x:c>
      <x:c r="S992" t="str">
        <x:v>Unknown</x:v>
      </x:c>
      <x:c r="T992" t="str">
        <x:v>eng</x:v>
      </x:c>
      <x:c r="U992" t="str">
        <x:v>https://pubmed.ncbi.nlm.nih.gov/30715475/</x:v>
      </x:c>
      <x:c r="V992" t="str">
        <x:v>10.1093/milmed/usy423</x:v>
      </x:c>
      <x:c r="W992" t="str">
        <x:f>IF(V992="","",LOWER(SUBSTITUTE(SUBSTITUTE(SUBSTITUTE(SUBSTITUTE(TRIM(V992),"https://doi.org/",""),"http://doi.org/",""),"https://dx.doi.org/",""),"doi:","")))</x:f>
        <x:v>10.1093/milmed/usy423</x:v>
      </x:c>
      <x:c r="X992" t="str">
        <x:v>30715475</x:v>
      </x:c>
      <x:c r="Y992" t="str"/>
      <x:c r="Z992"/>
      <x:c r="AA992" t="str">
        <x:v>PubMed/MEDLINE</x:v>
      </x:c>
      <x:c r="AB992" t="str">
        <x:v>PUBMED-A-v1.0-2026-08-28</x:v>
      </x:c>
      <x:c r="AC992" t="str">
        <x:v>SP-PUBMED-A-20260828</x:v>
      </x:c>
      <x:c r="AD992" s="499" t="n">
        <x:v>46262</x:v>
      </x:c>
      <x:c r="AE992" s="499" t="n">
        <x:v>46272</x:v>
      </x:c>
      <x:c r="AF992" t="str">
        <x:v>DRTCQVFI</x:v>
      </x:c>
      <x:c r="AG992"/>
      <x:c r="AH992" t="str">
        <x:v>Tactical Athlete → Operational Readiness Brazil</x:v>
      </x:c>
      <x:c r="AI992" t="str">
        <x:v>evidence-family:A</x:v>
      </x:c>
      <x:c r="AJ992"/>
      <x:c r="AK992" t="str">
        <x:f>IF(AJ992="","",IF(OR(LOWER(AJ992)="brazil",LOWER(AJ992)="brasil"),"Yes","No"))</x:f>
      </x:c>
      <x:c r="AL992"/>
      <x:c r="AM992"/>
      <x:c r="AN992"/>
      <x:c r="AO992"/>
      <x:c r="AP992"/>
      <x:c r="AQ992"/>
      <x:c r="AR992"/>
      <x:c r="AS992"/>
      <x:c r="AT992"/>
      <x:c r="AU992"/>
      <x:c r="AV992"/>
      <x:c r="AW992"/>
      <x:c r="AX992"/>
      <x:c r="AY992"/>
      <x:c r="AZ992"/>
      <x:c r="BA992"/>
      <x:c r="BB992"/>
      <x:c r="BC992"/>
      <x:c r="BD992"/>
      <x:c r="BE992"/>
      <x:c r="BF992"/>
      <x:c r="BG992"/>
      <x:c r="BH992"/>
      <x:c r="BI992"/>
      <x:c r="BJ992"/>
      <x:c r="BK992"/>
      <x:c r="BL992"/>
      <x:c r="BM992"/>
      <x:c r="BN992"/>
      <x:c r="BO992"/>
      <x:c r="BP992"/>
      <x:c r="BQ992"/>
      <x:c r="BR992"/>
      <x:c r="BS992"/>
      <x:c r="BT992"/>
      <x:c r="BU992"/>
      <x:c r="BV992"/>
      <x:c r="BW992"/>
      <x:c r="BX992"/>
      <x:c r="BY992"/>
      <x:c r="BZ992"/>
      <x:c r="CA992"/>
      <x:c r="CB992"/>
      <x:c r="CC992"/>
      <x:c r="CD992"/>
      <x:c r="CE992"/>
      <x:c r="CF992"/>
      <x:c r="CG992"/>
      <x:c r="CH992"/>
      <x:c r="CI992"/>
      <x:c r="CJ992" t="str">
        <x:v>Yes</x:v>
      </x:c>
      <x:c r="CK992" t="str">
        <x:v>Yes</x:v>
      </x:c>
      <x:c r="CL992" t="str">
        <x:v>Yes</x:v>
      </x:c>
      <x:c r="CM992" t="str">
        <x:v>Clear</x:v>
      </x:c>
      <x:c r="CN992" t="str">
        <x:v>Verified — clear</x:v>
      </x:c>
      <x:c r="CO992" t="n">
        <x:v>46272</x:v>
      </x:c>
      <x:c r="CP992" t="str">
        <x:v>https://pubmed.ncbi.nlm.nih.gov/30715475/</x:v>
      </x:c>
      <x:c r="CQ992"/>
      <x:c r="CR992"/>
      <x:c r="CS992"/>
      <x:c r="CT992"/>
      <x:c r="CU992"/>
      <x:c r="CV992"/>
      <x:c r="CW992"/>
      <x:c r="CX992"/>
      <x:c r="CY992"/>
      <x:c r="CZ992"/>
      <x:c r="DA992"/>
      <x:c r="DB992" t="str">
        <x:f>IF(L992="","",IF(AND(COUNT(CU992:DA992)=7,OR(CU992=0,CU992=1,CU992=2),OR(CV992=0,CV992=1,CV992=2),OR(CW992=0,CW992=1,CW992=2),OR(CX992=0,CX992=1,CX992=2),OR(CY992=0,CY992=1,CY992=2),OR(CZ992=0,CZ992=1,CZ992=2),OR(DA992=0,DA992=1,DA992=2)),SUM(CU992:DA992),""))</x:f>
      </x:c>
      <x:c r="DC992" t="str">
        <x:f>IF(DB992="","",ROUND(DB992/14*10,1))</x:f>
      </x:c>
      <x:c r="DD992" t="str">
        <x:v>Pending</x:v>
      </x:c>
      <x:c r="DE992" t="str">
        <x:f>IF(L992="","",IF(DC992="","Pending",IF(DD992="Yes","CONDITIONAL — safety override",IF(DC992&gt;=8,"HIGH",IF(DC992&gt;=5,"CONDITIONAL","LOW")))))</x:f>
        <x:v>Pending</x:v>
      </x:c>
      <x:c r="DF992" t="str">
        <x:v>Pending screening and full-text appraisal; no transferability judgment made at identification.</x:v>
      </x:c>
      <x:c r="DG992"/>
      <x:c r="DH992"/>
      <x:c r="DI992"/>
      <x:c r="DJ992"/>
      <x:c r="DK992"/>
      <x:c r="DL992"/>
      <x:c r="DM992"/>
      <x:c r="DN992"/>
      <x:c r="DO992"/>
      <x:c r="DP992"/>
      <x:c r="DQ992"/>
      <x:c r="DR992"/>
      <x:c r="DS992"/>
      <x:c r="DT992"/>
      <x:c r="DU992"/>
      <x:c r="DV992"/>
      <x:c r="DW992"/>
      <x:c r="DX992"/>
      <x:c r="DY992"/>
      <x:c r="DZ992" t="str">
        <x:v>Title/abstract screening alone does not establish effectiveness, causality, methodological quality, transferability to Brazilian public safety or an institutional recommendation.</x:v>
      </x:c>
      <x:c r="EA992" t="str">
        <x:v>Pending</x:v>
      </x:c>
      <x:c r="EB992" t="str">
        <x:f>IF(L992="","",IF(EC992="READY","Yes","No / Pending"))</x:f>
        <x:v>No / Pending</x:v>
      </x:c>
      <x:c r="EC992" t="str">
        <x:f>IF(L992="","",IF(OR(ISNUMBER(SEARCH("Retracted Publication",Q992)),CM992="Retracted",CN992="Retracted",CM992="Expression of Concern",CN992="Expression of Concern",F992="Not used",CG992="Critical",CH992="High",CH992="Critical"),"BLOCKED — integrity or use restriction",IF(AND(CJ992="Yes",CK992="Yes",CL992="Yes"),IF(AND(CM992="Clear",CN992="Verified — clear"),IF(AND(AND(LEN(TRIM(CF992))&gt;0,LEFT(LOWER(TRIM(CF992)),7)&lt;&gt;"pending"),OR(CG992="High",CG992="Moderate"),OR(CH992="Low",CH992="Some concerns",CH992="Not applicable")),IF(AND(DD992="No",OR(DE992="HIGH",DE992="CONDITIONAL"),AND(LEN(TRIM(DF992))&gt;0,LEFT(LOWER(TRIM(DF992)),7)&lt;&gt;"pending")),IF(AND(AND(LEN(TRIM(DT992))&gt;0,LEFT(LOWER(TRIM(DT992)),7)&lt;&gt;"pending"),AND(LEN(TRIM(DU992))&gt;0,LEFT(LOWER(TRIM(DU992)),7)&lt;&gt;"pending"),OR(AND(LEN(TRIM(DV992))&gt;0,LEFT(LOWER(TRIM(DV992)),7)&lt;&gt;"pending"),AND(LEN(TRIM(DW992))&gt;0,LEFT(LOWER(TRIM(DW992)),7)&lt;&gt;"pending")),AND(LEN(TRIM(DX992))&gt;0,LEFT(LOWER(TRIM(DX992)),7)&lt;&gt;"pending")),IF(AND(F992="Claim-ready",OR(EA992="Strong",EA992="Moderate"),AND(LEN(TRIM(G992))&gt;0,LEFT(LOWER(TRIM(G992)),7)&lt;&gt;"pending"),G992&lt;&gt;"No substantive use decision is permitted from identification metadata alone.",AND(LEN(TRIM(DZ992))&gt;0,LEFT(LOWER(TRIM(DZ992)),7)&lt;&gt;"pending"),DZ992&lt;&gt;"Identification metadata alone does not permit any substantive scientific, causal, operational, or institutional claim.",AND(LEN(TRIM(EI992))&gt;0,LEFT(LOWER(TRIM(EI992)),7)&lt;&gt;"pending"),ISNUMBER(EH992),EH992&gt;0),"READY","PENDING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2" t="str">
        <x:v>Pending</x:v>
      </x:c>
      <x:c r="EE992"/>
      <x:c r="EF992" t="str">
        <x:v>Pending</x:v>
      </x:c>
      <x:c r="EG992" t="str">
        <x:v>Pending</x:v>
      </x:c>
      <x:c r="EH992"/>
      <x:c r="EI992" s="501"/>
      <x:c r="EJ992"/>
      <x:c r="EK992" t="str">
        <x:v>Pending</x:v>
      </x:c>
      <x:c r="EL992" t="n">
        <x:v>46272</x:v>
      </x:c>
      <x:c r="EM992" t="str">
        <x:v>Production PubMed record imported and reconciled to Zotero item DRTCQVFI;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92" t="n">
        <x:f>IF(L992="","",(IF(N992&lt;&gt;"",1,0)+IF(O992&lt;&gt;"",1,0)+IF(AJ992&lt;&gt;"",1,0)+IF(AU992&lt;&gt;"",1,0)+IF(BE992&lt;&gt;"",1,0)+IF(CF992&lt;&gt;"",1,0)+IF(CJ992="Yes",1,0)+IF(CL992="Yes",1,0)+IF(DE992&lt;&gt;"Pending",1,0)+IF(F992&lt;&gt;"",1,0)+IF(DZ992&lt;&gt;"",1,0)+IF(EI992&lt;&gt;"",1,0))/12)</x:f>
        <x:v>0.5</x:v>
      </x:c>
    </x:row>
    <x:row r="993">
      <x:c r="A993" t="str">
        <x:v>EV-0990</x:v>
      </x:c>
      <x:c r="B993" t="str">
        <x:v>Integrity check</x:v>
      </x:c>
      <x:c r="C993" t="str">
        <x:f>IF(L993="","",IF(LEFT(EC993,7)="BLOCKED","🔴 Do not use for conclusion",IF(EB993="Yes","🟢 Claim-ready","🟡 Caution / context")))</x:f>
        <x:v>🟡 Caution / context</x:v>
      </x:c>
      <x:c r="D993" t="str">
        <x:f>IF(L993="","",EC993)</x:f>
        <x:v>PENDING — appropriate appraisal</x:v>
      </x:c>
      <x:c r="E993" t="str">
        <x:v>P2 — High</x:v>
      </x:c>
      <x:c r="F993" t="str">
        <x:v>Pending</x:v>
      </x:c>
      <x:c r="G993" t="str">
        <x:v>Title/abstract identify an explicit tactical/public-safety context and readiness domain; retain for full-text assessment.</x:v>
      </x:c>
      <x:c r="H993" t="str">
        <x:v>Obtain and review lawful full text; confirm human adjudication; then select a design-specific appraisal instrument.</x:v>
      </x:c>
      <x:c r="I993"/>
      <x:c r="J993" t="str">
        <x:v>A — Core</x:v>
      </x:c>
      <x:c r="K993" t="str">
        <x:v>IDENTIFIED</x:v>
      </x:c>
      <x:c r="L993" t="str">
        <x:v>[Dental health and the combat readiness].</x:v>
      </x:c>
      <x:c r="M993"/>
      <x:c r="N993" t="str">
        <x:v>Zadik, Y</x:v>
      </x:c>
      <x:c r="O993" t="n">
        <x:v>2017</x:v>
      </x:c>
      <x:c r="P993" t="str">
        <x:v>Refu'at ha-peh veha-shinayim (1993)</x:v>
      </x:c>
      <x:c r="Q993" t="str">
        <x:v>Journal Article; Review</x:v>
      </x:c>
      <x:c r="R993" t="str">
        <x:v>Unclear</x:v>
      </x:c>
      <x:c r="S993" t="str">
        <x:v>Unknown</x:v>
      </x:c>
      <x:c r="T993" t="str">
        <x:v>heb</x:v>
      </x:c>
      <x:c r="U993" t="str">
        <x:v>https://pubmed.ncbi.nlm.nih.gov/30699471/</x:v>
      </x:c>
      <x:c r="V993" t="str"/>
      <x:c r="W993" t="str">
        <x:f>IF(V993="","",LOWER(SUBSTITUTE(SUBSTITUTE(SUBSTITUTE(SUBSTITUTE(TRIM(V993),"https://doi.org/",""),"http://doi.org/",""),"https://dx.doi.org/",""),"doi:","")))</x:f>
      </x:c>
      <x:c r="X993" t="str">
        <x:v>30699471</x:v>
      </x:c>
      <x:c r="Y993" t="str"/>
      <x:c r="Z993"/>
      <x:c r="AA993" t="str">
        <x:v>PubMed/MEDLINE</x:v>
      </x:c>
      <x:c r="AB993" t="str">
        <x:v>PUBMED-A-v1.0-2026-08-28</x:v>
      </x:c>
      <x:c r="AC993" t="str">
        <x:v>SP-PUBMED-A-20260828</x:v>
      </x:c>
      <x:c r="AD993" s="499" t="n">
        <x:v>46262</x:v>
      </x:c>
      <x:c r="AE993" s="499" t="n">
        <x:v>46272</x:v>
      </x:c>
      <x:c r="AF993" t="str">
        <x:v>RGPLLJK3</x:v>
      </x:c>
      <x:c r="AG993"/>
      <x:c r="AH993" t="str">
        <x:v>Tactical Athlete → Operational Readiness Brazil</x:v>
      </x:c>
      <x:c r="AI993" t="str">
        <x:v>evidence-family:A</x:v>
      </x:c>
      <x:c r="AJ993"/>
      <x:c r="AK993" t="str">
        <x:f>IF(AJ993="","",IF(OR(LOWER(AJ993)="brazil",LOWER(AJ993)="brasil"),"Yes","No"))</x:f>
      </x:c>
      <x:c r="AL993"/>
      <x:c r="AM993"/>
      <x:c r="AN993"/>
      <x:c r="AO993"/>
      <x:c r="AP993"/>
      <x:c r="AQ993"/>
      <x:c r="AR993"/>
      <x:c r="AS993"/>
      <x:c r="AT993"/>
      <x:c r="AU993"/>
      <x:c r="AV993"/>
      <x:c r="AW993"/>
      <x:c r="AX993"/>
      <x:c r="AY993"/>
      <x:c r="AZ993"/>
      <x:c r="BA993"/>
      <x:c r="BB993"/>
      <x:c r="BC993"/>
      <x:c r="BD993"/>
      <x:c r="BE993"/>
      <x:c r="BF993"/>
      <x:c r="BG993"/>
      <x:c r="BH993"/>
      <x:c r="BI993"/>
      <x:c r="BJ993"/>
      <x:c r="BK993"/>
      <x:c r="BL993"/>
      <x:c r="BM993"/>
      <x:c r="BN993"/>
      <x:c r="BO993"/>
      <x:c r="BP993"/>
      <x:c r="BQ993"/>
      <x:c r="BR993"/>
      <x:c r="BS993"/>
      <x:c r="BT993"/>
      <x:c r="BU993"/>
      <x:c r="BV993"/>
      <x:c r="BW993"/>
      <x:c r="BX993"/>
      <x:c r="BY993"/>
      <x:c r="BZ993"/>
      <x:c r="CA993"/>
      <x:c r="CB993"/>
      <x:c r="CC993"/>
      <x:c r="CD993"/>
      <x:c r="CE993"/>
      <x:c r="CF993"/>
      <x:c r="CG993"/>
      <x:c r="CH993"/>
      <x:c r="CI993"/>
      <x:c r="CJ993" t="str">
        <x:v>Yes</x:v>
      </x:c>
      <x:c r="CK993" t="str">
        <x:v>Yes</x:v>
      </x:c>
      <x:c r="CL993" t="str">
        <x:v>Yes</x:v>
      </x:c>
      <x:c r="CM993" t="str">
        <x:v>Clear</x:v>
      </x:c>
      <x:c r="CN993" t="str">
        <x:v>Verified — clear</x:v>
      </x:c>
      <x:c r="CO993" t="n">
        <x:v>46272</x:v>
      </x:c>
      <x:c r="CP993" t="str">
        <x:v>https://pubmed.ncbi.nlm.nih.gov/30699471/</x:v>
      </x:c>
      <x:c r="CQ993"/>
      <x:c r="CR993"/>
      <x:c r="CS993"/>
      <x:c r="CT993"/>
      <x:c r="CU993"/>
      <x:c r="CV993"/>
      <x:c r="CW993"/>
      <x:c r="CX993"/>
      <x:c r="CY993"/>
      <x:c r="CZ993"/>
      <x:c r="DA993"/>
      <x:c r="DB993" t="str">
        <x:f>IF(L993="","",IF(AND(COUNT(CU993:DA993)=7,OR(CU993=0,CU993=1,CU993=2),OR(CV993=0,CV993=1,CV993=2),OR(CW993=0,CW993=1,CW993=2),OR(CX993=0,CX993=1,CX993=2),OR(CY993=0,CY993=1,CY993=2),OR(CZ993=0,CZ993=1,CZ993=2),OR(DA993=0,DA993=1,DA993=2)),SUM(CU993:DA993),""))</x:f>
      </x:c>
      <x:c r="DC993" t="str">
        <x:f>IF(DB993="","",ROUND(DB993/14*10,1))</x:f>
      </x:c>
      <x:c r="DD993" t="str">
        <x:v>Pending</x:v>
      </x:c>
      <x:c r="DE993" t="str">
        <x:f>IF(L993="","",IF(DC993="","Pending",IF(DD993="Yes","CONDITIONAL — safety override",IF(DC993&gt;=8,"HIGH",IF(DC993&gt;=5,"CONDITIONAL","LOW")))))</x:f>
        <x:v>Pending</x:v>
      </x:c>
      <x:c r="DF993" t="str">
        <x:v>Pending screening and full-text appraisal; no transferability judgment made at identification.</x:v>
      </x:c>
      <x:c r="DG993"/>
      <x:c r="DH993"/>
      <x:c r="DI993"/>
      <x:c r="DJ993"/>
      <x:c r="DK993"/>
      <x:c r="DL993"/>
      <x:c r="DM993"/>
      <x:c r="DN993"/>
      <x:c r="DO993"/>
      <x:c r="DP993"/>
      <x:c r="DQ993"/>
      <x:c r="DR993"/>
      <x:c r="DS993"/>
      <x:c r="DT993"/>
      <x:c r="DU993"/>
      <x:c r="DV993"/>
      <x:c r="DW993"/>
      <x:c r="DX993"/>
      <x:c r="DY993"/>
      <x:c r="DZ993" t="str">
        <x:v>Title/abstract screening alone does not establish effectiveness, causality, methodological quality, transferability to Brazilian public safety or an institutional recommendation.</x:v>
      </x:c>
      <x:c r="EA993" t="str">
        <x:v>Pending</x:v>
      </x:c>
      <x:c r="EB993" t="str">
        <x:f>IF(L993="","",IF(EC993="READY","Yes","No / Pending"))</x:f>
        <x:v>No / Pending</x:v>
      </x:c>
      <x:c r="EC993" t="str">
        <x:f>IF(L993="","",IF(OR(ISNUMBER(SEARCH("Retracted Publication",Q993)),CM993="Retracted",CN993="Retracted",CM993="Expression of Concern",CN993="Expression of Concern",F993="Not used",CG993="Critical",CH993="High",CH993="Critical"),"BLOCKED — integrity or use restriction",IF(AND(CJ993="Yes",CK993="Yes",CL993="Yes"),IF(AND(CM993="Clear",CN993="Verified — clear"),IF(AND(AND(LEN(TRIM(CF993))&gt;0,LEFT(LOWER(TRIM(CF993)),7)&lt;&gt;"pending"),OR(CG993="High",CG993="Moderate"),OR(CH993="Low",CH993="Some concerns",CH993="Not applicable")),IF(AND(DD993="No",OR(DE993="HIGH",DE993="CONDITIONAL"),AND(LEN(TRIM(DF993))&gt;0,LEFT(LOWER(TRIM(DF993)),7)&lt;&gt;"pending")),IF(AND(AND(LEN(TRIM(DT993))&gt;0,LEFT(LOWER(TRIM(DT993)),7)&lt;&gt;"pending"),AND(LEN(TRIM(DU993))&gt;0,LEFT(LOWER(TRIM(DU993)),7)&lt;&gt;"pending"),OR(AND(LEN(TRIM(DV993))&gt;0,LEFT(LOWER(TRIM(DV993)),7)&lt;&gt;"pending"),AND(LEN(TRIM(DW993))&gt;0,LEFT(LOWER(TRIM(DW993)),7)&lt;&gt;"pending")),AND(LEN(TRIM(DX993))&gt;0,LEFT(LOWER(TRIM(DX993)),7)&lt;&gt;"pending")),IF(AND(F993="Claim-ready",OR(EA993="Strong",EA993="Moderate"),AND(LEN(TRIM(G993))&gt;0,LEFT(LOWER(TRIM(G993)),7)&lt;&gt;"pending"),G993&lt;&gt;"No substantive use decision is permitted from identification metadata alone.",AND(LEN(TRIM(DZ993))&gt;0,LEFT(LOWER(TRIM(DZ993)),7)&lt;&gt;"pending"),DZ993&lt;&gt;"Identification metadata alone does not permit any substantive scientific, causal, operational, or institutional claim.",AND(LEN(TRIM(EI993))&gt;0,LEFT(LOWER(TRIM(EI993)),7)&lt;&gt;"pending"),ISNUMBER(EH993),EH993&gt;0),"READY","PENDING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3" t="str">
        <x:v>Pending</x:v>
      </x:c>
      <x:c r="EE993"/>
      <x:c r="EF993" t="str">
        <x:v>Pending</x:v>
      </x:c>
      <x:c r="EG993" t="str">
        <x:v>Pending</x:v>
      </x:c>
      <x:c r="EH993"/>
      <x:c r="EI993" s="501"/>
      <x:c r="EJ993"/>
      <x:c r="EK993" t="str">
        <x:v>Pending</x:v>
      </x:c>
      <x:c r="EL993" t="n">
        <x:v>46272</x:v>
      </x:c>
      <x:c r="EM993" t="str">
        <x:v>Production PubMed record imported and reconciled to Zotero item RGPLLJK3;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93" t="n">
        <x:f>IF(L993="","",(IF(N993&lt;&gt;"",1,0)+IF(O993&lt;&gt;"",1,0)+IF(AJ993&lt;&gt;"",1,0)+IF(AU993&lt;&gt;"",1,0)+IF(BE993&lt;&gt;"",1,0)+IF(CF993&lt;&gt;"",1,0)+IF(CJ993="Yes",1,0)+IF(CL993="Yes",1,0)+IF(DE993&lt;&gt;"Pending",1,0)+IF(F993&lt;&gt;"",1,0)+IF(DZ993&lt;&gt;"",1,0)+IF(EI993&lt;&gt;"",1,0))/12)</x:f>
        <x:v>0.5</x:v>
      </x:c>
    </x:row>
    <x:row r="994">
      <x:c r="A994" t="str">
        <x:v>EV-0991</x:v>
      </x:c>
      <x:c r="B994" t="str">
        <x:v>Integrity check</x:v>
      </x:c>
      <x:c r="C994" t="str">
        <x:f>IF(L994="","",IF(LEFT(EC994,7)="BLOCKED","🔴 Do not use for conclusion",IF(EB994="Yes","🟢 Claim-ready","🟡 Caution / context")))</x:f>
        <x:v>🟡 Caution / context</x:v>
      </x:c>
      <x:c r="D994" t="str">
        <x:f>IF(L994="","",EC994)</x:f>
        <x:v>PENDING — appropriate appraisal</x:v>
      </x:c>
      <x:c r="E994" t="str">
        <x:v>P3 — Medium</x:v>
      </x:c>
      <x:c r="F994" t="str">
        <x:v>Pending</x:v>
      </x:c>
      <x:c r="G994" t="str">
        <x:v>A potentially relevant concept is present, but direct applicability is ambiguous at title/abstract level.</x:v>
      </x:c>
      <x:c r="H994" t="str">
        <x:v>Human title/abstract adjudication; retrieve full text if relevance remains plausible.</x:v>
      </x:c>
      <x:c r="I994"/>
      <x:c r="J994" t="str">
        <x:v>A — Core</x:v>
      </x:c>
      <x:c r="K994" t="str">
        <x:v>IDENTIFIED</x:v>
      </x:c>
      <x:c r="L994" t="str">
        <x:v>Risk of post-traumatic knee osteoarthritis after knee injury in military service members.</x:v>
      </x:c>
      <x:c r="M994"/>
      <x:c r="N994" t="str">
        <x:v>Rhon, Daniel I; Perez, Katheryne G; Eskridge, Susan L</x:v>
      </x:c>
      <x:c r="O994" t="n">
        <x:v>2019</x:v>
      </x:c>
      <x:c r="P994" t="str">
        <x:v>Musculoskeletal care</x:v>
      </x:c>
      <x:c r="Q994" t="str">
        <x:v>Journal Article</x:v>
      </x:c>
      <x:c r="R994" t="str">
        <x:v>Unclear</x:v>
      </x:c>
      <x:c r="S994" t="str">
        <x:v>Unknown</x:v>
      </x:c>
      <x:c r="T994" t="str">
        <x:v>eng</x:v>
      </x:c>
      <x:c r="U994" t="str">
        <x:v>https://pubmed.ncbi.nlm.nih.gov/30609244/</x:v>
      </x:c>
      <x:c r="V994" t="str">
        <x:v>10.1002/msc.1378</x:v>
      </x:c>
      <x:c r="W994" t="str">
        <x:f>IF(V994="","",LOWER(SUBSTITUTE(SUBSTITUTE(SUBSTITUTE(SUBSTITUTE(TRIM(V994),"https://doi.org/",""),"http://doi.org/",""),"https://dx.doi.org/",""),"doi:","")))</x:f>
        <x:v>10.1002/msc.1378</x:v>
      </x:c>
      <x:c r="X994" t="str">
        <x:v>30609244</x:v>
      </x:c>
      <x:c r="Y994" t="str"/>
      <x:c r="Z994"/>
      <x:c r="AA994" t="str">
        <x:v>PubMed/MEDLINE</x:v>
      </x:c>
      <x:c r="AB994" t="str">
        <x:v>PUBMED-A-v1.0-2026-08-28</x:v>
      </x:c>
      <x:c r="AC994" t="str">
        <x:v>SP-PUBMED-A-20260828</x:v>
      </x:c>
      <x:c r="AD994" s="499" t="n">
        <x:v>46262</x:v>
      </x:c>
      <x:c r="AE994" s="499" t="n">
        <x:v>46272</x:v>
      </x:c>
      <x:c r="AF994" t="str">
        <x:v>S2WLG7N2</x:v>
      </x:c>
      <x:c r="AG994"/>
      <x:c r="AH994" t="str">
        <x:v>Tactical Athlete → Operational Readiness Brazil</x:v>
      </x:c>
      <x:c r="AI994" t="str">
        <x:v>evidence-family:A</x:v>
      </x:c>
      <x:c r="AJ994"/>
      <x:c r="AK994" t="str">
        <x:f>IF(AJ994="","",IF(OR(LOWER(AJ994)="brazil",LOWER(AJ994)="brasil"),"Yes","No"))</x:f>
      </x:c>
      <x:c r="AL994"/>
      <x:c r="AM994"/>
      <x:c r="AN994"/>
      <x:c r="AO994"/>
      <x:c r="AP994"/>
      <x:c r="AQ994"/>
      <x:c r="AR994"/>
      <x:c r="AS994"/>
      <x:c r="AT994"/>
      <x:c r="AU994"/>
      <x:c r="AV994"/>
      <x:c r="AW994"/>
      <x:c r="AX994"/>
      <x:c r="AY994"/>
      <x:c r="AZ994"/>
      <x:c r="BA994"/>
      <x:c r="BB994"/>
      <x:c r="BC994"/>
      <x:c r="BD994"/>
      <x:c r="BE994"/>
      <x:c r="BF994"/>
      <x:c r="BG994"/>
      <x:c r="BH994"/>
      <x:c r="BI994"/>
      <x:c r="BJ994"/>
      <x:c r="BK994"/>
      <x:c r="BL994"/>
      <x:c r="BM994"/>
      <x:c r="BN994"/>
      <x:c r="BO994"/>
      <x:c r="BP994"/>
      <x:c r="BQ994"/>
      <x:c r="BR994"/>
      <x:c r="BS994"/>
      <x:c r="BT994"/>
      <x:c r="BU994"/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 t="str">
        <x:v>Yes</x:v>
      </x:c>
      <x:c r="CK994" t="str">
        <x:v>Yes</x:v>
      </x:c>
      <x:c r="CL994" t="str">
        <x:v>Yes</x:v>
      </x:c>
      <x:c r="CM994" t="str">
        <x:v>Clear</x:v>
      </x:c>
      <x:c r="CN994" t="str">
        <x:v>Verified — clear</x:v>
      </x:c>
      <x:c r="CO994" t="n">
        <x:v>46272</x:v>
      </x:c>
      <x:c r="CP994" t="str">
        <x:v>https://pubmed.ncbi.nlm.nih.gov/30609244/</x:v>
      </x:c>
      <x:c r="CQ994"/>
      <x:c r="CR994"/>
      <x:c r="CS994"/>
      <x:c r="CT994"/>
      <x:c r="CU994"/>
      <x:c r="CV994"/>
      <x:c r="CW994"/>
      <x:c r="CX994"/>
      <x:c r="CY994"/>
      <x:c r="CZ994"/>
      <x:c r="DA994"/>
      <x:c r="DB994" t="str">
        <x:f>IF(L994="","",IF(AND(COUNT(CU994:DA994)=7,OR(CU994=0,CU994=1,CU994=2),OR(CV994=0,CV994=1,CV994=2),OR(CW994=0,CW994=1,CW994=2),OR(CX994=0,CX994=1,CX994=2),OR(CY994=0,CY994=1,CY994=2),OR(CZ994=0,CZ994=1,CZ994=2),OR(DA994=0,DA994=1,DA994=2)),SUM(CU994:DA994),""))</x:f>
      </x:c>
      <x:c r="DC994" t="str">
        <x:f>IF(DB994="","",ROUND(DB994/14*10,1))</x:f>
      </x:c>
      <x:c r="DD994" t="str">
        <x:v>Pending</x:v>
      </x:c>
      <x:c r="DE994" t="str">
        <x:f>IF(L994="","",IF(DC994="","Pending",IF(DD994="Yes","CONDITIONAL — safety override",IF(DC994&gt;=8,"HIGH",IF(DC994&gt;=5,"CONDITIONAL","LOW")))))</x:f>
        <x:v>Pending</x:v>
      </x:c>
      <x:c r="DF994" t="str">
        <x:v>Pending screening and full-text appraisal; no transferability judgment made at identification.</x:v>
      </x:c>
      <x:c r="DG994"/>
      <x:c r="DH994"/>
      <x:c r="DI994"/>
      <x:c r="DJ994"/>
      <x:c r="DK994"/>
      <x:c r="DL994"/>
      <x:c r="DM994"/>
      <x:c r="DN994"/>
      <x:c r="DO994"/>
      <x:c r="DP994"/>
      <x:c r="DQ994"/>
      <x:c r="DR994"/>
      <x:c r="DS994"/>
      <x:c r="DT994"/>
      <x:c r="DU994"/>
      <x:c r="DV994"/>
      <x:c r="DW994"/>
      <x:c r="DX994"/>
      <x:c r="DY994"/>
      <x:c r="DZ994" t="str">
        <x:v>Title/abstract information is insufficient for a substantive scientific, causal, transferability or institutional claim.</x:v>
      </x:c>
      <x:c r="EA994" t="str">
        <x:v>Pending</x:v>
      </x:c>
      <x:c r="EB994" t="str">
        <x:f>IF(L994="","",IF(EC994="READY","Yes","No / Pending"))</x:f>
        <x:v>No / Pending</x:v>
      </x:c>
      <x:c r="EC994" t="str">
        <x:f>IF(L994="","",IF(OR(ISNUMBER(SEARCH("Retracted Publication",Q994)),CM994="Retracted",CN994="Retracted",CM994="Expression of Concern",CN994="Expression of Concern",F994="Not used",CG994="Critical",CH994="High",CH994="Critical"),"BLOCKED — integrity or use restriction",IF(AND(CJ994="Yes",CK994="Yes",CL994="Yes"),IF(AND(CM994="Clear",CN994="Verified — clear"),IF(AND(AND(LEN(TRIM(CF994))&gt;0,LEFT(LOWER(TRIM(CF994)),7)&lt;&gt;"pending"),OR(CG994="High",CG994="Moderate"),OR(CH994="Low",CH994="Some concerns",CH994="Not applicable")),IF(AND(DD994="No",OR(DE994="HIGH",DE994="CONDITIONAL"),AND(LEN(TRIM(DF994))&gt;0,LEFT(LOWER(TRIM(DF994)),7)&lt;&gt;"pending")),IF(AND(AND(LEN(TRIM(DT994))&gt;0,LEFT(LOWER(TRIM(DT994)),7)&lt;&gt;"pending"),AND(LEN(TRIM(DU994))&gt;0,LEFT(LOWER(TRIM(DU994)),7)&lt;&gt;"pending"),OR(AND(LEN(TRIM(DV994))&gt;0,LEFT(LOWER(TRIM(DV994)),7)&lt;&gt;"pending"),AND(LEN(TRIM(DW994))&gt;0,LEFT(LOWER(TRIM(DW994)),7)&lt;&gt;"pending")),AND(LEN(TRIM(DX994))&gt;0,LEFT(LOWER(TRIM(DX994)),7)&lt;&gt;"pending")),IF(AND(F994="Claim-ready",OR(EA994="Strong",EA994="Moderate"),AND(LEN(TRIM(G994))&gt;0,LEFT(LOWER(TRIM(G994)),7)&lt;&gt;"pending"),G994&lt;&gt;"No substantive use decision is permitted from identification metadata alone.",AND(LEN(TRIM(DZ994))&gt;0,LEFT(LOWER(TRIM(DZ994)),7)&lt;&gt;"pending"),DZ994&lt;&gt;"Identification metadata alone does not permit any substantive scientific, causal, operational, or institutional claim.",AND(LEN(TRIM(EI994))&gt;0,LEFT(LOWER(TRIM(EI994)),7)&lt;&gt;"pending"),ISNUMBER(EH994),EH994&gt;0),"READY","PENDING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4" t="str">
        <x:v>Pending</x:v>
      </x:c>
      <x:c r="EE994"/>
      <x:c r="EF994" t="str">
        <x:v>Pending</x:v>
      </x:c>
      <x:c r="EG994" t="str">
        <x:v>Pending</x:v>
      </x:c>
      <x:c r="EH994"/>
      <x:c r="EI994" s="501"/>
      <x:c r="EJ994"/>
      <x:c r="EK994" t="str">
        <x:v>Pending</x:v>
      </x:c>
      <x:c r="EL994" t="n">
        <x:v>46272</x:v>
      </x:c>
      <x:c r="EM994" t="str">
        <x:v>Production PubMed record imported and reconciled to Zotero item S2WLG7N2;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94" t="n">
        <x:f>IF(L994="","",(IF(N994&lt;&gt;"",1,0)+IF(O994&lt;&gt;"",1,0)+IF(AJ994&lt;&gt;"",1,0)+IF(AU994&lt;&gt;"",1,0)+IF(BE994&lt;&gt;"",1,0)+IF(CF994&lt;&gt;"",1,0)+IF(CJ994="Yes",1,0)+IF(CL994="Yes",1,0)+IF(DE994&lt;&gt;"Pending",1,0)+IF(F994&lt;&gt;"",1,0)+IF(DZ994&lt;&gt;"",1,0)+IF(EI994&lt;&gt;"",1,0))/12)</x:f>
        <x:v>0.5</x:v>
      </x:c>
    </x:row>
    <x:row r="995">
      <x:c r="A995" t="str">
        <x:v>EV-0992</x:v>
      </x:c>
      <x:c r="B995" t="str">
        <x:v>Integrity check</x:v>
      </x:c>
      <x:c r="C995" t="str">
        <x:f>IF(L995="","",IF(LEFT(EC995,7)="BLOCKED","🔴 Do not use for conclusion",IF(EB995="Yes","🟢 Claim-ready","🟡 Caution / context")))</x:f>
        <x:v>🟡 Caution / context</x:v>
      </x:c>
      <x:c r="D995" t="str">
        <x:f>IF(L995="","",EC995)</x:f>
        <x:v>PENDING — appropriate appraisal</x:v>
      </x:c>
      <x:c r="E995" t="str">
        <x:v>P3 — Medium</x:v>
      </x:c>
      <x:c r="F995" t="str">
        <x:v>Pending</x:v>
      </x:c>
      <x:c r="G995" t="str">
        <x:v>A potentially relevant concept is present, but direct applicability is ambiguous at title/abstract level.</x:v>
      </x:c>
      <x:c r="H995" t="str">
        <x:v>Human title/abstract adjudication; retrieve full text if relevance remains plausible.</x:v>
      </x:c>
      <x:c r="I995"/>
      <x:c r="J995" t="str">
        <x:v>B — APHT / Medical Readiness</x:v>
      </x:c>
      <x:c r="K995" t="str">
        <x:v>IDENTIFIED</x:v>
      </x:c>
      <x:c r="L995" t="str">
        <x:v>Specific stretchers enhance rapid extraction by tactical medical support teams in mass casualty incidents.</x:v>
      </x:c>
      <x:c r="M995"/>
      <x:c r="N995" t="str">
        <x:v>Service Medical du Raid; Reuter, Paul-Georges; Baker, Chloe; Loeb, Thomas</x:v>
      </x:c>
      <x:c r="O995" t="n">
        <x:v>2019</x:v>
      </x:c>
      <x:c r="P995" t="str">
        <x:v>Injury</x:v>
      </x:c>
      <x:c r="Q995" t="str">
        <x:v>Comparative Study; Journal Article; Randomized Controlled Trial</x:v>
      </x:c>
      <x:c r="R995" t="str">
        <x:v>Unclear</x:v>
      </x:c>
      <x:c r="S995" t="str">
        <x:v>Unknown</x:v>
      </x:c>
      <x:c r="T995" t="str">
        <x:v>eng</x:v>
      </x:c>
      <x:c r="U995" t="str">
        <x:v>https://pubmed.ncbi.nlm.nih.gov/30594314/</x:v>
      </x:c>
      <x:c r="V995" t="str">
        <x:v>10.1016/j.injury.2018.12.012</x:v>
      </x:c>
      <x:c r="W995" t="str">
        <x:f>IF(V995="","",LOWER(SUBSTITUTE(SUBSTITUTE(SUBSTITUTE(SUBSTITUTE(TRIM(V995),"https://doi.org/",""),"http://doi.org/",""),"https://dx.doi.org/",""),"doi:","")))</x:f>
        <x:v>10.1016/j.injury.2018.12.012</x:v>
      </x:c>
      <x:c r="X995" t="str">
        <x:v>30594314</x:v>
      </x:c>
      <x:c r="Y995" t="str"/>
      <x:c r="Z995"/>
      <x:c r="AA995" t="str">
        <x:v>PubMed/MEDLINE</x:v>
      </x:c>
      <x:c r="AB995" t="str">
        <x:v>PUBMED-B-v1.0-2026-08-28</x:v>
      </x:c>
      <x:c r="AC995" t="str">
        <x:v>SP-PUBMED-B-20260828</x:v>
      </x:c>
      <x:c r="AD995" s="499" t="n">
        <x:v>46262</x:v>
      </x:c>
      <x:c r="AE995" s="499" t="n">
        <x:v>46272</x:v>
      </x:c>
      <x:c r="AF995" t="str">
        <x:v>66ZEHYUD</x:v>
      </x:c>
      <x:c r="AG995"/>
      <x:c r="AH995" t="str">
        <x:v>Tactical Athlete → Operational Readiness Brazil</x:v>
      </x:c>
      <x:c r="AI995" t="str">
        <x:v>evidence-family:B</x:v>
      </x:c>
      <x:c r="AJ995"/>
      <x:c r="AK995" t="str">
        <x:f>IF(AJ995="","",IF(OR(LOWER(AJ995)="brazil",LOWER(AJ995)="brasil"),"Yes","No"))</x:f>
      </x:c>
      <x:c r="AL995"/>
      <x:c r="AM995"/>
      <x:c r="AN995"/>
      <x:c r="AO995"/>
      <x:c r="AP995"/>
      <x:c r="AQ995"/>
      <x:c r="AR995"/>
      <x:c r="AS995"/>
      <x:c r="AT995"/>
      <x:c r="AU995"/>
      <x:c r="AV995"/>
      <x:c r="AW995"/>
      <x:c r="AX995"/>
      <x:c r="AY995"/>
      <x:c r="AZ995"/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/>
      <x:c r="BO995"/>
      <x:c r="BP995"/>
      <x:c r="BQ995"/>
      <x:c r="BR995"/>
      <x:c r="BS995"/>
      <x:c r="BT995"/>
      <x:c r="BU995"/>
      <x:c r="BV995"/>
      <x:c r="BW995"/>
      <x:c r="BX995"/>
      <x:c r="BY995"/>
      <x:c r="BZ995"/>
      <x:c r="CA995"/>
      <x:c r="CB995"/>
      <x:c r="CC995"/>
      <x:c r="CD995"/>
      <x:c r="CE995"/>
      <x:c r="CF995"/>
      <x:c r="CG995"/>
      <x:c r="CH995"/>
      <x:c r="CI995"/>
      <x:c r="CJ995" t="str">
        <x:v>Yes</x:v>
      </x:c>
      <x:c r="CK995" t="str">
        <x:v>Yes</x:v>
      </x:c>
      <x:c r="CL995" t="str">
        <x:v>Yes</x:v>
      </x:c>
      <x:c r="CM995" t="str">
        <x:v>Clear</x:v>
      </x:c>
      <x:c r="CN995" t="str">
        <x:v>Verified — clear</x:v>
      </x:c>
      <x:c r="CO995" t="n">
        <x:v>46272</x:v>
      </x:c>
      <x:c r="CP995" t="str">
        <x:v>https://pubmed.ncbi.nlm.nih.gov/30594314/</x:v>
      </x:c>
      <x:c r="CQ995"/>
      <x:c r="CR995"/>
      <x:c r="CS995"/>
      <x:c r="CT995"/>
      <x:c r="CU995"/>
      <x:c r="CV995"/>
      <x:c r="CW995"/>
      <x:c r="CX995"/>
      <x:c r="CY995"/>
      <x:c r="CZ995"/>
      <x:c r="DA995"/>
      <x:c r="DB995" t="str">
        <x:f>IF(L995="","",IF(AND(COUNT(CU995:DA995)=7,OR(CU995=0,CU995=1,CU995=2),OR(CV995=0,CV995=1,CV995=2),OR(CW995=0,CW995=1,CW995=2),OR(CX995=0,CX995=1,CX995=2),OR(CY995=0,CY995=1,CY995=2),OR(CZ995=0,CZ995=1,CZ995=2),OR(DA995=0,DA995=1,DA995=2)),SUM(CU995:DA995),""))</x:f>
      </x:c>
      <x:c r="DC995" t="str">
        <x:f>IF(DB995="","",ROUND(DB995/14*10,1))</x:f>
      </x:c>
      <x:c r="DD995" t="str">
        <x:v>Pending</x:v>
      </x:c>
      <x:c r="DE995" t="str">
        <x:f>IF(L995="","",IF(DC995="","Pending",IF(DD995="Yes","CONDITIONAL — safety override",IF(DC995&gt;=8,"HIGH",IF(DC995&gt;=5,"CONDITIONAL","LOW")))))</x:f>
        <x:v>Pending</x:v>
      </x:c>
      <x:c r="DF995" t="str">
        <x:v>Pending screening and full-text appraisal; no transferability judgment made at identification.</x:v>
      </x:c>
      <x:c r="DG995"/>
      <x:c r="DH995"/>
      <x:c r="DI995"/>
      <x:c r="DJ995"/>
      <x:c r="DK995"/>
      <x:c r="DL995"/>
      <x:c r="DM995"/>
      <x:c r="DN995"/>
      <x:c r="DO995"/>
      <x:c r="DP995"/>
      <x:c r="DQ995"/>
      <x:c r="DR995"/>
      <x:c r="DS995"/>
      <x:c r="DT995"/>
      <x:c r="DU995"/>
      <x:c r="DV995"/>
      <x:c r="DW995"/>
      <x:c r="DX995"/>
      <x:c r="DY995"/>
      <x:c r="DZ995" t="str">
        <x:v>Title/abstract information is insufficient for a substantive scientific, causal, transferability or institutional claim.</x:v>
      </x:c>
      <x:c r="EA995" t="str">
        <x:v>Pending</x:v>
      </x:c>
      <x:c r="EB995" t="str">
        <x:f>IF(L995="","",IF(EC995="READY","Yes","No / Pending"))</x:f>
        <x:v>No / Pending</x:v>
      </x:c>
      <x:c r="EC995" t="str">
        <x:f>IF(L995="","",IF(OR(ISNUMBER(SEARCH("Retracted Publication",Q995)),CM995="Retracted",CN995="Retracted",CM995="Expression of Concern",CN995="Expression of Concern",F995="Not used",CG995="Critical",CH995="High",CH995="Critical"),"BLOCKED — integrity or use restriction",IF(AND(CJ995="Yes",CK995="Yes",CL995="Yes"),IF(AND(CM995="Clear",CN995="Verified — clear"),IF(AND(AND(LEN(TRIM(CF995))&gt;0,LEFT(LOWER(TRIM(CF995)),7)&lt;&gt;"pending"),OR(CG995="High",CG995="Moderate"),OR(CH995="Low",CH995="Some concerns",CH995="Not applicable")),IF(AND(DD995="No",OR(DE995="HIGH",DE995="CONDITIONAL"),AND(LEN(TRIM(DF995))&gt;0,LEFT(LOWER(TRIM(DF995)),7)&lt;&gt;"pending")),IF(AND(AND(LEN(TRIM(DT995))&gt;0,LEFT(LOWER(TRIM(DT995)),7)&lt;&gt;"pending"),AND(LEN(TRIM(DU995))&gt;0,LEFT(LOWER(TRIM(DU995)),7)&lt;&gt;"pending"),OR(AND(LEN(TRIM(DV995))&gt;0,LEFT(LOWER(TRIM(DV995)),7)&lt;&gt;"pending"),AND(LEN(TRIM(DW995))&gt;0,LEFT(LOWER(TRIM(DW995)),7)&lt;&gt;"pending")),AND(LEN(TRIM(DX995))&gt;0,LEFT(LOWER(TRIM(DX995)),7)&lt;&gt;"pending")),IF(AND(F995="Claim-ready",OR(EA995="Strong",EA995="Moderate"),AND(LEN(TRIM(G995))&gt;0,LEFT(LOWER(TRIM(G995)),7)&lt;&gt;"pending"),G995&lt;&gt;"No substantive use decision is permitted from identification metadata alone.",AND(LEN(TRIM(DZ995))&gt;0,LEFT(LOWER(TRIM(DZ995)),7)&lt;&gt;"pending"),DZ995&lt;&gt;"Identification metadata alone does not permit any substantive scientific, causal, operational, or institutional claim.",AND(LEN(TRIM(EI995))&gt;0,LEFT(LOWER(TRIM(EI995)),7)&lt;&gt;"pending"),ISNUMBER(EH995),EH995&gt;0),"READY","PENDING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5" t="str">
        <x:v>Pending</x:v>
      </x:c>
      <x:c r="EE995"/>
      <x:c r="EF995" t="str">
        <x:v>Pending</x:v>
      </x:c>
      <x:c r="EG995" t="str">
        <x:v>Pending</x:v>
      </x:c>
      <x:c r="EH995"/>
      <x:c r="EI995" s="501"/>
      <x:c r="EJ995"/>
      <x:c r="EK995" t="str">
        <x:v>Pending</x:v>
      </x:c>
      <x:c r="EL995" t="n">
        <x:v>46272</x:v>
      </x:c>
      <x:c r="EM995" t="str">
        <x:v>Production PubMed record imported and reconciled to Zotero item 66ZEHYUD;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95" t="n">
        <x:f>IF(L995="","",(IF(N995&lt;&gt;"",1,0)+IF(O995&lt;&gt;"",1,0)+IF(AJ995&lt;&gt;"",1,0)+IF(AU995&lt;&gt;"",1,0)+IF(BE995&lt;&gt;"",1,0)+IF(CF995&lt;&gt;"",1,0)+IF(CJ995="Yes",1,0)+IF(CL995="Yes",1,0)+IF(DE995&lt;&gt;"Pending",1,0)+IF(F995&lt;&gt;"",1,0)+IF(DZ995&lt;&gt;"",1,0)+IF(EI995&lt;&gt;"",1,0))/12)</x:f>
        <x:v>0.5</x:v>
      </x:c>
    </x:row>
    <x:row r="996">
      <x:c r="A996" t="str">
        <x:v>EV-0993</x:v>
      </x:c>
      <x:c r="B996" t="str">
        <x:v>Metadata verification</x:v>
      </x:c>
      <x:c r="C996" t="str">
        <x:f>IF(L996="","",IF(LEFT(EC996,7)="BLOCKED","🔴 Do not use for conclusion",IF(EB996="Yes","🟢 Claim-ready","🟡 Caution / context")))</x:f>
        <x:v>🟡 Caution / context</x:v>
      </x:c>
      <x:c r="D996" t="str">
        <x:f>IF(L996="","",EC996)</x:f>
        <x:v>PENDING — verification</x:v>
      </x:c>
      <x:c r="E996" t="str">
        <x:v>P2 — High</x:v>
      </x:c>
      <x:c r="F996" t="str">
        <x:v>Pending</x:v>
      </x:c>
      <x:c r="G996" t="str">
        <x:v>Title/abstract identify an explicit operational APHT/medical-readiness topic; retain for full-text assessment.</x:v>
      </x:c>
      <x:c r="H996" t="str">
        <x:v>Obtain and review lawful full text; confirm human adjudication; then select a design-specific appraisal instrument.</x:v>
      </x:c>
      <x:c r="I996"/>
      <x:c r="J996" t="str">
        <x:v>B — APHT / Medical Readiness</x:v>
      </x:c>
      <x:c r="K996" t="str">
        <x:v>IDENTIFIED</x:v>
      </x:c>
      <x:c r="L996" t="str">
        <x:v>Advanced Resuscitative Care in Tactical Combat Casualty Care: TCCC Guidelines Change 18-01:14 October 2018.</x:v>
      </x:c>
      <x:c r="M996"/>
      <x:c r="N996" t="str">
        <x:v>Butler, Frank K Jr; Holcomb, John B; Shackelford, Stacy A; Barbabella, Sean; Bailey, Jeffrey A; Baker, Jay B; Cap, Andrew P; Conklin, Curtis C; Cunningham, Cord W; Davis, Michael S; DeLellis, Stephen M; Dorlac, Warren C; DuBose, Joseph J; Eastridge, Brian J; Fisher, Andrew D; Glasser, Jacob J; Gurney, Jennifer M; Jenkins, Donald A; Johannigman, Jay; King, David R; Kotwal, Russ S; Littlejohn, Lanny F; Mabry, Robert L; Martin, Matthew J; Miles, Ethan A; Montgomery, Harold R; Northern, D Marc; O'Connor, Kevin C; Rasmussen, Todd E; Riesberg, Jamie C; Spinella, Philip C; Stockinger, Zsolt; Strandenes, Geir; Via, Darin K; Weber, Michael A</x:v>
      </x:c>
      <x:c r="O996" t="n">
        <x:v>2018</x:v>
      </x:c>
      <x:c r="P996" t="str">
        <x:v>Journal of special operations medicine : a peer reviewed journal for SOF medical professionals</x:v>
      </x:c>
      <x:c r="Q996" t="str">
        <x:v>Journal Article</x:v>
      </x:c>
      <x:c r="R996" t="str">
        <x:v>Unclear</x:v>
      </x:c>
      <x:c r="S996" t="str">
        <x:v>Unknown</x:v>
      </x:c>
      <x:c r="T996" t="str">
        <x:v>eng</x:v>
      </x:c>
      <x:c r="U996" t="str">
        <x:v>https://pubmed.ncbi.nlm.nih.gov/30566723/</x:v>
      </x:c>
      <x:c r="V996" t="str">
        <x:v>10.55460/yjb8-zc0y</x:v>
      </x:c>
      <x:c r="W996" t="str">
        <x:f>IF(V996="","",LOWER(SUBSTITUTE(SUBSTITUTE(SUBSTITUTE(SUBSTITUTE(TRIM(V996),"https://doi.org/",""),"http://doi.org/",""),"https://dx.doi.org/",""),"doi:","")))</x:f>
        <x:v>10.55460/yjb8-zc0y</x:v>
      </x:c>
      <x:c r="X996" t="str">
        <x:v>30566723</x:v>
      </x:c>
      <x:c r="Y996" t="str"/>
      <x:c r="Z996"/>
      <x:c r="AA996" t="str">
        <x:v>PubMed/MEDLINE</x:v>
      </x:c>
      <x:c r="AB996" t="str">
        <x:v>PUBMED-B-v1.0-2026-08-28</x:v>
      </x:c>
      <x:c r="AC996" t="str">
        <x:v>SP-PUBMED-B-20260828</x:v>
      </x:c>
      <x:c r="AD996" s="499" t="n">
        <x:v>46262</x:v>
      </x:c>
      <x:c r="AE996" s="499" t="n">
        <x:v>46272</x:v>
      </x:c>
      <x:c r="AF996" t="str">
        <x:v>CAITUN36</x:v>
      </x:c>
      <x:c r="AG996"/>
      <x:c r="AH996" t="str">
        <x:v>Tactical Athlete → Operational Readiness Brazil</x:v>
      </x:c>
      <x:c r="AI996" t="str">
        <x:v>evidence-family:B</x:v>
      </x:c>
      <x:c r="AJ996"/>
      <x:c r="AK996" t="str">
        <x:f>IF(AJ996="","",IF(OR(LOWER(AJ996)="brazil",LOWER(AJ996)="brasil"),"Yes","No"))</x:f>
      </x:c>
      <x:c r="AL996"/>
      <x:c r="AM996"/>
      <x:c r="AN996"/>
      <x:c r="AO996"/>
      <x:c r="AP996"/>
      <x:c r="AQ996"/>
      <x:c r="AR996"/>
      <x:c r="AS996"/>
      <x:c r="AT996"/>
      <x:c r="AU996"/>
      <x:c r="AV996"/>
      <x:c r="AW996"/>
      <x:c r="AX996"/>
      <x:c r="AY996"/>
      <x:c r="AZ996"/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/>
      <x:c r="BO996"/>
      <x:c r="BP996"/>
      <x:c r="BQ996"/>
      <x:c r="BR996"/>
      <x:c r="BS996"/>
      <x:c r="BT996"/>
      <x:c r="BU996"/>
      <x:c r="BV996"/>
      <x:c r="BW996"/>
      <x:c r="BX996"/>
      <x:c r="BY996"/>
      <x:c r="BZ996"/>
      <x:c r="CA996"/>
      <x:c r="CB996"/>
      <x:c r="CC996"/>
      <x:c r="CD996"/>
      <x:c r="CE996"/>
      <x:c r="CF996"/>
      <x:c r="CG996"/>
      <x:c r="CH996"/>
      <x:c r="CI996"/>
      <x:c r="CJ996" t="str">
        <x:v>Pending</x:v>
      </x:c>
      <x:c r="CK996" t="str">
        <x:v>Yes</x:v>
      </x:c>
      <x:c r="CL996" t="str">
        <x:v>Yes</x:v>
      </x:c>
      <x:c r="CM996" t="str">
        <x:v>Clear</x:v>
      </x:c>
      <x:c r="CN996" t="str">
        <x:v>Verified — clear</x:v>
      </x:c>
      <x:c r="CO996" t="n">
        <x:v>46272</x:v>
      </x:c>
      <x:c r="CP996" t="str">
        <x:v>https://pubmed.ncbi.nlm.nih.gov/30566723/</x:v>
      </x:c>
      <x:c r="CQ996"/>
      <x:c r="CR996"/>
      <x:c r="CS996"/>
      <x:c r="CT996"/>
      <x:c r="CU996"/>
      <x:c r="CV996"/>
      <x:c r="CW996"/>
      <x:c r="CX996"/>
      <x:c r="CY996"/>
      <x:c r="CZ996"/>
      <x:c r="DA996"/>
      <x:c r="DB996" t="str">
        <x:f>IF(L996="","",IF(AND(COUNT(CU996:DA996)=7,OR(CU996=0,CU996=1,CU996=2),OR(CV996=0,CV996=1,CV996=2),OR(CW996=0,CW996=1,CW996=2),OR(CX996=0,CX996=1,CX996=2),OR(CY996=0,CY996=1,CY996=2),OR(CZ996=0,CZ996=1,CZ996=2),OR(DA996=0,DA996=1,DA996=2)),SUM(CU996:DA996),""))</x:f>
      </x:c>
      <x:c r="DC996" t="str">
        <x:f>IF(DB996="","",ROUND(DB996/14*10,1))</x:f>
      </x:c>
      <x:c r="DD996" t="str">
        <x:v>Pending</x:v>
      </x:c>
      <x:c r="DE996" t="str">
        <x:f>IF(L996="","",IF(DC996="","Pending",IF(DD996="Yes","CONDITIONAL — safety override",IF(DC996&gt;=8,"HIGH",IF(DC996&gt;=5,"CONDITIONAL","LOW")))))</x:f>
        <x:v>Pending</x:v>
      </x:c>
      <x:c r="DF996" t="str">
        <x:v>Pending screening and full-text appraisal; no transferability judgment made at identification.</x:v>
      </x:c>
      <x:c r="DG996"/>
      <x:c r="DH996"/>
      <x:c r="DI996"/>
      <x:c r="DJ996"/>
      <x:c r="DK996"/>
      <x:c r="DL996"/>
      <x:c r="DM996"/>
      <x:c r="DN996"/>
      <x:c r="DO996"/>
      <x:c r="DP996"/>
      <x:c r="DQ996"/>
      <x:c r="DR996"/>
      <x:c r="DS996"/>
      <x:c r="DT996"/>
      <x:c r="DU996"/>
      <x:c r="DV996"/>
      <x:c r="DW996"/>
      <x:c r="DX996"/>
      <x:c r="DY996"/>
      <x:c r="DZ996" t="str">
        <x:v>Title/abstract screening alone does not establish effectiveness, causality, methodological quality, transferability to Brazilian public safety or an institutional recommendation.</x:v>
      </x:c>
      <x:c r="EA996" t="str">
        <x:v>Pending</x:v>
      </x:c>
      <x:c r="EB996" t="str">
        <x:f>IF(L996="","",IF(EC996="READY","Yes","No / Pending"))</x:f>
        <x:v>No / Pending</x:v>
      </x:c>
      <x:c r="EC996" t="str">
        <x:f>IF(L996="","",IF(OR(ISNUMBER(SEARCH("Retracted Publication",Q996)),CM996="Retracted",CN996="Retracted",CM996="Expression of Concern",CN996="Expression of Concern",F996="Not used",CG996="Critical",CH996="High",CH996="Critical"),"BLOCKED — integrity or use restriction",IF(AND(CJ996="Yes",CK996="Yes",CL996="Yes"),IF(AND(CM996="Clear",CN996="Verified — clear"),IF(AND(AND(LEN(TRIM(CF996))&gt;0,LEFT(LOWER(TRIM(CF996)),7)&lt;&gt;"pending"),OR(CG996="High",CG996="Moderate"),OR(CH996="Low",CH996="Some concerns",CH996="Not applicable")),IF(AND(DD996="No",OR(DE996="HIGH",DE996="CONDITIONAL"),AND(LEN(TRIM(DF996))&gt;0,LEFT(LOWER(TRIM(DF996)),7)&lt;&gt;"pending")),IF(AND(AND(LEN(TRIM(DT996))&gt;0,LEFT(LOWER(TRIM(DT996)),7)&lt;&gt;"pending"),AND(LEN(TRIM(DU996))&gt;0,LEFT(LOWER(TRIM(DU996)),7)&lt;&gt;"pending"),OR(AND(LEN(TRIM(DV996))&gt;0,LEFT(LOWER(TRIM(DV996)),7)&lt;&gt;"pending"),AND(LEN(TRIM(DW996))&gt;0,LEFT(LOWER(TRIM(DW996)),7)&lt;&gt;"pending")),AND(LEN(TRIM(DX996))&gt;0,LEFT(LOWER(TRIM(DX996)),7)&lt;&gt;"pending")),IF(AND(F996="Claim-ready",OR(EA996="Strong",EA996="Moderate"),AND(LEN(TRIM(G996))&gt;0,LEFT(LOWER(TRIM(G996)),7)&lt;&gt;"pending"),G996&lt;&gt;"No substantive use decision is permitted from identification metadata alone.",AND(LEN(TRIM(DZ996))&gt;0,LEFT(LOWER(TRIM(DZ996)),7)&lt;&gt;"pending"),DZ996&lt;&gt;"Identification metadata alone does not permit any substantive scientific, causal, operational, or institutional claim.",AND(LEN(TRIM(EI996))&gt;0,LEFT(LOWER(TRIM(EI996)),7)&lt;&gt;"pending"),ISNUMBER(EH996),EH996&gt;0),"READY","PENDING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996" t="str">
        <x:v>Pending</x:v>
      </x:c>
      <x:c r="EE996"/>
      <x:c r="EF996" t="str">
        <x:v>Pending</x:v>
      </x:c>
      <x:c r="EG996" t="str">
        <x:v>Pending</x:v>
      </x:c>
      <x:c r="EH996"/>
      <x:c r="EI996" s="501"/>
      <x:c r="EJ996"/>
      <x:c r="EK996" t="str">
        <x:v>Pending</x:v>
      </x:c>
      <x:c r="EL996" t="n">
        <x:v>46272</x:v>
      </x:c>
      <x:c r="EM996" t="str">
        <x:v>Production PubMed record imported and reconciled to Zotero item CAITUN36;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996" t="n">
        <x:f>IF(L996="","",(IF(N996&lt;&gt;"",1,0)+IF(O996&lt;&gt;"",1,0)+IF(AJ996&lt;&gt;"",1,0)+IF(AU996&lt;&gt;"",1,0)+IF(BE996&lt;&gt;"",1,0)+IF(CF996&lt;&gt;"",1,0)+IF(CJ996="Yes",1,0)+IF(CL996="Yes",1,0)+IF(DE996&lt;&gt;"Pending",1,0)+IF(F996&lt;&gt;"",1,0)+IF(DZ996&lt;&gt;"",1,0)+IF(EI996&lt;&gt;"",1,0))/12)</x:f>
        <x:v>0.4166666666666667</x:v>
      </x:c>
    </x:row>
    <x:row r="997">
      <x:c r="A997" t="str">
        <x:v>EV-0994</x:v>
      </x:c>
      <x:c r="B997" t="str">
        <x:v>Integrity check</x:v>
      </x:c>
      <x:c r="C997" t="str">
        <x:f>IF(L997="","",IF(LEFT(EC997,7)="BLOCKED","🔴 Do not use for conclusion",IF(EB997="Yes","🟢 Claim-ready","🟡 Caution / context")))</x:f>
        <x:v>🟡 Caution / context</x:v>
      </x:c>
      <x:c r="D997" t="str">
        <x:f>IF(L997="","",EC997)</x:f>
        <x:v>PENDING — appropriate appraisal</x:v>
      </x:c>
      <x:c r="E997" t="str">
        <x:v>P3 — Medium</x:v>
      </x:c>
      <x:c r="F997" t="str">
        <x:v>Pending</x:v>
      </x:c>
      <x:c r="G997" t="str">
        <x:v>Title/abstract identify an explicit tactical/public-safety context and readiness domain; retain for full-text assessment.</x:v>
      </x:c>
      <x:c r="H997" t="str">
        <x:v>Obtain and review lawful full text; confirm human adjudication; then select a design-specific appraisal instrument.</x:v>
      </x:c>
      <x:c r="I997"/>
      <x:c r="J997" t="str">
        <x:v>A — Core</x:v>
      </x:c>
      <x:c r="K997" t="str">
        <x:v>IDENTIFIED</x:v>
      </x:c>
      <x:c r="L997" t="str">
        <x:v>Lower-limb joint work and power are modulated during load carriage based on load configuration and walking speed.</x:v>
      </x:c>
      <x:c r="M997"/>
      <x:c r="N997" t="str">
        <x:v>Lenton, Gavin K; Doyle, Tim L A; Lloyd, David G; Higgs, Jeremy; Billing, Daniel; Saxby, David J</x:v>
      </x:c>
      <x:c r="O997" t="n">
        <x:v>2019</x:v>
      </x:c>
      <x:c r="P997" t="str">
        <x:v>Journal of biomechanics</x:v>
      </x:c>
      <x:c r="Q997" t="str">
        <x:v>Journal Article</x:v>
      </x:c>
      <x:c r="R997" t="str">
        <x:v>Unclear</x:v>
      </x:c>
      <x:c r="S997" t="str">
        <x:v>Unknown</x:v>
      </x:c>
      <x:c r="T997" t="str">
        <x:v>eng</x:v>
      </x:c>
      <x:c r="U997" t="str">
        <x:v>https://pubmed.ncbi.nlm.nih.gov/30527387/</x:v>
      </x:c>
      <x:c r="V997" t="str">
        <x:v>10.1016/j.jbiomech.2018.11.036</x:v>
      </x:c>
      <x:c r="W997" t="str">
        <x:f>IF(V997="","",LOWER(SUBSTITUTE(SUBSTITUTE(SUBSTITUTE(SUBSTITUTE(TRIM(V997),"https://doi.org/",""),"http://doi.org/",""),"https://dx.doi.org/",""),"doi:","")))</x:f>
        <x:v>10.1016/j.jbiomech.2018.11.036</x:v>
      </x:c>
      <x:c r="X997" t="str">
        <x:v>30527387</x:v>
      </x:c>
      <x:c r="Y997" t="str"/>
      <x:c r="Z997"/>
      <x:c r="AA997" t="str">
        <x:v>PubMed/MEDLINE</x:v>
      </x:c>
      <x:c r="AB997" t="str">
        <x:v>PUBMED-A-v1.0-2026-08-28</x:v>
      </x:c>
      <x:c r="AC997" t="str">
        <x:v>SP-PUBMED-A-20260828</x:v>
      </x:c>
      <x:c r="AD997" s="499" t="n">
        <x:v>46262</x:v>
      </x:c>
      <x:c r="AE997" s="499" t="n">
        <x:v>46272</x:v>
      </x:c>
      <x:c r="AF997" t="str">
        <x:v>EJTRPSUU</x:v>
      </x:c>
      <x:c r="AG997"/>
      <x:c r="AH997" t="str">
        <x:v>Tactical Athlete → Operational Readiness Brazil</x:v>
      </x:c>
      <x:c r="AI997" t="str">
        <x:v>evidence-family:A</x:v>
      </x:c>
      <x:c r="AJ997"/>
      <x:c r="AK997" t="str">
        <x:f>IF(AJ997="","",IF(OR(LOWER(AJ997)="brazil",LOWER(AJ997)="brasil"),"Yes","No"))</x:f>
      </x:c>
      <x:c r="AL997"/>
      <x:c r="AM997"/>
      <x:c r="AN997"/>
      <x:c r="AO997"/>
      <x:c r="AP997"/>
      <x:c r="AQ997"/>
      <x:c r="AR997"/>
      <x:c r="AS997"/>
      <x:c r="AT997"/>
      <x:c r="AU997"/>
      <x:c r="AV997"/>
      <x:c r="AW997"/>
      <x:c r="AX997"/>
      <x:c r="AY997"/>
      <x:c r="AZ997"/>
      <x:c r="BA997"/>
      <x:c r="BB997"/>
      <x:c r="BC997"/>
      <x:c r="BD997"/>
      <x:c r="BE997"/>
      <x:c r="BF997"/>
      <x:c r="BG997"/>
      <x:c r="BH997"/>
      <x:c r="BI997"/>
      <x:c r="BJ997"/>
      <x:c r="BK997"/>
      <x:c r="BL997"/>
      <x:c r="BM997"/>
      <x:c r="BN997"/>
      <x:c r="BO997"/>
      <x:c r="BP997"/>
      <x:c r="BQ997"/>
      <x:c r="BR997"/>
      <x:c r="BS997"/>
      <x:c r="BT997"/>
      <x:c r="BU997"/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 t="str">
        <x:v>Yes</x:v>
      </x:c>
      <x:c r="CK997" t="str">
        <x:v>Yes</x:v>
      </x:c>
      <x:c r="CL997" t="str">
        <x:v>Yes</x:v>
      </x:c>
      <x:c r="CM997" t="str">
        <x:v>Clear</x:v>
      </x:c>
      <x:c r="CN997" t="str">
        <x:v>Verified — clear</x:v>
      </x:c>
      <x:c r="CO997" t="n">
        <x:v>46272</x:v>
      </x:c>
      <x:c r="CP997" t="str">
        <x:v>https://pubmed.ncbi.nlm.nih.gov/30527387/</x:v>
      </x:c>
      <x:c r="CQ997"/>
      <x:c r="CR997"/>
      <x:c r="CS997"/>
      <x:c r="CT997"/>
      <x:c r="CU997"/>
      <x:c r="CV997"/>
      <x:c r="CW997"/>
      <x:c r="CX997"/>
      <x:c r="CY997"/>
      <x:c r="CZ997"/>
      <x:c r="DA997"/>
      <x:c r="DB997" t="str">
        <x:f>IF(L997="","",IF(AND(COUNT(CU997:DA997)=7,OR(CU997=0,CU997=1,CU997=2),OR(CV997=0,CV997=1,CV997=2),OR(CW997=0,CW997=1,CW997=2),OR(CX997=0,CX997=1,CX997=2),OR(CY997=0,CY997=1,CY997=2),OR(CZ997=0,CZ997=1,CZ997=2),OR(DA997=0,DA997=1,DA997=2)),SUM(CU997:DA997),""))</x:f>
      </x:c>
      <x:c r="DC997" t="str">
        <x:f>IF(DB997="","",ROUND(DB997/14*10,1))</x:f>
      </x:c>
      <x:c r="DD997" t="str">
        <x:v>Pending</x:v>
      </x:c>
      <x:c r="DE997" t="str">
        <x:f>IF(L997="","",IF(DC997="","Pending",IF(DD997="Yes","CONDITIONAL — safety override",IF(DC997&gt;=8,"HIGH",IF(DC997&gt;=5,"CONDITIONAL","LOW")))))</x:f>
        <x:v>Pending</x:v>
      </x:c>
      <x:c r="DF997" t="str">
        <x:v>Pending screening and full-text appraisal; no transferability judgment made at identification.</x:v>
      </x:c>
      <x:c r="DG997"/>
      <x:c r="DH997"/>
      <x:c r="DI997"/>
      <x:c r="DJ997"/>
      <x:c r="DK997"/>
      <x:c r="DL997"/>
      <x:c r="DM997"/>
      <x:c r="DN997"/>
      <x:c r="DO997"/>
      <x:c r="DP997"/>
      <x:c r="DQ997"/>
      <x:c r="DR997"/>
      <x:c r="DS997"/>
      <x:c r="DT997"/>
      <x:c r="DU997"/>
      <x:c r="DV997"/>
      <x:c r="DW997"/>
      <x:c r="DX997"/>
      <x:c r="DY997"/>
      <x:c r="DZ997" t="str">
        <x:v>Title/abstract screening alone does not establish effectiveness, causality, methodological quality, transferability to Brazilian public safety or an institutional recommendation.</x:v>
      </x:c>
      <x:c r="EA997" t="str">
        <x:v>Pending</x:v>
      </x:c>
      <x:c r="EB997" t="str">
        <x:f>IF(L997="","",IF(EC997="READY","Yes","No / Pending"))</x:f>
        <x:v>No / Pending</x:v>
      </x:c>
      <x:c r="EC997" t="str">
        <x:f>IF(L997="","",IF(OR(ISNUMBER(SEARCH("Retracted Publication",Q997)),CM997="Retracted",CN997="Retracted",CM997="Expression of Concern",CN997="Expression of Concern",F997="Not used",CG997="Critical",CH997="High",CH997="Critical"),"BLOCKED — integrity or use restriction",IF(AND(CJ997="Yes",CK997="Yes",CL997="Yes"),IF(AND(CM997="Clear",CN997="Verified — clear"),IF(AND(AND(LEN(TRIM(CF997))&gt;0,LEFT(LOWER(TRIM(CF997)),7)&lt;&gt;"pending"),OR(CG997="High",CG997="Moderate"),OR(CH997="Low",CH997="Some concerns",CH997="Not applicable")),IF(AND(DD997="No",OR(DE997="HIGH",DE997="CONDITIONAL"),AND(LEN(TRIM(DF997))&gt;0,LEFT(LOWER(TRIM(DF997)),7)&lt;&gt;"pending")),IF(AND(AND(LEN(TRIM(DT997))&gt;0,LEFT(LOWER(TRIM(DT997)),7)&lt;&gt;"pending"),AND(LEN(TRIM(DU997))&gt;0,LEFT(LOWER(TRIM(DU997)),7)&lt;&gt;"pending"),OR(AND(LEN(TRIM(DV997))&gt;0,LEFT(LOWER(TRIM(DV997)),7)&lt;&gt;"pending"),AND(LEN(TRIM(DW997))&gt;0,LEFT(LOWER(TRIM(DW997)),7)&lt;&gt;"pending")),AND(LEN(TRIM(DX997))&gt;0,LEFT(LOWER(TRIM(DX997)),7)&lt;&gt;"pending")),IF(AND(F997="Claim-ready",OR(EA997="Strong",EA997="Moderate"),AND(LEN(TRIM(G997))&gt;0,LEFT(LOWER(TRIM(G997)),7)&lt;&gt;"pending"),G997&lt;&gt;"No substantive use decision is permitted from identification metadata alone.",AND(LEN(TRIM(DZ997))&gt;0,LEFT(LOWER(TRIM(DZ997)),7)&lt;&gt;"pending"),DZ997&lt;&gt;"Identification metadata alone does not permit any substantive scientific, causal, operational, or institutional claim.",AND(LEN(TRIM(EI997))&gt;0,LEFT(LOWER(TRIM(EI997)),7)&lt;&gt;"pending"),ISNUMBER(EH997),EH997&gt;0),"READY","PENDING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7" t="str">
        <x:v>Pending</x:v>
      </x:c>
      <x:c r="EE997"/>
      <x:c r="EF997" t="str">
        <x:v>Pending</x:v>
      </x:c>
      <x:c r="EG997" t="str">
        <x:v>Pending</x:v>
      </x:c>
      <x:c r="EH997"/>
      <x:c r="EI997" s="501"/>
      <x:c r="EJ997"/>
      <x:c r="EK997" t="str">
        <x:v>Pending</x:v>
      </x:c>
      <x:c r="EL997" t="n">
        <x:v>46272</x:v>
      </x:c>
      <x:c r="EM997" t="str">
        <x:v>Production PubMed record imported and reconciled to Zotero item EJTRPSUU;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97" t="n">
        <x:f>IF(L997="","",(IF(N997&lt;&gt;"",1,0)+IF(O997&lt;&gt;"",1,0)+IF(AJ997&lt;&gt;"",1,0)+IF(AU997&lt;&gt;"",1,0)+IF(BE997&lt;&gt;"",1,0)+IF(CF997&lt;&gt;"",1,0)+IF(CJ997="Yes",1,0)+IF(CL997="Yes",1,0)+IF(DE997&lt;&gt;"Pending",1,0)+IF(F997&lt;&gt;"",1,0)+IF(DZ997&lt;&gt;"",1,0)+IF(EI997&lt;&gt;"",1,0))/12)</x:f>
        <x:v>0.5</x:v>
      </x:c>
    </x:row>
    <x:row r="998">
      <x:c r="A998" t="str">
        <x:v>EV-0995</x:v>
      </x:c>
      <x:c r="B998" t="str">
        <x:v>Integrity check</x:v>
      </x:c>
      <x:c r="C998" t="str">
        <x:f>IF(L998="","",IF(LEFT(EC998,7)="BLOCKED","🔴 Do not use for conclusion",IF(EB998="Yes","🟢 Claim-ready","🟡 Caution / context")))</x:f>
        <x:v>🟡 Caution / context</x:v>
      </x:c>
      <x:c r="D998" t="str">
        <x:f>IF(L998="","",EC998)</x:f>
        <x:v>PENDING — appropriate appraisal</x:v>
      </x:c>
      <x:c r="E998" t="str">
        <x:v>P3 — Medium</x:v>
      </x:c>
      <x:c r="F998" t="str">
        <x:v>Pending</x:v>
      </x:c>
      <x:c r="G998" t="str">
        <x:v>A potentially relevant concept is present, but direct applicability is ambiguous at title/abstract level.</x:v>
      </x:c>
      <x:c r="H998" t="str">
        <x:v>Human title/abstract adjudication; retrieve full text if relevance remains plausible.</x:v>
      </x:c>
      <x:c r="I998"/>
      <x:c r="J998" t="str">
        <x:v>C — Implementation Science</x:v>
      </x:c>
      <x:c r="K998" t="str">
        <x:v>IDENTIFIED</x:v>
      </x:c>
      <x:c r="L998" t="str">
        <x:v>Confronting Challenges in Reducing Heart Failure 30-Day Readmissions: Lessons Learned With Implications for Evidence-Based Practice.</x:v>
      </x:c>
      <x:c r="M998"/>
      <x:c r="N998" t="str">
        <x:v>Wood, Racheal L; Migliore, Laurie A; Nasshan, Sandra J; Mirghani, Sara R; Contasti, Annette C</x:v>
      </x:c>
      <x:c r="O998" t="n">
        <x:v>2019</x:v>
      </x:c>
      <x:c r="P998" t="str">
        <x:v>Worldviews on evidence-based nursing</x:v>
      </x:c>
      <x:c r="Q998" t="str">
        <x:v>Journal Article</x:v>
      </x:c>
      <x:c r="R998" t="str">
        <x:v>Unclear</x:v>
      </x:c>
      <x:c r="S998" t="str">
        <x:v>Unknown</x:v>
      </x:c>
      <x:c r="T998" t="str">
        <x:v>eng</x:v>
      </x:c>
      <x:c r="U998" t="str">
        <x:v>https://pubmed.ncbi.nlm.nih.gov/30516340/</x:v>
      </x:c>
      <x:c r="V998" t="str">
        <x:v>10.1111/wvn.12336</x:v>
      </x:c>
      <x:c r="W998" t="str">
        <x:f>IF(V998="","",LOWER(SUBSTITUTE(SUBSTITUTE(SUBSTITUTE(SUBSTITUTE(TRIM(V998),"https://doi.org/",""),"http://doi.org/",""),"https://dx.doi.org/",""),"doi:","")))</x:f>
        <x:v>10.1111/wvn.12336</x:v>
      </x:c>
      <x:c r="X998" t="str">
        <x:v>30516340</x:v>
      </x:c>
      <x:c r="Y998" t="str">
        <x:v>PMC6975159</x:v>
      </x:c>
      <x:c r="Z998"/>
      <x:c r="AA998" t="str">
        <x:v>PubMed/MEDLINE</x:v>
      </x:c>
      <x:c r="AB998" t="str">
        <x:v>PUBMED-C-v1.0-2026-08-28</x:v>
      </x:c>
      <x:c r="AC998" t="str">
        <x:v>SP-PUBMED-C-20260828</x:v>
      </x:c>
      <x:c r="AD998" s="499" t="n">
        <x:v>46262</x:v>
      </x:c>
      <x:c r="AE998" s="499" t="n">
        <x:v>46272</x:v>
      </x:c>
      <x:c r="AF998" t="str">
        <x:v>S2TUKHZ6</x:v>
      </x:c>
      <x:c r="AG998"/>
      <x:c r="AH998" t="str">
        <x:v>Tactical Athlete → Operational Readiness Brazil</x:v>
      </x:c>
      <x:c r="AI998" t="str">
        <x:v>evidence-family:C</x:v>
      </x:c>
      <x:c r="AJ998"/>
      <x:c r="AK998" t="str">
        <x:f>IF(AJ998="","",IF(OR(LOWER(AJ998)="brazil",LOWER(AJ998)="brasil"),"Yes","No"))</x:f>
      </x:c>
      <x:c r="AL998"/>
      <x:c r="AM998"/>
      <x:c r="AN998"/>
      <x:c r="AO998"/>
      <x:c r="AP998"/>
      <x:c r="AQ998"/>
      <x:c r="AR998"/>
      <x:c r="AS998"/>
      <x:c r="AT998"/>
      <x:c r="AU998"/>
      <x:c r="AV998"/>
      <x:c r="AW998"/>
      <x:c r="AX998"/>
      <x:c r="AY998"/>
      <x:c r="AZ998"/>
      <x:c r="BA998"/>
      <x:c r="BB998"/>
      <x:c r="BC998"/>
      <x:c r="BD998"/>
      <x:c r="BE998"/>
      <x:c r="BF998"/>
      <x:c r="BG998"/>
      <x:c r="BH998"/>
      <x:c r="BI998"/>
      <x:c r="BJ998"/>
      <x:c r="BK998"/>
      <x:c r="BL998"/>
      <x:c r="BM998"/>
      <x:c r="BN998"/>
      <x:c r="BO998"/>
      <x:c r="BP998"/>
      <x:c r="BQ998"/>
      <x:c r="BR998"/>
      <x:c r="BS998"/>
      <x:c r="BT998"/>
      <x:c r="BU998"/>
      <x:c r="BV998"/>
      <x:c r="BW998"/>
      <x:c r="BX998"/>
      <x:c r="BY998"/>
      <x:c r="BZ998"/>
      <x:c r="CA998"/>
      <x:c r="CB998"/>
      <x:c r="CC998"/>
      <x:c r="CD998"/>
      <x:c r="CE998"/>
      <x:c r="CF998"/>
      <x:c r="CG998"/>
      <x:c r="CH998"/>
      <x:c r="CI998"/>
      <x:c r="CJ998" t="str">
        <x:v>Yes</x:v>
      </x:c>
      <x:c r="CK998" t="str">
        <x:v>Yes</x:v>
      </x:c>
      <x:c r="CL998" t="str">
        <x:v>Yes</x:v>
      </x:c>
      <x:c r="CM998" t="str">
        <x:v>Clear</x:v>
      </x:c>
      <x:c r="CN998" t="str">
        <x:v>Verified — clear</x:v>
      </x:c>
      <x:c r="CO998" t="n">
        <x:v>46272</x:v>
      </x:c>
      <x:c r="CP998" t="str">
        <x:v>https://pubmed.ncbi.nlm.nih.gov/30516340/</x:v>
      </x:c>
      <x:c r="CQ998"/>
      <x:c r="CR998"/>
      <x:c r="CS998"/>
      <x:c r="CT998"/>
      <x:c r="CU998"/>
      <x:c r="CV998"/>
      <x:c r="CW998"/>
      <x:c r="CX998"/>
      <x:c r="CY998"/>
      <x:c r="CZ998"/>
      <x:c r="DA998"/>
      <x:c r="DB998" t="str">
        <x:f>IF(L998="","",IF(AND(COUNT(CU998:DA998)=7,OR(CU998=0,CU998=1,CU998=2),OR(CV998=0,CV998=1,CV998=2),OR(CW998=0,CW998=1,CW998=2),OR(CX998=0,CX998=1,CX998=2),OR(CY998=0,CY998=1,CY998=2),OR(CZ998=0,CZ998=1,CZ998=2),OR(DA998=0,DA998=1,DA998=2)),SUM(CU998:DA998),""))</x:f>
      </x:c>
      <x:c r="DC998" t="str">
        <x:f>IF(DB998="","",ROUND(DB998/14*10,1))</x:f>
      </x:c>
      <x:c r="DD998" t="str">
        <x:v>Pending</x:v>
      </x:c>
      <x:c r="DE998" t="str">
        <x:f>IF(L998="","",IF(DC998="","Pending",IF(DD998="Yes","CONDITIONAL — safety override",IF(DC998&gt;=8,"HIGH",IF(DC998&gt;=5,"CONDITIONAL","LOW")))))</x:f>
        <x:v>Pending</x:v>
      </x:c>
      <x:c r="DF998" t="str">
        <x:v>Pending screening and full-text appraisal; no transferability judgment made at identification.</x:v>
      </x:c>
      <x:c r="DG998"/>
      <x:c r="DH998"/>
      <x:c r="DI998"/>
      <x:c r="DJ998"/>
      <x:c r="DK998"/>
      <x:c r="DL998"/>
      <x:c r="DM998"/>
      <x:c r="DN998"/>
      <x:c r="DO998"/>
      <x:c r="DP998"/>
      <x:c r="DQ998"/>
      <x:c r="DR998"/>
      <x:c r="DS998"/>
      <x:c r="DT998"/>
      <x:c r="DU998"/>
      <x:c r="DV998"/>
      <x:c r="DW998"/>
      <x:c r="DX998"/>
      <x:c r="DY998"/>
      <x:c r="DZ998" t="str">
        <x:v>Title/abstract information is insufficient for a substantive scientific, causal, transferability or institutional claim.</x:v>
      </x:c>
      <x:c r="EA998" t="str">
        <x:v>Pending</x:v>
      </x:c>
      <x:c r="EB998" t="str">
        <x:f>IF(L998="","",IF(EC998="READY","Yes","No / Pending"))</x:f>
        <x:v>No / Pending</x:v>
      </x:c>
      <x:c r="EC998" t="str">
        <x:f>IF(L998="","",IF(OR(ISNUMBER(SEARCH("Retracted Publication",Q998)),CM998="Retracted",CN998="Retracted",CM998="Expression of Concern",CN998="Expression of Concern",F998="Not used",CG998="Critical",CH998="High",CH998="Critical"),"BLOCKED — integrity or use restriction",IF(AND(CJ998="Yes",CK998="Yes",CL998="Yes"),IF(AND(CM998="Clear",CN998="Verified — clear"),IF(AND(AND(LEN(TRIM(CF998))&gt;0,LEFT(LOWER(TRIM(CF998)),7)&lt;&gt;"pending"),OR(CG998="High",CG998="Moderate"),OR(CH998="Low",CH998="Some concerns",CH998="Not applicable")),IF(AND(DD998="No",OR(DE998="HIGH",DE998="CONDITIONAL"),AND(LEN(TRIM(DF998))&gt;0,LEFT(LOWER(TRIM(DF998)),7)&lt;&gt;"pending")),IF(AND(AND(LEN(TRIM(DT998))&gt;0,LEFT(LOWER(TRIM(DT998)),7)&lt;&gt;"pending"),AND(LEN(TRIM(DU998))&gt;0,LEFT(LOWER(TRIM(DU998)),7)&lt;&gt;"pending"),OR(AND(LEN(TRIM(DV998))&gt;0,LEFT(LOWER(TRIM(DV998)),7)&lt;&gt;"pending"),AND(LEN(TRIM(DW998))&gt;0,LEFT(LOWER(TRIM(DW998)),7)&lt;&gt;"pending")),AND(LEN(TRIM(DX998))&gt;0,LEFT(LOWER(TRIM(DX998)),7)&lt;&gt;"pending")),IF(AND(F998="Claim-ready",OR(EA998="Strong",EA998="Moderate"),AND(LEN(TRIM(G998))&gt;0,LEFT(LOWER(TRIM(G998)),7)&lt;&gt;"pending"),G998&lt;&gt;"No substantive use decision is permitted from identification metadata alone.",AND(LEN(TRIM(DZ998))&gt;0,LEFT(LOWER(TRIM(DZ998)),7)&lt;&gt;"pending"),DZ998&lt;&gt;"Identification metadata alone does not permit any substantive scientific, causal, operational, or institutional claim.",AND(LEN(TRIM(EI998))&gt;0,LEFT(LOWER(TRIM(EI998)),7)&lt;&gt;"pending"),ISNUMBER(EH998),EH998&gt;0),"READY","PENDING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8" t="str">
        <x:v>Pending</x:v>
      </x:c>
      <x:c r="EE998"/>
      <x:c r="EF998" t="str">
        <x:v>Pending</x:v>
      </x:c>
      <x:c r="EG998" t="str">
        <x:v>Pending</x:v>
      </x:c>
      <x:c r="EH998"/>
      <x:c r="EI998" s="501"/>
      <x:c r="EJ998"/>
      <x:c r="EK998" t="str">
        <x:v>Pending</x:v>
      </x:c>
      <x:c r="EL998" t="n">
        <x:v>46272</x:v>
      </x:c>
      <x:c r="EM998" t="str">
        <x:v>Production PubMed record imported and reconciled to Zotero item S2TUKHZ6;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998" t="n">
        <x:f>IF(L998="","",(IF(N998&lt;&gt;"",1,0)+IF(O998&lt;&gt;"",1,0)+IF(AJ998&lt;&gt;"",1,0)+IF(AU998&lt;&gt;"",1,0)+IF(BE998&lt;&gt;"",1,0)+IF(CF998&lt;&gt;"",1,0)+IF(CJ998="Yes",1,0)+IF(CL998="Yes",1,0)+IF(DE998&lt;&gt;"Pending",1,0)+IF(F998&lt;&gt;"",1,0)+IF(DZ998&lt;&gt;"",1,0)+IF(EI998&lt;&gt;"",1,0))/12)</x:f>
        <x:v>0.5</x:v>
      </x:c>
    </x:row>
    <x:row r="999">
      <x:c r="A999" t="str">
        <x:v>EV-0996</x:v>
      </x:c>
      <x:c r="B999" t="str">
        <x:v>Integrity check</x:v>
      </x:c>
      <x:c r="C999" t="str">
        <x:f>IF(L999="","",IF(LEFT(EC999,7)="BLOCKED","🔴 Do not use for conclusion",IF(EB999="Yes","🟢 Claim-ready","🟡 Caution / context")))</x:f>
        <x:v>🟡 Caution / context</x:v>
      </x:c>
      <x:c r="D999" t="str">
        <x:f>IF(L999="","",EC999)</x:f>
        <x:v>PENDING — appropriate appraisal</x:v>
      </x:c>
      <x:c r="E999" t="str">
        <x:v>P3 — Medium</x:v>
      </x:c>
      <x:c r="F999" t="str">
        <x:v>Pending</x:v>
      </x:c>
      <x:c r="G999" t="str">
        <x:v>Title/abstract identify an explicit operational APHT/medical-readiness topic; retain for full-text assessment.</x:v>
      </x:c>
      <x:c r="H999" t="str">
        <x:v>Obtain and review lawful full text; confirm human adjudication; then select a design-specific appraisal instrument.</x:v>
      </x:c>
      <x:c r="I999"/>
      <x:c r="J999" t="str">
        <x:v>B — APHT / Medical Readiness</x:v>
      </x:c>
      <x:c r="K999" t="str">
        <x:v>IDENTIFIED</x:v>
      </x:c>
      <x:c r="L999" t="str">
        <x:v>The effectiveness of junctional tourniquets: A systematic review and meta-analysis.</x:v>
      </x:c>
      <x:c r="M999"/>
      <x:c r="N999" t="str">
        <x:v>Smith, Shane; White, John; Wanis, Kerollos Nashat; Beckett, Andrew; McAlister, Vivian C; Hilsden, Richard</x:v>
      </x:c>
      <x:c r="O999" t="n">
        <x:v>2019</x:v>
      </x:c>
      <x:c r="P999" t="str">
        <x:v>The journal of trauma and acute care surgery</x:v>
      </x:c>
      <x:c r="Q999" t="str">
        <x:v>Journal Article; Meta-Analysis; Systematic Review</x:v>
      </x:c>
      <x:c r="R999" t="str">
        <x:v>Unclear</x:v>
      </x:c>
      <x:c r="S999" t="str">
        <x:v>Unknown</x:v>
      </x:c>
      <x:c r="T999" t="str">
        <x:v>eng</x:v>
      </x:c>
      <x:c r="U999" t="str">
        <x:v>https://pubmed.ncbi.nlm.nih.gov/30507857/</x:v>
      </x:c>
      <x:c r="V999" t="str">
        <x:v>10.1097/ta.0000000000002159</x:v>
      </x:c>
      <x:c r="W999" t="str">
        <x:f>IF(V999="","",LOWER(SUBSTITUTE(SUBSTITUTE(SUBSTITUTE(SUBSTITUTE(TRIM(V999),"https://doi.org/",""),"http://doi.org/",""),"https://dx.doi.org/",""),"doi:","")))</x:f>
        <x:v>10.1097/ta.0000000000002159</x:v>
      </x:c>
      <x:c r="X999" t="str">
        <x:v>30507857</x:v>
      </x:c>
      <x:c r="Y999" t="str"/>
      <x:c r="Z999"/>
      <x:c r="AA999" t="str">
        <x:v>PubMed/MEDLINE</x:v>
      </x:c>
      <x:c r="AB999" t="str">
        <x:v>PUBMED-B-v1.0-2026-08-28</x:v>
      </x:c>
      <x:c r="AC999" t="str">
        <x:v>SP-PUBMED-B-20260828</x:v>
      </x:c>
      <x:c r="AD999" s="499" t="n">
        <x:v>46262</x:v>
      </x:c>
      <x:c r="AE999" s="499" t="n">
        <x:v>46272</x:v>
      </x:c>
      <x:c r="AF999" t="str">
        <x:v>ZPBLCKC4</x:v>
      </x:c>
      <x:c r="AG999"/>
      <x:c r="AH999" t="str">
        <x:v>Tactical Athlete → Operational Readiness Brazil</x:v>
      </x:c>
      <x:c r="AI999" t="str">
        <x:v>evidence-family:B</x:v>
      </x:c>
      <x:c r="AJ999"/>
      <x:c r="AK999" t="str">
        <x:f>IF(AJ999="","",IF(OR(LOWER(AJ999)="brazil",LOWER(AJ999)="brasil"),"Yes","No"))</x:f>
      </x:c>
      <x:c r="AL999"/>
      <x:c r="AM999"/>
      <x:c r="AN999"/>
      <x:c r="AO999"/>
      <x:c r="AP999"/>
      <x:c r="AQ999"/>
      <x:c r="AR999"/>
      <x:c r="AS999"/>
      <x:c r="AT999"/>
      <x:c r="AU999"/>
      <x:c r="AV999"/>
      <x:c r="AW999"/>
      <x:c r="AX999"/>
      <x:c r="AY999"/>
      <x:c r="AZ999"/>
      <x:c r="BA999"/>
      <x:c r="BB999"/>
      <x:c r="BC999"/>
      <x:c r="BD999"/>
      <x:c r="BE999"/>
      <x:c r="BF999"/>
      <x:c r="BG999"/>
      <x:c r="BH999"/>
      <x:c r="BI999"/>
      <x:c r="BJ999"/>
      <x:c r="BK999"/>
      <x:c r="BL999"/>
      <x:c r="BM999"/>
      <x:c r="BN999"/>
      <x:c r="BO999"/>
      <x:c r="BP999"/>
      <x:c r="BQ999"/>
      <x:c r="BR999"/>
      <x:c r="BS999"/>
      <x:c r="BT999"/>
      <x:c r="BU999"/>
      <x:c r="BV999"/>
      <x:c r="BW999"/>
      <x:c r="BX999"/>
      <x:c r="BY999"/>
      <x:c r="BZ999"/>
      <x:c r="CA999"/>
      <x:c r="CB999"/>
      <x:c r="CC999"/>
      <x:c r="CD999"/>
      <x:c r="CE999"/>
      <x:c r="CF999"/>
      <x:c r="CG999"/>
      <x:c r="CH999"/>
      <x:c r="CI999"/>
      <x:c r="CJ999" t="str">
        <x:v>Yes</x:v>
      </x:c>
      <x:c r="CK999" t="str">
        <x:v>Yes</x:v>
      </x:c>
      <x:c r="CL999" t="str">
        <x:v>Yes</x:v>
      </x:c>
      <x:c r="CM999" t="str">
        <x:v>Clear</x:v>
      </x:c>
      <x:c r="CN999" t="str">
        <x:v>Verified — clear</x:v>
      </x:c>
      <x:c r="CO999" t="n">
        <x:v>46272</x:v>
      </x:c>
      <x:c r="CP999" t="str">
        <x:v>https://pubmed.ncbi.nlm.nih.gov/30507857/</x:v>
      </x:c>
      <x:c r="CQ999"/>
      <x:c r="CR999"/>
      <x:c r="CS999"/>
      <x:c r="CT999"/>
      <x:c r="CU999"/>
      <x:c r="CV999"/>
      <x:c r="CW999"/>
      <x:c r="CX999"/>
      <x:c r="CY999"/>
      <x:c r="CZ999"/>
      <x:c r="DA999"/>
      <x:c r="DB999" t="str">
        <x:f>IF(L999="","",IF(AND(COUNT(CU999:DA999)=7,OR(CU999=0,CU999=1,CU999=2),OR(CV999=0,CV999=1,CV999=2),OR(CW999=0,CW999=1,CW999=2),OR(CX999=0,CX999=1,CX999=2),OR(CY999=0,CY999=1,CY999=2),OR(CZ999=0,CZ999=1,CZ999=2),OR(DA999=0,DA999=1,DA999=2)),SUM(CU999:DA999),""))</x:f>
      </x:c>
      <x:c r="DC999" t="str">
        <x:f>IF(DB999="","",ROUND(DB999/14*10,1))</x:f>
      </x:c>
      <x:c r="DD999" t="str">
        <x:v>Pending</x:v>
      </x:c>
      <x:c r="DE999" t="str">
        <x:f>IF(L999="","",IF(DC999="","Pending",IF(DD999="Yes","CONDITIONAL — safety override",IF(DC999&gt;=8,"HIGH",IF(DC999&gt;=5,"CONDITIONAL","LOW")))))</x:f>
        <x:v>Pending</x:v>
      </x:c>
      <x:c r="DF999" t="str">
        <x:v>Pending screening and full-text appraisal; no transferability judgment made at identification.</x:v>
      </x:c>
      <x:c r="DG999"/>
      <x:c r="DH999"/>
      <x:c r="DI999"/>
      <x:c r="DJ999"/>
      <x:c r="DK999"/>
      <x:c r="DL999"/>
      <x:c r="DM999"/>
      <x:c r="DN999"/>
      <x:c r="DO999"/>
      <x:c r="DP999"/>
      <x:c r="DQ999"/>
      <x:c r="DR999"/>
      <x:c r="DS999"/>
      <x:c r="DT999"/>
      <x:c r="DU999"/>
      <x:c r="DV999"/>
      <x:c r="DW999"/>
      <x:c r="DX999"/>
      <x:c r="DY999"/>
      <x:c r="DZ999" t="str">
        <x:v>Title/abstract screening alone does not establish effectiveness, causality, methodological quality, transferability to Brazilian public safety or an institutional recommendation.</x:v>
      </x:c>
      <x:c r="EA999" t="str">
        <x:v>Pending</x:v>
      </x:c>
      <x:c r="EB999" t="str">
        <x:f>IF(L999="","",IF(EC999="READY","Yes","No / Pending"))</x:f>
        <x:v>No / Pending</x:v>
      </x:c>
      <x:c r="EC999" t="str">
        <x:f>IF(L999="","",IF(OR(ISNUMBER(SEARCH("Retracted Publication",Q999)),CM999="Retracted",CN999="Retracted",CM999="Expression of Concern",CN999="Expression of Concern",F999="Not used",CG999="Critical",CH999="High",CH999="Critical"),"BLOCKED — integrity or use restriction",IF(AND(CJ999="Yes",CK999="Yes",CL999="Yes"),IF(AND(CM999="Clear",CN999="Verified — clear"),IF(AND(AND(LEN(TRIM(CF999))&gt;0,LEFT(LOWER(TRIM(CF999)),7)&lt;&gt;"pending"),OR(CG999="High",CG999="Moderate"),OR(CH999="Low",CH999="Some concerns",CH999="Not applicable")),IF(AND(DD999="No",OR(DE999="HIGH",DE999="CONDITIONAL"),AND(LEN(TRIM(DF999))&gt;0,LEFT(LOWER(TRIM(DF999)),7)&lt;&gt;"pending")),IF(AND(AND(LEN(TRIM(DT999))&gt;0,LEFT(LOWER(TRIM(DT999)),7)&lt;&gt;"pending"),AND(LEN(TRIM(DU999))&gt;0,LEFT(LOWER(TRIM(DU999)),7)&lt;&gt;"pending"),OR(AND(LEN(TRIM(DV999))&gt;0,LEFT(LOWER(TRIM(DV999)),7)&lt;&gt;"pending"),AND(LEN(TRIM(DW999))&gt;0,LEFT(LOWER(TRIM(DW999)),7)&lt;&gt;"pending")),AND(LEN(TRIM(DX999))&gt;0,LEFT(LOWER(TRIM(DX999)),7)&lt;&gt;"pending")),IF(AND(F999="Claim-ready",OR(EA999="Strong",EA999="Moderate"),AND(LEN(TRIM(G999))&gt;0,LEFT(LOWER(TRIM(G999)),7)&lt;&gt;"pending"),G999&lt;&gt;"No substantive use decision is permitted from identification metadata alone.",AND(LEN(TRIM(DZ999))&gt;0,LEFT(LOWER(TRIM(DZ999)),7)&lt;&gt;"pending"),DZ999&lt;&gt;"Identification metadata alone does not permit any substantive scientific, causal, operational, or institutional claim.",AND(LEN(TRIM(EI999))&gt;0,LEFT(LOWER(TRIM(EI999)),7)&lt;&gt;"pending"),ISNUMBER(EH999),EH999&gt;0),"READY","PENDING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999" t="str">
        <x:v>Pending</x:v>
      </x:c>
      <x:c r="EE999"/>
      <x:c r="EF999" t="str">
        <x:v>Pending</x:v>
      </x:c>
      <x:c r="EG999" t="str">
        <x:v>Pending</x:v>
      </x:c>
      <x:c r="EH999"/>
      <x:c r="EI999" s="501"/>
      <x:c r="EJ999"/>
      <x:c r="EK999" t="str">
        <x:v>Pending</x:v>
      </x:c>
      <x:c r="EL999" t="n">
        <x:v>46272</x:v>
      </x:c>
      <x:c r="EM999" t="str">
        <x:v>Production PubMed record imported and reconciled to Zotero item ZPBLCKC4;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999" t="n">
        <x:f>IF(L999="","",(IF(N999&lt;&gt;"",1,0)+IF(O999&lt;&gt;"",1,0)+IF(AJ999&lt;&gt;"",1,0)+IF(AU999&lt;&gt;"",1,0)+IF(BE999&lt;&gt;"",1,0)+IF(CF999&lt;&gt;"",1,0)+IF(CJ999="Yes",1,0)+IF(CL999="Yes",1,0)+IF(DE999&lt;&gt;"Pending",1,0)+IF(F999&lt;&gt;"",1,0)+IF(DZ999&lt;&gt;"",1,0)+IF(EI999&lt;&gt;"",1,0))/12)</x:f>
        <x:v>0.5</x:v>
      </x:c>
    </x:row>
    <x:row r="1000">
      <x:c r="A1000" t="str">
        <x:v>EV-0997</x:v>
      </x:c>
      <x:c r="B1000" t="str">
        <x:v>Integrity check</x:v>
      </x:c>
      <x:c r="C1000" t="str">
        <x:f>IF(L1000="","",IF(LEFT(EC1000,7)="BLOCKED","🔴 Do not use for conclusion",IF(EB1000="Yes","🟢 Claim-ready","🟡 Caution / context")))</x:f>
        <x:v>🟡 Caution / context</x:v>
      </x:c>
      <x:c r="D1000" t="str">
        <x:f>IF(L1000="","",EC1000)</x:f>
        <x:v>PENDING — appropriate appraisal</x:v>
      </x:c>
      <x:c r="E1000" t="str">
        <x:v>P3 — Medium</x:v>
      </x:c>
      <x:c r="F1000" t="str">
        <x:v>Pending</x:v>
      </x:c>
      <x:c r="G1000" t="str">
        <x:v>Title/abstract identify an explicit tactical/public-safety context and readiness domain; retain for full-text assessment.</x:v>
      </x:c>
      <x:c r="H1000" t="str">
        <x:v>Obtain and review lawful full text; confirm human adjudication; then select a design-specific appraisal instrument.</x:v>
      </x:c>
      <x:c r="I1000"/>
      <x:c r="J1000" t="str">
        <x:v>A — Core</x:v>
      </x:c>
      <x:c r="K1000" t="str">
        <x:v>IDENTIFIED</x:v>
      </x:c>
      <x:c r="L1000" t="str">
        <x:v>Exploring Chiropractic Services in the Canadian Forces Health Services - Perceptions of Facilitators and Barriers Among Key Informants.</x:v>
      </x:c>
      <x:c r="M1000"/>
      <x:c r="N1000" t="str">
        <x:v>Mior, Silvano A; Vogel, Ellen; Sutton, Deborah; French, Simon; Cote, Pierre; Nordin, Margareta; Loisel, Patrick; Laporte, Audrey</x:v>
      </x:c>
      <x:c r="O1000" t="n">
        <x:v>2019</x:v>
      </x:c>
      <x:c r="P1000" t="str">
        <x:v>Military medicine</x:v>
      </x:c>
      <x:c r="Q1000" t="str">
        <x:v>Journal Article; Research Support, Non-U.S. Gov't</x:v>
      </x:c>
      <x:c r="R1000" t="str">
        <x:v>Unclear</x:v>
      </x:c>
      <x:c r="S1000" t="str">
        <x:v>Unknown</x:v>
      </x:c>
      <x:c r="T1000" t="str">
        <x:v>eng</x:v>
      </x:c>
      <x:c r="U1000" t="str">
        <x:v>https://pubmed.ncbi.nlm.nih.gov/30462275/</x:v>
      </x:c>
      <x:c r="V1000" t="str">
        <x:v>10.1093/milmed/usy319</x:v>
      </x:c>
      <x:c r="W1000" t="str">
        <x:f>IF(V1000="","",LOWER(SUBSTITUTE(SUBSTITUTE(SUBSTITUTE(SUBSTITUTE(TRIM(V1000),"https://doi.org/",""),"http://doi.org/",""),"https://dx.doi.org/",""),"doi:","")))</x:f>
        <x:v>10.1093/milmed/usy319</x:v>
      </x:c>
      <x:c r="X1000" t="str">
        <x:v>30462275</x:v>
      </x:c>
      <x:c r="Y1000" t="str"/>
      <x:c r="Z1000"/>
      <x:c r="AA1000" t="str">
        <x:v>PubMed/MEDLINE</x:v>
      </x:c>
      <x:c r="AB1000" t="str">
        <x:v>PUBMED-A-v1.0-2026-08-28</x:v>
      </x:c>
      <x:c r="AC1000" t="str">
        <x:v>SP-PUBMED-A-20260828</x:v>
      </x:c>
      <x:c r="AD1000" s="499" t="n">
        <x:v>46262</x:v>
      </x:c>
      <x:c r="AE1000" s="499" t="n">
        <x:v>46272</x:v>
      </x:c>
      <x:c r="AF1000" t="str">
        <x:v>9BD7QINC</x:v>
      </x:c>
      <x:c r="AG1000"/>
      <x:c r="AH1000" t="str">
        <x:v>Tactical Athlete → Operational Readiness Brazil</x:v>
      </x:c>
      <x:c r="AI1000" t="str">
        <x:v>evidence-family:A</x:v>
      </x:c>
      <x:c r="AJ1000"/>
      <x:c r="AK1000" t="str">
        <x:f>IF(AJ1000="","",IF(OR(LOWER(AJ1000)="brazil",LOWER(AJ1000)="brasil"),"Yes","No"))</x:f>
      </x:c>
      <x:c r="AL1000"/>
      <x:c r="AM1000"/>
      <x:c r="AN1000"/>
      <x:c r="AO1000"/>
      <x:c r="AP1000"/>
      <x:c r="AQ1000"/>
      <x:c r="AR1000"/>
      <x:c r="AS1000"/>
      <x:c r="AT1000"/>
      <x:c r="AU1000"/>
      <x:c r="AV1000"/>
      <x:c r="AW1000"/>
      <x:c r="AX1000"/>
      <x:c r="AY1000"/>
      <x:c r="AZ1000"/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/>
      <x:c r="BO1000"/>
      <x:c r="BP1000"/>
      <x:c r="BQ1000"/>
      <x:c r="BR1000"/>
      <x:c r="BS1000"/>
      <x:c r="BT1000"/>
      <x:c r="BU1000"/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 t="str">
        <x:v>Yes</x:v>
      </x:c>
      <x:c r="CK1000" t="str">
        <x:v>Yes</x:v>
      </x:c>
      <x:c r="CL1000" t="str">
        <x:v>Yes</x:v>
      </x:c>
      <x:c r="CM1000" t="str">
        <x:v>Clear</x:v>
      </x:c>
      <x:c r="CN1000" t="str">
        <x:v>Verified — clear</x:v>
      </x:c>
      <x:c r="CO1000" t="n">
        <x:v>46272</x:v>
      </x:c>
      <x:c r="CP1000" t="str">
        <x:v>https://pubmed.ncbi.nlm.nih.gov/30462275/</x:v>
      </x:c>
      <x:c r="CQ1000"/>
      <x:c r="CR1000"/>
      <x:c r="CS1000"/>
      <x:c r="CT1000"/>
      <x:c r="CU1000"/>
      <x:c r="CV1000"/>
      <x:c r="CW1000"/>
      <x:c r="CX1000"/>
      <x:c r="CY1000"/>
      <x:c r="CZ1000"/>
      <x:c r="DA1000"/>
      <x:c r="DB1000" t="str">
        <x:f>IF(L1000="","",IF(AND(COUNT(CU1000:DA1000)=7,OR(CU1000=0,CU1000=1,CU1000=2),OR(CV1000=0,CV1000=1,CV1000=2),OR(CW1000=0,CW1000=1,CW1000=2),OR(CX1000=0,CX1000=1,CX1000=2),OR(CY1000=0,CY1000=1,CY1000=2),OR(CZ1000=0,CZ1000=1,CZ1000=2),OR(DA1000=0,DA1000=1,DA1000=2)),SUM(CU1000:DA1000),""))</x:f>
      </x:c>
      <x:c r="DC1000" t="str">
        <x:f>IF(DB1000="","",ROUND(DB1000/14*10,1))</x:f>
      </x:c>
      <x:c r="DD1000" t="str">
        <x:v>Pending</x:v>
      </x:c>
      <x:c r="DE1000" t="str">
        <x:f>IF(L1000="","",IF(DC1000="","Pending",IF(DD1000="Yes","CONDITIONAL — safety override",IF(DC1000&gt;=8,"HIGH",IF(DC1000&gt;=5,"CONDITIONAL","LOW")))))</x:f>
        <x:v>Pending</x:v>
      </x:c>
      <x:c r="DF1000" t="str">
        <x:v>Pending screening and full-text appraisal; no transferability judgment made at identification.</x:v>
      </x:c>
      <x:c r="DG1000"/>
      <x:c r="DH1000"/>
      <x:c r="DI1000"/>
      <x:c r="DJ1000"/>
      <x:c r="DK1000"/>
      <x:c r="DL1000"/>
      <x:c r="DM1000"/>
      <x:c r="DN1000"/>
      <x:c r="DO1000"/>
      <x:c r="DP1000"/>
      <x:c r="DQ1000"/>
      <x:c r="DR1000"/>
      <x:c r="DS1000"/>
      <x:c r="DT1000"/>
      <x:c r="DU1000"/>
      <x:c r="DV1000"/>
      <x:c r="DW1000"/>
      <x:c r="DX1000"/>
      <x:c r="DY1000"/>
      <x:c r="DZ1000" t="str">
        <x:v>Title/abstract screening alone does not establish effectiveness, causality, methodological quality, transferability to Brazilian public safety or an institutional recommendation.</x:v>
      </x:c>
      <x:c r="EA1000" t="str">
        <x:v>Pending</x:v>
      </x:c>
      <x:c r="EB1000" t="str">
        <x:f>IF(L1000="","",IF(EC1000="READY","Yes","No / Pending"))</x:f>
        <x:v>No / Pending</x:v>
      </x:c>
      <x:c r="EC1000" t="str">
        <x:f>IF(L1000="","",IF(OR(ISNUMBER(SEARCH("Retracted Publication",Q1000)),CM1000="Retracted",CN1000="Retracted",CM1000="Expression of Concern",CN1000="Expression of Concern",F1000="Not used",CG1000="Critical",CH1000="High",CH1000="Critical"),"BLOCKED — integrity or use restriction",IF(AND(CJ1000="Yes",CK1000="Yes",CL1000="Yes"),IF(AND(CM1000="Clear",CN1000="Verified — clear"),IF(AND(AND(LEN(TRIM(CF1000))&gt;0,LEFT(LOWER(TRIM(CF1000)),7)&lt;&gt;"pending"),OR(CG1000="High",CG1000="Moderate"),OR(CH1000="Low",CH1000="Some concerns",CH1000="Not applicable")),IF(AND(DD1000="No",OR(DE1000="HIGH",DE1000="CONDITIONAL"),AND(LEN(TRIM(DF1000))&gt;0,LEFT(LOWER(TRIM(DF1000)),7)&lt;&gt;"pending")),IF(AND(AND(LEN(TRIM(DT1000))&gt;0,LEFT(LOWER(TRIM(DT1000)),7)&lt;&gt;"pending"),AND(LEN(TRIM(DU1000))&gt;0,LEFT(LOWER(TRIM(DU1000)),7)&lt;&gt;"pending"),OR(AND(LEN(TRIM(DV1000))&gt;0,LEFT(LOWER(TRIM(DV1000)),7)&lt;&gt;"pending"),AND(LEN(TRIM(DW1000))&gt;0,LEFT(LOWER(TRIM(DW1000)),7)&lt;&gt;"pending")),AND(LEN(TRIM(DX1000))&gt;0,LEFT(LOWER(TRIM(DX1000)),7)&lt;&gt;"pending")),IF(AND(F1000="Claim-ready",OR(EA1000="Strong",EA1000="Moderate"),AND(LEN(TRIM(G1000))&gt;0,LEFT(LOWER(TRIM(G1000)),7)&lt;&gt;"pending"),G1000&lt;&gt;"No substantive use decision is permitted from identification metadata alone.",AND(LEN(TRIM(DZ1000))&gt;0,LEFT(LOWER(TRIM(DZ1000)),7)&lt;&gt;"pending"),DZ1000&lt;&gt;"Identification metadata alone does not permit any substantive scientific, causal, operational, or institutional claim.",AND(LEN(TRIM(EI1000))&gt;0,LEFT(LOWER(TRIM(EI1000)),7)&lt;&gt;"pending"),ISNUMBER(EH1000),EH1000&gt;0),"READY","PENDING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0" t="str">
        <x:v>Pending</x:v>
      </x:c>
      <x:c r="EE1000"/>
      <x:c r="EF1000" t="str">
        <x:v>Pending</x:v>
      </x:c>
      <x:c r="EG1000" t="str">
        <x:v>Pending</x:v>
      </x:c>
      <x:c r="EH1000"/>
      <x:c r="EI1000" s="501"/>
      <x:c r="EJ1000"/>
      <x:c r="EK1000" t="str">
        <x:v>Pending</x:v>
      </x:c>
      <x:c r="EL1000" t="n">
        <x:v>46272</x:v>
      </x:c>
      <x:c r="EM1000" t="str">
        <x:v>Production PubMed record imported and reconciled to Zotero item 9BD7QINC;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0" t="n">
        <x:f>IF(L1000="","",(IF(N1000&lt;&gt;"",1,0)+IF(O1000&lt;&gt;"",1,0)+IF(AJ1000&lt;&gt;"",1,0)+IF(AU1000&lt;&gt;"",1,0)+IF(BE1000&lt;&gt;"",1,0)+IF(CF1000&lt;&gt;"",1,0)+IF(CJ1000="Yes",1,0)+IF(CL1000="Yes",1,0)+IF(DE1000&lt;&gt;"Pending",1,0)+IF(F1000&lt;&gt;"",1,0)+IF(DZ1000&lt;&gt;"",1,0)+IF(EI1000&lt;&gt;"",1,0))/12)</x:f>
        <x:v>0.5</x:v>
      </x:c>
    </x:row>
    <x:row r="1001">
      <x:c r="A1001" t="str">
        <x:v>EV-0998</x:v>
      </x:c>
      <x:c r="B1001" t="str">
        <x:v>Integrity check</x:v>
      </x:c>
      <x:c r="C1001" t="str">
        <x:f>IF(L1001="","",IF(LEFT(EC1001,7)="BLOCKED","🔴 Do not use for conclusion",IF(EB1001="Yes","🟢 Claim-ready","🟡 Caution / context")))</x:f>
        <x:v>🟡 Caution / context</x:v>
      </x:c>
      <x:c r="D1001" t="str">
        <x:f>IF(L1001="","",EC1001)</x:f>
        <x:v>PENDING — appropriate appraisal</x:v>
      </x:c>
      <x:c r="E1001" t="str">
        <x:v>P3 — Medium</x:v>
      </x:c>
      <x:c r="F1001" t="str">
        <x:v>Pending</x:v>
      </x:c>
      <x:c r="G1001" t="str">
        <x:v>Title/abstract identify an explicit tactical/public-safety context and readiness domain; retain for full-text assessment.</x:v>
      </x:c>
      <x:c r="H1001" t="str">
        <x:v>Obtain and review lawful full text; confirm human adjudication; then select a design-specific appraisal instrument.</x:v>
      </x:c>
      <x:c r="I1001"/>
      <x:c r="J1001" t="str">
        <x:v>A — Core</x:v>
      </x:c>
      <x:c r="K1001" t="str">
        <x:v>IDENTIFIED</x:v>
      </x:c>
      <x:c r="L1001" t="str">
        <x:v>Fight load index and body composition are most associated with combat fitness in female Marines.</x:v>
      </x:c>
      <x:c r="M1001"/>
      <x:c r="N1001" t="str">
        <x:v>Allison, Katelyn Fleishman; Keenan, Karen A; Lovalekar, Mita; Mi, Qi; Beals, Kim; Coleman, Lt Col Lawrence C; Nindl, Bradley C</x:v>
      </x:c>
      <x:c r="O1001" t="n">
        <x:v>2019</x:v>
      </x:c>
      <x:c r="P1001" t="str">
        <x:v>Journal of science and medicine in sport</x:v>
      </x:c>
      <x:c r="Q1001" t="str">
        <x:v>Journal Article</x:v>
      </x:c>
      <x:c r="R1001" t="str">
        <x:v>Unclear</x:v>
      </x:c>
      <x:c r="S1001" t="str">
        <x:v>Unknown</x:v>
      </x:c>
      <x:c r="T1001" t="str">
        <x:v>eng</x:v>
      </x:c>
      <x:c r="U1001" t="str">
        <x:v>https://pubmed.ncbi.nlm.nih.gov/30448087/</x:v>
      </x:c>
      <x:c r="V1001" t="str">
        <x:v>10.1016/j.jsams.2018.10.014</x:v>
      </x:c>
      <x:c r="W1001" t="str">
        <x:f>IF(V1001="","",LOWER(SUBSTITUTE(SUBSTITUTE(SUBSTITUTE(SUBSTITUTE(TRIM(V1001),"https://doi.org/",""),"http://doi.org/",""),"https://dx.doi.org/",""),"doi:","")))</x:f>
        <x:v>10.1016/j.jsams.2018.10.014</x:v>
      </x:c>
      <x:c r="X1001" t="str">
        <x:v>30448087</x:v>
      </x:c>
      <x:c r="Y1001" t="str"/>
      <x:c r="Z1001"/>
      <x:c r="AA1001" t="str">
        <x:v>PubMed/MEDLINE</x:v>
      </x:c>
      <x:c r="AB1001" t="str">
        <x:v>PUBMED-A-v1.0-2026-08-28</x:v>
      </x:c>
      <x:c r="AC1001" t="str">
        <x:v>SP-PUBMED-A-20260828</x:v>
      </x:c>
      <x:c r="AD1001" s="499" t="n">
        <x:v>46262</x:v>
      </x:c>
      <x:c r="AE1001" s="499" t="n">
        <x:v>46272</x:v>
      </x:c>
      <x:c r="AF1001" t="str">
        <x:v>BTVFX4AY</x:v>
      </x:c>
      <x:c r="AG1001"/>
      <x:c r="AH1001" t="str">
        <x:v>Tactical Athlete → Operational Readiness Brazil</x:v>
      </x:c>
      <x:c r="AI1001" t="str">
        <x:v>evidence-family:A</x:v>
      </x:c>
      <x:c r="AJ1001"/>
      <x:c r="AK1001" t="str">
        <x:f>IF(AJ1001="","",IF(OR(LOWER(AJ1001)="brazil",LOWER(AJ1001)="brasil"),"Yes","No"))</x:f>
      </x:c>
      <x:c r="AL1001"/>
      <x:c r="AM1001"/>
      <x:c r="AN1001"/>
      <x:c r="AO1001"/>
      <x:c r="AP1001"/>
      <x:c r="AQ1001"/>
      <x:c r="AR1001"/>
      <x:c r="AS1001"/>
      <x:c r="AT1001"/>
      <x:c r="AU1001"/>
      <x:c r="AV1001"/>
      <x:c r="AW1001"/>
      <x:c r="AX1001"/>
      <x:c r="AY1001"/>
      <x:c r="AZ1001"/>
      <x:c r="BA1001"/>
      <x:c r="BB1001"/>
      <x:c r="BC1001"/>
      <x:c r="BD1001"/>
      <x:c r="BE1001"/>
      <x:c r="BF1001"/>
      <x:c r="BG1001"/>
      <x:c r="BH1001"/>
      <x:c r="BI1001"/>
      <x:c r="BJ1001"/>
      <x:c r="BK1001"/>
      <x:c r="BL1001"/>
      <x:c r="BM1001"/>
      <x:c r="BN1001"/>
      <x:c r="BO1001"/>
      <x:c r="BP1001"/>
      <x:c r="BQ1001"/>
      <x:c r="BR1001"/>
      <x:c r="BS1001"/>
      <x:c r="BT1001"/>
      <x:c r="BU1001"/>
      <x:c r="BV1001"/>
      <x:c r="BW1001"/>
      <x:c r="BX1001"/>
      <x:c r="BY1001"/>
      <x:c r="BZ1001"/>
      <x:c r="CA1001"/>
      <x:c r="CB1001"/>
      <x:c r="CC1001"/>
      <x:c r="CD1001"/>
      <x:c r="CE1001"/>
      <x:c r="CF1001"/>
      <x:c r="CG1001"/>
      <x:c r="CH1001"/>
      <x:c r="CI1001"/>
      <x:c r="CJ1001" t="str">
        <x:v>Yes</x:v>
      </x:c>
      <x:c r="CK1001" t="str">
        <x:v>Yes</x:v>
      </x:c>
      <x:c r="CL1001" t="str">
        <x:v>Yes</x:v>
      </x:c>
      <x:c r="CM1001" t="str">
        <x:v>Clear</x:v>
      </x:c>
      <x:c r="CN1001" t="str">
        <x:v>Verified — clear</x:v>
      </x:c>
      <x:c r="CO1001" t="n">
        <x:v>46272</x:v>
      </x:c>
      <x:c r="CP1001" t="str">
        <x:v>https://pubmed.ncbi.nlm.nih.gov/30448087/</x:v>
      </x:c>
      <x:c r="CQ1001"/>
      <x:c r="CR1001"/>
      <x:c r="CS1001"/>
      <x:c r="CT1001"/>
      <x:c r="CU1001"/>
      <x:c r="CV1001"/>
      <x:c r="CW1001"/>
      <x:c r="CX1001"/>
      <x:c r="CY1001"/>
      <x:c r="CZ1001"/>
      <x:c r="DA1001"/>
      <x:c r="DB1001" t="str">
        <x:f>IF(L1001="","",IF(AND(COUNT(CU1001:DA1001)=7,OR(CU1001=0,CU1001=1,CU1001=2),OR(CV1001=0,CV1001=1,CV1001=2),OR(CW1001=0,CW1001=1,CW1001=2),OR(CX1001=0,CX1001=1,CX1001=2),OR(CY1001=0,CY1001=1,CY1001=2),OR(CZ1001=0,CZ1001=1,CZ1001=2),OR(DA1001=0,DA1001=1,DA1001=2)),SUM(CU1001:DA1001),""))</x:f>
      </x:c>
      <x:c r="DC1001" t="str">
        <x:f>IF(DB1001="","",ROUND(DB1001/14*10,1))</x:f>
      </x:c>
      <x:c r="DD1001" t="str">
        <x:v>Pending</x:v>
      </x:c>
      <x:c r="DE1001" t="str">
        <x:f>IF(L1001="","",IF(DC1001="","Pending",IF(DD1001="Yes","CONDITIONAL — safety override",IF(DC1001&gt;=8,"HIGH",IF(DC1001&gt;=5,"CONDITIONAL","LOW")))))</x:f>
        <x:v>Pending</x:v>
      </x:c>
      <x:c r="DF1001" t="str">
        <x:v>Pending screening and full-text appraisal; no transferability judgment made at identification.</x:v>
      </x:c>
      <x:c r="DG1001"/>
      <x:c r="DH1001"/>
      <x:c r="DI1001"/>
      <x:c r="DJ1001"/>
      <x:c r="DK1001"/>
      <x:c r="DL1001"/>
      <x:c r="DM1001"/>
      <x:c r="DN1001"/>
      <x:c r="DO1001"/>
      <x:c r="DP1001"/>
      <x:c r="DQ1001"/>
      <x:c r="DR1001"/>
      <x:c r="DS1001"/>
      <x:c r="DT1001"/>
      <x:c r="DU1001"/>
      <x:c r="DV1001"/>
      <x:c r="DW1001"/>
      <x:c r="DX1001"/>
      <x:c r="DY1001"/>
      <x:c r="DZ1001" t="str">
        <x:v>Title/abstract screening alone does not establish effectiveness, causality, methodological quality, transferability to Brazilian public safety or an institutional recommendation.</x:v>
      </x:c>
      <x:c r="EA1001" t="str">
        <x:v>Pending</x:v>
      </x:c>
      <x:c r="EB1001" t="str">
        <x:f>IF(L1001="","",IF(EC1001="READY","Yes","No / Pending"))</x:f>
        <x:v>No / Pending</x:v>
      </x:c>
      <x:c r="EC1001" t="str">
        <x:f>IF(L1001="","",IF(OR(ISNUMBER(SEARCH("Retracted Publication",Q1001)),CM1001="Retracted",CN1001="Retracted",CM1001="Expression of Concern",CN1001="Expression of Concern",F1001="Not used",CG1001="Critical",CH1001="High",CH1001="Critical"),"BLOCKED — integrity or use restriction",IF(AND(CJ1001="Yes",CK1001="Yes",CL1001="Yes"),IF(AND(CM1001="Clear",CN1001="Verified — clear"),IF(AND(AND(LEN(TRIM(CF1001))&gt;0,LEFT(LOWER(TRIM(CF1001)),7)&lt;&gt;"pending"),OR(CG1001="High",CG1001="Moderate"),OR(CH1001="Low",CH1001="Some concerns",CH1001="Not applicable")),IF(AND(DD1001="No",OR(DE1001="HIGH",DE1001="CONDITIONAL"),AND(LEN(TRIM(DF1001))&gt;0,LEFT(LOWER(TRIM(DF1001)),7)&lt;&gt;"pending")),IF(AND(AND(LEN(TRIM(DT1001))&gt;0,LEFT(LOWER(TRIM(DT1001)),7)&lt;&gt;"pending"),AND(LEN(TRIM(DU1001))&gt;0,LEFT(LOWER(TRIM(DU1001)),7)&lt;&gt;"pending"),OR(AND(LEN(TRIM(DV1001))&gt;0,LEFT(LOWER(TRIM(DV1001)),7)&lt;&gt;"pending"),AND(LEN(TRIM(DW1001))&gt;0,LEFT(LOWER(TRIM(DW1001)),7)&lt;&gt;"pending")),AND(LEN(TRIM(DX1001))&gt;0,LEFT(LOWER(TRIM(DX1001)),7)&lt;&gt;"pending")),IF(AND(F1001="Claim-ready",OR(EA1001="Strong",EA1001="Moderate"),AND(LEN(TRIM(G1001))&gt;0,LEFT(LOWER(TRIM(G1001)),7)&lt;&gt;"pending"),G1001&lt;&gt;"No substantive use decision is permitted from identification metadata alone.",AND(LEN(TRIM(DZ1001))&gt;0,LEFT(LOWER(TRIM(DZ1001)),7)&lt;&gt;"pending"),DZ1001&lt;&gt;"Identification metadata alone does not permit any substantive scientific, causal, operational, or institutional claim.",AND(LEN(TRIM(EI1001))&gt;0,LEFT(LOWER(TRIM(EI1001)),7)&lt;&gt;"pending"),ISNUMBER(EH1001),EH1001&gt;0),"READY","PENDING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1" t="str">
        <x:v>Pending</x:v>
      </x:c>
      <x:c r="EE1001"/>
      <x:c r="EF1001" t="str">
        <x:v>Pending</x:v>
      </x:c>
      <x:c r="EG1001" t="str">
        <x:v>Pending</x:v>
      </x:c>
      <x:c r="EH1001"/>
      <x:c r="EI1001" s="501"/>
      <x:c r="EJ1001"/>
      <x:c r="EK1001" t="str">
        <x:v>Pending</x:v>
      </x:c>
      <x:c r="EL1001" t="n">
        <x:v>46272</x:v>
      </x:c>
      <x:c r="EM1001" t="str">
        <x:v>Production PubMed record imported and reconciled to Zotero item BTVFX4AY;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1" t="n">
        <x:f>IF(L1001="","",(IF(N1001&lt;&gt;"",1,0)+IF(O1001&lt;&gt;"",1,0)+IF(AJ1001&lt;&gt;"",1,0)+IF(AU1001&lt;&gt;"",1,0)+IF(BE1001&lt;&gt;"",1,0)+IF(CF1001&lt;&gt;"",1,0)+IF(CJ1001="Yes",1,0)+IF(CL1001="Yes",1,0)+IF(DE1001&lt;&gt;"Pending",1,0)+IF(F1001&lt;&gt;"",1,0)+IF(DZ1001&lt;&gt;"",1,0)+IF(EI1001&lt;&gt;"",1,0))/12)</x:f>
        <x:v>0.5</x:v>
      </x:c>
    </x:row>
    <x:row r="1002">
      <x:c r="A1002" t="str">
        <x:v>EV-0999</x:v>
      </x:c>
      <x:c r="B1002" t="str">
        <x:v>Integrity check</x:v>
      </x:c>
      <x:c r="C1002" t="str">
        <x:f>IF(L1002="","",IF(LEFT(EC1002,7)="BLOCKED","🔴 Do not use for conclusion",IF(EB1002="Yes","🟢 Claim-ready","🟡 Caution / context")))</x:f>
        <x:v>🟡 Caution / context</x:v>
      </x:c>
      <x:c r="D1002" t="str">
        <x:f>IF(L1002="","",EC1002)</x:f>
        <x:v>PENDING — appropriate appraisal</x:v>
      </x:c>
      <x:c r="E1002" t="str">
        <x:v>P3 — Medium</x:v>
      </x:c>
      <x:c r="F1002" t="str">
        <x:v>Pending</x:v>
      </x:c>
      <x:c r="G1002" t="str">
        <x:v>Title/abstract identify an explicit tactical/public-safety context and readiness domain; retain for full-text assessment.</x:v>
      </x:c>
      <x:c r="H1002" t="str">
        <x:v>Obtain and review lawful full text; confirm human adjudication; then select a design-specific appraisal instrument.</x:v>
      </x:c>
      <x:c r="I1002"/>
      <x:c r="J1002" t="str">
        <x:v>B — APHT / Medical Readiness</x:v>
      </x:c>
      <x:c r="K1002" t="str">
        <x:v>IDENTIFIED</x:v>
      </x:c>
      <x:c r="L1002" t="str">
        <x:v>Critical Care Skill Triad for Tactical Evacuations.</x:v>
      </x:c>
      <x:c r="M1002"/>
      <x:c r="N1002" t="str">
        <x:v>Boutonnet, Mathieu; Raynaud, Laurent; Pasquier, Pierre; Vitiello, Laurent; Coste, Sebastien; Ausset, Sylvain</x:v>
      </x:c>
      <x:c r="O1002" t="n">
        <x:v>2018</x:v>
      </x:c>
      <x:c r="P1002" t="str">
        <x:v>Air medical journal</x:v>
      </x:c>
      <x:c r="Q1002" t="str">
        <x:v>Journal Article</x:v>
      </x:c>
      <x:c r="R1002" t="str">
        <x:v>Unclear</x:v>
      </x:c>
      <x:c r="S1002" t="str">
        <x:v>Unknown</x:v>
      </x:c>
      <x:c r="T1002" t="str">
        <x:v>eng</x:v>
      </x:c>
      <x:c r="U1002" t="str">
        <x:v>https://pubmed.ncbi.nlm.nih.gov/30424853/</x:v>
      </x:c>
      <x:c r="V1002" t="str">
        <x:v>10.1016/j.amj.2018.07.028</x:v>
      </x:c>
      <x:c r="W1002" t="str">
        <x:f>IF(V1002="","",LOWER(SUBSTITUTE(SUBSTITUTE(SUBSTITUTE(SUBSTITUTE(TRIM(V1002),"https://doi.org/",""),"http://doi.org/",""),"https://dx.doi.org/",""),"doi:","")))</x:f>
        <x:v>10.1016/j.amj.2018.07.028</x:v>
      </x:c>
      <x:c r="X1002" t="str">
        <x:v>30424853</x:v>
      </x:c>
      <x:c r="Y1002" t="str"/>
      <x:c r="Z1002"/>
      <x:c r="AA1002" t="str">
        <x:v>PubMed/MEDLINE</x:v>
      </x:c>
      <x:c r="AB1002" t="str">
        <x:v>PUBMED-B-v1.0-2026-08-28</x:v>
      </x:c>
      <x:c r="AC1002" t="str">
        <x:v>SP-PUBMED-B-20260828</x:v>
      </x:c>
      <x:c r="AD1002" s="499" t="n">
        <x:v>46262</x:v>
      </x:c>
      <x:c r="AE1002" s="499" t="n">
        <x:v>46272</x:v>
      </x:c>
      <x:c r="AF1002" t="str">
        <x:v>SA93B56N</x:v>
      </x:c>
      <x:c r="AG1002"/>
      <x:c r="AH1002" t="str">
        <x:v>Tactical Athlete → Operational Readiness Brazil</x:v>
      </x:c>
      <x:c r="AI1002" t="str">
        <x:v>evidence-family:B</x:v>
      </x:c>
      <x:c r="AJ1002"/>
      <x:c r="AK1002" t="str">
        <x:f>IF(AJ1002="","",IF(OR(LOWER(AJ1002)="brazil",LOWER(AJ1002)="brasil"),"Yes","No"))</x:f>
      </x:c>
      <x:c r="AL1002"/>
      <x:c r="AM1002"/>
      <x:c r="AN1002"/>
      <x:c r="AO1002"/>
      <x:c r="AP1002"/>
      <x:c r="AQ1002"/>
      <x:c r="AR1002"/>
      <x:c r="AS1002"/>
      <x:c r="AT1002"/>
      <x:c r="AU1002"/>
      <x:c r="AV1002"/>
      <x:c r="AW1002"/>
      <x:c r="AX1002"/>
      <x:c r="AY1002"/>
      <x:c r="AZ1002"/>
      <x:c r="BA1002"/>
      <x:c r="BB1002"/>
      <x:c r="BC1002"/>
      <x:c r="BD1002"/>
      <x:c r="BE1002"/>
      <x:c r="BF1002"/>
      <x:c r="BG1002"/>
      <x:c r="BH1002"/>
      <x:c r="BI1002"/>
      <x:c r="BJ1002"/>
      <x:c r="BK1002"/>
      <x:c r="BL1002"/>
      <x:c r="BM1002"/>
      <x:c r="BN1002"/>
      <x:c r="BO1002"/>
      <x:c r="BP1002"/>
      <x:c r="BQ1002"/>
      <x:c r="BR1002"/>
      <x:c r="BS1002"/>
      <x:c r="BT1002"/>
      <x:c r="BU1002"/>
      <x:c r="BV1002"/>
      <x:c r="BW1002"/>
      <x:c r="BX1002"/>
      <x:c r="BY1002"/>
      <x:c r="BZ1002"/>
      <x:c r="CA1002"/>
      <x:c r="CB1002"/>
      <x:c r="CC1002"/>
      <x:c r="CD1002"/>
      <x:c r="CE1002"/>
      <x:c r="CF1002"/>
      <x:c r="CG1002"/>
      <x:c r="CH1002"/>
      <x:c r="CI1002"/>
      <x:c r="CJ1002" t="str">
        <x:v>Yes</x:v>
      </x:c>
      <x:c r="CK1002" t="str">
        <x:v>Yes</x:v>
      </x:c>
      <x:c r="CL1002" t="str">
        <x:v>Yes</x:v>
      </x:c>
      <x:c r="CM1002" t="str">
        <x:v>Clear</x:v>
      </x:c>
      <x:c r="CN1002" t="str">
        <x:v>Verified — clear</x:v>
      </x:c>
      <x:c r="CO1002" t="n">
        <x:v>46272</x:v>
      </x:c>
      <x:c r="CP1002" t="str">
        <x:v>https://pubmed.ncbi.nlm.nih.gov/30424853/</x:v>
      </x:c>
      <x:c r="CQ1002"/>
      <x:c r="CR1002"/>
      <x:c r="CS1002"/>
      <x:c r="CT1002"/>
      <x:c r="CU1002"/>
      <x:c r="CV1002"/>
      <x:c r="CW1002"/>
      <x:c r="CX1002"/>
      <x:c r="CY1002"/>
      <x:c r="CZ1002"/>
      <x:c r="DA1002"/>
      <x:c r="DB1002" t="str">
        <x:f>IF(L1002="","",IF(AND(COUNT(CU1002:DA1002)=7,OR(CU1002=0,CU1002=1,CU1002=2),OR(CV1002=0,CV1002=1,CV1002=2),OR(CW1002=0,CW1002=1,CW1002=2),OR(CX1002=0,CX1002=1,CX1002=2),OR(CY1002=0,CY1002=1,CY1002=2),OR(CZ1002=0,CZ1002=1,CZ1002=2),OR(DA1002=0,DA1002=1,DA1002=2)),SUM(CU1002:DA1002),""))</x:f>
      </x:c>
      <x:c r="DC1002" t="str">
        <x:f>IF(DB1002="","",ROUND(DB1002/14*10,1))</x:f>
      </x:c>
      <x:c r="DD1002" t="str">
        <x:v>Pending</x:v>
      </x:c>
      <x:c r="DE1002" t="str">
        <x:f>IF(L1002="","",IF(DC1002="","Pending",IF(DD1002="Yes","CONDITIONAL — safety override",IF(DC1002&gt;=8,"HIGH",IF(DC1002&gt;=5,"CONDITIONAL","LOW")))))</x:f>
        <x:v>Pending</x:v>
      </x:c>
      <x:c r="DF1002" t="str">
        <x:v>Pending screening and full-text appraisal; no transferability judgment made at identification.</x:v>
      </x:c>
      <x:c r="DG1002"/>
      <x:c r="DH1002"/>
      <x:c r="DI1002"/>
      <x:c r="DJ1002"/>
      <x:c r="DK1002"/>
      <x:c r="DL1002"/>
      <x:c r="DM1002"/>
      <x:c r="DN1002"/>
      <x:c r="DO1002"/>
      <x:c r="DP1002"/>
      <x:c r="DQ1002"/>
      <x:c r="DR1002"/>
      <x:c r="DS1002"/>
      <x:c r="DT1002"/>
      <x:c r="DU1002"/>
      <x:c r="DV1002"/>
      <x:c r="DW1002"/>
      <x:c r="DX1002"/>
      <x:c r="DY1002"/>
      <x:c r="DZ1002" t="str">
        <x:v>Title/abstract screening alone does not establish effectiveness, causality, methodological quality, transferability to Brazilian public safety or an institutional recommendation.</x:v>
      </x:c>
      <x:c r="EA1002" t="str">
        <x:v>Pending</x:v>
      </x:c>
      <x:c r="EB1002" t="str">
        <x:f>IF(L1002="","",IF(EC1002="READY","Yes","No / Pending"))</x:f>
        <x:v>No / Pending</x:v>
      </x:c>
      <x:c r="EC1002" t="str">
        <x:f>IF(L1002="","",IF(OR(ISNUMBER(SEARCH("Retracted Publication",Q1002)),CM1002="Retracted",CN1002="Retracted",CM1002="Expression of Concern",CN1002="Expression of Concern",F1002="Not used",CG1002="Critical",CH1002="High",CH1002="Critical"),"BLOCKED — integrity or use restriction",IF(AND(CJ1002="Yes",CK1002="Yes",CL1002="Yes"),IF(AND(CM1002="Clear",CN1002="Verified — clear"),IF(AND(AND(LEN(TRIM(CF1002))&gt;0,LEFT(LOWER(TRIM(CF1002)),7)&lt;&gt;"pending"),OR(CG1002="High",CG1002="Moderate"),OR(CH1002="Low",CH1002="Some concerns",CH1002="Not applicable")),IF(AND(DD1002="No",OR(DE1002="HIGH",DE1002="CONDITIONAL"),AND(LEN(TRIM(DF1002))&gt;0,LEFT(LOWER(TRIM(DF1002)),7)&lt;&gt;"pending")),IF(AND(AND(LEN(TRIM(DT1002))&gt;0,LEFT(LOWER(TRIM(DT1002)),7)&lt;&gt;"pending"),AND(LEN(TRIM(DU1002))&gt;0,LEFT(LOWER(TRIM(DU1002)),7)&lt;&gt;"pending"),OR(AND(LEN(TRIM(DV1002))&gt;0,LEFT(LOWER(TRIM(DV1002)),7)&lt;&gt;"pending"),AND(LEN(TRIM(DW1002))&gt;0,LEFT(LOWER(TRIM(DW1002)),7)&lt;&gt;"pending")),AND(LEN(TRIM(DX1002))&gt;0,LEFT(LOWER(TRIM(DX1002)),7)&lt;&gt;"pending")),IF(AND(F1002="Claim-ready",OR(EA1002="Strong",EA1002="Moderate"),AND(LEN(TRIM(G1002))&gt;0,LEFT(LOWER(TRIM(G1002)),7)&lt;&gt;"pending"),G1002&lt;&gt;"No substantive use decision is permitted from identification metadata alone.",AND(LEN(TRIM(DZ1002))&gt;0,LEFT(LOWER(TRIM(DZ1002)),7)&lt;&gt;"pending"),DZ1002&lt;&gt;"Identification metadata alone does not permit any substantive scientific, causal, operational, or institutional claim.",AND(LEN(TRIM(EI1002))&gt;0,LEFT(LOWER(TRIM(EI1002)),7)&lt;&gt;"pending"),ISNUMBER(EH1002),EH1002&gt;0),"READY","PENDING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2" t="str">
        <x:v>Pending</x:v>
      </x:c>
      <x:c r="EE1002"/>
      <x:c r="EF1002" t="str">
        <x:v>Pending</x:v>
      </x:c>
      <x:c r="EG1002" t="str">
        <x:v>Pending</x:v>
      </x:c>
      <x:c r="EH1002"/>
      <x:c r="EI1002" s="501"/>
      <x:c r="EJ1002"/>
      <x:c r="EK1002" t="str">
        <x:v>Pending</x:v>
      </x:c>
      <x:c r="EL1002" t="n">
        <x:v>46272</x:v>
      </x:c>
      <x:c r="EM1002" t="str">
        <x:v>Production PubMed record imported and reconciled to Zotero item SA93B56N;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2" t="n">
        <x:f>IF(L1002="","",(IF(N1002&lt;&gt;"",1,0)+IF(O1002&lt;&gt;"",1,0)+IF(AJ1002&lt;&gt;"",1,0)+IF(AU1002&lt;&gt;"",1,0)+IF(BE1002&lt;&gt;"",1,0)+IF(CF1002&lt;&gt;"",1,0)+IF(CJ1002="Yes",1,0)+IF(CL1002="Yes",1,0)+IF(DE1002&lt;&gt;"Pending",1,0)+IF(F1002&lt;&gt;"",1,0)+IF(DZ1002&lt;&gt;"",1,0)+IF(EI1002&lt;&gt;"",1,0))/12)</x:f>
        <x:v>0.5</x:v>
      </x:c>
    </x:row>
    <x:row r="1003">
      <x:c r="A1003" t="str">
        <x:v>EV-1000</x:v>
      </x:c>
      <x:c r="B1003" t="str">
        <x:v>Integrity check</x:v>
      </x:c>
      <x:c r="C1003" t="str">
        <x:f>IF(L1003="","",IF(LEFT(EC1003,7)="BLOCKED","🔴 Do not use for conclusion",IF(EB1003="Yes","🟢 Claim-ready","🟡 Caution / context")))</x:f>
        <x:v>🟡 Caution / context</x:v>
      </x:c>
      <x:c r="D1003" t="str">
        <x:f>IF(L1003="","",EC1003)</x:f>
        <x:v>PENDING — appropriate appraisal</x:v>
      </x:c>
      <x:c r="E1003" t="str">
        <x:v>P3 — Medium</x:v>
      </x:c>
      <x:c r="F1003" t="str">
        <x:v>Pending</x:v>
      </x:c>
      <x:c r="G1003" t="str">
        <x:v>Title/abstract identify an explicit operational APHT/medical-readiness topic; retain for full-text assessment.</x:v>
      </x:c>
      <x:c r="H1003" t="str">
        <x:v>Obtain and review lawful full text; confirm human adjudication; then select a design-specific appraisal instrument.</x:v>
      </x:c>
      <x:c r="I1003"/>
      <x:c r="J1003" t="str">
        <x:v>B — APHT / Medical Readiness</x:v>
      </x:c>
      <x:c r="K1003" t="str">
        <x:v>IDENTIFIED</x:v>
      </x:c>
      <x:c r="L1003" t="str">
        <x:v>Contributed Review: Instruments for measuring Seebeck coefficient of thin film thermoelectric materials: A mini-review.</x:v>
      </x:c>
      <x:c r="M1003"/>
      <x:c r="N1003" t="str">
        <x:v>Wang, Chen; Chen, Fenggui; Sun, Kuan; Chen, Rui; Li, Meng; Zhou, Xiaoyuan; Sun, Yuyang; Chen, Dongyang; Wang, Guoyu</x:v>
      </x:c>
      <x:c r="O1003" t="n">
        <x:v>2018</x:v>
      </x:c>
      <x:c r="P1003" t="str">
        <x:v>The Review of scientific instruments</x:v>
      </x:c>
      <x:c r="Q1003" t="str">
        <x:v>Journal Article</x:v>
      </x:c>
      <x:c r="R1003" t="str">
        <x:v>Unclear</x:v>
      </x:c>
      <x:c r="S1003" t="str">
        <x:v>Unknown</x:v>
      </x:c>
      <x:c r="T1003" t="str">
        <x:v>eng</x:v>
      </x:c>
      <x:c r="U1003" t="str">
        <x:v>https://pubmed.ncbi.nlm.nih.gov/30399921/</x:v>
      </x:c>
      <x:c r="V1003" t="str">
        <x:v>10.1063/1.5038406</x:v>
      </x:c>
      <x:c r="W1003" t="str">
        <x:f>IF(V1003="","",LOWER(SUBSTITUTE(SUBSTITUTE(SUBSTITUTE(SUBSTITUTE(TRIM(V1003),"https://doi.org/",""),"http://doi.org/",""),"https://dx.doi.org/",""),"doi:","")))</x:f>
        <x:v>10.1063/1.5038406</x:v>
      </x:c>
      <x:c r="X1003" t="str">
        <x:v>30399921</x:v>
      </x:c>
      <x:c r="Y1003" t="str"/>
      <x:c r="Z1003"/>
      <x:c r="AA1003" t="str">
        <x:v>PubMed/MEDLINE</x:v>
      </x:c>
      <x:c r="AB1003" t="str">
        <x:v>PUBMED-B-v1.0-2026-08-28</x:v>
      </x:c>
      <x:c r="AC1003" t="str">
        <x:v>SP-PUBMED-B-20260828</x:v>
      </x:c>
      <x:c r="AD1003" s="499" t="n">
        <x:v>46262</x:v>
      </x:c>
      <x:c r="AE1003" s="499" t="n">
        <x:v>46272</x:v>
      </x:c>
      <x:c r="AF1003" t="str">
        <x:v>QKR86CSD</x:v>
      </x:c>
      <x:c r="AG1003"/>
      <x:c r="AH1003" t="str">
        <x:v>Tactical Athlete → Operational Readiness Brazil</x:v>
      </x:c>
      <x:c r="AI1003" t="str">
        <x:v>evidence-family:B</x:v>
      </x:c>
      <x:c r="AJ1003"/>
      <x:c r="AK1003" t="str">
        <x:f>IF(AJ1003="","",IF(OR(LOWER(AJ1003)="brazil",LOWER(AJ1003)="brasil"),"Yes","No"))</x:f>
      </x:c>
      <x:c r="AL1003"/>
      <x:c r="AM1003"/>
      <x:c r="AN1003"/>
      <x:c r="AO1003"/>
      <x:c r="AP1003"/>
      <x:c r="AQ1003"/>
      <x:c r="AR1003"/>
      <x:c r="AS1003"/>
      <x:c r="AT1003"/>
      <x:c r="AU1003"/>
      <x:c r="AV1003"/>
      <x:c r="AW1003"/>
      <x:c r="AX1003"/>
      <x:c r="AY1003"/>
      <x:c r="AZ1003"/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/>
      <x:c r="BO1003"/>
      <x:c r="BP1003"/>
      <x:c r="BQ1003"/>
      <x:c r="BR1003"/>
      <x:c r="BS1003"/>
      <x:c r="BT1003"/>
      <x:c r="BU1003"/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 t="str">
        <x:v>Yes</x:v>
      </x:c>
      <x:c r="CK1003" t="str">
        <x:v>Yes</x:v>
      </x:c>
      <x:c r="CL1003" t="str">
        <x:v>Yes</x:v>
      </x:c>
      <x:c r="CM1003" t="str">
        <x:v>Clear</x:v>
      </x:c>
      <x:c r="CN1003" t="str">
        <x:v>Verified — clear</x:v>
      </x:c>
      <x:c r="CO1003" t="n">
        <x:v>46272</x:v>
      </x:c>
      <x:c r="CP1003" t="str">
        <x:v>https://pubmed.ncbi.nlm.nih.gov/30399921/</x:v>
      </x:c>
      <x:c r="CQ1003"/>
      <x:c r="CR1003"/>
      <x:c r="CS1003"/>
      <x:c r="CT1003"/>
      <x:c r="CU1003"/>
      <x:c r="CV1003"/>
      <x:c r="CW1003"/>
      <x:c r="CX1003"/>
      <x:c r="CY1003"/>
      <x:c r="CZ1003"/>
      <x:c r="DA1003"/>
      <x:c r="DB1003" t="str">
        <x:f>IF(L1003="","",IF(AND(COUNT(CU1003:DA1003)=7,OR(CU1003=0,CU1003=1,CU1003=2),OR(CV1003=0,CV1003=1,CV1003=2),OR(CW1003=0,CW1003=1,CW1003=2),OR(CX1003=0,CX1003=1,CX1003=2),OR(CY1003=0,CY1003=1,CY1003=2),OR(CZ1003=0,CZ1003=1,CZ1003=2),OR(DA1003=0,DA1003=1,DA1003=2)),SUM(CU1003:DA1003),""))</x:f>
      </x:c>
      <x:c r="DC1003" t="str">
        <x:f>IF(DB1003="","",ROUND(DB1003/14*10,1))</x:f>
      </x:c>
      <x:c r="DD1003" t="str">
        <x:v>Pending</x:v>
      </x:c>
      <x:c r="DE1003" t="str">
        <x:f>IF(L1003="","",IF(DC1003="","Pending",IF(DD1003="Yes","CONDITIONAL — safety override",IF(DC1003&gt;=8,"HIGH",IF(DC1003&gt;=5,"CONDITIONAL","LOW")))))</x:f>
        <x:v>Pending</x:v>
      </x:c>
      <x:c r="DF1003" t="str">
        <x:v>Pending screening and full-text appraisal; no transferability judgment made at identification.</x:v>
      </x:c>
      <x:c r="DG1003"/>
      <x:c r="DH1003"/>
      <x:c r="DI1003"/>
      <x:c r="DJ1003"/>
      <x:c r="DK1003"/>
      <x:c r="DL1003"/>
      <x:c r="DM1003"/>
      <x:c r="DN1003"/>
      <x:c r="DO1003"/>
      <x:c r="DP1003"/>
      <x:c r="DQ1003"/>
      <x:c r="DR1003"/>
      <x:c r="DS1003"/>
      <x:c r="DT1003"/>
      <x:c r="DU1003"/>
      <x:c r="DV1003"/>
      <x:c r="DW1003"/>
      <x:c r="DX1003"/>
      <x:c r="DY1003"/>
      <x:c r="DZ1003" t="str">
        <x:v>Title/abstract screening alone does not establish effectiveness, causality, methodological quality, transferability to Brazilian public safety or an institutional recommendation.</x:v>
      </x:c>
      <x:c r="EA1003" t="str">
        <x:v>Pending</x:v>
      </x:c>
      <x:c r="EB1003" t="str">
        <x:f>IF(L1003="","",IF(EC1003="READY","Yes","No / Pending"))</x:f>
        <x:v>No / Pending</x:v>
      </x:c>
      <x:c r="EC1003" t="str">
        <x:f>IF(L1003="","",IF(OR(ISNUMBER(SEARCH("Retracted Publication",Q1003)),CM1003="Retracted",CN1003="Retracted",CM1003="Expression of Concern",CN1003="Expression of Concern",F1003="Not used",CG1003="Critical",CH1003="High",CH1003="Critical"),"BLOCKED — integrity or use restriction",IF(AND(CJ1003="Yes",CK1003="Yes",CL1003="Yes"),IF(AND(CM1003="Clear",CN1003="Verified — clear"),IF(AND(AND(LEN(TRIM(CF1003))&gt;0,LEFT(LOWER(TRIM(CF1003)),7)&lt;&gt;"pending"),OR(CG1003="High",CG1003="Moderate"),OR(CH1003="Low",CH1003="Some concerns",CH1003="Not applicable")),IF(AND(DD1003="No",OR(DE1003="HIGH",DE1003="CONDITIONAL"),AND(LEN(TRIM(DF1003))&gt;0,LEFT(LOWER(TRIM(DF1003)),7)&lt;&gt;"pending")),IF(AND(AND(LEN(TRIM(DT1003))&gt;0,LEFT(LOWER(TRIM(DT1003)),7)&lt;&gt;"pending"),AND(LEN(TRIM(DU1003))&gt;0,LEFT(LOWER(TRIM(DU1003)),7)&lt;&gt;"pending"),OR(AND(LEN(TRIM(DV1003))&gt;0,LEFT(LOWER(TRIM(DV1003)),7)&lt;&gt;"pending"),AND(LEN(TRIM(DW1003))&gt;0,LEFT(LOWER(TRIM(DW1003)),7)&lt;&gt;"pending")),AND(LEN(TRIM(DX1003))&gt;0,LEFT(LOWER(TRIM(DX1003)),7)&lt;&gt;"pending")),IF(AND(F1003="Claim-ready",OR(EA1003="Strong",EA1003="Moderate"),AND(LEN(TRIM(G1003))&gt;0,LEFT(LOWER(TRIM(G1003)),7)&lt;&gt;"pending"),G1003&lt;&gt;"No substantive use decision is permitted from identification metadata alone.",AND(LEN(TRIM(DZ1003))&gt;0,LEFT(LOWER(TRIM(DZ1003)),7)&lt;&gt;"pending"),DZ1003&lt;&gt;"Identification metadata alone does not permit any substantive scientific, causal, operational, or institutional claim.",AND(LEN(TRIM(EI1003))&gt;0,LEFT(LOWER(TRIM(EI1003)),7)&lt;&gt;"pending"),ISNUMBER(EH1003),EH1003&gt;0),"READY","PENDING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3" t="str">
        <x:v>Pending</x:v>
      </x:c>
      <x:c r="EE1003"/>
      <x:c r="EF1003" t="str">
        <x:v>Pending</x:v>
      </x:c>
      <x:c r="EG1003" t="str">
        <x:v>Pending</x:v>
      </x:c>
      <x:c r="EH1003"/>
      <x:c r="EI1003" s="501"/>
      <x:c r="EJ1003"/>
      <x:c r="EK1003" t="str">
        <x:v>Pending</x:v>
      </x:c>
      <x:c r="EL1003" t="n">
        <x:v>46272</x:v>
      </x:c>
      <x:c r="EM1003" t="str">
        <x:v>Production PubMed record imported and reconciled to Zotero item QKR86CSD;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3" t="n">
        <x:f>IF(L1003="","",(IF(N1003&lt;&gt;"",1,0)+IF(O1003&lt;&gt;"",1,0)+IF(AJ1003&lt;&gt;"",1,0)+IF(AU1003&lt;&gt;"",1,0)+IF(BE1003&lt;&gt;"",1,0)+IF(CF1003&lt;&gt;"",1,0)+IF(CJ1003="Yes",1,0)+IF(CL1003="Yes",1,0)+IF(DE1003&lt;&gt;"Pending",1,0)+IF(F1003&lt;&gt;"",1,0)+IF(DZ1003&lt;&gt;"",1,0)+IF(EI1003&lt;&gt;"",1,0))/12)</x:f>
        <x:v>0.5</x:v>
      </x:c>
    </x:row>
    <x:row r="1004">
      <x:c r="A1004" t="str">
        <x:v>EV-1001</x:v>
      </x:c>
      <x:c r="B1004" t="str">
        <x:v>Integrity check</x:v>
      </x:c>
      <x:c r="C1004" t="str">
        <x:f>IF(L1004="","",IF(LEFT(EC1004,7)="BLOCKED","🔴 Do not use for conclusion",IF(EB1004="Yes","🟢 Claim-ready","🟡 Caution / context")))</x:f>
        <x:v>🟡 Caution / context</x:v>
      </x:c>
      <x:c r="D1004" t="str">
        <x:f>IF(L1004="","",EC1004)</x:f>
        <x:v>PENDING — integrity resolution</x:v>
      </x:c>
      <x:c r="E1004" t="str">
        <x:v>P2 — High</x:v>
      </x:c>
      <x:c r="F1004" t="str">
        <x:v>Pending</x:v>
      </x:c>
      <x:c r="G1004" t="str">
        <x:v>Title/abstract identify an explicit tactical/public-safety context and readiness domain; retain for full-text assessment.</x:v>
      </x:c>
      <x:c r="H1004" t="str">
        <x:v>Obtain and review lawful full text; confirm human adjudication; then select a design-specific appraisal instrument.</x:v>
      </x:c>
      <x:c r="I1004"/>
      <x:c r="J1004" t="str">
        <x:v>A — Core</x:v>
      </x:c>
      <x:c r="K1004" t="str">
        <x:v>IDENTIFIED</x:v>
      </x:c>
      <x:c r="L1004" t="str">
        <x:v>The effectiveness of the functional movement screen in determining injury risk in tactical occupations.</x:v>
      </x:c>
      <x:c r="M1004"/>
      <x:c r="N1004" t="str">
        <x:v>Kollock, Roger O; Lyons, Madeline; Sanders, Gabe; Hale, Davis</x:v>
      </x:c>
      <x:c r="O1004" t="n">
        <x:v>2019</x:v>
      </x:c>
      <x:c r="P1004" t="str">
        <x:v>Industrial health</x:v>
      </x:c>
      <x:c r="Q1004" t="str">
        <x:v>Journal Article; Meta-Analysis</x:v>
      </x:c>
      <x:c r="R1004" t="str">
        <x:v>Unclear</x:v>
      </x:c>
      <x:c r="S1004" t="str">
        <x:v>Unknown</x:v>
      </x:c>
      <x:c r="T1004" t="str">
        <x:v>eng</x:v>
      </x:c>
      <x:c r="U1004" t="str">
        <x:v>https://pubmed.ncbi.nlm.nih.gov/30393251/</x:v>
      </x:c>
      <x:c r="V1004" t="str">
        <x:v>10.2486/indhealth.2018-0086</x:v>
      </x:c>
      <x:c r="W1004" t="str">
        <x:f>IF(V1004="","",LOWER(SUBSTITUTE(SUBSTITUTE(SUBSTITUTE(SUBSTITUTE(TRIM(V1004),"https://doi.org/",""),"http://doi.org/",""),"https://dx.doi.org/",""),"doi:","")))</x:f>
        <x:v>10.2486/indhealth.2018-0086</x:v>
      </x:c>
      <x:c r="X1004" t="str">
        <x:v>30393251</x:v>
      </x:c>
      <x:c r="Y1004" t="str">
        <x:v>PMC6685800</x:v>
      </x:c>
      <x:c r="Z1004"/>
      <x:c r="AA1004" t="str">
        <x:v>PubMed/MEDLINE</x:v>
      </x:c>
      <x:c r="AB1004" t="str">
        <x:v>PUBMED-A-v1.0-2026-08-28</x:v>
      </x:c>
      <x:c r="AC1004" t="str">
        <x:v>SP-PUBMED-A-20260828</x:v>
      </x:c>
      <x:c r="AD1004" s="499" t="n">
        <x:v>46262</x:v>
      </x:c>
      <x:c r="AE1004" s="499" t="n">
        <x:v>46272</x:v>
      </x:c>
      <x:c r="AF1004" t="str">
        <x:v>2BGUD3R5</x:v>
      </x:c>
      <x:c r="AG1004"/>
      <x:c r="AH1004" t="str">
        <x:v>Tactical Athlete → Operational Readiness Brazil</x:v>
      </x:c>
      <x:c r="AI1004" t="str">
        <x:v>evidence-family:A</x:v>
      </x:c>
      <x:c r="AJ1004"/>
      <x:c r="AK1004" t="str">
        <x:f>IF(AJ1004="","",IF(OR(LOWER(AJ1004)="brazil",LOWER(AJ1004)="brasil"),"Yes","No"))</x:f>
      </x:c>
      <x:c r="AL1004"/>
      <x:c r="AM1004"/>
      <x:c r="AN1004"/>
      <x:c r="AO1004"/>
      <x:c r="AP1004"/>
      <x:c r="AQ1004"/>
      <x:c r="AR1004"/>
      <x:c r="AS1004"/>
      <x:c r="AT1004"/>
      <x:c r="AU1004"/>
      <x:c r="AV1004"/>
      <x:c r="AW1004"/>
      <x:c r="AX1004"/>
      <x:c r="AY1004"/>
      <x:c r="AZ1004"/>
      <x:c r="BA1004"/>
      <x:c r="BB1004"/>
      <x:c r="BC1004"/>
      <x:c r="BD1004"/>
      <x:c r="BE1004"/>
      <x:c r="BF1004"/>
      <x:c r="BG1004"/>
      <x:c r="BH1004"/>
      <x:c r="BI1004"/>
      <x:c r="BJ1004"/>
      <x:c r="BK1004"/>
      <x:c r="BL1004"/>
      <x:c r="BM1004"/>
      <x:c r="BN1004"/>
      <x:c r="BO1004"/>
      <x:c r="BP1004"/>
      <x:c r="BQ1004"/>
      <x:c r="BR1004"/>
      <x:c r="BS1004"/>
      <x:c r="BT1004"/>
      <x:c r="BU1004"/>
      <x:c r="BV1004"/>
      <x:c r="BW1004"/>
      <x:c r="BX1004"/>
      <x:c r="BY1004"/>
      <x:c r="BZ1004"/>
      <x:c r="CA1004"/>
      <x:c r="CB1004"/>
      <x:c r="CC1004"/>
      <x:c r="CD1004"/>
      <x:c r="CE1004"/>
      <x:c r="CF1004"/>
      <x:c r="CG1004"/>
      <x:c r="CH1004"/>
      <x:c r="CI1004"/>
      <x:c r="CJ1004" t="str">
        <x:v>Yes</x:v>
      </x:c>
      <x:c r="CK1004" t="str">
        <x:v>Yes</x:v>
      </x:c>
      <x:c r="CL1004" t="str">
        <x:v>Yes</x:v>
      </x:c>
      <x:c r="CM1004" t="str">
        <x:v>Correction</x:v>
      </x:c>
      <x:c r="CN1004" t="str">
        <x:v>Pending</x:v>
      </x:c>
      <x:c r="CO1004" t="n">
        <x:v>46272</x:v>
      </x:c>
      <x:c r="CP1004" t="str">
        <x:v>https://pubmed.ncbi.nlm.nih.gov/31554759/</x:v>
      </x:c>
      <x:c r="CQ1004"/>
      <x:c r="CR1004"/>
      <x:c r="CS1004"/>
      <x:c r="CT1004"/>
      <x:c r="CU1004"/>
      <x:c r="CV1004"/>
      <x:c r="CW1004"/>
      <x:c r="CX1004"/>
      <x:c r="CY1004"/>
      <x:c r="CZ1004"/>
      <x:c r="DA1004"/>
      <x:c r="DB1004" t="str">
        <x:f>IF(L1004="","",IF(AND(COUNT(CU1004:DA1004)=7,OR(CU1004=0,CU1004=1,CU1004=2),OR(CV1004=0,CV1004=1,CV1004=2),OR(CW1004=0,CW1004=1,CW1004=2),OR(CX1004=0,CX1004=1,CX1004=2),OR(CY1004=0,CY1004=1,CY1004=2),OR(CZ1004=0,CZ1004=1,CZ1004=2),OR(DA1004=0,DA1004=1,DA1004=2)),SUM(CU1004:DA1004),""))</x:f>
      </x:c>
      <x:c r="DC1004" t="str">
        <x:f>IF(DB1004="","",ROUND(DB1004/14*10,1))</x:f>
      </x:c>
      <x:c r="DD1004" t="str">
        <x:v>Pending</x:v>
      </x:c>
      <x:c r="DE1004" t="str">
        <x:f>IF(L1004="","",IF(DC1004="","Pending",IF(DD1004="Yes","CONDITIONAL — safety override",IF(DC1004&gt;=8,"HIGH",IF(DC1004&gt;=5,"CONDITIONAL","LOW")))))</x:f>
        <x:v>Pending</x:v>
      </x:c>
      <x:c r="DF1004" t="str">
        <x:v>Pending screening and full-text appraisal; no transferability judgment made at identification.</x:v>
      </x:c>
      <x:c r="DG1004"/>
      <x:c r="DH1004"/>
      <x:c r="DI1004"/>
      <x:c r="DJ1004"/>
      <x:c r="DK1004"/>
      <x:c r="DL1004"/>
      <x:c r="DM1004"/>
      <x:c r="DN1004"/>
      <x:c r="DO1004"/>
      <x:c r="DP1004"/>
      <x:c r="DQ1004"/>
      <x:c r="DR1004"/>
      <x:c r="DS1004"/>
      <x:c r="DT1004"/>
      <x:c r="DU1004"/>
      <x:c r="DV1004"/>
      <x:c r="DW1004"/>
      <x:c r="DX1004"/>
      <x:c r="DY1004"/>
      <x:c r="DZ1004" t="str">
        <x:v>Title/abstract screening alone does not establish effectiveness, causality, methodological quality, transferability to Brazilian public safety or an institutional recommendation.</x:v>
      </x:c>
      <x:c r="EA1004" t="str">
        <x:v>Pending</x:v>
      </x:c>
      <x:c r="EB1004" t="str">
        <x:f>IF(L1004="","",IF(EC1004="READY","Yes","No / Pending"))</x:f>
        <x:v>No / Pending</x:v>
      </x:c>
      <x:c r="EC1004" t="str">
        <x:f>IF(L1004="","",IF(OR(ISNUMBER(SEARCH("Retracted Publication",Q1004)),CM1004="Retracted",CN1004="Retracted",CM1004="Expression of Concern",CN1004="Expression of Concern",F1004="Not used",CG1004="Critical",CH1004="High",CH1004="Critical"),"BLOCKED — integrity or use restriction",IF(AND(CJ1004="Yes",CK1004="Yes",CL1004="Yes"),IF(AND(CM1004="Clear",CN1004="Verified — clear"),IF(AND(AND(LEN(TRIM(CF1004))&gt;0,LEFT(LOWER(TRIM(CF1004)),7)&lt;&gt;"pending"),OR(CG1004="High",CG1004="Moderate"),OR(CH1004="Low",CH1004="Some concerns",CH1004="Not applicable")),IF(AND(DD1004="No",OR(DE1004="HIGH",DE1004="CONDITIONAL"),AND(LEN(TRIM(DF1004))&gt;0,LEFT(LOWER(TRIM(DF1004)),7)&lt;&gt;"pending")),IF(AND(AND(LEN(TRIM(DT1004))&gt;0,LEFT(LOWER(TRIM(DT1004)),7)&lt;&gt;"pending"),AND(LEN(TRIM(DU1004))&gt;0,LEFT(LOWER(TRIM(DU1004)),7)&lt;&gt;"pending"),OR(AND(LEN(TRIM(DV1004))&gt;0,LEFT(LOWER(TRIM(DV1004)),7)&lt;&gt;"pending"),AND(LEN(TRIM(DW1004))&gt;0,LEFT(LOWER(TRIM(DW1004)),7)&lt;&gt;"pending")),AND(LEN(TRIM(DX1004))&gt;0,LEFT(LOWER(TRIM(DX1004)),7)&lt;&gt;"pending")),IF(AND(F1004="Claim-ready",OR(EA1004="Strong",EA1004="Moderate"),AND(LEN(TRIM(G1004))&gt;0,LEFT(LOWER(TRIM(G1004)),7)&lt;&gt;"pending"),G1004&lt;&gt;"No substantive use decision is permitted from identification metadata alone.",AND(LEN(TRIM(DZ1004))&gt;0,LEFT(LOWER(TRIM(DZ1004)),7)&lt;&gt;"pending"),DZ1004&lt;&gt;"Identification metadata alone does not permit any substantive scientific, causal, operational, or institutional claim.",AND(LEN(TRIM(EI1004))&gt;0,LEFT(LOWER(TRIM(EI1004)),7)&lt;&gt;"pending"),ISNUMBER(EH1004),EH1004&gt;0),"READY","PENDING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1004" t="str">
        <x:v>Pending</x:v>
      </x:c>
      <x:c r="EE1004"/>
      <x:c r="EF1004" t="str">
        <x:v>Pending</x:v>
      </x:c>
      <x:c r="EG1004" t="str">
        <x:v>Pending</x:v>
      </x:c>
      <x:c r="EH1004"/>
      <x:c r="EI1004" s="501"/>
      <x:c r="EJ1004"/>
      <x:c r="EK1004" t="str">
        <x:v>Pending</x:v>
      </x:c>
      <x:c r="EL1004" t="n">
        <x:v>46272</x:v>
      </x:c>
      <x:c r="EM1004" t="str">
        <x:v>Production PubMed record imported and reconciled to Zotero item 2BGUD3R5;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1004" t="n">
        <x:f>IF(L1004="","",(IF(N1004&lt;&gt;"",1,0)+IF(O1004&lt;&gt;"",1,0)+IF(AJ1004&lt;&gt;"",1,0)+IF(AU1004&lt;&gt;"",1,0)+IF(BE1004&lt;&gt;"",1,0)+IF(CF1004&lt;&gt;"",1,0)+IF(CJ1004="Yes",1,0)+IF(CL1004="Yes",1,0)+IF(DE1004&lt;&gt;"Pending",1,0)+IF(F1004&lt;&gt;"",1,0)+IF(DZ1004&lt;&gt;"",1,0)+IF(EI1004&lt;&gt;"",1,0))/12)</x:f>
        <x:v>0.5</x:v>
      </x:c>
    </x:row>
    <x:row r="1005">
      <x:c r="A1005" t="str">
        <x:v>EV-1002</x:v>
      </x:c>
      <x:c r="B1005" t="str">
        <x:v>Integrity check</x:v>
      </x:c>
      <x:c r="C1005" t="str">
        <x:f>IF(L1005="","",IF(LEFT(EC1005,7)="BLOCKED","🔴 Do not use for conclusion",IF(EB1005="Yes","🟢 Claim-ready","🟡 Caution / context")))</x:f>
        <x:v>🟡 Caution / context</x:v>
      </x:c>
      <x:c r="D1005" t="str">
        <x:f>IF(L1005="","",EC1005)</x:f>
        <x:v>PENDING — appropriate appraisal</x:v>
      </x:c>
      <x:c r="E1005" t="str">
        <x:v>P3 — Medium</x:v>
      </x:c>
      <x:c r="F1005" t="str">
        <x:v>Pending</x:v>
      </x:c>
      <x:c r="G1005" t="str">
        <x:v>A potentially relevant concept is present, but direct applicability is ambiguous at title/abstract level.</x:v>
      </x:c>
      <x:c r="H1005" t="str">
        <x:v>Human title/abstract adjudication; retrieve full text if relevance remains plausible.</x:v>
      </x:c>
      <x:c r="I1005"/>
      <x:c r="J1005" t="str">
        <x:v>A — Core</x:v>
      </x:c>
      <x:c r="K1005" t="str">
        <x:v>IDENTIFIED</x:v>
      </x:c>
      <x:c r="L1005" t="str">
        <x:v>Operational Readiness: Redesigning Advanced Practice Registered Nurse (APRN) Curriculum for an Evolving Battlefield.</x:v>
      </x:c>
      <x:c r="M1005"/>
      <x:c r="N1005" t="str">
        <x:v>D'Angelo, Matthew R; Seibert, Diane; Wanzer, Linda; Johnson, Heather; Alguire, Katherine; Dillon, Douglas; Welder, Matthew D; Romano, Carol</x:v>
      </x:c>
      <x:c r="O1005" t="n">
        <x:v>2019</x:v>
      </x:c>
      <x:c r="P1005" t="str">
        <x:v>Military medicine</x:v>
      </x:c>
      <x:c r="Q1005" t="str">
        <x:v>Journal Article</x:v>
      </x:c>
      <x:c r="R1005" t="str">
        <x:v>Unclear</x:v>
      </x:c>
      <x:c r="S1005" t="str">
        <x:v>Unknown</x:v>
      </x:c>
      <x:c r="T1005" t="str">
        <x:v>eng</x:v>
      </x:c>
      <x:c r="U1005" t="str">
        <x:v>https://pubmed.ncbi.nlm.nih.gov/30371877/</x:v>
      </x:c>
      <x:c r="V1005" t="str">
        <x:v>10.1093/milmed/usy269</x:v>
      </x:c>
      <x:c r="W1005" t="str">
        <x:f>IF(V1005="","",LOWER(SUBSTITUTE(SUBSTITUTE(SUBSTITUTE(SUBSTITUTE(TRIM(V1005),"https://doi.org/",""),"http://doi.org/",""),"https://dx.doi.org/",""),"doi:","")))</x:f>
        <x:v>10.1093/milmed/usy269</x:v>
      </x:c>
      <x:c r="X1005" t="str">
        <x:v>30371877</x:v>
      </x:c>
      <x:c r="Y1005" t="str"/>
      <x:c r="Z1005"/>
      <x:c r="AA1005" t="str">
        <x:v>PubMed/MEDLINE</x:v>
      </x:c>
      <x:c r="AB1005" t="str">
        <x:v>PUBMED-A-v1.0-2026-08-28</x:v>
      </x:c>
      <x:c r="AC1005" t="str">
        <x:v>SP-PUBMED-A-20260828</x:v>
      </x:c>
      <x:c r="AD1005" s="499" t="n">
        <x:v>46262</x:v>
      </x:c>
      <x:c r="AE1005" s="499" t="n">
        <x:v>46272</x:v>
      </x:c>
      <x:c r="AF1005" t="str">
        <x:v>3PYTBTMY</x:v>
      </x:c>
      <x:c r="AG1005"/>
      <x:c r="AH1005" t="str">
        <x:v>Tactical Athlete → Operational Readiness Brazil</x:v>
      </x:c>
      <x:c r="AI1005" t="str">
        <x:v>evidence-family:A</x:v>
      </x:c>
      <x:c r="AJ1005"/>
      <x:c r="AK1005" t="str">
        <x:f>IF(AJ1005="","",IF(OR(LOWER(AJ1005)="brazil",LOWER(AJ1005)="brasil"),"Yes","No"))</x:f>
      </x:c>
      <x:c r="AL1005"/>
      <x:c r="AM1005"/>
      <x:c r="AN1005"/>
      <x:c r="AO1005"/>
      <x:c r="AP1005"/>
      <x:c r="AQ1005"/>
      <x:c r="AR1005"/>
      <x:c r="AS1005"/>
      <x:c r="AT1005"/>
      <x:c r="AU1005"/>
      <x:c r="AV1005"/>
      <x:c r="AW1005"/>
      <x:c r="AX1005"/>
      <x:c r="AY1005"/>
      <x:c r="AZ1005"/>
      <x:c r="BA1005"/>
      <x:c r="BB1005"/>
      <x:c r="BC1005"/>
      <x:c r="BD1005"/>
      <x:c r="BE1005"/>
      <x:c r="BF1005"/>
      <x:c r="BG1005"/>
      <x:c r="BH1005"/>
      <x:c r="BI1005"/>
      <x:c r="BJ1005"/>
      <x:c r="BK1005"/>
      <x:c r="BL1005"/>
      <x:c r="BM1005"/>
      <x:c r="BN1005"/>
      <x:c r="BO1005"/>
      <x:c r="BP1005"/>
      <x:c r="BQ1005"/>
      <x:c r="BR1005"/>
      <x:c r="BS1005"/>
      <x:c r="BT1005"/>
      <x:c r="BU1005"/>
      <x:c r="BV1005"/>
      <x:c r="BW1005"/>
      <x:c r="BX1005"/>
      <x:c r="BY1005"/>
      <x:c r="BZ1005"/>
      <x:c r="CA1005"/>
      <x:c r="CB1005"/>
      <x:c r="CC1005"/>
      <x:c r="CD1005"/>
      <x:c r="CE1005"/>
      <x:c r="CF1005"/>
      <x:c r="CG1005"/>
      <x:c r="CH1005"/>
      <x:c r="CI1005"/>
      <x:c r="CJ1005" t="str">
        <x:v>Yes</x:v>
      </x:c>
      <x:c r="CK1005" t="str">
        <x:v>Yes</x:v>
      </x:c>
      <x:c r="CL1005" t="str">
        <x:v>Yes</x:v>
      </x:c>
      <x:c r="CM1005" t="str">
        <x:v>Clear</x:v>
      </x:c>
      <x:c r="CN1005" t="str">
        <x:v>Verified — clear</x:v>
      </x:c>
      <x:c r="CO1005" t="n">
        <x:v>46272</x:v>
      </x:c>
      <x:c r="CP1005" t="str">
        <x:v>https://pubmed.ncbi.nlm.nih.gov/30371877/</x:v>
      </x:c>
      <x:c r="CQ1005"/>
      <x:c r="CR1005"/>
      <x:c r="CS1005"/>
      <x:c r="CT1005"/>
      <x:c r="CU1005"/>
      <x:c r="CV1005"/>
      <x:c r="CW1005"/>
      <x:c r="CX1005"/>
      <x:c r="CY1005"/>
      <x:c r="CZ1005"/>
      <x:c r="DA1005"/>
      <x:c r="DB1005" t="str">
        <x:f>IF(L1005="","",IF(AND(COUNT(CU1005:DA1005)=7,OR(CU1005=0,CU1005=1,CU1005=2),OR(CV1005=0,CV1005=1,CV1005=2),OR(CW1005=0,CW1005=1,CW1005=2),OR(CX1005=0,CX1005=1,CX1005=2),OR(CY1005=0,CY1005=1,CY1005=2),OR(CZ1005=0,CZ1005=1,CZ1005=2),OR(DA1005=0,DA1005=1,DA1005=2)),SUM(CU1005:DA1005),""))</x:f>
      </x:c>
      <x:c r="DC1005" t="str">
        <x:f>IF(DB1005="","",ROUND(DB1005/14*10,1))</x:f>
      </x:c>
      <x:c r="DD1005" t="str">
        <x:v>Pending</x:v>
      </x:c>
      <x:c r="DE1005" t="str">
        <x:f>IF(L1005="","",IF(DC1005="","Pending",IF(DD1005="Yes","CONDITIONAL — safety override",IF(DC1005&gt;=8,"HIGH",IF(DC1005&gt;=5,"CONDITIONAL","LOW")))))</x:f>
        <x:v>Pending</x:v>
      </x:c>
      <x:c r="DF1005" t="str">
        <x:v>Pending screening and full-text appraisal; no transferability judgment made at identification.</x:v>
      </x:c>
      <x:c r="DG1005"/>
      <x:c r="DH1005"/>
      <x:c r="DI1005"/>
      <x:c r="DJ1005"/>
      <x:c r="DK1005"/>
      <x:c r="DL1005"/>
      <x:c r="DM1005"/>
      <x:c r="DN1005"/>
      <x:c r="DO1005"/>
      <x:c r="DP1005"/>
      <x:c r="DQ1005"/>
      <x:c r="DR1005"/>
      <x:c r="DS1005"/>
      <x:c r="DT1005"/>
      <x:c r="DU1005"/>
      <x:c r="DV1005"/>
      <x:c r="DW1005"/>
      <x:c r="DX1005"/>
      <x:c r="DY1005"/>
      <x:c r="DZ1005" t="str">
        <x:v>Title/abstract information is insufficient for a substantive scientific, causal, transferability or institutional claim.</x:v>
      </x:c>
      <x:c r="EA1005" t="str">
        <x:v>Pending</x:v>
      </x:c>
      <x:c r="EB1005" t="str">
        <x:f>IF(L1005="","",IF(EC1005="READY","Yes","No / Pending"))</x:f>
        <x:v>No / Pending</x:v>
      </x:c>
      <x:c r="EC1005" t="str">
        <x:f>IF(L1005="","",IF(OR(ISNUMBER(SEARCH("Retracted Publication",Q1005)),CM1005="Retracted",CN1005="Retracted",CM1005="Expression of Concern",CN1005="Expression of Concern",F1005="Not used",CG1005="Critical",CH1005="High",CH1005="Critical"),"BLOCKED — integrity or use restriction",IF(AND(CJ1005="Yes",CK1005="Yes",CL1005="Yes"),IF(AND(CM1005="Clear",CN1005="Verified — clear"),IF(AND(AND(LEN(TRIM(CF1005))&gt;0,LEFT(LOWER(TRIM(CF1005)),7)&lt;&gt;"pending"),OR(CG1005="High",CG1005="Moderate"),OR(CH1005="Low",CH1005="Some concerns",CH1005="Not applicable")),IF(AND(DD1005="No",OR(DE1005="HIGH",DE1005="CONDITIONAL"),AND(LEN(TRIM(DF1005))&gt;0,LEFT(LOWER(TRIM(DF1005)),7)&lt;&gt;"pending")),IF(AND(AND(LEN(TRIM(DT1005))&gt;0,LEFT(LOWER(TRIM(DT1005)),7)&lt;&gt;"pending"),AND(LEN(TRIM(DU1005))&gt;0,LEFT(LOWER(TRIM(DU1005)),7)&lt;&gt;"pending"),OR(AND(LEN(TRIM(DV1005))&gt;0,LEFT(LOWER(TRIM(DV1005)),7)&lt;&gt;"pending"),AND(LEN(TRIM(DW1005))&gt;0,LEFT(LOWER(TRIM(DW1005)),7)&lt;&gt;"pending")),AND(LEN(TRIM(DX1005))&gt;0,LEFT(LOWER(TRIM(DX1005)),7)&lt;&gt;"pending")),IF(AND(F1005="Claim-ready",OR(EA1005="Strong",EA1005="Moderate"),AND(LEN(TRIM(G1005))&gt;0,LEFT(LOWER(TRIM(G1005)),7)&lt;&gt;"pending"),G1005&lt;&gt;"No substantive use decision is permitted from identification metadata alone.",AND(LEN(TRIM(DZ1005))&gt;0,LEFT(LOWER(TRIM(DZ1005)),7)&lt;&gt;"pending"),DZ1005&lt;&gt;"Identification metadata alone does not permit any substantive scientific, causal, operational, or institutional claim.",AND(LEN(TRIM(EI1005))&gt;0,LEFT(LOWER(TRIM(EI1005)),7)&lt;&gt;"pending"),ISNUMBER(EH1005),EH1005&gt;0),"READY","PENDING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5" t="str">
        <x:v>Pending</x:v>
      </x:c>
      <x:c r="EE1005"/>
      <x:c r="EF1005" t="str">
        <x:v>Pending</x:v>
      </x:c>
      <x:c r="EG1005" t="str">
        <x:v>Pending</x:v>
      </x:c>
      <x:c r="EH1005"/>
      <x:c r="EI1005" s="501"/>
      <x:c r="EJ1005"/>
      <x:c r="EK1005" t="str">
        <x:v>Pending</x:v>
      </x:c>
      <x:c r="EL1005" t="n">
        <x:v>46272</x:v>
      </x:c>
      <x:c r="EM1005" t="str">
        <x:v>Production PubMed record imported and reconciled to Zotero item 3PYTBTMY;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05" t="n">
        <x:f>IF(L1005="","",(IF(N1005&lt;&gt;"",1,0)+IF(O1005&lt;&gt;"",1,0)+IF(AJ1005&lt;&gt;"",1,0)+IF(AU1005&lt;&gt;"",1,0)+IF(BE1005&lt;&gt;"",1,0)+IF(CF1005&lt;&gt;"",1,0)+IF(CJ1005="Yes",1,0)+IF(CL1005="Yes",1,0)+IF(DE1005&lt;&gt;"Pending",1,0)+IF(F1005&lt;&gt;"",1,0)+IF(DZ1005&lt;&gt;"",1,0)+IF(EI1005&lt;&gt;"",1,0))/12)</x:f>
        <x:v>0.5</x:v>
      </x:c>
    </x:row>
    <x:row r="1006">
      <x:c r="A1006" t="str">
        <x:v>EV-1003</x:v>
      </x:c>
      <x:c r="B1006" t="str">
        <x:v>Integrity check</x:v>
      </x:c>
      <x:c r="C1006" t="str">
        <x:f>IF(L1006="","",IF(LEFT(EC1006,7)="BLOCKED","🔴 Do not use for conclusion",IF(EB1006="Yes","🟢 Claim-ready","🟡 Caution / context")))</x:f>
        <x:v>🟡 Caution / context</x:v>
      </x:c>
      <x:c r="D1006" t="str">
        <x:f>IF(L1006="","",EC1006)</x:f>
        <x:v>PENDING — appropriate appraisal</x:v>
      </x:c>
      <x:c r="E1006" t="str">
        <x:v>P3 — Medium</x:v>
      </x:c>
      <x:c r="F1006" t="str">
        <x:v>Pending</x:v>
      </x:c>
      <x:c r="G1006" t="str">
        <x:v>Title/abstract identify an explicit tactical/public-safety context and readiness domain; retain for full-text assessment.</x:v>
      </x:c>
      <x:c r="H1006" t="str">
        <x:v>Obtain and review lawful full text; confirm human adjudication; then select a design-specific appraisal instrument.</x:v>
      </x:c>
      <x:c r="I1006"/>
      <x:c r="J1006" t="str">
        <x:v>A — Core</x:v>
      </x:c>
      <x:c r="K1006" t="str">
        <x:v>IDENTIFIED</x:v>
      </x:c>
      <x:c r="L1006" t="str">
        <x:v>Longitudinal Analysis of CAD/CAM Restoration Incorporation Rates into Navy Dentistry.</x:v>
      </x:c>
      <x:c r="M1006"/>
      <x:c r="N1006" t="str">
        <x:v>Dickens, Noel; Haider, Humza; Lien, Wen; Simecek, John; Stahl, Jonathan</x:v>
      </x:c>
      <x:c r="O1006" t="n">
        <x:v>2019</x:v>
      </x:c>
      <x:c r="P1006" t="str">
        <x:v>Military medicine</x:v>
      </x:c>
      <x:c r="Q1006" t="str">
        <x:v>Journal Article; Research Support, Non-U.S. Gov't</x:v>
      </x:c>
      <x:c r="R1006" t="str">
        <x:v>Unclear</x:v>
      </x:c>
      <x:c r="S1006" t="str">
        <x:v>Unknown</x:v>
      </x:c>
      <x:c r="T1006" t="str">
        <x:v>eng</x:v>
      </x:c>
      <x:c r="U1006" t="str">
        <x:v>https://pubmed.ncbi.nlm.nih.gov/30371810/</x:v>
      </x:c>
      <x:c r="V1006" t="str">
        <x:v>10.1093/milmed/usy260</x:v>
      </x:c>
      <x:c r="W1006" t="str">
        <x:f>IF(V1006="","",LOWER(SUBSTITUTE(SUBSTITUTE(SUBSTITUTE(SUBSTITUTE(TRIM(V1006),"https://doi.org/",""),"http://doi.org/",""),"https://dx.doi.org/",""),"doi:","")))</x:f>
        <x:v>10.1093/milmed/usy260</x:v>
      </x:c>
      <x:c r="X1006" t="str">
        <x:v>30371810</x:v>
      </x:c>
      <x:c r="Y1006" t="str"/>
      <x:c r="Z1006"/>
      <x:c r="AA1006" t="str">
        <x:v>PubMed/MEDLINE</x:v>
      </x:c>
      <x:c r="AB1006" t="str">
        <x:v>PUBMED-A-v1.0-2026-08-28</x:v>
      </x:c>
      <x:c r="AC1006" t="str">
        <x:v>SP-PUBMED-A-20260828</x:v>
      </x:c>
      <x:c r="AD1006" s="499" t="n">
        <x:v>46262</x:v>
      </x:c>
      <x:c r="AE1006" s="499" t="n">
        <x:v>46272</x:v>
      </x:c>
      <x:c r="AF1006" t="str">
        <x:v>VQC4VKL3</x:v>
      </x:c>
      <x:c r="AG1006"/>
      <x:c r="AH1006" t="str">
        <x:v>Tactical Athlete → Operational Readiness Brazil</x:v>
      </x:c>
      <x:c r="AI1006" t="str">
        <x:v>evidence-family:A</x:v>
      </x:c>
      <x:c r="AJ1006"/>
      <x:c r="AK1006" t="str">
        <x:f>IF(AJ1006="","",IF(OR(LOWER(AJ1006)="brazil",LOWER(AJ1006)="brasil"),"Yes","No"))</x:f>
      </x:c>
      <x:c r="AL1006"/>
      <x:c r="AM1006"/>
      <x:c r="AN1006"/>
      <x:c r="AO1006"/>
      <x:c r="AP1006"/>
      <x:c r="AQ1006"/>
      <x:c r="AR1006"/>
      <x:c r="AS1006"/>
      <x:c r="AT1006"/>
      <x:c r="AU1006"/>
      <x:c r="AV1006"/>
      <x:c r="AW1006"/>
      <x:c r="AX1006"/>
      <x:c r="AY1006"/>
      <x:c r="AZ1006"/>
      <x:c r="BA1006"/>
      <x:c r="BB1006"/>
      <x:c r="BC1006"/>
      <x:c r="BD1006"/>
      <x:c r="BE1006"/>
      <x:c r="BF1006"/>
      <x:c r="BG1006"/>
      <x:c r="BH1006"/>
      <x:c r="BI1006"/>
      <x:c r="BJ1006"/>
      <x:c r="BK1006"/>
      <x:c r="BL1006"/>
      <x:c r="BM1006"/>
      <x:c r="BN1006"/>
      <x:c r="BO1006"/>
      <x:c r="BP1006"/>
      <x:c r="BQ1006"/>
      <x:c r="BR1006"/>
      <x:c r="BS1006"/>
      <x:c r="BT1006"/>
      <x:c r="BU1006"/>
      <x:c r="BV1006"/>
      <x:c r="BW1006"/>
      <x:c r="BX1006"/>
      <x:c r="BY1006"/>
      <x:c r="BZ1006"/>
      <x:c r="CA1006"/>
      <x:c r="CB1006"/>
      <x:c r="CC1006"/>
      <x:c r="CD1006"/>
      <x:c r="CE1006"/>
      <x:c r="CF1006"/>
      <x:c r="CG1006"/>
      <x:c r="CH1006"/>
      <x:c r="CI1006"/>
      <x:c r="CJ1006" t="str">
        <x:v>Yes</x:v>
      </x:c>
      <x:c r="CK1006" t="str">
        <x:v>Yes</x:v>
      </x:c>
      <x:c r="CL1006" t="str">
        <x:v>Yes</x:v>
      </x:c>
      <x:c r="CM1006" t="str">
        <x:v>Clear</x:v>
      </x:c>
      <x:c r="CN1006" t="str">
        <x:v>Verified — clear</x:v>
      </x:c>
      <x:c r="CO1006" t="n">
        <x:v>46272</x:v>
      </x:c>
      <x:c r="CP1006" t="str">
        <x:v>https://pubmed.ncbi.nlm.nih.gov/30371810/</x:v>
      </x:c>
      <x:c r="CQ1006"/>
      <x:c r="CR1006"/>
      <x:c r="CS1006"/>
      <x:c r="CT1006"/>
      <x:c r="CU1006"/>
      <x:c r="CV1006"/>
      <x:c r="CW1006"/>
      <x:c r="CX1006"/>
      <x:c r="CY1006"/>
      <x:c r="CZ1006"/>
      <x:c r="DA1006"/>
      <x:c r="DB1006" t="str">
        <x:f>IF(L1006="","",IF(AND(COUNT(CU1006:DA1006)=7,OR(CU1006=0,CU1006=1,CU1006=2),OR(CV1006=0,CV1006=1,CV1006=2),OR(CW1006=0,CW1006=1,CW1006=2),OR(CX1006=0,CX1006=1,CX1006=2),OR(CY1006=0,CY1006=1,CY1006=2),OR(CZ1006=0,CZ1006=1,CZ1006=2),OR(DA1006=0,DA1006=1,DA1006=2)),SUM(CU1006:DA1006),""))</x:f>
      </x:c>
      <x:c r="DC1006" t="str">
        <x:f>IF(DB1006="","",ROUND(DB1006/14*10,1))</x:f>
      </x:c>
      <x:c r="DD1006" t="str">
        <x:v>Pending</x:v>
      </x:c>
      <x:c r="DE1006" t="str">
        <x:f>IF(L1006="","",IF(DC1006="","Pending",IF(DD1006="Yes","CONDITIONAL — safety override",IF(DC1006&gt;=8,"HIGH",IF(DC1006&gt;=5,"CONDITIONAL","LOW")))))</x:f>
        <x:v>Pending</x:v>
      </x:c>
      <x:c r="DF1006" t="str">
        <x:v>Pending screening and full-text appraisal; no transferability judgment made at identification.</x:v>
      </x:c>
      <x:c r="DG1006"/>
      <x:c r="DH1006"/>
      <x:c r="DI1006"/>
      <x:c r="DJ1006"/>
      <x:c r="DK1006"/>
      <x:c r="DL1006"/>
      <x:c r="DM1006"/>
      <x:c r="DN1006"/>
      <x:c r="DO1006"/>
      <x:c r="DP1006"/>
      <x:c r="DQ1006"/>
      <x:c r="DR1006"/>
      <x:c r="DS1006"/>
      <x:c r="DT1006"/>
      <x:c r="DU1006"/>
      <x:c r="DV1006"/>
      <x:c r="DW1006"/>
      <x:c r="DX1006"/>
      <x:c r="DY1006"/>
      <x:c r="DZ1006" t="str">
        <x:v>Title/abstract screening alone does not establish effectiveness, causality, methodological quality, transferability to Brazilian public safety or an institutional recommendation.</x:v>
      </x:c>
      <x:c r="EA1006" t="str">
        <x:v>Pending</x:v>
      </x:c>
      <x:c r="EB1006" t="str">
        <x:f>IF(L1006="","",IF(EC1006="READY","Yes","No / Pending"))</x:f>
        <x:v>No / Pending</x:v>
      </x:c>
      <x:c r="EC1006" t="str">
        <x:f>IF(L1006="","",IF(OR(ISNUMBER(SEARCH("Retracted Publication",Q1006)),CM1006="Retracted",CN1006="Retracted",CM1006="Expression of Concern",CN1006="Expression of Concern",F1006="Not used",CG1006="Critical",CH1006="High",CH1006="Critical"),"BLOCKED — integrity or use restriction",IF(AND(CJ1006="Yes",CK1006="Yes",CL1006="Yes"),IF(AND(CM1006="Clear",CN1006="Verified — clear"),IF(AND(AND(LEN(TRIM(CF1006))&gt;0,LEFT(LOWER(TRIM(CF1006)),7)&lt;&gt;"pending"),OR(CG1006="High",CG1006="Moderate"),OR(CH1006="Low",CH1006="Some concerns",CH1006="Not applicable")),IF(AND(DD1006="No",OR(DE1006="HIGH",DE1006="CONDITIONAL"),AND(LEN(TRIM(DF1006))&gt;0,LEFT(LOWER(TRIM(DF1006)),7)&lt;&gt;"pending")),IF(AND(AND(LEN(TRIM(DT1006))&gt;0,LEFT(LOWER(TRIM(DT1006)),7)&lt;&gt;"pending"),AND(LEN(TRIM(DU1006))&gt;0,LEFT(LOWER(TRIM(DU1006)),7)&lt;&gt;"pending"),OR(AND(LEN(TRIM(DV1006))&gt;0,LEFT(LOWER(TRIM(DV1006)),7)&lt;&gt;"pending"),AND(LEN(TRIM(DW1006))&gt;0,LEFT(LOWER(TRIM(DW1006)),7)&lt;&gt;"pending")),AND(LEN(TRIM(DX1006))&gt;0,LEFT(LOWER(TRIM(DX1006)),7)&lt;&gt;"pending")),IF(AND(F1006="Claim-ready",OR(EA1006="Strong",EA1006="Moderate"),AND(LEN(TRIM(G1006))&gt;0,LEFT(LOWER(TRIM(G1006)),7)&lt;&gt;"pending"),G1006&lt;&gt;"No substantive use decision is permitted from identification metadata alone.",AND(LEN(TRIM(DZ1006))&gt;0,LEFT(LOWER(TRIM(DZ1006)),7)&lt;&gt;"pending"),DZ1006&lt;&gt;"Identification metadata alone does not permit any substantive scientific, causal, operational, or institutional claim.",AND(LEN(TRIM(EI1006))&gt;0,LEFT(LOWER(TRIM(EI1006)),7)&lt;&gt;"pending"),ISNUMBER(EH1006),EH1006&gt;0),"READY","PENDING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6" t="str">
        <x:v>Pending</x:v>
      </x:c>
      <x:c r="EE1006"/>
      <x:c r="EF1006" t="str">
        <x:v>Pending</x:v>
      </x:c>
      <x:c r="EG1006" t="str">
        <x:v>Pending</x:v>
      </x:c>
      <x:c r="EH1006"/>
      <x:c r="EI1006" s="501"/>
      <x:c r="EJ1006"/>
      <x:c r="EK1006" t="str">
        <x:v>Pending</x:v>
      </x:c>
      <x:c r="EL1006" t="n">
        <x:v>46272</x:v>
      </x:c>
      <x:c r="EM1006" t="str">
        <x:v>Production PubMed record imported and reconciled to Zotero item VQC4VKL3;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6" t="n">
        <x:f>IF(L1006="","",(IF(N1006&lt;&gt;"",1,0)+IF(O1006&lt;&gt;"",1,0)+IF(AJ1006&lt;&gt;"",1,0)+IF(AU1006&lt;&gt;"",1,0)+IF(BE1006&lt;&gt;"",1,0)+IF(CF1006&lt;&gt;"",1,0)+IF(CJ1006="Yes",1,0)+IF(CL1006="Yes",1,0)+IF(DE1006&lt;&gt;"Pending",1,0)+IF(F1006&lt;&gt;"",1,0)+IF(DZ1006&lt;&gt;"",1,0)+IF(EI1006&lt;&gt;"",1,0))/12)</x:f>
        <x:v>0.5</x:v>
      </x:c>
    </x:row>
    <x:row r="1007">
      <x:c r="A1007" t="str">
        <x:v>EV-1004</x:v>
      </x:c>
      <x:c r="B1007" t="str">
        <x:v>Integrity check</x:v>
      </x:c>
      <x:c r="C1007" t="str">
        <x:f>IF(L1007="","",IF(LEFT(EC1007,7)="BLOCKED","🔴 Do not use for conclusion",IF(EB1007="Yes","🟢 Claim-ready","🟡 Caution / context")))</x:f>
        <x:v>🟡 Caution / context</x:v>
      </x:c>
      <x:c r="D1007" t="str">
        <x:f>IF(L1007="","",EC1007)</x:f>
        <x:v>PENDING — appropriate appraisal</x:v>
      </x:c>
      <x:c r="E1007" t="str">
        <x:v>P2 — High</x:v>
      </x:c>
      <x:c r="F1007" t="str">
        <x:v>Pending</x:v>
      </x:c>
      <x:c r="G1007" t="str">
        <x:v>Title/abstract identify an explicit operational APHT/medical-readiness topic; retain for full-text assessment.</x:v>
      </x:c>
      <x:c r="H1007" t="str">
        <x:v>Obtain and review lawful full text; confirm human adjudication; then select a design-specific appraisal instrument.</x:v>
      </x:c>
      <x:c r="I1007"/>
      <x:c r="J1007" t="str">
        <x:v>B — APHT / Medical Readiness</x:v>
      </x:c>
      <x:c r="K1007" t="str">
        <x:v>IDENTIFIED</x:v>
      </x:c>
      <x:c r="L1007" t="str">
        <x:v>EMS Tactical Combat Casualty Care.</x:v>
      </x:c>
      <x:c r="M1007"/>
      <x:c r="N1007" t="str">
        <x:v>Puryear, Brennen; Roarty, Joseph; Knight, Curtis</x:v>
      </x:c>
      <x:c r="O1007" t="n">
        <x:v>2026</x:v>
      </x:c>
      <x:c r="P1007" t="str">
        <x:v>StatPearls Publishing</x:v>
      </x:c>
      <x:c r="Q1007" t="str">
        <x:v>Study Guide; Book Chapter</x:v>
      </x:c>
      <x:c r="R1007" t="str">
        <x:v>Unclear</x:v>
      </x:c>
      <x:c r="S1007" t="str">
        <x:v>Unknown</x:v>
      </x:c>
      <x:c r="T1007" t="str">
        <x:v>eng</x:v>
      </x:c>
      <x:c r="U1007" t="str">
        <x:v>https://pubmed.ncbi.nlm.nih.gov/30335293/</x:v>
      </x:c>
      <x:c r="V1007" t="str"/>
      <x:c r="W1007" t="str">
        <x:f>IF(V1007="","",LOWER(SUBSTITUTE(SUBSTITUTE(SUBSTITUTE(SUBSTITUTE(TRIM(V1007),"https://doi.org/",""),"http://doi.org/",""),"https://dx.doi.org/",""),"doi:","")))</x:f>
      </x:c>
      <x:c r="X1007" t="str">
        <x:v>30335293</x:v>
      </x:c>
      <x:c r="Y1007" t="str"/>
      <x:c r="Z1007"/>
      <x:c r="AA1007" t="str">
        <x:v>PubMed/MEDLINE</x:v>
      </x:c>
      <x:c r="AB1007" t="str">
        <x:v>PUBMED-B-v1.0-2026-08-28</x:v>
      </x:c>
      <x:c r="AC1007" t="str">
        <x:v>SP-PUBMED-B-20260828</x:v>
      </x:c>
      <x:c r="AD1007" s="499" t="n">
        <x:v>46262</x:v>
      </x:c>
      <x:c r="AE1007" s="499" t="n">
        <x:v>46272</x:v>
      </x:c>
      <x:c r="AF1007" t="str">
        <x:v>5YBGAEAH</x:v>
      </x:c>
      <x:c r="AG1007"/>
      <x:c r="AH1007" t="str">
        <x:v>Tactical Athlete → Operational Readiness Brazil</x:v>
      </x:c>
      <x:c r="AI1007" t="str">
        <x:v>evidence-family:B</x:v>
      </x:c>
      <x:c r="AJ1007"/>
      <x:c r="AK1007" t="str">
        <x:f>IF(AJ1007="","",IF(OR(LOWER(AJ1007)="brazil",LOWER(AJ1007)="brasil"),"Yes","No"))</x:f>
      </x:c>
      <x:c r="AL1007"/>
      <x:c r="AM1007"/>
      <x:c r="AN1007"/>
      <x:c r="AO1007"/>
      <x:c r="AP1007"/>
      <x:c r="AQ1007"/>
      <x:c r="AR1007"/>
      <x:c r="AS1007"/>
      <x:c r="AT1007"/>
      <x:c r="AU1007"/>
      <x:c r="AV1007"/>
      <x:c r="AW1007"/>
      <x:c r="AX1007"/>
      <x:c r="AY1007"/>
      <x:c r="AZ1007"/>
      <x:c r="BA1007"/>
      <x:c r="BB1007"/>
      <x:c r="BC1007"/>
      <x:c r="BD1007"/>
      <x:c r="BE1007"/>
      <x:c r="BF1007"/>
      <x:c r="BG1007"/>
      <x:c r="BH1007"/>
      <x:c r="BI1007"/>
      <x:c r="BJ1007"/>
      <x:c r="BK1007"/>
      <x:c r="BL1007"/>
      <x:c r="BM1007"/>
      <x:c r="BN1007"/>
      <x:c r="BO1007"/>
      <x:c r="BP1007"/>
      <x:c r="BQ1007"/>
      <x:c r="BR1007"/>
      <x:c r="BS1007"/>
      <x:c r="BT1007"/>
      <x:c r="BU1007"/>
      <x:c r="BV1007"/>
      <x:c r="BW1007"/>
      <x:c r="BX1007"/>
      <x:c r="BY1007"/>
      <x:c r="BZ1007"/>
      <x:c r="CA1007"/>
      <x:c r="CB1007"/>
      <x:c r="CC1007"/>
      <x:c r="CD1007"/>
      <x:c r="CE1007"/>
      <x:c r="CF1007"/>
      <x:c r="CG1007"/>
      <x:c r="CH1007"/>
      <x:c r="CI1007"/>
      <x:c r="CJ1007" t="str">
        <x:v>Yes</x:v>
      </x:c>
      <x:c r="CK1007" t="str">
        <x:v>Yes</x:v>
      </x:c>
      <x:c r="CL1007" t="str">
        <x:v>Yes</x:v>
      </x:c>
      <x:c r="CM1007" t="str">
        <x:v>Clear</x:v>
      </x:c>
      <x:c r="CN1007" t="str">
        <x:v>Verified — clear</x:v>
      </x:c>
      <x:c r="CO1007" t="n">
        <x:v>46272</x:v>
      </x:c>
      <x:c r="CP1007" t="str">
        <x:v>https://pubmed.ncbi.nlm.nih.gov/30335293/</x:v>
      </x:c>
      <x:c r="CQ1007"/>
      <x:c r="CR1007"/>
      <x:c r="CS1007"/>
      <x:c r="CT1007"/>
      <x:c r="CU1007"/>
      <x:c r="CV1007"/>
      <x:c r="CW1007"/>
      <x:c r="CX1007"/>
      <x:c r="CY1007"/>
      <x:c r="CZ1007"/>
      <x:c r="DA1007"/>
      <x:c r="DB1007" t="str">
        <x:f>IF(L1007="","",IF(AND(COUNT(CU1007:DA1007)=7,OR(CU1007=0,CU1007=1,CU1007=2),OR(CV1007=0,CV1007=1,CV1007=2),OR(CW1007=0,CW1007=1,CW1007=2),OR(CX1007=0,CX1007=1,CX1007=2),OR(CY1007=0,CY1007=1,CY1007=2),OR(CZ1007=0,CZ1007=1,CZ1007=2),OR(DA1007=0,DA1007=1,DA1007=2)),SUM(CU1007:DA1007),""))</x:f>
      </x:c>
      <x:c r="DC1007" t="str">
        <x:f>IF(DB1007="","",ROUND(DB1007/14*10,1))</x:f>
      </x:c>
      <x:c r="DD1007" t="str">
        <x:v>Pending</x:v>
      </x:c>
      <x:c r="DE1007" t="str">
        <x:f>IF(L1007="","",IF(DC1007="","Pending",IF(DD1007="Yes","CONDITIONAL — safety override",IF(DC1007&gt;=8,"HIGH",IF(DC1007&gt;=5,"CONDITIONAL","LOW")))))</x:f>
        <x:v>Pending</x:v>
      </x:c>
      <x:c r="DF1007" t="str">
        <x:v>Pending screening and full-text appraisal; no transferability judgment made at identification.</x:v>
      </x:c>
      <x:c r="DG1007"/>
      <x:c r="DH1007"/>
      <x:c r="DI1007"/>
      <x:c r="DJ1007"/>
      <x:c r="DK1007"/>
      <x:c r="DL1007"/>
      <x:c r="DM1007"/>
      <x:c r="DN1007"/>
      <x:c r="DO1007"/>
      <x:c r="DP1007"/>
      <x:c r="DQ1007"/>
      <x:c r="DR1007"/>
      <x:c r="DS1007"/>
      <x:c r="DT1007"/>
      <x:c r="DU1007"/>
      <x:c r="DV1007"/>
      <x:c r="DW1007"/>
      <x:c r="DX1007"/>
      <x:c r="DY1007"/>
      <x:c r="DZ1007" t="str">
        <x:v>Title/abstract screening alone does not establish effectiveness, causality, methodological quality, transferability to Brazilian public safety or an institutional recommendation.</x:v>
      </x:c>
      <x:c r="EA1007" t="str">
        <x:v>Pending</x:v>
      </x:c>
      <x:c r="EB1007" t="str">
        <x:f>IF(L1007="","",IF(EC1007="READY","Yes","No / Pending"))</x:f>
        <x:v>No / Pending</x:v>
      </x:c>
      <x:c r="EC1007" t="str">
        <x:f>IF(L1007="","",IF(OR(ISNUMBER(SEARCH("Retracted Publication",Q1007)),CM1007="Retracted",CN1007="Retracted",CM1007="Expression of Concern",CN1007="Expression of Concern",F1007="Not used",CG1007="Critical",CH1007="High",CH1007="Critical"),"BLOCKED — integrity or use restriction",IF(AND(CJ1007="Yes",CK1007="Yes",CL1007="Yes"),IF(AND(CM1007="Clear",CN1007="Verified — clear"),IF(AND(AND(LEN(TRIM(CF1007))&gt;0,LEFT(LOWER(TRIM(CF1007)),7)&lt;&gt;"pending"),OR(CG1007="High",CG1007="Moderate"),OR(CH1007="Low",CH1007="Some concerns",CH1007="Not applicable")),IF(AND(DD1007="No",OR(DE1007="HIGH",DE1007="CONDITIONAL"),AND(LEN(TRIM(DF1007))&gt;0,LEFT(LOWER(TRIM(DF1007)),7)&lt;&gt;"pending")),IF(AND(AND(LEN(TRIM(DT1007))&gt;0,LEFT(LOWER(TRIM(DT1007)),7)&lt;&gt;"pending"),AND(LEN(TRIM(DU1007))&gt;0,LEFT(LOWER(TRIM(DU1007)),7)&lt;&gt;"pending"),OR(AND(LEN(TRIM(DV1007))&gt;0,LEFT(LOWER(TRIM(DV1007)),7)&lt;&gt;"pending"),AND(LEN(TRIM(DW1007))&gt;0,LEFT(LOWER(TRIM(DW1007)),7)&lt;&gt;"pending")),AND(LEN(TRIM(DX1007))&gt;0,LEFT(LOWER(TRIM(DX1007)),7)&lt;&gt;"pending")),IF(AND(F1007="Claim-ready",OR(EA1007="Strong",EA1007="Moderate"),AND(LEN(TRIM(G1007))&gt;0,LEFT(LOWER(TRIM(G1007)),7)&lt;&gt;"pending"),G1007&lt;&gt;"No substantive use decision is permitted from identification metadata alone.",AND(LEN(TRIM(DZ1007))&gt;0,LEFT(LOWER(TRIM(DZ1007)),7)&lt;&gt;"pending"),DZ1007&lt;&gt;"Identification metadata alone does not permit any substantive scientific, causal, operational, or institutional claim.",AND(LEN(TRIM(EI1007))&gt;0,LEFT(LOWER(TRIM(EI1007)),7)&lt;&gt;"pending"),ISNUMBER(EH1007),EH1007&gt;0),"READY","PENDING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7" t="str">
        <x:v>Pending</x:v>
      </x:c>
      <x:c r="EE1007"/>
      <x:c r="EF1007" t="str">
        <x:v>Pending</x:v>
      </x:c>
      <x:c r="EG1007" t="str">
        <x:v>Pending</x:v>
      </x:c>
      <x:c r="EH1007"/>
      <x:c r="EI1007" s="501"/>
      <x:c r="EJ1007"/>
      <x:c r="EK1007" t="str">
        <x:v>Pending</x:v>
      </x:c>
      <x:c r="EL1007" t="n">
        <x:v>46272</x:v>
      </x:c>
      <x:c r="EM1007" t="str">
        <x:v>Production PubMed record imported and reconciled to Zotero item 5YBGAEAH;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7" t="n">
        <x:f>IF(L1007="","",(IF(N1007&lt;&gt;"",1,0)+IF(O1007&lt;&gt;"",1,0)+IF(AJ1007&lt;&gt;"",1,0)+IF(AU1007&lt;&gt;"",1,0)+IF(BE1007&lt;&gt;"",1,0)+IF(CF1007&lt;&gt;"",1,0)+IF(CJ1007="Yes",1,0)+IF(CL1007="Yes",1,0)+IF(DE1007&lt;&gt;"Pending",1,0)+IF(F1007&lt;&gt;"",1,0)+IF(DZ1007&lt;&gt;"",1,0)+IF(EI1007&lt;&gt;"",1,0))/12)</x:f>
        <x:v>0.5</x:v>
      </x:c>
    </x:row>
    <x:row r="1008">
      <x:c r="A1008" t="str">
        <x:v>EV-1005</x:v>
      </x:c>
      <x:c r="B1008" t="str">
        <x:v>Integrity check</x:v>
      </x:c>
      <x:c r="C1008" t="str">
        <x:f>IF(L1008="","",IF(LEFT(EC1008,7)="BLOCKED","🔴 Do not use for conclusion",IF(EB1008="Yes","🟢 Claim-ready","🟡 Caution / context")))</x:f>
        <x:v>🟡 Caution / context</x:v>
      </x:c>
      <x:c r="D1008" t="str">
        <x:f>IF(L1008="","",EC1008)</x:f>
        <x:v>PENDING — appropriate appraisal</x:v>
      </x:c>
      <x:c r="E1008" t="str">
        <x:v>P3 — Medium</x:v>
      </x:c>
      <x:c r="F1008" t="str">
        <x:v>Pending</x:v>
      </x:c>
      <x:c r="G1008" t="str">
        <x:v>Title/abstract identify an explicit operational APHT/medical-readiness topic; retain for full-text assessment.</x:v>
      </x:c>
      <x:c r="H1008" t="str">
        <x:v>Obtain and review lawful full text; confirm human adjudication; then select a design-specific appraisal instrument.</x:v>
      </x:c>
      <x:c r="I1008"/>
      <x:c r="J1008" t="str">
        <x:v>B — APHT / Medical Readiness</x:v>
      </x:c>
      <x:c r="K1008" t="str">
        <x:v>IDENTIFIED</x:v>
      </x:c>
      <x:c r="L1008" t="str">
        <x:v>Prehospital Resuscitation Performed on Hypotensive Trauma Patients in Afghanistan: The Prehospital Trauma Registry Experience.</x:v>
      </x:c>
      <x:c r="M1008"/>
      <x:c r="N1008" t="str">
        <x:v>Schauer, Steven G; Naylor, Jason F; April, Michael D; Fisher, Andrew D; Cunningham, Cord W; Fernandez, Jessie Renee D; Shreve, Brian P; Bebarta, Vikhyat S</x:v>
      </x:c>
      <x:c r="O1008" t="n">
        <x:v>2019</x:v>
      </x:c>
      <x:c r="P1008" t="str">
        <x:v>Military medicine</x:v>
      </x:c>
      <x:c r="Q1008" t="str">
        <x:v>Journal Article</x:v>
      </x:c>
      <x:c r="R1008" t="str">
        <x:v>Unclear</x:v>
      </x:c>
      <x:c r="S1008" t="str">
        <x:v>Unknown</x:v>
      </x:c>
      <x:c r="T1008" t="str">
        <x:v>eng</x:v>
      </x:c>
      <x:c r="U1008" t="str">
        <x:v>https://pubmed.ncbi.nlm.nih.gov/30295843/</x:v>
      </x:c>
      <x:c r="V1008" t="str">
        <x:v>10.1093/milmed/usy252</x:v>
      </x:c>
      <x:c r="W1008" t="str">
        <x:f>IF(V1008="","",LOWER(SUBSTITUTE(SUBSTITUTE(SUBSTITUTE(SUBSTITUTE(TRIM(V1008),"https://doi.org/",""),"http://doi.org/",""),"https://dx.doi.org/",""),"doi:","")))</x:f>
        <x:v>10.1093/milmed/usy252</x:v>
      </x:c>
      <x:c r="X1008" t="str">
        <x:v>30295843</x:v>
      </x:c>
      <x:c r="Y1008" t="str"/>
      <x:c r="Z1008"/>
      <x:c r="AA1008" t="str">
        <x:v>PubMed/MEDLINE</x:v>
      </x:c>
      <x:c r="AB1008" t="str">
        <x:v>PUBMED-B-v1.0-2026-08-28</x:v>
      </x:c>
      <x:c r="AC1008" t="str">
        <x:v>SP-PUBMED-B-20260828</x:v>
      </x:c>
      <x:c r="AD1008" s="499" t="n">
        <x:v>46262</x:v>
      </x:c>
      <x:c r="AE1008" s="499" t="n">
        <x:v>46272</x:v>
      </x:c>
      <x:c r="AF1008" t="str">
        <x:v>2XC8RSXB</x:v>
      </x:c>
      <x:c r="AG1008"/>
      <x:c r="AH1008" t="str">
        <x:v>Tactical Athlete → Operational Readiness Brazil</x:v>
      </x:c>
      <x:c r="AI1008" t="str">
        <x:v>evidence-family:B</x:v>
      </x:c>
      <x:c r="AJ1008"/>
      <x:c r="AK1008" t="str">
        <x:f>IF(AJ1008="","",IF(OR(LOWER(AJ1008)="brazil",LOWER(AJ1008)="brasil"),"Yes","No"))</x:f>
      </x:c>
      <x:c r="AL1008"/>
      <x:c r="AM1008"/>
      <x:c r="AN1008"/>
      <x:c r="AO1008"/>
      <x:c r="AP1008"/>
      <x:c r="AQ1008"/>
      <x:c r="AR1008"/>
      <x:c r="AS1008"/>
      <x:c r="AT1008"/>
      <x:c r="AU1008"/>
      <x:c r="AV1008"/>
      <x:c r="AW1008"/>
      <x:c r="AX1008"/>
      <x:c r="AY1008"/>
      <x:c r="AZ1008"/>
      <x:c r="BA1008"/>
      <x:c r="BB1008"/>
      <x:c r="BC1008"/>
      <x:c r="BD1008"/>
      <x:c r="BE1008"/>
      <x:c r="BF1008"/>
      <x:c r="BG1008"/>
      <x:c r="BH1008"/>
      <x:c r="BI1008"/>
      <x:c r="BJ1008"/>
      <x:c r="BK1008"/>
      <x:c r="BL1008"/>
      <x:c r="BM1008"/>
      <x:c r="BN1008"/>
      <x:c r="BO1008"/>
      <x:c r="BP1008"/>
      <x:c r="BQ1008"/>
      <x:c r="BR1008"/>
      <x:c r="BS1008"/>
      <x:c r="BT1008"/>
      <x:c r="BU1008"/>
      <x:c r="BV1008"/>
      <x:c r="BW1008"/>
      <x:c r="BX1008"/>
      <x:c r="BY1008"/>
      <x:c r="BZ1008"/>
      <x:c r="CA1008"/>
      <x:c r="CB1008"/>
      <x:c r="CC1008"/>
      <x:c r="CD1008"/>
      <x:c r="CE1008"/>
      <x:c r="CF1008"/>
      <x:c r="CG1008"/>
      <x:c r="CH1008"/>
      <x:c r="CI1008"/>
      <x:c r="CJ1008" t="str">
        <x:v>Yes</x:v>
      </x:c>
      <x:c r="CK1008" t="str">
        <x:v>Yes</x:v>
      </x:c>
      <x:c r="CL1008" t="str">
        <x:v>Yes</x:v>
      </x:c>
      <x:c r="CM1008" t="str">
        <x:v>Clear</x:v>
      </x:c>
      <x:c r="CN1008" t="str">
        <x:v>Verified — clear</x:v>
      </x:c>
      <x:c r="CO1008" t="n">
        <x:v>46272</x:v>
      </x:c>
      <x:c r="CP1008" t="str">
        <x:v>https://pubmed.ncbi.nlm.nih.gov/30295843/</x:v>
      </x:c>
      <x:c r="CQ1008"/>
      <x:c r="CR1008"/>
      <x:c r="CS1008"/>
      <x:c r="CT1008"/>
      <x:c r="CU1008"/>
      <x:c r="CV1008"/>
      <x:c r="CW1008"/>
      <x:c r="CX1008"/>
      <x:c r="CY1008"/>
      <x:c r="CZ1008"/>
      <x:c r="DA1008"/>
      <x:c r="DB1008" t="str">
        <x:f>IF(L1008="","",IF(AND(COUNT(CU1008:DA1008)=7,OR(CU1008=0,CU1008=1,CU1008=2),OR(CV1008=0,CV1008=1,CV1008=2),OR(CW1008=0,CW1008=1,CW1008=2),OR(CX1008=0,CX1008=1,CX1008=2),OR(CY1008=0,CY1008=1,CY1008=2),OR(CZ1008=0,CZ1008=1,CZ1008=2),OR(DA1008=0,DA1008=1,DA1008=2)),SUM(CU1008:DA1008),""))</x:f>
      </x:c>
      <x:c r="DC1008" t="str">
        <x:f>IF(DB1008="","",ROUND(DB1008/14*10,1))</x:f>
      </x:c>
      <x:c r="DD1008" t="str">
        <x:v>Pending</x:v>
      </x:c>
      <x:c r="DE1008" t="str">
        <x:f>IF(L1008="","",IF(DC1008="","Pending",IF(DD1008="Yes","CONDITIONAL — safety override",IF(DC1008&gt;=8,"HIGH",IF(DC1008&gt;=5,"CONDITIONAL","LOW")))))</x:f>
        <x:v>Pending</x:v>
      </x:c>
      <x:c r="DF1008" t="str">
        <x:v>Pending screening and full-text appraisal; no transferability judgment made at identification.</x:v>
      </x:c>
      <x:c r="DG1008"/>
      <x:c r="DH1008"/>
      <x:c r="DI1008"/>
      <x:c r="DJ1008"/>
      <x:c r="DK1008"/>
      <x:c r="DL1008"/>
      <x:c r="DM1008"/>
      <x:c r="DN1008"/>
      <x:c r="DO1008"/>
      <x:c r="DP1008"/>
      <x:c r="DQ1008"/>
      <x:c r="DR1008"/>
      <x:c r="DS1008"/>
      <x:c r="DT1008"/>
      <x:c r="DU1008"/>
      <x:c r="DV1008"/>
      <x:c r="DW1008"/>
      <x:c r="DX1008"/>
      <x:c r="DY1008"/>
      <x:c r="DZ1008" t="str">
        <x:v>Title/abstract screening alone does not establish effectiveness, causality, methodological quality, transferability to Brazilian public safety or an institutional recommendation.</x:v>
      </x:c>
      <x:c r="EA1008" t="str">
        <x:v>Pending</x:v>
      </x:c>
      <x:c r="EB1008" t="str">
        <x:f>IF(L1008="","",IF(EC1008="READY","Yes","No / Pending"))</x:f>
        <x:v>No / Pending</x:v>
      </x:c>
      <x:c r="EC1008" t="str">
        <x:f>IF(L1008="","",IF(OR(ISNUMBER(SEARCH("Retracted Publication",Q1008)),CM1008="Retracted",CN1008="Retracted",CM1008="Expression of Concern",CN1008="Expression of Concern",F1008="Not used",CG1008="Critical",CH1008="High",CH1008="Critical"),"BLOCKED — integrity or use restriction",IF(AND(CJ1008="Yes",CK1008="Yes",CL1008="Yes"),IF(AND(CM1008="Clear",CN1008="Verified — clear"),IF(AND(AND(LEN(TRIM(CF1008))&gt;0,LEFT(LOWER(TRIM(CF1008)),7)&lt;&gt;"pending"),OR(CG1008="High",CG1008="Moderate"),OR(CH1008="Low",CH1008="Some concerns",CH1008="Not applicable")),IF(AND(DD1008="No",OR(DE1008="HIGH",DE1008="CONDITIONAL"),AND(LEN(TRIM(DF1008))&gt;0,LEFT(LOWER(TRIM(DF1008)),7)&lt;&gt;"pending")),IF(AND(AND(LEN(TRIM(DT1008))&gt;0,LEFT(LOWER(TRIM(DT1008)),7)&lt;&gt;"pending"),AND(LEN(TRIM(DU1008))&gt;0,LEFT(LOWER(TRIM(DU1008)),7)&lt;&gt;"pending"),OR(AND(LEN(TRIM(DV1008))&gt;0,LEFT(LOWER(TRIM(DV1008)),7)&lt;&gt;"pending"),AND(LEN(TRIM(DW1008))&gt;0,LEFT(LOWER(TRIM(DW1008)),7)&lt;&gt;"pending")),AND(LEN(TRIM(DX1008))&gt;0,LEFT(LOWER(TRIM(DX1008)),7)&lt;&gt;"pending")),IF(AND(F1008="Claim-ready",OR(EA1008="Strong",EA1008="Moderate"),AND(LEN(TRIM(G1008))&gt;0,LEFT(LOWER(TRIM(G1008)),7)&lt;&gt;"pending"),G1008&lt;&gt;"No substantive use decision is permitted from identification metadata alone.",AND(LEN(TRIM(DZ1008))&gt;0,LEFT(LOWER(TRIM(DZ1008)),7)&lt;&gt;"pending"),DZ1008&lt;&gt;"Identification metadata alone does not permit any substantive scientific, causal, operational, or institutional claim.",AND(LEN(TRIM(EI1008))&gt;0,LEFT(LOWER(TRIM(EI1008)),7)&lt;&gt;"pending"),ISNUMBER(EH1008),EH1008&gt;0),"READY","PENDING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8" t="str">
        <x:v>Pending</x:v>
      </x:c>
      <x:c r="EE1008"/>
      <x:c r="EF1008" t="str">
        <x:v>Pending</x:v>
      </x:c>
      <x:c r="EG1008" t="str">
        <x:v>Pending</x:v>
      </x:c>
      <x:c r="EH1008"/>
      <x:c r="EI1008" s="501"/>
      <x:c r="EJ1008"/>
      <x:c r="EK1008" t="str">
        <x:v>Pending</x:v>
      </x:c>
      <x:c r="EL1008" t="n">
        <x:v>46272</x:v>
      </x:c>
      <x:c r="EM1008" t="str">
        <x:v>Production PubMed record imported and reconciled to Zotero item 2XC8RSXB;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8" t="n">
        <x:f>IF(L1008="","",(IF(N1008&lt;&gt;"",1,0)+IF(O1008&lt;&gt;"",1,0)+IF(AJ1008&lt;&gt;"",1,0)+IF(AU1008&lt;&gt;"",1,0)+IF(BE1008&lt;&gt;"",1,0)+IF(CF1008&lt;&gt;"",1,0)+IF(CJ1008="Yes",1,0)+IF(CL1008="Yes",1,0)+IF(DE1008&lt;&gt;"Pending",1,0)+IF(F1008&lt;&gt;"",1,0)+IF(DZ1008&lt;&gt;"",1,0)+IF(EI1008&lt;&gt;"",1,0))/12)</x:f>
        <x:v>0.5</x:v>
      </x:c>
    </x:row>
    <x:row r="1009">
      <x:c r="A1009" t="str">
        <x:v>EV-1006</x:v>
      </x:c>
      <x:c r="B1009" t="str">
        <x:v>Integrity check</x:v>
      </x:c>
      <x:c r="C1009" t="str">
        <x:f>IF(L1009="","",IF(LEFT(EC1009,7)="BLOCKED","🔴 Do not use for conclusion",IF(EB1009="Yes","🟢 Claim-ready","🟡 Caution / context")))</x:f>
        <x:v>🟡 Caution / context</x:v>
      </x:c>
      <x:c r="D1009" t="str">
        <x:f>IF(L1009="","",EC1009)</x:f>
        <x:v>PENDING — appropriate appraisal</x:v>
      </x:c>
      <x:c r="E1009" t="str">
        <x:v>P3 — Medium</x:v>
      </x:c>
      <x:c r="F1009" t="str">
        <x:v>Pending</x:v>
      </x:c>
      <x:c r="G1009" t="str">
        <x:v>Title/abstract identify an explicit operational APHT/medical-readiness topic; retain for full-text assessment.</x:v>
      </x:c>
      <x:c r="H1009" t="str">
        <x:v>Obtain and review lawful full text; confirm human adjudication; then select a design-specific appraisal instrument.</x:v>
      </x:c>
      <x:c r="I1009"/>
      <x:c r="J1009" t="str">
        <x:v>B — APHT / Medical Readiness</x:v>
      </x:c>
      <x:c r="K1009" t="str">
        <x:v>IDENTIFIED</x:v>
      </x:c>
      <x:c r="L1009" t="str">
        <x:v>Tourniquet Training Program Assessed by a New Performance Score.</x:v>
      </x:c>
      <x:c r="M1009"/>
      <x:c r="N1009" t="str">
        <x:v>Martinez, Thibault; Duron, Sandrine; Schaal, Jean-Vivien; Baudoin, Yoann; Barbier, Olivier; Daban, Jean-Louis; Boutonnet, Mathieu; Ausset, Sylvain; Pasquier, Pierre</x:v>
      </x:c>
      <x:c r="O1009" t="n">
        <x:v>2018</x:v>
      </x:c>
      <x:c r="P1009" t="str">
        <x:v>Prehospital and disaster medicine</x:v>
      </x:c>
      <x:c r="Q1009" t="str">
        <x:v>Journal Article; Randomized Controlled Trial</x:v>
      </x:c>
      <x:c r="R1009" t="str">
        <x:v>Unclear</x:v>
      </x:c>
      <x:c r="S1009" t="str">
        <x:v>Unknown</x:v>
      </x:c>
      <x:c r="T1009" t="str">
        <x:v>eng</x:v>
      </x:c>
      <x:c r="U1009" t="str">
        <x:v>https://pubmed.ncbi.nlm.nih.gov/30295222/</x:v>
      </x:c>
      <x:c r="V1009" t="str">
        <x:v>10.1017/s1049023x18000845</x:v>
      </x:c>
      <x:c r="W1009" t="str">
        <x:f>IF(V1009="","",LOWER(SUBSTITUTE(SUBSTITUTE(SUBSTITUTE(SUBSTITUTE(TRIM(V1009),"https://doi.org/",""),"http://doi.org/",""),"https://dx.doi.org/",""),"doi:","")))</x:f>
        <x:v>10.1017/s1049023x18000845</x:v>
      </x:c>
      <x:c r="X1009" t="str">
        <x:v>30295222</x:v>
      </x:c>
      <x:c r="Y1009" t="str"/>
      <x:c r="Z1009"/>
      <x:c r="AA1009" t="str">
        <x:v>PubMed/MEDLINE</x:v>
      </x:c>
      <x:c r="AB1009" t="str">
        <x:v>PUBMED-B-v1.0-2026-08-28</x:v>
      </x:c>
      <x:c r="AC1009" t="str">
        <x:v>SP-PUBMED-B-20260828</x:v>
      </x:c>
      <x:c r="AD1009" s="499" t="n">
        <x:v>46262</x:v>
      </x:c>
      <x:c r="AE1009" s="499" t="n">
        <x:v>46272</x:v>
      </x:c>
      <x:c r="AF1009" t="str">
        <x:v>XWNZNSQJ</x:v>
      </x:c>
      <x:c r="AG1009"/>
      <x:c r="AH1009" t="str">
        <x:v>Tactical Athlete → Operational Readiness Brazil</x:v>
      </x:c>
      <x:c r="AI1009" t="str">
        <x:v>evidence-family:B</x:v>
      </x:c>
      <x:c r="AJ1009"/>
      <x:c r="AK1009" t="str">
        <x:f>IF(AJ1009="","",IF(OR(LOWER(AJ1009)="brazil",LOWER(AJ1009)="brasil"),"Yes","No"))</x:f>
      </x:c>
      <x:c r="AL1009"/>
      <x:c r="AM1009"/>
      <x:c r="AN1009"/>
      <x:c r="AO1009"/>
      <x:c r="AP1009"/>
      <x:c r="AQ1009"/>
      <x:c r="AR1009"/>
      <x:c r="AS1009"/>
      <x:c r="AT1009"/>
      <x:c r="AU1009"/>
      <x:c r="AV1009"/>
      <x:c r="AW1009"/>
      <x:c r="AX1009"/>
      <x:c r="AY1009"/>
      <x:c r="AZ1009"/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/>
      <x:c r="BO1009"/>
      <x:c r="BP1009"/>
      <x:c r="BQ1009"/>
      <x:c r="BR1009"/>
      <x:c r="BS1009"/>
      <x:c r="BT1009"/>
      <x:c r="BU1009"/>
      <x:c r="BV1009"/>
      <x:c r="BW1009"/>
      <x:c r="BX1009"/>
      <x:c r="BY1009"/>
      <x:c r="BZ1009"/>
      <x:c r="CA1009"/>
      <x:c r="CB1009"/>
      <x:c r="CC1009"/>
      <x:c r="CD1009"/>
      <x:c r="CE1009"/>
      <x:c r="CF1009"/>
      <x:c r="CG1009"/>
      <x:c r="CH1009"/>
      <x:c r="CI1009"/>
      <x:c r="CJ1009" t="str">
        <x:v>Yes</x:v>
      </x:c>
      <x:c r="CK1009" t="str">
        <x:v>Yes</x:v>
      </x:c>
      <x:c r="CL1009" t="str">
        <x:v>Yes</x:v>
      </x:c>
      <x:c r="CM1009" t="str">
        <x:v>Clear</x:v>
      </x:c>
      <x:c r="CN1009" t="str">
        <x:v>Verified — clear</x:v>
      </x:c>
      <x:c r="CO1009" t="n">
        <x:v>46272</x:v>
      </x:c>
      <x:c r="CP1009" t="str">
        <x:v>https://pubmed.ncbi.nlm.nih.gov/30295222/</x:v>
      </x:c>
      <x:c r="CQ1009"/>
      <x:c r="CR1009"/>
      <x:c r="CS1009"/>
      <x:c r="CT1009"/>
      <x:c r="CU1009"/>
      <x:c r="CV1009"/>
      <x:c r="CW1009"/>
      <x:c r="CX1009"/>
      <x:c r="CY1009"/>
      <x:c r="CZ1009"/>
      <x:c r="DA1009"/>
      <x:c r="DB1009" t="str">
        <x:f>IF(L1009="","",IF(AND(COUNT(CU1009:DA1009)=7,OR(CU1009=0,CU1009=1,CU1009=2),OR(CV1009=0,CV1009=1,CV1009=2),OR(CW1009=0,CW1009=1,CW1009=2),OR(CX1009=0,CX1009=1,CX1009=2),OR(CY1009=0,CY1009=1,CY1009=2),OR(CZ1009=0,CZ1009=1,CZ1009=2),OR(DA1009=0,DA1009=1,DA1009=2)),SUM(CU1009:DA1009),""))</x:f>
      </x:c>
      <x:c r="DC1009" t="str">
        <x:f>IF(DB1009="","",ROUND(DB1009/14*10,1))</x:f>
      </x:c>
      <x:c r="DD1009" t="str">
        <x:v>Pending</x:v>
      </x:c>
      <x:c r="DE1009" t="str">
        <x:f>IF(L1009="","",IF(DC1009="","Pending",IF(DD1009="Yes","CONDITIONAL — safety override",IF(DC1009&gt;=8,"HIGH",IF(DC1009&gt;=5,"CONDITIONAL","LOW")))))</x:f>
        <x:v>Pending</x:v>
      </x:c>
      <x:c r="DF1009" t="str">
        <x:v>Pending screening and full-text appraisal; no transferability judgment made at identification.</x:v>
      </x:c>
      <x:c r="DG1009"/>
      <x:c r="DH1009"/>
      <x:c r="DI1009"/>
      <x:c r="DJ1009"/>
      <x:c r="DK1009"/>
      <x:c r="DL1009"/>
      <x:c r="DM1009"/>
      <x:c r="DN1009"/>
      <x:c r="DO1009"/>
      <x:c r="DP1009"/>
      <x:c r="DQ1009"/>
      <x:c r="DR1009"/>
      <x:c r="DS1009"/>
      <x:c r="DT1009"/>
      <x:c r="DU1009"/>
      <x:c r="DV1009"/>
      <x:c r="DW1009"/>
      <x:c r="DX1009"/>
      <x:c r="DY1009"/>
      <x:c r="DZ1009" t="str">
        <x:v>Title/abstract screening alone does not establish effectiveness, causality, methodological quality, transferability to Brazilian public safety or an institutional recommendation.</x:v>
      </x:c>
      <x:c r="EA1009" t="str">
        <x:v>Pending</x:v>
      </x:c>
      <x:c r="EB1009" t="str">
        <x:f>IF(L1009="","",IF(EC1009="READY","Yes","No / Pending"))</x:f>
        <x:v>No / Pending</x:v>
      </x:c>
      <x:c r="EC1009" t="str">
        <x:f>IF(L1009="","",IF(OR(ISNUMBER(SEARCH("Retracted Publication",Q1009)),CM1009="Retracted",CN1009="Retracted",CM1009="Expression of Concern",CN1009="Expression of Concern",F1009="Not used",CG1009="Critical",CH1009="High",CH1009="Critical"),"BLOCKED — integrity or use restriction",IF(AND(CJ1009="Yes",CK1009="Yes",CL1009="Yes"),IF(AND(CM1009="Clear",CN1009="Verified — clear"),IF(AND(AND(LEN(TRIM(CF1009))&gt;0,LEFT(LOWER(TRIM(CF1009)),7)&lt;&gt;"pending"),OR(CG1009="High",CG1009="Moderate"),OR(CH1009="Low",CH1009="Some concerns",CH1009="Not applicable")),IF(AND(DD1009="No",OR(DE1009="HIGH",DE1009="CONDITIONAL"),AND(LEN(TRIM(DF1009))&gt;0,LEFT(LOWER(TRIM(DF1009)),7)&lt;&gt;"pending")),IF(AND(AND(LEN(TRIM(DT1009))&gt;0,LEFT(LOWER(TRIM(DT1009)),7)&lt;&gt;"pending"),AND(LEN(TRIM(DU1009))&gt;0,LEFT(LOWER(TRIM(DU1009)),7)&lt;&gt;"pending"),OR(AND(LEN(TRIM(DV1009))&gt;0,LEFT(LOWER(TRIM(DV1009)),7)&lt;&gt;"pending"),AND(LEN(TRIM(DW1009))&gt;0,LEFT(LOWER(TRIM(DW1009)),7)&lt;&gt;"pending")),AND(LEN(TRIM(DX1009))&gt;0,LEFT(LOWER(TRIM(DX1009)),7)&lt;&gt;"pending")),IF(AND(F1009="Claim-ready",OR(EA1009="Strong",EA1009="Moderate"),AND(LEN(TRIM(G1009))&gt;0,LEFT(LOWER(TRIM(G1009)),7)&lt;&gt;"pending"),G1009&lt;&gt;"No substantive use decision is permitted from identification metadata alone.",AND(LEN(TRIM(DZ1009))&gt;0,LEFT(LOWER(TRIM(DZ1009)),7)&lt;&gt;"pending"),DZ1009&lt;&gt;"Identification metadata alone does not permit any substantive scientific, causal, operational, or institutional claim.",AND(LEN(TRIM(EI1009))&gt;0,LEFT(LOWER(TRIM(EI1009)),7)&lt;&gt;"pending"),ISNUMBER(EH1009),EH1009&gt;0),"READY","PENDING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09" t="str">
        <x:v>Pending</x:v>
      </x:c>
      <x:c r="EE1009"/>
      <x:c r="EF1009" t="str">
        <x:v>Pending</x:v>
      </x:c>
      <x:c r="EG1009" t="str">
        <x:v>Pending</x:v>
      </x:c>
      <x:c r="EH1009"/>
      <x:c r="EI1009" s="501"/>
      <x:c r="EJ1009"/>
      <x:c r="EK1009" t="str">
        <x:v>Pending</x:v>
      </x:c>
      <x:c r="EL1009" t="n">
        <x:v>46272</x:v>
      </x:c>
      <x:c r="EM1009" t="str">
        <x:v>Production PubMed record imported and reconciled to Zotero item XWNZNSQJ;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09" t="n">
        <x:f>IF(L1009="","",(IF(N1009&lt;&gt;"",1,0)+IF(O1009&lt;&gt;"",1,0)+IF(AJ1009&lt;&gt;"",1,0)+IF(AU1009&lt;&gt;"",1,0)+IF(BE1009&lt;&gt;"",1,0)+IF(CF1009&lt;&gt;"",1,0)+IF(CJ1009="Yes",1,0)+IF(CL1009="Yes",1,0)+IF(DE1009&lt;&gt;"Pending",1,0)+IF(F1009&lt;&gt;"",1,0)+IF(DZ1009&lt;&gt;"",1,0)+IF(EI1009&lt;&gt;"",1,0))/12)</x:f>
        <x:v>0.5</x:v>
      </x:c>
    </x:row>
    <x:row r="1010">
      <x:c r="A1010" t="str">
        <x:v>EV-1007</x:v>
      </x:c>
      <x:c r="B1010" t="str">
        <x:v>Integrity check</x:v>
      </x:c>
      <x:c r="C1010" t="str">
        <x:f>IF(L1010="","",IF(LEFT(EC1010,7)="BLOCKED","🔴 Do not use for conclusion",IF(EB1010="Yes","🟢 Claim-ready","🟡 Caution / context")))</x:f>
        <x:v>🟡 Caution / context</x:v>
      </x:c>
      <x:c r="D1010" t="str">
        <x:f>IF(L1010="","",EC1010)</x:f>
        <x:v>PENDING — appropriate appraisal</x:v>
      </x:c>
      <x:c r="E1010" t="str">
        <x:v>P3 — Medium</x:v>
      </x:c>
      <x:c r="F1010" t="str">
        <x:v>Pending</x:v>
      </x:c>
      <x:c r="G1010" t="str">
        <x:v>A potentially relevant concept is present, but direct applicability is ambiguous at title/abstract level.</x:v>
      </x:c>
      <x:c r="H1010" t="str">
        <x:v>Human title/abstract adjudication; retrieve full text if relevance remains plausible.</x:v>
      </x:c>
      <x:c r="I1010"/>
      <x:c r="J1010" t="str">
        <x:v>C — Implementation Science</x:v>
      </x:c>
      <x:c r="K1010" t="str">
        <x:v>IDENTIFIED</x:v>
      </x:c>
      <x:c r="L1010" t="str">
        <x:v>Caring for veterans in US civilian primary care: qualitative interviews with primary care providers.</x:v>
      </x:c>
      <x:c r="M1010"/>
      <x:c r="N1010" t="str">
        <x:v>Vest, Bonnie M; Kulak, Jessica A; Homish, Gregory G</x:v>
      </x:c>
      <x:c r="O1010" t="n">
        <x:v>2019</x:v>
      </x:c>
      <x:c r="P1010" t="str">
        <x:v>Family practice</x:v>
      </x:c>
      <x:c r="Q1010" t="str">
        <x:v>Journal Article; Research Support, N.I.H., Extramural; Research Support, Non-U.S. Gov't; Research Support, U.S. Gov't, P.H.S.</x:v>
      </x:c>
      <x:c r="R1010" t="str">
        <x:v>Unclear</x:v>
      </x:c>
      <x:c r="S1010" t="str">
        <x:v>Unknown</x:v>
      </x:c>
      <x:c r="T1010" t="str">
        <x:v>eng</x:v>
      </x:c>
      <x:c r="U1010" t="str">
        <x:v>https://pubmed.ncbi.nlm.nih.gov/30281097/</x:v>
      </x:c>
      <x:c r="V1010" t="str">
        <x:v>10.1093/fampra/cmy078</x:v>
      </x:c>
      <x:c r="W1010" t="str">
        <x:f>IF(V1010="","",LOWER(SUBSTITUTE(SUBSTITUTE(SUBSTITUTE(SUBSTITUTE(TRIM(V1010),"https://doi.org/",""),"http://doi.org/",""),"https://dx.doi.org/",""),"doi:","")))</x:f>
        <x:v>10.1093/fampra/cmy078</x:v>
      </x:c>
      <x:c r="X1010" t="str">
        <x:v>30281097</x:v>
      </x:c>
      <x:c r="Y1010" t="str">
        <x:v>PMC6531893</x:v>
      </x:c>
      <x:c r="Z1010"/>
      <x:c r="AA1010" t="str">
        <x:v>PubMed/MEDLINE</x:v>
      </x:c>
      <x:c r="AB1010" t="str">
        <x:v>PUBMED-C-v1.0-2026-08-28</x:v>
      </x:c>
      <x:c r="AC1010" t="str">
        <x:v>SP-PUBMED-C-20260828</x:v>
      </x:c>
      <x:c r="AD1010" s="499" t="n">
        <x:v>46262</x:v>
      </x:c>
      <x:c r="AE1010" s="499" t="n">
        <x:v>46272</x:v>
      </x:c>
      <x:c r="AF1010" t="str">
        <x:v>ZZIFKD37</x:v>
      </x:c>
      <x:c r="AG1010"/>
      <x:c r="AH1010" t="str">
        <x:v>Tactical Athlete → Operational Readiness Brazil</x:v>
      </x:c>
      <x:c r="AI1010" t="str">
        <x:v>evidence-family:C</x:v>
      </x:c>
      <x:c r="AJ1010"/>
      <x:c r="AK1010" t="str">
        <x:f>IF(AJ1010="","",IF(OR(LOWER(AJ1010)="brazil",LOWER(AJ1010)="brasil"),"Yes","No"))</x:f>
      </x:c>
      <x:c r="AL1010"/>
      <x:c r="AM1010"/>
      <x:c r="AN1010"/>
      <x:c r="AO1010"/>
      <x:c r="AP1010"/>
      <x:c r="AQ1010"/>
      <x:c r="AR1010"/>
      <x:c r="AS1010"/>
      <x:c r="AT1010"/>
      <x:c r="AU1010"/>
      <x:c r="AV1010"/>
      <x:c r="AW1010"/>
      <x:c r="AX1010"/>
      <x:c r="AY1010"/>
      <x:c r="AZ1010"/>
      <x:c r="BA1010"/>
      <x:c r="BB1010"/>
      <x:c r="BC1010"/>
      <x:c r="BD1010"/>
      <x:c r="BE1010"/>
      <x:c r="BF1010"/>
      <x:c r="BG1010"/>
      <x:c r="BH1010"/>
      <x:c r="BI1010"/>
      <x:c r="BJ1010"/>
      <x:c r="BK1010"/>
      <x:c r="BL1010"/>
      <x:c r="BM1010"/>
      <x:c r="BN1010"/>
      <x:c r="BO1010"/>
      <x:c r="BP1010"/>
      <x:c r="BQ1010"/>
      <x:c r="BR1010"/>
      <x:c r="BS1010"/>
      <x:c r="BT1010"/>
      <x:c r="BU1010"/>
      <x:c r="BV1010"/>
      <x:c r="BW1010"/>
      <x:c r="BX1010"/>
      <x:c r="BY1010"/>
      <x:c r="BZ1010"/>
      <x:c r="CA1010"/>
      <x:c r="CB1010"/>
      <x:c r="CC1010"/>
      <x:c r="CD1010"/>
      <x:c r="CE1010"/>
      <x:c r="CF1010"/>
      <x:c r="CG1010"/>
      <x:c r="CH1010"/>
      <x:c r="CI1010"/>
      <x:c r="CJ1010" t="str">
        <x:v>Yes</x:v>
      </x:c>
      <x:c r="CK1010" t="str">
        <x:v>Yes</x:v>
      </x:c>
      <x:c r="CL1010" t="str">
        <x:v>Yes</x:v>
      </x:c>
      <x:c r="CM1010" t="str">
        <x:v>Clear</x:v>
      </x:c>
      <x:c r="CN1010" t="str">
        <x:v>Verified — clear</x:v>
      </x:c>
      <x:c r="CO1010" t="n">
        <x:v>46272</x:v>
      </x:c>
      <x:c r="CP1010" t="str">
        <x:v>https://pubmed.ncbi.nlm.nih.gov/30281097/</x:v>
      </x:c>
      <x:c r="CQ1010"/>
      <x:c r="CR1010"/>
      <x:c r="CS1010"/>
      <x:c r="CT1010"/>
      <x:c r="CU1010"/>
      <x:c r="CV1010"/>
      <x:c r="CW1010"/>
      <x:c r="CX1010"/>
      <x:c r="CY1010"/>
      <x:c r="CZ1010"/>
      <x:c r="DA1010"/>
      <x:c r="DB1010" t="str">
        <x:f>IF(L1010="","",IF(AND(COUNT(CU1010:DA1010)=7,OR(CU1010=0,CU1010=1,CU1010=2),OR(CV1010=0,CV1010=1,CV1010=2),OR(CW1010=0,CW1010=1,CW1010=2),OR(CX1010=0,CX1010=1,CX1010=2),OR(CY1010=0,CY1010=1,CY1010=2),OR(CZ1010=0,CZ1010=1,CZ1010=2),OR(DA1010=0,DA1010=1,DA1010=2)),SUM(CU1010:DA1010),""))</x:f>
      </x:c>
      <x:c r="DC1010" t="str">
        <x:f>IF(DB1010="","",ROUND(DB1010/14*10,1))</x:f>
      </x:c>
      <x:c r="DD1010" t="str">
        <x:v>Pending</x:v>
      </x:c>
      <x:c r="DE1010" t="str">
        <x:f>IF(L1010="","",IF(DC1010="","Pending",IF(DD1010="Yes","CONDITIONAL — safety override",IF(DC1010&gt;=8,"HIGH",IF(DC1010&gt;=5,"CONDITIONAL","LOW")))))</x:f>
        <x:v>Pending</x:v>
      </x:c>
      <x:c r="DF1010" t="str">
        <x:v>Pending screening and full-text appraisal; no transferability judgment made at identification.</x:v>
      </x:c>
      <x:c r="DG1010"/>
      <x:c r="DH1010"/>
      <x:c r="DI1010"/>
      <x:c r="DJ1010"/>
      <x:c r="DK1010"/>
      <x:c r="DL1010"/>
      <x:c r="DM1010"/>
      <x:c r="DN1010"/>
      <x:c r="DO1010"/>
      <x:c r="DP1010"/>
      <x:c r="DQ1010"/>
      <x:c r="DR1010"/>
      <x:c r="DS1010"/>
      <x:c r="DT1010"/>
      <x:c r="DU1010"/>
      <x:c r="DV1010"/>
      <x:c r="DW1010"/>
      <x:c r="DX1010"/>
      <x:c r="DY1010"/>
      <x:c r="DZ1010" t="str">
        <x:v>Title/abstract information is insufficient for a substantive scientific, causal, transferability or institutional claim.</x:v>
      </x:c>
      <x:c r="EA1010" t="str">
        <x:v>Pending</x:v>
      </x:c>
      <x:c r="EB1010" t="str">
        <x:f>IF(L1010="","",IF(EC1010="READY","Yes","No / Pending"))</x:f>
        <x:v>No / Pending</x:v>
      </x:c>
      <x:c r="EC1010" t="str">
        <x:f>IF(L1010="","",IF(OR(ISNUMBER(SEARCH("Retracted Publication",Q1010)),CM1010="Retracted",CN1010="Retracted",CM1010="Expression of Concern",CN1010="Expression of Concern",F1010="Not used",CG1010="Critical",CH1010="High",CH1010="Critical"),"BLOCKED — integrity or use restriction",IF(AND(CJ1010="Yes",CK1010="Yes",CL1010="Yes"),IF(AND(CM1010="Clear",CN1010="Verified — clear"),IF(AND(AND(LEN(TRIM(CF1010))&gt;0,LEFT(LOWER(TRIM(CF1010)),7)&lt;&gt;"pending"),OR(CG1010="High",CG1010="Moderate"),OR(CH1010="Low",CH1010="Some concerns",CH1010="Not applicable")),IF(AND(DD1010="No",OR(DE1010="HIGH",DE1010="CONDITIONAL"),AND(LEN(TRIM(DF1010))&gt;0,LEFT(LOWER(TRIM(DF1010)),7)&lt;&gt;"pending")),IF(AND(AND(LEN(TRIM(DT1010))&gt;0,LEFT(LOWER(TRIM(DT1010)),7)&lt;&gt;"pending"),AND(LEN(TRIM(DU1010))&gt;0,LEFT(LOWER(TRIM(DU1010)),7)&lt;&gt;"pending"),OR(AND(LEN(TRIM(DV1010))&gt;0,LEFT(LOWER(TRIM(DV1010)),7)&lt;&gt;"pending"),AND(LEN(TRIM(DW1010))&gt;0,LEFT(LOWER(TRIM(DW1010)),7)&lt;&gt;"pending")),AND(LEN(TRIM(DX1010))&gt;0,LEFT(LOWER(TRIM(DX1010)),7)&lt;&gt;"pending")),IF(AND(F1010="Claim-ready",OR(EA1010="Strong",EA1010="Moderate"),AND(LEN(TRIM(G1010))&gt;0,LEFT(LOWER(TRIM(G1010)),7)&lt;&gt;"pending"),G1010&lt;&gt;"No substantive use decision is permitted from identification metadata alone.",AND(LEN(TRIM(DZ1010))&gt;0,LEFT(LOWER(TRIM(DZ1010)),7)&lt;&gt;"pending"),DZ1010&lt;&gt;"Identification metadata alone does not permit any substantive scientific, causal, operational, or institutional claim.",AND(LEN(TRIM(EI1010))&gt;0,LEFT(LOWER(TRIM(EI1010)),7)&lt;&gt;"pending"),ISNUMBER(EH1010),EH1010&gt;0),"READY","PENDING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0" t="str">
        <x:v>Pending</x:v>
      </x:c>
      <x:c r="EE1010"/>
      <x:c r="EF1010" t="str">
        <x:v>Pending</x:v>
      </x:c>
      <x:c r="EG1010" t="str">
        <x:v>Pending</x:v>
      </x:c>
      <x:c r="EH1010"/>
      <x:c r="EI1010" s="501"/>
      <x:c r="EJ1010"/>
      <x:c r="EK1010" t="str">
        <x:v>Pending</x:v>
      </x:c>
      <x:c r="EL1010" t="n">
        <x:v>46272</x:v>
      </x:c>
      <x:c r="EM1010" t="str">
        <x:v>Production PubMed record imported and reconciled to Zotero item ZZIFKD37;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10" t="n">
        <x:f>IF(L1010="","",(IF(N1010&lt;&gt;"",1,0)+IF(O1010&lt;&gt;"",1,0)+IF(AJ1010&lt;&gt;"",1,0)+IF(AU1010&lt;&gt;"",1,0)+IF(BE1010&lt;&gt;"",1,0)+IF(CF1010&lt;&gt;"",1,0)+IF(CJ1010="Yes",1,0)+IF(CL1010="Yes",1,0)+IF(DE1010&lt;&gt;"Pending",1,0)+IF(F1010&lt;&gt;"",1,0)+IF(DZ1010&lt;&gt;"",1,0)+IF(EI1010&lt;&gt;"",1,0))/12)</x:f>
        <x:v>0.5</x:v>
      </x:c>
    </x:row>
    <x:row r="1011">
      <x:c r="A1011" t="str">
        <x:v>EV-1008</x:v>
      </x:c>
      <x:c r="B1011" t="str">
        <x:v>Not used</x:v>
      </x:c>
      <x:c r="C1011" t="str">
        <x:f>IF(L1011="","",IF(LEFT(EC1011,7)="BLOCKED","🔴 Do not use for conclusion",IF(EB1011="Yes","🟢 Claim-ready","🟡 Caution / context")))</x:f>
        <x:v>🔴 Do not use for conclusion</x:v>
      </x:c>
      <x:c r="D1011" t="str">
        <x:f>IF(L1011="","",EC1011)</x:f>
        <x:v>BLOCKED — integrity or use restriction</x:v>
      </x:c>
      <x:c r="E1011" t="str">
        <x:v>P4 — Low</x:v>
      </x:c>
      <x:c r="F1011" t="str">
        <x:v>Not used</x:v>
      </x:c>
      <x:c r="G1011" t="str">
        <x:v>No tactical/public-safety context, readiness domain, operational APHT link or explicit implementation-science role is evident in title/abstract.</x:v>
      </x:c>
      <x:c r="H1011" t="str">
        <x:v>Human confirmation of exclusion; retain the record and audit trail; do not use it for conclusions.</x:v>
      </x:c>
      <x:c r="I1011"/>
      <x:c r="J1011" t="str">
        <x:v>B — APHT / Medical Readiness</x:v>
      </x:c>
      <x:c r="K1011" t="str">
        <x:v>IDENTIFIED</x:v>
      </x:c>
      <x:c r="L1011" t="str">
        <x:v>Role of CYP1A1, ABCG2, CYP24A1 and VDR gene polymorphisms on the evaluation of cardiac iron overload in thalassaemia patients.</x:v>
      </x:c>
      <x:c r="M1011"/>
      <x:c r="N1011" t="str">
        <x:v>Allegra, Sarah; Cusato, Jessica; De Francia, Silvia; Longo, Filomena; Pirro, Elisa; Massano, Davide; Avataneo, Valeria; De Nicolo, Amedeo; Piga, Antonio; D'Avolio, Antonio</x:v>
      </x:c>
      <x:c r="O1011" t="n">
        <x:v>2018</x:v>
      </x:c>
      <x:c r="P1011" t="str">
        <x:v>Pharmacogenetics and genomics</x:v>
      </x:c>
      <x:c r="Q1011" t="str">
        <x:v>Journal Article</x:v>
      </x:c>
      <x:c r="R1011" t="str">
        <x:v>Unclear</x:v>
      </x:c>
      <x:c r="S1011" t="str">
        <x:v>Unknown</x:v>
      </x:c>
      <x:c r="T1011" t="str">
        <x:v>eng</x:v>
      </x:c>
      <x:c r="U1011" t="str">
        <x:v>https://pubmed.ncbi.nlm.nih.gov/30179981/</x:v>
      </x:c>
      <x:c r="V1011" t="str">
        <x:v>10.1097/fpc.0000000000000348</x:v>
      </x:c>
      <x:c r="W1011" t="str">
        <x:f>IF(V1011="","",LOWER(SUBSTITUTE(SUBSTITUTE(SUBSTITUTE(SUBSTITUTE(TRIM(V1011),"https://doi.org/",""),"http://doi.org/",""),"https://dx.doi.org/",""),"doi:","")))</x:f>
        <x:v>10.1097/fpc.0000000000000348</x:v>
      </x:c>
      <x:c r="X1011" t="str">
        <x:v>30179981</x:v>
      </x:c>
      <x:c r="Y1011" t="str"/>
      <x:c r="Z1011"/>
      <x:c r="AA1011" t="str">
        <x:v>PubMed/MEDLINE</x:v>
      </x:c>
      <x:c r="AB1011" t="str">
        <x:v>PUBMED-B-v1.0-2026-08-28</x:v>
      </x:c>
      <x:c r="AC1011" t="str">
        <x:v>SP-PUBMED-B-20260828</x:v>
      </x:c>
      <x:c r="AD1011" s="499" t="n">
        <x:v>46262</x:v>
      </x:c>
      <x:c r="AE1011" s="499" t="n">
        <x:v>46272</x:v>
      </x:c>
      <x:c r="AF1011" t="str">
        <x:v>4AZR6XGE</x:v>
      </x:c>
      <x:c r="AG1011"/>
      <x:c r="AH1011" t="str">
        <x:v>Tactical Athlete → Operational Readiness Brazil</x:v>
      </x:c>
      <x:c r="AI1011" t="str">
        <x:v>evidence-family:B</x:v>
      </x:c>
      <x:c r="AJ1011"/>
      <x:c r="AK1011" t="str">
        <x:f>IF(AJ1011="","",IF(OR(LOWER(AJ1011)="brazil",LOWER(AJ1011)="brasil"),"Yes","No"))</x:f>
      </x:c>
      <x:c r="AL1011"/>
      <x:c r="AM1011"/>
      <x:c r="AN1011"/>
      <x:c r="AO1011"/>
      <x:c r="AP1011"/>
      <x:c r="AQ1011"/>
      <x:c r="AR1011"/>
      <x:c r="AS1011"/>
      <x:c r="AT1011"/>
      <x:c r="AU1011"/>
      <x:c r="AV1011"/>
      <x:c r="AW1011"/>
      <x:c r="AX1011"/>
      <x:c r="AY1011"/>
      <x:c r="AZ1011"/>
      <x:c r="BA1011"/>
      <x:c r="BB1011"/>
      <x:c r="BC1011"/>
      <x:c r="BD1011"/>
      <x:c r="BE1011"/>
      <x:c r="BF1011"/>
      <x:c r="BG1011"/>
      <x:c r="BH1011"/>
      <x:c r="BI1011"/>
      <x:c r="BJ1011"/>
      <x:c r="BK1011"/>
      <x:c r="BL1011"/>
      <x:c r="BM1011"/>
      <x:c r="BN1011"/>
      <x:c r="BO1011"/>
      <x:c r="BP1011"/>
      <x:c r="BQ1011"/>
      <x:c r="BR1011"/>
      <x:c r="BS1011"/>
      <x:c r="BT1011"/>
      <x:c r="BU1011"/>
      <x:c r="BV1011"/>
      <x:c r="BW1011"/>
      <x:c r="BX1011"/>
      <x:c r="BY1011"/>
      <x:c r="BZ1011"/>
      <x:c r="CA1011"/>
      <x:c r="CB1011"/>
      <x:c r="CC1011"/>
      <x:c r="CD1011"/>
      <x:c r="CE1011"/>
      <x:c r="CF1011"/>
      <x:c r="CG1011"/>
      <x:c r="CH1011"/>
      <x:c r="CI1011"/>
      <x:c r="CJ1011" t="str">
        <x:v>Yes</x:v>
      </x:c>
      <x:c r="CK1011" t="str">
        <x:v>Yes</x:v>
      </x:c>
      <x:c r="CL1011" t="str">
        <x:v>Yes</x:v>
      </x:c>
      <x:c r="CM1011" t="str">
        <x:v>Clear</x:v>
      </x:c>
      <x:c r="CN1011" t="str">
        <x:v>Verified — clear</x:v>
      </x:c>
      <x:c r="CO1011" t="n">
        <x:v>46272</x:v>
      </x:c>
      <x:c r="CP1011" t="str">
        <x:v>https://pubmed.ncbi.nlm.nih.gov/30179981/</x:v>
      </x:c>
      <x:c r="CQ1011"/>
      <x:c r="CR1011"/>
      <x:c r="CS1011"/>
      <x:c r="CT1011"/>
      <x:c r="CU1011"/>
      <x:c r="CV1011"/>
      <x:c r="CW1011"/>
      <x:c r="CX1011"/>
      <x:c r="CY1011"/>
      <x:c r="CZ1011"/>
      <x:c r="DA1011"/>
      <x:c r="DB1011" t="str">
        <x:f>IF(L1011="","",IF(AND(COUNT(CU1011:DA1011)=7,OR(CU1011=0,CU1011=1,CU1011=2),OR(CV1011=0,CV1011=1,CV1011=2),OR(CW1011=0,CW1011=1,CW1011=2),OR(CX1011=0,CX1011=1,CX1011=2),OR(CY1011=0,CY1011=1,CY1011=2),OR(CZ1011=0,CZ1011=1,CZ1011=2),OR(DA1011=0,DA1011=1,DA1011=2)),SUM(CU1011:DA1011),""))</x:f>
      </x:c>
      <x:c r="DC1011" t="str">
        <x:f>IF(DB1011="","",ROUND(DB1011/14*10,1))</x:f>
      </x:c>
      <x:c r="DD1011" t="str">
        <x:v>Pending</x:v>
      </x:c>
      <x:c r="DE1011" t="str">
        <x:f>IF(L1011="","",IF(DC1011="","Pending",IF(DD1011="Yes","CONDITIONAL — safety override",IF(DC1011&gt;=8,"HIGH",IF(DC1011&gt;=5,"CONDITIONAL","LOW")))))</x:f>
        <x:v>Pending</x:v>
      </x:c>
      <x:c r="DF1011" t="str">
        <x:v>Pending screening and full-text appraisal; no transferability judgment made at identification.</x:v>
      </x:c>
      <x:c r="DG1011"/>
      <x:c r="DH1011"/>
      <x:c r="DI1011"/>
      <x:c r="DJ1011"/>
      <x:c r="DK1011"/>
      <x:c r="DL1011"/>
      <x:c r="DM1011"/>
      <x:c r="DN1011"/>
      <x:c r="DO1011"/>
      <x:c r="DP1011"/>
      <x:c r="DQ1011"/>
      <x:c r="DR1011"/>
      <x:c r="DS1011"/>
      <x:c r="DT1011"/>
      <x:c r="DU1011"/>
      <x:c r="DV1011"/>
      <x:c r="DW1011"/>
      <x:c r="DX1011"/>
      <x:c r="DY1011"/>
      <x:c r="DZ1011" t="str">
        <x:v>This title/abstract screening record does not support conclusions about Brazilian operational readiness or institutional practice.</x:v>
      </x:c>
      <x:c r="EA1011" t="str">
        <x:v>Pending</x:v>
      </x:c>
      <x:c r="EB1011" t="str">
        <x:f>IF(L1011="","",IF(EC1011="READY","Yes","No / Pending"))</x:f>
        <x:v>No / Pending</x:v>
      </x:c>
      <x:c r="EC1011" t="str">
        <x:f>IF(L1011="","",IF(OR(ISNUMBER(SEARCH("Retracted Publication",Q1011)),CM1011="Retracted",CN1011="Retracted",CM1011="Expression of Concern",CN1011="Expression of Concern",F1011="Not used",CG1011="Critical",CH1011="High",CH1011="Critical"),"BLOCKED — integrity or use restriction",IF(AND(CJ1011="Yes",CK1011="Yes",CL1011="Yes"),IF(AND(CM1011="Clear",CN1011="Verified — clear"),IF(AND(AND(LEN(TRIM(CF1011))&gt;0,LEFT(LOWER(TRIM(CF1011)),7)&lt;&gt;"pending"),OR(CG1011="High",CG1011="Moderate"),OR(CH1011="Low",CH1011="Some concerns",CH1011="Not applicable")),IF(AND(DD1011="No",OR(DE1011="HIGH",DE1011="CONDITIONAL"),AND(LEN(TRIM(DF1011))&gt;0,LEFT(LOWER(TRIM(DF1011)),7)&lt;&gt;"pending")),IF(AND(AND(LEN(TRIM(DT1011))&gt;0,LEFT(LOWER(TRIM(DT1011)),7)&lt;&gt;"pending"),AND(LEN(TRIM(DU1011))&gt;0,LEFT(LOWER(TRIM(DU1011)),7)&lt;&gt;"pending"),OR(AND(LEN(TRIM(DV1011))&gt;0,LEFT(LOWER(TRIM(DV1011)),7)&lt;&gt;"pending"),AND(LEN(TRIM(DW1011))&gt;0,LEFT(LOWER(TRIM(DW1011)),7)&lt;&gt;"pending")),AND(LEN(TRIM(DX1011))&gt;0,LEFT(LOWER(TRIM(DX1011)),7)&lt;&gt;"pending")),IF(AND(F1011="Claim-ready",OR(EA1011="Strong",EA1011="Moderate"),AND(LEN(TRIM(G1011))&gt;0,LEFT(LOWER(TRIM(G1011)),7)&lt;&gt;"pending"),G1011&lt;&gt;"No substantive use decision is permitted from identification metadata alone.",AND(LEN(TRIM(DZ1011))&gt;0,LEFT(LOWER(TRIM(DZ1011)),7)&lt;&gt;"pending"),DZ1011&lt;&gt;"Identification metadata alone does not permit any substantive scientific, causal, operational, or institutional claim.",AND(LEN(TRIM(EI1011))&gt;0,LEFT(LOWER(TRIM(EI1011)),7)&lt;&gt;"pending"),ISNUMBER(EH1011),EH1011&gt;0),"READY","PENDING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011" t="str">
        <x:v>Pending</x:v>
      </x:c>
      <x:c r="EE1011"/>
      <x:c r="EF1011" t="str">
        <x:v>Pending</x:v>
      </x:c>
      <x:c r="EG1011" t="str">
        <x:v>Pending</x:v>
      </x:c>
      <x:c r="EH1011"/>
      <x:c r="EI1011" s="501"/>
      <x:c r="EJ1011"/>
      <x:c r="EK1011" t="str">
        <x:v>Pending</x:v>
      </x:c>
      <x:c r="EL1011" t="n">
        <x:v>46272</x:v>
      </x:c>
      <x:c r="EM1011" t="str">
        <x:v>Production PubMed record imported and reconciled to Zotero item 4AZR6XGE;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1011" t="n">
        <x:f>IF(L1011="","",(IF(N1011&lt;&gt;"",1,0)+IF(O1011&lt;&gt;"",1,0)+IF(AJ1011&lt;&gt;"",1,0)+IF(AU1011&lt;&gt;"",1,0)+IF(BE1011&lt;&gt;"",1,0)+IF(CF1011&lt;&gt;"",1,0)+IF(CJ1011="Yes",1,0)+IF(CL1011="Yes",1,0)+IF(DE1011&lt;&gt;"Pending",1,0)+IF(F1011&lt;&gt;"",1,0)+IF(DZ1011&lt;&gt;"",1,0)+IF(EI1011&lt;&gt;"",1,0))/12)</x:f>
        <x:v>0.5</x:v>
      </x:c>
    </x:row>
    <x:row r="1012">
      <x:c r="A1012" t="str">
        <x:v>EV-1009</x:v>
      </x:c>
      <x:c r="B1012" t="str">
        <x:v>Integrity check</x:v>
      </x:c>
      <x:c r="C1012" t="str">
        <x:f>IF(L1012="","",IF(LEFT(EC1012,7)="BLOCKED","🔴 Do not use for conclusion",IF(EB1012="Yes","🟢 Claim-ready","🟡 Caution / context")))</x:f>
        <x:v>🟡 Caution / context</x:v>
      </x:c>
      <x:c r="D1012" t="str">
        <x:f>IF(L1012="","",EC1012)</x:f>
        <x:v>PENDING — appropriate appraisal</x:v>
      </x:c>
      <x:c r="E1012" t="str">
        <x:v>P3 — Medium</x:v>
      </x:c>
      <x:c r="F1012" t="str">
        <x:v>Pending</x:v>
      </x:c>
      <x:c r="G1012" t="str">
        <x:v>Title/abstract identify an explicit operational APHT/medical-readiness topic; retain for full-text assessment.</x:v>
      </x:c>
      <x:c r="H1012" t="str">
        <x:v>Obtain and review lawful full text; confirm human adjudication; then select a design-specific appraisal instrument.</x:v>
      </x:c>
      <x:c r="I1012"/>
      <x:c r="J1012" t="str">
        <x:v>B — APHT / Medical Readiness</x:v>
      </x:c>
      <x:c r="K1012" t="str">
        <x:v>IDENTIFIED</x:v>
      </x:c>
      <x:c r="L1012" t="str">
        <x:v>Effects of Tactical Emergency Casualty Care Training for Law Enforcement Officers.</x:v>
      </x:c>
      <x:c r="M1012"/>
      <x:c r="N1012" t="str">
        <x:v>Rothschild, Heidie R; Mathieson, Kathleen</x:v>
      </x:c>
      <x:c r="O1012" t="n">
        <x:v>2018</x:v>
      </x:c>
      <x:c r="P1012" t="str">
        <x:v>Prehospital and disaster medicine</x:v>
      </x:c>
      <x:c r="Q1012" t="str">
        <x:v>Journal Article</x:v>
      </x:c>
      <x:c r="R1012" t="str">
        <x:v>Unclear</x:v>
      </x:c>
      <x:c r="S1012" t="str">
        <x:v>Unknown</x:v>
      </x:c>
      <x:c r="T1012" t="str">
        <x:v>eng</x:v>
      </x:c>
      <x:c r="U1012" t="str">
        <x:v>https://pubmed.ncbi.nlm.nih.gov/30168405/</x:v>
      </x:c>
      <x:c r="V1012" t="str">
        <x:v>10.1017/s1049023x18000730</x:v>
      </x:c>
      <x:c r="W1012" t="str">
        <x:f>IF(V1012="","",LOWER(SUBSTITUTE(SUBSTITUTE(SUBSTITUTE(SUBSTITUTE(TRIM(V1012),"https://doi.org/",""),"http://doi.org/",""),"https://dx.doi.org/",""),"doi:","")))</x:f>
        <x:v>10.1017/s1049023x18000730</x:v>
      </x:c>
      <x:c r="X1012" t="str">
        <x:v>30168405</x:v>
      </x:c>
      <x:c r="Y1012" t="str"/>
      <x:c r="Z1012"/>
      <x:c r="AA1012" t="str">
        <x:v>PubMed/MEDLINE</x:v>
      </x:c>
      <x:c r="AB1012" t="str">
        <x:v>PUBMED-B-v1.0-2026-08-28</x:v>
      </x:c>
      <x:c r="AC1012" t="str">
        <x:v>SP-PUBMED-B-20260828</x:v>
      </x:c>
      <x:c r="AD1012" s="499" t="n">
        <x:v>46262</x:v>
      </x:c>
      <x:c r="AE1012" s="499" t="n">
        <x:v>46272</x:v>
      </x:c>
      <x:c r="AF1012" t="str">
        <x:v>D2RT6YCE</x:v>
      </x:c>
      <x:c r="AG1012"/>
      <x:c r="AH1012" t="str">
        <x:v>Tactical Athlete → Operational Readiness Brazil</x:v>
      </x:c>
      <x:c r="AI1012" t="str">
        <x:v>evidence-family:B</x:v>
      </x:c>
      <x:c r="AJ1012"/>
      <x:c r="AK1012" t="str">
        <x:f>IF(AJ1012="","",IF(OR(LOWER(AJ1012)="brazil",LOWER(AJ1012)="brasil"),"Yes","No"))</x:f>
      </x:c>
      <x:c r="AL1012"/>
      <x:c r="AM1012"/>
      <x:c r="AN1012"/>
      <x:c r="AO1012"/>
      <x:c r="AP1012"/>
      <x:c r="AQ1012"/>
      <x:c r="AR1012"/>
      <x:c r="AS1012"/>
      <x:c r="AT1012"/>
      <x:c r="AU1012"/>
      <x:c r="AV1012"/>
      <x:c r="AW1012"/>
      <x:c r="AX1012"/>
      <x:c r="AY1012"/>
      <x:c r="AZ1012"/>
      <x:c r="BA1012"/>
      <x:c r="BB1012"/>
      <x:c r="BC1012"/>
      <x:c r="BD1012"/>
      <x:c r="BE1012"/>
      <x:c r="BF1012"/>
      <x:c r="BG1012"/>
      <x:c r="BH1012"/>
      <x:c r="BI1012"/>
      <x:c r="BJ1012"/>
      <x:c r="BK1012"/>
      <x:c r="BL1012"/>
      <x:c r="BM1012"/>
      <x:c r="BN1012"/>
      <x:c r="BO1012"/>
      <x:c r="BP1012"/>
      <x:c r="BQ1012"/>
      <x:c r="BR1012"/>
      <x:c r="BS1012"/>
      <x:c r="BT1012"/>
      <x:c r="BU1012"/>
      <x:c r="BV1012"/>
      <x:c r="BW1012"/>
      <x:c r="BX1012"/>
      <x:c r="BY1012"/>
      <x:c r="BZ1012"/>
      <x:c r="CA1012"/>
      <x:c r="CB1012"/>
      <x:c r="CC1012"/>
      <x:c r="CD1012"/>
      <x:c r="CE1012"/>
      <x:c r="CF1012"/>
      <x:c r="CG1012"/>
      <x:c r="CH1012"/>
      <x:c r="CI1012"/>
      <x:c r="CJ1012" t="str">
        <x:v>Yes</x:v>
      </x:c>
      <x:c r="CK1012" t="str">
        <x:v>Yes</x:v>
      </x:c>
      <x:c r="CL1012" t="str">
        <x:v>Yes</x:v>
      </x:c>
      <x:c r="CM1012" t="str">
        <x:v>Clear</x:v>
      </x:c>
      <x:c r="CN1012" t="str">
        <x:v>Verified — clear</x:v>
      </x:c>
      <x:c r="CO1012" t="n">
        <x:v>46272</x:v>
      </x:c>
      <x:c r="CP1012" t="str">
        <x:v>https://pubmed.ncbi.nlm.nih.gov/30168405/</x:v>
      </x:c>
      <x:c r="CQ1012"/>
      <x:c r="CR1012"/>
      <x:c r="CS1012"/>
      <x:c r="CT1012"/>
      <x:c r="CU1012"/>
      <x:c r="CV1012"/>
      <x:c r="CW1012"/>
      <x:c r="CX1012"/>
      <x:c r="CY1012"/>
      <x:c r="CZ1012"/>
      <x:c r="DA1012"/>
      <x:c r="DB1012" t="str">
        <x:f>IF(L1012="","",IF(AND(COUNT(CU1012:DA1012)=7,OR(CU1012=0,CU1012=1,CU1012=2),OR(CV1012=0,CV1012=1,CV1012=2),OR(CW1012=0,CW1012=1,CW1012=2),OR(CX1012=0,CX1012=1,CX1012=2),OR(CY1012=0,CY1012=1,CY1012=2),OR(CZ1012=0,CZ1012=1,CZ1012=2),OR(DA1012=0,DA1012=1,DA1012=2)),SUM(CU1012:DA1012),""))</x:f>
      </x:c>
      <x:c r="DC1012" t="str">
        <x:f>IF(DB1012="","",ROUND(DB1012/14*10,1))</x:f>
      </x:c>
      <x:c r="DD1012" t="str">
        <x:v>Pending</x:v>
      </x:c>
      <x:c r="DE1012" t="str">
        <x:f>IF(L1012="","",IF(DC1012="","Pending",IF(DD1012="Yes","CONDITIONAL — safety override",IF(DC1012&gt;=8,"HIGH",IF(DC1012&gt;=5,"CONDITIONAL","LOW")))))</x:f>
        <x:v>Pending</x:v>
      </x:c>
      <x:c r="DF1012" t="str">
        <x:v>Pending screening and full-text appraisal; no transferability judgment made at identification.</x:v>
      </x:c>
      <x:c r="DG1012"/>
      <x:c r="DH1012"/>
      <x:c r="DI1012"/>
      <x:c r="DJ1012"/>
      <x:c r="DK1012"/>
      <x:c r="DL1012"/>
      <x:c r="DM1012"/>
      <x:c r="DN1012"/>
      <x:c r="DO1012"/>
      <x:c r="DP1012"/>
      <x:c r="DQ1012"/>
      <x:c r="DR1012"/>
      <x:c r="DS1012"/>
      <x:c r="DT1012"/>
      <x:c r="DU1012"/>
      <x:c r="DV1012"/>
      <x:c r="DW1012"/>
      <x:c r="DX1012"/>
      <x:c r="DY1012"/>
      <x:c r="DZ1012" t="str">
        <x:v>Title/abstract screening alone does not establish effectiveness, causality, methodological quality, transferability to Brazilian public safety or an institutional recommendation.</x:v>
      </x:c>
      <x:c r="EA1012" t="str">
        <x:v>Pending</x:v>
      </x:c>
      <x:c r="EB1012" t="str">
        <x:f>IF(L1012="","",IF(EC1012="READY","Yes","No / Pending"))</x:f>
        <x:v>No / Pending</x:v>
      </x:c>
      <x:c r="EC1012" t="str">
        <x:f>IF(L1012="","",IF(OR(ISNUMBER(SEARCH("Retracted Publication",Q1012)),CM1012="Retracted",CN1012="Retracted",CM1012="Expression of Concern",CN1012="Expression of Concern",F1012="Not used",CG1012="Critical",CH1012="High",CH1012="Critical"),"BLOCKED — integrity or use restriction",IF(AND(CJ1012="Yes",CK1012="Yes",CL1012="Yes"),IF(AND(CM1012="Clear",CN1012="Verified — clear"),IF(AND(AND(LEN(TRIM(CF1012))&gt;0,LEFT(LOWER(TRIM(CF1012)),7)&lt;&gt;"pending"),OR(CG1012="High",CG1012="Moderate"),OR(CH1012="Low",CH1012="Some concerns",CH1012="Not applicable")),IF(AND(DD1012="No",OR(DE1012="HIGH",DE1012="CONDITIONAL"),AND(LEN(TRIM(DF1012))&gt;0,LEFT(LOWER(TRIM(DF1012)),7)&lt;&gt;"pending")),IF(AND(AND(LEN(TRIM(DT1012))&gt;0,LEFT(LOWER(TRIM(DT1012)),7)&lt;&gt;"pending"),AND(LEN(TRIM(DU1012))&gt;0,LEFT(LOWER(TRIM(DU1012)),7)&lt;&gt;"pending"),OR(AND(LEN(TRIM(DV1012))&gt;0,LEFT(LOWER(TRIM(DV1012)),7)&lt;&gt;"pending"),AND(LEN(TRIM(DW1012))&gt;0,LEFT(LOWER(TRIM(DW1012)),7)&lt;&gt;"pending")),AND(LEN(TRIM(DX1012))&gt;0,LEFT(LOWER(TRIM(DX1012)),7)&lt;&gt;"pending")),IF(AND(F1012="Claim-ready",OR(EA1012="Strong",EA1012="Moderate"),AND(LEN(TRIM(G1012))&gt;0,LEFT(LOWER(TRIM(G1012)),7)&lt;&gt;"pending"),G1012&lt;&gt;"No substantive use decision is permitted from identification metadata alone.",AND(LEN(TRIM(DZ1012))&gt;0,LEFT(LOWER(TRIM(DZ1012)),7)&lt;&gt;"pending"),DZ1012&lt;&gt;"Identification metadata alone does not permit any substantive scientific, causal, operational, or institutional claim.",AND(LEN(TRIM(EI1012))&gt;0,LEFT(LOWER(TRIM(EI1012)),7)&lt;&gt;"pending"),ISNUMBER(EH1012),EH1012&gt;0),"READY","PENDING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2" t="str">
        <x:v>Pending</x:v>
      </x:c>
      <x:c r="EE1012"/>
      <x:c r="EF1012" t="str">
        <x:v>Pending</x:v>
      </x:c>
      <x:c r="EG1012" t="str">
        <x:v>Pending</x:v>
      </x:c>
      <x:c r="EH1012"/>
      <x:c r="EI1012" s="501"/>
      <x:c r="EJ1012"/>
      <x:c r="EK1012" t="str">
        <x:v>Pending</x:v>
      </x:c>
      <x:c r="EL1012" t="n">
        <x:v>46272</x:v>
      </x:c>
      <x:c r="EM1012" t="str">
        <x:v>Production PubMed record imported and reconciled to Zotero item D2RT6YCE;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2" t="n">
        <x:f>IF(L1012="","",(IF(N1012&lt;&gt;"",1,0)+IF(O1012&lt;&gt;"",1,0)+IF(AJ1012&lt;&gt;"",1,0)+IF(AU1012&lt;&gt;"",1,0)+IF(BE1012&lt;&gt;"",1,0)+IF(CF1012&lt;&gt;"",1,0)+IF(CJ1012="Yes",1,0)+IF(CL1012="Yes",1,0)+IF(DE1012&lt;&gt;"Pending",1,0)+IF(F1012&lt;&gt;"",1,0)+IF(DZ1012&lt;&gt;"",1,0)+IF(EI1012&lt;&gt;"",1,0))/12)</x:f>
        <x:v>0.5</x:v>
      </x:c>
    </x:row>
    <x:row r="1013">
      <x:c r="A1013" t="str">
        <x:v>EV-1010</x:v>
      </x:c>
      <x:c r="B1013" t="str">
        <x:v>Integrity check</x:v>
      </x:c>
      <x:c r="C1013" t="str">
        <x:f>IF(L1013="","",IF(LEFT(EC1013,7)="BLOCKED","🔴 Do not use for conclusion",IF(EB1013="Yes","🟢 Claim-ready","🟡 Caution / context")))</x:f>
        <x:v>🟡 Caution / context</x:v>
      </x:c>
      <x:c r="D1013" t="str">
        <x:f>IF(L1013="","",EC1013)</x:f>
        <x:v>PENDING — appropriate appraisal</x:v>
      </x:c>
      <x:c r="E1013" t="str">
        <x:v>P2 — High</x:v>
      </x:c>
      <x:c r="F1013" t="str">
        <x:v>Pending</x:v>
      </x:c>
      <x:c r="G1013" t="str">
        <x:v>Title/abstract identify an explicit tactical/public-safety context and readiness domain; retain for full-text assessment.</x:v>
      </x:c>
      <x:c r="H1013" t="str">
        <x:v>Obtain and review lawful full text; confirm human adjudication; then select a design-specific appraisal instrument.</x:v>
      </x:c>
      <x:c r="I1013"/>
      <x:c r="J1013" t="str">
        <x:v>A — Core</x:v>
      </x:c>
      <x:c r="K1013" t="str">
        <x:v>IDENTIFIED</x:v>
      </x:c>
      <x:c r="L1013" t="str">
        <x:v>Hydration Strategies for the Female Tactical Athlete.</x:v>
      </x:c>
      <x:c r="M1013"/>
      <x:c r="N1013" t="str">
        <x:v>Zak, Taylor K; Hylden, Christina M; Johnson, Anthony E</x:v>
      </x:c>
      <x:c r="O1013" t="n">
        <x:v>2018</x:v>
      </x:c>
      <x:c r="P1013" t="str">
        <x:v>U.S. Army Medical Department journal</x:v>
      </x:c>
      <x:c r="Q1013" t="str">
        <x:v>Journal Article; Review</x:v>
      </x:c>
      <x:c r="R1013" t="str">
        <x:v>Unclear</x:v>
      </x:c>
      <x:c r="S1013" t="str">
        <x:v>Unknown</x:v>
      </x:c>
      <x:c r="T1013" t="str">
        <x:v>eng</x:v>
      </x:c>
      <x:c r="U1013" t="str">
        <x:v>https://pubmed.ncbi.nlm.nih.gov/30165726/</x:v>
      </x:c>
      <x:c r="V1013" t="str"/>
      <x:c r="W1013" t="str">
        <x:f>IF(V1013="","",LOWER(SUBSTITUTE(SUBSTITUTE(SUBSTITUTE(SUBSTITUTE(TRIM(V1013),"https://doi.org/",""),"http://doi.org/",""),"https://dx.doi.org/",""),"doi:","")))</x:f>
      </x:c>
      <x:c r="X1013" t="str">
        <x:v>30165726</x:v>
      </x:c>
      <x:c r="Y1013" t="str"/>
      <x:c r="Z1013"/>
      <x:c r="AA1013" t="str">
        <x:v>PubMed/MEDLINE</x:v>
      </x:c>
      <x:c r="AB1013" t="str">
        <x:v>PUBMED-A-v1.0-2026-08-28</x:v>
      </x:c>
      <x:c r="AC1013" t="str">
        <x:v>SP-PUBMED-A-20260828</x:v>
      </x:c>
      <x:c r="AD1013" s="499" t="n">
        <x:v>46262</x:v>
      </x:c>
      <x:c r="AE1013" s="499" t="n">
        <x:v>46272</x:v>
      </x:c>
      <x:c r="AF1013" t="str">
        <x:v>NLTCHKHC</x:v>
      </x:c>
      <x:c r="AG1013"/>
      <x:c r="AH1013" t="str">
        <x:v>Tactical Athlete → Operational Readiness Brazil</x:v>
      </x:c>
      <x:c r="AI1013" t="str">
        <x:v>evidence-family:A</x:v>
      </x:c>
      <x:c r="AJ1013"/>
      <x:c r="AK1013" t="str">
        <x:f>IF(AJ1013="","",IF(OR(LOWER(AJ1013)="brazil",LOWER(AJ1013)="brasil"),"Yes","No"))</x:f>
      </x:c>
      <x:c r="AL1013"/>
      <x:c r="AM1013"/>
      <x:c r="AN1013"/>
      <x:c r="AO1013"/>
      <x:c r="AP1013"/>
      <x:c r="AQ1013"/>
      <x:c r="AR1013"/>
      <x:c r="AS1013"/>
      <x:c r="AT1013"/>
      <x:c r="AU1013"/>
      <x:c r="AV1013"/>
      <x:c r="AW1013"/>
      <x:c r="AX1013"/>
      <x:c r="AY1013"/>
      <x:c r="AZ1013"/>
      <x:c r="BA1013"/>
      <x:c r="BB1013"/>
      <x:c r="BC1013"/>
      <x:c r="BD1013"/>
      <x:c r="BE1013"/>
      <x:c r="BF1013"/>
      <x:c r="BG1013"/>
      <x:c r="BH1013"/>
      <x:c r="BI1013"/>
      <x:c r="BJ1013"/>
      <x:c r="BK1013"/>
      <x:c r="BL1013"/>
      <x:c r="BM1013"/>
      <x:c r="BN1013"/>
      <x:c r="BO1013"/>
      <x:c r="BP1013"/>
      <x:c r="BQ1013"/>
      <x:c r="BR1013"/>
      <x:c r="BS1013"/>
      <x:c r="BT1013"/>
      <x:c r="BU1013"/>
      <x:c r="BV1013"/>
      <x:c r="BW1013"/>
      <x:c r="BX1013"/>
      <x:c r="BY1013"/>
      <x:c r="BZ1013"/>
      <x:c r="CA1013"/>
      <x:c r="CB1013"/>
      <x:c r="CC1013"/>
      <x:c r="CD1013"/>
      <x:c r="CE1013"/>
      <x:c r="CF1013"/>
      <x:c r="CG1013"/>
      <x:c r="CH1013"/>
      <x:c r="CI1013"/>
      <x:c r="CJ1013" t="str">
        <x:v>Yes</x:v>
      </x:c>
      <x:c r="CK1013" t="str">
        <x:v>Yes</x:v>
      </x:c>
      <x:c r="CL1013" t="str">
        <x:v>Yes</x:v>
      </x:c>
      <x:c r="CM1013" t="str">
        <x:v>Clear</x:v>
      </x:c>
      <x:c r="CN1013" t="str">
        <x:v>Verified — clear</x:v>
      </x:c>
      <x:c r="CO1013" t="n">
        <x:v>46272</x:v>
      </x:c>
      <x:c r="CP1013" t="str">
        <x:v>https://pubmed.ncbi.nlm.nih.gov/30165726/</x:v>
      </x:c>
      <x:c r="CQ1013"/>
      <x:c r="CR1013"/>
      <x:c r="CS1013"/>
      <x:c r="CT1013"/>
      <x:c r="CU1013"/>
      <x:c r="CV1013"/>
      <x:c r="CW1013"/>
      <x:c r="CX1013"/>
      <x:c r="CY1013"/>
      <x:c r="CZ1013"/>
      <x:c r="DA1013"/>
      <x:c r="DB1013" t="str">
        <x:f>IF(L1013="","",IF(AND(COUNT(CU1013:DA1013)=7,OR(CU1013=0,CU1013=1,CU1013=2),OR(CV1013=0,CV1013=1,CV1013=2),OR(CW1013=0,CW1013=1,CW1013=2),OR(CX1013=0,CX1013=1,CX1013=2),OR(CY1013=0,CY1013=1,CY1013=2),OR(CZ1013=0,CZ1013=1,CZ1013=2),OR(DA1013=0,DA1013=1,DA1013=2)),SUM(CU1013:DA1013),""))</x:f>
      </x:c>
      <x:c r="DC1013" t="str">
        <x:f>IF(DB1013="","",ROUND(DB1013/14*10,1))</x:f>
      </x:c>
      <x:c r="DD1013" t="str">
        <x:v>Pending</x:v>
      </x:c>
      <x:c r="DE1013" t="str">
        <x:f>IF(L1013="","",IF(DC1013="","Pending",IF(DD1013="Yes","CONDITIONAL — safety override",IF(DC1013&gt;=8,"HIGH",IF(DC1013&gt;=5,"CONDITIONAL","LOW")))))</x:f>
        <x:v>Pending</x:v>
      </x:c>
      <x:c r="DF1013" t="str">
        <x:v>Pending screening and full-text appraisal; no transferability judgment made at identification.</x:v>
      </x:c>
      <x:c r="DG1013"/>
      <x:c r="DH1013"/>
      <x:c r="DI1013"/>
      <x:c r="DJ1013"/>
      <x:c r="DK1013"/>
      <x:c r="DL1013"/>
      <x:c r="DM1013"/>
      <x:c r="DN1013"/>
      <x:c r="DO1013"/>
      <x:c r="DP1013"/>
      <x:c r="DQ1013"/>
      <x:c r="DR1013"/>
      <x:c r="DS1013"/>
      <x:c r="DT1013"/>
      <x:c r="DU1013"/>
      <x:c r="DV1013"/>
      <x:c r="DW1013"/>
      <x:c r="DX1013"/>
      <x:c r="DY1013"/>
      <x:c r="DZ1013" t="str">
        <x:v>Title/abstract screening alone does not establish effectiveness, causality, methodological quality, transferability to Brazilian public safety or an institutional recommendation.</x:v>
      </x:c>
      <x:c r="EA1013" t="str">
        <x:v>Pending</x:v>
      </x:c>
      <x:c r="EB1013" t="str">
        <x:f>IF(L1013="","",IF(EC1013="READY","Yes","No / Pending"))</x:f>
        <x:v>No / Pending</x:v>
      </x:c>
      <x:c r="EC1013" t="str">
        <x:f>IF(L1013="","",IF(OR(ISNUMBER(SEARCH("Retracted Publication",Q1013)),CM1013="Retracted",CN1013="Retracted",CM1013="Expression of Concern",CN1013="Expression of Concern",F1013="Not used",CG1013="Critical",CH1013="High",CH1013="Critical"),"BLOCKED — integrity or use restriction",IF(AND(CJ1013="Yes",CK1013="Yes",CL1013="Yes"),IF(AND(CM1013="Clear",CN1013="Verified — clear"),IF(AND(AND(LEN(TRIM(CF1013))&gt;0,LEFT(LOWER(TRIM(CF1013)),7)&lt;&gt;"pending"),OR(CG1013="High",CG1013="Moderate"),OR(CH1013="Low",CH1013="Some concerns",CH1013="Not applicable")),IF(AND(DD1013="No",OR(DE1013="HIGH",DE1013="CONDITIONAL"),AND(LEN(TRIM(DF1013))&gt;0,LEFT(LOWER(TRIM(DF1013)),7)&lt;&gt;"pending")),IF(AND(AND(LEN(TRIM(DT1013))&gt;0,LEFT(LOWER(TRIM(DT1013)),7)&lt;&gt;"pending"),AND(LEN(TRIM(DU1013))&gt;0,LEFT(LOWER(TRIM(DU1013)),7)&lt;&gt;"pending"),OR(AND(LEN(TRIM(DV1013))&gt;0,LEFT(LOWER(TRIM(DV1013)),7)&lt;&gt;"pending"),AND(LEN(TRIM(DW1013))&gt;0,LEFT(LOWER(TRIM(DW1013)),7)&lt;&gt;"pending")),AND(LEN(TRIM(DX1013))&gt;0,LEFT(LOWER(TRIM(DX1013)),7)&lt;&gt;"pending")),IF(AND(F1013="Claim-ready",OR(EA1013="Strong",EA1013="Moderate"),AND(LEN(TRIM(G1013))&gt;0,LEFT(LOWER(TRIM(G1013)),7)&lt;&gt;"pending"),G1013&lt;&gt;"No substantive use decision is permitted from identification metadata alone.",AND(LEN(TRIM(DZ1013))&gt;0,LEFT(LOWER(TRIM(DZ1013)),7)&lt;&gt;"pending"),DZ1013&lt;&gt;"Identification metadata alone does not permit any substantive scientific, causal, operational, or institutional claim.",AND(LEN(TRIM(EI1013))&gt;0,LEFT(LOWER(TRIM(EI1013)),7)&lt;&gt;"pending"),ISNUMBER(EH1013),EH1013&gt;0),"READY","PENDING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3" t="str">
        <x:v>Pending</x:v>
      </x:c>
      <x:c r="EE1013"/>
      <x:c r="EF1013" t="str">
        <x:v>Pending</x:v>
      </x:c>
      <x:c r="EG1013" t="str">
        <x:v>Pending</x:v>
      </x:c>
      <x:c r="EH1013"/>
      <x:c r="EI1013" s="501"/>
      <x:c r="EJ1013"/>
      <x:c r="EK1013" t="str">
        <x:v>Pending</x:v>
      </x:c>
      <x:c r="EL1013" t="n">
        <x:v>46272</x:v>
      </x:c>
      <x:c r="EM1013" t="str">
        <x:v>Production PubMed record imported and reconciled to Zotero item NLTCHKHC;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3" t="n">
        <x:f>IF(L1013="","",(IF(N1013&lt;&gt;"",1,0)+IF(O1013&lt;&gt;"",1,0)+IF(AJ1013&lt;&gt;"",1,0)+IF(AU1013&lt;&gt;"",1,0)+IF(BE1013&lt;&gt;"",1,0)+IF(CF1013&lt;&gt;"",1,0)+IF(CJ1013="Yes",1,0)+IF(CL1013="Yes",1,0)+IF(DE1013&lt;&gt;"Pending",1,0)+IF(F1013&lt;&gt;"",1,0)+IF(DZ1013&lt;&gt;"",1,0)+IF(EI1013&lt;&gt;"",1,0))/12)</x:f>
        <x:v>0.5</x:v>
      </x:c>
    </x:row>
    <x:row r="1014">
      <x:c r="A1014" t="str">
        <x:v>EV-1011</x:v>
      </x:c>
      <x:c r="B1014" t="str">
        <x:v>Integrity check</x:v>
      </x:c>
      <x:c r="C1014" t="str">
        <x:f>IF(L1014="","",IF(LEFT(EC1014,7)="BLOCKED","🔴 Do not use for conclusion",IF(EB1014="Yes","🟢 Claim-ready","🟡 Caution / context")))</x:f>
        <x:v>🟡 Caution / context</x:v>
      </x:c>
      <x:c r="D1014" t="str">
        <x:f>IF(L1014="","",EC1014)</x:f>
        <x:v>PENDING — appropriate appraisal</x:v>
      </x:c>
      <x:c r="E1014" t="str">
        <x:v>P2 — High</x:v>
      </x:c>
      <x:c r="F1014" t="str">
        <x:v>Pending</x:v>
      </x:c>
      <x:c r="G1014" t="str">
        <x:v>Title/abstract identify an explicit tactical/public-safety context and readiness domain; retain for full-text assessment.</x:v>
      </x:c>
      <x:c r="H1014" t="str">
        <x:v>Obtain and review lawful full text; confirm human adjudication; then select a design-specific appraisal instrument.</x:v>
      </x:c>
      <x:c r="I1014"/>
      <x:c r="J1014" t="str">
        <x:v>A — Core</x:v>
      </x:c>
      <x:c r="K1014" t="str">
        <x:v>IDENTIFIED</x:v>
      </x:c>
      <x:c r="L1014" t="str">
        <x:v>Optimizing Mission-Specific Medical Threat Readiness and Preventive Medicine for Service Members.</x:v>
      </x:c>
      <x:c r="M1014"/>
      <x:c r="N1014" t="str">
        <x:v>Toffoli, Caroline A</x:v>
      </x:c>
      <x:c r="O1014" t="n">
        <x:v>2018</x:v>
      </x:c>
      <x:c r="P1014" t="str">
        <x:v>U.S. Army Medical Department journal</x:v>
      </x:c>
      <x:c r="Q1014" t="str">
        <x:v>Journal Article</x:v>
      </x:c>
      <x:c r="R1014" t="str">
        <x:v>Unclear</x:v>
      </x:c>
      <x:c r="S1014" t="str">
        <x:v>Unknown</x:v>
      </x:c>
      <x:c r="T1014" t="str">
        <x:v>eng</x:v>
      </x:c>
      <x:c r="U1014" t="str">
        <x:v>https://pubmed.ncbi.nlm.nih.gov/30165721/</x:v>
      </x:c>
      <x:c r="V1014" t="str"/>
      <x:c r="W1014" t="str">
        <x:f>IF(V1014="","",LOWER(SUBSTITUTE(SUBSTITUTE(SUBSTITUTE(SUBSTITUTE(TRIM(V1014),"https://doi.org/",""),"http://doi.org/",""),"https://dx.doi.org/",""),"doi:","")))</x:f>
      </x:c>
      <x:c r="X1014" t="str">
        <x:v>30165721</x:v>
      </x:c>
      <x:c r="Y1014" t="str"/>
      <x:c r="Z1014"/>
      <x:c r="AA1014" t="str">
        <x:v>PubMed/MEDLINE</x:v>
      </x:c>
      <x:c r="AB1014" t="str">
        <x:v>PUBMED-A-v1.0-2026-08-28</x:v>
      </x:c>
      <x:c r="AC1014" t="str">
        <x:v>SP-PUBMED-A-20260828</x:v>
      </x:c>
      <x:c r="AD1014" s="499" t="n">
        <x:v>46262</x:v>
      </x:c>
      <x:c r="AE1014" s="499" t="n">
        <x:v>46272</x:v>
      </x:c>
      <x:c r="AF1014" t="str">
        <x:v>IL2UGWYP</x:v>
      </x:c>
      <x:c r="AG1014"/>
      <x:c r="AH1014" t="str">
        <x:v>Tactical Athlete → Operational Readiness Brazil</x:v>
      </x:c>
      <x:c r="AI1014" t="str">
        <x:v>evidence-family:A</x:v>
      </x:c>
      <x:c r="AJ1014"/>
      <x:c r="AK1014" t="str">
        <x:f>IF(AJ1014="","",IF(OR(LOWER(AJ1014)="brazil",LOWER(AJ1014)="brasil"),"Yes","No"))</x:f>
      </x:c>
      <x:c r="AL1014"/>
      <x:c r="AM1014"/>
      <x:c r="AN1014"/>
      <x:c r="AO1014"/>
      <x:c r="AP1014"/>
      <x:c r="AQ1014"/>
      <x:c r="AR1014"/>
      <x:c r="AS1014"/>
      <x:c r="AT1014"/>
      <x:c r="AU1014"/>
      <x:c r="AV1014"/>
      <x:c r="AW1014"/>
      <x:c r="AX1014"/>
      <x:c r="AY1014"/>
      <x:c r="AZ1014"/>
      <x:c r="BA1014"/>
      <x:c r="BB1014"/>
      <x:c r="BC1014"/>
      <x:c r="BD1014"/>
      <x:c r="BE1014"/>
      <x:c r="BF1014"/>
      <x:c r="BG1014"/>
      <x:c r="BH1014"/>
      <x:c r="BI1014"/>
      <x:c r="BJ1014"/>
      <x:c r="BK1014"/>
      <x:c r="BL1014"/>
      <x:c r="BM1014"/>
      <x:c r="BN1014"/>
      <x:c r="BO1014"/>
      <x:c r="BP1014"/>
      <x:c r="BQ1014"/>
      <x:c r="BR1014"/>
      <x:c r="BS1014"/>
      <x:c r="BT1014"/>
      <x:c r="BU1014"/>
      <x:c r="BV1014"/>
      <x:c r="BW1014"/>
      <x:c r="BX1014"/>
      <x:c r="BY1014"/>
      <x:c r="BZ1014"/>
      <x:c r="CA1014"/>
      <x:c r="CB1014"/>
      <x:c r="CC1014"/>
      <x:c r="CD1014"/>
      <x:c r="CE1014"/>
      <x:c r="CF1014"/>
      <x:c r="CG1014"/>
      <x:c r="CH1014"/>
      <x:c r="CI1014"/>
      <x:c r="CJ1014" t="str">
        <x:v>Yes</x:v>
      </x:c>
      <x:c r="CK1014" t="str">
        <x:v>Yes</x:v>
      </x:c>
      <x:c r="CL1014" t="str">
        <x:v>Yes</x:v>
      </x:c>
      <x:c r="CM1014" t="str">
        <x:v>Clear</x:v>
      </x:c>
      <x:c r="CN1014" t="str">
        <x:v>Verified — clear</x:v>
      </x:c>
      <x:c r="CO1014" t="n">
        <x:v>46272</x:v>
      </x:c>
      <x:c r="CP1014" t="str">
        <x:v>https://pubmed.ncbi.nlm.nih.gov/30165721/</x:v>
      </x:c>
      <x:c r="CQ1014"/>
      <x:c r="CR1014"/>
      <x:c r="CS1014"/>
      <x:c r="CT1014"/>
      <x:c r="CU1014"/>
      <x:c r="CV1014"/>
      <x:c r="CW1014"/>
      <x:c r="CX1014"/>
      <x:c r="CY1014"/>
      <x:c r="CZ1014"/>
      <x:c r="DA1014"/>
      <x:c r="DB1014" t="str">
        <x:f>IF(L1014="","",IF(AND(COUNT(CU1014:DA1014)=7,OR(CU1014=0,CU1014=1,CU1014=2),OR(CV1014=0,CV1014=1,CV1014=2),OR(CW1014=0,CW1014=1,CW1014=2),OR(CX1014=0,CX1014=1,CX1014=2),OR(CY1014=0,CY1014=1,CY1014=2),OR(CZ1014=0,CZ1014=1,CZ1014=2),OR(DA1014=0,DA1014=1,DA1014=2)),SUM(CU1014:DA1014),""))</x:f>
      </x:c>
      <x:c r="DC1014" t="str">
        <x:f>IF(DB1014="","",ROUND(DB1014/14*10,1))</x:f>
      </x:c>
      <x:c r="DD1014" t="str">
        <x:v>Pending</x:v>
      </x:c>
      <x:c r="DE1014" t="str">
        <x:f>IF(L1014="","",IF(DC1014="","Pending",IF(DD1014="Yes","CONDITIONAL — safety override",IF(DC1014&gt;=8,"HIGH",IF(DC1014&gt;=5,"CONDITIONAL","LOW")))))</x:f>
        <x:v>Pending</x:v>
      </x:c>
      <x:c r="DF1014" t="str">
        <x:v>Pending screening and full-text appraisal; no transferability judgment made at identification.</x:v>
      </x:c>
      <x:c r="DG1014"/>
      <x:c r="DH1014"/>
      <x:c r="DI1014"/>
      <x:c r="DJ1014"/>
      <x:c r="DK1014"/>
      <x:c r="DL1014"/>
      <x:c r="DM1014"/>
      <x:c r="DN1014"/>
      <x:c r="DO1014"/>
      <x:c r="DP1014"/>
      <x:c r="DQ1014"/>
      <x:c r="DR1014"/>
      <x:c r="DS1014"/>
      <x:c r="DT1014"/>
      <x:c r="DU1014"/>
      <x:c r="DV1014"/>
      <x:c r="DW1014"/>
      <x:c r="DX1014"/>
      <x:c r="DY1014"/>
      <x:c r="DZ1014" t="str">
        <x:v>Title/abstract screening alone does not establish effectiveness, causality, methodological quality, transferability to Brazilian public safety or an institutional recommendation.</x:v>
      </x:c>
      <x:c r="EA1014" t="str">
        <x:v>Pending</x:v>
      </x:c>
      <x:c r="EB1014" t="str">
        <x:f>IF(L1014="","",IF(EC1014="READY","Yes","No / Pending"))</x:f>
        <x:v>No / Pending</x:v>
      </x:c>
      <x:c r="EC1014" t="str">
        <x:f>IF(L1014="","",IF(OR(ISNUMBER(SEARCH("Retracted Publication",Q1014)),CM1014="Retracted",CN1014="Retracted",CM1014="Expression of Concern",CN1014="Expression of Concern",F1014="Not used",CG1014="Critical",CH1014="High",CH1014="Critical"),"BLOCKED — integrity or use restriction",IF(AND(CJ1014="Yes",CK1014="Yes",CL1014="Yes"),IF(AND(CM1014="Clear",CN1014="Verified — clear"),IF(AND(AND(LEN(TRIM(CF1014))&gt;0,LEFT(LOWER(TRIM(CF1014)),7)&lt;&gt;"pending"),OR(CG1014="High",CG1014="Moderate"),OR(CH1014="Low",CH1014="Some concerns",CH1014="Not applicable")),IF(AND(DD1014="No",OR(DE1014="HIGH",DE1014="CONDITIONAL"),AND(LEN(TRIM(DF1014))&gt;0,LEFT(LOWER(TRIM(DF1014)),7)&lt;&gt;"pending")),IF(AND(AND(LEN(TRIM(DT1014))&gt;0,LEFT(LOWER(TRIM(DT1014)),7)&lt;&gt;"pending"),AND(LEN(TRIM(DU1014))&gt;0,LEFT(LOWER(TRIM(DU1014)),7)&lt;&gt;"pending"),OR(AND(LEN(TRIM(DV1014))&gt;0,LEFT(LOWER(TRIM(DV1014)),7)&lt;&gt;"pending"),AND(LEN(TRIM(DW1014))&gt;0,LEFT(LOWER(TRIM(DW1014)),7)&lt;&gt;"pending")),AND(LEN(TRIM(DX1014))&gt;0,LEFT(LOWER(TRIM(DX1014)),7)&lt;&gt;"pending")),IF(AND(F1014="Claim-ready",OR(EA1014="Strong",EA1014="Moderate"),AND(LEN(TRIM(G1014))&gt;0,LEFT(LOWER(TRIM(G1014)),7)&lt;&gt;"pending"),G1014&lt;&gt;"No substantive use decision is permitted from identification metadata alone.",AND(LEN(TRIM(DZ1014))&gt;0,LEFT(LOWER(TRIM(DZ1014)),7)&lt;&gt;"pending"),DZ1014&lt;&gt;"Identification metadata alone does not permit any substantive scientific, causal, operational, or institutional claim.",AND(LEN(TRIM(EI1014))&gt;0,LEFT(LOWER(TRIM(EI1014)),7)&lt;&gt;"pending"),ISNUMBER(EH1014),EH1014&gt;0),"READY","PENDING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4" t="str">
        <x:v>Pending</x:v>
      </x:c>
      <x:c r="EE1014"/>
      <x:c r="EF1014" t="str">
        <x:v>Pending</x:v>
      </x:c>
      <x:c r="EG1014" t="str">
        <x:v>Pending</x:v>
      </x:c>
      <x:c r="EH1014"/>
      <x:c r="EI1014" s="501"/>
      <x:c r="EJ1014"/>
      <x:c r="EK1014" t="str">
        <x:v>Pending</x:v>
      </x:c>
      <x:c r="EL1014" t="n">
        <x:v>46272</x:v>
      </x:c>
      <x:c r="EM1014" t="str">
        <x:v>Production PubMed record imported and reconciled to Zotero item IL2UGWYP;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4" t="n">
        <x:f>IF(L1014="","",(IF(N1014&lt;&gt;"",1,0)+IF(O1014&lt;&gt;"",1,0)+IF(AJ1014&lt;&gt;"",1,0)+IF(AU1014&lt;&gt;"",1,0)+IF(BE1014&lt;&gt;"",1,0)+IF(CF1014&lt;&gt;"",1,0)+IF(CJ1014="Yes",1,0)+IF(CL1014="Yes",1,0)+IF(DE1014&lt;&gt;"Pending",1,0)+IF(F1014&lt;&gt;"",1,0)+IF(DZ1014&lt;&gt;"",1,0)+IF(EI1014&lt;&gt;"",1,0))/12)</x:f>
        <x:v>0.5</x:v>
      </x:c>
    </x:row>
    <x:row r="1015">
      <x:c r="A1015" t="str">
        <x:v>EV-1012</x:v>
      </x:c>
      <x:c r="B1015" t="str">
        <x:v>Integrity check</x:v>
      </x:c>
      <x:c r="C1015" t="str">
        <x:f>IF(L1015="","",IF(LEFT(EC1015,7)="BLOCKED","🔴 Do not use for conclusion",IF(EB1015="Yes","🟢 Claim-ready","🟡 Caution / context")))</x:f>
        <x:v>🟡 Caution / context</x:v>
      </x:c>
      <x:c r="D1015" t="str">
        <x:f>IF(L1015="","",EC1015)</x:f>
        <x:v>PENDING — appropriate appraisal</x:v>
      </x:c>
      <x:c r="E1015" t="str">
        <x:v>P3 — Medium</x:v>
      </x:c>
      <x:c r="F1015" t="str">
        <x:v>Pending</x:v>
      </x:c>
      <x:c r="G1015" t="str">
        <x:v>Title/abstract identify an explicit tactical/public-safety context and readiness domain; retain for full-text assessment.</x:v>
      </x:c>
      <x:c r="H1015" t="str">
        <x:v>Obtain and review lawful full text; confirm human adjudication; then select a design-specific appraisal instrument.</x:v>
      </x:c>
      <x:c r="I1015"/>
      <x:c r="J1015" t="str">
        <x:v>A — Core</x:v>
      </x:c>
      <x:c r="K1015" t="str">
        <x:v>IDENTIFIED</x:v>
      </x:c>
      <x:c r="L1015" t="str">
        <x:v>Combat Readiness, Harm Aversion, and Promotion Eligibility: A Qualitative Study of U.S. Servicemembers Views on Tobacco Use and Control in the Military.</x:v>
      </x:c>
      <x:c r="M1015"/>
      <x:c r="N1015" t="str">
        <x:v>Singaraju, Raj C; Myers, Janet N; Owczarzak, Jill T; Gielen, Andrea C</x:v>
      </x:c>
      <x:c r="O1015" t="n">
        <x:v>2019</x:v>
      </x:c>
      <x:c r="P1015" t="str">
        <x:v>Military medicine</x:v>
      </x:c>
      <x:c r="Q1015" t="str">
        <x:v>Journal Article</x:v>
      </x:c>
      <x:c r="R1015" t="str">
        <x:v>Unclear</x:v>
      </x:c>
      <x:c r="S1015" t="str">
        <x:v>Unknown</x:v>
      </x:c>
      <x:c r="T1015" t="str">
        <x:v>eng</x:v>
      </x:c>
      <x:c r="U1015" t="str">
        <x:v>https://pubmed.ncbi.nlm.nih.gov/30085226/</x:v>
      </x:c>
      <x:c r="V1015" t="str">
        <x:v>10.1093/milmed/usy181</x:v>
      </x:c>
      <x:c r="W1015" t="str">
        <x:f>IF(V1015="","",LOWER(SUBSTITUTE(SUBSTITUTE(SUBSTITUTE(SUBSTITUTE(TRIM(V1015),"https://doi.org/",""),"http://doi.org/",""),"https://dx.doi.org/",""),"doi:","")))</x:f>
        <x:v>10.1093/milmed/usy181</x:v>
      </x:c>
      <x:c r="X1015" t="str">
        <x:v>30085226</x:v>
      </x:c>
      <x:c r="Y1015" t="str"/>
      <x:c r="Z1015"/>
      <x:c r="AA1015" t="str">
        <x:v>PubMed/MEDLINE</x:v>
      </x:c>
      <x:c r="AB1015" t="str">
        <x:v>PUBMED-A-v1.0-2026-08-28</x:v>
      </x:c>
      <x:c r="AC1015" t="str">
        <x:v>SP-PUBMED-A-20260828</x:v>
      </x:c>
      <x:c r="AD1015" s="499" t="n">
        <x:v>46262</x:v>
      </x:c>
      <x:c r="AE1015" s="499" t="n">
        <x:v>46272</x:v>
      </x:c>
      <x:c r="AF1015" t="str">
        <x:v>7Y2K5SWT</x:v>
      </x:c>
      <x:c r="AG1015"/>
      <x:c r="AH1015" t="str">
        <x:v>Tactical Athlete → Operational Readiness Brazil</x:v>
      </x:c>
      <x:c r="AI1015" t="str">
        <x:v>evidence-family:A</x:v>
      </x:c>
      <x:c r="AJ1015"/>
      <x:c r="AK1015" t="str">
        <x:f>IF(AJ1015="","",IF(OR(LOWER(AJ1015)="brazil",LOWER(AJ1015)="brasil"),"Yes","No"))</x:f>
      </x:c>
      <x:c r="AL1015"/>
      <x:c r="AM1015"/>
      <x:c r="AN1015"/>
      <x:c r="AO1015"/>
      <x:c r="AP1015"/>
      <x:c r="AQ1015"/>
      <x:c r="AR1015"/>
      <x:c r="AS1015"/>
      <x:c r="AT1015"/>
      <x:c r="AU1015"/>
      <x:c r="AV1015"/>
      <x:c r="AW1015"/>
      <x:c r="AX1015"/>
      <x:c r="AY1015"/>
      <x:c r="AZ1015"/>
      <x:c r="BA1015"/>
      <x:c r="BB1015"/>
      <x:c r="BC1015"/>
      <x:c r="BD1015"/>
      <x:c r="BE1015"/>
      <x:c r="BF1015"/>
      <x:c r="BG1015"/>
      <x:c r="BH1015"/>
      <x:c r="BI1015"/>
      <x:c r="BJ1015"/>
      <x:c r="BK1015"/>
      <x:c r="BL1015"/>
      <x:c r="BM1015"/>
      <x:c r="BN1015"/>
      <x:c r="BO1015"/>
      <x:c r="BP1015"/>
      <x:c r="BQ1015"/>
      <x:c r="BR1015"/>
      <x:c r="BS1015"/>
      <x:c r="BT1015"/>
      <x:c r="BU1015"/>
      <x:c r="BV1015"/>
      <x:c r="BW1015"/>
      <x:c r="BX1015"/>
      <x:c r="BY1015"/>
      <x:c r="BZ1015"/>
      <x:c r="CA1015"/>
      <x:c r="CB1015"/>
      <x:c r="CC1015"/>
      <x:c r="CD1015"/>
      <x:c r="CE1015"/>
      <x:c r="CF1015"/>
      <x:c r="CG1015"/>
      <x:c r="CH1015"/>
      <x:c r="CI1015"/>
      <x:c r="CJ1015" t="str">
        <x:v>Yes</x:v>
      </x:c>
      <x:c r="CK1015" t="str">
        <x:v>Yes</x:v>
      </x:c>
      <x:c r="CL1015" t="str">
        <x:v>Yes</x:v>
      </x:c>
      <x:c r="CM1015" t="str">
        <x:v>Clear</x:v>
      </x:c>
      <x:c r="CN1015" t="str">
        <x:v>Verified — clear</x:v>
      </x:c>
      <x:c r="CO1015" t="n">
        <x:v>46272</x:v>
      </x:c>
      <x:c r="CP1015" t="str">
        <x:v>https://pubmed.ncbi.nlm.nih.gov/30085226/</x:v>
      </x:c>
      <x:c r="CQ1015"/>
      <x:c r="CR1015"/>
      <x:c r="CS1015"/>
      <x:c r="CT1015"/>
      <x:c r="CU1015"/>
      <x:c r="CV1015"/>
      <x:c r="CW1015"/>
      <x:c r="CX1015"/>
      <x:c r="CY1015"/>
      <x:c r="CZ1015"/>
      <x:c r="DA1015"/>
      <x:c r="DB1015" t="str">
        <x:f>IF(L1015="","",IF(AND(COUNT(CU1015:DA1015)=7,OR(CU1015=0,CU1015=1,CU1015=2),OR(CV1015=0,CV1015=1,CV1015=2),OR(CW1015=0,CW1015=1,CW1015=2),OR(CX1015=0,CX1015=1,CX1015=2),OR(CY1015=0,CY1015=1,CY1015=2),OR(CZ1015=0,CZ1015=1,CZ1015=2),OR(DA1015=0,DA1015=1,DA1015=2)),SUM(CU1015:DA1015),""))</x:f>
      </x:c>
      <x:c r="DC1015" t="str">
        <x:f>IF(DB1015="","",ROUND(DB1015/14*10,1))</x:f>
      </x:c>
      <x:c r="DD1015" t="str">
        <x:v>Pending</x:v>
      </x:c>
      <x:c r="DE1015" t="str">
        <x:f>IF(L1015="","",IF(DC1015="","Pending",IF(DD1015="Yes","CONDITIONAL — safety override",IF(DC1015&gt;=8,"HIGH",IF(DC1015&gt;=5,"CONDITIONAL","LOW")))))</x:f>
        <x:v>Pending</x:v>
      </x:c>
      <x:c r="DF1015" t="str">
        <x:v>Pending screening and full-text appraisal; no transferability judgment made at identification.</x:v>
      </x:c>
      <x:c r="DG1015"/>
      <x:c r="DH1015"/>
      <x:c r="DI1015"/>
      <x:c r="DJ1015"/>
      <x:c r="DK1015"/>
      <x:c r="DL1015"/>
      <x:c r="DM1015"/>
      <x:c r="DN1015"/>
      <x:c r="DO1015"/>
      <x:c r="DP1015"/>
      <x:c r="DQ1015"/>
      <x:c r="DR1015"/>
      <x:c r="DS1015"/>
      <x:c r="DT1015"/>
      <x:c r="DU1015"/>
      <x:c r="DV1015"/>
      <x:c r="DW1015"/>
      <x:c r="DX1015"/>
      <x:c r="DY1015"/>
      <x:c r="DZ1015" t="str">
        <x:v>Title/abstract screening alone does not establish effectiveness, causality, methodological quality, transferability to Brazilian public safety or an institutional recommendation.</x:v>
      </x:c>
      <x:c r="EA1015" t="str">
        <x:v>Pending</x:v>
      </x:c>
      <x:c r="EB1015" t="str">
        <x:f>IF(L1015="","",IF(EC1015="READY","Yes","No / Pending"))</x:f>
        <x:v>No / Pending</x:v>
      </x:c>
      <x:c r="EC1015" t="str">
        <x:f>IF(L1015="","",IF(OR(ISNUMBER(SEARCH("Retracted Publication",Q1015)),CM1015="Retracted",CN1015="Retracted",CM1015="Expression of Concern",CN1015="Expression of Concern",F1015="Not used",CG1015="Critical",CH1015="High",CH1015="Critical"),"BLOCKED — integrity or use restriction",IF(AND(CJ1015="Yes",CK1015="Yes",CL1015="Yes"),IF(AND(CM1015="Clear",CN1015="Verified — clear"),IF(AND(AND(LEN(TRIM(CF1015))&gt;0,LEFT(LOWER(TRIM(CF1015)),7)&lt;&gt;"pending"),OR(CG1015="High",CG1015="Moderate"),OR(CH1015="Low",CH1015="Some concerns",CH1015="Not applicable")),IF(AND(DD1015="No",OR(DE1015="HIGH",DE1015="CONDITIONAL"),AND(LEN(TRIM(DF1015))&gt;0,LEFT(LOWER(TRIM(DF1015)),7)&lt;&gt;"pending")),IF(AND(AND(LEN(TRIM(DT1015))&gt;0,LEFT(LOWER(TRIM(DT1015)),7)&lt;&gt;"pending"),AND(LEN(TRIM(DU1015))&gt;0,LEFT(LOWER(TRIM(DU1015)),7)&lt;&gt;"pending"),OR(AND(LEN(TRIM(DV1015))&gt;0,LEFT(LOWER(TRIM(DV1015)),7)&lt;&gt;"pending"),AND(LEN(TRIM(DW1015))&gt;0,LEFT(LOWER(TRIM(DW1015)),7)&lt;&gt;"pending")),AND(LEN(TRIM(DX1015))&gt;0,LEFT(LOWER(TRIM(DX1015)),7)&lt;&gt;"pending")),IF(AND(F1015="Claim-ready",OR(EA1015="Strong",EA1015="Moderate"),AND(LEN(TRIM(G1015))&gt;0,LEFT(LOWER(TRIM(G1015)),7)&lt;&gt;"pending"),G1015&lt;&gt;"No substantive use decision is permitted from identification metadata alone.",AND(LEN(TRIM(DZ1015))&gt;0,LEFT(LOWER(TRIM(DZ1015)),7)&lt;&gt;"pending"),DZ1015&lt;&gt;"Identification metadata alone does not permit any substantive scientific, causal, operational, or institutional claim.",AND(LEN(TRIM(EI1015))&gt;0,LEFT(LOWER(TRIM(EI1015)),7)&lt;&gt;"pending"),ISNUMBER(EH1015),EH1015&gt;0),"READY","PENDING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5" t="str">
        <x:v>Pending</x:v>
      </x:c>
      <x:c r="EE1015"/>
      <x:c r="EF1015" t="str">
        <x:v>Pending</x:v>
      </x:c>
      <x:c r="EG1015" t="str">
        <x:v>Pending</x:v>
      </x:c>
      <x:c r="EH1015"/>
      <x:c r="EI1015" s="501"/>
      <x:c r="EJ1015"/>
      <x:c r="EK1015" t="str">
        <x:v>Pending</x:v>
      </x:c>
      <x:c r="EL1015" t="n">
        <x:v>46272</x:v>
      </x:c>
      <x:c r="EM1015" t="str">
        <x:v>Production PubMed record imported and reconciled to Zotero item 7Y2K5SWT;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5" t="n">
        <x:f>IF(L1015="","",(IF(N1015&lt;&gt;"",1,0)+IF(O1015&lt;&gt;"",1,0)+IF(AJ1015&lt;&gt;"",1,0)+IF(AU1015&lt;&gt;"",1,0)+IF(BE1015&lt;&gt;"",1,0)+IF(CF1015&lt;&gt;"",1,0)+IF(CJ1015="Yes",1,0)+IF(CL1015="Yes",1,0)+IF(DE1015&lt;&gt;"Pending",1,0)+IF(F1015&lt;&gt;"",1,0)+IF(DZ1015&lt;&gt;"",1,0)+IF(EI1015&lt;&gt;"",1,0))/12)</x:f>
        <x:v>0.5</x:v>
      </x:c>
    </x:row>
    <x:row r="1016">
      <x:c r="A1016" t="str">
        <x:v>EV-1013</x:v>
      </x:c>
      <x:c r="B1016" t="str">
        <x:v>Integrity check</x:v>
      </x:c>
      <x:c r="C1016" t="str">
        <x:f>IF(L1016="","",IF(LEFT(EC1016,7)="BLOCKED","🔴 Do not use for conclusion",IF(EB1016="Yes","🟢 Claim-ready","🟡 Caution / context")))</x:f>
        <x:v>🟡 Caution / context</x:v>
      </x:c>
      <x:c r="D1016" t="str">
        <x:f>IF(L1016="","",EC1016)</x:f>
        <x:v>PENDING — appropriate appraisal</x:v>
      </x:c>
      <x:c r="E1016" t="str">
        <x:v>P3 — Medium</x:v>
      </x:c>
      <x:c r="F1016" t="str">
        <x:v>Pending</x:v>
      </x:c>
      <x:c r="G1016" t="str">
        <x:v>Title/abstract identify an explicit operational APHT/medical-readiness topic; retain for full-text assessment.</x:v>
      </x:c>
      <x:c r="H1016" t="str">
        <x:v>Obtain and review lawful full text; confirm human adjudication; then select a design-specific appraisal instrument.</x:v>
      </x:c>
      <x:c r="I1016"/>
      <x:c r="J1016" t="str">
        <x:v>B — APHT / Medical Readiness</x:v>
      </x:c>
      <x:c r="K1016" t="str">
        <x:v>IDENTIFIED</x:v>
      </x:c>
      <x:c r="L1016" t="str">
        <x:v>A Novel Expeditionary Perfused Cadaver Model for Trauma Training in the Out-of-Hospital Setting.</x:v>
      </x:c>
      <x:c r="M1016"/>
      <x:c r="N1016" t="str">
        <x:v>Redman, Theodore T; Ross, Elliot M</x:v>
      </x:c>
      <x:c r="O1016" t="n">
        <x:v>2018</x:v>
      </x:c>
      <x:c r="P1016" t="str">
        <x:v>The Journal of emergency medicine</x:v>
      </x:c>
      <x:c r="Q1016" t="str">
        <x:v>Journal Article</x:v>
      </x:c>
      <x:c r="R1016" t="str">
        <x:v>Unclear</x:v>
      </x:c>
      <x:c r="S1016" t="str">
        <x:v>Unknown</x:v>
      </x:c>
      <x:c r="T1016" t="str">
        <x:v>eng</x:v>
      </x:c>
      <x:c r="U1016" t="str">
        <x:v>https://pubmed.ncbi.nlm.nih.gov/30064710/</x:v>
      </x:c>
      <x:c r="V1016" t="str">
        <x:v>10.1016/j.jemermed.2018.05.032</x:v>
      </x:c>
      <x:c r="W1016" t="str">
        <x:f>IF(V1016="","",LOWER(SUBSTITUTE(SUBSTITUTE(SUBSTITUTE(SUBSTITUTE(TRIM(V1016),"https://doi.org/",""),"http://doi.org/",""),"https://dx.doi.org/",""),"doi:","")))</x:f>
        <x:v>10.1016/j.jemermed.2018.05.032</x:v>
      </x:c>
      <x:c r="X1016" t="str">
        <x:v>30064710</x:v>
      </x:c>
      <x:c r="Y1016" t="str"/>
      <x:c r="Z1016"/>
      <x:c r="AA1016" t="str">
        <x:v>PubMed/MEDLINE</x:v>
      </x:c>
      <x:c r="AB1016" t="str">
        <x:v>PUBMED-B-v1.0-2026-08-28</x:v>
      </x:c>
      <x:c r="AC1016" t="str">
        <x:v>SP-PUBMED-B-20260828</x:v>
      </x:c>
      <x:c r="AD1016" s="499" t="n">
        <x:v>46262</x:v>
      </x:c>
      <x:c r="AE1016" s="499" t="n">
        <x:v>46272</x:v>
      </x:c>
      <x:c r="AF1016" t="str">
        <x:v>7CYJJARU</x:v>
      </x:c>
      <x:c r="AG1016"/>
      <x:c r="AH1016" t="str">
        <x:v>Tactical Athlete → Operational Readiness Brazil</x:v>
      </x:c>
      <x:c r="AI1016" t="str">
        <x:v>evidence-family:B</x:v>
      </x:c>
      <x:c r="AJ1016"/>
      <x:c r="AK1016" t="str">
        <x:f>IF(AJ1016="","",IF(OR(LOWER(AJ1016)="brazil",LOWER(AJ1016)="brasil"),"Yes","No"))</x:f>
      </x:c>
      <x:c r="AL1016"/>
      <x:c r="AM1016"/>
      <x:c r="AN1016"/>
      <x:c r="AO1016"/>
      <x:c r="AP1016"/>
      <x:c r="AQ1016"/>
      <x:c r="AR1016"/>
      <x:c r="AS1016"/>
      <x:c r="AT1016"/>
      <x:c r="AU1016"/>
      <x:c r="AV1016"/>
      <x:c r="AW1016"/>
      <x:c r="AX1016"/>
      <x:c r="AY1016"/>
      <x:c r="AZ1016"/>
      <x:c r="BA1016"/>
      <x:c r="BB1016"/>
      <x:c r="BC1016"/>
      <x:c r="BD1016"/>
      <x:c r="BE1016"/>
      <x:c r="BF1016"/>
      <x:c r="BG1016"/>
      <x:c r="BH1016"/>
      <x:c r="BI1016"/>
      <x:c r="BJ1016"/>
      <x:c r="BK1016"/>
      <x:c r="BL1016"/>
      <x:c r="BM1016"/>
      <x:c r="BN1016"/>
      <x:c r="BO1016"/>
      <x:c r="BP1016"/>
      <x:c r="BQ1016"/>
      <x:c r="BR1016"/>
      <x:c r="BS1016"/>
      <x:c r="BT1016"/>
      <x:c r="BU1016"/>
      <x:c r="BV1016"/>
      <x:c r="BW1016"/>
      <x:c r="BX1016"/>
      <x:c r="BY1016"/>
      <x:c r="BZ1016"/>
      <x:c r="CA1016"/>
      <x:c r="CB1016"/>
      <x:c r="CC1016"/>
      <x:c r="CD1016"/>
      <x:c r="CE1016"/>
      <x:c r="CF1016"/>
      <x:c r="CG1016"/>
      <x:c r="CH1016"/>
      <x:c r="CI1016"/>
      <x:c r="CJ1016" t="str">
        <x:v>Yes</x:v>
      </x:c>
      <x:c r="CK1016" t="str">
        <x:v>Yes</x:v>
      </x:c>
      <x:c r="CL1016" t="str">
        <x:v>Yes</x:v>
      </x:c>
      <x:c r="CM1016" t="str">
        <x:v>Clear</x:v>
      </x:c>
      <x:c r="CN1016" t="str">
        <x:v>Verified — clear</x:v>
      </x:c>
      <x:c r="CO1016" t="n">
        <x:v>46272</x:v>
      </x:c>
      <x:c r="CP1016" t="str">
        <x:v>https://pubmed.ncbi.nlm.nih.gov/30064710/</x:v>
      </x:c>
      <x:c r="CQ1016"/>
      <x:c r="CR1016"/>
      <x:c r="CS1016"/>
      <x:c r="CT1016"/>
      <x:c r="CU1016"/>
      <x:c r="CV1016"/>
      <x:c r="CW1016"/>
      <x:c r="CX1016"/>
      <x:c r="CY1016"/>
      <x:c r="CZ1016"/>
      <x:c r="DA1016"/>
      <x:c r="DB1016" t="str">
        <x:f>IF(L1016="","",IF(AND(COUNT(CU1016:DA1016)=7,OR(CU1016=0,CU1016=1,CU1016=2),OR(CV1016=0,CV1016=1,CV1016=2),OR(CW1016=0,CW1016=1,CW1016=2),OR(CX1016=0,CX1016=1,CX1016=2),OR(CY1016=0,CY1016=1,CY1016=2),OR(CZ1016=0,CZ1016=1,CZ1016=2),OR(DA1016=0,DA1016=1,DA1016=2)),SUM(CU1016:DA1016),""))</x:f>
      </x:c>
      <x:c r="DC1016" t="str">
        <x:f>IF(DB1016="","",ROUND(DB1016/14*10,1))</x:f>
      </x:c>
      <x:c r="DD1016" t="str">
        <x:v>Pending</x:v>
      </x:c>
      <x:c r="DE1016" t="str">
        <x:f>IF(L1016="","",IF(DC1016="","Pending",IF(DD1016="Yes","CONDITIONAL — safety override",IF(DC1016&gt;=8,"HIGH",IF(DC1016&gt;=5,"CONDITIONAL","LOW")))))</x:f>
        <x:v>Pending</x:v>
      </x:c>
      <x:c r="DF1016" t="str">
        <x:v>Pending screening and full-text appraisal; no transferability judgment made at identification.</x:v>
      </x:c>
      <x:c r="DG1016"/>
      <x:c r="DH1016"/>
      <x:c r="DI1016"/>
      <x:c r="DJ1016"/>
      <x:c r="DK1016"/>
      <x:c r="DL1016"/>
      <x:c r="DM1016"/>
      <x:c r="DN1016"/>
      <x:c r="DO1016"/>
      <x:c r="DP1016"/>
      <x:c r="DQ1016"/>
      <x:c r="DR1016"/>
      <x:c r="DS1016"/>
      <x:c r="DT1016"/>
      <x:c r="DU1016"/>
      <x:c r="DV1016"/>
      <x:c r="DW1016"/>
      <x:c r="DX1016"/>
      <x:c r="DY1016"/>
      <x:c r="DZ1016" t="str">
        <x:v>Title/abstract screening alone does not establish effectiveness, causality, methodological quality, transferability to Brazilian public safety or an institutional recommendation.</x:v>
      </x:c>
      <x:c r="EA1016" t="str">
        <x:v>Pending</x:v>
      </x:c>
      <x:c r="EB1016" t="str">
        <x:f>IF(L1016="","",IF(EC1016="READY","Yes","No / Pending"))</x:f>
        <x:v>No / Pending</x:v>
      </x:c>
      <x:c r="EC1016" t="str">
        <x:f>IF(L1016="","",IF(OR(ISNUMBER(SEARCH("Retracted Publication",Q1016)),CM1016="Retracted",CN1016="Retracted",CM1016="Expression of Concern",CN1016="Expression of Concern",F1016="Not used",CG1016="Critical",CH1016="High",CH1016="Critical"),"BLOCKED — integrity or use restriction",IF(AND(CJ1016="Yes",CK1016="Yes",CL1016="Yes"),IF(AND(CM1016="Clear",CN1016="Verified — clear"),IF(AND(AND(LEN(TRIM(CF1016))&gt;0,LEFT(LOWER(TRIM(CF1016)),7)&lt;&gt;"pending"),OR(CG1016="High",CG1016="Moderate"),OR(CH1016="Low",CH1016="Some concerns",CH1016="Not applicable")),IF(AND(DD1016="No",OR(DE1016="HIGH",DE1016="CONDITIONAL"),AND(LEN(TRIM(DF1016))&gt;0,LEFT(LOWER(TRIM(DF1016)),7)&lt;&gt;"pending")),IF(AND(AND(LEN(TRIM(DT1016))&gt;0,LEFT(LOWER(TRIM(DT1016)),7)&lt;&gt;"pending"),AND(LEN(TRIM(DU1016))&gt;0,LEFT(LOWER(TRIM(DU1016)),7)&lt;&gt;"pending"),OR(AND(LEN(TRIM(DV1016))&gt;0,LEFT(LOWER(TRIM(DV1016)),7)&lt;&gt;"pending"),AND(LEN(TRIM(DW1016))&gt;0,LEFT(LOWER(TRIM(DW1016)),7)&lt;&gt;"pending")),AND(LEN(TRIM(DX1016))&gt;0,LEFT(LOWER(TRIM(DX1016)),7)&lt;&gt;"pending")),IF(AND(F1016="Claim-ready",OR(EA1016="Strong",EA1016="Moderate"),AND(LEN(TRIM(G1016))&gt;0,LEFT(LOWER(TRIM(G1016)),7)&lt;&gt;"pending"),G1016&lt;&gt;"No substantive use decision is permitted from identification metadata alone.",AND(LEN(TRIM(DZ1016))&gt;0,LEFT(LOWER(TRIM(DZ1016)),7)&lt;&gt;"pending"),DZ1016&lt;&gt;"Identification metadata alone does not permit any substantive scientific, causal, operational, or institutional claim.",AND(LEN(TRIM(EI1016))&gt;0,LEFT(LOWER(TRIM(EI1016)),7)&lt;&gt;"pending"),ISNUMBER(EH1016),EH1016&gt;0),"READY","PENDING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6" t="str">
        <x:v>Pending</x:v>
      </x:c>
      <x:c r="EE1016"/>
      <x:c r="EF1016" t="str">
        <x:v>Pending</x:v>
      </x:c>
      <x:c r="EG1016" t="str">
        <x:v>Pending</x:v>
      </x:c>
      <x:c r="EH1016"/>
      <x:c r="EI1016" s="501"/>
      <x:c r="EJ1016"/>
      <x:c r="EK1016" t="str">
        <x:v>Pending</x:v>
      </x:c>
      <x:c r="EL1016" t="n">
        <x:v>46272</x:v>
      </x:c>
      <x:c r="EM1016" t="str">
        <x:v>Production PubMed record imported and reconciled to Zotero item 7CYJJARU;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6" t="n">
        <x:f>IF(L1016="","",(IF(N1016&lt;&gt;"",1,0)+IF(O1016&lt;&gt;"",1,0)+IF(AJ1016&lt;&gt;"",1,0)+IF(AU1016&lt;&gt;"",1,0)+IF(BE1016&lt;&gt;"",1,0)+IF(CF1016&lt;&gt;"",1,0)+IF(CJ1016="Yes",1,0)+IF(CL1016="Yes",1,0)+IF(DE1016&lt;&gt;"Pending",1,0)+IF(F1016&lt;&gt;"",1,0)+IF(DZ1016&lt;&gt;"",1,0)+IF(EI1016&lt;&gt;"",1,0))/12)</x:f>
        <x:v>0.5</x:v>
      </x:c>
    </x:row>
    <x:row r="1017">
      <x:c r="A1017" t="str">
        <x:v>EV-1014</x:v>
      </x:c>
      <x:c r="B1017" t="str">
        <x:v>Integrity check</x:v>
      </x:c>
      <x:c r="C1017" t="str">
        <x:f>IF(L1017="","",IF(LEFT(EC1017,7)="BLOCKED","🔴 Do not use for conclusion",IF(EB1017="Yes","🟢 Claim-ready","🟡 Caution / context")))</x:f>
        <x:v>🟡 Caution / context</x:v>
      </x:c>
      <x:c r="D1017" t="str">
        <x:f>IF(L1017="","",EC1017)</x:f>
        <x:v>PENDING — appropriate appraisal</x:v>
      </x:c>
      <x:c r="E1017" t="str">
        <x:v>P3 — Medium</x:v>
      </x:c>
      <x:c r="F1017" t="str">
        <x:v>Pending</x:v>
      </x:c>
      <x:c r="G1017" t="str">
        <x:v>Title/abstract identify an explicit tactical/public-safety context and readiness domain; retain for full-text assessment.</x:v>
      </x:c>
      <x:c r="H1017" t="str">
        <x:v>Obtain and review lawful full text; confirm human adjudication; then select a design-specific appraisal instrument.</x:v>
      </x:c>
      <x:c r="I1017"/>
      <x:c r="J1017" t="str">
        <x:v>A — Core</x:v>
      </x:c>
      <x:c r="K1017" t="str">
        <x:v>IDENTIFIED</x:v>
      </x:c>
      <x:c r="L1017" t="str">
        <x:v>Neuromuscular Performance and Hormonal Profile During Military Training and Subsequent Recovery Period.</x:v>
      </x:c>
      <x:c r="M1017"/>
      <x:c r="N1017" t="str">
        <x:v>Salonen, Mika; Huovinen, Jukka; Kyrolainen, Heikki; Piirainen, Jarmo M; Vaara, Jani P</x:v>
      </x:c>
      <x:c r="O1017" t="n">
        <x:v>2019</x:v>
      </x:c>
      <x:c r="P1017" t="str">
        <x:v>Military medicine</x:v>
      </x:c>
      <x:c r="Q1017" t="str">
        <x:v>Journal Article</x:v>
      </x:c>
      <x:c r="R1017" t="str">
        <x:v>Unclear</x:v>
      </x:c>
      <x:c r="S1017" t="str">
        <x:v>Unknown</x:v>
      </x:c>
      <x:c r="T1017" t="str">
        <x:v>eng</x:v>
      </x:c>
      <x:c r="U1017" t="str">
        <x:v>https://pubmed.ncbi.nlm.nih.gov/30053107/</x:v>
      </x:c>
      <x:c r="V1017" t="str">
        <x:v>10.1093/milmed/usy176</x:v>
      </x:c>
      <x:c r="W1017" t="str">
        <x:f>IF(V1017="","",LOWER(SUBSTITUTE(SUBSTITUTE(SUBSTITUTE(SUBSTITUTE(TRIM(V1017),"https://doi.org/",""),"http://doi.org/",""),"https://dx.doi.org/",""),"doi:","")))</x:f>
        <x:v>10.1093/milmed/usy176</x:v>
      </x:c>
      <x:c r="X1017" t="str">
        <x:v>30053107</x:v>
      </x:c>
      <x:c r="Y1017" t="str"/>
      <x:c r="Z1017"/>
      <x:c r="AA1017" t="str">
        <x:v>PubMed/MEDLINE</x:v>
      </x:c>
      <x:c r="AB1017" t="str">
        <x:v>PUBMED-A-v1.0-2026-08-28</x:v>
      </x:c>
      <x:c r="AC1017" t="str">
        <x:v>SP-PUBMED-A-20260828</x:v>
      </x:c>
      <x:c r="AD1017" s="499" t="n">
        <x:v>46262</x:v>
      </x:c>
      <x:c r="AE1017" s="499" t="n">
        <x:v>46272</x:v>
      </x:c>
      <x:c r="AF1017" t="str">
        <x:v>GGW7BF3W</x:v>
      </x:c>
      <x:c r="AG1017"/>
      <x:c r="AH1017" t="str">
        <x:v>Tactical Athlete → Operational Readiness Brazil</x:v>
      </x:c>
      <x:c r="AI1017" t="str">
        <x:v>evidence-family:A</x:v>
      </x:c>
      <x:c r="AJ1017"/>
      <x:c r="AK1017" t="str">
        <x:f>IF(AJ1017="","",IF(OR(LOWER(AJ1017)="brazil",LOWER(AJ1017)="brasil"),"Yes","No"))</x:f>
      </x:c>
      <x:c r="AL1017"/>
      <x:c r="AM1017"/>
      <x:c r="AN1017"/>
      <x:c r="AO1017"/>
      <x:c r="AP1017"/>
      <x:c r="AQ1017"/>
      <x:c r="AR1017"/>
      <x:c r="AS1017"/>
      <x:c r="AT1017"/>
      <x:c r="AU1017"/>
      <x:c r="AV1017"/>
      <x:c r="AW1017"/>
      <x:c r="AX1017"/>
      <x:c r="AY1017"/>
      <x:c r="AZ1017"/>
      <x:c r="BA1017"/>
      <x:c r="BB1017"/>
      <x:c r="BC1017"/>
      <x:c r="BD1017"/>
      <x:c r="BE1017"/>
      <x:c r="BF1017"/>
      <x:c r="BG1017"/>
      <x:c r="BH1017"/>
      <x:c r="BI1017"/>
      <x:c r="BJ1017"/>
      <x:c r="BK1017"/>
      <x:c r="BL1017"/>
      <x:c r="BM1017"/>
      <x:c r="BN1017"/>
      <x:c r="BO1017"/>
      <x:c r="BP1017"/>
      <x:c r="BQ1017"/>
      <x:c r="BR1017"/>
      <x:c r="BS1017"/>
      <x:c r="BT1017"/>
      <x:c r="BU1017"/>
      <x:c r="BV1017"/>
      <x:c r="BW1017"/>
      <x:c r="BX1017"/>
      <x:c r="BY1017"/>
      <x:c r="BZ1017"/>
      <x:c r="CA1017"/>
      <x:c r="CB1017"/>
      <x:c r="CC1017"/>
      <x:c r="CD1017"/>
      <x:c r="CE1017"/>
      <x:c r="CF1017"/>
      <x:c r="CG1017"/>
      <x:c r="CH1017"/>
      <x:c r="CI1017"/>
      <x:c r="CJ1017" t="str">
        <x:v>Yes</x:v>
      </x:c>
      <x:c r="CK1017" t="str">
        <x:v>Yes</x:v>
      </x:c>
      <x:c r="CL1017" t="str">
        <x:v>Yes</x:v>
      </x:c>
      <x:c r="CM1017" t="str">
        <x:v>Clear</x:v>
      </x:c>
      <x:c r="CN1017" t="str">
        <x:v>Verified — clear</x:v>
      </x:c>
      <x:c r="CO1017" t="n">
        <x:v>46272</x:v>
      </x:c>
      <x:c r="CP1017" t="str">
        <x:v>https://pubmed.ncbi.nlm.nih.gov/30053107/</x:v>
      </x:c>
      <x:c r="CQ1017"/>
      <x:c r="CR1017"/>
      <x:c r="CS1017"/>
      <x:c r="CT1017"/>
      <x:c r="CU1017"/>
      <x:c r="CV1017"/>
      <x:c r="CW1017"/>
      <x:c r="CX1017"/>
      <x:c r="CY1017"/>
      <x:c r="CZ1017"/>
      <x:c r="DA1017"/>
      <x:c r="DB1017" t="str">
        <x:f>IF(L1017="","",IF(AND(COUNT(CU1017:DA1017)=7,OR(CU1017=0,CU1017=1,CU1017=2),OR(CV1017=0,CV1017=1,CV1017=2),OR(CW1017=0,CW1017=1,CW1017=2),OR(CX1017=0,CX1017=1,CX1017=2),OR(CY1017=0,CY1017=1,CY1017=2),OR(CZ1017=0,CZ1017=1,CZ1017=2),OR(DA1017=0,DA1017=1,DA1017=2)),SUM(CU1017:DA1017),""))</x:f>
      </x:c>
      <x:c r="DC1017" t="str">
        <x:f>IF(DB1017="","",ROUND(DB1017/14*10,1))</x:f>
      </x:c>
      <x:c r="DD1017" t="str">
        <x:v>Pending</x:v>
      </x:c>
      <x:c r="DE1017" t="str">
        <x:f>IF(L1017="","",IF(DC1017="","Pending",IF(DD1017="Yes","CONDITIONAL — safety override",IF(DC1017&gt;=8,"HIGH",IF(DC1017&gt;=5,"CONDITIONAL","LOW")))))</x:f>
        <x:v>Pending</x:v>
      </x:c>
      <x:c r="DF1017" t="str">
        <x:v>Pending screening and full-text appraisal; no transferability judgment made at identification.</x:v>
      </x:c>
      <x:c r="DG1017"/>
      <x:c r="DH1017"/>
      <x:c r="DI1017"/>
      <x:c r="DJ1017"/>
      <x:c r="DK1017"/>
      <x:c r="DL1017"/>
      <x:c r="DM1017"/>
      <x:c r="DN1017"/>
      <x:c r="DO1017"/>
      <x:c r="DP1017"/>
      <x:c r="DQ1017"/>
      <x:c r="DR1017"/>
      <x:c r="DS1017"/>
      <x:c r="DT1017"/>
      <x:c r="DU1017"/>
      <x:c r="DV1017"/>
      <x:c r="DW1017"/>
      <x:c r="DX1017"/>
      <x:c r="DY1017"/>
      <x:c r="DZ1017" t="str">
        <x:v>Title/abstract screening alone does not establish effectiveness, causality, methodological quality, transferability to Brazilian public safety or an institutional recommendation.</x:v>
      </x:c>
      <x:c r="EA1017" t="str">
        <x:v>Pending</x:v>
      </x:c>
      <x:c r="EB1017" t="str">
        <x:f>IF(L1017="","",IF(EC1017="READY","Yes","No / Pending"))</x:f>
        <x:v>No / Pending</x:v>
      </x:c>
      <x:c r="EC1017" t="str">
        <x:f>IF(L1017="","",IF(OR(ISNUMBER(SEARCH("Retracted Publication",Q1017)),CM1017="Retracted",CN1017="Retracted",CM1017="Expression of Concern",CN1017="Expression of Concern",F1017="Not used",CG1017="Critical",CH1017="High",CH1017="Critical"),"BLOCKED — integrity or use restriction",IF(AND(CJ1017="Yes",CK1017="Yes",CL1017="Yes"),IF(AND(CM1017="Clear",CN1017="Verified — clear"),IF(AND(AND(LEN(TRIM(CF1017))&gt;0,LEFT(LOWER(TRIM(CF1017)),7)&lt;&gt;"pending"),OR(CG1017="High",CG1017="Moderate"),OR(CH1017="Low",CH1017="Some concerns",CH1017="Not applicable")),IF(AND(DD1017="No",OR(DE1017="HIGH",DE1017="CONDITIONAL"),AND(LEN(TRIM(DF1017))&gt;0,LEFT(LOWER(TRIM(DF1017)),7)&lt;&gt;"pending")),IF(AND(AND(LEN(TRIM(DT1017))&gt;0,LEFT(LOWER(TRIM(DT1017)),7)&lt;&gt;"pending"),AND(LEN(TRIM(DU1017))&gt;0,LEFT(LOWER(TRIM(DU1017)),7)&lt;&gt;"pending"),OR(AND(LEN(TRIM(DV1017))&gt;0,LEFT(LOWER(TRIM(DV1017)),7)&lt;&gt;"pending"),AND(LEN(TRIM(DW1017))&gt;0,LEFT(LOWER(TRIM(DW1017)),7)&lt;&gt;"pending")),AND(LEN(TRIM(DX1017))&gt;0,LEFT(LOWER(TRIM(DX1017)),7)&lt;&gt;"pending")),IF(AND(F1017="Claim-ready",OR(EA1017="Strong",EA1017="Moderate"),AND(LEN(TRIM(G1017))&gt;0,LEFT(LOWER(TRIM(G1017)),7)&lt;&gt;"pending"),G1017&lt;&gt;"No substantive use decision is permitted from identification metadata alone.",AND(LEN(TRIM(DZ1017))&gt;0,LEFT(LOWER(TRIM(DZ1017)),7)&lt;&gt;"pending"),DZ1017&lt;&gt;"Identification metadata alone does not permit any substantive scientific, causal, operational, or institutional claim.",AND(LEN(TRIM(EI1017))&gt;0,LEFT(LOWER(TRIM(EI1017)),7)&lt;&gt;"pending"),ISNUMBER(EH1017),EH1017&gt;0),"READY","PENDING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7" t="str">
        <x:v>Pending</x:v>
      </x:c>
      <x:c r="EE1017"/>
      <x:c r="EF1017" t="str">
        <x:v>Pending</x:v>
      </x:c>
      <x:c r="EG1017" t="str">
        <x:v>Pending</x:v>
      </x:c>
      <x:c r="EH1017"/>
      <x:c r="EI1017" s="501"/>
      <x:c r="EJ1017"/>
      <x:c r="EK1017" t="str">
        <x:v>Pending</x:v>
      </x:c>
      <x:c r="EL1017" t="n">
        <x:v>46272</x:v>
      </x:c>
      <x:c r="EM1017" t="str">
        <x:v>Production PubMed record imported and reconciled to Zotero item GGW7BF3W;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7" t="n">
        <x:f>IF(L1017="","",(IF(N1017&lt;&gt;"",1,0)+IF(O1017&lt;&gt;"",1,0)+IF(AJ1017&lt;&gt;"",1,0)+IF(AU1017&lt;&gt;"",1,0)+IF(BE1017&lt;&gt;"",1,0)+IF(CF1017&lt;&gt;"",1,0)+IF(CJ1017="Yes",1,0)+IF(CL1017="Yes",1,0)+IF(DE1017&lt;&gt;"Pending",1,0)+IF(F1017&lt;&gt;"",1,0)+IF(DZ1017&lt;&gt;"",1,0)+IF(EI1017&lt;&gt;"",1,0))/12)</x:f>
        <x:v>0.5</x:v>
      </x:c>
    </x:row>
    <x:row r="1018">
      <x:c r="A1018" t="str">
        <x:v>EV-1015</x:v>
      </x:c>
      <x:c r="B1018" t="str">
        <x:v>Integrity check</x:v>
      </x:c>
      <x:c r="C1018" t="str">
        <x:f>IF(L1018="","",IF(LEFT(EC1018,7)="BLOCKED","🔴 Do not use for conclusion",IF(EB1018="Yes","🟢 Claim-ready","🟡 Caution / context")))</x:f>
        <x:v>🟡 Caution / context</x:v>
      </x:c>
      <x:c r="D1018" t="str">
        <x:f>IF(L1018="","",EC1018)</x:f>
        <x:v>PENDING — appropriate appraisal</x:v>
      </x:c>
      <x:c r="E1018" t="str">
        <x:v>P3 — Medium</x:v>
      </x:c>
      <x:c r="F1018" t="str">
        <x:v>Pending</x:v>
      </x:c>
      <x:c r="G1018" t="str">
        <x:v>Title/abstract identify an explicit tactical/public-safety context and readiness domain; retain for full-text assessment.</x:v>
      </x:c>
      <x:c r="H1018" t="str">
        <x:v>Obtain and review lawful full text; confirm human adjudication; then select a design-specific appraisal instrument.</x:v>
      </x:c>
      <x:c r="I1018"/>
      <x:c r="J1018" t="str">
        <x:v>A — Core</x:v>
      </x:c>
      <x:c r="K1018" t="str">
        <x:v>IDENTIFIED</x:v>
      </x:c>
      <x:c r="L1018" t="str">
        <x:v>Patterns and Associations of Shoulder Motion, Strength, and Function in MARSOC Personnel Without History of Shoulder Injury.</x:v>
      </x:c>
      <x:c r="M1018"/>
      <x:c r="N1018" t="str">
        <x:v>Poploski, Kathleen M; Picha, Kelsey J; Winters, Joshua D; Royer, Scott D; Heebner, Nicholas R; Lambert, Brad; Abt, John P; Lephart, Scott M</x:v>
      </x:c>
      <x:c r="O1018" t="n">
        <x:v>2018</x:v>
      </x:c>
      <x:c r="P1018" t="str">
        <x:v>Military medicine</x:v>
      </x:c>
      <x:c r="Q1018" t="str">
        <x:v>Journal Article; Research Support, U.S. Gov't, Non-P.H.S.</x:v>
      </x:c>
      <x:c r="R1018" t="str">
        <x:v>Unclear</x:v>
      </x:c>
      <x:c r="S1018" t="str">
        <x:v>Unknown</x:v>
      </x:c>
      <x:c r="T1018" t="str">
        <x:v>eng</x:v>
      </x:c>
      <x:c r="U1018" t="str">
        <x:v>https://pubmed.ncbi.nlm.nih.gov/29982689/</x:v>
      </x:c>
      <x:c r="V1018" t="str">
        <x:v>10.1093/milmed/usy088</x:v>
      </x:c>
      <x:c r="W1018" t="str">
        <x:f>IF(V1018="","",LOWER(SUBSTITUTE(SUBSTITUTE(SUBSTITUTE(SUBSTITUTE(TRIM(V1018),"https://doi.org/",""),"http://doi.org/",""),"https://dx.doi.org/",""),"doi:","")))</x:f>
        <x:v>10.1093/milmed/usy088</x:v>
      </x:c>
      <x:c r="X1018" t="str">
        <x:v>29982689</x:v>
      </x:c>
      <x:c r="Y1018" t="str"/>
      <x:c r="Z1018"/>
      <x:c r="AA1018" t="str">
        <x:v>PubMed/MEDLINE</x:v>
      </x:c>
      <x:c r="AB1018" t="str">
        <x:v>PUBMED-A-v1.0-2026-08-28</x:v>
      </x:c>
      <x:c r="AC1018" t="str">
        <x:v>SP-PUBMED-A-20260828</x:v>
      </x:c>
      <x:c r="AD1018" s="499" t="n">
        <x:v>46262</x:v>
      </x:c>
      <x:c r="AE1018" s="499" t="n">
        <x:v>46272</x:v>
      </x:c>
      <x:c r="AF1018" t="str">
        <x:v>2XWV3LCY</x:v>
      </x:c>
      <x:c r="AG1018"/>
      <x:c r="AH1018" t="str">
        <x:v>Tactical Athlete → Operational Readiness Brazil</x:v>
      </x:c>
      <x:c r="AI1018" t="str">
        <x:v>evidence-family:A</x:v>
      </x:c>
      <x:c r="AJ1018"/>
      <x:c r="AK1018" t="str">
        <x:f>IF(AJ1018="","",IF(OR(LOWER(AJ1018)="brazil",LOWER(AJ1018)="brasil"),"Yes","No"))</x:f>
      </x:c>
      <x:c r="AL1018"/>
      <x:c r="AM1018"/>
      <x:c r="AN1018"/>
      <x:c r="AO1018"/>
      <x:c r="AP1018"/>
      <x:c r="AQ1018"/>
      <x:c r="AR1018"/>
      <x:c r="AS1018"/>
      <x:c r="AT1018"/>
      <x:c r="AU1018"/>
      <x:c r="AV1018"/>
      <x:c r="AW1018"/>
      <x:c r="AX1018"/>
      <x:c r="AY1018"/>
      <x:c r="AZ1018"/>
      <x:c r="BA1018"/>
      <x:c r="BB1018"/>
      <x:c r="BC1018"/>
      <x:c r="BD1018"/>
      <x:c r="BE1018"/>
      <x:c r="BF1018"/>
      <x:c r="BG1018"/>
      <x:c r="BH1018"/>
      <x:c r="BI1018"/>
      <x:c r="BJ1018"/>
      <x:c r="BK1018"/>
      <x:c r="BL1018"/>
      <x:c r="BM1018"/>
      <x:c r="BN1018"/>
      <x:c r="BO1018"/>
      <x:c r="BP1018"/>
      <x:c r="BQ1018"/>
      <x:c r="BR1018"/>
      <x:c r="BS1018"/>
      <x:c r="BT1018"/>
      <x:c r="BU1018"/>
      <x:c r="BV1018"/>
      <x:c r="BW1018"/>
      <x:c r="BX1018"/>
      <x:c r="BY1018"/>
      <x:c r="BZ1018"/>
      <x:c r="CA1018"/>
      <x:c r="CB1018"/>
      <x:c r="CC1018"/>
      <x:c r="CD1018"/>
      <x:c r="CE1018"/>
      <x:c r="CF1018"/>
      <x:c r="CG1018"/>
      <x:c r="CH1018"/>
      <x:c r="CI1018"/>
      <x:c r="CJ1018" t="str">
        <x:v>Yes</x:v>
      </x:c>
      <x:c r="CK1018" t="str">
        <x:v>Yes</x:v>
      </x:c>
      <x:c r="CL1018" t="str">
        <x:v>Yes</x:v>
      </x:c>
      <x:c r="CM1018" t="str">
        <x:v>Clear</x:v>
      </x:c>
      <x:c r="CN1018" t="str">
        <x:v>Verified — clear</x:v>
      </x:c>
      <x:c r="CO1018" t="n">
        <x:v>46272</x:v>
      </x:c>
      <x:c r="CP1018" t="str">
        <x:v>https://pubmed.ncbi.nlm.nih.gov/29982689/</x:v>
      </x:c>
      <x:c r="CQ1018"/>
      <x:c r="CR1018"/>
      <x:c r="CS1018"/>
      <x:c r="CT1018"/>
      <x:c r="CU1018"/>
      <x:c r="CV1018"/>
      <x:c r="CW1018"/>
      <x:c r="CX1018"/>
      <x:c r="CY1018"/>
      <x:c r="CZ1018"/>
      <x:c r="DA1018"/>
      <x:c r="DB1018" t="str">
        <x:f>IF(L1018="","",IF(AND(COUNT(CU1018:DA1018)=7,OR(CU1018=0,CU1018=1,CU1018=2),OR(CV1018=0,CV1018=1,CV1018=2),OR(CW1018=0,CW1018=1,CW1018=2),OR(CX1018=0,CX1018=1,CX1018=2),OR(CY1018=0,CY1018=1,CY1018=2),OR(CZ1018=0,CZ1018=1,CZ1018=2),OR(DA1018=0,DA1018=1,DA1018=2)),SUM(CU1018:DA1018),""))</x:f>
      </x:c>
      <x:c r="DC1018" t="str">
        <x:f>IF(DB1018="","",ROUND(DB1018/14*10,1))</x:f>
      </x:c>
      <x:c r="DD1018" t="str">
        <x:v>Pending</x:v>
      </x:c>
      <x:c r="DE1018" t="str">
        <x:f>IF(L1018="","",IF(DC1018="","Pending",IF(DD1018="Yes","CONDITIONAL — safety override",IF(DC1018&gt;=8,"HIGH",IF(DC1018&gt;=5,"CONDITIONAL","LOW")))))</x:f>
        <x:v>Pending</x:v>
      </x:c>
      <x:c r="DF1018" t="str">
        <x:v>Pending screening and full-text appraisal; no transferability judgment made at identification.</x:v>
      </x:c>
      <x:c r="DG1018"/>
      <x:c r="DH1018"/>
      <x:c r="DI1018"/>
      <x:c r="DJ1018"/>
      <x:c r="DK1018"/>
      <x:c r="DL1018"/>
      <x:c r="DM1018"/>
      <x:c r="DN1018"/>
      <x:c r="DO1018"/>
      <x:c r="DP1018"/>
      <x:c r="DQ1018"/>
      <x:c r="DR1018"/>
      <x:c r="DS1018"/>
      <x:c r="DT1018"/>
      <x:c r="DU1018"/>
      <x:c r="DV1018"/>
      <x:c r="DW1018"/>
      <x:c r="DX1018"/>
      <x:c r="DY1018"/>
      <x:c r="DZ1018" t="str">
        <x:v>Title/abstract screening alone does not establish effectiveness, causality, methodological quality, transferability to Brazilian public safety or an institutional recommendation.</x:v>
      </x:c>
      <x:c r="EA1018" t="str">
        <x:v>Pending</x:v>
      </x:c>
      <x:c r="EB1018" t="str">
        <x:f>IF(L1018="","",IF(EC1018="READY","Yes","No / Pending"))</x:f>
        <x:v>No / Pending</x:v>
      </x:c>
      <x:c r="EC1018" t="str">
        <x:f>IF(L1018="","",IF(OR(ISNUMBER(SEARCH("Retracted Publication",Q1018)),CM1018="Retracted",CN1018="Retracted",CM1018="Expression of Concern",CN1018="Expression of Concern",F1018="Not used",CG1018="Critical",CH1018="High",CH1018="Critical"),"BLOCKED — integrity or use restriction",IF(AND(CJ1018="Yes",CK1018="Yes",CL1018="Yes"),IF(AND(CM1018="Clear",CN1018="Verified — clear"),IF(AND(AND(LEN(TRIM(CF1018))&gt;0,LEFT(LOWER(TRIM(CF1018)),7)&lt;&gt;"pending"),OR(CG1018="High",CG1018="Moderate"),OR(CH1018="Low",CH1018="Some concerns",CH1018="Not applicable")),IF(AND(DD1018="No",OR(DE1018="HIGH",DE1018="CONDITIONAL"),AND(LEN(TRIM(DF1018))&gt;0,LEFT(LOWER(TRIM(DF1018)),7)&lt;&gt;"pending")),IF(AND(AND(LEN(TRIM(DT1018))&gt;0,LEFT(LOWER(TRIM(DT1018)),7)&lt;&gt;"pending"),AND(LEN(TRIM(DU1018))&gt;0,LEFT(LOWER(TRIM(DU1018)),7)&lt;&gt;"pending"),OR(AND(LEN(TRIM(DV1018))&gt;0,LEFT(LOWER(TRIM(DV1018)),7)&lt;&gt;"pending"),AND(LEN(TRIM(DW1018))&gt;0,LEFT(LOWER(TRIM(DW1018)),7)&lt;&gt;"pending")),AND(LEN(TRIM(DX1018))&gt;0,LEFT(LOWER(TRIM(DX1018)),7)&lt;&gt;"pending")),IF(AND(F1018="Claim-ready",OR(EA1018="Strong",EA1018="Moderate"),AND(LEN(TRIM(G1018))&gt;0,LEFT(LOWER(TRIM(G1018)),7)&lt;&gt;"pending"),G1018&lt;&gt;"No substantive use decision is permitted from identification metadata alone.",AND(LEN(TRIM(DZ1018))&gt;0,LEFT(LOWER(TRIM(DZ1018)),7)&lt;&gt;"pending"),DZ1018&lt;&gt;"Identification metadata alone does not permit any substantive scientific, causal, operational, or institutional claim.",AND(LEN(TRIM(EI1018))&gt;0,LEFT(LOWER(TRIM(EI1018)),7)&lt;&gt;"pending"),ISNUMBER(EH1018),EH1018&gt;0),"READY","PENDING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8" t="str">
        <x:v>Pending</x:v>
      </x:c>
      <x:c r="EE1018"/>
      <x:c r="EF1018" t="str">
        <x:v>Pending</x:v>
      </x:c>
      <x:c r="EG1018" t="str">
        <x:v>Pending</x:v>
      </x:c>
      <x:c r="EH1018"/>
      <x:c r="EI1018" s="501"/>
      <x:c r="EJ1018"/>
      <x:c r="EK1018" t="str">
        <x:v>Pending</x:v>
      </x:c>
      <x:c r="EL1018" t="n">
        <x:v>46272</x:v>
      </x:c>
      <x:c r="EM1018" t="str">
        <x:v>Production PubMed record imported and reconciled to Zotero item 2XWV3LCY;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8" t="n">
        <x:f>IF(L1018="","",(IF(N1018&lt;&gt;"",1,0)+IF(O1018&lt;&gt;"",1,0)+IF(AJ1018&lt;&gt;"",1,0)+IF(AU1018&lt;&gt;"",1,0)+IF(BE1018&lt;&gt;"",1,0)+IF(CF1018&lt;&gt;"",1,0)+IF(CJ1018="Yes",1,0)+IF(CL1018="Yes",1,0)+IF(DE1018&lt;&gt;"Pending",1,0)+IF(F1018&lt;&gt;"",1,0)+IF(DZ1018&lt;&gt;"",1,0)+IF(EI1018&lt;&gt;"",1,0))/12)</x:f>
        <x:v>0.5</x:v>
      </x:c>
    </x:row>
    <x:row r="1019">
      <x:c r="A1019" t="str">
        <x:v>EV-1016</x:v>
      </x:c>
      <x:c r="B1019" t="str">
        <x:v>Integrity check</x:v>
      </x:c>
      <x:c r="C1019" t="str">
        <x:f>IF(L1019="","",IF(LEFT(EC1019,7)="BLOCKED","🔴 Do not use for conclusion",IF(EB1019="Yes","🟢 Claim-ready","🟡 Caution / context")))</x:f>
        <x:v>🟡 Caution / context</x:v>
      </x:c>
      <x:c r="D1019" t="str">
        <x:f>IF(L1019="","",EC1019)</x:f>
        <x:v>PENDING — appropriate appraisal</x:v>
      </x:c>
      <x:c r="E1019" t="str">
        <x:v>P3 — Medium</x:v>
      </x:c>
      <x:c r="F1019" t="str">
        <x:v>Pending</x:v>
      </x:c>
      <x:c r="G1019" t="str">
        <x:v>Title/abstract identify an explicit tactical/public-safety context and readiness domain; retain for full-text assessment.</x:v>
      </x:c>
      <x:c r="H1019" t="str">
        <x:v>Obtain and review lawful full text; confirm human adjudication; then select a design-specific appraisal instrument.</x:v>
      </x:c>
      <x:c r="I1019"/>
      <x:c r="J1019" t="str">
        <x:v>A — Core</x:v>
      </x:c>
      <x:c r="K1019" t="str">
        <x:v>IDENTIFIED</x:v>
      </x:c>
      <x:c r="L1019" t="str">
        <x:v>Return to Duty Practices of Army Behavioral Health Providers in Garrison.</x:v>
      </x:c>
      <x:c r="M1019"/>
      <x:c r="N1019" t="str">
        <x:v>Crouch, Coleen; Curley, Justin M; Carreno, Jamie T; Wilk, Joshua E</x:v>
      </x:c>
      <x:c r="O1019" t="n">
        <x:v>2018</x:v>
      </x:c>
      <x:c r="P1019" t="str">
        <x:v>Military medicine</x:v>
      </x:c>
      <x:c r="Q1019" t="str">
        <x:v>Journal Article</x:v>
      </x:c>
      <x:c r="R1019" t="str">
        <x:v>Unclear</x:v>
      </x:c>
      <x:c r="S1019" t="str">
        <x:v>Unknown</x:v>
      </x:c>
      <x:c r="T1019" t="str">
        <x:v>eng</x:v>
      </x:c>
      <x:c r="U1019" t="str">
        <x:v>https://pubmed.ncbi.nlm.nih.gov/29897473/</x:v>
      </x:c>
      <x:c r="V1019" t="str">
        <x:v>10.1093/milmed/usy103</x:v>
      </x:c>
      <x:c r="W1019" t="str">
        <x:f>IF(V1019="","",LOWER(SUBSTITUTE(SUBSTITUTE(SUBSTITUTE(SUBSTITUTE(TRIM(V1019),"https://doi.org/",""),"http://doi.org/",""),"https://dx.doi.org/",""),"doi:","")))</x:f>
        <x:v>10.1093/milmed/usy103</x:v>
      </x:c>
      <x:c r="X1019" t="str">
        <x:v>29897473</x:v>
      </x:c>
      <x:c r="Y1019" t="str"/>
      <x:c r="Z1019"/>
      <x:c r="AA1019" t="str">
        <x:v>PubMed/MEDLINE</x:v>
      </x:c>
      <x:c r="AB1019" t="str">
        <x:v>PUBMED-A-v1.0-2026-08-28</x:v>
      </x:c>
      <x:c r="AC1019" t="str">
        <x:v>SP-PUBMED-A-20260828</x:v>
      </x:c>
      <x:c r="AD1019" s="499" t="n">
        <x:v>46262</x:v>
      </x:c>
      <x:c r="AE1019" s="499" t="n">
        <x:v>46272</x:v>
      </x:c>
      <x:c r="AF1019" t="str">
        <x:v>WMC5REHX</x:v>
      </x:c>
      <x:c r="AG1019"/>
      <x:c r="AH1019" t="str">
        <x:v>Tactical Athlete → Operational Readiness Brazil</x:v>
      </x:c>
      <x:c r="AI1019" t="str">
        <x:v>evidence-family:A</x:v>
      </x:c>
      <x:c r="AJ1019"/>
      <x:c r="AK1019" t="str">
        <x:f>IF(AJ1019="","",IF(OR(LOWER(AJ1019)="brazil",LOWER(AJ1019)="brasil"),"Yes","No"))</x:f>
      </x:c>
      <x:c r="AL1019"/>
      <x:c r="AM1019"/>
      <x:c r="AN1019"/>
      <x:c r="AO1019"/>
      <x:c r="AP1019"/>
      <x:c r="AQ1019"/>
      <x:c r="AR1019"/>
      <x:c r="AS1019"/>
      <x:c r="AT1019"/>
      <x:c r="AU1019"/>
      <x:c r="AV1019"/>
      <x:c r="AW1019"/>
      <x:c r="AX1019"/>
      <x:c r="AY1019"/>
      <x:c r="AZ1019"/>
      <x:c r="BA1019"/>
      <x:c r="BB1019"/>
      <x:c r="BC1019"/>
      <x:c r="BD1019"/>
      <x:c r="BE1019"/>
      <x:c r="BF1019"/>
      <x:c r="BG1019"/>
      <x:c r="BH1019"/>
      <x:c r="BI1019"/>
      <x:c r="BJ1019"/>
      <x:c r="BK1019"/>
      <x:c r="BL1019"/>
      <x:c r="BM1019"/>
      <x:c r="BN1019"/>
      <x:c r="BO1019"/>
      <x:c r="BP1019"/>
      <x:c r="BQ1019"/>
      <x:c r="BR1019"/>
      <x:c r="BS1019"/>
      <x:c r="BT1019"/>
      <x:c r="BU1019"/>
      <x:c r="BV1019"/>
      <x:c r="BW1019"/>
      <x:c r="BX1019"/>
      <x:c r="BY1019"/>
      <x:c r="BZ1019"/>
      <x:c r="CA1019"/>
      <x:c r="CB1019"/>
      <x:c r="CC1019"/>
      <x:c r="CD1019"/>
      <x:c r="CE1019"/>
      <x:c r="CF1019"/>
      <x:c r="CG1019"/>
      <x:c r="CH1019"/>
      <x:c r="CI1019"/>
      <x:c r="CJ1019" t="str">
        <x:v>Yes</x:v>
      </x:c>
      <x:c r="CK1019" t="str">
        <x:v>Yes</x:v>
      </x:c>
      <x:c r="CL1019" t="str">
        <x:v>Yes</x:v>
      </x:c>
      <x:c r="CM1019" t="str">
        <x:v>Clear</x:v>
      </x:c>
      <x:c r="CN1019" t="str">
        <x:v>Verified — clear</x:v>
      </x:c>
      <x:c r="CO1019" t="n">
        <x:v>46272</x:v>
      </x:c>
      <x:c r="CP1019" t="str">
        <x:v>https://pubmed.ncbi.nlm.nih.gov/29897473/</x:v>
      </x:c>
      <x:c r="CQ1019"/>
      <x:c r="CR1019"/>
      <x:c r="CS1019"/>
      <x:c r="CT1019"/>
      <x:c r="CU1019"/>
      <x:c r="CV1019"/>
      <x:c r="CW1019"/>
      <x:c r="CX1019"/>
      <x:c r="CY1019"/>
      <x:c r="CZ1019"/>
      <x:c r="DA1019"/>
      <x:c r="DB1019" t="str">
        <x:f>IF(L1019="","",IF(AND(COUNT(CU1019:DA1019)=7,OR(CU1019=0,CU1019=1,CU1019=2),OR(CV1019=0,CV1019=1,CV1019=2),OR(CW1019=0,CW1019=1,CW1019=2),OR(CX1019=0,CX1019=1,CX1019=2),OR(CY1019=0,CY1019=1,CY1019=2),OR(CZ1019=0,CZ1019=1,CZ1019=2),OR(DA1019=0,DA1019=1,DA1019=2)),SUM(CU1019:DA1019),""))</x:f>
      </x:c>
      <x:c r="DC1019" t="str">
        <x:f>IF(DB1019="","",ROUND(DB1019/14*10,1))</x:f>
      </x:c>
      <x:c r="DD1019" t="str">
        <x:v>Pending</x:v>
      </x:c>
      <x:c r="DE1019" t="str">
        <x:f>IF(L1019="","",IF(DC1019="","Pending",IF(DD1019="Yes","CONDITIONAL — safety override",IF(DC1019&gt;=8,"HIGH",IF(DC1019&gt;=5,"CONDITIONAL","LOW")))))</x:f>
        <x:v>Pending</x:v>
      </x:c>
      <x:c r="DF1019" t="str">
        <x:v>Pending screening and full-text appraisal; no transferability judgment made at identification.</x:v>
      </x:c>
      <x:c r="DG1019"/>
      <x:c r="DH1019"/>
      <x:c r="DI1019"/>
      <x:c r="DJ1019"/>
      <x:c r="DK1019"/>
      <x:c r="DL1019"/>
      <x:c r="DM1019"/>
      <x:c r="DN1019"/>
      <x:c r="DO1019"/>
      <x:c r="DP1019"/>
      <x:c r="DQ1019"/>
      <x:c r="DR1019"/>
      <x:c r="DS1019"/>
      <x:c r="DT1019"/>
      <x:c r="DU1019"/>
      <x:c r="DV1019"/>
      <x:c r="DW1019"/>
      <x:c r="DX1019"/>
      <x:c r="DY1019"/>
      <x:c r="DZ1019" t="str">
        <x:v>Title/abstract screening alone does not establish effectiveness, causality, methodological quality, transferability to Brazilian public safety or an institutional recommendation.</x:v>
      </x:c>
      <x:c r="EA1019" t="str">
        <x:v>Pending</x:v>
      </x:c>
      <x:c r="EB1019" t="str">
        <x:f>IF(L1019="","",IF(EC1019="READY","Yes","No / Pending"))</x:f>
        <x:v>No / Pending</x:v>
      </x:c>
      <x:c r="EC1019" t="str">
        <x:f>IF(L1019="","",IF(OR(ISNUMBER(SEARCH("Retracted Publication",Q1019)),CM1019="Retracted",CN1019="Retracted",CM1019="Expression of Concern",CN1019="Expression of Concern",F1019="Not used",CG1019="Critical",CH1019="High",CH1019="Critical"),"BLOCKED — integrity or use restriction",IF(AND(CJ1019="Yes",CK1019="Yes",CL1019="Yes"),IF(AND(CM1019="Clear",CN1019="Verified — clear"),IF(AND(AND(LEN(TRIM(CF1019))&gt;0,LEFT(LOWER(TRIM(CF1019)),7)&lt;&gt;"pending"),OR(CG1019="High",CG1019="Moderate"),OR(CH1019="Low",CH1019="Some concerns",CH1019="Not applicable")),IF(AND(DD1019="No",OR(DE1019="HIGH",DE1019="CONDITIONAL"),AND(LEN(TRIM(DF1019))&gt;0,LEFT(LOWER(TRIM(DF1019)),7)&lt;&gt;"pending")),IF(AND(AND(LEN(TRIM(DT1019))&gt;0,LEFT(LOWER(TRIM(DT1019)),7)&lt;&gt;"pending"),AND(LEN(TRIM(DU1019))&gt;0,LEFT(LOWER(TRIM(DU1019)),7)&lt;&gt;"pending"),OR(AND(LEN(TRIM(DV1019))&gt;0,LEFT(LOWER(TRIM(DV1019)),7)&lt;&gt;"pending"),AND(LEN(TRIM(DW1019))&gt;0,LEFT(LOWER(TRIM(DW1019)),7)&lt;&gt;"pending")),AND(LEN(TRIM(DX1019))&gt;0,LEFT(LOWER(TRIM(DX1019)),7)&lt;&gt;"pending")),IF(AND(F1019="Claim-ready",OR(EA1019="Strong",EA1019="Moderate"),AND(LEN(TRIM(G1019))&gt;0,LEFT(LOWER(TRIM(G1019)),7)&lt;&gt;"pending"),G1019&lt;&gt;"No substantive use decision is permitted from identification metadata alone.",AND(LEN(TRIM(DZ1019))&gt;0,LEFT(LOWER(TRIM(DZ1019)),7)&lt;&gt;"pending"),DZ1019&lt;&gt;"Identification metadata alone does not permit any substantive scientific, causal, operational, or institutional claim.",AND(LEN(TRIM(EI1019))&gt;0,LEFT(LOWER(TRIM(EI1019)),7)&lt;&gt;"pending"),ISNUMBER(EH1019),EH1019&gt;0),"READY","PENDING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19" t="str">
        <x:v>Pending</x:v>
      </x:c>
      <x:c r="EE1019"/>
      <x:c r="EF1019" t="str">
        <x:v>Pending</x:v>
      </x:c>
      <x:c r="EG1019" t="str">
        <x:v>Pending</x:v>
      </x:c>
      <x:c r="EH1019"/>
      <x:c r="EI1019" s="501"/>
      <x:c r="EJ1019"/>
      <x:c r="EK1019" t="str">
        <x:v>Pending</x:v>
      </x:c>
      <x:c r="EL1019" t="n">
        <x:v>46272</x:v>
      </x:c>
      <x:c r="EM1019" t="str">
        <x:v>Production PubMed record imported and reconciled to Zotero item WMC5REHX;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19" t="n">
        <x:f>IF(L1019="","",(IF(N1019&lt;&gt;"",1,0)+IF(O1019&lt;&gt;"",1,0)+IF(AJ1019&lt;&gt;"",1,0)+IF(AU1019&lt;&gt;"",1,0)+IF(BE1019&lt;&gt;"",1,0)+IF(CF1019&lt;&gt;"",1,0)+IF(CJ1019="Yes",1,0)+IF(CL1019="Yes",1,0)+IF(DE1019&lt;&gt;"Pending",1,0)+IF(F1019&lt;&gt;"",1,0)+IF(DZ1019&lt;&gt;"",1,0)+IF(EI1019&lt;&gt;"",1,0))/12)</x:f>
        <x:v>0.5</x:v>
      </x:c>
    </x:row>
    <x:row r="1020">
      <x:c r="A1020" t="str">
        <x:v>EV-1017</x:v>
      </x:c>
      <x:c r="B1020" t="str">
        <x:v>Integrity check</x:v>
      </x:c>
      <x:c r="C1020" t="str">
        <x:f>IF(L1020="","",IF(LEFT(EC1020,7)="BLOCKED","🔴 Do not use for conclusion",IF(EB1020="Yes","🟢 Claim-ready","🟡 Caution / context")))</x:f>
        <x:v>🟡 Caution / context</x:v>
      </x:c>
      <x:c r="D1020" t="str">
        <x:f>IF(L1020="","",EC1020)</x:f>
        <x:v>PENDING — appropriate appraisal</x:v>
      </x:c>
      <x:c r="E1020" t="str">
        <x:v>P3 — Medium</x:v>
      </x:c>
      <x:c r="F1020" t="str">
        <x:v>Pending</x:v>
      </x:c>
      <x:c r="G1020" t="str">
        <x:v>A potentially relevant concept is present, but direct applicability is ambiguous at title/abstract level.</x:v>
      </x:c>
      <x:c r="H1020" t="str">
        <x:v>Human title/abstract adjudication; retrieve full text if relevance remains plausible.</x:v>
      </x:c>
      <x:c r="I1020"/>
      <x:c r="J1020" t="str">
        <x:v>B — APHT / Medical Readiness</x:v>
      </x:c>
      <x:c r="K1020" t="str">
        <x:v>IDENTIFIED</x:v>
      </x:c>
      <x:c r="L1020" t="str">
        <x:v>Optimizing Tactical Medical Performance: The Effect of Light Hue on Vision Testing.</x:v>
      </x:c>
      <x:c r="M1020"/>
      <x:c r="N1020" t="str">
        <x:v>Van Buren, Jeffrey Preston; Wake, Jeffrey; McLaughlin, Jared; LaPorta, Anthony J; Enzenauer, Robert W; Calvano, Christopher J</x:v>
      </x:c>
      <x:c r="O1020" t="n">
        <x:v>2018</x:v>
      </x:c>
      <x:c r="P1020" t="str">
        <x:v>Journal of special operations medicine : a peer reviewed journal for SOF medical professionals</x:v>
      </x:c>
      <x:c r="Q1020" t="str">
        <x:v>Journal Article</x:v>
      </x:c>
      <x:c r="R1020" t="str">
        <x:v>Unclear</x:v>
      </x:c>
      <x:c r="S1020" t="str">
        <x:v>Unknown</x:v>
      </x:c>
      <x:c r="T1020" t="str">
        <x:v>eng</x:v>
      </x:c>
      <x:c r="U1020" t="str">
        <x:v>https://pubmed.ncbi.nlm.nih.gov/29889960/</x:v>
      </x:c>
      <x:c r="V1020" t="str">
        <x:v>10.55460/vz0q-y41s</x:v>
      </x:c>
      <x:c r="W1020" t="str">
        <x:f>IF(V1020="","",LOWER(SUBSTITUTE(SUBSTITUTE(SUBSTITUTE(SUBSTITUTE(TRIM(V1020),"https://doi.org/",""),"http://doi.org/",""),"https://dx.doi.org/",""),"doi:","")))</x:f>
        <x:v>10.55460/vz0q-y41s</x:v>
      </x:c>
      <x:c r="X1020" t="str">
        <x:v>29889960</x:v>
      </x:c>
      <x:c r="Y1020" t="str"/>
      <x:c r="Z1020"/>
      <x:c r="AA1020" t="str">
        <x:v>PubMed/MEDLINE</x:v>
      </x:c>
      <x:c r="AB1020" t="str">
        <x:v>PUBMED-B-v1.0-2026-08-28</x:v>
      </x:c>
      <x:c r="AC1020" t="str">
        <x:v>SP-PUBMED-B-20260828</x:v>
      </x:c>
      <x:c r="AD1020" s="499" t="n">
        <x:v>46262</x:v>
      </x:c>
      <x:c r="AE1020" s="499" t="n">
        <x:v>46272</x:v>
      </x:c>
      <x:c r="AF1020" t="str">
        <x:v>XS8U4T9B</x:v>
      </x:c>
      <x:c r="AG1020"/>
      <x:c r="AH1020" t="str">
        <x:v>Tactical Athlete → Operational Readiness Brazil</x:v>
      </x:c>
      <x:c r="AI1020" t="str">
        <x:v>evidence-family:B</x:v>
      </x:c>
      <x:c r="AJ1020"/>
      <x:c r="AK1020" t="str">
        <x:f>IF(AJ1020="","",IF(OR(LOWER(AJ1020)="brazil",LOWER(AJ1020)="brasil"),"Yes","No"))</x:f>
      </x:c>
      <x:c r="AL1020"/>
      <x:c r="AM1020"/>
      <x:c r="AN1020"/>
      <x:c r="AO1020"/>
      <x:c r="AP1020"/>
      <x:c r="AQ1020"/>
      <x:c r="AR1020"/>
      <x:c r="AS1020"/>
      <x:c r="AT1020"/>
      <x:c r="AU1020"/>
      <x:c r="AV1020"/>
      <x:c r="AW1020"/>
      <x:c r="AX1020"/>
      <x:c r="AY1020"/>
      <x:c r="AZ1020"/>
      <x:c r="BA1020"/>
      <x:c r="BB1020"/>
      <x:c r="BC1020"/>
      <x:c r="BD1020"/>
      <x:c r="BE1020"/>
      <x:c r="BF1020"/>
      <x:c r="BG1020"/>
      <x:c r="BH1020"/>
      <x:c r="BI1020"/>
      <x:c r="BJ1020"/>
      <x:c r="BK1020"/>
      <x:c r="BL1020"/>
      <x:c r="BM1020"/>
      <x:c r="BN1020"/>
      <x:c r="BO1020"/>
      <x:c r="BP1020"/>
      <x:c r="BQ1020"/>
      <x:c r="BR1020"/>
      <x:c r="BS1020"/>
      <x:c r="BT1020"/>
      <x:c r="BU1020"/>
      <x:c r="BV1020"/>
      <x:c r="BW1020"/>
      <x:c r="BX1020"/>
      <x:c r="BY1020"/>
      <x:c r="BZ1020"/>
      <x:c r="CA1020"/>
      <x:c r="CB1020"/>
      <x:c r="CC1020"/>
      <x:c r="CD1020"/>
      <x:c r="CE1020"/>
      <x:c r="CF1020"/>
      <x:c r="CG1020"/>
      <x:c r="CH1020"/>
      <x:c r="CI1020"/>
      <x:c r="CJ1020" t="str">
        <x:v>Yes</x:v>
      </x:c>
      <x:c r="CK1020" t="str">
        <x:v>Yes</x:v>
      </x:c>
      <x:c r="CL1020" t="str">
        <x:v>Yes</x:v>
      </x:c>
      <x:c r="CM1020" t="str">
        <x:v>Clear</x:v>
      </x:c>
      <x:c r="CN1020" t="str">
        <x:v>Verified — clear</x:v>
      </x:c>
      <x:c r="CO1020" t="n">
        <x:v>46272</x:v>
      </x:c>
      <x:c r="CP1020" t="str">
        <x:v>https://pubmed.ncbi.nlm.nih.gov/29889960/</x:v>
      </x:c>
      <x:c r="CQ1020"/>
      <x:c r="CR1020"/>
      <x:c r="CS1020"/>
      <x:c r="CT1020"/>
      <x:c r="CU1020"/>
      <x:c r="CV1020"/>
      <x:c r="CW1020"/>
      <x:c r="CX1020"/>
      <x:c r="CY1020"/>
      <x:c r="CZ1020"/>
      <x:c r="DA1020"/>
      <x:c r="DB1020" t="str">
        <x:f>IF(L1020="","",IF(AND(COUNT(CU1020:DA1020)=7,OR(CU1020=0,CU1020=1,CU1020=2),OR(CV1020=0,CV1020=1,CV1020=2),OR(CW1020=0,CW1020=1,CW1020=2),OR(CX1020=0,CX1020=1,CX1020=2),OR(CY1020=0,CY1020=1,CY1020=2),OR(CZ1020=0,CZ1020=1,CZ1020=2),OR(DA1020=0,DA1020=1,DA1020=2)),SUM(CU1020:DA1020),""))</x:f>
      </x:c>
      <x:c r="DC1020" t="str">
        <x:f>IF(DB1020="","",ROUND(DB1020/14*10,1))</x:f>
      </x:c>
      <x:c r="DD1020" t="str">
        <x:v>Pending</x:v>
      </x:c>
      <x:c r="DE1020" t="str">
        <x:f>IF(L1020="","",IF(DC1020="","Pending",IF(DD1020="Yes","CONDITIONAL — safety override",IF(DC1020&gt;=8,"HIGH",IF(DC1020&gt;=5,"CONDITIONAL","LOW")))))</x:f>
        <x:v>Pending</x:v>
      </x:c>
      <x:c r="DF1020" t="str">
        <x:v>Pending screening and full-text appraisal; no transferability judgment made at identification.</x:v>
      </x:c>
      <x:c r="DG1020"/>
      <x:c r="DH1020"/>
      <x:c r="DI1020"/>
      <x:c r="DJ1020"/>
      <x:c r="DK1020"/>
      <x:c r="DL1020"/>
      <x:c r="DM1020"/>
      <x:c r="DN1020"/>
      <x:c r="DO1020"/>
      <x:c r="DP1020"/>
      <x:c r="DQ1020"/>
      <x:c r="DR1020"/>
      <x:c r="DS1020"/>
      <x:c r="DT1020"/>
      <x:c r="DU1020"/>
      <x:c r="DV1020"/>
      <x:c r="DW1020"/>
      <x:c r="DX1020"/>
      <x:c r="DY1020"/>
      <x:c r="DZ1020" t="str">
        <x:v>Title/abstract information is insufficient for a substantive scientific, causal, transferability or institutional claim.</x:v>
      </x:c>
      <x:c r="EA1020" t="str">
        <x:v>Pending</x:v>
      </x:c>
      <x:c r="EB1020" t="str">
        <x:f>IF(L1020="","",IF(EC1020="READY","Yes","No / Pending"))</x:f>
        <x:v>No / Pending</x:v>
      </x:c>
      <x:c r="EC1020" t="str">
        <x:f>IF(L1020="","",IF(OR(ISNUMBER(SEARCH("Retracted Publication",Q1020)),CM1020="Retracted",CN1020="Retracted",CM1020="Expression of Concern",CN1020="Expression of Concern",F1020="Not used",CG1020="Critical",CH1020="High",CH1020="Critical"),"BLOCKED — integrity or use restriction",IF(AND(CJ1020="Yes",CK1020="Yes",CL1020="Yes"),IF(AND(CM1020="Clear",CN1020="Verified — clear"),IF(AND(AND(LEN(TRIM(CF1020))&gt;0,LEFT(LOWER(TRIM(CF1020)),7)&lt;&gt;"pending"),OR(CG1020="High",CG1020="Moderate"),OR(CH1020="Low",CH1020="Some concerns",CH1020="Not applicable")),IF(AND(DD1020="No",OR(DE1020="HIGH",DE1020="CONDITIONAL"),AND(LEN(TRIM(DF1020))&gt;0,LEFT(LOWER(TRIM(DF1020)),7)&lt;&gt;"pending")),IF(AND(AND(LEN(TRIM(DT1020))&gt;0,LEFT(LOWER(TRIM(DT1020)),7)&lt;&gt;"pending"),AND(LEN(TRIM(DU1020))&gt;0,LEFT(LOWER(TRIM(DU1020)),7)&lt;&gt;"pending"),OR(AND(LEN(TRIM(DV1020))&gt;0,LEFT(LOWER(TRIM(DV1020)),7)&lt;&gt;"pending"),AND(LEN(TRIM(DW1020))&gt;0,LEFT(LOWER(TRIM(DW1020)),7)&lt;&gt;"pending")),AND(LEN(TRIM(DX1020))&gt;0,LEFT(LOWER(TRIM(DX1020)),7)&lt;&gt;"pending")),IF(AND(F1020="Claim-ready",OR(EA1020="Strong",EA1020="Moderate"),AND(LEN(TRIM(G1020))&gt;0,LEFT(LOWER(TRIM(G1020)),7)&lt;&gt;"pending"),G1020&lt;&gt;"No substantive use decision is permitted from identification metadata alone.",AND(LEN(TRIM(DZ1020))&gt;0,LEFT(LOWER(TRIM(DZ1020)),7)&lt;&gt;"pending"),DZ1020&lt;&gt;"Identification metadata alone does not permit any substantive scientific, causal, operational, or institutional claim.",AND(LEN(TRIM(EI1020))&gt;0,LEFT(LOWER(TRIM(EI1020)),7)&lt;&gt;"pending"),ISNUMBER(EH1020),EH1020&gt;0),"READY","PENDING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0" t="str">
        <x:v>Pending</x:v>
      </x:c>
      <x:c r="EE1020"/>
      <x:c r="EF1020" t="str">
        <x:v>Pending</x:v>
      </x:c>
      <x:c r="EG1020" t="str">
        <x:v>Pending</x:v>
      </x:c>
      <x:c r="EH1020"/>
      <x:c r="EI1020" s="501"/>
      <x:c r="EJ1020"/>
      <x:c r="EK1020" t="str">
        <x:v>Pending</x:v>
      </x:c>
      <x:c r="EL1020" t="n">
        <x:v>46272</x:v>
      </x:c>
      <x:c r="EM1020" t="str">
        <x:v>Production PubMed record imported and reconciled to Zotero item XS8U4T9B;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20" t="n">
        <x:f>IF(L1020="","",(IF(N1020&lt;&gt;"",1,0)+IF(O1020&lt;&gt;"",1,0)+IF(AJ1020&lt;&gt;"",1,0)+IF(AU1020&lt;&gt;"",1,0)+IF(BE1020&lt;&gt;"",1,0)+IF(CF1020&lt;&gt;"",1,0)+IF(CJ1020="Yes",1,0)+IF(CL1020="Yes",1,0)+IF(DE1020&lt;&gt;"Pending",1,0)+IF(F1020&lt;&gt;"",1,0)+IF(DZ1020&lt;&gt;"",1,0)+IF(EI1020&lt;&gt;"",1,0))/12)</x:f>
        <x:v>0.5</x:v>
      </x:c>
    </x:row>
    <x:row r="1021">
      <x:c r="A1021" t="str">
        <x:v>EV-1018</x:v>
      </x:c>
      <x:c r="B1021" t="str">
        <x:v>Integrity check</x:v>
      </x:c>
      <x:c r="C1021" t="str">
        <x:f>IF(L1021="","",IF(LEFT(EC1021,7)="BLOCKED","🔴 Do not use for conclusion",IF(EB1021="Yes","🟢 Claim-ready","🟡 Caution / context")))</x:f>
        <x:v>🟡 Caution / context</x:v>
      </x:c>
      <x:c r="D1021" t="str">
        <x:f>IF(L1021="","",EC1021)</x:f>
        <x:v>PENDING — appropriate appraisal</x:v>
      </x:c>
      <x:c r="E1021" t="str">
        <x:v>P3 — Medium</x:v>
      </x:c>
      <x:c r="F1021" t="str">
        <x:v>Pending</x:v>
      </x:c>
      <x:c r="G1021" t="str">
        <x:v>Title/abstract identify an explicit operational APHT/medical-readiness topic; retain for full-text assessment.</x:v>
      </x:c>
      <x:c r="H1021" t="str">
        <x:v>Obtain and review lawful full text; confirm human adjudication; then select a design-specific appraisal instrument.</x:v>
      </x:c>
      <x:c r="I1021"/>
      <x:c r="J1021" t="str">
        <x:v>B — APHT / Medical Readiness</x:v>
      </x:c>
      <x:c r="K1021" t="str">
        <x:v>IDENTIFIED</x:v>
      </x:c>
      <x:c r="L1021" t="str">
        <x:v>Old Tricks for New Dogs? John Caddy and the Victorian Origins of TCCC.</x:v>
      </x:c>
      <x:c r="M1021"/>
      <x:c r="N1021" t="str">
        <x:v>Reynolds, Penny S</x:v>
      </x:c>
      <x:c r="O1021" t="n">
        <x:v>2018</x:v>
      </x:c>
      <x:c r="P1021" t="str">
        <x:v>Journal of special operations medicine : a peer reviewed journal for SOF medical professionals</x:v>
      </x:c>
      <x:c r="Q1021" t="str">
        <x:v>Historical Article; Journal Article</x:v>
      </x:c>
      <x:c r="R1021" t="str">
        <x:v>Unclear</x:v>
      </x:c>
      <x:c r="S1021" t="str">
        <x:v>Unknown</x:v>
      </x:c>
      <x:c r="T1021" t="str">
        <x:v>eng</x:v>
      </x:c>
      <x:c r="U1021" t="str">
        <x:v>https://pubmed.ncbi.nlm.nih.gov/29889957/</x:v>
      </x:c>
      <x:c r="V1021" t="str">
        <x:v>10.55460/heb7-ko2v</x:v>
      </x:c>
      <x:c r="W1021" t="str">
        <x:f>IF(V1021="","",LOWER(SUBSTITUTE(SUBSTITUTE(SUBSTITUTE(SUBSTITUTE(TRIM(V1021),"https://doi.org/",""),"http://doi.org/",""),"https://dx.doi.org/",""),"doi:","")))</x:f>
        <x:v>10.55460/heb7-ko2v</x:v>
      </x:c>
      <x:c r="X1021" t="str">
        <x:v>29889957</x:v>
      </x:c>
      <x:c r="Y1021" t="str"/>
      <x:c r="Z1021"/>
      <x:c r="AA1021" t="str">
        <x:v>PubMed/MEDLINE</x:v>
      </x:c>
      <x:c r="AB1021" t="str">
        <x:v>PUBMED-B-v1.0-2026-08-28</x:v>
      </x:c>
      <x:c r="AC1021" t="str">
        <x:v>SP-PUBMED-B-20260828</x:v>
      </x:c>
      <x:c r="AD1021" s="499" t="n">
        <x:v>46262</x:v>
      </x:c>
      <x:c r="AE1021" s="499" t="n">
        <x:v>46272</x:v>
      </x:c>
      <x:c r="AF1021" t="str">
        <x:v>Q5VDNLG8</x:v>
      </x:c>
      <x:c r="AG1021"/>
      <x:c r="AH1021" t="str">
        <x:v>Tactical Athlete → Operational Readiness Brazil</x:v>
      </x:c>
      <x:c r="AI1021" t="str">
        <x:v>evidence-family:B</x:v>
      </x:c>
      <x:c r="AJ1021"/>
      <x:c r="AK1021" t="str">
        <x:f>IF(AJ1021="","",IF(OR(LOWER(AJ1021)="brazil",LOWER(AJ1021)="brasil"),"Yes","No"))</x:f>
      </x:c>
      <x:c r="AL1021"/>
      <x:c r="AM1021"/>
      <x:c r="AN1021"/>
      <x:c r="AO1021"/>
      <x:c r="AP1021"/>
      <x:c r="AQ1021"/>
      <x:c r="AR1021"/>
      <x:c r="AS1021"/>
      <x:c r="AT1021"/>
      <x:c r="AU1021"/>
      <x:c r="AV1021"/>
      <x:c r="AW1021"/>
      <x:c r="AX1021"/>
      <x:c r="AY1021"/>
      <x:c r="AZ1021"/>
      <x:c r="BA1021"/>
      <x:c r="BB1021"/>
      <x:c r="BC1021"/>
      <x:c r="BD1021"/>
      <x:c r="BE1021"/>
      <x:c r="BF1021"/>
      <x:c r="BG1021"/>
      <x:c r="BH1021"/>
      <x:c r="BI1021"/>
      <x:c r="BJ1021"/>
      <x:c r="BK1021"/>
      <x:c r="BL1021"/>
      <x:c r="BM1021"/>
      <x:c r="BN1021"/>
      <x:c r="BO1021"/>
      <x:c r="BP1021"/>
      <x:c r="BQ1021"/>
      <x:c r="BR1021"/>
      <x:c r="BS1021"/>
      <x:c r="BT1021"/>
      <x:c r="BU1021"/>
      <x:c r="BV1021"/>
      <x:c r="BW1021"/>
      <x:c r="BX1021"/>
      <x:c r="BY1021"/>
      <x:c r="BZ1021"/>
      <x:c r="CA1021"/>
      <x:c r="CB1021"/>
      <x:c r="CC1021"/>
      <x:c r="CD1021"/>
      <x:c r="CE1021"/>
      <x:c r="CF1021"/>
      <x:c r="CG1021"/>
      <x:c r="CH1021"/>
      <x:c r="CI1021"/>
      <x:c r="CJ1021" t="str">
        <x:v>Yes</x:v>
      </x:c>
      <x:c r="CK1021" t="str">
        <x:v>Yes</x:v>
      </x:c>
      <x:c r="CL1021" t="str">
        <x:v>Yes</x:v>
      </x:c>
      <x:c r="CM1021" t="str">
        <x:v>Clear</x:v>
      </x:c>
      <x:c r="CN1021" t="str">
        <x:v>Verified — clear</x:v>
      </x:c>
      <x:c r="CO1021" t="n">
        <x:v>46272</x:v>
      </x:c>
      <x:c r="CP1021" t="str">
        <x:v>https://pubmed.ncbi.nlm.nih.gov/29889957/</x:v>
      </x:c>
      <x:c r="CQ1021"/>
      <x:c r="CR1021"/>
      <x:c r="CS1021"/>
      <x:c r="CT1021"/>
      <x:c r="CU1021"/>
      <x:c r="CV1021"/>
      <x:c r="CW1021"/>
      <x:c r="CX1021"/>
      <x:c r="CY1021"/>
      <x:c r="CZ1021"/>
      <x:c r="DA1021"/>
      <x:c r="DB1021" t="str">
        <x:f>IF(L1021="","",IF(AND(COUNT(CU1021:DA1021)=7,OR(CU1021=0,CU1021=1,CU1021=2),OR(CV1021=0,CV1021=1,CV1021=2),OR(CW1021=0,CW1021=1,CW1021=2),OR(CX1021=0,CX1021=1,CX1021=2),OR(CY1021=0,CY1021=1,CY1021=2),OR(CZ1021=0,CZ1021=1,CZ1021=2),OR(DA1021=0,DA1021=1,DA1021=2)),SUM(CU1021:DA1021),""))</x:f>
      </x:c>
      <x:c r="DC1021" t="str">
        <x:f>IF(DB1021="","",ROUND(DB1021/14*10,1))</x:f>
      </x:c>
      <x:c r="DD1021" t="str">
        <x:v>Pending</x:v>
      </x:c>
      <x:c r="DE1021" t="str">
        <x:f>IF(L1021="","",IF(DC1021="","Pending",IF(DD1021="Yes","CONDITIONAL — safety override",IF(DC1021&gt;=8,"HIGH",IF(DC1021&gt;=5,"CONDITIONAL","LOW")))))</x:f>
        <x:v>Pending</x:v>
      </x:c>
      <x:c r="DF1021" t="str">
        <x:v>Pending screening and full-text appraisal; no transferability judgment made at identification.</x:v>
      </x:c>
      <x:c r="DG1021"/>
      <x:c r="DH1021"/>
      <x:c r="DI1021"/>
      <x:c r="DJ1021"/>
      <x:c r="DK1021"/>
      <x:c r="DL1021"/>
      <x:c r="DM1021"/>
      <x:c r="DN1021"/>
      <x:c r="DO1021"/>
      <x:c r="DP1021"/>
      <x:c r="DQ1021"/>
      <x:c r="DR1021"/>
      <x:c r="DS1021"/>
      <x:c r="DT1021"/>
      <x:c r="DU1021"/>
      <x:c r="DV1021"/>
      <x:c r="DW1021"/>
      <x:c r="DX1021"/>
      <x:c r="DY1021"/>
      <x:c r="DZ1021" t="str">
        <x:v>Title/abstract screening alone does not establish effectiveness, causality, methodological quality, transferability to Brazilian public safety or an institutional recommendation.</x:v>
      </x:c>
      <x:c r="EA1021" t="str">
        <x:v>Pending</x:v>
      </x:c>
      <x:c r="EB1021" t="str">
        <x:f>IF(L1021="","",IF(EC1021="READY","Yes","No / Pending"))</x:f>
        <x:v>No / Pending</x:v>
      </x:c>
      <x:c r="EC1021" t="str">
        <x:f>IF(L1021="","",IF(OR(ISNUMBER(SEARCH("Retracted Publication",Q1021)),CM1021="Retracted",CN1021="Retracted",CM1021="Expression of Concern",CN1021="Expression of Concern",F1021="Not used",CG1021="Critical",CH1021="High",CH1021="Critical"),"BLOCKED — integrity or use restriction",IF(AND(CJ1021="Yes",CK1021="Yes",CL1021="Yes"),IF(AND(CM1021="Clear",CN1021="Verified — clear"),IF(AND(AND(LEN(TRIM(CF1021))&gt;0,LEFT(LOWER(TRIM(CF1021)),7)&lt;&gt;"pending"),OR(CG1021="High",CG1021="Moderate"),OR(CH1021="Low",CH1021="Some concerns",CH1021="Not applicable")),IF(AND(DD1021="No",OR(DE1021="HIGH",DE1021="CONDITIONAL"),AND(LEN(TRIM(DF1021))&gt;0,LEFT(LOWER(TRIM(DF1021)),7)&lt;&gt;"pending")),IF(AND(AND(LEN(TRIM(DT1021))&gt;0,LEFT(LOWER(TRIM(DT1021)),7)&lt;&gt;"pending"),AND(LEN(TRIM(DU1021))&gt;0,LEFT(LOWER(TRIM(DU1021)),7)&lt;&gt;"pending"),OR(AND(LEN(TRIM(DV1021))&gt;0,LEFT(LOWER(TRIM(DV1021)),7)&lt;&gt;"pending"),AND(LEN(TRIM(DW1021))&gt;0,LEFT(LOWER(TRIM(DW1021)),7)&lt;&gt;"pending")),AND(LEN(TRIM(DX1021))&gt;0,LEFT(LOWER(TRIM(DX1021)),7)&lt;&gt;"pending")),IF(AND(F1021="Claim-ready",OR(EA1021="Strong",EA1021="Moderate"),AND(LEN(TRIM(G1021))&gt;0,LEFT(LOWER(TRIM(G1021)),7)&lt;&gt;"pending"),G1021&lt;&gt;"No substantive use decision is permitted from identification metadata alone.",AND(LEN(TRIM(DZ1021))&gt;0,LEFT(LOWER(TRIM(DZ1021)),7)&lt;&gt;"pending"),DZ1021&lt;&gt;"Identification metadata alone does not permit any substantive scientific, causal, operational, or institutional claim.",AND(LEN(TRIM(EI1021))&gt;0,LEFT(LOWER(TRIM(EI1021)),7)&lt;&gt;"pending"),ISNUMBER(EH1021),EH1021&gt;0),"READY","PENDING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1" t="str">
        <x:v>Pending</x:v>
      </x:c>
      <x:c r="EE1021"/>
      <x:c r="EF1021" t="str">
        <x:v>Pending</x:v>
      </x:c>
      <x:c r="EG1021" t="str">
        <x:v>Pending</x:v>
      </x:c>
      <x:c r="EH1021"/>
      <x:c r="EI1021" s="501"/>
      <x:c r="EJ1021"/>
      <x:c r="EK1021" t="str">
        <x:v>Pending</x:v>
      </x:c>
      <x:c r="EL1021" t="n">
        <x:v>46272</x:v>
      </x:c>
      <x:c r="EM1021" t="str">
        <x:v>Production PubMed record imported and reconciled to Zotero item Q5VDNLG8;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1" t="n">
        <x:f>IF(L1021="","",(IF(N1021&lt;&gt;"",1,0)+IF(O1021&lt;&gt;"",1,0)+IF(AJ1021&lt;&gt;"",1,0)+IF(AU1021&lt;&gt;"",1,0)+IF(BE1021&lt;&gt;"",1,0)+IF(CF1021&lt;&gt;"",1,0)+IF(CJ1021="Yes",1,0)+IF(CL1021="Yes",1,0)+IF(DE1021&lt;&gt;"Pending",1,0)+IF(F1021&lt;&gt;"",1,0)+IF(DZ1021&lt;&gt;"",1,0)+IF(EI1021&lt;&gt;"",1,0))/12)</x:f>
        <x:v>0.5</x:v>
      </x:c>
    </x:row>
    <x:row r="1022">
      <x:c r="A1022" t="str">
        <x:v>EV-1019</x:v>
      </x:c>
      <x:c r="B1022" t="str">
        <x:v>Metadata verification</x:v>
      </x:c>
      <x:c r="C1022" t="str">
        <x:f>IF(L1022="","",IF(LEFT(EC1022,7)="BLOCKED","🔴 Do not use for conclusion",IF(EB1022="Yes","🟢 Claim-ready","🟡 Caution / context")))</x:f>
        <x:v>🟡 Caution / context</x:v>
      </x:c>
      <x:c r="D1022" t="str">
        <x:f>IF(L1022="","",EC1022)</x:f>
        <x:v>PENDING — verification</x:v>
      </x:c>
      <x:c r="E1022" t="str">
        <x:v>P2 — High</x:v>
      </x:c>
      <x:c r="F1022" t="str">
        <x:v>Pending</x:v>
      </x:c>
      <x:c r="G1022" t="str">
        <x:v>Title/abstract identify an explicit operational APHT/medical-readiness topic; retain for full-text assessment.</x:v>
      </x:c>
      <x:c r="H1022" t="str">
        <x:v>Obtain and review lawful full text; confirm human adjudication; then select a design-specific appraisal instrument.</x:v>
      </x:c>
      <x:c r="I1022"/>
      <x:c r="J1022" t="str">
        <x:v>B — APHT / Medical Readiness</x:v>
      </x:c>
      <x:c r="K1022" t="str">
        <x:v>IDENTIFIED</x:v>
      </x:c>
      <x:c r="L1022" t="str">
        <x:v>Management of Suspected Tension Pneumothorax in Tactical Combat Casualty Care: TCCC Guidelines Change 17-02.</x:v>
      </x:c>
      <x:c r="M1022"/>
      <x:c r="N1022" t="str">
        <x:v>Butler, Frank K Jr; Holcomb, John B; Shackelford, Stacy A; Montgomery, Harold R; Anderson, Shawn; Cain, Jeffrey S; Champion, Howard R; Cunningham, Cord W; Dorlac, Warren C; Drew, Brendon; Edwards, Kurt; Gandy, John V; Glassberg, Elon; Gurney, Jennifer M; Harcke, Theodore; Jenkins, Donald A; Johannigman, Jay; Kheirabadi, Bijan S; Kotwal, Russ S; Littlejohn, Lanny F; Martin, Matthew J; Mazuchowski, Edward L; Otten, Edward J; Polk, Travis; Rhee, Peter; Seery, Jason M; Stockinger, Zsolt; Torrisi, Jeremy; Yitzak, Avi; Zafren, Ken; Zietlow, Scott P</x:v>
      </x:c>
      <x:c r="O1022" t="n">
        <x:v>2018</x:v>
      </x:c>
      <x:c r="P1022" t="str">
        <x:v>Journal of special operations medicine : a peer reviewed journal for SOF medical professionals</x:v>
      </x:c>
      <x:c r="Q1022" t="str">
        <x:v>Journal Article; Review</x:v>
      </x:c>
      <x:c r="R1022" t="str">
        <x:v>Unclear</x:v>
      </x:c>
      <x:c r="S1022" t="str">
        <x:v>Unknown</x:v>
      </x:c>
      <x:c r="T1022" t="str">
        <x:v>eng</x:v>
      </x:c>
      <x:c r="U1022" t="str">
        <x:v>https://pubmed.ncbi.nlm.nih.gov/29889952/</x:v>
      </x:c>
      <x:c r="V1022" t="str">
        <x:v>10.55460/xb1z-3bju</x:v>
      </x:c>
      <x:c r="W1022" t="str">
        <x:f>IF(V1022="","",LOWER(SUBSTITUTE(SUBSTITUTE(SUBSTITUTE(SUBSTITUTE(TRIM(V1022),"https://doi.org/",""),"http://doi.org/",""),"https://dx.doi.org/",""),"doi:","")))</x:f>
        <x:v>10.55460/xb1z-3bju</x:v>
      </x:c>
      <x:c r="X1022" t="str">
        <x:v>29889952</x:v>
      </x:c>
      <x:c r="Y1022" t="str"/>
      <x:c r="Z1022"/>
      <x:c r="AA1022" t="str">
        <x:v>PubMed/MEDLINE</x:v>
      </x:c>
      <x:c r="AB1022" t="str">
        <x:v>PUBMED-B-v1.0-2026-08-28</x:v>
      </x:c>
      <x:c r="AC1022" t="str">
        <x:v>SP-PUBMED-B-20260828</x:v>
      </x:c>
      <x:c r="AD1022" s="499" t="n">
        <x:v>46262</x:v>
      </x:c>
      <x:c r="AE1022" s="499" t="n">
        <x:v>46272</x:v>
      </x:c>
      <x:c r="AF1022" t="str">
        <x:v>FWWRLBNN</x:v>
      </x:c>
      <x:c r="AG1022"/>
      <x:c r="AH1022" t="str">
        <x:v>Tactical Athlete → Operational Readiness Brazil</x:v>
      </x:c>
      <x:c r="AI1022" t="str">
        <x:v>evidence-family:B</x:v>
      </x:c>
      <x:c r="AJ1022"/>
      <x:c r="AK1022" t="str">
        <x:f>IF(AJ1022="","",IF(OR(LOWER(AJ1022)="brazil",LOWER(AJ1022)="brasil"),"Yes","No"))</x:f>
      </x:c>
      <x:c r="AL1022"/>
      <x:c r="AM1022"/>
      <x:c r="AN1022"/>
      <x:c r="AO1022"/>
      <x:c r="AP1022"/>
      <x:c r="AQ1022"/>
      <x:c r="AR1022"/>
      <x:c r="AS1022"/>
      <x:c r="AT1022"/>
      <x:c r="AU1022"/>
      <x:c r="AV1022"/>
      <x:c r="AW1022"/>
      <x:c r="AX1022"/>
      <x:c r="AY1022"/>
      <x:c r="AZ1022"/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/>
      <x:c r="BO1022"/>
      <x:c r="BP1022"/>
      <x:c r="BQ1022"/>
      <x:c r="BR1022"/>
      <x:c r="BS1022"/>
      <x:c r="BT1022"/>
      <x:c r="BU1022"/>
      <x:c r="BV1022"/>
      <x:c r="BW1022"/>
      <x:c r="BX1022"/>
      <x:c r="BY1022"/>
      <x:c r="BZ1022"/>
      <x:c r="CA1022"/>
      <x:c r="CB1022"/>
      <x:c r="CC1022"/>
      <x:c r="CD1022"/>
      <x:c r="CE1022"/>
      <x:c r="CF1022"/>
      <x:c r="CG1022"/>
      <x:c r="CH1022"/>
      <x:c r="CI1022"/>
      <x:c r="CJ1022" t="str">
        <x:v>Pending</x:v>
      </x:c>
      <x:c r="CK1022" t="str">
        <x:v>Yes</x:v>
      </x:c>
      <x:c r="CL1022" t="str">
        <x:v>Yes</x:v>
      </x:c>
      <x:c r="CM1022" t="str">
        <x:v>Clear</x:v>
      </x:c>
      <x:c r="CN1022" t="str">
        <x:v>Verified — clear</x:v>
      </x:c>
      <x:c r="CO1022" t="n">
        <x:v>46272</x:v>
      </x:c>
      <x:c r="CP1022" t="str">
        <x:v>https://pubmed.ncbi.nlm.nih.gov/29889952/</x:v>
      </x:c>
      <x:c r="CQ1022"/>
      <x:c r="CR1022"/>
      <x:c r="CS1022"/>
      <x:c r="CT1022"/>
      <x:c r="CU1022"/>
      <x:c r="CV1022"/>
      <x:c r="CW1022"/>
      <x:c r="CX1022"/>
      <x:c r="CY1022"/>
      <x:c r="CZ1022"/>
      <x:c r="DA1022"/>
      <x:c r="DB1022" t="str">
        <x:f>IF(L1022="","",IF(AND(COUNT(CU1022:DA1022)=7,OR(CU1022=0,CU1022=1,CU1022=2),OR(CV1022=0,CV1022=1,CV1022=2),OR(CW1022=0,CW1022=1,CW1022=2),OR(CX1022=0,CX1022=1,CX1022=2),OR(CY1022=0,CY1022=1,CY1022=2),OR(CZ1022=0,CZ1022=1,CZ1022=2),OR(DA1022=0,DA1022=1,DA1022=2)),SUM(CU1022:DA1022),""))</x:f>
      </x:c>
      <x:c r="DC1022" t="str">
        <x:f>IF(DB1022="","",ROUND(DB1022/14*10,1))</x:f>
      </x:c>
      <x:c r="DD1022" t="str">
        <x:v>Pending</x:v>
      </x:c>
      <x:c r="DE1022" t="str">
        <x:f>IF(L1022="","",IF(DC1022="","Pending",IF(DD1022="Yes","CONDITIONAL — safety override",IF(DC1022&gt;=8,"HIGH",IF(DC1022&gt;=5,"CONDITIONAL","LOW")))))</x:f>
        <x:v>Pending</x:v>
      </x:c>
      <x:c r="DF1022" t="str">
        <x:v>Pending screening and full-text appraisal; no transferability judgment made at identification.</x:v>
      </x:c>
      <x:c r="DG1022"/>
      <x:c r="DH1022"/>
      <x:c r="DI1022"/>
      <x:c r="DJ1022"/>
      <x:c r="DK1022"/>
      <x:c r="DL1022"/>
      <x:c r="DM1022"/>
      <x:c r="DN1022"/>
      <x:c r="DO1022"/>
      <x:c r="DP1022"/>
      <x:c r="DQ1022"/>
      <x:c r="DR1022"/>
      <x:c r="DS1022"/>
      <x:c r="DT1022"/>
      <x:c r="DU1022"/>
      <x:c r="DV1022"/>
      <x:c r="DW1022"/>
      <x:c r="DX1022"/>
      <x:c r="DY1022"/>
      <x:c r="DZ1022" t="str">
        <x:v>Title/abstract screening alone does not establish effectiveness, causality, methodological quality, transferability to Brazilian public safety or an institutional recommendation.</x:v>
      </x:c>
      <x:c r="EA1022" t="str">
        <x:v>Pending</x:v>
      </x:c>
      <x:c r="EB1022" t="str">
        <x:f>IF(L1022="","",IF(EC1022="READY","Yes","No / Pending"))</x:f>
        <x:v>No / Pending</x:v>
      </x:c>
      <x:c r="EC1022" t="str">
        <x:f>IF(L1022="","",IF(OR(ISNUMBER(SEARCH("Retracted Publication",Q1022)),CM1022="Retracted",CN1022="Retracted",CM1022="Expression of Concern",CN1022="Expression of Concern",F1022="Not used",CG1022="Critical",CH1022="High",CH1022="Critical"),"BLOCKED — integrity or use restriction",IF(AND(CJ1022="Yes",CK1022="Yes",CL1022="Yes"),IF(AND(CM1022="Clear",CN1022="Verified — clear"),IF(AND(AND(LEN(TRIM(CF1022))&gt;0,LEFT(LOWER(TRIM(CF1022)),7)&lt;&gt;"pending"),OR(CG1022="High",CG1022="Moderate"),OR(CH1022="Low",CH1022="Some concerns",CH1022="Not applicable")),IF(AND(DD1022="No",OR(DE1022="HIGH",DE1022="CONDITIONAL"),AND(LEN(TRIM(DF1022))&gt;0,LEFT(LOWER(TRIM(DF1022)),7)&lt;&gt;"pending")),IF(AND(AND(LEN(TRIM(DT1022))&gt;0,LEFT(LOWER(TRIM(DT1022)),7)&lt;&gt;"pending"),AND(LEN(TRIM(DU1022))&gt;0,LEFT(LOWER(TRIM(DU1022)),7)&lt;&gt;"pending"),OR(AND(LEN(TRIM(DV1022))&gt;0,LEFT(LOWER(TRIM(DV1022)),7)&lt;&gt;"pending"),AND(LEN(TRIM(DW1022))&gt;0,LEFT(LOWER(TRIM(DW1022)),7)&lt;&gt;"pending")),AND(LEN(TRIM(DX1022))&gt;0,LEFT(LOWER(TRIM(DX1022)),7)&lt;&gt;"pending")),IF(AND(F1022="Claim-ready",OR(EA1022="Strong",EA1022="Moderate"),AND(LEN(TRIM(G1022))&gt;0,LEFT(LOWER(TRIM(G1022)),7)&lt;&gt;"pending"),G1022&lt;&gt;"No substantive use decision is permitted from identification metadata alone.",AND(LEN(TRIM(DZ1022))&gt;0,LEFT(LOWER(TRIM(DZ1022)),7)&lt;&gt;"pending"),DZ1022&lt;&gt;"Identification metadata alone does not permit any substantive scientific, causal, operational, or institutional claim.",AND(LEN(TRIM(EI1022))&gt;0,LEFT(LOWER(TRIM(EI1022)),7)&lt;&gt;"pending"),ISNUMBER(EH1022),EH1022&gt;0),"READY","PENDING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22" t="str">
        <x:v>Pending</x:v>
      </x:c>
      <x:c r="EE1022"/>
      <x:c r="EF1022" t="str">
        <x:v>Pending</x:v>
      </x:c>
      <x:c r="EG1022" t="str">
        <x:v>Pending</x:v>
      </x:c>
      <x:c r="EH1022"/>
      <x:c r="EI1022" s="501"/>
      <x:c r="EJ1022"/>
      <x:c r="EK1022" t="str">
        <x:v>Pending</x:v>
      </x:c>
      <x:c r="EL1022" t="n">
        <x:v>46272</x:v>
      </x:c>
      <x:c r="EM1022" t="str">
        <x:v>Production PubMed record imported and reconciled to Zotero item FWWRLBNN;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22" t="n">
        <x:f>IF(L1022="","",(IF(N1022&lt;&gt;"",1,0)+IF(O1022&lt;&gt;"",1,0)+IF(AJ1022&lt;&gt;"",1,0)+IF(AU1022&lt;&gt;"",1,0)+IF(BE1022&lt;&gt;"",1,0)+IF(CF1022&lt;&gt;"",1,0)+IF(CJ1022="Yes",1,0)+IF(CL1022="Yes",1,0)+IF(DE1022&lt;&gt;"Pending",1,0)+IF(F1022&lt;&gt;"",1,0)+IF(DZ1022&lt;&gt;"",1,0)+IF(EI1022&lt;&gt;"",1,0))/12)</x:f>
        <x:v>0.4166666666666667</x:v>
      </x:c>
    </x:row>
    <x:row r="1023">
      <x:c r="A1023" t="str">
        <x:v>EV-1020</x:v>
      </x:c>
      <x:c r="B1023" t="str">
        <x:v>Integrity check</x:v>
      </x:c>
      <x:c r="C1023" t="str">
        <x:f>IF(L1023="","",IF(LEFT(EC1023,7)="BLOCKED","🔴 Do not use for conclusion",IF(EB1023="Yes","🟢 Claim-ready","🟡 Caution / context")))</x:f>
        <x:v>🟡 Caution / context</x:v>
      </x:c>
      <x:c r="D1023" t="str">
        <x:f>IF(L1023="","",EC1023)</x:f>
        <x:v>PENDING — appropriate appraisal</x:v>
      </x:c>
      <x:c r="E1023" t="str">
        <x:v>P3 — Medium</x:v>
      </x:c>
      <x:c r="F1023" t="str">
        <x:v>Pending</x:v>
      </x:c>
      <x:c r="G1023" t="str">
        <x:v>Title/abstract identify an explicit tactical/public-safety context and readiness domain; retain for full-text assessment.</x:v>
      </x:c>
      <x:c r="H1023" t="str">
        <x:v>Obtain and review lawful full text; confirm human adjudication; then select a design-specific appraisal instrument.</x:v>
      </x:c>
      <x:c r="I1023"/>
      <x:c r="J1023" t="str">
        <x:v>A — Core</x:v>
      </x:c>
      <x:c r="K1023" t="str">
        <x:v>IDENTIFIED</x:v>
      </x:c>
      <x:c r="L1023" t="str">
        <x:v>Risk for Lower Extremity Injury After Concussion: A Matched Cohort Study in Soldiers.</x:v>
      </x:c>
      <x:c r="M1023"/>
      <x:c r="N1023" t="str">
        <x:v>Kardouni, Joseph R; Shing, Tracie L; McKinnon, Craig J; Scofield, Dennis E; Proctor, Susan P</x:v>
      </x:c>
      <x:c r="O1023" t="n">
        <x:v>2018</x:v>
      </x:c>
      <x:c r="P1023" t="str">
        <x:v>The Journal of orthopaedic and sports physical therapy</x:v>
      </x:c>
      <x:c r="Q1023" t="str">
        <x:v>Journal Article</x:v>
      </x:c>
      <x:c r="R1023" t="str">
        <x:v>Unclear</x:v>
      </x:c>
      <x:c r="S1023" t="str">
        <x:v>Unknown</x:v>
      </x:c>
      <x:c r="T1023" t="str">
        <x:v>eng</x:v>
      </x:c>
      <x:c r="U1023" t="str">
        <x:v>https://pubmed.ncbi.nlm.nih.gov/29739302/</x:v>
      </x:c>
      <x:c r="V1023" t="str">
        <x:v>10.2519/jospt.2018.8053</x:v>
      </x:c>
      <x:c r="W1023" t="str">
        <x:f>IF(V1023="","",LOWER(SUBSTITUTE(SUBSTITUTE(SUBSTITUTE(SUBSTITUTE(TRIM(V1023),"https://doi.org/",""),"http://doi.org/",""),"https://dx.doi.org/",""),"doi:","")))</x:f>
        <x:v>10.2519/jospt.2018.8053</x:v>
      </x:c>
      <x:c r="X1023" t="str">
        <x:v>29739302</x:v>
      </x:c>
      <x:c r="Y1023" t="str"/>
      <x:c r="Z1023"/>
      <x:c r="AA1023" t="str">
        <x:v>PubMed/MEDLINE</x:v>
      </x:c>
      <x:c r="AB1023" t="str">
        <x:v>PUBMED-A-v1.0-2026-08-28</x:v>
      </x:c>
      <x:c r="AC1023" t="str">
        <x:v>SP-PUBMED-A-20260828</x:v>
      </x:c>
      <x:c r="AD1023" s="499" t="n">
        <x:v>46262</x:v>
      </x:c>
      <x:c r="AE1023" s="499" t="n">
        <x:v>46272</x:v>
      </x:c>
      <x:c r="AF1023" t="str">
        <x:v>A3LY9W49</x:v>
      </x:c>
      <x:c r="AG1023"/>
      <x:c r="AH1023" t="str">
        <x:v>Tactical Athlete → Operational Readiness Brazil</x:v>
      </x:c>
      <x:c r="AI1023" t="str">
        <x:v>evidence-family:A</x:v>
      </x:c>
      <x:c r="AJ1023"/>
      <x:c r="AK1023" t="str">
        <x:f>IF(AJ1023="","",IF(OR(LOWER(AJ1023)="brazil",LOWER(AJ1023)="brasil"),"Yes","No"))</x:f>
      </x:c>
      <x:c r="AL1023"/>
      <x:c r="AM1023"/>
      <x:c r="AN1023"/>
      <x:c r="AO1023"/>
      <x:c r="AP1023"/>
      <x:c r="AQ1023"/>
      <x:c r="AR1023"/>
      <x:c r="AS1023"/>
      <x:c r="AT1023"/>
      <x:c r="AU1023"/>
      <x:c r="AV1023"/>
      <x:c r="AW1023"/>
      <x:c r="AX1023"/>
      <x:c r="AY1023"/>
      <x:c r="AZ1023"/>
      <x:c r="BA1023"/>
      <x:c r="BB1023"/>
      <x:c r="BC1023"/>
      <x:c r="BD1023"/>
      <x:c r="BE1023"/>
      <x:c r="BF1023"/>
      <x:c r="BG1023"/>
      <x:c r="BH1023"/>
      <x:c r="BI1023"/>
      <x:c r="BJ1023"/>
      <x:c r="BK1023"/>
      <x:c r="BL1023"/>
      <x:c r="BM1023"/>
      <x:c r="BN1023"/>
      <x:c r="BO1023"/>
      <x:c r="BP1023"/>
      <x:c r="BQ1023"/>
      <x:c r="BR1023"/>
      <x:c r="BS1023"/>
      <x:c r="BT1023"/>
      <x:c r="BU1023"/>
      <x:c r="BV1023"/>
      <x:c r="BW1023"/>
      <x:c r="BX1023"/>
      <x:c r="BY1023"/>
      <x:c r="BZ1023"/>
      <x:c r="CA1023"/>
      <x:c r="CB1023"/>
      <x:c r="CC1023"/>
      <x:c r="CD1023"/>
      <x:c r="CE1023"/>
      <x:c r="CF1023"/>
      <x:c r="CG1023"/>
      <x:c r="CH1023"/>
      <x:c r="CI1023"/>
      <x:c r="CJ1023" t="str">
        <x:v>Yes</x:v>
      </x:c>
      <x:c r="CK1023" t="str">
        <x:v>Yes</x:v>
      </x:c>
      <x:c r="CL1023" t="str">
        <x:v>Yes</x:v>
      </x:c>
      <x:c r="CM1023" t="str">
        <x:v>Clear</x:v>
      </x:c>
      <x:c r="CN1023" t="str">
        <x:v>Verified — clear</x:v>
      </x:c>
      <x:c r="CO1023" t="n">
        <x:v>46272</x:v>
      </x:c>
      <x:c r="CP1023" t="str">
        <x:v>https://pubmed.ncbi.nlm.nih.gov/29739302/</x:v>
      </x:c>
      <x:c r="CQ1023"/>
      <x:c r="CR1023"/>
      <x:c r="CS1023"/>
      <x:c r="CT1023"/>
      <x:c r="CU1023"/>
      <x:c r="CV1023"/>
      <x:c r="CW1023"/>
      <x:c r="CX1023"/>
      <x:c r="CY1023"/>
      <x:c r="CZ1023"/>
      <x:c r="DA1023"/>
      <x:c r="DB1023" t="str">
        <x:f>IF(L1023="","",IF(AND(COUNT(CU1023:DA1023)=7,OR(CU1023=0,CU1023=1,CU1023=2),OR(CV1023=0,CV1023=1,CV1023=2),OR(CW1023=0,CW1023=1,CW1023=2),OR(CX1023=0,CX1023=1,CX1023=2),OR(CY1023=0,CY1023=1,CY1023=2),OR(CZ1023=0,CZ1023=1,CZ1023=2),OR(DA1023=0,DA1023=1,DA1023=2)),SUM(CU1023:DA1023),""))</x:f>
      </x:c>
      <x:c r="DC1023" t="str">
        <x:f>IF(DB1023="","",ROUND(DB1023/14*10,1))</x:f>
      </x:c>
      <x:c r="DD1023" t="str">
        <x:v>Pending</x:v>
      </x:c>
      <x:c r="DE1023" t="str">
        <x:f>IF(L1023="","",IF(DC1023="","Pending",IF(DD1023="Yes","CONDITIONAL — safety override",IF(DC1023&gt;=8,"HIGH",IF(DC1023&gt;=5,"CONDITIONAL","LOW")))))</x:f>
        <x:v>Pending</x:v>
      </x:c>
      <x:c r="DF1023" t="str">
        <x:v>Pending screening and full-text appraisal; no transferability judgment made at identification.</x:v>
      </x:c>
      <x:c r="DG1023"/>
      <x:c r="DH1023"/>
      <x:c r="DI1023"/>
      <x:c r="DJ1023"/>
      <x:c r="DK1023"/>
      <x:c r="DL1023"/>
      <x:c r="DM1023"/>
      <x:c r="DN1023"/>
      <x:c r="DO1023"/>
      <x:c r="DP1023"/>
      <x:c r="DQ1023"/>
      <x:c r="DR1023"/>
      <x:c r="DS1023"/>
      <x:c r="DT1023"/>
      <x:c r="DU1023"/>
      <x:c r="DV1023"/>
      <x:c r="DW1023"/>
      <x:c r="DX1023"/>
      <x:c r="DY1023"/>
      <x:c r="DZ1023" t="str">
        <x:v>Title/abstract screening alone does not establish effectiveness, causality, methodological quality, transferability to Brazilian public safety or an institutional recommendation.</x:v>
      </x:c>
      <x:c r="EA1023" t="str">
        <x:v>Pending</x:v>
      </x:c>
      <x:c r="EB1023" t="str">
        <x:f>IF(L1023="","",IF(EC1023="READY","Yes","No / Pending"))</x:f>
        <x:v>No / Pending</x:v>
      </x:c>
      <x:c r="EC1023" t="str">
        <x:f>IF(L1023="","",IF(OR(ISNUMBER(SEARCH("Retracted Publication",Q1023)),CM1023="Retracted",CN1023="Retracted",CM1023="Expression of Concern",CN1023="Expression of Concern",F1023="Not used",CG1023="Critical",CH1023="High",CH1023="Critical"),"BLOCKED — integrity or use restriction",IF(AND(CJ1023="Yes",CK1023="Yes",CL1023="Yes"),IF(AND(CM1023="Clear",CN1023="Verified — clear"),IF(AND(AND(LEN(TRIM(CF1023))&gt;0,LEFT(LOWER(TRIM(CF1023)),7)&lt;&gt;"pending"),OR(CG1023="High",CG1023="Moderate"),OR(CH1023="Low",CH1023="Some concerns",CH1023="Not applicable")),IF(AND(DD1023="No",OR(DE1023="HIGH",DE1023="CONDITIONAL"),AND(LEN(TRIM(DF1023))&gt;0,LEFT(LOWER(TRIM(DF1023)),7)&lt;&gt;"pending")),IF(AND(AND(LEN(TRIM(DT1023))&gt;0,LEFT(LOWER(TRIM(DT1023)),7)&lt;&gt;"pending"),AND(LEN(TRIM(DU1023))&gt;0,LEFT(LOWER(TRIM(DU1023)),7)&lt;&gt;"pending"),OR(AND(LEN(TRIM(DV1023))&gt;0,LEFT(LOWER(TRIM(DV1023)),7)&lt;&gt;"pending"),AND(LEN(TRIM(DW1023))&gt;0,LEFT(LOWER(TRIM(DW1023)),7)&lt;&gt;"pending")),AND(LEN(TRIM(DX1023))&gt;0,LEFT(LOWER(TRIM(DX1023)),7)&lt;&gt;"pending")),IF(AND(F1023="Claim-ready",OR(EA1023="Strong",EA1023="Moderate"),AND(LEN(TRIM(G1023))&gt;0,LEFT(LOWER(TRIM(G1023)),7)&lt;&gt;"pending"),G1023&lt;&gt;"No substantive use decision is permitted from identification metadata alone.",AND(LEN(TRIM(DZ1023))&gt;0,LEFT(LOWER(TRIM(DZ1023)),7)&lt;&gt;"pending"),DZ1023&lt;&gt;"Identification metadata alone does not permit any substantive scientific, causal, operational, or institutional claim.",AND(LEN(TRIM(EI1023))&gt;0,LEFT(LOWER(TRIM(EI1023)),7)&lt;&gt;"pending"),ISNUMBER(EH1023),EH1023&gt;0),"READY","PENDING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3" t="str">
        <x:v>Pending</x:v>
      </x:c>
      <x:c r="EE1023"/>
      <x:c r="EF1023" t="str">
        <x:v>Pending</x:v>
      </x:c>
      <x:c r="EG1023" t="str">
        <x:v>Pending</x:v>
      </x:c>
      <x:c r="EH1023"/>
      <x:c r="EI1023" s="501"/>
      <x:c r="EJ1023"/>
      <x:c r="EK1023" t="str">
        <x:v>Pending</x:v>
      </x:c>
      <x:c r="EL1023" t="n">
        <x:v>46272</x:v>
      </x:c>
      <x:c r="EM1023" t="str">
        <x:v>Production PubMed record imported and reconciled to Zotero item A3LY9W49;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3" t="n">
        <x:f>IF(L1023="","",(IF(N1023&lt;&gt;"",1,0)+IF(O1023&lt;&gt;"",1,0)+IF(AJ1023&lt;&gt;"",1,0)+IF(AU1023&lt;&gt;"",1,0)+IF(BE1023&lt;&gt;"",1,0)+IF(CF1023&lt;&gt;"",1,0)+IF(CJ1023="Yes",1,0)+IF(CL1023="Yes",1,0)+IF(DE1023&lt;&gt;"Pending",1,0)+IF(F1023&lt;&gt;"",1,0)+IF(DZ1023&lt;&gt;"",1,0)+IF(EI1023&lt;&gt;"",1,0))/12)</x:f>
        <x:v>0.5</x:v>
      </x:c>
    </x:row>
    <x:row r="1024">
      <x:c r="A1024" t="str">
        <x:v>EV-1021</x:v>
      </x:c>
      <x:c r="B1024" t="str">
        <x:v>Integrity check</x:v>
      </x:c>
      <x:c r="C1024" t="str">
        <x:f>IF(L1024="","",IF(LEFT(EC1024,7)="BLOCKED","🔴 Do not use for conclusion",IF(EB1024="Yes","🟢 Claim-ready","🟡 Caution / context")))</x:f>
        <x:v>🟡 Caution / context</x:v>
      </x:c>
      <x:c r="D1024" t="str">
        <x:f>IF(L1024="","",EC1024)</x:f>
        <x:v>PENDING — appropriate appraisal</x:v>
      </x:c>
      <x:c r="E1024" t="str">
        <x:v>P3 — Medium</x:v>
      </x:c>
      <x:c r="F1024" t="str">
        <x:v>Pending</x:v>
      </x:c>
      <x:c r="G1024" t="str">
        <x:v>A potentially relevant concept is present, but direct applicability is ambiguous at title/abstract level.</x:v>
      </x:c>
      <x:c r="H1024" t="str">
        <x:v>Human title/abstract adjudication; retrieve full text if relevance remains plausible.</x:v>
      </x:c>
      <x:c r="I1024"/>
      <x:c r="J1024" t="str">
        <x:v>C — Implementation Science</x:v>
      </x:c>
      <x:c r="K1024" t="str">
        <x:v>IDENTIFIED</x:v>
      </x:c>
      <x:c r="L1024" t="str">
        <x:v>Lessons learned: Evaluating the program fidelity of UNWomen Partnership for Peace domestic violence diversion program in the Eastern Caribbean.</x:v>
      </x:c>
      <x:c r="M1024"/>
      <x:c r="N1024" t="str">
        <x:v>Jeremiah, Rohan D; Quinn, Camille R; Alexis, Jicinta M</x:v>
      </x:c>
      <x:c r="O1024" t="n">
        <x:v>2018</x:v>
      </x:c>
      <x:c r="P1024" t="str">
        <x:v>Evaluation and program planning</x:v>
      </x:c>
      <x:c r="Q1024" t="str">
        <x:v>Evaluation Study; Journal Article; Research Support, N.I.H., Extramural</x:v>
      </x:c>
      <x:c r="R1024" t="str">
        <x:v>Unclear</x:v>
      </x:c>
      <x:c r="S1024" t="str">
        <x:v>Unknown</x:v>
      </x:c>
      <x:c r="T1024" t="str">
        <x:v>eng</x:v>
      </x:c>
      <x:c r="U1024" t="str">
        <x:v>https://pubmed.ncbi.nlm.nih.gov/29704778/</x:v>
      </x:c>
      <x:c r="V1024" t="str">
        <x:v>10.1016/j.evalprogplan.2018.03.008</x:v>
      </x:c>
      <x:c r="W1024" t="str">
        <x:f>IF(V1024="","",LOWER(SUBSTITUTE(SUBSTITUTE(SUBSTITUTE(SUBSTITUTE(TRIM(V1024),"https://doi.org/",""),"http://doi.org/",""),"https://dx.doi.org/",""),"doi:","")))</x:f>
        <x:v>10.1016/j.evalprogplan.2018.03.008</x:v>
      </x:c>
      <x:c r="X1024" t="str">
        <x:v>29704778</x:v>
      </x:c>
      <x:c r="Y1024" t="str"/>
      <x:c r="Z1024"/>
      <x:c r="AA1024" t="str">
        <x:v>PubMed/MEDLINE</x:v>
      </x:c>
      <x:c r="AB1024" t="str">
        <x:v>PUBMED-C-v1.0-2026-08-28</x:v>
      </x:c>
      <x:c r="AC1024" t="str">
        <x:v>SP-PUBMED-C-20260828</x:v>
      </x:c>
      <x:c r="AD1024" s="499" t="n">
        <x:v>46262</x:v>
      </x:c>
      <x:c r="AE1024" s="499" t="n">
        <x:v>46272</x:v>
      </x:c>
      <x:c r="AF1024" t="str">
        <x:v>HLW85WWN</x:v>
      </x:c>
      <x:c r="AG1024"/>
      <x:c r="AH1024" t="str">
        <x:v>Tactical Athlete → Operational Readiness Brazil</x:v>
      </x:c>
      <x:c r="AI1024" t="str">
        <x:v>evidence-family:C</x:v>
      </x:c>
      <x:c r="AJ1024"/>
      <x:c r="AK1024" t="str">
        <x:f>IF(AJ1024="","",IF(OR(LOWER(AJ1024)="brazil",LOWER(AJ1024)="brasil"),"Yes","No"))</x:f>
      </x:c>
      <x:c r="AL1024"/>
      <x:c r="AM1024"/>
      <x:c r="AN1024"/>
      <x:c r="AO1024"/>
      <x:c r="AP1024"/>
      <x:c r="AQ1024"/>
      <x:c r="AR1024"/>
      <x:c r="AS1024"/>
      <x:c r="AT1024"/>
      <x:c r="AU1024"/>
      <x:c r="AV1024"/>
      <x:c r="AW1024"/>
      <x:c r="AX1024"/>
      <x:c r="AY1024"/>
      <x:c r="AZ1024"/>
      <x:c r="BA1024"/>
      <x:c r="BB1024"/>
      <x:c r="BC1024"/>
      <x:c r="BD1024"/>
      <x:c r="BE1024"/>
      <x:c r="BF1024"/>
      <x:c r="BG1024"/>
      <x:c r="BH1024"/>
      <x:c r="BI1024"/>
      <x:c r="BJ1024"/>
      <x:c r="BK1024"/>
      <x:c r="BL1024"/>
      <x:c r="BM1024"/>
      <x:c r="BN1024"/>
      <x:c r="BO1024"/>
      <x:c r="BP1024"/>
      <x:c r="BQ1024"/>
      <x:c r="BR1024"/>
      <x:c r="BS1024"/>
      <x:c r="BT1024"/>
      <x:c r="BU1024"/>
      <x:c r="BV1024"/>
      <x:c r="BW1024"/>
      <x:c r="BX1024"/>
      <x:c r="BY1024"/>
      <x:c r="BZ1024"/>
      <x:c r="CA1024"/>
      <x:c r="CB1024"/>
      <x:c r="CC1024"/>
      <x:c r="CD1024"/>
      <x:c r="CE1024"/>
      <x:c r="CF1024"/>
      <x:c r="CG1024"/>
      <x:c r="CH1024"/>
      <x:c r="CI1024"/>
      <x:c r="CJ1024" t="str">
        <x:v>Yes</x:v>
      </x:c>
      <x:c r="CK1024" t="str">
        <x:v>Yes</x:v>
      </x:c>
      <x:c r="CL1024" t="str">
        <x:v>Yes</x:v>
      </x:c>
      <x:c r="CM1024" t="str">
        <x:v>Clear</x:v>
      </x:c>
      <x:c r="CN1024" t="str">
        <x:v>Verified — clear</x:v>
      </x:c>
      <x:c r="CO1024" t="n">
        <x:v>46272</x:v>
      </x:c>
      <x:c r="CP1024" t="str">
        <x:v>https://pubmed.ncbi.nlm.nih.gov/29704778/</x:v>
      </x:c>
      <x:c r="CQ1024"/>
      <x:c r="CR1024"/>
      <x:c r="CS1024"/>
      <x:c r="CT1024"/>
      <x:c r="CU1024"/>
      <x:c r="CV1024"/>
      <x:c r="CW1024"/>
      <x:c r="CX1024"/>
      <x:c r="CY1024"/>
      <x:c r="CZ1024"/>
      <x:c r="DA1024"/>
      <x:c r="DB1024" t="str">
        <x:f>IF(L1024="","",IF(AND(COUNT(CU1024:DA1024)=7,OR(CU1024=0,CU1024=1,CU1024=2),OR(CV1024=0,CV1024=1,CV1024=2),OR(CW1024=0,CW1024=1,CW1024=2),OR(CX1024=0,CX1024=1,CX1024=2),OR(CY1024=0,CY1024=1,CY1024=2),OR(CZ1024=0,CZ1024=1,CZ1024=2),OR(DA1024=0,DA1024=1,DA1024=2)),SUM(CU1024:DA1024),""))</x:f>
      </x:c>
      <x:c r="DC1024" t="str">
        <x:f>IF(DB1024="","",ROUND(DB1024/14*10,1))</x:f>
      </x:c>
      <x:c r="DD1024" t="str">
        <x:v>Pending</x:v>
      </x:c>
      <x:c r="DE1024" t="str">
        <x:f>IF(L1024="","",IF(DC1024="","Pending",IF(DD1024="Yes","CONDITIONAL — safety override",IF(DC1024&gt;=8,"HIGH",IF(DC1024&gt;=5,"CONDITIONAL","LOW")))))</x:f>
        <x:v>Pending</x:v>
      </x:c>
      <x:c r="DF1024" t="str">
        <x:v>Pending screening and full-text appraisal; no transferability judgment made at identification.</x:v>
      </x:c>
      <x:c r="DG1024"/>
      <x:c r="DH1024"/>
      <x:c r="DI1024"/>
      <x:c r="DJ1024"/>
      <x:c r="DK1024"/>
      <x:c r="DL1024"/>
      <x:c r="DM1024"/>
      <x:c r="DN1024"/>
      <x:c r="DO1024"/>
      <x:c r="DP1024"/>
      <x:c r="DQ1024"/>
      <x:c r="DR1024"/>
      <x:c r="DS1024"/>
      <x:c r="DT1024"/>
      <x:c r="DU1024"/>
      <x:c r="DV1024"/>
      <x:c r="DW1024"/>
      <x:c r="DX1024"/>
      <x:c r="DY1024"/>
      <x:c r="DZ1024" t="str">
        <x:v>Title/abstract information is insufficient for a substantive scientific, causal, transferability or institutional claim.</x:v>
      </x:c>
      <x:c r="EA1024" t="str">
        <x:v>Pending</x:v>
      </x:c>
      <x:c r="EB1024" t="str">
        <x:f>IF(L1024="","",IF(EC1024="READY","Yes","No / Pending"))</x:f>
        <x:v>No / Pending</x:v>
      </x:c>
      <x:c r="EC1024" t="str">
        <x:f>IF(L1024="","",IF(OR(ISNUMBER(SEARCH("Retracted Publication",Q1024)),CM1024="Retracted",CN1024="Retracted",CM1024="Expression of Concern",CN1024="Expression of Concern",F1024="Not used",CG1024="Critical",CH1024="High",CH1024="Critical"),"BLOCKED — integrity or use restriction",IF(AND(CJ1024="Yes",CK1024="Yes",CL1024="Yes"),IF(AND(CM1024="Clear",CN1024="Verified — clear"),IF(AND(AND(LEN(TRIM(CF1024))&gt;0,LEFT(LOWER(TRIM(CF1024)),7)&lt;&gt;"pending"),OR(CG1024="High",CG1024="Moderate"),OR(CH1024="Low",CH1024="Some concerns",CH1024="Not applicable")),IF(AND(DD1024="No",OR(DE1024="HIGH",DE1024="CONDITIONAL"),AND(LEN(TRIM(DF1024))&gt;0,LEFT(LOWER(TRIM(DF1024)),7)&lt;&gt;"pending")),IF(AND(AND(LEN(TRIM(DT1024))&gt;0,LEFT(LOWER(TRIM(DT1024)),7)&lt;&gt;"pending"),AND(LEN(TRIM(DU1024))&gt;0,LEFT(LOWER(TRIM(DU1024)),7)&lt;&gt;"pending"),OR(AND(LEN(TRIM(DV1024))&gt;0,LEFT(LOWER(TRIM(DV1024)),7)&lt;&gt;"pending"),AND(LEN(TRIM(DW1024))&gt;0,LEFT(LOWER(TRIM(DW1024)),7)&lt;&gt;"pending")),AND(LEN(TRIM(DX1024))&gt;0,LEFT(LOWER(TRIM(DX1024)),7)&lt;&gt;"pending")),IF(AND(F1024="Claim-ready",OR(EA1024="Strong",EA1024="Moderate"),AND(LEN(TRIM(G1024))&gt;0,LEFT(LOWER(TRIM(G1024)),7)&lt;&gt;"pending"),G1024&lt;&gt;"No substantive use decision is permitted from identification metadata alone.",AND(LEN(TRIM(DZ1024))&gt;0,LEFT(LOWER(TRIM(DZ1024)),7)&lt;&gt;"pending"),DZ1024&lt;&gt;"Identification metadata alone does not permit any substantive scientific, causal, operational, or institutional claim.",AND(LEN(TRIM(EI1024))&gt;0,LEFT(LOWER(TRIM(EI1024)),7)&lt;&gt;"pending"),ISNUMBER(EH1024),EH1024&gt;0),"READY","PENDING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4" t="str">
        <x:v>Pending</x:v>
      </x:c>
      <x:c r="EE1024"/>
      <x:c r="EF1024" t="str">
        <x:v>Pending</x:v>
      </x:c>
      <x:c r="EG1024" t="str">
        <x:v>Pending</x:v>
      </x:c>
      <x:c r="EH1024"/>
      <x:c r="EI1024" s="501"/>
      <x:c r="EJ1024"/>
      <x:c r="EK1024" t="str">
        <x:v>Pending</x:v>
      </x:c>
      <x:c r="EL1024" t="n">
        <x:v>46272</x:v>
      </x:c>
      <x:c r="EM1024" t="str">
        <x:v>Production PubMed record imported and reconciled to Zotero item HLW85WWN;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24" t="n">
        <x:f>IF(L1024="","",(IF(N1024&lt;&gt;"",1,0)+IF(O1024&lt;&gt;"",1,0)+IF(AJ1024&lt;&gt;"",1,0)+IF(AU1024&lt;&gt;"",1,0)+IF(BE1024&lt;&gt;"",1,0)+IF(CF1024&lt;&gt;"",1,0)+IF(CJ1024="Yes",1,0)+IF(CL1024="Yes",1,0)+IF(DE1024&lt;&gt;"Pending",1,0)+IF(F1024&lt;&gt;"",1,0)+IF(DZ1024&lt;&gt;"",1,0)+IF(EI1024&lt;&gt;"",1,0))/12)</x:f>
        <x:v>0.5</x:v>
      </x:c>
    </x:row>
    <x:row r="1025">
      <x:c r="A1025" t="str">
        <x:v>EV-1022</x:v>
      </x:c>
      <x:c r="B1025" t="str">
        <x:v>Integrity check</x:v>
      </x:c>
      <x:c r="C1025" t="str">
        <x:f>IF(L1025="","",IF(LEFT(EC1025,7)="BLOCKED","🔴 Do not use for conclusion",IF(EB1025="Yes","🟢 Claim-ready","🟡 Caution / context")))</x:f>
        <x:v>🟡 Caution / context</x:v>
      </x:c>
      <x:c r="D1025" t="str">
        <x:f>IF(L1025="","",EC1025)</x:f>
        <x:v>PENDING — appropriate appraisal</x:v>
      </x:c>
      <x:c r="E1025" t="str">
        <x:v>P3 — Medium</x:v>
      </x:c>
      <x:c r="F1025" t="str">
        <x:v>Pending</x:v>
      </x:c>
      <x:c r="G1025" t="str">
        <x:v>Title/abstract identify an explicit tactical/public-safety context and readiness domain; retain for full-text assessment.</x:v>
      </x:c>
      <x:c r="H1025" t="str">
        <x:v>Obtain and review lawful full text; confirm human adjudication; then select a design-specific appraisal instrument.</x:v>
      </x:c>
      <x:c r="I1025"/>
      <x:c r="J1025" t="str">
        <x:v>A — Core</x:v>
      </x:c>
      <x:c r="K1025" t="str">
        <x:v>IDENTIFIED</x:v>
      </x:c>
      <x:c r="L1025" t="str">
        <x:v>Socioecological Risk and Protective Factors for Smoking Among Active Duty U.S. Military Personnel.</x:v>
      </x:c>
      <x:c r="M1025"/>
      <x:c r="N1025" t="str">
        <x:v>Brown, Janice M; Anderson Goodell, Erin M; Williams, Jason; Bray, Robert M</x:v>
      </x:c>
      <x:c r="O1025" t="n">
        <x:v>2018</x:v>
      </x:c>
      <x:c r="P1025" t="str">
        <x:v>Military medicine</x:v>
      </x:c>
      <x:c r="Q1025" t="str">
        <x:v>Journal Article; Research Support, N.I.H., Extramural; Research Support, U.S. Gov't, Non-P.H.S.</x:v>
      </x:c>
      <x:c r="R1025" t="str">
        <x:v>Unclear</x:v>
      </x:c>
      <x:c r="S1025" t="str">
        <x:v>Unknown</x:v>
      </x:c>
      <x:c r="T1025" t="str">
        <x:v>eng</x:v>
      </x:c>
      <x:c r="U1025" t="str">
        <x:v>https://pubmed.ncbi.nlm.nih.gov/29697835/</x:v>
      </x:c>
      <x:c r="V1025" t="str">
        <x:v>10.1093/milmed/usx021</x:v>
      </x:c>
      <x:c r="W1025" t="str">
        <x:f>IF(V1025="","",LOWER(SUBSTITUTE(SUBSTITUTE(SUBSTITUTE(SUBSTITUTE(TRIM(V1025),"https://doi.org/",""),"http://doi.org/",""),"https://dx.doi.org/",""),"doi:","")))</x:f>
        <x:v>10.1093/milmed/usx021</x:v>
      </x:c>
      <x:c r="X1025" t="str">
        <x:v>29697835</x:v>
      </x:c>
      <x:c r="Y1025" t="str">
        <x:v>PMC6027073</x:v>
      </x:c>
      <x:c r="Z1025"/>
      <x:c r="AA1025" t="str">
        <x:v>PubMed/MEDLINE</x:v>
      </x:c>
      <x:c r="AB1025" t="str">
        <x:v>PUBMED-A-v1.0-2026-08-28</x:v>
      </x:c>
      <x:c r="AC1025" t="str">
        <x:v>SP-PUBMED-A-20260828</x:v>
      </x:c>
      <x:c r="AD1025" s="499" t="n">
        <x:v>46262</x:v>
      </x:c>
      <x:c r="AE1025" s="499" t="n">
        <x:v>46272</x:v>
      </x:c>
      <x:c r="AF1025" t="str">
        <x:v>PRGPHM7D</x:v>
      </x:c>
      <x:c r="AG1025"/>
      <x:c r="AH1025" t="str">
        <x:v>Tactical Athlete → Operational Readiness Brazil</x:v>
      </x:c>
      <x:c r="AI1025" t="str">
        <x:v>evidence-family:A</x:v>
      </x:c>
      <x:c r="AJ1025"/>
      <x:c r="AK1025" t="str">
        <x:f>IF(AJ1025="","",IF(OR(LOWER(AJ1025)="brazil",LOWER(AJ1025)="brasil"),"Yes","No"))</x:f>
      </x:c>
      <x:c r="AL1025"/>
      <x:c r="AM1025"/>
      <x:c r="AN1025"/>
      <x:c r="AO1025"/>
      <x:c r="AP1025"/>
      <x:c r="AQ1025"/>
      <x:c r="AR1025"/>
      <x:c r="AS1025"/>
      <x:c r="AT1025"/>
      <x:c r="AU1025"/>
      <x:c r="AV1025"/>
      <x:c r="AW1025"/>
      <x:c r="AX1025"/>
      <x:c r="AY1025"/>
      <x:c r="AZ1025"/>
      <x:c r="BA1025"/>
      <x:c r="BB1025"/>
      <x:c r="BC1025"/>
      <x:c r="BD1025"/>
      <x:c r="BE1025"/>
      <x:c r="BF1025"/>
      <x:c r="BG1025"/>
      <x:c r="BH1025"/>
      <x:c r="BI1025"/>
      <x:c r="BJ1025"/>
      <x:c r="BK1025"/>
      <x:c r="BL1025"/>
      <x:c r="BM1025"/>
      <x:c r="BN1025"/>
      <x:c r="BO1025"/>
      <x:c r="BP1025"/>
      <x:c r="BQ1025"/>
      <x:c r="BR1025"/>
      <x:c r="BS1025"/>
      <x:c r="BT1025"/>
      <x:c r="BU1025"/>
      <x:c r="BV1025"/>
      <x:c r="BW1025"/>
      <x:c r="BX1025"/>
      <x:c r="BY1025"/>
      <x:c r="BZ1025"/>
      <x:c r="CA1025"/>
      <x:c r="CB1025"/>
      <x:c r="CC1025"/>
      <x:c r="CD1025"/>
      <x:c r="CE1025"/>
      <x:c r="CF1025"/>
      <x:c r="CG1025"/>
      <x:c r="CH1025"/>
      <x:c r="CI1025"/>
      <x:c r="CJ1025" t="str">
        <x:v>Yes</x:v>
      </x:c>
      <x:c r="CK1025" t="str">
        <x:v>Yes</x:v>
      </x:c>
      <x:c r="CL1025" t="str">
        <x:v>Yes</x:v>
      </x:c>
      <x:c r="CM1025" t="str">
        <x:v>Clear</x:v>
      </x:c>
      <x:c r="CN1025" t="str">
        <x:v>Verified — clear</x:v>
      </x:c>
      <x:c r="CO1025" t="n">
        <x:v>46272</x:v>
      </x:c>
      <x:c r="CP1025" t="str">
        <x:v>https://pubmed.ncbi.nlm.nih.gov/29697835/</x:v>
      </x:c>
      <x:c r="CQ1025"/>
      <x:c r="CR1025"/>
      <x:c r="CS1025"/>
      <x:c r="CT1025"/>
      <x:c r="CU1025"/>
      <x:c r="CV1025"/>
      <x:c r="CW1025"/>
      <x:c r="CX1025"/>
      <x:c r="CY1025"/>
      <x:c r="CZ1025"/>
      <x:c r="DA1025"/>
      <x:c r="DB1025" t="str">
        <x:f>IF(L1025="","",IF(AND(COUNT(CU1025:DA1025)=7,OR(CU1025=0,CU1025=1,CU1025=2),OR(CV1025=0,CV1025=1,CV1025=2),OR(CW1025=0,CW1025=1,CW1025=2),OR(CX1025=0,CX1025=1,CX1025=2),OR(CY1025=0,CY1025=1,CY1025=2),OR(CZ1025=0,CZ1025=1,CZ1025=2),OR(DA1025=0,DA1025=1,DA1025=2)),SUM(CU1025:DA1025),""))</x:f>
      </x:c>
      <x:c r="DC1025" t="str">
        <x:f>IF(DB1025="","",ROUND(DB1025/14*10,1))</x:f>
      </x:c>
      <x:c r="DD1025" t="str">
        <x:v>Pending</x:v>
      </x:c>
      <x:c r="DE1025" t="str">
        <x:f>IF(L1025="","",IF(DC1025="","Pending",IF(DD1025="Yes","CONDITIONAL — safety override",IF(DC1025&gt;=8,"HIGH",IF(DC1025&gt;=5,"CONDITIONAL","LOW")))))</x:f>
        <x:v>Pending</x:v>
      </x:c>
      <x:c r="DF1025" t="str">
        <x:v>Pending screening and full-text appraisal; no transferability judgment made at identification.</x:v>
      </x:c>
      <x:c r="DG1025"/>
      <x:c r="DH1025"/>
      <x:c r="DI1025"/>
      <x:c r="DJ1025"/>
      <x:c r="DK1025"/>
      <x:c r="DL1025"/>
      <x:c r="DM1025"/>
      <x:c r="DN1025"/>
      <x:c r="DO1025"/>
      <x:c r="DP1025"/>
      <x:c r="DQ1025"/>
      <x:c r="DR1025"/>
      <x:c r="DS1025"/>
      <x:c r="DT1025"/>
      <x:c r="DU1025"/>
      <x:c r="DV1025"/>
      <x:c r="DW1025"/>
      <x:c r="DX1025"/>
      <x:c r="DY1025"/>
      <x:c r="DZ1025" t="str">
        <x:v>Title/abstract screening alone does not establish effectiveness, causality, methodological quality, transferability to Brazilian public safety or an institutional recommendation.</x:v>
      </x:c>
      <x:c r="EA1025" t="str">
        <x:v>Pending</x:v>
      </x:c>
      <x:c r="EB1025" t="str">
        <x:f>IF(L1025="","",IF(EC1025="READY","Yes","No / Pending"))</x:f>
        <x:v>No / Pending</x:v>
      </x:c>
      <x:c r="EC1025" t="str">
        <x:f>IF(L1025="","",IF(OR(ISNUMBER(SEARCH("Retracted Publication",Q1025)),CM1025="Retracted",CN1025="Retracted",CM1025="Expression of Concern",CN1025="Expression of Concern",F1025="Not used",CG1025="Critical",CH1025="High",CH1025="Critical"),"BLOCKED — integrity or use restriction",IF(AND(CJ1025="Yes",CK1025="Yes",CL1025="Yes"),IF(AND(CM1025="Clear",CN1025="Verified — clear"),IF(AND(AND(LEN(TRIM(CF1025))&gt;0,LEFT(LOWER(TRIM(CF1025)),7)&lt;&gt;"pending"),OR(CG1025="High",CG1025="Moderate"),OR(CH1025="Low",CH1025="Some concerns",CH1025="Not applicable")),IF(AND(DD1025="No",OR(DE1025="HIGH",DE1025="CONDITIONAL"),AND(LEN(TRIM(DF1025))&gt;0,LEFT(LOWER(TRIM(DF1025)),7)&lt;&gt;"pending")),IF(AND(AND(LEN(TRIM(DT1025))&gt;0,LEFT(LOWER(TRIM(DT1025)),7)&lt;&gt;"pending"),AND(LEN(TRIM(DU1025))&gt;0,LEFT(LOWER(TRIM(DU1025)),7)&lt;&gt;"pending"),OR(AND(LEN(TRIM(DV1025))&gt;0,LEFT(LOWER(TRIM(DV1025)),7)&lt;&gt;"pending"),AND(LEN(TRIM(DW1025))&gt;0,LEFT(LOWER(TRIM(DW1025)),7)&lt;&gt;"pending")),AND(LEN(TRIM(DX1025))&gt;0,LEFT(LOWER(TRIM(DX1025)),7)&lt;&gt;"pending")),IF(AND(F1025="Claim-ready",OR(EA1025="Strong",EA1025="Moderate"),AND(LEN(TRIM(G1025))&gt;0,LEFT(LOWER(TRIM(G1025)),7)&lt;&gt;"pending"),G1025&lt;&gt;"No substantive use decision is permitted from identification metadata alone.",AND(LEN(TRIM(DZ1025))&gt;0,LEFT(LOWER(TRIM(DZ1025)),7)&lt;&gt;"pending"),DZ1025&lt;&gt;"Identification metadata alone does not permit any substantive scientific, causal, operational, or institutional claim.",AND(LEN(TRIM(EI1025))&gt;0,LEFT(LOWER(TRIM(EI1025)),7)&lt;&gt;"pending"),ISNUMBER(EH1025),EH1025&gt;0),"READY","PENDING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5" t="str">
        <x:v>Pending</x:v>
      </x:c>
      <x:c r="EE1025"/>
      <x:c r="EF1025" t="str">
        <x:v>Pending</x:v>
      </x:c>
      <x:c r="EG1025" t="str">
        <x:v>Pending</x:v>
      </x:c>
      <x:c r="EH1025"/>
      <x:c r="EI1025" s="501"/>
      <x:c r="EJ1025"/>
      <x:c r="EK1025" t="str">
        <x:v>Pending</x:v>
      </x:c>
      <x:c r="EL1025" t="n">
        <x:v>46272</x:v>
      </x:c>
      <x:c r="EM1025" t="str">
        <x:v>Production PubMed record imported and reconciled to Zotero item PRGPHM7D;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5" t="n">
        <x:f>IF(L1025="","",(IF(N1025&lt;&gt;"",1,0)+IF(O1025&lt;&gt;"",1,0)+IF(AJ1025&lt;&gt;"",1,0)+IF(AU1025&lt;&gt;"",1,0)+IF(BE1025&lt;&gt;"",1,0)+IF(CF1025&lt;&gt;"",1,0)+IF(CJ1025="Yes",1,0)+IF(CL1025="Yes",1,0)+IF(DE1025&lt;&gt;"Pending",1,0)+IF(F1025&lt;&gt;"",1,0)+IF(DZ1025&lt;&gt;"",1,0)+IF(EI1025&lt;&gt;"",1,0))/12)</x:f>
        <x:v>0.5</x:v>
      </x:c>
    </x:row>
    <x:row r="1026">
      <x:c r="A1026" t="str">
        <x:v>EV-1023</x:v>
      </x:c>
      <x:c r="B1026" t="str">
        <x:v>Integrity check</x:v>
      </x:c>
      <x:c r="C1026" t="str">
        <x:f>IF(L1026="","",IF(LEFT(EC1026,7)="BLOCKED","🔴 Do not use for conclusion",IF(EB1026="Yes","🟢 Claim-ready","🟡 Caution / context")))</x:f>
        <x:v>🟡 Caution / context</x:v>
      </x:c>
      <x:c r="D1026" t="str">
        <x:f>IF(L1026="","",EC1026)</x:f>
        <x:v>PENDING — appropriate appraisal</x:v>
      </x:c>
      <x:c r="E1026" t="str">
        <x:v>P3 — Medium</x:v>
      </x:c>
      <x:c r="F1026" t="str">
        <x:v>Pending</x:v>
      </x:c>
      <x:c r="G1026" t="str">
        <x:v>Title/abstract identify an explicit tactical/public-safety context and readiness domain; retain for full-text assessment.</x:v>
      </x:c>
      <x:c r="H1026" t="str">
        <x:v>Obtain and review lawful full text; confirm human adjudication; then select a design-specific appraisal instrument.</x:v>
      </x:c>
      <x:c r="I1026"/>
      <x:c r="J1026" t="str">
        <x:v>A — Core</x:v>
      </x:c>
      <x:c r="K1026" t="str">
        <x:v>IDENTIFIED</x:v>
      </x:c>
      <x:c r="L1026" t="str">
        <x:v>Physical Therapists Forward Deployed on Aircraft Carriers: A Retrospective Look at a Decade of Service.</x:v>
      </x:c>
      <x:c r="M1026"/>
      <x:c r="N1026" t="str">
        <x:v>Rosenthal, Michael D; Ziemke, Gregg W; Bush, Matthew L; Halfpap, Joshua</x:v>
      </x:c>
      <x:c r="O1026" t="n">
        <x:v>2018</x:v>
      </x:c>
      <x:c r="P1026" t="str">
        <x:v>Military medicine</x:v>
      </x:c>
      <x:c r="Q1026" t="str">
        <x:v>Journal Article</x:v>
      </x:c>
      <x:c r="R1026" t="str">
        <x:v>Unclear</x:v>
      </x:c>
      <x:c r="S1026" t="str">
        <x:v>Unknown</x:v>
      </x:c>
      <x:c r="T1026" t="str">
        <x:v>eng</x:v>
      </x:c>
      <x:c r="U1026" t="str">
        <x:v>https://pubmed.ncbi.nlm.nih.gov/29697831/</x:v>
      </x:c>
      <x:c r="V1026" t="str">
        <x:v>10.1093/milmed/usy070</x:v>
      </x:c>
      <x:c r="W1026" t="str">
        <x:f>IF(V1026="","",LOWER(SUBSTITUTE(SUBSTITUTE(SUBSTITUTE(SUBSTITUTE(TRIM(V1026),"https://doi.org/",""),"http://doi.org/",""),"https://dx.doi.org/",""),"doi:","")))</x:f>
        <x:v>10.1093/milmed/usy070</x:v>
      </x:c>
      <x:c r="X1026" t="str">
        <x:v>29697831</x:v>
      </x:c>
      <x:c r="Y1026" t="str"/>
      <x:c r="Z1026"/>
      <x:c r="AA1026" t="str">
        <x:v>PubMed/MEDLINE</x:v>
      </x:c>
      <x:c r="AB1026" t="str">
        <x:v>PUBMED-A-v1.0-2026-08-28</x:v>
      </x:c>
      <x:c r="AC1026" t="str">
        <x:v>SP-PUBMED-A-20260828</x:v>
      </x:c>
      <x:c r="AD1026" s="499" t="n">
        <x:v>46262</x:v>
      </x:c>
      <x:c r="AE1026" s="499" t="n">
        <x:v>46272</x:v>
      </x:c>
      <x:c r="AF1026" t="str">
        <x:v>LJ3794XK</x:v>
      </x:c>
      <x:c r="AG1026"/>
      <x:c r="AH1026" t="str">
        <x:v>Tactical Athlete → Operational Readiness Brazil</x:v>
      </x:c>
      <x:c r="AI1026" t="str">
        <x:v>evidence-family:A</x:v>
      </x:c>
      <x:c r="AJ1026"/>
      <x:c r="AK1026" t="str">
        <x:f>IF(AJ1026="","",IF(OR(LOWER(AJ1026)="brazil",LOWER(AJ1026)="brasil"),"Yes","No"))</x:f>
      </x:c>
      <x:c r="AL1026"/>
      <x:c r="AM1026"/>
      <x:c r="AN1026"/>
      <x:c r="AO1026"/>
      <x:c r="AP1026"/>
      <x:c r="AQ1026"/>
      <x:c r="AR1026"/>
      <x:c r="AS1026"/>
      <x:c r="AT1026"/>
      <x:c r="AU1026"/>
      <x:c r="AV1026"/>
      <x:c r="AW1026"/>
      <x:c r="AX1026"/>
      <x:c r="AY1026"/>
      <x:c r="AZ1026"/>
      <x:c r="BA1026"/>
      <x:c r="BB1026"/>
      <x:c r="BC1026"/>
      <x:c r="BD1026"/>
      <x:c r="BE1026"/>
      <x:c r="BF1026"/>
      <x:c r="BG1026"/>
      <x:c r="BH1026"/>
      <x:c r="BI1026"/>
      <x:c r="BJ1026"/>
      <x:c r="BK1026"/>
      <x:c r="BL1026"/>
      <x:c r="BM1026"/>
      <x:c r="BN1026"/>
      <x:c r="BO1026"/>
      <x:c r="BP1026"/>
      <x:c r="BQ1026"/>
      <x:c r="BR1026"/>
      <x:c r="BS1026"/>
      <x:c r="BT1026"/>
      <x:c r="BU1026"/>
      <x:c r="BV1026"/>
      <x:c r="BW1026"/>
      <x:c r="BX1026"/>
      <x:c r="BY1026"/>
      <x:c r="BZ1026"/>
      <x:c r="CA1026"/>
      <x:c r="CB1026"/>
      <x:c r="CC1026"/>
      <x:c r="CD1026"/>
      <x:c r="CE1026"/>
      <x:c r="CF1026"/>
      <x:c r="CG1026"/>
      <x:c r="CH1026"/>
      <x:c r="CI1026"/>
      <x:c r="CJ1026" t="str">
        <x:v>Yes</x:v>
      </x:c>
      <x:c r="CK1026" t="str">
        <x:v>Yes</x:v>
      </x:c>
      <x:c r="CL1026" t="str">
        <x:v>Yes</x:v>
      </x:c>
      <x:c r="CM1026" t="str">
        <x:v>Clear</x:v>
      </x:c>
      <x:c r="CN1026" t="str">
        <x:v>Verified — clear</x:v>
      </x:c>
      <x:c r="CO1026" t="n">
        <x:v>46272</x:v>
      </x:c>
      <x:c r="CP1026" t="str">
        <x:v>https://pubmed.ncbi.nlm.nih.gov/29697831/</x:v>
      </x:c>
      <x:c r="CQ1026"/>
      <x:c r="CR1026"/>
      <x:c r="CS1026"/>
      <x:c r="CT1026"/>
      <x:c r="CU1026"/>
      <x:c r="CV1026"/>
      <x:c r="CW1026"/>
      <x:c r="CX1026"/>
      <x:c r="CY1026"/>
      <x:c r="CZ1026"/>
      <x:c r="DA1026"/>
      <x:c r="DB1026" t="str">
        <x:f>IF(L1026="","",IF(AND(COUNT(CU1026:DA1026)=7,OR(CU1026=0,CU1026=1,CU1026=2),OR(CV1026=0,CV1026=1,CV1026=2),OR(CW1026=0,CW1026=1,CW1026=2),OR(CX1026=0,CX1026=1,CX1026=2),OR(CY1026=0,CY1026=1,CY1026=2),OR(CZ1026=0,CZ1026=1,CZ1026=2),OR(DA1026=0,DA1026=1,DA1026=2)),SUM(CU1026:DA1026),""))</x:f>
      </x:c>
      <x:c r="DC1026" t="str">
        <x:f>IF(DB1026="","",ROUND(DB1026/14*10,1))</x:f>
      </x:c>
      <x:c r="DD1026" t="str">
        <x:v>Pending</x:v>
      </x:c>
      <x:c r="DE1026" t="str">
        <x:f>IF(L1026="","",IF(DC1026="","Pending",IF(DD1026="Yes","CONDITIONAL — safety override",IF(DC1026&gt;=8,"HIGH",IF(DC1026&gt;=5,"CONDITIONAL","LOW")))))</x:f>
        <x:v>Pending</x:v>
      </x:c>
      <x:c r="DF1026" t="str">
        <x:v>Pending screening and full-text appraisal; no transferability judgment made at identification.</x:v>
      </x:c>
      <x:c r="DG1026"/>
      <x:c r="DH1026"/>
      <x:c r="DI1026"/>
      <x:c r="DJ1026"/>
      <x:c r="DK1026"/>
      <x:c r="DL1026"/>
      <x:c r="DM1026"/>
      <x:c r="DN1026"/>
      <x:c r="DO1026"/>
      <x:c r="DP1026"/>
      <x:c r="DQ1026"/>
      <x:c r="DR1026"/>
      <x:c r="DS1026"/>
      <x:c r="DT1026"/>
      <x:c r="DU1026"/>
      <x:c r="DV1026"/>
      <x:c r="DW1026"/>
      <x:c r="DX1026"/>
      <x:c r="DY1026"/>
      <x:c r="DZ1026" t="str">
        <x:v>Title/abstract screening alone does not establish effectiveness, causality, methodological quality, transferability to Brazilian public safety or an institutional recommendation.</x:v>
      </x:c>
      <x:c r="EA1026" t="str">
        <x:v>Pending</x:v>
      </x:c>
      <x:c r="EB1026" t="str">
        <x:f>IF(L1026="","",IF(EC1026="READY","Yes","No / Pending"))</x:f>
        <x:v>No / Pending</x:v>
      </x:c>
      <x:c r="EC1026" t="str">
        <x:f>IF(L1026="","",IF(OR(ISNUMBER(SEARCH("Retracted Publication",Q1026)),CM1026="Retracted",CN1026="Retracted",CM1026="Expression of Concern",CN1026="Expression of Concern",F1026="Not used",CG1026="Critical",CH1026="High",CH1026="Critical"),"BLOCKED — integrity or use restriction",IF(AND(CJ1026="Yes",CK1026="Yes",CL1026="Yes"),IF(AND(CM1026="Clear",CN1026="Verified — clear"),IF(AND(AND(LEN(TRIM(CF1026))&gt;0,LEFT(LOWER(TRIM(CF1026)),7)&lt;&gt;"pending"),OR(CG1026="High",CG1026="Moderate"),OR(CH1026="Low",CH1026="Some concerns",CH1026="Not applicable")),IF(AND(DD1026="No",OR(DE1026="HIGH",DE1026="CONDITIONAL"),AND(LEN(TRIM(DF1026))&gt;0,LEFT(LOWER(TRIM(DF1026)),7)&lt;&gt;"pending")),IF(AND(AND(LEN(TRIM(DT1026))&gt;0,LEFT(LOWER(TRIM(DT1026)),7)&lt;&gt;"pending"),AND(LEN(TRIM(DU1026))&gt;0,LEFT(LOWER(TRIM(DU1026)),7)&lt;&gt;"pending"),OR(AND(LEN(TRIM(DV1026))&gt;0,LEFT(LOWER(TRIM(DV1026)),7)&lt;&gt;"pending"),AND(LEN(TRIM(DW1026))&gt;0,LEFT(LOWER(TRIM(DW1026)),7)&lt;&gt;"pending")),AND(LEN(TRIM(DX1026))&gt;0,LEFT(LOWER(TRIM(DX1026)),7)&lt;&gt;"pending")),IF(AND(F1026="Claim-ready",OR(EA1026="Strong",EA1026="Moderate"),AND(LEN(TRIM(G1026))&gt;0,LEFT(LOWER(TRIM(G1026)),7)&lt;&gt;"pending"),G1026&lt;&gt;"No substantive use decision is permitted from identification metadata alone.",AND(LEN(TRIM(DZ1026))&gt;0,LEFT(LOWER(TRIM(DZ1026)),7)&lt;&gt;"pending"),DZ1026&lt;&gt;"Identification metadata alone does not permit any substantive scientific, causal, operational, or institutional claim.",AND(LEN(TRIM(EI1026))&gt;0,LEFT(LOWER(TRIM(EI1026)),7)&lt;&gt;"pending"),ISNUMBER(EH1026),EH1026&gt;0),"READY","PENDING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6" t="str">
        <x:v>Pending</x:v>
      </x:c>
      <x:c r="EE1026"/>
      <x:c r="EF1026" t="str">
        <x:v>Pending</x:v>
      </x:c>
      <x:c r="EG1026" t="str">
        <x:v>Pending</x:v>
      </x:c>
      <x:c r="EH1026"/>
      <x:c r="EI1026" s="501"/>
      <x:c r="EJ1026"/>
      <x:c r="EK1026" t="str">
        <x:v>Pending</x:v>
      </x:c>
      <x:c r="EL1026" t="n">
        <x:v>46272</x:v>
      </x:c>
      <x:c r="EM1026" t="str">
        <x:v>Production PubMed record imported and reconciled to Zotero item LJ3794XK;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6" t="n">
        <x:f>IF(L1026="","",(IF(N1026&lt;&gt;"",1,0)+IF(O1026&lt;&gt;"",1,0)+IF(AJ1026&lt;&gt;"",1,0)+IF(AU1026&lt;&gt;"",1,0)+IF(BE1026&lt;&gt;"",1,0)+IF(CF1026&lt;&gt;"",1,0)+IF(CJ1026="Yes",1,0)+IF(CL1026="Yes",1,0)+IF(DE1026&lt;&gt;"Pending",1,0)+IF(F1026&lt;&gt;"",1,0)+IF(DZ1026&lt;&gt;"",1,0)+IF(EI1026&lt;&gt;"",1,0))/12)</x:f>
        <x:v>0.5</x:v>
      </x:c>
    </x:row>
    <x:row r="1027">
      <x:c r="A1027" t="str">
        <x:v>EV-1024</x:v>
      </x:c>
      <x:c r="B1027" t="str">
        <x:v>Integrity check</x:v>
      </x:c>
      <x:c r="C1027" t="str">
        <x:f>IF(L1027="","",IF(LEFT(EC1027,7)="BLOCKED","🔴 Do not use for conclusion",IF(EB1027="Yes","🟢 Claim-ready","🟡 Caution / context")))</x:f>
        <x:v>🟡 Caution / context</x:v>
      </x:c>
      <x:c r="D1027" t="str">
        <x:f>IF(L1027="","",EC1027)</x:f>
        <x:v>PENDING — appropriate appraisal</x:v>
      </x:c>
      <x:c r="E1027" t="str">
        <x:v>P3 — Medium</x:v>
      </x:c>
      <x:c r="F1027" t="str">
        <x:v>Pending</x:v>
      </x:c>
      <x:c r="G1027" t="str">
        <x:v>Title/abstract identify an explicit operational APHT/medical-readiness topic; retain for full-text assessment.</x:v>
      </x:c>
      <x:c r="H1027" t="str">
        <x:v>Obtain and review lawful full text; confirm human adjudication; then select a design-specific appraisal instrument.</x:v>
      </x:c>
      <x:c r="I1027"/>
      <x:c r="J1027" t="str">
        <x:v>B — APHT / Medical Readiness</x:v>
      </x:c>
      <x:c r="K1027" t="str">
        <x:v>IDENTIFIED</x:v>
      </x:c>
      <x:c r="L1027" t="str">
        <x:v>A Review of Casualties Transported to Role 2 Medical Treatment Facilities in Afghanistan.</x:v>
      </x:c>
      <x:c r="M1027"/>
      <x:c r="N1027" t="str">
        <x:v>Kotwal, Russ S; Staudt, Amanda M; Trevino, Jennifer D; Valdez-Delgado, Krystal K; Le, Tuan D; Gurney, Jennifer M; Sauer, Samual W; Shackelford, Stacy A; Stockinger, Zsolt T; Mann-Salinas, Elizabeth A</x:v>
      </x:c>
      <x:c r="O1027" t="n">
        <x:v>2018</x:v>
      </x:c>
      <x:c r="P1027" t="str">
        <x:v>Military medicine</x:v>
      </x:c>
      <x:c r="Q1027" t="str">
        <x:v>Journal Article; Research Support, U.S. Gov't, Non-P.H.S.; Review</x:v>
      </x:c>
      <x:c r="R1027" t="str">
        <x:v>Unclear</x:v>
      </x:c>
      <x:c r="S1027" t="str">
        <x:v>Unknown</x:v>
      </x:c>
      <x:c r="T1027" t="str">
        <x:v>eng</x:v>
      </x:c>
      <x:c r="U1027" t="str">
        <x:v>https://pubmed.ncbi.nlm.nih.gov/29635602/</x:v>
      </x:c>
      <x:c r="V1027" t="str">
        <x:v>10.1093/milmed/usx211</x:v>
      </x:c>
      <x:c r="W1027" t="str">
        <x:f>IF(V1027="","",LOWER(SUBSTITUTE(SUBSTITUTE(SUBSTITUTE(SUBSTITUTE(TRIM(V1027),"https://doi.org/",""),"http://doi.org/",""),"https://dx.doi.org/",""),"doi:","")))</x:f>
        <x:v>10.1093/milmed/usx211</x:v>
      </x:c>
      <x:c r="X1027" t="str">
        <x:v>29635602</x:v>
      </x:c>
      <x:c r="Y1027" t="str"/>
      <x:c r="Z1027"/>
      <x:c r="AA1027" t="str">
        <x:v>PubMed/MEDLINE</x:v>
      </x:c>
      <x:c r="AB1027" t="str">
        <x:v>PUBMED-B-v1.0-2026-08-28</x:v>
      </x:c>
      <x:c r="AC1027" t="str">
        <x:v>SP-PUBMED-B-20260828</x:v>
      </x:c>
      <x:c r="AD1027" s="499" t="n">
        <x:v>46262</x:v>
      </x:c>
      <x:c r="AE1027" s="499" t="n">
        <x:v>46272</x:v>
      </x:c>
      <x:c r="AF1027" t="str">
        <x:v>D5GFM9SJ</x:v>
      </x:c>
      <x:c r="AG1027"/>
      <x:c r="AH1027" t="str">
        <x:v>Tactical Athlete → Operational Readiness Brazil</x:v>
      </x:c>
      <x:c r="AI1027" t="str">
        <x:v>evidence-family:B</x:v>
      </x:c>
      <x:c r="AJ1027"/>
      <x:c r="AK1027" t="str">
        <x:f>IF(AJ1027="","",IF(OR(LOWER(AJ1027)="brazil",LOWER(AJ1027)="brasil"),"Yes","No"))</x:f>
      </x:c>
      <x:c r="AL1027"/>
      <x:c r="AM1027"/>
      <x:c r="AN1027"/>
      <x:c r="AO1027"/>
      <x:c r="AP1027"/>
      <x:c r="AQ1027"/>
      <x:c r="AR1027"/>
      <x:c r="AS1027"/>
      <x:c r="AT1027"/>
      <x:c r="AU1027"/>
      <x:c r="AV1027"/>
      <x:c r="AW1027"/>
      <x:c r="AX1027"/>
      <x:c r="AY1027"/>
      <x:c r="AZ1027"/>
      <x:c r="BA1027"/>
      <x:c r="BB1027"/>
      <x:c r="BC1027"/>
      <x:c r="BD1027"/>
      <x:c r="BE1027"/>
      <x:c r="BF1027"/>
      <x:c r="BG1027"/>
      <x:c r="BH1027"/>
      <x:c r="BI1027"/>
      <x:c r="BJ1027"/>
      <x:c r="BK1027"/>
      <x:c r="BL1027"/>
      <x:c r="BM1027"/>
      <x:c r="BN1027"/>
      <x:c r="BO1027"/>
      <x:c r="BP1027"/>
      <x:c r="BQ1027"/>
      <x:c r="BR1027"/>
      <x:c r="BS1027"/>
      <x:c r="BT1027"/>
      <x:c r="BU1027"/>
      <x:c r="BV1027"/>
      <x:c r="BW1027"/>
      <x:c r="BX1027"/>
      <x:c r="BY1027"/>
      <x:c r="BZ1027"/>
      <x:c r="CA1027"/>
      <x:c r="CB1027"/>
      <x:c r="CC1027"/>
      <x:c r="CD1027"/>
      <x:c r="CE1027"/>
      <x:c r="CF1027"/>
      <x:c r="CG1027"/>
      <x:c r="CH1027"/>
      <x:c r="CI1027"/>
      <x:c r="CJ1027" t="str">
        <x:v>Yes</x:v>
      </x:c>
      <x:c r="CK1027" t="str">
        <x:v>Yes</x:v>
      </x:c>
      <x:c r="CL1027" t="str">
        <x:v>Yes</x:v>
      </x:c>
      <x:c r="CM1027" t="str">
        <x:v>Clear</x:v>
      </x:c>
      <x:c r="CN1027" t="str">
        <x:v>Verified — clear</x:v>
      </x:c>
      <x:c r="CO1027" t="n">
        <x:v>46272</x:v>
      </x:c>
      <x:c r="CP1027" t="str">
        <x:v>https://pubmed.ncbi.nlm.nih.gov/29635602/</x:v>
      </x:c>
      <x:c r="CQ1027"/>
      <x:c r="CR1027"/>
      <x:c r="CS1027"/>
      <x:c r="CT1027"/>
      <x:c r="CU1027"/>
      <x:c r="CV1027"/>
      <x:c r="CW1027"/>
      <x:c r="CX1027"/>
      <x:c r="CY1027"/>
      <x:c r="CZ1027"/>
      <x:c r="DA1027"/>
      <x:c r="DB1027" t="str">
        <x:f>IF(L1027="","",IF(AND(COUNT(CU1027:DA1027)=7,OR(CU1027=0,CU1027=1,CU1027=2),OR(CV1027=0,CV1027=1,CV1027=2),OR(CW1027=0,CW1027=1,CW1027=2),OR(CX1027=0,CX1027=1,CX1027=2),OR(CY1027=0,CY1027=1,CY1027=2),OR(CZ1027=0,CZ1027=1,CZ1027=2),OR(DA1027=0,DA1027=1,DA1027=2)),SUM(CU1027:DA1027),""))</x:f>
      </x:c>
      <x:c r="DC1027" t="str">
        <x:f>IF(DB1027="","",ROUND(DB1027/14*10,1))</x:f>
      </x:c>
      <x:c r="DD1027" t="str">
        <x:v>Pending</x:v>
      </x:c>
      <x:c r="DE1027" t="str">
        <x:f>IF(L1027="","",IF(DC1027="","Pending",IF(DD1027="Yes","CONDITIONAL — safety override",IF(DC1027&gt;=8,"HIGH",IF(DC1027&gt;=5,"CONDITIONAL","LOW")))))</x:f>
        <x:v>Pending</x:v>
      </x:c>
      <x:c r="DF1027" t="str">
        <x:v>Pending screening and full-text appraisal; no transferability judgment made at identification.</x:v>
      </x:c>
      <x:c r="DG1027"/>
      <x:c r="DH1027"/>
      <x:c r="DI1027"/>
      <x:c r="DJ1027"/>
      <x:c r="DK1027"/>
      <x:c r="DL1027"/>
      <x:c r="DM1027"/>
      <x:c r="DN1027"/>
      <x:c r="DO1027"/>
      <x:c r="DP1027"/>
      <x:c r="DQ1027"/>
      <x:c r="DR1027"/>
      <x:c r="DS1027"/>
      <x:c r="DT1027"/>
      <x:c r="DU1027"/>
      <x:c r="DV1027"/>
      <x:c r="DW1027"/>
      <x:c r="DX1027"/>
      <x:c r="DY1027"/>
      <x:c r="DZ1027" t="str">
        <x:v>Title/abstract screening alone does not establish effectiveness, causality, methodological quality, transferability to Brazilian public safety or an institutional recommendation.</x:v>
      </x:c>
      <x:c r="EA1027" t="str">
        <x:v>Pending</x:v>
      </x:c>
      <x:c r="EB1027" t="str">
        <x:f>IF(L1027="","",IF(EC1027="READY","Yes","No / Pending"))</x:f>
        <x:v>No / Pending</x:v>
      </x:c>
      <x:c r="EC1027" t="str">
        <x:f>IF(L1027="","",IF(OR(ISNUMBER(SEARCH("Retracted Publication",Q1027)),CM1027="Retracted",CN1027="Retracted",CM1027="Expression of Concern",CN1027="Expression of Concern",F1027="Not used",CG1027="Critical",CH1027="High",CH1027="Critical"),"BLOCKED — integrity or use restriction",IF(AND(CJ1027="Yes",CK1027="Yes",CL1027="Yes"),IF(AND(CM1027="Clear",CN1027="Verified — clear"),IF(AND(AND(LEN(TRIM(CF1027))&gt;0,LEFT(LOWER(TRIM(CF1027)),7)&lt;&gt;"pending"),OR(CG1027="High",CG1027="Moderate"),OR(CH1027="Low",CH1027="Some concerns",CH1027="Not applicable")),IF(AND(DD1027="No",OR(DE1027="HIGH",DE1027="CONDITIONAL"),AND(LEN(TRIM(DF1027))&gt;0,LEFT(LOWER(TRIM(DF1027)),7)&lt;&gt;"pending")),IF(AND(AND(LEN(TRIM(DT1027))&gt;0,LEFT(LOWER(TRIM(DT1027)),7)&lt;&gt;"pending"),AND(LEN(TRIM(DU1027))&gt;0,LEFT(LOWER(TRIM(DU1027)),7)&lt;&gt;"pending"),OR(AND(LEN(TRIM(DV1027))&gt;0,LEFT(LOWER(TRIM(DV1027)),7)&lt;&gt;"pending"),AND(LEN(TRIM(DW1027))&gt;0,LEFT(LOWER(TRIM(DW1027)),7)&lt;&gt;"pending")),AND(LEN(TRIM(DX1027))&gt;0,LEFT(LOWER(TRIM(DX1027)),7)&lt;&gt;"pending")),IF(AND(F1027="Claim-ready",OR(EA1027="Strong",EA1027="Moderate"),AND(LEN(TRIM(G1027))&gt;0,LEFT(LOWER(TRIM(G1027)),7)&lt;&gt;"pending"),G1027&lt;&gt;"No substantive use decision is permitted from identification metadata alone.",AND(LEN(TRIM(DZ1027))&gt;0,LEFT(LOWER(TRIM(DZ1027)),7)&lt;&gt;"pending"),DZ1027&lt;&gt;"Identification metadata alone does not permit any substantive scientific, causal, operational, or institutional claim.",AND(LEN(TRIM(EI1027))&gt;0,LEFT(LOWER(TRIM(EI1027)),7)&lt;&gt;"pending"),ISNUMBER(EH1027),EH1027&gt;0),"READY","PENDING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7" t="str">
        <x:v>Pending</x:v>
      </x:c>
      <x:c r="EE1027"/>
      <x:c r="EF1027" t="str">
        <x:v>Pending</x:v>
      </x:c>
      <x:c r="EG1027" t="str">
        <x:v>Pending</x:v>
      </x:c>
      <x:c r="EH1027"/>
      <x:c r="EI1027" s="501"/>
      <x:c r="EJ1027"/>
      <x:c r="EK1027" t="str">
        <x:v>Pending</x:v>
      </x:c>
      <x:c r="EL1027" t="n">
        <x:v>46272</x:v>
      </x:c>
      <x:c r="EM1027" t="str">
        <x:v>Production PubMed record imported and reconciled to Zotero item D5GFM9SJ;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7" t="n">
        <x:f>IF(L1027="","",(IF(N1027&lt;&gt;"",1,0)+IF(O1027&lt;&gt;"",1,0)+IF(AJ1027&lt;&gt;"",1,0)+IF(AU1027&lt;&gt;"",1,0)+IF(BE1027&lt;&gt;"",1,0)+IF(CF1027&lt;&gt;"",1,0)+IF(CJ1027="Yes",1,0)+IF(CL1027="Yes",1,0)+IF(DE1027&lt;&gt;"Pending",1,0)+IF(F1027&lt;&gt;"",1,0)+IF(DZ1027&lt;&gt;"",1,0)+IF(EI1027&lt;&gt;"",1,0))/12)</x:f>
        <x:v>0.5</x:v>
      </x:c>
    </x:row>
    <x:row r="1028">
      <x:c r="A1028" t="str">
        <x:v>EV-1025</x:v>
      </x:c>
      <x:c r="B1028" t="str">
        <x:v>Integrity check</x:v>
      </x:c>
      <x:c r="C1028" t="str">
        <x:f>IF(L1028="","",IF(LEFT(EC1028,7)="BLOCKED","🔴 Do not use for conclusion",IF(EB1028="Yes","🟢 Claim-ready","🟡 Caution / context")))</x:f>
        <x:v>🟡 Caution / context</x:v>
      </x:c>
      <x:c r="D1028" t="str">
        <x:f>IF(L1028="","",EC1028)</x:f>
        <x:v>PENDING — appropriate appraisal</x:v>
      </x:c>
      <x:c r="E1028" t="str">
        <x:v>P3 — Medium</x:v>
      </x:c>
      <x:c r="F1028" t="str">
        <x:v>Pending</x:v>
      </x:c>
      <x:c r="G1028" t="str">
        <x:v>A potentially relevant concept is present, but direct applicability is ambiguous at title/abstract level.</x:v>
      </x:c>
      <x:c r="H1028" t="str">
        <x:v>Human title/abstract adjudication; retrieve full text if relevance remains plausible.</x:v>
      </x:c>
      <x:c r="I1028"/>
      <x:c r="J1028" t="str">
        <x:v>A — Core</x:v>
      </x:c>
      <x:c r="K1028" t="str">
        <x:v>IDENTIFIED</x:v>
      </x:c>
      <x:c r="L1028" t="str">
        <x:v>The Initial Impact of Tele-Critical Care on the Surgical Services of a Community Military Hospital.</x:v>
      </x:c>
      <x:c r="M1028"/>
      <x:c r="N1028" t="str">
        <x:v>Van Gent, Jan-Michael; Davis, Konrad L; Henry, Nichole; Zander, Ashley L; Kuettel, Matthew A; Edson, Theodore; Nelson, Thomas J; Tadlock, Matthew D</x:v>
      </x:c>
      <x:c r="O1028" t="n">
        <x:v>2018</x:v>
      </x:c>
      <x:c r="P1028" t="str">
        <x:v>Military medicine</x:v>
      </x:c>
      <x:c r="Q1028" t="str">
        <x:v>Journal Article</x:v>
      </x:c>
      <x:c r="R1028" t="str">
        <x:v>Unclear</x:v>
      </x:c>
      <x:c r="S1028" t="str">
        <x:v>Unknown</x:v>
      </x:c>
      <x:c r="T1028" t="str">
        <x:v>eng</x:v>
      </x:c>
      <x:c r="U1028" t="str">
        <x:v>https://pubmed.ncbi.nlm.nih.gov/29635539/</x:v>
      </x:c>
      <x:c r="V1028" t="str">
        <x:v>10.1093/milmed/usy051</x:v>
      </x:c>
      <x:c r="W1028" t="str">
        <x:f>IF(V1028="","",LOWER(SUBSTITUTE(SUBSTITUTE(SUBSTITUTE(SUBSTITUTE(TRIM(V1028),"https://doi.org/",""),"http://doi.org/",""),"https://dx.doi.org/",""),"doi:","")))</x:f>
        <x:v>10.1093/milmed/usy051</x:v>
      </x:c>
      <x:c r="X1028" t="str">
        <x:v>29635539</x:v>
      </x:c>
      <x:c r="Y1028" t="str"/>
      <x:c r="Z1028"/>
      <x:c r="AA1028" t="str">
        <x:v>PubMed/MEDLINE</x:v>
      </x:c>
      <x:c r="AB1028" t="str">
        <x:v>PUBMED-A-v1.0-2026-08-28</x:v>
      </x:c>
      <x:c r="AC1028" t="str">
        <x:v>SP-PUBMED-A-20260828</x:v>
      </x:c>
      <x:c r="AD1028" s="499" t="n">
        <x:v>46262</x:v>
      </x:c>
      <x:c r="AE1028" s="499" t="n">
        <x:v>46272</x:v>
      </x:c>
      <x:c r="AF1028" t="str">
        <x:v>UIVSG4B5</x:v>
      </x:c>
      <x:c r="AG1028"/>
      <x:c r="AH1028" t="str">
        <x:v>Tactical Athlete → Operational Readiness Brazil</x:v>
      </x:c>
      <x:c r="AI1028" t="str">
        <x:v>evidence-family:A</x:v>
      </x:c>
      <x:c r="AJ1028"/>
      <x:c r="AK1028" t="str">
        <x:f>IF(AJ1028="","",IF(OR(LOWER(AJ1028)="brazil",LOWER(AJ1028)="brasil"),"Yes","No"))</x:f>
      </x:c>
      <x:c r="AL1028"/>
      <x:c r="AM1028"/>
      <x:c r="AN1028"/>
      <x:c r="AO1028"/>
      <x:c r="AP1028"/>
      <x:c r="AQ1028"/>
      <x:c r="AR1028"/>
      <x:c r="AS1028"/>
      <x:c r="AT1028"/>
      <x:c r="AU1028"/>
      <x:c r="AV1028"/>
      <x:c r="AW1028"/>
      <x:c r="AX1028"/>
      <x:c r="AY1028"/>
      <x:c r="AZ1028"/>
      <x:c r="BA1028"/>
      <x:c r="BB1028"/>
      <x:c r="BC1028"/>
      <x:c r="BD1028"/>
      <x:c r="BE1028"/>
      <x:c r="BF1028"/>
      <x:c r="BG1028"/>
      <x:c r="BH1028"/>
      <x:c r="BI1028"/>
      <x:c r="BJ1028"/>
      <x:c r="BK1028"/>
      <x:c r="BL1028"/>
      <x:c r="BM1028"/>
      <x:c r="BN1028"/>
      <x:c r="BO1028"/>
      <x:c r="BP1028"/>
      <x:c r="BQ1028"/>
      <x:c r="BR1028"/>
      <x:c r="BS1028"/>
      <x:c r="BT1028"/>
      <x:c r="BU1028"/>
      <x:c r="BV1028"/>
      <x:c r="BW1028"/>
      <x:c r="BX1028"/>
      <x:c r="BY1028"/>
      <x:c r="BZ1028"/>
      <x:c r="CA1028"/>
      <x:c r="CB1028"/>
      <x:c r="CC1028"/>
      <x:c r="CD1028"/>
      <x:c r="CE1028"/>
      <x:c r="CF1028"/>
      <x:c r="CG1028"/>
      <x:c r="CH1028"/>
      <x:c r="CI1028"/>
      <x:c r="CJ1028" t="str">
        <x:v>Yes</x:v>
      </x:c>
      <x:c r="CK1028" t="str">
        <x:v>Yes</x:v>
      </x:c>
      <x:c r="CL1028" t="str">
        <x:v>Yes</x:v>
      </x:c>
      <x:c r="CM1028" t="str">
        <x:v>Clear</x:v>
      </x:c>
      <x:c r="CN1028" t="str">
        <x:v>Verified — clear</x:v>
      </x:c>
      <x:c r="CO1028" t="n">
        <x:v>46272</x:v>
      </x:c>
      <x:c r="CP1028" t="str">
        <x:v>https://pubmed.ncbi.nlm.nih.gov/29635539/</x:v>
      </x:c>
      <x:c r="CQ1028"/>
      <x:c r="CR1028"/>
      <x:c r="CS1028"/>
      <x:c r="CT1028"/>
      <x:c r="CU1028"/>
      <x:c r="CV1028"/>
      <x:c r="CW1028"/>
      <x:c r="CX1028"/>
      <x:c r="CY1028"/>
      <x:c r="CZ1028"/>
      <x:c r="DA1028"/>
      <x:c r="DB1028" t="str">
        <x:f>IF(L1028="","",IF(AND(COUNT(CU1028:DA1028)=7,OR(CU1028=0,CU1028=1,CU1028=2),OR(CV1028=0,CV1028=1,CV1028=2),OR(CW1028=0,CW1028=1,CW1028=2),OR(CX1028=0,CX1028=1,CX1028=2),OR(CY1028=0,CY1028=1,CY1028=2),OR(CZ1028=0,CZ1028=1,CZ1028=2),OR(DA1028=0,DA1028=1,DA1028=2)),SUM(CU1028:DA1028),""))</x:f>
      </x:c>
      <x:c r="DC1028" t="str">
        <x:f>IF(DB1028="","",ROUND(DB1028/14*10,1))</x:f>
      </x:c>
      <x:c r="DD1028" t="str">
        <x:v>Pending</x:v>
      </x:c>
      <x:c r="DE1028" t="str">
        <x:f>IF(L1028="","",IF(DC1028="","Pending",IF(DD1028="Yes","CONDITIONAL — safety override",IF(DC1028&gt;=8,"HIGH",IF(DC1028&gt;=5,"CONDITIONAL","LOW")))))</x:f>
        <x:v>Pending</x:v>
      </x:c>
      <x:c r="DF1028" t="str">
        <x:v>Pending screening and full-text appraisal; no transferability judgment made at identification.</x:v>
      </x:c>
      <x:c r="DG1028"/>
      <x:c r="DH1028"/>
      <x:c r="DI1028"/>
      <x:c r="DJ1028"/>
      <x:c r="DK1028"/>
      <x:c r="DL1028"/>
      <x:c r="DM1028"/>
      <x:c r="DN1028"/>
      <x:c r="DO1028"/>
      <x:c r="DP1028"/>
      <x:c r="DQ1028"/>
      <x:c r="DR1028"/>
      <x:c r="DS1028"/>
      <x:c r="DT1028"/>
      <x:c r="DU1028"/>
      <x:c r="DV1028"/>
      <x:c r="DW1028"/>
      <x:c r="DX1028"/>
      <x:c r="DY1028"/>
      <x:c r="DZ1028" t="str">
        <x:v>Title/abstract information is insufficient for a substantive scientific, causal, transferability or institutional claim.</x:v>
      </x:c>
      <x:c r="EA1028" t="str">
        <x:v>Pending</x:v>
      </x:c>
      <x:c r="EB1028" t="str">
        <x:f>IF(L1028="","",IF(EC1028="READY","Yes","No / Pending"))</x:f>
        <x:v>No / Pending</x:v>
      </x:c>
      <x:c r="EC1028" t="str">
        <x:f>IF(L1028="","",IF(OR(ISNUMBER(SEARCH("Retracted Publication",Q1028)),CM1028="Retracted",CN1028="Retracted",CM1028="Expression of Concern",CN1028="Expression of Concern",F1028="Not used",CG1028="Critical",CH1028="High",CH1028="Critical"),"BLOCKED — integrity or use restriction",IF(AND(CJ1028="Yes",CK1028="Yes",CL1028="Yes"),IF(AND(CM1028="Clear",CN1028="Verified — clear"),IF(AND(AND(LEN(TRIM(CF1028))&gt;0,LEFT(LOWER(TRIM(CF1028)),7)&lt;&gt;"pending"),OR(CG1028="High",CG1028="Moderate"),OR(CH1028="Low",CH1028="Some concerns",CH1028="Not applicable")),IF(AND(DD1028="No",OR(DE1028="HIGH",DE1028="CONDITIONAL"),AND(LEN(TRIM(DF1028))&gt;0,LEFT(LOWER(TRIM(DF1028)),7)&lt;&gt;"pending")),IF(AND(AND(LEN(TRIM(DT1028))&gt;0,LEFT(LOWER(TRIM(DT1028)),7)&lt;&gt;"pending"),AND(LEN(TRIM(DU1028))&gt;0,LEFT(LOWER(TRIM(DU1028)),7)&lt;&gt;"pending"),OR(AND(LEN(TRIM(DV1028))&gt;0,LEFT(LOWER(TRIM(DV1028)),7)&lt;&gt;"pending"),AND(LEN(TRIM(DW1028))&gt;0,LEFT(LOWER(TRIM(DW1028)),7)&lt;&gt;"pending")),AND(LEN(TRIM(DX1028))&gt;0,LEFT(LOWER(TRIM(DX1028)),7)&lt;&gt;"pending")),IF(AND(F1028="Claim-ready",OR(EA1028="Strong",EA1028="Moderate"),AND(LEN(TRIM(G1028))&gt;0,LEFT(LOWER(TRIM(G1028)),7)&lt;&gt;"pending"),G1028&lt;&gt;"No substantive use decision is permitted from identification metadata alone.",AND(LEN(TRIM(DZ1028))&gt;0,LEFT(LOWER(TRIM(DZ1028)),7)&lt;&gt;"pending"),DZ1028&lt;&gt;"Identification metadata alone does not permit any substantive scientific, causal, operational, or institutional claim.",AND(LEN(TRIM(EI1028))&gt;0,LEFT(LOWER(TRIM(EI1028)),7)&lt;&gt;"pending"),ISNUMBER(EH1028),EH1028&gt;0),"READY","PENDING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8" t="str">
        <x:v>Pending</x:v>
      </x:c>
      <x:c r="EE1028"/>
      <x:c r="EF1028" t="str">
        <x:v>Pending</x:v>
      </x:c>
      <x:c r="EG1028" t="str">
        <x:v>Pending</x:v>
      </x:c>
      <x:c r="EH1028"/>
      <x:c r="EI1028" s="501"/>
      <x:c r="EJ1028"/>
      <x:c r="EK1028" t="str">
        <x:v>Pending</x:v>
      </x:c>
      <x:c r="EL1028" t="n">
        <x:v>46272</x:v>
      </x:c>
      <x:c r="EM1028" t="str">
        <x:v>Production PubMed record imported and reconciled to Zotero item UIVSG4B5;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28" t="n">
        <x:f>IF(L1028="","",(IF(N1028&lt;&gt;"",1,0)+IF(O1028&lt;&gt;"",1,0)+IF(AJ1028&lt;&gt;"",1,0)+IF(AU1028&lt;&gt;"",1,0)+IF(BE1028&lt;&gt;"",1,0)+IF(CF1028&lt;&gt;"",1,0)+IF(CJ1028="Yes",1,0)+IF(CL1028="Yes",1,0)+IF(DE1028&lt;&gt;"Pending",1,0)+IF(F1028&lt;&gt;"",1,0)+IF(DZ1028&lt;&gt;"",1,0)+IF(EI1028&lt;&gt;"",1,0))/12)</x:f>
        <x:v>0.5</x:v>
      </x:c>
    </x:row>
    <x:row r="1029">
      <x:c r="A1029" t="str">
        <x:v>EV-1026</x:v>
      </x:c>
      <x:c r="B1029" t="str">
        <x:v>Integrity check</x:v>
      </x:c>
      <x:c r="C1029" t="str">
        <x:f>IF(L1029="","",IF(LEFT(EC1029,7)="BLOCKED","🔴 Do not use for conclusion",IF(EB1029="Yes","🟢 Claim-ready","🟡 Caution / context")))</x:f>
        <x:v>🟡 Caution / context</x:v>
      </x:c>
      <x:c r="D1029" t="str">
        <x:f>IF(L1029="","",EC1029)</x:f>
        <x:v>PENDING — appropriate appraisal</x:v>
      </x:c>
      <x:c r="E1029" t="str">
        <x:v>P3 — Medium</x:v>
      </x:c>
      <x:c r="F1029" t="str">
        <x:v>Pending</x:v>
      </x:c>
      <x:c r="G1029" t="str">
        <x:v>Title/abstract identify an explicit tactical/public-safety context and readiness domain; retain for full-text assessment.</x:v>
      </x:c>
      <x:c r="H1029" t="str">
        <x:v>Obtain and review lawful full text; confirm human adjudication; then select a design-specific appraisal instrument.</x:v>
      </x:c>
      <x:c r="I1029"/>
      <x:c r="J1029" t="str">
        <x:v>A — Core</x:v>
      </x:c>
      <x:c r="K1029" t="str">
        <x:v>IDENTIFIED</x:v>
      </x:c>
      <x:c r="L1029" t="str">
        <x:v>Self-reported musculoskeletal complaints and injuries and exposure of physical workload in Swedish soldiers serving in Afghanistan.</x:v>
      </x:c>
      <x:c r="M1029"/>
      <x:c r="N1029" t="str">
        <x:v>Halvarsson, Alexandra; Hagman, Ingela; Tegern, Matthias; Broman, Lisbet; Larsson, Helena</x:v>
      </x:c>
      <x:c r="O1029" t="n">
        <x:v>2018</x:v>
      </x:c>
      <x:c r="P1029" t="str">
        <x:v>PloS one</x:v>
      </x:c>
      <x:c r="Q1029" t="str">
        <x:v>Journal Article</x:v>
      </x:c>
      <x:c r="R1029" t="str">
        <x:v>Unclear</x:v>
      </x:c>
      <x:c r="S1029" t="str">
        <x:v>Unknown</x:v>
      </x:c>
      <x:c r="T1029" t="str">
        <x:v>eng</x:v>
      </x:c>
      <x:c r="U1029" t="str">
        <x:v>https://pubmed.ncbi.nlm.nih.gov/29621324/</x:v>
      </x:c>
      <x:c r="V1029" t="str">
        <x:v>10.1371/journal.pone.0195548</x:v>
      </x:c>
      <x:c r="W1029" t="str">
        <x:f>IF(V1029="","",LOWER(SUBSTITUTE(SUBSTITUTE(SUBSTITUTE(SUBSTITUTE(TRIM(V1029),"https://doi.org/",""),"http://doi.org/",""),"https://dx.doi.org/",""),"doi:","")))</x:f>
        <x:v>10.1371/journal.pone.0195548</x:v>
      </x:c>
      <x:c r="X1029" t="str">
        <x:v>29621324</x:v>
      </x:c>
      <x:c r="Y1029" t="str">
        <x:v>PMC5886608</x:v>
      </x:c>
      <x:c r="Z1029"/>
      <x:c r="AA1029" t="str">
        <x:v>PubMed/MEDLINE</x:v>
      </x:c>
      <x:c r="AB1029" t="str">
        <x:v>PUBMED-A-v1.0-2026-08-28</x:v>
      </x:c>
      <x:c r="AC1029" t="str">
        <x:v>SP-PUBMED-A-20260828</x:v>
      </x:c>
      <x:c r="AD1029" s="499" t="n">
        <x:v>46262</x:v>
      </x:c>
      <x:c r="AE1029" s="499" t="n">
        <x:v>46272</x:v>
      </x:c>
      <x:c r="AF1029" t="str">
        <x:v>MJMAFA4A</x:v>
      </x:c>
      <x:c r="AG1029"/>
      <x:c r="AH1029" t="str">
        <x:v>Tactical Athlete → Operational Readiness Brazil</x:v>
      </x:c>
      <x:c r="AI1029" t="str">
        <x:v>evidence-family:A</x:v>
      </x:c>
      <x:c r="AJ1029"/>
      <x:c r="AK1029" t="str">
        <x:f>IF(AJ1029="","",IF(OR(LOWER(AJ1029)="brazil",LOWER(AJ1029)="brasil"),"Yes","No"))</x:f>
      </x:c>
      <x:c r="AL1029"/>
      <x:c r="AM1029"/>
      <x:c r="AN1029"/>
      <x:c r="AO1029"/>
      <x:c r="AP1029"/>
      <x:c r="AQ1029"/>
      <x:c r="AR1029"/>
      <x:c r="AS1029"/>
      <x:c r="AT1029"/>
      <x:c r="AU1029"/>
      <x:c r="AV1029"/>
      <x:c r="AW1029"/>
      <x:c r="AX1029"/>
      <x:c r="AY1029"/>
      <x:c r="AZ1029"/>
      <x:c r="BA1029"/>
      <x:c r="BB1029"/>
      <x:c r="BC1029"/>
      <x:c r="BD1029"/>
      <x:c r="BE1029"/>
      <x:c r="BF1029"/>
      <x:c r="BG1029"/>
      <x:c r="BH1029"/>
      <x:c r="BI1029"/>
      <x:c r="BJ1029"/>
      <x:c r="BK1029"/>
      <x:c r="BL1029"/>
      <x:c r="BM1029"/>
      <x:c r="BN1029"/>
      <x:c r="BO1029"/>
      <x:c r="BP1029"/>
      <x:c r="BQ1029"/>
      <x:c r="BR1029"/>
      <x:c r="BS1029"/>
      <x:c r="BT1029"/>
      <x:c r="BU1029"/>
      <x:c r="BV1029"/>
      <x:c r="BW1029"/>
      <x:c r="BX1029"/>
      <x:c r="BY1029"/>
      <x:c r="BZ1029"/>
      <x:c r="CA1029"/>
      <x:c r="CB1029"/>
      <x:c r="CC1029"/>
      <x:c r="CD1029"/>
      <x:c r="CE1029"/>
      <x:c r="CF1029"/>
      <x:c r="CG1029"/>
      <x:c r="CH1029"/>
      <x:c r="CI1029"/>
      <x:c r="CJ1029" t="str">
        <x:v>Yes</x:v>
      </x:c>
      <x:c r="CK1029" t="str">
        <x:v>Yes</x:v>
      </x:c>
      <x:c r="CL1029" t="str">
        <x:v>Yes</x:v>
      </x:c>
      <x:c r="CM1029" t="str">
        <x:v>Clear</x:v>
      </x:c>
      <x:c r="CN1029" t="str">
        <x:v>Verified — clear</x:v>
      </x:c>
      <x:c r="CO1029" t="n">
        <x:v>46272</x:v>
      </x:c>
      <x:c r="CP1029" t="str">
        <x:v>https://pubmed.ncbi.nlm.nih.gov/29621324/</x:v>
      </x:c>
      <x:c r="CQ1029"/>
      <x:c r="CR1029"/>
      <x:c r="CS1029"/>
      <x:c r="CT1029"/>
      <x:c r="CU1029"/>
      <x:c r="CV1029"/>
      <x:c r="CW1029"/>
      <x:c r="CX1029"/>
      <x:c r="CY1029"/>
      <x:c r="CZ1029"/>
      <x:c r="DA1029"/>
      <x:c r="DB1029" t="str">
        <x:f>IF(L1029="","",IF(AND(COUNT(CU1029:DA1029)=7,OR(CU1029=0,CU1029=1,CU1029=2),OR(CV1029=0,CV1029=1,CV1029=2),OR(CW1029=0,CW1029=1,CW1029=2),OR(CX1029=0,CX1029=1,CX1029=2),OR(CY1029=0,CY1029=1,CY1029=2),OR(CZ1029=0,CZ1029=1,CZ1029=2),OR(DA1029=0,DA1029=1,DA1029=2)),SUM(CU1029:DA1029),""))</x:f>
      </x:c>
      <x:c r="DC1029" t="str">
        <x:f>IF(DB1029="","",ROUND(DB1029/14*10,1))</x:f>
      </x:c>
      <x:c r="DD1029" t="str">
        <x:v>Pending</x:v>
      </x:c>
      <x:c r="DE1029" t="str">
        <x:f>IF(L1029="","",IF(DC1029="","Pending",IF(DD1029="Yes","CONDITIONAL — safety override",IF(DC1029&gt;=8,"HIGH",IF(DC1029&gt;=5,"CONDITIONAL","LOW")))))</x:f>
        <x:v>Pending</x:v>
      </x:c>
      <x:c r="DF1029" t="str">
        <x:v>Pending screening and full-text appraisal; no transferability judgment made at identification.</x:v>
      </x:c>
      <x:c r="DG1029"/>
      <x:c r="DH1029"/>
      <x:c r="DI1029"/>
      <x:c r="DJ1029"/>
      <x:c r="DK1029"/>
      <x:c r="DL1029"/>
      <x:c r="DM1029"/>
      <x:c r="DN1029"/>
      <x:c r="DO1029"/>
      <x:c r="DP1029"/>
      <x:c r="DQ1029"/>
      <x:c r="DR1029"/>
      <x:c r="DS1029"/>
      <x:c r="DT1029"/>
      <x:c r="DU1029"/>
      <x:c r="DV1029"/>
      <x:c r="DW1029"/>
      <x:c r="DX1029"/>
      <x:c r="DY1029"/>
      <x:c r="DZ1029" t="str">
        <x:v>Title/abstract screening alone does not establish effectiveness, causality, methodological quality, transferability to Brazilian public safety or an institutional recommendation.</x:v>
      </x:c>
      <x:c r="EA1029" t="str">
        <x:v>Pending</x:v>
      </x:c>
      <x:c r="EB1029" t="str">
        <x:f>IF(L1029="","",IF(EC1029="READY","Yes","No / Pending"))</x:f>
        <x:v>No / Pending</x:v>
      </x:c>
      <x:c r="EC1029" t="str">
        <x:f>IF(L1029="","",IF(OR(ISNUMBER(SEARCH("Retracted Publication",Q1029)),CM1029="Retracted",CN1029="Retracted",CM1029="Expression of Concern",CN1029="Expression of Concern",F1029="Not used",CG1029="Critical",CH1029="High",CH1029="Critical"),"BLOCKED — integrity or use restriction",IF(AND(CJ1029="Yes",CK1029="Yes",CL1029="Yes"),IF(AND(CM1029="Clear",CN1029="Verified — clear"),IF(AND(AND(LEN(TRIM(CF1029))&gt;0,LEFT(LOWER(TRIM(CF1029)),7)&lt;&gt;"pending"),OR(CG1029="High",CG1029="Moderate"),OR(CH1029="Low",CH1029="Some concerns",CH1029="Not applicable")),IF(AND(DD1029="No",OR(DE1029="HIGH",DE1029="CONDITIONAL"),AND(LEN(TRIM(DF1029))&gt;0,LEFT(LOWER(TRIM(DF1029)),7)&lt;&gt;"pending")),IF(AND(AND(LEN(TRIM(DT1029))&gt;0,LEFT(LOWER(TRIM(DT1029)),7)&lt;&gt;"pending"),AND(LEN(TRIM(DU1029))&gt;0,LEFT(LOWER(TRIM(DU1029)),7)&lt;&gt;"pending"),OR(AND(LEN(TRIM(DV1029))&gt;0,LEFT(LOWER(TRIM(DV1029)),7)&lt;&gt;"pending"),AND(LEN(TRIM(DW1029))&gt;0,LEFT(LOWER(TRIM(DW1029)),7)&lt;&gt;"pending")),AND(LEN(TRIM(DX1029))&gt;0,LEFT(LOWER(TRIM(DX1029)),7)&lt;&gt;"pending")),IF(AND(F1029="Claim-ready",OR(EA1029="Strong",EA1029="Moderate"),AND(LEN(TRIM(G1029))&gt;0,LEFT(LOWER(TRIM(G1029)),7)&lt;&gt;"pending"),G1029&lt;&gt;"No substantive use decision is permitted from identification metadata alone.",AND(LEN(TRIM(DZ1029))&gt;0,LEFT(LOWER(TRIM(DZ1029)),7)&lt;&gt;"pending"),DZ1029&lt;&gt;"Identification metadata alone does not permit any substantive scientific, causal, operational, or institutional claim.",AND(LEN(TRIM(EI1029))&gt;0,LEFT(LOWER(TRIM(EI1029)),7)&lt;&gt;"pending"),ISNUMBER(EH1029),EH1029&gt;0),"READY","PENDING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29" t="str">
        <x:v>Pending</x:v>
      </x:c>
      <x:c r="EE1029"/>
      <x:c r="EF1029" t="str">
        <x:v>Pending</x:v>
      </x:c>
      <x:c r="EG1029" t="str">
        <x:v>Pending</x:v>
      </x:c>
      <x:c r="EH1029"/>
      <x:c r="EI1029" s="501"/>
      <x:c r="EJ1029"/>
      <x:c r="EK1029" t="str">
        <x:v>Pending</x:v>
      </x:c>
      <x:c r="EL1029" t="n">
        <x:v>46272</x:v>
      </x:c>
      <x:c r="EM1029" t="str">
        <x:v>Production PubMed record imported and reconciled to Zotero item MJMAFA4A;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29" t="n">
        <x:f>IF(L1029="","",(IF(N1029&lt;&gt;"",1,0)+IF(O1029&lt;&gt;"",1,0)+IF(AJ1029&lt;&gt;"",1,0)+IF(AU1029&lt;&gt;"",1,0)+IF(BE1029&lt;&gt;"",1,0)+IF(CF1029&lt;&gt;"",1,0)+IF(CJ1029="Yes",1,0)+IF(CL1029="Yes",1,0)+IF(DE1029&lt;&gt;"Pending",1,0)+IF(F1029&lt;&gt;"",1,0)+IF(DZ1029&lt;&gt;"",1,0)+IF(EI1029&lt;&gt;"",1,0))/12)</x:f>
        <x:v>0.5</x:v>
      </x:c>
    </x:row>
    <x:row r="1030">
      <x:c r="A1030" t="str">
        <x:v>EV-1027</x:v>
      </x:c>
      <x:c r="B1030" t="str">
        <x:v>Integrity check</x:v>
      </x:c>
      <x:c r="C1030" t="str">
        <x:f>IF(L1030="","",IF(LEFT(EC1030,7)="BLOCKED","🔴 Do not use for conclusion",IF(EB1030="Yes","🟢 Claim-ready","🟡 Caution / context")))</x:f>
        <x:v>🟡 Caution / context</x:v>
      </x:c>
      <x:c r="D1030" t="str">
        <x:f>IF(L1030="","",EC1030)</x:f>
        <x:v>PENDING — appropriate appraisal</x:v>
      </x:c>
      <x:c r="E1030" t="str">
        <x:v>P3 — Medium</x:v>
      </x:c>
      <x:c r="F1030" t="str">
        <x:v>Pending</x:v>
      </x:c>
      <x:c r="G1030" t="str">
        <x:v>Title/abstract identify an explicit tactical/public-safety context and readiness domain; retain for full-text assessment.</x:v>
      </x:c>
      <x:c r="H1030" t="str">
        <x:v>Obtain and review lawful full text; confirm human adjudication; then select a design-specific appraisal instrument.</x:v>
      </x:c>
      <x:c r="I1030"/>
      <x:c r="J1030" t="str">
        <x:v>A — Core</x:v>
      </x:c>
      <x:c r="K1030" t="str">
        <x:v>IDENTIFIED</x:v>
      </x:c>
      <x:c r="L1030" t="str">
        <x:v>Effects of beta-Alanine Supplementation on Carnosine Elevation and Physiological Performance.</x:v>
      </x:c>
      <x:c r="M1030"/>
      <x:c r="N1030" t="str">
        <x:v>Hoffman, Jay R; Varanoske, Alyssa; Stout, Jeffrey R</x:v>
      </x:c>
      <x:c r="O1030" t="n">
        <x:v>2018</x:v>
      </x:c>
      <x:c r="P1030" t="str">
        <x:v>Advances in food and nutrition research</x:v>
      </x:c>
      <x:c r="Q1030" t="str">
        <x:v>Journal Article; Review</x:v>
      </x:c>
      <x:c r="R1030" t="str">
        <x:v>Unclear</x:v>
      </x:c>
      <x:c r="S1030" t="str">
        <x:v>Unknown</x:v>
      </x:c>
      <x:c r="T1030" t="str">
        <x:v>eng</x:v>
      </x:c>
      <x:c r="U1030" t="str">
        <x:v>https://pubmed.ncbi.nlm.nih.gov/29555069/</x:v>
      </x:c>
      <x:c r="V1030" t="str">
        <x:v>10.1016/bs.afnr.2017.12.003</x:v>
      </x:c>
      <x:c r="W1030" t="str">
        <x:f>IF(V1030="","",LOWER(SUBSTITUTE(SUBSTITUTE(SUBSTITUTE(SUBSTITUTE(TRIM(V1030),"https://doi.org/",""),"http://doi.org/",""),"https://dx.doi.org/",""),"doi:","")))</x:f>
        <x:v>10.1016/bs.afnr.2017.12.003</x:v>
      </x:c>
      <x:c r="X1030" t="str">
        <x:v>29555069</x:v>
      </x:c>
      <x:c r="Y1030" t="str"/>
      <x:c r="Z1030"/>
      <x:c r="AA1030" t="str">
        <x:v>PubMed/MEDLINE</x:v>
      </x:c>
      <x:c r="AB1030" t="str">
        <x:v>PUBMED-A-v1.0-2026-08-28</x:v>
      </x:c>
      <x:c r="AC1030" t="str">
        <x:v>SP-PUBMED-A-20260828</x:v>
      </x:c>
      <x:c r="AD1030" s="499" t="n">
        <x:v>46262</x:v>
      </x:c>
      <x:c r="AE1030" s="499" t="n">
        <x:v>46272</x:v>
      </x:c>
      <x:c r="AF1030" t="str">
        <x:v>DVTEZAWC</x:v>
      </x:c>
      <x:c r="AG1030"/>
      <x:c r="AH1030" t="str">
        <x:v>Tactical Athlete → Operational Readiness Brazil</x:v>
      </x:c>
      <x:c r="AI1030" t="str">
        <x:v>evidence-family:A</x:v>
      </x:c>
      <x:c r="AJ1030"/>
      <x:c r="AK1030" t="str">
        <x:f>IF(AJ1030="","",IF(OR(LOWER(AJ1030)="brazil",LOWER(AJ1030)="brasil"),"Yes","No"))</x:f>
      </x:c>
      <x:c r="AL1030"/>
      <x:c r="AM1030"/>
      <x:c r="AN1030"/>
      <x:c r="AO1030"/>
      <x:c r="AP1030"/>
      <x:c r="AQ1030"/>
      <x:c r="AR1030"/>
      <x:c r="AS1030"/>
      <x:c r="AT1030"/>
      <x:c r="AU1030"/>
      <x:c r="AV1030"/>
      <x:c r="AW1030"/>
      <x:c r="AX1030"/>
      <x:c r="AY1030"/>
      <x:c r="AZ1030"/>
      <x:c r="BA1030"/>
      <x:c r="BB1030"/>
      <x:c r="BC1030"/>
      <x:c r="BD1030"/>
      <x:c r="BE1030"/>
      <x:c r="BF1030"/>
      <x:c r="BG1030"/>
      <x:c r="BH1030"/>
      <x:c r="BI1030"/>
      <x:c r="BJ1030"/>
      <x:c r="BK1030"/>
      <x:c r="BL1030"/>
      <x:c r="BM1030"/>
      <x:c r="BN1030"/>
      <x:c r="BO1030"/>
      <x:c r="BP1030"/>
      <x:c r="BQ1030"/>
      <x:c r="BR1030"/>
      <x:c r="BS1030"/>
      <x:c r="BT1030"/>
      <x:c r="BU1030"/>
      <x:c r="BV1030"/>
      <x:c r="BW1030"/>
      <x:c r="BX1030"/>
      <x:c r="BY1030"/>
      <x:c r="BZ1030"/>
      <x:c r="CA1030"/>
      <x:c r="CB1030"/>
      <x:c r="CC1030"/>
      <x:c r="CD1030"/>
      <x:c r="CE1030"/>
      <x:c r="CF1030"/>
      <x:c r="CG1030"/>
      <x:c r="CH1030"/>
      <x:c r="CI1030"/>
      <x:c r="CJ1030" t="str">
        <x:v>Yes</x:v>
      </x:c>
      <x:c r="CK1030" t="str">
        <x:v>Yes</x:v>
      </x:c>
      <x:c r="CL1030" t="str">
        <x:v>Yes</x:v>
      </x:c>
      <x:c r="CM1030" t="str">
        <x:v>Clear</x:v>
      </x:c>
      <x:c r="CN1030" t="str">
        <x:v>Verified — clear</x:v>
      </x:c>
      <x:c r="CO1030" t="n">
        <x:v>46272</x:v>
      </x:c>
      <x:c r="CP1030" t="str">
        <x:v>https://pubmed.ncbi.nlm.nih.gov/29555069/</x:v>
      </x:c>
      <x:c r="CQ1030"/>
      <x:c r="CR1030"/>
      <x:c r="CS1030"/>
      <x:c r="CT1030"/>
      <x:c r="CU1030"/>
      <x:c r="CV1030"/>
      <x:c r="CW1030"/>
      <x:c r="CX1030"/>
      <x:c r="CY1030"/>
      <x:c r="CZ1030"/>
      <x:c r="DA1030"/>
      <x:c r="DB1030" t="str">
        <x:f>IF(L1030="","",IF(AND(COUNT(CU1030:DA1030)=7,OR(CU1030=0,CU1030=1,CU1030=2),OR(CV1030=0,CV1030=1,CV1030=2),OR(CW1030=0,CW1030=1,CW1030=2),OR(CX1030=0,CX1030=1,CX1030=2),OR(CY1030=0,CY1030=1,CY1030=2),OR(CZ1030=0,CZ1030=1,CZ1030=2),OR(DA1030=0,DA1030=1,DA1030=2)),SUM(CU1030:DA1030),""))</x:f>
      </x:c>
      <x:c r="DC1030" t="str">
        <x:f>IF(DB1030="","",ROUND(DB1030/14*10,1))</x:f>
      </x:c>
      <x:c r="DD1030" t="str">
        <x:v>Pending</x:v>
      </x:c>
      <x:c r="DE1030" t="str">
        <x:f>IF(L1030="","",IF(DC1030="","Pending",IF(DD1030="Yes","CONDITIONAL — safety override",IF(DC1030&gt;=8,"HIGH",IF(DC1030&gt;=5,"CONDITIONAL","LOW")))))</x:f>
        <x:v>Pending</x:v>
      </x:c>
      <x:c r="DF1030" t="str">
        <x:v>Pending screening and full-text appraisal; no transferability judgment made at identification.</x:v>
      </x:c>
      <x:c r="DG1030"/>
      <x:c r="DH1030"/>
      <x:c r="DI1030"/>
      <x:c r="DJ1030"/>
      <x:c r="DK1030"/>
      <x:c r="DL1030"/>
      <x:c r="DM1030"/>
      <x:c r="DN1030"/>
      <x:c r="DO1030"/>
      <x:c r="DP1030"/>
      <x:c r="DQ1030"/>
      <x:c r="DR1030"/>
      <x:c r="DS1030"/>
      <x:c r="DT1030"/>
      <x:c r="DU1030"/>
      <x:c r="DV1030"/>
      <x:c r="DW1030"/>
      <x:c r="DX1030"/>
      <x:c r="DY1030"/>
      <x:c r="DZ1030" t="str">
        <x:v>Title/abstract screening alone does not establish effectiveness, causality, methodological quality, transferability to Brazilian public safety or an institutional recommendation.</x:v>
      </x:c>
      <x:c r="EA1030" t="str">
        <x:v>Pending</x:v>
      </x:c>
      <x:c r="EB1030" t="str">
        <x:f>IF(L1030="","",IF(EC1030="READY","Yes","No / Pending"))</x:f>
        <x:v>No / Pending</x:v>
      </x:c>
      <x:c r="EC1030" t="str">
        <x:f>IF(L1030="","",IF(OR(ISNUMBER(SEARCH("Retracted Publication",Q1030)),CM1030="Retracted",CN1030="Retracted",CM1030="Expression of Concern",CN1030="Expression of Concern",F1030="Not used",CG1030="Critical",CH1030="High",CH1030="Critical"),"BLOCKED — integrity or use restriction",IF(AND(CJ1030="Yes",CK1030="Yes",CL1030="Yes"),IF(AND(CM1030="Clear",CN1030="Verified — clear"),IF(AND(AND(LEN(TRIM(CF1030))&gt;0,LEFT(LOWER(TRIM(CF1030)),7)&lt;&gt;"pending"),OR(CG1030="High",CG1030="Moderate"),OR(CH1030="Low",CH1030="Some concerns",CH1030="Not applicable")),IF(AND(DD1030="No",OR(DE1030="HIGH",DE1030="CONDITIONAL"),AND(LEN(TRIM(DF1030))&gt;0,LEFT(LOWER(TRIM(DF1030)),7)&lt;&gt;"pending")),IF(AND(AND(LEN(TRIM(DT1030))&gt;0,LEFT(LOWER(TRIM(DT1030)),7)&lt;&gt;"pending"),AND(LEN(TRIM(DU1030))&gt;0,LEFT(LOWER(TRIM(DU1030)),7)&lt;&gt;"pending"),OR(AND(LEN(TRIM(DV1030))&gt;0,LEFT(LOWER(TRIM(DV1030)),7)&lt;&gt;"pending"),AND(LEN(TRIM(DW1030))&gt;0,LEFT(LOWER(TRIM(DW1030)),7)&lt;&gt;"pending")),AND(LEN(TRIM(DX1030))&gt;0,LEFT(LOWER(TRIM(DX1030)),7)&lt;&gt;"pending")),IF(AND(F1030="Claim-ready",OR(EA1030="Strong",EA1030="Moderate"),AND(LEN(TRIM(G1030))&gt;0,LEFT(LOWER(TRIM(G1030)),7)&lt;&gt;"pending"),G1030&lt;&gt;"No substantive use decision is permitted from identification metadata alone.",AND(LEN(TRIM(DZ1030))&gt;0,LEFT(LOWER(TRIM(DZ1030)),7)&lt;&gt;"pending"),DZ1030&lt;&gt;"Identification metadata alone does not permit any substantive scientific, causal, operational, or institutional claim.",AND(LEN(TRIM(EI1030))&gt;0,LEFT(LOWER(TRIM(EI1030)),7)&lt;&gt;"pending"),ISNUMBER(EH1030),EH1030&gt;0),"READY","PENDING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0" t="str">
        <x:v>Pending</x:v>
      </x:c>
      <x:c r="EE1030"/>
      <x:c r="EF1030" t="str">
        <x:v>Pending</x:v>
      </x:c>
      <x:c r="EG1030" t="str">
        <x:v>Pending</x:v>
      </x:c>
      <x:c r="EH1030"/>
      <x:c r="EI1030" s="501"/>
      <x:c r="EJ1030"/>
      <x:c r="EK1030" t="str">
        <x:v>Pending</x:v>
      </x:c>
      <x:c r="EL1030" t="n">
        <x:v>46272</x:v>
      </x:c>
      <x:c r="EM1030" t="str">
        <x:v>Production PubMed record imported and reconciled to Zotero item DVTEZAWC;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0" t="n">
        <x:f>IF(L1030="","",(IF(N1030&lt;&gt;"",1,0)+IF(O1030&lt;&gt;"",1,0)+IF(AJ1030&lt;&gt;"",1,0)+IF(AU1030&lt;&gt;"",1,0)+IF(BE1030&lt;&gt;"",1,0)+IF(CF1030&lt;&gt;"",1,0)+IF(CJ1030="Yes",1,0)+IF(CL1030="Yes",1,0)+IF(DE1030&lt;&gt;"Pending",1,0)+IF(F1030&lt;&gt;"",1,0)+IF(DZ1030&lt;&gt;"",1,0)+IF(EI1030&lt;&gt;"",1,0))/12)</x:f>
        <x:v>0.5</x:v>
      </x:c>
    </x:row>
    <x:row r="1031">
      <x:c r="A1031" t="str">
        <x:v>EV-1028</x:v>
      </x:c>
      <x:c r="B1031" t="str">
        <x:v>Integrity check</x:v>
      </x:c>
      <x:c r="C1031" t="str">
        <x:f>IF(L1031="","",IF(LEFT(EC1031,7)="BLOCKED","🔴 Do not use for conclusion",IF(EB1031="Yes","🟢 Claim-ready","🟡 Caution / context")))</x:f>
        <x:v>🟡 Caution / context</x:v>
      </x:c>
      <x:c r="D1031" t="str">
        <x:f>IF(L1031="","",EC1031)</x:f>
        <x:v>PENDING — appropriate appraisal</x:v>
      </x:c>
      <x:c r="E1031" t="str">
        <x:v>P3 — Medium</x:v>
      </x:c>
      <x:c r="F1031" t="str">
        <x:v>Pending</x:v>
      </x:c>
      <x:c r="G1031" t="str">
        <x:v>Title/abstract identify an explicit tactical/public-safety context and readiness domain; retain for full-text assessment.</x:v>
      </x:c>
      <x:c r="H1031" t="str">
        <x:v>Obtain and review lawful full text; confirm human adjudication; then select a design-specific appraisal instrument.</x:v>
      </x:c>
      <x:c r="I1031"/>
      <x:c r="J1031" t="str">
        <x:v>A — Core</x:v>
      </x:c>
      <x:c r="K1031" t="str">
        <x:v>IDENTIFIED</x:v>
      </x:c>
      <x:c r="L1031" t="str">
        <x:v>Are Navy Weight Management Programs Ensuring Sailor Physical Readiness? An Analysis at Naval Medical Center San Diego.</x:v>
      </x:c>
      <x:c r="M1031"/>
      <x:c r="N1031" t="str">
        <x:v>Wisbach, Gordon G; Peters, Joshua; Guerrero, Jenise Leon; Mozzini, Nelson; Metzger, Helen</x:v>
      </x:c>
      <x:c r="O1031" t="n">
        <x:v>2018</x:v>
      </x:c>
      <x:c r="P1031" t="str">
        <x:v>Military medicine</x:v>
      </x:c>
      <x:c r="Q1031" t="str">
        <x:v>Journal Article</x:v>
      </x:c>
      <x:c r="R1031" t="str">
        <x:v>Unclear</x:v>
      </x:c>
      <x:c r="S1031" t="str">
        <x:v>Unknown</x:v>
      </x:c>
      <x:c r="T1031" t="str">
        <x:v>eng</x:v>
      </x:c>
      <x:c r="U1031" t="str">
        <x:v>https://pubmed.ncbi.nlm.nih.gov/29547984/</x:v>
      </x:c>
      <x:c r="V1031" t="str">
        <x:v>10.1093/milmed/usx123</x:v>
      </x:c>
      <x:c r="W1031" t="str">
        <x:f>IF(V1031="","",LOWER(SUBSTITUTE(SUBSTITUTE(SUBSTITUTE(SUBSTITUTE(TRIM(V1031),"https://doi.org/",""),"http://doi.org/",""),"https://dx.doi.org/",""),"doi:","")))</x:f>
        <x:v>10.1093/milmed/usx123</x:v>
      </x:c>
      <x:c r="X1031" t="str">
        <x:v>29547984</x:v>
      </x:c>
      <x:c r="Y1031" t="str"/>
      <x:c r="Z1031"/>
      <x:c r="AA1031" t="str">
        <x:v>PubMed/MEDLINE</x:v>
      </x:c>
      <x:c r="AB1031" t="str">
        <x:v>PUBMED-A-v1.0-2026-08-28</x:v>
      </x:c>
      <x:c r="AC1031" t="str">
        <x:v>SP-PUBMED-A-20260828</x:v>
      </x:c>
      <x:c r="AD1031" s="499" t="n">
        <x:v>46262</x:v>
      </x:c>
      <x:c r="AE1031" s="499" t="n">
        <x:v>46272</x:v>
      </x:c>
      <x:c r="AF1031" t="str">
        <x:v>VFMYPGSS</x:v>
      </x:c>
      <x:c r="AG1031"/>
      <x:c r="AH1031" t="str">
        <x:v>Tactical Athlete → Operational Readiness Brazil</x:v>
      </x:c>
      <x:c r="AI1031" t="str">
        <x:v>evidence-family:A</x:v>
      </x:c>
      <x:c r="AJ1031"/>
      <x:c r="AK1031" t="str">
        <x:f>IF(AJ1031="","",IF(OR(LOWER(AJ1031)="brazil",LOWER(AJ1031)="brasil"),"Yes","No"))</x:f>
      </x:c>
      <x:c r="AL1031"/>
      <x:c r="AM1031"/>
      <x:c r="AN1031"/>
      <x:c r="AO1031"/>
      <x:c r="AP1031"/>
      <x:c r="AQ1031"/>
      <x:c r="AR1031"/>
      <x:c r="AS1031"/>
      <x:c r="AT1031"/>
      <x:c r="AU1031"/>
      <x:c r="AV1031"/>
      <x:c r="AW1031"/>
      <x:c r="AX1031"/>
      <x:c r="AY1031"/>
      <x:c r="AZ1031"/>
      <x:c r="BA1031"/>
      <x:c r="BB1031"/>
      <x:c r="BC1031"/>
      <x:c r="BD1031"/>
      <x:c r="BE1031"/>
      <x:c r="BF1031"/>
      <x:c r="BG1031"/>
      <x:c r="BH1031"/>
      <x:c r="BI1031"/>
      <x:c r="BJ1031"/>
      <x:c r="BK1031"/>
      <x:c r="BL1031"/>
      <x:c r="BM1031"/>
      <x:c r="BN1031"/>
      <x:c r="BO1031"/>
      <x:c r="BP1031"/>
      <x:c r="BQ1031"/>
      <x:c r="BR1031"/>
      <x:c r="BS1031"/>
      <x:c r="BT1031"/>
      <x:c r="BU1031"/>
      <x:c r="BV1031"/>
      <x:c r="BW1031"/>
      <x:c r="BX1031"/>
      <x:c r="BY1031"/>
      <x:c r="BZ1031"/>
      <x:c r="CA1031"/>
      <x:c r="CB1031"/>
      <x:c r="CC1031"/>
      <x:c r="CD1031"/>
      <x:c r="CE1031"/>
      <x:c r="CF1031"/>
      <x:c r="CG1031"/>
      <x:c r="CH1031"/>
      <x:c r="CI1031"/>
      <x:c r="CJ1031" t="str">
        <x:v>Yes</x:v>
      </x:c>
      <x:c r="CK1031" t="str">
        <x:v>Yes</x:v>
      </x:c>
      <x:c r="CL1031" t="str">
        <x:v>Yes</x:v>
      </x:c>
      <x:c r="CM1031" t="str">
        <x:v>Clear</x:v>
      </x:c>
      <x:c r="CN1031" t="str">
        <x:v>Verified — clear</x:v>
      </x:c>
      <x:c r="CO1031" t="n">
        <x:v>46272</x:v>
      </x:c>
      <x:c r="CP1031" t="str">
        <x:v>https://pubmed.ncbi.nlm.nih.gov/29547984/</x:v>
      </x:c>
      <x:c r="CQ1031"/>
      <x:c r="CR1031"/>
      <x:c r="CS1031"/>
      <x:c r="CT1031"/>
      <x:c r="CU1031"/>
      <x:c r="CV1031"/>
      <x:c r="CW1031"/>
      <x:c r="CX1031"/>
      <x:c r="CY1031"/>
      <x:c r="CZ1031"/>
      <x:c r="DA1031"/>
      <x:c r="DB1031" t="str">
        <x:f>IF(L1031="","",IF(AND(COUNT(CU1031:DA1031)=7,OR(CU1031=0,CU1031=1,CU1031=2),OR(CV1031=0,CV1031=1,CV1031=2),OR(CW1031=0,CW1031=1,CW1031=2),OR(CX1031=0,CX1031=1,CX1031=2),OR(CY1031=0,CY1031=1,CY1031=2),OR(CZ1031=0,CZ1031=1,CZ1031=2),OR(DA1031=0,DA1031=1,DA1031=2)),SUM(CU1031:DA1031),""))</x:f>
      </x:c>
      <x:c r="DC1031" t="str">
        <x:f>IF(DB1031="","",ROUND(DB1031/14*10,1))</x:f>
      </x:c>
      <x:c r="DD1031" t="str">
        <x:v>Pending</x:v>
      </x:c>
      <x:c r="DE1031" t="str">
        <x:f>IF(L1031="","",IF(DC1031="","Pending",IF(DD1031="Yes","CONDITIONAL — safety override",IF(DC1031&gt;=8,"HIGH",IF(DC1031&gt;=5,"CONDITIONAL","LOW")))))</x:f>
        <x:v>Pending</x:v>
      </x:c>
      <x:c r="DF1031" t="str">
        <x:v>Pending screening and full-text appraisal; no transferability judgment made at identification.</x:v>
      </x:c>
      <x:c r="DG1031"/>
      <x:c r="DH1031"/>
      <x:c r="DI1031"/>
      <x:c r="DJ1031"/>
      <x:c r="DK1031"/>
      <x:c r="DL1031"/>
      <x:c r="DM1031"/>
      <x:c r="DN1031"/>
      <x:c r="DO1031"/>
      <x:c r="DP1031"/>
      <x:c r="DQ1031"/>
      <x:c r="DR1031"/>
      <x:c r="DS1031"/>
      <x:c r="DT1031"/>
      <x:c r="DU1031"/>
      <x:c r="DV1031"/>
      <x:c r="DW1031"/>
      <x:c r="DX1031"/>
      <x:c r="DY1031"/>
      <x:c r="DZ1031" t="str">
        <x:v>Title/abstract screening alone does not establish effectiveness, causality, methodological quality, transferability to Brazilian public safety or an institutional recommendation.</x:v>
      </x:c>
      <x:c r="EA1031" t="str">
        <x:v>Pending</x:v>
      </x:c>
      <x:c r="EB1031" t="str">
        <x:f>IF(L1031="","",IF(EC1031="READY","Yes","No / Pending"))</x:f>
        <x:v>No / Pending</x:v>
      </x:c>
      <x:c r="EC1031" t="str">
        <x:f>IF(L1031="","",IF(OR(ISNUMBER(SEARCH("Retracted Publication",Q1031)),CM1031="Retracted",CN1031="Retracted",CM1031="Expression of Concern",CN1031="Expression of Concern",F1031="Not used",CG1031="Critical",CH1031="High",CH1031="Critical"),"BLOCKED — integrity or use restriction",IF(AND(CJ1031="Yes",CK1031="Yes",CL1031="Yes"),IF(AND(CM1031="Clear",CN1031="Verified — clear"),IF(AND(AND(LEN(TRIM(CF1031))&gt;0,LEFT(LOWER(TRIM(CF1031)),7)&lt;&gt;"pending"),OR(CG1031="High",CG1031="Moderate"),OR(CH1031="Low",CH1031="Some concerns",CH1031="Not applicable")),IF(AND(DD1031="No",OR(DE1031="HIGH",DE1031="CONDITIONAL"),AND(LEN(TRIM(DF1031))&gt;0,LEFT(LOWER(TRIM(DF1031)),7)&lt;&gt;"pending")),IF(AND(AND(LEN(TRIM(DT1031))&gt;0,LEFT(LOWER(TRIM(DT1031)),7)&lt;&gt;"pending"),AND(LEN(TRIM(DU1031))&gt;0,LEFT(LOWER(TRIM(DU1031)),7)&lt;&gt;"pending"),OR(AND(LEN(TRIM(DV1031))&gt;0,LEFT(LOWER(TRIM(DV1031)),7)&lt;&gt;"pending"),AND(LEN(TRIM(DW1031))&gt;0,LEFT(LOWER(TRIM(DW1031)),7)&lt;&gt;"pending")),AND(LEN(TRIM(DX1031))&gt;0,LEFT(LOWER(TRIM(DX1031)),7)&lt;&gt;"pending")),IF(AND(F1031="Claim-ready",OR(EA1031="Strong",EA1031="Moderate"),AND(LEN(TRIM(G1031))&gt;0,LEFT(LOWER(TRIM(G1031)),7)&lt;&gt;"pending"),G1031&lt;&gt;"No substantive use decision is permitted from identification metadata alone.",AND(LEN(TRIM(DZ1031))&gt;0,LEFT(LOWER(TRIM(DZ1031)),7)&lt;&gt;"pending"),DZ1031&lt;&gt;"Identification metadata alone does not permit any substantive scientific, causal, operational, or institutional claim.",AND(LEN(TRIM(EI1031))&gt;0,LEFT(LOWER(TRIM(EI1031)),7)&lt;&gt;"pending"),ISNUMBER(EH1031),EH1031&gt;0),"READY","PENDING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1" t="str">
        <x:v>Pending</x:v>
      </x:c>
      <x:c r="EE1031"/>
      <x:c r="EF1031" t="str">
        <x:v>Pending</x:v>
      </x:c>
      <x:c r="EG1031" t="str">
        <x:v>Pending</x:v>
      </x:c>
      <x:c r="EH1031"/>
      <x:c r="EI1031" s="501"/>
      <x:c r="EJ1031"/>
      <x:c r="EK1031" t="str">
        <x:v>Pending</x:v>
      </x:c>
      <x:c r="EL1031" t="n">
        <x:v>46272</x:v>
      </x:c>
      <x:c r="EM1031" t="str">
        <x:v>Production PubMed record imported and reconciled to Zotero item VFMYPGSS;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1" t="n">
        <x:f>IF(L1031="","",(IF(N1031&lt;&gt;"",1,0)+IF(O1031&lt;&gt;"",1,0)+IF(AJ1031&lt;&gt;"",1,0)+IF(AU1031&lt;&gt;"",1,0)+IF(BE1031&lt;&gt;"",1,0)+IF(CF1031&lt;&gt;"",1,0)+IF(CJ1031="Yes",1,0)+IF(CL1031="Yes",1,0)+IF(DE1031&lt;&gt;"Pending",1,0)+IF(F1031&lt;&gt;"",1,0)+IF(DZ1031&lt;&gt;"",1,0)+IF(EI1031&lt;&gt;"",1,0))/12)</x:f>
        <x:v>0.5</x:v>
      </x:c>
    </x:row>
    <x:row r="1032">
      <x:c r="A1032" t="str">
        <x:v>EV-1029</x:v>
      </x:c>
      <x:c r="B1032" t="str">
        <x:v>Metadata verification</x:v>
      </x:c>
      <x:c r="C1032" t="str">
        <x:f>IF(L1032="","",IF(LEFT(EC1032,7)="BLOCKED","🔴 Do not use for conclusion",IF(EB1032="Yes","🟢 Claim-ready","🟡 Caution / context")))</x:f>
        <x:v>🟡 Caution / context</x:v>
      </x:c>
      <x:c r="D1032" t="str">
        <x:f>IF(L1032="","",EC1032)</x:f>
        <x:v>PENDING — verification</x:v>
      </x:c>
      <x:c r="E1032" t="str">
        <x:v>P2 — High</x:v>
      </x:c>
      <x:c r="F1032" t="str">
        <x:v>Pending</x:v>
      </x:c>
      <x:c r="G1032" t="str">
        <x:v>Title/abstract identify an explicit operational APHT/medical-readiness topic; retain for full-text assessment.</x:v>
      </x:c>
      <x:c r="H1032" t="str">
        <x:v>Obtain and review lawful full text; confirm human adjudication; then select a design-specific appraisal instrument.</x:v>
      </x:c>
      <x:c r="I1032"/>
      <x:c r="J1032" t="str">
        <x:v>B — APHT / Medical Readiness</x:v>
      </x:c>
      <x:c r="K1032" t="str">
        <x:v>IDENTIFIED</x:v>
      </x:c>
      <x:c r="L1032" t="str">
        <x:v>Biological Response to Stress During Battlefield Trauma Training: Live Tissue Versus High-Fidelity Patient Simulator.</x:v>
      </x:c>
      <x:c r="M1032"/>
      <x:c r="N1032" t="str">
        <x:v>Peng, Henry T; Tenn, Catherine; Vartanian, Oshin; Rhind, Shawn G; Jarmasz, Jerzy; Tien, Homer; Beckett, Andrew</x:v>
      </x:c>
      <x:c r="O1032" t="n">
        <x:v>2018</x:v>
      </x:c>
      <x:c r="P1032" t="str">
        <x:v>Military medicine</x:v>
      </x:c>
      <x:c r="Q1032" t="str">
        <x:v>Journal Article</x:v>
      </x:c>
      <x:c r="R1032" t="str">
        <x:v>Unclear</x:v>
      </x:c>
      <x:c r="S1032" t="str">
        <x:v>Unknown</x:v>
      </x:c>
      <x:c r="T1032" t="str">
        <x:v>eng</x:v>
      </x:c>
      <x:c r="U1032" t="str">
        <x:v>https://pubmed.ncbi.nlm.nih.gov/29547968/</x:v>
      </x:c>
      <x:c r="V1032" t="str">
        <x:v>10.1093/milmed/usx236</x:v>
      </x:c>
      <x:c r="W1032" t="str">
        <x:f>IF(V1032="","",LOWER(SUBSTITUTE(SUBSTITUTE(SUBSTITUTE(SUBSTITUTE(TRIM(V1032),"https://doi.org/",""),"http://doi.org/",""),"https://dx.doi.org/",""),"doi:","")))</x:f>
        <x:v>10.1093/milmed/usx236</x:v>
      </x:c>
      <x:c r="X1032" t="str">
        <x:v>29547968</x:v>
      </x:c>
      <x:c r="Y1032" t="str"/>
      <x:c r="Z1032"/>
      <x:c r="AA1032" t="str">
        <x:v>PubMed/MEDLINE</x:v>
      </x:c>
      <x:c r="AB1032" t="str">
        <x:v>PUBMED-B-v1.0-2026-08-28</x:v>
      </x:c>
      <x:c r="AC1032" t="str">
        <x:v>SP-PUBMED-B-20260828</x:v>
      </x:c>
      <x:c r="AD1032" s="499" t="n">
        <x:v>46262</x:v>
      </x:c>
      <x:c r="AE1032" s="499" t="n">
        <x:v>46272</x:v>
      </x:c>
      <x:c r="AF1032" t="str">
        <x:v>42ZIUBJ4</x:v>
      </x:c>
      <x:c r="AG1032"/>
      <x:c r="AH1032" t="str">
        <x:v>Tactical Athlete → Operational Readiness Brazil</x:v>
      </x:c>
      <x:c r="AI1032" t="str">
        <x:v>evidence-family:B</x:v>
      </x:c>
      <x:c r="AJ1032"/>
      <x:c r="AK1032" t="str">
        <x:f>IF(AJ1032="","",IF(OR(LOWER(AJ1032)="brazil",LOWER(AJ1032)="brasil"),"Yes","No"))</x:f>
      </x:c>
      <x:c r="AL1032"/>
      <x:c r="AM1032"/>
      <x:c r="AN1032"/>
      <x:c r="AO1032"/>
      <x:c r="AP1032"/>
      <x:c r="AQ1032"/>
      <x:c r="AR1032"/>
      <x:c r="AS1032"/>
      <x:c r="AT1032"/>
      <x:c r="AU1032"/>
      <x:c r="AV1032"/>
      <x:c r="AW1032"/>
      <x:c r="AX1032"/>
      <x:c r="AY1032"/>
      <x:c r="AZ1032"/>
      <x:c r="BA1032"/>
      <x:c r="BB1032"/>
      <x:c r="BC1032"/>
      <x:c r="BD1032"/>
      <x:c r="BE1032"/>
      <x:c r="BF1032"/>
      <x:c r="BG1032"/>
      <x:c r="BH1032"/>
      <x:c r="BI1032"/>
      <x:c r="BJ1032"/>
      <x:c r="BK1032"/>
      <x:c r="BL1032"/>
      <x:c r="BM1032"/>
      <x:c r="BN1032"/>
      <x:c r="BO1032"/>
      <x:c r="BP1032"/>
      <x:c r="BQ1032"/>
      <x:c r="BR1032"/>
      <x:c r="BS1032"/>
      <x:c r="BT1032"/>
      <x:c r="BU1032"/>
      <x:c r="BV1032"/>
      <x:c r="BW1032"/>
      <x:c r="BX1032"/>
      <x:c r="BY1032"/>
      <x:c r="BZ1032"/>
      <x:c r="CA1032"/>
      <x:c r="CB1032"/>
      <x:c r="CC1032"/>
      <x:c r="CD1032"/>
      <x:c r="CE1032"/>
      <x:c r="CF1032"/>
      <x:c r="CG1032"/>
      <x:c r="CH1032"/>
      <x:c r="CI1032"/>
      <x:c r="CJ1032" t="str">
        <x:v>Pending</x:v>
      </x:c>
      <x:c r="CK1032" t="str">
        <x:v>Yes</x:v>
      </x:c>
      <x:c r="CL1032" t="str">
        <x:v>Yes</x:v>
      </x:c>
      <x:c r="CM1032" t="str">
        <x:v>Clear</x:v>
      </x:c>
      <x:c r="CN1032" t="str">
        <x:v>Verified — clear</x:v>
      </x:c>
      <x:c r="CO1032" t="n">
        <x:v>46272</x:v>
      </x:c>
      <x:c r="CP1032" t="str">
        <x:v>https://pubmed.ncbi.nlm.nih.gov/29547968/</x:v>
      </x:c>
      <x:c r="CQ1032"/>
      <x:c r="CR1032"/>
      <x:c r="CS1032"/>
      <x:c r="CT1032"/>
      <x:c r="CU1032"/>
      <x:c r="CV1032"/>
      <x:c r="CW1032"/>
      <x:c r="CX1032"/>
      <x:c r="CY1032"/>
      <x:c r="CZ1032"/>
      <x:c r="DA1032"/>
      <x:c r="DB1032" t="str">
        <x:f>IF(L1032="","",IF(AND(COUNT(CU1032:DA1032)=7,OR(CU1032=0,CU1032=1,CU1032=2),OR(CV1032=0,CV1032=1,CV1032=2),OR(CW1032=0,CW1032=1,CW1032=2),OR(CX1032=0,CX1032=1,CX1032=2),OR(CY1032=0,CY1032=1,CY1032=2),OR(CZ1032=0,CZ1032=1,CZ1032=2),OR(DA1032=0,DA1032=1,DA1032=2)),SUM(CU1032:DA1032),""))</x:f>
      </x:c>
      <x:c r="DC1032" t="str">
        <x:f>IF(DB1032="","",ROUND(DB1032/14*10,1))</x:f>
      </x:c>
      <x:c r="DD1032" t="str">
        <x:v>Pending</x:v>
      </x:c>
      <x:c r="DE1032" t="str">
        <x:f>IF(L1032="","",IF(DC1032="","Pending",IF(DD1032="Yes","CONDITIONAL — safety override",IF(DC1032&gt;=8,"HIGH",IF(DC1032&gt;=5,"CONDITIONAL","LOW")))))</x:f>
        <x:v>Pending</x:v>
      </x:c>
      <x:c r="DF1032" t="str">
        <x:v>Pending screening and full-text appraisal; no transferability judgment made at identification.</x:v>
      </x:c>
      <x:c r="DG1032"/>
      <x:c r="DH1032"/>
      <x:c r="DI1032"/>
      <x:c r="DJ1032"/>
      <x:c r="DK1032"/>
      <x:c r="DL1032"/>
      <x:c r="DM1032"/>
      <x:c r="DN1032"/>
      <x:c r="DO1032"/>
      <x:c r="DP1032"/>
      <x:c r="DQ1032"/>
      <x:c r="DR1032"/>
      <x:c r="DS1032"/>
      <x:c r="DT1032"/>
      <x:c r="DU1032"/>
      <x:c r="DV1032"/>
      <x:c r="DW1032"/>
      <x:c r="DX1032"/>
      <x:c r="DY1032"/>
      <x:c r="DZ1032" t="str">
        <x:v>Title/abstract screening alone does not establish effectiveness, causality, methodological quality, transferability to Brazilian public safety or an institutional recommendation.</x:v>
      </x:c>
      <x:c r="EA1032" t="str">
        <x:v>Pending</x:v>
      </x:c>
      <x:c r="EB1032" t="str">
        <x:f>IF(L1032="","",IF(EC1032="READY","Yes","No / Pending"))</x:f>
        <x:v>No / Pending</x:v>
      </x:c>
      <x:c r="EC1032" t="str">
        <x:f>IF(L1032="","",IF(OR(ISNUMBER(SEARCH("Retracted Publication",Q1032)),CM1032="Retracted",CN1032="Retracted",CM1032="Expression of Concern",CN1032="Expression of Concern",F1032="Not used",CG1032="Critical",CH1032="High",CH1032="Critical"),"BLOCKED — integrity or use restriction",IF(AND(CJ1032="Yes",CK1032="Yes",CL1032="Yes"),IF(AND(CM1032="Clear",CN1032="Verified — clear"),IF(AND(AND(LEN(TRIM(CF1032))&gt;0,LEFT(LOWER(TRIM(CF1032)),7)&lt;&gt;"pending"),OR(CG1032="High",CG1032="Moderate"),OR(CH1032="Low",CH1032="Some concerns",CH1032="Not applicable")),IF(AND(DD1032="No",OR(DE1032="HIGH",DE1032="CONDITIONAL"),AND(LEN(TRIM(DF1032))&gt;0,LEFT(LOWER(TRIM(DF1032)),7)&lt;&gt;"pending")),IF(AND(AND(LEN(TRIM(DT1032))&gt;0,LEFT(LOWER(TRIM(DT1032)),7)&lt;&gt;"pending"),AND(LEN(TRIM(DU1032))&gt;0,LEFT(LOWER(TRIM(DU1032)),7)&lt;&gt;"pending"),OR(AND(LEN(TRIM(DV1032))&gt;0,LEFT(LOWER(TRIM(DV1032)),7)&lt;&gt;"pending"),AND(LEN(TRIM(DW1032))&gt;0,LEFT(LOWER(TRIM(DW1032)),7)&lt;&gt;"pending")),AND(LEN(TRIM(DX1032))&gt;0,LEFT(LOWER(TRIM(DX1032)),7)&lt;&gt;"pending")),IF(AND(F1032="Claim-ready",OR(EA1032="Strong",EA1032="Moderate"),AND(LEN(TRIM(G1032))&gt;0,LEFT(LOWER(TRIM(G1032)),7)&lt;&gt;"pending"),G1032&lt;&gt;"No substantive use decision is permitted from identification metadata alone.",AND(LEN(TRIM(DZ1032))&gt;0,LEFT(LOWER(TRIM(DZ1032)),7)&lt;&gt;"pending"),DZ1032&lt;&gt;"Identification metadata alone does not permit any substantive scientific, causal, operational, or institutional claim.",AND(LEN(TRIM(EI1032))&gt;0,LEFT(LOWER(TRIM(EI1032)),7)&lt;&gt;"pending"),ISNUMBER(EH1032),EH1032&gt;0),"READY","PENDING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32" t="str">
        <x:v>Pending</x:v>
      </x:c>
      <x:c r="EE1032"/>
      <x:c r="EF1032" t="str">
        <x:v>Pending</x:v>
      </x:c>
      <x:c r="EG1032" t="str">
        <x:v>Pending</x:v>
      </x:c>
      <x:c r="EH1032"/>
      <x:c r="EI1032" s="501"/>
      <x:c r="EJ1032"/>
      <x:c r="EK1032" t="str">
        <x:v>Pending</x:v>
      </x:c>
      <x:c r="EL1032" t="n">
        <x:v>46272</x:v>
      </x:c>
      <x:c r="EM1032" t="str">
        <x:v>Production PubMed record imported and reconciled to Zotero item 42ZIUBJ4;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32" t="n">
        <x:f>IF(L1032="","",(IF(N1032&lt;&gt;"",1,0)+IF(O1032&lt;&gt;"",1,0)+IF(AJ1032&lt;&gt;"",1,0)+IF(AU1032&lt;&gt;"",1,0)+IF(BE1032&lt;&gt;"",1,0)+IF(CF1032&lt;&gt;"",1,0)+IF(CJ1032="Yes",1,0)+IF(CL1032="Yes",1,0)+IF(DE1032&lt;&gt;"Pending",1,0)+IF(F1032&lt;&gt;"",1,0)+IF(DZ1032&lt;&gt;"",1,0)+IF(EI1032&lt;&gt;"",1,0))/12)</x:f>
        <x:v>0.4166666666666667</x:v>
      </x:c>
    </x:row>
    <x:row r="1033">
      <x:c r="A1033" t="str">
        <x:v>EV-1030</x:v>
      </x:c>
      <x:c r="B1033" t="str">
        <x:v>Integrity check</x:v>
      </x:c>
      <x:c r="C1033" t="str">
        <x:f>IF(L1033="","",IF(LEFT(EC1033,7)="BLOCKED","🔴 Do not use for conclusion",IF(EB1033="Yes","🟢 Claim-ready","🟡 Caution / context")))</x:f>
        <x:v>🟡 Caution / context</x:v>
      </x:c>
      <x:c r="D1033" t="str">
        <x:f>IF(L1033="","",EC1033)</x:f>
        <x:v>PENDING — appropriate appraisal</x:v>
      </x:c>
      <x:c r="E1033" t="str">
        <x:v>P3 — Medium</x:v>
      </x:c>
      <x:c r="F1033" t="str">
        <x:v>Pending</x:v>
      </x:c>
      <x:c r="G1033" t="str">
        <x:v>Title/abstract identify an explicit operational APHT/medical-readiness topic; retain for full-text assessment.</x:v>
      </x:c>
      <x:c r="H1033" t="str">
        <x:v>Obtain and review lawful full text; confirm human adjudication; then select a design-specific appraisal instrument.</x:v>
      </x:c>
      <x:c r="I1033"/>
      <x:c r="J1033" t="str">
        <x:v>B — APHT / Medical Readiness</x:v>
      </x:c>
      <x:c r="K1033" t="str">
        <x:v>IDENTIFIED</x:v>
      </x:c>
      <x:c r="L1033" t="str">
        <x:v>The Platinum 5 min in TCCC: Analysis of Junctional and Extremity Hemorrhage Scenarios with a Mathematical Model.</x:v>
      </x:c>
      <x:c r="M1033"/>
      <x:c r="N1033" t="str">
        <x:v>Tjardes, Thorsten; Luecking, Markus</x:v>
      </x:c>
      <x:c r="O1033" t="n">
        <x:v>2018</x:v>
      </x:c>
      <x:c r="P1033" t="str">
        <x:v>Military medicine</x:v>
      </x:c>
      <x:c r="Q1033" t="str">
        <x:v>Journal Article</x:v>
      </x:c>
      <x:c r="R1033" t="str">
        <x:v>Unclear</x:v>
      </x:c>
      <x:c r="S1033" t="str">
        <x:v>Unknown</x:v>
      </x:c>
      <x:c r="T1033" t="str">
        <x:v>eng</x:v>
      </x:c>
      <x:c r="U1033" t="str">
        <x:v>https://pubmed.ncbi.nlm.nih.gov/29547925/</x:v>
      </x:c>
      <x:c r="V1033" t="str">
        <x:v>10.1093/milmed/usx016</x:v>
      </x:c>
      <x:c r="W1033" t="str">
        <x:f>IF(V1033="","",LOWER(SUBSTITUTE(SUBSTITUTE(SUBSTITUTE(SUBSTITUTE(TRIM(V1033),"https://doi.org/",""),"http://doi.org/",""),"https://dx.doi.org/",""),"doi:","")))</x:f>
        <x:v>10.1093/milmed/usx016</x:v>
      </x:c>
      <x:c r="X1033" t="str">
        <x:v>29547925</x:v>
      </x:c>
      <x:c r="Y1033" t="str"/>
      <x:c r="Z1033"/>
      <x:c r="AA1033" t="str">
        <x:v>PubMed/MEDLINE</x:v>
      </x:c>
      <x:c r="AB1033" t="str">
        <x:v>PUBMED-B-v1.0-2026-08-28</x:v>
      </x:c>
      <x:c r="AC1033" t="str">
        <x:v>SP-PUBMED-B-20260828</x:v>
      </x:c>
      <x:c r="AD1033" s="499" t="n">
        <x:v>46262</x:v>
      </x:c>
      <x:c r="AE1033" s="499" t="n">
        <x:v>46272</x:v>
      </x:c>
      <x:c r="AF1033" t="str">
        <x:v>6DZ4V3VV</x:v>
      </x:c>
      <x:c r="AG1033"/>
      <x:c r="AH1033" t="str">
        <x:v>Tactical Athlete → Operational Readiness Brazil</x:v>
      </x:c>
      <x:c r="AI1033" t="str">
        <x:v>evidence-family:B</x:v>
      </x:c>
      <x:c r="AJ1033"/>
      <x:c r="AK1033" t="str">
        <x:f>IF(AJ1033="","",IF(OR(LOWER(AJ1033)="brazil",LOWER(AJ1033)="brasil"),"Yes","No"))</x:f>
      </x:c>
      <x:c r="AL1033"/>
      <x:c r="AM1033"/>
      <x:c r="AN1033"/>
      <x:c r="AO1033"/>
      <x:c r="AP1033"/>
      <x:c r="AQ1033"/>
      <x:c r="AR1033"/>
      <x:c r="AS1033"/>
      <x:c r="AT1033"/>
      <x:c r="AU1033"/>
      <x:c r="AV1033"/>
      <x:c r="AW1033"/>
      <x:c r="AX1033"/>
      <x:c r="AY1033"/>
      <x:c r="AZ1033"/>
      <x:c r="BA1033"/>
      <x:c r="BB1033"/>
      <x:c r="BC1033"/>
      <x:c r="BD1033"/>
      <x:c r="BE1033"/>
      <x:c r="BF1033"/>
      <x:c r="BG1033"/>
      <x:c r="BH1033"/>
      <x:c r="BI1033"/>
      <x:c r="BJ1033"/>
      <x:c r="BK1033"/>
      <x:c r="BL1033"/>
      <x:c r="BM1033"/>
      <x:c r="BN1033"/>
      <x:c r="BO1033"/>
      <x:c r="BP1033"/>
      <x:c r="BQ1033"/>
      <x:c r="BR1033"/>
      <x:c r="BS1033"/>
      <x:c r="BT1033"/>
      <x:c r="BU1033"/>
      <x:c r="BV1033"/>
      <x:c r="BW1033"/>
      <x:c r="BX1033"/>
      <x:c r="BY1033"/>
      <x:c r="BZ1033"/>
      <x:c r="CA1033"/>
      <x:c r="CB1033"/>
      <x:c r="CC1033"/>
      <x:c r="CD1033"/>
      <x:c r="CE1033"/>
      <x:c r="CF1033"/>
      <x:c r="CG1033"/>
      <x:c r="CH1033"/>
      <x:c r="CI1033"/>
      <x:c r="CJ1033" t="str">
        <x:v>Yes</x:v>
      </x:c>
      <x:c r="CK1033" t="str">
        <x:v>Yes</x:v>
      </x:c>
      <x:c r="CL1033" t="str">
        <x:v>Yes</x:v>
      </x:c>
      <x:c r="CM1033" t="str">
        <x:v>Clear</x:v>
      </x:c>
      <x:c r="CN1033" t="str">
        <x:v>Verified — clear</x:v>
      </x:c>
      <x:c r="CO1033" t="n">
        <x:v>46272</x:v>
      </x:c>
      <x:c r="CP1033" t="str">
        <x:v>https://pubmed.ncbi.nlm.nih.gov/29547925/</x:v>
      </x:c>
      <x:c r="CQ1033"/>
      <x:c r="CR1033"/>
      <x:c r="CS1033"/>
      <x:c r="CT1033"/>
      <x:c r="CU1033"/>
      <x:c r="CV1033"/>
      <x:c r="CW1033"/>
      <x:c r="CX1033"/>
      <x:c r="CY1033"/>
      <x:c r="CZ1033"/>
      <x:c r="DA1033"/>
      <x:c r="DB1033" t="str">
        <x:f>IF(L1033="","",IF(AND(COUNT(CU1033:DA1033)=7,OR(CU1033=0,CU1033=1,CU1033=2),OR(CV1033=0,CV1033=1,CV1033=2),OR(CW1033=0,CW1033=1,CW1033=2),OR(CX1033=0,CX1033=1,CX1033=2),OR(CY1033=0,CY1033=1,CY1033=2),OR(CZ1033=0,CZ1033=1,CZ1033=2),OR(DA1033=0,DA1033=1,DA1033=2)),SUM(CU1033:DA1033),""))</x:f>
      </x:c>
      <x:c r="DC1033" t="str">
        <x:f>IF(DB1033="","",ROUND(DB1033/14*10,1))</x:f>
      </x:c>
      <x:c r="DD1033" t="str">
        <x:v>Pending</x:v>
      </x:c>
      <x:c r="DE1033" t="str">
        <x:f>IF(L1033="","",IF(DC1033="","Pending",IF(DD1033="Yes","CONDITIONAL — safety override",IF(DC1033&gt;=8,"HIGH",IF(DC1033&gt;=5,"CONDITIONAL","LOW")))))</x:f>
        <x:v>Pending</x:v>
      </x:c>
      <x:c r="DF1033" t="str">
        <x:v>Pending screening and full-text appraisal; no transferability judgment made at identification.</x:v>
      </x:c>
      <x:c r="DG1033"/>
      <x:c r="DH1033"/>
      <x:c r="DI1033"/>
      <x:c r="DJ1033"/>
      <x:c r="DK1033"/>
      <x:c r="DL1033"/>
      <x:c r="DM1033"/>
      <x:c r="DN1033"/>
      <x:c r="DO1033"/>
      <x:c r="DP1033"/>
      <x:c r="DQ1033"/>
      <x:c r="DR1033"/>
      <x:c r="DS1033"/>
      <x:c r="DT1033"/>
      <x:c r="DU1033"/>
      <x:c r="DV1033"/>
      <x:c r="DW1033"/>
      <x:c r="DX1033"/>
      <x:c r="DY1033"/>
      <x:c r="DZ1033" t="str">
        <x:v>Title/abstract screening alone does not establish effectiveness, causality, methodological quality, transferability to Brazilian public safety or an institutional recommendation.</x:v>
      </x:c>
      <x:c r="EA1033" t="str">
        <x:v>Pending</x:v>
      </x:c>
      <x:c r="EB1033" t="str">
        <x:f>IF(L1033="","",IF(EC1033="READY","Yes","No / Pending"))</x:f>
        <x:v>No / Pending</x:v>
      </x:c>
      <x:c r="EC1033" t="str">
        <x:f>IF(L1033="","",IF(OR(ISNUMBER(SEARCH("Retracted Publication",Q1033)),CM1033="Retracted",CN1033="Retracted",CM1033="Expression of Concern",CN1033="Expression of Concern",F1033="Not used",CG1033="Critical",CH1033="High",CH1033="Critical"),"BLOCKED — integrity or use restriction",IF(AND(CJ1033="Yes",CK1033="Yes",CL1033="Yes"),IF(AND(CM1033="Clear",CN1033="Verified — clear"),IF(AND(AND(LEN(TRIM(CF1033))&gt;0,LEFT(LOWER(TRIM(CF1033)),7)&lt;&gt;"pending"),OR(CG1033="High",CG1033="Moderate"),OR(CH1033="Low",CH1033="Some concerns",CH1033="Not applicable")),IF(AND(DD1033="No",OR(DE1033="HIGH",DE1033="CONDITIONAL"),AND(LEN(TRIM(DF1033))&gt;0,LEFT(LOWER(TRIM(DF1033)),7)&lt;&gt;"pending")),IF(AND(AND(LEN(TRIM(DT1033))&gt;0,LEFT(LOWER(TRIM(DT1033)),7)&lt;&gt;"pending"),AND(LEN(TRIM(DU1033))&gt;0,LEFT(LOWER(TRIM(DU1033)),7)&lt;&gt;"pending"),OR(AND(LEN(TRIM(DV1033))&gt;0,LEFT(LOWER(TRIM(DV1033)),7)&lt;&gt;"pending"),AND(LEN(TRIM(DW1033))&gt;0,LEFT(LOWER(TRIM(DW1033)),7)&lt;&gt;"pending")),AND(LEN(TRIM(DX1033))&gt;0,LEFT(LOWER(TRIM(DX1033)),7)&lt;&gt;"pending")),IF(AND(F1033="Claim-ready",OR(EA1033="Strong",EA1033="Moderate"),AND(LEN(TRIM(G1033))&gt;0,LEFT(LOWER(TRIM(G1033)),7)&lt;&gt;"pending"),G1033&lt;&gt;"No substantive use decision is permitted from identification metadata alone.",AND(LEN(TRIM(DZ1033))&gt;0,LEFT(LOWER(TRIM(DZ1033)),7)&lt;&gt;"pending"),DZ1033&lt;&gt;"Identification metadata alone does not permit any substantive scientific, causal, operational, or institutional claim.",AND(LEN(TRIM(EI1033))&gt;0,LEFT(LOWER(TRIM(EI1033)),7)&lt;&gt;"pending"),ISNUMBER(EH1033),EH1033&gt;0),"READY","PENDING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3" t="str">
        <x:v>Pending</x:v>
      </x:c>
      <x:c r="EE1033"/>
      <x:c r="EF1033" t="str">
        <x:v>Pending</x:v>
      </x:c>
      <x:c r="EG1033" t="str">
        <x:v>Pending</x:v>
      </x:c>
      <x:c r="EH1033"/>
      <x:c r="EI1033" s="501"/>
      <x:c r="EJ1033"/>
      <x:c r="EK1033" t="str">
        <x:v>Pending</x:v>
      </x:c>
      <x:c r="EL1033" t="n">
        <x:v>46272</x:v>
      </x:c>
      <x:c r="EM1033" t="str">
        <x:v>Production PubMed record imported and reconciled to Zotero item 6DZ4V3VV;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3" t="n">
        <x:f>IF(L1033="","",(IF(N1033&lt;&gt;"",1,0)+IF(O1033&lt;&gt;"",1,0)+IF(AJ1033&lt;&gt;"",1,0)+IF(AU1033&lt;&gt;"",1,0)+IF(BE1033&lt;&gt;"",1,0)+IF(CF1033&lt;&gt;"",1,0)+IF(CJ1033="Yes",1,0)+IF(CL1033="Yes",1,0)+IF(DE1033&lt;&gt;"Pending",1,0)+IF(F1033&lt;&gt;"",1,0)+IF(DZ1033&lt;&gt;"",1,0)+IF(EI1033&lt;&gt;"",1,0))/12)</x:f>
        <x:v>0.5</x:v>
      </x:c>
    </x:row>
    <x:row r="1034">
      <x:c r="A1034" t="str">
        <x:v>EV-1031</x:v>
      </x:c>
      <x:c r="B1034" t="str">
        <x:v>Integrity check</x:v>
      </x:c>
      <x:c r="C1034" t="str">
        <x:f>IF(L1034="","",IF(LEFT(EC1034,7)="BLOCKED","🔴 Do not use for conclusion",IF(EB1034="Yes","🟢 Claim-ready","🟡 Caution / context")))</x:f>
        <x:v>🟡 Caution / context</x:v>
      </x:c>
      <x:c r="D1034" t="str">
        <x:f>IF(L1034="","",EC1034)</x:f>
        <x:v>PENDING — appropriate appraisal</x:v>
      </x:c>
      <x:c r="E1034" t="str">
        <x:v>P3 — Medium</x:v>
      </x:c>
      <x:c r="F1034" t="str">
        <x:v>Pending</x:v>
      </x:c>
      <x:c r="G1034" t="str">
        <x:v>Title/abstract identify an explicit operational APHT/medical-readiness topic; retain for full-text assessment.</x:v>
      </x:c>
      <x:c r="H1034" t="str">
        <x:v>Obtain and review lawful full text; confirm human adjudication; then select a design-specific appraisal instrument.</x:v>
      </x:c>
      <x:c r="I1034"/>
      <x:c r="J1034" t="str">
        <x:v>B — APHT / Medical Readiness</x:v>
      </x:c>
      <x:c r="K1034" t="str">
        <x:v>IDENTIFIED</x:v>
      </x:c>
      <x:c r="L1034" t="str">
        <x:v>Intramuscular Tranexamic Acid in Tactical and Combat Settings.</x:v>
      </x:c>
      <x:c r="M1034"/>
      <x:c r="N1034" t="str">
        <x:v>Vu, Erik N; Wan, Wilson C Y; Yeung, Titus C; Callaway, David W</x:v>
      </x:c>
      <x:c r="O1034" t="n">
        <x:v>2018</x:v>
      </x:c>
      <x:c r="P1034" t="str">
        <x:v>Journal of special operations medicine : a peer reviewed journal for SOF medical professionals</x:v>
      </x:c>
      <x:c r="Q1034" t="str">
        <x:v>Journal Article; Review</x:v>
      </x:c>
      <x:c r="R1034" t="str">
        <x:v>Unclear</x:v>
      </x:c>
      <x:c r="S1034" t="str">
        <x:v>Unknown</x:v>
      </x:c>
      <x:c r="T1034" t="str">
        <x:v>eng</x:v>
      </x:c>
      <x:c r="U1034" t="str">
        <x:v>https://pubmed.ncbi.nlm.nih.gov/29533435/</x:v>
      </x:c>
      <x:c r="V1034" t="str">
        <x:v>10.55460/plw2-kn9z</x:v>
      </x:c>
      <x:c r="W1034" t="str">
        <x:f>IF(V1034="","",LOWER(SUBSTITUTE(SUBSTITUTE(SUBSTITUTE(SUBSTITUTE(TRIM(V1034),"https://doi.org/",""),"http://doi.org/",""),"https://dx.doi.org/",""),"doi:","")))</x:f>
        <x:v>10.55460/plw2-kn9z</x:v>
      </x:c>
      <x:c r="X1034" t="str">
        <x:v>29533435</x:v>
      </x:c>
      <x:c r="Y1034" t="str"/>
      <x:c r="Z1034"/>
      <x:c r="AA1034" t="str">
        <x:v>PubMed/MEDLINE</x:v>
      </x:c>
      <x:c r="AB1034" t="str">
        <x:v>PUBMED-B-v1.0-2026-08-28</x:v>
      </x:c>
      <x:c r="AC1034" t="str">
        <x:v>SP-PUBMED-B-20260828</x:v>
      </x:c>
      <x:c r="AD1034" s="499" t="n">
        <x:v>46262</x:v>
      </x:c>
      <x:c r="AE1034" s="499" t="n">
        <x:v>46272</x:v>
      </x:c>
      <x:c r="AF1034" t="str">
        <x:v>HK6TC6LB</x:v>
      </x:c>
      <x:c r="AG1034"/>
      <x:c r="AH1034" t="str">
        <x:v>Tactical Athlete → Operational Readiness Brazil</x:v>
      </x:c>
      <x:c r="AI1034" t="str">
        <x:v>evidence-family:B</x:v>
      </x:c>
      <x:c r="AJ1034"/>
      <x:c r="AK1034" t="str">
        <x:f>IF(AJ1034="","",IF(OR(LOWER(AJ1034)="brazil",LOWER(AJ1034)="brasil"),"Yes","No"))</x:f>
      </x:c>
      <x:c r="AL1034"/>
      <x:c r="AM1034"/>
      <x:c r="AN1034"/>
      <x:c r="AO1034"/>
      <x:c r="AP1034"/>
      <x:c r="AQ1034"/>
      <x:c r="AR1034"/>
      <x:c r="AS1034"/>
      <x:c r="AT1034"/>
      <x:c r="AU1034"/>
      <x:c r="AV1034"/>
      <x:c r="AW1034"/>
      <x:c r="AX1034"/>
      <x:c r="AY1034"/>
      <x:c r="AZ1034"/>
      <x:c r="BA1034"/>
      <x:c r="BB1034"/>
      <x:c r="BC1034"/>
      <x:c r="BD1034"/>
      <x:c r="BE1034"/>
      <x:c r="BF1034"/>
      <x:c r="BG1034"/>
      <x:c r="BH1034"/>
      <x:c r="BI1034"/>
      <x:c r="BJ1034"/>
      <x:c r="BK1034"/>
      <x:c r="BL1034"/>
      <x:c r="BM1034"/>
      <x:c r="BN1034"/>
      <x:c r="BO1034"/>
      <x:c r="BP1034"/>
      <x:c r="BQ1034"/>
      <x:c r="BR1034"/>
      <x:c r="BS1034"/>
      <x:c r="BT1034"/>
      <x:c r="BU1034"/>
      <x:c r="BV1034"/>
      <x:c r="BW1034"/>
      <x:c r="BX1034"/>
      <x:c r="BY1034"/>
      <x:c r="BZ1034"/>
      <x:c r="CA1034"/>
      <x:c r="CB1034"/>
      <x:c r="CC1034"/>
      <x:c r="CD1034"/>
      <x:c r="CE1034"/>
      <x:c r="CF1034"/>
      <x:c r="CG1034"/>
      <x:c r="CH1034"/>
      <x:c r="CI1034"/>
      <x:c r="CJ1034" t="str">
        <x:v>Yes</x:v>
      </x:c>
      <x:c r="CK1034" t="str">
        <x:v>Yes</x:v>
      </x:c>
      <x:c r="CL1034" t="str">
        <x:v>Yes</x:v>
      </x:c>
      <x:c r="CM1034" t="str">
        <x:v>Clear</x:v>
      </x:c>
      <x:c r="CN1034" t="str">
        <x:v>Verified — clear</x:v>
      </x:c>
      <x:c r="CO1034" t="n">
        <x:v>46272</x:v>
      </x:c>
      <x:c r="CP1034" t="str">
        <x:v>https://pubmed.ncbi.nlm.nih.gov/29533435/</x:v>
      </x:c>
      <x:c r="CQ1034"/>
      <x:c r="CR1034"/>
      <x:c r="CS1034"/>
      <x:c r="CT1034"/>
      <x:c r="CU1034"/>
      <x:c r="CV1034"/>
      <x:c r="CW1034"/>
      <x:c r="CX1034"/>
      <x:c r="CY1034"/>
      <x:c r="CZ1034"/>
      <x:c r="DA1034"/>
      <x:c r="DB1034" t="str">
        <x:f>IF(L1034="","",IF(AND(COUNT(CU1034:DA1034)=7,OR(CU1034=0,CU1034=1,CU1034=2),OR(CV1034=0,CV1034=1,CV1034=2),OR(CW1034=0,CW1034=1,CW1034=2),OR(CX1034=0,CX1034=1,CX1034=2),OR(CY1034=0,CY1034=1,CY1034=2),OR(CZ1034=0,CZ1034=1,CZ1034=2),OR(DA1034=0,DA1034=1,DA1034=2)),SUM(CU1034:DA1034),""))</x:f>
      </x:c>
      <x:c r="DC1034" t="str">
        <x:f>IF(DB1034="","",ROUND(DB1034/14*10,1))</x:f>
      </x:c>
      <x:c r="DD1034" t="str">
        <x:v>Pending</x:v>
      </x:c>
      <x:c r="DE1034" t="str">
        <x:f>IF(L1034="","",IF(DC1034="","Pending",IF(DD1034="Yes","CONDITIONAL — safety override",IF(DC1034&gt;=8,"HIGH",IF(DC1034&gt;=5,"CONDITIONAL","LOW")))))</x:f>
        <x:v>Pending</x:v>
      </x:c>
      <x:c r="DF1034" t="str">
        <x:v>Pending screening and full-text appraisal; no transferability judgment made at identification.</x:v>
      </x:c>
      <x:c r="DG1034"/>
      <x:c r="DH1034"/>
      <x:c r="DI1034"/>
      <x:c r="DJ1034"/>
      <x:c r="DK1034"/>
      <x:c r="DL1034"/>
      <x:c r="DM1034"/>
      <x:c r="DN1034"/>
      <x:c r="DO1034"/>
      <x:c r="DP1034"/>
      <x:c r="DQ1034"/>
      <x:c r="DR1034"/>
      <x:c r="DS1034"/>
      <x:c r="DT1034"/>
      <x:c r="DU1034"/>
      <x:c r="DV1034"/>
      <x:c r="DW1034"/>
      <x:c r="DX1034"/>
      <x:c r="DY1034"/>
      <x:c r="DZ1034" t="str">
        <x:v>Title/abstract screening alone does not establish effectiveness, causality, methodological quality, transferability to Brazilian public safety or an institutional recommendation.</x:v>
      </x:c>
      <x:c r="EA1034" t="str">
        <x:v>Pending</x:v>
      </x:c>
      <x:c r="EB1034" t="str">
        <x:f>IF(L1034="","",IF(EC1034="READY","Yes","No / Pending"))</x:f>
        <x:v>No / Pending</x:v>
      </x:c>
      <x:c r="EC1034" t="str">
        <x:f>IF(L1034="","",IF(OR(ISNUMBER(SEARCH("Retracted Publication",Q1034)),CM1034="Retracted",CN1034="Retracted",CM1034="Expression of Concern",CN1034="Expression of Concern",F1034="Not used",CG1034="Critical",CH1034="High",CH1034="Critical"),"BLOCKED — integrity or use restriction",IF(AND(CJ1034="Yes",CK1034="Yes",CL1034="Yes"),IF(AND(CM1034="Clear",CN1034="Verified — clear"),IF(AND(AND(LEN(TRIM(CF1034))&gt;0,LEFT(LOWER(TRIM(CF1034)),7)&lt;&gt;"pending"),OR(CG1034="High",CG1034="Moderate"),OR(CH1034="Low",CH1034="Some concerns",CH1034="Not applicable")),IF(AND(DD1034="No",OR(DE1034="HIGH",DE1034="CONDITIONAL"),AND(LEN(TRIM(DF1034))&gt;0,LEFT(LOWER(TRIM(DF1034)),7)&lt;&gt;"pending")),IF(AND(AND(LEN(TRIM(DT1034))&gt;0,LEFT(LOWER(TRIM(DT1034)),7)&lt;&gt;"pending"),AND(LEN(TRIM(DU1034))&gt;0,LEFT(LOWER(TRIM(DU1034)),7)&lt;&gt;"pending"),OR(AND(LEN(TRIM(DV1034))&gt;0,LEFT(LOWER(TRIM(DV1034)),7)&lt;&gt;"pending"),AND(LEN(TRIM(DW1034))&gt;0,LEFT(LOWER(TRIM(DW1034)),7)&lt;&gt;"pending")),AND(LEN(TRIM(DX1034))&gt;0,LEFT(LOWER(TRIM(DX1034)),7)&lt;&gt;"pending")),IF(AND(F1034="Claim-ready",OR(EA1034="Strong",EA1034="Moderate"),AND(LEN(TRIM(G1034))&gt;0,LEFT(LOWER(TRIM(G1034)),7)&lt;&gt;"pending"),G1034&lt;&gt;"No substantive use decision is permitted from identification metadata alone.",AND(LEN(TRIM(DZ1034))&gt;0,LEFT(LOWER(TRIM(DZ1034)),7)&lt;&gt;"pending"),DZ1034&lt;&gt;"Identification metadata alone does not permit any substantive scientific, causal, operational, or institutional claim.",AND(LEN(TRIM(EI1034))&gt;0,LEFT(LOWER(TRIM(EI1034)),7)&lt;&gt;"pending"),ISNUMBER(EH1034),EH1034&gt;0),"READY","PENDING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4" t="str">
        <x:v>Pending</x:v>
      </x:c>
      <x:c r="EE1034"/>
      <x:c r="EF1034" t="str">
        <x:v>Pending</x:v>
      </x:c>
      <x:c r="EG1034" t="str">
        <x:v>Pending</x:v>
      </x:c>
      <x:c r="EH1034"/>
      <x:c r="EI1034" s="501"/>
      <x:c r="EJ1034"/>
      <x:c r="EK1034" t="str">
        <x:v>Pending</x:v>
      </x:c>
      <x:c r="EL1034" t="n">
        <x:v>46272</x:v>
      </x:c>
      <x:c r="EM1034" t="str">
        <x:v>Production PubMed record imported and reconciled to Zotero item HK6TC6LB;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4" t="n">
        <x:f>IF(L1034="","",(IF(N1034&lt;&gt;"",1,0)+IF(O1034&lt;&gt;"",1,0)+IF(AJ1034&lt;&gt;"",1,0)+IF(AU1034&lt;&gt;"",1,0)+IF(BE1034&lt;&gt;"",1,0)+IF(CF1034&lt;&gt;"",1,0)+IF(CJ1034="Yes",1,0)+IF(CL1034="Yes",1,0)+IF(DE1034&lt;&gt;"Pending",1,0)+IF(F1034&lt;&gt;"",1,0)+IF(DZ1034&lt;&gt;"",1,0)+IF(EI1034&lt;&gt;"",1,0))/12)</x:f>
        <x:v>0.5</x:v>
      </x:c>
    </x:row>
    <x:row r="1035">
      <x:c r="A1035" t="str">
        <x:v>EV-1032</x:v>
      </x:c>
      <x:c r="B1035" t="str">
        <x:v>Integrity check</x:v>
      </x:c>
      <x:c r="C1035" t="str">
        <x:f>IF(L1035="","",IF(LEFT(EC1035,7)="BLOCKED","🔴 Do not use for conclusion",IF(EB1035="Yes","🟢 Claim-ready","🟡 Caution / context")))</x:f>
        <x:v>🟡 Caution / context</x:v>
      </x:c>
      <x:c r="D1035" t="str">
        <x:f>IF(L1035="","",EC1035)</x:f>
        <x:v>PENDING — appropriate appraisal</x:v>
      </x:c>
      <x:c r="E1035" t="str">
        <x:v>P3 — Medium</x:v>
      </x:c>
      <x:c r="F1035" t="str">
        <x:v>Pending</x:v>
      </x:c>
      <x:c r="G1035" t="str">
        <x:v>Title/abstract identify an explicit operational APHT/medical-readiness topic; retain for full-text assessment.</x:v>
      </x:c>
      <x:c r="H1035" t="str">
        <x:v>Obtain and review lawful full text; confirm human adjudication; then select a design-specific appraisal instrument.</x:v>
      </x:c>
      <x:c r="I1035"/>
      <x:c r="J1035" t="str">
        <x:v>B — APHT / Medical Readiness</x:v>
      </x:c>
      <x:c r="K1035" t="str">
        <x:v>IDENTIFIED</x:v>
      </x:c>
      <x:c r="L1035" t="str">
        <x:v>How hemorrhage control became common sense.</x:v>
      </x:c>
      <x:c r="M1035"/>
      <x:c r="N1035" t="str">
        <x:v>Hawk, Alan James</x:v>
      </x:c>
      <x:c r="O1035" t="n">
        <x:v>2018</x:v>
      </x:c>
      <x:c r="P1035" t="str">
        <x:v>The journal of trauma and acute care surgery</x:v>
      </x:c>
      <x:c r="Q1035" t="str">
        <x:v>Historical Article; Journal Article</x:v>
      </x:c>
      <x:c r="R1035" t="str">
        <x:v>Unclear</x:v>
      </x:c>
      <x:c r="S1035" t="str">
        <x:v>Unknown</x:v>
      </x:c>
      <x:c r="T1035" t="str">
        <x:v>eng</x:v>
      </x:c>
      <x:c r="U1035" t="str">
        <x:v>https://pubmed.ncbi.nlm.nih.gov/29485427/</x:v>
      </x:c>
      <x:c r="V1035" t="str">
        <x:v>10.1097/ta.0000000000001862</x:v>
      </x:c>
      <x:c r="W1035" t="str">
        <x:f>IF(V1035="","",LOWER(SUBSTITUTE(SUBSTITUTE(SUBSTITUTE(SUBSTITUTE(TRIM(V1035),"https://doi.org/",""),"http://doi.org/",""),"https://dx.doi.org/",""),"doi:","")))</x:f>
        <x:v>10.1097/ta.0000000000001862</x:v>
      </x:c>
      <x:c r="X1035" t="str">
        <x:v>29485427</x:v>
      </x:c>
      <x:c r="Y1035" t="str"/>
      <x:c r="Z1035"/>
      <x:c r="AA1035" t="str">
        <x:v>PubMed/MEDLINE</x:v>
      </x:c>
      <x:c r="AB1035" t="str">
        <x:v>PUBMED-B-v1.0-2026-08-28</x:v>
      </x:c>
      <x:c r="AC1035" t="str">
        <x:v>SP-PUBMED-B-20260828</x:v>
      </x:c>
      <x:c r="AD1035" s="499" t="n">
        <x:v>46262</x:v>
      </x:c>
      <x:c r="AE1035" s="499" t="n">
        <x:v>46272</x:v>
      </x:c>
      <x:c r="AF1035" t="str">
        <x:v>Z9YUR7L3</x:v>
      </x:c>
      <x:c r="AG1035"/>
      <x:c r="AH1035" t="str">
        <x:v>Tactical Athlete → Operational Readiness Brazil</x:v>
      </x:c>
      <x:c r="AI1035" t="str">
        <x:v>evidence-family:B</x:v>
      </x:c>
      <x:c r="AJ1035"/>
      <x:c r="AK1035" t="str">
        <x:f>IF(AJ1035="","",IF(OR(LOWER(AJ1035)="brazil",LOWER(AJ1035)="brasil"),"Yes","No"))</x:f>
      </x:c>
      <x:c r="AL1035"/>
      <x:c r="AM1035"/>
      <x:c r="AN1035"/>
      <x:c r="AO1035"/>
      <x:c r="AP1035"/>
      <x:c r="AQ1035"/>
      <x:c r="AR1035"/>
      <x:c r="AS1035"/>
      <x:c r="AT1035"/>
      <x:c r="AU1035"/>
      <x:c r="AV1035"/>
      <x:c r="AW1035"/>
      <x:c r="AX1035"/>
      <x:c r="AY1035"/>
      <x:c r="AZ1035"/>
      <x:c r="BA1035"/>
      <x:c r="BB1035"/>
      <x:c r="BC1035"/>
      <x:c r="BD1035"/>
      <x:c r="BE1035"/>
      <x:c r="BF1035"/>
      <x:c r="BG1035"/>
      <x:c r="BH1035"/>
      <x:c r="BI1035"/>
      <x:c r="BJ1035"/>
      <x:c r="BK1035"/>
      <x:c r="BL1035"/>
      <x:c r="BM1035"/>
      <x:c r="BN1035"/>
      <x:c r="BO1035"/>
      <x:c r="BP1035"/>
      <x:c r="BQ1035"/>
      <x:c r="BR1035"/>
      <x:c r="BS1035"/>
      <x:c r="BT1035"/>
      <x:c r="BU1035"/>
      <x:c r="BV1035"/>
      <x:c r="BW1035"/>
      <x:c r="BX1035"/>
      <x:c r="BY1035"/>
      <x:c r="BZ1035"/>
      <x:c r="CA1035"/>
      <x:c r="CB1035"/>
      <x:c r="CC1035"/>
      <x:c r="CD1035"/>
      <x:c r="CE1035"/>
      <x:c r="CF1035"/>
      <x:c r="CG1035"/>
      <x:c r="CH1035"/>
      <x:c r="CI1035"/>
      <x:c r="CJ1035" t="str">
        <x:v>Yes</x:v>
      </x:c>
      <x:c r="CK1035" t="str">
        <x:v>Yes</x:v>
      </x:c>
      <x:c r="CL1035" t="str">
        <x:v>Yes</x:v>
      </x:c>
      <x:c r="CM1035" t="str">
        <x:v>Clear</x:v>
      </x:c>
      <x:c r="CN1035" t="str">
        <x:v>Verified — clear</x:v>
      </x:c>
      <x:c r="CO1035" t="n">
        <x:v>46272</x:v>
      </x:c>
      <x:c r="CP1035" t="str">
        <x:v>https://pubmed.ncbi.nlm.nih.gov/29485427/</x:v>
      </x:c>
      <x:c r="CQ1035"/>
      <x:c r="CR1035"/>
      <x:c r="CS1035"/>
      <x:c r="CT1035"/>
      <x:c r="CU1035"/>
      <x:c r="CV1035"/>
      <x:c r="CW1035"/>
      <x:c r="CX1035"/>
      <x:c r="CY1035"/>
      <x:c r="CZ1035"/>
      <x:c r="DA1035"/>
      <x:c r="DB1035" t="str">
        <x:f>IF(L1035="","",IF(AND(COUNT(CU1035:DA1035)=7,OR(CU1035=0,CU1035=1,CU1035=2),OR(CV1035=0,CV1035=1,CV1035=2),OR(CW1035=0,CW1035=1,CW1035=2),OR(CX1035=0,CX1035=1,CX1035=2),OR(CY1035=0,CY1035=1,CY1035=2),OR(CZ1035=0,CZ1035=1,CZ1035=2),OR(DA1035=0,DA1035=1,DA1035=2)),SUM(CU1035:DA1035),""))</x:f>
      </x:c>
      <x:c r="DC1035" t="str">
        <x:f>IF(DB1035="","",ROUND(DB1035/14*10,1))</x:f>
      </x:c>
      <x:c r="DD1035" t="str">
        <x:v>Pending</x:v>
      </x:c>
      <x:c r="DE1035" t="str">
        <x:f>IF(L1035="","",IF(DC1035="","Pending",IF(DD1035="Yes","CONDITIONAL — safety override",IF(DC1035&gt;=8,"HIGH",IF(DC1035&gt;=5,"CONDITIONAL","LOW")))))</x:f>
        <x:v>Pending</x:v>
      </x:c>
      <x:c r="DF1035" t="str">
        <x:v>Pending screening and full-text appraisal; no transferability judgment made at identification.</x:v>
      </x:c>
      <x:c r="DG1035"/>
      <x:c r="DH1035"/>
      <x:c r="DI1035"/>
      <x:c r="DJ1035"/>
      <x:c r="DK1035"/>
      <x:c r="DL1035"/>
      <x:c r="DM1035"/>
      <x:c r="DN1035"/>
      <x:c r="DO1035"/>
      <x:c r="DP1035"/>
      <x:c r="DQ1035"/>
      <x:c r="DR1035"/>
      <x:c r="DS1035"/>
      <x:c r="DT1035"/>
      <x:c r="DU1035"/>
      <x:c r="DV1035"/>
      <x:c r="DW1035"/>
      <x:c r="DX1035"/>
      <x:c r="DY1035"/>
      <x:c r="DZ1035" t="str">
        <x:v>Title/abstract screening alone does not establish effectiveness, causality, methodological quality, transferability to Brazilian public safety or an institutional recommendation.</x:v>
      </x:c>
      <x:c r="EA1035" t="str">
        <x:v>Pending</x:v>
      </x:c>
      <x:c r="EB1035" t="str">
        <x:f>IF(L1035="","",IF(EC1035="READY","Yes","No / Pending"))</x:f>
        <x:v>No / Pending</x:v>
      </x:c>
      <x:c r="EC1035" t="str">
        <x:f>IF(L1035="","",IF(OR(ISNUMBER(SEARCH("Retracted Publication",Q1035)),CM1035="Retracted",CN1035="Retracted",CM1035="Expression of Concern",CN1035="Expression of Concern",F1035="Not used",CG1035="Critical",CH1035="High",CH1035="Critical"),"BLOCKED — integrity or use restriction",IF(AND(CJ1035="Yes",CK1035="Yes",CL1035="Yes"),IF(AND(CM1035="Clear",CN1035="Verified — clear"),IF(AND(AND(LEN(TRIM(CF1035))&gt;0,LEFT(LOWER(TRIM(CF1035)),7)&lt;&gt;"pending"),OR(CG1035="High",CG1035="Moderate"),OR(CH1035="Low",CH1035="Some concerns",CH1035="Not applicable")),IF(AND(DD1035="No",OR(DE1035="HIGH",DE1035="CONDITIONAL"),AND(LEN(TRIM(DF1035))&gt;0,LEFT(LOWER(TRIM(DF1035)),7)&lt;&gt;"pending")),IF(AND(AND(LEN(TRIM(DT1035))&gt;0,LEFT(LOWER(TRIM(DT1035)),7)&lt;&gt;"pending"),AND(LEN(TRIM(DU1035))&gt;0,LEFT(LOWER(TRIM(DU1035)),7)&lt;&gt;"pending"),OR(AND(LEN(TRIM(DV1035))&gt;0,LEFT(LOWER(TRIM(DV1035)),7)&lt;&gt;"pending"),AND(LEN(TRIM(DW1035))&gt;0,LEFT(LOWER(TRIM(DW1035)),7)&lt;&gt;"pending")),AND(LEN(TRIM(DX1035))&gt;0,LEFT(LOWER(TRIM(DX1035)),7)&lt;&gt;"pending")),IF(AND(F1035="Claim-ready",OR(EA1035="Strong",EA1035="Moderate"),AND(LEN(TRIM(G1035))&gt;0,LEFT(LOWER(TRIM(G1035)),7)&lt;&gt;"pending"),G1035&lt;&gt;"No substantive use decision is permitted from identification metadata alone.",AND(LEN(TRIM(DZ1035))&gt;0,LEFT(LOWER(TRIM(DZ1035)),7)&lt;&gt;"pending"),DZ1035&lt;&gt;"Identification metadata alone does not permit any substantive scientific, causal, operational, or institutional claim.",AND(LEN(TRIM(EI1035))&gt;0,LEFT(LOWER(TRIM(EI1035)),7)&lt;&gt;"pending"),ISNUMBER(EH1035),EH1035&gt;0),"READY","PENDING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5" t="str">
        <x:v>Pending</x:v>
      </x:c>
      <x:c r="EE1035"/>
      <x:c r="EF1035" t="str">
        <x:v>Pending</x:v>
      </x:c>
      <x:c r="EG1035" t="str">
        <x:v>Pending</x:v>
      </x:c>
      <x:c r="EH1035"/>
      <x:c r="EI1035" s="501"/>
      <x:c r="EJ1035"/>
      <x:c r="EK1035" t="str">
        <x:v>Pending</x:v>
      </x:c>
      <x:c r="EL1035" t="n">
        <x:v>46272</x:v>
      </x:c>
      <x:c r="EM1035" t="str">
        <x:v>Production PubMed record imported and reconciled to Zotero item Z9YUR7L3;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5" t="n">
        <x:f>IF(L1035="","",(IF(N1035&lt;&gt;"",1,0)+IF(O1035&lt;&gt;"",1,0)+IF(AJ1035&lt;&gt;"",1,0)+IF(AU1035&lt;&gt;"",1,0)+IF(BE1035&lt;&gt;"",1,0)+IF(CF1035&lt;&gt;"",1,0)+IF(CJ1035="Yes",1,0)+IF(CL1035="Yes",1,0)+IF(DE1035&lt;&gt;"Pending",1,0)+IF(F1035&lt;&gt;"",1,0)+IF(DZ1035&lt;&gt;"",1,0)+IF(EI1035&lt;&gt;"",1,0))/12)</x:f>
        <x:v>0.5</x:v>
      </x:c>
    </x:row>
    <x:row r="1036">
      <x:c r="A1036" t="str">
        <x:v>EV-1033</x:v>
      </x:c>
      <x:c r="B1036" t="str">
        <x:v>Integrity check</x:v>
      </x:c>
      <x:c r="C1036" t="str">
        <x:f>IF(L1036="","",IF(LEFT(EC1036,7)="BLOCKED","🔴 Do not use for conclusion",IF(EB1036="Yes","🟢 Claim-ready","🟡 Caution / context")))</x:f>
        <x:v>🟡 Caution / context</x:v>
      </x:c>
      <x:c r="D1036" t="str">
        <x:f>IF(L1036="","",EC1036)</x:f>
        <x:v>PENDING — appropriate appraisal</x:v>
      </x:c>
      <x:c r="E1036" t="str">
        <x:v>P2 — High</x:v>
      </x:c>
      <x:c r="F1036" t="str">
        <x:v>Pending</x:v>
      </x:c>
      <x:c r="G1036" t="str">
        <x:v>Title/abstract identify an explicit tactical/public-safety context and readiness domain; retain for full-text assessment.</x:v>
      </x:c>
      <x:c r="H1036" t="str">
        <x:v>Obtain and review lawful full text; confirm human adjudication; then select a design-specific appraisal instrument.</x:v>
      </x:c>
      <x:c r="I1036"/>
      <x:c r="J1036" t="str">
        <x:v>A — Core</x:v>
      </x:c>
      <x:c r="K1036" t="str">
        <x:v>IDENTIFIED</x:v>
      </x:c>
      <x:c r="L1036" t="str">
        <x:v>Return to Duty Following a Tibial Tubercle Osteotomy.</x:v>
      </x:c>
      <x:c r="M1036"/>
      <x:c r="N1036" t="str">
        <x:v>Locrotando, Tony; Aaron Shaw, K; Jacobs, Jeremy M; Bojescul, John A</x:v>
      </x:c>
      <x:c r="O1036" t="n">
        <x:v>2017</x:v>
      </x:c>
      <x:c r="P1036" t="str">
        <x:v>Journal of surgical orthopaedic advances</x:v>
      </x:c>
      <x:c r="Q1036" t="str">
        <x:v>Journal Article</x:v>
      </x:c>
      <x:c r="R1036" t="str">
        <x:v>Unclear</x:v>
      </x:c>
      <x:c r="S1036" t="str">
        <x:v>Unknown</x:v>
      </x:c>
      <x:c r="T1036" t="str">
        <x:v>eng</x:v>
      </x:c>
      <x:c r="U1036" t="str">
        <x:v>https://pubmed.ncbi.nlm.nih.gov/29461201/</x:v>
      </x:c>
      <x:c r="V1036" t="str"/>
      <x:c r="W1036" t="str">
        <x:f>IF(V1036="","",LOWER(SUBSTITUTE(SUBSTITUTE(SUBSTITUTE(SUBSTITUTE(TRIM(V1036),"https://doi.org/",""),"http://doi.org/",""),"https://dx.doi.org/",""),"doi:","")))</x:f>
      </x:c>
      <x:c r="X1036" t="str">
        <x:v>29461201</x:v>
      </x:c>
      <x:c r="Y1036" t="str"/>
      <x:c r="Z1036"/>
      <x:c r="AA1036" t="str">
        <x:v>PubMed/MEDLINE</x:v>
      </x:c>
      <x:c r="AB1036" t="str">
        <x:v>PUBMED-A-v1.0-2026-08-28</x:v>
      </x:c>
      <x:c r="AC1036" t="str">
        <x:v>SP-PUBMED-A-20260828</x:v>
      </x:c>
      <x:c r="AD1036" s="499" t="n">
        <x:v>46262</x:v>
      </x:c>
      <x:c r="AE1036" s="499" t="n">
        <x:v>46272</x:v>
      </x:c>
      <x:c r="AF1036" t="str">
        <x:v>PL4LU4R7</x:v>
      </x:c>
      <x:c r="AG1036"/>
      <x:c r="AH1036" t="str">
        <x:v>Tactical Athlete → Operational Readiness Brazil</x:v>
      </x:c>
      <x:c r="AI1036" t="str">
        <x:v>evidence-family:A</x:v>
      </x:c>
      <x:c r="AJ1036"/>
      <x:c r="AK1036" t="str">
        <x:f>IF(AJ1036="","",IF(OR(LOWER(AJ1036)="brazil",LOWER(AJ1036)="brasil"),"Yes","No"))</x:f>
      </x:c>
      <x:c r="AL1036"/>
      <x:c r="AM1036"/>
      <x:c r="AN1036"/>
      <x:c r="AO1036"/>
      <x:c r="AP1036"/>
      <x:c r="AQ1036"/>
      <x:c r="AR1036"/>
      <x:c r="AS1036"/>
      <x:c r="AT1036"/>
      <x:c r="AU1036"/>
      <x:c r="AV1036"/>
      <x:c r="AW1036"/>
      <x:c r="AX1036"/>
      <x:c r="AY1036"/>
      <x:c r="AZ1036"/>
      <x:c r="BA1036"/>
      <x:c r="BB1036"/>
      <x:c r="BC1036"/>
      <x:c r="BD1036"/>
      <x:c r="BE1036"/>
      <x:c r="BF1036"/>
      <x:c r="BG1036"/>
      <x:c r="BH1036"/>
      <x:c r="BI1036"/>
      <x:c r="BJ1036"/>
      <x:c r="BK1036"/>
      <x:c r="BL1036"/>
      <x:c r="BM1036"/>
      <x:c r="BN1036"/>
      <x:c r="BO1036"/>
      <x:c r="BP1036"/>
      <x:c r="BQ1036"/>
      <x:c r="BR1036"/>
      <x:c r="BS1036"/>
      <x:c r="BT1036"/>
      <x:c r="BU1036"/>
      <x:c r="BV1036"/>
      <x:c r="BW1036"/>
      <x:c r="BX1036"/>
      <x:c r="BY1036"/>
      <x:c r="BZ1036"/>
      <x:c r="CA1036"/>
      <x:c r="CB1036"/>
      <x:c r="CC1036"/>
      <x:c r="CD1036"/>
      <x:c r="CE1036"/>
      <x:c r="CF1036"/>
      <x:c r="CG1036"/>
      <x:c r="CH1036"/>
      <x:c r="CI1036"/>
      <x:c r="CJ1036" t="str">
        <x:v>Yes</x:v>
      </x:c>
      <x:c r="CK1036" t="str">
        <x:v>Yes</x:v>
      </x:c>
      <x:c r="CL1036" t="str">
        <x:v>Yes</x:v>
      </x:c>
      <x:c r="CM1036" t="str">
        <x:v>Clear</x:v>
      </x:c>
      <x:c r="CN1036" t="str">
        <x:v>Verified — clear</x:v>
      </x:c>
      <x:c r="CO1036" t="n">
        <x:v>46272</x:v>
      </x:c>
      <x:c r="CP1036" t="str">
        <x:v>https://pubmed.ncbi.nlm.nih.gov/29461201/</x:v>
      </x:c>
      <x:c r="CQ1036"/>
      <x:c r="CR1036"/>
      <x:c r="CS1036"/>
      <x:c r="CT1036"/>
      <x:c r="CU1036"/>
      <x:c r="CV1036"/>
      <x:c r="CW1036"/>
      <x:c r="CX1036"/>
      <x:c r="CY1036"/>
      <x:c r="CZ1036"/>
      <x:c r="DA1036"/>
      <x:c r="DB1036" t="str">
        <x:f>IF(L1036="","",IF(AND(COUNT(CU1036:DA1036)=7,OR(CU1036=0,CU1036=1,CU1036=2),OR(CV1036=0,CV1036=1,CV1036=2),OR(CW1036=0,CW1036=1,CW1036=2),OR(CX1036=0,CX1036=1,CX1036=2),OR(CY1036=0,CY1036=1,CY1036=2),OR(CZ1036=0,CZ1036=1,CZ1036=2),OR(DA1036=0,DA1036=1,DA1036=2)),SUM(CU1036:DA1036),""))</x:f>
      </x:c>
      <x:c r="DC1036" t="str">
        <x:f>IF(DB1036="","",ROUND(DB1036/14*10,1))</x:f>
      </x:c>
      <x:c r="DD1036" t="str">
        <x:v>Pending</x:v>
      </x:c>
      <x:c r="DE1036" t="str">
        <x:f>IF(L1036="","",IF(DC1036="","Pending",IF(DD1036="Yes","CONDITIONAL — safety override",IF(DC1036&gt;=8,"HIGH",IF(DC1036&gt;=5,"CONDITIONAL","LOW")))))</x:f>
        <x:v>Pending</x:v>
      </x:c>
      <x:c r="DF1036" t="str">
        <x:v>Pending screening and full-text appraisal; no transferability judgment made at identification.</x:v>
      </x:c>
      <x:c r="DG1036"/>
      <x:c r="DH1036"/>
      <x:c r="DI1036"/>
      <x:c r="DJ1036"/>
      <x:c r="DK1036"/>
      <x:c r="DL1036"/>
      <x:c r="DM1036"/>
      <x:c r="DN1036"/>
      <x:c r="DO1036"/>
      <x:c r="DP1036"/>
      <x:c r="DQ1036"/>
      <x:c r="DR1036"/>
      <x:c r="DS1036"/>
      <x:c r="DT1036"/>
      <x:c r="DU1036"/>
      <x:c r="DV1036"/>
      <x:c r="DW1036"/>
      <x:c r="DX1036"/>
      <x:c r="DY1036"/>
      <x:c r="DZ1036" t="str">
        <x:v>Title/abstract screening alone does not establish effectiveness, causality, methodological quality, transferability to Brazilian public safety or an institutional recommendation.</x:v>
      </x:c>
      <x:c r="EA1036" t="str">
        <x:v>Pending</x:v>
      </x:c>
      <x:c r="EB1036" t="str">
        <x:f>IF(L1036="","",IF(EC1036="READY","Yes","No / Pending"))</x:f>
        <x:v>No / Pending</x:v>
      </x:c>
      <x:c r="EC1036" t="str">
        <x:f>IF(L1036="","",IF(OR(ISNUMBER(SEARCH("Retracted Publication",Q1036)),CM1036="Retracted",CN1036="Retracted",CM1036="Expression of Concern",CN1036="Expression of Concern",F1036="Not used",CG1036="Critical",CH1036="High",CH1036="Critical"),"BLOCKED — integrity or use restriction",IF(AND(CJ1036="Yes",CK1036="Yes",CL1036="Yes"),IF(AND(CM1036="Clear",CN1036="Verified — clear"),IF(AND(AND(LEN(TRIM(CF1036))&gt;0,LEFT(LOWER(TRIM(CF1036)),7)&lt;&gt;"pending"),OR(CG1036="High",CG1036="Moderate"),OR(CH1036="Low",CH1036="Some concerns",CH1036="Not applicable")),IF(AND(DD1036="No",OR(DE1036="HIGH",DE1036="CONDITIONAL"),AND(LEN(TRIM(DF1036))&gt;0,LEFT(LOWER(TRIM(DF1036)),7)&lt;&gt;"pending")),IF(AND(AND(LEN(TRIM(DT1036))&gt;0,LEFT(LOWER(TRIM(DT1036)),7)&lt;&gt;"pending"),AND(LEN(TRIM(DU1036))&gt;0,LEFT(LOWER(TRIM(DU1036)),7)&lt;&gt;"pending"),OR(AND(LEN(TRIM(DV1036))&gt;0,LEFT(LOWER(TRIM(DV1036)),7)&lt;&gt;"pending"),AND(LEN(TRIM(DW1036))&gt;0,LEFT(LOWER(TRIM(DW1036)),7)&lt;&gt;"pending")),AND(LEN(TRIM(DX1036))&gt;0,LEFT(LOWER(TRIM(DX1036)),7)&lt;&gt;"pending")),IF(AND(F1036="Claim-ready",OR(EA1036="Strong",EA1036="Moderate"),AND(LEN(TRIM(G1036))&gt;0,LEFT(LOWER(TRIM(G1036)),7)&lt;&gt;"pending"),G1036&lt;&gt;"No substantive use decision is permitted from identification metadata alone.",AND(LEN(TRIM(DZ1036))&gt;0,LEFT(LOWER(TRIM(DZ1036)),7)&lt;&gt;"pending"),DZ1036&lt;&gt;"Identification metadata alone does not permit any substantive scientific, causal, operational, or institutional claim.",AND(LEN(TRIM(EI1036))&gt;0,LEFT(LOWER(TRIM(EI1036)),7)&lt;&gt;"pending"),ISNUMBER(EH1036),EH1036&gt;0),"READY","PENDING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6" t="str">
        <x:v>Pending</x:v>
      </x:c>
      <x:c r="EE1036"/>
      <x:c r="EF1036" t="str">
        <x:v>Pending</x:v>
      </x:c>
      <x:c r="EG1036" t="str">
        <x:v>Pending</x:v>
      </x:c>
      <x:c r="EH1036"/>
      <x:c r="EI1036" s="501"/>
      <x:c r="EJ1036"/>
      <x:c r="EK1036" t="str">
        <x:v>Pending</x:v>
      </x:c>
      <x:c r="EL1036" t="n">
        <x:v>46272</x:v>
      </x:c>
      <x:c r="EM1036" t="str">
        <x:v>Production PubMed record imported and reconciled to Zotero item PL4LU4R7;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6" t="n">
        <x:f>IF(L1036="","",(IF(N1036&lt;&gt;"",1,0)+IF(O1036&lt;&gt;"",1,0)+IF(AJ1036&lt;&gt;"",1,0)+IF(AU1036&lt;&gt;"",1,0)+IF(BE1036&lt;&gt;"",1,0)+IF(CF1036&lt;&gt;"",1,0)+IF(CJ1036="Yes",1,0)+IF(CL1036="Yes",1,0)+IF(DE1036&lt;&gt;"Pending",1,0)+IF(F1036&lt;&gt;"",1,0)+IF(DZ1036&lt;&gt;"",1,0)+IF(EI1036&lt;&gt;"",1,0))/12)</x:f>
        <x:v>0.5</x:v>
      </x:c>
    </x:row>
    <x:row r="1037">
      <x:c r="A1037" t="str">
        <x:v>EV-1034</x:v>
      </x:c>
      <x:c r="B1037" t="str">
        <x:v>Integrity check</x:v>
      </x:c>
      <x:c r="C1037" t="str">
        <x:f>IF(L1037="","",IF(LEFT(EC1037,7)="BLOCKED","🔴 Do not use for conclusion",IF(EB1037="Yes","🟢 Claim-ready","🟡 Caution / context")))</x:f>
        <x:v>🟡 Caution / context</x:v>
      </x:c>
      <x:c r="D1037" t="str">
        <x:f>IF(L1037="","",EC1037)</x:f>
        <x:v>PENDING — appropriate appraisal</x:v>
      </x:c>
      <x:c r="E1037" t="str">
        <x:v>P3 — Medium</x:v>
      </x:c>
      <x:c r="F1037" t="str">
        <x:v>Pending</x:v>
      </x:c>
      <x:c r="G1037" t="str">
        <x:v>Title/abstract identify an explicit tactical/public-safety context and readiness domain; retain for full-text assessment.</x:v>
      </x:c>
      <x:c r="H1037" t="str">
        <x:v>Obtain and review lawful full text; confirm human adjudication; then select a design-specific appraisal instrument.</x:v>
      </x:c>
      <x:c r="I1037"/>
      <x:c r="J1037" t="str">
        <x:v>A — Core</x:v>
      </x:c>
      <x:c r="K1037" t="str">
        <x:v>IDENTIFIED</x:v>
      </x:c>
      <x:c r="L1037" t="str">
        <x:v>U.S. Marines' Perceptions of Environmental Factors Associated With Alcohol Binge Drinking.</x:v>
      </x:c>
      <x:c r="M1037"/>
      <x:c r="N1037" t="str">
        <x:v>Woodruff, Susan I; Hurtado, Suzanne L; Simon-Arndt, Cynthia M</x:v>
      </x:c>
      <x:c r="O1037" t="n">
        <x:v>2018</x:v>
      </x:c>
      <x:c r="P1037" t="str">
        <x:v>Military medicine</x:v>
      </x:c>
      <x:c r="Q1037" t="str">
        <x:v>Journal Article; Research Support, U.S. Gov't, Non-P.H.S.</x:v>
      </x:c>
      <x:c r="R1037" t="str">
        <x:v>Unclear</x:v>
      </x:c>
      <x:c r="S1037" t="str">
        <x:v>Unknown</x:v>
      </x:c>
      <x:c r="T1037" t="str">
        <x:v>eng</x:v>
      </x:c>
      <x:c r="U1037" t="str">
        <x:v>https://pubmed.ncbi.nlm.nih.gov/29425366/</x:v>
      </x:c>
      <x:c r="V1037" t="str">
        <x:v>10.1093/milmed/usx121</x:v>
      </x:c>
      <x:c r="W1037" t="str">
        <x:f>IF(V1037="","",LOWER(SUBSTITUTE(SUBSTITUTE(SUBSTITUTE(SUBSTITUTE(TRIM(V1037),"https://doi.org/",""),"http://doi.org/",""),"https://dx.doi.org/",""),"doi:","")))</x:f>
        <x:v>10.1093/milmed/usx121</x:v>
      </x:c>
      <x:c r="X1037" t="str">
        <x:v>29425366</x:v>
      </x:c>
      <x:c r="Y1037" t="str"/>
      <x:c r="Z1037"/>
      <x:c r="AA1037" t="str">
        <x:v>PubMed/MEDLINE</x:v>
      </x:c>
      <x:c r="AB1037" t="str">
        <x:v>PUBMED-A-v1.0-2026-08-28</x:v>
      </x:c>
      <x:c r="AC1037" t="str">
        <x:v>SP-PUBMED-A-20260828</x:v>
      </x:c>
      <x:c r="AD1037" s="499" t="n">
        <x:v>46262</x:v>
      </x:c>
      <x:c r="AE1037" s="499" t="n">
        <x:v>46272</x:v>
      </x:c>
      <x:c r="AF1037" t="str">
        <x:v>KBWF3KNW</x:v>
      </x:c>
      <x:c r="AG1037"/>
      <x:c r="AH1037" t="str">
        <x:v>Tactical Athlete → Operational Readiness Brazil</x:v>
      </x:c>
      <x:c r="AI1037" t="str">
        <x:v>evidence-family:A</x:v>
      </x:c>
      <x:c r="AJ1037"/>
      <x:c r="AK1037" t="str">
        <x:f>IF(AJ1037="","",IF(OR(LOWER(AJ1037)="brazil",LOWER(AJ1037)="brasil"),"Yes","No"))</x:f>
      </x:c>
      <x:c r="AL1037"/>
      <x:c r="AM1037"/>
      <x:c r="AN1037"/>
      <x:c r="AO1037"/>
      <x:c r="AP1037"/>
      <x:c r="AQ1037"/>
      <x:c r="AR1037"/>
      <x:c r="AS1037"/>
      <x:c r="AT1037"/>
      <x:c r="AU1037"/>
      <x:c r="AV1037"/>
      <x:c r="AW1037"/>
      <x:c r="AX1037"/>
      <x:c r="AY1037"/>
      <x:c r="AZ1037"/>
      <x:c r="BA1037"/>
      <x:c r="BB1037"/>
      <x:c r="BC1037"/>
      <x:c r="BD1037"/>
      <x:c r="BE1037"/>
      <x:c r="BF1037"/>
      <x:c r="BG1037"/>
      <x:c r="BH1037"/>
      <x:c r="BI1037"/>
      <x:c r="BJ1037"/>
      <x:c r="BK1037"/>
      <x:c r="BL1037"/>
      <x:c r="BM1037"/>
      <x:c r="BN1037"/>
      <x:c r="BO1037"/>
      <x:c r="BP1037"/>
      <x:c r="BQ1037"/>
      <x:c r="BR1037"/>
      <x:c r="BS1037"/>
      <x:c r="BT1037"/>
      <x:c r="BU1037"/>
      <x:c r="BV1037"/>
      <x:c r="BW1037"/>
      <x:c r="BX1037"/>
      <x:c r="BY1037"/>
      <x:c r="BZ1037"/>
      <x:c r="CA1037"/>
      <x:c r="CB1037"/>
      <x:c r="CC1037"/>
      <x:c r="CD1037"/>
      <x:c r="CE1037"/>
      <x:c r="CF1037"/>
      <x:c r="CG1037"/>
      <x:c r="CH1037"/>
      <x:c r="CI1037"/>
      <x:c r="CJ1037" t="str">
        <x:v>Yes</x:v>
      </x:c>
      <x:c r="CK1037" t="str">
        <x:v>Yes</x:v>
      </x:c>
      <x:c r="CL1037" t="str">
        <x:v>Yes</x:v>
      </x:c>
      <x:c r="CM1037" t="str">
        <x:v>Clear</x:v>
      </x:c>
      <x:c r="CN1037" t="str">
        <x:v>Verified — clear</x:v>
      </x:c>
      <x:c r="CO1037" t="n">
        <x:v>46272</x:v>
      </x:c>
      <x:c r="CP1037" t="str">
        <x:v>https://pubmed.ncbi.nlm.nih.gov/29425366/</x:v>
      </x:c>
      <x:c r="CQ1037"/>
      <x:c r="CR1037"/>
      <x:c r="CS1037"/>
      <x:c r="CT1037"/>
      <x:c r="CU1037"/>
      <x:c r="CV1037"/>
      <x:c r="CW1037"/>
      <x:c r="CX1037"/>
      <x:c r="CY1037"/>
      <x:c r="CZ1037"/>
      <x:c r="DA1037"/>
      <x:c r="DB1037" t="str">
        <x:f>IF(L1037="","",IF(AND(COUNT(CU1037:DA1037)=7,OR(CU1037=0,CU1037=1,CU1037=2),OR(CV1037=0,CV1037=1,CV1037=2),OR(CW1037=0,CW1037=1,CW1037=2),OR(CX1037=0,CX1037=1,CX1037=2),OR(CY1037=0,CY1037=1,CY1037=2),OR(CZ1037=0,CZ1037=1,CZ1037=2),OR(DA1037=0,DA1037=1,DA1037=2)),SUM(CU1037:DA1037),""))</x:f>
      </x:c>
      <x:c r="DC1037" t="str">
        <x:f>IF(DB1037="","",ROUND(DB1037/14*10,1))</x:f>
      </x:c>
      <x:c r="DD1037" t="str">
        <x:v>Pending</x:v>
      </x:c>
      <x:c r="DE1037" t="str">
        <x:f>IF(L1037="","",IF(DC1037="","Pending",IF(DD1037="Yes","CONDITIONAL — safety override",IF(DC1037&gt;=8,"HIGH",IF(DC1037&gt;=5,"CONDITIONAL","LOW")))))</x:f>
        <x:v>Pending</x:v>
      </x:c>
      <x:c r="DF1037" t="str">
        <x:v>Pending screening and full-text appraisal; no transferability judgment made at identification.</x:v>
      </x:c>
      <x:c r="DG1037"/>
      <x:c r="DH1037"/>
      <x:c r="DI1037"/>
      <x:c r="DJ1037"/>
      <x:c r="DK1037"/>
      <x:c r="DL1037"/>
      <x:c r="DM1037"/>
      <x:c r="DN1037"/>
      <x:c r="DO1037"/>
      <x:c r="DP1037"/>
      <x:c r="DQ1037"/>
      <x:c r="DR1037"/>
      <x:c r="DS1037"/>
      <x:c r="DT1037"/>
      <x:c r="DU1037"/>
      <x:c r="DV1037"/>
      <x:c r="DW1037"/>
      <x:c r="DX1037"/>
      <x:c r="DY1037"/>
      <x:c r="DZ1037" t="str">
        <x:v>Title/abstract screening alone does not establish effectiveness, causality, methodological quality, transferability to Brazilian public safety or an institutional recommendation.</x:v>
      </x:c>
      <x:c r="EA1037" t="str">
        <x:v>Pending</x:v>
      </x:c>
      <x:c r="EB1037" t="str">
        <x:f>IF(L1037="","",IF(EC1037="READY","Yes","No / Pending"))</x:f>
        <x:v>No / Pending</x:v>
      </x:c>
      <x:c r="EC1037" t="str">
        <x:f>IF(L1037="","",IF(OR(ISNUMBER(SEARCH("Retracted Publication",Q1037)),CM1037="Retracted",CN1037="Retracted",CM1037="Expression of Concern",CN1037="Expression of Concern",F1037="Not used",CG1037="Critical",CH1037="High",CH1037="Critical"),"BLOCKED — integrity or use restriction",IF(AND(CJ1037="Yes",CK1037="Yes",CL1037="Yes"),IF(AND(CM1037="Clear",CN1037="Verified — clear"),IF(AND(AND(LEN(TRIM(CF1037))&gt;0,LEFT(LOWER(TRIM(CF1037)),7)&lt;&gt;"pending"),OR(CG1037="High",CG1037="Moderate"),OR(CH1037="Low",CH1037="Some concerns",CH1037="Not applicable")),IF(AND(DD1037="No",OR(DE1037="HIGH",DE1037="CONDITIONAL"),AND(LEN(TRIM(DF1037))&gt;0,LEFT(LOWER(TRIM(DF1037)),7)&lt;&gt;"pending")),IF(AND(AND(LEN(TRIM(DT1037))&gt;0,LEFT(LOWER(TRIM(DT1037)),7)&lt;&gt;"pending"),AND(LEN(TRIM(DU1037))&gt;0,LEFT(LOWER(TRIM(DU1037)),7)&lt;&gt;"pending"),OR(AND(LEN(TRIM(DV1037))&gt;0,LEFT(LOWER(TRIM(DV1037)),7)&lt;&gt;"pending"),AND(LEN(TRIM(DW1037))&gt;0,LEFT(LOWER(TRIM(DW1037)),7)&lt;&gt;"pending")),AND(LEN(TRIM(DX1037))&gt;0,LEFT(LOWER(TRIM(DX1037)),7)&lt;&gt;"pending")),IF(AND(F1037="Claim-ready",OR(EA1037="Strong",EA1037="Moderate"),AND(LEN(TRIM(G1037))&gt;0,LEFT(LOWER(TRIM(G1037)),7)&lt;&gt;"pending"),G1037&lt;&gt;"No substantive use decision is permitted from identification metadata alone.",AND(LEN(TRIM(DZ1037))&gt;0,LEFT(LOWER(TRIM(DZ1037)),7)&lt;&gt;"pending"),DZ1037&lt;&gt;"Identification metadata alone does not permit any substantive scientific, causal, operational, or institutional claim.",AND(LEN(TRIM(EI1037))&gt;0,LEFT(LOWER(TRIM(EI1037)),7)&lt;&gt;"pending"),ISNUMBER(EH1037),EH1037&gt;0),"READY","PENDING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7" t="str">
        <x:v>Pending</x:v>
      </x:c>
      <x:c r="EE1037"/>
      <x:c r="EF1037" t="str">
        <x:v>Pending</x:v>
      </x:c>
      <x:c r="EG1037" t="str">
        <x:v>Pending</x:v>
      </x:c>
      <x:c r="EH1037"/>
      <x:c r="EI1037" s="501"/>
      <x:c r="EJ1037"/>
      <x:c r="EK1037" t="str">
        <x:v>Pending</x:v>
      </x:c>
      <x:c r="EL1037" t="n">
        <x:v>46272</x:v>
      </x:c>
      <x:c r="EM1037" t="str">
        <x:v>Production PubMed record imported and reconciled to Zotero item KBWF3KNW;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7" t="n">
        <x:f>IF(L1037="","",(IF(N1037&lt;&gt;"",1,0)+IF(O1037&lt;&gt;"",1,0)+IF(AJ1037&lt;&gt;"",1,0)+IF(AU1037&lt;&gt;"",1,0)+IF(BE1037&lt;&gt;"",1,0)+IF(CF1037&lt;&gt;"",1,0)+IF(CJ1037="Yes",1,0)+IF(CL1037="Yes",1,0)+IF(DE1037&lt;&gt;"Pending",1,0)+IF(F1037&lt;&gt;"",1,0)+IF(DZ1037&lt;&gt;"",1,0)+IF(EI1037&lt;&gt;"",1,0))/12)</x:f>
        <x:v>0.5</x:v>
      </x:c>
    </x:row>
    <x:row r="1038">
      <x:c r="A1038" t="str">
        <x:v>EV-1035</x:v>
      </x:c>
      <x:c r="B1038" t="str">
        <x:v>Integrity check</x:v>
      </x:c>
      <x:c r="C1038" t="str">
        <x:f>IF(L1038="","",IF(LEFT(EC1038,7)="BLOCKED","🔴 Do not use for conclusion",IF(EB1038="Yes","🟢 Claim-ready","🟡 Caution / context")))</x:f>
        <x:v>🟡 Caution / context</x:v>
      </x:c>
      <x:c r="D1038" t="str">
        <x:f>IF(L1038="","",EC1038)</x:f>
        <x:v>PENDING — appropriate appraisal</x:v>
      </x:c>
      <x:c r="E1038" t="str">
        <x:v>P3 — Medium</x:v>
      </x:c>
      <x:c r="F1038" t="str">
        <x:v>Pending</x:v>
      </x:c>
      <x:c r="G1038" t="str">
        <x:v>Title/abstract identify an explicit tactical/public-safety context and readiness domain; retain for full-text assessment.</x:v>
      </x:c>
      <x:c r="H1038" t="str">
        <x:v>Obtain and review lawful full text; confirm human adjudication; then select a design-specific appraisal instrument.</x:v>
      </x:c>
      <x:c r="I1038"/>
      <x:c r="J1038" t="str">
        <x:v>A — Core</x:v>
      </x:c>
      <x:c r="K1038" t="str">
        <x:v>IDENTIFIED</x:v>
      </x:c>
      <x:c r="L1038" t="str">
        <x:v>Sport Psychology for the Soldier Athlete: A Paradigm Shift.</x:v>
      </x:c>
      <x:c r="M1038"/>
      <x:c r="N1038" t="str">
        <x:v>Meyer, Vanessa M</x:v>
      </x:c>
      <x:c r="O1038" t="n">
        <x:v>2018</x:v>
      </x:c>
      <x:c r="P1038" t="str">
        <x:v>Military medicine</x:v>
      </x:c>
      <x:c r="Q1038" t="str">
        <x:v>Journal Article</x:v>
      </x:c>
      <x:c r="R1038" t="str">
        <x:v>Unclear</x:v>
      </x:c>
      <x:c r="S1038" t="str">
        <x:v>Unknown</x:v>
      </x:c>
      <x:c r="T1038" t="str">
        <x:v>eng</x:v>
      </x:c>
      <x:c r="U1038" t="str">
        <x:v>https://pubmed.ncbi.nlm.nih.gov/29420813/</x:v>
      </x:c>
      <x:c r="V1038" t="str">
        <x:v>10.1093/milmed/usx087</x:v>
      </x:c>
      <x:c r="W1038" t="str">
        <x:f>IF(V1038="","",LOWER(SUBSTITUTE(SUBSTITUTE(SUBSTITUTE(SUBSTITUTE(TRIM(V1038),"https://doi.org/",""),"http://doi.org/",""),"https://dx.doi.org/",""),"doi:","")))</x:f>
        <x:v>10.1093/milmed/usx087</x:v>
      </x:c>
      <x:c r="X1038" t="str">
        <x:v>29420813</x:v>
      </x:c>
      <x:c r="Y1038" t="str"/>
      <x:c r="Z1038"/>
      <x:c r="AA1038" t="str">
        <x:v>PubMed/MEDLINE</x:v>
      </x:c>
      <x:c r="AB1038" t="str">
        <x:v>PUBMED-A-v1.0-2026-08-28</x:v>
      </x:c>
      <x:c r="AC1038" t="str">
        <x:v>SP-PUBMED-A-20260828</x:v>
      </x:c>
      <x:c r="AD1038" s="499" t="n">
        <x:v>46262</x:v>
      </x:c>
      <x:c r="AE1038" s="499" t="n">
        <x:v>46272</x:v>
      </x:c>
      <x:c r="AF1038" t="str">
        <x:v>JTJSHMGL</x:v>
      </x:c>
      <x:c r="AG1038"/>
      <x:c r="AH1038" t="str">
        <x:v>Tactical Athlete → Operational Readiness Brazil</x:v>
      </x:c>
      <x:c r="AI1038" t="str">
        <x:v>evidence-family:A</x:v>
      </x:c>
      <x:c r="AJ1038"/>
      <x:c r="AK1038" t="str">
        <x:f>IF(AJ1038="","",IF(OR(LOWER(AJ1038)="brazil",LOWER(AJ1038)="brasil"),"Yes","No"))</x:f>
      </x:c>
      <x:c r="AL1038"/>
      <x:c r="AM1038"/>
      <x:c r="AN1038"/>
      <x:c r="AO1038"/>
      <x:c r="AP1038"/>
      <x:c r="AQ1038"/>
      <x:c r="AR1038"/>
      <x:c r="AS1038"/>
      <x:c r="AT1038"/>
      <x:c r="AU1038"/>
      <x:c r="AV1038"/>
      <x:c r="AW1038"/>
      <x:c r="AX1038"/>
      <x:c r="AY1038"/>
      <x:c r="AZ1038"/>
      <x:c r="BA1038"/>
      <x:c r="BB1038"/>
      <x:c r="BC1038"/>
      <x:c r="BD1038"/>
      <x:c r="BE1038"/>
      <x:c r="BF1038"/>
      <x:c r="BG1038"/>
      <x:c r="BH1038"/>
      <x:c r="BI1038"/>
      <x:c r="BJ1038"/>
      <x:c r="BK1038"/>
      <x:c r="BL1038"/>
      <x:c r="BM1038"/>
      <x:c r="BN1038"/>
      <x:c r="BO1038"/>
      <x:c r="BP1038"/>
      <x:c r="BQ1038"/>
      <x:c r="BR1038"/>
      <x:c r="BS1038"/>
      <x:c r="BT1038"/>
      <x:c r="BU1038"/>
      <x:c r="BV1038"/>
      <x:c r="BW1038"/>
      <x:c r="BX1038"/>
      <x:c r="BY1038"/>
      <x:c r="BZ1038"/>
      <x:c r="CA1038"/>
      <x:c r="CB1038"/>
      <x:c r="CC1038"/>
      <x:c r="CD1038"/>
      <x:c r="CE1038"/>
      <x:c r="CF1038"/>
      <x:c r="CG1038"/>
      <x:c r="CH1038"/>
      <x:c r="CI1038"/>
      <x:c r="CJ1038" t="str">
        <x:v>Yes</x:v>
      </x:c>
      <x:c r="CK1038" t="str">
        <x:v>Yes</x:v>
      </x:c>
      <x:c r="CL1038" t="str">
        <x:v>Yes</x:v>
      </x:c>
      <x:c r="CM1038" t="str">
        <x:v>Clear</x:v>
      </x:c>
      <x:c r="CN1038" t="str">
        <x:v>Verified — clear</x:v>
      </x:c>
      <x:c r="CO1038" t="n">
        <x:v>46272</x:v>
      </x:c>
      <x:c r="CP1038" t="str">
        <x:v>https://pubmed.ncbi.nlm.nih.gov/29420813/</x:v>
      </x:c>
      <x:c r="CQ1038"/>
      <x:c r="CR1038"/>
      <x:c r="CS1038"/>
      <x:c r="CT1038"/>
      <x:c r="CU1038"/>
      <x:c r="CV1038"/>
      <x:c r="CW1038"/>
      <x:c r="CX1038"/>
      <x:c r="CY1038"/>
      <x:c r="CZ1038"/>
      <x:c r="DA1038"/>
      <x:c r="DB1038" t="str">
        <x:f>IF(L1038="","",IF(AND(COUNT(CU1038:DA1038)=7,OR(CU1038=0,CU1038=1,CU1038=2),OR(CV1038=0,CV1038=1,CV1038=2),OR(CW1038=0,CW1038=1,CW1038=2),OR(CX1038=0,CX1038=1,CX1038=2),OR(CY1038=0,CY1038=1,CY1038=2),OR(CZ1038=0,CZ1038=1,CZ1038=2),OR(DA1038=0,DA1038=1,DA1038=2)),SUM(CU1038:DA1038),""))</x:f>
      </x:c>
      <x:c r="DC1038" t="str">
        <x:f>IF(DB1038="","",ROUND(DB1038/14*10,1))</x:f>
      </x:c>
      <x:c r="DD1038" t="str">
        <x:v>Pending</x:v>
      </x:c>
      <x:c r="DE1038" t="str">
        <x:f>IF(L1038="","",IF(DC1038="","Pending",IF(DD1038="Yes","CONDITIONAL — safety override",IF(DC1038&gt;=8,"HIGH",IF(DC1038&gt;=5,"CONDITIONAL","LOW")))))</x:f>
        <x:v>Pending</x:v>
      </x:c>
      <x:c r="DF1038" t="str">
        <x:v>Pending screening and full-text appraisal; no transferability judgment made at identification.</x:v>
      </x:c>
      <x:c r="DG1038"/>
      <x:c r="DH1038"/>
      <x:c r="DI1038"/>
      <x:c r="DJ1038"/>
      <x:c r="DK1038"/>
      <x:c r="DL1038"/>
      <x:c r="DM1038"/>
      <x:c r="DN1038"/>
      <x:c r="DO1038"/>
      <x:c r="DP1038"/>
      <x:c r="DQ1038"/>
      <x:c r="DR1038"/>
      <x:c r="DS1038"/>
      <x:c r="DT1038"/>
      <x:c r="DU1038"/>
      <x:c r="DV1038"/>
      <x:c r="DW1038"/>
      <x:c r="DX1038"/>
      <x:c r="DY1038"/>
      <x:c r="DZ1038" t="str">
        <x:v>Title/abstract screening alone does not establish effectiveness, causality, methodological quality, transferability to Brazilian public safety or an institutional recommendation.</x:v>
      </x:c>
      <x:c r="EA1038" t="str">
        <x:v>Pending</x:v>
      </x:c>
      <x:c r="EB1038" t="str">
        <x:f>IF(L1038="","",IF(EC1038="READY","Yes","No / Pending"))</x:f>
        <x:v>No / Pending</x:v>
      </x:c>
      <x:c r="EC1038" t="str">
        <x:f>IF(L1038="","",IF(OR(ISNUMBER(SEARCH("Retracted Publication",Q1038)),CM1038="Retracted",CN1038="Retracted",CM1038="Expression of Concern",CN1038="Expression of Concern",F1038="Not used",CG1038="Critical",CH1038="High",CH1038="Critical"),"BLOCKED — integrity or use restriction",IF(AND(CJ1038="Yes",CK1038="Yes",CL1038="Yes"),IF(AND(CM1038="Clear",CN1038="Verified — clear"),IF(AND(AND(LEN(TRIM(CF1038))&gt;0,LEFT(LOWER(TRIM(CF1038)),7)&lt;&gt;"pending"),OR(CG1038="High",CG1038="Moderate"),OR(CH1038="Low",CH1038="Some concerns",CH1038="Not applicable")),IF(AND(DD1038="No",OR(DE1038="HIGH",DE1038="CONDITIONAL"),AND(LEN(TRIM(DF1038))&gt;0,LEFT(LOWER(TRIM(DF1038)),7)&lt;&gt;"pending")),IF(AND(AND(LEN(TRIM(DT1038))&gt;0,LEFT(LOWER(TRIM(DT1038)),7)&lt;&gt;"pending"),AND(LEN(TRIM(DU1038))&gt;0,LEFT(LOWER(TRIM(DU1038)),7)&lt;&gt;"pending"),OR(AND(LEN(TRIM(DV1038))&gt;0,LEFT(LOWER(TRIM(DV1038)),7)&lt;&gt;"pending"),AND(LEN(TRIM(DW1038))&gt;0,LEFT(LOWER(TRIM(DW1038)),7)&lt;&gt;"pending")),AND(LEN(TRIM(DX1038))&gt;0,LEFT(LOWER(TRIM(DX1038)),7)&lt;&gt;"pending")),IF(AND(F1038="Claim-ready",OR(EA1038="Strong",EA1038="Moderate"),AND(LEN(TRIM(G1038))&gt;0,LEFT(LOWER(TRIM(G1038)),7)&lt;&gt;"pending"),G1038&lt;&gt;"No substantive use decision is permitted from identification metadata alone.",AND(LEN(TRIM(DZ1038))&gt;0,LEFT(LOWER(TRIM(DZ1038)),7)&lt;&gt;"pending"),DZ1038&lt;&gt;"Identification metadata alone does not permit any substantive scientific, causal, operational, or institutional claim.",AND(LEN(TRIM(EI1038))&gt;0,LEFT(LOWER(TRIM(EI1038)),7)&lt;&gt;"pending"),ISNUMBER(EH1038),EH1038&gt;0),"READY","PENDING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8" t="str">
        <x:v>Pending</x:v>
      </x:c>
      <x:c r="EE1038"/>
      <x:c r="EF1038" t="str">
        <x:v>Pending</x:v>
      </x:c>
      <x:c r="EG1038" t="str">
        <x:v>Pending</x:v>
      </x:c>
      <x:c r="EH1038"/>
      <x:c r="EI1038" s="501"/>
      <x:c r="EJ1038"/>
      <x:c r="EK1038" t="str">
        <x:v>Pending</x:v>
      </x:c>
      <x:c r="EL1038" t="n">
        <x:v>46272</x:v>
      </x:c>
      <x:c r="EM1038" t="str">
        <x:v>Production PubMed record imported and reconciled to Zotero item JTJSHMGL;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8" t="n">
        <x:f>IF(L1038="","",(IF(N1038&lt;&gt;"",1,0)+IF(O1038&lt;&gt;"",1,0)+IF(AJ1038&lt;&gt;"",1,0)+IF(AU1038&lt;&gt;"",1,0)+IF(BE1038&lt;&gt;"",1,0)+IF(CF1038&lt;&gt;"",1,0)+IF(CJ1038="Yes",1,0)+IF(CL1038="Yes",1,0)+IF(DE1038&lt;&gt;"Pending",1,0)+IF(F1038&lt;&gt;"",1,0)+IF(DZ1038&lt;&gt;"",1,0)+IF(EI1038&lt;&gt;"",1,0))/12)</x:f>
        <x:v>0.5</x:v>
      </x:c>
    </x:row>
    <x:row r="1039">
      <x:c r="A1039" t="str">
        <x:v>EV-1036</x:v>
      </x:c>
      <x:c r="B1039" t="str">
        <x:v>Integrity check</x:v>
      </x:c>
      <x:c r="C1039" t="str">
        <x:f>IF(L1039="","",IF(LEFT(EC1039,7)="BLOCKED","🔴 Do not use for conclusion",IF(EB1039="Yes","🟢 Claim-ready","🟡 Caution / context")))</x:f>
        <x:v>🟡 Caution / context</x:v>
      </x:c>
      <x:c r="D1039" t="str">
        <x:f>IF(L1039="","",EC1039)</x:f>
        <x:v>PENDING — appropriate appraisal</x:v>
      </x:c>
      <x:c r="E1039" t="str">
        <x:v>P3 — Medium</x:v>
      </x:c>
      <x:c r="F1039" t="str">
        <x:v>Pending</x:v>
      </x:c>
      <x:c r="G1039" t="str">
        <x:v>Title/abstract identify an explicit tactical/public-safety context and readiness domain; retain for full-text assessment.</x:v>
      </x:c>
      <x:c r="H1039" t="str">
        <x:v>Obtain and review lawful full text; confirm human adjudication; then select a design-specific appraisal instrument.</x:v>
      </x:c>
      <x:c r="I1039"/>
      <x:c r="J1039" t="str">
        <x:v>A — Core</x:v>
      </x:c>
      <x:c r="K1039" t="str">
        <x:v>IDENTIFIED</x:v>
      </x:c>
      <x:c r="L1039" t="str">
        <x:v>Changes in Physical Performance During 21 d of Military Field Training in Warfighters.</x:v>
      </x:c>
      <x:c r="M1039"/>
      <x:c r="N1039" t="str">
        <x:v>Ojanen, Tommi; Hakkinen, Keijo; Vasankari, Tommi; Kyrolainen, Heikki</x:v>
      </x:c>
      <x:c r="O1039" t="n">
        <x:v>2018</x:v>
      </x:c>
      <x:c r="P1039" t="str">
        <x:v>Military medicine</x:v>
      </x:c>
      <x:c r="Q1039" t="str">
        <x:v>Journal Article; Research Support, Non-U.S. Gov't</x:v>
      </x:c>
      <x:c r="R1039" t="str">
        <x:v>Unclear</x:v>
      </x:c>
      <x:c r="S1039" t="str">
        <x:v>Unknown</x:v>
      </x:c>
      <x:c r="T1039" t="str">
        <x:v>eng</x:v>
      </x:c>
      <x:c r="U1039" t="str">
        <x:v>https://pubmed.ncbi.nlm.nih.gov/29420780/</x:v>
      </x:c>
      <x:c r="V1039" t="str">
        <x:v>10.1093/milmed/usx049</x:v>
      </x:c>
      <x:c r="W1039" t="str">
        <x:f>IF(V1039="","",LOWER(SUBSTITUTE(SUBSTITUTE(SUBSTITUTE(SUBSTITUTE(TRIM(V1039),"https://doi.org/",""),"http://doi.org/",""),"https://dx.doi.org/",""),"doi:","")))</x:f>
        <x:v>10.1093/milmed/usx049</x:v>
      </x:c>
      <x:c r="X1039" t="str">
        <x:v>29420780</x:v>
      </x:c>
      <x:c r="Y1039" t="str"/>
      <x:c r="Z1039"/>
      <x:c r="AA1039" t="str">
        <x:v>PubMed/MEDLINE</x:v>
      </x:c>
      <x:c r="AB1039" t="str">
        <x:v>PUBMED-A-v1.0-2026-08-28</x:v>
      </x:c>
      <x:c r="AC1039" t="str">
        <x:v>SP-PUBMED-A-20260828</x:v>
      </x:c>
      <x:c r="AD1039" s="499" t="n">
        <x:v>46262</x:v>
      </x:c>
      <x:c r="AE1039" s="499" t="n">
        <x:v>46272</x:v>
      </x:c>
      <x:c r="AF1039" t="str">
        <x:v>QLZUP7MN</x:v>
      </x:c>
      <x:c r="AG1039"/>
      <x:c r="AH1039" t="str">
        <x:v>Tactical Athlete → Operational Readiness Brazil</x:v>
      </x:c>
      <x:c r="AI1039" t="str">
        <x:v>evidence-family:A</x:v>
      </x:c>
      <x:c r="AJ1039"/>
      <x:c r="AK1039" t="str">
        <x:f>IF(AJ1039="","",IF(OR(LOWER(AJ1039)="brazil",LOWER(AJ1039)="brasil"),"Yes","No"))</x:f>
      </x:c>
      <x:c r="AL1039"/>
      <x:c r="AM1039"/>
      <x:c r="AN1039"/>
      <x:c r="AO1039"/>
      <x:c r="AP1039"/>
      <x:c r="AQ1039"/>
      <x:c r="AR1039"/>
      <x:c r="AS1039"/>
      <x:c r="AT1039"/>
      <x:c r="AU1039"/>
      <x:c r="AV1039"/>
      <x:c r="AW1039"/>
      <x:c r="AX1039"/>
      <x:c r="AY1039"/>
      <x:c r="AZ1039"/>
      <x:c r="BA1039"/>
      <x:c r="BB1039"/>
      <x:c r="BC1039"/>
      <x:c r="BD1039"/>
      <x:c r="BE1039"/>
      <x:c r="BF1039"/>
      <x:c r="BG1039"/>
      <x:c r="BH1039"/>
      <x:c r="BI1039"/>
      <x:c r="BJ1039"/>
      <x:c r="BK1039"/>
      <x:c r="BL1039"/>
      <x:c r="BM1039"/>
      <x:c r="BN1039"/>
      <x:c r="BO1039"/>
      <x:c r="BP1039"/>
      <x:c r="BQ1039"/>
      <x:c r="BR1039"/>
      <x:c r="BS1039"/>
      <x:c r="BT1039"/>
      <x:c r="BU1039"/>
      <x:c r="BV1039"/>
      <x:c r="BW1039"/>
      <x:c r="BX1039"/>
      <x:c r="BY1039"/>
      <x:c r="BZ1039"/>
      <x:c r="CA1039"/>
      <x:c r="CB1039"/>
      <x:c r="CC1039"/>
      <x:c r="CD1039"/>
      <x:c r="CE1039"/>
      <x:c r="CF1039"/>
      <x:c r="CG1039"/>
      <x:c r="CH1039"/>
      <x:c r="CI1039"/>
      <x:c r="CJ1039" t="str">
        <x:v>Yes</x:v>
      </x:c>
      <x:c r="CK1039" t="str">
        <x:v>Yes</x:v>
      </x:c>
      <x:c r="CL1039" t="str">
        <x:v>Yes</x:v>
      </x:c>
      <x:c r="CM1039" t="str">
        <x:v>Clear</x:v>
      </x:c>
      <x:c r="CN1039" t="str">
        <x:v>Verified — clear</x:v>
      </x:c>
      <x:c r="CO1039" t="n">
        <x:v>46272</x:v>
      </x:c>
      <x:c r="CP1039" t="str">
        <x:v>https://pubmed.ncbi.nlm.nih.gov/29420780/</x:v>
      </x:c>
      <x:c r="CQ1039"/>
      <x:c r="CR1039"/>
      <x:c r="CS1039"/>
      <x:c r="CT1039"/>
      <x:c r="CU1039"/>
      <x:c r="CV1039"/>
      <x:c r="CW1039"/>
      <x:c r="CX1039"/>
      <x:c r="CY1039"/>
      <x:c r="CZ1039"/>
      <x:c r="DA1039"/>
      <x:c r="DB1039" t="str">
        <x:f>IF(L1039="","",IF(AND(COUNT(CU1039:DA1039)=7,OR(CU1039=0,CU1039=1,CU1039=2),OR(CV1039=0,CV1039=1,CV1039=2),OR(CW1039=0,CW1039=1,CW1039=2),OR(CX1039=0,CX1039=1,CX1039=2),OR(CY1039=0,CY1039=1,CY1039=2),OR(CZ1039=0,CZ1039=1,CZ1039=2),OR(DA1039=0,DA1039=1,DA1039=2)),SUM(CU1039:DA1039),""))</x:f>
      </x:c>
      <x:c r="DC1039" t="str">
        <x:f>IF(DB1039="","",ROUND(DB1039/14*10,1))</x:f>
      </x:c>
      <x:c r="DD1039" t="str">
        <x:v>Pending</x:v>
      </x:c>
      <x:c r="DE1039" t="str">
        <x:f>IF(L1039="","",IF(DC1039="","Pending",IF(DD1039="Yes","CONDITIONAL — safety override",IF(DC1039&gt;=8,"HIGH",IF(DC1039&gt;=5,"CONDITIONAL","LOW")))))</x:f>
        <x:v>Pending</x:v>
      </x:c>
      <x:c r="DF1039" t="str">
        <x:v>Pending screening and full-text appraisal; no transferability judgment made at identification.</x:v>
      </x:c>
      <x:c r="DG1039"/>
      <x:c r="DH1039"/>
      <x:c r="DI1039"/>
      <x:c r="DJ1039"/>
      <x:c r="DK1039"/>
      <x:c r="DL1039"/>
      <x:c r="DM1039"/>
      <x:c r="DN1039"/>
      <x:c r="DO1039"/>
      <x:c r="DP1039"/>
      <x:c r="DQ1039"/>
      <x:c r="DR1039"/>
      <x:c r="DS1039"/>
      <x:c r="DT1039"/>
      <x:c r="DU1039"/>
      <x:c r="DV1039"/>
      <x:c r="DW1039"/>
      <x:c r="DX1039"/>
      <x:c r="DY1039"/>
      <x:c r="DZ1039" t="str">
        <x:v>Title/abstract screening alone does not establish effectiveness, causality, methodological quality, transferability to Brazilian public safety or an institutional recommendation.</x:v>
      </x:c>
      <x:c r="EA1039" t="str">
        <x:v>Pending</x:v>
      </x:c>
      <x:c r="EB1039" t="str">
        <x:f>IF(L1039="","",IF(EC1039="READY","Yes","No / Pending"))</x:f>
        <x:v>No / Pending</x:v>
      </x:c>
      <x:c r="EC1039" t="str">
        <x:f>IF(L1039="","",IF(OR(ISNUMBER(SEARCH("Retracted Publication",Q1039)),CM1039="Retracted",CN1039="Retracted",CM1039="Expression of Concern",CN1039="Expression of Concern",F1039="Not used",CG1039="Critical",CH1039="High",CH1039="Critical"),"BLOCKED — integrity or use restriction",IF(AND(CJ1039="Yes",CK1039="Yes",CL1039="Yes"),IF(AND(CM1039="Clear",CN1039="Verified — clear"),IF(AND(AND(LEN(TRIM(CF1039))&gt;0,LEFT(LOWER(TRIM(CF1039)),7)&lt;&gt;"pending"),OR(CG1039="High",CG1039="Moderate"),OR(CH1039="Low",CH1039="Some concerns",CH1039="Not applicable")),IF(AND(DD1039="No",OR(DE1039="HIGH",DE1039="CONDITIONAL"),AND(LEN(TRIM(DF1039))&gt;0,LEFT(LOWER(TRIM(DF1039)),7)&lt;&gt;"pending")),IF(AND(AND(LEN(TRIM(DT1039))&gt;0,LEFT(LOWER(TRIM(DT1039)),7)&lt;&gt;"pending"),AND(LEN(TRIM(DU1039))&gt;0,LEFT(LOWER(TRIM(DU1039)),7)&lt;&gt;"pending"),OR(AND(LEN(TRIM(DV1039))&gt;0,LEFT(LOWER(TRIM(DV1039)),7)&lt;&gt;"pending"),AND(LEN(TRIM(DW1039))&gt;0,LEFT(LOWER(TRIM(DW1039)),7)&lt;&gt;"pending")),AND(LEN(TRIM(DX1039))&gt;0,LEFT(LOWER(TRIM(DX1039)),7)&lt;&gt;"pending")),IF(AND(F1039="Claim-ready",OR(EA1039="Strong",EA1039="Moderate"),AND(LEN(TRIM(G1039))&gt;0,LEFT(LOWER(TRIM(G1039)),7)&lt;&gt;"pending"),G1039&lt;&gt;"No substantive use decision is permitted from identification metadata alone.",AND(LEN(TRIM(DZ1039))&gt;0,LEFT(LOWER(TRIM(DZ1039)),7)&lt;&gt;"pending"),DZ1039&lt;&gt;"Identification metadata alone does not permit any substantive scientific, causal, operational, or institutional claim.",AND(LEN(TRIM(EI1039))&gt;0,LEFT(LOWER(TRIM(EI1039)),7)&lt;&gt;"pending"),ISNUMBER(EH1039),EH1039&gt;0),"READY","PENDING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39" t="str">
        <x:v>Pending</x:v>
      </x:c>
      <x:c r="EE1039"/>
      <x:c r="EF1039" t="str">
        <x:v>Pending</x:v>
      </x:c>
      <x:c r="EG1039" t="str">
        <x:v>Pending</x:v>
      </x:c>
      <x:c r="EH1039"/>
      <x:c r="EI1039" s="501"/>
      <x:c r="EJ1039"/>
      <x:c r="EK1039" t="str">
        <x:v>Pending</x:v>
      </x:c>
      <x:c r="EL1039" t="n">
        <x:v>46272</x:v>
      </x:c>
      <x:c r="EM1039" t="str">
        <x:v>Production PubMed record imported and reconciled to Zotero item QLZUP7MN;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39" t="n">
        <x:f>IF(L1039="","",(IF(N1039&lt;&gt;"",1,0)+IF(O1039&lt;&gt;"",1,0)+IF(AJ1039&lt;&gt;"",1,0)+IF(AU1039&lt;&gt;"",1,0)+IF(BE1039&lt;&gt;"",1,0)+IF(CF1039&lt;&gt;"",1,0)+IF(CJ1039="Yes",1,0)+IF(CL1039="Yes",1,0)+IF(DE1039&lt;&gt;"Pending",1,0)+IF(F1039&lt;&gt;"",1,0)+IF(DZ1039&lt;&gt;"",1,0)+IF(EI1039&lt;&gt;"",1,0))/12)</x:f>
        <x:v>0.5</x:v>
      </x:c>
    </x:row>
    <x:row r="1040">
      <x:c r="A1040" t="str">
        <x:v>EV-1037</x:v>
      </x:c>
      <x:c r="B1040" t="str">
        <x:v>Integrity check</x:v>
      </x:c>
      <x:c r="C1040" t="str">
        <x:f>IF(L1040="","",IF(LEFT(EC1040,7)="BLOCKED","🔴 Do not use for conclusion",IF(EB1040="Yes","🟢 Claim-ready","🟡 Caution / context")))</x:f>
        <x:v>🟡 Caution / context</x:v>
      </x:c>
      <x:c r="D1040" t="str">
        <x:f>IF(L1040="","",EC1040)</x:f>
        <x:v>PENDING — appropriate appraisal</x:v>
      </x:c>
      <x:c r="E1040" t="str">
        <x:v>P2 — High</x:v>
      </x:c>
      <x:c r="F1040" t="str">
        <x:v>Pending</x:v>
      </x:c>
      <x:c r="G1040" t="str">
        <x:v>Title/abstract identify an explicit tactical/public-safety context and readiness domain; retain for full-text assessment.</x:v>
      </x:c>
      <x:c r="H1040" t="str">
        <x:v>Obtain and review lawful full text; confirm human adjudication; then select a design-specific appraisal instrument.</x:v>
      </x:c>
      <x:c r="I1040"/>
      <x:c r="J1040" t="str">
        <x:v>A — Core</x:v>
      </x:c>
      <x:c r="K1040" t="str">
        <x:v>IDENTIFIED</x:v>
      </x:c>
      <x:c r="L1040" t="str">
        <x:v>Fit for Duty?: Evaluating the Physical Fitness Requirements of Battlefield Airmen.</x:v>
      </x:c>
      <x:c r="M1040"/>
      <x:c r="N1040" t="str">
        <x:v>Sean, Robson; Maria C, Lytell; Carra S, Sims; Stephanie, Pezard; Thomas, Manacapilli; Amanda, Anderson; Therese, Bohusch; Abigail, Haddad</x:v>
      </x:c>
      <x:c r="O1040" t="n">
        <x:v>2018</x:v>
      </x:c>
      <x:c r="P1040" t="str">
        <x:v>Rand health quarterly</x:v>
      </x:c>
      <x:c r="Q1040" t="str">
        <x:v>Journal Article</x:v>
      </x:c>
      <x:c r="R1040" t="str">
        <x:v>Unclear</x:v>
      </x:c>
      <x:c r="S1040" t="str">
        <x:v>Unknown</x:v>
      </x:c>
      <x:c r="T1040" t="str">
        <x:v>eng</x:v>
      </x:c>
      <x:c r="U1040" t="str">
        <x:v>https://pubmed.ncbi.nlm.nih.gov/29416948/</x:v>
      </x:c>
      <x:c r="V1040" t="str"/>
      <x:c r="W1040" t="str">
        <x:f>IF(V1040="","",LOWER(SUBSTITUTE(SUBSTITUTE(SUBSTITUTE(SUBSTITUTE(TRIM(V1040),"https://doi.org/",""),"http://doi.org/",""),"https://dx.doi.org/",""),"doi:","")))</x:f>
      </x:c>
      <x:c r="X1040" t="str">
        <x:v>29416948</x:v>
      </x:c>
      <x:c r="Y1040" t="str">
        <x:v>PMC5798970</x:v>
      </x:c>
      <x:c r="Z1040"/>
      <x:c r="AA1040" t="str">
        <x:v>PubMed/MEDLINE</x:v>
      </x:c>
      <x:c r="AB1040" t="str">
        <x:v>PUBMED-A-v1.0-2026-08-28</x:v>
      </x:c>
      <x:c r="AC1040" t="str">
        <x:v>SP-PUBMED-A-20260828</x:v>
      </x:c>
      <x:c r="AD1040" s="499" t="n">
        <x:v>46262</x:v>
      </x:c>
      <x:c r="AE1040" s="499" t="n">
        <x:v>46272</x:v>
      </x:c>
      <x:c r="AF1040" t="str">
        <x:v>S5UGA8Q8</x:v>
      </x:c>
      <x:c r="AG1040"/>
      <x:c r="AH1040" t="str">
        <x:v>Tactical Athlete → Operational Readiness Brazil</x:v>
      </x:c>
      <x:c r="AI1040" t="str">
        <x:v>evidence-family:A</x:v>
      </x:c>
      <x:c r="AJ1040"/>
      <x:c r="AK1040" t="str">
        <x:f>IF(AJ1040="","",IF(OR(LOWER(AJ1040)="brazil",LOWER(AJ1040)="brasil"),"Yes","No"))</x:f>
      </x:c>
      <x:c r="AL1040"/>
      <x:c r="AM1040"/>
      <x:c r="AN1040"/>
      <x:c r="AO1040"/>
      <x:c r="AP1040"/>
      <x:c r="AQ1040"/>
      <x:c r="AR1040"/>
      <x:c r="AS1040"/>
      <x:c r="AT1040"/>
      <x:c r="AU1040"/>
      <x:c r="AV1040"/>
      <x:c r="AW1040"/>
      <x:c r="AX1040"/>
      <x:c r="AY1040"/>
      <x:c r="AZ1040"/>
      <x:c r="BA1040"/>
      <x:c r="BB1040"/>
      <x:c r="BC1040"/>
      <x:c r="BD1040"/>
      <x:c r="BE1040"/>
      <x:c r="BF1040"/>
      <x:c r="BG1040"/>
      <x:c r="BH1040"/>
      <x:c r="BI1040"/>
      <x:c r="BJ1040"/>
      <x:c r="BK1040"/>
      <x:c r="BL1040"/>
      <x:c r="BM1040"/>
      <x:c r="BN1040"/>
      <x:c r="BO1040"/>
      <x:c r="BP1040"/>
      <x:c r="BQ1040"/>
      <x:c r="BR1040"/>
      <x:c r="BS1040"/>
      <x:c r="BT1040"/>
      <x:c r="BU1040"/>
      <x:c r="BV1040"/>
      <x:c r="BW1040"/>
      <x:c r="BX1040"/>
      <x:c r="BY1040"/>
      <x:c r="BZ1040"/>
      <x:c r="CA1040"/>
      <x:c r="CB1040"/>
      <x:c r="CC1040"/>
      <x:c r="CD1040"/>
      <x:c r="CE1040"/>
      <x:c r="CF1040"/>
      <x:c r="CG1040"/>
      <x:c r="CH1040"/>
      <x:c r="CI1040"/>
      <x:c r="CJ1040" t="str">
        <x:v>Yes</x:v>
      </x:c>
      <x:c r="CK1040" t="str">
        <x:v>Yes</x:v>
      </x:c>
      <x:c r="CL1040" t="str">
        <x:v>Yes</x:v>
      </x:c>
      <x:c r="CM1040" t="str">
        <x:v>Clear</x:v>
      </x:c>
      <x:c r="CN1040" t="str">
        <x:v>Verified — clear</x:v>
      </x:c>
      <x:c r="CO1040" t="n">
        <x:v>46272</x:v>
      </x:c>
      <x:c r="CP1040" t="str">
        <x:v>https://pubmed.ncbi.nlm.nih.gov/29416948/</x:v>
      </x:c>
      <x:c r="CQ1040"/>
      <x:c r="CR1040"/>
      <x:c r="CS1040"/>
      <x:c r="CT1040"/>
      <x:c r="CU1040"/>
      <x:c r="CV1040"/>
      <x:c r="CW1040"/>
      <x:c r="CX1040"/>
      <x:c r="CY1040"/>
      <x:c r="CZ1040"/>
      <x:c r="DA1040"/>
      <x:c r="DB1040" t="str">
        <x:f>IF(L1040="","",IF(AND(COUNT(CU1040:DA1040)=7,OR(CU1040=0,CU1040=1,CU1040=2),OR(CV1040=0,CV1040=1,CV1040=2),OR(CW1040=0,CW1040=1,CW1040=2),OR(CX1040=0,CX1040=1,CX1040=2),OR(CY1040=0,CY1040=1,CY1040=2),OR(CZ1040=0,CZ1040=1,CZ1040=2),OR(DA1040=0,DA1040=1,DA1040=2)),SUM(CU1040:DA1040),""))</x:f>
      </x:c>
      <x:c r="DC1040" t="str">
        <x:f>IF(DB1040="","",ROUND(DB1040/14*10,1))</x:f>
      </x:c>
      <x:c r="DD1040" t="str">
        <x:v>Pending</x:v>
      </x:c>
      <x:c r="DE1040" t="str">
        <x:f>IF(L1040="","",IF(DC1040="","Pending",IF(DD1040="Yes","CONDITIONAL — safety override",IF(DC1040&gt;=8,"HIGH",IF(DC1040&gt;=5,"CONDITIONAL","LOW")))))</x:f>
        <x:v>Pending</x:v>
      </x:c>
      <x:c r="DF1040" t="str">
        <x:v>Pending screening and full-text appraisal; no transferability judgment made at identification.</x:v>
      </x:c>
      <x:c r="DG1040"/>
      <x:c r="DH1040"/>
      <x:c r="DI1040"/>
      <x:c r="DJ1040"/>
      <x:c r="DK1040"/>
      <x:c r="DL1040"/>
      <x:c r="DM1040"/>
      <x:c r="DN1040"/>
      <x:c r="DO1040"/>
      <x:c r="DP1040"/>
      <x:c r="DQ1040"/>
      <x:c r="DR1040"/>
      <x:c r="DS1040"/>
      <x:c r="DT1040"/>
      <x:c r="DU1040"/>
      <x:c r="DV1040"/>
      <x:c r="DW1040"/>
      <x:c r="DX1040"/>
      <x:c r="DY1040"/>
      <x:c r="DZ1040" t="str">
        <x:v>Title/abstract screening alone does not establish effectiveness, causality, methodological quality, transferability to Brazilian public safety or an institutional recommendation.</x:v>
      </x:c>
      <x:c r="EA1040" t="str">
        <x:v>Pending</x:v>
      </x:c>
      <x:c r="EB1040" t="str">
        <x:f>IF(L1040="","",IF(EC1040="READY","Yes","No / Pending"))</x:f>
        <x:v>No / Pending</x:v>
      </x:c>
      <x:c r="EC1040" t="str">
        <x:f>IF(L1040="","",IF(OR(ISNUMBER(SEARCH("Retracted Publication",Q1040)),CM1040="Retracted",CN1040="Retracted",CM1040="Expression of Concern",CN1040="Expression of Concern",F1040="Not used",CG1040="Critical",CH1040="High",CH1040="Critical"),"BLOCKED — integrity or use restriction",IF(AND(CJ1040="Yes",CK1040="Yes",CL1040="Yes"),IF(AND(CM1040="Clear",CN1040="Verified — clear"),IF(AND(AND(LEN(TRIM(CF1040))&gt;0,LEFT(LOWER(TRIM(CF1040)),7)&lt;&gt;"pending"),OR(CG1040="High",CG1040="Moderate"),OR(CH1040="Low",CH1040="Some concerns",CH1040="Not applicable")),IF(AND(DD1040="No",OR(DE1040="HIGH",DE1040="CONDITIONAL"),AND(LEN(TRIM(DF1040))&gt;0,LEFT(LOWER(TRIM(DF1040)),7)&lt;&gt;"pending")),IF(AND(AND(LEN(TRIM(DT1040))&gt;0,LEFT(LOWER(TRIM(DT1040)),7)&lt;&gt;"pending"),AND(LEN(TRIM(DU1040))&gt;0,LEFT(LOWER(TRIM(DU1040)),7)&lt;&gt;"pending"),OR(AND(LEN(TRIM(DV1040))&gt;0,LEFT(LOWER(TRIM(DV1040)),7)&lt;&gt;"pending"),AND(LEN(TRIM(DW1040))&gt;0,LEFT(LOWER(TRIM(DW1040)),7)&lt;&gt;"pending")),AND(LEN(TRIM(DX1040))&gt;0,LEFT(LOWER(TRIM(DX1040)),7)&lt;&gt;"pending")),IF(AND(F1040="Claim-ready",OR(EA1040="Strong",EA1040="Moderate"),AND(LEN(TRIM(G1040))&gt;0,LEFT(LOWER(TRIM(G1040)),7)&lt;&gt;"pending"),G1040&lt;&gt;"No substantive use decision is permitted from identification metadata alone.",AND(LEN(TRIM(DZ1040))&gt;0,LEFT(LOWER(TRIM(DZ1040)),7)&lt;&gt;"pending"),DZ1040&lt;&gt;"Identification metadata alone does not permit any substantive scientific, causal, operational, or institutional claim.",AND(LEN(TRIM(EI1040))&gt;0,LEFT(LOWER(TRIM(EI1040)),7)&lt;&gt;"pending"),ISNUMBER(EH1040),EH1040&gt;0),"READY","PENDING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0" t="str">
        <x:v>Pending</x:v>
      </x:c>
      <x:c r="EE1040"/>
      <x:c r="EF1040" t="str">
        <x:v>Pending</x:v>
      </x:c>
      <x:c r="EG1040" t="str">
        <x:v>Pending</x:v>
      </x:c>
      <x:c r="EH1040"/>
      <x:c r="EI1040" s="501"/>
      <x:c r="EJ1040"/>
      <x:c r="EK1040" t="str">
        <x:v>Pending</x:v>
      </x:c>
      <x:c r="EL1040" t="n">
        <x:v>46272</x:v>
      </x:c>
      <x:c r="EM1040" t="str">
        <x:v>Production PubMed record imported and reconciled to Zotero item S5UGA8Q8;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0" t="n">
        <x:f>IF(L1040="","",(IF(N1040&lt;&gt;"",1,0)+IF(O1040&lt;&gt;"",1,0)+IF(AJ1040&lt;&gt;"",1,0)+IF(AU1040&lt;&gt;"",1,0)+IF(BE1040&lt;&gt;"",1,0)+IF(CF1040&lt;&gt;"",1,0)+IF(CJ1040="Yes",1,0)+IF(CL1040="Yes",1,0)+IF(DE1040&lt;&gt;"Pending",1,0)+IF(F1040&lt;&gt;"",1,0)+IF(DZ1040&lt;&gt;"",1,0)+IF(EI1040&lt;&gt;"",1,0))/12)</x:f>
        <x:v>0.5</x:v>
      </x:c>
    </x:row>
    <x:row r="1041">
      <x:c r="A1041" t="str">
        <x:v>EV-1038</x:v>
      </x:c>
      <x:c r="B1041" t="str">
        <x:v>Integrity check</x:v>
      </x:c>
      <x:c r="C1041" t="str">
        <x:f>IF(L1041="","",IF(LEFT(EC1041,7)="BLOCKED","🔴 Do not use for conclusion",IF(EB1041="Yes","🟢 Claim-ready","🟡 Caution / context")))</x:f>
        <x:v>🟡 Caution / context</x:v>
      </x:c>
      <x:c r="D1041" t="str">
        <x:f>IF(L1041="","",EC1041)</x:f>
        <x:v>PENDING — appropriate appraisal</x:v>
      </x:c>
      <x:c r="E1041" t="str">
        <x:v>P3 — Medium</x:v>
      </x:c>
      <x:c r="F1041" t="str">
        <x:v>Pending</x:v>
      </x:c>
      <x:c r="G1041" t="str">
        <x:v>Title/abstract identify an explicit operational APHT/medical-readiness topic; retain for full-text assessment.</x:v>
      </x:c>
      <x:c r="H1041" t="str">
        <x:v>Obtain and review lawful full text; confirm human adjudication; then select a design-specific appraisal instrument.</x:v>
      </x:c>
      <x:c r="I1041"/>
      <x:c r="J1041" t="str">
        <x:v>B — APHT / Medical Readiness</x:v>
      </x:c>
      <x:c r="K1041" t="str">
        <x:v>IDENTIFIED</x:v>
      </x:c>
      <x:c r="L1041" t="str">
        <x:v>Forward surgical care: Emerging issues and challenges.</x:v>
      </x:c>
      <x:c r="M1041"/>
      <x:c r="N1041" t="str">
        <x:v>Puri, Bipin</x:v>
      </x:c>
      <x:c r="O1041" t="n">
        <x:v>2017</x:v>
      </x:c>
      <x:c r="P1041" t="str">
        <x:v>Medical journal, Armed Forces India</x:v>
      </x:c>
      <x:c r="Q1041" t="str">
        <x:v>Journal Article</x:v>
      </x:c>
      <x:c r="R1041" t="str">
        <x:v>Unclear</x:v>
      </x:c>
      <x:c r="S1041" t="str">
        <x:v>Unknown</x:v>
      </x:c>
      <x:c r="T1041" t="str">
        <x:v>eng</x:v>
      </x:c>
      <x:c r="U1041" t="str">
        <x:v>https://pubmed.ncbi.nlm.nih.gov/29386714/</x:v>
      </x:c>
      <x:c r="V1041" t="str">
        <x:v>10.1016/j.mjafi.2017.09.009</x:v>
      </x:c>
      <x:c r="W1041" t="str">
        <x:f>IF(V1041="","",LOWER(SUBSTITUTE(SUBSTITUTE(SUBSTITUTE(SUBSTITUTE(TRIM(V1041),"https://doi.org/",""),"http://doi.org/",""),"https://dx.doi.org/",""),"doi:","")))</x:f>
        <x:v>10.1016/j.mjafi.2017.09.009</x:v>
      </x:c>
      <x:c r="X1041" t="str">
        <x:v>29386714</x:v>
      </x:c>
      <x:c r="Y1041" t="str">
        <x:v>PMC5771708</x:v>
      </x:c>
      <x:c r="Z1041"/>
      <x:c r="AA1041" t="str">
        <x:v>PubMed/MEDLINE</x:v>
      </x:c>
      <x:c r="AB1041" t="str">
        <x:v>PUBMED-B-v1.0-2026-08-28</x:v>
      </x:c>
      <x:c r="AC1041" t="str">
        <x:v>SP-PUBMED-B-20260828</x:v>
      </x:c>
      <x:c r="AD1041" s="499" t="n">
        <x:v>46262</x:v>
      </x:c>
      <x:c r="AE1041" s="499" t="n">
        <x:v>46272</x:v>
      </x:c>
      <x:c r="AF1041" t="str">
        <x:v>LIFU8U27</x:v>
      </x:c>
      <x:c r="AG1041"/>
      <x:c r="AH1041" t="str">
        <x:v>Tactical Athlete → Operational Readiness Brazil</x:v>
      </x:c>
      <x:c r="AI1041" t="str">
        <x:v>evidence-family:B</x:v>
      </x:c>
      <x:c r="AJ1041"/>
      <x:c r="AK1041" t="str">
        <x:f>IF(AJ1041="","",IF(OR(LOWER(AJ1041)="brazil",LOWER(AJ1041)="brasil"),"Yes","No"))</x:f>
      </x:c>
      <x:c r="AL1041"/>
      <x:c r="AM1041"/>
      <x:c r="AN1041"/>
      <x:c r="AO1041"/>
      <x:c r="AP1041"/>
      <x:c r="AQ1041"/>
      <x:c r="AR1041"/>
      <x:c r="AS1041"/>
      <x:c r="AT1041"/>
      <x:c r="AU1041"/>
      <x:c r="AV1041"/>
      <x:c r="AW1041"/>
      <x:c r="AX1041"/>
      <x:c r="AY1041"/>
      <x:c r="AZ1041"/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/>
      <x:c r="BO1041"/>
      <x:c r="BP1041"/>
      <x:c r="BQ1041"/>
      <x:c r="BR1041"/>
      <x:c r="BS1041"/>
      <x:c r="BT1041"/>
      <x:c r="BU1041"/>
      <x:c r="BV1041"/>
      <x:c r="BW1041"/>
      <x:c r="BX1041"/>
      <x:c r="BY1041"/>
      <x:c r="BZ1041"/>
      <x:c r="CA1041"/>
      <x:c r="CB1041"/>
      <x:c r="CC1041"/>
      <x:c r="CD1041"/>
      <x:c r="CE1041"/>
      <x:c r="CF1041"/>
      <x:c r="CG1041"/>
      <x:c r="CH1041"/>
      <x:c r="CI1041"/>
      <x:c r="CJ1041" t="str">
        <x:v>Yes</x:v>
      </x:c>
      <x:c r="CK1041" t="str">
        <x:v>Yes</x:v>
      </x:c>
      <x:c r="CL1041" t="str">
        <x:v>Yes</x:v>
      </x:c>
      <x:c r="CM1041" t="str">
        <x:v>Clear</x:v>
      </x:c>
      <x:c r="CN1041" t="str">
        <x:v>Verified — clear</x:v>
      </x:c>
      <x:c r="CO1041" t="n">
        <x:v>46272</x:v>
      </x:c>
      <x:c r="CP1041" t="str">
        <x:v>https://pubmed.ncbi.nlm.nih.gov/29386714/</x:v>
      </x:c>
      <x:c r="CQ1041"/>
      <x:c r="CR1041"/>
      <x:c r="CS1041"/>
      <x:c r="CT1041"/>
      <x:c r="CU1041"/>
      <x:c r="CV1041"/>
      <x:c r="CW1041"/>
      <x:c r="CX1041"/>
      <x:c r="CY1041"/>
      <x:c r="CZ1041"/>
      <x:c r="DA1041"/>
      <x:c r="DB1041" t="str">
        <x:f>IF(L1041="","",IF(AND(COUNT(CU1041:DA1041)=7,OR(CU1041=0,CU1041=1,CU1041=2),OR(CV1041=0,CV1041=1,CV1041=2),OR(CW1041=0,CW1041=1,CW1041=2),OR(CX1041=0,CX1041=1,CX1041=2),OR(CY1041=0,CY1041=1,CY1041=2),OR(CZ1041=0,CZ1041=1,CZ1041=2),OR(DA1041=0,DA1041=1,DA1041=2)),SUM(CU1041:DA1041),""))</x:f>
      </x:c>
      <x:c r="DC1041" t="str">
        <x:f>IF(DB1041="","",ROUND(DB1041/14*10,1))</x:f>
      </x:c>
      <x:c r="DD1041" t="str">
        <x:v>Pending</x:v>
      </x:c>
      <x:c r="DE1041" t="str">
        <x:f>IF(L1041="","",IF(DC1041="","Pending",IF(DD1041="Yes","CONDITIONAL — safety override",IF(DC1041&gt;=8,"HIGH",IF(DC1041&gt;=5,"CONDITIONAL","LOW")))))</x:f>
        <x:v>Pending</x:v>
      </x:c>
      <x:c r="DF1041" t="str">
        <x:v>Pending screening and full-text appraisal; no transferability judgment made at identification.</x:v>
      </x:c>
      <x:c r="DG1041"/>
      <x:c r="DH1041"/>
      <x:c r="DI1041"/>
      <x:c r="DJ1041"/>
      <x:c r="DK1041"/>
      <x:c r="DL1041"/>
      <x:c r="DM1041"/>
      <x:c r="DN1041"/>
      <x:c r="DO1041"/>
      <x:c r="DP1041"/>
      <x:c r="DQ1041"/>
      <x:c r="DR1041"/>
      <x:c r="DS1041"/>
      <x:c r="DT1041"/>
      <x:c r="DU1041"/>
      <x:c r="DV1041"/>
      <x:c r="DW1041"/>
      <x:c r="DX1041"/>
      <x:c r="DY1041"/>
      <x:c r="DZ1041" t="str">
        <x:v>Title/abstract screening alone does not establish effectiveness, causality, methodological quality, transferability to Brazilian public safety or an institutional recommendation.</x:v>
      </x:c>
      <x:c r="EA1041" t="str">
        <x:v>Pending</x:v>
      </x:c>
      <x:c r="EB1041" t="str">
        <x:f>IF(L1041="","",IF(EC1041="READY","Yes","No / Pending"))</x:f>
        <x:v>No / Pending</x:v>
      </x:c>
      <x:c r="EC1041" t="str">
        <x:f>IF(L1041="","",IF(OR(ISNUMBER(SEARCH("Retracted Publication",Q1041)),CM1041="Retracted",CN1041="Retracted",CM1041="Expression of Concern",CN1041="Expression of Concern",F1041="Not used",CG1041="Critical",CH1041="High",CH1041="Critical"),"BLOCKED — integrity or use restriction",IF(AND(CJ1041="Yes",CK1041="Yes",CL1041="Yes"),IF(AND(CM1041="Clear",CN1041="Verified — clear"),IF(AND(AND(LEN(TRIM(CF1041))&gt;0,LEFT(LOWER(TRIM(CF1041)),7)&lt;&gt;"pending"),OR(CG1041="High",CG1041="Moderate"),OR(CH1041="Low",CH1041="Some concerns",CH1041="Not applicable")),IF(AND(DD1041="No",OR(DE1041="HIGH",DE1041="CONDITIONAL"),AND(LEN(TRIM(DF1041))&gt;0,LEFT(LOWER(TRIM(DF1041)),7)&lt;&gt;"pending")),IF(AND(AND(LEN(TRIM(DT1041))&gt;0,LEFT(LOWER(TRIM(DT1041)),7)&lt;&gt;"pending"),AND(LEN(TRIM(DU1041))&gt;0,LEFT(LOWER(TRIM(DU1041)),7)&lt;&gt;"pending"),OR(AND(LEN(TRIM(DV1041))&gt;0,LEFT(LOWER(TRIM(DV1041)),7)&lt;&gt;"pending"),AND(LEN(TRIM(DW1041))&gt;0,LEFT(LOWER(TRIM(DW1041)),7)&lt;&gt;"pending")),AND(LEN(TRIM(DX1041))&gt;0,LEFT(LOWER(TRIM(DX1041)),7)&lt;&gt;"pending")),IF(AND(F1041="Claim-ready",OR(EA1041="Strong",EA1041="Moderate"),AND(LEN(TRIM(G1041))&gt;0,LEFT(LOWER(TRIM(G1041)),7)&lt;&gt;"pending"),G1041&lt;&gt;"No substantive use decision is permitted from identification metadata alone.",AND(LEN(TRIM(DZ1041))&gt;0,LEFT(LOWER(TRIM(DZ1041)),7)&lt;&gt;"pending"),DZ1041&lt;&gt;"Identification metadata alone does not permit any substantive scientific, causal, operational, or institutional claim.",AND(LEN(TRIM(EI1041))&gt;0,LEFT(LOWER(TRIM(EI1041)),7)&lt;&gt;"pending"),ISNUMBER(EH1041),EH1041&gt;0),"READY","PENDING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1" t="str">
        <x:v>Pending</x:v>
      </x:c>
      <x:c r="EE1041"/>
      <x:c r="EF1041" t="str">
        <x:v>Pending</x:v>
      </x:c>
      <x:c r="EG1041" t="str">
        <x:v>Pending</x:v>
      </x:c>
      <x:c r="EH1041"/>
      <x:c r="EI1041" s="501"/>
      <x:c r="EJ1041"/>
      <x:c r="EK1041" t="str">
        <x:v>Pending</x:v>
      </x:c>
      <x:c r="EL1041" t="n">
        <x:v>46272</x:v>
      </x:c>
      <x:c r="EM1041" t="str">
        <x:v>Production PubMed record imported and reconciled to Zotero item LIFU8U27;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1" t="n">
        <x:f>IF(L1041="","",(IF(N1041&lt;&gt;"",1,0)+IF(O1041&lt;&gt;"",1,0)+IF(AJ1041&lt;&gt;"",1,0)+IF(AU1041&lt;&gt;"",1,0)+IF(BE1041&lt;&gt;"",1,0)+IF(CF1041&lt;&gt;"",1,0)+IF(CJ1041="Yes",1,0)+IF(CL1041="Yes",1,0)+IF(DE1041&lt;&gt;"Pending",1,0)+IF(F1041&lt;&gt;"",1,0)+IF(DZ1041&lt;&gt;"",1,0)+IF(EI1041&lt;&gt;"",1,0))/12)</x:f>
        <x:v>0.5</x:v>
      </x:c>
    </x:row>
    <x:row r="1042">
      <x:c r="A1042" t="str">
        <x:v>EV-1039</x:v>
      </x:c>
      <x:c r="B1042" t="str">
        <x:v>Integrity check</x:v>
      </x:c>
      <x:c r="C1042" t="str">
        <x:f>IF(L1042="","",IF(LEFT(EC1042,7)="BLOCKED","🔴 Do not use for conclusion",IF(EB1042="Yes","🟢 Claim-ready","🟡 Caution / context")))</x:f>
        <x:v>🟡 Caution / context</x:v>
      </x:c>
      <x:c r="D1042" t="str">
        <x:f>IF(L1042="","",EC1042)</x:f>
        <x:v>PENDING — appropriate appraisal</x:v>
      </x:c>
      <x:c r="E1042" t="str">
        <x:v>P3 — Medium</x:v>
      </x:c>
      <x:c r="F1042" t="str">
        <x:v>Pending</x:v>
      </x:c>
      <x:c r="G1042" t="str">
        <x:v>Title/abstract identify an explicit implementation-science construct; retain for full-text assessment.</x:v>
      </x:c>
      <x:c r="H1042" t="str">
        <x:v>Obtain and review lawful full text; confirm human adjudication; then select a design-specific appraisal instrument.</x:v>
      </x:c>
      <x:c r="I1042"/>
      <x:c r="J1042" t="str">
        <x:v>C — Implementation Science</x:v>
      </x:c>
      <x:c r="K1042" t="str">
        <x:v>IDENTIFIED</x:v>
      </x:c>
      <x:c r="L1042" t="str">
        <x:v>A hybrid type I trial to increase Veterans' access to insomnia care: study protocol for a randomized controlled trial.</x:v>
      </x:c>
      <x:c r="M1042"/>
      <x:c r="N1042" t="str">
        <x:v>Bramoweth, Adam D; Germain, Anne; Youk, Ada O; Rodriguez, Keri L; Chinman, Matthew J</x:v>
      </x:c>
      <x:c r="O1042" t="n">
        <x:v>2018</x:v>
      </x:c>
      <x:c r="P1042" t="str">
        <x:v>Trials</x:v>
      </x:c>
      <x:c r="Q1042" t="str">
        <x:v>Clinical Trial Protocol; Journal Article</x:v>
      </x:c>
      <x:c r="R1042" t="str">
        <x:v>Unclear</x:v>
      </x:c>
      <x:c r="S1042" t="str">
        <x:v>Unknown</x:v>
      </x:c>
      <x:c r="T1042" t="str">
        <x:v>eng</x:v>
      </x:c>
      <x:c r="U1042" t="str">
        <x:v>https://pubmed.ncbi.nlm.nih.gov/29373993/</x:v>
      </x:c>
      <x:c r="V1042" t="str">
        <x:v>10.1186/s13063-017-2437-y</x:v>
      </x:c>
      <x:c r="W1042" t="str">
        <x:f>IF(V1042="","",LOWER(SUBSTITUTE(SUBSTITUTE(SUBSTITUTE(SUBSTITUTE(TRIM(V1042),"https://doi.org/",""),"http://doi.org/",""),"https://dx.doi.org/",""),"doi:","")))</x:f>
        <x:v>10.1186/s13063-017-2437-y</x:v>
      </x:c>
      <x:c r="X1042" t="str">
        <x:v>29373993</x:v>
      </x:c>
      <x:c r="Y1042" t="str">
        <x:v>PMC5787269</x:v>
      </x:c>
      <x:c r="Z1042"/>
      <x:c r="AA1042" t="str">
        <x:v>PubMed/MEDLINE</x:v>
      </x:c>
      <x:c r="AB1042" t="str">
        <x:v>PUBMED-C-v1.0-2026-08-28</x:v>
      </x:c>
      <x:c r="AC1042" t="str">
        <x:v>SP-PUBMED-C-20260828</x:v>
      </x:c>
      <x:c r="AD1042" s="499" t="n">
        <x:v>46262</x:v>
      </x:c>
      <x:c r="AE1042" s="499" t="n">
        <x:v>46272</x:v>
      </x:c>
      <x:c r="AF1042" t="str">
        <x:v>6MPHY37M</x:v>
      </x:c>
      <x:c r="AG1042"/>
      <x:c r="AH1042" t="str">
        <x:v>Tactical Athlete → Operational Readiness Brazil</x:v>
      </x:c>
      <x:c r="AI1042" t="str">
        <x:v>evidence-family:C</x:v>
      </x:c>
      <x:c r="AJ1042"/>
      <x:c r="AK1042" t="str">
        <x:f>IF(AJ1042="","",IF(OR(LOWER(AJ1042)="brazil",LOWER(AJ1042)="brasil"),"Yes","No"))</x:f>
      </x:c>
      <x:c r="AL1042"/>
      <x:c r="AM1042"/>
      <x:c r="AN1042"/>
      <x:c r="AO1042"/>
      <x:c r="AP1042"/>
      <x:c r="AQ1042"/>
      <x:c r="AR1042"/>
      <x:c r="AS1042"/>
      <x:c r="AT1042"/>
      <x:c r="AU1042"/>
      <x:c r="AV1042"/>
      <x:c r="AW1042"/>
      <x:c r="AX1042"/>
      <x:c r="AY1042"/>
      <x:c r="AZ1042"/>
      <x:c r="BA1042"/>
      <x:c r="BB1042"/>
      <x:c r="BC1042"/>
      <x:c r="BD1042"/>
      <x:c r="BE1042"/>
      <x:c r="BF1042"/>
      <x:c r="BG1042"/>
      <x:c r="BH1042"/>
      <x:c r="BI1042"/>
      <x:c r="BJ1042"/>
      <x:c r="BK1042"/>
      <x:c r="BL1042"/>
      <x:c r="BM1042"/>
      <x:c r="BN1042"/>
      <x:c r="BO1042"/>
      <x:c r="BP1042"/>
      <x:c r="BQ1042"/>
      <x:c r="BR1042"/>
      <x:c r="BS1042"/>
      <x:c r="BT1042"/>
      <x:c r="BU1042"/>
      <x:c r="BV1042"/>
      <x:c r="BW1042"/>
      <x:c r="BX1042"/>
      <x:c r="BY1042"/>
      <x:c r="BZ1042"/>
      <x:c r="CA1042"/>
      <x:c r="CB1042"/>
      <x:c r="CC1042"/>
      <x:c r="CD1042"/>
      <x:c r="CE1042"/>
      <x:c r="CF1042"/>
      <x:c r="CG1042"/>
      <x:c r="CH1042"/>
      <x:c r="CI1042"/>
      <x:c r="CJ1042" t="str">
        <x:v>Yes</x:v>
      </x:c>
      <x:c r="CK1042" t="str">
        <x:v>Yes</x:v>
      </x:c>
      <x:c r="CL1042" t="str">
        <x:v>Yes</x:v>
      </x:c>
      <x:c r="CM1042" t="str">
        <x:v>Clear</x:v>
      </x:c>
      <x:c r="CN1042" t="str">
        <x:v>Verified — clear</x:v>
      </x:c>
      <x:c r="CO1042" t="n">
        <x:v>46272</x:v>
      </x:c>
      <x:c r="CP1042" t="str">
        <x:v>https://pubmed.ncbi.nlm.nih.gov/29373993/</x:v>
      </x:c>
      <x:c r="CQ1042"/>
      <x:c r="CR1042"/>
      <x:c r="CS1042"/>
      <x:c r="CT1042"/>
      <x:c r="CU1042"/>
      <x:c r="CV1042"/>
      <x:c r="CW1042"/>
      <x:c r="CX1042"/>
      <x:c r="CY1042"/>
      <x:c r="CZ1042"/>
      <x:c r="DA1042"/>
      <x:c r="DB1042" t="str">
        <x:f>IF(L1042="","",IF(AND(COUNT(CU1042:DA1042)=7,OR(CU1042=0,CU1042=1,CU1042=2),OR(CV1042=0,CV1042=1,CV1042=2),OR(CW1042=0,CW1042=1,CW1042=2),OR(CX1042=0,CX1042=1,CX1042=2),OR(CY1042=0,CY1042=1,CY1042=2),OR(CZ1042=0,CZ1042=1,CZ1042=2),OR(DA1042=0,DA1042=1,DA1042=2)),SUM(CU1042:DA1042),""))</x:f>
      </x:c>
      <x:c r="DC1042" t="str">
        <x:f>IF(DB1042="","",ROUND(DB1042/14*10,1))</x:f>
      </x:c>
      <x:c r="DD1042" t="str">
        <x:v>Pending</x:v>
      </x:c>
      <x:c r="DE1042" t="str">
        <x:f>IF(L1042="","",IF(DC1042="","Pending",IF(DD1042="Yes","CONDITIONAL — safety override",IF(DC1042&gt;=8,"HIGH",IF(DC1042&gt;=5,"CONDITIONAL","LOW")))))</x:f>
        <x:v>Pending</x:v>
      </x:c>
      <x:c r="DF1042" t="str">
        <x:v>Pending screening and full-text appraisal; no transferability judgment made at identification.</x:v>
      </x:c>
      <x:c r="DG1042"/>
      <x:c r="DH1042"/>
      <x:c r="DI1042"/>
      <x:c r="DJ1042"/>
      <x:c r="DK1042"/>
      <x:c r="DL1042"/>
      <x:c r="DM1042"/>
      <x:c r="DN1042"/>
      <x:c r="DO1042"/>
      <x:c r="DP1042"/>
      <x:c r="DQ1042"/>
      <x:c r="DR1042"/>
      <x:c r="DS1042"/>
      <x:c r="DT1042"/>
      <x:c r="DU1042"/>
      <x:c r="DV1042"/>
      <x:c r="DW1042"/>
      <x:c r="DX1042"/>
      <x:c r="DY1042"/>
      <x:c r="DZ1042" t="str">
        <x:v>Title/abstract screening alone does not establish effectiveness, causality, methodological quality, transferability to Brazilian public safety or an institutional recommendation.</x:v>
      </x:c>
      <x:c r="EA1042" t="str">
        <x:v>Pending</x:v>
      </x:c>
      <x:c r="EB1042" t="str">
        <x:f>IF(L1042="","",IF(EC1042="READY","Yes","No / Pending"))</x:f>
        <x:v>No / Pending</x:v>
      </x:c>
      <x:c r="EC1042" t="str">
        <x:f>IF(L1042="","",IF(OR(ISNUMBER(SEARCH("Retracted Publication",Q1042)),CM1042="Retracted",CN1042="Retracted",CM1042="Expression of Concern",CN1042="Expression of Concern",F1042="Not used",CG1042="Critical",CH1042="High",CH1042="Critical"),"BLOCKED — integrity or use restriction",IF(AND(CJ1042="Yes",CK1042="Yes",CL1042="Yes"),IF(AND(CM1042="Clear",CN1042="Verified — clear"),IF(AND(AND(LEN(TRIM(CF1042))&gt;0,LEFT(LOWER(TRIM(CF1042)),7)&lt;&gt;"pending"),OR(CG1042="High",CG1042="Moderate"),OR(CH1042="Low",CH1042="Some concerns",CH1042="Not applicable")),IF(AND(DD1042="No",OR(DE1042="HIGH",DE1042="CONDITIONAL"),AND(LEN(TRIM(DF1042))&gt;0,LEFT(LOWER(TRIM(DF1042)),7)&lt;&gt;"pending")),IF(AND(AND(LEN(TRIM(DT1042))&gt;0,LEFT(LOWER(TRIM(DT1042)),7)&lt;&gt;"pending"),AND(LEN(TRIM(DU1042))&gt;0,LEFT(LOWER(TRIM(DU1042)),7)&lt;&gt;"pending"),OR(AND(LEN(TRIM(DV1042))&gt;0,LEFT(LOWER(TRIM(DV1042)),7)&lt;&gt;"pending"),AND(LEN(TRIM(DW1042))&gt;0,LEFT(LOWER(TRIM(DW1042)),7)&lt;&gt;"pending")),AND(LEN(TRIM(DX1042))&gt;0,LEFT(LOWER(TRIM(DX1042)),7)&lt;&gt;"pending")),IF(AND(F1042="Claim-ready",OR(EA1042="Strong",EA1042="Moderate"),AND(LEN(TRIM(G1042))&gt;0,LEFT(LOWER(TRIM(G1042)),7)&lt;&gt;"pending"),G1042&lt;&gt;"No substantive use decision is permitted from identification metadata alone.",AND(LEN(TRIM(DZ1042))&gt;0,LEFT(LOWER(TRIM(DZ1042)),7)&lt;&gt;"pending"),DZ1042&lt;&gt;"Identification metadata alone does not permit any substantive scientific, causal, operational, or institutional claim.",AND(LEN(TRIM(EI1042))&gt;0,LEFT(LOWER(TRIM(EI1042)),7)&lt;&gt;"pending"),ISNUMBER(EH1042),EH1042&gt;0),"READY","PENDING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2" t="str">
        <x:v>Pending</x:v>
      </x:c>
      <x:c r="EE1042"/>
      <x:c r="EF1042" t="str">
        <x:v>Pending</x:v>
      </x:c>
      <x:c r="EG1042" t="str">
        <x:v>Pending</x:v>
      </x:c>
      <x:c r="EH1042"/>
      <x:c r="EI1042" s="501"/>
      <x:c r="EJ1042"/>
      <x:c r="EK1042" t="str">
        <x:v>Pending</x:v>
      </x:c>
      <x:c r="EL1042" t="n">
        <x:v>46272</x:v>
      </x:c>
      <x:c r="EM1042" t="str">
        <x:v>Production PubMed record imported and reconciled to Zotero item 6MPHY37M;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2" t="n">
        <x:f>IF(L1042="","",(IF(N1042&lt;&gt;"",1,0)+IF(O1042&lt;&gt;"",1,0)+IF(AJ1042&lt;&gt;"",1,0)+IF(AU1042&lt;&gt;"",1,0)+IF(BE1042&lt;&gt;"",1,0)+IF(CF1042&lt;&gt;"",1,0)+IF(CJ1042="Yes",1,0)+IF(CL1042="Yes",1,0)+IF(DE1042&lt;&gt;"Pending",1,0)+IF(F1042&lt;&gt;"",1,0)+IF(DZ1042&lt;&gt;"",1,0)+IF(EI1042&lt;&gt;"",1,0))/12)</x:f>
        <x:v>0.5</x:v>
      </x:c>
    </x:row>
    <x:row r="1043">
      <x:c r="A1043" t="str">
        <x:v>EV-1040</x:v>
      </x:c>
      <x:c r="B1043" t="str">
        <x:v>Integrity check</x:v>
      </x:c>
      <x:c r="C1043" t="str">
        <x:f>IF(L1043="","",IF(LEFT(EC1043,7)="BLOCKED","🔴 Do not use for conclusion",IF(EB1043="Yes","🟢 Claim-ready","🟡 Caution / context")))</x:f>
        <x:v>🟡 Caution / context</x:v>
      </x:c>
      <x:c r="D1043" t="str">
        <x:f>IF(L1043="","",EC1043)</x:f>
        <x:v>PENDING — appropriate appraisal</x:v>
      </x:c>
      <x:c r="E1043" t="str">
        <x:v>P2 — High</x:v>
      </x:c>
      <x:c r="F1043" t="str">
        <x:v>Pending</x:v>
      </x:c>
      <x:c r="G1043" t="str">
        <x:v>Title/abstract identify an explicit tactical/public-safety context and readiness domain; retain for full-text assessment.</x:v>
      </x:c>
      <x:c r="H1043" t="str">
        <x:v>Obtain and review lawful full text; confirm human adjudication; then select a design-specific appraisal instrument.</x:v>
      </x:c>
      <x:c r="I1043"/>
      <x:c r="J1043" t="str">
        <x:v>A — Core</x:v>
      </x:c>
      <x:c r="K1043" t="str">
        <x:v>IDENTIFIED</x:v>
      </x:c>
      <x:c r="L1043" t="str">
        <x:v>Brief report: Prevalence of hepatitis B and C virus infections in U.S. Air Force basic military trainees who donated blood, 2013-2016.</x:v>
      </x:c>
      <x:c r="M1043"/>
      <x:c r="N1043" t="str">
        <x:v>Taylor, Douglas F; Cho, Ryan S; Okulicz, Jason F; Webber, Bryant J; Gancayco, John G</x:v>
      </x:c>
      <x:c r="O1043" t="n">
        <x:v>2017</x:v>
      </x:c>
      <x:c r="P1043" t="str">
        <x:v>MSMR</x:v>
      </x:c>
      <x:c r="Q1043" t="str">
        <x:v>Journal Article</x:v>
      </x:c>
      <x:c r="R1043" t="str">
        <x:v>Unclear</x:v>
      </x:c>
      <x:c r="S1043" t="str">
        <x:v>Unknown</x:v>
      </x:c>
      <x:c r="T1043" t="str">
        <x:v>eng</x:v>
      </x:c>
      <x:c r="U1043" t="str">
        <x:v>https://pubmed.ncbi.nlm.nih.gov/29328682/</x:v>
      </x:c>
      <x:c r="V1043" t="str"/>
      <x:c r="W1043" t="str">
        <x:f>IF(V1043="","",LOWER(SUBSTITUTE(SUBSTITUTE(SUBSTITUTE(SUBSTITUTE(TRIM(V1043),"https://doi.org/",""),"http://doi.org/",""),"https://dx.doi.org/",""),"doi:","")))</x:f>
      </x:c>
      <x:c r="X1043" t="str">
        <x:v>29328682</x:v>
      </x:c>
      <x:c r="Y1043" t="str"/>
      <x:c r="Z1043"/>
      <x:c r="AA1043" t="str">
        <x:v>PubMed/MEDLINE</x:v>
      </x:c>
      <x:c r="AB1043" t="str">
        <x:v>PUBMED-A-v1.0-2026-08-28</x:v>
      </x:c>
      <x:c r="AC1043" t="str">
        <x:v>SP-PUBMED-A-20260828</x:v>
      </x:c>
      <x:c r="AD1043" s="499" t="n">
        <x:v>46262</x:v>
      </x:c>
      <x:c r="AE1043" s="499" t="n">
        <x:v>46272</x:v>
      </x:c>
      <x:c r="AF1043" t="str">
        <x:v>PZKY4MR8</x:v>
      </x:c>
      <x:c r="AG1043"/>
      <x:c r="AH1043" t="str">
        <x:v>Tactical Athlete → Operational Readiness Brazil</x:v>
      </x:c>
      <x:c r="AI1043" t="str">
        <x:v>evidence-family:A</x:v>
      </x:c>
      <x:c r="AJ1043"/>
      <x:c r="AK1043" t="str">
        <x:f>IF(AJ1043="","",IF(OR(LOWER(AJ1043)="brazil",LOWER(AJ1043)="brasil"),"Yes","No"))</x:f>
      </x:c>
      <x:c r="AL1043"/>
      <x:c r="AM1043"/>
      <x:c r="AN1043"/>
      <x:c r="AO1043"/>
      <x:c r="AP1043"/>
      <x:c r="AQ1043"/>
      <x:c r="AR1043"/>
      <x:c r="AS1043"/>
      <x:c r="AT1043"/>
      <x:c r="AU1043"/>
      <x:c r="AV1043"/>
      <x:c r="AW1043"/>
      <x:c r="AX1043"/>
      <x:c r="AY1043"/>
      <x:c r="AZ1043"/>
      <x:c r="BA1043"/>
      <x:c r="BB1043"/>
      <x:c r="BC1043"/>
      <x:c r="BD1043"/>
      <x:c r="BE1043"/>
      <x:c r="BF1043"/>
      <x:c r="BG1043"/>
      <x:c r="BH1043"/>
      <x:c r="BI1043"/>
      <x:c r="BJ1043"/>
      <x:c r="BK1043"/>
      <x:c r="BL1043"/>
      <x:c r="BM1043"/>
      <x:c r="BN1043"/>
      <x:c r="BO1043"/>
      <x:c r="BP1043"/>
      <x:c r="BQ1043"/>
      <x:c r="BR1043"/>
      <x:c r="BS1043"/>
      <x:c r="BT1043"/>
      <x:c r="BU1043"/>
      <x:c r="BV1043"/>
      <x:c r="BW1043"/>
      <x:c r="BX1043"/>
      <x:c r="BY1043"/>
      <x:c r="BZ1043"/>
      <x:c r="CA1043"/>
      <x:c r="CB1043"/>
      <x:c r="CC1043"/>
      <x:c r="CD1043"/>
      <x:c r="CE1043"/>
      <x:c r="CF1043"/>
      <x:c r="CG1043"/>
      <x:c r="CH1043"/>
      <x:c r="CI1043"/>
      <x:c r="CJ1043" t="str">
        <x:v>Yes</x:v>
      </x:c>
      <x:c r="CK1043" t="str">
        <x:v>Yes</x:v>
      </x:c>
      <x:c r="CL1043" t="str">
        <x:v>Yes</x:v>
      </x:c>
      <x:c r="CM1043" t="str">
        <x:v>Clear</x:v>
      </x:c>
      <x:c r="CN1043" t="str">
        <x:v>Verified — clear</x:v>
      </x:c>
      <x:c r="CO1043" t="n">
        <x:v>46272</x:v>
      </x:c>
      <x:c r="CP1043" t="str">
        <x:v>https://pubmed.ncbi.nlm.nih.gov/29952211/</x:v>
      </x:c>
      <x:c r="CQ1043"/>
      <x:c r="CR1043"/>
      <x:c r="CS1043"/>
      <x:c r="CT1043"/>
      <x:c r="CU1043"/>
      <x:c r="CV1043"/>
      <x:c r="CW1043"/>
      <x:c r="CX1043"/>
      <x:c r="CY1043"/>
      <x:c r="CZ1043"/>
      <x:c r="DA1043"/>
      <x:c r="DB1043" t="str">
        <x:f>IF(L1043="","",IF(AND(COUNT(CU1043:DA1043)=7,OR(CU1043=0,CU1043=1,CU1043=2),OR(CV1043=0,CV1043=1,CV1043=2),OR(CW1043=0,CW1043=1,CW1043=2),OR(CX1043=0,CX1043=1,CX1043=2),OR(CY1043=0,CY1043=1,CY1043=2),OR(CZ1043=0,CZ1043=1,CZ1043=2),OR(DA1043=0,DA1043=1,DA1043=2)),SUM(CU1043:DA1043),""))</x:f>
      </x:c>
      <x:c r="DC1043" t="str">
        <x:f>IF(DB1043="","",ROUND(DB1043/14*10,1))</x:f>
      </x:c>
      <x:c r="DD1043" t="str">
        <x:v>Pending</x:v>
      </x:c>
      <x:c r="DE1043" t="str">
        <x:f>IF(L1043="","",IF(DC1043="","Pending",IF(DD1043="Yes","CONDITIONAL — safety override",IF(DC1043&gt;=8,"HIGH",IF(DC1043&gt;=5,"CONDITIONAL","LOW")))))</x:f>
        <x:v>Pending</x:v>
      </x:c>
      <x:c r="DF1043" t="str">
        <x:v>Pending screening and full-text appraisal; no transferability judgment made at identification.</x:v>
      </x:c>
      <x:c r="DG1043"/>
      <x:c r="DH1043"/>
      <x:c r="DI1043"/>
      <x:c r="DJ1043"/>
      <x:c r="DK1043"/>
      <x:c r="DL1043"/>
      <x:c r="DM1043"/>
      <x:c r="DN1043"/>
      <x:c r="DO1043"/>
      <x:c r="DP1043"/>
      <x:c r="DQ1043"/>
      <x:c r="DR1043"/>
      <x:c r="DS1043"/>
      <x:c r="DT1043"/>
      <x:c r="DU1043"/>
      <x:c r="DV1043"/>
      <x:c r="DW1043"/>
      <x:c r="DX1043"/>
      <x:c r="DY1043"/>
      <x:c r="DZ1043" t="str">
        <x:v>Title/abstract screening alone does not establish effectiveness, causality, methodological quality, transferability to Brazilian public safety or an institutional recommendation.</x:v>
      </x:c>
      <x:c r="EA1043" t="str">
        <x:v>Pending</x:v>
      </x:c>
      <x:c r="EB1043" t="str">
        <x:f>IF(L1043="","",IF(EC1043="READY","Yes","No / Pending"))</x:f>
        <x:v>No / Pending</x:v>
      </x:c>
      <x:c r="EC1043" t="str">
        <x:f>IF(L1043="","",IF(OR(ISNUMBER(SEARCH("Retracted Publication",Q1043)),CM1043="Retracted",CN1043="Retracted",CM1043="Expression of Concern",CN1043="Expression of Concern",F1043="Not used",CG1043="Critical",CH1043="High",CH1043="Critical"),"BLOCKED — integrity or use restriction",IF(AND(CJ1043="Yes",CK1043="Yes",CL1043="Yes"),IF(AND(CM1043="Clear",CN1043="Verified — clear"),IF(AND(AND(LEN(TRIM(CF1043))&gt;0,LEFT(LOWER(TRIM(CF1043)),7)&lt;&gt;"pending"),OR(CG1043="High",CG1043="Moderate"),OR(CH1043="Low",CH1043="Some concerns",CH1043="Not applicable")),IF(AND(DD1043="No",OR(DE1043="HIGH",DE1043="CONDITIONAL"),AND(LEN(TRIM(DF1043))&gt;0,LEFT(LOWER(TRIM(DF1043)),7)&lt;&gt;"pending")),IF(AND(AND(LEN(TRIM(DT1043))&gt;0,LEFT(LOWER(TRIM(DT1043)),7)&lt;&gt;"pending"),AND(LEN(TRIM(DU1043))&gt;0,LEFT(LOWER(TRIM(DU1043)),7)&lt;&gt;"pending"),OR(AND(LEN(TRIM(DV1043))&gt;0,LEFT(LOWER(TRIM(DV1043)),7)&lt;&gt;"pending"),AND(LEN(TRIM(DW1043))&gt;0,LEFT(LOWER(TRIM(DW1043)),7)&lt;&gt;"pending")),AND(LEN(TRIM(DX1043))&gt;0,LEFT(LOWER(TRIM(DX1043)),7)&lt;&gt;"pending")),IF(AND(F1043="Claim-ready",OR(EA1043="Strong",EA1043="Moderate"),AND(LEN(TRIM(G1043))&gt;0,LEFT(LOWER(TRIM(G1043)),7)&lt;&gt;"pending"),G1043&lt;&gt;"No substantive use decision is permitted from identification metadata alone.",AND(LEN(TRIM(DZ1043))&gt;0,LEFT(LOWER(TRIM(DZ1043)),7)&lt;&gt;"pending"),DZ1043&lt;&gt;"Identification metadata alone does not permit any substantive scientific, causal, operational, or institutional claim.",AND(LEN(TRIM(EI1043))&gt;0,LEFT(LOWER(TRIM(EI1043)),7)&lt;&gt;"pending"),ISNUMBER(EH1043),EH1043&gt;0),"READY","PENDING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3" t="str">
        <x:v>Pending</x:v>
      </x:c>
      <x:c r="EE1043"/>
      <x:c r="EF1043" t="str">
        <x:v>Pending</x:v>
      </x:c>
      <x:c r="EG1043" t="str">
        <x:v>Pending</x:v>
      </x:c>
      <x:c r="EH1043"/>
      <x:c r="EI1043" s="501"/>
      <x:c r="EJ1043"/>
      <x:c r="EK1043" t="str">
        <x:v>Pending</x:v>
      </x:c>
      <x:c r="EL1043" t="n">
        <x:v>46272</x:v>
      </x:c>
      <x:c r="EM1043" t="str">
        <x:v>Production PubMed record imported and reconciled to Zotero item PZKY4MR8;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3" t="n">
        <x:f>IF(L1043="","",(IF(N1043&lt;&gt;"",1,0)+IF(O1043&lt;&gt;"",1,0)+IF(AJ1043&lt;&gt;"",1,0)+IF(AU1043&lt;&gt;"",1,0)+IF(BE1043&lt;&gt;"",1,0)+IF(CF1043&lt;&gt;"",1,0)+IF(CJ1043="Yes",1,0)+IF(CL1043="Yes",1,0)+IF(DE1043&lt;&gt;"Pending",1,0)+IF(F1043&lt;&gt;"",1,0)+IF(DZ1043&lt;&gt;"",1,0)+IF(EI1043&lt;&gt;"",1,0))/12)</x:f>
        <x:v>0.5</x:v>
      </x:c>
    </x:row>
    <x:row r="1044">
      <x:c r="A1044" t="str">
        <x:v>EV-1041</x:v>
      </x:c>
      <x:c r="B1044" t="str">
        <x:v>Metadata verification</x:v>
      </x:c>
      <x:c r="C1044" t="str">
        <x:f>IF(L1044="","",IF(LEFT(EC1044,7)="BLOCKED","🔴 Do not use for conclusion",IF(EB1044="Yes","🟢 Claim-ready","🟡 Caution / context")))</x:f>
        <x:v>🟡 Caution / context</x:v>
      </x:c>
      <x:c r="D1044" t="str">
        <x:f>IF(L1044="","",EC1044)</x:f>
        <x:v>PENDING — verification</x:v>
      </x:c>
      <x:c r="E1044" t="str">
        <x:v>P2 — High</x:v>
      </x:c>
      <x:c r="F1044" t="str">
        <x:v>Pending</x:v>
      </x:c>
      <x:c r="G1044" t="str">
        <x:v>Title/abstract identify an explicit operational APHT/medical-readiness topic; retain for full-text assessment.</x:v>
      </x:c>
      <x:c r="H1044" t="str">
        <x:v>Obtain and review lawful full text; confirm human adjudication; then select a design-specific appraisal instrument.</x:v>
      </x:c>
      <x:c r="I1044"/>
      <x:c r="J1044" t="str">
        <x:v>B — APHT / Medical Readiness</x:v>
      </x:c>
      <x:c r="K1044" t="str">
        <x:v>IDENTIFIED</x:v>
      </x:c>
      <x:c r="L1044" t="str">
        <x:v>Measuring US Army medical evacuation: Metrics for performance improvement.</x:v>
      </x:c>
      <x:c r="M1044"/>
      <x:c r="N1044" t="str">
        <x:v>Galvagno, Samuel M Jr; Mabry, Robert L; Maddry, Joseph; Kharod, Chetan U; Walrath, Benjamin D; Powell, Elizabeth; Shackelford, Stacy</x:v>
      </x:c>
      <x:c r="O1044" t="n">
        <x:v>2018</x:v>
      </x:c>
      <x:c r="P1044" t="str">
        <x:v>The journal of trauma and acute care surgery</x:v>
      </x:c>
      <x:c r="Q1044" t="str">
        <x:v>Journal Article; Research Support, U.S. Gov't, Non-P.H.S.</x:v>
      </x:c>
      <x:c r="R1044" t="str">
        <x:v>Unclear</x:v>
      </x:c>
      <x:c r="S1044" t="str">
        <x:v>Unknown</x:v>
      </x:c>
      <x:c r="T1044" t="str">
        <x:v>eng</x:v>
      </x:c>
      <x:c r="U1044" t="str">
        <x:v>https://pubmed.ncbi.nlm.nih.gov/29267184/</x:v>
      </x:c>
      <x:c r="V1044" t="str">
        <x:v>10.1097/ta.0000000000001715</x:v>
      </x:c>
      <x:c r="W1044" t="str">
        <x:f>IF(V1044="","",LOWER(SUBSTITUTE(SUBSTITUTE(SUBSTITUTE(SUBSTITUTE(TRIM(V1044),"https://doi.org/",""),"http://doi.org/",""),"https://dx.doi.org/",""),"doi:","")))</x:f>
        <x:v>10.1097/ta.0000000000001715</x:v>
      </x:c>
      <x:c r="X1044" t="str">
        <x:v>29267184</x:v>
      </x:c>
      <x:c r="Y1044" t="str"/>
      <x:c r="Z1044"/>
      <x:c r="AA1044" t="str">
        <x:v>PubMed/MEDLINE</x:v>
      </x:c>
      <x:c r="AB1044" t="str">
        <x:v>PUBMED-B-v1.0-2026-08-28</x:v>
      </x:c>
      <x:c r="AC1044" t="str">
        <x:v>SP-PUBMED-B-20260828</x:v>
      </x:c>
      <x:c r="AD1044" s="499" t="n">
        <x:v>46262</x:v>
      </x:c>
      <x:c r="AE1044" s="499" t="n">
        <x:v>46272</x:v>
      </x:c>
      <x:c r="AF1044" t="str">
        <x:v>P7AR9W7D</x:v>
      </x:c>
      <x:c r="AG1044"/>
      <x:c r="AH1044" t="str">
        <x:v>Tactical Athlete → Operational Readiness Brazil</x:v>
      </x:c>
      <x:c r="AI1044" t="str">
        <x:v>evidence-family:B</x:v>
      </x:c>
      <x:c r="AJ1044"/>
      <x:c r="AK1044" t="str">
        <x:f>IF(AJ1044="","",IF(OR(LOWER(AJ1044)="brazil",LOWER(AJ1044)="brasil"),"Yes","No"))</x:f>
      </x:c>
      <x:c r="AL1044"/>
      <x:c r="AM1044"/>
      <x:c r="AN1044"/>
      <x:c r="AO1044"/>
      <x:c r="AP1044"/>
      <x:c r="AQ1044"/>
      <x:c r="AR1044"/>
      <x:c r="AS1044"/>
      <x:c r="AT1044"/>
      <x:c r="AU1044"/>
      <x:c r="AV1044"/>
      <x:c r="AW1044"/>
      <x:c r="AX1044"/>
      <x:c r="AY1044"/>
      <x:c r="AZ1044"/>
      <x:c r="BA1044"/>
      <x:c r="BB1044"/>
      <x:c r="BC1044"/>
      <x:c r="BD1044"/>
      <x:c r="BE1044"/>
      <x:c r="BF1044"/>
      <x:c r="BG1044"/>
      <x:c r="BH1044"/>
      <x:c r="BI1044"/>
      <x:c r="BJ1044"/>
      <x:c r="BK1044"/>
      <x:c r="BL1044"/>
      <x:c r="BM1044"/>
      <x:c r="BN1044"/>
      <x:c r="BO1044"/>
      <x:c r="BP1044"/>
      <x:c r="BQ1044"/>
      <x:c r="BR1044"/>
      <x:c r="BS1044"/>
      <x:c r="BT1044"/>
      <x:c r="BU1044"/>
      <x:c r="BV1044"/>
      <x:c r="BW1044"/>
      <x:c r="BX1044"/>
      <x:c r="BY1044"/>
      <x:c r="BZ1044"/>
      <x:c r="CA1044"/>
      <x:c r="CB1044"/>
      <x:c r="CC1044"/>
      <x:c r="CD1044"/>
      <x:c r="CE1044"/>
      <x:c r="CF1044"/>
      <x:c r="CG1044"/>
      <x:c r="CH1044"/>
      <x:c r="CI1044"/>
      <x:c r="CJ1044" t="str">
        <x:v>Pending</x:v>
      </x:c>
      <x:c r="CK1044" t="str">
        <x:v>Yes</x:v>
      </x:c>
      <x:c r="CL1044" t="str">
        <x:v>Yes</x:v>
      </x:c>
      <x:c r="CM1044" t="str">
        <x:v>Clear</x:v>
      </x:c>
      <x:c r="CN1044" t="str">
        <x:v>Verified — clear</x:v>
      </x:c>
      <x:c r="CO1044" t="n">
        <x:v>46272</x:v>
      </x:c>
      <x:c r="CP1044" t="str">
        <x:v>https://pubmed.ncbi.nlm.nih.gov/29267184/</x:v>
      </x:c>
      <x:c r="CQ1044"/>
      <x:c r="CR1044"/>
      <x:c r="CS1044"/>
      <x:c r="CT1044"/>
      <x:c r="CU1044"/>
      <x:c r="CV1044"/>
      <x:c r="CW1044"/>
      <x:c r="CX1044"/>
      <x:c r="CY1044"/>
      <x:c r="CZ1044"/>
      <x:c r="DA1044"/>
      <x:c r="DB1044" t="str">
        <x:f>IF(L1044="","",IF(AND(COUNT(CU1044:DA1044)=7,OR(CU1044=0,CU1044=1,CU1044=2),OR(CV1044=0,CV1044=1,CV1044=2),OR(CW1044=0,CW1044=1,CW1044=2),OR(CX1044=0,CX1044=1,CX1044=2),OR(CY1044=0,CY1044=1,CY1044=2),OR(CZ1044=0,CZ1044=1,CZ1044=2),OR(DA1044=0,DA1044=1,DA1044=2)),SUM(CU1044:DA1044),""))</x:f>
      </x:c>
      <x:c r="DC1044" t="str">
        <x:f>IF(DB1044="","",ROUND(DB1044/14*10,1))</x:f>
      </x:c>
      <x:c r="DD1044" t="str">
        <x:v>Pending</x:v>
      </x:c>
      <x:c r="DE1044" t="str">
        <x:f>IF(L1044="","",IF(DC1044="","Pending",IF(DD1044="Yes","CONDITIONAL — safety override",IF(DC1044&gt;=8,"HIGH",IF(DC1044&gt;=5,"CONDITIONAL","LOW")))))</x:f>
        <x:v>Pending</x:v>
      </x:c>
      <x:c r="DF1044" t="str">
        <x:v>Pending screening and full-text appraisal; no transferability judgment made at identification.</x:v>
      </x:c>
      <x:c r="DG1044"/>
      <x:c r="DH1044"/>
      <x:c r="DI1044"/>
      <x:c r="DJ1044"/>
      <x:c r="DK1044"/>
      <x:c r="DL1044"/>
      <x:c r="DM1044"/>
      <x:c r="DN1044"/>
      <x:c r="DO1044"/>
      <x:c r="DP1044"/>
      <x:c r="DQ1044"/>
      <x:c r="DR1044"/>
      <x:c r="DS1044"/>
      <x:c r="DT1044"/>
      <x:c r="DU1044"/>
      <x:c r="DV1044"/>
      <x:c r="DW1044"/>
      <x:c r="DX1044"/>
      <x:c r="DY1044"/>
      <x:c r="DZ1044" t="str">
        <x:v>Title/abstract screening alone does not establish effectiveness, causality, methodological quality, transferability to Brazilian public safety or an institutional recommendation.</x:v>
      </x:c>
      <x:c r="EA1044" t="str">
        <x:v>Pending</x:v>
      </x:c>
      <x:c r="EB1044" t="str">
        <x:f>IF(L1044="","",IF(EC1044="READY","Yes","No / Pending"))</x:f>
        <x:v>No / Pending</x:v>
      </x:c>
      <x:c r="EC1044" t="str">
        <x:f>IF(L1044="","",IF(OR(ISNUMBER(SEARCH("Retracted Publication",Q1044)),CM1044="Retracted",CN1044="Retracted",CM1044="Expression of Concern",CN1044="Expression of Concern",F1044="Not used",CG1044="Critical",CH1044="High",CH1044="Critical"),"BLOCKED — integrity or use restriction",IF(AND(CJ1044="Yes",CK1044="Yes",CL1044="Yes"),IF(AND(CM1044="Clear",CN1044="Verified — clear"),IF(AND(AND(LEN(TRIM(CF1044))&gt;0,LEFT(LOWER(TRIM(CF1044)),7)&lt;&gt;"pending"),OR(CG1044="High",CG1044="Moderate"),OR(CH1044="Low",CH1044="Some concerns",CH1044="Not applicable")),IF(AND(DD1044="No",OR(DE1044="HIGH",DE1044="CONDITIONAL"),AND(LEN(TRIM(DF1044))&gt;0,LEFT(LOWER(TRIM(DF1044)),7)&lt;&gt;"pending")),IF(AND(AND(LEN(TRIM(DT1044))&gt;0,LEFT(LOWER(TRIM(DT1044)),7)&lt;&gt;"pending"),AND(LEN(TRIM(DU1044))&gt;0,LEFT(LOWER(TRIM(DU1044)),7)&lt;&gt;"pending"),OR(AND(LEN(TRIM(DV1044))&gt;0,LEFT(LOWER(TRIM(DV1044)),7)&lt;&gt;"pending"),AND(LEN(TRIM(DW1044))&gt;0,LEFT(LOWER(TRIM(DW1044)),7)&lt;&gt;"pending")),AND(LEN(TRIM(DX1044))&gt;0,LEFT(LOWER(TRIM(DX1044)),7)&lt;&gt;"pending")),IF(AND(F1044="Claim-ready",OR(EA1044="Strong",EA1044="Moderate"),AND(LEN(TRIM(G1044))&gt;0,LEFT(LOWER(TRIM(G1044)),7)&lt;&gt;"pending"),G1044&lt;&gt;"No substantive use decision is permitted from identification metadata alone.",AND(LEN(TRIM(DZ1044))&gt;0,LEFT(LOWER(TRIM(DZ1044)),7)&lt;&gt;"pending"),DZ1044&lt;&gt;"Identification metadata alone does not permit any substantive scientific, causal, operational, or institutional claim.",AND(LEN(TRIM(EI1044))&gt;0,LEFT(LOWER(TRIM(EI1044)),7)&lt;&gt;"pending"),ISNUMBER(EH1044),EH1044&gt;0),"READY","PENDING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44" t="str">
        <x:v>Pending</x:v>
      </x:c>
      <x:c r="EE1044"/>
      <x:c r="EF1044" t="str">
        <x:v>Pending</x:v>
      </x:c>
      <x:c r="EG1044" t="str">
        <x:v>Pending</x:v>
      </x:c>
      <x:c r="EH1044"/>
      <x:c r="EI1044" s="501"/>
      <x:c r="EJ1044"/>
      <x:c r="EK1044" t="str">
        <x:v>Pending</x:v>
      </x:c>
      <x:c r="EL1044" t="n">
        <x:v>46272</x:v>
      </x:c>
      <x:c r="EM1044" t="str">
        <x:v>Production PubMed record imported and reconciled to Zotero item P7AR9W7D;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44" t="n">
        <x:f>IF(L1044="","",(IF(N1044&lt;&gt;"",1,0)+IF(O1044&lt;&gt;"",1,0)+IF(AJ1044&lt;&gt;"",1,0)+IF(AU1044&lt;&gt;"",1,0)+IF(BE1044&lt;&gt;"",1,0)+IF(CF1044&lt;&gt;"",1,0)+IF(CJ1044="Yes",1,0)+IF(CL1044="Yes",1,0)+IF(DE1044&lt;&gt;"Pending",1,0)+IF(F1044&lt;&gt;"",1,0)+IF(DZ1044&lt;&gt;"",1,0)+IF(EI1044&lt;&gt;"",1,0))/12)</x:f>
        <x:v>0.4166666666666667</x:v>
      </x:c>
    </x:row>
    <x:row r="1045">
      <x:c r="A1045" t="str">
        <x:v>EV-1042</x:v>
      </x:c>
      <x:c r="B1045" t="str">
        <x:v>Integrity check</x:v>
      </x:c>
      <x:c r="C1045" t="str">
        <x:f>IF(L1045="","",IF(LEFT(EC1045,7)="BLOCKED","🔴 Do not use for conclusion",IF(EB1045="Yes","🟢 Claim-ready","🟡 Caution / context")))</x:f>
        <x:v>🟡 Caution / context</x:v>
      </x:c>
      <x:c r="D1045" t="str">
        <x:f>IF(L1045="","",EC1045)</x:f>
        <x:v>PENDING — appropriate appraisal</x:v>
      </x:c>
      <x:c r="E1045" t="str">
        <x:v>P3 — Medium</x:v>
      </x:c>
      <x:c r="F1045" t="str">
        <x:v>Pending</x:v>
      </x:c>
      <x:c r="G1045" t="str">
        <x:v>Title/abstract identify an explicit operational APHT/medical-readiness topic; retain for full-text assessment.</x:v>
      </x:c>
      <x:c r="H1045" t="str">
        <x:v>Obtain and review lawful full text; confirm human adjudication; then select a design-specific appraisal instrument.</x:v>
      </x:c>
      <x:c r="I1045"/>
      <x:c r="J1045" t="str">
        <x:v>B — APHT / Medical Readiness</x:v>
      </x:c>
      <x:c r="K1045" t="str">
        <x:v>IDENTIFIED</x:v>
      </x:c>
      <x:c r="L1045" t="str">
        <x:v>Whole blood and Hextend: Bookends of modern tactical combat casualty care field resuscitation and starting point for multifunctional resuscitation fluid development.</x:v>
      </x:c>
      <x:c r="M1045"/>
      <x:c r="N1045" t="str">
        <x:v>Sheppard, Forest R; Mitchell, Thomas A; Macko, Antoni R; Fryer, Darren M; Schaub, Leasha J; Ozuna, Kassandra M; Glaser, Jacob J</x:v>
      </x:c>
      <x:c r="O1045" t="n">
        <x:v>2018</x:v>
      </x:c>
      <x:c r="P1045" t="str">
        <x:v>The journal of trauma and acute care surgery</x:v>
      </x:c>
      <x:c r="Q1045" t="str">
        <x:v>Comparative Study; Journal Article; Research Support, U.S. Gov't, Non-P.H.S.</x:v>
      </x:c>
      <x:c r="R1045" t="str">
        <x:v>Unclear</x:v>
      </x:c>
      <x:c r="S1045" t="str">
        <x:v>Unknown</x:v>
      </x:c>
      <x:c r="T1045" t="str">
        <x:v>eng</x:v>
      </x:c>
      <x:c r="U1045" t="str">
        <x:v>https://pubmed.ncbi.nlm.nih.gov/29261592/</x:v>
      </x:c>
      <x:c r="V1045" t="str">
        <x:v>10.1097/ta.0000000000001772</x:v>
      </x:c>
      <x:c r="W1045" t="str">
        <x:f>IF(V1045="","",LOWER(SUBSTITUTE(SUBSTITUTE(SUBSTITUTE(SUBSTITUTE(TRIM(V1045),"https://doi.org/",""),"http://doi.org/",""),"https://dx.doi.org/",""),"doi:","")))</x:f>
        <x:v>10.1097/ta.0000000000001772</x:v>
      </x:c>
      <x:c r="X1045" t="str">
        <x:v>29261592</x:v>
      </x:c>
      <x:c r="Y1045" t="str"/>
      <x:c r="Z1045"/>
      <x:c r="AA1045" t="str">
        <x:v>PubMed/MEDLINE</x:v>
      </x:c>
      <x:c r="AB1045" t="str">
        <x:v>PUBMED-B-v1.0-2026-08-28</x:v>
      </x:c>
      <x:c r="AC1045" t="str">
        <x:v>SP-PUBMED-B-20260828</x:v>
      </x:c>
      <x:c r="AD1045" s="499" t="n">
        <x:v>46262</x:v>
      </x:c>
      <x:c r="AE1045" s="499" t="n">
        <x:v>46272</x:v>
      </x:c>
      <x:c r="AF1045" t="str">
        <x:v>RJ99V34E</x:v>
      </x:c>
      <x:c r="AG1045"/>
      <x:c r="AH1045" t="str">
        <x:v>Tactical Athlete → Operational Readiness Brazil</x:v>
      </x:c>
      <x:c r="AI1045" t="str">
        <x:v>evidence-family:B</x:v>
      </x:c>
      <x:c r="AJ1045"/>
      <x:c r="AK1045" t="str">
        <x:f>IF(AJ1045="","",IF(OR(LOWER(AJ1045)="brazil",LOWER(AJ1045)="brasil"),"Yes","No"))</x:f>
      </x:c>
      <x:c r="AL1045"/>
      <x:c r="AM1045"/>
      <x:c r="AN1045"/>
      <x:c r="AO1045"/>
      <x:c r="AP1045"/>
      <x:c r="AQ1045"/>
      <x:c r="AR1045"/>
      <x:c r="AS1045"/>
      <x:c r="AT1045"/>
      <x:c r="AU1045"/>
      <x:c r="AV1045"/>
      <x:c r="AW1045"/>
      <x:c r="AX1045"/>
      <x:c r="AY1045"/>
      <x:c r="AZ1045"/>
      <x:c r="BA1045"/>
      <x:c r="BB1045"/>
      <x:c r="BC1045"/>
      <x:c r="BD1045"/>
      <x:c r="BE1045"/>
      <x:c r="BF1045"/>
      <x:c r="BG1045"/>
      <x:c r="BH1045"/>
      <x:c r="BI1045"/>
      <x:c r="BJ1045"/>
      <x:c r="BK1045"/>
      <x:c r="BL1045"/>
      <x:c r="BM1045"/>
      <x:c r="BN1045"/>
      <x:c r="BO1045"/>
      <x:c r="BP1045"/>
      <x:c r="BQ1045"/>
      <x:c r="BR1045"/>
      <x:c r="BS1045"/>
      <x:c r="BT1045"/>
      <x:c r="BU1045"/>
      <x:c r="BV1045"/>
      <x:c r="BW1045"/>
      <x:c r="BX1045"/>
      <x:c r="BY1045"/>
      <x:c r="BZ1045"/>
      <x:c r="CA1045"/>
      <x:c r="CB1045"/>
      <x:c r="CC1045"/>
      <x:c r="CD1045"/>
      <x:c r="CE1045"/>
      <x:c r="CF1045"/>
      <x:c r="CG1045"/>
      <x:c r="CH1045"/>
      <x:c r="CI1045"/>
      <x:c r="CJ1045" t="str">
        <x:v>Yes</x:v>
      </x:c>
      <x:c r="CK1045" t="str">
        <x:v>Yes</x:v>
      </x:c>
      <x:c r="CL1045" t="str">
        <x:v>Yes</x:v>
      </x:c>
      <x:c r="CM1045" t="str">
        <x:v>Clear</x:v>
      </x:c>
      <x:c r="CN1045" t="str">
        <x:v>Verified — clear</x:v>
      </x:c>
      <x:c r="CO1045" t="n">
        <x:v>46272</x:v>
      </x:c>
      <x:c r="CP1045" t="str">
        <x:v>https://pubmed.ncbi.nlm.nih.gov/29261592/</x:v>
      </x:c>
      <x:c r="CQ1045"/>
      <x:c r="CR1045"/>
      <x:c r="CS1045"/>
      <x:c r="CT1045"/>
      <x:c r="CU1045"/>
      <x:c r="CV1045"/>
      <x:c r="CW1045"/>
      <x:c r="CX1045"/>
      <x:c r="CY1045"/>
      <x:c r="CZ1045"/>
      <x:c r="DA1045"/>
      <x:c r="DB1045" t="str">
        <x:f>IF(L1045="","",IF(AND(COUNT(CU1045:DA1045)=7,OR(CU1045=0,CU1045=1,CU1045=2),OR(CV1045=0,CV1045=1,CV1045=2),OR(CW1045=0,CW1045=1,CW1045=2),OR(CX1045=0,CX1045=1,CX1045=2),OR(CY1045=0,CY1045=1,CY1045=2),OR(CZ1045=0,CZ1045=1,CZ1045=2),OR(DA1045=0,DA1045=1,DA1045=2)),SUM(CU1045:DA1045),""))</x:f>
      </x:c>
      <x:c r="DC1045" t="str">
        <x:f>IF(DB1045="","",ROUND(DB1045/14*10,1))</x:f>
      </x:c>
      <x:c r="DD1045" t="str">
        <x:v>Pending</x:v>
      </x:c>
      <x:c r="DE1045" t="str">
        <x:f>IF(L1045="","",IF(DC1045="","Pending",IF(DD1045="Yes","CONDITIONAL — safety override",IF(DC1045&gt;=8,"HIGH",IF(DC1045&gt;=5,"CONDITIONAL","LOW")))))</x:f>
        <x:v>Pending</x:v>
      </x:c>
      <x:c r="DF1045" t="str">
        <x:v>Pending screening and full-text appraisal; no transferability judgment made at identification.</x:v>
      </x:c>
      <x:c r="DG1045"/>
      <x:c r="DH1045"/>
      <x:c r="DI1045"/>
      <x:c r="DJ1045"/>
      <x:c r="DK1045"/>
      <x:c r="DL1045"/>
      <x:c r="DM1045"/>
      <x:c r="DN1045"/>
      <x:c r="DO1045"/>
      <x:c r="DP1045"/>
      <x:c r="DQ1045"/>
      <x:c r="DR1045"/>
      <x:c r="DS1045"/>
      <x:c r="DT1045"/>
      <x:c r="DU1045"/>
      <x:c r="DV1045"/>
      <x:c r="DW1045"/>
      <x:c r="DX1045"/>
      <x:c r="DY1045"/>
      <x:c r="DZ1045" t="str">
        <x:v>Title/abstract screening alone does not establish effectiveness, causality, methodological quality, transferability to Brazilian public safety or an institutional recommendation.</x:v>
      </x:c>
      <x:c r="EA1045" t="str">
        <x:v>Pending</x:v>
      </x:c>
      <x:c r="EB1045" t="str">
        <x:f>IF(L1045="","",IF(EC1045="READY","Yes","No / Pending"))</x:f>
        <x:v>No / Pending</x:v>
      </x:c>
      <x:c r="EC1045" t="str">
        <x:f>IF(L1045="","",IF(OR(ISNUMBER(SEARCH("Retracted Publication",Q1045)),CM1045="Retracted",CN1045="Retracted",CM1045="Expression of Concern",CN1045="Expression of Concern",F1045="Not used",CG1045="Critical",CH1045="High",CH1045="Critical"),"BLOCKED — integrity or use restriction",IF(AND(CJ1045="Yes",CK1045="Yes",CL1045="Yes"),IF(AND(CM1045="Clear",CN1045="Verified — clear"),IF(AND(AND(LEN(TRIM(CF1045))&gt;0,LEFT(LOWER(TRIM(CF1045)),7)&lt;&gt;"pending"),OR(CG1045="High",CG1045="Moderate"),OR(CH1045="Low",CH1045="Some concerns",CH1045="Not applicable")),IF(AND(DD1045="No",OR(DE1045="HIGH",DE1045="CONDITIONAL"),AND(LEN(TRIM(DF1045))&gt;0,LEFT(LOWER(TRIM(DF1045)),7)&lt;&gt;"pending")),IF(AND(AND(LEN(TRIM(DT1045))&gt;0,LEFT(LOWER(TRIM(DT1045)),7)&lt;&gt;"pending"),AND(LEN(TRIM(DU1045))&gt;0,LEFT(LOWER(TRIM(DU1045)),7)&lt;&gt;"pending"),OR(AND(LEN(TRIM(DV1045))&gt;0,LEFT(LOWER(TRIM(DV1045)),7)&lt;&gt;"pending"),AND(LEN(TRIM(DW1045))&gt;0,LEFT(LOWER(TRIM(DW1045)),7)&lt;&gt;"pending")),AND(LEN(TRIM(DX1045))&gt;0,LEFT(LOWER(TRIM(DX1045)),7)&lt;&gt;"pending")),IF(AND(F1045="Claim-ready",OR(EA1045="Strong",EA1045="Moderate"),AND(LEN(TRIM(G1045))&gt;0,LEFT(LOWER(TRIM(G1045)),7)&lt;&gt;"pending"),G1045&lt;&gt;"No substantive use decision is permitted from identification metadata alone.",AND(LEN(TRIM(DZ1045))&gt;0,LEFT(LOWER(TRIM(DZ1045)),7)&lt;&gt;"pending"),DZ1045&lt;&gt;"Identification metadata alone does not permit any substantive scientific, causal, operational, or institutional claim.",AND(LEN(TRIM(EI1045))&gt;0,LEFT(LOWER(TRIM(EI1045)),7)&lt;&gt;"pending"),ISNUMBER(EH1045),EH1045&gt;0),"READY","PENDING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5" t="str">
        <x:v>Pending</x:v>
      </x:c>
      <x:c r="EE1045"/>
      <x:c r="EF1045" t="str">
        <x:v>Pending</x:v>
      </x:c>
      <x:c r="EG1045" t="str">
        <x:v>Pending</x:v>
      </x:c>
      <x:c r="EH1045"/>
      <x:c r="EI1045" s="501"/>
      <x:c r="EJ1045"/>
      <x:c r="EK1045" t="str">
        <x:v>Pending</x:v>
      </x:c>
      <x:c r="EL1045" t="n">
        <x:v>46272</x:v>
      </x:c>
      <x:c r="EM1045" t="str">
        <x:v>Production PubMed record imported and reconciled to Zotero item RJ99V34E;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5" t="n">
        <x:f>IF(L1045="","",(IF(N1045&lt;&gt;"",1,0)+IF(O1045&lt;&gt;"",1,0)+IF(AJ1045&lt;&gt;"",1,0)+IF(AU1045&lt;&gt;"",1,0)+IF(BE1045&lt;&gt;"",1,0)+IF(CF1045&lt;&gt;"",1,0)+IF(CJ1045="Yes",1,0)+IF(CL1045="Yes",1,0)+IF(DE1045&lt;&gt;"Pending",1,0)+IF(F1045&lt;&gt;"",1,0)+IF(DZ1045&lt;&gt;"",1,0)+IF(EI1045&lt;&gt;"",1,0))/12)</x:f>
        <x:v>0.5</x:v>
      </x:c>
    </x:row>
    <x:row r="1046">
      <x:c r="A1046" t="str">
        <x:v>EV-1043</x:v>
      </x:c>
      <x:c r="B1046" t="str">
        <x:v>Integrity check</x:v>
      </x:c>
      <x:c r="C1046" t="str">
        <x:f>IF(L1046="","",IF(LEFT(EC1046,7)="BLOCKED","🔴 Do not use for conclusion",IF(EB1046="Yes","🟢 Claim-ready","🟡 Caution / context")))</x:f>
        <x:v>🟡 Caution / context</x:v>
      </x:c>
      <x:c r="D1046" t="str">
        <x:f>IF(L1046="","",EC1046)</x:f>
        <x:v>PENDING — appropriate appraisal</x:v>
      </x:c>
      <x:c r="E1046" t="str">
        <x:v>P3 — Medium</x:v>
      </x:c>
      <x:c r="F1046" t="str">
        <x:v>Pending</x:v>
      </x:c>
      <x:c r="G1046" t="str">
        <x:v>Title/abstract identify an explicit operational APHT/medical-readiness topic; retain for full-text assessment.</x:v>
      </x:c>
      <x:c r="H1046" t="str">
        <x:v>Obtain and review lawful full text; confirm human adjudication; then select a design-specific appraisal instrument.</x:v>
      </x:c>
      <x:c r="I1046"/>
      <x:c r="J1046" t="str">
        <x:v>B — APHT / Medical Readiness</x:v>
      </x:c>
      <x:c r="K1046" t="str">
        <x:v>IDENTIFIED</x:v>
      </x:c>
      <x:c r="L1046" t="str">
        <x:v>Efficacy of the Mnemonic Device "MARCH PAWS" as a Checklist for Pararescuemen During Tactical Field Care and Tactical Evacuation.</x:v>
      </x:c>
      <x:c r="M1046"/>
      <x:c r="N1046" t="str">
        <x:v>Kosequat, John; Rush, Stephen C; Simonsen, Ian; Gallo, Isabelle; Scott, Alex; Swats, Kent; Gray, Colby C; Mason, Brock</x:v>
      </x:c>
      <x:c r="O1046" t="n">
        <x:v>2017</x:v>
      </x:c>
      <x:c r="P1046" t="str">
        <x:v>Journal of special operations medicine : a peer reviewed journal for SOF medical professionals</x:v>
      </x:c>
      <x:c r="Q1046" t="str">
        <x:v>Journal Article</x:v>
      </x:c>
      <x:c r="R1046" t="str">
        <x:v>Unclear</x:v>
      </x:c>
      <x:c r="S1046" t="str">
        <x:v>Unknown</x:v>
      </x:c>
      <x:c r="T1046" t="str">
        <x:v>eng</x:v>
      </x:c>
      <x:c r="U1046" t="str">
        <x:v>https://pubmed.ncbi.nlm.nih.gov/29256201/</x:v>
      </x:c>
      <x:c r="V1046" t="str">
        <x:v>10.55460/4r92-esfr</x:v>
      </x:c>
      <x:c r="W1046" t="str">
        <x:f>IF(V1046="","",LOWER(SUBSTITUTE(SUBSTITUTE(SUBSTITUTE(SUBSTITUTE(TRIM(V1046),"https://doi.org/",""),"http://doi.org/",""),"https://dx.doi.org/",""),"doi:","")))</x:f>
        <x:v>10.55460/4r92-esfr</x:v>
      </x:c>
      <x:c r="X1046" t="str">
        <x:v>29256201</x:v>
      </x:c>
      <x:c r="Y1046" t="str"/>
      <x:c r="Z1046"/>
      <x:c r="AA1046" t="str">
        <x:v>PubMed/MEDLINE</x:v>
      </x:c>
      <x:c r="AB1046" t="str">
        <x:v>PUBMED-B-v1.0-2026-08-28</x:v>
      </x:c>
      <x:c r="AC1046" t="str">
        <x:v>SP-PUBMED-B-20260828</x:v>
      </x:c>
      <x:c r="AD1046" s="499" t="n">
        <x:v>46262</x:v>
      </x:c>
      <x:c r="AE1046" s="499" t="n">
        <x:v>46272</x:v>
      </x:c>
      <x:c r="AF1046" t="str">
        <x:v>JMB9GEXE</x:v>
      </x:c>
      <x:c r="AG1046"/>
      <x:c r="AH1046" t="str">
        <x:v>Tactical Athlete → Operational Readiness Brazil</x:v>
      </x:c>
      <x:c r="AI1046" t="str">
        <x:v>evidence-family:B</x:v>
      </x:c>
      <x:c r="AJ1046"/>
      <x:c r="AK1046" t="str">
        <x:f>IF(AJ1046="","",IF(OR(LOWER(AJ1046)="brazil",LOWER(AJ1046)="brasil"),"Yes","No"))</x:f>
      </x:c>
      <x:c r="AL1046"/>
      <x:c r="AM1046"/>
      <x:c r="AN1046"/>
      <x:c r="AO1046"/>
      <x:c r="AP1046"/>
      <x:c r="AQ1046"/>
      <x:c r="AR1046"/>
      <x:c r="AS1046"/>
      <x:c r="AT1046"/>
      <x:c r="AU1046"/>
      <x:c r="AV1046"/>
      <x:c r="AW1046"/>
      <x:c r="AX1046"/>
      <x:c r="AY1046"/>
      <x:c r="AZ1046"/>
      <x:c r="BA1046"/>
      <x:c r="BB1046"/>
      <x:c r="BC1046"/>
      <x:c r="BD1046"/>
      <x:c r="BE1046"/>
      <x:c r="BF1046"/>
      <x:c r="BG1046"/>
      <x:c r="BH1046"/>
      <x:c r="BI1046"/>
      <x:c r="BJ1046"/>
      <x:c r="BK1046"/>
      <x:c r="BL1046"/>
      <x:c r="BM1046"/>
      <x:c r="BN1046"/>
      <x:c r="BO1046"/>
      <x:c r="BP1046"/>
      <x:c r="BQ1046"/>
      <x:c r="BR1046"/>
      <x:c r="BS1046"/>
      <x:c r="BT1046"/>
      <x:c r="BU1046"/>
      <x:c r="BV1046"/>
      <x:c r="BW1046"/>
      <x:c r="BX1046"/>
      <x:c r="BY1046"/>
      <x:c r="BZ1046"/>
      <x:c r="CA1046"/>
      <x:c r="CB1046"/>
      <x:c r="CC1046"/>
      <x:c r="CD1046"/>
      <x:c r="CE1046"/>
      <x:c r="CF1046"/>
      <x:c r="CG1046"/>
      <x:c r="CH1046"/>
      <x:c r="CI1046"/>
      <x:c r="CJ1046" t="str">
        <x:v>Yes</x:v>
      </x:c>
      <x:c r="CK1046" t="str">
        <x:v>Yes</x:v>
      </x:c>
      <x:c r="CL1046" t="str">
        <x:v>Yes</x:v>
      </x:c>
      <x:c r="CM1046" t="str">
        <x:v>Clear</x:v>
      </x:c>
      <x:c r="CN1046" t="str">
        <x:v>Verified — clear</x:v>
      </x:c>
      <x:c r="CO1046" t="n">
        <x:v>46272</x:v>
      </x:c>
      <x:c r="CP1046" t="str">
        <x:v>https://pubmed.ncbi.nlm.nih.gov/29256201/</x:v>
      </x:c>
      <x:c r="CQ1046"/>
      <x:c r="CR1046"/>
      <x:c r="CS1046"/>
      <x:c r="CT1046"/>
      <x:c r="CU1046"/>
      <x:c r="CV1046"/>
      <x:c r="CW1046"/>
      <x:c r="CX1046"/>
      <x:c r="CY1046"/>
      <x:c r="CZ1046"/>
      <x:c r="DA1046"/>
      <x:c r="DB1046" t="str">
        <x:f>IF(L1046="","",IF(AND(COUNT(CU1046:DA1046)=7,OR(CU1046=0,CU1046=1,CU1046=2),OR(CV1046=0,CV1046=1,CV1046=2),OR(CW1046=0,CW1046=1,CW1046=2),OR(CX1046=0,CX1046=1,CX1046=2),OR(CY1046=0,CY1046=1,CY1046=2),OR(CZ1046=0,CZ1046=1,CZ1046=2),OR(DA1046=0,DA1046=1,DA1046=2)),SUM(CU1046:DA1046),""))</x:f>
      </x:c>
      <x:c r="DC1046" t="str">
        <x:f>IF(DB1046="","",ROUND(DB1046/14*10,1))</x:f>
      </x:c>
      <x:c r="DD1046" t="str">
        <x:v>Pending</x:v>
      </x:c>
      <x:c r="DE1046" t="str">
        <x:f>IF(L1046="","",IF(DC1046="","Pending",IF(DD1046="Yes","CONDITIONAL — safety override",IF(DC1046&gt;=8,"HIGH",IF(DC1046&gt;=5,"CONDITIONAL","LOW")))))</x:f>
        <x:v>Pending</x:v>
      </x:c>
      <x:c r="DF1046" t="str">
        <x:v>Pending screening and full-text appraisal; no transferability judgment made at identification.</x:v>
      </x:c>
      <x:c r="DG1046"/>
      <x:c r="DH1046"/>
      <x:c r="DI1046"/>
      <x:c r="DJ1046"/>
      <x:c r="DK1046"/>
      <x:c r="DL1046"/>
      <x:c r="DM1046"/>
      <x:c r="DN1046"/>
      <x:c r="DO1046"/>
      <x:c r="DP1046"/>
      <x:c r="DQ1046"/>
      <x:c r="DR1046"/>
      <x:c r="DS1046"/>
      <x:c r="DT1046"/>
      <x:c r="DU1046"/>
      <x:c r="DV1046"/>
      <x:c r="DW1046"/>
      <x:c r="DX1046"/>
      <x:c r="DY1046"/>
      <x:c r="DZ1046" t="str">
        <x:v>Title/abstract screening alone does not establish effectiveness, causality, methodological quality, transferability to Brazilian public safety or an institutional recommendation.</x:v>
      </x:c>
      <x:c r="EA1046" t="str">
        <x:v>Pending</x:v>
      </x:c>
      <x:c r="EB1046" t="str">
        <x:f>IF(L1046="","",IF(EC1046="READY","Yes","No / Pending"))</x:f>
        <x:v>No / Pending</x:v>
      </x:c>
      <x:c r="EC1046" t="str">
        <x:f>IF(L1046="","",IF(OR(ISNUMBER(SEARCH("Retracted Publication",Q1046)),CM1046="Retracted",CN1046="Retracted",CM1046="Expression of Concern",CN1046="Expression of Concern",F1046="Not used",CG1046="Critical",CH1046="High",CH1046="Critical"),"BLOCKED — integrity or use restriction",IF(AND(CJ1046="Yes",CK1046="Yes",CL1046="Yes"),IF(AND(CM1046="Clear",CN1046="Verified — clear"),IF(AND(AND(LEN(TRIM(CF1046))&gt;0,LEFT(LOWER(TRIM(CF1046)),7)&lt;&gt;"pending"),OR(CG1046="High",CG1046="Moderate"),OR(CH1046="Low",CH1046="Some concerns",CH1046="Not applicable")),IF(AND(DD1046="No",OR(DE1046="HIGH",DE1046="CONDITIONAL"),AND(LEN(TRIM(DF1046))&gt;0,LEFT(LOWER(TRIM(DF1046)),7)&lt;&gt;"pending")),IF(AND(AND(LEN(TRIM(DT1046))&gt;0,LEFT(LOWER(TRIM(DT1046)),7)&lt;&gt;"pending"),AND(LEN(TRIM(DU1046))&gt;0,LEFT(LOWER(TRIM(DU1046)),7)&lt;&gt;"pending"),OR(AND(LEN(TRIM(DV1046))&gt;0,LEFT(LOWER(TRIM(DV1046)),7)&lt;&gt;"pending"),AND(LEN(TRIM(DW1046))&gt;0,LEFT(LOWER(TRIM(DW1046)),7)&lt;&gt;"pending")),AND(LEN(TRIM(DX1046))&gt;0,LEFT(LOWER(TRIM(DX1046)),7)&lt;&gt;"pending")),IF(AND(F1046="Claim-ready",OR(EA1046="Strong",EA1046="Moderate"),AND(LEN(TRIM(G1046))&gt;0,LEFT(LOWER(TRIM(G1046)),7)&lt;&gt;"pending"),G1046&lt;&gt;"No substantive use decision is permitted from identification metadata alone.",AND(LEN(TRIM(DZ1046))&gt;0,LEFT(LOWER(TRIM(DZ1046)),7)&lt;&gt;"pending"),DZ1046&lt;&gt;"Identification metadata alone does not permit any substantive scientific, causal, operational, or institutional claim.",AND(LEN(TRIM(EI1046))&gt;0,LEFT(LOWER(TRIM(EI1046)),7)&lt;&gt;"pending"),ISNUMBER(EH1046),EH1046&gt;0),"READY","PENDING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6" t="str">
        <x:v>Pending</x:v>
      </x:c>
      <x:c r="EE1046"/>
      <x:c r="EF1046" t="str">
        <x:v>Pending</x:v>
      </x:c>
      <x:c r="EG1046" t="str">
        <x:v>Pending</x:v>
      </x:c>
      <x:c r="EH1046"/>
      <x:c r="EI1046" s="501"/>
      <x:c r="EJ1046"/>
      <x:c r="EK1046" t="str">
        <x:v>Pending</x:v>
      </x:c>
      <x:c r="EL1046" t="n">
        <x:v>46272</x:v>
      </x:c>
      <x:c r="EM1046" t="str">
        <x:v>Production PubMed record imported and reconciled to Zotero item JMB9GEXE;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6" t="n">
        <x:f>IF(L1046="","",(IF(N1046&lt;&gt;"",1,0)+IF(O1046&lt;&gt;"",1,0)+IF(AJ1046&lt;&gt;"",1,0)+IF(AU1046&lt;&gt;"",1,0)+IF(BE1046&lt;&gt;"",1,0)+IF(CF1046&lt;&gt;"",1,0)+IF(CJ1046="Yes",1,0)+IF(CL1046="Yes",1,0)+IF(DE1046&lt;&gt;"Pending",1,0)+IF(F1046&lt;&gt;"",1,0)+IF(DZ1046&lt;&gt;"",1,0)+IF(EI1046&lt;&gt;"",1,0))/12)</x:f>
        <x:v>0.5</x:v>
      </x:c>
    </x:row>
    <x:row r="1047">
      <x:c r="A1047" t="str">
        <x:v>EV-1044</x:v>
      </x:c>
      <x:c r="B1047" t="str">
        <x:v>Metadata verification</x:v>
      </x:c>
      <x:c r="C1047" t="str">
        <x:f>IF(L1047="","",IF(LEFT(EC1047,7)="BLOCKED","🔴 Do not use for conclusion",IF(EB1047="Yes","🟢 Claim-ready","🟡 Caution / context")))</x:f>
        <x:v>🟡 Caution / context</x:v>
      </x:c>
      <x:c r="D1047" t="str">
        <x:f>IF(L1047="","",EC1047)</x:f>
        <x:v>PENDING — verification</x:v>
      </x:c>
      <x:c r="E1047" t="str">
        <x:v>P2 — High</x:v>
      </x:c>
      <x:c r="F1047" t="str">
        <x:v>Pending</x:v>
      </x:c>
      <x:c r="G1047" t="str">
        <x:v>Title/abstract identify an explicit operational APHT/medical-readiness topic; retain for full-text assessment.</x:v>
      </x:c>
      <x:c r="H1047" t="str">
        <x:v>Obtain and review lawful full text; confirm human adjudication; then select a design-specific appraisal instrument.</x:v>
      </x:c>
      <x:c r="I1047"/>
      <x:c r="J1047" t="str">
        <x:v>B — APHT / Medical Readiness</x:v>
      </x:c>
      <x:c r="K1047" t="str">
        <x:v>IDENTIFIED</x:v>
      </x:c>
      <x:c r="L1047" t="str">
        <x:v>Extraglottic Airways in Tactical Combat Casualty Care: TCCC Guidelines Change 17-01 28 August 2017.</x:v>
      </x:c>
      <x:c r="M1047"/>
      <x:c r="N1047" t="str">
        <x:v>Otten, Edward J; Montgomery, Harold R; Butler, Frank K Jr</x:v>
      </x:c>
      <x:c r="O1047" t="n">
        <x:v>2017</x:v>
      </x:c>
      <x:c r="P1047" t="str">
        <x:v>Journal of special operations medicine : a peer reviewed journal for SOF medical professionals</x:v>
      </x:c>
      <x:c r="Q1047" t="str">
        <x:v>Journal Article</x:v>
      </x:c>
      <x:c r="R1047" t="str">
        <x:v>Unclear</x:v>
      </x:c>
      <x:c r="S1047" t="str">
        <x:v>Unknown</x:v>
      </x:c>
      <x:c r="T1047" t="str">
        <x:v>eng</x:v>
      </x:c>
      <x:c r="U1047" t="str">
        <x:v>https://pubmed.ncbi.nlm.nih.gov/29256190/</x:v>
      </x:c>
      <x:c r="V1047" t="str">
        <x:v>10.55460/nq9d-at5x</x:v>
      </x:c>
      <x:c r="W1047" t="str">
        <x:f>IF(V1047="","",LOWER(SUBSTITUTE(SUBSTITUTE(SUBSTITUTE(SUBSTITUTE(TRIM(V1047),"https://doi.org/",""),"http://doi.org/",""),"https://dx.doi.org/",""),"doi:","")))</x:f>
        <x:v>10.55460/nq9d-at5x</x:v>
      </x:c>
      <x:c r="X1047" t="str">
        <x:v>29256190</x:v>
      </x:c>
      <x:c r="Y1047" t="str"/>
      <x:c r="Z1047"/>
      <x:c r="AA1047" t="str">
        <x:v>PubMed/MEDLINE</x:v>
      </x:c>
      <x:c r="AB1047" t="str">
        <x:v>PUBMED-B-v1.0-2026-08-28</x:v>
      </x:c>
      <x:c r="AC1047" t="str">
        <x:v>SP-PUBMED-B-20260828</x:v>
      </x:c>
      <x:c r="AD1047" s="499" t="n">
        <x:v>46262</x:v>
      </x:c>
      <x:c r="AE1047" s="499" t="n">
        <x:v>46272</x:v>
      </x:c>
      <x:c r="AF1047" t="str">
        <x:v>UVM8WFRG</x:v>
      </x:c>
      <x:c r="AG1047"/>
      <x:c r="AH1047" t="str">
        <x:v>Tactical Athlete → Operational Readiness Brazil</x:v>
      </x:c>
      <x:c r="AI1047" t="str">
        <x:v>evidence-family:B</x:v>
      </x:c>
      <x:c r="AJ1047"/>
      <x:c r="AK1047" t="str">
        <x:f>IF(AJ1047="","",IF(OR(LOWER(AJ1047)="brazil",LOWER(AJ1047)="brasil"),"Yes","No"))</x:f>
      </x:c>
      <x:c r="AL1047"/>
      <x:c r="AM1047"/>
      <x:c r="AN1047"/>
      <x:c r="AO1047"/>
      <x:c r="AP1047"/>
      <x:c r="AQ1047"/>
      <x:c r="AR1047"/>
      <x:c r="AS1047"/>
      <x:c r="AT1047"/>
      <x:c r="AU1047"/>
      <x:c r="AV1047"/>
      <x:c r="AW1047"/>
      <x:c r="AX1047"/>
      <x:c r="AY1047"/>
      <x:c r="AZ1047"/>
      <x:c r="BA1047"/>
      <x:c r="BB1047"/>
      <x:c r="BC1047"/>
      <x:c r="BD1047"/>
      <x:c r="BE1047"/>
      <x:c r="BF1047"/>
      <x:c r="BG1047"/>
      <x:c r="BH1047"/>
      <x:c r="BI1047"/>
      <x:c r="BJ1047"/>
      <x:c r="BK1047"/>
      <x:c r="BL1047"/>
      <x:c r="BM1047"/>
      <x:c r="BN1047"/>
      <x:c r="BO1047"/>
      <x:c r="BP1047"/>
      <x:c r="BQ1047"/>
      <x:c r="BR1047"/>
      <x:c r="BS1047"/>
      <x:c r="BT1047"/>
      <x:c r="BU1047"/>
      <x:c r="BV1047"/>
      <x:c r="BW1047"/>
      <x:c r="BX1047"/>
      <x:c r="BY1047"/>
      <x:c r="BZ1047"/>
      <x:c r="CA1047"/>
      <x:c r="CB1047"/>
      <x:c r="CC1047"/>
      <x:c r="CD1047"/>
      <x:c r="CE1047"/>
      <x:c r="CF1047"/>
      <x:c r="CG1047"/>
      <x:c r="CH1047"/>
      <x:c r="CI1047"/>
      <x:c r="CJ1047" t="str">
        <x:v>Pending</x:v>
      </x:c>
      <x:c r="CK1047" t="str">
        <x:v>Yes</x:v>
      </x:c>
      <x:c r="CL1047" t="str">
        <x:v>Yes</x:v>
      </x:c>
      <x:c r="CM1047" t="str">
        <x:v>Clear</x:v>
      </x:c>
      <x:c r="CN1047" t="str">
        <x:v>Verified — clear</x:v>
      </x:c>
      <x:c r="CO1047" t="n">
        <x:v>46272</x:v>
      </x:c>
      <x:c r="CP1047" t="str">
        <x:v>https://pubmed.ncbi.nlm.nih.gov/29256190/</x:v>
      </x:c>
      <x:c r="CQ1047"/>
      <x:c r="CR1047"/>
      <x:c r="CS1047"/>
      <x:c r="CT1047"/>
      <x:c r="CU1047"/>
      <x:c r="CV1047"/>
      <x:c r="CW1047"/>
      <x:c r="CX1047"/>
      <x:c r="CY1047"/>
      <x:c r="CZ1047"/>
      <x:c r="DA1047"/>
      <x:c r="DB1047" t="str">
        <x:f>IF(L1047="","",IF(AND(COUNT(CU1047:DA1047)=7,OR(CU1047=0,CU1047=1,CU1047=2),OR(CV1047=0,CV1047=1,CV1047=2),OR(CW1047=0,CW1047=1,CW1047=2),OR(CX1047=0,CX1047=1,CX1047=2),OR(CY1047=0,CY1047=1,CY1047=2),OR(CZ1047=0,CZ1047=1,CZ1047=2),OR(DA1047=0,DA1047=1,DA1047=2)),SUM(CU1047:DA1047),""))</x:f>
      </x:c>
      <x:c r="DC1047" t="str">
        <x:f>IF(DB1047="","",ROUND(DB1047/14*10,1))</x:f>
      </x:c>
      <x:c r="DD1047" t="str">
        <x:v>Pending</x:v>
      </x:c>
      <x:c r="DE1047" t="str">
        <x:f>IF(L1047="","",IF(DC1047="","Pending",IF(DD1047="Yes","CONDITIONAL — safety override",IF(DC1047&gt;=8,"HIGH",IF(DC1047&gt;=5,"CONDITIONAL","LOW")))))</x:f>
        <x:v>Pending</x:v>
      </x:c>
      <x:c r="DF1047" t="str">
        <x:v>Pending screening and full-text appraisal; no transferability judgment made at identification.</x:v>
      </x:c>
      <x:c r="DG1047"/>
      <x:c r="DH1047"/>
      <x:c r="DI1047"/>
      <x:c r="DJ1047"/>
      <x:c r="DK1047"/>
      <x:c r="DL1047"/>
      <x:c r="DM1047"/>
      <x:c r="DN1047"/>
      <x:c r="DO1047"/>
      <x:c r="DP1047"/>
      <x:c r="DQ1047"/>
      <x:c r="DR1047"/>
      <x:c r="DS1047"/>
      <x:c r="DT1047"/>
      <x:c r="DU1047"/>
      <x:c r="DV1047"/>
      <x:c r="DW1047"/>
      <x:c r="DX1047"/>
      <x:c r="DY1047"/>
      <x:c r="DZ1047" t="str">
        <x:v>Title/abstract screening alone does not establish effectiveness, causality, methodological quality, transferability to Brazilian public safety or an institutional recommendation.</x:v>
      </x:c>
      <x:c r="EA1047" t="str">
        <x:v>Pending</x:v>
      </x:c>
      <x:c r="EB1047" t="str">
        <x:f>IF(L1047="","",IF(EC1047="READY","Yes","No / Pending"))</x:f>
        <x:v>No / Pending</x:v>
      </x:c>
      <x:c r="EC1047" t="str">
        <x:f>IF(L1047="","",IF(OR(ISNUMBER(SEARCH("Retracted Publication",Q1047)),CM1047="Retracted",CN1047="Retracted",CM1047="Expression of Concern",CN1047="Expression of Concern",F1047="Not used",CG1047="Critical",CH1047="High",CH1047="Critical"),"BLOCKED — integrity or use restriction",IF(AND(CJ1047="Yes",CK1047="Yes",CL1047="Yes"),IF(AND(CM1047="Clear",CN1047="Verified — clear"),IF(AND(AND(LEN(TRIM(CF1047))&gt;0,LEFT(LOWER(TRIM(CF1047)),7)&lt;&gt;"pending"),OR(CG1047="High",CG1047="Moderate"),OR(CH1047="Low",CH1047="Some concerns",CH1047="Not applicable")),IF(AND(DD1047="No",OR(DE1047="HIGH",DE1047="CONDITIONAL"),AND(LEN(TRIM(DF1047))&gt;0,LEFT(LOWER(TRIM(DF1047)),7)&lt;&gt;"pending")),IF(AND(AND(LEN(TRIM(DT1047))&gt;0,LEFT(LOWER(TRIM(DT1047)),7)&lt;&gt;"pending"),AND(LEN(TRIM(DU1047))&gt;0,LEFT(LOWER(TRIM(DU1047)),7)&lt;&gt;"pending"),OR(AND(LEN(TRIM(DV1047))&gt;0,LEFT(LOWER(TRIM(DV1047)),7)&lt;&gt;"pending"),AND(LEN(TRIM(DW1047))&gt;0,LEFT(LOWER(TRIM(DW1047)),7)&lt;&gt;"pending")),AND(LEN(TRIM(DX1047))&gt;0,LEFT(LOWER(TRIM(DX1047)),7)&lt;&gt;"pending")),IF(AND(F1047="Claim-ready",OR(EA1047="Strong",EA1047="Moderate"),AND(LEN(TRIM(G1047))&gt;0,LEFT(LOWER(TRIM(G1047)),7)&lt;&gt;"pending"),G1047&lt;&gt;"No substantive use decision is permitted from identification metadata alone.",AND(LEN(TRIM(DZ1047))&gt;0,LEFT(LOWER(TRIM(DZ1047)),7)&lt;&gt;"pending"),DZ1047&lt;&gt;"Identification metadata alone does not permit any substantive scientific, causal, operational, or institutional claim.",AND(LEN(TRIM(EI1047))&gt;0,LEFT(LOWER(TRIM(EI1047)),7)&lt;&gt;"pending"),ISNUMBER(EH1047),EH1047&gt;0),"READY","PENDING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47" t="str">
        <x:v>Pending</x:v>
      </x:c>
      <x:c r="EE1047"/>
      <x:c r="EF1047" t="str">
        <x:v>Pending</x:v>
      </x:c>
      <x:c r="EG1047" t="str">
        <x:v>Pending</x:v>
      </x:c>
      <x:c r="EH1047"/>
      <x:c r="EI1047" s="501"/>
      <x:c r="EJ1047"/>
      <x:c r="EK1047" t="str">
        <x:v>Pending</x:v>
      </x:c>
      <x:c r="EL1047" t="n">
        <x:v>46272</x:v>
      </x:c>
      <x:c r="EM1047" t="str">
        <x:v>Production PubMed record imported and reconciled to Zotero item UVM8WFRG;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47" t="n">
        <x:f>IF(L1047="","",(IF(N1047&lt;&gt;"",1,0)+IF(O1047&lt;&gt;"",1,0)+IF(AJ1047&lt;&gt;"",1,0)+IF(AU1047&lt;&gt;"",1,0)+IF(BE1047&lt;&gt;"",1,0)+IF(CF1047&lt;&gt;"",1,0)+IF(CJ1047="Yes",1,0)+IF(CL1047="Yes",1,0)+IF(DE1047&lt;&gt;"Pending",1,0)+IF(F1047&lt;&gt;"",1,0)+IF(DZ1047&lt;&gt;"",1,0)+IF(EI1047&lt;&gt;"",1,0))/12)</x:f>
        <x:v>0.4166666666666667</x:v>
      </x:c>
    </x:row>
    <x:row r="1048">
      <x:c r="A1048" t="str">
        <x:v>EV-1045</x:v>
      </x:c>
      <x:c r="B1048" t="str">
        <x:v>Integrity check</x:v>
      </x:c>
      <x:c r="C1048" t="str">
        <x:f>IF(L1048="","",IF(LEFT(EC1048,7)="BLOCKED","🔴 Do not use for conclusion",IF(EB1048="Yes","🟢 Claim-ready","🟡 Caution / context")))</x:f>
        <x:v>🟡 Caution / context</x:v>
      </x:c>
      <x:c r="D1048" t="str">
        <x:f>IF(L1048="","",EC1048)</x:f>
        <x:v>PENDING — appropriate appraisal</x:v>
      </x:c>
      <x:c r="E1048" t="str">
        <x:v>P3 — Medium</x:v>
      </x:c>
      <x:c r="F1048" t="str">
        <x:v>Pending</x:v>
      </x:c>
      <x:c r="G1048" t="str">
        <x:v>Title/abstract identify an explicit operational APHT/medical-readiness topic; retain for full-text assessment.</x:v>
      </x:c>
      <x:c r="H1048" t="str">
        <x:v>Obtain and review lawful full text; confirm human adjudication; then select a design-specific appraisal instrument.</x:v>
      </x:c>
      <x:c r="I1048"/>
      <x:c r="J1048" t="str">
        <x:v>B — APHT / Medical Readiness</x:v>
      </x:c>
      <x:c r="K1048" t="str">
        <x:v>IDENTIFIED</x:v>
      </x:c>
      <x:c r="L1048" t="str">
        <x:v>The Tourniquet Gap: A Pilot Study of the Intuitive Placement of Three Tourniquet Types by Laypersons.</x:v>
      </x:c>
      <x:c r="M1048"/>
      <x:c r="N1048" t="str">
        <x:v>Ross, Elliot M; Mapp, Julian G; Redman, Theodore T; Brown, Derek J; Kharod, Chetan U; Wampler, David A</x:v>
      </x:c>
      <x:c r="O1048" t="n">
        <x:v>2018</x:v>
      </x:c>
      <x:c r="P1048" t="str">
        <x:v>The Journal of emergency medicine</x:v>
      </x:c>
      <x:c r="Q1048" t="str">
        <x:v>Journal Article; Randomized Controlled Trial</x:v>
      </x:c>
      <x:c r="R1048" t="str">
        <x:v>Unclear</x:v>
      </x:c>
      <x:c r="S1048" t="str">
        <x:v>Unknown</x:v>
      </x:c>
      <x:c r="T1048" t="str">
        <x:v>eng</x:v>
      </x:c>
      <x:c r="U1048" t="str">
        <x:v>https://pubmed.ncbi.nlm.nih.gov/29239763/</x:v>
      </x:c>
      <x:c r="V1048" t="str">
        <x:v>10.1016/j.jemermed.2017.09.011</x:v>
      </x:c>
      <x:c r="W1048" t="str">
        <x:f>IF(V1048="","",LOWER(SUBSTITUTE(SUBSTITUTE(SUBSTITUTE(SUBSTITUTE(TRIM(V1048),"https://doi.org/",""),"http://doi.org/",""),"https://dx.doi.org/",""),"doi:","")))</x:f>
        <x:v>10.1016/j.jemermed.2017.09.011</x:v>
      </x:c>
      <x:c r="X1048" t="str">
        <x:v>29239763</x:v>
      </x:c>
      <x:c r="Y1048" t="str"/>
      <x:c r="Z1048"/>
      <x:c r="AA1048" t="str">
        <x:v>PubMed/MEDLINE</x:v>
      </x:c>
      <x:c r="AB1048" t="str">
        <x:v>PUBMED-B-v1.0-2026-08-28</x:v>
      </x:c>
      <x:c r="AC1048" t="str">
        <x:v>SP-PUBMED-B-20260828</x:v>
      </x:c>
      <x:c r="AD1048" s="499" t="n">
        <x:v>46262</x:v>
      </x:c>
      <x:c r="AE1048" s="499" t="n">
        <x:v>46272</x:v>
      </x:c>
      <x:c r="AF1048" t="str">
        <x:v>6FFXNDG8</x:v>
      </x:c>
      <x:c r="AG1048"/>
      <x:c r="AH1048" t="str">
        <x:v>Tactical Athlete → Operational Readiness Brazil</x:v>
      </x:c>
      <x:c r="AI1048" t="str">
        <x:v>evidence-family:B</x:v>
      </x:c>
      <x:c r="AJ1048"/>
      <x:c r="AK1048" t="str">
        <x:f>IF(AJ1048="","",IF(OR(LOWER(AJ1048)="brazil",LOWER(AJ1048)="brasil"),"Yes","No"))</x:f>
      </x:c>
      <x:c r="AL1048"/>
      <x:c r="AM1048"/>
      <x:c r="AN1048"/>
      <x:c r="AO1048"/>
      <x:c r="AP1048"/>
      <x:c r="AQ1048"/>
      <x:c r="AR1048"/>
      <x:c r="AS1048"/>
      <x:c r="AT1048"/>
      <x:c r="AU1048"/>
      <x:c r="AV1048"/>
      <x:c r="AW1048"/>
      <x:c r="AX1048"/>
      <x:c r="AY1048"/>
      <x:c r="AZ1048"/>
      <x:c r="BA1048"/>
      <x:c r="BB1048"/>
      <x:c r="BC1048"/>
      <x:c r="BD1048"/>
      <x:c r="BE1048"/>
      <x:c r="BF1048"/>
      <x:c r="BG1048"/>
      <x:c r="BH1048"/>
      <x:c r="BI1048"/>
      <x:c r="BJ1048"/>
      <x:c r="BK1048"/>
      <x:c r="BL1048"/>
      <x:c r="BM1048"/>
      <x:c r="BN1048"/>
      <x:c r="BO1048"/>
      <x:c r="BP1048"/>
      <x:c r="BQ1048"/>
      <x:c r="BR1048"/>
      <x:c r="BS1048"/>
      <x:c r="BT1048"/>
      <x:c r="BU1048"/>
      <x:c r="BV1048"/>
      <x:c r="BW1048"/>
      <x:c r="BX1048"/>
      <x:c r="BY1048"/>
      <x:c r="BZ1048"/>
      <x:c r="CA1048"/>
      <x:c r="CB1048"/>
      <x:c r="CC1048"/>
      <x:c r="CD1048"/>
      <x:c r="CE1048"/>
      <x:c r="CF1048"/>
      <x:c r="CG1048"/>
      <x:c r="CH1048"/>
      <x:c r="CI1048"/>
      <x:c r="CJ1048" t="str">
        <x:v>Yes</x:v>
      </x:c>
      <x:c r="CK1048" t="str">
        <x:v>Yes</x:v>
      </x:c>
      <x:c r="CL1048" t="str">
        <x:v>Yes</x:v>
      </x:c>
      <x:c r="CM1048" t="str">
        <x:v>Clear</x:v>
      </x:c>
      <x:c r="CN1048" t="str">
        <x:v>Verified — clear</x:v>
      </x:c>
      <x:c r="CO1048" t="n">
        <x:v>46272</x:v>
      </x:c>
      <x:c r="CP1048" t="str">
        <x:v>https://pubmed.ncbi.nlm.nih.gov/30910062/</x:v>
      </x:c>
      <x:c r="CQ1048"/>
      <x:c r="CR1048"/>
      <x:c r="CS1048"/>
      <x:c r="CT1048"/>
      <x:c r="CU1048"/>
      <x:c r="CV1048"/>
      <x:c r="CW1048"/>
      <x:c r="CX1048"/>
      <x:c r="CY1048"/>
      <x:c r="CZ1048"/>
      <x:c r="DA1048"/>
      <x:c r="DB1048" t="str">
        <x:f>IF(L1048="","",IF(AND(COUNT(CU1048:DA1048)=7,OR(CU1048=0,CU1048=1,CU1048=2),OR(CV1048=0,CV1048=1,CV1048=2),OR(CW1048=0,CW1048=1,CW1048=2),OR(CX1048=0,CX1048=1,CX1048=2),OR(CY1048=0,CY1048=1,CY1048=2),OR(CZ1048=0,CZ1048=1,CZ1048=2),OR(DA1048=0,DA1048=1,DA1048=2)),SUM(CU1048:DA1048),""))</x:f>
      </x:c>
      <x:c r="DC1048" t="str">
        <x:f>IF(DB1048="","",ROUND(DB1048/14*10,1))</x:f>
      </x:c>
      <x:c r="DD1048" t="str">
        <x:v>Pending</x:v>
      </x:c>
      <x:c r="DE1048" t="str">
        <x:f>IF(L1048="","",IF(DC1048="","Pending",IF(DD1048="Yes","CONDITIONAL — safety override",IF(DC1048&gt;=8,"HIGH",IF(DC1048&gt;=5,"CONDITIONAL","LOW")))))</x:f>
        <x:v>Pending</x:v>
      </x:c>
      <x:c r="DF1048" t="str">
        <x:v>Pending screening and full-text appraisal; no transferability judgment made at identification.</x:v>
      </x:c>
      <x:c r="DG1048"/>
      <x:c r="DH1048"/>
      <x:c r="DI1048"/>
      <x:c r="DJ1048"/>
      <x:c r="DK1048"/>
      <x:c r="DL1048"/>
      <x:c r="DM1048"/>
      <x:c r="DN1048"/>
      <x:c r="DO1048"/>
      <x:c r="DP1048"/>
      <x:c r="DQ1048"/>
      <x:c r="DR1048"/>
      <x:c r="DS1048"/>
      <x:c r="DT1048"/>
      <x:c r="DU1048"/>
      <x:c r="DV1048"/>
      <x:c r="DW1048"/>
      <x:c r="DX1048"/>
      <x:c r="DY1048"/>
      <x:c r="DZ1048" t="str">
        <x:v>Title/abstract screening alone does not establish effectiveness, causality, methodological quality, transferability to Brazilian public safety or an institutional recommendation.</x:v>
      </x:c>
      <x:c r="EA1048" t="str">
        <x:v>Pending</x:v>
      </x:c>
      <x:c r="EB1048" t="str">
        <x:f>IF(L1048="","",IF(EC1048="READY","Yes","No / Pending"))</x:f>
        <x:v>No / Pending</x:v>
      </x:c>
      <x:c r="EC1048" t="str">
        <x:f>IF(L1048="","",IF(OR(ISNUMBER(SEARCH("Retracted Publication",Q1048)),CM1048="Retracted",CN1048="Retracted",CM1048="Expression of Concern",CN1048="Expression of Concern",F1048="Not used",CG1048="Critical",CH1048="High",CH1048="Critical"),"BLOCKED — integrity or use restriction",IF(AND(CJ1048="Yes",CK1048="Yes",CL1048="Yes"),IF(AND(CM1048="Clear",CN1048="Verified — clear"),IF(AND(AND(LEN(TRIM(CF1048))&gt;0,LEFT(LOWER(TRIM(CF1048)),7)&lt;&gt;"pending"),OR(CG1048="High",CG1048="Moderate"),OR(CH1048="Low",CH1048="Some concerns",CH1048="Not applicable")),IF(AND(DD1048="No",OR(DE1048="HIGH",DE1048="CONDITIONAL"),AND(LEN(TRIM(DF1048))&gt;0,LEFT(LOWER(TRIM(DF1048)),7)&lt;&gt;"pending")),IF(AND(AND(LEN(TRIM(DT1048))&gt;0,LEFT(LOWER(TRIM(DT1048)),7)&lt;&gt;"pending"),AND(LEN(TRIM(DU1048))&gt;0,LEFT(LOWER(TRIM(DU1048)),7)&lt;&gt;"pending"),OR(AND(LEN(TRIM(DV1048))&gt;0,LEFT(LOWER(TRIM(DV1048)),7)&lt;&gt;"pending"),AND(LEN(TRIM(DW1048))&gt;0,LEFT(LOWER(TRIM(DW1048)),7)&lt;&gt;"pending")),AND(LEN(TRIM(DX1048))&gt;0,LEFT(LOWER(TRIM(DX1048)),7)&lt;&gt;"pending")),IF(AND(F1048="Claim-ready",OR(EA1048="Strong",EA1048="Moderate"),AND(LEN(TRIM(G1048))&gt;0,LEFT(LOWER(TRIM(G1048)),7)&lt;&gt;"pending"),G1048&lt;&gt;"No substantive use decision is permitted from identification metadata alone.",AND(LEN(TRIM(DZ1048))&gt;0,LEFT(LOWER(TRIM(DZ1048)),7)&lt;&gt;"pending"),DZ1048&lt;&gt;"Identification metadata alone does not permit any substantive scientific, causal, operational, or institutional claim.",AND(LEN(TRIM(EI1048))&gt;0,LEFT(LOWER(TRIM(EI1048)),7)&lt;&gt;"pending"),ISNUMBER(EH1048),EH1048&gt;0),"READY","PENDING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8" t="str">
        <x:v>Pending</x:v>
      </x:c>
      <x:c r="EE1048"/>
      <x:c r="EF1048" t="str">
        <x:v>Pending</x:v>
      </x:c>
      <x:c r="EG1048" t="str">
        <x:v>Pending</x:v>
      </x:c>
      <x:c r="EH1048"/>
      <x:c r="EI1048" s="501"/>
      <x:c r="EJ1048"/>
      <x:c r="EK1048" t="str">
        <x:v>Pending</x:v>
      </x:c>
      <x:c r="EL1048" t="n">
        <x:v>46272</x:v>
      </x:c>
      <x:c r="EM1048" t="str">
        <x:v>Production PubMed record imported and reconciled to Zotero item 6FFXNDG8;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8" t="n">
        <x:f>IF(L1048="","",(IF(N1048&lt;&gt;"",1,0)+IF(O1048&lt;&gt;"",1,0)+IF(AJ1048&lt;&gt;"",1,0)+IF(AU1048&lt;&gt;"",1,0)+IF(BE1048&lt;&gt;"",1,0)+IF(CF1048&lt;&gt;"",1,0)+IF(CJ1048="Yes",1,0)+IF(CL1048="Yes",1,0)+IF(DE1048&lt;&gt;"Pending",1,0)+IF(F1048&lt;&gt;"",1,0)+IF(DZ1048&lt;&gt;"",1,0)+IF(EI1048&lt;&gt;"",1,0))/12)</x:f>
        <x:v>0.5</x:v>
      </x:c>
    </x:row>
    <x:row r="1049">
      <x:c r="A1049" t="str">
        <x:v>EV-1046</x:v>
      </x:c>
      <x:c r="B1049" t="str">
        <x:v>Integrity check</x:v>
      </x:c>
      <x:c r="C1049" t="str">
        <x:f>IF(L1049="","",IF(LEFT(EC1049,7)="BLOCKED","🔴 Do not use for conclusion",IF(EB1049="Yes","🟢 Claim-ready","🟡 Caution / context")))</x:f>
        <x:v>🟡 Caution / context</x:v>
      </x:c>
      <x:c r="D1049" t="str">
        <x:f>IF(L1049="","",EC1049)</x:f>
        <x:v>PENDING — appropriate appraisal</x:v>
      </x:c>
      <x:c r="E1049" t="str">
        <x:v>P3 — Medium</x:v>
      </x:c>
      <x:c r="F1049" t="str">
        <x:v>Pending</x:v>
      </x:c>
      <x:c r="G1049" t="str">
        <x:v>Title/abstract identify an explicit tactical/public-safety context and readiness domain; retain for full-text assessment.</x:v>
      </x:c>
      <x:c r="H1049" t="str">
        <x:v>Obtain and review lawful full text; confirm human adjudication; then select a design-specific appraisal instrument.</x:v>
      </x:c>
      <x:c r="I1049"/>
      <x:c r="J1049" t="str">
        <x:v>A — Core</x:v>
      </x:c>
      <x:c r="K1049" t="str">
        <x:v>IDENTIFIED</x:v>
      </x:c>
      <x:c r="L1049" t="str">
        <x:v>Neck Kinematics and Electromyography While Wearing Head Supported Mass During Running.</x:v>
      </x:c>
      <x:c r="M1049"/>
      <x:c r="N1049" t="str">
        <x:v>Hanks, Matthew M; Sefton, JoEllen M; Oliver, Gretchen D</x:v>
      </x:c>
      <x:c r="O1049" t="n">
        <x:v>2018</x:v>
      </x:c>
      <x:c r="P1049" t="str">
        <x:v>Aerospace medicine and human performance</x:v>
      </x:c>
      <x:c r="Q1049" t="str">
        <x:v>Journal Article</x:v>
      </x:c>
      <x:c r="R1049" t="str">
        <x:v>Unclear</x:v>
      </x:c>
      <x:c r="S1049" t="str">
        <x:v>Unknown</x:v>
      </x:c>
      <x:c r="T1049" t="str">
        <x:v>eng</x:v>
      </x:c>
      <x:c r="U1049" t="str">
        <x:v>https://pubmed.ncbi.nlm.nih.gov/29233238/</x:v>
      </x:c>
      <x:c r="V1049" t="str">
        <x:v>10.3357/amhp.4955.2018</x:v>
      </x:c>
      <x:c r="W1049" t="str">
        <x:f>IF(V1049="","",LOWER(SUBSTITUTE(SUBSTITUTE(SUBSTITUTE(SUBSTITUTE(TRIM(V1049),"https://doi.org/",""),"http://doi.org/",""),"https://dx.doi.org/",""),"doi:","")))</x:f>
        <x:v>10.3357/amhp.4955.2018</x:v>
      </x:c>
      <x:c r="X1049" t="str">
        <x:v>29233238</x:v>
      </x:c>
      <x:c r="Y1049" t="str"/>
      <x:c r="Z1049"/>
      <x:c r="AA1049" t="str">
        <x:v>PubMed/MEDLINE</x:v>
      </x:c>
      <x:c r="AB1049" t="str">
        <x:v>PUBMED-A-v1.0-2026-08-28</x:v>
      </x:c>
      <x:c r="AC1049" t="str">
        <x:v>SP-PUBMED-A-20260828</x:v>
      </x:c>
      <x:c r="AD1049" s="499" t="n">
        <x:v>46262</x:v>
      </x:c>
      <x:c r="AE1049" s="499" t="n">
        <x:v>46272</x:v>
      </x:c>
      <x:c r="AF1049" t="str">
        <x:v>GHURZDEA</x:v>
      </x:c>
      <x:c r="AG1049"/>
      <x:c r="AH1049" t="str">
        <x:v>Tactical Athlete → Operational Readiness Brazil</x:v>
      </x:c>
      <x:c r="AI1049" t="str">
        <x:v>evidence-family:A</x:v>
      </x:c>
      <x:c r="AJ1049"/>
      <x:c r="AK1049" t="str">
        <x:f>IF(AJ1049="","",IF(OR(LOWER(AJ1049)="brazil",LOWER(AJ1049)="brasil"),"Yes","No"))</x:f>
      </x:c>
      <x:c r="AL1049"/>
      <x:c r="AM1049"/>
      <x:c r="AN1049"/>
      <x:c r="AO1049"/>
      <x:c r="AP1049"/>
      <x:c r="AQ1049"/>
      <x:c r="AR1049"/>
      <x:c r="AS1049"/>
      <x:c r="AT1049"/>
      <x:c r="AU1049"/>
      <x:c r="AV1049"/>
      <x:c r="AW1049"/>
      <x:c r="AX1049"/>
      <x:c r="AY1049"/>
      <x:c r="AZ1049"/>
      <x:c r="BA1049"/>
      <x:c r="BB1049"/>
      <x:c r="BC1049"/>
      <x:c r="BD1049"/>
      <x:c r="BE1049"/>
      <x:c r="BF1049"/>
      <x:c r="BG1049"/>
      <x:c r="BH1049"/>
      <x:c r="BI1049"/>
      <x:c r="BJ1049"/>
      <x:c r="BK1049"/>
      <x:c r="BL1049"/>
      <x:c r="BM1049"/>
      <x:c r="BN1049"/>
      <x:c r="BO1049"/>
      <x:c r="BP1049"/>
      <x:c r="BQ1049"/>
      <x:c r="BR1049"/>
      <x:c r="BS1049"/>
      <x:c r="BT1049"/>
      <x:c r="BU1049"/>
      <x:c r="BV1049"/>
      <x:c r="BW1049"/>
      <x:c r="BX1049"/>
      <x:c r="BY1049"/>
      <x:c r="BZ1049"/>
      <x:c r="CA1049"/>
      <x:c r="CB1049"/>
      <x:c r="CC1049"/>
      <x:c r="CD1049"/>
      <x:c r="CE1049"/>
      <x:c r="CF1049"/>
      <x:c r="CG1049"/>
      <x:c r="CH1049"/>
      <x:c r="CI1049"/>
      <x:c r="CJ1049" t="str">
        <x:v>Yes</x:v>
      </x:c>
      <x:c r="CK1049" t="str">
        <x:v>Yes</x:v>
      </x:c>
      <x:c r="CL1049" t="str">
        <x:v>Yes</x:v>
      </x:c>
      <x:c r="CM1049" t="str">
        <x:v>Clear</x:v>
      </x:c>
      <x:c r="CN1049" t="str">
        <x:v>Verified — clear</x:v>
      </x:c>
      <x:c r="CO1049" t="n">
        <x:v>46272</x:v>
      </x:c>
      <x:c r="CP1049" t="str">
        <x:v>https://pubmed.ncbi.nlm.nih.gov/29233238/</x:v>
      </x:c>
      <x:c r="CQ1049"/>
      <x:c r="CR1049"/>
      <x:c r="CS1049"/>
      <x:c r="CT1049"/>
      <x:c r="CU1049"/>
      <x:c r="CV1049"/>
      <x:c r="CW1049"/>
      <x:c r="CX1049"/>
      <x:c r="CY1049"/>
      <x:c r="CZ1049"/>
      <x:c r="DA1049"/>
      <x:c r="DB1049" t="str">
        <x:f>IF(L1049="","",IF(AND(COUNT(CU1049:DA1049)=7,OR(CU1049=0,CU1049=1,CU1049=2),OR(CV1049=0,CV1049=1,CV1049=2),OR(CW1049=0,CW1049=1,CW1049=2),OR(CX1049=0,CX1049=1,CX1049=2),OR(CY1049=0,CY1049=1,CY1049=2),OR(CZ1049=0,CZ1049=1,CZ1049=2),OR(DA1049=0,DA1049=1,DA1049=2)),SUM(CU1049:DA1049),""))</x:f>
      </x:c>
      <x:c r="DC1049" t="str">
        <x:f>IF(DB1049="","",ROUND(DB1049/14*10,1))</x:f>
      </x:c>
      <x:c r="DD1049" t="str">
        <x:v>Pending</x:v>
      </x:c>
      <x:c r="DE1049" t="str">
        <x:f>IF(L1049="","",IF(DC1049="","Pending",IF(DD1049="Yes","CONDITIONAL — safety override",IF(DC1049&gt;=8,"HIGH",IF(DC1049&gt;=5,"CONDITIONAL","LOW")))))</x:f>
        <x:v>Pending</x:v>
      </x:c>
      <x:c r="DF1049" t="str">
        <x:v>Pending screening and full-text appraisal; no transferability judgment made at identification.</x:v>
      </x:c>
      <x:c r="DG1049"/>
      <x:c r="DH1049"/>
      <x:c r="DI1049"/>
      <x:c r="DJ1049"/>
      <x:c r="DK1049"/>
      <x:c r="DL1049"/>
      <x:c r="DM1049"/>
      <x:c r="DN1049"/>
      <x:c r="DO1049"/>
      <x:c r="DP1049"/>
      <x:c r="DQ1049"/>
      <x:c r="DR1049"/>
      <x:c r="DS1049"/>
      <x:c r="DT1049"/>
      <x:c r="DU1049"/>
      <x:c r="DV1049"/>
      <x:c r="DW1049"/>
      <x:c r="DX1049"/>
      <x:c r="DY1049"/>
      <x:c r="DZ1049" t="str">
        <x:v>Title/abstract screening alone does not establish effectiveness, causality, methodological quality, transferability to Brazilian public safety or an institutional recommendation.</x:v>
      </x:c>
      <x:c r="EA1049" t="str">
        <x:v>Pending</x:v>
      </x:c>
      <x:c r="EB1049" t="str">
        <x:f>IF(L1049="","",IF(EC1049="READY","Yes","No / Pending"))</x:f>
        <x:v>No / Pending</x:v>
      </x:c>
      <x:c r="EC1049" t="str">
        <x:f>IF(L1049="","",IF(OR(ISNUMBER(SEARCH("Retracted Publication",Q1049)),CM1049="Retracted",CN1049="Retracted",CM1049="Expression of Concern",CN1049="Expression of Concern",F1049="Not used",CG1049="Critical",CH1049="High",CH1049="Critical"),"BLOCKED — integrity or use restriction",IF(AND(CJ1049="Yes",CK1049="Yes",CL1049="Yes"),IF(AND(CM1049="Clear",CN1049="Verified — clear"),IF(AND(AND(LEN(TRIM(CF1049))&gt;0,LEFT(LOWER(TRIM(CF1049)),7)&lt;&gt;"pending"),OR(CG1049="High",CG1049="Moderate"),OR(CH1049="Low",CH1049="Some concerns",CH1049="Not applicable")),IF(AND(DD1049="No",OR(DE1049="HIGH",DE1049="CONDITIONAL"),AND(LEN(TRIM(DF1049))&gt;0,LEFT(LOWER(TRIM(DF1049)),7)&lt;&gt;"pending")),IF(AND(AND(LEN(TRIM(DT1049))&gt;0,LEFT(LOWER(TRIM(DT1049)),7)&lt;&gt;"pending"),AND(LEN(TRIM(DU1049))&gt;0,LEFT(LOWER(TRIM(DU1049)),7)&lt;&gt;"pending"),OR(AND(LEN(TRIM(DV1049))&gt;0,LEFT(LOWER(TRIM(DV1049)),7)&lt;&gt;"pending"),AND(LEN(TRIM(DW1049))&gt;0,LEFT(LOWER(TRIM(DW1049)),7)&lt;&gt;"pending")),AND(LEN(TRIM(DX1049))&gt;0,LEFT(LOWER(TRIM(DX1049)),7)&lt;&gt;"pending")),IF(AND(F1049="Claim-ready",OR(EA1049="Strong",EA1049="Moderate"),AND(LEN(TRIM(G1049))&gt;0,LEFT(LOWER(TRIM(G1049)),7)&lt;&gt;"pending"),G1049&lt;&gt;"No substantive use decision is permitted from identification metadata alone.",AND(LEN(TRIM(DZ1049))&gt;0,LEFT(LOWER(TRIM(DZ1049)),7)&lt;&gt;"pending"),DZ1049&lt;&gt;"Identification metadata alone does not permit any substantive scientific, causal, operational, or institutional claim.",AND(LEN(TRIM(EI1049))&gt;0,LEFT(LOWER(TRIM(EI1049)),7)&lt;&gt;"pending"),ISNUMBER(EH1049),EH1049&gt;0),"READY","PENDING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49" t="str">
        <x:v>Pending</x:v>
      </x:c>
      <x:c r="EE1049"/>
      <x:c r="EF1049" t="str">
        <x:v>Pending</x:v>
      </x:c>
      <x:c r="EG1049" t="str">
        <x:v>Pending</x:v>
      </x:c>
      <x:c r="EH1049"/>
      <x:c r="EI1049" s="501"/>
      <x:c r="EJ1049"/>
      <x:c r="EK1049" t="str">
        <x:v>Pending</x:v>
      </x:c>
      <x:c r="EL1049" t="n">
        <x:v>46272</x:v>
      </x:c>
      <x:c r="EM1049" t="str">
        <x:v>Production PubMed record imported and reconciled to Zotero item GHURZDEA;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49" t="n">
        <x:f>IF(L1049="","",(IF(N1049&lt;&gt;"",1,0)+IF(O1049&lt;&gt;"",1,0)+IF(AJ1049&lt;&gt;"",1,0)+IF(AU1049&lt;&gt;"",1,0)+IF(BE1049&lt;&gt;"",1,0)+IF(CF1049&lt;&gt;"",1,0)+IF(CJ1049="Yes",1,0)+IF(CL1049="Yes",1,0)+IF(DE1049&lt;&gt;"Pending",1,0)+IF(F1049&lt;&gt;"",1,0)+IF(DZ1049&lt;&gt;"",1,0)+IF(EI1049&lt;&gt;"",1,0))/12)</x:f>
        <x:v>0.5</x:v>
      </x:c>
    </x:row>
    <x:row r="1050">
      <x:c r="A1050" t="str">
        <x:v>EV-1047</x:v>
      </x:c>
      <x:c r="B1050" t="str">
        <x:v>Integrity check</x:v>
      </x:c>
      <x:c r="C1050" t="str">
        <x:f>IF(L1050="","",IF(LEFT(EC1050,7)="BLOCKED","🔴 Do not use for conclusion",IF(EB1050="Yes","🟢 Claim-ready","🟡 Caution / context")))</x:f>
        <x:v>🟡 Caution / context</x:v>
      </x:c>
      <x:c r="D1050" t="str">
        <x:f>IF(L1050="","",EC1050)</x:f>
        <x:v>PENDING — appropriate appraisal</x:v>
      </x:c>
      <x:c r="E1050" t="str">
        <x:v>P2 — High</x:v>
      </x:c>
      <x:c r="F1050" t="str">
        <x:v>Pending</x:v>
      </x:c>
      <x:c r="G1050" t="str">
        <x:v>Title/abstract identify an explicit operational APHT/medical-readiness topic; retain for full-text assessment.</x:v>
      </x:c>
      <x:c r="H1050" t="str">
        <x:v>Obtain and review lawful full text; confirm human adjudication; then select a design-specific appraisal instrument.</x:v>
      </x:c>
      <x:c r="I1050"/>
      <x:c r="J1050" t="str">
        <x:v>B — APHT / Medical Readiness</x:v>
      </x:c>
      <x:c r="K1050" t="str">
        <x:v>IDENTIFIED</x:v>
      </x:c>
      <x:c r="L1050" t="str">
        <x:v>A descriptive analysis of data from the Department of Defense Joint Trauma System Prehospital Trauma Registry.</x:v>
      </x:c>
      <x:c r="M1050"/>
      <x:c r="N1050" t="str">
        <x:v>Schauer, Steven G; April, Michael D; Naylor, Jason F; Oliver, Joshua J; Cunningham, Cord W; Fisher, Andrew D; Kotwal, Russ S</x:v>
      </x:c>
      <x:c r="O1050" t="n">
        <x:v>2017</x:v>
      </x:c>
      <x:c r="P1050" t="str">
        <x:v>U.S. Army Medical Department journal</x:v>
      </x:c>
      <x:c r="Q1050" t="str">
        <x:v>Journal Article</x:v>
      </x:c>
      <x:c r="R1050" t="str">
        <x:v>Unclear</x:v>
      </x:c>
      <x:c r="S1050" t="str">
        <x:v>Unknown</x:v>
      </x:c>
      <x:c r="T1050" t="str">
        <x:v>eng</x:v>
      </x:c>
      <x:c r="U1050" t="str">
        <x:v>https://pubmed.ncbi.nlm.nih.gov/29214626/</x:v>
      </x:c>
      <x:c r="V1050" t="str"/>
      <x:c r="W1050" t="str">
        <x:f>IF(V1050="","",LOWER(SUBSTITUTE(SUBSTITUTE(SUBSTITUTE(SUBSTITUTE(TRIM(V1050),"https://doi.org/",""),"http://doi.org/",""),"https://dx.doi.org/",""),"doi:","")))</x:f>
      </x:c>
      <x:c r="X1050" t="str">
        <x:v>29214626</x:v>
      </x:c>
      <x:c r="Y1050" t="str"/>
      <x:c r="Z1050"/>
      <x:c r="AA1050" t="str">
        <x:v>PubMed/MEDLINE</x:v>
      </x:c>
      <x:c r="AB1050" t="str">
        <x:v>PUBMED-B-v1.0-2026-08-28</x:v>
      </x:c>
      <x:c r="AC1050" t="str">
        <x:v>SP-PUBMED-B-20260828</x:v>
      </x:c>
      <x:c r="AD1050" s="499" t="n">
        <x:v>46262</x:v>
      </x:c>
      <x:c r="AE1050" s="499" t="n">
        <x:v>46272</x:v>
      </x:c>
      <x:c r="AF1050" t="str">
        <x:v>W6LL2G77</x:v>
      </x:c>
      <x:c r="AG1050"/>
      <x:c r="AH1050" t="str">
        <x:v>Tactical Athlete → Operational Readiness Brazil</x:v>
      </x:c>
      <x:c r="AI1050" t="str">
        <x:v>evidence-family:B</x:v>
      </x:c>
      <x:c r="AJ1050"/>
      <x:c r="AK1050" t="str">
        <x:f>IF(AJ1050="","",IF(OR(LOWER(AJ1050)="brazil",LOWER(AJ1050)="brasil"),"Yes","No"))</x:f>
      </x:c>
      <x:c r="AL1050"/>
      <x:c r="AM1050"/>
      <x:c r="AN1050"/>
      <x:c r="AO1050"/>
      <x:c r="AP1050"/>
      <x:c r="AQ1050"/>
      <x:c r="AR1050"/>
      <x:c r="AS1050"/>
      <x:c r="AT1050"/>
      <x:c r="AU1050"/>
      <x:c r="AV1050"/>
      <x:c r="AW1050"/>
      <x:c r="AX1050"/>
      <x:c r="AY1050"/>
      <x:c r="AZ1050"/>
      <x:c r="BA1050"/>
      <x:c r="BB1050"/>
      <x:c r="BC1050"/>
      <x:c r="BD1050"/>
      <x:c r="BE1050"/>
      <x:c r="BF1050"/>
      <x:c r="BG1050"/>
      <x:c r="BH1050"/>
      <x:c r="BI1050"/>
      <x:c r="BJ1050"/>
      <x:c r="BK1050"/>
      <x:c r="BL1050"/>
      <x:c r="BM1050"/>
      <x:c r="BN1050"/>
      <x:c r="BO1050"/>
      <x:c r="BP1050"/>
      <x:c r="BQ1050"/>
      <x:c r="BR1050"/>
      <x:c r="BS1050"/>
      <x:c r="BT1050"/>
      <x:c r="BU1050"/>
      <x:c r="BV1050"/>
      <x:c r="BW1050"/>
      <x:c r="BX1050"/>
      <x:c r="BY1050"/>
      <x:c r="BZ1050"/>
      <x:c r="CA1050"/>
      <x:c r="CB1050"/>
      <x:c r="CC1050"/>
      <x:c r="CD1050"/>
      <x:c r="CE1050"/>
      <x:c r="CF1050"/>
      <x:c r="CG1050"/>
      <x:c r="CH1050"/>
      <x:c r="CI1050"/>
      <x:c r="CJ1050" t="str">
        <x:v>Yes</x:v>
      </x:c>
      <x:c r="CK1050" t="str">
        <x:v>Yes</x:v>
      </x:c>
      <x:c r="CL1050" t="str">
        <x:v>Yes</x:v>
      </x:c>
      <x:c r="CM1050" t="str">
        <x:v>Clear</x:v>
      </x:c>
      <x:c r="CN1050" t="str">
        <x:v>Verified — clear</x:v>
      </x:c>
      <x:c r="CO1050" t="n">
        <x:v>46272</x:v>
      </x:c>
      <x:c r="CP1050" t="str">
        <x:v>https://pubmed.ncbi.nlm.nih.gov/29214626/</x:v>
      </x:c>
      <x:c r="CQ1050"/>
      <x:c r="CR1050"/>
      <x:c r="CS1050"/>
      <x:c r="CT1050"/>
      <x:c r="CU1050"/>
      <x:c r="CV1050"/>
      <x:c r="CW1050"/>
      <x:c r="CX1050"/>
      <x:c r="CY1050"/>
      <x:c r="CZ1050"/>
      <x:c r="DA1050"/>
      <x:c r="DB1050" t="str">
        <x:f>IF(L1050="","",IF(AND(COUNT(CU1050:DA1050)=7,OR(CU1050=0,CU1050=1,CU1050=2),OR(CV1050=0,CV1050=1,CV1050=2),OR(CW1050=0,CW1050=1,CW1050=2),OR(CX1050=0,CX1050=1,CX1050=2),OR(CY1050=0,CY1050=1,CY1050=2),OR(CZ1050=0,CZ1050=1,CZ1050=2),OR(DA1050=0,DA1050=1,DA1050=2)),SUM(CU1050:DA1050),""))</x:f>
      </x:c>
      <x:c r="DC1050" t="str">
        <x:f>IF(DB1050="","",ROUND(DB1050/14*10,1))</x:f>
      </x:c>
      <x:c r="DD1050" t="str">
        <x:v>Pending</x:v>
      </x:c>
      <x:c r="DE1050" t="str">
        <x:f>IF(L1050="","",IF(DC1050="","Pending",IF(DD1050="Yes","CONDITIONAL — safety override",IF(DC1050&gt;=8,"HIGH",IF(DC1050&gt;=5,"CONDITIONAL","LOW")))))</x:f>
        <x:v>Pending</x:v>
      </x:c>
      <x:c r="DF1050" t="str">
        <x:v>Pending screening and full-text appraisal; no transferability judgment made at identification.</x:v>
      </x:c>
      <x:c r="DG1050"/>
      <x:c r="DH1050"/>
      <x:c r="DI1050"/>
      <x:c r="DJ1050"/>
      <x:c r="DK1050"/>
      <x:c r="DL1050"/>
      <x:c r="DM1050"/>
      <x:c r="DN1050"/>
      <x:c r="DO1050"/>
      <x:c r="DP1050"/>
      <x:c r="DQ1050"/>
      <x:c r="DR1050"/>
      <x:c r="DS1050"/>
      <x:c r="DT1050"/>
      <x:c r="DU1050"/>
      <x:c r="DV1050"/>
      <x:c r="DW1050"/>
      <x:c r="DX1050"/>
      <x:c r="DY1050"/>
      <x:c r="DZ1050" t="str">
        <x:v>Title/abstract screening alone does not establish effectiveness, causality, methodological quality, transferability to Brazilian public safety or an institutional recommendation.</x:v>
      </x:c>
      <x:c r="EA1050" t="str">
        <x:v>Pending</x:v>
      </x:c>
      <x:c r="EB1050" t="str">
        <x:f>IF(L1050="","",IF(EC1050="READY","Yes","No / Pending"))</x:f>
        <x:v>No / Pending</x:v>
      </x:c>
      <x:c r="EC1050" t="str">
        <x:f>IF(L1050="","",IF(OR(ISNUMBER(SEARCH("Retracted Publication",Q1050)),CM1050="Retracted",CN1050="Retracted",CM1050="Expression of Concern",CN1050="Expression of Concern",F1050="Not used",CG1050="Critical",CH1050="High",CH1050="Critical"),"BLOCKED — integrity or use restriction",IF(AND(CJ1050="Yes",CK1050="Yes",CL1050="Yes"),IF(AND(CM1050="Clear",CN1050="Verified — clear"),IF(AND(AND(LEN(TRIM(CF1050))&gt;0,LEFT(LOWER(TRIM(CF1050)),7)&lt;&gt;"pending"),OR(CG1050="High",CG1050="Moderate"),OR(CH1050="Low",CH1050="Some concerns",CH1050="Not applicable")),IF(AND(DD1050="No",OR(DE1050="HIGH",DE1050="CONDITIONAL"),AND(LEN(TRIM(DF1050))&gt;0,LEFT(LOWER(TRIM(DF1050)),7)&lt;&gt;"pending")),IF(AND(AND(LEN(TRIM(DT1050))&gt;0,LEFT(LOWER(TRIM(DT1050)),7)&lt;&gt;"pending"),AND(LEN(TRIM(DU1050))&gt;0,LEFT(LOWER(TRIM(DU1050)),7)&lt;&gt;"pending"),OR(AND(LEN(TRIM(DV1050))&gt;0,LEFT(LOWER(TRIM(DV1050)),7)&lt;&gt;"pending"),AND(LEN(TRIM(DW1050))&gt;0,LEFT(LOWER(TRIM(DW1050)),7)&lt;&gt;"pending")),AND(LEN(TRIM(DX1050))&gt;0,LEFT(LOWER(TRIM(DX1050)),7)&lt;&gt;"pending")),IF(AND(F1050="Claim-ready",OR(EA1050="Strong",EA1050="Moderate"),AND(LEN(TRIM(G1050))&gt;0,LEFT(LOWER(TRIM(G1050)),7)&lt;&gt;"pending"),G1050&lt;&gt;"No substantive use decision is permitted from identification metadata alone.",AND(LEN(TRIM(DZ1050))&gt;0,LEFT(LOWER(TRIM(DZ1050)),7)&lt;&gt;"pending"),DZ1050&lt;&gt;"Identification metadata alone does not permit any substantive scientific, causal, operational, or institutional claim.",AND(LEN(TRIM(EI1050))&gt;0,LEFT(LOWER(TRIM(EI1050)),7)&lt;&gt;"pending"),ISNUMBER(EH1050),EH1050&gt;0),"READY","PENDING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0" t="str">
        <x:v>Pending</x:v>
      </x:c>
      <x:c r="EE1050"/>
      <x:c r="EF1050" t="str">
        <x:v>Pending</x:v>
      </x:c>
      <x:c r="EG1050" t="str">
        <x:v>Pending</x:v>
      </x:c>
      <x:c r="EH1050"/>
      <x:c r="EI1050" s="501"/>
      <x:c r="EJ1050"/>
      <x:c r="EK1050" t="str">
        <x:v>Pending</x:v>
      </x:c>
      <x:c r="EL1050" t="n">
        <x:v>46272</x:v>
      </x:c>
      <x:c r="EM1050" t="str">
        <x:v>Production PubMed record imported and reconciled to Zotero item W6LL2G77;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0" t="n">
        <x:f>IF(L1050="","",(IF(N1050&lt;&gt;"",1,0)+IF(O1050&lt;&gt;"",1,0)+IF(AJ1050&lt;&gt;"",1,0)+IF(AU1050&lt;&gt;"",1,0)+IF(BE1050&lt;&gt;"",1,0)+IF(CF1050&lt;&gt;"",1,0)+IF(CJ1050="Yes",1,0)+IF(CL1050="Yes",1,0)+IF(DE1050&lt;&gt;"Pending",1,0)+IF(F1050&lt;&gt;"",1,0)+IF(DZ1050&lt;&gt;"",1,0)+IF(EI1050&lt;&gt;"",1,0))/12)</x:f>
        <x:v>0.5</x:v>
      </x:c>
    </x:row>
    <x:row r="1051">
      <x:c r="A1051" t="str">
        <x:v>EV-1048</x:v>
      </x:c>
      <x:c r="B1051" t="str">
        <x:v>Integrity check</x:v>
      </x:c>
      <x:c r="C1051" t="str">
        <x:f>IF(L1051="","",IF(LEFT(EC1051,7)="BLOCKED","🔴 Do not use for conclusion",IF(EB1051="Yes","🟢 Claim-ready","🟡 Caution / context")))</x:f>
        <x:v>🟡 Caution / context</x:v>
      </x:c>
      <x:c r="D1051" t="str">
        <x:f>IF(L1051="","",EC1051)</x:f>
        <x:v>PENDING — appropriate appraisal</x:v>
      </x:c>
      <x:c r="E1051" t="str">
        <x:v>P2 — High</x:v>
      </x:c>
      <x:c r="F1051" t="str">
        <x:v>Pending</x:v>
      </x:c>
      <x:c r="G1051" t="str">
        <x:v>Title/abstract identify an explicit tactical/public-safety context and readiness domain; retain for full-text assessment.</x:v>
      </x:c>
      <x:c r="H1051" t="str">
        <x:v>Obtain and review lawful full text; confirm human adjudication; then select a design-specific appraisal instrument.</x:v>
      </x:c>
      <x:c r="I1051"/>
      <x:c r="J1051" t="str">
        <x:v>A — Core</x:v>
      </x:c>
      <x:c r="K1051" t="str">
        <x:v>IDENTIFIED</x:v>
      </x:c>
      <x:c r="L1051" t="str">
        <x:v>Effects of technique-focused training in conjunction with physical readiness training on Army physical fitness test performance.</x:v>
      </x:c>
      <x:c r="M1051"/>
      <x:c r="N1051" t="str">
        <x:v>Thelen, Mark D; Koppenhaver, Shane L; Gill, Norman W; Shaffer, Scott W</x:v>
      </x:c>
      <x:c r="O1051" t="n">
        <x:v>2017</x:v>
      </x:c>
      <x:c r="P1051" t="str">
        <x:v>U.S. Army Medical Department journal</x:v>
      </x:c>
      <x:c r="Q1051" t="str">
        <x:v>Journal Article</x:v>
      </x:c>
      <x:c r="R1051" t="str">
        <x:v>Unclear</x:v>
      </x:c>
      <x:c r="S1051" t="str">
        <x:v>Unknown</x:v>
      </x:c>
      <x:c r="T1051" t="str">
        <x:v>eng</x:v>
      </x:c>
      <x:c r="U1051" t="str">
        <x:v>https://pubmed.ncbi.nlm.nih.gov/29214624/</x:v>
      </x:c>
      <x:c r="V1051" t="str"/>
      <x:c r="W1051" t="str">
        <x:f>IF(V1051="","",LOWER(SUBSTITUTE(SUBSTITUTE(SUBSTITUTE(SUBSTITUTE(TRIM(V1051),"https://doi.org/",""),"http://doi.org/",""),"https://dx.doi.org/",""),"doi:","")))</x:f>
      </x:c>
      <x:c r="X1051" t="str">
        <x:v>29214624</x:v>
      </x:c>
      <x:c r="Y1051" t="str"/>
      <x:c r="Z1051"/>
      <x:c r="AA1051" t="str">
        <x:v>PubMed/MEDLINE</x:v>
      </x:c>
      <x:c r="AB1051" t="str">
        <x:v>PUBMED-A-v1.0-2026-08-28</x:v>
      </x:c>
      <x:c r="AC1051" t="str">
        <x:v>SP-PUBMED-A-20260828</x:v>
      </x:c>
      <x:c r="AD1051" s="499" t="n">
        <x:v>46262</x:v>
      </x:c>
      <x:c r="AE1051" s="499" t="n">
        <x:v>46272</x:v>
      </x:c>
      <x:c r="AF1051" t="str">
        <x:v>UXLCCUKC</x:v>
      </x:c>
      <x:c r="AG1051"/>
      <x:c r="AH1051" t="str">
        <x:v>Tactical Athlete → Operational Readiness Brazil</x:v>
      </x:c>
      <x:c r="AI1051" t="str">
        <x:v>evidence-family:A</x:v>
      </x:c>
      <x:c r="AJ1051"/>
      <x:c r="AK1051" t="str">
        <x:f>IF(AJ1051="","",IF(OR(LOWER(AJ1051)="brazil",LOWER(AJ1051)="brasil"),"Yes","No"))</x:f>
      </x:c>
      <x:c r="AL1051"/>
      <x:c r="AM1051"/>
      <x:c r="AN1051"/>
      <x:c r="AO1051"/>
      <x:c r="AP1051"/>
      <x:c r="AQ1051"/>
      <x:c r="AR1051"/>
      <x:c r="AS1051"/>
      <x:c r="AT1051"/>
      <x:c r="AU1051"/>
      <x:c r="AV1051"/>
      <x:c r="AW1051"/>
      <x:c r="AX1051"/>
      <x:c r="AY1051"/>
      <x:c r="AZ1051"/>
      <x:c r="BA1051"/>
      <x:c r="BB1051"/>
      <x:c r="BC1051"/>
      <x:c r="BD1051"/>
      <x:c r="BE1051"/>
      <x:c r="BF1051"/>
      <x:c r="BG1051"/>
      <x:c r="BH1051"/>
      <x:c r="BI1051"/>
      <x:c r="BJ1051"/>
      <x:c r="BK1051"/>
      <x:c r="BL1051"/>
      <x:c r="BM1051"/>
      <x:c r="BN1051"/>
      <x:c r="BO1051"/>
      <x:c r="BP1051"/>
      <x:c r="BQ1051"/>
      <x:c r="BR1051"/>
      <x:c r="BS1051"/>
      <x:c r="BT1051"/>
      <x:c r="BU1051"/>
      <x:c r="BV1051"/>
      <x:c r="BW1051"/>
      <x:c r="BX1051"/>
      <x:c r="BY1051"/>
      <x:c r="BZ1051"/>
      <x:c r="CA1051"/>
      <x:c r="CB1051"/>
      <x:c r="CC1051"/>
      <x:c r="CD1051"/>
      <x:c r="CE1051"/>
      <x:c r="CF1051"/>
      <x:c r="CG1051"/>
      <x:c r="CH1051"/>
      <x:c r="CI1051"/>
      <x:c r="CJ1051" t="str">
        <x:v>Yes</x:v>
      </x:c>
      <x:c r="CK1051" t="str">
        <x:v>Yes</x:v>
      </x:c>
      <x:c r="CL1051" t="str">
        <x:v>Yes</x:v>
      </x:c>
      <x:c r="CM1051" t="str">
        <x:v>Clear</x:v>
      </x:c>
      <x:c r="CN1051" t="str">
        <x:v>Verified — clear</x:v>
      </x:c>
      <x:c r="CO1051" t="n">
        <x:v>46272</x:v>
      </x:c>
      <x:c r="CP1051" t="str">
        <x:v>https://pubmed.ncbi.nlm.nih.gov/29214624/</x:v>
      </x:c>
      <x:c r="CQ1051"/>
      <x:c r="CR1051"/>
      <x:c r="CS1051"/>
      <x:c r="CT1051"/>
      <x:c r="CU1051"/>
      <x:c r="CV1051"/>
      <x:c r="CW1051"/>
      <x:c r="CX1051"/>
      <x:c r="CY1051"/>
      <x:c r="CZ1051"/>
      <x:c r="DA1051"/>
      <x:c r="DB1051" t="str">
        <x:f>IF(L1051="","",IF(AND(COUNT(CU1051:DA1051)=7,OR(CU1051=0,CU1051=1,CU1051=2),OR(CV1051=0,CV1051=1,CV1051=2),OR(CW1051=0,CW1051=1,CW1051=2),OR(CX1051=0,CX1051=1,CX1051=2),OR(CY1051=0,CY1051=1,CY1051=2),OR(CZ1051=0,CZ1051=1,CZ1051=2),OR(DA1051=0,DA1051=1,DA1051=2)),SUM(CU1051:DA1051),""))</x:f>
      </x:c>
      <x:c r="DC1051" t="str">
        <x:f>IF(DB1051="","",ROUND(DB1051/14*10,1))</x:f>
      </x:c>
      <x:c r="DD1051" t="str">
        <x:v>Pending</x:v>
      </x:c>
      <x:c r="DE1051" t="str">
        <x:f>IF(L1051="","",IF(DC1051="","Pending",IF(DD1051="Yes","CONDITIONAL — safety override",IF(DC1051&gt;=8,"HIGH",IF(DC1051&gt;=5,"CONDITIONAL","LOW")))))</x:f>
        <x:v>Pending</x:v>
      </x:c>
      <x:c r="DF1051" t="str">
        <x:v>Pending screening and full-text appraisal; no transferability judgment made at identification.</x:v>
      </x:c>
      <x:c r="DG1051"/>
      <x:c r="DH1051"/>
      <x:c r="DI1051"/>
      <x:c r="DJ1051"/>
      <x:c r="DK1051"/>
      <x:c r="DL1051"/>
      <x:c r="DM1051"/>
      <x:c r="DN1051"/>
      <x:c r="DO1051"/>
      <x:c r="DP1051"/>
      <x:c r="DQ1051"/>
      <x:c r="DR1051"/>
      <x:c r="DS1051"/>
      <x:c r="DT1051"/>
      <x:c r="DU1051"/>
      <x:c r="DV1051"/>
      <x:c r="DW1051"/>
      <x:c r="DX1051"/>
      <x:c r="DY1051"/>
      <x:c r="DZ1051" t="str">
        <x:v>Title/abstract screening alone does not establish effectiveness, causality, methodological quality, transferability to Brazilian public safety or an institutional recommendation.</x:v>
      </x:c>
      <x:c r="EA1051" t="str">
        <x:v>Pending</x:v>
      </x:c>
      <x:c r="EB1051" t="str">
        <x:f>IF(L1051="","",IF(EC1051="READY","Yes","No / Pending"))</x:f>
        <x:v>No / Pending</x:v>
      </x:c>
      <x:c r="EC1051" t="str">
        <x:f>IF(L1051="","",IF(OR(ISNUMBER(SEARCH("Retracted Publication",Q1051)),CM1051="Retracted",CN1051="Retracted",CM1051="Expression of Concern",CN1051="Expression of Concern",F1051="Not used",CG1051="Critical",CH1051="High",CH1051="Critical"),"BLOCKED — integrity or use restriction",IF(AND(CJ1051="Yes",CK1051="Yes",CL1051="Yes"),IF(AND(CM1051="Clear",CN1051="Verified — clear"),IF(AND(AND(LEN(TRIM(CF1051))&gt;0,LEFT(LOWER(TRIM(CF1051)),7)&lt;&gt;"pending"),OR(CG1051="High",CG1051="Moderate"),OR(CH1051="Low",CH1051="Some concerns",CH1051="Not applicable")),IF(AND(DD1051="No",OR(DE1051="HIGH",DE1051="CONDITIONAL"),AND(LEN(TRIM(DF1051))&gt;0,LEFT(LOWER(TRIM(DF1051)),7)&lt;&gt;"pending")),IF(AND(AND(LEN(TRIM(DT1051))&gt;0,LEFT(LOWER(TRIM(DT1051)),7)&lt;&gt;"pending"),AND(LEN(TRIM(DU1051))&gt;0,LEFT(LOWER(TRIM(DU1051)),7)&lt;&gt;"pending"),OR(AND(LEN(TRIM(DV1051))&gt;0,LEFT(LOWER(TRIM(DV1051)),7)&lt;&gt;"pending"),AND(LEN(TRIM(DW1051))&gt;0,LEFT(LOWER(TRIM(DW1051)),7)&lt;&gt;"pending")),AND(LEN(TRIM(DX1051))&gt;0,LEFT(LOWER(TRIM(DX1051)),7)&lt;&gt;"pending")),IF(AND(F1051="Claim-ready",OR(EA1051="Strong",EA1051="Moderate"),AND(LEN(TRIM(G1051))&gt;0,LEFT(LOWER(TRIM(G1051)),7)&lt;&gt;"pending"),G1051&lt;&gt;"No substantive use decision is permitted from identification metadata alone.",AND(LEN(TRIM(DZ1051))&gt;0,LEFT(LOWER(TRIM(DZ1051)),7)&lt;&gt;"pending"),DZ1051&lt;&gt;"Identification metadata alone does not permit any substantive scientific, causal, operational, or institutional claim.",AND(LEN(TRIM(EI1051))&gt;0,LEFT(LOWER(TRIM(EI1051)),7)&lt;&gt;"pending"),ISNUMBER(EH1051),EH1051&gt;0),"READY","PENDING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1" t="str">
        <x:v>Pending</x:v>
      </x:c>
      <x:c r="EE1051"/>
      <x:c r="EF1051" t="str">
        <x:v>Pending</x:v>
      </x:c>
      <x:c r="EG1051" t="str">
        <x:v>Pending</x:v>
      </x:c>
      <x:c r="EH1051"/>
      <x:c r="EI1051" s="501"/>
      <x:c r="EJ1051"/>
      <x:c r="EK1051" t="str">
        <x:v>Pending</x:v>
      </x:c>
      <x:c r="EL1051" t="n">
        <x:v>46272</x:v>
      </x:c>
      <x:c r="EM1051" t="str">
        <x:v>Production PubMed record imported and reconciled to Zotero item UXLCCUKC;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1" t="n">
        <x:f>IF(L1051="","",(IF(N1051&lt;&gt;"",1,0)+IF(O1051&lt;&gt;"",1,0)+IF(AJ1051&lt;&gt;"",1,0)+IF(AU1051&lt;&gt;"",1,0)+IF(BE1051&lt;&gt;"",1,0)+IF(CF1051&lt;&gt;"",1,0)+IF(CJ1051="Yes",1,0)+IF(CL1051="Yes",1,0)+IF(DE1051&lt;&gt;"Pending",1,0)+IF(F1051&lt;&gt;"",1,0)+IF(DZ1051&lt;&gt;"",1,0)+IF(EI1051&lt;&gt;"",1,0))/12)</x:f>
        <x:v>0.5</x:v>
      </x:c>
    </x:row>
    <x:row r="1052">
      <x:c r="A1052" t="str">
        <x:v>EV-1049</x:v>
      </x:c>
      <x:c r="B1052" t="str">
        <x:v>Integrity check</x:v>
      </x:c>
      <x:c r="C1052" t="str">
        <x:f>IF(L1052="","",IF(LEFT(EC1052,7)="BLOCKED","🔴 Do not use for conclusion",IF(EB1052="Yes","🟢 Claim-ready","🟡 Caution / context")))</x:f>
        <x:v>🟡 Caution / context</x:v>
      </x:c>
      <x:c r="D1052" t="str">
        <x:f>IF(L1052="","",EC1052)</x:f>
        <x:v>PENDING — appropriate appraisal</x:v>
      </x:c>
      <x:c r="E1052" t="str">
        <x:v>P3 — Medium</x:v>
      </x:c>
      <x:c r="F1052" t="str">
        <x:v>Pending</x:v>
      </x:c>
      <x:c r="G1052" t="str">
        <x:v>Title/abstract identify an explicit tactical/public-safety context and readiness domain; retain for full-text assessment.</x:v>
      </x:c>
      <x:c r="H1052" t="str">
        <x:v>Obtain and review lawful full text; confirm human adjudication; then select a design-specific appraisal instrument.</x:v>
      </x:c>
      <x:c r="I1052"/>
      <x:c r="J1052" t="str">
        <x:v>A — Core</x:v>
      </x:c>
      <x:c r="K1052" t="str">
        <x:v>IDENTIFIED</x:v>
      </x:c>
      <x:c r="L1052" t="str">
        <x:v>Potential Utility of a Loaded Treadmill Protocol for Tactical Athletes.</x:v>
      </x:c>
      <x:c r="M1052"/>
      <x:c r="N1052" t="str">
        <x:v>Swearingen, James T; Weiss, Lawrence W; Smith, Webb A; Stephenson, Mark D; Schilling, Brian K</x:v>
      </x:c>
      <x:c r="O1052" t="n">
        <x:v>2018</x:v>
      </x:c>
      <x:c r="P1052" t="str">
        <x:v>Journal of strength and conditioning research</x:v>
      </x:c>
      <x:c r="Q1052" t="str">
        <x:v>Journal Article</x:v>
      </x:c>
      <x:c r="R1052" t="str">
        <x:v>Unclear</x:v>
      </x:c>
      <x:c r="S1052" t="str">
        <x:v>Unknown</x:v>
      </x:c>
      <x:c r="T1052" t="str">
        <x:v>eng</x:v>
      </x:c>
      <x:c r="U1052" t="str">
        <x:v>https://pubmed.ncbi.nlm.nih.gov/29189586/</x:v>
      </x:c>
      <x:c r="V1052" t="str">
        <x:v>10.1519/jsc.0000000000002217</x:v>
      </x:c>
      <x:c r="W1052" t="str">
        <x:f>IF(V1052="","",LOWER(SUBSTITUTE(SUBSTITUTE(SUBSTITUTE(SUBSTITUTE(TRIM(V1052),"https://doi.org/",""),"http://doi.org/",""),"https://dx.doi.org/",""),"doi:","")))</x:f>
        <x:v>10.1519/jsc.0000000000002217</x:v>
      </x:c>
      <x:c r="X1052" t="str">
        <x:v>29189586</x:v>
      </x:c>
      <x:c r="Y1052" t="str"/>
      <x:c r="Z1052"/>
      <x:c r="AA1052" t="str">
        <x:v>PubMed/MEDLINE</x:v>
      </x:c>
      <x:c r="AB1052" t="str">
        <x:v>PUBMED-A-v1.0-2026-08-28</x:v>
      </x:c>
      <x:c r="AC1052" t="str">
        <x:v>SP-PUBMED-A-20260828</x:v>
      </x:c>
      <x:c r="AD1052" s="499" t="n">
        <x:v>46262</x:v>
      </x:c>
      <x:c r="AE1052" s="499" t="n">
        <x:v>46272</x:v>
      </x:c>
      <x:c r="AF1052" t="str">
        <x:v>4VCJREG5</x:v>
      </x:c>
      <x:c r="AG1052"/>
      <x:c r="AH1052" t="str">
        <x:v>Tactical Athlete → Operational Readiness Brazil</x:v>
      </x:c>
      <x:c r="AI1052" t="str">
        <x:v>evidence-family:A</x:v>
      </x:c>
      <x:c r="AJ1052"/>
      <x:c r="AK1052" t="str">
        <x:f>IF(AJ1052="","",IF(OR(LOWER(AJ1052)="brazil",LOWER(AJ1052)="brasil"),"Yes","No"))</x:f>
      </x:c>
      <x:c r="AL1052"/>
      <x:c r="AM1052"/>
      <x:c r="AN1052"/>
      <x:c r="AO1052"/>
      <x:c r="AP1052"/>
      <x:c r="AQ1052"/>
      <x:c r="AR1052"/>
      <x:c r="AS1052"/>
      <x:c r="AT1052"/>
      <x:c r="AU1052"/>
      <x:c r="AV1052"/>
      <x:c r="AW1052"/>
      <x:c r="AX1052"/>
      <x:c r="AY1052"/>
      <x:c r="AZ1052"/>
      <x:c r="BA1052"/>
      <x:c r="BB1052"/>
      <x:c r="BC1052"/>
      <x:c r="BD1052"/>
      <x:c r="BE1052"/>
      <x:c r="BF1052"/>
      <x:c r="BG1052"/>
      <x:c r="BH1052"/>
      <x:c r="BI1052"/>
      <x:c r="BJ1052"/>
      <x:c r="BK1052"/>
      <x:c r="BL1052"/>
      <x:c r="BM1052"/>
      <x:c r="BN1052"/>
      <x:c r="BO1052"/>
      <x:c r="BP1052"/>
      <x:c r="BQ1052"/>
      <x:c r="BR1052"/>
      <x:c r="BS1052"/>
      <x:c r="BT1052"/>
      <x:c r="BU1052"/>
      <x:c r="BV1052"/>
      <x:c r="BW1052"/>
      <x:c r="BX1052"/>
      <x:c r="BY1052"/>
      <x:c r="BZ1052"/>
      <x:c r="CA1052"/>
      <x:c r="CB1052"/>
      <x:c r="CC1052"/>
      <x:c r="CD1052"/>
      <x:c r="CE1052"/>
      <x:c r="CF1052"/>
      <x:c r="CG1052"/>
      <x:c r="CH1052"/>
      <x:c r="CI1052"/>
      <x:c r="CJ1052" t="str">
        <x:v>Yes</x:v>
      </x:c>
      <x:c r="CK1052" t="str">
        <x:v>Yes</x:v>
      </x:c>
      <x:c r="CL1052" t="str">
        <x:v>Yes</x:v>
      </x:c>
      <x:c r="CM1052" t="str">
        <x:v>Clear</x:v>
      </x:c>
      <x:c r="CN1052" t="str">
        <x:v>Verified — clear</x:v>
      </x:c>
      <x:c r="CO1052" t="n">
        <x:v>46272</x:v>
      </x:c>
      <x:c r="CP1052" t="str">
        <x:v>https://pubmed.ncbi.nlm.nih.gov/29189586/</x:v>
      </x:c>
      <x:c r="CQ1052"/>
      <x:c r="CR1052"/>
      <x:c r="CS1052"/>
      <x:c r="CT1052"/>
      <x:c r="CU1052"/>
      <x:c r="CV1052"/>
      <x:c r="CW1052"/>
      <x:c r="CX1052"/>
      <x:c r="CY1052"/>
      <x:c r="CZ1052"/>
      <x:c r="DA1052"/>
      <x:c r="DB1052" t="str">
        <x:f>IF(L1052="","",IF(AND(COUNT(CU1052:DA1052)=7,OR(CU1052=0,CU1052=1,CU1052=2),OR(CV1052=0,CV1052=1,CV1052=2),OR(CW1052=0,CW1052=1,CW1052=2),OR(CX1052=0,CX1052=1,CX1052=2),OR(CY1052=0,CY1052=1,CY1052=2),OR(CZ1052=0,CZ1052=1,CZ1052=2),OR(DA1052=0,DA1052=1,DA1052=2)),SUM(CU1052:DA1052),""))</x:f>
      </x:c>
      <x:c r="DC1052" t="str">
        <x:f>IF(DB1052="","",ROUND(DB1052/14*10,1))</x:f>
      </x:c>
      <x:c r="DD1052" t="str">
        <x:v>Pending</x:v>
      </x:c>
      <x:c r="DE1052" t="str">
        <x:f>IF(L1052="","",IF(DC1052="","Pending",IF(DD1052="Yes","CONDITIONAL — safety override",IF(DC1052&gt;=8,"HIGH",IF(DC1052&gt;=5,"CONDITIONAL","LOW")))))</x:f>
        <x:v>Pending</x:v>
      </x:c>
      <x:c r="DF1052" t="str">
        <x:v>Pending screening and full-text appraisal; no transferability judgment made at identification.</x:v>
      </x:c>
      <x:c r="DG1052"/>
      <x:c r="DH1052"/>
      <x:c r="DI1052"/>
      <x:c r="DJ1052"/>
      <x:c r="DK1052"/>
      <x:c r="DL1052"/>
      <x:c r="DM1052"/>
      <x:c r="DN1052"/>
      <x:c r="DO1052"/>
      <x:c r="DP1052"/>
      <x:c r="DQ1052"/>
      <x:c r="DR1052"/>
      <x:c r="DS1052"/>
      <x:c r="DT1052"/>
      <x:c r="DU1052"/>
      <x:c r="DV1052"/>
      <x:c r="DW1052"/>
      <x:c r="DX1052"/>
      <x:c r="DY1052"/>
      <x:c r="DZ1052" t="str">
        <x:v>Title/abstract screening alone does not establish effectiveness, causality, methodological quality, transferability to Brazilian public safety or an institutional recommendation.</x:v>
      </x:c>
      <x:c r="EA1052" t="str">
        <x:v>Pending</x:v>
      </x:c>
      <x:c r="EB1052" t="str">
        <x:f>IF(L1052="","",IF(EC1052="READY","Yes","No / Pending"))</x:f>
        <x:v>No / Pending</x:v>
      </x:c>
      <x:c r="EC1052" t="str">
        <x:f>IF(L1052="","",IF(OR(ISNUMBER(SEARCH("Retracted Publication",Q1052)),CM1052="Retracted",CN1052="Retracted",CM1052="Expression of Concern",CN1052="Expression of Concern",F1052="Not used",CG1052="Critical",CH1052="High",CH1052="Critical"),"BLOCKED — integrity or use restriction",IF(AND(CJ1052="Yes",CK1052="Yes",CL1052="Yes"),IF(AND(CM1052="Clear",CN1052="Verified — clear"),IF(AND(AND(LEN(TRIM(CF1052))&gt;0,LEFT(LOWER(TRIM(CF1052)),7)&lt;&gt;"pending"),OR(CG1052="High",CG1052="Moderate"),OR(CH1052="Low",CH1052="Some concerns",CH1052="Not applicable")),IF(AND(DD1052="No",OR(DE1052="HIGH",DE1052="CONDITIONAL"),AND(LEN(TRIM(DF1052))&gt;0,LEFT(LOWER(TRIM(DF1052)),7)&lt;&gt;"pending")),IF(AND(AND(LEN(TRIM(DT1052))&gt;0,LEFT(LOWER(TRIM(DT1052)),7)&lt;&gt;"pending"),AND(LEN(TRIM(DU1052))&gt;0,LEFT(LOWER(TRIM(DU1052)),7)&lt;&gt;"pending"),OR(AND(LEN(TRIM(DV1052))&gt;0,LEFT(LOWER(TRIM(DV1052)),7)&lt;&gt;"pending"),AND(LEN(TRIM(DW1052))&gt;0,LEFT(LOWER(TRIM(DW1052)),7)&lt;&gt;"pending")),AND(LEN(TRIM(DX1052))&gt;0,LEFT(LOWER(TRIM(DX1052)),7)&lt;&gt;"pending")),IF(AND(F1052="Claim-ready",OR(EA1052="Strong",EA1052="Moderate"),AND(LEN(TRIM(G1052))&gt;0,LEFT(LOWER(TRIM(G1052)),7)&lt;&gt;"pending"),G1052&lt;&gt;"No substantive use decision is permitted from identification metadata alone.",AND(LEN(TRIM(DZ1052))&gt;0,LEFT(LOWER(TRIM(DZ1052)),7)&lt;&gt;"pending"),DZ1052&lt;&gt;"Identification metadata alone does not permit any substantive scientific, causal, operational, or institutional claim.",AND(LEN(TRIM(EI1052))&gt;0,LEFT(LOWER(TRIM(EI1052)),7)&lt;&gt;"pending"),ISNUMBER(EH1052),EH1052&gt;0),"READY","PENDING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2" t="str">
        <x:v>Pending</x:v>
      </x:c>
      <x:c r="EE1052"/>
      <x:c r="EF1052" t="str">
        <x:v>Pending</x:v>
      </x:c>
      <x:c r="EG1052" t="str">
        <x:v>Pending</x:v>
      </x:c>
      <x:c r="EH1052"/>
      <x:c r="EI1052" s="501"/>
      <x:c r="EJ1052"/>
      <x:c r="EK1052" t="str">
        <x:v>Pending</x:v>
      </x:c>
      <x:c r="EL1052" t="n">
        <x:v>46272</x:v>
      </x:c>
      <x:c r="EM1052" t="str">
        <x:v>Production PubMed record imported and reconciled to Zotero item 4VCJREG5;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2" t="n">
        <x:f>IF(L1052="","",(IF(N1052&lt;&gt;"",1,0)+IF(O1052&lt;&gt;"",1,0)+IF(AJ1052&lt;&gt;"",1,0)+IF(AU1052&lt;&gt;"",1,0)+IF(BE1052&lt;&gt;"",1,0)+IF(CF1052&lt;&gt;"",1,0)+IF(CJ1052="Yes",1,0)+IF(CL1052="Yes",1,0)+IF(DE1052&lt;&gt;"Pending",1,0)+IF(F1052&lt;&gt;"",1,0)+IF(DZ1052&lt;&gt;"",1,0)+IF(EI1052&lt;&gt;"",1,0))/12)</x:f>
        <x:v>0.5</x:v>
      </x:c>
    </x:row>
    <x:row r="1053">
      <x:c r="A1053" t="str">
        <x:v>EV-1050</x:v>
      </x:c>
      <x:c r="B1053" t="str">
        <x:v>Integrity check</x:v>
      </x:c>
      <x:c r="C1053" t="str">
        <x:f>IF(L1053="","",IF(LEFT(EC1053,7)="BLOCKED","🔴 Do not use for conclusion",IF(EB1053="Yes","🟢 Claim-ready","🟡 Caution / context")))</x:f>
        <x:v>🟡 Caution / context</x:v>
      </x:c>
      <x:c r="D1053" t="str">
        <x:f>IF(L1053="","",EC1053)</x:f>
        <x:v>PENDING — appropriate appraisal</x:v>
      </x:c>
      <x:c r="E1053" t="str">
        <x:v>P3 — Medium</x:v>
      </x:c>
      <x:c r="F1053" t="str">
        <x:v>Pending</x:v>
      </x:c>
      <x:c r="G1053" t="str">
        <x:v>Title/abstract identify an explicit tactical/public-safety context and readiness domain; retain for full-text assessment.</x:v>
      </x:c>
      <x:c r="H1053" t="str">
        <x:v>Obtain and review lawful full text; confirm human adjudication; then select a design-specific appraisal instrument.</x:v>
      </x:c>
      <x:c r="I1053"/>
      <x:c r="J1053" t="str">
        <x:v>A — Core</x:v>
      </x:c>
      <x:c r="K1053" t="str">
        <x:v>IDENTIFIED</x:v>
      </x:c>
      <x:c r="L1053" t="str">
        <x:v>Sex and age differences in physical performance: A comparison of Army basic training and operational populations.</x:v>
      </x:c>
      <x:c r="M1053"/>
      <x:c r="N1053" t="str">
        <x:v>Dada, Esther O; Anderson, Morgan K; Grier, Tyson; Alemany, Joseph A; Jones, Bruce H</x:v>
      </x:c>
      <x:c r="O1053" t="n">
        <x:v>2017</x:v>
      </x:c>
      <x:c r="P1053" t="str">
        <x:v>Journal of science and medicine in sport</x:v>
      </x:c>
      <x:c r="Q1053" t="str">
        <x:v>Journal Article</x:v>
      </x:c>
      <x:c r="R1053" t="str">
        <x:v>Unclear</x:v>
      </x:c>
      <x:c r="S1053" t="str">
        <x:v>Unknown</x:v>
      </x:c>
      <x:c r="T1053" t="str">
        <x:v>eng</x:v>
      </x:c>
      <x:c r="U1053" t="str">
        <x:v>https://pubmed.ncbi.nlm.nih.gov/29100826/</x:v>
      </x:c>
      <x:c r="V1053" t="str">
        <x:v>10.1016/j.jsams.2017.10.002</x:v>
      </x:c>
      <x:c r="W1053" t="str">
        <x:f>IF(V1053="","",LOWER(SUBSTITUTE(SUBSTITUTE(SUBSTITUTE(SUBSTITUTE(TRIM(V1053),"https://doi.org/",""),"http://doi.org/",""),"https://dx.doi.org/",""),"doi:","")))</x:f>
        <x:v>10.1016/j.jsams.2017.10.002</x:v>
      </x:c>
      <x:c r="X1053" t="str">
        <x:v>29100826</x:v>
      </x:c>
      <x:c r="Y1053" t="str"/>
      <x:c r="Z1053"/>
      <x:c r="AA1053" t="str">
        <x:v>PubMed/MEDLINE</x:v>
      </x:c>
      <x:c r="AB1053" t="str">
        <x:v>PUBMED-A-v1.0-2026-08-28</x:v>
      </x:c>
      <x:c r="AC1053" t="str">
        <x:v>SP-PUBMED-A-20260828</x:v>
      </x:c>
      <x:c r="AD1053" s="499" t="n">
        <x:v>46262</x:v>
      </x:c>
      <x:c r="AE1053" s="499" t="n">
        <x:v>46272</x:v>
      </x:c>
      <x:c r="AF1053" t="str">
        <x:v>AVY55H2L</x:v>
      </x:c>
      <x:c r="AG1053"/>
      <x:c r="AH1053" t="str">
        <x:v>Tactical Athlete → Operational Readiness Brazil</x:v>
      </x:c>
      <x:c r="AI1053" t="str">
        <x:v>evidence-family:A</x:v>
      </x:c>
      <x:c r="AJ1053"/>
      <x:c r="AK1053" t="str">
        <x:f>IF(AJ1053="","",IF(OR(LOWER(AJ1053)="brazil",LOWER(AJ1053)="brasil"),"Yes","No"))</x:f>
      </x:c>
      <x:c r="AL1053"/>
      <x:c r="AM1053"/>
      <x:c r="AN1053"/>
      <x:c r="AO1053"/>
      <x:c r="AP1053"/>
      <x:c r="AQ1053"/>
      <x:c r="AR1053"/>
      <x:c r="AS1053"/>
      <x:c r="AT1053"/>
      <x:c r="AU1053"/>
      <x:c r="AV1053"/>
      <x:c r="AW1053"/>
      <x:c r="AX1053"/>
      <x:c r="AY1053"/>
      <x:c r="AZ1053"/>
      <x:c r="BA1053"/>
      <x:c r="BB1053"/>
      <x:c r="BC1053"/>
      <x:c r="BD1053"/>
      <x:c r="BE1053"/>
      <x:c r="BF1053"/>
      <x:c r="BG1053"/>
      <x:c r="BH1053"/>
      <x:c r="BI1053"/>
      <x:c r="BJ1053"/>
      <x:c r="BK1053"/>
      <x:c r="BL1053"/>
      <x:c r="BM1053"/>
      <x:c r="BN1053"/>
      <x:c r="BO1053"/>
      <x:c r="BP1053"/>
      <x:c r="BQ1053"/>
      <x:c r="BR1053"/>
      <x:c r="BS1053"/>
      <x:c r="BT1053"/>
      <x:c r="BU1053"/>
      <x:c r="BV1053"/>
      <x:c r="BW1053"/>
      <x:c r="BX1053"/>
      <x:c r="BY1053"/>
      <x:c r="BZ1053"/>
      <x:c r="CA1053"/>
      <x:c r="CB1053"/>
      <x:c r="CC1053"/>
      <x:c r="CD1053"/>
      <x:c r="CE1053"/>
      <x:c r="CF1053"/>
      <x:c r="CG1053"/>
      <x:c r="CH1053"/>
      <x:c r="CI1053"/>
      <x:c r="CJ1053" t="str">
        <x:v>Yes</x:v>
      </x:c>
      <x:c r="CK1053" t="str">
        <x:v>Yes</x:v>
      </x:c>
      <x:c r="CL1053" t="str">
        <x:v>Yes</x:v>
      </x:c>
      <x:c r="CM1053" t="str">
        <x:v>Clear</x:v>
      </x:c>
      <x:c r="CN1053" t="str">
        <x:v>Verified — clear</x:v>
      </x:c>
      <x:c r="CO1053" t="n">
        <x:v>46272</x:v>
      </x:c>
      <x:c r="CP1053" t="str">
        <x:v>https://pubmed.ncbi.nlm.nih.gov/29100826/</x:v>
      </x:c>
      <x:c r="CQ1053"/>
      <x:c r="CR1053"/>
      <x:c r="CS1053"/>
      <x:c r="CT1053"/>
      <x:c r="CU1053"/>
      <x:c r="CV1053"/>
      <x:c r="CW1053"/>
      <x:c r="CX1053"/>
      <x:c r="CY1053"/>
      <x:c r="CZ1053"/>
      <x:c r="DA1053"/>
      <x:c r="DB1053" t="str">
        <x:f>IF(L1053="","",IF(AND(COUNT(CU1053:DA1053)=7,OR(CU1053=0,CU1053=1,CU1053=2),OR(CV1053=0,CV1053=1,CV1053=2),OR(CW1053=0,CW1053=1,CW1053=2),OR(CX1053=0,CX1053=1,CX1053=2),OR(CY1053=0,CY1053=1,CY1053=2),OR(CZ1053=0,CZ1053=1,CZ1053=2),OR(DA1053=0,DA1053=1,DA1053=2)),SUM(CU1053:DA1053),""))</x:f>
      </x:c>
      <x:c r="DC1053" t="str">
        <x:f>IF(DB1053="","",ROUND(DB1053/14*10,1))</x:f>
      </x:c>
      <x:c r="DD1053" t="str">
        <x:v>Pending</x:v>
      </x:c>
      <x:c r="DE1053" t="str">
        <x:f>IF(L1053="","",IF(DC1053="","Pending",IF(DD1053="Yes","CONDITIONAL — safety override",IF(DC1053&gt;=8,"HIGH",IF(DC1053&gt;=5,"CONDITIONAL","LOW")))))</x:f>
        <x:v>Pending</x:v>
      </x:c>
      <x:c r="DF1053" t="str">
        <x:v>Pending screening and full-text appraisal; no transferability judgment made at identification.</x:v>
      </x:c>
      <x:c r="DG1053"/>
      <x:c r="DH1053"/>
      <x:c r="DI1053"/>
      <x:c r="DJ1053"/>
      <x:c r="DK1053"/>
      <x:c r="DL1053"/>
      <x:c r="DM1053"/>
      <x:c r="DN1053"/>
      <x:c r="DO1053"/>
      <x:c r="DP1053"/>
      <x:c r="DQ1053"/>
      <x:c r="DR1053"/>
      <x:c r="DS1053"/>
      <x:c r="DT1053"/>
      <x:c r="DU1053"/>
      <x:c r="DV1053"/>
      <x:c r="DW1053"/>
      <x:c r="DX1053"/>
      <x:c r="DY1053"/>
      <x:c r="DZ1053" t="str">
        <x:v>Title/abstract screening alone does not establish effectiveness, causality, methodological quality, transferability to Brazilian public safety or an institutional recommendation.</x:v>
      </x:c>
      <x:c r="EA1053" t="str">
        <x:v>Pending</x:v>
      </x:c>
      <x:c r="EB1053" t="str">
        <x:f>IF(L1053="","",IF(EC1053="READY","Yes","No / Pending"))</x:f>
        <x:v>No / Pending</x:v>
      </x:c>
      <x:c r="EC1053" t="str">
        <x:f>IF(L1053="","",IF(OR(ISNUMBER(SEARCH("Retracted Publication",Q1053)),CM1053="Retracted",CN1053="Retracted",CM1053="Expression of Concern",CN1053="Expression of Concern",F1053="Not used",CG1053="Critical",CH1053="High",CH1053="Critical"),"BLOCKED — integrity or use restriction",IF(AND(CJ1053="Yes",CK1053="Yes",CL1053="Yes"),IF(AND(CM1053="Clear",CN1053="Verified — clear"),IF(AND(AND(LEN(TRIM(CF1053))&gt;0,LEFT(LOWER(TRIM(CF1053)),7)&lt;&gt;"pending"),OR(CG1053="High",CG1053="Moderate"),OR(CH1053="Low",CH1053="Some concerns",CH1053="Not applicable")),IF(AND(DD1053="No",OR(DE1053="HIGH",DE1053="CONDITIONAL"),AND(LEN(TRIM(DF1053))&gt;0,LEFT(LOWER(TRIM(DF1053)),7)&lt;&gt;"pending")),IF(AND(AND(LEN(TRIM(DT1053))&gt;0,LEFT(LOWER(TRIM(DT1053)),7)&lt;&gt;"pending"),AND(LEN(TRIM(DU1053))&gt;0,LEFT(LOWER(TRIM(DU1053)),7)&lt;&gt;"pending"),OR(AND(LEN(TRIM(DV1053))&gt;0,LEFT(LOWER(TRIM(DV1053)),7)&lt;&gt;"pending"),AND(LEN(TRIM(DW1053))&gt;0,LEFT(LOWER(TRIM(DW1053)),7)&lt;&gt;"pending")),AND(LEN(TRIM(DX1053))&gt;0,LEFT(LOWER(TRIM(DX1053)),7)&lt;&gt;"pending")),IF(AND(F1053="Claim-ready",OR(EA1053="Strong",EA1053="Moderate"),AND(LEN(TRIM(G1053))&gt;0,LEFT(LOWER(TRIM(G1053)),7)&lt;&gt;"pending"),G1053&lt;&gt;"No substantive use decision is permitted from identification metadata alone.",AND(LEN(TRIM(DZ1053))&gt;0,LEFT(LOWER(TRIM(DZ1053)),7)&lt;&gt;"pending"),DZ1053&lt;&gt;"Identification metadata alone does not permit any substantive scientific, causal, operational, or institutional claim.",AND(LEN(TRIM(EI1053))&gt;0,LEFT(LOWER(TRIM(EI1053)),7)&lt;&gt;"pending"),ISNUMBER(EH1053),EH1053&gt;0),"READY","PENDING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3" t="str">
        <x:v>Pending</x:v>
      </x:c>
      <x:c r="EE1053"/>
      <x:c r="EF1053" t="str">
        <x:v>Pending</x:v>
      </x:c>
      <x:c r="EG1053" t="str">
        <x:v>Pending</x:v>
      </x:c>
      <x:c r="EH1053"/>
      <x:c r="EI1053" s="501"/>
      <x:c r="EJ1053"/>
      <x:c r="EK1053" t="str">
        <x:v>Pending</x:v>
      </x:c>
      <x:c r="EL1053" t="n">
        <x:v>46272</x:v>
      </x:c>
      <x:c r="EM1053" t="str">
        <x:v>Production PubMed record imported and reconciled to Zotero item AVY55H2L;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3" t="n">
        <x:f>IF(L1053="","",(IF(N1053&lt;&gt;"",1,0)+IF(O1053&lt;&gt;"",1,0)+IF(AJ1053&lt;&gt;"",1,0)+IF(AU1053&lt;&gt;"",1,0)+IF(BE1053&lt;&gt;"",1,0)+IF(CF1053&lt;&gt;"",1,0)+IF(CJ1053="Yes",1,0)+IF(CL1053="Yes",1,0)+IF(DE1053&lt;&gt;"Pending",1,0)+IF(F1053&lt;&gt;"",1,0)+IF(DZ1053&lt;&gt;"",1,0)+IF(EI1053&lt;&gt;"",1,0))/12)</x:f>
        <x:v>0.5</x:v>
      </x:c>
    </x:row>
    <x:row r="1054">
      <x:c r="A1054" t="str">
        <x:v>EV-1051</x:v>
      </x:c>
      <x:c r="B1054" t="str">
        <x:v>Integrity check</x:v>
      </x:c>
      <x:c r="C1054" t="str">
        <x:f>IF(L1054="","",IF(LEFT(EC1054,7)="BLOCKED","🔴 Do not use for conclusion",IF(EB1054="Yes","🟢 Claim-ready","🟡 Caution / context")))</x:f>
        <x:v>🟡 Caution / context</x:v>
      </x:c>
      <x:c r="D1054" t="str">
        <x:f>IF(L1054="","",EC1054)</x:f>
        <x:v>PENDING — appropriate appraisal</x:v>
      </x:c>
      <x:c r="E1054" t="str">
        <x:v>P3 — Medium</x:v>
      </x:c>
      <x:c r="F1054" t="str">
        <x:v>Pending</x:v>
      </x:c>
      <x:c r="G1054" t="str">
        <x:v>Title/abstract identify an explicit tactical/public-safety context and readiness domain; retain for full-text assessment.</x:v>
      </x:c>
      <x:c r="H1054" t="str">
        <x:v>Obtain and review lawful full text; confirm human adjudication; then select a design-specific appraisal instrument.</x:v>
      </x:c>
      <x:c r="I1054"/>
      <x:c r="J1054" t="str">
        <x:v>A — Core</x:v>
      </x:c>
      <x:c r="K1054" t="str">
        <x:v>IDENTIFIED</x:v>
      </x:c>
      <x:c r="L1054" t="str">
        <x:v>Poor anaerobic power/capability and static balance predicted prospective musculoskeletal injuries among Soldiers of the 101st Airborne (Air Assault) Division.</x:v>
      </x:c>
      <x:c r="M1054"/>
      <x:c r="N1054" t="str">
        <x:v>Nagai, Takashi; Lovalekar, Mita; Wohleber, Meleesa F; Perlsweig, Katherine A; Wirt, Michael D; Beals, Kim</x:v>
      </x:c>
      <x:c r="O1054" t="n">
        <x:v>2017</x:v>
      </x:c>
      <x:c r="P1054" t="str">
        <x:v>Journal of science and medicine in sport</x:v>
      </x:c>
      <x:c r="Q1054" t="str">
        <x:v>Journal Article</x:v>
      </x:c>
      <x:c r="R1054" t="str">
        <x:v>Unclear</x:v>
      </x:c>
      <x:c r="S1054" t="str">
        <x:v>Unknown</x:v>
      </x:c>
      <x:c r="T1054" t="str">
        <x:v>eng</x:v>
      </x:c>
      <x:c r="U1054" t="str">
        <x:v>https://pubmed.ncbi.nlm.nih.gov/29097231/</x:v>
      </x:c>
      <x:c r="V1054" t="str">
        <x:v>10.1016/j.jsams.2017.10.023</x:v>
      </x:c>
      <x:c r="W1054" t="str">
        <x:f>IF(V1054="","",LOWER(SUBSTITUTE(SUBSTITUTE(SUBSTITUTE(SUBSTITUTE(TRIM(V1054),"https://doi.org/",""),"http://doi.org/",""),"https://dx.doi.org/",""),"doi:","")))</x:f>
        <x:v>10.1016/j.jsams.2017.10.023</x:v>
      </x:c>
      <x:c r="X1054" t="str">
        <x:v>29097231</x:v>
      </x:c>
      <x:c r="Y1054" t="str"/>
      <x:c r="Z1054"/>
      <x:c r="AA1054" t="str">
        <x:v>PubMed/MEDLINE</x:v>
      </x:c>
      <x:c r="AB1054" t="str">
        <x:v>PUBMED-A-v1.0-2026-08-28</x:v>
      </x:c>
      <x:c r="AC1054" t="str">
        <x:v>SP-PUBMED-A-20260828</x:v>
      </x:c>
      <x:c r="AD1054" s="499" t="n">
        <x:v>46262</x:v>
      </x:c>
      <x:c r="AE1054" s="499" t="n">
        <x:v>46272</x:v>
      </x:c>
      <x:c r="AF1054" t="str">
        <x:v>RPCB3YQD</x:v>
      </x:c>
      <x:c r="AG1054"/>
      <x:c r="AH1054" t="str">
        <x:v>Tactical Athlete → Operational Readiness Brazil</x:v>
      </x:c>
      <x:c r="AI1054" t="str">
        <x:v>evidence-family:A</x:v>
      </x:c>
      <x:c r="AJ1054"/>
      <x:c r="AK1054" t="str">
        <x:f>IF(AJ1054="","",IF(OR(LOWER(AJ1054)="brazil",LOWER(AJ1054)="brasil"),"Yes","No"))</x:f>
      </x:c>
      <x:c r="AL1054"/>
      <x:c r="AM1054"/>
      <x:c r="AN1054"/>
      <x:c r="AO1054"/>
      <x:c r="AP1054"/>
      <x:c r="AQ1054"/>
      <x:c r="AR1054"/>
      <x:c r="AS1054"/>
      <x:c r="AT1054"/>
      <x:c r="AU1054"/>
      <x:c r="AV1054"/>
      <x:c r="AW1054"/>
      <x:c r="AX1054"/>
      <x:c r="AY1054"/>
      <x:c r="AZ1054"/>
      <x:c r="BA1054"/>
      <x:c r="BB1054"/>
      <x:c r="BC1054"/>
      <x:c r="BD1054"/>
      <x:c r="BE1054"/>
      <x:c r="BF1054"/>
      <x:c r="BG1054"/>
      <x:c r="BH1054"/>
      <x:c r="BI1054"/>
      <x:c r="BJ1054"/>
      <x:c r="BK1054"/>
      <x:c r="BL1054"/>
      <x:c r="BM1054"/>
      <x:c r="BN1054"/>
      <x:c r="BO1054"/>
      <x:c r="BP1054"/>
      <x:c r="BQ1054"/>
      <x:c r="BR1054"/>
      <x:c r="BS1054"/>
      <x:c r="BT1054"/>
      <x:c r="BU1054"/>
      <x:c r="BV1054"/>
      <x:c r="BW1054"/>
      <x:c r="BX1054"/>
      <x:c r="BY1054"/>
      <x:c r="BZ1054"/>
      <x:c r="CA1054"/>
      <x:c r="CB1054"/>
      <x:c r="CC1054"/>
      <x:c r="CD1054"/>
      <x:c r="CE1054"/>
      <x:c r="CF1054"/>
      <x:c r="CG1054"/>
      <x:c r="CH1054"/>
      <x:c r="CI1054"/>
      <x:c r="CJ1054" t="str">
        <x:v>Yes</x:v>
      </x:c>
      <x:c r="CK1054" t="str">
        <x:v>Yes</x:v>
      </x:c>
      <x:c r="CL1054" t="str">
        <x:v>Yes</x:v>
      </x:c>
      <x:c r="CM1054" t="str">
        <x:v>Clear</x:v>
      </x:c>
      <x:c r="CN1054" t="str">
        <x:v>Verified — clear</x:v>
      </x:c>
      <x:c r="CO1054" t="n">
        <x:v>46272</x:v>
      </x:c>
      <x:c r="CP1054" t="str">
        <x:v>https://pubmed.ncbi.nlm.nih.gov/29097231/</x:v>
      </x:c>
      <x:c r="CQ1054"/>
      <x:c r="CR1054"/>
      <x:c r="CS1054"/>
      <x:c r="CT1054"/>
      <x:c r="CU1054"/>
      <x:c r="CV1054"/>
      <x:c r="CW1054"/>
      <x:c r="CX1054"/>
      <x:c r="CY1054"/>
      <x:c r="CZ1054"/>
      <x:c r="DA1054"/>
      <x:c r="DB1054" t="str">
        <x:f>IF(L1054="","",IF(AND(COUNT(CU1054:DA1054)=7,OR(CU1054=0,CU1054=1,CU1054=2),OR(CV1054=0,CV1054=1,CV1054=2),OR(CW1054=0,CW1054=1,CW1054=2),OR(CX1054=0,CX1054=1,CX1054=2),OR(CY1054=0,CY1054=1,CY1054=2),OR(CZ1054=0,CZ1054=1,CZ1054=2),OR(DA1054=0,DA1054=1,DA1054=2)),SUM(CU1054:DA1054),""))</x:f>
      </x:c>
      <x:c r="DC1054" t="str">
        <x:f>IF(DB1054="","",ROUND(DB1054/14*10,1))</x:f>
      </x:c>
      <x:c r="DD1054" t="str">
        <x:v>Pending</x:v>
      </x:c>
      <x:c r="DE1054" t="str">
        <x:f>IF(L1054="","",IF(DC1054="","Pending",IF(DD1054="Yes","CONDITIONAL — safety override",IF(DC1054&gt;=8,"HIGH",IF(DC1054&gt;=5,"CONDITIONAL","LOW")))))</x:f>
        <x:v>Pending</x:v>
      </x:c>
      <x:c r="DF1054" t="str">
        <x:v>Pending screening and full-text appraisal; no transferability judgment made at identification.</x:v>
      </x:c>
      <x:c r="DG1054"/>
      <x:c r="DH1054"/>
      <x:c r="DI1054"/>
      <x:c r="DJ1054"/>
      <x:c r="DK1054"/>
      <x:c r="DL1054"/>
      <x:c r="DM1054"/>
      <x:c r="DN1054"/>
      <x:c r="DO1054"/>
      <x:c r="DP1054"/>
      <x:c r="DQ1054"/>
      <x:c r="DR1054"/>
      <x:c r="DS1054"/>
      <x:c r="DT1054"/>
      <x:c r="DU1054"/>
      <x:c r="DV1054"/>
      <x:c r="DW1054"/>
      <x:c r="DX1054"/>
      <x:c r="DY1054"/>
      <x:c r="DZ1054" t="str">
        <x:v>Title/abstract screening alone does not establish effectiveness, causality, methodological quality, transferability to Brazilian public safety or an institutional recommendation.</x:v>
      </x:c>
      <x:c r="EA1054" t="str">
        <x:v>Pending</x:v>
      </x:c>
      <x:c r="EB1054" t="str">
        <x:f>IF(L1054="","",IF(EC1054="READY","Yes","No / Pending"))</x:f>
        <x:v>No / Pending</x:v>
      </x:c>
      <x:c r="EC1054" t="str">
        <x:f>IF(L1054="","",IF(OR(ISNUMBER(SEARCH("Retracted Publication",Q1054)),CM1054="Retracted",CN1054="Retracted",CM1054="Expression of Concern",CN1054="Expression of Concern",F1054="Not used",CG1054="Critical",CH1054="High",CH1054="Critical"),"BLOCKED — integrity or use restriction",IF(AND(CJ1054="Yes",CK1054="Yes",CL1054="Yes"),IF(AND(CM1054="Clear",CN1054="Verified — clear"),IF(AND(AND(LEN(TRIM(CF1054))&gt;0,LEFT(LOWER(TRIM(CF1054)),7)&lt;&gt;"pending"),OR(CG1054="High",CG1054="Moderate"),OR(CH1054="Low",CH1054="Some concerns",CH1054="Not applicable")),IF(AND(DD1054="No",OR(DE1054="HIGH",DE1054="CONDITIONAL"),AND(LEN(TRIM(DF1054))&gt;0,LEFT(LOWER(TRIM(DF1054)),7)&lt;&gt;"pending")),IF(AND(AND(LEN(TRIM(DT1054))&gt;0,LEFT(LOWER(TRIM(DT1054)),7)&lt;&gt;"pending"),AND(LEN(TRIM(DU1054))&gt;0,LEFT(LOWER(TRIM(DU1054)),7)&lt;&gt;"pending"),OR(AND(LEN(TRIM(DV1054))&gt;0,LEFT(LOWER(TRIM(DV1054)),7)&lt;&gt;"pending"),AND(LEN(TRIM(DW1054))&gt;0,LEFT(LOWER(TRIM(DW1054)),7)&lt;&gt;"pending")),AND(LEN(TRIM(DX1054))&gt;0,LEFT(LOWER(TRIM(DX1054)),7)&lt;&gt;"pending")),IF(AND(F1054="Claim-ready",OR(EA1054="Strong",EA1054="Moderate"),AND(LEN(TRIM(G1054))&gt;0,LEFT(LOWER(TRIM(G1054)),7)&lt;&gt;"pending"),G1054&lt;&gt;"No substantive use decision is permitted from identification metadata alone.",AND(LEN(TRIM(DZ1054))&gt;0,LEFT(LOWER(TRIM(DZ1054)),7)&lt;&gt;"pending"),DZ1054&lt;&gt;"Identification metadata alone does not permit any substantive scientific, causal, operational, or institutional claim.",AND(LEN(TRIM(EI1054))&gt;0,LEFT(LOWER(TRIM(EI1054)),7)&lt;&gt;"pending"),ISNUMBER(EH1054),EH1054&gt;0),"READY","PENDING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4" t="str">
        <x:v>Pending</x:v>
      </x:c>
      <x:c r="EE1054"/>
      <x:c r="EF1054" t="str">
        <x:v>Pending</x:v>
      </x:c>
      <x:c r="EG1054" t="str">
        <x:v>Pending</x:v>
      </x:c>
      <x:c r="EH1054"/>
      <x:c r="EI1054" s="501"/>
      <x:c r="EJ1054"/>
      <x:c r="EK1054" t="str">
        <x:v>Pending</x:v>
      </x:c>
      <x:c r="EL1054" t="n">
        <x:v>46272</x:v>
      </x:c>
      <x:c r="EM1054" t="str">
        <x:v>Production PubMed record imported and reconciled to Zotero item RPCB3YQD;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4" t="n">
        <x:f>IF(L1054="","",(IF(N1054&lt;&gt;"",1,0)+IF(O1054&lt;&gt;"",1,0)+IF(AJ1054&lt;&gt;"",1,0)+IF(AU1054&lt;&gt;"",1,0)+IF(BE1054&lt;&gt;"",1,0)+IF(CF1054&lt;&gt;"",1,0)+IF(CJ1054="Yes",1,0)+IF(CL1054="Yes",1,0)+IF(DE1054&lt;&gt;"Pending",1,0)+IF(F1054&lt;&gt;"",1,0)+IF(DZ1054&lt;&gt;"",1,0)+IF(EI1054&lt;&gt;"",1,0))/12)</x:f>
        <x:v>0.5</x:v>
      </x:c>
    </x:row>
    <x:row r="1055">
      <x:c r="A1055" t="str">
        <x:v>EV-1052</x:v>
      </x:c>
      <x:c r="B1055" t="str">
        <x:v>Integrity check</x:v>
      </x:c>
      <x:c r="C1055" t="str">
        <x:f>IF(L1055="","",IF(LEFT(EC1055,7)="BLOCKED","🔴 Do not use for conclusion",IF(EB1055="Yes","🟢 Claim-ready","🟡 Caution / context")))</x:f>
        <x:v>🟡 Caution / context</x:v>
      </x:c>
      <x:c r="D1055" t="str">
        <x:f>IF(L1055="","",EC1055)</x:f>
        <x:v>PENDING — appropriate appraisal</x:v>
      </x:c>
      <x:c r="E1055" t="str">
        <x:v>P3 — Medium</x:v>
      </x:c>
      <x:c r="F1055" t="str">
        <x:v>Pending</x:v>
      </x:c>
      <x:c r="G1055" t="str">
        <x:v>Title/abstract identify an explicit tactical/public-safety context and readiness domain; retain for full-text assessment.</x:v>
      </x:c>
      <x:c r="H1055" t="str">
        <x:v>Obtain and review lawful full text; confirm human adjudication; then select a design-specific appraisal instrument.</x:v>
      </x:c>
      <x:c r="I1055"/>
      <x:c r="J1055" t="str">
        <x:v>A — Core</x:v>
      </x:c>
      <x:c r="K1055" t="str">
        <x:v>IDENTIFIED</x:v>
      </x:c>
      <x:c r="L1055" t="str">
        <x:v>High-Mobility Multipurpose Wheeled Vehicle Rollover Accidents and Injuries to U.S. Army Soldiers by Reported Occupant Restraint Use, 1992-2013.</x:v>
      </x:c>
      <x:c r="M1055"/>
      <x:c r="N1055" t="str">
        <x:v>Lo, Michael C; Giffin, Robert P; Pakulski, Kraig A; Davis, W Sumner; Bernstein, Stephen A; Wise, Daniel V</x:v>
      </x:c>
      <x:c r="O1055" t="n">
        <x:v>2017</x:v>
      </x:c>
      <x:c r="P1055" t="str">
        <x:v>Military medicine</x:v>
      </x:c>
      <x:c r="Q1055" t="str">
        <x:v>Journal Article</x:v>
      </x:c>
      <x:c r="R1055" t="str">
        <x:v>Unclear</x:v>
      </x:c>
      <x:c r="S1055" t="str">
        <x:v>Unknown</x:v>
      </x:c>
      <x:c r="T1055" t="str">
        <x:v>eng</x:v>
      </x:c>
      <x:c r="U1055" t="str">
        <x:v>https://pubmed.ncbi.nlm.nih.gov/29087925/</x:v>
      </x:c>
      <x:c r="V1055" t="str">
        <x:v>10.7205/milmed-d-16-00318</x:v>
      </x:c>
      <x:c r="W1055" t="str">
        <x:f>IF(V1055="","",LOWER(SUBSTITUTE(SUBSTITUTE(SUBSTITUTE(SUBSTITUTE(TRIM(V1055),"https://doi.org/",""),"http://doi.org/",""),"https://dx.doi.org/",""),"doi:","")))</x:f>
        <x:v>10.7205/milmed-d-16-00318</x:v>
      </x:c>
      <x:c r="X1055" t="str">
        <x:v>29087925</x:v>
      </x:c>
      <x:c r="Y1055" t="str"/>
      <x:c r="Z1055"/>
      <x:c r="AA1055" t="str">
        <x:v>PubMed/MEDLINE</x:v>
      </x:c>
      <x:c r="AB1055" t="str">
        <x:v>PUBMED-A-v1.0-2026-08-28</x:v>
      </x:c>
      <x:c r="AC1055" t="str">
        <x:v>SP-PUBMED-A-20260828</x:v>
      </x:c>
      <x:c r="AD1055" s="499" t="n">
        <x:v>46262</x:v>
      </x:c>
      <x:c r="AE1055" s="499" t="n">
        <x:v>46272</x:v>
      </x:c>
      <x:c r="AF1055" t="str">
        <x:v>TCDP6FEP</x:v>
      </x:c>
      <x:c r="AG1055"/>
      <x:c r="AH1055" t="str">
        <x:v>Tactical Athlete → Operational Readiness Brazil</x:v>
      </x:c>
      <x:c r="AI1055" t="str">
        <x:v>evidence-family:A</x:v>
      </x:c>
      <x:c r="AJ1055"/>
      <x:c r="AK1055" t="str">
        <x:f>IF(AJ1055="","",IF(OR(LOWER(AJ1055)="brazil",LOWER(AJ1055)="brasil"),"Yes","No"))</x:f>
      </x:c>
      <x:c r="AL1055"/>
      <x:c r="AM1055"/>
      <x:c r="AN1055"/>
      <x:c r="AO1055"/>
      <x:c r="AP1055"/>
      <x:c r="AQ1055"/>
      <x:c r="AR1055"/>
      <x:c r="AS1055"/>
      <x:c r="AT1055"/>
      <x:c r="AU1055"/>
      <x:c r="AV1055"/>
      <x:c r="AW1055"/>
      <x:c r="AX1055"/>
      <x:c r="AY1055"/>
      <x:c r="AZ1055"/>
      <x:c r="BA1055"/>
      <x:c r="BB1055"/>
      <x:c r="BC1055"/>
      <x:c r="BD1055"/>
      <x:c r="BE1055"/>
      <x:c r="BF1055"/>
      <x:c r="BG1055"/>
      <x:c r="BH1055"/>
      <x:c r="BI1055"/>
      <x:c r="BJ1055"/>
      <x:c r="BK1055"/>
      <x:c r="BL1055"/>
      <x:c r="BM1055"/>
      <x:c r="BN1055"/>
      <x:c r="BO1055"/>
      <x:c r="BP1055"/>
      <x:c r="BQ1055"/>
      <x:c r="BR1055"/>
      <x:c r="BS1055"/>
      <x:c r="BT1055"/>
      <x:c r="BU1055"/>
      <x:c r="BV1055"/>
      <x:c r="BW1055"/>
      <x:c r="BX1055"/>
      <x:c r="BY1055"/>
      <x:c r="BZ1055"/>
      <x:c r="CA1055"/>
      <x:c r="CB1055"/>
      <x:c r="CC1055"/>
      <x:c r="CD1055"/>
      <x:c r="CE1055"/>
      <x:c r="CF1055"/>
      <x:c r="CG1055"/>
      <x:c r="CH1055"/>
      <x:c r="CI1055"/>
      <x:c r="CJ1055" t="str">
        <x:v>Yes</x:v>
      </x:c>
      <x:c r="CK1055" t="str">
        <x:v>Yes</x:v>
      </x:c>
      <x:c r="CL1055" t="str">
        <x:v>Yes</x:v>
      </x:c>
      <x:c r="CM1055" t="str">
        <x:v>Clear</x:v>
      </x:c>
      <x:c r="CN1055" t="str">
        <x:v>Verified — clear</x:v>
      </x:c>
      <x:c r="CO1055" t="n">
        <x:v>46272</x:v>
      </x:c>
      <x:c r="CP1055" t="str">
        <x:v>https://pubmed.ncbi.nlm.nih.gov/29087925/</x:v>
      </x:c>
      <x:c r="CQ1055"/>
      <x:c r="CR1055"/>
      <x:c r="CS1055"/>
      <x:c r="CT1055"/>
      <x:c r="CU1055"/>
      <x:c r="CV1055"/>
      <x:c r="CW1055"/>
      <x:c r="CX1055"/>
      <x:c r="CY1055"/>
      <x:c r="CZ1055"/>
      <x:c r="DA1055"/>
      <x:c r="DB1055" t="str">
        <x:f>IF(L1055="","",IF(AND(COUNT(CU1055:DA1055)=7,OR(CU1055=0,CU1055=1,CU1055=2),OR(CV1055=0,CV1055=1,CV1055=2),OR(CW1055=0,CW1055=1,CW1055=2),OR(CX1055=0,CX1055=1,CX1055=2),OR(CY1055=0,CY1055=1,CY1055=2),OR(CZ1055=0,CZ1055=1,CZ1055=2),OR(DA1055=0,DA1055=1,DA1055=2)),SUM(CU1055:DA1055),""))</x:f>
      </x:c>
      <x:c r="DC1055" t="str">
        <x:f>IF(DB1055="","",ROUND(DB1055/14*10,1))</x:f>
      </x:c>
      <x:c r="DD1055" t="str">
        <x:v>Pending</x:v>
      </x:c>
      <x:c r="DE1055" t="str">
        <x:f>IF(L1055="","",IF(DC1055="","Pending",IF(DD1055="Yes","CONDITIONAL — safety override",IF(DC1055&gt;=8,"HIGH",IF(DC1055&gt;=5,"CONDITIONAL","LOW")))))</x:f>
        <x:v>Pending</x:v>
      </x:c>
      <x:c r="DF1055" t="str">
        <x:v>Pending screening and full-text appraisal; no transferability judgment made at identification.</x:v>
      </x:c>
      <x:c r="DG1055"/>
      <x:c r="DH1055"/>
      <x:c r="DI1055"/>
      <x:c r="DJ1055"/>
      <x:c r="DK1055"/>
      <x:c r="DL1055"/>
      <x:c r="DM1055"/>
      <x:c r="DN1055"/>
      <x:c r="DO1055"/>
      <x:c r="DP1055"/>
      <x:c r="DQ1055"/>
      <x:c r="DR1055"/>
      <x:c r="DS1055"/>
      <x:c r="DT1055"/>
      <x:c r="DU1055"/>
      <x:c r="DV1055"/>
      <x:c r="DW1055"/>
      <x:c r="DX1055"/>
      <x:c r="DY1055"/>
      <x:c r="DZ1055" t="str">
        <x:v>Title/abstract screening alone does not establish effectiveness, causality, methodological quality, transferability to Brazilian public safety or an institutional recommendation.</x:v>
      </x:c>
      <x:c r="EA1055" t="str">
        <x:v>Pending</x:v>
      </x:c>
      <x:c r="EB1055" t="str">
        <x:f>IF(L1055="","",IF(EC1055="READY","Yes","No / Pending"))</x:f>
        <x:v>No / Pending</x:v>
      </x:c>
      <x:c r="EC1055" t="str">
        <x:f>IF(L1055="","",IF(OR(ISNUMBER(SEARCH("Retracted Publication",Q1055)),CM1055="Retracted",CN1055="Retracted",CM1055="Expression of Concern",CN1055="Expression of Concern",F1055="Not used",CG1055="Critical",CH1055="High",CH1055="Critical"),"BLOCKED — integrity or use restriction",IF(AND(CJ1055="Yes",CK1055="Yes",CL1055="Yes"),IF(AND(CM1055="Clear",CN1055="Verified — clear"),IF(AND(AND(LEN(TRIM(CF1055))&gt;0,LEFT(LOWER(TRIM(CF1055)),7)&lt;&gt;"pending"),OR(CG1055="High",CG1055="Moderate"),OR(CH1055="Low",CH1055="Some concerns",CH1055="Not applicable")),IF(AND(DD1055="No",OR(DE1055="HIGH",DE1055="CONDITIONAL"),AND(LEN(TRIM(DF1055))&gt;0,LEFT(LOWER(TRIM(DF1055)),7)&lt;&gt;"pending")),IF(AND(AND(LEN(TRIM(DT1055))&gt;0,LEFT(LOWER(TRIM(DT1055)),7)&lt;&gt;"pending"),AND(LEN(TRIM(DU1055))&gt;0,LEFT(LOWER(TRIM(DU1055)),7)&lt;&gt;"pending"),OR(AND(LEN(TRIM(DV1055))&gt;0,LEFT(LOWER(TRIM(DV1055)),7)&lt;&gt;"pending"),AND(LEN(TRIM(DW1055))&gt;0,LEFT(LOWER(TRIM(DW1055)),7)&lt;&gt;"pending")),AND(LEN(TRIM(DX1055))&gt;0,LEFT(LOWER(TRIM(DX1055)),7)&lt;&gt;"pending")),IF(AND(F1055="Claim-ready",OR(EA1055="Strong",EA1055="Moderate"),AND(LEN(TRIM(G1055))&gt;0,LEFT(LOWER(TRIM(G1055)),7)&lt;&gt;"pending"),G1055&lt;&gt;"No substantive use decision is permitted from identification metadata alone.",AND(LEN(TRIM(DZ1055))&gt;0,LEFT(LOWER(TRIM(DZ1055)),7)&lt;&gt;"pending"),DZ1055&lt;&gt;"Identification metadata alone does not permit any substantive scientific, causal, operational, or institutional claim.",AND(LEN(TRIM(EI1055))&gt;0,LEFT(LOWER(TRIM(EI1055)),7)&lt;&gt;"pending"),ISNUMBER(EH1055),EH1055&gt;0),"READY","PENDING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5" t="str">
        <x:v>Pending</x:v>
      </x:c>
      <x:c r="EE1055"/>
      <x:c r="EF1055" t="str">
        <x:v>Pending</x:v>
      </x:c>
      <x:c r="EG1055" t="str">
        <x:v>Pending</x:v>
      </x:c>
      <x:c r="EH1055"/>
      <x:c r="EI1055" s="501"/>
      <x:c r="EJ1055"/>
      <x:c r="EK1055" t="str">
        <x:v>Pending</x:v>
      </x:c>
      <x:c r="EL1055" t="n">
        <x:v>46272</x:v>
      </x:c>
      <x:c r="EM1055" t="str">
        <x:v>Production PubMed record imported and reconciled to Zotero item TCDP6FEP;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5" t="n">
        <x:f>IF(L1055="","",(IF(N1055&lt;&gt;"",1,0)+IF(O1055&lt;&gt;"",1,0)+IF(AJ1055&lt;&gt;"",1,0)+IF(AU1055&lt;&gt;"",1,0)+IF(BE1055&lt;&gt;"",1,0)+IF(CF1055&lt;&gt;"",1,0)+IF(CJ1055="Yes",1,0)+IF(CL1055="Yes",1,0)+IF(DE1055&lt;&gt;"Pending",1,0)+IF(F1055&lt;&gt;"",1,0)+IF(DZ1055&lt;&gt;"",1,0)+IF(EI1055&lt;&gt;"",1,0))/12)</x:f>
        <x:v>0.5</x:v>
      </x:c>
    </x:row>
    <x:row r="1056">
      <x:c r="A1056" t="str">
        <x:v>EV-1053</x:v>
      </x:c>
      <x:c r="B1056" t="str">
        <x:v>Integrity check</x:v>
      </x:c>
      <x:c r="C1056" t="str">
        <x:f>IF(L1056="","",IF(LEFT(EC1056,7)="BLOCKED","🔴 Do not use for conclusion",IF(EB1056="Yes","🟢 Claim-ready","🟡 Caution / context")))</x:f>
        <x:v>🟡 Caution / context</x:v>
      </x:c>
      <x:c r="D1056" t="str">
        <x:f>IF(L1056="","",EC1056)</x:f>
        <x:v>PENDING — appropriate appraisal</x:v>
      </x:c>
      <x:c r="E1056" t="str">
        <x:v>P3 — Medium</x:v>
      </x:c>
      <x:c r="F1056" t="str">
        <x:v>Pending</x:v>
      </x:c>
      <x:c r="G1056" t="str">
        <x:v>Title/abstract identify an explicit tactical/public-safety context and readiness domain; retain for full-text assessment.</x:v>
      </x:c>
      <x:c r="H1056" t="str">
        <x:v>Obtain and review lawful full text; confirm human adjudication; then select a design-specific appraisal instrument.</x:v>
      </x:c>
      <x:c r="I1056"/>
      <x:c r="J1056" t="str">
        <x:v>A — Core</x:v>
      </x:c>
      <x:c r="K1056" t="str">
        <x:v>IDENTIFIED</x:v>
      </x:c>
      <x:c r="L1056" t="str">
        <x:v>Identifying Policy Implications and Future Research Directions Regarding Military Community Support and Child Psychosocial Adjustment.</x:v>
      </x:c>
      <x:c r="M1056"/>
      <x:c r="N1056" t="str">
        <x:v>Conforte, Allison M; DeLeon, Patrick H; Engel, Charles C; Ling, Catherine; Bakalar, Jennifer L; Tanofsky-Kraff, Marian</x:v>
      </x:c>
      <x:c r="O1056" t="n">
        <x:v>2017</x:v>
      </x:c>
      <x:c r="P1056" t="str">
        <x:v>Military medicine</x:v>
      </x:c>
      <x:c r="Q1056" t="str">
        <x:v>Journal Article</x:v>
      </x:c>
      <x:c r="R1056" t="str">
        <x:v>Unclear</x:v>
      </x:c>
      <x:c r="S1056" t="str">
        <x:v>Unknown</x:v>
      </x:c>
      <x:c r="T1056" t="str">
        <x:v>eng</x:v>
      </x:c>
      <x:c r="U1056" t="str">
        <x:v>https://pubmed.ncbi.nlm.nih.gov/29087897/</x:v>
      </x:c>
      <x:c r="V1056" t="str">
        <x:v>10.7205/milmed-d-17-00002</x:v>
      </x:c>
      <x:c r="W1056" t="str">
        <x:f>IF(V1056="","",LOWER(SUBSTITUTE(SUBSTITUTE(SUBSTITUTE(SUBSTITUTE(TRIM(V1056),"https://doi.org/",""),"http://doi.org/",""),"https://dx.doi.org/",""),"doi:","")))</x:f>
        <x:v>10.7205/milmed-d-17-00002</x:v>
      </x:c>
      <x:c r="X1056" t="str">
        <x:v>29087897</x:v>
      </x:c>
      <x:c r="Y1056" t="str"/>
      <x:c r="Z1056"/>
      <x:c r="AA1056" t="str">
        <x:v>PubMed/MEDLINE</x:v>
      </x:c>
      <x:c r="AB1056" t="str">
        <x:v>PUBMED-A-v1.0-2026-08-28</x:v>
      </x:c>
      <x:c r="AC1056" t="str">
        <x:v>SP-PUBMED-A-20260828</x:v>
      </x:c>
      <x:c r="AD1056" s="499" t="n">
        <x:v>46262</x:v>
      </x:c>
      <x:c r="AE1056" s="499" t="n">
        <x:v>46272</x:v>
      </x:c>
      <x:c r="AF1056" t="str">
        <x:v>6G25QPEB</x:v>
      </x:c>
      <x:c r="AG1056"/>
      <x:c r="AH1056" t="str">
        <x:v>Tactical Athlete → Operational Readiness Brazil</x:v>
      </x:c>
      <x:c r="AI1056" t="str">
        <x:v>evidence-family:A</x:v>
      </x:c>
      <x:c r="AJ1056"/>
      <x:c r="AK1056" t="str">
        <x:f>IF(AJ1056="","",IF(OR(LOWER(AJ1056)="brazil",LOWER(AJ1056)="brasil"),"Yes","No"))</x:f>
      </x:c>
      <x:c r="AL1056"/>
      <x:c r="AM1056"/>
      <x:c r="AN1056"/>
      <x:c r="AO1056"/>
      <x:c r="AP1056"/>
      <x:c r="AQ1056"/>
      <x:c r="AR1056"/>
      <x:c r="AS1056"/>
      <x:c r="AT1056"/>
      <x:c r="AU1056"/>
      <x:c r="AV1056"/>
      <x:c r="AW1056"/>
      <x:c r="AX1056"/>
      <x:c r="AY1056"/>
      <x:c r="AZ1056"/>
      <x:c r="BA1056"/>
      <x:c r="BB1056"/>
      <x:c r="BC1056"/>
      <x:c r="BD1056"/>
      <x:c r="BE1056"/>
      <x:c r="BF1056"/>
      <x:c r="BG1056"/>
      <x:c r="BH1056"/>
      <x:c r="BI1056"/>
      <x:c r="BJ1056"/>
      <x:c r="BK1056"/>
      <x:c r="BL1056"/>
      <x:c r="BM1056"/>
      <x:c r="BN1056"/>
      <x:c r="BO1056"/>
      <x:c r="BP1056"/>
      <x:c r="BQ1056"/>
      <x:c r="BR1056"/>
      <x:c r="BS1056"/>
      <x:c r="BT1056"/>
      <x:c r="BU1056"/>
      <x:c r="BV1056"/>
      <x:c r="BW1056"/>
      <x:c r="BX1056"/>
      <x:c r="BY1056"/>
      <x:c r="BZ1056"/>
      <x:c r="CA1056"/>
      <x:c r="CB1056"/>
      <x:c r="CC1056"/>
      <x:c r="CD1056"/>
      <x:c r="CE1056"/>
      <x:c r="CF1056"/>
      <x:c r="CG1056"/>
      <x:c r="CH1056"/>
      <x:c r="CI1056"/>
      <x:c r="CJ1056" t="str">
        <x:v>Yes</x:v>
      </x:c>
      <x:c r="CK1056" t="str">
        <x:v>Yes</x:v>
      </x:c>
      <x:c r="CL1056" t="str">
        <x:v>Yes</x:v>
      </x:c>
      <x:c r="CM1056" t="str">
        <x:v>Clear</x:v>
      </x:c>
      <x:c r="CN1056" t="str">
        <x:v>Verified — clear</x:v>
      </x:c>
      <x:c r="CO1056" t="n">
        <x:v>46272</x:v>
      </x:c>
      <x:c r="CP1056" t="str">
        <x:v>https://pubmed.ncbi.nlm.nih.gov/29087897/</x:v>
      </x:c>
      <x:c r="CQ1056"/>
      <x:c r="CR1056"/>
      <x:c r="CS1056"/>
      <x:c r="CT1056"/>
      <x:c r="CU1056"/>
      <x:c r="CV1056"/>
      <x:c r="CW1056"/>
      <x:c r="CX1056"/>
      <x:c r="CY1056"/>
      <x:c r="CZ1056"/>
      <x:c r="DA1056"/>
      <x:c r="DB1056" t="str">
        <x:f>IF(L1056="","",IF(AND(COUNT(CU1056:DA1056)=7,OR(CU1056=0,CU1056=1,CU1056=2),OR(CV1056=0,CV1056=1,CV1056=2),OR(CW1056=0,CW1056=1,CW1056=2),OR(CX1056=0,CX1056=1,CX1056=2),OR(CY1056=0,CY1056=1,CY1056=2),OR(CZ1056=0,CZ1056=1,CZ1056=2),OR(DA1056=0,DA1056=1,DA1056=2)),SUM(CU1056:DA1056),""))</x:f>
      </x:c>
      <x:c r="DC1056" t="str">
        <x:f>IF(DB1056="","",ROUND(DB1056/14*10,1))</x:f>
      </x:c>
      <x:c r="DD1056" t="str">
        <x:v>Pending</x:v>
      </x:c>
      <x:c r="DE1056" t="str">
        <x:f>IF(L1056="","",IF(DC1056="","Pending",IF(DD1056="Yes","CONDITIONAL — safety override",IF(DC1056&gt;=8,"HIGH",IF(DC1056&gt;=5,"CONDITIONAL","LOW")))))</x:f>
        <x:v>Pending</x:v>
      </x:c>
      <x:c r="DF1056" t="str">
        <x:v>Pending screening and full-text appraisal; no transferability judgment made at identification.</x:v>
      </x:c>
      <x:c r="DG1056"/>
      <x:c r="DH1056"/>
      <x:c r="DI1056"/>
      <x:c r="DJ1056"/>
      <x:c r="DK1056"/>
      <x:c r="DL1056"/>
      <x:c r="DM1056"/>
      <x:c r="DN1056"/>
      <x:c r="DO1056"/>
      <x:c r="DP1056"/>
      <x:c r="DQ1056"/>
      <x:c r="DR1056"/>
      <x:c r="DS1056"/>
      <x:c r="DT1056"/>
      <x:c r="DU1056"/>
      <x:c r="DV1056"/>
      <x:c r="DW1056"/>
      <x:c r="DX1056"/>
      <x:c r="DY1056"/>
      <x:c r="DZ1056" t="str">
        <x:v>Title/abstract screening alone does not establish effectiveness, causality, methodological quality, transferability to Brazilian public safety or an institutional recommendation.</x:v>
      </x:c>
      <x:c r="EA1056" t="str">
        <x:v>Pending</x:v>
      </x:c>
      <x:c r="EB1056" t="str">
        <x:f>IF(L1056="","",IF(EC1056="READY","Yes","No / Pending"))</x:f>
        <x:v>No / Pending</x:v>
      </x:c>
      <x:c r="EC1056" t="str">
        <x:f>IF(L1056="","",IF(OR(ISNUMBER(SEARCH("Retracted Publication",Q1056)),CM1056="Retracted",CN1056="Retracted",CM1056="Expression of Concern",CN1056="Expression of Concern",F1056="Not used",CG1056="Critical",CH1056="High",CH1056="Critical"),"BLOCKED — integrity or use restriction",IF(AND(CJ1056="Yes",CK1056="Yes",CL1056="Yes"),IF(AND(CM1056="Clear",CN1056="Verified — clear"),IF(AND(AND(LEN(TRIM(CF1056))&gt;0,LEFT(LOWER(TRIM(CF1056)),7)&lt;&gt;"pending"),OR(CG1056="High",CG1056="Moderate"),OR(CH1056="Low",CH1056="Some concerns",CH1056="Not applicable")),IF(AND(DD1056="No",OR(DE1056="HIGH",DE1056="CONDITIONAL"),AND(LEN(TRIM(DF1056))&gt;0,LEFT(LOWER(TRIM(DF1056)),7)&lt;&gt;"pending")),IF(AND(AND(LEN(TRIM(DT1056))&gt;0,LEFT(LOWER(TRIM(DT1056)),7)&lt;&gt;"pending"),AND(LEN(TRIM(DU1056))&gt;0,LEFT(LOWER(TRIM(DU1056)),7)&lt;&gt;"pending"),OR(AND(LEN(TRIM(DV1056))&gt;0,LEFT(LOWER(TRIM(DV1056)),7)&lt;&gt;"pending"),AND(LEN(TRIM(DW1056))&gt;0,LEFT(LOWER(TRIM(DW1056)),7)&lt;&gt;"pending")),AND(LEN(TRIM(DX1056))&gt;0,LEFT(LOWER(TRIM(DX1056)),7)&lt;&gt;"pending")),IF(AND(F1056="Claim-ready",OR(EA1056="Strong",EA1056="Moderate"),AND(LEN(TRIM(G1056))&gt;0,LEFT(LOWER(TRIM(G1056)),7)&lt;&gt;"pending"),G1056&lt;&gt;"No substantive use decision is permitted from identification metadata alone.",AND(LEN(TRIM(DZ1056))&gt;0,LEFT(LOWER(TRIM(DZ1056)),7)&lt;&gt;"pending"),DZ1056&lt;&gt;"Identification metadata alone does not permit any substantive scientific, causal, operational, or institutional claim.",AND(LEN(TRIM(EI1056))&gt;0,LEFT(LOWER(TRIM(EI1056)),7)&lt;&gt;"pending"),ISNUMBER(EH1056),EH1056&gt;0),"READY","PENDING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6" t="str">
        <x:v>Pending</x:v>
      </x:c>
      <x:c r="EE1056"/>
      <x:c r="EF1056" t="str">
        <x:v>Pending</x:v>
      </x:c>
      <x:c r="EG1056" t="str">
        <x:v>Pending</x:v>
      </x:c>
      <x:c r="EH1056"/>
      <x:c r="EI1056" s="501"/>
      <x:c r="EJ1056"/>
      <x:c r="EK1056" t="str">
        <x:v>Pending</x:v>
      </x:c>
      <x:c r="EL1056" t="n">
        <x:v>46272</x:v>
      </x:c>
      <x:c r="EM1056" t="str">
        <x:v>Production PubMed record imported and reconciled to Zotero item 6G25QPEB;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6" t="n">
        <x:f>IF(L1056="","",(IF(N1056&lt;&gt;"",1,0)+IF(O1056&lt;&gt;"",1,0)+IF(AJ1056&lt;&gt;"",1,0)+IF(AU1056&lt;&gt;"",1,0)+IF(BE1056&lt;&gt;"",1,0)+IF(CF1056&lt;&gt;"",1,0)+IF(CJ1056="Yes",1,0)+IF(CL1056="Yes",1,0)+IF(DE1056&lt;&gt;"Pending",1,0)+IF(F1056&lt;&gt;"",1,0)+IF(DZ1056&lt;&gt;"",1,0)+IF(EI1056&lt;&gt;"",1,0))/12)</x:f>
        <x:v>0.5</x:v>
      </x:c>
    </x:row>
    <x:row r="1057">
      <x:c r="A1057" t="str">
        <x:v>EV-1054</x:v>
      </x:c>
      <x:c r="B1057" t="str">
        <x:v>Integrity check</x:v>
      </x:c>
      <x:c r="C1057" t="str">
        <x:f>IF(L1057="","",IF(LEFT(EC1057,7)="BLOCKED","🔴 Do not use for conclusion",IF(EB1057="Yes","🟢 Claim-ready","🟡 Caution / context")))</x:f>
        <x:v>🟡 Caution / context</x:v>
      </x:c>
      <x:c r="D1057" t="str">
        <x:f>IF(L1057="","",EC1057)</x:f>
        <x:v>PENDING — appropriate appraisal</x:v>
      </x:c>
      <x:c r="E1057" t="str">
        <x:v>P3 — Medium</x:v>
      </x:c>
      <x:c r="F1057" t="str">
        <x:v>Pending</x:v>
      </x:c>
      <x:c r="G1057" t="str">
        <x:v>A potentially relevant concept is present, but direct applicability is ambiguous at title/abstract level.</x:v>
      </x:c>
      <x:c r="H1057" t="str">
        <x:v>Human title/abstract adjudication; retrieve full text if relevance remains plausible.</x:v>
      </x:c>
      <x:c r="I1057"/>
      <x:c r="J1057" t="str">
        <x:v>A — Core</x:v>
      </x:c>
      <x:c r="K1057" t="str">
        <x:v>IDENTIFIED</x:v>
      </x:c>
      <x:c r="L1057" t="str">
        <x:v>Perioperative Gabapentin Improves Patient-Centered Outcomes After Inguinal Hernia Repair.</x:v>
      </x:c>
      <x:c r="M1057"/>
      <x:c r="N1057" t="str">
        <x:v>Quail, Jacob; Spence, Dennis; Hannon, Matthew</x:v>
      </x:c>
      <x:c r="O1057" t="n">
        <x:v>2017</x:v>
      </x:c>
      <x:c r="P1057" t="str">
        <x:v>Military medicine</x:v>
      </x:c>
      <x:c r="Q1057" t="str">
        <x:v>Journal Article; Randomized Controlled Trial</x:v>
      </x:c>
      <x:c r="R1057" t="str">
        <x:v>Unclear</x:v>
      </x:c>
      <x:c r="S1057" t="str">
        <x:v>Unknown</x:v>
      </x:c>
      <x:c r="T1057" t="str">
        <x:v>eng</x:v>
      </x:c>
      <x:c r="U1057" t="str">
        <x:v>https://pubmed.ncbi.nlm.nih.gov/29087880/</x:v>
      </x:c>
      <x:c r="V1057" t="str">
        <x:v>10.7205/milmed-d-17-00107</x:v>
      </x:c>
      <x:c r="W1057" t="str">
        <x:f>IF(V1057="","",LOWER(SUBSTITUTE(SUBSTITUTE(SUBSTITUTE(SUBSTITUTE(TRIM(V1057),"https://doi.org/",""),"http://doi.org/",""),"https://dx.doi.org/",""),"doi:","")))</x:f>
        <x:v>10.7205/milmed-d-17-00107</x:v>
      </x:c>
      <x:c r="X1057" t="str">
        <x:v>29087880</x:v>
      </x:c>
      <x:c r="Y1057" t="str"/>
      <x:c r="Z1057"/>
      <x:c r="AA1057" t="str">
        <x:v>PubMed/MEDLINE</x:v>
      </x:c>
      <x:c r="AB1057" t="str">
        <x:v>PUBMED-A-v1.0-2026-08-28</x:v>
      </x:c>
      <x:c r="AC1057" t="str">
        <x:v>SP-PUBMED-A-20260828</x:v>
      </x:c>
      <x:c r="AD1057" s="499" t="n">
        <x:v>46262</x:v>
      </x:c>
      <x:c r="AE1057" s="499" t="n">
        <x:v>46272</x:v>
      </x:c>
      <x:c r="AF1057" t="str">
        <x:v>BD8P48UZ</x:v>
      </x:c>
      <x:c r="AG1057"/>
      <x:c r="AH1057" t="str">
        <x:v>Tactical Athlete → Operational Readiness Brazil</x:v>
      </x:c>
      <x:c r="AI1057" t="str">
        <x:v>evidence-family:A</x:v>
      </x:c>
      <x:c r="AJ1057"/>
      <x:c r="AK1057" t="str">
        <x:f>IF(AJ1057="","",IF(OR(LOWER(AJ1057)="brazil",LOWER(AJ1057)="brasil"),"Yes","No"))</x:f>
      </x:c>
      <x:c r="AL1057"/>
      <x:c r="AM1057"/>
      <x:c r="AN1057"/>
      <x:c r="AO1057"/>
      <x:c r="AP1057"/>
      <x:c r="AQ1057"/>
      <x:c r="AR1057"/>
      <x:c r="AS1057"/>
      <x:c r="AT1057"/>
      <x:c r="AU1057"/>
      <x:c r="AV1057"/>
      <x:c r="AW1057"/>
      <x:c r="AX1057"/>
      <x:c r="AY1057"/>
      <x:c r="AZ1057"/>
      <x:c r="BA1057"/>
      <x:c r="BB1057"/>
      <x:c r="BC1057"/>
      <x:c r="BD1057"/>
      <x:c r="BE1057"/>
      <x:c r="BF1057"/>
      <x:c r="BG1057"/>
      <x:c r="BH1057"/>
      <x:c r="BI1057"/>
      <x:c r="BJ1057"/>
      <x:c r="BK1057"/>
      <x:c r="BL1057"/>
      <x:c r="BM1057"/>
      <x:c r="BN1057"/>
      <x:c r="BO1057"/>
      <x:c r="BP1057"/>
      <x:c r="BQ1057"/>
      <x:c r="BR1057"/>
      <x:c r="BS1057"/>
      <x:c r="BT1057"/>
      <x:c r="BU1057"/>
      <x:c r="BV1057"/>
      <x:c r="BW1057"/>
      <x:c r="BX1057"/>
      <x:c r="BY1057"/>
      <x:c r="BZ1057"/>
      <x:c r="CA1057"/>
      <x:c r="CB1057"/>
      <x:c r="CC1057"/>
      <x:c r="CD1057"/>
      <x:c r="CE1057"/>
      <x:c r="CF1057"/>
      <x:c r="CG1057"/>
      <x:c r="CH1057"/>
      <x:c r="CI1057"/>
      <x:c r="CJ1057" t="str">
        <x:v>Yes</x:v>
      </x:c>
      <x:c r="CK1057" t="str">
        <x:v>Yes</x:v>
      </x:c>
      <x:c r="CL1057" t="str">
        <x:v>Yes</x:v>
      </x:c>
      <x:c r="CM1057" t="str">
        <x:v>Clear</x:v>
      </x:c>
      <x:c r="CN1057" t="str">
        <x:v>Verified — clear</x:v>
      </x:c>
      <x:c r="CO1057" t="n">
        <x:v>46272</x:v>
      </x:c>
      <x:c r="CP1057" t="str">
        <x:v>https://pubmed.ncbi.nlm.nih.gov/29087880/</x:v>
      </x:c>
      <x:c r="CQ1057"/>
      <x:c r="CR1057"/>
      <x:c r="CS1057"/>
      <x:c r="CT1057"/>
      <x:c r="CU1057"/>
      <x:c r="CV1057"/>
      <x:c r="CW1057"/>
      <x:c r="CX1057"/>
      <x:c r="CY1057"/>
      <x:c r="CZ1057"/>
      <x:c r="DA1057"/>
      <x:c r="DB1057" t="str">
        <x:f>IF(L1057="","",IF(AND(COUNT(CU1057:DA1057)=7,OR(CU1057=0,CU1057=1,CU1057=2),OR(CV1057=0,CV1057=1,CV1057=2),OR(CW1057=0,CW1057=1,CW1057=2),OR(CX1057=0,CX1057=1,CX1057=2),OR(CY1057=0,CY1057=1,CY1057=2),OR(CZ1057=0,CZ1057=1,CZ1057=2),OR(DA1057=0,DA1057=1,DA1057=2)),SUM(CU1057:DA1057),""))</x:f>
      </x:c>
      <x:c r="DC1057" t="str">
        <x:f>IF(DB1057="","",ROUND(DB1057/14*10,1))</x:f>
      </x:c>
      <x:c r="DD1057" t="str">
        <x:v>Pending</x:v>
      </x:c>
      <x:c r="DE1057" t="str">
        <x:f>IF(L1057="","",IF(DC1057="","Pending",IF(DD1057="Yes","CONDITIONAL — safety override",IF(DC1057&gt;=8,"HIGH",IF(DC1057&gt;=5,"CONDITIONAL","LOW")))))</x:f>
        <x:v>Pending</x:v>
      </x:c>
      <x:c r="DF1057" t="str">
        <x:v>Pending screening and full-text appraisal; no transferability judgment made at identification.</x:v>
      </x:c>
      <x:c r="DG1057"/>
      <x:c r="DH1057"/>
      <x:c r="DI1057"/>
      <x:c r="DJ1057"/>
      <x:c r="DK1057"/>
      <x:c r="DL1057"/>
      <x:c r="DM1057"/>
      <x:c r="DN1057"/>
      <x:c r="DO1057"/>
      <x:c r="DP1057"/>
      <x:c r="DQ1057"/>
      <x:c r="DR1057"/>
      <x:c r="DS1057"/>
      <x:c r="DT1057"/>
      <x:c r="DU1057"/>
      <x:c r="DV1057"/>
      <x:c r="DW1057"/>
      <x:c r="DX1057"/>
      <x:c r="DY1057"/>
      <x:c r="DZ1057" t="str">
        <x:v>Title/abstract information is insufficient for a substantive scientific, causal, transferability or institutional claim.</x:v>
      </x:c>
      <x:c r="EA1057" t="str">
        <x:v>Pending</x:v>
      </x:c>
      <x:c r="EB1057" t="str">
        <x:f>IF(L1057="","",IF(EC1057="READY","Yes","No / Pending"))</x:f>
        <x:v>No / Pending</x:v>
      </x:c>
      <x:c r="EC1057" t="str">
        <x:f>IF(L1057="","",IF(OR(ISNUMBER(SEARCH("Retracted Publication",Q1057)),CM1057="Retracted",CN1057="Retracted",CM1057="Expression of Concern",CN1057="Expression of Concern",F1057="Not used",CG1057="Critical",CH1057="High",CH1057="Critical"),"BLOCKED — integrity or use restriction",IF(AND(CJ1057="Yes",CK1057="Yes",CL1057="Yes"),IF(AND(CM1057="Clear",CN1057="Verified — clear"),IF(AND(AND(LEN(TRIM(CF1057))&gt;0,LEFT(LOWER(TRIM(CF1057)),7)&lt;&gt;"pending"),OR(CG1057="High",CG1057="Moderate"),OR(CH1057="Low",CH1057="Some concerns",CH1057="Not applicable")),IF(AND(DD1057="No",OR(DE1057="HIGH",DE1057="CONDITIONAL"),AND(LEN(TRIM(DF1057))&gt;0,LEFT(LOWER(TRIM(DF1057)),7)&lt;&gt;"pending")),IF(AND(AND(LEN(TRIM(DT1057))&gt;0,LEFT(LOWER(TRIM(DT1057)),7)&lt;&gt;"pending"),AND(LEN(TRIM(DU1057))&gt;0,LEFT(LOWER(TRIM(DU1057)),7)&lt;&gt;"pending"),OR(AND(LEN(TRIM(DV1057))&gt;0,LEFT(LOWER(TRIM(DV1057)),7)&lt;&gt;"pending"),AND(LEN(TRIM(DW1057))&gt;0,LEFT(LOWER(TRIM(DW1057)),7)&lt;&gt;"pending")),AND(LEN(TRIM(DX1057))&gt;0,LEFT(LOWER(TRIM(DX1057)),7)&lt;&gt;"pending")),IF(AND(F1057="Claim-ready",OR(EA1057="Strong",EA1057="Moderate"),AND(LEN(TRIM(G1057))&gt;0,LEFT(LOWER(TRIM(G1057)),7)&lt;&gt;"pending"),G1057&lt;&gt;"No substantive use decision is permitted from identification metadata alone.",AND(LEN(TRIM(DZ1057))&gt;0,LEFT(LOWER(TRIM(DZ1057)),7)&lt;&gt;"pending"),DZ1057&lt;&gt;"Identification metadata alone does not permit any substantive scientific, causal, operational, or institutional claim.",AND(LEN(TRIM(EI1057))&gt;0,LEFT(LOWER(TRIM(EI1057)),7)&lt;&gt;"pending"),ISNUMBER(EH1057),EH1057&gt;0),"READY","PENDING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7" t="str">
        <x:v>Pending</x:v>
      </x:c>
      <x:c r="EE1057"/>
      <x:c r="EF1057" t="str">
        <x:v>Pending</x:v>
      </x:c>
      <x:c r="EG1057" t="str">
        <x:v>Pending</x:v>
      </x:c>
      <x:c r="EH1057"/>
      <x:c r="EI1057" s="501"/>
      <x:c r="EJ1057"/>
      <x:c r="EK1057" t="str">
        <x:v>Pending</x:v>
      </x:c>
      <x:c r="EL1057" t="n">
        <x:v>46272</x:v>
      </x:c>
      <x:c r="EM1057" t="str">
        <x:v>Production PubMed record imported and reconciled to Zotero item BD8P48UZ;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57" t="n">
        <x:f>IF(L1057="","",(IF(N1057&lt;&gt;"",1,0)+IF(O1057&lt;&gt;"",1,0)+IF(AJ1057&lt;&gt;"",1,0)+IF(AU1057&lt;&gt;"",1,0)+IF(BE1057&lt;&gt;"",1,0)+IF(CF1057&lt;&gt;"",1,0)+IF(CJ1057="Yes",1,0)+IF(CL1057="Yes",1,0)+IF(DE1057&lt;&gt;"Pending",1,0)+IF(F1057&lt;&gt;"",1,0)+IF(DZ1057&lt;&gt;"",1,0)+IF(EI1057&lt;&gt;"",1,0))/12)</x:f>
        <x:v>0.5</x:v>
      </x:c>
    </x:row>
    <x:row r="1058">
      <x:c r="A1058" t="str">
        <x:v>EV-1055</x:v>
      </x:c>
      <x:c r="B1058" t="str">
        <x:v>Integrity check</x:v>
      </x:c>
      <x:c r="C1058" t="str">
        <x:f>IF(L1058="","",IF(LEFT(EC1058,7)="BLOCKED","🔴 Do not use for conclusion",IF(EB1058="Yes","🟢 Claim-ready","🟡 Caution / context")))</x:f>
        <x:v>🟡 Caution / context</x:v>
      </x:c>
      <x:c r="D1058" t="str">
        <x:f>IF(L1058="","",EC1058)</x:f>
        <x:v>PENDING — appropriate appraisal</x:v>
      </x:c>
      <x:c r="E1058" t="str">
        <x:v>P3 — Medium</x:v>
      </x:c>
      <x:c r="F1058" t="str">
        <x:v>Pending</x:v>
      </x:c>
      <x:c r="G1058" t="str">
        <x:v>Title/abstract identify an explicit tactical/public-safety context and readiness domain; retain for full-text assessment.</x:v>
      </x:c>
      <x:c r="H1058" t="str">
        <x:v>Obtain and review lawful full text; confirm human adjudication; then select a design-specific appraisal instrument.</x:v>
      </x:c>
      <x:c r="I1058"/>
      <x:c r="J1058" t="str">
        <x:v>A — Core</x:v>
      </x:c>
      <x:c r="K1058" t="str">
        <x:v>IDENTIFIED</x:v>
      </x:c>
      <x:c r="L1058" t="str">
        <x:v>The Effect of Physical Readiness Training on Reserve Officers' Training Corps Freshmen Cadets.</x:v>
      </x:c>
      <x:c r="M1058"/>
      <x:c r="N1058" t="str">
        <x:v>Oliver, Jonathan M; Stone, Jason D; Holt, Chris; Jenke, Shane C; Jagim, Andrew R; Jones, Margaret T</x:v>
      </x:c>
      <x:c r="O1058" t="n">
        <x:v>2017</x:v>
      </x:c>
      <x:c r="P1058" t="str">
        <x:v>Military medicine</x:v>
      </x:c>
      <x:c r="Q1058" t="str">
        <x:v>Journal Article</x:v>
      </x:c>
      <x:c r="R1058" t="str">
        <x:v>Unclear</x:v>
      </x:c>
      <x:c r="S1058" t="str">
        <x:v>Unknown</x:v>
      </x:c>
      <x:c r="T1058" t="str">
        <x:v>eng</x:v>
      </x:c>
      <x:c r="U1058" t="str">
        <x:v>https://pubmed.ncbi.nlm.nih.gov/29087868/</x:v>
      </x:c>
      <x:c r="V1058" t="str">
        <x:v>10.7205/milmed-d-17-00079</x:v>
      </x:c>
      <x:c r="W1058" t="str">
        <x:f>IF(V1058="","",LOWER(SUBSTITUTE(SUBSTITUTE(SUBSTITUTE(SUBSTITUTE(TRIM(V1058),"https://doi.org/",""),"http://doi.org/",""),"https://dx.doi.org/",""),"doi:","")))</x:f>
        <x:v>10.7205/milmed-d-17-00079</x:v>
      </x:c>
      <x:c r="X1058" t="str">
        <x:v>29087868</x:v>
      </x:c>
      <x:c r="Y1058" t="str"/>
      <x:c r="Z1058"/>
      <x:c r="AA1058" t="str">
        <x:v>PubMed/MEDLINE</x:v>
      </x:c>
      <x:c r="AB1058" t="str">
        <x:v>PUBMED-A-v1.0-2026-08-28</x:v>
      </x:c>
      <x:c r="AC1058" t="str">
        <x:v>SP-PUBMED-A-20260828</x:v>
      </x:c>
      <x:c r="AD1058" s="499" t="n">
        <x:v>46262</x:v>
      </x:c>
      <x:c r="AE1058" s="499" t="n">
        <x:v>46272</x:v>
      </x:c>
      <x:c r="AF1058" t="str">
        <x:v>SGDMRH5X</x:v>
      </x:c>
      <x:c r="AG1058"/>
      <x:c r="AH1058" t="str">
        <x:v>Tactical Athlete → Operational Readiness Brazil</x:v>
      </x:c>
      <x:c r="AI1058" t="str">
        <x:v>evidence-family:A</x:v>
      </x:c>
      <x:c r="AJ1058"/>
      <x:c r="AK1058" t="str">
        <x:f>IF(AJ1058="","",IF(OR(LOWER(AJ1058)="brazil",LOWER(AJ1058)="brasil"),"Yes","No"))</x:f>
      </x:c>
      <x:c r="AL1058"/>
      <x:c r="AM1058"/>
      <x:c r="AN1058"/>
      <x:c r="AO1058"/>
      <x:c r="AP1058"/>
      <x:c r="AQ1058"/>
      <x:c r="AR1058"/>
      <x:c r="AS1058"/>
      <x:c r="AT1058"/>
      <x:c r="AU1058"/>
      <x:c r="AV1058"/>
      <x:c r="AW1058"/>
      <x:c r="AX1058"/>
      <x:c r="AY1058"/>
      <x:c r="AZ1058"/>
      <x:c r="BA1058"/>
      <x:c r="BB1058"/>
      <x:c r="BC1058"/>
      <x:c r="BD1058"/>
      <x:c r="BE1058"/>
      <x:c r="BF1058"/>
      <x:c r="BG1058"/>
      <x:c r="BH1058"/>
      <x:c r="BI1058"/>
      <x:c r="BJ1058"/>
      <x:c r="BK1058"/>
      <x:c r="BL1058"/>
      <x:c r="BM1058"/>
      <x:c r="BN1058"/>
      <x:c r="BO1058"/>
      <x:c r="BP1058"/>
      <x:c r="BQ1058"/>
      <x:c r="BR1058"/>
      <x:c r="BS1058"/>
      <x:c r="BT1058"/>
      <x:c r="BU1058"/>
      <x:c r="BV1058"/>
      <x:c r="BW1058"/>
      <x:c r="BX1058"/>
      <x:c r="BY1058"/>
      <x:c r="BZ1058"/>
      <x:c r="CA1058"/>
      <x:c r="CB1058"/>
      <x:c r="CC1058"/>
      <x:c r="CD1058"/>
      <x:c r="CE1058"/>
      <x:c r="CF1058"/>
      <x:c r="CG1058"/>
      <x:c r="CH1058"/>
      <x:c r="CI1058"/>
      <x:c r="CJ1058" t="str">
        <x:v>Yes</x:v>
      </x:c>
      <x:c r="CK1058" t="str">
        <x:v>Yes</x:v>
      </x:c>
      <x:c r="CL1058" t="str">
        <x:v>Yes</x:v>
      </x:c>
      <x:c r="CM1058" t="str">
        <x:v>Clear</x:v>
      </x:c>
      <x:c r="CN1058" t="str">
        <x:v>Verified — clear</x:v>
      </x:c>
      <x:c r="CO1058" t="n">
        <x:v>46272</x:v>
      </x:c>
      <x:c r="CP1058" t="str">
        <x:v>https://pubmed.ncbi.nlm.nih.gov/29087868/</x:v>
      </x:c>
      <x:c r="CQ1058"/>
      <x:c r="CR1058"/>
      <x:c r="CS1058"/>
      <x:c r="CT1058"/>
      <x:c r="CU1058"/>
      <x:c r="CV1058"/>
      <x:c r="CW1058"/>
      <x:c r="CX1058"/>
      <x:c r="CY1058"/>
      <x:c r="CZ1058"/>
      <x:c r="DA1058"/>
      <x:c r="DB1058" t="str">
        <x:f>IF(L1058="","",IF(AND(COUNT(CU1058:DA1058)=7,OR(CU1058=0,CU1058=1,CU1058=2),OR(CV1058=0,CV1058=1,CV1058=2),OR(CW1058=0,CW1058=1,CW1058=2),OR(CX1058=0,CX1058=1,CX1058=2),OR(CY1058=0,CY1058=1,CY1058=2),OR(CZ1058=0,CZ1058=1,CZ1058=2),OR(DA1058=0,DA1058=1,DA1058=2)),SUM(CU1058:DA1058),""))</x:f>
      </x:c>
      <x:c r="DC1058" t="str">
        <x:f>IF(DB1058="","",ROUND(DB1058/14*10,1))</x:f>
      </x:c>
      <x:c r="DD1058" t="str">
        <x:v>Pending</x:v>
      </x:c>
      <x:c r="DE1058" t="str">
        <x:f>IF(L1058="","",IF(DC1058="","Pending",IF(DD1058="Yes","CONDITIONAL — safety override",IF(DC1058&gt;=8,"HIGH",IF(DC1058&gt;=5,"CONDITIONAL","LOW")))))</x:f>
        <x:v>Pending</x:v>
      </x:c>
      <x:c r="DF1058" t="str">
        <x:v>Pending screening and full-text appraisal; no transferability judgment made at identification.</x:v>
      </x:c>
      <x:c r="DG1058"/>
      <x:c r="DH1058"/>
      <x:c r="DI1058"/>
      <x:c r="DJ1058"/>
      <x:c r="DK1058"/>
      <x:c r="DL1058"/>
      <x:c r="DM1058"/>
      <x:c r="DN1058"/>
      <x:c r="DO1058"/>
      <x:c r="DP1058"/>
      <x:c r="DQ1058"/>
      <x:c r="DR1058"/>
      <x:c r="DS1058"/>
      <x:c r="DT1058"/>
      <x:c r="DU1058"/>
      <x:c r="DV1058"/>
      <x:c r="DW1058"/>
      <x:c r="DX1058"/>
      <x:c r="DY1058"/>
      <x:c r="DZ1058" t="str">
        <x:v>Title/abstract screening alone does not establish effectiveness, causality, methodological quality, transferability to Brazilian public safety or an institutional recommendation.</x:v>
      </x:c>
      <x:c r="EA1058" t="str">
        <x:v>Pending</x:v>
      </x:c>
      <x:c r="EB1058" t="str">
        <x:f>IF(L1058="","",IF(EC1058="READY","Yes","No / Pending"))</x:f>
        <x:v>No / Pending</x:v>
      </x:c>
      <x:c r="EC1058" t="str">
        <x:f>IF(L1058="","",IF(OR(ISNUMBER(SEARCH("Retracted Publication",Q1058)),CM1058="Retracted",CN1058="Retracted",CM1058="Expression of Concern",CN1058="Expression of Concern",F1058="Not used",CG1058="Critical",CH1058="High",CH1058="Critical"),"BLOCKED — integrity or use restriction",IF(AND(CJ1058="Yes",CK1058="Yes",CL1058="Yes"),IF(AND(CM1058="Clear",CN1058="Verified — clear"),IF(AND(AND(LEN(TRIM(CF1058))&gt;0,LEFT(LOWER(TRIM(CF1058)),7)&lt;&gt;"pending"),OR(CG1058="High",CG1058="Moderate"),OR(CH1058="Low",CH1058="Some concerns",CH1058="Not applicable")),IF(AND(DD1058="No",OR(DE1058="HIGH",DE1058="CONDITIONAL"),AND(LEN(TRIM(DF1058))&gt;0,LEFT(LOWER(TRIM(DF1058)),7)&lt;&gt;"pending")),IF(AND(AND(LEN(TRIM(DT1058))&gt;0,LEFT(LOWER(TRIM(DT1058)),7)&lt;&gt;"pending"),AND(LEN(TRIM(DU1058))&gt;0,LEFT(LOWER(TRIM(DU1058)),7)&lt;&gt;"pending"),OR(AND(LEN(TRIM(DV1058))&gt;0,LEFT(LOWER(TRIM(DV1058)),7)&lt;&gt;"pending"),AND(LEN(TRIM(DW1058))&gt;0,LEFT(LOWER(TRIM(DW1058)),7)&lt;&gt;"pending")),AND(LEN(TRIM(DX1058))&gt;0,LEFT(LOWER(TRIM(DX1058)),7)&lt;&gt;"pending")),IF(AND(F1058="Claim-ready",OR(EA1058="Strong",EA1058="Moderate"),AND(LEN(TRIM(G1058))&gt;0,LEFT(LOWER(TRIM(G1058)),7)&lt;&gt;"pending"),G1058&lt;&gt;"No substantive use decision is permitted from identification metadata alone.",AND(LEN(TRIM(DZ1058))&gt;0,LEFT(LOWER(TRIM(DZ1058)),7)&lt;&gt;"pending"),DZ1058&lt;&gt;"Identification metadata alone does not permit any substantive scientific, causal, operational, or institutional claim.",AND(LEN(TRIM(EI1058))&gt;0,LEFT(LOWER(TRIM(EI1058)),7)&lt;&gt;"pending"),ISNUMBER(EH1058),EH1058&gt;0),"READY","PENDING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8" t="str">
        <x:v>Pending</x:v>
      </x:c>
      <x:c r="EE1058"/>
      <x:c r="EF1058" t="str">
        <x:v>Pending</x:v>
      </x:c>
      <x:c r="EG1058" t="str">
        <x:v>Pending</x:v>
      </x:c>
      <x:c r="EH1058"/>
      <x:c r="EI1058" s="501"/>
      <x:c r="EJ1058"/>
      <x:c r="EK1058" t="str">
        <x:v>Pending</x:v>
      </x:c>
      <x:c r="EL1058" t="n">
        <x:v>46272</x:v>
      </x:c>
      <x:c r="EM1058" t="str">
        <x:v>Production PubMed record imported and reconciled to Zotero item SGDMRH5X;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8" t="n">
        <x:f>IF(L1058="","",(IF(N1058&lt;&gt;"",1,0)+IF(O1058&lt;&gt;"",1,0)+IF(AJ1058&lt;&gt;"",1,0)+IF(AU1058&lt;&gt;"",1,0)+IF(BE1058&lt;&gt;"",1,0)+IF(CF1058&lt;&gt;"",1,0)+IF(CJ1058="Yes",1,0)+IF(CL1058="Yes",1,0)+IF(DE1058&lt;&gt;"Pending",1,0)+IF(F1058&lt;&gt;"",1,0)+IF(DZ1058&lt;&gt;"",1,0)+IF(EI1058&lt;&gt;"",1,0))/12)</x:f>
        <x:v>0.5</x:v>
      </x:c>
    </x:row>
    <x:row r="1059">
      <x:c r="A1059" t="str">
        <x:v>EV-1056</x:v>
      </x:c>
      <x:c r="B1059" t="str">
        <x:v>Integrity check</x:v>
      </x:c>
      <x:c r="C1059" t="str">
        <x:f>IF(L1059="","",IF(LEFT(EC1059,7)="BLOCKED","🔴 Do not use for conclusion",IF(EB1059="Yes","🟢 Claim-ready","🟡 Caution / context")))</x:f>
        <x:v>🟡 Caution / context</x:v>
      </x:c>
      <x:c r="D1059" t="str">
        <x:f>IF(L1059="","",EC1059)</x:f>
        <x:v>PENDING — appropriate appraisal</x:v>
      </x:c>
      <x:c r="E1059" t="str">
        <x:v>P3 — Medium</x:v>
      </x:c>
      <x:c r="F1059" t="str">
        <x:v>Pending</x:v>
      </x:c>
      <x:c r="G1059" t="str">
        <x:v>Title/abstract identify an explicit tactical/public-safety context and readiness domain; retain for full-text assessment.</x:v>
      </x:c>
      <x:c r="H1059" t="str">
        <x:v>Obtain and review lawful full text; confirm human adjudication; then select a design-specific appraisal instrument.</x:v>
      </x:c>
      <x:c r="I1059"/>
      <x:c r="J1059" t="str">
        <x:v>A — Core</x:v>
      </x:c>
      <x:c r="K1059" t="str">
        <x:v>IDENTIFIED</x:v>
      </x:c>
      <x:c r="L1059" t="str">
        <x:v>Effect of Pregnancy on Performance of a Standardized Physical Fitness Test.</x:v>
      </x:c>
      <x:c r="M1059"/>
      <x:c r="N1059" t="str">
        <x:v>Miller, Michael J; Kutcher, Jennifer; Adams, Kerrie L</x:v>
      </x:c>
      <x:c r="O1059" t="n">
        <x:v>2017</x:v>
      </x:c>
      <x:c r="P1059" t="str">
        <x:v>Military medicine</x:v>
      </x:c>
      <x:c r="Q1059" t="str">
        <x:v>Journal Article</x:v>
      </x:c>
      <x:c r="R1059" t="str">
        <x:v>Unclear</x:v>
      </x:c>
      <x:c r="S1059" t="str">
        <x:v>Unknown</x:v>
      </x:c>
      <x:c r="T1059" t="str">
        <x:v>eng</x:v>
      </x:c>
      <x:c r="U1059" t="str">
        <x:v>https://pubmed.ncbi.nlm.nih.gov/29087853/</x:v>
      </x:c>
      <x:c r="V1059" t="str">
        <x:v>10.7205/milmed-d-17-00093</x:v>
      </x:c>
      <x:c r="W1059" t="str">
        <x:f>IF(V1059="","",LOWER(SUBSTITUTE(SUBSTITUTE(SUBSTITUTE(SUBSTITUTE(TRIM(V1059),"https://doi.org/",""),"http://doi.org/",""),"https://dx.doi.org/",""),"doi:","")))</x:f>
        <x:v>10.7205/milmed-d-17-00093</x:v>
      </x:c>
      <x:c r="X1059" t="str">
        <x:v>29087853</x:v>
      </x:c>
      <x:c r="Y1059" t="str"/>
      <x:c r="Z1059"/>
      <x:c r="AA1059" t="str">
        <x:v>PubMed/MEDLINE</x:v>
      </x:c>
      <x:c r="AB1059" t="str">
        <x:v>PUBMED-A-v1.0-2026-08-28</x:v>
      </x:c>
      <x:c r="AC1059" t="str">
        <x:v>SP-PUBMED-A-20260828</x:v>
      </x:c>
      <x:c r="AD1059" s="499" t="n">
        <x:v>46262</x:v>
      </x:c>
      <x:c r="AE1059" s="499" t="n">
        <x:v>46272</x:v>
      </x:c>
      <x:c r="AF1059" t="str">
        <x:v>B7KXHNRA</x:v>
      </x:c>
      <x:c r="AG1059"/>
      <x:c r="AH1059" t="str">
        <x:v>Tactical Athlete → Operational Readiness Brazil</x:v>
      </x:c>
      <x:c r="AI1059" t="str">
        <x:v>evidence-family:A</x:v>
      </x:c>
      <x:c r="AJ1059"/>
      <x:c r="AK1059" t="str">
        <x:f>IF(AJ1059="","",IF(OR(LOWER(AJ1059)="brazil",LOWER(AJ1059)="brasil"),"Yes","No"))</x:f>
      </x:c>
      <x:c r="AL1059"/>
      <x:c r="AM1059"/>
      <x:c r="AN1059"/>
      <x:c r="AO1059"/>
      <x:c r="AP1059"/>
      <x:c r="AQ1059"/>
      <x:c r="AR1059"/>
      <x:c r="AS1059"/>
      <x:c r="AT1059"/>
      <x:c r="AU1059"/>
      <x:c r="AV1059"/>
      <x:c r="AW1059"/>
      <x:c r="AX1059"/>
      <x:c r="AY1059"/>
      <x:c r="AZ1059"/>
      <x:c r="BA1059"/>
      <x:c r="BB1059"/>
      <x:c r="BC1059"/>
      <x:c r="BD1059"/>
      <x:c r="BE1059"/>
      <x:c r="BF1059"/>
      <x:c r="BG1059"/>
      <x:c r="BH1059"/>
      <x:c r="BI1059"/>
      <x:c r="BJ1059"/>
      <x:c r="BK1059"/>
      <x:c r="BL1059"/>
      <x:c r="BM1059"/>
      <x:c r="BN1059"/>
      <x:c r="BO1059"/>
      <x:c r="BP1059"/>
      <x:c r="BQ1059"/>
      <x:c r="BR1059"/>
      <x:c r="BS1059"/>
      <x:c r="BT1059"/>
      <x:c r="BU1059"/>
      <x:c r="BV1059"/>
      <x:c r="BW1059"/>
      <x:c r="BX1059"/>
      <x:c r="BY1059"/>
      <x:c r="BZ1059"/>
      <x:c r="CA1059"/>
      <x:c r="CB1059"/>
      <x:c r="CC1059"/>
      <x:c r="CD1059"/>
      <x:c r="CE1059"/>
      <x:c r="CF1059"/>
      <x:c r="CG1059"/>
      <x:c r="CH1059"/>
      <x:c r="CI1059"/>
      <x:c r="CJ1059" t="str">
        <x:v>Yes</x:v>
      </x:c>
      <x:c r="CK1059" t="str">
        <x:v>Yes</x:v>
      </x:c>
      <x:c r="CL1059" t="str">
        <x:v>Yes</x:v>
      </x:c>
      <x:c r="CM1059" t="str">
        <x:v>Clear</x:v>
      </x:c>
      <x:c r="CN1059" t="str">
        <x:v>Verified — clear</x:v>
      </x:c>
      <x:c r="CO1059" t="n">
        <x:v>46272</x:v>
      </x:c>
      <x:c r="CP1059" t="str">
        <x:v>https://pubmed.ncbi.nlm.nih.gov/29087853/</x:v>
      </x:c>
      <x:c r="CQ1059"/>
      <x:c r="CR1059"/>
      <x:c r="CS1059"/>
      <x:c r="CT1059"/>
      <x:c r="CU1059"/>
      <x:c r="CV1059"/>
      <x:c r="CW1059"/>
      <x:c r="CX1059"/>
      <x:c r="CY1059"/>
      <x:c r="CZ1059"/>
      <x:c r="DA1059"/>
      <x:c r="DB1059" t="str">
        <x:f>IF(L1059="","",IF(AND(COUNT(CU1059:DA1059)=7,OR(CU1059=0,CU1059=1,CU1059=2),OR(CV1059=0,CV1059=1,CV1059=2),OR(CW1059=0,CW1059=1,CW1059=2),OR(CX1059=0,CX1059=1,CX1059=2),OR(CY1059=0,CY1059=1,CY1059=2),OR(CZ1059=0,CZ1059=1,CZ1059=2),OR(DA1059=0,DA1059=1,DA1059=2)),SUM(CU1059:DA1059),""))</x:f>
      </x:c>
      <x:c r="DC1059" t="str">
        <x:f>IF(DB1059="","",ROUND(DB1059/14*10,1))</x:f>
      </x:c>
      <x:c r="DD1059" t="str">
        <x:v>Pending</x:v>
      </x:c>
      <x:c r="DE1059" t="str">
        <x:f>IF(L1059="","",IF(DC1059="","Pending",IF(DD1059="Yes","CONDITIONAL — safety override",IF(DC1059&gt;=8,"HIGH",IF(DC1059&gt;=5,"CONDITIONAL","LOW")))))</x:f>
        <x:v>Pending</x:v>
      </x:c>
      <x:c r="DF1059" t="str">
        <x:v>Pending screening and full-text appraisal; no transferability judgment made at identification.</x:v>
      </x:c>
      <x:c r="DG1059"/>
      <x:c r="DH1059"/>
      <x:c r="DI1059"/>
      <x:c r="DJ1059"/>
      <x:c r="DK1059"/>
      <x:c r="DL1059"/>
      <x:c r="DM1059"/>
      <x:c r="DN1059"/>
      <x:c r="DO1059"/>
      <x:c r="DP1059"/>
      <x:c r="DQ1059"/>
      <x:c r="DR1059"/>
      <x:c r="DS1059"/>
      <x:c r="DT1059"/>
      <x:c r="DU1059"/>
      <x:c r="DV1059"/>
      <x:c r="DW1059"/>
      <x:c r="DX1059"/>
      <x:c r="DY1059"/>
      <x:c r="DZ1059" t="str">
        <x:v>Title/abstract screening alone does not establish effectiveness, causality, methodological quality, transferability to Brazilian public safety or an institutional recommendation.</x:v>
      </x:c>
      <x:c r="EA1059" t="str">
        <x:v>Pending</x:v>
      </x:c>
      <x:c r="EB1059" t="str">
        <x:f>IF(L1059="","",IF(EC1059="READY","Yes","No / Pending"))</x:f>
        <x:v>No / Pending</x:v>
      </x:c>
      <x:c r="EC1059" t="str">
        <x:f>IF(L1059="","",IF(OR(ISNUMBER(SEARCH("Retracted Publication",Q1059)),CM1059="Retracted",CN1059="Retracted",CM1059="Expression of Concern",CN1059="Expression of Concern",F1059="Not used",CG1059="Critical",CH1059="High",CH1059="Critical"),"BLOCKED — integrity or use restriction",IF(AND(CJ1059="Yes",CK1059="Yes",CL1059="Yes"),IF(AND(CM1059="Clear",CN1059="Verified — clear"),IF(AND(AND(LEN(TRIM(CF1059))&gt;0,LEFT(LOWER(TRIM(CF1059)),7)&lt;&gt;"pending"),OR(CG1059="High",CG1059="Moderate"),OR(CH1059="Low",CH1059="Some concerns",CH1059="Not applicable")),IF(AND(DD1059="No",OR(DE1059="HIGH",DE1059="CONDITIONAL"),AND(LEN(TRIM(DF1059))&gt;0,LEFT(LOWER(TRIM(DF1059)),7)&lt;&gt;"pending")),IF(AND(AND(LEN(TRIM(DT1059))&gt;0,LEFT(LOWER(TRIM(DT1059)),7)&lt;&gt;"pending"),AND(LEN(TRIM(DU1059))&gt;0,LEFT(LOWER(TRIM(DU1059)),7)&lt;&gt;"pending"),OR(AND(LEN(TRIM(DV1059))&gt;0,LEFT(LOWER(TRIM(DV1059)),7)&lt;&gt;"pending"),AND(LEN(TRIM(DW1059))&gt;0,LEFT(LOWER(TRIM(DW1059)),7)&lt;&gt;"pending")),AND(LEN(TRIM(DX1059))&gt;0,LEFT(LOWER(TRIM(DX1059)),7)&lt;&gt;"pending")),IF(AND(F1059="Claim-ready",OR(EA1059="Strong",EA1059="Moderate"),AND(LEN(TRIM(G1059))&gt;0,LEFT(LOWER(TRIM(G1059)),7)&lt;&gt;"pending"),G1059&lt;&gt;"No substantive use decision is permitted from identification metadata alone.",AND(LEN(TRIM(DZ1059))&gt;0,LEFT(LOWER(TRIM(DZ1059)),7)&lt;&gt;"pending"),DZ1059&lt;&gt;"Identification metadata alone does not permit any substantive scientific, causal, operational, or institutional claim.",AND(LEN(TRIM(EI1059))&gt;0,LEFT(LOWER(TRIM(EI1059)),7)&lt;&gt;"pending"),ISNUMBER(EH1059),EH1059&gt;0),"READY","PENDING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59" t="str">
        <x:v>Pending</x:v>
      </x:c>
      <x:c r="EE1059"/>
      <x:c r="EF1059" t="str">
        <x:v>Pending</x:v>
      </x:c>
      <x:c r="EG1059" t="str">
        <x:v>Pending</x:v>
      </x:c>
      <x:c r="EH1059"/>
      <x:c r="EI1059" s="501"/>
      <x:c r="EJ1059"/>
      <x:c r="EK1059" t="str">
        <x:v>Pending</x:v>
      </x:c>
      <x:c r="EL1059" t="n">
        <x:v>46272</x:v>
      </x:c>
      <x:c r="EM1059" t="str">
        <x:v>Production PubMed record imported and reconciled to Zotero item B7KXHNRA;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59" t="n">
        <x:f>IF(L1059="","",(IF(N1059&lt;&gt;"",1,0)+IF(O1059&lt;&gt;"",1,0)+IF(AJ1059&lt;&gt;"",1,0)+IF(AU1059&lt;&gt;"",1,0)+IF(BE1059&lt;&gt;"",1,0)+IF(CF1059&lt;&gt;"",1,0)+IF(CJ1059="Yes",1,0)+IF(CL1059="Yes",1,0)+IF(DE1059&lt;&gt;"Pending",1,0)+IF(F1059&lt;&gt;"",1,0)+IF(DZ1059&lt;&gt;"",1,0)+IF(EI1059&lt;&gt;"",1,0))/12)</x:f>
        <x:v>0.5</x:v>
      </x:c>
    </x:row>
    <x:row r="1060">
      <x:c r="A1060" t="str">
        <x:v>EV-1057</x:v>
      </x:c>
      <x:c r="B1060" t="str">
        <x:v>Integrity check</x:v>
      </x:c>
      <x:c r="C1060" t="str">
        <x:f>IF(L1060="","",IF(LEFT(EC1060,7)="BLOCKED","🔴 Do not use for conclusion",IF(EB1060="Yes","🟢 Claim-ready","🟡 Caution / context")))</x:f>
        <x:v>🟡 Caution / context</x:v>
      </x:c>
      <x:c r="D1060" t="str">
        <x:f>IF(L1060="","",EC1060)</x:f>
        <x:v>PENDING — appropriate appraisal</x:v>
      </x:c>
      <x:c r="E1060" t="str">
        <x:v>P3 — Medium</x:v>
      </x:c>
      <x:c r="F1060" t="str">
        <x:v>Pending</x:v>
      </x:c>
      <x:c r="G1060" t="str">
        <x:v>Title/abstract identify an explicit tactical/public-safety context and readiness domain; retain for full-text assessment.</x:v>
      </x:c>
      <x:c r="H1060" t="str">
        <x:v>Obtain and review lawful full text; confirm human adjudication; then select a design-specific appraisal instrument.</x:v>
      </x:c>
      <x:c r="I1060"/>
      <x:c r="J1060" t="str">
        <x:v>A — Core</x:v>
      </x:c>
      <x:c r="K1060" t="str">
        <x:v>IDENTIFIED</x:v>
      </x:c>
      <x:c r="L1060" t="str">
        <x:v>A New Approach to Organization and Implementation of Military Medical Treatment in Response to Military Reform and Modern Warfare in the Chinese Army.</x:v>
      </x:c>
      <x:c r="M1060"/>
      <x:c r="N1060" t="str">
        <x:v>Pei, Yang; Song, Yue; Yu, Min</x:v>
      </x:c>
      <x:c r="O1060" t="n">
        <x:v>2017</x:v>
      </x:c>
      <x:c r="P1060" t="str">
        <x:v>Military medicine</x:v>
      </x:c>
      <x:c r="Q1060" t="str">
        <x:v>Journal Article</x:v>
      </x:c>
      <x:c r="R1060" t="str">
        <x:v>Unclear</x:v>
      </x:c>
      <x:c r="S1060" t="str">
        <x:v>Unknown</x:v>
      </x:c>
      <x:c r="T1060" t="str">
        <x:v>eng</x:v>
      </x:c>
      <x:c r="U1060" t="str">
        <x:v>https://pubmed.ncbi.nlm.nih.gov/29087847/</x:v>
      </x:c>
      <x:c r="V1060" t="str">
        <x:v>10.7205/milmed-d-17-00051</x:v>
      </x:c>
      <x:c r="W1060" t="str">
        <x:f>IF(V1060="","",LOWER(SUBSTITUTE(SUBSTITUTE(SUBSTITUTE(SUBSTITUTE(TRIM(V1060),"https://doi.org/",""),"http://doi.org/",""),"https://dx.doi.org/",""),"doi:","")))</x:f>
        <x:v>10.7205/milmed-d-17-00051</x:v>
      </x:c>
      <x:c r="X1060" t="str">
        <x:v>29087847</x:v>
      </x:c>
      <x:c r="Y1060" t="str"/>
      <x:c r="Z1060"/>
      <x:c r="AA1060" t="str">
        <x:v>PubMed/MEDLINE</x:v>
      </x:c>
      <x:c r="AB1060" t="str">
        <x:v>PUBMED-A-v1.0-2026-08-28</x:v>
      </x:c>
      <x:c r="AC1060" t="str">
        <x:v>SP-PUBMED-A-20260828</x:v>
      </x:c>
      <x:c r="AD1060" s="499" t="n">
        <x:v>46262</x:v>
      </x:c>
      <x:c r="AE1060" s="499" t="n">
        <x:v>46272</x:v>
      </x:c>
      <x:c r="AF1060" t="str">
        <x:v>FLZYV6UL</x:v>
      </x:c>
      <x:c r="AG1060"/>
      <x:c r="AH1060" t="str">
        <x:v>Tactical Athlete → Operational Readiness Brazil</x:v>
      </x:c>
      <x:c r="AI1060" t="str">
        <x:v>evidence-family:A</x:v>
      </x:c>
      <x:c r="AJ1060"/>
      <x:c r="AK1060" t="str">
        <x:f>IF(AJ1060="","",IF(OR(LOWER(AJ1060)="brazil",LOWER(AJ1060)="brasil"),"Yes","No"))</x:f>
      </x:c>
      <x:c r="AL1060"/>
      <x:c r="AM1060"/>
      <x:c r="AN1060"/>
      <x:c r="AO1060"/>
      <x:c r="AP1060"/>
      <x:c r="AQ1060"/>
      <x:c r="AR1060"/>
      <x:c r="AS1060"/>
      <x:c r="AT1060"/>
      <x:c r="AU1060"/>
      <x:c r="AV1060"/>
      <x:c r="AW1060"/>
      <x:c r="AX1060"/>
      <x:c r="AY1060"/>
      <x:c r="AZ1060"/>
      <x:c r="BA1060"/>
      <x:c r="BB1060"/>
      <x:c r="BC1060"/>
      <x:c r="BD1060"/>
      <x:c r="BE1060"/>
      <x:c r="BF1060"/>
      <x:c r="BG1060"/>
      <x:c r="BH1060"/>
      <x:c r="BI1060"/>
      <x:c r="BJ1060"/>
      <x:c r="BK1060"/>
      <x:c r="BL1060"/>
      <x:c r="BM1060"/>
      <x:c r="BN1060"/>
      <x:c r="BO1060"/>
      <x:c r="BP1060"/>
      <x:c r="BQ1060"/>
      <x:c r="BR1060"/>
      <x:c r="BS1060"/>
      <x:c r="BT1060"/>
      <x:c r="BU1060"/>
      <x:c r="BV1060"/>
      <x:c r="BW1060"/>
      <x:c r="BX1060"/>
      <x:c r="BY1060"/>
      <x:c r="BZ1060"/>
      <x:c r="CA1060"/>
      <x:c r="CB1060"/>
      <x:c r="CC1060"/>
      <x:c r="CD1060"/>
      <x:c r="CE1060"/>
      <x:c r="CF1060"/>
      <x:c r="CG1060"/>
      <x:c r="CH1060"/>
      <x:c r="CI1060"/>
      <x:c r="CJ1060" t="str">
        <x:v>Yes</x:v>
      </x:c>
      <x:c r="CK1060" t="str">
        <x:v>Yes</x:v>
      </x:c>
      <x:c r="CL1060" t="str">
        <x:v>Yes</x:v>
      </x:c>
      <x:c r="CM1060" t="str">
        <x:v>Clear</x:v>
      </x:c>
      <x:c r="CN1060" t="str">
        <x:v>Verified — clear</x:v>
      </x:c>
      <x:c r="CO1060" t="n">
        <x:v>46272</x:v>
      </x:c>
      <x:c r="CP1060" t="str">
        <x:v>https://pubmed.ncbi.nlm.nih.gov/29087847/</x:v>
      </x:c>
      <x:c r="CQ1060"/>
      <x:c r="CR1060"/>
      <x:c r="CS1060"/>
      <x:c r="CT1060"/>
      <x:c r="CU1060"/>
      <x:c r="CV1060"/>
      <x:c r="CW1060"/>
      <x:c r="CX1060"/>
      <x:c r="CY1060"/>
      <x:c r="CZ1060"/>
      <x:c r="DA1060"/>
      <x:c r="DB1060" t="str">
        <x:f>IF(L1060="","",IF(AND(COUNT(CU1060:DA1060)=7,OR(CU1060=0,CU1060=1,CU1060=2),OR(CV1060=0,CV1060=1,CV1060=2),OR(CW1060=0,CW1060=1,CW1060=2),OR(CX1060=0,CX1060=1,CX1060=2),OR(CY1060=0,CY1060=1,CY1060=2),OR(CZ1060=0,CZ1060=1,CZ1060=2),OR(DA1060=0,DA1060=1,DA1060=2)),SUM(CU1060:DA1060),""))</x:f>
      </x:c>
      <x:c r="DC1060" t="str">
        <x:f>IF(DB1060="","",ROUND(DB1060/14*10,1))</x:f>
      </x:c>
      <x:c r="DD1060" t="str">
        <x:v>Pending</x:v>
      </x:c>
      <x:c r="DE1060" t="str">
        <x:f>IF(L1060="","",IF(DC1060="","Pending",IF(DD1060="Yes","CONDITIONAL — safety override",IF(DC1060&gt;=8,"HIGH",IF(DC1060&gt;=5,"CONDITIONAL","LOW")))))</x:f>
        <x:v>Pending</x:v>
      </x:c>
      <x:c r="DF1060" t="str">
        <x:v>Pending screening and full-text appraisal; no transferability judgment made at identification.</x:v>
      </x:c>
      <x:c r="DG1060"/>
      <x:c r="DH1060"/>
      <x:c r="DI1060"/>
      <x:c r="DJ1060"/>
      <x:c r="DK1060"/>
      <x:c r="DL1060"/>
      <x:c r="DM1060"/>
      <x:c r="DN1060"/>
      <x:c r="DO1060"/>
      <x:c r="DP1060"/>
      <x:c r="DQ1060"/>
      <x:c r="DR1060"/>
      <x:c r="DS1060"/>
      <x:c r="DT1060"/>
      <x:c r="DU1060"/>
      <x:c r="DV1060"/>
      <x:c r="DW1060"/>
      <x:c r="DX1060"/>
      <x:c r="DY1060"/>
      <x:c r="DZ1060" t="str">
        <x:v>Title/abstract screening alone does not establish effectiveness, causality, methodological quality, transferability to Brazilian public safety or an institutional recommendation.</x:v>
      </x:c>
      <x:c r="EA1060" t="str">
        <x:v>Pending</x:v>
      </x:c>
      <x:c r="EB1060" t="str">
        <x:f>IF(L1060="","",IF(EC1060="READY","Yes","No / Pending"))</x:f>
        <x:v>No / Pending</x:v>
      </x:c>
      <x:c r="EC1060" t="str">
        <x:f>IF(L1060="","",IF(OR(ISNUMBER(SEARCH("Retracted Publication",Q1060)),CM1060="Retracted",CN1060="Retracted",CM1060="Expression of Concern",CN1060="Expression of Concern",F1060="Not used",CG1060="Critical",CH1060="High",CH1060="Critical"),"BLOCKED — integrity or use restriction",IF(AND(CJ1060="Yes",CK1060="Yes",CL1060="Yes"),IF(AND(CM1060="Clear",CN1060="Verified — clear"),IF(AND(AND(LEN(TRIM(CF1060))&gt;0,LEFT(LOWER(TRIM(CF1060)),7)&lt;&gt;"pending"),OR(CG1060="High",CG1060="Moderate"),OR(CH1060="Low",CH1060="Some concerns",CH1060="Not applicable")),IF(AND(DD1060="No",OR(DE1060="HIGH",DE1060="CONDITIONAL"),AND(LEN(TRIM(DF1060))&gt;0,LEFT(LOWER(TRIM(DF1060)),7)&lt;&gt;"pending")),IF(AND(AND(LEN(TRIM(DT1060))&gt;0,LEFT(LOWER(TRIM(DT1060)),7)&lt;&gt;"pending"),AND(LEN(TRIM(DU1060))&gt;0,LEFT(LOWER(TRIM(DU1060)),7)&lt;&gt;"pending"),OR(AND(LEN(TRIM(DV1060))&gt;0,LEFT(LOWER(TRIM(DV1060)),7)&lt;&gt;"pending"),AND(LEN(TRIM(DW1060))&gt;0,LEFT(LOWER(TRIM(DW1060)),7)&lt;&gt;"pending")),AND(LEN(TRIM(DX1060))&gt;0,LEFT(LOWER(TRIM(DX1060)),7)&lt;&gt;"pending")),IF(AND(F1060="Claim-ready",OR(EA1060="Strong",EA1060="Moderate"),AND(LEN(TRIM(G1060))&gt;0,LEFT(LOWER(TRIM(G1060)),7)&lt;&gt;"pending"),G1060&lt;&gt;"No substantive use decision is permitted from identification metadata alone.",AND(LEN(TRIM(DZ1060))&gt;0,LEFT(LOWER(TRIM(DZ1060)),7)&lt;&gt;"pending"),DZ1060&lt;&gt;"Identification metadata alone does not permit any substantive scientific, causal, operational, or institutional claim.",AND(LEN(TRIM(EI1060))&gt;0,LEFT(LOWER(TRIM(EI1060)),7)&lt;&gt;"pending"),ISNUMBER(EH1060),EH1060&gt;0),"READY","PENDING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0" t="str">
        <x:v>Pending</x:v>
      </x:c>
      <x:c r="EE1060"/>
      <x:c r="EF1060" t="str">
        <x:v>Pending</x:v>
      </x:c>
      <x:c r="EG1060" t="str">
        <x:v>Pending</x:v>
      </x:c>
      <x:c r="EH1060"/>
      <x:c r="EI1060" s="501"/>
      <x:c r="EJ1060"/>
      <x:c r="EK1060" t="str">
        <x:v>Pending</x:v>
      </x:c>
      <x:c r="EL1060" t="n">
        <x:v>46272</x:v>
      </x:c>
      <x:c r="EM1060" t="str">
        <x:v>Production PubMed record imported and reconciled to Zotero item FLZYV6UL;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0" t="n">
        <x:f>IF(L1060="","",(IF(N1060&lt;&gt;"",1,0)+IF(O1060&lt;&gt;"",1,0)+IF(AJ1060&lt;&gt;"",1,0)+IF(AU1060&lt;&gt;"",1,0)+IF(BE1060&lt;&gt;"",1,0)+IF(CF1060&lt;&gt;"",1,0)+IF(CJ1060="Yes",1,0)+IF(CL1060="Yes",1,0)+IF(DE1060&lt;&gt;"Pending",1,0)+IF(F1060&lt;&gt;"",1,0)+IF(DZ1060&lt;&gt;"",1,0)+IF(EI1060&lt;&gt;"",1,0))/12)</x:f>
        <x:v>0.5</x:v>
      </x:c>
    </x:row>
    <x:row r="1061">
      <x:c r="A1061" t="str">
        <x:v>EV-1058</x:v>
      </x:c>
      <x:c r="B1061" t="str">
        <x:v>Integrity check</x:v>
      </x:c>
      <x:c r="C1061" t="str">
        <x:f>IF(L1061="","",IF(LEFT(EC1061,7)="BLOCKED","🔴 Do not use for conclusion",IF(EB1061="Yes","🟢 Claim-ready","🟡 Caution / context")))</x:f>
        <x:v>🟡 Caution / context</x:v>
      </x:c>
      <x:c r="D1061" t="str">
        <x:f>IF(L1061="","",EC1061)</x:f>
        <x:v>PENDING — appropriate appraisal</x:v>
      </x:c>
      <x:c r="E1061" t="str">
        <x:v>P3 — Medium</x:v>
      </x:c>
      <x:c r="F1061" t="str">
        <x:v>Pending</x:v>
      </x:c>
      <x:c r="G1061" t="str">
        <x:v>Title/abstract identify an explicit operational APHT/medical-readiness topic; retain for full-text assessment.</x:v>
      </x:c>
      <x:c r="H1061" t="str">
        <x:v>Obtain and review lawful full text; confirm human adjudication; then select a design-specific appraisal instrument.</x:v>
      </x:c>
      <x:c r="I1061"/>
      <x:c r="J1061" t="str">
        <x:v>B — APHT / Medical Readiness</x:v>
      </x:c>
      <x:c r="K1061" t="str">
        <x:v>IDENTIFIED</x:v>
      </x:c>
      <x:c r="L1061" t="str">
        <x:v>Serious game training improves performance in combat life-saving interventions.</x:v>
      </x:c>
      <x:c r="M1061"/>
      <x:c r="N1061" t="str">
        <x:v>Planchon, Jerome; Vacher, Anthony; Comblet, Jeremy; Rabatel, Eric; Darses, Francoise; Mignon, Alexandre; Pasquier, Pierre</x:v>
      </x:c>
      <x:c r="O1061" t="n">
        <x:v>2018</x:v>
      </x:c>
      <x:c r="P1061" t="str">
        <x:v>Injury</x:v>
      </x:c>
      <x:c r="Q1061" t="str">
        <x:v>Journal Article; Randomized Controlled Trial</x:v>
      </x:c>
      <x:c r="R1061" t="str">
        <x:v>Unclear</x:v>
      </x:c>
      <x:c r="S1061" t="str">
        <x:v>Unknown</x:v>
      </x:c>
      <x:c r="T1061" t="str">
        <x:v>eng</x:v>
      </x:c>
      <x:c r="U1061" t="str">
        <x:v>https://pubmed.ncbi.nlm.nih.gov/29042033/</x:v>
      </x:c>
      <x:c r="V1061" t="str">
        <x:v>10.1016/j.injury.2017.10.025</x:v>
      </x:c>
      <x:c r="W1061" t="str">
        <x:f>IF(V1061="","",LOWER(SUBSTITUTE(SUBSTITUTE(SUBSTITUTE(SUBSTITUTE(TRIM(V1061),"https://doi.org/",""),"http://doi.org/",""),"https://dx.doi.org/",""),"doi:","")))</x:f>
        <x:v>10.1016/j.injury.2017.10.025</x:v>
      </x:c>
      <x:c r="X1061" t="str">
        <x:v>29042033</x:v>
      </x:c>
      <x:c r="Y1061" t="str"/>
      <x:c r="Z1061"/>
      <x:c r="AA1061" t="str">
        <x:v>PubMed/MEDLINE</x:v>
      </x:c>
      <x:c r="AB1061" t="str">
        <x:v>PUBMED-B-v1.0-2026-08-28</x:v>
      </x:c>
      <x:c r="AC1061" t="str">
        <x:v>SP-PUBMED-B-20260828</x:v>
      </x:c>
      <x:c r="AD1061" s="499" t="n">
        <x:v>46262</x:v>
      </x:c>
      <x:c r="AE1061" s="499" t="n">
        <x:v>46272</x:v>
      </x:c>
      <x:c r="AF1061" t="str">
        <x:v>Z6WJFPFC</x:v>
      </x:c>
      <x:c r="AG1061"/>
      <x:c r="AH1061" t="str">
        <x:v>Tactical Athlete → Operational Readiness Brazil</x:v>
      </x:c>
      <x:c r="AI1061" t="str">
        <x:v>evidence-family:B</x:v>
      </x:c>
      <x:c r="AJ1061"/>
      <x:c r="AK1061" t="str">
        <x:f>IF(AJ1061="","",IF(OR(LOWER(AJ1061)="brazil",LOWER(AJ1061)="brasil"),"Yes","No"))</x:f>
      </x:c>
      <x:c r="AL1061"/>
      <x:c r="AM1061"/>
      <x:c r="AN1061"/>
      <x:c r="AO1061"/>
      <x:c r="AP1061"/>
      <x:c r="AQ1061"/>
      <x:c r="AR1061"/>
      <x:c r="AS1061"/>
      <x:c r="AT1061"/>
      <x:c r="AU1061"/>
      <x:c r="AV1061"/>
      <x:c r="AW1061"/>
      <x:c r="AX1061"/>
      <x:c r="AY1061"/>
      <x:c r="AZ1061"/>
      <x:c r="BA1061"/>
      <x:c r="BB1061"/>
      <x:c r="BC1061"/>
      <x:c r="BD1061"/>
      <x:c r="BE1061"/>
      <x:c r="BF1061"/>
      <x:c r="BG1061"/>
      <x:c r="BH1061"/>
      <x:c r="BI1061"/>
      <x:c r="BJ1061"/>
      <x:c r="BK1061"/>
      <x:c r="BL1061"/>
      <x:c r="BM1061"/>
      <x:c r="BN1061"/>
      <x:c r="BO1061"/>
      <x:c r="BP1061"/>
      <x:c r="BQ1061"/>
      <x:c r="BR1061"/>
      <x:c r="BS1061"/>
      <x:c r="BT1061"/>
      <x:c r="BU1061"/>
      <x:c r="BV1061"/>
      <x:c r="BW1061"/>
      <x:c r="BX1061"/>
      <x:c r="BY1061"/>
      <x:c r="BZ1061"/>
      <x:c r="CA1061"/>
      <x:c r="CB1061"/>
      <x:c r="CC1061"/>
      <x:c r="CD1061"/>
      <x:c r="CE1061"/>
      <x:c r="CF1061"/>
      <x:c r="CG1061"/>
      <x:c r="CH1061"/>
      <x:c r="CI1061"/>
      <x:c r="CJ1061" t="str">
        <x:v>Yes</x:v>
      </x:c>
      <x:c r="CK1061" t="str">
        <x:v>Yes</x:v>
      </x:c>
      <x:c r="CL1061" t="str">
        <x:v>Yes</x:v>
      </x:c>
      <x:c r="CM1061" t="str">
        <x:v>Clear</x:v>
      </x:c>
      <x:c r="CN1061" t="str">
        <x:v>Verified — clear</x:v>
      </x:c>
      <x:c r="CO1061" t="n">
        <x:v>46272</x:v>
      </x:c>
      <x:c r="CP1061" t="str">
        <x:v>https://pubmed.ncbi.nlm.nih.gov/29042033/</x:v>
      </x:c>
      <x:c r="CQ1061"/>
      <x:c r="CR1061"/>
      <x:c r="CS1061"/>
      <x:c r="CT1061"/>
      <x:c r="CU1061"/>
      <x:c r="CV1061"/>
      <x:c r="CW1061"/>
      <x:c r="CX1061"/>
      <x:c r="CY1061"/>
      <x:c r="CZ1061"/>
      <x:c r="DA1061"/>
      <x:c r="DB1061" t="str">
        <x:f>IF(L1061="","",IF(AND(COUNT(CU1061:DA1061)=7,OR(CU1061=0,CU1061=1,CU1061=2),OR(CV1061=0,CV1061=1,CV1061=2),OR(CW1061=0,CW1061=1,CW1061=2),OR(CX1061=0,CX1061=1,CX1061=2),OR(CY1061=0,CY1061=1,CY1061=2),OR(CZ1061=0,CZ1061=1,CZ1061=2),OR(DA1061=0,DA1061=1,DA1061=2)),SUM(CU1061:DA1061),""))</x:f>
      </x:c>
      <x:c r="DC1061" t="str">
        <x:f>IF(DB1061="","",ROUND(DB1061/14*10,1))</x:f>
      </x:c>
      <x:c r="DD1061" t="str">
        <x:v>Pending</x:v>
      </x:c>
      <x:c r="DE1061" t="str">
        <x:f>IF(L1061="","",IF(DC1061="","Pending",IF(DD1061="Yes","CONDITIONAL — safety override",IF(DC1061&gt;=8,"HIGH",IF(DC1061&gt;=5,"CONDITIONAL","LOW")))))</x:f>
        <x:v>Pending</x:v>
      </x:c>
      <x:c r="DF1061" t="str">
        <x:v>Pending screening and full-text appraisal; no transferability judgment made at identification.</x:v>
      </x:c>
      <x:c r="DG1061"/>
      <x:c r="DH1061"/>
      <x:c r="DI1061"/>
      <x:c r="DJ1061"/>
      <x:c r="DK1061"/>
      <x:c r="DL1061"/>
      <x:c r="DM1061"/>
      <x:c r="DN1061"/>
      <x:c r="DO1061"/>
      <x:c r="DP1061"/>
      <x:c r="DQ1061"/>
      <x:c r="DR1061"/>
      <x:c r="DS1061"/>
      <x:c r="DT1061"/>
      <x:c r="DU1061"/>
      <x:c r="DV1061"/>
      <x:c r="DW1061"/>
      <x:c r="DX1061"/>
      <x:c r="DY1061"/>
      <x:c r="DZ1061" t="str">
        <x:v>Title/abstract screening alone does not establish effectiveness, causality, methodological quality, transferability to Brazilian public safety or an institutional recommendation.</x:v>
      </x:c>
      <x:c r="EA1061" t="str">
        <x:v>Pending</x:v>
      </x:c>
      <x:c r="EB1061" t="str">
        <x:f>IF(L1061="","",IF(EC1061="READY","Yes","No / Pending"))</x:f>
        <x:v>No / Pending</x:v>
      </x:c>
      <x:c r="EC1061" t="str">
        <x:f>IF(L1061="","",IF(OR(ISNUMBER(SEARCH("Retracted Publication",Q1061)),CM1061="Retracted",CN1061="Retracted",CM1061="Expression of Concern",CN1061="Expression of Concern",F1061="Not used",CG1061="Critical",CH1061="High",CH1061="Critical"),"BLOCKED — integrity or use restriction",IF(AND(CJ1061="Yes",CK1061="Yes",CL1061="Yes"),IF(AND(CM1061="Clear",CN1061="Verified — clear"),IF(AND(AND(LEN(TRIM(CF1061))&gt;0,LEFT(LOWER(TRIM(CF1061)),7)&lt;&gt;"pending"),OR(CG1061="High",CG1061="Moderate"),OR(CH1061="Low",CH1061="Some concerns",CH1061="Not applicable")),IF(AND(DD1061="No",OR(DE1061="HIGH",DE1061="CONDITIONAL"),AND(LEN(TRIM(DF1061))&gt;0,LEFT(LOWER(TRIM(DF1061)),7)&lt;&gt;"pending")),IF(AND(AND(LEN(TRIM(DT1061))&gt;0,LEFT(LOWER(TRIM(DT1061)),7)&lt;&gt;"pending"),AND(LEN(TRIM(DU1061))&gt;0,LEFT(LOWER(TRIM(DU1061)),7)&lt;&gt;"pending"),OR(AND(LEN(TRIM(DV1061))&gt;0,LEFT(LOWER(TRIM(DV1061)),7)&lt;&gt;"pending"),AND(LEN(TRIM(DW1061))&gt;0,LEFT(LOWER(TRIM(DW1061)),7)&lt;&gt;"pending")),AND(LEN(TRIM(DX1061))&gt;0,LEFT(LOWER(TRIM(DX1061)),7)&lt;&gt;"pending")),IF(AND(F1061="Claim-ready",OR(EA1061="Strong",EA1061="Moderate"),AND(LEN(TRIM(G1061))&gt;0,LEFT(LOWER(TRIM(G1061)),7)&lt;&gt;"pending"),G1061&lt;&gt;"No substantive use decision is permitted from identification metadata alone.",AND(LEN(TRIM(DZ1061))&gt;0,LEFT(LOWER(TRIM(DZ1061)),7)&lt;&gt;"pending"),DZ1061&lt;&gt;"Identification metadata alone does not permit any substantive scientific, causal, operational, or institutional claim.",AND(LEN(TRIM(EI1061))&gt;0,LEFT(LOWER(TRIM(EI1061)),7)&lt;&gt;"pending"),ISNUMBER(EH1061),EH1061&gt;0),"READY","PENDING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1" t="str">
        <x:v>Pending</x:v>
      </x:c>
      <x:c r="EE1061"/>
      <x:c r="EF1061" t="str">
        <x:v>Pending</x:v>
      </x:c>
      <x:c r="EG1061" t="str">
        <x:v>Pending</x:v>
      </x:c>
      <x:c r="EH1061"/>
      <x:c r="EI1061" s="501"/>
      <x:c r="EJ1061"/>
      <x:c r="EK1061" t="str">
        <x:v>Pending</x:v>
      </x:c>
      <x:c r="EL1061" t="n">
        <x:v>46272</x:v>
      </x:c>
      <x:c r="EM1061" t="str">
        <x:v>Production PubMed record imported and reconciled to Zotero item Z6WJFPFC;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1" t="n">
        <x:f>IF(L1061="","",(IF(N1061&lt;&gt;"",1,0)+IF(O1061&lt;&gt;"",1,0)+IF(AJ1061&lt;&gt;"",1,0)+IF(AU1061&lt;&gt;"",1,0)+IF(BE1061&lt;&gt;"",1,0)+IF(CF1061&lt;&gt;"",1,0)+IF(CJ1061="Yes",1,0)+IF(CL1061="Yes",1,0)+IF(DE1061&lt;&gt;"Pending",1,0)+IF(F1061&lt;&gt;"",1,0)+IF(DZ1061&lt;&gt;"",1,0)+IF(EI1061&lt;&gt;"",1,0))/12)</x:f>
        <x:v>0.5</x:v>
      </x:c>
    </x:row>
    <x:row r="1062">
      <x:c r="A1062" t="str">
        <x:v>EV-1059</x:v>
      </x:c>
      <x:c r="B1062" t="str">
        <x:v>Integrity check</x:v>
      </x:c>
      <x:c r="C1062" t="str">
        <x:f>IF(L1062="","",IF(LEFT(EC1062,7)="BLOCKED","🔴 Do not use for conclusion",IF(EB1062="Yes","🟢 Claim-ready","🟡 Caution / context")))</x:f>
        <x:v>🟡 Caution / context</x:v>
      </x:c>
      <x:c r="D1062" t="str">
        <x:f>IF(L1062="","",EC1062)</x:f>
        <x:v>PENDING — appropriate appraisal</x:v>
      </x:c>
      <x:c r="E1062" t="str">
        <x:v>P3 — Medium</x:v>
      </x:c>
      <x:c r="F1062" t="str">
        <x:v>Pending</x:v>
      </x:c>
      <x:c r="G1062" t="str">
        <x:v>Title/abstract identify an explicit operational APHT/medical-readiness topic; retain for full-text assessment.</x:v>
      </x:c>
      <x:c r="H1062" t="str">
        <x:v>Obtain and review lawful full text; confirm human adjudication; then select a design-specific appraisal instrument.</x:v>
      </x:c>
      <x:c r="I1062"/>
      <x:c r="J1062" t="str">
        <x:v>B — APHT / Medical Readiness</x:v>
      </x:c>
      <x:c r="K1062" t="str">
        <x:v>IDENTIFIED</x:v>
      </x:c>
      <x:c r="L1062" t="str">
        <x:v>Hybrid Lipid/Polymer Nanoparticles for Pulmonary Delivery of siRNA: Development and Fate Upon In Vitro Deposition on the Human Epithelial Airway Barrier.</x:v>
      </x:c>
      <x:c r="M1062"/>
      <x:c r="N1062" t="str">
        <x:v>d'Angelo, Ivana; Costabile, Gabriella; Durantie, Estelle; Brocca, Paola; Rondelli, Valeria; Russo, Annapina; Russo, Giulia; Miro, Agnese; Quaglia, Fabiana; Petri-Fink, Alke; Rothen-Rutishauser, Barbara; Ungaro, Francesca</x:v>
      </x:c>
      <x:c r="O1062" t="n">
        <x:v>2018</x:v>
      </x:c>
      <x:c r="P1062" t="str">
        <x:v>Journal of aerosol medicine and pulmonary drug delivery</x:v>
      </x:c>
      <x:c r="Q1062" t="str">
        <x:v>Journal Article; Research Support, Non-U.S. Gov't</x:v>
      </x:c>
      <x:c r="R1062" t="str">
        <x:v>Unclear</x:v>
      </x:c>
      <x:c r="S1062" t="str">
        <x:v>Unknown</x:v>
      </x:c>
      <x:c r="T1062" t="str">
        <x:v>eng</x:v>
      </x:c>
      <x:c r="U1062" t="str">
        <x:v>https://pubmed.ncbi.nlm.nih.gov/29035132/</x:v>
      </x:c>
      <x:c r="V1062" t="str">
        <x:v>10.1089/jamp.2017.1364</x:v>
      </x:c>
      <x:c r="W1062" t="str">
        <x:f>IF(V1062="","",LOWER(SUBSTITUTE(SUBSTITUTE(SUBSTITUTE(SUBSTITUTE(TRIM(V1062),"https://doi.org/",""),"http://doi.org/",""),"https://dx.doi.org/",""),"doi:","")))</x:f>
        <x:v>10.1089/jamp.2017.1364</x:v>
      </x:c>
      <x:c r="X1062" t="str">
        <x:v>29035132</x:v>
      </x:c>
      <x:c r="Y1062" t="str"/>
      <x:c r="Z1062"/>
      <x:c r="AA1062" t="str">
        <x:v>PubMed/MEDLINE</x:v>
      </x:c>
      <x:c r="AB1062" t="str">
        <x:v>PUBMED-B-v1.0-2026-08-28</x:v>
      </x:c>
      <x:c r="AC1062" t="str">
        <x:v>SP-PUBMED-B-20260828</x:v>
      </x:c>
      <x:c r="AD1062" s="499" t="n">
        <x:v>46262</x:v>
      </x:c>
      <x:c r="AE1062" s="499" t="n">
        <x:v>46272</x:v>
      </x:c>
      <x:c r="AF1062" t="str">
        <x:v>BF8NB25R</x:v>
      </x:c>
      <x:c r="AG1062"/>
      <x:c r="AH1062" t="str">
        <x:v>Tactical Athlete → Operational Readiness Brazil</x:v>
      </x:c>
      <x:c r="AI1062" t="str">
        <x:v>evidence-family:B</x:v>
      </x:c>
      <x:c r="AJ1062"/>
      <x:c r="AK1062" t="str">
        <x:f>IF(AJ1062="","",IF(OR(LOWER(AJ1062)="brazil",LOWER(AJ1062)="brasil"),"Yes","No"))</x:f>
      </x:c>
      <x:c r="AL1062"/>
      <x:c r="AM1062"/>
      <x:c r="AN1062"/>
      <x:c r="AO1062"/>
      <x:c r="AP1062"/>
      <x:c r="AQ1062"/>
      <x:c r="AR1062"/>
      <x:c r="AS1062"/>
      <x:c r="AT1062"/>
      <x:c r="AU1062"/>
      <x:c r="AV1062"/>
      <x:c r="AW1062"/>
      <x:c r="AX1062"/>
      <x:c r="AY1062"/>
      <x:c r="AZ1062"/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/>
      <x:c r="BO1062"/>
      <x:c r="BP1062"/>
      <x:c r="BQ1062"/>
      <x:c r="BR1062"/>
      <x:c r="BS1062"/>
      <x:c r="BT1062"/>
      <x:c r="BU1062"/>
      <x:c r="BV1062"/>
      <x:c r="BW1062"/>
      <x:c r="BX1062"/>
      <x:c r="BY1062"/>
      <x:c r="BZ1062"/>
      <x:c r="CA1062"/>
      <x:c r="CB1062"/>
      <x:c r="CC1062"/>
      <x:c r="CD1062"/>
      <x:c r="CE1062"/>
      <x:c r="CF1062"/>
      <x:c r="CG1062"/>
      <x:c r="CH1062"/>
      <x:c r="CI1062"/>
      <x:c r="CJ1062" t="str">
        <x:v>Yes</x:v>
      </x:c>
      <x:c r="CK1062" t="str">
        <x:v>Yes</x:v>
      </x:c>
      <x:c r="CL1062" t="str">
        <x:v>Yes</x:v>
      </x:c>
      <x:c r="CM1062" t="str">
        <x:v>Clear</x:v>
      </x:c>
      <x:c r="CN1062" t="str">
        <x:v>Verified — clear</x:v>
      </x:c>
      <x:c r="CO1062" t="n">
        <x:v>46272</x:v>
      </x:c>
      <x:c r="CP1062" t="str">
        <x:v>https://pubmed.ncbi.nlm.nih.gov/29035132/</x:v>
      </x:c>
      <x:c r="CQ1062"/>
      <x:c r="CR1062"/>
      <x:c r="CS1062"/>
      <x:c r="CT1062"/>
      <x:c r="CU1062"/>
      <x:c r="CV1062"/>
      <x:c r="CW1062"/>
      <x:c r="CX1062"/>
      <x:c r="CY1062"/>
      <x:c r="CZ1062"/>
      <x:c r="DA1062"/>
      <x:c r="DB1062" t="str">
        <x:f>IF(L1062="","",IF(AND(COUNT(CU1062:DA1062)=7,OR(CU1062=0,CU1062=1,CU1062=2),OR(CV1062=0,CV1062=1,CV1062=2),OR(CW1062=0,CW1062=1,CW1062=2),OR(CX1062=0,CX1062=1,CX1062=2),OR(CY1062=0,CY1062=1,CY1062=2),OR(CZ1062=0,CZ1062=1,CZ1062=2),OR(DA1062=0,DA1062=1,DA1062=2)),SUM(CU1062:DA1062),""))</x:f>
      </x:c>
      <x:c r="DC1062" t="str">
        <x:f>IF(DB1062="","",ROUND(DB1062/14*10,1))</x:f>
      </x:c>
      <x:c r="DD1062" t="str">
        <x:v>Pending</x:v>
      </x:c>
      <x:c r="DE1062" t="str">
        <x:f>IF(L1062="","",IF(DC1062="","Pending",IF(DD1062="Yes","CONDITIONAL — safety override",IF(DC1062&gt;=8,"HIGH",IF(DC1062&gt;=5,"CONDITIONAL","LOW")))))</x:f>
        <x:v>Pending</x:v>
      </x:c>
      <x:c r="DF1062" t="str">
        <x:v>Pending screening and full-text appraisal; no transferability judgment made at identification.</x:v>
      </x:c>
      <x:c r="DG1062"/>
      <x:c r="DH1062"/>
      <x:c r="DI1062"/>
      <x:c r="DJ1062"/>
      <x:c r="DK1062"/>
      <x:c r="DL1062"/>
      <x:c r="DM1062"/>
      <x:c r="DN1062"/>
      <x:c r="DO1062"/>
      <x:c r="DP1062"/>
      <x:c r="DQ1062"/>
      <x:c r="DR1062"/>
      <x:c r="DS1062"/>
      <x:c r="DT1062"/>
      <x:c r="DU1062"/>
      <x:c r="DV1062"/>
      <x:c r="DW1062"/>
      <x:c r="DX1062"/>
      <x:c r="DY1062"/>
      <x:c r="DZ1062" t="str">
        <x:v>Title/abstract screening alone does not establish effectiveness, causality, methodological quality, transferability to Brazilian public safety or an institutional recommendation.</x:v>
      </x:c>
      <x:c r="EA1062" t="str">
        <x:v>Pending</x:v>
      </x:c>
      <x:c r="EB1062" t="str">
        <x:f>IF(L1062="","",IF(EC1062="READY","Yes","No / Pending"))</x:f>
        <x:v>No / Pending</x:v>
      </x:c>
      <x:c r="EC1062" t="str">
        <x:f>IF(L1062="","",IF(OR(ISNUMBER(SEARCH("Retracted Publication",Q1062)),CM1062="Retracted",CN1062="Retracted",CM1062="Expression of Concern",CN1062="Expression of Concern",F1062="Not used",CG1062="Critical",CH1062="High",CH1062="Critical"),"BLOCKED — integrity or use restriction",IF(AND(CJ1062="Yes",CK1062="Yes",CL1062="Yes"),IF(AND(CM1062="Clear",CN1062="Verified — clear"),IF(AND(AND(LEN(TRIM(CF1062))&gt;0,LEFT(LOWER(TRIM(CF1062)),7)&lt;&gt;"pending"),OR(CG1062="High",CG1062="Moderate"),OR(CH1062="Low",CH1062="Some concerns",CH1062="Not applicable")),IF(AND(DD1062="No",OR(DE1062="HIGH",DE1062="CONDITIONAL"),AND(LEN(TRIM(DF1062))&gt;0,LEFT(LOWER(TRIM(DF1062)),7)&lt;&gt;"pending")),IF(AND(AND(LEN(TRIM(DT1062))&gt;0,LEFT(LOWER(TRIM(DT1062)),7)&lt;&gt;"pending"),AND(LEN(TRIM(DU1062))&gt;0,LEFT(LOWER(TRIM(DU1062)),7)&lt;&gt;"pending"),OR(AND(LEN(TRIM(DV1062))&gt;0,LEFT(LOWER(TRIM(DV1062)),7)&lt;&gt;"pending"),AND(LEN(TRIM(DW1062))&gt;0,LEFT(LOWER(TRIM(DW1062)),7)&lt;&gt;"pending")),AND(LEN(TRIM(DX1062))&gt;0,LEFT(LOWER(TRIM(DX1062)),7)&lt;&gt;"pending")),IF(AND(F1062="Claim-ready",OR(EA1062="Strong",EA1062="Moderate"),AND(LEN(TRIM(G1062))&gt;0,LEFT(LOWER(TRIM(G1062)),7)&lt;&gt;"pending"),G1062&lt;&gt;"No substantive use decision is permitted from identification metadata alone.",AND(LEN(TRIM(DZ1062))&gt;0,LEFT(LOWER(TRIM(DZ1062)),7)&lt;&gt;"pending"),DZ1062&lt;&gt;"Identification metadata alone does not permit any substantive scientific, causal, operational, or institutional claim.",AND(LEN(TRIM(EI1062))&gt;0,LEFT(LOWER(TRIM(EI1062)),7)&lt;&gt;"pending"),ISNUMBER(EH1062),EH1062&gt;0),"READY","PENDING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2" t="str">
        <x:v>Pending</x:v>
      </x:c>
      <x:c r="EE1062"/>
      <x:c r="EF1062" t="str">
        <x:v>Pending</x:v>
      </x:c>
      <x:c r="EG1062" t="str">
        <x:v>Pending</x:v>
      </x:c>
      <x:c r="EH1062"/>
      <x:c r="EI1062" s="501"/>
      <x:c r="EJ1062"/>
      <x:c r="EK1062" t="str">
        <x:v>Pending</x:v>
      </x:c>
      <x:c r="EL1062" t="n">
        <x:v>46272</x:v>
      </x:c>
      <x:c r="EM1062" t="str">
        <x:v>Production PubMed record imported and reconciled to Zotero item BF8NB25R;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2" t="n">
        <x:f>IF(L1062="","",(IF(N1062&lt;&gt;"",1,0)+IF(O1062&lt;&gt;"",1,0)+IF(AJ1062&lt;&gt;"",1,0)+IF(AU1062&lt;&gt;"",1,0)+IF(BE1062&lt;&gt;"",1,0)+IF(CF1062&lt;&gt;"",1,0)+IF(CJ1062="Yes",1,0)+IF(CL1062="Yes",1,0)+IF(DE1062&lt;&gt;"Pending",1,0)+IF(F1062&lt;&gt;"",1,0)+IF(DZ1062&lt;&gt;"",1,0)+IF(EI1062&lt;&gt;"",1,0))/12)</x:f>
        <x:v>0.5</x:v>
      </x:c>
    </x:row>
    <x:row r="1063">
      <x:c r="A1063" t="str">
        <x:v>EV-1060</x:v>
      </x:c>
      <x:c r="B1063" t="str">
        <x:v>Integrity check</x:v>
      </x:c>
      <x:c r="C1063" t="str">
        <x:f>IF(L1063="","",IF(LEFT(EC1063,7)="BLOCKED","🔴 Do not use for conclusion",IF(EB1063="Yes","🟢 Claim-ready","🟡 Caution / context")))</x:f>
        <x:v>🟡 Caution / context</x:v>
      </x:c>
      <x:c r="D1063" t="str">
        <x:f>IF(L1063="","",EC1063)</x:f>
        <x:v>PENDING — appropriate appraisal</x:v>
      </x:c>
      <x:c r="E1063" t="str">
        <x:v>P3 — Medium</x:v>
      </x:c>
      <x:c r="F1063" t="str">
        <x:v>Pending</x:v>
      </x:c>
      <x:c r="G1063" t="str">
        <x:v>A potentially relevant concept is present, but direct applicability is ambiguous at title/abstract level.</x:v>
      </x:c>
      <x:c r="H1063" t="str">
        <x:v>Human title/abstract adjudication; retrieve full text if relevance remains plausible.</x:v>
      </x:c>
      <x:c r="I1063"/>
      <x:c r="J1063" t="str">
        <x:v>A — Core</x:v>
      </x:c>
      <x:c r="K1063" t="str">
        <x:v>IDENTIFIED</x:v>
      </x:c>
      <x:c r="L1063" t="str">
        <x:v>Priorities for implementing nutritional science into practice to optimize military performance.</x:v>
      </x:c>
      <x:c r="M1063"/>
      <x:c r="N1063" t="str">
        <x:v>Elfenbaum, Pamela; Crawford, Cindy; Enslein, Viviane; Berry, Kevin</x:v>
      </x:c>
      <x:c r="O1063" t="n">
        <x:v>2017</x:v>
      </x:c>
      <x:c r="P1063" t="str">
        <x:v>Nutrition reviews</x:v>
      </x:c>
      <x:c r="Q1063" t="str">
        <x:v>Journal Article</x:v>
      </x:c>
      <x:c r="R1063" t="str">
        <x:v>Unclear</x:v>
      </x:c>
      <x:c r="S1063" t="str">
        <x:v>Unknown</x:v>
      </x:c>
      <x:c r="T1063" t="str">
        <x:v>eng</x:v>
      </x:c>
      <x:c r="U1063" t="str">
        <x:v>https://pubmed.ncbi.nlm.nih.gov/28969346/</x:v>
      </x:c>
      <x:c r="V1063" t="str">
        <x:v>10.1093/nutrit/nux019</x:v>
      </x:c>
      <x:c r="W1063" t="str">
        <x:f>IF(V1063="","",LOWER(SUBSTITUTE(SUBSTITUTE(SUBSTITUTE(SUBSTITUTE(TRIM(V1063),"https://doi.org/",""),"http://doi.org/",""),"https://dx.doi.org/",""),"doi:","")))</x:f>
        <x:v>10.1093/nutrit/nux019</x:v>
      </x:c>
      <x:c r="X1063" t="str">
        <x:v>28969346</x:v>
      </x:c>
      <x:c r="Y1063" t="str"/>
      <x:c r="Z1063"/>
      <x:c r="AA1063" t="str">
        <x:v>PubMed/MEDLINE</x:v>
      </x:c>
      <x:c r="AB1063" t="str">
        <x:v>PUBMED-A-v1.0-2026-08-28</x:v>
      </x:c>
      <x:c r="AC1063" t="str">
        <x:v>SP-PUBMED-A-20260828</x:v>
      </x:c>
      <x:c r="AD1063" s="499" t="n">
        <x:v>46262</x:v>
      </x:c>
      <x:c r="AE1063" s="499" t="n">
        <x:v>46272</x:v>
      </x:c>
      <x:c r="AF1063" t="str">
        <x:v>ZQKGU5I8</x:v>
      </x:c>
      <x:c r="AG1063"/>
      <x:c r="AH1063" t="str">
        <x:v>Tactical Athlete → Operational Readiness Brazil</x:v>
      </x:c>
      <x:c r="AI1063" t="str">
        <x:v>evidence-family:A</x:v>
      </x:c>
      <x:c r="AJ1063"/>
      <x:c r="AK1063" t="str">
        <x:f>IF(AJ1063="","",IF(OR(LOWER(AJ1063)="brazil",LOWER(AJ1063)="brasil"),"Yes","No"))</x:f>
      </x:c>
      <x:c r="AL1063"/>
      <x:c r="AM1063"/>
      <x:c r="AN1063"/>
      <x:c r="AO1063"/>
      <x:c r="AP1063"/>
      <x:c r="AQ1063"/>
      <x:c r="AR1063"/>
      <x:c r="AS1063"/>
      <x:c r="AT1063"/>
      <x:c r="AU1063"/>
      <x:c r="AV1063"/>
      <x:c r="AW1063"/>
      <x:c r="AX1063"/>
      <x:c r="AY1063"/>
      <x:c r="AZ1063"/>
      <x:c r="BA1063"/>
      <x:c r="BB1063"/>
      <x:c r="BC1063"/>
      <x:c r="BD1063"/>
      <x:c r="BE1063"/>
      <x:c r="BF1063"/>
      <x:c r="BG1063"/>
      <x:c r="BH1063"/>
      <x:c r="BI1063"/>
      <x:c r="BJ1063"/>
      <x:c r="BK1063"/>
      <x:c r="BL1063"/>
      <x:c r="BM1063"/>
      <x:c r="BN1063"/>
      <x:c r="BO1063"/>
      <x:c r="BP1063"/>
      <x:c r="BQ1063"/>
      <x:c r="BR1063"/>
      <x:c r="BS1063"/>
      <x:c r="BT1063"/>
      <x:c r="BU1063"/>
      <x:c r="BV1063"/>
      <x:c r="BW1063"/>
      <x:c r="BX1063"/>
      <x:c r="BY1063"/>
      <x:c r="BZ1063"/>
      <x:c r="CA1063"/>
      <x:c r="CB1063"/>
      <x:c r="CC1063"/>
      <x:c r="CD1063"/>
      <x:c r="CE1063"/>
      <x:c r="CF1063"/>
      <x:c r="CG1063"/>
      <x:c r="CH1063"/>
      <x:c r="CI1063"/>
      <x:c r="CJ1063" t="str">
        <x:v>Yes</x:v>
      </x:c>
      <x:c r="CK1063" t="str">
        <x:v>Yes</x:v>
      </x:c>
      <x:c r="CL1063" t="str">
        <x:v>Yes</x:v>
      </x:c>
      <x:c r="CM1063" t="str">
        <x:v>Clear</x:v>
      </x:c>
      <x:c r="CN1063" t="str">
        <x:v>Verified — clear</x:v>
      </x:c>
      <x:c r="CO1063" t="n">
        <x:v>46272</x:v>
      </x:c>
      <x:c r="CP1063" t="str">
        <x:v>https://pubmed.ncbi.nlm.nih.gov/28969346/</x:v>
      </x:c>
      <x:c r="CQ1063"/>
      <x:c r="CR1063"/>
      <x:c r="CS1063"/>
      <x:c r="CT1063"/>
      <x:c r="CU1063"/>
      <x:c r="CV1063"/>
      <x:c r="CW1063"/>
      <x:c r="CX1063"/>
      <x:c r="CY1063"/>
      <x:c r="CZ1063"/>
      <x:c r="DA1063"/>
      <x:c r="DB1063" t="str">
        <x:f>IF(L1063="","",IF(AND(COUNT(CU1063:DA1063)=7,OR(CU1063=0,CU1063=1,CU1063=2),OR(CV1063=0,CV1063=1,CV1063=2),OR(CW1063=0,CW1063=1,CW1063=2),OR(CX1063=0,CX1063=1,CX1063=2),OR(CY1063=0,CY1063=1,CY1063=2),OR(CZ1063=0,CZ1063=1,CZ1063=2),OR(DA1063=0,DA1063=1,DA1063=2)),SUM(CU1063:DA1063),""))</x:f>
      </x:c>
      <x:c r="DC1063" t="str">
        <x:f>IF(DB1063="","",ROUND(DB1063/14*10,1))</x:f>
      </x:c>
      <x:c r="DD1063" t="str">
        <x:v>Pending</x:v>
      </x:c>
      <x:c r="DE1063" t="str">
        <x:f>IF(L1063="","",IF(DC1063="","Pending",IF(DD1063="Yes","CONDITIONAL — safety override",IF(DC1063&gt;=8,"HIGH",IF(DC1063&gt;=5,"CONDITIONAL","LOW")))))</x:f>
        <x:v>Pending</x:v>
      </x:c>
      <x:c r="DF1063" t="str">
        <x:v>Pending screening and full-text appraisal; no transferability judgment made at identification.</x:v>
      </x:c>
      <x:c r="DG1063"/>
      <x:c r="DH1063"/>
      <x:c r="DI1063"/>
      <x:c r="DJ1063"/>
      <x:c r="DK1063"/>
      <x:c r="DL1063"/>
      <x:c r="DM1063"/>
      <x:c r="DN1063"/>
      <x:c r="DO1063"/>
      <x:c r="DP1063"/>
      <x:c r="DQ1063"/>
      <x:c r="DR1063"/>
      <x:c r="DS1063"/>
      <x:c r="DT1063"/>
      <x:c r="DU1063"/>
      <x:c r="DV1063"/>
      <x:c r="DW1063"/>
      <x:c r="DX1063"/>
      <x:c r="DY1063"/>
      <x:c r="DZ1063" t="str">
        <x:v>Title/abstract information is insufficient for a substantive scientific, causal, transferability or institutional claim.</x:v>
      </x:c>
      <x:c r="EA1063" t="str">
        <x:v>Pending</x:v>
      </x:c>
      <x:c r="EB1063" t="str">
        <x:f>IF(L1063="","",IF(EC1063="READY","Yes","No / Pending"))</x:f>
        <x:v>No / Pending</x:v>
      </x:c>
      <x:c r="EC1063" t="str">
        <x:f>IF(L1063="","",IF(OR(ISNUMBER(SEARCH("Retracted Publication",Q1063)),CM1063="Retracted",CN1063="Retracted",CM1063="Expression of Concern",CN1063="Expression of Concern",F1063="Not used",CG1063="Critical",CH1063="High",CH1063="Critical"),"BLOCKED — integrity or use restriction",IF(AND(CJ1063="Yes",CK1063="Yes",CL1063="Yes"),IF(AND(CM1063="Clear",CN1063="Verified — clear"),IF(AND(AND(LEN(TRIM(CF1063))&gt;0,LEFT(LOWER(TRIM(CF1063)),7)&lt;&gt;"pending"),OR(CG1063="High",CG1063="Moderate"),OR(CH1063="Low",CH1063="Some concerns",CH1063="Not applicable")),IF(AND(DD1063="No",OR(DE1063="HIGH",DE1063="CONDITIONAL"),AND(LEN(TRIM(DF1063))&gt;0,LEFT(LOWER(TRIM(DF1063)),7)&lt;&gt;"pending")),IF(AND(AND(LEN(TRIM(DT1063))&gt;0,LEFT(LOWER(TRIM(DT1063)),7)&lt;&gt;"pending"),AND(LEN(TRIM(DU1063))&gt;0,LEFT(LOWER(TRIM(DU1063)),7)&lt;&gt;"pending"),OR(AND(LEN(TRIM(DV1063))&gt;0,LEFT(LOWER(TRIM(DV1063)),7)&lt;&gt;"pending"),AND(LEN(TRIM(DW1063))&gt;0,LEFT(LOWER(TRIM(DW1063)),7)&lt;&gt;"pending")),AND(LEN(TRIM(DX1063))&gt;0,LEFT(LOWER(TRIM(DX1063)),7)&lt;&gt;"pending")),IF(AND(F1063="Claim-ready",OR(EA1063="Strong",EA1063="Moderate"),AND(LEN(TRIM(G1063))&gt;0,LEFT(LOWER(TRIM(G1063)),7)&lt;&gt;"pending"),G1063&lt;&gt;"No substantive use decision is permitted from identification metadata alone.",AND(LEN(TRIM(DZ1063))&gt;0,LEFT(LOWER(TRIM(DZ1063)),7)&lt;&gt;"pending"),DZ1063&lt;&gt;"Identification metadata alone does not permit any substantive scientific, causal, operational, or institutional claim.",AND(LEN(TRIM(EI1063))&gt;0,LEFT(LOWER(TRIM(EI1063)),7)&lt;&gt;"pending"),ISNUMBER(EH1063),EH1063&gt;0),"READY","PENDING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3" t="str">
        <x:v>Pending</x:v>
      </x:c>
      <x:c r="EE1063"/>
      <x:c r="EF1063" t="str">
        <x:v>Pending</x:v>
      </x:c>
      <x:c r="EG1063" t="str">
        <x:v>Pending</x:v>
      </x:c>
      <x:c r="EH1063"/>
      <x:c r="EI1063" s="501"/>
      <x:c r="EJ1063"/>
      <x:c r="EK1063" t="str">
        <x:v>Pending</x:v>
      </x:c>
      <x:c r="EL1063" t="n">
        <x:v>46272</x:v>
      </x:c>
      <x:c r="EM1063" t="str">
        <x:v>Production PubMed record imported and reconciled to Zotero item ZQKGU5I8;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63" t="n">
        <x:f>IF(L1063="","",(IF(N1063&lt;&gt;"",1,0)+IF(O1063&lt;&gt;"",1,0)+IF(AJ1063&lt;&gt;"",1,0)+IF(AU1063&lt;&gt;"",1,0)+IF(BE1063&lt;&gt;"",1,0)+IF(CF1063&lt;&gt;"",1,0)+IF(CJ1063="Yes",1,0)+IF(CL1063="Yes",1,0)+IF(DE1063&lt;&gt;"Pending",1,0)+IF(F1063&lt;&gt;"",1,0)+IF(DZ1063&lt;&gt;"",1,0)+IF(EI1063&lt;&gt;"",1,0))/12)</x:f>
        <x:v>0.5</x:v>
      </x:c>
    </x:row>
    <x:row r="1064">
      <x:c r="A1064" t="str">
        <x:v>EV-1061</x:v>
      </x:c>
      <x:c r="B1064" t="str">
        <x:v>Integrity check</x:v>
      </x:c>
      <x:c r="C1064" t="str">
        <x:f>IF(L1064="","",IF(LEFT(EC1064,7)="BLOCKED","🔴 Do not use for conclusion",IF(EB1064="Yes","🟢 Claim-ready","🟡 Caution / context")))</x:f>
        <x:v>🟡 Caution / context</x:v>
      </x:c>
      <x:c r="D1064" t="str">
        <x:f>IF(L1064="","",EC1064)</x:f>
        <x:v>PENDING — appropriate appraisal</x:v>
      </x:c>
      <x:c r="E1064" t="str">
        <x:v>P3 — Medium</x:v>
      </x:c>
      <x:c r="F1064" t="str">
        <x:v>Pending</x:v>
      </x:c>
      <x:c r="G1064" t="str">
        <x:v>Title/abstract identify an explicit tactical/public-safety context and readiness domain; retain for full-text assessment.</x:v>
      </x:c>
      <x:c r="H1064" t="str">
        <x:v>Obtain and review lawful full text; confirm human adjudication; then select a design-specific appraisal instrument.</x:v>
      </x:c>
      <x:c r="I1064"/>
      <x:c r="J1064" t="str">
        <x:v>A — Core</x:v>
      </x:c>
      <x:c r="K1064" t="str">
        <x:v>IDENTIFIED</x:v>
      </x:c>
      <x:c r="L1064" t="str">
        <x:v>Methodological approach to moving nutritional science evidence into practice.</x:v>
      </x:c>
      <x:c r="M1064"/>
      <x:c r="N1064" t="str">
        <x:v>Crawford, Cindy; Teo, Lynn; Elfenbaum, Pamela; Enslein, Viviane; Deuster, Patricia A; Berry, Kevin</x:v>
      </x:c>
      <x:c r="O1064" t="n">
        <x:v>2017</x:v>
      </x:c>
      <x:c r="P1064" t="str">
        <x:v>Nutrition reviews</x:v>
      </x:c>
      <x:c r="Q1064" t="str">
        <x:v>Journal Article; Systematic Review</x:v>
      </x:c>
      <x:c r="R1064" t="str">
        <x:v>Unclear</x:v>
      </x:c>
      <x:c r="S1064" t="str">
        <x:v>Unknown</x:v>
      </x:c>
      <x:c r="T1064" t="str">
        <x:v>eng</x:v>
      </x:c>
      <x:c r="U1064" t="str">
        <x:v>https://pubmed.ncbi.nlm.nih.gov/28969344/</x:v>
      </x:c>
      <x:c r="V1064" t="str">
        <x:v>10.1093/nutrit/nux017</x:v>
      </x:c>
      <x:c r="W1064" t="str">
        <x:f>IF(V1064="","",LOWER(SUBSTITUTE(SUBSTITUTE(SUBSTITUTE(SUBSTITUTE(TRIM(V1064),"https://doi.org/",""),"http://doi.org/",""),"https://dx.doi.org/",""),"doi:","")))</x:f>
        <x:v>10.1093/nutrit/nux017</x:v>
      </x:c>
      <x:c r="X1064" t="str">
        <x:v>28969344</x:v>
      </x:c>
      <x:c r="Y1064" t="str"/>
      <x:c r="Z1064"/>
      <x:c r="AA1064" t="str">
        <x:v>PubMed/MEDLINE</x:v>
      </x:c>
      <x:c r="AB1064" t="str">
        <x:v>PUBMED-A-v1.0-2026-08-28</x:v>
      </x:c>
      <x:c r="AC1064" t="str">
        <x:v>SP-PUBMED-A-20260828</x:v>
      </x:c>
      <x:c r="AD1064" s="499" t="n">
        <x:v>46262</x:v>
      </x:c>
      <x:c r="AE1064" s="499" t="n">
        <x:v>46272</x:v>
      </x:c>
      <x:c r="AF1064" t="str">
        <x:v>YD6N49KH</x:v>
      </x:c>
      <x:c r="AG1064"/>
      <x:c r="AH1064" t="str">
        <x:v>Tactical Athlete → Operational Readiness Brazil</x:v>
      </x:c>
      <x:c r="AI1064" t="str">
        <x:v>evidence-family:A</x:v>
      </x:c>
      <x:c r="AJ1064"/>
      <x:c r="AK1064" t="str">
        <x:f>IF(AJ1064="","",IF(OR(LOWER(AJ1064)="brazil",LOWER(AJ1064)="brasil"),"Yes","No"))</x:f>
      </x:c>
      <x:c r="AL1064"/>
      <x:c r="AM1064"/>
      <x:c r="AN1064"/>
      <x:c r="AO1064"/>
      <x:c r="AP1064"/>
      <x:c r="AQ1064"/>
      <x:c r="AR1064"/>
      <x:c r="AS1064"/>
      <x:c r="AT1064"/>
      <x:c r="AU1064"/>
      <x:c r="AV1064"/>
      <x:c r="AW1064"/>
      <x:c r="AX1064"/>
      <x:c r="AY1064"/>
      <x:c r="AZ1064"/>
      <x:c r="BA1064"/>
      <x:c r="BB1064"/>
      <x:c r="BC1064"/>
      <x:c r="BD1064"/>
      <x:c r="BE1064"/>
      <x:c r="BF1064"/>
      <x:c r="BG1064"/>
      <x:c r="BH1064"/>
      <x:c r="BI1064"/>
      <x:c r="BJ1064"/>
      <x:c r="BK1064"/>
      <x:c r="BL1064"/>
      <x:c r="BM1064"/>
      <x:c r="BN1064"/>
      <x:c r="BO1064"/>
      <x:c r="BP1064"/>
      <x:c r="BQ1064"/>
      <x:c r="BR1064"/>
      <x:c r="BS1064"/>
      <x:c r="BT1064"/>
      <x:c r="BU1064"/>
      <x:c r="BV1064"/>
      <x:c r="BW1064"/>
      <x:c r="BX1064"/>
      <x:c r="BY1064"/>
      <x:c r="BZ1064"/>
      <x:c r="CA1064"/>
      <x:c r="CB1064"/>
      <x:c r="CC1064"/>
      <x:c r="CD1064"/>
      <x:c r="CE1064"/>
      <x:c r="CF1064"/>
      <x:c r="CG1064"/>
      <x:c r="CH1064"/>
      <x:c r="CI1064"/>
      <x:c r="CJ1064" t="str">
        <x:v>Yes</x:v>
      </x:c>
      <x:c r="CK1064" t="str">
        <x:v>Yes</x:v>
      </x:c>
      <x:c r="CL1064" t="str">
        <x:v>Yes</x:v>
      </x:c>
      <x:c r="CM1064" t="str">
        <x:v>Clear</x:v>
      </x:c>
      <x:c r="CN1064" t="str">
        <x:v>Verified — clear</x:v>
      </x:c>
      <x:c r="CO1064" t="n">
        <x:v>46272</x:v>
      </x:c>
      <x:c r="CP1064" t="str">
        <x:v>https://pubmed.ncbi.nlm.nih.gov/28969344/</x:v>
      </x:c>
      <x:c r="CQ1064"/>
      <x:c r="CR1064"/>
      <x:c r="CS1064"/>
      <x:c r="CT1064"/>
      <x:c r="CU1064"/>
      <x:c r="CV1064"/>
      <x:c r="CW1064"/>
      <x:c r="CX1064"/>
      <x:c r="CY1064"/>
      <x:c r="CZ1064"/>
      <x:c r="DA1064"/>
      <x:c r="DB1064" t="str">
        <x:f>IF(L1064="","",IF(AND(COUNT(CU1064:DA1064)=7,OR(CU1064=0,CU1064=1,CU1064=2),OR(CV1064=0,CV1064=1,CV1064=2),OR(CW1064=0,CW1064=1,CW1064=2),OR(CX1064=0,CX1064=1,CX1064=2),OR(CY1064=0,CY1064=1,CY1064=2),OR(CZ1064=0,CZ1064=1,CZ1064=2),OR(DA1064=0,DA1064=1,DA1064=2)),SUM(CU1064:DA1064),""))</x:f>
      </x:c>
      <x:c r="DC1064" t="str">
        <x:f>IF(DB1064="","",ROUND(DB1064/14*10,1))</x:f>
      </x:c>
      <x:c r="DD1064" t="str">
        <x:v>Pending</x:v>
      </x:c>
      <x:c r="DE1064" t="str">
        <x:f>IF(L1064="","",IF(DC1064="","Pending",IF(DD1064="Yes","CONDITIONAL — safety override",IF(DC1064&gt;=8,"HIGH",IF(DC1064&gt;=5,"CONDITIONAL","LOW")))))</x:f>
        <x:v>Pending</x:v>
      </x:c>
      <x:c r="DF1064" t="str">
        <x:v>Pending screening and full-text appraisal; no transferability judgment made at identification.</x:v>
      </x:c>
      <x:c r="DG1064"/>
      <x:c r="DH1064"/>
      <x:c r="DI1064"/>
      <x:c r="DJ1064"/>
      <x:c r="DK1064"/>
      <x:c r="DL1064"/>
      <x:c r="DM1064"/>
      <x:c r="DN1064"/>
      <x:c r="DO1064"/>
      <x:c r="DP1064"/>
      <x:c r="DQ1064"/>
      <x:c r="DR1064"/>
      <x:c r="DS1064"/>
      <x:c r="DT1064"/>
      <x:c r="DU1064"/>
      <x:c r="DV1064"/>
      <x:c r="DW1064"/>
      <x:c r="DX1064"/>
      <x:c r="DY1064"/>
      <x:c r="DZ1064" t="str">
        <x:v>Title/abstract screening alone does not establish effectiveness, causality, methodological quality, transferability to Brazilian public safety or an institutional recommendation.</x:v>
      </x:c>
      <x:c r="EA1064" t="str">
        <x:v>Pending</x:v>
      </x:c>
      <x:c r="EB1064" t="str">
        <x:f>IF(L1064="","",IF(EC1064="READY","Yes","No / Pending"))</x:f>
        <x:v>No / Pending</x:v>
      </x:c>
      <x:c r="EC1064" t="str">
        <x:f>IF(L1064="","",IF(OR(ISNUMBER(SEARCH("Retracted Publication",Q1064)),CM1064="Retracted",CN1064="Retracted",CM1064="Expression of Concern",CN1064="Expression of Concern",F1064="Not used",CG1064="Critical",CH1064="High",CH1064="Critical"),"BLOCKED — integrity or use restriction",IF(AND(CJ1064="Yes",CK1064="Yes",CL1064="Yes"),IF(AND(CM1064="Clear",CN1064="Verified — clear"),IF(AND(AND(LEN(TRIM(CF1064))&gt;0,LEFT(LOWER(TRIM(CF1064)),7)&lt;&gt;"pending"),OR(CG1064="High",CG1064="Moderate"),OR(CH1064="Low",CH1064="Some concerns",CH1064="Not applicable")),IF(AND(DD1064="No",OR(DE1064="HIGH",DE1064="CONDITIONAL"),AND(LEN(TRIM(DF1064))&gt;0,LEFT(LOWER(TRIM(DF1064)),7)&lt;&gt;"pending")),IF(AND(AND(LEN(TRIM(DT1064))&gt;0,LEFT(LOWER(TRIM(DT1064)),7)&lt;&gt;"pending"),AND(LEN(TRIM(DU1064))&gt;0,LEFT(LOWER(TRIM(DU1064)),7)&lt;&gt;"pending"),OR(AND(LEN(TRIM(DV1064))&gt;0,LEFT(LOWER(TRIM(DV1064)),7)&lt;&gt;"pending"),AND(LEN(TRIM(DW1064))&gt;0,LEFT(LOWER(TRIM(DW1064)),7)&lt;&gt;"pending")),AND(LEN(TRIM(DX1064))&gt;0,LEFT(LOWER(TRIM(DX1064)),7)&lt;&gt;"pending")),IF(AND(F1064="Claim-ready",OR(EA1064="Strong",EA1064="Moderate"),AND(LEN(TRIM(G1064))&gt;0,LEFT(LOWER(TRIM(G1064)),7)&lt;&gt;"pending"),G1064&lt;&gt;"No substantive use decision is permitted from identification metadata alone.",AND(LEN(TRIM(DZ1064))&gt;0,LEFT(LOWER(TRIM(DZ1064)),7)&lt;&gt;"pending"),DZ1064&lt;&gt;"Identification metadata alone does not permit any substantive scientific, causal, operational, or institutional claim.",AND(LEN(TRIM(EI1064))&gt;0,LEFT(LOWER(TRIM(EI1064)),7)&lt;&gt;"pending"),ISNUMBER(EH1064),EH1064&gt;0),"READY","PENDING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4" t="str">
        <x:v>Pending</x:v>
      </x:c>
      <x:c r="EE1064"/>
      <x:c r="EF1064" t="str">
        <x:v>Pending</x:v>
      </x:c>
      <x:c r="EG1064" t="str">
        <x:v>Pending</x:v>
      </x:c>
      <x:c r="EH1064"/>
      <x:c r="EI1064" s="501"/>
      <x:c r="EJ1064"/>
      <x:c r="EK1064" t="str">
        <x:v>Pending</x:v>
      </x:c>
      <x:c r="EL1064" t="n">
        <x:v>46272</x:v>
      </x:c>
      <x:c r="EM1064" t="str">
        <x:v>Production PubMed record imported and reconciled to Zotero item YD6N49KH;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4" t="n">
        <x:f>IF(L1064="","",(IF(N1064&lt;&gt;"",1,0)+IF(O1064&lt;&gt;"",1,0)+IF(AJ1064&lt;&gt;"",1,0)+IF(AU1064&lt;&gt;"",1,0)+IF(BE1064&lt;&gt;"",1,0)+IF(CF1064&lt;&gt;"",1,0)+IF(CJ1064="Yes",1,0)+IF(CL1064="Yes",1,0)+IF(DE1064&lt;&gt;"Pending",1,0)+IF(F1064&lt;&gt;"",1,0)+IF(DZ1064&lt;&gt;"",1,0)+IF(EI1064&lt;&gt;"",1,0))/12)</x:f>
        <x:v>0.5</x:v>
      </x:c>
    </x:row>
    <x:row r="1065">
      <x:c r="A1065" t="str">
        <x:v>EV-1062</x:v>
      </x:c>
      <x:c r="B1065" t="str">
        <x:v>Integrity check</x:v>
      </x:c>
      <x:c r="C1065" t="str">
        <x:f>IF(L1065="","",IF(LEFT(EC1065,7)="BLOCKED","🔴 Do not use for conclusion",IF(EB1065="Yes","🟢 Claim-ready","🟡 Caution / context")))</x:f>
        <x:v>🟡 Caution / context</x:v>
      </x:c>
      <x:c r="D1065" t="str">
        <x:f>IF(L1065="","",EC1065)</x:f>
        <x:v>PENDING — appropriate appraisal</x:v>
      </x:c>
      <x:c r="E1065" t="str">
        <x:v>P3 — Medium</x:v>
      </x:c>
      <x:c r="F1065" t="str">
        <x:v>Pending</x:v>
      </x:c>
      <x:c r="G1065" t="str">
        <x:v>Title/abstract identify an explicit tactical/public-safety context and readiness domain; retain for full-text assessment.</x:v>
      </x:c>
      <x:c r="H1065" t="str">
        <x:v>Obtain and review lawful full text; confirm human adjudication; then select a design-specific appraisal instrument.</x:v>
      </x:c>
      <x:c r="I1065"/>
      <x:c r="J1065" t="str">
        <x:v>A — Core</x:v>
      </x:c>
      <x:c r="K1065" t="str">
        <x:v>IDENTIFIED</x:v>
      </x:c>
      <x:c r="L1065" t="str">
        <x:v>Whole dietary patterns to optimize cognitive function for military mission-readiness: a systematic review and recommendations for the field.</x:v>
      </x:c>
      <x:c r="M1065"/>
      <x:c r="N1065" t="str">
        <x:v>Teo, Lynn; Crawford, Cindy; Yehuda, Rachel; Jaghab, Danny; Bingham, John J; Gallon, Matthew D; O'Connell, Meghan L; Chittum, Holly K; Arzola, Sonya M; Berry, Kevin</x:v>
      </x:c>
      <x:c r="O1065" t="n">
        <x:v>2017</x:v>
      </x:c>
      <x:c r="P1065" t="str">
        <x:v>Nutrition reviews</x:v>
      </x:c>
      <x:c r="Q1065" t="str">
        <x:v>Journal Article; Systematic Review</x:v>
      </x:c>
      <x:c r="R1065" t="str">
        <x:v>Unclear</x:v>
      </x:c>
      <x:c r="S1065" t="str">
        <x:v>Unknown</x:v>
      </x:c>
      <x:c r="T1065" t="str">
        <x:v>eng</x:v>
      </x:c>
      <x:c r="U1065" t="str">
        <x:v>https://pubmed.ncbi.nlm.nih.gov/28969343/</x:v>
      </x:c>
      <x:c r="V1065" t="str">
        <x:v>10.1093/nutrit/nux009</x:v>
      </x:c>
      <x:c r="W1065" t="str">
        <x:f>IF(V1065="","",LOWER(SUBSTITUTE(SUBSTITUTE(SUBSTITUTE(SUBSTITUTE(TRIM(V1065),"https://doi.org/",""),"http://doi.org/",""),"https://dx.doi.org/",""),"doi:","")))</x:f>
        <x:v>10.1093/nutrit/nux009</x:v>
      </x:c>
      <x:c r="X1065" t="str">
        <x:v>28969343</x:v>
      </x:c>
      <x:c r="Y1065" t="str"/>
      <x:c r="Z1065"/>
      <x:c r="AA1065" t="str">
        <x:v>PubMed/MEDLINE</x:v>
      </x:c>
      <x:c r="AB1065" t="str">
        <x:v>PUBMED-A-v1.0-2026-08-28</x:v>
      </x:c>
      <x:c r="AC1065" t="str">
        <x:v>SP-PUBMED-A-20260828</x:v>
      </x:c>
      <x:c r="AD1065" s="499" t="n">
        <x:v>46262</x:v>
      </x:c>
      <x:c r="AE1065" s="499" t="n">
        <x:v>46272</x:v>
      </x:c>
      <x:c r="AF1065" t="str">
        <x:v>XPQSN4C6</x:v>
      </x:c>
      <x:c r="AG1065"/>
      <x:c r="AH1065" t="str">
        <x:v>Tactical Athlete → Operational Readiness Brazil</x:v>
      </x:c>
      <x:c r="AI1065" t="str">
        <x:v>evidence-family:A</x:v>
      </x:c>
      <x:c r="AJ1065"/>
      <x:c r="AK1065" t="str">
        <x:f>IF(AJ1065="","",IF(OR(LOWER(AJ1065)="brazil",LOWER(AJ1065)="brasil"),"Yes","No"))</x:f>
      </x:c>
      <x:c r="AL1065"/>
      <x:c r="AM1065"/>
      <x:c r="AN1065"/>
      <x:c r="AO1065"/>
      <x:c r="AP1065"/>
      <x:c r="AQ1065"/>
      <x:c r="AR1065"/>
      <x:c r="AS1065"/>
      <x:c r="AT1065"/>
      <x:c r="AU1065"/>
      <x:c r="AV1065"/>
      <x:c r="AW1065"/>
      <x:c r="AX1065"/>
      <x:c r="AY1065"/>
      <x:c r="AZ1065"/>
      <x:c r="BA1065"/>
      <x:c r="BB1065"/>
      <x:c r="BC1065"/>
      <x:c r="BD1065"/>
      <x:c r="BE1065"/>
      <x:c r="BF1065"/>
      <x:c r="BG1065"/>
      <x:c r="BH1065"/>
      <x:c r="BI1065"/>
      <x:c r="BJ1065"/>
      <x:c r="BK1065"/>
      <x:c r="BL1065"/>
      <x:c r="BM1065"/>
      <x:c r="BN1065"/>
      <x:c r="BO1065"/>
      <x:c r="BP1065"/>
      <x:c r="BQ1065"/>
      <x:c r="BR1065"/>
      <x:c r="BS1065"/>
      <x:c r="BT1065"/>
      <x:c r="BU1065"/>
      <x:c r="BV1065"/>
      <x:c r="BW1065"/>
      <x:c r="BX1065"/>
      <x:c r="BY1065"/>
      <x:c r="BZ1065"/>
      <x:c r="CA1065"/>
      <x:c r="CB1065"/>
      <x:c r="CC1065"/>
      <x:c r="CD1065"/>
      <x:c r="CE1065"/>
      <x:c r="CF1065"/>
      <x:c r="CG1065"/>
      <x:c r="CH1065"/>
      <x:c r="CI1065"/>
      <x:c r="CJ1065" t="str">
        <x:v>Yes</x:v>
      </x:c>
      <x:c r="CK1065" t="str">
        <x:v>Yes</x:v>
      </x:c>
      <x:c r="CL1065" t="str">
        <x:v>Yes</x:v>
      </x:c>
      <x:c r="CM1065" t="str">
        <x:v>Clear</x:v>
      </x:c>
      <x:c r="CN1065" t="str">
        <x:v>Verified — clear</x:v>
      </x:c>
      <x:c r="CO1065" t="n">
        <x:v>46272</x:v>
      </x:c>
      <x:c r="CP1065" t="str">
        <x:v>https://pubmed.ncbi.nlm.nih.gov/28969343/</x:v>
      </x:c>
      <x:c r="CQ1065"/>
      <x:c r="CR1065"/>
      <x:c r="CS1065"/>
      <x:c r="CT1065"/>
      <x:c r="CU1065"/>
      <x:c r="CV1065"/>
      <x:c r="CW1065"/>
      <x:c r="CX1065"/>
      <x:c r="CY1065"/>
      <x:c r="CZ1065"/>
      <x:c r="DA1065"/>
      <x:c r="DB1065" t="str">
        <x:f>IF(L1065="","",IF(AND(COUNT(CU1065:DA1065)=7,OR(CU1065=0,CU1065=1,CU1065=2),OR(CV1065=0,CV1065=1,CV1065=2),OR(CW1065=0,CW1065=1,CW1065=2),OR(CX1065=0,CX1065=1,CX1065=2),OR(CY1065=0,CY1065=1,CY1065=2),OR(CZ1065=0,CZ1065=1,CZ1065=2),OR(DA1065=0,DA1065=1,DA1065=2)),SUM(CU1065:DA1065),""))</x:f>
      </x:c>
      <x:c r="DC1065" t="str">
        <x:f>IF(DB1065="","",ROUND(DB1065/14*10,1))</x:f>
      </x:c>
      <x:c r="DD1065" t="str">
        <x:v>Pending</x:v>
      </x:c>
      <x:c r="DE1065" t="str">
        <x:f>IF(L1065="","",IF(DC1065="","Pending",IF(DD1065="Yes","CONDITIONAL — safety override",IF(DC1065&gt;=8,"HIGH",IF(DC1065&gt;=5,"CONDITIONAL","LOW")))))</x:f>
        <x:v>Pending</x:v>
      </x:c>
      <x:c r="DF1065" t="str">
        <x:v>Pending screening and full-text appraisal; no transferability judgment made at identification.</x:v>
      </x:c>
      <x:c r="DG1065"/>
      <x:c r="DH1065"/>
      <x:c r="DI1065"/>
      <x:c r="DJ1065"/>
      <x:c r="DK1065"/>
      <x:c r="DL1065"/>
      <x:c r="DM1065"/>
      <x:c r="DN1065"/>
      <x:c r="DO1065"/>
      <x:c r="DP1065"/>
      <x:c r="DQ1065"/>
      <x:c r="DR1065"/>
      <x:c r="DS1065"/>
      <x:c r="DT1065"/>
      <x:c r="DU1065"/>
      <x:c r="DV1065"/>
      <x:c r="DW1065"/>
      <x:c r="DX1065"/>
      <x:c r="DY1065"/>
      <x:c r="DZ1065" t="str">
        <x:v>Title/abstract screening alone does not establish effectiveness, causality, methodological quality, transferability to Brazilian public safety or an institutional recommendation.</x:v>
      </x:c>
      <x:c r="EA1065" t="str">
        <x:v>Pending</x:v>
      </x:c>
      <x:c r="EB1065" t="str">
        <x:f>IF(L1065="","",IF(EC1065="READY","Yes","No / Pending"))</x:f>
        <x:v>No / Pending</x:v>
      </x:c>
      <x:c r="EC1065" t="str">
        <x:f>IF(L1065="","",IF(OR(ISNUMBER(SEARCH("Retracted Publication",Q1065)),CM1065="Retracted",CN1065="Retracted",CM1065="Expression of Concern",CN1065="Expression of Concern",F1065="Not used",CG1065="Critical",CH1065="High",CH1065="Critical"),"BLOCKED — integrity or use restriction",IF(AND(CJ1065="Yes",CK1065="Yes",CL1065="Yes"),IF(AND(CM1065="Clear",CN1065="Verified — clear"),IF(AND(AND(LEN(TRIM(CF1065))&gt;0,LEFT(LOWER(TRIM(CF1065)),7)&lt;&gt;"pending"),OR(CG1065="High",CG1065="Moderate"),OR(CH1065="Low",CH1065="Some concerns",CH1065="Not applicable")),IF(AND(DD1065="No",OR(DE1065="HIGH",DE1065="CONDITIONAL"),AND(LEN(TRIM(DF1065))&gt;0,LEFT(LOWER(TRIM(DF1065)),7)&lt;&gt;"pending")),IF(AND(AND(LEN(TRIM(DT1065))&gt;0,LEFT(LOWER(TRIM(DT1065)),7)&lt;&gt;"pending"),AND(LEN(TRIM(DU1065))&gt;0,LEFT(LOWER(TRIM(DU1065)),7)&lt;&gt;"pending"),OR(AND(LEN(TRIM(DV1065))&gt;0,LEFT(LOWER(TRIM(DV1065)),7)&lt;&gt;"pending"),AND(LEN(TRIM(DW1065))&gt;0,LEFT(LOWER(TRIM(DW1065)),7)&lt;&gt;"pending")),AND(LEN(TRIM(DX1065))&gt;0,LEFT(LOWER(TRIM(DX1065)),7)&lt;&gt;"pending")),IF(AND(F1065="Claim-ready",OR(EA1065="Strong",EA1065="Moderate"),AND(LEN(TRIM(G1065))&gt;0,LEFT(LOWER(TRIM(G1065)),7)&lt;&gt;"pending"),G1065&lt;&gt;"No substantive use decision is permitted from identification metadata alone.",AND(LEN(TRIM(DZ1065))&gt;0,LEFT(LOWER(TRIM(DZ1065)),7)&lt;&gt;"pending"),DZ1065&lt;&gt;"Identification metadata alone does not permit any substantive scientific, causal, operational, or institutional claim.",AND(LEN(TRIM(EI1065))&gt;0,LEFT(LOWER(TRIM(EI1065)),7)&lt;&gt;"pending"),ISNUMBER(EH1065),EH1065&gt;0),"READY","PENDING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5" t="str">
        <x:v>Pending</x:v>
      </x:c>
      <x:c r="EE1065"/>
      <x:c r="EF1065" t="str">
        <x:v>Pending</x:v>
      </x:c>
      <x:c r="EG1065" t="str">
        <x:v>Pending</x:v>
      </x:c>
      <x:c r="EH1065"/>
      <x:c r="EI1065" s="501"/>
      <x:c r="EJ1065"/>
      <x:c r="EK1065" t="str">
        <x:v>Pending</x:v>
      </x:c>
      <x:c r="EL1065" t="n">
        <x:v>46272</x:v>
      </x:c>
      <x:c r="EM1065" t="str">
        <x:v>Production PubMed record imported and reconciled to Zotero item XPQSN4C6;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5" t="n">
        <x:f>IF(L1065="","",(IF(N1065&lt;&gt;"",1,0)+IF(O1065&lt;&gt;"",1,0)+IF(AJ1065&lt;&gt;"",1,0)+IF(AU1065&lt;&gt;"",1,0)+IF(BE1065&lt;&gt;"",1,0)+IF(CF1065&lt;&gt;"",1,0)+IF(CJ1065="Yes",1,0)+IF(CL1065="Yes",1,0)+IF(DE1065&lt;&gt;"Pending",1,0)+IF(F1065&lt;&gt;"",1,0)+IF(DZ1065&lt;&gt;"",1,0)+IF(EI1065&lt;&gt;"",1,0))/12)</x:f>
        <x:v>0.5</x:v>
      </x:c>
    </x:row>
    <x:row r="1066">
      <x:c r="A1066" t="str">
        <x:v>EV-1063</x:v>
      </x:c>
      <x:c r="B1066" t="str">
        <x:v>Integrity check</x:v>
      </x:c>
      <x:c r="C1066" t="str">
        <x:f>IF(L1066="","",IF(LEFT(EC1066,7)="BLOCKED","🔴 Do not use for conclusion",IF(EB1066="Yes","🟢 Claim-ready","🟡 Caution / context")))</x:f>
        <x:v>🟡 Caution / context</x:v>
      </x:c>
      <x:c r="D1066" t="str">
        <x:f>IF(L1066="","",EC1066)</x:f>
        <x:v>PENDING — appropriate appraisal</x:v>
      </x:c>
      <x:c r="E1066" t="str">
        <x:v>P3 — Medium</x:v>
      </x:c>
      <x:c r="F1066" t="str">
        <x:v>Pending</x:v>
      </x:c>
      <x:c r="G1066" t="str">
        <x:v>A potentially relevant concept is present, but direct applicability is ambiguous at title/abstract level.</x:v>
      </x:c>
      <x:c r="H1066" t="str">
        <x:v>Human title/abstract adjudication; retrieve full text if relevance remains plausible.</x:v>
      </x:c>
      <x:c r="I1066"/>
      <x:c r="J1066" t="str">
        <x:v>A — Core</x:v>
      </x:c>
      <x:c r="K1066" t="str">
        <x:v>IDENTIFIED</x:v>
      </x:c>
      <x:c r="L1066" t="str">
        <x:v>Omega-3 polyunsaturated fatty acids to optimize cognitive function for military mission-readiness: a systematic review and recommendations for the field.</x:v>
      </x:c>
      <x:c r="M1066"/>
      <x:c r="N1066" t="str">
        <x:v>Teo, Lynn; Crawford, Cindy; Yehuda, Rachel; Jaghab, Danny; Bingham, John J; Chittum, Holly K; Gallon, Matthew D; O'Connell, Meghan L; Arzola, Sonya M; Berry, Kevin</x:v>
      </x:c>
      <x:c r="O1066" t="n">
        <x:v>2017</x:v>
      </x:c>
      <x:c r="P1066" t="str">
        <x:v>Nutrition reviews</x:v>
      </x:c>
      <x:c r="Q1066" t="str">
        <x:v>Journal Article; Systematic Review</x:v>
      </x:c>
      <x:c r="R1066" t="str">
        <x:v>Unclear</x:v>
      </x:c>
      <x:c r="S1066" t="str">
        <x:v>Unknown</x:v>
      </x:c>
      <x:c r="T1066" t="str">
        <x:v>eng</x:v>
      </x:c>
      <x:c r="U1066" t="str">
        <x:v>https://pubmed.ncbi.nlm.nih.gov/28969342/</x:v>
      </x:c>
      <x:c r="V1066" t="str">
        <x:v>10.1093/nutrit/nux008</x:v>
      </x:c>
      <x:c r="W1066" t="str">
        <x:f>IF(V1066="","",LOWER(SUBSTITUTE(SUBSTITUTE(SUBSTITUTE(SUBSTITUTE(TRIM(V1066),"https://doi.org/",""),"http://doi.org/",""),"https://dx.doi.org/",""),"doi:","")))</x:f>
        <x:v>10.1093/nutrit/nux008</x:v>
      </x:c>
      <x:c r="X1066" t="str">
        <x:v>28969342</x:v>
      </x:c>
      <x:c r="Y1066" t="str"/>
      <x:c r="Z1066"/>
      <x:c r="AA1066" t="str">
        <x:v>PubMed/MEDLINE</x:v>
      </x:c>
      <x:c r="AB1066" t="str">
        <x:v>PUBMED-A-v1.0-2026-08-28</x:v>
      </x:c>
      <x:c r="AC1066" t="str">
        <x:v>SP-PUBMED-A-20260828</x:v>
      </x:c>
      <x:c r="AD1066" s="499" t="n">
        <x:v>46262</x:v>
      </x:c>
      <x:c r="AE1066" s="499" t="n">
        <x:v>46272</x:v>
      </x:c>
      <x:c r="AF1066" t="str">
        <x:v>NC376JLC</x:v>
      </x:c>
      <x:c r="AG1066"/>
      <x:c r="AH1066" t="str">
        <x:v>Tactical Athlete → Operational Readiness Brazil</x:v>
      </x:c>
      <x:c r="AI1066" t="str">
        <x:v>evidence-family:A</x:v>
      </x:c>
      <x:c r="AJ1066"/>
      <x:c r="AK1066" t="str">
        <x:f>IF(AJ1066="","",IF(OR(LOWER(AJ1066)="brazil",LOWER(AJ1066)="brasil"),"Yes","No"))</x:f>
      </x:c>
      <x:c r="AL1066"/>
      <x:c r="AM1066"/>
      <x:c r="AN1066"/>
      <x:c r="AO1066"/>
      <x:c r="AP1066"/>
      <x:c r="AQ1066"/>
      <x:c r="AR1066"/>
      <x:c r="AS1066"/>
      <x:c r="AT1066"/>
      <x:c r="AU1066"/>
      <x:c r="AV1066"/>
      <x:c r="AW1066"/>
      <x:c r="AX1066"/>
      <x:c r="AY1066"/>
      <x:c r="AZ1066"/>
      <x:c r="BA1066"/>
      <x:c r="BB1066"/>
      <x:c r="BC1066"/>
      <x:c r="BD1066"/>
      <x:c r="BE1066"/>
      <x:c r="BF1066"/>
      <x:c r="BG1066"/>
      <x:c r="BH1066"/>
      <x:c r="BI1066"/>
      <x:c r="BJ1066"/>
      <x:c r="BK1066"/>
      <x:c r="BL1066"/>
      <x:c r="BM1066"/>
      <x:c r="BN1066"/>
      <x:c r="BO1066"/>
      <x:c r="BP1066"/>
      <x:c r="BQ1066"/>
      <x:c r="BR1066"/>
      <x:c r="BS1066"/>
      <x:c r="BT1066"/>
      <x:c r="BU1066"/>
      <x:c r="BV1066"/>
      <x:c r="BW1066"/>
      <x:c r="BX1066"/>
      <x:c r="BY1066"/>
      <x:c r="BZ1066"/>
      <x:c r="CA1066"/>
      <x:c r="CB1066"/>
      <x:c r="CC1066"/>
      <x:c r="CD1066"/>
      <x:c r="CE1066"/>
      <x:c r="CF1066"/>
      <x:c r="CG1066"/>
      <x:c r="CH1066"/>
      <x:c r="CI1066"/>
      <x:c r="CJ1066" t="str">
        <x:v>Yes</x:v>
      </x:c>
      <x:c r="CK1066" t="str">
        <x:v>Yes</x:v>
      </x:c>
      <x:c r="CL1066" t="str">
        <x:v>Yes</x:v>
      </x:c>
      <x:c r="CM1066" t="str">
        <x:v>Clear</x:v>
      </x:c>
      <x:c r="CN1066" t="str">
        <x:v>Verified — clear</x:v>
      </x:c>
      <x:c r="CO1066" t="n">
        <x:v>46272</x:v>
      </x:c>
      <x:c r="CP1066" t="str">
        <x:v>https://pubmed.ncbi.nlm.nih.gov/28969342/</x:v>
      </x:c>
      <x:c r="CQ1066"/>
      <x:c r="CR1066"/>
      <x:c r="CS1066"/>
      <x:c r="CT1066"/>
      <x:c r="CU1066"/>
      <x:c r="CV1066"/>
      <x:c r="CW1066"/>
      <x:c r="CX1066"/>
      <x:c r="CY1066"/>
      <x:c r="CZ1066"/>
      <x:c r="DA1066"/>
      <x:c r="DB1066" t="str">
        <x:f>IF(L1066="","",IF(AND(COUNT(CU1066:DA1066)=7,OR(CU1066=0,CU1066=1,CU1066=2),OR(CV1066=0,CV1066=1,CV1066=2),OR(CW1066=0,CW1066=1,CW1066=2),OR(CX1066=0,CX1066=1,CX1066=2),OR(CY1066=0,CY1066=1,CY1066=2),OR(CZ1066=0,CZ1066=1,CZ1066=2),OR(DA1066=0,DA1066=1,DA1066=2)),SUM(CU1066:DA1066),""))</x:f>
      </x:c>
      <x:c r="DC1066" t="str">
        <x:f>IF(DB1066="","",ROUND(DB1066/14*10,1))</x:f>
      </x:c>
      <x:c r="DD1066" t="str">
        <x:v>Pending</x:v>
      </x:c>
      <x:c r="DE1066" t="str">
        <x:f>IF(L1066="","",IF(DC1066="","Pending",IF(DD1066="Yes","CONDITIONAL — safety override",IF(DC1066&gt;=8,"HIGH",IF(DC1066&gt;=5,"CONDITIONAL","LOW")))))</x:f>
        <x:v>Pending</x:v>
      </x:c>
      <x:c r="DF1066" t="str">
        <x:v>Pending screening and full-text appraisal; no transferability judgment made at identification.</x:v>
      </x:c>
      <x:c r="DG1066"/>
      <x:c r="DH1066"/>
      <x:c r="DI1066"/>
      <x:c r="DJ1066"/>
      <x:c r="DK1066"/>
      <x:c r="DL1066"/>
      <x:c r="DM1066"/>
      <x:c r="DN1066"/>
      <x:c r="DO1066"/>
      <x:c r="DP1066"/>
      <x:c r="DQ1066"/>
      <x:c r="DR1066"/>
      <x:c r="DS1066"/>
      <x:c r="DT1066"/>
      <x:c r="DU1066"/>
      <x:c r="DV1066"/>
      <x:c r="DW1066"/>
      <x:c r="DX1066"/>
      <x:c r="DY1066"/>
      <x:c r="DZ1066" t="str">
        <x:v>Title/abstract information is insufficient for a substantive scientific, causal, transferability or institutional claim.</x:v>
      </x:c>
      <x:c r="EA1066" t="str">
        <x:v>Pending</x:v>
      </x:c>
      <x:c r="EB1066" t="str">
        <x:f>IF(L1066="","",IF(EC1066="READY","Yes","No / Pending"))</x:f>
        <x:v>No / Pending</x:v>
      </x:c>
      <x:c r="EC1066" t="str">
        <x:f>IF(L1066="","",IF(OR(ISNUMBER(SEARCH("Retracted Publication",Q1066)),CM1066="Retracted",CN1066="Retracted",CM1066="Expression of Concern",CN1066="Expression of Concern",F1066="Not used",CG1066="Critical",CH1066="High",CH1066="Critical"),"BLOCKED — integrity or use restriction",IF(AND(CJ1066="Yes",CK1066="Yes",CL1066="Yes"),IF(AND(CM1066="Clear",CN1066="Verified — clear"),IF(AND(AND(LEN(TRIM(CF1066))&gt;0,LEFT(LOWER(TRIM(CF1066)),7)&lt;&gt;"pending"),OR(CG1066="High",CG1066="Moderate"),OR(CH1066="Low",CH1066="Some concerns",CH1066="Not applicable")),IF(AND(DD1066="No",OR(DE1066="HIGH",DE1066="CONDITIONAL"),AND(LEN(TRIM(DF1066))&gt;0,LEFT(LOWER(TRIM(DF1066)),7)&lt;&gt;"pending")),IF(AND(AND(LEN(TRIM(DT1066))&gt;0,LEFT(LOWER(TRIM(DT1066)),7)&lt;&gt;"pending"),AND(LEN(TRIM(DU1066))&gt;0,LEFT(LOWER(TRIM(DU1066)),7)&lt;&gt;"pending"),OR(AND(LEN(TRIM(DV1066))&gt;0,LEFT(LOWER(TRIM(DV1066)),7)&lt;&gt;"pending"),AND(LEN(TRIM(DW1066))&gt;0,LEFT(LOWER(TRIM(DW1066)),7)&lt;&gt;"pending")),AND(LEN(TRIM(DX1066))&gt;0,LEFT(LOWER(TRIM(DX1066)),7)&lt;&gt;"pending")),IF(AND(F1066="Claim-ready",OR(EA1066="Strong",EA1066="Moderate"),AND(LEN(TRIM(G1066))&gt;0,LEFT(LOWER(TRIM(G1066)),7)&lt;&gt;"pending"),G1066&lt;&gt;"No substantive use decision is permitted from identification metadata alone.",AND(LEN(TRIM(DZ1066))&gt;0,LEFT(LOWER(TRIM(DZ1066)),7)&lt;&gt;"pending"),DZ1066&lt;&gt;"Identification metadata alone does not permit any substantive scientific, causal, operational, or institutional claim.",AND(LEN(TRIM(EI1066))&gt;0,LEFT(LOWER(TRIM(EI1066)),7)&lt;&gt;"pending"),ISNUMBER(EH1066),EH1066&gt;0),"READY","PENDING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6" t="str">
        <x:v>Pending</x:v>
      </x:c>
      <x:c r="EE1066"/>
      <x:c r="EF1066" t="str">
        <x:v>Pending</x:v>
      </x:c>
      <x:c r="EG1066" t="str">
        <x:v>Pending</x:v>
      </x:c>
      <x:c r="EH1066"/>
      <x:c r="EI1066" s="501"/>
      <x:c r="EJ1066"/>
      <x:c r="EK1066" t="str">
        <x:v>Pending</x:v>
      </x:c>
      <x:c r="EL1066" t="n">
        <x:v>46272</x:v>
      </x:c>
      <x:c r="EM1066" t="str">
        <x:v>Production PubMed record imported and reconciled to Zotero item NC376JLC;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66" t="n">
        <x:f>IF(L1066="","",(IF(N1066&lt;&gt;"",1,0)+IF(O1066&lt;&gt;"",1,0)+IF(AJ1066&lt;&gt;"",1,0)+IF(AU1066&lt;&gt;"",1,0)+IF(BE1066&lt;&gt;"",1,0)+IF(CF1066&lt;&gt;"",1,0)+IF(CJ1066="Yes",1,0)+IF(CL1066="Yes",1,0)+IF(DE1066&lt;&gt;"Pending",1,0)+IF(F1066&lt;&gt;"",1,0)+IF(DZ1066&lt;&gt;"",1,0)+IF(EI1066&lt;&gt;"",1,0))/12)</x:f>
        <x:v>0.5</x:v>
      </x:c>
    </x:row>
    <x:row r="1067">
      <x:c r="A1067" t="str">
        <x:v>EV-1064</x:v>
      </x:c>
      <x:c r="B1067" t="str">
        <x:v>Integrity check</x:v>
      </x:c>
      <x:c r="C1067" t="str">
        <x:f>IF(L1067="","",IF(LEFT(EC1067,7)="BLOCKED","🔴 Do not use for conclusion",IF(EB1067="Yes","🟢 Claim-ready","🟡 Caution / context")))</x:f>
        <x:v>🟡 Caution / context</x:v>
      </x:c>
      <x:c r="D1067" t="str">
        <x:f>IF(L1067="","",EC1067)</x:f>
        <x:v>PENDING — appropriate appraisal</x:v>
      </x:c>
      <x:c r="E1067" t="str">
        <x:v>P3 — Medium</x:v>
      </x:c>
      <x:c r="F1067" t="str">
        <x:v>Pending</x:v>
      </x:c>
      <x:c r="G1067" t="str">
        <x:v>A potentially relevant concept is present, but direct applicability is ambiguous at title/abstract level.</x:v>
      </x:c>
      <x:c r="H1067" t="str">
        <x:v>Human title/abstract adjudication; retrieve full text if relevance remains plausible.</x:v>
      </x:c>
      <x:c r="I1067"/>
      <x:c r="J1067" t="str">
        <x:v>A — Core</x:v>
      </x:c>
      <x:c r="K1067" t="str">
        <x:v>IDENTIFIED</x:v>
      </x:c>
      <x:c r="L1067" t="str">
        <x:v>Caffeine to optimize cognitive function for military mission-readiness: a systematic review and recommendations for the field.</x:v>
      </x:c>
      <x:c r="M1067"/>
      <x:c r="N1067" t="str">
        <x:v>Crawford, Cindy; Teo, Lynn; Lafferty, Lynn; Drake, Angela; Bingham, John J; Gallon, Matthew D; O'Connell, Meghan L; Chittum, Holly K; Arzola, Sonya M; Berry, Kevin</x:v>
      </x:c>
      <x:c r="O1067" t="n">
        <x:v>2017</x:v>
      </x:c>
      <x:c r="P1067" t="str">
        <x:v>Nutrition reviews</x:v>
      </x:c>
      <x:c r="Q1067" t="str">
        <x:v>Journal Article; Systematic Review</x:v>
      </x:c>
      <x:c r="R1067" t="str">
        <x:v>Unclear</x:v>
      </x:c>
      <x:c r="S1067" t="str">
        <x:v>Unknown</x:v>
      </x:c>
      <x:c r="T1067" t="str">
        <x:v>eng</x:v>
      </x:c>
      <x:c r="U1067" t="str">
        <x:v>https://pubmed.ncbi.nlm.nih.gov/28969341/</x:v>
      </x:c>
      <x:c r="V1067" t="str">
        <x:v>10.1093/nutrit/nux007</x:v>
      </x:c>
      <x:c r="W1067" t="str">
        <x:f>IF(V1067="","",LOWER(SUBSTITUTE(SUBSTITUTE(SUBSTITUTE(SUBSTITUTE(TRIM(V1067),"https://doi.org/",""),"http://doi.org/",""),"https://dx.doi.org/",""),"doi:","")))</x:f>
        <x:v>10.1093/nutrit/nux007</x:v>
      </x:c>
      <x:c r="X1067" t="str">
        <x:v>28969341</x:v>
      </x:c>
      <x:c r="Y1067" t="str"/>
      <x:c r="Z1067"/>
      <x:c r="AA1067" t="str">
        <x:v>PubMed/MEDLINE</x:v>
      </x:c>
      <x:c r="AB1067" t="str">
        <x:v>PUBMED-A-v1.0-2026-08-28</x:v>
      </x:c>
      <x:c r="AC1067" t="str">
        <x:v>SP-PUBMED-A-20260828</x:v>
      </x:c>
      <x:c r="AD1067" s="499" t="n">
        <x:v>46262</x:v>
      </x:c>
      <x:c r="AE1067" s="499" t="n">
        <x:v>46272</x:v>
      </x:c>
      <x:c r="AF1067" t="str">
        <x:v>TMJQM3HZ</x:v>
      </x:c>
      <x:c r="AG1067"/>
      <x:c r="AH1067" t="str">
        <x:v>Tactical Athlete → Operational Readiness Brazil</x:v>
      </x:c>
      <x:c r="AI1067" t="str">
        <x:v>evidence-family:A</x:v>
      </x:c>
      <x:c r="AJ1067"/>
      <x:c r="AK1067" t="str">
        <x:f>IF(AJ1067="","",IF(OR(LOWER(AJ1067)="brazil",LOWER(AJ1067)="brasil"),"Yes","No"))</x:f>
      </x:c>
      <x:c r="AL1067"/>
      <x:c r="AM1067"/>
      <x:c r="AN1067"/>
      <x:c r="AO1067"/>
      <x:c r="AP1067"/>
      <x:c r="AQ1067"/>
      <x:c r="AR1067"/>
      <x:c r="AS1067"/>
      <x:c r="AT1067"/>
      <x:c r="AU1067"/>
      <x:c r="AV1067"/>
      <x:c r="AW1067"/>
      <x:c r="AX1067"/>
      <x:c r="AY1067"/>
      <x:c r="AZ1067"/>
      <x:c r="BA1067"/>
      <x:c r="BB1067"/>
      <x:c r="BC1067"/>
      <x:c r="BD1067"/>
      <x:c r="BE1067"/>
      <x:c r="BF1067"/>
      <x:c r="BG1067"/>
      <x:c r="BH1067"/>
      <x:c r="BI1067"/>
      <x:c r="BJ1067"/>
      <x:c r="BK1067"/>
      <x:c r="BL1067"/>
      <x:c r="BM1067"/>
      <x:c r="BN1067"/>
      <x:c r="BO1067"/>
      <x:c r="BP1067"/>
      <x:c r="BQ1067"/>
      <x:c r="BR1067"/>
      <x:c r="BS1067"/>
      <x:c r="BT1067"/>
      <x:c r="BU1067"/>
      <x:c r="BV1067"/>
      <x:c r="BW1067"/>
      <x:c r="BX1067"/>
      <x:c r="BY1067"/>
      <x:c r="BZ1067"/>
      <x:c r="CA1067"/>
      <x:c r="CB1067"/>
      <x:c r="CC1067"/>
      <x:c r="CD1067"/>
      <x:c r="CE1067"/>
      <x:c r="CF1067"/>
      <x:c r="CG1067"/>
      <x:c r="CH1067"/>
      <x:c r="CI1067"/>
      <x:c r="CJ1067" t="str">
        <x:v>Yes</x:v>
      </x:c>
      <x:c r="CK1067" t="str">
        <x:v>Yes</x:v>
      </x:c>
      <x:c r="CL1067" t="str">
        <x:v>Yes</x:v>
      </x:c>
      <x:c r="CM1067" t="str">
        <x:v>Clear</x:v>
      </x:c>
      <x:c r="CN1067" t="str">
        <x:v>Verified — clear</x:v>
      </x:c>
      <x:c r="CO1067" t="n">
        <x:v>46272</x:v>
      </x:c>
      <x:c r="CP1067" t="str">
        <x:v>https://pubmed.ncbi.nlm.nih.gov/28969341/</x:v>
      </x:c>
      <x:c r="CQ1067"/>
      <x:c r="CR1067"/>
      <x:c r="CS1067"/>
      <x:c r="CT1067"/>
      <x:c r="CU1067"/>
      <x:c r="CV1067"/>
      <x:c r="CW1067"/>
      <x:c r="CX1067"/>
      <x:c r="CY1067"/>
      <x:c r="CZ1067"/>
      <x:c r="DA1067"/>
      <x:c r="DB1067" t="str">
        <x:f>IF(L1067="","",IF(AND(COUNT(CU1067:DA1067)=7,OR(CU1067=0,CU1067=1,CU1067=2),OR(CV1067=0,CV1067=1,CV1067=2),OR(CW1067=0,CW1067=1,CW1067=2),OR(CX1067=0,CX1067=1,CX1067=2),OR(CY1067=0,CY1067=1,CY1067=2),OR(CZ1067=0,CZ1067=1,CZ1067=2),OR(DA1067=0,DA1067=1,DA1067=2)),SUM(CU1067:DA1067),""))</x:f>
      </x:c>
      <x:c r="DC1067" t="str">
        <x:f>IF(DB1067="","",ROUND(DB1067/14*10,1))</x:f>
      </x:c>
      <x:c r="DD1067" t="str">
        <x:v>Pending</x:v>
      </x:c>
      <x:c r="DE1067" t="str">
        <x:f>IF(L1067="","",IF(DC1067="","Pending",IF(DD1067="Yes","CONDITIONAL — safety override",IF(DC1067&gt;=8,"HIGH",IF(DC1067&gt;=5,"CONDITIONAL","LOW")))))</x:f>
        <x:v>Pending</x:v>
      </x:c>
      <x:c r="DF1067" t="str">
        <x:v>Pending screening and full-text appraisal; no transferability judgment made at identification.</x:v>
      </x:c>
      <x:c r="DG1067"/>
      <x:c r="DH1067"/>
      <x:c r="DI1067"/>
      <x:c r="DJ1067"/>
      <x:c r="DK1067"/>
      <x:c r="DL1067"/>
      <x:c r="DM1067"/>
      <x:c r="DN1067"/>
      <x:c r="DO1067"/>
      <x:c r="DP1067"/>
      <x:c r="DQ1067"/>
      <x:c r="DR1067"/>
      <x:c r="DS1067"/>
      <x:c r="DT1067"/>
      <x:c r="DU1067"/>
      <x:c r="DV1067"/>
      <x:c r="DW1067"/>
      <x:c r="DX1067"/>
      <x:c r="DY1067"/>
      <x:c r="DZ1067" t="str">
        <x:v>Title/abstract information is insufficient for a substantive scientific, causal, transferability or institutional claim.</x:v>
      </x:c>
      <x:c r="EA1067" t="str">
        <x:v>Pending</x:v>
      </x:c>
      <x:c r="EB1067" t="str">
        <x:f>IF(L1067="","",IF(EC1067="READY","Yes","No / Pending"))</x:f>
        <x:v>No / Pending</x:v>
      </x:c>
      <x:c r="EC1067" t="str">
        <x:f>IF(L1067="","",IF(OR(ISNUMBER(SEARCH("Retracted Publication",Q1067)),CM1067="Retracted",CN1067="Retracted",CM1067="Expression of Concern",CN1067="Expression of Concern",F1067="Not used",CG1067="Critical",CH1067="High",CH1067="Critical"),"BLOCKED — integrity or use restriction",IF(AND(CJ1067="Yes",CK1067="Yes",CL1067="Yes"),IF(AND(CM1067="Clear",CN1067="Verified — clear"),IF(AND(AND(LEN(TRIM(CF1067))&gt;0,LEFT(LOWER(TRIM(CF1067)),7)&lt;&gt;"pending"),OR(CG1067="High",CG1067="Moderate"),OR(CH1067="Low",CH1067="Some concerns",CH1067="Not applicable")),IF(AND(DD1067="No",OR(DE1067="HIGH",DE1067="CONDITIONAL"),AND(LEN(TRIM(DF1067))&gt;0,LEFT(LOWER(TRIM(DF1067)),7)&lt;&gt;"pending")),IF(AND(AND(LEN(TRIM(DT1067))&gt;0,LEFT(LOWER(TRIM(DT1067)),7)&lt;&gt;"pending"),AND(LEN(TRIM(DU1067))&gt;0,LEFT(LOWER(TRIM(DU1067)),7)&lt;&gt;"pending"),OR(AND(LEN(TRIM(DV1067))&gt;0,LEFT(LOWER(TRIM(DV1067)),7)&lt;&gt;"pending"),AND(LEN(TRIM(DW1067))&gt;0,LEFT(LOWER(TRIM(DW1067)),7)&lt;&gt;"pending")),AND(LEN(TRIM(DX1067))&gt;0,LEFT(LOWER(TRIM(DX1067)),7)&lt;&gt;"pending")),IF(AND(F1067="Claim-ready",OR(EA1067="Strong",EA1067="Moderate"),AND(LEN(TRIM(G1067))&gt;0,LEFT(LOWER(TRIM(G1067)),7)&lt;&gt;"pending"),G1067&lt;&gt;"No substantive use decision is permitted from identification metadata alone.",AND(LEN(TRIM(DZ1067))&gt;0,LEFT(LOWER(TRIM(DZ1067)),7)&lt;&gt;"pending"),DZ1067&lt;&gt;"Identification metadata alone does not permit any substantive scientific, causal, operational, or institutional claim.",AND(LEN(TRIM(EI1067))&gt;0,LEFT(LOWER(TRIM(EI1067)),7)&lt;&gt;"pending"),ISNUMBER(EH1067),EH1067&gt;0),"READY","PENDING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7" t="str">
        <x:v>Pending</x:v>
      </x:c>
      <x:c r="EE1067"/>
      <x:c r="EF1067" t="str">
        <x:v>Pending</x:v>
      </x:c>
      <x:c r="EG1067" t="str">
        <x:v>Pending</x:v>
      </x:c>
      <x:c r="EH1067"/>
      <x:c r="EI1067" s="501"/>
      <x:c r="EJ1067"/>
      <x:c r="EK1067" t="str">
        <x:v>Pending</x:v>
      </x:c>
      <x:c r="EL1067" t="n">
        <x:v>46272</x:v>
      </x:c>
      <x:c r="EM1067" t="str">
        <x:v>Production PubMed record imported and reconciled to Zotero item TMJQM3HZ;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67" t="n">
        <x:f>IF(L1067="","",(IF(N1067&lt;&gt;"",1,0)+IF(O1067&lt;&gt;"",1,0)+IF(AJ1067&lt;&gt;"",1,0)+IF(AU1067&lt;&gt;"",1,0)+IF(BE1067&lt;&gt;"",1,0)+IF(CF1067&lt;&gt;"",1,0)+IF(CJ1067="Yes",1,0)+IF(CL1067="Yes",1,0)+IF(DE1067&lt;&gt;"Pending",1,0)+IF(F1067&lt;&gt;"",1,0)+IF(DZ1067&lt;&gt;"",1,0)+IF(EI1067&lt;&gt;"",1,0))/12)</x:f>
        <x:v>0.5</x:v>
      </x:c>
    </x:row>
    <x:row r="1068">
      <x:c r="A1068" t="str">
        <x:v>EV-1065</x:v>
      </x:c>
      <x:c r="B1068" t="str">
        <x:v>Integrity check</x:v>
      </x:c>
      <x:c r="C1068" t="str">
        <x:f>IF(L1068="","",IF(LEFT(EC1068,7)="BLOCKED","🔴 Do not use for conclusion",IF(EB1068="Yes","🟢 Claim-ready","🟡 Caution / context")))</x:f>
        <x:v>🟡 Caution / context</x:v>
      </x:c>
      <x:c r="D1068" t="str">
        <x:f>IF(L1068="","",EC1068)</x:f>
        <x:v>PENDING — appropriate appraisal</x:v>
      </x:c>
      <x:c r="E1068" t="str">
        <x:v>P3 — Medium</x:v>
      </x:c>
      <x:c r="F1068" t="str">
        <x:v>Pending</x:v>
      </x:c>
      <x:c r="G1068" t="str">
        <x:v>Title/abstract identify an explicit tactical/public-safety context and readiness domain; retain for full-text assessment.</x:v>
      </x:c>
      <x:c r="H1068" t="str">
        <x:v>Obtain and review lawful full text; confirm human adjudication; then select a design-specific appraisal instrument.</x:v>
      </x:c>
      <x:c r="I1068"/>
      <x:c r="J1068" t="str">
        <x:v>A — Core</x:v>
      </x:c>
      <x:c r="K1068" t="str">
        <x:v>IDENTIFIED</x:v>
      </x:c>
      <x:c r="L1068" t="str">
        <x:v>Phytochemicals to optimize cognitive function for military mission-readiness: a systematic review and recommendations for the field.</x:v>
      </x:c>
      <x:c r="M1068"/>
      <x:c r="N1068" t="str">
        <x:v>Teo, Lynn; Crawford, Cindy; Snow, James; Deuster, Patricia A; Bingham, John J; Gallon, Matthew D; O'Connell, Meghan L; Chittum, Holly K; Arzola, Sonya M; Berry, Kevin</x:v>
      </x:c>
      <x:c r="O1068" t="n">
        <x:v>2017</x:v>
      </x:c>
      <x:c r="P1068" t="str">
        <x:v>Nutrition reviews</x:v>
      </x:c>
      <x:c r="Q1068" t="str">
        <x:v>Journal Article; Systematic Review</x:v>
      </x:c>
      <x:c r="R1068" t="str">
        <x:v>Unclear</x:v>
      </x:c>
      <x:c r="S1068" t="str">
        <x:v>Unknown</x:v>
      </x:c>
      <x:c r="T1068" t="str">
        <x:v>eng</x:v>
      </x:c>
      <x:c r="U1068" t="str">
        <x:v>https://pubmed.ncbi.nlm.nih.gov/28969340/</x:v>
      </x:c>
      <x:c r="V1068" t="str">
        <x:v>10.1093/nutrit/nux005</x:v>
      </x:c>
      <x:c r="W1068" t="str">
        <x:f>IF(V1068="","",LOWER(SUBSTITUTE(SUBSTITUTE(SUBSTITUTE(SUBSTITUTE(TRIM(V1068),"https://doi.org/",""),"http://doi.org/",""),"https://dx.doi.org/",""),"doi:","")))</x:f>
        <x:v>10.1093/nutrit/nux005</x:v>
      </x:c>
      <x:c r="X1068" t="str">
        <x:v>28969340</x:v>
      </x:c>
      <x:c r="Y1068" t="str"/>
      <x:c r="Z1068"/>
      <x:c r="AA1068" t="str">
        <x:v>PubMed/MEDLINE</x:v>
      </x:c>
      <x:c r="AB1068" t="str">
        <x:v>PUBMED-A-v1.0-2026-08-28</x:v>
      </x:c>
      <x:c r="AC1068" t="str">
        <x:v>SP-PUBMED-A-20260828</x:v>
      </x:c>
      <x:c r="AD1068" s="499" t="n">
        <x:v>46262</x:v>
      </x:c>
      <x:c r="AE1068" s="499" t="n">
        <x:v>46272</x:v>
      </x:c>
      <x:c r="AF1068" t="str">
        <x:v>3HTX6RU8</x:v>
      </x:c>
      <x:c r="AG1068"/>
      <x:c r="AH1068" t="str">
        <x:v>Tactical Athlete → Operational Readiness Brazil</x:v>
      </x:c>
      <x:c r="AI1068" t="str">
        <x:v>evidence-family:A</x:v>
      </x:c>
      <x:c r="AJ1068"/>
      <x:c r="AK1068" t="str">
        <x:f>IF(AJ1068="","",IF(OR(LOWER(AJ1068)="brazil",LOWER(AJ1068)="brasil"),"Yes","No"))</x:f>
      </x:c>
      <x:c r="AL1068"/>
      <x:c r="AM1068"/>
      <x:c r="AN1068"/>
      <x:c r="AO1068"/>
      <x:c r="AP1068"/>
      <x:c r="AQ1068"/>
      <x:c r="AR1068"/>
      <x:c r="AS1068"/>
      <x:c r="AT1068"/>
      <x:c r="AU1068"/>
      <x:c r="AV1068"/>
      <x:c r="AW1068"/>
      <x:c r="AX1068"/>
      <x:c r="AY1068"/>
      <x:c r="AZ1068"/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/>
      <x:c r="BO1068"/>
      <x:c r="BP1068"/>
      <x:c r="BQ1068"/>
      <x:c r="BR1068"/>
      <x:c r="BS1068"/>
      <x:c r="BT1068"/>
      <x:c r="BU1068"/>
      <x:c r="BV1068"/>
      <x:c r="BW1068"/>
      <x:c r="BX1068"/>
      <x:c r="BY1068"/>
      <x:c r="BZ1068"/>
      <x:c r="CA1068"/>
      <x:c r="CB1068"/>
      <x:c r="CC1068"/>
      <x:c r="CD1068"/>
      <x:c r="CE1068"/>
      <x:c r="CF1068"/>
      <x:c r="CG1068"/>
      <x:c r="CH1068"/>
      <x:c r="CI1068"/>
      <x:c r="CJ1068" t="str">
        <x:v>Yes</x:v>
      </x:c>
      <x:c r="CK1068" t="str">
        <x:v>Yes</x:v>
      </x:c>
      <x:c r="CL1068" t="str">
        <x:v>Yes</x:v>
      </x:c>
      <x:c r="CM1068" t="str">
        <x:v>Clear</x:v>
      </x:c>
      <x:c r="CN1068" t="str">
        <x:v>Verified — clear</x:v>
      </x:c>
      <x:c r="CO1068" t="n">
        <x:v>46272</x:v>
      </x:c>
      <x:c r="CP1068" t="str">
        <x:v>https://pubmed.ncbi.nlm.nih.gov/28969340/</x:v>
      </x:c>
      <x:c r="CQ1068"/>
      <x:c r="CR1068"/>
      <x:c r="CS1068"/>
      <x:c r="CT1068"/>
      <x:c r="CU1068"/>
      <x:c r="CV1068"/>
      <x:c r="CW1068"/>
      <x:c r="CX1068"/>
      <x:c r="CY1068"/>
      <x:c r="CZ1068"/>
      <x:c r="DA1068"/>
      <x:c r="DB1068" t="str">
        <x:f>IF(L1068="","",IF(AND(COUNT(CU1068:DA1068)=7,OR(CU1068=0,CU1068=1,CU1068=2),OR(CV1068=0,CV1068=1,CV1068=2),OR(CW1068=0,CW1068=1,CW1068=2),OR(CX1068=0,CX1068=1,CX1068=2),OR(CY1068=0,CY1068=1,CY1068=2),OR(CZ1068=0,CZ1068=1,CZ1068=2),OR(DA1068=0,DA1068=1,DA1068=2)),SUM(CU1068:DA1068),""))</x:f>
      </x:c>
      <x:c r="DC1068" t="str">
        <x:f>IF(DB1068="","",ROUND(DB1068/14*10,1))</x:f>
      </x:c>
      <x:c r="DD1068" t="str">
        <x:v>Pending</x:v>
      </x:c>
      <x:c r="DE1068" t="str">
        <x:f>IF(L1068="","",IF(DC1068="","Pending",IF(DD1068="Yes","CONDITIONAL — safety override",IF(DC1068&gt;=8,"HIGH",IF(DC1068&gt;=5,"CONDITIONAL","LOW")))))</x:f>
        <x:v>Pending</x:v>
      </x:c>
      <x:c r="DF1068" t="str">
        <x:v>Pending screening and full-text appraisal; no transferability judgment made at identification.</x:v>
      </x:c>
      <x:c r="DG1068"/>
      <x:c r="DH1068"/>
      <x:c r="DI1068"/>
      <x:c r="DJ1068"/>
      <x:c r="DK1068"/>
      <x:c r="DL1068"/>
      <x:c r="DM1068"/>
      <x:c r="DN1068"/>
      <x:c r="DO1068"/>
      <x:c r="DP1068"/>
      <x:c r="DQ1068"/>
      <x:c r="DR1068"/>
      <x:c r="DS1068"/>
      <x:c r="DT1068"/>
      <x:c r="DU1068"/>
      <x:c r="DV1068"/>
      <x:c r="DW1068"/>
      <x:c r="DX1068"/>
      <x:c r="DY1068"/>
      <x:c r="DZ1068" t="str">
        <x:v>Title/abstract screening alone does not establish effectiveness, causality, methodological quality, transferability to Brazilian public safety or an institutional recommendation.</x:v>
      </x:c>
      <x:c r="EA1068" t="str">
        <x:v>Pending</x:v>
      </x:c>
      <x:c r="EB1068" t="str">
        <x:f>IF(L1068="","",IF(EC1068="READY","Yes","No / Pending"))</x:f>
        <x:v>No / Pending</x:v>
      </x:c>
      <x:c r="EC1068" t="str">
        <x:f>IF(L1068="","",IF(OR(ISNUMBER(SEARCH("Retracted Publication",Q1068)),CM1068="Retracted",CN1068="Retracted",CM1068="Expression of Concern",CN1068="Expression of Concern",F1068="Not used",CG1068="Critical",CH1068="High",CH1068="Critical"),"BLOCKED — integrity or use restriction",IF(AND(CJ1068="Yes",CK1068="Yes",CL1068="Yes"),IF(AND(CM1068="Clear",CN1068="Verified — clear"),IF(AND(AND(LEN(TRIM(CF1068))&gt;0,LEFT(LOWER(TRIM(CF1068)),7)&lt;&gt;"pending"),OR(CG1068="High",CG1068="Moderate"),OR(CH1068="Low",CH1068="Some concerns",CH1068="Not applicable")),IF(AND(DD1068="No",OR(DE1068="HIGH",DE1068="CONDITIONAL"),AND(LEN(TRIM(DF1068))&gt;0,LEFT(LOWER(TRIM(DF1068)),7)&lt;&gt;"pending")),IF(AND(AND(LEN(TRIM(DT1068))&gt;0,LEFT(LOWER(TRIM(DT1068)),7)&lt;&gt;"pending"),AND(LEN(TRIM(DU1068))&gt;0,LEFT(LOWER(TRIM(DU1068)),7)&lt;&gt;"pending"),OR(AND(LEN(TRIM(DV1068))&gt;0,LEFT(LOWER(TRIM(DV1068)),7)&lt;&gt;"pending"),AND(LEN(TRIM(DW1068))&gt;0,LEFT(LOWER(TRIM(DW1068)),7)&lt;&gt;"pending")),AND(LEN(TRIM(DX1068))&gt;0,LEFT(LOWER(TRIM(DX1068)),7)&lt;&gt;"pending")),IF(AND(F1068="Claim-ready",OR(EA1068="Strong",EA1068="Moderate"),AND(LEN(TRIM(G1068))&gt;0,LEFT(LOWER(TRIM(G1068)),7)&lt;&gt;"pending"),G1068&lt;&gt;"No substantive use decision is permitted from identification metadata alone.",AND(LEN(TRIM(DZ1068))&gt;0,LEFT(LOWER(TRIM(DZ1068)),7)&lt;&gt;"pending"),DZ1068&lt;&gt;"Identification metadata alone does not permit any substantive scientific, causal, operational, or institutional claim.",AND(LEN(TRIM(EI1068))&gt;0,LEFT(LOWER(TRIM(EI1068)),7)&lt;&gt;"pending"),ISNUMBER(EH1068),EH1068&gt;0),"READY","PENDING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8" t="str">
        <x:v>Pending</x:v>
      </x:c>
      <x:c r="EE1068"/>
      <x:c r="EF1068" t="str">
        <x:v>Pending</x:v>
      </x:c>
      <x:c r="EG1068" t="str">
        <x:v>Pending</x:v>
      </x:c>
      <x:c r="EH1068"/>
      <x:c r="EI1068" s="501"/>
      <x:c r="EJ1068"/>
      <x:c r="EK1068" t="str">
        <x:v>Pending</x:v>
      </x:c>
      <x:c r="EL1068" t="n">
        <x:v>46272</x:v>
      </x:c>
      <x:c r="EM1068" t="str">
        <x:v>Production PubMed record imported and reconciled to Zotero item 3HTX6RU8;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8" t="n">
        <x:f>IF(L1068="","",(IF(N1068&lt;&gt;"",1,0)+IF(O1068&lt;&gt;"",1,0)+IF(AJ1068&lt;&gt;"",1,0)+IF(AU1068&lt;&gt;"",1,0)+IF(BE1068&lt;&gt;"",1,0)+IF(CF1068&lt;&gt;"",1,0)+IF(CJ1068="Yes",1,0)+IF(CL1068="Yes",1,0)+IF(DE1068&lt;&gt;"Pending",1,0)+IF(F1068&lt;&gt;"",1,0)+IF(DZ1068&lt;&gt;"",1,0)+IF(EI1068&lt;&gt;"",1,0))/12)</x:f>
        <x:v>0.5</x:v>
      </x:c>
    </x:row>
    <x:row r="1069">
      <x:c r="A1069" t="str">
        <x:v>EV-1066</x:v>
      </x:c>
      <x:c r="B1069" t="str">
        <x:v>Integrity check</x:v>
      </x:c>
      <x:c r="C1069" t="str">
        <x:f>IF(L1069="","",IF(LEFT(EC1069,7)="BLOCKED","🔴 Do not use for conclusion",IF(EB1069="Yes","🟢 Claim-ready","🟡 Caution / context")))</x:f>
        <x:v>🟡 Caution / context</x:v>
      </x:c>
      <x:c r="D1069" t="str">
        <x:f>IF(L1069="","",EC1069)</x:f>
        <x:v>PENDING — appropriate appraisal</x:v>
      </x:c>
      <x:c r="E1069" t="str">
        <x:v>P3 — Medium</x:v>
      </x:c>
      <x:c r="F1069" t="str">
        <x:v>Pending</x:v>
      </x:c>
      <x:c r="G1069" t="str">
        <x:v>Title/abstract identify an explicit tactical/public-safety context and readiness domain; retain for full-text assessment.</x:v>
      </x:c>
      <x:c r="H1069" t="str">
        <x:v>Obtain and review lawful full text; confirm human adjudication; then select a design-specific appraisal instrument.</x:v>
      </x:c>
      <x:c r="I1069"/>
      <x:c r="J1069" t="str">
        <x:v>A — Core</x:v>
      </x:c>
      <x:c r="K1069" t="str">
        <x:v>IDENTIFIED</x:v>
      </x:c>
      <x:c r="L1069" t="str">
        <x:v>Body mass index predicts selected physical fitness attributes but is not associated with performance on military relevant tasks in U.S. Army Soldiers.</x:v>
      </x:c>
      <x:c r="M1069"/>
      <x:c r="N1069" t="str">
        <x:v>Pierce, Joseph R; DeGroot, David W; Grier, Tyson L; Hauret, Keith G; Nindl, Bradley C; East, Whitfield B; McGurk, Michael S; Jones, Bruce H</x:v>
      </x:c>
      <x:c r="O1069" t="n">
        <x:v>2017</x:v>
      </x:c>
      <x:c r="P1069" t="str">
        <x:v>Journal of science and medicine in sport</x:v>
      </x:c>
      <x:c r="Q1069" t="str">
        <x:v>Journal Article; Observational Study</x:v>
      </x:c>
      <x:c r="R1069" t="str">
        <x:v>Unclear</x:v>
      </x:c>
      <x:c r="S1069" t="str">
        <x:v>Unknown</x:v>
      </x:c>
      <x:c r="T1069" t="str">
        <x:v>eng</x:v>
      </x:c>
      <x:c r="U1069" t="str">
        <x:v>https://pubmed.ncbi.nlm.nih.gov/28919497/</x:v>
      </x:c>
      <x:c r="V1069" t="str">
        <x:v>10.1016/j.jsams.2017.08.021</x:v>
      </x:c>
      <x:c r="W1069" t="str">
        <x:f>IF(V1069="","",LOWER(SUBSTITUTE(SUBSTITUTE(SUBSTITUTE(SUBSTITUTE(TRIM(V1069),"https://doi.org/",""),"http://doi.org/",""),"https://dx.doi.org/",""),"doi:","")))</x:f>
        <x:v>10.1016/j.jsams.2017.08.021</x:v>
      </x:c>
      <x:c r="X1069" t="str">
        <x:v>28919497</x:v>
      </x:c>
      <x:c r="Y1069" t="str"/>
      <x:c r="Z1069"/>
      <x:c r="AA1069" t="str">
        <x:v>PubMed/MEDLINE</x:v>
      </x:c>
      <x:c r="AB1069" t="str">
        <x:v>PUBMED-A-v1.0-2026-08-28</x:v>
      </x:c>
      <x:c r="AC1069" t="str">
        <x:v>SP-PUBMED-A-20260828</x:v>
      </x:c>
      <x:c r="AD1069" s="499" t="n">
        <x:v>46262</x:v>
      </x:c>
      <x:c r="AE1069" s="499" t="n">
        <x:v>46272</x:v>
      </x:c>
      <x:c r="AF1069" t="str">
        <x:v>LIS2569V</x:v>
      </x:c>
      <x:c r="AG1069"/>
      <x:c r="AH1069" t="str">
        <x:v>Tactical Athlete → Operational Readiness Brazil</x:v>
      </x:c>
      <x:c r="AI1069" t="str">
        <x:v>evidence-family:A</x:v>
      </x:c>
      <x:c r="AJ1069"/>
      <x:c r="AK1069" t="str">
        <x:f>IF(AJ1069="","",IF(OR(LOWER(AJ1069)="brazil",LOWER(AJ1069)="brasil"),"Yes","No"))</x:f>
      </x:c>
      <x:c r="AL1069"/>
      <x:c r="AM1069"/>
      <x:c r="AN1069"/>
      <x:c r="AO1069"/>
      <x:c r="AP1069"/>
      <x:c r="AQ1069"/>
      <x:c r="AR1069"/>
      <x:c r="AS1069"/>
      <x:c r="AT1069"/>
      <x:c r="AU1069"/>
      <x:c r="AV1069"/>
      <x:c r="AW1069"/>
      <x:c r="AX1069"/>
      <x:c r="AY1069"/>
      <x:c r="AZ1069"/>
      <x:c r="BA1069"/>
      <x:c r="BB1069"/>
      <x:c r="BC1069"/>
      <x:c r="BD1069"/>
      <x:c r="BE1069"/>
      <x:c r="BF1069"/>
      <x:c r="BG1069"/>
      <x:c r="BH1069"/>
      <x:c r="BI1069"/>
      <x:c r="BJ1069"/>
      <x:c r="BK1069"/>
      <x:c r="BL1069"/>
      <x:c r="BM1069"/>
      <x:c r="BN1069"/>
      <x:c r="BO1069"/>
      <x:c r="BP1069"/>
      <x:c r="BQ1069"/>
      <x:c r="BR1069"/>
      <x:c r="BS1069"/>
      <x:c r="BT1069"/>
      <x:c r="BU1069"/>
      <x:c r="BV1069"/>
      <x:c r="BW1069"/>
      <x:c r="BX1069"/>
      <x:c r="BY1069"/>
      <x:c r="BZ1069"/>
      <x:c r="CA1069"/>
      <x:c r="CB1069"/>
      <x:c r="CC1069"/>
      <x:c r="CD1069"/>
      <x:c r="CE1069"/>
      <x:c r="CF1069"/>
      <x:c r="CG1069"/>
      <x:c r="CH1069"/>
      <x:c r="CI1069"/>
      <x:c r="CJ1069" t="str">
        <x:v>Yes</x:v>
      </x:c>
      <x:c r="CK1069" t="str">
        <x:v>Yes</x:v>
      </x:c>
      <x:c r="CL1069" t="str">
        <x:v>Yes</x:v>
      </x:c>
      <x:c r="CM1069" t="str">
        <x:v>Clear</x:v>
      </x:c>
      <x:c r="CN1069" t="str">
        <x:v>Verified — clear</x:v>
      </x:c>
      <x:c r="CO1069" t="n">
        <x:v>46272</x:v>
      </x:c>
      <x:c r="CP1069" t="str">
        <x:v>https://pubmed.ncbi.nlm.nih.gov/28919497/</x:v>
      </x:c>
      <x:c r="CQ1069"/>
      <x:c r="CR1069"/>
      <x:c r="CS1069"/>
      <x:c r="CT1069"/>
      <x:c r="CU1069"/>
      <x:c r="CV1069"/>
      <x:c r="CW1069"/>
      <x:c r="CX1069"/>
      <x:c r="CY1069"/>
      <x:c r="CZ1069"/>
      <x:c r="DA1069"/>
      <x:c r="DB1069" t="str">
        <x:f>IF(L1069="","",IF(AND(COUNT(CU1069:DA1069)=7,OR(CU1069=0,CU1069=1,CU1069=2),OR(CV1069=0,CV1069=1,CV1069=2),OR(CW1069=0,CW1069=1,CW1069=2),OR(CX1069=0,CX1069=1,CX1069=2),OR(CY1069=0,CY1069=1,CY1069=2),OR(CZ1069=0,CZ1069=1,CZ1069=2),OR(DA1069=0,DA1069=1,DA1069=2)),SUM(CU1069:DA1069),""))</x:f>
      </x:c>
      <x:c r="DC1069" t="str">
        <x:f>IF(DB1069="","",ROUND(DB1069/14*10,1))</x:f>
      </x:c>
      <x:c r="DD1069" t="str">
        <x:v>Pending</x:v>
      </x:c>
      <x:c r="DE1069" t="str">
        <x:f>IF(L1069="","",IF(DC1069="","Pending",IF(DD1069="Yes","CONDITIONAL — safety override",IF(DC1069&gt;=8,"HIGH",IF(DC1069&gt;=5,"CONDITIONAL","LOW")))))</x:f>
        <x:v>Pending</x:v>
      </x:c>
      <x:c r="DF1069" t="str">
        <x:v>Pending screening and full-text appraisal; no transferability judgment made at identification.</x:v>
      </x:c>
      <x:c r="DG1069"/>
      <x:c r="DH1069"/>
      <x:c r="DI1069"/>
      <x:c r="DJ1069"/>
      <x:c r="DK1069"/>
      <x:c r="DL1069"/>
      <x:c r="DM1069"/>
      <x:c r="DN1069"/>
      <x:c r="DO1069"/>
      <x:c r="DP1069"/>
      <x:c r="DQ1069"/>
      <x:c r="DR1069"/>
      <x:c r="DS1069"/>
      <x:c r="DT1069"/>
      <x:c r="DU1069"/>
      <x:c r="DV1069"/>
      <x:c r="DW1069"/>
      <x:c r="DX1069"/>
      <x:c r="DY1069"/>
      <x:c r="DZ1069" t="str">
        <x:v>Title/abstract screening alone does not establish effectiveness, causality, methodological quality, transferability to Brazilian public safety or an institutional recommendation.</x:v>
      </x:c>
      <x:c r="EA1069" t="str">
        <x:v>Pending</x:v>
      </x:c>
      <x:c r="EB1069" t="str">
        <x:f>IF(L1069="","",IF(EC1069="READY","Yes","No / Pending"))</x:f>
        <x:v>No / Pending</x:v>
      </x:c>
      <x:c r="EC1069" t="str">
        <x:f>IF(L1069="","",IF(OR(ISNUMBER(SEARCH("Retracted Publication",Q1069)),CM1069="Retracted",CN1069="Retracted",CM1069="Expression of Concern",CN1069="Expression of Concern",F1069="Not used",CG1069="Critical",CH1069="High",CH1069="Critical"),"BLOCKED — integrity or use restriction",IF(AND(CJ1069="Yes",CK1069="Yes",CL1069="Yes"),IF(AND(CM1069="Clear",CN1069="Verified — clear"),IF(AND(AND(LEN(TRIM(CF1069))&gt;0,LEFT(LOWER(TRIM(CF1069)),7)&lt;&gt;"pending"),OR(CG1069="High",CG1069="Moderate"),OR(CH1069="Low",CH1069="Some concerns",CH1069="Not applicable")),IF(AND(DD1069="No",OR(DE1069="HIGH",DE1069="CONDITIONAL"),AND(LEN(TRIM(DF1069))&gt;0,LEFT(LOWER(TRIM(DF1069)),7)&lt;&gt;"pending")),IF(AND(AND(LEN(TRIM(DT1069))&gt;0,LEFT(LOWER(TRIM(DT1069)),7)&lt;&gt;"pending"),AND(LEN(TRIM(DU1069))&gt;0,LEFT(LOWER(TRIM(DU1069)),7)&lt;&gt;"pending"),OR(AND(LEN(TRIM(DV1069))&gt;0,LEFT(LOWER(TRIM(DV1069)),7)&lt;&gt;"pending"),AND(LEN(TRIM(DW1069))&gt;0,LEFT(LOWER(TRIM(DW1069)),7)&lt;&gt;"pending")),AND(LEN(TRIM(DX1069))&gt;0,LEFT(LOWER(TRIM(DX1069)),7)&lt;&gt;"pending")),IF(AND(F1069="Claim-ready",OR(EA1069="Strong",EA1069="Moderate"),AND(LEN(TRIM(G1069))&gt;0,LEFT(LOWER(TRIM(G1069)),7)&lt;&gt;"pending"),G1069&lt;&gt;"No substantive use decision is permitted from identification metadata alone.",AND(LEN(TRIM(DZ1069))&gt;0,LEFT(LOWER(TRIM(DZ1069)),7)&lt;&gt;"pending"),DZ1069&lt;&gt;"Identification metadata alone does not permit any substantive scientific, causal, operational, or institutional claim.",AND(LEN(TRIM(EI1069))&gt;0,LEFT(LOWER(TRIM(EI1069)),7)&lt;&gt;"pending"),ISNUMBER(EH1069),EH1069&gt;0),"READY","PENDING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69" t="str">
        <x:v>Pending</x:v>
      </x:c>
      <x:c r="EE1069"/>
      <x:c r="EF1069" t="str">
        <x:v>Pending</x:v>
      </x:c>
      <x:c r="EG1069" t="str">
        <x:v>Pending</x:v>
      </x:c>
      <x:c r="EH1069"/>
      <x:c r="EI1069" s="501"/>
      <x:c r="EJ1069"/>
      <x:c r="EK1069" t="str">
        <x:v>Pending</x:v>
      </x:c>
      <x:c r="EL1069" t="n">
        <x:v>46272</x:v>
      </x:c>
      <x:c r="EM1069" t="str">
        <x:v>Production PubMed record imported and reconciled to Zotero item LIS2569V;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69" t="n">
        <x:f>IF(L1069="","",(IF(N1069&lt;&gt;"",1,0)+IF(O1069&lt;&gt;"",1,0)+IF(AJ1069&lt;&gt;"",1,0)+IF(AU1069&lt;&gt;"",1,0)+IF(BE1069&lt;&gt;"",1,0)+IF(CF1069&lt;&gt;"",1,0)+IF(CJ1069="Yes",1,0)+IF(CL1069="Yes",1,0)+IF(DE1069&lt;&gt;"Pending",1,0)+IF(F1069&lt;&gt;"",1,0)+IF(DZ1069&lt;&gt;"",1,0)+IF(EI1069&lt;&gt;"",1,0))/12)</x:f>
        <x:v>0.5</x:v>
      </x:c>
    </x:row>
    <x:row r="1070">
      <x:c r="A1070" t="str">
        <x:v>EV-1067</x:v>
      </x:c>
      <x:c r="B1070" t="str">
        <x:v>Integrity check</x:v>
      </x:c>
      <x:c r="C1070" t="str">
        <x:f>IF(L1070="","",IF(LEFT(EC1070,7)="BLOCKED","🔴 Do not use for conclusion",IF(EB1070="Yes","🟢 Claim-ready","🟡 Caution / context")))</x:f>
        <x:v>🟡 Caution / context</x:v>
      </x:c>
      <x:c r="D1070" t="str">
        <x:f>IF(L1070="","",EC1070)</x:f>
        <x:v>PENDING — appropriate appraisal</x:v>
      </x:c>
      <x:c r="E1070" t="str">
        <x:v>P3 — Medium</x:v>
      </x:c>
      <x:c r="F1070" t="str">
        <x:v>Pending</x:v>
      </x:c>
      <x:c r="G1070" t="str">
        <x:v>Title/abstract identify an explicit tactical/public-safety context and readiness domain; retain for full-text assessment.</x:v>
      </x:c>
      <x:c r="H1070" t="str">
        <x:v>Obtain and review lawful full text; confirm human adjudication; then select a design-specific appraisal instrument.</x:v>
      </x:c>
      <x:c r="I1070"/>
      <x:c r="J1070" t="str">
        <x:v>C — Implementation Science</x:v>
      </x:c>
      <x:c r="K1070" t="str">
        <x:v>IDENTIFIED</x:v>
      </x:c>
      <x:c r="L1070" t="str">
        <x:v>Exploring strategies used to deliver physical activity experiences to Veterans with a physical disability.</x:v>
      </x:c>
      <x:c r="M1070"/>
      <x:c r="N1070" t="str">
        <x:v>Shirazipour, Celina H; Aiken, Alice B; Latimer-Cheung, Amy E</x:v>
      </x:c>
      <x:c r="O1070" t="n">
        <x:v>2018</x:v>
      </x:c>
      <x:c r="P1070" t="str">
        <x:v>Disability and rehabilitation</x:v>
      </x:c>
      <x:c r="Q1070" t="str">
        <x:v>Journal Article; Research Support, Non-U.S. Gov't</x:v>
      </x:c>
      <x:c r="R1070" t="str">
        <x:v>Unclear</x:v>
      </x:c>
      <x:c r="S1070" t="str">
        <x:v>Unknown</x:v>
      </x:c>
      <x:c r="T1070" t="str">
        <x:v>eng</x:v>
      </x:c>
      <x:c r="U1070" t="str">
        <x:v>https://pubmed.ncbi.nlm.nih.gov/28911244/</x:v>
      </x:c>
      <x:c r="V1070" t="str">
        <x:v>10.1080/09638288.2017.1377297</x:v>
      </x:c>
      <x:c r="W1070" t="str">
        <x:f>IF(V1070="","",LOWER(SUBSTITUTE(SUBSTITUTE(SUBSTITUTE(SUBSTITUTE(TRIM(V1070),"https://doi.org/",""),"http://doi.org/",""),"https://dx.doi.org/",""),"doi:","")))</x:f>
        <x:v>10.1080/09638288.2017.1377297</x:v>
      </x:c>
      <x:c r="X1070" t="str">
        <x:v>28911244</x:v>
      </x:c>
      <x:c r="Y1070" t="str"/>
      <x:c r="Z1070"/>
      <x:c r="AA1070" t="str">
        <x:v>PubMed/MEDLINE</x:v>
      </x:c>
      <x:c r="AB1070" t="str">
        <x:v>PUBMED-C-v1.0-2026-08-28</x:v>
      </x:c>
      <x:c r="AC1070" t="str">
        <x:v>SP-PUBMED-C-20260828</x:v>
      </x:c>
      <x:c r="AD1070" s="499" t="n">
        <x:v>46262</x:v>
      </x:c>
      <x:c r="AE1070" s="499" t="n">
        <x:v>46272</x:v>
      </x:c>
      <x:c r="AF1070" t="str">
        <x:v>ARPL7YCS</x:v>
      </x:c>
      <x:c r="AG1070"/>
      <x:c r="AH1070" t="str">
        <x:v>Tactical Athlete → Operational Readiness Brazil</x:v>
      </x:c>
      <x:c r="AI1070" t="str">
        <x:v>evidence-family:C</x:v>
      </x:c>
      <x:c r="AJ1070"/>
      <x:c r="AK1070" t="str">
        <x:f>IF(AJ1070="","",IF(OR(LOWER(AJ1070)="brazil",LOWER(AJ1070)="brasil"),"Yes","No"))</x:f>
      </x:c>
      <x:c r="AL1070"/>
      <x:c r="AM1070"/>
      <x:c r="AN1070"/>
      <x:c r="AO1070"/>
      <x:c r="AP1070"/>
      <x:c r="AQ1070"/>
      <x:c r="AR1070"/>
      <x:c r="AS1070"/>
      <x:c r="AT1070"/>
      <x:c r="AU1070"/>
      <x:c r="AV1070"/>
      <x:c r="AW1070"/>
      <x:c r="AX1070"/>
      <x:c r="AY1070"/>
      <x:c r="AZ1070"/>
      <x:c r="BA1070"/>
      <x:c r="BB1070"/>
      <x:c r="BC1070"/>
      <x:c r="BD1070"/>
      <x:c r="BE1070"/>
      <x:c r="BF1070"/>
      <x:c r="BG1070"/>
      <x:c r="BH1070"/>
      <x:c r="BI1070"/>
      <x:c r="BJ1070"/>
      <x:c r="BK1070"/>
      <x:c r="BL1070"/>
      <x:c r="BM1070"/>
      <x:c r="BN1070"/>
      <x:c r="BO1070"/>
      <x:c r="BP1070"/>
      <x:c r="BQ1070"/>
      <x:c r="BR1070"/>
      <x:c r="BS1070"/>
      <x:c r="BT1070"/>
      <x:c r="BU1070"/>
      <x:c r="BV1070"/>
      <x:c r="BW1070"/>
      <x:c r="BX1070"/>
      <x:c r="BY1070"/>
      <x:c r="BZ1070"/>
      <x:c r="CA1070"/>
      <x:c r="CB1070"/>
      <x:c r="CC1070"/>
      <x:c r="CD1070"/>
      <x:c r="CE1070"/>
      <x:c r="CF1070"/>
      <x:c r="CG1070"/>
      <x:c r="CH1070"/>
      <x:c r="CI1070"/>
      <x:c r="CJ1070" t="str">
        <x:v>Yes</x:v>
      </x:c>
      <x:c r="CK1070" t="str">
        <x:v>Yes</x:v>
      </x:c>
      <x:c r="CL1070" t="str">
        <x:v>Yes</x:v>
      </x:c>
      <x:c r="CM1070" t="str">
        <x:v>Clear</x:v>
      </x:c>
      <x:c r="CN1070" t="str">
        <x:v>Verified — clear</x:v>
      </x:c>
      <x:c r="CO1070" t="n">
        <x:v>46272</x:v>
      </x:c>
      <x:c r="CP1070" t="str">
        <x:v>https://pubmed.ncbi.nlm.nih.gov/28911244/</x:v>
      </x:c>
      <x:c r="CQ1070"/>
      <x:c r="CR1070"/>
      <x:c r="CS1070"/>
      <x:c r="CT1070"/>
      <x:c r="CU1070"/>
      <x:c r="CV1070"/>
      <x:c r="CW1070"/>
      <x:c r="CX1070"/>
      <x:c r="CY1070"/>
      <x:c r="CZ1070"/>
      <x:c r="DA1070"/>
      <x:c r="DB1070" t="str">
        <x:f>IF(L1070="","",IF(AND(COUNT(CU1070:DA1070)=7,OR(CU1070=0,CU1070=1,CU1070=2),OR(CV1070=0,CV1070=1,CV1070=2),OR(CW1070=0,CW1070=1,CW1070=2),OR(CX1070=0,CX1070=1,CX1070=2),OR(CY1070=0,CY1070=1,CY1070=2),OR(CZ1070=0,CZ1070=1,CZ1070=2),OR(DA1070=0,DA1070=1,DA1070=2)),SUM(CU1070:DA1070),""))</x:f>
      </x:c>
      <x:c r="DC1070" t="str">
        <x:f>IF(DB1070="","",ROUND(DB1070/14*10,1))</x:f>
      </x:c>
      <x:c r="DD1070" t="str">
        <x:v>Pending</x:v>
      </x:c>
      <x:c r="DE1070" t="str">
        <x:f>IF(L1070="","",IF(DC1070="","Pending",IF(DD1070="Yes","CONDITIONAL — safety override",IF(DC1070&gt;=8,"HIGH",IF(DC1070&gt;=5,"CONDITIONAL","LOW")))))</x:f>
        <x:v>Pending</x:v>
      </x:c>
      <x:c r="DF1070" t="str">
        <x:v>Pending screening and full-text appraisal; no transferability judgment made at identification.</x:v>
      </x:c>
      <x:c r="DG1070"/>
      <x:c r="DH1070"/>
      <x:c r="DI1070"/>
      <x:c r="DJ1070"/>
      <x:c r="DK1070"/>
      <x:c r="DL1070"/>
      <x:c r="DM1070"/>
      <x:c r="DN1070"/>
      <x:c r="DO1070"/>
      <x:c r="DP1070"/>
      <x:c r="DQ1070"/>
      <x:c r="DR1070"/>
      <x:c r="DS1070"/>
      <x:c r="DT1070"/>
      <x:c r="DU1070"/>
      <x:c r="DV1070"/>
      <x:c r="DW1070"/>
      <x:c r="DX1070"/>
      <x:c r="DY1070"/>
      <x:c r="DZ1070" t="str">
        <x:v>Title/abstract screening alone does not establish effectiveness, causality, methodological quality, transferability to Brazilian public safety or an institutional recommendation.</x:v>
      </x:c>
      <x:c r="EA1070" t="str">
        <x:v>Pending</x:v>
      </x:c>
      <x:c r="EB1070" t="str">
        <x:f>IF(L1070="","",IF(EC1070="READY","Yes","No / Pending"))</x:f>
        <x:v>No / Pending</x:v>
      </x:c>
      <x:c r="EC1070" t="str">
        <x:f>IF(L1070="","",IF(OR(ISNUMBER(SEARCH("Retracted Publication",Q1070)),CM1070="Retracted",CN1070="Retracted",CM1070="Expression of Concern",CN1070="Expression of Concern",F1070="Not used",CG1070="Critical",CH1070="High",CH1070="Critical"),"BLOCKED — integrity or use restriction",IF(AND(CJ1070="Yes",CK1070="Yes",CL1070="Yes"),IF(AND(CM1070="Clear",CN1070="Verified — clear"),IF(AND(AND(LEN(TRIM(CF1070))&gt;0,LEFT(LOWER(TRIM(CF1070)),7)&lt;&gt;"pending"),OR(CG1070="High",CG1070="Moderate"),OR(CH1070="Low",CH1070="Some concerns",CH1070="Not applicable")),IF(AND(DD1070="No",OR(DE1070="HIGH",DE1070="CONDITIONAL"),AND(LEN(TRIM(DF1070))&gt;0,LEFT(LOWER(TRIM(DF1070)),7)&lt;&gt;"pending")),IF(AND(AND(LEN(TRIM(DT1070))&gt;0,LEFT(LOWER(TRIM(DT1070)),7)&lt;&gt;"pending"),AND(LEN(TRIM(DU1070))&gt;0,LEFT(LOWER(TRIM(DU1070)),7)&lt;&gt;"pending"),OR(AND(LEN(TRIM(DV1070))&gt;0,LEFT(LOWER(TRIM(DV1070)),7)&lt;&gt;"pending"),AND(LEN(TRIM(DW1070))&gt;0,LEFT(LOWER(TRIM(DW1070)),7)&lt;&gt;"pending")),AND(LEN(TRIM(DX1070))&gt;0,LEFT(LOWER(TRIM(DX1070)),7)&lt;&gt;"pending")),IF(AND(F1070="Claim-ready",OR(EA1070="Strong",EA1070="Moderate"),AND(LEN(TRIM(G1070))&gt;0,LEFT(LOWER(TRIM(G1070)),7)&lt;&gt;"pending"),G1070&lt;&gt;"No substantive use decision is permitted from identification metadata alone.",AND(LEN(TRIM(DZ1070))&gt;0,LEFT(LOWER(TRIM(DZ1070)),7)&lt;&gt;"pending"),DZ1070&lt;&gt;"Identification metadata alone does not permit any substantive scientific, causal, operational, or institutional claim.",AND(LEN(TRIM(EI1070))&gt;0,LEFT(LOWER(TRIM(EI1070)),7)&lt;&gt;"pending"),ISNUMBER(EH1070),EH1070&gt;0),"READY","PENDING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0" t="str">
        <x:v>Pending</x:v>
      </x:c>
      <x:c r="EE1070"/>
      <x:c r="EF1070" t="str">
        <x:v>Pending</x:v>
      </x:c>
      <x:c r="EG1070" t="str">
        <x:v>Pending</x:v>
      </x:c>
      <x:c r="EH1070"/>
      <x:c r="EI1070" s="501"/>
      <x:c r="EJ1070"/>
      <x:c r="EK1070" t="str">
        <x:v>Pending</x:v>
      </x:c>
      <x:c r="EL1070" t="n">
        <x:v>46272</x:v>
      </x:c>
      <x:c r="EM1070" t="str">
        <x:v>Production PubMed record imported and reconciled to Zotero item ARPL7YCS;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0" t="n">
        <x:f>IF(L1070="","",(IF(N1070&lt;&gt;"",1,0)+IF(O1070&lt;&gt;"",1,0)+IF(AJ1070&lt;&gt;"",1,0)+IF(AU1070&lt;&gt;"",1,0)+IF(BE1070&lt;&gt;"",1,0)+IF(CF1070&lt;&gt;"",1,0)+IF(CJ1070="Yes",1,0)+IF(CL1070="Yes",1,0)+IF(DE1070&lt;&gt;"Pending",1,0)+IF(F1070&lt;&gt;"",1,0)+IF(DZ1070&lt;&gt;"",1,0)+IF(EI1070&lt;&gt;"",1,0))/12)</x:f>
        <x:v>0.5</x:v>
      </x:c>
    </x:row>
    <x:row r="1071">
      <x:c r="A1071" t="str">
        <x:v>EV-1068</x:v>
      </x:c>
      <x:c r="B1071" t="str">
        <x:v>Integrity check</x:v>
      </x:c>
      <x:c r="C1071" t="str">
        <x:f>IF(L1071="","",IF(LEFT(EC1071,7)="BLOCKED","🔴 Do not use for conclusion",IF(EB1071="Yes","🟢 Claim-ready","🟡 Caution / context")))</x:f>
        <x:v>🟡 Caution / context</x:v>
      </x:c>
      <x:c r="D1071" t="str">
        <x:f>IF(L1071="","",EC1071)</x:f>
        <x:v>PENDING — appropriate appraisal</x:v>
      </x:c>
      <x:c r="E1071" t="str">
        <x:v>P3 — Medium</x:v>
      </x:c>
      <x:c r="F1071" t="str">
        <x:v>Pending</x:v>
      </x:c>
      <x:c r="G1071" t="str">
        <x:v>Title/abstract identify an explicit operational APHT/medical-readiness topic; retain for full-text assessment.</x:v>
      </x:c>
      <x:c r="H1071" t="str">
        <x:v>Obtain and review lawful full text; confirm human adjudication; then select a design-specific appraisal instrument.</x:v>
      </x:c>
      <x:c r="I1071"/>
      <x:c r="J1071" t="str">
        <x:v>B — APHT / Medical Readiness</x:v>
      </x:c>
      <x:c r="K1071" t="str">
        <x:v>IDENTIFIED</x:v>
      </x:c>
      <x:c r="L1071" t="str">
        <x:v>Chest Seal Placement for Penetrating Chest Wounds by Prehospital Ground Forces in Afghanistan.</x:v>
      </x:c>
      <x:c r="M1071"/>
      <x:c r="N1071" t="str">
        <x:v>Schauer, Steven G; April, Michael D; Naylor, Jason F; Simon, Erica M; Fisher, Andrew D; Cunningham, Cord W; Morissette, Daniel M; Fernandez, Jessie Renee D; Ryan, Kathy L</x:v>
      </x:c>
      <x:c r="O1071" t="n">
        <x:v>2017</x:v>
      </x:c>
      <x:c r="P1071" t="str">
        <x:v>Journal of special operations medicine : a peer reviewed journal for SOF medical professionals</x:v>
      </x:c>
      <x:c r="Q1071" t="str">
        <x:v>Journal Article</x:v>
      </x:c>
      <x:c r="R1071" t="str">
        <x:v>Unclear</x:v>
      </x:c>
      <x:c r="S1071" t="str">
        <x:v>Unknown</x:v>
      </x:c>
      <x:c r="T1071" t="str">
        <x:v>eng</x:v>
      </x:c>
      <x:c r="U1071" t="str">
        <x:v>https://pubmed.ncbi.nlm.nih.gov/28910475/</x:v>
      </x:c>
      <x:c r="V1071" t="str">
        <x:v>10.55460/8ily-w3mx</x:v>
      </x:c>
      <x:c r="W1071" t="str">
        <x:f>IF(V1071="","",LOWER(SUBSTITUTE(SUBSTITUTE(SUBSTITUTE(SUBSTITUTE(TRIM(V1071),"https://doi.org/",""),"http://doi.org/",""),"https://dx.doi.org/",""),"doi:","")))</x:f>
        <x:v>10.55460/8ily-w3mx</x:v>
      </x:c>
      <x:c r="X1071" t="str">
        <x:v>28910475</x:v>
      </x:c>
      <x:c r="Y1071" t="str"/>
      <x:c r="Z1071"/>
      <x:c r="AA1071" t="str">
        <x:v>PubMed/MEDLINE</x:v>
      </x:c>
      <x:c r="AB1071" t="str">
        <x:v>PUBMED-B-v1.0-2026-08-28</x:v>
      </x:c>
      <x:c r="AC1071" t="str">
        <x:v>SP-PUBMED-B-20260828</x:v>
      </x:c>
      <x:c r="AD1071" s="499" t="n">
        <x:v>46262</x:v>
      </x:c>
      <x:c r="AE1071" s="499" t="n">
        <x:v>46272</x:v>
      </x:c>
      <x:c r="AF1071" t="str">
        <x:v>2RIRFDHS</x:v>
      </x:c>
      <x:c r="AG1071"/>
      <x:c r="AH1071" t="str">
        <x:v>Tactical Athlete → Operational Readiness Brazil</x:v>
      </x:c>
      <x:c r="AI1071" t="str">
        <x:v>evidence-family:B</x:v>
      </x:c>
      <x:c r="AJ1071"/>
      <x:c r="AK1071" t="str">
        <x:f>IF(AJ1071="","",IF(OR(LOWER(AJ1071)="brazil",LOWER(AJ1071)="brasil"),"Yes","No"))</x:f>
      </x:c>
      <x:c r="AL1071"/>
      <x:c r="AM1071"/>
      <x:c r="AN1071"/>
      <x:c r="AO1071"/>
      <x:c r="AP1071"/>
      <x:c r="AQ1071"/>
      <x:c r="AR1071"/>
      <x:c r="AS1071"/>
      <x:c r="AT1071"/>
      <x:c r="AU1071"/>
      <x:c r="AV1071"/>
      <x:c r="AW1071"/>
      <x:c r="AX1071"/>
      <x:c r="AY1071"/>
      <x:c r="AZ1071"/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/>
      <x:c r="BO1071"/>
      <x:c r="BP1071"/>
      <x:c r="BQ1071"/>
      <x:c r="BR1071"/>
      <x:c r="BS1071"/>
      <x:c r="BT1071"/>
      <x:c r="BU1071"/>
      <x:c r="BV1071"/>
      <x:c r="BW1071"/>
      <x:c r="BX1071"/>
      <x:c r="BY1071"/>
      <x:c r="BZ1071"/>
      <x:c r="CA1071"/>
      <x:c r="CB1071"/>
      <x:c r="CC1071"/>
      <x:c r="CD1071"/>
      <x:c r="CE1071"/>
      <x:c r="CF1071"/>
      <x:c r="CG1071"/>
      <x:c r="CH1071"/>
      <x:c r="CI1071"/>
      <x:c r="CJ1071" t="str">
        <x:v>Yes</x:v>
      </x:c>
      <x:c r="CK1071" t="str">
        <x:v>Yes</x:v>
      </x:c>
      <x:c r="CL1071" t="str">
        <x:v>Yes</x:v>
      </x:c>
      <x:c r="CM1071" t="str">
        <x:v>Clear</x:v>
      </x:c>
      <x:c r="CN1071" t="str">
        <x:v>Verified — clear</x:v>
      </x:c>
      <x:c r="CO1071" t="n">
        <x:v>46272</x:v>
      </x:c>
      <x:c r="CP1071" t="str">
        <x:v>https://pubmed.ncbi.nlm.nih.gov/28910475/</x:v>
      </x:c>
      <x:c r="CQ1071"/>
      <x:c r="CR1071"/>
      <x:c r="CS1071"/>
      <x:c r="CT1071"/>
      <x:c r="CU1071"/>
      <x:c r="CV1071"/>
      <x:c r="CW1071"/>
      <x:c r="CX1071"/>
      <x:c r="CY1071"/>
      <x:c r="CZ1071"/>
      <x:c r="DA1071"/>
      <x:c r="DB1071" t="str">
        <x:f>IF(L1071="","",IF(AND(COUNT(CU1071:DA1071)=7,OR(CU1071=0,CU1071=1,CU1071=2),OR(CV1071=0,CV1071=1,CV1071=2),OR(CW1071=0,CW1071=1,CW1071=2),OR(CX1071=0,CX1071=1,CX1071=2),OR(CY1071=0,CY1071=1,CY1071=2),OR(CZ1071=0,CZ1071=1,CZ1071=2),OR(DA1071=0,DA1071=1,DA1071=2)),SUM(CU1071:DA1071),""))</x:f>
      </x:c>
      <x:c r="DC1071" t="str">
        <x:f>IF(DB1071="","",ROUND(DB1071/14*10,1))</x:f>
      </x:c>
      <x:c r="DD1071" t="str">
        <x:v>Pending</x:v>
      </x:c>
      <x:c r="DE1071" t="str">
        <x:f>IF(L1071="","",IF(DC1071="","Pending",IF(DD1071="Yes","CONDITIONAL — safety override",IF(DC1071&gt;=8,"HIGH",IF(DC1071&gt;=5,"CONDITIONAL","LOW")))))</x:f>
        <x:v>Pending</x:v>
      </x:c>
      <x:c r="DF1071" t="str">
        <x:v>Pending screening and full-text appraisal; no transferability judgment made at identification.</x:v>
      </x:c>
      <x:c r="DG1071"/>
      <x:c r="DH1071"/>
      <x:c r="DI1071"/>
      <x:c r="DJ1071"/>
      <x:c r="DK1071"/>
      <x:c r="DL1071"/>
      <x:c r="DM1071"/>
      <x:c r="DN1071"/>
      <x:c r="DO1071"/>
      <x:c r="DP1071"/>
      <x:c r="DQ1071"/>
      <x:c r="DR1071"/>
      <x:c r="DS1071"/>
      <x:c r="DT1071"/>
      <x:c r="DU1071"/>
      <x:c r="DV1071"/>
      <x:c r="DW1071"/>
      <x:c r="DX1071"/>
      <x:c r="DY1071"/>
      <x:c r="DZ1071" t="str">
        <x:v>Title/abstract screening alone does not establish effectiveness, causality, methodological quality, transferability to Brazilian public safety or an institutional recommendation.</x:v>
      </x:c>
      <x:c r="EA1071" t="str">
        <x:v>Pending</x:v>
      </x:c>
      <x:c r="EB1071" t="str">
        <x:f>IF(L1071="","",IF(EC1071="READY","Yes","No / Pending"))</x:f>
        <x:v>No / Pending</x:v>
      </x:c>
      <x:c r="EC1071" t="str">
        <x:f>IF(L1071="","",IF(OR(ISNUMBER(SEARCH("Retracted Publication",Q1071)),CM1071="Retracted",CN1071="Retracted",CM1071="Expression of Concern",CN1071="Expression of Concern",F1071="Not used",CG1071="Critical",CH1071="High",CH1071="Critical"),"BLOCKED — integrity or use restriction",IF(AND(CJ1071="Yes",CK1071="Yes",CL1071="Yes"),IF(AND(CM1071="Clear",CN1071="Verified — clear"),IF(AND(AND(LEN(TRIM(CF1071))&gt;0,LEFT(LOWER(TRIM(CF1071)),7)&lt;&gt;"pending"),OR(CG1071="High",CG1071="Moderate"),OR(CH1071="Low",CH1071="Some concerns",CH1071="Not applicable")),IF(AND(DD1071="No",OR(DE1071="HIGH",DE1071="CONDITIONAL"),AND(LEN(TRIM(DF1071))&gt;0,LEFT(LOWER(TRIM(DF1071)),7)&lt;&gt;"pending")),IF(AND(AND(LEN(TRIM(DT1071))&gt;0,LEFT(LOWER(TRIM(DT1071)),7)&lt;&gt;"pending"),AND(LEN(TRIM(DU1071))&gt;0,LEFT(LOWER(TRIM(DU1071)),7)&lt;&gt;"pending"),OR(AND(LEN(TRIM(DV1071))&gt;0,LEFT(LOWER(TRIM(DV1071)),7)&lt;&gt;"pending"),AND(LEN(TRIM(DW1071))&gt;0,LEFT(LOWER(TRIM(DW1071)),7)&lt;&gt;"pending")),AND(LEN(TRIM(DX1071))&gt;0,LEFT(LOWER(TRIM(DX1071)),7)&lt;&gt;"pending")),IF(AND(F1071="Claim-ready",OR(EA1071="Strong",EA1071="Moderate"),AND(LEN(TRIM(G1071))&gt;0,LEFT(LOWER(TRIM(G1071)),7)&lt;&gt;"pending"),G1071&lt;&gt;"No substantive use decision is permitted from identification metadata alone.",AND(LEN(TRIM(DZ1071))&gt;0,LEFT(LOWER(TRIM(DZ1071)),7)&lt;&gt;"pending"),DZ1071&lt;&gt;"Identification metadata alone does not permit any substantive scientific, causal, operational, or institutional claim.",AND(LEN(TRIM(EI1071))&gt;0,LEFT(LOWER(TRIM(EI1071)),7)&lt;&gt;"pending"),ISNUMBER(EH1071),EH1071&gt;0),"READY","PENDING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1" t="str">
        <x:v>Pending</x:v>
      </x:c>
      <x:c r="EE1071"/>
      <x:c r="EF1071" t="str">
        <x:v>Pending</x:v>
      </x:c>
      <x:c r="EG1071" t="str">
        <x:v>Pending</x:v>
      </x:c>
      <x:c r="EH1071"/>
      <x:c r="EI1071" s="501"/>
      <x:c r="EJ1071"/>
      <x:c r="EK1071" t="str">
        <x:v>Pending</x:v>
      </x:c>
      <x:c r="EL1071" t="n">
        <x:v>46272</x:v>
      </x:c>
      <x:c r="EM1071" t="str">
        <x:v>Production PubMed record imported and reconciled to Zotero item 2RIRFDHS;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1" t="n">
        <x:f>IF(L1071="","",(IF(N1071&lt;&gt;"",1,0)+IF(O1071&lt;&gt;"",1,0)+IF(AJ1071&lt;&gt;"",1,0)+IF(AU1071&lt;&gt;"",1,0)+IF(BE1071&lt;&gt;"",1,0)+IF(CF1071&lt;&gt;"",1,0)+IF(CJ1071="Yes",1,0)+IF(CL1071="Yes",1,0)+IF(DE1071&lt;&gt;"Pending",1,0)+IF(F1071&lt;&gt;"",1,0)+IF(DZ1071&lt;&gt;"",1,0)+IF(EI1071&lt;&gt;"",1,0))/12)</x:f>
        <x:v>0.5</x:v>
      </x:c>
    </x:row>
    <x:row r="1072">
      <x:c r="A1072" t="str">
        <x:v>EV-1069</x:v>
      </x:c>
      <x:c r="B1072" t="str">
        <x:v>Integrity check</x:v>
      </x:c>
      <x:c r="C1072" t="str">
        <x:f>IF(L1072="","",IF(LEFT(EC1072,7)="BLOCKED","🔴 Do not use for conclusion",IF(EB1072="Yes","🟢 Claim-ready","🟡 Caution / context")))</x:f>
        <x:v>🟡 Caution / context</x:v>
      </x:c>
      <x:c r="D1072" t="str">
        <x:f>IF(L1072="","",EC1072)</x:f>
        <x:v>PENDING — appropriate appraisal</x:v>
      </x:c>
      <x:c r="E1072" t="str">
        <x:v>P3 — Medium</x:v>
      </x:c>
      <x:c r="F1072" t="str">
        <x:v>Pending</x:v>
      </x:c>
      <x:c r="G1072" t="str">
        <x:v>Title/abstract identify an explicit operational APHT/medical-readiness topic; retain for full-text assessment.</x:v>
      </x:c>
      <x:c r="H1072" t="str">
        <x:v>Obtain and review lawful full text; confirm human adjudication; then select a design-specific appraisal instrument.</x:v>
      </x:c>
      <x:c r="I1072"/>
      <x:c r="J1072" t="str">
        <x:v>B — APHT / Medical Readiness</x:v>
      </x:c>
      <x:c r="K1072" t="str">
        <x:v>IDENTIFIED</x:v>
      </x:c>
      <x:c r="L1072" t="str">
        <x:v>Evaluation of XSTAT(R) and QuickClot(R) Combat Gauze(R) in a Swine Model of Lethal Junctional Hemorrhage in Coagulopathic Swine.</x:v>
      </x:c>
      <x:c r="M1072"/>
      <x:c r="N1072" t="str">
        <x:v>Cox, Jennifer M; Rall, Jason M</x:v>
      </x:c>
      <x:c r="O1072" t="n">
        <x:v>2017</x:v>
      </x:c>
      <x:c r="P1072" t="str">
        <x:v>Journal of special operations medicine : a peer reviewed journal for SOF medical professionals</x:v>
      </x:c>
      <x:c r="Q1072" t="str">
        <x:v>Journal Article; Randomized Controlled Trial</x:v>
      </x:c>
      <x:c r="R1072" t="str">
        <x:v>Unclear</x:v>
      </x:c>
      <x:c r="S1072" t="str">
        <x:v>Unknown</x:v>
      </x:c>
      <x:c r="T1072" t="str">
        <x:v>eng</x:v>
      </x:c>
      <x:c r="U1072" t="str">
        <x:v>https://pubmed.ncbi.nlm.nih.gov/28910471/</x:v>
      </x:c>
      <x:c r="V1072" t="str">
        <x:v>10.55460/rayh-izjp</x:v>
      </x:c>
      <x:c r="W1072" t="str">
        <x:f>IF(V1072="","",LOWER(SUBSTITUTE(SUBSTITUTE(SUBSTITUTE(SUBSTITUTE(TRIM(V1072),"https://doi.org/",""),"http://doi.org/",""),"https://dx.doi.org/",""),"doi:","")))</x:f>
        <x:v>10.55460/rayh-izjp</x:v>
      </x:c>
      <x:c r="X1072" t="str">
        <x:v>28910471</x:v>
      </x:c>
      <x:c r="Y1072" t="str"/>
      <x:c r="Z1072"/>
      <x:c r="AA1072" t="str">
        <x:v>PubMed/MEDLINE</x:v>
      </x:c>
      <x:c r="AB1072" t="str">
        <x:v>PUBMED-B-v1.0-2026-08-28</x:v>
      </x:c>
      <x:c r="AC1072" t="str">
        <x:v>SP-PUBMED-B-20260828</x:v>
      </x:c>
      <x:c r="AD1072" s="499" t="n">
        <x:v>46262</x:v>
      </x:c>
      <x:c r="AE1072" s="499" t="n">
        <x:v>46272</x:v>
      </x:c>
      <x:c r="AF1072" t="str">
        <x:v>FXFHDRQV</x:v>
      </x:c>
      <x:c r="AG1072"/>
      <x:c r="AH1072" t="str">
        <x:v>Tactical Athlete → Operational Readiness Brazil</x:v>
      </x:c>
      <x:c r="AI1072" t="str">
        <x:v>evidence-family:B</x:v>
      </x:c>
      <x:c r="AJ1072"/>
      <x:c r="AK1072" t="str">
        <x:f>IF(AJ1072="","",IF(OR(LOWER(AJ1072)="brazil",LOWER(AJ1072)="brasil"),"Yes","No"))</x:f>
      </x:c>
      <x:c r="AL1072"/>
      <x:c r="AM1072"/>
      <x:c r="AN1072"/>
      <x:c r="AO1072"/>
      <x:c r="AP1072"/>
      <x:c r="AQ1072"/>
      <x:c r="AR1072"/>
      <x:c r="AS1072"/>
      <x:c r="AT1072"/>
      <x:c r="AU1072"/>
      <x:c r="AV1072"/>
      <x:c r="AW1072"/>
      <x:c r="AX1072"/>
      <x:c r="AY1072"/>
      <x:c r="AZ1072"/>
      <x:c r="BA1072"/>
      <x:c r="BB1072"/>
      <x:c r="BC1072"/>
      <x:c r="BD1072"/>
      <x:c r="BE1072"/>
      <x:c r="BF1072"/>
      <x:c r="BG1072"/>
      <x:c r="BH1072"/>
      <x:c r="BI1072"/>
      <x:c r="BJ1072"/>
      <x:c r="BK1072"/>
      <x:c r="BL1072"/>
      <x:c r="BM1072"/>
      <x:c r="BN1072"/>
      <x:c r="BO1072"/>
      <x:c r="BP1072"/>
      <x:c r="BQ1072"/>
      <x:c r="BR1072"/>
      <x:c r="BS1072"/>
      <x:c r="BT1072"/>
      <x:c r="BU1072"/>
      <x:c r="BV1072"/>
      <x:c r="BW1072"/>
      <x:c r="BX1072"/>
      <x:c r="BY1072"/>
      <x:c r="BZ1072"/>
      <x:c r="CA1072"/>
      <x:c r="CB1072"/>
      <x:c r="CC1072"/>
      <x:c r="CD1072"/>
      <x:c r="CE1072"/>
      <x:c r="CF1072"/>
      <x:c r="CG1072"/>
      <x:c r="CH1072"/>
      <x:c r="CI1072"/>
      <x:c r="CJ1072" t="str">
        <x:v>Yes</x:v>
      </x:c>
      <x:c r="CK1072" t="str">
        <x:v>Yes</x:v>
      </x:c>
      <x:c r="CL1072" t="str">
        <x:v>Yes</x:v>
      </x:c>
      <x:c r="CM1072" t="str">
        <x:v>Clear</x:v>
      </x:c>
      <x:c r="CN1072" t="str">
        <x:v>Verified — clear</x:v>
      </x:c>
      <x:c r="CO1072" t="n">
        <x:v>46272</x:v>
      </x:c>
      <x:c r="CP1072" t="str">
        <x:v>https://pubmed.ncbi.nlm.nih.gov/28910471/</x:v>
      </x:c>
      <x:c r="CQ1072"/>
      <x:c r="CR1072"/>
      <x:c r="CS1072"/>
      <x:c r="CT1072"/>
      <x:c r="CU1072"/>
      <x:c r="CV1072"/>
      <x:c r="CW1072"/>
      <x:c r="CX1072"/>
      <x:c r="CY1072"/>
      <x:c r="CZ1072"/>
      <x:c r="DA1072"/>
      <x:c r="DB1072" t="str">
        <x:f>IF(L1072="","",IF(AND(COUNT(CU1072:DA1072)=7,OR(CU1072=0,CU1072=1,CU1072=2),OR(CV1072=0,CV1072=1,CV1072=2),OR(CW1072=0,CW1072=1,CW1072=2),OR(CX1072=0,CX1072=1,CX1072=2),OR(CY1072=0,CY1072=1,CY1072=2),OR(CZ1072=0,CZ1072=1,CZ1072=2),OR(DA1072=0,DA1072=1,DA1072=2)),SUM(CU1072:DA1072),""))</x:f>
      </x:c>
      <x:c r="DC1072" t="str">
        <x:f>IF(DB1072="","",ROUND(DB1072/14*10,1))</x:f>
      </x:c>
      <x:c r="DD1072" t="str">
        <x:v>Pending</x:v>
      </x:c>
      <x:c r="DE1072" t="str">
        <x:f>IF(L1072="","",IF(DC1072="","Pending",IF(DD1072="Yes","CONDITIONAL — safety override",IF(DC1072&gt;=8,"HIGH",IF(DC1072&gt;=5,"CONDITIONAL","LOW")))))</x:f>
        <x:v>Pending</x:v>
      </x:c>
      <x:c r="DF1072" t="str">
        <x:v>Pending screening and full-text appraisal; no transferability judgment made at identification.</x:v>
      </x:c>
      <x:c r="DG1072"/>
      <x:c r="DH1072"/>
      <x:c r="DI1072"/>
      <x:c r="DJ1072"/>
      <x:c r="DK1072"/>
      <x:c r="DL1072"/>
      <x:c r="DM1072"/>
      <x:c r="DN1072"/>
      <x:c r="DO1072"/>
      <x:c r="DP1072"/>
      <x:c r="DQ1072"/>
      <x:c r="DR1072"/>
      <x:c r="DS1072"/>
      <x:c r="DT1072"/>
      <x:c r="DU1072"/>
      <x:c r="DV1072"/>
      <x:c r="DW1072"/>
      <x:c r="DX1072"/>
      <x:c r="DY1072"/>
      <x:c r="DZ1072" t="str">
        <x:v>Title/abstract screening alone does not establish effectiveness, causality, methodological quality, transferability to Brazilian public safety or an institutional recommendation.</x:v>
      </x:c>
      <x:c r="EA1072" t="str">
        <x:v>Pending</x:v>
      </x:c>
      <x:c r="EB1072" t="str">
        <x:f>IF(L1072="","",IF(EC1072="READY","Yes","No / Pending"))</x:f>
        <x:v>No / Pending</x:v>
      </x:c>
      <x:c r="EC1072" t="str">
        <x:f>IF(L1072="","",IF(OR(ISNUMBER(SEARCH("Retracted Publication",Q1072)),CM1072="Retracted",CN1072="Retracted",CM1072="Expression of Concern",CN1072="Expression of Concern",F1072="Not used",CG1072="Critical",CH1072="High",CH1072="Critical"),"BLOCKED — integrity or use restriction",IF(AND(CJ1072="Yes",CK1072="Yes",CL1072="Yes"),IF(AND(CM1072="Clear",CN1072="Verified — clear"),IF(AND(AND(LEN(TRIM(CF1072))&gt;0,LEFT(LOWER(TRIM(CF1072)),7)&lt;&gt;"pending"),OR(CG1072="High",CG1072="Moderate"),OR(CH1072="Low",CH1072="Some concerns",CH1072="Not applicable")),IF(AND(DD1072="No",OR(DE1072="HIGH",DE1072="CONDITIONAL"),AND(LEN(TRIM(DF1072))&gt;0,LEFT(LOWER(TRIM(DF1072)),7)&lt;&gt;"pending")),IF(AND(AND(LEN(TRIM(DT1072))&gt;0,LEFT(LOWER(TRIM(DT1072)),7)&lt;&gt;"pending"),AND(LEN(TRIM(DU1072))&gt;0,LEFT(LOWER(TRIM(DU1072)),7)&lt;&gt;"pending"),OR(AND(LEN(TRIM(DV1072))&gt;0,LEFT(LOWER(TRIM(DV1072)),7)&lt;&gt;"pending"),AND(LEN(TRIM(DW1072))&gt;0,LEFT(LOWER(TRIM(DW1072)),7)&lt;&gt;"pending")),AND(LEN(TRIM(DX1072))&gt;0,LEFT(LOWER(TRIM(DX1072)),7)&lt;&gt;"pending")),IF(AND(F1072="Claim-ready",OR(EA1072="Strong",EA1072="Moderate"),AND(LEN(TRIM(G1072))&gt;0,LEFT(LOWER(TRIM(G1072)),7)&lt;&gt;"pending"),G1072&lt;&gt;"No substantive use decision is permitted from identification metadata alone.",AND(LEN(TRIM(DZ1072))&gt;0,LEFT(LOWER(TRIM(DZ1072)),7)&lt;&gt;"pending"),DZ1072&lt;&gt;"Identification metadata alone does not permit any substantive scientific, causal, operational, or institutional claim.",AND(LEN(TRIM(EI1072))&gt;0,LEFT(LOWER(TRIM(EI1072)),7)&lt;&gt;"pending"),ISNUMBER(EH1072),EH1072&gt;0),"READY","PENDING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2" t="str">
        <x:v>Pending</x:v>
      </x:c>
      <x:c r="EE1072"/>
      <x:c r="EF1072" t="str">
        <x:v>Pending</x:v>
      </x:c>
      <x:c r="EG1072" t="str">
        <x:v>Pending</x:v>
      </x:c>
      <x:c r="EH1072"/>
      <x:c r="EI1072" s="501"/>
      <x:c r="EJ1072"/>
      <x:c r="EK1072" t="str">
        <x:v>Pending</x:v>
      </x:c>
      <x:c r="EL1072" t="n">
        <x:v>46272</x:v>
      </x:c>
      <x:c r="EM1072" t="str">
        <x:v>Production PubMed record imported and reconciled to Zotero item FXFHDRQV;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2" t="n">
        <x:f>IF(L1072="","",(IF(N1072&lt;&gt;"",1,0)+IF(O1072&lt;&gt;"",1,0)+IF(AJ1072&lt;&gt;"",1,0)+IF(AU1072&lt;&gt;"",1,0)+IF(BE1072&lt;&gt;"",1,0)+IF(CF1072&lt;&gt;"",1,0)+IF(CJ1072="Yes",1,0)+IF(CL1072="Yes",1,0)+IF(DE1072&lt;&gt;"Pending",1,0)+IF(F1072&lt;&gt;"",1,0)+IF(DZ1072&lt;&gt;"",1,0)+IF(EI1072&lt;&gt;"",1,0))/12)</x:f>
        <x:v>0.5</x:v>
      </x:c>
    </x:row>
    <x:row r="1073">
      <x:c r="A1073" t="str">
        <x:v>EV-1070</x:v>
      </x:c>
      <x:c r="B1073" t="str">
        <x:v>Integrity check</x:v>
      </x:c>
      <x:c r="C1073" t="str">
        <x:f>IF(L1073="","",IF(LEFT(EC1073,7)="BLOCKED","🔴 Do not use for conclusion",IF(EB1073="Yes","🟢 Claim-ready","🟡 Caution / context")))</x:f>
        <x:v>🟡 Caution / context</x:v>
      </x:c>
      <x:c r="D1073" t="str">
        <x:f>IF(L1073="","",EC1073)</x:f>
        <x:v>PENDING — appropriate appraisal</x:v>
      </x:c>
      <x:c r="E1073" t="str">
        <x:v>P3 — Medium</x:v>
      </x:c>
      <x:c r="F1073" t="str">
        <x:v>Pending</x:v>
      </x:c>
      <x:c r="G1073" t="str">
        <x:v>Title/abstract identify an explicit operational APHT/medical-readiness topic; retain for full-text assessment.</x:v>
      </x:c>
      <x:c r="H1073" t="str">
        <x:v>Obtain and review lawful full text; confirm human adjudication; then select a design-specific appraisal instrument.</x:v>
      </x:c>
      <x:c r="I1073"/>
      <x:c r="J1073" t="str">
        <x:v>B — APHT / Medical Readiness</x:v>
      </x:c>
      <x:c r="K1073" t="str">
        <x:v>IDENTIFIED</x:v>
      </x:c>
      <x:c r="L1073" t="str">
        <x:v>Prehospital Administration of Tranexamic Acid by Ground Forces in Afghanistan: The Prehospital Trauma Registry Experience.</x:v>
      </x:c>
      <x:c r="M1073"/>
      <x:c r="N1073" t="str">
        <x:v>Schauer, Steven G; April, Michael D; Naylor, Jason F; Wiese, Jonathan; Ryan, Kathy L; Fisher, Andrew D; Cunningham, Cord W; Mitchell, Noah; Antonacci, Mark A</x:v>
      </x:c>
      <x:c r="O1073" t="n">
        <x:v>2017</x:v>
      </x:c>
      <x:c r="P1073" t="str">
        <x:v>Journal of special operations medicine : a peer reviewed journal for SOF medical professionals</x:v>
      </x:c>
      <x:c r="Q1073" t="str">
        <x:v>Journal Article</x:v>
      </x:c>
      <x:c r="R1073" t="str">
        <x:v>Unclear</x:v>
      </x:c>
      <x:c r="S1073" t="str">
        <x:v>Unknown</x:v>
      </x:c>
      <x:c r="T1073" t="str">
        <x:v>eng</x:v>
      </x:c>
      <x:c r="U1073" t="str">
        <x:v>https://pubmed.ncbi.nlm.nih.gov/28910469/</x:v>
      </x:c>
      <x:c r="V1073" t="str">
        <x:v>10.55460/7u98-j4hl</x:v>
      </x:c>
      <x:c r="W1073" t="str">
        <x:f>IF(V1073="","",LOWER(SUBSTITUTE(SUBSTITUTE(SUBSTITUTE(SUBSTITUTE(TRIM(V1073),"https://doi.org/",""),"http://doi.org/",""),"https://dx.doi.org/",""),"doi:","")))</x:f>
        <x:v>10.55460/7u98-j4hl</x:v>
      </x:c>
      <x:c r="X1073" t="str">
        <x:v>28910469</x:v>
      </x:c>
      <x:c r="Y1073" t="str"/>
      <x:c r="Z1073"/>
      <x:c r="AA1073" t="str">
        <x:v>PubMed/MEDLINE</x:v>
      </x:c>
      <x:c r="AB1073" t="str">
        <x:v>PUBMED-B-v1.0-2026-08-28</x:v>
      </x:c>
      <x:c r="AC1073" t="str">
        <x:v>SP-PUBMED-B-20260828</x:v>
      </x:c>
      <x:c r="AD1073" s="499" t="n">
        <x:v>46262</x:v>
      </x:c>
      <x:c r="AE1073" s="499" t="n">
        <x:v>46272</x:v>
      </x:c>
      <x:c r="AF1073" t="str">
        <x:v>CCDGBE3P</x:v>
      </x:c>
      <x:c r="AG1073"/>
      <x:c r="AH1073" t="str">
        <x:v>Tactical Athlete → Operational Readiness Brazil</x:v>
      </x:c>
      <x:c r="AI1073" t="str">
        <x:v>evidence-family:B</x:v>
      </x:c>
      <x:c r="AJ1073"/>
      <x:c r="AK1073" t="str">
        <x:f>IF(AJ1073="","",IF(OR(LOWER(AJ1073)="brazil",LOWER(AJ1073)="brasil"),"Yes","No"))</x:f>
      </x:c>
      <x:c r="AL1073"/>
      <x:c r="AM1073"/>
      <x:c r="AN1073"/>
      <x:c r="AO1073"/>
      <x:c r="AP1073"/>
      <x:c r="AQ1073"/>
      <x:c r="AR1073"/>
      <x:c r="AS1073"/>
      <x:c r="AT1073"/>
      <x:c r="AU1073"/>
      <x:c r="AV1073"/>
      <x:c r="AW1073"/>
      <x:c r="AX1073"/>
      <x:c r="AY1073"/>
      <x:c r="AZ1073"/>
      <x:c r="BA1073"/>
      <x:c r="BB1073"/>
      <x:c r="BC1073"/>
      <x:c r="BD1073"/>
      <x:c r="BE1073"/>
      <x:c r="BF1073"/>
      <x:c r="BG1073"/>
      <x:c r="BH1073"/>
      <x:c r="BI1073"/>
      <x:c r="BJ1073"/>
      <x:c r="BK1073"/>
      <x:c r="BL1073"/>
      <x:c r="BM1073"/>
      <x:c r="BN1073"/>
      <x:c r="BO1073"/>
      <x:c r="BP1073"/>
      <x:c r="BQ1073"/>
      <x:c r="BR1073"/>
      <x:c r="BS1073"/>
      <x:c r="BT1073"/>
      <x:c r="BU1073"/>
      <x:c r="BV1073"/>
      <x:c r="BW1073"/>
      <x:c r="BX1073"/>
      <x:c r="BY1073"/>
      <x:c r="BZ1073"/>
      <x:c r="CA1073"/>
      <x:c r="CB1073"/>
      <x:c r="CC1073"/>
      <x:c r="CD1073"/>
      <x:c r="CE1073"/>
      <x:c r="CF1073"/>
      <x:c r="CG1073"/>
      <x:c r="CH1073"/>
      <x:c r="CI1073"/>
      <x:c r="CJ1073" t="str">
        <x:v>Yes</x:v>
      </x:c>
      <x:c r="CK1073" t="str">
        <x:v>Yes</x:v>
      </x:c>
      <x:c r="CL1073" t="str">
        <x:v>Yes</x:v>
      </x:c>
      <x:c r="CM1073" t="str">
        <x:v>Clear</x:v>
      </x:c>
      <x:c r="CN1073" t="str">
        <x:v>Verified — clear</x:v>
      </x:c>
      <x:c r="CO1073" t="n">
        <x:v>46272</x:v>
      </x:c>
      <x:c r="CP1073" t="str">
        <x:v>https://pubmed.ncbi.nlm.nih.gov/28910469/</x:v>
      </x:c>
      <x:c r="CQ1073"/>
      <x:c r="CR1073"/>
      <x:c r="CS1073"/>
      <x:c r="CT1073"/>
      <x:c r="CU1073"/>
      <x:c r="CV1073"/>
      <x:c r="CW1073"/>
      <x:c r="CX1073"/>
      <x:c r="CY1073"/>
      <x:c r="CZ1073"/>
      <x:c r="DA1073"/>
      <x:c r="DB1073" t="str">
        <x:f>IF(L1073="","",IF(AND(COUNT(CU1073:DA1073)=7,OR(CU1073=0,CU1073=1,CU1073=2),OR(CV1073=0,CV1073=1,CV1073=2),OR(CW1073=0,CW1073=1,CW1073=2),OR(CX1073=0,CX1073=1,CX1073=2),OR(CY1073=0,CY1073=1,CY1073=2),OR(CZ1073=0,CZ1073=1,CZ1073=2),OR(DA1073=0,DA1073=1,DA1073=2)),SUM(CU1073:DA1073),""))</x:f>
      </x:c>
      <x:c r="DC1073" t="str">
        <x:f>IF(DB1073="","",ROUND(DB1073/14*10,1))</x:f>
      </x:c>
      <x:c r="DD1073" t="str">
        <x:v>Pending</x:v>
      </x:c>
      <x:c r="DE1073" t="str">
        <x:f>IF(L1073="","",IF(DC1073="","Pending",IF(DD1073="Yes","CONDITIONAL — safety override",IF(DC1073&gt;=8,"HIGH",IF(DC1073&gt;=5,"CONDITIONAL","LOW")))))</x:f>
        <x:v>Pending</x:v>
      </x:c>
      <x:c r="DF1073" t="str">
        <x:v>Pending screening and full-text appraisal; no transferability judgment made at identification.</x:v>
      </x:c>
      <x:c r="DG1073"/>
      <x:c r="DH1073"/>
      <x:c r="DI1073"/>
      <x:c r="DJ1073"/>
      <x:c r="DK1073"/>
      <x:c r="DL1073"/>
      <x:c r="DM1073"/>
      <x:c r="DN1073"/>
      <x:c r="DO1073"/>
      <x:c r="DP1073"/>
      <x:c r="DQ1073"/>
      <x:c r="DR1073"/>
      <x:c r="DS1073"/>
      <x:c r="DT1073"/>
      <x:c r="DU1073"/>
      <x:c r="DV1073"/>
      <x:c r="DW1073"/>
      <x:c r="DX1073"/>
      <x:c r="DY1073"/>
      <x:c r="DZ1073" t="str">
        <x:v>Title/abstract screening alone does not establish effectiveness, causality, methodological quality, transferability to Brazilian public safety or an institutional recommendation.</x:v>
      </x:c>
      <x:c r="EA1073" t="str">
        <x:v>Pending</x:v>
      </x:c>
      <x:c r="EB1073" t="str">
        <x:f>IF(L1073="","",IF(EC1073="READY","Yes","No / Pending"))</x:f>
        <x:v>No / Pending</x:v>
      </x:c>
      <x:c r="EC1073" t="str">
        <x:f>IF(L1073="","",IF(OR(ISNUMBER(SEARCH("Retracted Publication",Q1073)),CM1073="Retracted",CN1073="Retracted",CM1073="Expression of Concern",CN1073="Expression of Concern",F1073="Not used",CG1073="Critical",CH1073="High",CH1073="Critical"),"BLOCKED — integrity or use restriction",IF(AND(CJ1073="Yes",CK1073="Yes",CL1073="Yes"),IF(AND(CM1073="Clear",CN1073="Verified — clear"),IF(AND(AND(LEN(TRIM(CF1073))&gt;0,LEFT(LOWER(TRIM(CF1073)),7)&lt;&gt;"pending"),OR(CG1073="High",CG1073="Moderate"),OR(CH1073="Low",CH1073="Some concerns",CH1073="Not applicable")),IF(AND(DD1073="No",OR(DE1073="HIGH",DE1073="CONDITIONAL"),AND(LEN(TRIM(DF1073))&gt;0,LEFT(LOWER(TRIM(DF1073)),7)&lt;&gt;"pending")),IF(AND(AND(LEN(TRIM(DT1073))&gt;0,LEFT(LOWER(TRIM(DT1073)),7)&lt;&gt;"pending"),AND(LEN(TRIM(DU1073))&gt;0,LEFT(LOWER(TRIM(DU1073)),7)&lt;&gt;"pending"),OR(AND(LEN(TRIM(DV1073))&gt;0,LEFT(LOWER(TRIM(DV1073)),7)&lt;&gt;"pending"),AND(LEN(TRIM(DW1073))&gt;0,LEFT(LOWER(TRIM(DW1073)),7)&lt;&gt;"pending")),AND(LEN(TRIM(DX1073))&gt;0,LEFT(LOWER(TRIM(DX1073)),7)&lt;&gt;"pending")),IF(AND(F1073="Claim-ready",OR(EA1073="Strong",EA1073="Moderate"),AND(LEN(TRIM(G1073))&gt;0,LEFT(LOWER(TRIM(G1073)),7)&lt;&gt;"pending"),G1073&lt;&gt;"No substantive use decision is permitted from identification metadata alone.",AND(LEN(TRIM(DZ1073))&gt;0,LEFT(LOWER(TRIM(DZ1073)),7)&lt;&gt;"pending"),DZ1073&lt;&gt;"Identification metadata alone does not permit any substantive scientific, causal, operational, or institutional claim.",AND(LEN(TRIM(EI1073))&gt;0,LEFT(LOWER(TRIM(EI1073)),7)&lt;&gt;"pending"),ISNUMBER(EH1073),EH1073&gt;0),"READY","PENDING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3" t="str">
        <x:v>Pending</x:v>
      </x:c>
      <x:c r="EE1073"/>
      <x:c r="EF1073" t="str">
        <x:v>Pending</x:v>
      </x:c>
      <x:c r="EG1073" t="str">
        <x:v>Pending</x:v>
      </x:c>
      <x:c r="EH1073"/>
      <x:c r="EI1073" s="501"/>
      <x:c r="EJ1073"/>
      <x:c r="EK1073" t="str">
        <x:v>Pending</x:v>
      </x:c>
      <x:c r="EL1073" t="n">
        <x:v>46272</x:v>
      </x:c>
      <x:c r="EM1073" t="str">
        <x:v>Production PubMed record imported and reconciled to Zotero item CCDGBE3P;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3" t="n">
        <x:f>IF(L1073="","",(IF(N1073&lt;&gt;"",1,0)+IF(O1073&lt;&gt;"",1,0)+IF(AJ1073&lt;&gt;"",1,0)+IF(AU1073&lt;&gt;"",1,0)+IF(BE1073&lt;&gt;"",1,0)+IF(CF1073&lt;&gt;"",1,0)+IF(CJ1073="Yes",1,0)+IF(CL1073="Yes",1,0)+IF(DE1073&lt;&gt;"Pending",1,0)+IF(F1073&lt;&gt;"",1,0)+IF(DZ1073&lt;&gt;"",1,0)+IF(EI1073&lt;&gt;"",1,0))/12)</x:f>
        <x:v>0.5</x:v>
      </x:c>
    </x:row>
    <x:row r="1074">
      <x:c r="A1074" t="str">
        <x:v>EV-1071</x:v>
      </x:c>
      <x:c r="B1074" t="str">
        <x:v>Integrity check</x:v>
      </x:c>
      <x:c r="C1074" t="str">
        <x:f>IF(L1074="","",IF(LEFT(EC1074,7)="BLOCKED","🔴 Do not use for conclusion",IF(EB1074="Yes","🟢 Claim-ready","🟡 Caution / context")))</x:f>
        <x:v>🟡 Caution / context</x:v>
      </x:c>
      <x:c r="D1074" t="str">
        <x:f>IF(L1074="","",EC1074)</x:f>
        <x:v>PENDING — appropriate appraisal</x:v>
      </x:c>
      <x:c r="E1074" t="str">
        <x:v>P3 — Medium</x:v>
      </x:c>
      <x:c r="F1074" t="str">
        <x:v>Pending</x:v>
      </x:c>
      <x:c r="G1074" t="str">
        <x:v>Title/abstract identify an explicit tactical/public-safety context and readiness domain; retain for full-text assessment.</x:v>
      </x:c>
      <x:c r="H1074" t="str">
        <x:v>Obtain and review lawful full text; confirm human adjudication; then select a design-specific appraisal instrument.</x:v>
      </x:c>
      <x:c r="I1074"/>
      <x:c r="J1074" t="str">
        <x:v>A — Core</x:v>
      </x:c>
      <x:c r="K1074" t="str">
        <x:v>IDENTIFIED</x:v>
      </x:c>
      <x:c r="L1074" t="str">
        <x:v>Assessing Military Community Support: Relations Among Perceived Military Community Support, Child Psychosocial Adjustment, and Parent Psychosocial Adjustment.</x:v>
      </x:c>
      <x:c r="M1074"/>
      <x:c r="N1074" t="str">
        <x:v>Conforte, Allison M; Bakalar, Jennifer L; Shank, Lisa M; Quinlan, Jeffrey; Stephens, Mark B; Sbrocco, Tracy; Tanofsky-Kraff, Marian</x:v>
      </x:c>
      <x:c r="O1074" t="n">
        <x:v>2017</x:v>
      </x:c>
      <x:c r="P1074" t="str">
        <x:v>Military medicine</x:v>
      </x:c>
      <x:c r="Q1074" t="str">
        <x:v>Journal Article; Research Support, U.S. Gov't, Non-P.H.S.</x:v>
      </x:c>
      <x:c r="R1074" t="str">
        <x:v>Unclear</x:v>
      </x:c>
      <x:c r="S1074" t="str">
        <x:v>Unknown</x:v>
      </x:c>
      <x:c r="T1074" t="str">
        <x:v>eng</x:v>
      </x:c>
      <x:c r="U1074" t="str">
        <x:v>https://pubmed.ncbi.nlm.nih.gov/28885949/</x:v>
      </x:c>
      <x:c r="V1074" t="str">
        <x:v>10.7205/milmed-d-17-00016</x:v>
      </x:c>
      <x:c r="W1074" t="str">
        <x:f>IF(V1074="","",LOWER(SUBSTITUTE(SUBSTITUTE(SUBSTITUTE(SUBSTITUTE(TRIM(V1074),"https://doi.org/",""),"http://doi.org/",""),"https://dx.doi.org/",""),"doi:","")))</x:f>
        <x:v>10.7205/milmed-d-17-00016</x:v>
      </x:c>
      <x:c r="X1074" t="str">
        <x:v>28885949</x:v>
      </x:c>
      <x:c r="Y1074" t="str"/>
      <x:c r="Z1074"/>
      <x:c r="AA1074" t="str">
        <x:v>PubMed/MEDLINE</x:v>
      </x:c>
      <x:c r="AB1074" t="str">
        <x:v>PUBMED-A-v1.0-2026-08-28</x:v>
      </x:c>
      <x:c r="AC1074" t="str">
        <x:v>SP-PUBMED-A-20260828</x:v>
      </x:c>
      <x:c r="AD1074" s="499" t="n">
        <x:v>46262</x:v>
      </x:c>
      <x:c r="AE1074" s="499" t="n">
        <x:v>46272</x:v>
      </x:c>
      <x:c r="AF1074" t="str">
        <x:v>G7NMKWY3</x:v>
      </x:c>
      <x:c r="AG1074"/>
      <x:c r="AH1074" t="str">
        <x:v>Tactical Athlete → Operational Readiness Brazil</x:v>
      </x:c>
      <x:c r="AI1074" t="str">
        <x:v>evidence-family:A</x:v>
      </x:c>
      <x:c r="AJ1074"/>
      <x:c r="AK1074" t="str">
        <x:f>IF(AJ1074="","",IF(OR(LOWER(AJ1074)="brazil",LOWER(AJ1074)="brasil"),"Yes","No"))</x:f>
      </x:c>
      <x:c r="AL1074"/>
      <x:c r="AM1074"/>
      <x:c r="AN1074"/>
      <x:c r="AO1074"/>
      <x:c r="AP1074"/>
      <x:c r="AQ1074"/>
      <x:c r="AR1074"/>
      <x:c r="AS1074"/>
      <x:c r="AT1074"/>
      <x:c r="AU1074"/>
      <x:c r="AV1074"/>
      <x:c r="AW1074"/>
      <x:c r="AX1074"/>
      <x:c r="AY1074"/>
      <x:c r="AZ1074"/>
      <x:c r="BA1074"/>
      <x:c r="BB1074"/>
      <x:c r="BC1074"/>
      <x:c r="BD1074"/>
      <x:c r="BE1074"/>
      <x:c r="BF1074"/>
      <x:c r="BG1074"/>
      <x:c r="BH1074"/>
      <x:c r="BI1074"/>
      <x:c r="BJ1074"/>
      <x:c r="BK1074"/>
      <x:c r="BL1074"/>
      <x:c r="BM1074"/>
      <x:c r="BN1074"/>
      <x:c r="BO1074"/>
      <x:c r="BP1074"/>
      <x:c r="BQ1074"/>
      <x:c r="BR1074"/>
      <x:c r="BS1074"/>
      <x:c r="BT1074"/>
      <x:c r="BU1074"/>
      <x:c r="BV1074"/>
      <x:c r="BW1074"/>
      <x:c r="BX1074"/>
      <x:c r="BY1074"/>
      <x:c r="BZ1074"/>
      <x:c r="CA1074"/>
      <x:c r="CB1074"/>
      <x:c r="CC1074"/>
      <x:c r="CD1074"/>
      <x:c r="CE1074"/>
      <x:c r="CF1074"/>
      <x:c r="CG1074"/>
      <x:c r="CH1074"/>
      <x:c r="CI1074"/>
      <x:c r="CJ1074" t="str">
        <x:v>Yes</x:v>
      </x:c>
      <x:c r="CK1074" t="str">
        <x:v>Yes</x:v>
      </x:c>
      <x:c r="CL1074" t="str">
        <x:v>Yes</x:v>
      </x:c>
      <x:c r="CM1074" t="str">
        <x:v>Clear</x:v>
      </x:c>
      <x:c r="CN1074" t="str">
        <x:v>Verified — clear</x:v>
      </x:c>
      <x:c r="CO1074" t="n">
        <x:v>46272</x:v>
      </x:c>
      <x:c r="CP1074" t="str">
        <x:v>https://pubmed.ncbi.nlm.nih.gov/28885949/</x:v>
      </x:c>
      <x:c r="CQ1074"/>
      <x:c r="CR1074"/>
      <x:c r="CS1074"/>
      <x:c r="CT1074"/>
      <x:c r="CU1074"/>
      <x:c r="CV1074"/>
      <x:c r="CW1074"/>
      <x:c r="CX1074"/>
      <x:c r="CY1074"/>
      <x:c r="CZ1074"/>
      <x:c r="DA1074"/>
      <x:c r="DB1074" t="str">
        <x:f>IF(L1074="","",IF(AND(COUNT(CU1074:DA1074)=7,OR(CU1074=0,CU1074=1,CU1074=2),OR(CV1074=0,CV1074=1,CV1074=2),OR(CW1074=0,CW1074=1,CW1074=2),OR(CX1074=0,CX1074=1,CX1074=2),OR(CY1074=0,CY1074=1,CY1074=2),OR(CZ1074=0,CZ1074=1,CZ1074=2),OR(DA1074=0,DA1074=1,DA1074=2)),SUM(CU1074:DA1074),""))</x:f>
      </x:c>
      <x:c r="DC1074" t="str">
        <x:f>IF(DB1074="","",ROUND(DB1074/14*10,1))</x:f>
      </x:c>
      <x:c r="DD1074" t="str">
        <x:v>Pending</x:v>
      </x:c>
      <x:c r="DE1074" t="str">
        <x:f>IF(L1074="","",IF(DC1074="","Pending",IF(DD1074="Yes","CONDITIONAL — safety override",IF(DC1074&gt;=8,"HIGH",IF(DC1074&gt;=5,"CONDITIONAL","LOW")))))</x:f>
        <x:v>Pending</x:v>
      </x:c>
      <x:c r="DF1074" t="str">
        <x:v>Pending screening and full-text appraisal; no transferability judgment made at identification.</x:v>
      </x:c>
      <x:c r="DG1074"/>
      <x:c r="DH1074"/>
      <x:c r="DI1074"/>
      <x:c r="DJ1074"/>
      <x:c r="DK1074"/>
      <x:c r="DL1074"/>
      <x:c r="DM1074"/>
      <x:c r="DN1074"/>
      <x:c r="DO1074"/>
      <x:c r="DP1074"/>
      <x:c r="DQ1074"/>
      <x:c r="DR1074"/>
      <x:c r="DS1074"/>
      <x:c r="DT1074"/>
      <x:c r="DU1074"/>
      <x:c r="DV1074"/>
      <x:c r="DW1074"/>
      <x:c r="DX1074"/>
      <x:c r="DY1074"/>
      <x:c r="DZ1074" t="str">
        <x:v>Title/abstract screening alone does not establish effectiveness, causality, methodological quality, transferability to Brazilian public safety or an institutional recommendation.</x:v>
      </x:c>
      <x:c r="EA1074" t="str">
        <x:v>Pending</x:v>
      </x:c>
      <x:c r="EB1074" t="str">
        <x:f>IF(L1074="","",IF(EC1074="READY","Yes","No / Pending"))</x:f>
        <x:v>No / Pending</x:v>
      </x:c>
      <x:c r="EC1074" t="str">
        <x:f>IF(L1074="","",IF(OR(ISNUMBER(SEARCH("Retracted Publication",Q1074)),CM1074="Retracted",CN1074="Retracted",CM1074="Expression of Concern",CN1074="Expression of Concern",F1074="Not used",CG1074="Critical",CH1074="High",CH1074="Critical"),"BLOCKED — integrity or use restriction",IF(AND(CJ1074="Yes",CK1074="Yes",CL1074="Yes"),IF(AND(CM1074="Clear",CN1074="Verified — clear"),IF(AND(AND(LEN(TRIM(CF1074))&gt;0,LEFT(LOWER(TRIM(CF1074)),7)&lt;&gt;"pending"),OR(CG1074="High",CG1074="Moderate"),OR(CH1074="Low",CH1074="Some concerns",CH1074="Not applicable")),IF(AND(DD1074="No",OR(DE1074="HIGH",DE1074="CONDITIONAL"),AND(LEN(TRIM(DF1074))&gt;0,LEFT(LOWER(TRIM(DF1074)),7)&lt;&gt;"pending")),IF(AND(AND(LEN(TRIM(DT1074))&gt;0,LEFT(LOWER(TRIM(DT1074)),7)&lt;&gt;"pending"),AND(LEN(TRIM(DU1074))&gt;0,LEFT(LOWER(TRIM(DU1074)),7)&lt;&gt;"pending"),OR(AND(LEN(TRIM(DV1074))&gt;0,LEFT(LOWER(TRIM(DV1074)),7)&lt;&gt;"pending"),AND(LEN(TRIM(DW1074))&gt;0,LEFT(LOWER(TRIM(DW1074)),7)&lt;&gt;"pending")),AND(LEN(TRIM(DX1074))&gt;0,LEFT(LOWER(TRIM(DX1074)),7)&lt;&gt;"pending")),IF(AND(F1074="Claim-ready",OR(EA1074="Strong",EA1074="Moderate"),AND(LEN(TRIM(G1074))&gt;0,LEFT(LOWER(TRIM(G1074)),7)&lt;&gt;"pending"),G1074&lt;&gt;"No substantive use decision is permitted from identification metadata alone.",AND(LEN(TRIM(DZ1074))&gt;0,LEFT(LOWER(TRIM(DZ1074)),7)&lt;&gt;"pending"),DZ1074&lt;&gt;"Identification metadata alone does not permit any substantive scientific, causal, operational, or institutional claim.",AND(LEN(TRIM(EI1074))&gt;0,LEFT(LOWER(TRIM(EI1074)),7)&lt;&gt;"pending"),ISNUMBER(EH1074),EH1074&gt;0),"READY","PENDING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4" t="str">
        <x:v>Pending</x:v>
      </x:c>
      <x:c r="EE1074"/>
      <x:c r="EF1074" t="str">
        <x:v>Pending</x:v>
      </x:c>
      <x:c r="EG1074" t="str">
        <x:v>Pending</x:v>
      </x:c>
      <x:c r="EH1074"/>
      <x:c r="EI1074" s="501"/>
      <x:c r="EJ1074"/>
      <x:c r="EK1074" t="str">
        <x:v>Pending</x:v>
      </x:c>
      <x:c r="EL1074" t="n">
        <x:v>46272</x:v>
      </x:c>
      <x:c r="EM1074" t="str">
        <x:v>Production PubMed record imported and reconciled to Zotero item G7NMKWY3;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4" t="n">
        <x:f>IF(L1074="","",(IF(N1074&lt;&gt;"",1,0)+IF(O1074&lt;&gt;"",1,0)+IF(AJ1074&lt;&gt;"",1,0)+IF(AU1074&lt;&gt;"",1,0)+IF(BE1074&lt;&gt;"",1,0)+IF(CF1074&lt;&gt;"",1,0)+IF(CJ1074="Yes",1,0)+IF(CL1074="Yes",1,0)+IF(DE1074&lt;&gt;"Pending",1,0)+IF(F1074&lt;&gt;"",1,0)+IF(DZ1074&lt;&gt;"",1,0)+IF(EI1074&lt;&gt;"",1,0))/12)</x:f>
        <x:v>0.5</x:v>
      </x:c>
    </x:row>
    <x:row r="1075">
      <x:c r="A1075" t="str">
        <x:v>EV-1072</x:v>
      </x:c>
      <x:c r="B1075" t="str">
        <x:v>Integrity check</x:v>
      </x:c>
      <x:c r="C1075" t="str">
        <x:f>IF(L1075="","",IF(LEFT(EC1075,7)="BLOCKED","🔴 Do not use for conclusion",IF(EB1075="Yes","🟢 Claim-ready","🟡 Caution / context")))</x:f>
        <x:v>🟡 Caution / context</x:v>
      </x:c>
      <x:c r="D1075" t="str">
        <x:f>IF(L1075="","",EC1075)</x:f>
        <x:v>PENDING — appropriate appraisal</x:v>
      </x:c>
      <x:c r="E1075" t="str">
        <x:v>P3 — Medium</x:v>
      </x:c>
      <x:c r="F1075" t="str">
        <x:v>Pending</x:v>
      </x:c>
      <x:c r="G1075" t="str">
        <x:v>Title/abstract identify an explicit tactical/public-safety context and readiness domain; retain for full-text assessment.</x:v>
      </x:c>
      <x:c r="H1075" t="str">
        <x:v>Obtain and review lawful full text; confirm human adjudication; then select a design-specific appraisal instrument.</x:v>
      </x:c>
      <x:c r="I1075"/>
      <x:c r="J1075" t="str">
        <x:v>A — Core</x:v>
      </x:c>
      <x:c r="K1075" t="str">
        <x:v>IDENTIFIED</x:v>
      </x:c>
      <x:c r="L1075" t="str">
        <x:v>Antibiotic Therapy for Acute Watery Diarrhea and Dysentery.</x:v>
      </x:c>
      <x:c r="M1075"/>
      <x:c r="N1075" t="str">
        <x:v>Tribble, David R</x:v>
      </x:c>
      <x:c r="O1075" t="n">
        <x:v>2017</x:v>
      </x:c>
      <x:c r="P1075" t="str">
        <x:v>Military medicine</x:v>
      </x:c>
      <x:c r="Q1075" t="str">
        <x:v>Journal Article</x:v>
      </x:c>
      <x:c r="R1075" t="str">
        <x:v>Unclear</x:v>
      </x:c>
      <x:c r="S1075" t="str">
        <x:v>Unknown</x:v>
      </x:c>
      <x:c r="T1075" t="str">
        <x:v>eng</x:v>
      </x:c>
      <x:c r="U1075" t="str">
        <x:v>https://pubmed.ncbi.nlm.nih.gov/28885920/</x:v>
      </x:c>
      <x:c r="V1075" t="str">
        <x:v>10.7205/milmed-d-17-00068</x:v>
      </x:c>
      <x:c r="W1075" t="str">
        <x:f>IF(V1075="","",LOWER(SUBSTITUTE(SUBSTITUTE(SUBSTITUTE(SUBSTITUTE(TRIM(V1075),"https://doi.org/",""),"http://doi.org/",""),"https://dx.doi.org/",""),"doi:","")))</x:f>
        <x:v>10.7205/milmed-d-17-00068</x:v>
      </x:c>
      <x:c r="X1075" t="str">
        <x:v>28885920</x:v>
      </x:c>
      <x:c r="Y1075" t="str">
        <x:v>PMC5650106</x:v>
      </x:c>
      <x:c r="Z1075"/>
      <x:c r="AA1075" t="str">
        <x:v>PubMed/MEDLINE</x:v>
      </x:c>
      <x:c r="AB1075" t="str">
        <x:v>PUBMED-A-v1.0-2026-08-28</x:v>
      </x:c>
      <x:c r="AC1075" t="str">
        <x:v>SP-PUBMED-A-20260828</x:v>
      </x:c>
      <x:c r="AD1075" s="499" t="n">
        <x:v>46262</x:v>
      </x:c>
      <x:c r="AE1075" s="499" t="n">
        <x:v>46272</x:v>
      </x:c>
      <x:c r="AF1075" t="str">
        <x:v>8SA3PFAE</x:v>
      </x:c>
      <x:c r="AG1075"/>
      <x:c r="AH1075" t="str">
        <x:v>Tactical Athlete → Operational Readiness Brazil</x:v>
      </x:c>
      <x:c r="AI1075" t="str">
        <x:v>evidence-family:A</x:v>
      </x:c>
      <x:c r="AJ1075"/>
      <x:c r="AK1075" t="str">
        <x:f>IF(AJ1075="","",IF(OR(LOWER(AJ1075)="brazil",LOWER(AJ1075)="brasil"),"Yes","No"))</x:f>
      </x:c>
      <x:c r="AL1075"/>
      <x:c r="AM1075"/>
      <x:c r="AN1075"/>
      <x:c r="AO1075"/>
      <x:c r="AP1075"/>
      <x:c r="AQ1075"/>
      <x:c r="AR1075"/>
      <x:c r="AS1075"/>
      <x:c r="AT1075"/>
      <x:c r="AU1075"/>
      <x:c r="AV1075"/>
      <x:c r="AW1075"/>
      <x:c r="AX1075"/>
      <x:c r="AY1075"/>
      <x:c r="AZ1075"/>
      <x:c r="BA1075"/>
      <x:c r="BB1075"/>
      <x:c r="BC1075"/>
      <x:c r="BD1075"/>
      <x:c r="BE1075"/>
      <x:c r="BF1075"/>
      <x:c r="BG1075"/>
      <x:c r="BH1075"/>
      <x:c r="BI1075"/>
      <x:c r="BJ1075"/>
      <x:c r="BK1075"/>
      <x:c r="BL1075"/>
      <x:c r="BM1075"/>
      <x:c r="BN1075"/>
      <x:c r="BO1075"/>
      <x:c r="BP1075"/>
      <x:c r="BQ1075"/>
      <x:c r="BR1075"/>
      <x:c r="BS1075"/>
      <x:c r="BT1075"/>
      <x:c r="BU1075"/>
      <x:c r="BV1075"/>
      <x:c r="BW1075"/>
      <x:c r="BX1075"/>
      <x:c r="BY1075"/>
      <x:c r="BZ1075"/>
      <x:c r="CA1075"/>
      <x:c r="CB1075"/>
      <x:c r="CC1075"/>
      <x:c r="CD1075"/>
      <x:c r="CE1075"/>
      <x:c r="CF1075"/>
      <x:c r="CG1075"/>
      <x:c r="CH1075"/>
      <x:c r="CI1075"/>
      <x:c r="CJ1075" t="str">
        <x:v>Yes</x:v>
      </x:c>
      <x:c r="CK1075" t="str">
        <x:v>Yes</x:v>
      </x:c>
      <x:c r="CL1075" t="str">
        <x:v>Yes</x:v>
      </x:c>
      <x:c r="CM1075" t="str">
        <x:v>Clear</x:v>
      </x:c>
      <x:c r="CN1075" t="str">
        <x:v>Verified — clear</x:v>
      </x:c>
      <x:c r="CO1075" t="n">
        <x:v>46272</x:v>
      </x:c>
      <x:c r="CP1075" t="str">
        <x:v>https://pubmed.ncbi.nlm.nih.gov/28885920/</x:v>
      </x:c>
      <x:c r="CQ1075"/>
      <x:c r="CR1075"/>
      <x:c r="CS1075"/>
      <x:c r="CT1075"/>
      <x:c r="CU1075"/>
      <x:c r="CV1075"/>
      <x:c r="CW1075"/>
      <x:c r="CX1075"/>
      <x:c r="CY1075"/>
      <x:c r="CZ1075"/>
      <x:c r="DA1075"/>
      <x:c r="DB1075" t="str">
        <x:f>IF(L1075="","",IF(AND(COUNT(CU1075:DA1075)=7,OR(CU1075=0,CU1075=1,CU1075=2),OR(CV1075=0,CV1075=1,CV1075=2),OR(CW1075=0,CW1075=1,CW1075=2),OR(CX1075=0,CX1075=1,CX1075=2),OR(CY1075=0,CY1075=1,CY1075=2),OR(CZ1075=0,CZ1075=1,CZ1075=2),OR(DA1075=0,DA1075=1,DA1075=2)),SUM(CU1075:DA1075),""))</x:f>
      </x:c>
      <x:c r="DC1075" t="str">
        <x:f>IF(DB1075="","",ROUND(DB1075/14*10,1))</x:f>
      </x:c>
      <x:c r="DD1075" t="str">
        <x:v>Pending</x:v>
      </x:c>
      <x:c r="DE1075" t="str">
        <x:f>IF(L1075="","",IF(DC1075="","Pending",IF(DD1075="Yes","CONDITIONAL — safety override",IF(DC1075&gt;=8,"HIGH",IF(DC1075&gt;=5,"CONDITIONAL","LOW")))))</x:f>
        <x:v>Pending</x:v>
      </x:c>
      <x:c r="DF1075" t="str">
        <x:v>Pending screening and full-text appraisal; no transferability judgment made at identification.</x:v>
      </x:c>
      <x:c r="DG1075"/>
      <x:c r="DH1075"/>
      <x:c r="DI1075"/>
      <x:c r="DJ1075"/>
      <x:c r="DK1075"/>
      <x:c r="DL1075"/>
      <x:c r="DM1075"/>
      <x:c r="DN1075"/>
      <x:c r="DO1075"/>
      <x:c r="DP1075"/>
      <x:c r="DQ1075"/>
      <x:c r="DR1075"/>
      <x:c r="DS1075"/>
      <x:c r="DT1075"/>
      <x:c r="DU1075"/>
      <x:c r="DV1075"/>
      <x:c r="DW1075"/>
      <x:c r="DX1075"/>
      <x:c r="DY1075"/>
      <x:c r="DZ1075" t="str">
        <x:v>Title/abstract screening alone does not establish effectiveness, causality, methodological quality, transferability to Brazilian public safety or an institutional recommendation.</x:v>
      </x:c>
      <x:c r="EA1075" t="str">
        <x:v>Pending</x:v>
      </x:c>
      <x:c r="EB1075" t="str">
        <x:f>IF(L1075="","",IF(EC1075="READY","Yes","No / Pending"))</x:f>
        <x:v>No / Pending</x:v>
      </x:c>
      <x:c r="EC1075" t="str">
        <x:f>IF(L1075="","",IF(OR(ISNUMBER(SEARCH("Retracted Publication",Q1075)),CM1075="Retracted",CN1075="Retracted",CM1075="Expression of Concern",CN1075="Expression of Concern",F1075="Not used",CG1075="Critical",CH1075="High",CH1075="Critical"),"BLOCKED — integrity or use restriction",IF(AND(CJ1075="Yes",CK1075="Yes",CL1075="Yes"),IF(AND(CM1075="Clear",CN1075="Verified — clear"),IF(AND(AND(LEN(TRIM(CF1075))&gt;0,LEFT(LOWER(TRIM(CF1075)),7)&lt;&gt;"pending"),OR(CG1075="High",CG1075="Moderate"),OR(CH1075="Low",CH1075="Some concerns",CH1075="Not applicable")),IF(AND(DD1075="No",OR(DE1075="HIGH",DE1075="CONDITIONAL"),AND(LEN(TRIM(DF1075))&gt;0,LEFT(LOWER(TRIM(DF1075)),7)&lt;&gt;"pending")),IF(AND(AND(LEN(TRIM(DT1075))&gt;0,LEFT(LOWER(TRIM(DT1075)),7)&lt;&gt;"pending"),AND(LEN(TRIM(DU1075))&gt;0,LEFT(LOWER(TRIM(DU1075)),7)&lt;&gt;"pending"),OR(AND(LEN(TRIM(DV1075))&gt;0,LEFT(LOWER(TRIM(DV1075)),7)&lt;&gt;"pending"),AND(LEN(TRIM(DW1075))&gt;0,LEFT(LOWER(TRIM(DW1075)),7)&lt;&gt;"pending")),AND(LEN(TRIM(DX1075))&gt;0,LEFT(LOWER(TRIM(DX1075)),7)&lt;&gt;"pending")),IF(AND(F1075="Claim-ready",OR(EA1075="Strong",EA1075="Moderate"),AND(LEN(TRIM(G1075))&gt;0,LEFT(LOWER(TRIM(G1075)),7)&lt;&gt;"pending"),G1075&lt;&gt;"No substantive use decision is permitted from identification metadata alone.",AND(LEN(TRIM(DZ1075))&gt;0,LEFT(LOWER(TRIM(DZ1075)),7)&lt;&gt;"pending"),DZ1075&lt;&gt;"Identification metadata alone does not permit any substantive scientific, causal, operational, or institutional claim.",AND(LEN(TRIM(EI1075))&gt;0,LEFT(LOWER(TRIM(EI1075)),7)&lt;&gt;"pending"),ISNUMBER(EH1075),EH1075&gt;0),"READY","PENDING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5" t="str">
        <x:v>Pending</x:v>
      </x:c>
      <x:c r="EE1075"/>
      <x:c r="EF1075" t="str">
        <x:v>Pending</x:v>
      </x:c>
      <x:c r="EG1075" t="str">
        <x:v>Pending</x:v>
      </x:c>
      <x:c r="EH1075"/>
      <x:c r="EI1075" s="501"/>
      <x:c r="EJ1075"/>
      <x:c r="EK1075" t="str">
        <x:v>Pending</x:v>
      </x:c>
      <x:c r="EL1075" t="n">
        <x:v>46272</x:v>
      </x:c>
      <x:c r="EM1075" t="str">
        <x:v>Production PubMed record imported and reconciled to Zotero item 8SA3PFAE;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5" t="n">
        <x:f>IF(L1075="","",(IF(N1075&lt;&gt;"",1,0)+IF(O1075&lt;&gt;"",1,0)+IF(AJ1075&lt;&gt;"",1,0)+IF(AU1075&lt;&gt;"",1,0)+IF(BE1075&lt;&gt;"",1,0)+IF(CF1075&lt;&gt;"",1,0)+IF(CJ1075="Yes",1,0)+IF(CL1075="Yes",1,0)+IF(DE1075&lt;&gt;"Pending",1,0)+IF(F1075&lt;&gt;"",1,0)+IF(DZ1075&lt;&gt;"",1,0)+IF(EI1075&lt;&gt;"",1,0))/12)</x:f>
        <x:v>0.5</x:v>
      </x:c>
    </x:row>
    <x:row r="1076">
      <x:c r="A1076" t="str">
        <x:v>EV-1073</x:v>
      </x:c>
      <x:c r="B1076" t="str">
        <x:v>Integrity check</x:v>
      </x:c>
      <x:c r="C1076" t="str">
        <x:f>IF(L1076="","",IF(LEFT(EC1076,7)="BLOCKED","🔴 Do not use for conclusion",IF(EB1076="Yes","🟢 Claim-ready","🟡 Caution / context")))</x:f>
        <x:v>🟡 Caution / context</x:v>
      </x:c>
      <x:c r="D1076" t="str">
        <x:f>IF(L1076="","",EC1076)</x:f>
        <x:v>PENDING — appropriate appraisal</x:v>
      </x:c>
      <x:c r="E1076" t="str">
        <x:v>P3 — Medium</x:v>
      </x:c>
      <x:c r="F1076" t="str">
        <x:v>Pending</x:v>
      </x:c>
      <x:c r="G1076" t="str">
        <x:v>Title/abstract identify an explicit tactical/public-safety context and readiness domain; retain for full-text assessment.</x:v>
      </x:c>
      <x:c r="H1076" t="str">
        <x:v>Obtain and review lawful full text; confirm human adjudication; then select a design-specific appraisal instrument.</x:v>
      </x:c>
      <x:c r="I1076"/>
      <x:c r="J1076" t="str">
        <x:v>A — Core</x:v>
      </x:c>
      <x:c r="K1076" t="str">
        <x:v>IDENTIFIED</x:v>
      </x:c>
      <x:c r="L1076" t="str">
        <x:v>Travelers' Diarrhea: An Update on the Incidence, Etiology, and Risk in Military Deployments and Similar Travel Populations.</x:v>
      </x:c>
      <x:c r="M1076"/>
      <x:c r="N1076" t="str">
        <x:v>Porter, Chad K; Olson, Scott; Hall, Alexis; Riddle, Mark S</x:v>
      </x:c>
      <x:c r="O1076" t="n">
        <x:v>2017</x:v>
      </x:c>
      <x:c r="P1076" t="str">
        <x:v>Military medicine</x:v>
      </x:c>
      <x:c r="Q1076" t="str">
        <x:v>Journal Article</x:v>
      </x:c>
      <x:c r="R1076" t="str">
        <x:v>Unclear</x:v>
      </x:c>
      <x:c r="S1076" t="str">
        <x:v>Unknown</x:v>
      </x:c>
      <x:c r="T1076" t="str">
        <x:v>eng</x:v>
      </x:c>
      <x:c r="U1076" t="str">
        <x:v>https://pubmed.ncbi.nlm.nih.gov/28885918/</x:v>
      </x:c>
      <x:c r="V1076" t="str">
        <x:v>10.7205/milmed-d-17-00064</x:v>
      </x:c>
      <x:c r="W1076" t="str">
        <x:f>IF(V1076="","",LOWER(SUBSTITUTE(SUBSTITUTE(SUBSTITUTE(SUBSTITUTE(TRIM(V1076),"https://doi.org/",""),"http://doi.org/",""),"https://dx.doi.org/",""),"doi:","")))</x:f>
        <x:v>10.7205/milmed-d-17-00064</x:v>
      </x:c>
      <x:c r="X1076" t="str">
        <x:v>28885918</x:v>
      </x:c>
      <x:c r="Y1076" t="str"/>
      <x:c r="Z1076"/>
      <x:c r="AA1076" t="str">
        <x:v>PubMed/MEDLINE</x:v>
      </x:c>
      <x:c r="AB1076" t="str">
        <x:v>PUBMED-A-v1.0-2026-08-28</x:v>
      </x:c>
      <x:c r="AC1076" t="str">
        <x:v>SP-PUBMED-A-20260828</x:v>
      </x:c>
      <x:c r="AD1076" s="499" t="n">
        <x:v>46262</x:v>
      </x:c>
      <x:c r="AE1076" s="499" t="n">
        <x:v>46272</x:v>
      </x:c>
      <x:c r="AF1076" t="str">
        <x:v>39VQP4LU</x:v>
      </x:c>
      <x:c r="AG1076"/>
      <x:c r="AH1076" t="str">
        <x:v>Tactical Athlete → Operational Readiness Brazil</x:v>
      </x:c>
      <x:c r="AI1076" t="str">
        <x:v>evidence-family:A</x:v>
      </x:c>
      <x:c r="AJ1076"/>
      <x:c r="AK1076" t="str">
        <x:f>IF(AJ1076="","",IF(OR(LOWER(AJ1076)="brazil",LOWER(AJ1076)="brasil"),"Yes","No"))</x:f>
      </x:c>
      <x:c r="AL1076"/>
      <x:c r="AM1076"/>
      <x:c r="AN1076"/>
      <x:c r="AO1076"/>
      <x:c r="AP1076"/>
      <x:c r="AQ1076"/>
      <x:c r="AR1076"/>
      <x:c r="AS1076"/>
      <x:c r="AT1076"/>
      <x:c r="AU1076"/>
      <x:c r="AV1076"/>
      <x:c r="AW1076"/>
      <x:c r="AX1076"/>
      <x:c r="AY1076"/>
      <x:c r="AZ1076"/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/>
      <x:c r="BO1076"/>
      <x:c r="BP1076"/>
      <x:c r="BQ1076"/>
      <x:c r="BR1076"/>
      <x:c r="BS1076"/>
      <x:c r="BT1076"/>
      <x:c r="BU1076"/>
      <x:c r="BV1076"/>
      <x:c r="BW1076"/>
      <x:c r="BX1076"/>
      <x:c r="BY1076"/>
      <x:c r="BZ1076"/>
      <x:c r="CA1076"/>
      <x:c r="CB1076"/>
      <x:c r="CC1076"/>
      <x:c r="CD1076"/>
      <x:c r="CE1076"/>
      <x:c r="CF1076"/>
      <x:c r="CG1076"/>
      <x:c r="CH1076"/>
      <x:c r="CI1076"/>
      <x:c r="CJ1076" t="str">
        <x:v>Yes</x:v>
      </x:c>
      <x:c r="CK1076" t="str">
        <x:v>Yes</x:v>
      </x:c>
      <x:c r="CL1076" t="str">
        <x:v>Yes</x:v>
      </x:c>
      <x:c r="CM1076" t="str">
        <x:v>Clear</x:v>
      </x:c>
      <x:c r="CN1076" t="str">
        <x:v>Verified — clear</x:v>
      </x:c>
      <x:c r="CO1076" t="n">
        <x:v>46272</x:v>
      </x:c>
      <x:c r="CP1076" t="str">
        <x:v>https://pubmed.ncbi.nlm.nih.gov/28885918/</x:v>
      </x:c>
      <x:c r="CQ1076"/>
      <x:c r="CR1076"/>
      <x:c r="CS1076"/>
      <x:c r="CT1076"/>
      <x:c r="CU1076"/>
      <x:c r="CV1076"/>
      <x:c r="CW1076"/>
      <x:c r="CX1076"/>
      <x:c r="CY1076"/>
      <x:c r="CZ1076"/>
      <x:c r="DA1076"/>
      <x:c r="DB1076" t="str">
        <x:f>IF(L1076="","",IF(AND(COUNT(CU1076:DA1076)=7,OR(CU1076=0,CU1076=1,CU1076=2),OR(CV1076=0,CV1076=1,CV1076=2),OR(CW1076=0,CW1076=1,CW1076=2),OR(CX1076=0,CX1076=1,CX1076=2),OR(CY1076=0,CY1076=1,CY1076=2),OR(CZ1076=0,CZ1076=1,CZ1076=2),OR(DA1076=0,DA1076=1,DA1076=2)),SUM(CU1076:DA1076),""))</x:f>
      </x:c>
      <x:c r="DC1076" t="str">
        <x:f>IF(DB1076="","",ROUND(DB1076/14*10,1))</x:f>
      </x:c>
      <x:c r="DD1076" t="str">
        <x:v>Pending</x:v>
      </x:c>
      <x:c r="DE1076" t="str">
        <x:f>IF(L1076="","",IF(DC1076="","Pending",IF(DD1076="Yes","CONDITIONAL — safety override",IF(DC1076&gt;=8,"HIGH",IF(DC1076&gt;=5,"CONDITIONAL","LOW")))))</x:f>
        <x:v>Pending</x:v>
      </x:c>
      <x:c r="DF1076" t="str">
        <x:v>Pending screening and full-text appraisal; no transferability judgment made at identification.</x:v>
      </x:c>
      <x:c r="DG1076"/>
      <x:c r="DH1076"/>
      <x:c r="DI1076"/>
      <x:c r="DJ1076"/>
      <x:c r="DK1076"/>
      <x:c r="DL1076"/>
      <x:c r="DM1076"/>
      <x:c r="DN1076"/>
      <x:c r="DO1076"/>
      <x:c r="DP1076"/>
      <x:c r="DQ1076"/>
      <x:c r="DR1076"/>
      <x:c r="DS1076"/>
      <x:c r="DT1076"/>
      <x:c r="DU1076"/>
      <x:c r="DV1076"/>
      <x:c r="DW1076"/>
      <x:c r="DX1076"/>
      <x:c r="DY1076"/>
      <x:c r="DZ1076" t="str">
        <x:v>Title/abstract screening alone does not establish effectiveness, causality, methodological quality, transferability to Brazilian public safety or an institutional recommendation.</x:v>
      </x:c>
      <x:c r="EA1076" t="str">
        <x:v>Pending</x:v>
      </x:c>
      <x:c r="EB1076" t="str">
        <x:f>IF(L1076="","",IF(EC1076="READY","Yes","No / Pending"))</x:f>
        <x:v>No / Pending</x:v>
      </x:c>
      <x:c r="EC1076" t="str">
        <x:f>IF(L1076="","",IF(OR(ISNUMBER(SEARCH("Retracted Publication",Q1076)),CM1076="Retracted",CN1076="Retracted",CM1076="Expression of Concern",CN1076="Expression of Concern",F1076="Not used",CG1076="Critical",CH1076="High",CH1076="Critical"),"BLOCKED — integrity or use restriction",IF(AND(CJ1076="Yes",CK1076="Yes",CL1076="Yes"),IF(AND(CM1076="Clear",CN1076="Verified — clear"),IF(AND(AND(LEN(TRIM(CF1076))&gt;0,LEFT(LOWER(TRIM(CF1076)),7)&lt;&gt;"pending"),OR(CG1076="High",CG1076="Moderate"),OR(CH1076="Low",CH1076="Some concerns",CH1076="Not applicable")),IF(AND(DD1076="No",OR(DE1076="HIGH",DE1076="CONDITIONAL"),AND(LEN(TRIM(DF1076))&gt;0,LEFT(LOWER(TRIM(DF1076)),7)&lt;&gt;"pending")),IF(AND(AND(LEN(TRIM(DT1076))&gt;0,LEFT(LOWER(TRIM(DT1076)),7)&lt;&gt;"pending"),AND(LEN(TRIM(DU1076))&gt;0,LEFT(LOWER(TRIM(DU1076)),7)&lt;&gt;"pending"),OR(AND(LEN(TRIM(DV1076))&gt;0,LEFT(LOWER(TRIM(DV1076)),7)&lt;&gt;"pending"),AND(LEN(TRIM(DW1076))&gt;0,LEFT(LOWER(TRIM(DW1076)),7)&lt;&gt;"pending")),AND(LEN(TRIM(DX1076))&gt;0,LEFT(LOWER(TRIM(DX1076)),7)&lt;&gt;"pending")),IF(AND(F1076="Claim-ready",OR(EA1076="Strong",EA1076="Moderate"),AND(LEN(TRIM(G1076))&gt;0,LEFT(LOWER(TRIM(G1076)),7)&lt;&gt;"pending"),G1076&lt;&gt;"No substantive use decision is permitted from identification metadata alone.",AND(LEN(TRIM(DZ1076))&gt;0,LEFT(LOWER(TRIM(DZ1076)),7)&lt;&gt;"pending"),DZ1076&lt;&gt;"Identification metadata alone does not permit any substantive scientific, causal, operational, or institutional claim.",AND(LEN(TRIM(EI1076))&gt;0,LEFT(LOWER(TRIM(EI1076)),7)&lt;&gt;"pending"),ISNUMBER(EH1076),EH1076&gt;0),"READY","PENDING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6" t="str">
        <x:v>Pending</x:v>
      </x:c>
      <x:c r="EE1076"/>
      <x:c r="EF1076" t="str">
        <x:v>Pending</x:v>
      </x:c>
      <x:c r="EG1076" t="str">
        <x:v>Pending</x:v>
      </x:c>
      <x:c r="EH1076"/>
      <x:c r="EI1076" s="501"/>
      <x:c r="EJ1076"/>
      <x:c r="EK1076" t="str">
        <x:v>Pending</x:v>
      </x:c>
      <x:c r="EL1076" t="n">
        <x:v>46272</x:v>
      </x:c>
      <x:c r="EM1076" t="str">
        <x:v>Production PubMed record imported and reconciled to Zotero item 39VQP4LU;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6" t="n">
        <x:f>IF(L1076="","",(IF(N1076&lt;&gt;"",1,0)+IF(O1076&lt;&gt;"",1,0)+IF(AJ1076&lt;&gt;"",1,0)+IF(AU1076&lt;&gt;"",1,0)+IF(BE1076&lt;&gt;"",1,0)+IF(CF1076&lt;&gt;"",1,0)+IF(CJ1076="Yes",1,0)+IF(CL1076="Yes",1,0)+IF(DE1076&lt;&gt;"Pending",1,0)+IF(F1076&lt;&gt;"",1,0)+IF(DZ1076&lt;&gt;"",1,0)+IF(EI1076&lt;&gt;"",1,0))/12)</x:f>
        <x:v>0.5</x:v>
      </x:c>
    </x:row>
    <x:row r="1077">
      <x:c r="A1077" t="str">
        <x:v>EV-1074</x:v>
      </x:c>
      <x:c r="B1077" t="str">
        <x:v>Integrity check</x:v>
      </x:c>
      <x:c r="C1077" t="str">
        <x:f>IF(L1077="","",IF(LEFT(EC1077,7)="BLOCKED","🔴 Do not use for conclusion",IF(EB1077="Yes","🟢 Claim-ready","🟡 Caution / context")))</x:f>
        <x:v>🟡 Caution / context</x:v>
      </x:c>
      <x:c r="D1077" t="str">
        <x:f>IF(L1077="","",EC1077)</x:f>
        <x:v>PENDING — appropriate appraisal</x:v>
      </x:c>
      <x:c r="E1077" t="str">
        <x:v>P3 — Medium</x:v>
      </x:c>
      <x:c r="F1077" t="str">
        <x:v>Pending</x:v>
      </x:c>
      <x:c r="G1077" t="str">
        <x:v>Title/abstract identify an explicit tactical/public-safety context and readiness domain; retain for full-text assessment.</x:v>
      </x:c>
      <x:c r="H1077" t="str">
        <x:v>Obtain and review lawful full text; confirm human adjudication; then select a design-specific appraisal instrument.</x:v>
      </x:c>
      <x:c r="I1077"/>
      <x:c r="J1077" t="str">
        <x:v>A — Core</x:v>
      </x:c>
      <x:c r="K1077" t="str">
        <x:v>IDENTIFIED</x:v>
      </x:c>
      <x:c r="L1077" t="str">
        <x:v>Preface: Guidelines for the Treatment of Travelers' Diarrhea in Deployed Military Personnel.</x:v>
      </x:c>
      <x:c r="M1077"/>
      <x:c r="N1077" t="str">
        <x:v>Riddle, Mark S; Tribble, David</x:v>
      </x:c>
      <x:c r="O1077" t="n">
        <x:v>2017</x:v>
      </x:c>
      <x:c r="P1077" t="str">
        <x:v>Military medicine</x:v>
      </x:c>
      <x:c r="Q1077" t="str">
        <x:v>Journal Article; Research Support, N.I.H., Extramural; Research Support, U.S. Gov't, Non-P.H.S.</x:v>
      </x:c>
      <x:c r="R1077" t="str">
        <x:v>Unclear</x:v>
      </x:c>
      <x:c r="S1077" t="str">
        <x:v>Unknown</x:v>
      </x:c>
      <x:c r="T1077" t="str">
        <x:v>eng</x:v>
      </x:c>
      <x:c r="U1077" t="str">
        <x:v>https://pubmed.ncbi.nlm.nih.gov/28885917/</x:v>
      </x:c>
      <x:c r="V1077" t="str">
        <x:v>10.7205/milmed-d-17-00066</x:v>
      </x:c>
      <x:c r="W1077" t="str">
        <x:f>IF(V1077="","",LOWER(SUBSTITUTE(SUBSTITUTE(SUBSTITUTE(SUBSTITUTE(TRIM(V1077),"https://doi.org/",""),"http://doi.org/",""),"https://dx.doi.org/",""),"doi:","")))</x:f>
        <x:v>10.7205/milmed-d-17-00066</x:v>
      </x:c>
      <x:c r="X1077" t="str">
        <x:v>28885917</x:v>
      </x:c>
      <x:c r="Y1077" t="str">
        <x:v>PMC5650113</x:v>
      </x:c>
      <x:c r="Z1077"/>
      <x:c r="AA1077" t="str">
        <x:v>PubMed/MEDLINE</x:v>
      </x:c>
      <x:c r="AB1077" t="str">
        <x:v>PUBMED-A-v1.0-2026-08-28</x:v>
      </x:c>
      <x:c r="AC1077" t="str">
        <x:v>SP-PUBMED-A-20260828</x:v>
      </x:c>
      <x:c r="AD1077" s="499" t="n">
        <x:v>46262</x:v>
      </x:c>
      <x:c r="AE1077" s="499" t="n">
        <x:v>46272</x:v>
      </x:c>
      <x:c r="AF1077" t="str">
        <x:v>BD8FYFA6</x:v>
      </x:c>
      <x:c r="AG1077"/>
      <x:c r="AH1077" t="str">
        <x:v>Tactical Athlete → Operational Readiness Brazil</x:v>
      </x:c>
      <x:c r="AI1077" t="str">
        <x:v>evidence-family:A</x:v>
      </x:c>
      <x:c r="AJ1077"/>
      <x:c r="AK1077" t="str">
        <x:f>IF(AJ1077="","",IF(OR(LOWER(AJ1077)="brazil",LOWER(AJ1077)="brasil"),"Yes","No"))</x:f>
      </x:c>
      <x:c r="AL1077"/>
      <x:c r="AM1077"/>
      <x:c r="AN1077"/>
      <x:c r="AO1077"/>
      <x:c r="AP1077"/>
      <x:c r="AQ1077"/>
      <x:c r="AR1077"/>
      <x:c r="AS1077"/>
      <x:c r="AT1077"/>
      <x:c r="AU1077"/>
      <x:c r="AV1077"/>
      <x:c r="AW1077"/>
      <x:c r="AX1077"/>
      <x:c r="AY1077"/>
      <x:c r="AZ1077"/>
      <x:c r="BA1077"/>
      <x:c r="BB1077"/>
      <x:c r="BC1077"/>
      <x:c r="BD1077"/>
      <x:c r="BE1077"/>
      <x:c r="BF1077"/>
      <x:c r="BG1077"/>
      <x:c r="BH1077"/>
      <x:c r="BI1077"/>
      <x:c r="BJ1077"/>
      <x:c r="BK1077"/>
      <x:c r="BL1077"/>
      <x:c r="BM1077"/>
      <x:c r="BN1077"/>
      <x:c r="BO1077"/>
      <x:c r="BP1077"/>
      <x:c r="BQ1077"/>
      <x:c r="BR1077"/>
      <x:c r="BS1077"/>
      <x:c r="BT1077"/>
      <x:c r="BU1077"/>
      <x:c r="BV1077"/>
      <x:c r="BW1077"/>
      <x:c r="BX1077"/>
      <x:c r="BY1077"/>
      <x:c r="BZ1077"/>
      <x:c r="CA1077"/>
      <x:c r="CB1077"/>
      <x:c r="CC1077"/>
      <x:c r="CD1077"/>
      <x:c r="CE1077"/>
      <x:c r="CF1077"/>
      <x:c r="CG1077"/>
      <x:c r="CH1077"/>
      <x:c r="CI1077"/>
      <x:c r="CJ1077" t="str">
        <x:v>Yes</x:v>
      </x:c>
      <x:c r="CK1077" t="str">
        <x:v>Yes</x:v>
      </x:c>
      <x:c r="CL1077" t="str">
        <x:v>Yes</x:v>
      </x:c>
      <x:c r="CM1077" t="str">
        <x:v>Clear</x:v>
      </x:c>
      <x:c r="CN1077" t="str">
        <x:v>Verified — clear</x:v>
      </x:c>
      <x:c r="CO1077" t="n">
        <x:v>46272</x:v>
      </x:c>
      <x:c r="CP1077" t="str">
        <x:v>https://pubmed.ncbi.nlm.nih.gov/28885917/</x:v>
      </x:c>
      <x:c r="CQ1077"/>
      <x:c r="CR1077"/>
      <x:c r="CS1077"/>
      <x:c r="CT1077"/>
      <x:c r="CU1077"/>
      <x:c r="CV1077"/>
      <x:c r="CW1077"/>
      <x:c r="CX1077"/>
      <x:c r="CY1077"/>
      <x:c r="CZ1077"/>
      <x:c r="DA1077"/>
      <x:c r="DB1077" t="str">
        <x:f>IF(L1077="","",IF(AND(COUNT(CU1077:DA1077)=7,OR(CU1077=0,CU1077=1,CU1077=2),OR(CV1077=0,CV1077=1,CV1077=2),OR(CW1077=0,CW1077=1,CW1077=2),OR(CX1077=0,CX1077=1,CX1077=2),OR(CY1077=0,CY1077=1,CY1077=2),OR(CZ1077=0,CZ1077=1,CZ1077=2),OR(DA1077=0,DA1077=1,DA1077=2)),SUM(CU1077:DA1077),""))</x:f>
      </x:c>
      <x:c r="DC1077" t="str">
        <x:f>IF(DB1077="","",ROUND(DB1077/14*10,1))</x:f>
      </x:c>
      <x:c r="DD1077" t="str">
        <x:v>Pending</x:v>
      </x:c>
      <x:c r="DE1077" t="str">
        <x:f>IF(L1077="","",IF(DC1077="","Pending",IF(DD1077="Yes","CONDITIONAL — safety override",IF(DC1077&gt;=8,"HIGH",IF(DC1077&gt;=5,"CONDITIONAL","LOW")))))</x:f>
        <x:v>Pending</x:v>
      </x:c>
      <x:c r="DF1077" t="str">
        <x:v>Pending screening and full-text appraisal; no transferability judgment made at identification.</x:v>
      </x:c>
      <x:c r="DG1077"/>
      <x:c r="DH1077"/>
      <x:c r="DI1077"/>
      <x:c r="DJ1077"/>
      <x:c r="DK1077"/>
      <x:c r="DL1077"/>
      <x:c r="DM1077"/>
      <x:c r="DN1077"/>
      <x:c r="DO1077"/>
      <x:c r="DP1077"/>
      <x:c r="DQ1077"/>
      <x:c r="DR1077"/>
      <x:c r="DS1077"/>
      <x:c r="DT1077"/>
      <x:c r="DU1077"/>
      <x:c r="DV1077"/>
      <x:c r="DW1077"/>
      <x:c r="DX1077"/>
      <x:c r="DY1077"/>
      <x:c r="DZ1077" t="str">
        <x:v>Title/abstract screening alone does not establish effectiveness, causality, methodological quality, transferability to Brazilian public safety or an institutional recommendation.</x:v>
      </x:c>
      <x:c r="EA1077" t="str">
        <x:v>Pending</x:v>
      </x:c>
      <x:c r="EB1077" t="str">
        <x:f>IF(L1077="","",IF(EC1077="READY","Yes","No / Pending"))</x:f>
        <x:v>No / Pending</x:v>
      </x:c>
      <x:c r="EC1077" t="str">
        <x:f>IF(L1077="","",IF(OR(ISNUMBER(SEARCH("Retracted Publication",Q1077)),CM1077="Retracted",CN1077="Retracted",CM1077="Expression of Concern",CN1077="Expression of Concern",F1077="Not used",CG1077="Critical",CH1077="High",CH1077="Critical"),"BLOCKED — integrity or use restriction",IF(AND(CJ1077="Yes",CK1077="Yes",CL1077="Yes"),IF(AND(CM1077="Clear",CN1077="Verified — clear"),IF(AND(AND(LEN(TRIM(CF1077))&gt;0,LEFT(LOWER(TRIM(CF1077)),7)&lt;&gt;"pending"),OR(CG1077="High",CG1077="Moderate"),OR(CH1077="Low",CH1077="Some concerns",CH1077="Not applicable")),IF(AND(DD1077="No",OR(DE1077="HIGH",DE1077="CONDITIONAL"),AND(LEN(TRIM(DF1077))&gt;0,LEFT(LOWER(TRIM(DF1077)),7)&lt;&gt;"pending")),IF(AND(AND(LEN(TRIM(DT1077))&gt;0,LEFT(LOWER(TRIM(DT1077)),7)&lt;&gt;"pending"),AND(LEN(TRIM(DU1077))&gt;0,LEFT(LOWER(TRIM(DU1077)),7)&lt;&gt;"pending"),OR(AND(LEN(TRIM(DV1077))&gt;0,LEFT(LOWER(TRIM(DV1077)),7)&lt;&gt;"pending"),AND(LEN(TRIM(DW1077))&gt;0,LEFT(LOWER(TRIM(DW1077)),7)&lt;&gt;"pending")),AND(LEN(TRIM(DX1077))&gt;0,LEFT(LOWER(TRIM(DX1077)),7)&lt;&gt;"pending")),IF(AND(F1077="Claim-ready",OR(EA1077="Strong",EA1077="Moderate"),AND(LEN(TRIM(G1077))&gt;0,LEFT(LOWER(TRIM(G1077)),7)&lt;&gt;"pending"),G1077&lt;&gt;"No substantive use decision is permitted from identification metadata alone.",AND(LEN(TRIM(DZ1077))&gt;0,LEFT(LOWER(TRIM(DZ1077)),7)&lt;&gt;"pending"),DZ1077&lt;&gt;"Identification metadata alone does not permit any substantive scientific, causal, operational, or institutional claim.",AND(LEN(TRIM(EI1077))&gt;0,LEFT(LOWER(TRIM(EI1077)),7)&lt;&gt;"pending"),ISNUMBER(EH1077),EH1077&gt;0),"READY","PENDING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7" t="str">
        <x:v>Pending</x:v>
      </x:c>
      <x:c r="EE1077"/>
      <x:c r="EF1077" t="str">
        <x:v>Pending</x:v>
      </x:c>
      <x:c r="EG1077" t="str">
        <x:v>Pending</x:v>
      </x:c>
      <x:c r="EH1077"/>
      <x:c r="EI1077" s="501"/>
      <x:c r="EJ1077"/>
      <x:c r="EK1077" t="str">
        <x:v>Pending</x:v>
      </x:c>
      <x:c r="EL1077" t="n">
        <x:v>46272</x:v>
      </x:c>
      <x:c r="EM1077" t="str">
        <x:v>Production PubMed record imported and reconciled to Zotero item BD8FYFA6;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7" t="n">
        <x:f>IF(L1077="","",(IF(N1077&lt;&gt;"",1,0)+IF(O1077&lt;&gt;"",1,0)+IF(AJ1077&lt;&gt;"",1,0)+IF(AU1077&lt;&gt;"",1,0)+IF(BE1077&lt;&gt;"",1,0)+IF(CF1077&lt;&gt;"",1,0)+IF(CJ1077="Yes",1,0)+IF(CL1077="Yes",1,0)+IF(DE1077&lt;&gt;"Pending",1,0)+IF(F1077&lt;&gt;"",1,0)+IF(DZ1077&lt;&gt;"",1,0)+IF(EI1077&lt;&gt;"",1,0))/12)</x:f>
        <x:v>0.5</x:v>
      </x:c>
    </x:row>
    <x:row r="1078">
      <x:c r="A1078" t="str">
        <x:v>EV-1075</x:v>
      </x:c>
      <x:c r="B1078" t="str">
        <x:v>Integrity check</x:v>
      </x:c>
      <x:c r="C1078" t="str">
        <x:f>IF(L1078="","",IF(LEFT(EC1078,7)="BLOCKED","🔴 Do not use for conclusion",IF(EB1078="Yes","🟢 Claim-ready","🟡 Caution / context")))</x:f>
        <x:v>🟡 Caution / context</x:v>
      </x:c>
      <x:c r="D1078" t="str">
        <x:f>IF(L1078="","",EC1078)</x:f>
        <x:v>PENDING — appropriate appraisal</x:v>
      </x:c>
      <x:c r="E1078" t="str">
        <x:v>P2 — High</x:v>
      </x:c>
      <x:c r="F1078" t="str">
        <x:v>Pending</x:v>
      </x:c>
      <x:c r="G1078" t="str">
        <x:v>Title/abstract identify an explicit tactical/public-safety context and readiness domain; retain for full-text assessment.</x:v>
      </x:c>
      <x:c r="H1078" t="str">
        <x:v>Obtain and review lawful full text; confirm human adjudication; then select a design-specific appraisal instrument.</x:v>
      </x:c>
      <x:c r="I1078"/>
      <x:c r="J1078" t="str">
        <x:v>A — Core</x:v>
      </x:c>
      <x:c r="K1078" t="str">
        <x:v>IDENTIFIED</x:v>
      </x:c>
      <x:c r="L1078" t="str">
        <x:v>Martial arts-based high intensity interval training as a component of warfighter rehabilitation and tactical athlete fitness.</x:v>
      </x:c>
      <x:c r="M1078"/>
      <x:c r="N1078" t="str">
        <x:v>Mills, Gavin L; Johnson, Anthony E</x:v>
      </x:c>
      <x:c r="O1078" t="n">
        <x:v>2017</x:v>
      </x:c>
      <x:c r="P1078" t="str">
        <x:v>U.S. Army Medical Department journal</x:v>
      </x:c>
      <x:c r="Q1078" t="str">
        <x:v>Journal Article</x:v>
      </x:c>
      <x:c r="R1078" t="str">
        <x:v>Unclear</x:v>
      </x:c>
      <x:c r="S1078" t="str">
        <x:v>Unknown</x:v>
      </x:c>
      <x:c r="T1078" t="str">
        <x:v>eng</x:v>
      </x:c>
      <x:c r="U1078" t="str">
        <x:v>https://pubmed.ncbi.nlm.nih.gov/28853119/</x:v>
      </x:c>
      <x:c r="V1078" t="str"/>
      <x:c r="W1078" t="str">
        <x:f>IF(V1078="","",LOWER(SUBSTITUTE(SUBSTITUTE(SUBSTITUTE(SUBSTITUTE(TRIM(V1078),"https://doi.org/",""),"http://doi.org/",""),"https://dx.doi.org/",""),"doi:","")))</x:f>
      </x:c>
      <x:c r="X1078" t="str">
        <x:v>28853119</x:v>
      </x:c>
      <x:c r="Y1078" t="str"/>
      <x:c r="Z1078"/>
      <x:c r="AA1078" t="str">
        <x:v>PubMed/MEDLINE</x:v>
      </x:c>
      <x:c r="AB1078" t="str">
        <x:v>PUBMED-A-v1.0-2026-08-28</x:v>
      </x:c>
      <x:c r="AC1078" t="str">
        <x:v>SP-PUBMED-A-20260828</x:v>
      </x:c>
      <x:c r="AD1078" s="499" t="n">
        <x:v>46262</x:v>
      </x:c>
      <x:c r="AE1078" s="499" t="n">
        <x:v>46272</x:v>
      </x:c>
      <x:c r="AF1078" t="str">
        <x:v>ISGJ7C55</x:v>
      </x:c>
      <x:c r="AG1078"/>
      <x:c r="AH1078" t="str">
        <x:v>Tactical Athlete → Operational Readiness Brazil</x:v>
      </x:c>
      <x:c r="AI1078" t="str">
        <x:v>evidence-family:A</x:v>
      </x:c>
      <x:c r="AJ1078"/>
      <x:c r="AK1078" t="str">
        <x:f>IF(AJ1078="","",IF(OR(LOWER(AJ1078)="brazil",LOWER(AJ1078)="brasil"),"Yes","No"))</x:f>
      </x:c>
      <x:c r="AL1078"/>
      <x:c r="AM1078"/>
      <x:c r="AN1078"/>
      <x:c r="AO1078"/>
      <x:c r="AP1078"/>
      <x:c r="AQ1078"/>
      <x:c r="AR1078"/>
      <x:c r="AS1078"/>
      <x:c r="AT1078"/>
      <x:c r="AU1078"/>
      <x:c r="AV1078"/>
      <x:c r="AW1078"/>
      <x:c r="AX1078"/>
      <x:c r="AY1078"/>
      <x:c r="AZ1078"/>
      <x:c r="BA1078"/>
      <x:c r="BB1078"/>
      <x:c r="BC1078"/>
      <x:c r="BD1078"/>
      <x:c r="BE1078"/>
      <x:c r="BF1078"/>
      <x:c r="BG1078"/>
      <x:c r="BH1078"/>
      <x:c r="BI1078"/>
      <x:c r="BJ1078"/>
      <x:c r="BK1078"/>
      <x:c r="BL1078"/>
      <x:c r="BM1078"/>
      <x:c r="BN1078"/>
      <x:c r="BO1078"/>
      <x:c r="BP1078"/>
      <x:c r="BQ1078"/>
      <x:c r="BR1078"/>
      <x:c r="BS1078"/>
      <x:c r="BT1078"/>
      <x:c r="BU1078"/>
      <x:c r="BV1078"/>
      <x:c r="BW1078"/>
      <x:c r="BX1078"/>
      <x:c r="BY1078"/>
      <x:c r="BZ1078"/>
      <x:c r="CA1078"/>
      <x:c r="CB1078"/>
      <x:c r="CC1078"/>
      <x:c r="CD1078"/>
      <x:c r="CE1078"/>
      <x:c r="CF1078"/>
      <x:c r="CG1078"/>
      <x:c r="CH1078"/>
      <x:c r="CI1078"/>
      <x:c r="CJ1078" t="str">
        <x:v>Yes</x:v>
      </x:c>
      <x:c r="CK1078" t="str">
        <x:v>Yes</x:v>
      </x:c>
      <x:c r="CL1078" t="str">
        <x:v>Yes</x:v>
      </x:c>
      <x:c r="CM1078" t="str">
        <x:v>Clear</x:v>
      </x:c>
      <x:c r="CN1078" t="str">
        <x:v>Verified — clear</x:v>
      </x:c>
      <x:c r="CO1078" t="n">
        <x:v>46272</x:v>
      </x:c>
      <x:c r="CP1078" t="str">
        <x:v>https://pubmed.ncbi.nlm.nih.gov/28853119/</x:v>
      </x:c>
      <x:c r="CQ1078"/>
      <x:c r="CR1078"/>
      <x:c r="CS1078"/>
      <x:c r="CT1078"/>
      <x:c r="CU1078"/>
      <x:c r="CV1078"/>
      <x:c r="CW1078"/>
      <x:c r="CX1078"/>
      <x:c r="CY1078"/>
      <x:c r="CZ1078"/>
      <x:c r="DA1078"/>
      <x:c r="DB1078" t="str">
        <x:f>IF(L1078="","",IF(AND(COUNT(CU1078:DA1078)=7,OR(CU1078=0,CU1078=1,CU1078=2),OR(CV1078=0,CV1078=1,CV1078=2),OR(CW1078=0,CW1078=1,CW1078=2),OR(CX1078=0,CX1078=1,CX1078=2),OR(CY1078=0,CY1078=1,CY1078=2),OR(CZ1078=0,CZ1078=1,CZ1078=2),OR(DA1078=0,DA1078=1,DA1078=2)),SUM(CU1078:DA1078),""))</x:f>
      </x:c>
      <x:c r="DC1078" t="str">
        <x:f>IF(DB1078="","",ROUND(DB1078/14*10,1))</x:f>
      </x:c>
      <x:c r="DD1078" t="str">
        <x:v>Pending</x:v>
      </x:c>
      <x:c r="DE1078" t="str">
        <x:f>IF(L1078="","",IF(DC1078="","Pending",IF(DD1078="Yes","CONDITIONAL — safety override",IF(DC1078&gt;=8,"HIGH",IF(DC1078&gt;=5,"CONDITIONAL","LOW")))))</x:f>
        <x:v>Pending</x:v>
      </x:c>
      <x:c r="DF1078" t="str">
        <x:v>Pending screening and full-text appraisal; no transferability judgment made at identification.</x:v>
      </x:c>
      <x:c r="DG1078"/>
      <x:c r="DH1078"/>
      <x:c r="DI1078"/>
      <x:c r="DJ1078"/>
      <x:c r="DK1078"/>
      <x:c r="DL1078"/>
      <x:c r="DM1078"/>
      <x:c r="DN1078"/>
      <x:c r="DO1078"/>
      <x:c r="DP1078"/>
      <x:c r="DQ1078"/>
      <x:c r="DR1078"/>
      <x:c r="DS1078"/>
      <x:c r="DT1078"/>
      <x:c r="DU1078"/>
      <x:c r="DV1078"/>
      <x:c r="DW1078"/>
      <x:c r="DX1078"/>
      <x:c r="DY1078"/>
      <x:c r="DZ1078" t="str">
        <x:v>Title/abstract screening alone does not establish effectiveness, causality, methodological quality, transferability to Brazilian public safety or an institutional recommendation.</x:v>
      </x:c>
      <x:c r="EA1078" t="str">
        <x:v>Pending</x:v>
      </x:c>
      <x:c r="EB1078" t="str">
        <x:f>IF(L1078="","",IF(EC1078="READY","Yes","No / Pending"))</x:f>
        <x:v>No / Pending</x:v>
      </x:c>
      <x:c r="EC1078" t="str">
        <x:f>IF(L1078="","",IF(OR(ISNUMBER(SEARCH("Retracted Publication",Q1078)),CM1078="Retracted",CN1078="Retracted",CM1078="Expression of Concern",CN1078="Expression of Concern",F1078="Not used",CG1078="Critical",CH1078="High",CH1078="Critical"),"BLOCKED — integrity or use restriction",IF(AND(CJ1078="Yes",CK1078="Yes",CL1078="Yes"),IF(AND(CM1078="Clear",CN1078="Verified — clear"),IF(AND(AND(LEN(TRIM(CF1078))&gt;0,LEFT(LOWER(TRIM(CF1078)),7)&lt;&gt;"pending"),OR(CG1078="High",CG1078="Moderate"),OR(CH1078="Low",CH1078="Some concerns",CH1078="Not applicable")),IF(AND(DD1078="No",OR(DE1078="HIGH",DE1078="CONDITIONAL"),AND(LEN(TRIM(DF1078))&gt;0,LEFT(LOWER(TRIM(DF1078)),7)&lt;&gt;"pending")),IF(AND(AND(LEN(TRIM(DT1078))&gt;0,LEFT(LOWER(TRIM(DT1078)),7)&lt;&gt;"pending"),AND(LEN(TRIM(DU1078))&gt;0,LEFT(LOWER(TRIM(DU1078)),7)&lt;&gt;"pending"),OR(AND(LEN(TRIM(DV1078))&gt;0,LEFT(LOWER(TRIM(DV1078)),7)&lt;&gt;"pending"),AND(LEN(TRIM(DW1078))&gt;0,LEFT(LOWER(TRIM(DW1078)),7)&lt;&gt;"pending")),AND(LEN(TRIM(DX1078))&gt;0,LEFT(LOWER(TRIM(DX1078)),7)&lt;&gt;"pending")),IF(AND(F1078="Claim-ready",OR(EA1078="Strong",EA1078="Moderate"),AND(LEN(TRIM(G1078))&gt;0,LEFT(LOWER(TRIM(G1078)),7)&lt;&gt;"pending"),G1078&lt;&gt;"No substantive use decision is permitted from identification metadata alone.",AND(LEN(TRIM(DZ1078))&gt;0,LEFT(LOWER(TRIM(DZ1078)),7)&lt;&gt;"pending"),DZ1078&lt;&gt;"Identification metadata alone does not permit any substantive scientific, causal, operational, or institutional claim.",AND(LEN(TRIM(EI1078))&gt;0,LEFT(LOWER(TRIM(EI1078)),7)&lt;&gt;"pending"),ISNUMBER(EH1078),EH1078&gt;0),"READY","PENDING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8" t="str">
        <x:v>Pending</x:v>
      </x:c>
      <x:c r="EE1078"/>
      <x:c r="EF1078" t="str">
        <x:v>Pending</x:v>
      </x:c>
      <x:c r="EG1078" t="str">
        <x:v>Pending</x:v>
      </x:c>
      <x:c r="EH1078"/>
      <x:c r="EI1078" s="501"/>
      <x:c r="EJ1078"/>
      <x:c r="EK1078" t="str">
        <x:v>Pending</x:v>
      </x:c>
      <x:c r="EL1078" t="n">
        <x:v>46272</x:v>
      </x:c>
      <x:c r="EM1078" t="str">
        <x:v>Production PubMed record imported and reconciled to Zotero item ISGJ7C55;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078" t="n">
        <x:f>IF(L1078="","",(IF(N1078&lt;&gt;"",1,0)+IF(O1078&lt;&gt;"",1,0)+IF(AJ1078&lt;&gt;"",1,0)+IF(AU1078&lt;&gt;"",1,0)+IF(BE1078&lt;&gt;"",1,0)+IF(CF1078&lt;&gt;"",1,0)+IF(CJ1078="Yes",1,0)+IF(CL1078="Yes",1,0)+IF(DE1078&lt;&gt;"Pending",1,0)+IF(F1078&lt;&gt;"",1,0)+IF(DZ1078&lt;&gt;"",1,0)+IF(EI1078&lt;&gt;"",1,0))/12)</x:f>
        <x:v>0.5</x:v>
      </x:c>
    </x:row>
    <x:row r="1079">
      <x:c r="A1079" t="str">
        <x:v>EV-1076</x:v>
      </x:c>
      <x:c r="B1079" t="str">
        <x:v>Integrity check</x:v>
      </x:c>
      <x:c r="C1079" t="str">
        <x:f>IF(L1079="","",IF(LEFT(EC1079,7)="BLOCKED","🔴 Do not use for conclusion",IF(EB1079="Yes","🟢 Claim-ready","🟡 Caution / context")))</x:f>
        <x:v>🟡 Caution / context</x:v>
      </x:c>
      <x:c r="D1079" t="str">
        <x:f>IF(L1079="","",EC1079)</x:f>
        <x:v>PENDING — appropriate appraisal</x:v>
      </x:c>
      <x:c r="E1079" t="str">
        <x:v>P3 — Medium</x:v>
      </x:c>
      <x:c r="F1079" t="str">
        <x:v>Pending</x:v>
      </x:c>
      <x:c r="G1079" t="str">
        <x:v>Title/abstract identify an explicit tactical/public-safety context and readiness domain; retain for full-text assessment.</x:v>
      </x:c>
      <x:c r="H1079" t="str">
        <x:v>Obtain and review lawful full text; confirm human adjudication; then select a design-specific appraisal instrument.</x:v>
      </x:c>
      <x:c r="I1079"/>
      <x:c r="J1079" t="str">
        <x:v>A — Core</x:v>
      </x:c>
      <x:c r="K1079" t="str">
        <x:v>IDENTIFIED</x:v>
      </x:c>
      <x:c r="L1079" t="str">
        <x:v>Women's Health Knowledge and Skills Among Transitional Year Internship-Trained Military Medical Officers Serving as Independent Health Care Providers.</x:v>
      </x:c>
      <x:c r="M1079"/>
      <x:c r="N1079" t="str">
        <x:v>Heitmann, Ryan J; Hammons, Crystal B; Batig, Alison L</x:v>
      </x:c>
      <x:c r="O1079" t="n">
        <x:v>2017</x:v>
      </x:c>
      <x:c r="P1079" t="str">
        <x:v>Military medicine</x:v>
      </x:c>
      <x:c r="Q1079" t="str">
        <x:v>Journal Article</x:v>
      </x:c>
      <x:c r="R1079" t="str">
        <x:v>Unclear</x:v>
      </x:c>
      <x:c r="S1079" t="str">
        <x:v>Unknown</x:v>
      </x:c>
      <x:c r="T1079" t="str">
        <x:v>eng</x:v>
      </x:c>
      <x:c r="U1079" t="str">
        <x:v>https://pubmed.ncbi.nlm.nih.gov/28810976/</x:v>
      </x:c>
      <x:c r="V1079" t="str">
        <x:v>10.7205/milmed-d-16-00352</x:v>
      </x:c>
      <x:c r="W1079" t="str">
        <x:f>IF(V1079="","",LOWER(SUBSTITUTE(SUBSTITUTE(SUBSTITUTE(SUBSTITUTE(TRIM(V1079),"https://doi.org/",""),"http://doi.org/",""),"https://dx.doi.org/",""),"doi:","")))</x:f>
        <x:v>10.7205/milmed-d-16-00352</x:v>
      </x:c>
      <x:c r="X1079" t="str">
        <x:v>28810976</x:v>
      </x:c>
      <x:c r="Y1079" t="str"/>
      <x:c r="Z1079"/>
      <x:c r="AA1079" t="str">
        <x:v>PubMed/MEDLINE</x:v>
      </x:c>
      <x:c r="AB1079" t="str">
        <x:v>PUBMED-A-v1.0-2026-08-28</x:v>
      </x:c>
      <x:c r="AC1079" t="str">
        <x:v>SP-PUBMED-A-20260828</x:v>
      </x:c>
      <x:c r="AD1079" s="499" t="n">
        <x:v>46262</x:v>
      </x:c>
      <x:c r="AE1079" s="499" t="n">
        <x:v>46272</x:v>
      </x:c>
      <x:c r="AF1079" t="str">
        <x:v>7MI7XCAI</x:v>
      </x:c>
      <x:c r="AG1079"/>
      <x:c r="AH1079" t="str">
        <x:v>Tactical Athlete → Operational Readiness Brazil</x:v>
      </x:c>
      <x:c r="AI1079" t="str">
        <x:v>evidence-family:A</x:v>
      </x:c>
      <x:c r="AJ1079"/>
      <x:c r="AK1079" t="str">
        <x:f>IF(AJ1079="","",IF(OR(LOWER(AJ1079)="brazil",LOWER(AJ1079)="brasil"),"Yes","No"))</x:f>
      </x:c>
      <x:c r="AL1079"/>
      <x:c r="AM1079"/>
      <x:c r="AN1079"/>
      <x:c r="AO1079"/>
      <x:c r="AP1079"/>
      <x:c r="AQ1079"/>
      <x:c r="AR1079"/>
      <x:c r="AS1079"/>
      <x:c r="AT1079"/>
      <x:c r="AU1079"/>
      <x:c r="AV1079"/>
      <x:c r="AW1079"/>
      <x:c r="AX1079"/>
      <x:c r="AY1079"/>
      <x:c r="AZ1079"/>
      <x:c r="BA1079"/>
      <x:c r="BB1079"/>
      <x:c r="BC1079"/>
      <x:c r="BD1079"/>
      <x:c r="BE1079"/>
      <x:c r="BF1079"/>
      <x:c r="BG1079"/>
      <x:c r="BH1079"/>
      <x:c r="BI1079"/>
      <x:c r="BJ1079"/>
      <x:c r="BK1079"/>
      <x:c r="BL1079"/>
      <x:c r="BM1079"/>
      <x:c r="BN1079"/>
      <x:c r="BO1079"/>
      <x:c r="BP1079"/>
      <x:c r="BQ1079"/>
      <x:c r="BR1079"/>
      <x:c r="BS1079"/>
      <x:c r="BT1079"/>
      <x:c r="BU1079"/>
      <x:c r="BV1079"/>
      <x:c r="BW1079"/>
      <x:c r="BX1079"/>
      <x:c r="BY1079"/>
      <x:c r="BZ1079"/>
      <x:c r="CA1079"/>
      <x:c r="CB1079"/>
      <x:c r="CC1079"/>
      <x:c r="CD1079"/>
      <x:c r="CE1079"/>
      <x:c r="CF1079"/>
      <x:c r="CG1079"/>
      <x:c r="CH1079"/>
      <x:c r="CI1079"/>
      <x:c r="CJ1079" t="str">
        <x:v>Yes</x:v>
      </x:c>
      <x:c r="CK1079" t="str">
        <x:v>Yes</x:v>
      </x:c>
      <x:c r="CL1079" t="str">
        <x:v>Yes</x:v>
      </x:c>
      <x:c r="CM1079" t="str">
        <x:v>Clear</x:v>
      </x:c>
      <x:c r="CN1079" t="str">
        <x:v>Verified — clear</x:v>
      </x:c>
      <x:c r="CO1079" t="n">
        <x:v>46272</x:v>
      </x:c>
      <x:c r="CP1079" t="str">
        <x:v>https://pubmed.ncbi.nlm.nih.gov/28810976/</x:v>
      </x:c>
      <x:c r="CQ1079"/>
      <x:c r="CR1079"/>
      <x:c r="CS1079"/>
      <x:c r="CT1079"/>
      <x:c r="CU1079"/>
      <x:c r="CV1079"/>
      <x:c r="CW1079"/>
      <x:c r="CX1079"/>
      <x:c r="CY1079"/>
      <x:c r="CZ1079"/>
      <x:c r="DA1079"/>
      <x:c r="DB1079" t="str">
        <x:f>IF(L1079="","",IF(AND(COUNT(CU1079:DA1079)=7,OR(CU1079=0,CU1079=1,CU1079=2),OR(CV1079=0,CV1079=1,CV1079=2),OR(CW1079=0,CW1079=1,CW1079=2),OR(CX1079=0,CX1079=1,CX1079=2),OR(CY1079=0,CY1079=1,CY1079=2),OR(CZ1079=0,CZ1079=1,CZ1079=2),OR(DA1079=0,DA1079=1,DA1079=2)),SUM(CU1079:DA1079),""))</x:f>
      </x:c>
      <x:c r="DC1079" t="str">
        <x:f>IF(DB1079="","",ROUND(DB1079/14*10,1))</x:f>
      </x:c>
      <x:c r="DD1079" t="str">
        <x:v>Pending</x:v>
      </x:c>
      <x:c r="DE1079" t="str">
        <x:f>IF(L1079="","",IF(DC1079="","Pending",IF(DD1079="Yes","CONDITIONAL — safety override",IF(DC1079&gt;=8,"HIGH",IF(DC1079&gt;=5,"CONDITIONAL","LOW")))))</x:f>
        <x:v>Pending</x:v>
      </x:c>
      <x:c r="DF1079" t="str">
        <x:v>Pending screening and full-text appraisal; no transferability judgment made at identification.</x:v>
      </x:c>
      <x:c r="DG1079"/>
      <x:c r="DH1079"/>
      <x:c r="DI1079"/>
      <x:c r="DJ1079"/>
      <x:c r="DK1079"/>
      <x:c r="DL1079"/>
      <x:c r="DM1079"/>
      <x:c r="DN1079"/>
      <x:c r="DO1079"/>
      <x:c r="DP1079"/>
      <x:c r="DQ1079"/>
      <x:c r="DR1079"/>
      <x:c r="DS1079"/>
      <x:c r="DT1079"/>
      <x:c r="DU1079"/>
      <x:c r="DV1079"/>
      <x:c r="DW1079"/>
      <x:c r="DX1079"/>
      <x:c r="DY1079"/>
      <x:c r="DZ1079" t="str">
        <x:v>Title/abstract screening alone does not establish effectiveness, causality, methodological quality, transferability to Brazilian public safety or an institutional recommendation.</x:v>
      </x:c>
      <x:c r="EA1079" t="str">
        <x:v>Pending</x:v>
      </x:c>
      <x:c r="EB1079" t="str">
        <x:f>IF(L1079="","",IF(EC1079="READY","Yes","No / Pending"))</x:f>
        <x:v>No / Pending</x:v>
      </x:c>
      <x:c r="EC1079" t="str">
        <x:f>IF(L1079="","",IF(OR(ISNUMBER(SEARCH("Retracted Publication",Q1079)),CM1079="Retracted",CN1079="Retracted",CM1079="Expression of Concern",CN1079="Expression of Concern",F1079="Not used",CG1079="Critical",CH1079="High",CH1079="Critical"),"BLOCKED — integrity or use restriction",IF(AND(CJ1079="Yes",CK1079="Yes",CL1079="Yes"),IF(AND(CM1079="Clear",CN1079="Verified — clear"),IF(AND(AND(LEN(TRIM(CF1079))&gt;0,LEFT(LOWER(TRIM(CF1079)),7)&lt;&gt;"pending"),OR(CG1079="High",CG1079="Moderate"),OR(CH1079="Low",CH1079="Some concerns",CH1079="Not applicable")),IF(AND(DD1079="No",OR(DE1079="HIGH",DE1079="CONDITIONAL"),AND(LEN(TRIM(DF1079))&gt;0,LEFT(LOWER(TRIM(DF1079)),7)&lt;&gt;"pending")),IF(AND(AND(LEN(TRIM(DT1079))&gt;0,LEFT(LOWER(TRIM(DT1079)),7)&lt;&gt;"pending"),AND(LEN(TRIM(DU1079))&gt;0,LEFT(LOWER(TRIM(DU1079)),7)&lt;&gt;"pending"),OR(AND(LEN(TRIM(DV1079))&gt;0,LEFT(LOWER(TRIM(DV1079)),7)&lt;&gt;"pending"),AND(LEN(TRIM(DW1079))&gt;0,LEFT(LOWER(TRIM(DW1079)),7)&lt;&gt;"pending")),AND(LEN(TRIM(DX1079))&gt;0,LEFT(LOWER(TRIM(DX1079)),7)&lt;&gt;"pending")),IF(AND(F1079="Claim-ready",OR(EA1079="Strong",EA1079="Moderate"),AND(LEN(TRIM(G1079))&gt;0,LEFT(LOWER(TRIM(G1079)),7)&lt;&gt;"pending"),G1079&lt;&gt;"No substantive use decision is permitted from identification metadata alone.",AND(LEN(TRIM(DZ1079))&gt;0,LEFT(LOWER(TRIM(DZ1079)),7)&lt;&gt;"pending"),DZ1079&lt;&gt;"Identification metadata alone does not permit any substantive scientific, causal, operational, or institutional claim.",AND(LEN(TRIM(EI1079))&gt;0,LEFT(LOWER(TRIM(EI1079)),7)&lt;&gt;"pending"),ISNUMBER(EH1079),EH1079&gt;0),"READY","PENDING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79" t="str">
        <x:v>Pending</x:v>
      </x:c>
      <x:c r="EE1079"/>
      <x:c r="EF1079" t="str">
        <x:v>Pending</x:v>
      </x:c>
      <x:c r="EG1079" t="str">
        <x:v>Pending</x:v>
      </x:c>
      <x:c r="EH1079"/>
      <x:c r="EI1079" s="501"/>
      <x:c r="EJ1079"/>
      <x:c r="EK1079" t="str">
        <x:v>Pending</x:v>
      </x:c>
      <x:c r="EL1079" t="n">
        <x:v>46272</x:v>
      </x:c>
      <x:c r="EM1079" t="str">
        <x:v>Production PubMed record imported and reconciled to Zotero item 7MI7XCAI;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79" t="n">
        <x:f>IF(L1079="","",(IF(N1079&lt;&gt;"",1,0)+IF(O1079&lt;&gt;"",1,0)+IF(AJ1079&lt;&gt;"",1,0)+IF(AU1079&lt;&gt;"",1,0)+IF(BE1079&lt;&gt;"",1,0)+IF(CF1079&lt;&gt;"",1,0)+IF(CJ1079="Yes",1,0)+IF(CL1079="Yes",1,0)+IF(DE1079&lt;&gt;"Pending",1,0)+IF(F1079&lt;&gt;"",1,0)+IF(DZ1079&lt;&gt;"",1,0)+IF(EI1079&lt;&gt;"",1,0))/12)</x:f>
        <x:v>0.5</x:v>
      </x:c>
    </x:row>
    <x:row r="1080">
      <x:c r="A1080" t="str">
        <x:v>EV-1077</x:v>
      </x:c>
      <x:c r="B1080" t="str">
        <x:v>Integrity check</x:v>
      </x:c>
      <x:c r="C1080" t="str">
        <x:f>IF(L1080="","",IF(LEFT(EC1080,7)="BLOCKED","🔴 Do not use for conclusion",IF(EB1080="Yes","🟢 Claim-ready","🟡 Caution / context")))</x:f>
        <x:v>🟡 Caution / context</x:v>
      </x:c>
      <x:c r="D1080" t="str">
        <x:f>IF(L1080="","",EC1080)</x:f>
        <x:v>PENDING — appropriate appraisal</x:v>
      </x:c>
      <x:c r="E1080" t="str">
        <x:v>P3 — Medium</x:v>
      </x:c>
      <x:c r="F1080" t="str">
        <x:v>Pending</x:v>
      </x:c>
      <x:c r="G1080" t="str">
        <x:v>Title/abstract identify an explicit operational APHT/medical-readiness topic; retain for full-text assessment.</x:v>
      </x:c>
      <x:c r="H1080" t="str">
        <x:v>Obtain and review lawful full text; confirm human adjudication; then select a design-specific appraisal instrument.</x:v>
      </x:c>
      <x:c r="I1080"/>
      <x:c r="J1080" t="str">
        <x:v>B — APHT / Medical Readiness</x:v>
      </x:c>
      <x:c r="K1080" t="str">
        <x:v>IDENTIFIED</x:v>
      </x:c>
      <x:c r="L1080" t="str">
        <x:v>A Pilot Project Demonstrating that Combat Medics Can Safely Administer Parenteral Medications in the Emergency Department.</x:v>
      </x:c>
      <x:c r="M1080"/>
      <x:c r="N1080" t="str">
        <x:v>Schauer, Steven G; Cunningham, Cord W; Fisher, Andrew D; DeLorenzo, Robert A</x:v>
      </x:c>
      <x:c r="O1080" t="n">
        <x:v>2017</x:v>
      </x:c>
      <x:c r="P1080" t="str">
        <x:v>Prehospital and disaster medicine</x:v>
      </x:c>
      <x:c r="Q1080" t="str">
        <x:v>Journal Article</x:v>
      </x:c>
      <x:c r="R1080" t="str">
        <x:v>Unclear</x:v>
      </x:c>
      <x:c r="S1080" t="str">
        <x:v>Unknown</x:v>
      </x:c>
      <x:c r="T1080" t="str">
        <x:v>eng</x:v>
      </x:c>
      <x:c r="U1080" t="str">
        <x:v>https://pubmed.ncbi.nlm.nih.gov/28807069/</x:v>
      </x:c>
      <x:c r="V1080" t="str">
        <x:v>10.1017/s1049023x17006902</x:v>
      </x:c>
      <x:c r="W1080" t="str">
        <x:f>IF(V1080="","",LOWER(SUBSTITUTE(SUBSTITUTE(SUBSTITUTE(SUBSTITUTE(TRIM(V1080),"https://doi.org/",""),"http://doi.org/",""),"https://dx.doi.org/",""),"doi:","")))</x:f>
        <x:v>10.1017/s1049023x17006902</x:v>
      </x:c>
      <x:c r="X1080" t="str">
        <x:v>28807069</x:v>
      </x:c>
      <x:c r="Y1080" t="str"/>
      <x:c r="Z1080"/>
      <x:c r="AA1080" t="str">
        <x:v>PubMed/MEDLINE</x:v>
      </x:c>
      <x:c r="AB1080" t="str">
        <x:v>PUBMED-B-v1.0-2026-08-28</x:v>
      </x:c>
      <x:c r="AC1080" t="str">
        <x:v>SP-PUBMED-B-20260828</x:v>
      </x:c>
      <x:c r="AD1080" s="499" t="n">
        <x:v>46262</x:v>
      </x:c>
      <x:c r="AE1080" s="499" t="n">
        <x:v>46272</x:v>
      </x:c>
      <x:c r="AF1080" t="str">
        <x:v>G6SAKSQZ</x:v>
      </x:c>
      <x:c r="AG1080"/>
      <x:c r="AH1080" t="str">
        <x:v>Tactical Athlete → Operational Readiness Brazil</x:v>
      </x:c>
      <x:c r="AI1080" t="str">
        <x:v>evidence-family:B</x:v>
      </x:c>
      <x:c r="AJ1080"/>
      <x:c r="AK1080" t="str">
        <x:f>IF(AJ1080="","",IF(OR(LOWER(AJ1080)="brazil",LOWER(AJ1080)="brasil"),"Yes","No"))</x:f>
      </x:c>
      <x:c r="AL1080"/>
      <x:c r="AM1080"/>
      <x:c r="AN1080"/>
      <x:c r="AO1080"/>
      <x:c r="AP1080"/>
      <x:c r="AQ1080"/>
      <x:c r="AR1080"/>
      <x:c r="AS1080"/>
      <x:c r="AT1080"/>
      <x:c r="AU1080"/>
      <x:c r="AV1080"/>
      <x:c r="AW1080"/>
      <x:c r="AX1080"/>
      <x:c r="AY1080"/>
      <x:c r="AZ1080"/>
      <x:c r="BA1080"/>
      <x:c r="BB1080"/>
      <x:c r="BC1080"/>
      <x:c r="BD1080"/>
      <x:c r="BE1080"/>
      <x:c r="BF1080"/>
      <x:c r="BG1080"/>
      <x:c r="BH1080"/>
      <x:c r="BI1080"/>
      <x:c r="BJ1080"/>
      <x:c r="BK1080"/>
      <x:c r="BL1080"/>
      <x:c r="BM1080"/>
      <x:c r="BN1080"/>
      <x:c r="BO1080"/>
      <x:c r="BP1080"/>
      <x:c r="BQ1080"/>
      <x:c r="BR1080"/>
      <x:c r="BS1080"/>
      <x:c r="BT1080"/>
      <x:c r="BU1080"/>
      <x:c r="BV1080"/>
      <x:c r="BW1080"/>
      <x:c r="BX1080"/>
      <x:c r="BY1080"/>
      <x:c r="BZ1080"/>
      <x:c r="CA1080"/>
      <x:c r="CB1080"/>
      <x:c r="CC1080"/>
      <x:c r="CD1080"/>
      <x:c r="CE1080"/>
      <x:c r="CF1080"/>
      <x:c r="CG1080"/>
      <x:c r="CH1080"/>
      <x:c r="CI1080"/>
      <x:c r="CJ1080" t="str">
        <x:v>Yes</x:v>
      </x:c>
      <x:c r="CK1080" t="str">
        <x:v>Yes</x:v>
      </x:c>
      <x:c r="CL1080" t="str">
        <x:v>Yes</x:v>
      </x:c>
      <x:c r="CM1080" t="str">
        <x:v>Clear</x:v>
      </x:c>
      <x:c r="CN1080" t="str">
        <x:v>Verified — clear</x:v>
      </x:c>
      <x:c r="CO1080" t="n">
        <x:v>46272</x:v>
      </x:c>
      <x:c r="CP1080" t="str">
        <x:v>https://pubmed.ncbi.nlm.nih.gov/28807069/</x:v>
      </x:c>
      <x:c r="CQ1080"/>
      <x:c r="CR1080"/>
      <x:c r="CS1080"/>
      <x:c r="CT1080"/>
      <x:c r="CU1080"/>
      <x:c r="CV1080"/>
      <x:c r="CW1080"/>
      <x:c r="CX1080"/>
      <x:c r="CY1080"/>
      <x:c r="CZ1080"/>
      <x:c r="DA1080"/>
      <x:c r="DB1080" t="str">
        <x:f>IF(L1080="","",IF(AND(COUNT(CU1080:DA1080)=7,OR(CU1080=0,CU1080=1,CU1080=2),OR(CV1080=0,CV1080=1,CV1080=2),OR(CW1080=0,CW1080=1,CW1080=2),OR(CX1080=0,CX1080=1,CX1080=2),OR(CY1080=0,CY1080=1,CY1080=2),OR(CZ1080=0,CZ1080=1,CZ1080=2),OR(DA1080=0,DA1080=1,DA1080=2)),SUM(CU1080:DA1080),""))</x:f>
      </x:c>
      <x:c r="DC1080" t="str">
        <x:f>IF(DB1080="","",ROUND(DB1080/14*10,1))</x:f>
      </x:c>
      <x:c r="DD1080" t="str">
        <x:v>Pending</x:v>
      </x:c>
      <x:c r="DE1080" t="str">
        <x:f>IF(L1080="","",IF(DC1080="","Pending",IF(DD1080="Yes","CONDITIONAL — safety override",IF(DC1080&gt;=8,"HIGH",IF(DC1080&gt;=5,"CONDITIONAL","LOW")))))</x:f>
        <x:v>Pending</x:v>
      </x:c>
      <x:c r="DF1080" t="str">
        <x:v>Pending screening and full-text appraisal; no transferability judgment made at identification.</x:v>
      </x:c>
      <x:c r="DG1080"/>
      <x:c r="DH1080"/>
      <x:c r="DI1080"/>
      <x:c r="DJ1080"/>
      <x:c r="DK1080"/>
      <x:c r="DL1080"/>
      <x:c r="DM1080"/>
      <x:c r="DN1080"/>
      <x:c r="DO1080"/>
      <x:c r="DP1080"/>
      <x:c r="DQ1080"/>
      <x:c r="DR1080"/>
      <x:c r="DS1080"/>
      <x:c r="DT1080"/>
      <x:c r="DU1080"/>
      <x:c r="DV1080"/>
      <x:c r="DW1080"/>
      <x:c r="DX1080"/>
      <x:c r="DY1080"/>
      <x:c r="DZ1080" t="str">
        <x:v>Title/abstract screening alone does not establish effectiveness, causality, methodological quality, transferability to Brazilian public safety or an institutional recommendation.</x:v>
      </x:c>
      <x:c r="EA1080" t="str">
        <x:v>Pending</x:v>
      </x:c>
      <x:c r="EB1080" t="str">
        <x:f>IF(L1080="","",IF(EC1080="READY","Yes","No / Pending"))</x:f>
        <x:v>No / Pending</x:v>
      </x:c>
      <x:c r="EC1080" t="str">
        <x:f>IF(L1080="","",IF(OR(ISNUMBER(SEARCH("Retracted Publication",Q1080)),CM1080="Retracted",CN1080="Retracted",CM1080="Expression of Concern",CN1080="Expression of Concern",F1080="Not used",CG1080="Critical",CH1080="High",CH1080="Critical"),"BLOCKED — integrity or use restriction",IF(AND(CJ1080="Yes",CK1080="Yes",CL1080="Yes"),IF(AND(CM1080="Clear",CN1080="Verified — clear"),IF(AND(AND(LEN(TRIM(CF1080))&gt;0,LEFT(LOWER(TRIM(CF1080)),7)&lt;&gt;"pending"),OR(CG1080="High",CG1080="Moderate"),OR(CH1080="Low",CH1080="Some concerns",CH1080="Not applicable")),IF(AND(DD1080="No",OR(DE1080="HIGH",DE1080="CONDITIONAL"),AND(LEN(TRIM(DF1080))&gt;0,LEFT(LOWER(TRIM(DF1080)),7)&lt;&gt;"pending")),IF(AND(AND(LEN(TRIM(DT1080))&gt;0,LEFT(LOWER(TRIM(DT1080)),7)&lt;&gt;"pending"),AND(LEN(TRIM(DU1080))&gt;0,LEFT(LOWER(TRIM(DU1080)),7)&lt;&gt;"pending"),OR(AND(LEN(TRIM(DV1080))&gt;0,LEFT(LOWER(TRIM(DV1080)),7)&lt;&gt;"pending"),AND(LEN(TRIM(DW1080))&gt;0,LEFT(LOWER(TRIM(DW1080)),7)&lt;&gt;"pending")),AND(LEN(TRIM(DX1080))&gt;0,LEFT(LOWER(TRIM(DX1080)),7)&lt;&gt;"pending")),IF(AND(F1080="Claim-ready",OR(EA1080="Strong",EA1080="Moderate"),AND(LEN(TRIM(G1080))&gt;0,LEFT(LOWER(TRIM(G1080)),7)&lt;&gt;"pending"),G1080&lt;&gt;"No substantive use decision is permitted from identification metadata alone.",AND(LEN(TRIM(DZ1080))&gt;0,LEFT(LOWER(TRIM(DZ1080)),7)&lt;&gt;"pending"),DZ1080&lt;&gt;"Identification metadata alone does not permit any substantive scientific, causal, operational, or institutional claim.",AND(LEN(TRIM(EI1080))&gt;0,LEFT(LOWER(TRIM(EI1080)),7)&lt;&gt;"pending"),ISNUMBER(EH1080),EH1080&gt;0),"READY","PENDING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0" t="str">
        <x:v>Pending</x:v>
      </x:c>
      <x:c r="EE1080"/>
      <x:c r="EF1080" t="str">
        <x:v>Pending</x:v>
      </x:c>
      <x:c r="EG1080" t="str">
        <x:v>Pending</x:v>
      </x:c>
      <x:c r="EH1080"/>
      <x:c r="EI1080" s="501"/>
      <x:c r="EJ1080"/>
      <x:c r="EK1080" t="str">
        <x:v>Pending</x:v>
      </x:c>
      <x:c r="EL1080" t="n">
        <x:v>46272</x:v>
      </x:c>
      <x:c r="EM1080" t="str">
        <x:v>Production PubMed record imported and reconciled to Zotero item G6SAKSQZ;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0" t="n">
        <x:f>IF(L1080="","",(IF(N1080&lt;&gt;"",1,0)+IF(O1080&lt;&gt;"",1,0)+IF(AJ1080&lt;&gt;"",1,0)+IF(AU1080&lt;&gt;"",1,0)+IF(BE1080&lt;&gt;"",1,0)+IF(CF1080&lt;&gt;"",1,0)+IF(CJ1080="Yes",1,0)+IF(CL1080="Yes",1,0)+IF(DE1080&lt;&gt;"Pending",1,0)+IF(F1080&lt;&gt;"",1,0)+IF(DZ1080&lt;&gt;"",1,0)+IF(EI1080&lt;&gt;"",1,0))/12)</x:f>
        <x:v>0.5</x:v>
      </x:c>
    </x:row>
    <x:row r="1081">
      <x:c r="A1081" t="str">
        <x:v>EV-1078</x:v>
      </x:c>
      <x:c r="B1081" t="str">
        <x:v>Integrity check</x:v>
      </x:c>
      <x:c r="C1081" t="str">
        <x:f>IF(L1081="","",IF(LEFT(EC1081,7)="BLOCKED","🔴 Do not use for conclusion",IF(EB1081="Yes","🟢 Claim-ready","🟡 Caution / context")))</x:f>
        <x:v>🟡 Caution / context</x:v>
      </x:c>
      <x:c r="D1081" t="str">
        <x:f>IF(L1081="","",EC1081)</x:f>
        <x:v>PENDING — appropriate appraisal</x:v>
      </x:c>
      <x:c r="E1081" t="str">
        <x:v>P3 — Medium</x:v>
      </x:c>
      <x:c r="F1081" t="str">
        <x:v>Pending</x:v>
      </x:c>
      <x:c r="G1081" t="str">
        <x:v>Title/abstract identify an explicit tactical/public-safety context and readiness domain; retain for full-text assessment.</x:v>
      </x:c>
      <x:c r="H1081" t="str">
        <x:v>Obtain and review lawful full text; confirm human adjudication; then select a design-specific appraisal instrument.</x:v>
      </x:c>
      <x:c r="I1081"/>
      <x:c r="J1081" t="str">
        <x:v>C — Implementation Science</x:v>
      </x:c>
      <x:c r="K1081" t="str">
        <x:v>IDENTIFIED</x:v>
      </x:c>
      <x:c r="L1081" t="str">
        <x:v>The future of resuscitative endovascular balloon occlusion in combat operations.</x:v>
      </x:c>
      <x:c r="M1081"/>
      <x:c r="N1081" t="str">
        <x:v>Smith, Shane A; Hilsden, R; Beckett, A; McAlister, V C</x:v>
      </x:c>
      <x:c r="O1081" t="n">
        <x:v>2017</x:v>
      </x:c>
      <x:c r="P1081" t="str">
        <x:v>Journal of the Royal Army Medical Corps</x:v>
      </x:c>
      <x:c r="Q1081" t="str">
        <x:v>Journal Article</x:v>
      </x:c>
      <x:c r="R1081" t="str">
        <x:v>Unclear</x:v>
      </x:c>
      <x:c r="S1081" t="str">
        <x:v>Unknown</x:v>
      </x:c>
      <x:c r="T1081" t="str">
        <x:v>eng</x:v>
      </x:c>
      <x:c r="U1081" t="str">
        <x:v>https://pubmed.ncbi.nlm.nih.gov/28794007/</x:v>
      </x:c>
      <x:c r="V1081" t="str">
        <x:v>10.1136/jramc-2017-000788</x:v>
      </x:c>
      <x:c r="W1081" t="str">
        <x:f>IF(V1081="","",LOWER(SUBSTITUTE(SUBSTITUTE(SUBSTITUTE(SUBSTITUTE(TRIM(V1081),"https://doi.org/",""),"http://doi.org/",""),"https://dx.doi.org/",""),"doi:","")))</x:f>
        <x:v>10.1136/jramc-2017-000788</x:v>
      </x:c>
      <x:c r="X1081" t="str">
        <x:v>28794007</x:v>
      </x:c>
      <x:c r="Y1081" t="str"/>
      <x:c r="Z1081"/>
      <x:c r="AA1081" t="str">
        <x:v>PubMed/MEDLINE</x:v>
      </x:c>
      <x:c r="AB1081" t="str">
        <x:v>PUBMED-C-v1.0-2026-08-28</x:v>
      </x:c>
      <x:c r="AC1081" t="str">
        <x:v>SP-PUBMED-C-20260828</x:v>
      </x:c>
      <x:c r="AD1081" s="499" t="n">
        <x:v>46262</x:v>
      </x:c>
      <x:c r="AE1081" s="499" t="n">
        <x:v>46272</x:v>
      </x:c>
      <x:c r="AF1081" t="str">
        <x:v>4R7ERG7B</x:v>
      </x:c>
      <x:c r="AG1081"/>
      <x:c r="AH1081" t="str">
        <x:v>Tactical Athlete → Operational Readiness Brazil</x:v>
      </x:c>
      <x:c r="AI1081" t="str">
        <x:v>evidence-family:C</x:v>
      </x:c>
      <x:c r="AJ1081"/>
      <x:c r="AK1081" t="str">
        <x:f>IF(AJ1081="","",IF(OR(LOWER(AJ1081)="brazil",LOWER(AJ1081)="brasil"),"Yes","No"))</x:f>
      </x:c>
      <x:c r="AL1081"/>
      <x:c r="AM1081"/>
      <x:c r="AN1081"/>
      <x:c r="AO1081"/>
      <x:c r="AP1081"/>
      <x:c r="AQ1081"/>
      <x:c r="AR1081"/>
      <x:c r="AS1081"/>
      <x:c r="AT1081"/>
      <x:c r="AU1081"/>
      <x:c r="AV1081"/>
      <x:c r="AW1081"/>
      <x:c r="AX1081"/>
      <x:c r="AY1081"/>
      <x:c r="AZ1081"/>
      <x:c r="BA1081"/>
      <x:c r="BB1081"/>
      <x:c r="BC1081"/>
      <x:c r="BD1081"/>
      <x:c r="BE1081"/>
      <x:c r="BF1081"/>
      <x:c r="BG1081"/>
      <x:c r="BH1081"/>
      <x:c r="BI1081"/>
      <x:c r="BJ1081"/>
      <x:c r="BK1081"/>
      <x:c r="BL1081"/>
      <x:c r="BM1081"/>
      <x:c r="BN1081"/>
      <x:c r="BO1081"/>
      <x:c r="BP1081"/>
      <x:c r="BQ1081"/>
      <x:c r="BR1081"/>
      <x:c r="BS1081"/>
      <x:c r="BT1081"/>
      <x:c r="BU1081"/>
      <x:c r="BV1081"/>
      <x:c r="BW1081"/>
      <x:c r="BX1081"/>
      <x:c r="BY1081"/>
      <x:c r="BZ1081"/>
      <x:c r="CA1081"/>
      <x:c r="CB1081"/>
      <x:c r="CC1081"/>
      <x:c r="CD1081"/>
      <x:c r="CE1081"/>
      <x:c r="CF1081"/>
      <x:c r="CG1081"/>
      <x:c r="CH1081"/>
      <x:c r="CI1081"/>
      <x:c r="CJ1081" t="str">
        <x:v>Yes</x:v>
      </x:c>
      <x:c r="CK1081" t="str">
        <x:v>Yes</x:v>
      </x:c>
      <x:c r="CL1081" t="str">
        <x:v>Yes</x:v>
      </x:c>
      <x:c r="CM1081" t="str">
        <x:v>Clear</x:v>
      </x:c>
      <x:c r="CN1081" t="str">
        <x:v>Verified — clear</x:v>
      </x:c>
      <x:c r="CO1081" t="n">
        <x:v>46272</x:v>
      </x:c>
      <x:c r="CP1081" t="str">
        <x:v>https://pubmed.ncbi.nlm.nih.gov/28794007/</x:v>
      </x:c>
      <x:c r="CQ1081"/>
      <x:c r="CR1081"/>
      <x:c r="CS1081"/>
      <x:c r="CT1081"/>
      <x:c r="CU1081"/>
      <x:c r="CV1081"/>
      <x:c r="CW1081"/>
      <x:c r="CX1081"/>
      <x:c r="CY1081"/>
      <x:c r="CZ1081"/>
      <x:c r="DA1081"/>
      <x:c r="DB1081" t="str">
        <x:f>IF(L1081="","",IF(AND(COUNT(CU1081:DA1081)=7,OR(CU1081=0,CU1081=1,CU1081=2),OR(CV1081=0,CV1081=1,CV1081=2),OR(CW1081=0,CW1081=1,CW1081=2),OR(CX1081=0,CX1081=1,CX1081=2),OR(CY1081=0,CY1081=1,CY1081=2),OR(CZ1081=0,CZ1081=1,CZ1081=2),OR(DA1081=0,DA1081=1,DA1081=2)),SUM(CU1081:DA1081),""))</x:f>
      </x:c>
      <x:c r="DC1081" t="str">
        <x:f>IF(DB1081="","",ROUND(DB1081/14*10,1))</x:f>
      </x:c>
      <x:c r="DD1081" t="str">
        <x:v>Pending</x:v>
      </x:c>
      <x:c r="DE1081" t="str">
        <x:f>IF(L1081="","",IF(DC1081="","Pending",IF(DD1081="Yes","CONDITIONAL — safety override",IF(DC1081&gt;=8,"HIGH",IF(DC1081&gt;=5,"CONDITIONAL","LOW")))))</x:f>
        <x:v>Pending</x:v>
      </x:c>
      <x:c r="DF1081" t="str">
        <x:v>Pending screening and full-text appraisal; no transferability judgment made at identification.</x:v>
      </x:c>
      <x:c r="DG1081"/>
      <x:c r="DH1081"/>
      <x:c r="DI1081"/>
      <x:c r="DJ1081"/>
      <x:c r="DK1081"/>
      <x:c r="DL1081"/>
      <x:c r="DM1081"/>
      <x:c r="DN1081"/>
      <x:c r="DO1081"/>
      <x:c r="DP1081"/>
      <x:c r="DQ1081"/>
      <x:c r="DR1081"/>
      <x:c r="DS1081"/>
      <x:c r="DT1081"/>
      <x:c r="DU1081"/>
      <x:c r="DV1081"/>
      <x:c r="DW1081"/>
      <x:c r="DX1081"/>
      <x:c r="DY1081"/>
      <x:c r="DZ1081" t="str">
        <x:v>Title/abstract screening alone does not establish effectiveness, causality, methodological quality, transferability to Brazilian public safety or an institutional recommendation.</x:v>
      </x:c>
      <x:c r="EA1081" t="str">
        <x:v>Pending</x:v>
      </x:c>
      <x:c r="EB1081" t="str">
        <x:f>IF(L1081="","",IF(EC1081="READY","Yes","No / Pending"))</x:f>
        <x:v>No / Pending</x:v>
      </x:c>
      <x:c r="EC1081" t="str">
        <x:f>IF(L1081="","",IF(OR(ISNUMBER(SEARCH("Retracted Publication",Q1081)),CM1081="Retracted",CN1081="Retracted",CM1081="Expression of Concern",CN1081="Expression of Concern",F1081="Not used",CG1081="Critical",CH1081="High",CH1081="Critical"),"BLOCKED — integrity or use restriction",IF(AND(CJ1081="Yes",CK1081="Yes",CL1081="Yes"),IF(AND(CM1081="Clear",CN1081="Verified — clear"),IF(AND(AND(LEN(TRIM(CF1081))&gt;0,LEFT(LOWER(TRIM(CF1081)),7)&lt;&gt;"pending"),OR(CG1081="High",CG1081="Moderate"),OR(CH1081="Low",CH1081="Some concerns",CH1081="Not applicable")),IF(AND(DD1081="No",OR(DE1081="HIGH",DE1081="CONDITIONAL"),AND(LEN(TRIM(DF1081))&gt;0,LEFT(LOWER(TRIM(DF1081)),7)&lt;&gt;"pending")),IF(AND(AND(LEN(TRIM(DT1081))&gt;0,LEFT(LOWER(TRIM(DT1081)),7)&lt;&gt;"pending"),AND(LEN(TRIM(DU1081))&gt;0,LEFT(LOWER(TRIM(DU1081)),7)&lt;&gt;"pending"),OR(AND(LEN(TRIM(DV1081))&gt;0,LEFT(LOWER(TRIM(DV1081)),7)&lt;&gt;"pending"),AND(LEN(TRIM(DW1081))&gt;0,LEFT(LOWER(TRIM(DW1081)),7)&lt;&gt;"pending")),AND(LEN(TRIM(DX1081))&gt;0,LEFT(LOWER(TRIM(DX1081)),7)&lt;&gt;"pending")),IF(AND(F1081="Claim-ready",OR(EA1081="Strong",EA1081="Moderate"),AND(LEN(TRIM(G1081))&gt;0,LEFT(LOWER(TRIM(G1081)),7)&lt;&gt;"pending"),G1081&lt;&gt;"No substantive use decision is permitted from identification metadata alone.",AND(LEN(TRIM(DZ1081))&gt;0,LEFT(LOWER(TRIM(DZ1081)),7)&lt;&gt;"pending"),DZ1081&lt;&gt;"Identification metadata alone does not permit any substantive scientific, causal, operational, or institutional claim.",AND(LEN(TRIM(EI1081))&gt;0,LEFT(LOWER(TRIM(EI1081)),7)&lt;&gt;"pending"),ISNUMBER(EH1081),EH1081&gt;0),"READY","PENDING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1" t="str">
        <x:v>Pending</x:v>
      </x:c>
      <x:c r="EE1081"/>
      <x:c r="EF1081" t="str">
        <x:v>Pending</x:v>
      </x:c>
      <x:c r="EG1081" t="str">
        <x:v>Pending</x:v>
      </x:c>
      <x:c r="EH1081"/>
      <x:c r="EI1081" s="501"/>
      <x:c r="EJ1081"/>
      <x:c r="EK1081" t="str">
        <x:v>Pending</x:v>
      </x:c>
      <x:c r="EL1081" t="n">
        <x:v>46272</x:v>
      </x:c>
      <x:c r="EM1081" t="str">
        <x:v>Production PubMed record imported and reconciled to Zotero item 4R7ERG7B;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1" t="n">
        <x:f>IF(L1081="","",(IF(N1081&lt;&gt;"",1,0)+IF(O1081&lt;&gt;"",1,0)+IF(AJ1081&lt;&gt;"",1,0)+IF(AU1081&lt;&gt;"",1,0)+IF(BE1081&lt;&gt;"",1,0)+IF(CF1081&lt;&gt;"",1,0)+IF(CJ1081="Yes",1,0)+IF(CL1081="Yes",1,0)+IF(DE1081&lt;&gt;"Pending",1,0)+IF(F1081&lt;&gt;"",1,0)+IF(DZ1081&lt;&gt;"",1,0)+IF(EI1081&lt;&gt;"",1,0))/12)</x:f>
        <x:v>0.5</x:v>
      </x:c>
    </x:row>
    <x:row r="1082">
      <x:c r="A1082" t="str">
        <x:v>EV-1079</x:v>
      </x:c>
      <x:c r="B1082" t="str">
        <x:v>Metadata verification</x:v>
      </x:c>
      <x:c r="C1082" t="str">
        <x:f>IF(L1082="","",IF(LEFT(EC1082,7)="BLOCKED","🔴 Do not use for conclusion",IF(EB1082="Yes","🟢 Claim-ready","🟡 Caution / context")))</x:f>
        <x:v>🟡 Caution / context</x:v>
      </x:c>
      <x:c r="D1082" t="str">
        <x:f>IF(L1082="","",EC1082)</x:f>
        <x:v>PENDING — verification</x:v>
      </x:c>
      <x:c r="E1082" t="str">
        <x:v>P2 — High</x:v>
      </x:c>
      <x:c r="F1082" t="str">
        <x:v>Pending</x:v>
      </x:c>
      <x:c r="G1082" t="str">
        <x:v>Title/abstract identify an explicit operational APHT/medical-readiness topic; retain for full-text assessment.</x:v>
      </x:c>
      <x:c r="H1082" t="str">
        <x:v>Obtain and review lawful full text; confirm human adjudication; then select a design-specific appraisal instrument.</x:v>
      </x:c>
      <x:c r="I1082"/>
      <x:c r="J1082" t="str">
        <x:v>B — APHT / Medical Readiness</x:v>
      </x:c>
      <x:c r="K1082" t="str">
        <x:v>IDENTIFIED</x:v>
      </x:c>
      <x:c r="L1082" t="str">
        <x:v>Reliability Characteristics and Applicability of a Repeated Sprint Ability Test in Young Male Soccer Players.</x:v>
      </x:c>
      <x:c r="M1082"/>
      <x:c r="N1082" t="str">
        <x:v>Castagna, Carlo; Lorenzo, Francini; Krustrup, Peter; Fernandes-da-Silva, Juliano; Povoas, Susana C A; Bernardini, Andrea; D'Ottavio, Stefano</x:v>
      </x:c>
      <x:c r="O1082" t="n">
        <x:v>2018</x:v>
      </x:c>
      <x:c r="P1082" t="str">
        <x:v>Journal of strength and conditioning research</x:v>
      </x:c>
      <x:c r="Q1082" t="str">
        <x:v>Journal Article</x:v>
      </x:c>
      <x:c r="R1082" t="str">
        <x:v>Unclear</x:v>
      </x:c>
      <x:c r="S1082" t="str">
        <x:v>Unknown</x:v>
      </x:c>
      <x:c r="T1082" t="str">
        <x:v>eng</x:v>
      </x:c>
      <x:c r="U1082" t="str">
        <x:v>https://pubmed.ncbi.nlm.nih.gov/28759539/</x:v>
      </x:c>
      <x:c r="V1082" t="str">
        <x:v>10.1519/jsc.0000000000002031</x:v>
      </x:c>
      <x:c r="W1082" t="str">
        <x:f>IF(V1082="","",LOWER(SUBSTITUTE(SUBSTITUTE(SUBSTITUTE(SUBSTITUTE(TRIM(V1082),"https://doi.org/",""),"http://doi.org/",""),"https://dx.doi.org/",""),"doi:","")))</x:f>
        <x:v>10.1519/jsc.0000000000002031</x:v>
      </x:c>
      <x:c r="X1082" t="str">
        <x:v>28759539</x:v>
      </x:c>
      <x:c r="Y1082" t="str"/>
      <x:c r="Z1082"/>
      <x:c r="AA1082" t="str">
        <x:v>PubMed/MEDLINE</x:v>
      </x:c>
      <x:c r="AB1082" t="str">
        <x:v>PUBMED-B-v1.0-2026-08-28</x:v>
      </x:c>
      <x:c r="AC1082" t="str">
        <x:v>SP-PUBMED-B-20260828</x:v>
      </x:c>
      <x:c r="AD1082" s="499" t="n">
        <x:v>46262</x:v>
      </x:c>
      <x:c r="AE1082" s="499" t="n">
        <x:v>46272</x:v>
      </x:c>
      <x:c r="AF1082" t="str">
        <x:v>M8IEHSWT</x:v>
      </x:c>
      <x:c r="AG1082"/>
      <x:c r="AH1082" t="str">
        <x:v>Tactical Athlete → Operational Readiness Brazil</x:v>
      </x:c>
      <x:c r="AI1082" t="str">
        <x:v>evidence-family:B</x:v>
      </x:c>
      <x:c r="AJ1082"/>
      <x:c r="AK1082" t="str">
        <x:f>IF(AJ1082="","",IF(OR(LOWER(AJ1082)="brazil",LOWER(AJ1082)="brasil"),"Yes","No"))</x:f>
      </x:c>
      <x:c r="AL1082"/>
      <x:c r="AM1082"/>
      <x:c r="AN1082"/>
      <x:c r="AO1082"/>
      <x:c r="AP1082"/>
      <x:c r="AQ1082"/>
      <x:c r="AR1082"/>
      <x:c r="AS1082"/>
      <x:c r="AT1082"/>
      <x:c r="AU1082"/>
      <x:c r="AV1082"/>
      <x:c r="AW1082"/>
      <x:c r="AX1082"/>
      <x:c r="AY1082"/>
      <x:c r="AZ1082"/>
      <x:c r="BA1082"/>
      <x:c r="BB1082"/>
      <x:c r="BC1082"/>
      <x:c r="BD1082"/>
      <x:c r="BE1082"/>
      <x:c r="BF1082"/>
      <x:c r="BG1082"/>
      <x:c r="BH1082"/>
      <x:c r="BI1082"/>
      <x:c r="BJ1082"/>
      <x:c r="BK1082"/>
      <x:c r="BL1082"/>
      <x:c r="BM1082"/>
      <x:c r="BN1082"/>
      <x:c r="BO1082"/>
      <x:c r="BP1082"/>
      <x:c r="BQ1082"/>
      <x:c r="BR1082"/>
      <x:c r="BS1082"/>
      <x:c r="BT1082"/>
      <x:c r="BU1082"/>
      <x:c r="BV1082"/>
      <x:c r="BW1082"/>
      <x:c r="BX1082"/>
      <x:c r="BY1082"/>
      <x:c r="BZ1082"/>
      <x:c r="CA1082"/>
      <x:c r="CB1082"/>
      <x:c r="CC1082"/>
      <x:c r="CD1082"/>
      <x:c r="CE1082"/>
      <x:c r="CF1082"/>
      <x:c r="CG1082"/>
      <x:c r="CH1082"/>
      <x:c r="CI1082"/>
      <x:c r="CJ1082" t="str">
        <x:v>Pending</x:v>
      </x:c>
      <x:c r="CK1082" t="str">
        <x:v>Yes</x:v>
      </x:c>
      <x:c r="CL1082" t="str">
        <x:v>Yes</x:v>
      </x:c>
      <x:c r="CM1082" t="str">
        <x:v>Clear</x:v>
      </x:c>
      <x:c r="CN1082" t="str">
        <x:v>Verified — clear</x:v>
      </x:c>
      <x:c r="CO1082" t="n">
        <x:v>46272</x:v>
      </x:c>
      <x:c r="CP1082" t="str">
        <x:v>https://pubmed.ncbi.nlm.nih.gov/28759539/</x:v>
      </x:c>
      <x:c r="CQ1082"/>
      <x:c r="CR1082"/>
      <x:c r="CS1082"/>
      <x:c r="CT1082"/>
      <x:c r="CU1082"/>
      <x:c r="CV1082"/>
      <x:c r="CW1082"/>
      <x:c r="CX1082"/>
      <x:c r="CY1082"/>
      <x:c r="CZ1082"/>
      <x:c r="DA1082"/>
      <x:c r="DB1082" t="str">
        <x:f>IF(L1082="","",IF(AND(COUNT(CU1082:DA1082)=7,OR(CU1082=0,CU1082=1,CU1082=2),OR(CV1082=0,CV1082=1,CV1082=2),OR(CW1082=0,CW1082=1,CW1082=2),OR(CX1082=0,CX1082=1,CX1082=2),OR(CY1082=0,CY1082=1,CY1082=2),OR(CZ1082=0,CZ1082=1,CZ1082=2),OR(DA1082=0,DA1082=1,DA1082=2)),SUM(CU1082:DA1082),""))</x:f>
      </x:c>
      <x:c r="DC1082" t="str">
        <x:f>IF(DB1082="","",ROUND(DB1082/14*10,1))</x:f>
      </x:c>
      <x:c r="DD1082" t="str">
        <x:v>Pending</x:v>
      </x:c>
      <x:c r="DE1082" t="str">
        <x:f>IF(L1082="","",IF(DC1082="","Pending",IF(DD1082="Yes","CONDITIONAL — safety override",IF(DC1082&gt;=8,"HIGH",IF(DC1082&gt;=5,"CONDITIONAL","LOW")))))</x:f>
        <x:v>Pending</x:v>
      </x:c>
      <x:c r="DF1082" t="str">
        <x:v>Pending screening and full-text appraisal; no transferability judgment made at identification.</x:v>
      </x:c>
      <x:c r="DG1082"/>
      <x:c r="DH1082"/>
      <x:c r="DI1082"/>
      <x:c r="DJ1082"/>
      <x:c r="DK1082"/>
      <x:c r="DL1082"/>
      <x:c r="DM1082"/>
      <x:c r="DN1082"/>
      <x:c r="DO1082"/>
      <x:c r="DP1082"/>
      <x:c r="DQ1082"/>
      <x:c r="DR1082"/>
      <x:c r="DS1082"/>
      <x:c r="DT1082"/>
      <x:c r="DU1082"/>
      <x:c r="DV1082"/>
      <x:c r="DW1082"/>
      <x:c r="DX1082"/>
      <x:c r="DY1082"/>
      <x:c r="DZ1082" t="str">
        <x:v>Title/abstract screening alone does not establish effectiveness, causality, methodological quality, transferability to Brazilian public safety or an institutional recommendation.</x:v>
      </x:c>
      <x:c r="EA1082" t="str">
        <x:v>Pending</x:v>
      </x:c>
      <x:c r="EB1082" t="str">
        <x:f>IF(L1082="","",IF(EC1082="READY","Yes","No / Pending"))</x:f>
        <x:v>No / Pending</x:v>
      </x:c>
      <x:c r="EC1082" t="str">
        <x:f>IF(L1082="","",IF(OR(ISNUMBER(SEARCH("Retracted Publication",Q1082)),CM1082="Retracted",CN1082="Retracted",CM1082="Expression of Concern",CN1082="Expression of Concern",F1082="Not used",CG1082="Critical",CH1082="High",CH1082="Critical"),"BLOCKED — integrity or use restriction",IF(AND(CJ1082="Yes",CK1082="Yes",CL1082="Yes"),IF(AND(CM1082="Clear",CN1082="Verified — clear"),IF(AND(AND(LEN(TRIM(CF1082))&gt;0,LEFT(LOWER(TRIM(CF1082)),7)&lt;&gt;"pending"),OR(CG1082="High",CG1082="Moderate"),OR(CH1082="Low",CH1082="Some concerns",CH1082="Not applicable")),IF(AND(DD1082="No",OR(DE1082="HIGH",DE1082="CONDITIONAL"),AND(LEN(TRIM(DF1082))&gt;0,LEFT(LOWER(TRIM(DF1082)),7)&lt;&gt;"pending")),IF(AND(AND(LEN(TRIM(DT1082))&gt;0,LEFT(LOWER(TRIM(DT1082)),7)&lt;&gt;"pending"),AND(LEN(TRIM(DU1082))&gt;0,LEFT(LOWER(TRIM(DU1082)),7)&lt;&gt;"pending"),OR(AND(LEN(TRIM(DV1082))&gt;0,LEFT(LOWER(TRIM(DV1082)),7)&lt;&gt;"pending"),AND(LEN(TRIM(DW1082))&gt;0,LEFT(LOWER(TRIM(DW1082)),7)&lt;&gt;"pending")),AND(LEN(TRIM(DX1082))&gt;0,LEFT(LOWER(TRIM(DX1082)),7)&lt;&gt;"pending")),IF(AND(F1082="Claim-ready",OR(EA1082="Strong",EA1082="Moderate"),AND(LEN(TRIM(G1082))&gt;0,LEFT(LOWER(TRIM(G1082)),7)&lt;&gt;"pending"),G1082&lt;&gt;"No substantive use decision is permitted from identification metadata alone.",AND(LEN(TRIM(DZ1082))&gt;0,LEFT(LOWER(TRIM(DZ1082)),7)&lt;&gt;"pending"),DZ1082&lt;&gt;"Identification metadata alone does not permit any substantive scientific, causal, operational, or institutional claim.",AND(LEN(TRIM(EI1082))&gt;0,LEFT(LOWER(TRIM(EI1082)),7)&lt;&gt;"pending"),ISNUMBER(EH1082),EH1082&gt;0),"READY","PENDING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82" t="str">
        <x:v>Pending</x:v>
      </x:c>
      <x:c r="EE1082"/>
      <x:c r="EF1082" t="str">
        <x:v>Pending</x:v>
      </x:c>
      <x:c r="EG1082" t="str">
        <x:v>Pending</x:v>
      </x:c>
      <x:c r="EH1082"/>
      <x:c r="EI1082" s="501"/>
      <x:c r="EJ1082"/>
      <x:c r="EK1082" t="str">
        <x:v>Pending</x:v>
      </x:c>
      <x:c r="EL1082" t="n">
        <x:v>46272</x:v>
      </x:c>
      <x:c r="EM1082" t="str">
        <x:v>Production PubMed record imported and reconciled to Zotero item M8IEHSWT;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82" t="n">
        <x:f>IF(L1082="","",(IF(N1082&lt;&gt;"",1,0)+IF(O1082&lt;&gt;"",1,0)+IF(AJ1082&lt;&gt;"",1,0)+IF(AU1082&lt;&gt;"",1,0)+IF(BE1082&lt;&gt;"",1,0)+IF(CF1082&lt;&gt;"",1,0)+IF(CJ1082="Yes",1,0)+IF(CL1082="Yes",1,0)+IF(DE1082&lt;&gt;"Pending",1,0)+IF(F1082&lt;&gt;"",1,0)+IF(DZ1082&lt;&gt;"",1,0)+IF(EI1082&lt;&gt;"",1,0))/12)</x:f>
        <x:v>0.4166666666666667</x:v>
      </x:c>
    </x:row>
    <x:row r="1083">
      <x:c r="A1083" t="str">
        <x:v>EV-1080</x:v>
      </x:c>
      <x:c r="B1083" t="str">
        <x:v>Integrity check</x:v>
      </x:c>
      <x:c r="C1083" t="str">
        <x:f>IF(L1083="","",IF(LEFT(EC1083,7)="BLOCKED","🔴 Do not use for conclusion",IF(EB1083="Yes","🟢 Claim-ready","🟡 Caution / context")))</x:f>
        <x:v>🟡 Caution / context</x:v>
      </x:c>
      <x:c r="D1083" t="str">
        <x:f>IF(L1083="","",EC1083)</x:f>
        <x:v>PENDING — appropriate appraisal</x:v>
      </x:c>
      <x:c r="E1083" t="str">
        <x:v>P3 — Medium</x:v>
      </x:c>
      <x:c r="F1083" t="str">
        <x:v>Pending</x:v>
      </x:c>
      <x:c r="G1083" t="str">
        <x:v>Title/abstract identify an explicit operational APHT/medical-readiness topic; retain for full-text assessment.</x:v>
      </x:c>
      <x:c r="H1083" t="str">
        <x:v>Obtain and review lawful full text; confirm human adjudication; then select a design-specific appraisal instrument.</x:v>
      </x:c>
      <x:c r="I1083"/>
      <x:c r="J1083" t="str">
        <x:v>B — APHT / Medical Readiness</x:v>
      </x:c>
      <x:c r="K1083" t="str">
        <x:v>IDENTIFIED</x:v>
      </x:c>
      <x:c r="L1083" t="str">
        <x:v>Case Report: Life Saving Application of Commercial Tourniquet in Pediatric Extremity Hemorrhage.</x:v>
      </x:c>
      <x:c r="M1083"/>
      <x:c r="N1083" t="str">
        <x:v>Callaway, David W; Puciaty, Andrew; Robertson, Josh; Hannon, Tony; Fabiano, Sarah E</x:v>
      </x:c>
      <x:c r="O1083" t="n">
        <x:v>2017</x:v>
      </x:c>
      <x:c r="P1083" t="str">
        <x:v>Prehospital emergency care</x:v>
      </x:c>
      <x:c r="Q1083" t="str">
        <x:v>Case Reports; Journal Article</x:v>
      </x:c>
      <x:c r="R1083" t="str">
        <x:v>Unclear</x:v>
      </x:c>
      <x:c r="S1083" t="str">
        <x:v>Unknown</x:v>
      </x:c>
      <x:c r="T1083" t="str">
        <x:v>eng</x:v>
      </x:c>
      <x:c r="U1083" t="str">
        <x:v>https://pubmed.ncbi.nlm.nih.gov/28657831/</x:v>
      </x:c>
      <x:c r="V1083" t="str">
        <x:v>10.1080/10903127.2017.1332126</x:v>
      </x:c>
      <x:c r="W1083" t="str">
        <x:f>IF(V1083="","",LOWER(SUBSTITUTE(SUBSTITUTE(SUBSTITUTE(SUBSTITUTE(TRIM(V1083),"https://doi.org/",""),"http://doi.org/",""),"https://dx.doi.org/",""),"doi:","")))</x:f>
        <x:v>10.1080/10903127.2017.1332126</x:v>
      </x:c>
      <x:c r="X1083" t="str">
        <x:v>28657831</x:v>
      </x:c>
      <x:c r="Y1083" t="str"/>
      <x:c r="Z1083"/>
      <x:c r="AA1083" t="str">
        <x:v>PubMed/MEDLINE</x:v>
      </x:c>
      <x:c r="AB1083" t="str">
        <x:v>PUBMED-B-v1.0-2026-08-28</x:v>
      </x:c>
      <x:c r="AC1083" t="str">
        <x:v>SP-PUBMED-B-20260828</x:v>
      </x:c>
      <x:c r="AD1083" s="499" t="n">
        <x:v>46262</x:v>
      </x:c>
      <x:c r="AE1083" s="499" t="n">
        <x:v>46272</x:v>
      </x:c>
      <x:c r="AF1083" t="str">
        <x:v>VZBW7HHH</x:v>
      </x:c>
      <x:c r="AG1083"/>
      <x:c r="AH1083" t="str">
        <x:v>Tactical Athlete → Operational Readiness Brazil</x:v>
      </x:c>
      <x:c r="AI1083" t="str">
        <x:v>evidence-family:B</x:v>
      </x:c>
      <x:c r="AJ1083"/>
      <x:c r="AK1083" t="str">
        <x:f>IF(AJ1083="","",IF(OR(LOWER(AJ1083)="brazil",LOWER(AJ1083)="brasil"),"Yes","No"))</x:f>
      </x:c>
      <x:c r="AL1083"/>
      <x:c r="AM1083"/>
      <x:c r="AN1083"/>
      <x:c r="AO1083"/>
      <x:c r="AP1083"/>
      <x:c r="AQ1083"/>
      <x:c r="AR1083"/>
      <x:c r="AS1083"/>
      <x:c r="AT1083"/>
      <x:c r="AU1083"/>
      <x:c r="AV1083"/>
      <x:c r="AW1083"/>
      <x:c r="AX1083"/>
      <x:c r="AY1083"/>
      <x:c r="AZ1083"/>
      <x:c r="BA1083"/>
      <x:c r="BB1083"/>
      <x:c r="BC1083"/>
      <x:c r="BD1083"/>
      <x:c r="BE1083"/>
      <x:c r="BF1083"/>
      <x:c r="BG1083"/>
      <x:c r="BH1083"/>
      <x:c r="BI1083"/>
      <x:c r="BJ1083"/>
      <x:c r="BK1083"/>
      <x:c r="BL1083"/>
      <x:c r="BM1083"/>
      <x:c r="BN1083"/>
      <x:c r="BO1083"/>
      <x:c r="BP1083"/>
      <x:c r="BQ1083"/>
      <x:c r="BR1083"/>
      <x:c r="BS1083"/>
      <x:c r="BT1083"/>
      <x:c r="BU1083"/>
      <x:c r="BV1083"/>
      <x:c r="BW1083"/>
      <x:c r="BX1083"/>
      <x:c r="BY1083"/>
      <x:c r="BZ1083"/>
      <x:c r="CA1083"/>
      <x:c r="CB1083"/>
      <x:c r="CC1083"/>
      <x:c r="CD1083"/>
      <x:c r="CE1083"/>
      <x:c r="CF1083"/>
      <x:c r="CG1083"/>
      <x:c r="CH1083"/>
      <x:c r="CI1083"/>
      <x:c r="CJ1083" t="str">
        <x:v>Yes</x:v>
      </x:c>
      <x:c r="CK1083" t="str">
        <x:v>Yes</x:v>
      </x:c>
      <x:c r="CL1083" t="str">
        <x:v>Yes</x:v>
      </x:c>
      <x:c r="CM1083" t="str">
        <x:v>Clear</x:v>
      </x:c>
      <x:c r="CN1083" t="str">
        <x:v>Verified — clear</x:v>
      </x:c>
      <x:c r="CO1083" t="n">
        <x:v>46272</x:v>
      </x:c>
      <x:c r="CP1083" t="str">
        <x:v>https://pubmed.ncbi.nlm.nih.gov/28657831/</x:v>
      </x:c>
      <x:c r="CQ1083"/>
      <x:c r="CR1083"/>
      <x:c r="CS1083"/>
      <x:c r="CT1083"/>
      <x:c r="CU1083"/>
      <x:c r="CV1083"/>
      <x:c r="CW1083"/>
      <x:c r="CX1083"/>
      <x:c r="CY1083"/>
      <x:c r="CZ1083"/>
      <x:c r="DA1083"/>
      <x:c r="DB1083" t="str">
        <x:f>IF(L1083="","",IF(AND(COUNT(CU1083:DA1083)=7,OR(CU1083=0,CU1083=1,CU1083=2),OR(CV1083=0,CV1083=1,CV1083=2),OR(CW1083=0,CW1083=1,CW1083=2),OR(CX1083=0,CX1083=1,CX1083=2),OR(CY1083=0,CY1083=1,CY1083=2),OR(CZ1083=0,CZ1083=1,CZ1083=2),OR(DA1083=0,DA1083=1,DA1083=2)),SUM(CU1083:DA1083),""))</x:f>
      </x:c>
      <x:c r="DC1083" t="str">
        <x:f>IF(DB1083="","",ROUND(DB1083/14*10,1))</x:f>
      </x:c>
      <x:c r="DD1083" t="str">
        <x:v>Pending</x:v>
      </x:c>
      <x:c r="DE1083" t="str">
        <x:f>IF(L1083="","",IF(DC1083="","Pending",IF(DD1083="Yes","CONDITIONAL — safety override",IF(DC1083&gt;=8,"HIGH",IF(DC1083&gt;=5,"CONDITIONAL","LOW")))))</x:f>
        <x:v>Pending</x:v>
      </x:c>
      <x:c r="DF1083" t="str">
        <x:v>Pending screening and full-text appraisal; no transferability judgment made at identification.</x:v>
      </x:c>
      <x:c r="DG1083"/>
      <x:c r="DH1083"/>
      <x:c r="DI1083"/>
      <x:c r="DJ1083"/>
      <x:c r="DK1083"/>
      <x:c r="DL1083"/>
      <x:c r="DM1083"/>
      <x:c r="DN1083"/>
      <x:c r="DO1083"/>
      <x:c r="DP1083"/>
      <x:c r="DQ1083"/>
      <x:c r="DR1083"/>
      <x:c r="DS1083"/>
      <x:c r="DT1083"/>
      <x:c r="DU1083"/>
      <x:c r="DV1083"/>
      <x:c r="DW1083"/>
      <x:c r="DX1083"/>
      <x:c r="DY1083"/>
      <x:c r="DZ1083" t="str">
        <x:v>Title/abstract screening alone does not establish effectiveness, causality, methodological quality, transferability to Brazilian public safety or an institutional recommendation.</x:v>
      </x:c>
      <x:c r="EA1083" t="str">
        <x:v>Pending</x:v>
      </x:c>
      <x:c r="EB1083" t="str">
        <x:f>IF(L1083="","",IF(EC1083="READY","Yes","No / Pending"))</x:f>
        <x:v>No / Pending</x:v>
      </x:c>
      <x:c r="EC1083" t="str">
        <x:f>IF(L1083="","",IF(OR(ISNUMBER(SEARCH("Retracted Publication",Q1083)),CM1083="Retracted",CN1083="Retracted",CM1083="Expression of Concern",CN1083="Expression of Concern",F1083="Not used",CG1083="Critical",CH1083="High",CH1083="Critical"),"BLOCKED — integrity or use restriction",IF(AND(CJ1083="Yes",CK1083="Yes",CL1083="Yes"),IF(AND(CM1083="Clear",CN1083="Verified — clear"),IF(AND(AND(LEN(TRIM(CF1083))&gt;0,LEFT(LOWER(TRIM(CF1083)),7)&lt;&gt;"pending"),OR(CG1083="High",CG1083="Moderate"),OR(CH1083="Low",CH1083="Some concerns",CH1083="Not applicable")),IF(AND(DD1083="No",OR(DE1083="HIGH",DE1083="CONDITIONAL"),AND(LEN(TRIM(DF1083))&gt;0,LEFT(LOWER(TRIM(DF1083)),7)&lt;&gt;"pending")),IF(AND(AND(LEN(TRIM(DT1083))&gt;0,LEFT(LOWER(TRIM(DT1083)),7)&lt;&gt;"pending"),AND(LEN(TRIM(DU1083))&gt;0,LEFT(LOWER(TRIM(DU1083)),7)&lt;&gt;"pending"),OR(AND(LEN(TRIM(DV1083))&gt;0,LEFT(LOWER(TRIM(DV1083)),7)&lt;&gt;"pending"),AND(LEN(TRIM(DW1083))&gt;0,LEFT(LOWER(TRIM(DW1083)),7)&lt;&gt;"pending")),AND(LEN(TRIM(DX1083))&gt;0,LEFT(LOWER(TRIM(DX1083)),7)&lt;&gt;"pending")),IF(AND(F1083="Claim-ready",OR(EA1083="Strong",EA1083="Moderate"),AND(LEN(TRIM(G1083))&gt;0,LEFT(LOWER(TRIM(G1083)),7)&lt;&gt;"pending"),G1083&lt;&gt;"No substantive use decision is permitted from identification metadata alone.",AND(LEN(TRIM(DZ1083))&gt;0,LEFT(LOWER(TRIM(DZ1083)),7)&lt;&gt;"pending"),DZ1083&lt;&gt;"Identification metadata alone does not permit any substantive scientific, causal, operational, or institutional claim.",AND(LEN(TRIM(EI1083))&gt;0,LEFT(LOWER(TRIM(EI1083)),7)&lt;&gt;"pending"),ISNUMBER(EH1083),EH1083&gt;0),"READY","PENDING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3" t="str">
        <x:v>Pending</x:v>
      </x:c>
      <x:c r="EE1083"/>
      <x:c r="EF1083" t="str">
        <x:v>Pending</x:v>
      </x:c>
      <x:c r="EG1083" t="str">
        <x:v>Pending</x:v>
      </x:c>
      <x:c r="EH1083"/>
      <x:c r="EI1083" s="501"/>
      <x:c r="EJ1083"/>
      <x:c r="EK1083" t="str">
        <x:v>Pending</x:v>
      </x:c>
      <x:c r="EL1083" t="n">
        <x:v>46272</x:v>
      </x:c>
      <x:c r="EM1083" t="str">
        <x:v>Production PubMed record imported and reconciled to Zotero item VZBW7HHH;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3" t="n">
        <x:f>IF(L1083="","",(IF(N1083&lt;&gt;"",1,0)+IF(O1083&lt;&gt;"",1,0)+IF(AJ1083&lt;&gt;"",1,0)+IF(AU1083&lt;&gt;"",1,0)+IF(BE1083&lt;&gt;"",1,0)+IF(CF1083&lt;&gt;"",1,0)+IF(CJ1083="Yes",1,0)+IF(CL1083="Yes",1,0)+IF(DE1083&lt;&gt;"Pending",1,0)+IF(F1083&lt;&gt;"",1,0)+IF(DZ1083&lt;&gt;"",1,0)+IF(EI1083&lt;&gt;"",1,0))/12)</x:f>
        <x:v>0.5</x:v>
      </x:c>
    </x:row>
    <x:row r="1084">
      <x:c r="A1084" t="str">
        <x:v>EV-1081</x:v>
      </x:c>
      <x:c r="B1084" t="str">
        <x:v>Integrity check</x:v>
      </x:c>
      <x:c r="C1084" t="str">
        <x:f>IF(L1084="","",IF(LEFT(EC1084,7)="BLOCKED","🔴 Do not use for conclusion",IF(EB1084="Yes","🟢 Claim-ready","🟡 Caution / context")))</x:f>
        <x:v>🟡 Caution / context</x:v>
      </x:c>
      <x:c r="D1084" t="str">
        <x:f>IF(L1084="","",EC1084)</x:f>
        <x:v>PENDING — appropriate appraisal</x:v>
      </x:c>
      <x:c r="E1084" t="str">
        <x:v>P3 — Medium</x:v>
      </x:c>
      <x:c r="F1084" t="str">
        <x:v>Pending</x:v>
      </x:c>
      <x:c r="G1084" t="str">
        <x:v>Title/abstract identify an explicit operational APHT/medical-readiness topic; retain for full-text assessment.</x:v>
      </x:c>
      <x:c r="H1084" t="str">
        <x:v>Obtain and review lawful full text; confirm human adjudication; then select a design-specific appraisal instrument.</x:v>
      </x:c>
      <x:c r="I1084"/>
      <x:c r="J1084" t="str">
        <x:v>B — APHT / Medical Readiness</x:v>
      </x:c>
      <x:c r="K1084" t="str">
        <x:v>IDENTIFIED</x:v>
      </x:c>
      <x:c r="L1084" t="str">
        <x:v>Field and en route resuscitative endovascular occlusion of the aorta: A feasible military reality?</x:v>
      </x:c>
      <x:c r="M1084"/>
      <x:c r="N1084" t="str">
        <x:v>Reva, Viktor A; Horer, Tal M; Makhnovskiy, Andrey I; Sokhranov, Mikhail V; Samokhvalov, Igor M; DuBose, Joseph J</x:v>
      </x:c>
      <x:c r="O1084" t="n">
        <x:v>2017</x:v>
      </x:c>
      <x:c r="P1084" t="str">
        <x:v>The journal of trauma and acute care surgery</x:v>
      </x:c>
      <x:c r="Q1084" t="str">
        <x:v>Journal Article; Research Support, Non-U.S. Gov't</x:v>
      </x:c>
      <x:c r="R1084" t="str">
        <x:v>Unclear</x:v>
      </x:c>
      <x:c r="S1084" t="str">
        <x:v>Unknown</x:v>
      </x:c>
      <x:c r="T1084" t="str">
        <x:v>eng</x:v>
      </x:c>
      <x:c r="U1084" t="str">
        <x:v>https://pubmed.ncbi.nlm.nih.gov/28628603/</x:v>
      </x:c>
      <x:c r="V1084" t="str">
        <x:v>10.1097/ta.0000000000001476</x:v>
      </x:c>
      <x:c r="W1084" t="str">
        <x:f>IF(V1084="","",LOWER(SUBSTITUTE(SUBSTITUTE(SUBSTITUTE(SUBSTITUTE(TRIM(V1084),"https://doi.org/",""),"http://doi.org/",""),"https://dx.doi.org/",""),"doi:","")))</x:f>
        <x:v>10.1097/ta.0000000000001476</x:v>
      </x:c>
      <x:c r="X1084" t="str">
        <x:v>28628603</x:v>
      </x:c>
      <x:c r="Y1084" t="str"/>
      <x:c r="Z1084"/>
      <x:c r="AA1084" t="str">
        <x:v>PubMed/MEDLINE</x:v>
      </x:c>
      <x:c r="AB1084" t="str">
        <x:v>PUBMED-B-v1.0-2026-08-28</x:v>
      </x:c>
      <x:c r="AC1084" t="str">
        <x:v>SP-PUBMED-B-20260828</x:v>
      </x:c>
      <x:c r="AD1084" s="499" t="n">
        <x:v>46262</x:v>
      </x:c>
      <x:c r="AE1084" s="499" t="n">
        <x:v>46272</x:v>
      </x:c>
      <x:c r="AF1084" t="str">
        <x:v>DZKR7D38</x:v>
      </x:c>
      <x:c r="AG1084"/>
      <x:c r="AH1084" t="str">
        <x:v>Tactical Athlete → Operational Readiness Brazil</x:v>
      </x:c>
      <x:c r="AI1084" t="str">
        <x:v>evidence-family:B</x:v>
      </x:c>
      <x:c r="AJ1084"/>
      <x:c r="AK1084" t="str">
        <x:f>IF(AJ1084="","",IF(OR(LOWER(AJ1084)="brazil",LOWER(AJ1084)="brasil"),"Yes","No"))</x:f>
      </x:c>
      <x:c r="AL1084"/>
      <x:c r="AM1084"/>
      <x:c r="AN1084"/>
      <x:c r="AO1084"/>
      <x:c r="AP1084"/>
      <x:c r="AQ1084"/>
      <x:c r="AR1084"/>
      <x:c r="AS1084"/>
      <x:c r="AT1084"/>
      <x:c r="AU1084"/>
      <x:c r="AV1084"/>
      <x:c r="AW1084"/>
      <x:c r="AX1084"/>
      <x:c r="AY1084"/>
      <x:c r="AZ1084"/>
      <x:c r="BA1084"/>
      <x:c r="BB1084"/>
      <x:c r="BC1084"/>
      <x:c r="BD1084"/>
      <x:c r="BE1084"/>
      <x:c r="BF1084"/>
      <x:c r="BG1084"/>
      <x:c r="BH1084"/>
      <x:c r="BI1084"/>
      <x:c r="BJ1084"/>
      <x:c r="BK1084"/>
      <x:c r="BL1084"/>
      <x:c r="BM1084"/>
      <x:c r="BN1084"/>
      <x:c r="BO1084"/>
      <x:c r="BP1084"/>
      <x:c r="BQ1084"/>
      <x:c r="BR1084"/>
      <x:c r="BS1084"/>
      <x:c r="BT1084"/>
      <x:c r="BU1084"/>
      <x:c r="BV1084"/>
      <x:c r="BW1084"/>
      <x:c r="BX1084"/>
      <x:c r="BY1084"/>
      <x:c r="BZ1084"/>
      <x:c r="CA1084"/>
      <x:c r="CB1084"/>
      <x:c r="CC1084"/>
      <x:c r="CD1084"/>
      <x:c r="CE1084"/>
      <x:c r="CF1084"/>
      <x:c r="CG1084"/>
      <x:c r="CH1084"/>
      <x:c r="CI1084"/>
      <x:c r="CJ1084" t="str">
        <x:v>Yes</x:v>
      </x:c>
      <x:c r="CK1084" t="str">
        <x:v>Yes</x:v>
      </x:c>
      <x:c r="CL1084" t="str">
        <x:v>Yes</x:v>
      </x:c>
      <x:c r="CM1084" t="str">
        <x:v>Clear</x:v>
      </x:c>
      <x:c r="CN1084" t="str">
        <x:v>Verified — clear</x:v>
      </x:c>
      <x:c r="CO1084" t="n">
        <x:v>46272</x:v>
      </x:c>
      <x:c r="CP1084" t="str">
        <x:v>https://pubmed.ncbi.nlm.nih.gov/28628603/</x:v>
      </x:c>
      <x:c r="CQ1084"/>
      <x:c r="CR1084"/>
      <x:c r="CS1084"/>
      <x:c r="CT1084"/>
      <x:c r="CU1084"/>
      <x:c r="CV1084"/>
      <x:c r="CW1084"/>
      <x:c r="CX1084"/>
      <x:c r="CY1084"/>
      <x:c r="CZ1084"/>
      <x:c r="DA1084"/>
      <x:c r="DB1084" t="str">
        <x:f>IF(L1084="","",IF(AND(COUNT(CU1084:DA1084)=7,OR(CU1084=0,CU1084=1,CU1084=2),OR(CV1084=0,CV1084=1,CV1084=2),OR(CW1084=0,CW1084=1,CW1084=2),OR(CX1084=0,CX1084=1,CX1084=2),OR(CY1084=0,CY1084=1,CY1084=2),OR(CZ1084=0,CZ1084=1,CZ1084=2),OR(DA1084=0,DA1084=1,DA1084=2)),SUM(CU1084:DA1084),""))</x:f>
      </x:c>
      <x:c r="DC1084" t="str">
        <x:f>IF(DB1084="","",ROUND(DB1084/14*10,1))</x:f>
      </x:c>
      <x:c r="DD1084" t="str">
        <x:v>Pending</x:v>
      </x:c>
      <x:c r="DE1084" t="str">
        <x:f>IF(L1084="","",IF(DC1084="","Pending",IF(DD1084="Yes","CONDITIONAL — safety override",IF(DC1084&gt;=8,"HIGH",IF(DC1084&gt;=5,"CONDITIONAL","LOW")))))</x:f>
        <x:v>Pending</x:v>
      </x:c>
      <x:c r="DF1084" t="str">
        <x:v>Pending screening and full-text appraisal; no transferability judgment made at identification.</x:v>
      </x:c>
      <x:c r="DG1084"/>
      <x:c r="DH1084"/>
      <x:c r="DI1084"/>
      <x:c r="DJ1084"/>
      <x:c r="DK1084"/>
      <x:c r="DL1084"/>
      <x:c r="DM1084"/>
      <x:c r="DN1084"/>
      <x:c r="DO1084"/>
      <x:c r="DP1084"/>
      <x:c r="DQ1084"/>
      <x:c r="DR1084"/>
      <x:c r="DS1084"/>
      <x:c r="DT1084"/>
      <x:c r="DU1084"/>
      <x:c r="DV1084"/>
      <x:c r="DW1084"/>
      <x:c r="DX1084"/>
      <x:c r="DY1084"/>
      <x:c r="DZ1084" t="str">
        <x:v>Title/abstract screening alone does not establish effectiveness, causality, methodological quality, transferability to Brazilian public safety or an institutional recommendation.</x:v>
      </x:c>
      <x:c r="EA1084" t="str">
        <x:v>Pending</x:v>
      </x:c>
      <x:c r="EB1084" t="str">
        <x:f>IF(L1084="","",IF(EC1084="READY","Yes","No / Pending"))</x:f>
        <x:v>No / Pending</x:v>
      </x:c>
      <x:c r="EC1084" t="str">
        <x:f>IF(L1084="","",IF(OR(ISNUMBER(SEARCH("Retracted Publication",Q1084)),CM1084="Retracted",CN1084="Retracted",CM1084="Expression of Concern",CN1084="Expression of Concern",F1084="Not used",CG1084="Critical",CH1084="High",CH1084="Critical"),"BLOCKED — integrity or use restriction",IF(AND(CJ1084="Yes",CK1084="Yes",CL1084="Yes"),IF(AND(CM1084="Clear",CN1084="Verified — clear"),IF(AND(AND(LEN(TRIM(CF1084))&gt;0,LEFT(LOWER(TRIM(CF1084)),7)&lt;&gt;"pending"),OR(CG1084="High",CG1084="Moderate"),OR(CH1084="Low",CH1084="Some concerns",CH1084="Not applicable")),IF(AND(DD1084="No",OR(DE1084="HIGH",DE1084="CONDITIONAL"),AND(LEN(TRIM(DF1084))&gt;0,LEFT(LOWER(TRIM(DF1084)),7)&lt;&gt;"pending")),IF(AND(AND(LEN(TRIM(DT1084))&gt;0,LEFT(LOWER(TRIM(DT1084)),7)&lt;&gt;"pending"),AND(LEN(TRIM(DU1084))&gt;0,LEFT(LOWER(TRIM(DU1084)),7)&lt;&gt;"pending"),OR(AND(LEN(TRIM(DV1084))&gt;0,LEFT(LOWER(TRIM(DV1084)),7)&lt;&gt;"pending"),AND(LEN(TRIM(DW1084))&gt;0,LEFT(LOWER(TRIM(DW1084)),7)&lt;&gt;"pending")),AND(LEN(TRIM(DX1084))&gt;0,LEFT(LOWER(TRIM(DX1084)),7)&lt;&gt;"pending")),IF(AND(F1084="Claim-ready",OR(EA1084="Strong",EA1084="Moderate"),AND(LEN(TRIM(G1084))&gt;0,LEFT(LOWER(TRIM(G1084)),7)&lt;&gt;"pending"),G1084&lt;&gt;"No substantive use decision is permitted from identification metadata alone.",AND(LEN(TRIM(DZ1084))&gt;0,LEFT(LOWER(TRIM(DZ1084)),7)&lt;&gt;"pending"),DZ1084&lt;&gt;"Identification metadata alone does not permit any substantive scientific, causal, operational, or institutional claim.",AND(LEN(TRIM(EI1084))&gt;0,LEFT(LOWER(TRIM(EI1084)),7)&lt;&gt;"pending"),ISNUMBER(EH1084),EH1084&gt;0),"READY","PENDING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4" t="str">
        <x:v>Pending</x:v>
      </x:c>
      <x:c r="EE1084"/>
      <x:c r="EF1084" t="str">
        <x:v>Pending</x:v>
      </x:c>
      <x:c r="EG1084" t="str">
        <x:v>Pending</x:v>
      </x:c>
      <x:c r="EH1084"/>
      <x:c r="EI1084" s="501"/>
      <x:c r="EJ1084"/>
      <x:c r="EK1084" t="str">
        <x:v>Pending</x:v>
      </x:c>
      <x:c r="EL1084" t="n">
        <x:v>46272</x:v>
      </x:c>
      <x:c r="EM1084" t="str">
        <x:v>Production PubMed record imported and reconciled to Zotero item DZKR7D38;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4" t="n">
        <x:f>IF(L1084="","",(IF(N1084&lt;&gt;"",1,0)+IF(O1084&lt;&gt;"",1,0)+IF(AJ1084&lt;&gt;"",1,0)+IF(AU1084&lt;&gt;"",1,0)+IF(BE1084&lt;&gt;"",1,0)+IF(CF1084&lt;&gt;"",1,0)+IF(CJ1084="Yes",1,0)+IF(CL1084="Yes",1,0)+IF(DE1084&lt;&gt;"Pending",1,0)+IF(F1084&lt;&gt;"",1,0)+IF(DZ1084&lt;&gt;"",1,0)+IF(EI1084&lt;&gt;"",1,0))/12)</x:f>
        <x:v>0.5</x:v>
      </x:c>
    </x:row>
    <x:row r="1085">
      <x:c r="A1085" t="str">
        <x:v>EV-1082</x:v>
      </x:c>
      <x:c r="B1085" t="str">
        <x:v>Integrity check</x:v>
      </x:c>
      <x:c r="C1085" t="str">
        <x:f>IF(L1085="","",IF(LEFT(EC1085,7)="BLOCKED","🔴 Do not use for conclusion",IF(EB1085="Yes","🟢 Claim-ready","🟡 Caution / context")))</x:f>
        <x:v>🟡 Caution / context</x:v>
      </x:c>
      <x:c r="D1085" t="str">
        <x:f>IF(L1085="","",EC1085)</x:f>
        <x:v>PENDING — appropriate appraisal</x:v>
      </x:c>
      <x:c r="E1085" t="str">
        <x:v>P2 — High</x:v>
      </x:c>
      <x:c r="F1085" t="str">
        <x:v>Pending</x:v>
      </x:c>
      <x:c r="G1085" t="str">
        <x:v>Title/abstract identify an explicit operational APHT/medical-readiness topic; retain for full-text assessment.</x:v>
      </x:c>
      <x:c r="H1085" t="str">
        <x:v>Obtain and review lawful full text; confirm human adjudication; then select a design-specific appraisal instrument.</x:v>
      </x:c>
      <x:c r="I1085"/>
      <x:c r="J1085" t="str">
        <x:v>B — APHT / Medical Readiness</x:v>
      </x:c>
      <x:c r="K1085" t="str">
        <x:v>IDENTIFIED</x:v>
      </x:c>
      <x:c r="L1085" t="str">
        <x:v>EMS Zones of Care.</x:v>
      </x:c>
      <x:c r="M1085"/>
      <x:c r="N1085" t="str">
        <x:v>Goldstein, Scott; Martin Lee, LeeAnne M; Roarty, Joseph</x:v>
      </x:c>
      <x:c r="O1085" t="n">
        <x:v>2026</x:v>
      </x:c>
      <x:c r="P1085" t="str">
        <x:v>StatPearls Publishing</x:v>
      </x:c>
      <x:c r="Q1085" t="str">
        <x:v>Study Guide; Book Chapter</x:v>
      </x:c>
      <x:c r="R1085" t="str">
        <x:v>Unclear</x:v>
      </x:c>
      <x:c r="S1085" t="str">
        <x:v>Unknown</x:v>
      </x:c>
      <x:c r="T1085" t="str">
        <x:v>eng</x:v>
      </x:c>
      <x:c r="U1085" t="str">
        <x:v>https://pubmed.ncbi.nlm.nih.gov/28613788/</x:v>
      </x:c>
      <x:c r="V1085" t="str"/>
      <x:c r="W1085" t="str">
        <x:f>IF(V1085="","",LOWER(SUBSTITUTE(SUBSTITUTE(SUBSTITUTE(SUBSTITUTE(TRIM(V1085),"https://doi.org/",""),"http://doi.org/",""),"https://dx.doi.org/",""),"doi:","")))</x:f>
      </x:c>
      <x:c r="X1085" t="str">
        <x:v>28613788</x:v>
      </x:c>
      <x:c r="Y1085" t="str"/>
      <x:c r="Z1085"/>
      <x:c r="AA1085" t="str">
        <x:v>PubMed/MEDLINE</x:v>
      </x:c>
      <x:c r="AB1085" t="str">
        <x:v>PUBMED-B-v1.0-2026-08-28</x:v>
      </x:c>
      <x:c r="AC1085" t="str">
        <x:v>SP-PUBMED-B-20260828</x:v>
      </x:c>
      <x:c r="AD1085" s="499" t="n">
        <x:v>46262</x:v>
      </x:c>
      <x:c r="AE1085" s="499" t="n">
        <x:v>46272</x:v>
      </x:c>
      <x:c r="AF1085" t="str">
        <x:v>VMKKWS3U</x:v>
      </x:c>
      <x:c r="AG1085"/>
      <x:c r="AH1085" t="str">
        <x:v>Tactical Athlete → Operational Readiness Brazil</x:v>
      </x:c>
      <x:c r="AI1085" t="str">
        <x:v>evidence-family:B</x:v>
      </x:c>
      <x:c r="AJ1085"/>
      <x:c r="AK1085" t="str">
        <x:f>IF(AJ1085="","",IF(OR(LOWER(AJ1085)="brazil",LOWER(AJ1085)="brasil"),"Yes","No"))</x:f>
      </x:c>
      <x:c r="AL1085"/>
      <x:c r="AM1085"/>
      <x:c r="AN1085"/>
      <x:c r="AO1085"/>
      <x:c r="AP1085"/>
      <x:c r="AQ1085"/>
      <x:c r="AR1085"/>
      <x:c r="AS1085"/>
      <x:c r="AT1085"/>
      <x:c r="AU1085"/>
      <x:c r="AV1085"/>
      <x:c r="AW1085"/>
      <x:c r="AX1085"/>
      <x:c r="AY1085"/>
      <x:c r="AZ1085"/>
      <x:c r="BA1085"/>
      <x:c r="BB1085"/>
      <x:c r="BC1085"/>
      <x:c r="BD1085"/>
      <x:c r="BE1085"/>
      <x:c r="BF1085"/>
      <x:c r="BG1085"/>
      <x:c r="BH1085"/>
      <x:c r="BI1085"/>
      <x:c r="BJ1085"/>
      <x:c r="BK1085"/>
      <x:c r="BL1085"/>
      <x:c r="BM1085"/>
      <x:c r="BN1085"/>
      <x:c r="BO1085"/>
      <x:c r="BP1085"/>
      <x:c r="BQ1085"/>
      <x:c r="BR1085"/>
      <x:c r="BS1085"/>
      <x:c r="BT1085"/>
      <x:c r="BU1085"/>
      <x:c r="BV1085"/>
      <x:c r="BW1085"/>
      <x:c r="BX1085"/>
      <x:c r="BY1085"/>
      <x:c r="BZ1085"/>
      <x:c r="CA1085"/>
      <x:c r="CB1085"/>
      <x:c r="CC1085"/>
      <x:c r="CD1085"/>
      <x:c r="CE1085"/>
      <x:c r="CF1085"/>
      <x:c r="CG1085"/>
      <x:c r="CH1085"/>
      <x:c r="CI1085"/>
      <x:c r="CJ1085" t="str">
        <x:v>Yes</x:v>
      </x:c>
      <x:c r="CK1085" t="str">
        <x:v>Yes</x:v>
      </x:c>
      <x:c r="CL1085" t="str">
        <x:v>Yes</x:v>
      </x:c>
      <x:c r="CM1085" t="str">
        <x:v>Clear</x:v>
      </x:c>
      <x:c r="CN1085" t="str">
        <x:v>Verified — clear</x:v>
      </x:c>
      <x:c r="CO1085" t="n">
        <x:v>46272</x:v>
      </x:c>
      <x:c r="CP1085" t="str">
        <x:v>https://pubmed.ncbi.nlm.nih.gov/28613788/</x:v>
      </x:c>
      <x:c r="CQ1085"/>
      <x:c r="CR1085"/>
      <x:c r="CS1085"/>
      <x:c r="CT1085"/>
      <x:c r="CU1085"/>
      <x:c r="CV1085"/>
      <x:c r="CW1085"/>
      <x:c r="CX1085"/>
      <x:c r="CY1085"/>
      <x:c r="CZ1085"/>
      <x:c r="DA1085"/>
      <x:c r="DB1085" t="str">
        <x:f>IF(L1085="","",IF(AND(COUNT(CU1085:DA1085)=7,OR(CU1085=0,CU1085=1,CU1085=2),OR(CV1085=0,CV1085=1,CV1085=2),OR(CW1085=0,CW1085=1,CW1085=2),OR(CX1085=0,CX1085=1,CX1085=2),OR(CY1085=0,CY1085=1,CY1085=2),OR(CZ1085=0,CZ1085=1,CZ1085=2),OR(DA1085=0,DA1085=1,DA1085=2)),SUM(CU1085:DA1085),""))</x:f>
      </x:c>
      <x:c r="DC1085" t="str">
        <x:f>IF(DB1085="","",ROUND(DB1085/14*10,1))</x:f>
      </x:c>
      <x:c r="DD1085" t="str">
        <x:v>Pending</x:v>
      </x:c>
      <x:c r="DE1085" t="str">
        <x:f>IF(L1085="","",IF(DC1085="","Pending",IF(DD1085="Yes","CONDITIONAL — safety override",IF(DC1085&gt;=8,"HIGH",IF(DC1085&gt;=5,"CONDITIONAL","LOW")))))</x:f>
        <x:v>Pending</x:v>
      </x:c>
      <x:c r="DF1085" t="str">
        <x:v>Pending screening and full-text appraisal; no transferability judgment made at identification.</x:v>
      </x:c>
      <x:c r="DG1085"/>
      <x:c r="DH1085"/>
      <x:c r="DI1085"/>
      <x:c r="DJ1085"/>
      <x:c r="DK1085"/>
      <x:c r="DL1085"/>
      <x:c r="DM1085"/>
      <x:c r="DN1085"/>
      <x:c r="DO1085"/>
      <x:c r="DP1085"/>
      <x:c r="DQ1085"/>
      <x:c r="DR1085"/>
      <x:c r="DS1085"/>
      <x:c r="DT1085"/>
      <x:c r="DU1085"/>
      <x:c r="DV1085"/>
      <x:c r="DW1085"/>
      <x:c r="DX1085"/>
      <x:c r="DY1085"/>
      <x:c r="DZ1085" t="str">
        <x:v>Title/abstract screening alone does not establish effectiveness, causality, methodological quality, transferability to Brazilian public safety or an institutional recommendation.</x:v>
      </x:c>
      <x:c r="EA1085" t="str">
        <x:v>Pending</x:v>
      </x:c>
      <x:c r="EB1085" t="str">
        <x:f>IF(L1085="","",IF(EC1085="READY","Yes","No / Pending"))</x:f>
        <x:v>No / Pending</x:v>
      </x:c>
      <x:c r="EC1085" t="str">
        <x:f>IF(L1085="","",IF(OR(ISNUMBER(SEARCH("Retracted Publication",Q1085)),CM1085="Retracted",CN1085="Retracted",CM1085="Expression of Concern",CN1085="Expression of Concern",F1085="Not used",CG1085="Critical",CH1085="High",CH1085="Critical"),"BLOCKED — integrity or use restriction",IF(AND(CJ1085="Yes",CK1085="Yes",CL1085="Yes"),IF(AND(CM1085="Clear",CN1085="Verified — clear"),IF(AND(AND(LEN(TRIM(CF1085))&gt;0,LEFT(LOWER(TRIM(CF1085)),7)&lt;&gt;"pending"),OR(CG1085="High",CG1085="Moderate"),OR(CH1085="Low",CH1085="Some concerns",CH1085="Not applicable")),IF(AND(DD1085="No",OR(DE1085="HIGH",DE1085="CONDITIONAL"),AND(LEN(TRIM(DF1085))&gt;0,LEFT(LOWER(TRIM(DF1085)),7)&lt;&gt;"pending")),IF(AND(AND(LEN(TRIM(DT1085))&gt;0,LEFT(LOWER(TRIM(DT1085)),7)&lt;&gt;"pending"),AND(LEN(TRIM(DU1085))&gt;0,LEFT(LOWER(TRIM(DU1085)),7)&lt;&gt;"pending"),OR(AND(LEN(TRIM(DV1085))&gt;0,LEFT(LOWER(TRIM(DV1085)),7)&lt;&gt;"pending"),AND(LEN(TRIM(DW1085))&gt;0,LEFT(LOWER(TRIM(DW1085)),7)&lt;&gt;"pending")),AND(LEN(TRIM(DX1085))&gt;0,LEFT(LOWER(TRIM(DX1085)),7)&lt;&gt;"pending")),IF(AND(F1085="Claim-ready",OR(EA1085="Strong",EA1085="Moderate"),AND(LEN(TRIM(G1085))&gt;0,LEFT(LOWER(TRIM(G1085)),7)&lt;&gt;"pending"),G1085&lt;&gt;"No substantive use decision is permitted from identification metadata alone.",AND(LEN(TRIM(DZ1085))&gt;0,LEFT(LOWER(TRIM(DZ1085)),7)&lt;&gt;"pending"),DZ1085&lt;&gt;"Identification metadata alone does not permit any substantive scientific, causal, operational, or institutional claim.",AND(LEN(TRIM(EI1085))&gt;0,LEFT(LOWER(TRIM(EI1085)),7)&lt;&gt;"pending"),ISNUMBER(EH1085),EH1085&gt;0),"READY","PENDING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5" t="str">
        <x:v>Pending</x:v>
      </x:c>
      <x:c r="EE1085"/>
      <x:c r="EF1085" t="str">
        <x:v>Pending</x:v>
      </x:c>
      <x:c r="EG1085" t="str">
        <x:v>Pending</x:v>
      </x:c>
      <x:c r="EH1085"/>
      <x:c r="EI1085" s="501"/>
      <x:c r="EJ1085"/>
      <x:c r="EK1085" t="str">
        <x:v>Pending</x:v>
      </x:c>
      <x:c r="EL1085" t="n">
        <x:v>46272</x:v>
      </x:c>
      <x:c r="EM1085" t="str">
        <x:v>Production PubMed record imported and reconciled to Zotero item VMKKWS3U;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5" t="n">
        <x:f>IF(L1085="","",(IF(N1085&lt;&gt;"",1,0)+IF(O1085&lt;&gt;"",1,0)+IF(AJ1085&lt;&gt;"",1,0)+IF(AU1085&lt;&gt;"",1,0)+IF(BE1085&lt;&gt;"",1,0)+IF(CF1085&lt;&gt;"",1,0)+IF(CJ1085="Yes",1,0)+IF(CL1085="Yes",1,0)+IF(DE1085&lt;&gt;"Pending",1,0)+IF(F1085&lt;&gt;"",1,0)+IF(DZ1085&lt;&gt;"",1,0)+IF(EI1085&lt;&gt;"",1,0))/12)</x:f>
        <x:v>0.5</x:v>
      </x:c>
    </x:row>
    <x:row r="1086">
      <x:c r="A1086" t="str">
        <x:v>EV-1083</x:v>
      </x:c>
      <x:c r="B1086" t="str">
        <x:v>Integrity check</x:v>
      </x:c>
      <x:c r="C1086" t="str">
        <x:f>IF(L1086="","",IF(LEFT(EC1086,7)="BLOCKED","🔴 Do not use for conclusion",IF(EB1086="Yes","🟢 Claim-ready","🟡 Caution / context")))</x:f>
        <x:v>🟡 Caution / context</x:v>
      </x:c>
      <x:c r="D1086" t="str">
        <x:f>IF(L1086="","",EC1086)</x:f>
        <x:v>PENDING — appropriate appraisal</x:v>
      </x:c>
      <x:c r="E1086" t="str">
        <x:v>P3 — Medium</x:v>
      </x:c>
      <x:c r="F1086" t="str">
        <x:v>Pending</x:v>
      </x:c>
      <x:c r="G1086" t="str">
        <x:v>Title/abstract identify an explicit operational APHT/medical-readiness topic; retain for full-text assessment.</x:v>
      </x:c>
      <x:c r="H1086" t="str">
        <x:v>Obtain and review lawful full text; confirm human adjudication; then select a design-specific appraisal instrument.</x:v>
      </x:c>
      <x:c r="I1086"/>
      <x:c r="J1086" t="str">
        <x:v>B — APHT / Medical Readiness</x:v>
      </x:c>
      <x:c r="K1086" t="str">
        <x:v>IDENTIFIED</x:v>
      </x:c>
      <x:c r="L1086" t="str">
        <x:v>Prolonged Field Care: Beyond the "Golden Hour".</x:v>
      </x:c>
      <x:c r="M1086"/>
      <x:c r="N1086" t="str">
        <x:v>Keenan, Sean; Riesberg, Jamie C</x:v>
      </x:c>
      <x:c r="O1086" t="n">
        <x:v>2017</x:v>
      </x:c>
      <x:c r="P1086" t="str">
        <x:v>Wilderness &amp; environmental medicine</x:v>
      </x:c>
      <x:c r="Q1086" t="str">
        <x:v>Journal Article; Review</x:v>
      </x:c>
      <x:c r="R1086" t="str">
        <x:v>Unclear</x:v>
      </x:c>
      <x:c r="S1086" t="str">
        <x:v>Unknown</x:v>
      </x:c>
      <x:c r="T1086" t="str">
        <x:v>eng</x:v>
      </x:c>
      <x:c r="U1086" t="str">
        <x:v>https://pubmed.ncbi.nlm.nih.gov/28601206/</x:v>
      </x:c>
      <x:c r="V1086" t="str">
        <x:v>10.1016/j.wem.2017.02.001</x:v>
      </x:c>
      <x:c r="W1086" t="str">
        <x:f>IF(V1086="","",LOWER(SUBSTITUTE(SUBSTITUTE(SUBSTITUTE(SUBSTITUTE(TRIM(V1086),"https://doi.org/",""),"http://doi.org/",""),"https://dx.doi.org/",""),"doi:","")))</x:f>
        <x:v>10.1016/j.wem.2017.02.001</x:v>
      </x:c>
      <x:c r="X1086" t="str">
        <x:v>28601206</x:v>
      </x:c>
      <x:c r="Y1086" t="str"/>
      <x:c r="Z1086"/>
      <x:c r="AA1086" t="str">
        <x:v>PubMed/MEDLINE</x:v>
      </x:c>
      <x:c r="AB1086" t="str">
        <x:v>PUBMED-B-v1.0-2026-08-28</x:v>
      </x:c>
      <x:c r="AC1086" t="str">
        <x:v>SP-PUBMED-B-20260828</x:v>
      </x:c>
      <x:c r="AD1086" s="499" t="n">
        <x:v>46262</x:v>
      </x:c>
      <x:c r="AE1086" s="499" t="n">
        <x:v>46272</x:v>
      </x:c>
      <x:c r="AF1086" t="str">
        <x:v>YHU4N3GZ</x:v>
      </x:c>
      <x:c r="AG1086"/>
      <x:c r="AH1086" t="str">
        <x:v>Tactical Athlete → Operational Readiness Brazil</x:v>
      </x:c>
      <x:c r="AI1086" t="str">
        <x:v>evidence-family:B</x:v>
      </x:c>
      <x:c r="AJ1086"/>
      <x:c r="AK1086" t="str">
        <x:f>IF(AJ1086="","",IF(OR(LOWER(AJ1086)="brazil",LOWER(AJ1086)="brasil"),"Yes","No"))</x:f>
      </x:c>
      <x:c r="AL1086"/>
      <x:c r="AM1086"/>
      <x:c r="AN1086"/>
      <x:c r="AO1086"/>
      <x:c r="AP1086"/>
      <x:c r="AQ1086"/>
      <x:c r="AR1086"/>
      <x:c r="AS1086"/>
      <x:c r="AT1086"/>
      <x:c r="AU1086"/>
      <x:c r="AV1086"/>
      <x:c r="AW1086"/>
      <x:c r="AX1086"/>
      <x:c r="AY1086"/>
      <x:c r="AZ1086"/>
      <x:c r="BA1086"/>
      <x:c r="BB1086"/>
      <x:c r="BC1086"/>
      <x:c r="BD1086"/>
      <x:c r="BE1086"/>
      <x:c r="BF1086"/>
      <x:c r="BG1086"/>
      <x:c r="BH1086"/>
      <x:c r="BI1086"/>
      <x:c r="BJ1086"/>
      <x:c r="BK1086"/>
      <x:c r="BL1086"/>
      <x:c r="BM1086"/>
      <x:c r="BN1086"/>
      <x:c r="BO1086"/>
      <x:c r="BP1086"/>
      <x:c r="BQ1086"/>
      <x:c r="BR1086"/>
      <x:c r="BS1086"/>
      <x:c r="BT1086"/>
      <x:c r="BU1086"/>
      <x:c r="BV1086"/>
      <x:c r="BW1086"/>
      <x:c r="BX1086"/>
      <x:c r="BY1086"/>
      <x:c r="BZ1086"/>
      <x:c r="CA1086"/>
      <x:c r="CB1086"/>
      <x:c r="CC1086"/>
      <x:c r="CD1086"/>
      <x:c r="CE1086"/>
      <x:c r="CF1086"/>
      <x:c r="CG1086"/>
      <x:c r="CH1086"/>
      <x:c r="CI1086"/>
      <x:c r="CJ1086" t="str">
        <x:v>Yes</x:v>
      </x:c>
      <x:c r="CK1086" t="str">
        <x:v>Yes</x:v>
      </x:c>
      <x:c r="CL1086" t="str">
        <x:v>Yes</x:v>
      </x:c>
      <x:c r="CM1086" t="str">
        <x:v>Clear</x:v>
      </x:c>
      <x:c r="CN1086" t="str">
        <x:v>Verified — clear</x:v>
      </x:c>
      <x:c r="CO1086" t="n">
        <x:v>46272</x:v>
      </x:c>
      <x:c r="CP1086" t="str">
        <x:v>https://pubmed.ncbi.nlm.nih.gov/28601206/</x:v>
      </x:c>
      <x:c r="CQ1086"/>
      <x:c r="CR1086"/>
      <x:c r="CS1086"/>
      <x:c r="CT1086"/>
      <x:c r="CU1086"/>
      <x:c r="CV1086"/>
      <x:c r="CW1086"/>
      <x:c r="CX1086"/>
      <x:c r="CY1086"/>
      <x:c r="CZ1086"/>
      <x:c r="DA1086"/>
      <x:c r="DB1086" t="str">
        <x:f>IF(L1086="","",IF(AND(COUNT(CU1086:DA1086)=7,OR(CU1086=0,CU1086=1,CU1086=2),OR(CV1086=0,CV1086=1,CV1086=2),OR(CW1086=0,CW1086=1,CW1086=2),OR(CX1086=0,CX1086=1,CX1086=2),OR(CY1086=0,CY1086=1,CY1086=2),OR(CZ1086=0,CZ1086=1,CZ1086=2),OR(DA1086=0,DA1086=1,DA1086=2)),SUM(CU1086:DA1086),""))</x:f>
      </x:c>
      <x:c r="DC1086" t="str">
        <x:f>IF(DB1086="","",ROUND(DB1086/14*10,1))</x:f>
      </x:c>
      <x:c r="DD1086" t="str">
        <x:v>Pending</x:v>
      </x:c>
      <x:c r="DE1086" t="str">
        <x:f>IF(L1086="","",IF(DC1086="","Pending",IF(DD1086="Yes","CONDITIONAL — safety override",IF(DC1086&gt;=8,"HIGH",IF(DC1086&gt;=5,"CONDITIONAL","LOW")))))</x:f>
        <x:v>Pending</x:v>
      </x:c>
      <x:c r="DF1086" t="str">
        <x:v>Pending screening and full-text appraisal; no transferability judgment made at identification.</x:v>
      </x:c>
      <x:c r="DG1086"/>
      <x:c r="DH1086"/>
      <x:c r="DI1086"/>
      <x:c r="DJ1086"/>
      <x:c r="DK1086"/>
      <x:c r="DL1086"/>
      <x:c r="DM1086"/>
      <x:c r="DN1086"/>
      <x:c r="DO1086"/>
      <x:c r="DP1086"/>
      <x:c r="DQ1086"/>
      <x:c r="DR1086"/>
      <x:c r="DS1086"/>
      <x:c r="DT1086"/>
      <x:c r="DU1086"/>
      <x:c r="DV1086"/>
      <x:c r="DW1086"/>
      <x:c r="DX1086"/>
      <x:c r="DY1086"/>
      <x:c r="DZ1086" t="str">
        <x:v>Title/abstract screening alone does not establish effectiveness, causality, methodological quality, transferability to Brazilian public safety or an institutional recommendation.</x:v>
      </x:c>
      <x:c r="EA1086" t="str">
        <x:v>Pending</x:v>
      </x:c>
      <x:c r="EB1086" t="str">
        <x:f>IF(L1086="","",IF(EC1086="READY","Yes","No / Pending"))</x:f>
        <x:v>No / Pending</x:v>
      </x:c>
      <x:c r="EC1086" t="str">
        <x:f>IF(L1086="","",IF(OR(ISNUMBER(SEARCH("Retracted Publication",Q1086)),CM1086="Retracted",CN1086="Retracted",CM1086="Expression of Concern",CN1086="Expression of Concern",F1086="Not used",CG1086="Critical",CH1086="High",CH1086="Critical"),"BLOCKED — integrity or use restriction",IF(AND(CJ1086="Yes",CK1086="Yes",CL1086="Yes"),IF(AND(CM1086="Clear",CN1086="Verified — clear"),IF(AND(AND(LEN(TRIM(CF1086))&gt;0,LEFT(LOWER(TRIM(CF1086)),7)&lt;&gt;"pending"),OR(CG1086="High",CG1086="Moderate"),OR(CH1086="Low",CH1086="Some concerns",CH1086="Not applicable")),IF(AND(DD1086="No",OR(DE1086="HIGH",DE1086="CONDITIONAL"),AND(LEN(TRIM(DF1086))&gt;0,LEFT(LOWER(TRIM(DF1086)),7)&lt;&gt;"pending")),IF(AND(AND(LEN(TRIM(DT1086))&gt;0,LEFT(LOWER(TRIM(DT1086)),7)&lt;&gt;"pending"),AND(LEN(TRIM(DU1086))&gt;0,LEFT(LOWER(TRIM(DU1086)),7)&lt;&gt;"pending"),OR(AND(LEN(TRIM(DV1086))&gt;0,LEFT(LOWER(TRIM(DV1086)),7)&lt;&gt;"pending"),AND(LEN(TRIM(DW1086))&gt;0,LEFT(LOWER(TRIM(DW1086)),7)&lt;&gt;"pending")),AND(LEN(TRIM(DX1086))&gt;0,LEFT(LOWER(TRIM(DX1086)),7)&lt;&gt;"pending")),IF(AND(F1086="Claim-ready",OR(EA1086="Strong",EA1086="Moderate"),AND(LEN(TRIM(G1086))&gt;0,LEFT(LOWER(TRIM(G1086)),7)&lt;&gt;"pending"),G1086&lt;&gt;"No substantive use decision is permitted from identification metadata alone.",AND(LEN(TRIM(DZ1086))&gt;0,LEFT(LOWER(TRIM(DZ1086)),7)&lt;&gt;"pending"),DZ1086&lt;&gt;"Identification metadata alone does not permit any substantive scientific, causal, operational, or institutional claim.",AND(LEN(TRIM(EI1086))&gt;0,LEFT(LOWER(TRIM(EI1086)),7)&lt;&gt;"pending"),ISNUMBER(EH1086),EH1086&gt;0),"READY","PENDING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6" t="str">
        <x:v>Pending</x:v>
      </x:c>
      <x:c r="EE1086"/>
      <x:c r="EF1086" t="str">
        <x:v>Pending</x:v>
      </x:c>
      <x:c r="EG1086" t="str">
        <x:v>Pending</x:v>
      </x:c>
      <x:c r="EH1086"/>
      <x:c r="EI1086" s="501"/>
      <x:c r="EJ1086"/>
      <x:c r="EK1086" t="str">
        <x:v>Pending</x:v>
      </x:c>
      <x:c r="EL1086" t="n">
        <x:v>46272</x:v>
      </x:c>
      <x:c r="EM1086" t="str">
        <x:v>Production PubMed record imported and reconciled to Zotero item YHU4N3GZ;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6" t="n">
        <x:f>IF(L1086="","",(IF(N1086&lt;&gt;"",1,0)+IF(O1086&lt;&gt;"",1,0)+IF(AJ1086&lt;&gt;"",1,0)+IF(AU1086&lt;&gt;"",1,0)+IF(BE1086&lt;&gt;"",1,0)+IF(CF1086&lt;&gt;"",1,0)+IF(CJ1086="Yes",1,0)+IF(CL1086="Yes",1,0)+IF(DE1086&lt;&gt;"Pending",1,0)+IF(F1086&lt;&gt;"",1,0)+IF(DZ1086&lt;&gt;"",1,0)+IF(EI1086&lt;&gt;"",1,0))/12)</x:f>
        <x:v>0.5</x:v>
      </x:c>
    </x:row>
    <x:row r="1087">
      <x:c r="A1087" t="str">
        <x:v>EV-1084</x:v>
      </x:c>
      <x:c r="B1087" t="str">
        <x:v>Metadata verification</x:v>
      </x:c>
      <x:c r="C1087" t="str">
        <x:f>IF(L1087="","",IF(LEFT(EC1087,7)="BLOCKED","🔴 Do not use for conclusion",IF(EB1087="Yes","🟢 Claim-ready","🟡 Caution / context")))</x:f>
        <x:v>🟡 Caution / context</x:v>
      </x:c>
      <x:c r="D1087" t="str">
        <x:f>IF(L1087="","",EC1087)</x:f>
        <x:v>PENDING — verification</x:v>
      </x:c>
      <x:c r="E1087" t="str">
        <x:v>P2 — High</x:v>
      </x:c>
      <x:c r="F1087" t="str">
        <x:v>Pending</x:v>
      </x:c>
      <x:c r="G1087" t="str">
        <x:v>Title/abstract identify an explicit operational APHT/medical-readiness topic; retain for full-text assessment.</x:v>
      </x:c>
      <x:c r="H1087" t="str">
        <x:v>Obtain and review lawful full text; confirm human adjudication; then select a design-specific appraisal instrument.</x:v>
      </x:c>
      <x:c r="I1087"/>
      <x:c r="J1087" t="str">
        <x:v>B — APHT / Medical Readiness</x:v>
      </x:c>
      <x:c r="K1087" t="str">
        <x:v>IDENTIFIED</x:v>
      </x:c>
      <x:c r="L1087" t="str">
        <x:v>TCCC Updates: Two Decades of Saving Lives on the Battlefield: Tactical Combat Casualty Care Turns 20.</x:v>
      </x:c>
      <x:c r="M1087"/>
      <x:c r="N1087" t="str">
        <x:v>Butler, Frank K Jr</x:v>
      </x:c>
      <x:c r="O1087" t="n">
        <x:v>2017</x:v>
      </x:c>
      <x:c r="P1087" t="str">
        <x:v>Journal of special operations medicine : a peer reviewed journal for SOF medical professionals</x:v>
      </x:c>
      <x:c r="Q1087" t="str">
        <x:v>Journal Article</x:v>
      </x:c>
      <x:c r="R1087" t="str">
        <x:v>Unclear</x:v>
      </x:c>
      <x:c r="S1087" t="str">
        <x:v>Unknown</x:v>
      </x:c>
      <x:c r="T1087" t="str">
        <x:v>eng</x:v>
      </x:c>
      <x:c r="U1087" t="str">
        <x:v>https://pubmed.ncbi.nlm.nih.gov/28599052/</x:v>
      </x:c>
      <x:c r="V1087" t="str">
        <x:v>10.55460/pcuc-u3tv</x:v>
      </x:c>
      <x:c r="W1087" t="str">
        <x:f>IF(V1087="","",LOWER(SUBSTITUTE(SUBSTITUTE(SUBSTITUTE(SUBSTITUTE(TRIM(V1087),"https://doi.org/",""),"http://doi.org/",""),"https://dx.doi.org/",""),"doi:","")))</x:f>
        <x:v>10.55460/pcuc-u3tv</x:v>
      </x:c>
      <x:c r="X1087" t="str">
        <x:v>28599052</x:v>
      </x:c>
      <x:c r="Y1087" t="str"/>
      <x:c r="Z1087"/>
      <x:c r="AA1087" t="str">
        <x:v>PubMed/MEDLINE</x:v>
      </x:c>
      <x:c r="AB1087" t="str">
        <x:v>PUBMED-B-v1.0-2026-08-28</x:v>
      </x:c>
      <x:c r="AC1087" t="str">
        <x:v>SP-PUBMED-B-20260828</x:v>
      </x:c>
      <x:c r="AD1087" s="499" t="n">
        <x:v>46262</x:v>
      </x:c>
      <x:c r="AE1087" s="499" t="n">
        <x:v>46272</x:v>
      </x:c>
      <x:c r="AF1087" t="str">
        <x:v>5LHVHYEE</x:v>
      </x:c>
      <x:c r="AG1087"/>
      <x:c r="AH1087" t="str">
        <x:v>Tactical Athlete → Operational Readiness Brazil</x:v>
      </x:c>
      <x:c r="AI1087" t="str">
        <x:v>evidence-family:B</x:v>
      </x:c>
      <x:c r="AJ1087"/>
      <x:c r="AK1087" t="str">
        <x:f>IF(AJ1087="","",IF(OR(LOWER(AJ1087)="brazil",LOWER(AJ1087)="brasil"),"Yes","No"))</x:f>
      </x:c>
      <x:c r="AL1087"/>
      <x:c r="AM1087"/>
      <x:c r="AN1087"/>
      <x:c r="AO1087"/>
      <x:c r="AP1087"/>
      <x:c r="AQ1087"/>
      <x:c r="AR1087"/>
      <x:c r="AS1087"/>
      <x:c r="AT1087"/>
      <x:c r="AU1087"/>
      <x:c r="AV1087"/>
      <x:c r="AW1087"/>
      <x:c r="AX1087"/>
      <x:c r="AY1087"/>
      <x:c r="AZ1087"/>
      <x:c r="BA1087"/>
      <x:c r="BB1087"/>
      <x:c r="BC1087"/>
      <x:c r="BD1087"/>
      <x:c r="BE1087"/>
      <x:c r="BF1087"/>
      <x:c r="BG1087"/>
      <x:c r="BH1087"/>
      <x:c r="BI1087"/>
      <x:c r="BJ1087"/>
      <x:c r="BK1087"/>
      <x:c r="BL1087"/>
      <x:c r="BM1087"/>
      <x:c r="BN1087"/>
      <x:c r="BO1087"/>
      <x:c r="BP1087"/>
      <x:c r="BQ1087"/>
      <x:c r="BR1087"/>
      <x:c r="BS1087"/>
      <x:c r="BT1087"/>
      <x:c r="BU1087"/>
      <x:c r="BV1087"/>
      <x:c r="BW1087"/>
      <x:c r="BX1087"/>
      <x:c r="BY1087"/>
      <x:c r="BZ1087"/>
      <x:c r="CA1087"/>
      <x:c r="CB1087"/>
      <x:c r="CC1087"/>
      <x:c r="CD1087"/>
      <x:c r="CE1087"/>
      <x:c r="CF1087"/>
      <x:c r="CG1087"/>
      <x:c r="CH1087"/>
      <x:c r="CI1087"/>
      <x:c r="CJ1087" t="str">
        <x:v>Pending</x:v>
      </x:c>
      <x:c r="CK1087" t="str">
        <x:v>Yes</x:v>
      </x:c>
      <x:c r="CL1087" t="str">
        <x:v>Yes</x:v>
      </x:c>
      <x:c r="CM1087" t="str">
        <x:v>Clear</x:v>
      </x:c>
      <x:c r="CN1087" t="str">
        <x:v>Verified — clear</x:v>
      </x:c>
      <x:c r="CO1087" t="n">
        <x:v>46272</x:v>
      </x:c>
      <x:c r="CP1087" t="str">
        <x:v>https://pubmed.ncbi.nlm.nih.gov/28599052/</x:v>
      </x:c>
      <x:c r="CQ1087"/>
      <x:c r="CR1087"/>
      <x:c r="CS1087"/>
      <x:c r="CT1087"/>
      <x:c r="CU1087"/>
      <x:c r="CV1087"/>
      <x:c r="CW1087"/>
      <x:c r="CX1087"/>
      <x:c r="CY1087"/>
      <x:c r="CZ1087"/>
      <x:c r="DA1087"/>
      <x:c r="DB1087" t="str">
        <x:f>IF(L1087="","",IF(AND(COUNT(CU1087:DA1087)=7,OR(CU1087=0,CU1087=1,CU1087=2),OR(CV1087=0,CV1087=1,CV1087=2),OR(CW1087=0,CW1087=1,CW1087=2),OR(CX1087=0,CX1087=1,CX1087=2),OR(CY1087=0,CY1087=1,CY1087=2),OR(CZ1087=0,CZ1087=1,CZ1087=2),OR(DA1087=0,DA1087=1,DA1087=2)),SUM(CU1087:DA1087),""))</x:f>
      </x:c>
      <x:c r="DC1087" t="str">
        <x:f>IF(DB1087="","",ROUND(DB1087/14*10,1))</x:f>
      </x:c>
      <x:c r="DD1087" t="str">
        <x:v>Pending</x:v>
      </x:c>
      <x:c r="DE1087" t="str">
        <x:f>IF(L1087="","",IF(DC1087="","Pending",IF(DD1087="Yes","CONDITIONAL — safety override",IF(DC1087&gt;=8,"HIGH",IF(DC1087&gt;=5,"CONDITIONAL","LOW")))))</x:f>
        <x:v>Pending</x:v>
      </x:c>
      <x:c r="DF1087" t="str">
        <x:v>Pending screening and full-text appraisal; no transferability judgment made at identification.</x:v>
      </x:c>
      <x:c r="DG1087"/>
      <x:c r="DH1087"/>
      <x:c r="DI1087"/>
      <x:c r="DJ1087"/>
      <x:c r="DK1087"/>
      <x:c r="DL1087"/>
      <x:c r="DM1087"/>
      <x:c r="DN1087"/>
      <x:c r="DO1087"/>
      <x:c r="DP1087"/>
      <x:c r="DQ1087"/>
      <x:c r="DR1087"/>
      <x:c r="DS1087"/>
      <x:c r="DT1087"/>
      <x:c r="DU1087"/>
      <x:c r="DV1087"/>
      <x:c r="DW1087"/>
      <x:c r="DX1087"/>
      <x:c r="DY1087"/>
      <x:c r="DZ1087" t="str">
        <x:v>Title/abstract screening alone does not establish effectiveness, causality, methodological quality, transferability to Brazilian public safety or an institutional recommendation.</x:v>
      </x:c>
      <x:c r="EA1087" t="str">
        <x:v>Pending</x:v>
      </x:c>
      <x:c r="EB1087" t="str">
        <x:f>IF(L1087="","",IF(EC1087="READY","Yes","No / Pending"))</x:f>
        <x:v>No / Pending</x:v>
      </x:c>
      <x:c r="EC1087" t="str">
        <x:f>IF(L1087="","",IF(OR(ISNUMBER(SEARCH("Retracted Publication",Q1087)),CM1087="Retracted",CN1087="Retracted",CM1087="Expression of Concern",CN1087="Expression of Concern",F1087="Not used",CG1087="Critical",CH1087="High",CH1087="Critical"),"BLOCKED — integrity or use restriction",IF(AND(CJ1087="Yes",CK1087="Yes",CL1087="Yes"),IF(AND(CM1087="Clear",CN1087="Verified — clear"),IF(AND(AND(LEN(TRIM(CF1087))&gt;0,LEFT(LOWER(TRIM(CF1087)),7)&lt;&gt;"pending"),OR(CG1087="High",CG1087="Moderate"),OR(CH1087="Low",CH1087="Some concerns",CH1087="Not applicable")),IF(AND(DD1087="No",OR(DE1087="HIGH",DE1087="CONDITIONAL"),AND(LEN(TRIM(DF1087))&gt;0,LEFT(LOWER(TRIM(DF1087)),7)&lt;&gt;"pending")),IF(AND(AND(LEN(TRIM(DT1087))&gt;0,LEFT(LOWER(TRIM(DT1087)),7)&lt;&gt;"pending"),AND(LEN(TRIM(DU1087))&gt;0,LEFT(LOWER(TRIM(DU1087)),7)&lt;&gt;"pending"),OR(AND(LEN(TRIM(DV1087))&gt;0,LEFT(LOWER(TRIM(DV1087)),7)&lt;&gt;"pending"),AND(LEN(TRIM(DW1087))&gt;0,LEFT(LOWER(TRIM(DW1087)),7)&lt;&gt;"pending")),AND(LEN(TRIM(DX1087))&gt;0,LEFT(LOWER(TRIM(DX1087)),7)&lt;&gt;"pending")),IF(AND(F1087="Claim-ready",OR(EA1087="Strong",EA1087="Moderate"),AND(LEN(TRIM(G1087))&gt;0,LEFT(LOWER(TRIM(G1087)),7)&lt;&gt;"pending"),G1087&lt;&gt;"No substantive use decision is permitted from identification metadata alone.",AND(LEN(TRIM(DZ1087))&gt;0,LEFT(LOWER(TRIM(DZ1087)),7)&lt;&gt;"pending"),DZ1087&lt;&gt;"Identification metadata alone does not permit any substantive scientific, causal, operational, or institutional claim.",AND(LEN(TRIM(EI1087))&gt;0,LEFT(LOWER(TRIM(EI1087)),7)&lt;&gt;"pending"),ISNUMBER(EH1087),EH1087&gt;0),"READY","PENDING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87" t="str">
        <x:v>Pending</x:v>
      </x:c>
      <x:c r="EE1087"/>
      <x:c r="EF1087" t="str">
        <x:v>Pending</x:v>
      </x:c>
      <x:c r="EG1087" t="str">
        <x:v>Pending</x:v>
      </x:c>
      <x:c r="EH1087"/>
      <x:c r="EI1087" s="501"/>
      <x:c r="EJ1087"/>
      <x:c r="EK1087" t="str">
        <x:v>Pending</x:v>
      </x:c>
      <x:c r="EL1087" t="n">
        <x:v>46272</x:v>
      </x:c>
      <x:c r="EM1087" t="str">
        <x:v>Production PubMed record imported and reconciled to Zotero item 5LHVHYEE;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87" t="n">
        <x:f>IF(L1087="","",(IF(N1087&lt;&gt;"",1,0)+IF(O1087&lt;&gt;"",1,0)+IF(AJ1087&lt;&gt;"",1,0)+IF(AU1087&lt;&gt;"",1,0)+IF(BE1087&lt;&gt;"",1,0)+IF(CF1087&lt;&gt;"",1,0)+IF(CJ1087="Yes",1,0)+IF(CL1087="Yes",1,0)+IF(DE1087&lt;&gt;"Pending",1,0)+IF(F1087&lt;&gt;"",1,0)+IF(DZ1087&lt;&gt;"",1,0)+IF(EI1087&lt;&gt;"",1,0))/12)</x:f>
        <x:v>0.4166666666666667</x:v>
      </x:c>
    </x:row>
    <x:row r="1088">
      <x:c r="A1088" t="str">
        <x:v>EV-1085</x:v>
      </x:c>
      <x:c r="B1088" t="str">
        <x:v>Integrity check</x:v>
      </x:c>
      <x:c r="C1088" t="str">
        <x:f>IF(L1088="","",IF(LEFT(EC1088,7)="BLOCKED","🔴 Do not use for conclusion",IF(EB1088="Yes","🟢 Claim-ready","🟡 Caution / context")))</x:f>
        <x:v>🟡 Caution / context</x:v>
      </x:c>
      <x:c r="D1088" t="str">
        <x:f>IF(L1088="","",EC1088)</x:f>
        <x:v>PENDING — appropriate appraisal</x:v>
      </x:c>
      <x:c r="E1088" t="str">
        <x:v>P3 — Medium</x:v>
      </x:c>
      <x:c r="F1088" t="str">
        <x:v>Pending</x:v>
      </x:c>
      <x:c r="G1088" t="str">
        <x:v>Title/abstract identify an explicit operational APHT/medical-readiness topic; retain for full-text assessment.</x:v>
      </x:c>
      <x:c r="H1088" t="str">
        <x:v>Obtain and review lawful full text; confirm human adjudication; then select a design-specific appraisal instrument.</x:v>
      </x:c>
      <x:c r="I1088"/>
      <x:c r="J1088" t="str">
        <x:v>B — APHT / Medical Readiness</x:v>
      </x:c>
      <x:c r="K1088" t="str">
        <x:v>IDENTIFIED</x:v>
      </x:c>
      <x:c r="L1088" t="str">
        <x:v>Manikin Human-Patient Simulator Training.</x:v>
      </x:c>
      <x:c r="M1088"/>
      <x:c r="N1088" t="str">
        <x:v>Horn, Gregory T; Bowling, F; Lowe, David E; Parimore, James G; Stagliano, David R; Studer, Nicholas M</x:v>
      </x:c>
      <x:c r="O1088" t="n">
        <x:v>2017</x:v>
      </x:c>
      <x:c r="P1088" t="str">
        <x:v>Journal of special operations medicine : a peer reviewed journal for SOF medical professionals</x:v>
      </x:c>
      <x:c r="Q1088" t="str">
        <x:v>Journal Article</x:v>
      </x:c>
      <x:c r="R1088" t="str">
        <x:v>Unclear</x:v>
      </x:c>
      <x:c r="S1088" t="str">
        <x:v>Unknown</x:v>
      </x:c>
      <x:c r="T1088" t="str">
        <x:v>eng</x:v>
      </x:c>
      <x:c r="U1088" t="str">
        <x:v>https://pubmed.ncbi.nlm.nih.gov/28599039/</x:v>
      </x:c>
      <x:c r="V1088" t="str">
        <x:v>10.55460/0se6-q7tf</x:v>
      </x:c>
      <x:c r="W1088" t="str">
        <x:f>IF(V1088="","",LOWER(SUBSTITUTE(SUBSTITUTE(SUBSTITUTE(SUBSTITUTE(TRIM(V1088),"https://doi.org/",""),"http://doi.org/",""),"https://dx.doi.org/",""),"doi:","")))</x:f>
        <x:v>10.55460/0se6-q7tf</x:v>
      </x:c>
      <x:c r="X1088" t="str">
        <x:v>28599039</x:v>
      </x:c>
      <x:c r="Y1088" t="str"/>
      <x:c r="Z1088"/>
      <x:c r="AA1088" t="str">
        <x:v>PubMed/MEDLINE</x:v>
      </x:c>
      <x:c r="AB1088" t="str">
        <x:v>PUBMED-B-v1.0-2026-08-28</x:v>
      </x:c>
      <x:c r="AC1088" t="str">
        <x:v>SP-PUBMED-B-20260828</x:v>
      </x:c>
      <x:c r="AD1088" s="499" t="n">
        <x:v>46262</x:v>
      </x:c>
      <x:c r="AE1088" s="499" t="n">
        <x:v>46272</x:v>
      </x:c>
      <x:c r="AF1088" t="str">
        <x:v>NP3U8ANP</x:v>
      </x:c>
      <x:c r="AG1088"/>
      <x:c r="AH1088" t="str">
        <x:v>Tactical Athlete → Operational Readiness Brazil</x:v>
      </x:c>
      <x:c r="AI1088" t="str">
        <x:v>evidence-family:B</x:v>
      </x:c>
      <x:c r="AJ1088"/>
      <x:c r="AK1088" t="str">
        <x:f>IF(AJ1088="","",IF(OR(LOWER(AJ1088)="brazil",LOWER(AJ1088)="brasil"),"Yes","No"))</x:f>
      </x:c>
      <x:c r="AL1088"/>
      <x:c r="AM1088"/>
      <x:c r="AN1088"/>
      <x:c r="AO1088"/>
      <x:c r="AP1088"/>
      <x:c r="AQ1088"/>
      <x:c r="AR1088"/>
      <x:c r="AS1088"/>
      <x:c r="AT1088"/>
      <x:c r="AU1088"/>
      <x:c r="AV1088"/>
      <x:c r="AW1088"/>
      <x:c r="AX1088"/>
      <x:c r="AY1088"/>
      <x:c r="AZ1088"/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/>
      <x:c r="BO1088"/>
      <x:c r="BP1088"/>
      <x:c r="BQ1088"/>
      <x:c r="BR1088"/>
      <x:c r="BS1088"/>
      <x:c r="BT1088"/>
      <x:c r="BU1088"/>
      <x:c r="BV1088"/>
      <x:c r="BW1088"/>
      <x:c r="BX1088"/>
      <x:c r="BY1088"/>
      <x:c r="BZ1088"/>
      <x:c r="CA1088"/>
      <x:c r="CB1088"/>
      <x:c r="CC1088"/>
      <x:c r="CD1088"/>
      <x:c r="CE1088"/>
      <x:c r="CF1088"/>
      <x:c r="CG1088"/>
      <x:c r="CH1088"/>
      <x:c r="CI1088"/>
      <x:c r="CJ1088" t="str">
        <x:v>Yes</x:v>
      </x:c>
      <x:c r="CK1088" t="str">
        <x:v>Yes</x:v>
      </x:c>
      <x:c r="CL1088" t="str">
        <x:v>Yes</x:v>
      </x:c>
      <x:c r="CM1088" t="str">
        <x:v>Clear</x:v>
      </x:c>
      <x:c r="CN1088" t="str">
        <x:v>Verified — clear</x:v>
      </x:c>
      <x:c r="CO1088" t="n">
        <x:v>46272</x:v>
      </x:c>
      <x:c r="CP1088" t="str">
        <x:v>https://pubmed.ncbi.nlm.nih.gov/28599039/</x:v>
      </x:c>
      <x:c r="CQ1088"/>
      <x:c r="CR1088"/>
      <x:c r="CS1088"/>
      <x:c r="CT1088"/>
      <x:c r="CU1088"/>
      <x:c r="CV1088"/>
      <x:c r="CW1088"/>
      <x:c r="CX1088"/>
      <x:c r="CY1088"/>
      <x:c r="CZ1088"/>
      <x:c r="DA1088"/>
      <x:c r="DB1088" t="str">
        <x:f>IF(L1088="","",IF(AND(COUNT(CU1088:DA1088)=7,OR(CU1088=0,CU1088=1,CU1088=2),OR(CV1088=0,CV1088=1,CV1088=2),OR(CW1088=0,CW1088=1,CW1088=2),OR(CX1088=0,CX1088=1,CX1088=2),OR(CY1088=0,CY1088=1,CY1088=2),OR(CZ1088=0,CZ1088=1,CZ1088=2),OR(DA1088=0,DA1088=1,DA1088=2)),SUM(CU1088:DA1088),""))</x:f>
      </x:c>
      <x:c r="DC1088" t="str">
        <x:f>IF(DB1088="","",ROUND(DB1088/14*10,1))</x:f>
      </x:c>
      <x:c r="DD1088" t="str">
        <x:v>Pending</x:v>
      </x:c>
      <x:c r="DE1088" t="str">
        <x:f>IF(L1088="","",IF(DC1088="","Pending",IF(DD1088="Yes","CONDITIONAL — safety override",IF(DC1088&gt;=8,"HIGH",IF(DC1088&gt;=5,"CONDITIONAL","LOW")))))</x:f>
        <x:v>Pending</x:v>
      </x:c>
      <x:c r="DF1088" t="str">
        <x:v>Pending screening and full-text appraisal; no transferability judgment made at identification.</x:v>
      </x:c>
      <x:c r="DG1088"/>
      <x:c r="DH1088"/>
      <x:c r="DI1088"/>
      <x:c r="DJ1088"/>
      <x:c r="DK1088"/>
      <x:c r="DL1088"/>
      <x:c r="DM1088"/>
      <x:c r="DN1088"/>
      <x:c r="DO1088"/>
      <x:c r="DP1088"/>
      <x:c r="DQ1088"/>
      <x:c r="DR1088"/>
      <x:c r="DS1088"/>
      <x:c r="DT1088"/>
      <x:c r="DU1088"/>
      <x:c r="DV1088"/>
      <x:c r="DW1088"/>
      <x:c r="DX1088"/>
      <x:c r="DY1088"/>
      <x:c r="DZ1088" t="str">
        <x:v>Title/abstract screening alone does not establish effectiveness, causality, methodological quality, transferability to Brazilian public safety or an institutional recommendation.</x:v>
      </x:c>
      <x:c r="EA1088" t="str">
        <x:v>Pending</x:v>
      </x:c>
      <x:c r="EB1088" t="str">
        <x:f>IF(L1088="","",IF(EC1088="READY","Yes","No / Pending"))</x:f>
        <x:v>No / Pending</x:v>
      </x:c>
      <x:c r="EC1088" t="str">
        <x:f>IF(L1088="","",IF(OR(ISNUMBER(SEARCH("Retracted Publication",Q1088)),CM1088="Retracted",CN1088="Retracted",CM1088="Expression of Concern",CN1088="Expression of Concern",F1088="Not used",CG1088="Critical",CH1088="High",CH1088="Critical"),"BLOCKED — integrity or use restriction",IF(AND(CJ1088="Yes",CK1088="Yes",CL1088="Yes"),IF(AND(CM1088="Clear",CN1088="Verified — clear"),IF(AND(AND(LEN(TRIM(CF1088))&gt;0,LEFT(LOWER(TRIM(CF1088)),7)&lt;&gt;"pending"),OR(CG1088="High",CG1088="Moderate"),OR(CH1088="Low",CH1088="Some concerns",CH1088="Not applicable")),IF(AND(DD1088="No",OR(DE1088="HIGH",DE1088="CONDITIONAL"),AND(LEN(TRIM(DF1088))&gt;0,LEFT(LOWER(TRIM(DF1088)),7)&lt;&gt;"pending")),IF(AND(AND(LEN(TRIM(DT1088))&gt;0,LEFT(LOWER(TRIM(DT1088)),7)&lt;&gt;"pending"),AND(LEN(TRIM(DU1088))&gt;0,LEFT(LOWER(TRIM(DU1088)),7)&lt;&gt;"pending"),OR(AND(LEN(TRIM(DV1088))&gt;0,LEFT(LOWER(TRIM(DV1088)),7)&lt;&gt;"pending"),AND(LEN(TRIM(DW1088))&gt;0,LEFT(LOWER(TRIM(DW1088)),7)&lt;&gt;"pending")),AND(LEN(TRIM(DX1088))&gt;0,LEFT(LOWER(TRIM(DX1088)),7)&lt;&gt;"pending")),IF(AND(F1088="Claim-ready",OR(EA1088="Strong",EA1088="Moderate"),AND(LEN(TRIM(G1088))&gt;0,LEFT(LOWER(TRIM(G1088)),7)&lt;&gt;"pending"),G1088&lt;&gt;"No substantive use decision is permitted from identification metadata alone.",AND(LEN(TRIM(DZ1088))&gt;0,LEFT(LOWER(TRIM(DZ1088)),7)&lt;&gt;"pending"),DZ1088&lt;&gt;"Identification metadata alone does not permit any substantive scientific, causal, operational, or institutional claim.",AND(LEN(TRIM(EI1088))&gt;0,LEFT(LOWER(TRIM(EI1088)),7)&lt;&gt;"pending"),ISNUMBER(EH1088),EH1088&gt;0),"READY","PENDING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8" t="str">
        <x:v>Pending</x:v>
      </x:c>
      <x:c r="EE1088"/>
      <x:c r="EF1088" t="str">
        <x:v>Pending</x:v>
      </x:c>
      <x:c r="EG1088" t="str">
        <x:v>Pending</x:v>
      </x:c>
      <x:c r="EH1088"/>
      <x:c r="EI1088" s="501"/>
      <x:c r="EJ1088"/>
      <x:c r="EK1088" t="str">
        <x:v>Pending</x:v>
      </x:c>
      <x:c r="EL1088" t="n">
        <x:v>46272</x:v>
      </x:c>
      <x:c r="EM1088" t="str">
        <x:v>Production PubMed record imported and reconciled to Zotero item NP3U8ANP;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8" t="n">
        <x:f>IF(L1088="","",(IF(N1088&lt;&gt;"",1,0)+IF(O1088&lt;&gt;"",1,0)+IF(AJ1088&lt;&gt;"",1,0)+IF(AU1088&lt;&gt;"",1,0)+IF(BE1088&lt;&gt;"",1,0)+IF(CF1088&lt;&gt;"",1,0)+IF(CJ1088="Yes",1,0)+IF(CL1088="Yes",1,0)+IF(DE1088&lt;&gt;"Pending",1,0)+IF(F1088&lt;&gt;"",1,0)+IF(DZ1088&lt;&gt;"",1,0)+IF(EI1088&lt;&gt;"",1,0))/12)</x:f>
        <x:v>0.5</x:v>
      </x:c>
    </x:row>
    <x:row r="1089">
      <x:c r="A1089" t="str">
        <x:v>EV-1086</x:v>
      </x:c>
      <x:c r="B1089" t="str">
        <x:v>Integrity check</x:v>
      </x:c>
      <x:c r="C1089" t="str">
        <x:f>IF(L1089="","",IF(LEFT(EC1089,7)="BLOCKED","🔴 Do not use for conclusion",IF(EB1089="Yes","🟢 Claim-ready","🟡 Caution / context")))</x:f>
        <x:v>🟡 Caution / context</x:v>
      </x:c>
      <x:c r="D1089" t="str">
        <x:f>IF(L1089="","",EC1089)</x:f>
        <x:v>PENDING — appropriate appraisal</x:v>
      </x:c>
      <x:c r="E1089" t="str">
        <x:v>P2 — High</x:v>
      </x:c>
      <x:c r="F1089" t="str">
        <x:v>Pending</x:v>
      </x:c>
      <x:c r="G1089" t="str">
        <x:v>Title/abstract identify an explicit tactical/public-safety context and readiness domain; retain for full-text assessment.</x:v>
      </x:c>
      <x:c r="H1089" t="str">
        <x:v>Obtain and review lawful full text; confirm human adjudication; then select a design-specific appraisal instrument.</x:v>
      </x:c>
      <x:c r="I1089"/>
      <x:c r="J1089" t="str">
        <x:v>A — Core</x:v>
      </x:c>
      <x:c r="K1089" t="str">
        <x:v>IDENTIFIED</x:v>
      </x:c>
      <x:c r="L1089" t="str">
        <x:v>LOAD-ENHANCED MOVEMENT QUALITY SCREENING AND TACTICAL ATHLETICISM: AN EXTENSION OF EVIDENCE.</x:v>
      </x:c>
      <x:c r="M1089"/>
      <x:c r="N1089" t="str">
        <x:v>Glass, Stephen M; Schmitz, Randy J; Rhea, Christopher K; Ross, Scott E</x:v>
      </x:c>
      <x:c r="O1089" t="n">
        <x:v>2017</x:v>
      </x:c>
      <x:c r="P1089" t="str">
        <x:v>International journal of sports physical therapy</x:v>
      </x:c>
      <x:c r="Q1089" t="str">
        <x:v>Journal Article</x:v>
      </x:c>
      <x:c r="R1089" t="str">
        <x:v>Unclear</x:v>
      </x:c>
      <x:c r="S1089" t="str">
        <x:v>Unknown</x:v>
      </x:c>
      <x:c r="T1089" t="str">
        <x:v>eng</x:v>
      </x:c>
      <x:c r="U1089" t="str">
        <x:v>https://pubmed.ncbi.nlm.nih.gov/28593095/</x:v>
      </x:c>
      <x:c r="V1089" t="str"/>
      <x:c r="W1089" t="str">
        <x:f>IF(V1089="","",LOWER(SUBSTITUTE(SUBSTITUTE(SUBSTITUTE(SUBSTITUTE(TRIM(V1089),"https://doi.org/",""),"http://doi.org/",""),"https://dx.doi.org/",""),"doi:","")))</x:f>
      </x:c>
      <x:c r="X1089" t="str">
        <x:v>28593095</x:v>
      </x:c>
      <x:c r="Y1089" t="str">
        <x:v>PMC5455190</x:v>
      </x:c>
      <x:c r="Z1089"/>
      <x:c r="AA1089" t="str">
        <x:v>PubMed/MEDLINE</x:v>
      </x:c>
      <x:c r="AB1089" t="str">
        <x:v>PUBMED-A-v1.0-2026-08-28</x:v>
      </x:c>
      <x:c r="AC1089" t="str">
        <x:v>SP-PUBMED-A-20260828</x:v>
      </x:c>
      <x:c r="AD1089" s="499" t="n">
        <x:v>46262</x:v>
      </x:c>
      <x:c r="AE1089" s="499" t="n">
        <x:v>46272</x:v>
      </x:c>
      <x:c r="AF1089" t="str">
        <x:v>9XQWQDCJ</x:v>
      </x:c>
      <x:c r="AG1089"/>
      <x:c r="AH1089" t="str">
        <x:v>Tactical Athlete → Operational Readiness Brazil</x:v>
      </x:c>
      <x:c r="AI1089" t="str">
        <x:v>evidence-family:A</x:v>
      </x:c>
      <x:c r="AJ1089"/>
      <x:c r="AK1089" t="str">
        <x:f>IF(AJ1089="","",IF(OR(LOWER(AJ1089)="brazil",LOWER(AJ1089)="brasil"),"Yes","No"))</x:f>
      </x:c>
      <x:c r="AL1089"/>
      <x:c r="AM1089"/>
      <x:c r="AN1089"/>
      <x:c r="AO1089"/>
      <x:c r="AP1089"/>
      <x:c r="AQ1089"/>
      <x:c r="AR1089"/>
      <x:c r="AS1089"/>
      <x:c r="AT1089"/>
      <x:c r="AU1089"/>
      <x:c r="AV1089"/>
      <x:c r="AW1089"/>
      <x:c r="AX1089"/>
      <x:c r="AY1089"/>
      <x:c r="AZ1089"/>
      <x:c r="BA1089"/>
      <x:c r="BB1089"/>
      <x:c r="BC1089"/>
      <x:c r="BD1089"/>
      <x:c r="BE1089"/>
      <x:c r="BF1089"/>
      <x:c r="BG1089"/>
      <x:c r="BH1089"/>
      <x:c r="BI1089"/>
      <x:c r="BJ1089"/>
      <x:c r="BK1089"/>
      <x:c r="BL1089"/>
      <x:c r="BM1089"/>
      <x:c r="BN1089"/>
      <x:c r="BO1089"/>
      <x:c r="BP1089"/>
      <x:c r="BQ1089"/>
      <x:c r="BR1089"/>
      <x:c r="BS1089"/>
      <x:c r="BT1089"/>
      <x:c r="BU1089"/>
      <x:c r="BV1089"/>
      <x:c r="BW1089"/>
      <x:c r="BX1089"/>
      <x:c r="BY1089"/>
      <x:c r="BZ1089"/>
      <x:c r="CA1089"/>
      <x:c r="CB1089"/>
      <x:c r="CC1089"/>
      <x:c r="CD1089"/>
      <x:c r="CE1089"/>
      <x:c r="CF1089"/>
      <x:c r="CG1089"/>
      <x:c r="CH1089"/>
      <x:c r="CI1089"/>
      <x:c r="CJ1089" t="str">
        <x:v>Yes</x:v>
      </x:c>
      <x:c r="CK1089" t="str">
        <x:v>Yes</x:v>
      </x:c>
      <x:c r="CL1089" t="str">
        <x:v>Yes</x:v>
      </x:c>
      <x:c r="CM1089" t="str">
        <x:v>Clear</x:v>
      </x:c>
      <x:c r="CN1089" t="str">
        <x:v>Verified — clear</x:v>
      </x:c>
      <x:c r="CO1089" t="n">
        <x:v>46272</x:v>
      </x:c>
      <x:c r="CP1089" t="str">
        <x:v>https://pubmed.ncbi.nlm.nih.gov/28593095/</x:v>
      </x:c>
      <x:c r="CQ1089"/>
      <x:c r="CR1089"/>
      <x:c r="CS1089"/>
      <x:c r="CT1089"/>
      <x:c r="CU1089"/>
      <x:c r="CV1089"/>
      <x:c r="CW1089"/>
      <x:c r="CX1089"/>
      <x:c r="CY1089"/>
      <x:c r="CZ1089"/>
      <x:c r="DA1089"/>
      <x:c r="DB1089" t="str">
        <x:f>IF(L1089="","",IF(AND(COUNT(CU1089:DA1089)=7,OR(CU1089=0,CU1089=1,CU1089=2),OR(CV1089=0,CV1089=1,CV1089=2),OR(CW1089=0,CW1089=1,CW1089=2),OR(CX1089=0,CX1089=1,CX1089=2),OR(CY1089=0,CY1089=1,CY1089=2),OR(CZ1089=0,CZ1089=1,CZ1089=2),OR(DA1089=0,DA1089=1,DA1089=2)),SUM(CU1089:DA1089),""))</x:f>
      </x:c>
      <x:c r="DC1089" t="str">
        <x:f>IF(DB1089="","",ROUND(DB1089/14*10,1))</x:f>
      </x:c>
      <x:c r="DD1089" t="str">
        <x:v>Pending</x:v>
      </x:c>
      <x:c r="DE1089" t="str">
        <x:f>IF(L1089="","",IF(DC1089="","Pending",IF(DD1089="Yes","CONDITIONAL — safety override",IF(DC1089&gt;=8,"HIGH",IF(DC1089&gt;=5,"CONDITIONAL","LOW")))))</x:f>
        <x:v>Pending</x:v>
      </x:c>
      <x:c r="DF1089" t="str">
        <x:v>Pending screening and full-text appraisal; no transferability judgment made at identification.</x:v>
      </x:c>
      <x:c r="DG1089"/>
      <x:c r="DH1089"/>
      <x:c r="DI1089"/>
      <x:c r="DJ1089"/>
      <x:c r="DK1089"/>
      <x:c r="DL1089"/>
      <x:c r="DM1089"/>
      <x:c r="DN1089"/>
      <x:c r="DO1089"/>
      <x:c r="DP1089"/>
      <x:c r="DQ1089"/>
      <x:c r="DR1089"/>
      <x:c r="DS1089"/>
      <x:c r="DT1089"/>
      <x:c r="DU1089"/>
      <x:c r="DV1089"/>
      <x:c r="DW1089"/>
      <x:c r="DX1089"/>
      <x:c r="DY1089"/>
      <x:c r="DZ1089" t="str">
        <x:v>Title/abstract screening alone does not establish effectiveness, causality, methodological quality, transferability to Brazilian public safety or an institutional recommendation.</x:v>
      </x:c>
      <x:c r="EA1089" t="str">
        <x:v>Pending</x:v>
      </x:c>
      <x:c r="EB1089" t="str">
        <x:f>IF(L1089="","",IF(EC1089="READY","Yes","No / Pending"))</x:f>
        <x:v>No / Pending</x:v>
      </x:c>
      <x:c r="EC1089" t="str">
        <x:f>IF(L1089="","",IF(OR(ISNUMBER(SEARCH("Retracted Publication",Q1089)),CM1089="Retracted",CN1089="Retracted",CM1089="Expression of Concern",CN1089="Expression of Concern",F1089="Not used",CG1089="Critical",CH1089="High",CH1089="Critical"),"BLOCKED — integrity or use restriction",IF(AND(CJ1089="Yes",CK1089="Yes",CL1089="Yes"),IF(AND(CM1089="Clear",CN1089="Verified — clear"),IF(AND(AND(LEN(TRIM(CF1089))&gt;0,LEFT(LOWER(TRIM(CF1089)),7)&lt;&gt;"pending"),OR(CG1089="High",CG1089="Moderate"),OR(CH1089="Low",CH1089="Some concerns",CH1089="Not applicable")),IF(AND(DD1089="No",OR(DE1089="HIGH",DE1089="CONDITIONAL"),AND(LEN(TRIM(DF1089))&gt;0,LEFT(LOWER(TRIM(DF1089)),7)&lt;&gt;"pending")),IF(AND(AND(LEN(TRIM(DT1089))&gt;0,LEFT(LOWER(TRIM(DT1089)),7)&lt;&gt;"pending"),AND(LEN(TRIM(DU1089))&gt;0,LEFT(LOWER(TRIM(DU1089)),7)&lt;&gt;"pending"),OR(AND(LEN(TRIM(DV1089))&gt;0,LEFT(LOWER(TRIM(DV1089)),7)&lt;&gt;"pending"),AND(LEN(TRIM(DW1089))&gt;0,LEFT(LOWER(TRIM(DW1089)),7)&lt;&gt;"pending")),AND(LEN(TRIM(DX1089))&gt;0,LEFT(LOWER(TRIM(DX1089)),7)&lt;&gt;"pending")),IF(AND(F1089="Claim-ready",OR(EA1089="Strong",EA1089="Moderate"),AND(LEN(TRIM(G1089))&gt;0,LEFT(LOWER(TRIM(G1089)),7)&lt;&gt;"pending"),G1089&lt;&gt;"No substantive use decision is permitted from identification metadata alone.",AND(LEN(TRIM(DZ1089))&gt;0,LEFT(LOWER(TRIM(DZ1089)),7)&lt;&gt;"pending"),DZ1089&lt;&gt;"Identification metadata alone does not permit any substantive scientific, causal, operational, or institutional claim.",AND(LEN(TRIM(EI1089))&gt;0,LEFT(LOWER(TRIM(EI1089)),7)&lt;&gt;"pending"),ISNUMBER(EH1089),EH1089&gt;0),"READY","PENDING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89" t="str">
        <x:v>Pending</x:v>
      </x:c>
      <x:c r="EE1089"/>
      <x:c r="EF1089" t="str">
        <x:v>Pending</x:v>
      </x:c>
      <x:c r="EG1089" t="str">
        <x:v>Pending</x:v>
      </x:c>
      <x:c r="EH1089"/>
      <x:c r="EI1089" s="501"/>
      <x:c r="EJ1089"/>
      <x:c r="EK1089" t="str">
        <x:v>Pending</x:v>
      </x:c>
      <x:c r="EL1089" t="n">
        <x:v>46272</x:v>
      </x:c>
      <x:c r="EM1089" t="str">
        <x:v>Production PubMed record imported and reconciled to Zotero item 9XQWQDCJ;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89" t="n">
        <x:f>IF(L1089="","",(IF(N1089&lt;&gt;"",1,0)+IF(O1089&lt;&gt;"",1,0)+IF(AJ1089&lt;&gt;"",1,0)+IF(AU1089&lt;&gt;"",1,0)+IF(BE1089&lt;&gt;"",1,0)+IF(CF1089&lt;&gt;"",1,0)+IF(CJ1089="Yes",1,0)+IF(CL1089="Yes",1,0)+IF(DE1089&lt;&gt;"Pending",1,0)+IF(F1089&lt;&gt;"",1,0)+IF(DZ1089&lt;&gt;"",1,0)+IF(EI1089&lt;&gt;"",1,0))/12)</x:f>
        <x:v>0.5</x:v>
      </x:c>
    </x:row>
    <x:row r="1090">
      <x:c r="A1090" t="str">
        <x:v>EV-1087</x:v>
      </x:c>
      <x:c r="B1090" t="str">
        <x:v>Integrity check</x:v>
      </x:c>
      <x:c r="C1090" t="str">
        <x:f>IF(L1090="","",IF(LEFT(EC1090,7)="BLOCKED","🔴 Do not use for conclusion",IF(EB1090="Yes","🟢 Claim-ready","🟡 Caution / context")))</x:f>
        <x:v>🟡 Caution / context</x:v>
      </x:c>
      <x:c r="D1090" t="str">
        <x:f>IF(L1090="","",EC1090)</x:f>
        <x:v>PENDING — appropriate appraisal</x:v>
      </x:c>
      <x:c r="E1090" t="str">
        <x:v>P3 — Medium</x:v>
      </x:c>
      <x:c r="F1090" t="str">
        <x:v>Pending</x:v>
      </x:c>
      <x:c r="G1090" t="str">
        <x:v>Title/abstract identify an explicit implementation-science construct; retain for full-text assessment.</x:v>
      </x:c>
      <x:c r="H1090" t="str">
        <x:v>Obtain and review lawful full text; confirm human adjudication; then select a design-specific appraisal instrument.</x:v>
      </x:c>
      <x:c r="I1090"/>
      <x:c r="J1090" t="str">
        <x:v>C — Implementation Science</x:v>
      </x:c>
      <x:c r="K1090" t="str">
        <x:v>IDENTIFIED</x:v>
      </x:c>
      <x:c r="L1090" t="str">
        <x:v>HIV Risk Behavior and Prevention Considerations Among Military Personnel in Three Caribbean Region Countries: Belize, Barbados, and the Dominican Republic.</x:v>
      </x:c>
      <x:c r="M1090"/>
      <x:c r="N1090" t="str">
        <x:v>Asefnia, Nakisa; Cowan, Lisa; Werth, Rose</x:v>
      </x:c>
      <x:c r="O1090" t="n">
        <x:v>2017</x:v>
      </x:c>
      <x:c r="P1090" t="str">
        <x:v>Current HIV research</x:v>
      </x:c>
      <x:c r="Q1090" t="str">
        <x:v>Journal Article; Review</x:v>
      </x:c>
      <x:c r="R1090" t="str">
        <x:v>Unclear</x:v>
      </x:c>
      <x:c r="S1090" t="str">
        <x:v>Unknown</x:v>
      </x:c>
      <x:c r="T1090" t="str">
        <x:v>eng</x:v>
      </x:c>
      <x:c r="U1090" t="str">
        <x:v>https://pubmed.ncbi.nlm.nih.gov/28521724/</x:v>
      </x:c>
      <x:c r="V1090" t="str">
        <x:v>10.2174/1570162x15666170517121316</x:v>
      </x:c>
      <x:c r="W1090" t="str">
        <x:f>IF(V1090="","",LOWER(SUBSTITUTE(SUBSTITUTE(SUBSTITUTE(SUBSTITUTE(TRIM(V1090),"https://doi.org/",""),"http://doi.org/",""),"https://dx.doi.org/",""),"doi:","")))</x:f>
        <x:v>10.2174/1570162x15666170517121316</x:v>
      </x:c>
      <x:c r="X1090" t="str">
        <x:v>28521724</x:v>
      </x:c>
      <x:c r="Y1090" t="str"/>
      <x:c r="Z1090"/>
      <x:c r="AA1090" t="str">
        <x:v>PubMed/MEDLINE</x:v>
      </x:c>
      <x:c r="AB1090" t="str">
        <x:v>PUBMED-C-v1.0-2026-08-28</x:v>
      </x:c>
      <x:c r="AC1090" t="str">
        <x:v>SP-PUBMED-C-20260828</x:v>
      </x:c>
      <x:c r="AD1090" s="499" t="n">
        <x:v>46262</x:v>
      </x:c>
      <x:c r="AE1090" s="499" t="n">
        <x:v>46272</x:v>
      </x:c>
      <x:c r="AF1090" t="str">
        <x:v>IQ67PHYT</x:v>
      </x:c>
      <x:c r="AG1090"/>
      <x:c r="AH1090" t="str">
        <x:v>Tactical Athlete → Operational Readiness Brazil</x:v>
      </x:c>
      <x:c r="AI1090" t="str">
        <x:v>evidence-family:C</x:v>
      </x:c>
      <x:c r="AJ1090"/>
      <x:c r="AK1090" t="str">
        <x:f>IF(AJ1090="","",IF(OR(LOWER(AJ1090)="brazil",LOWER(AJ1090)="brasil"),"Yes","No"))</x:f>
      </x:c>
      <x:c r="AL1090"/>
      <x:c r="AM1090"/>
      <x:c r="AN1090"/>
      <x:c r="AO1090"/>
      <x:c r="AP1090"/>
      <x:c r="AQ1090"/>
      <x:c r="AR1090"/>
      <x:c r="AS1090"/>
      <x:c r="AT1090"/>
      <x:c r="AU1090"/>
      <x:c r="AV1090"/>
      <x:c r="AW1090"/>
      <x:c r="AX1090"/>
      <x:c r="AY1090"/>
      <x:c r="AZ1090"/>
      <x:c r="BA1090"/>
      <x:c r="BB1090"/>
      <x:c r="BC1090"/>
      <x:c r="BD1090"/>
      <x:c r="BE1090"/>
      <x:c r="BF1090"/>
      <x:c r="BG1090"/>
      <x:c r="BH1090"/>
      <x:c r="BI1090"/>
      <x:c r="BJ1090"/>
      <x:c r="BK1090"/>
      <x:c r="BL1090"/>
      <x:c r="BM1090"/>
      <x:c r="BN1090"/>
      <x:c r="BO1090"/>
      <x:c r="BP1090"/>
      <x:c r="BQ1090"/>
      <x:c r="BR1090"/>
      <x:c r="BS1090"/>
      <x:c r="BT1090"/>
      <x:c r="BU1090"/>
      <x:c r="BV1090"/>
      <x:c r="BW1090"/>
      <x:c r="BX1090"/>
      <x:c r="BY1090"/>
      <x:c r="BZ1090"/>
      <x:c r="CA1090"/>
      <x:c r="CB1090"/>
      <x:c r="CC1090"/>
      <x:c r="CD1090"/>
      <x:c r="CE1090"/>
      <x:c r="CF1090"/>
      <x:c r="CG1090"/>
      <x:c r="CH1090"/>
      <x:c r="CI1090"/>
      <x:c r="CJ1090" t="str">
        <x:v>Yes</x:v>
      </x:c>
      <x:c r="CK1090" t="str">
        <x:v>Yes</x:v>
      </x:c>
      <x:c r="CL1090" t="str">
        <x:v>Yes</x:v>
      </x:c>
      <x:c r="CM1090" t="str">
        <x:v>Clear</x:v>
      </x:c>
      <x:c r="CN1090" t="str">
        <x:v>Verified — clear</x:v>
      </x:c>
      <x:c r="CO1090" t="n">
        <x:v>46272</x:v>
      </x:c>
      <x:c r="CP1090" t="str">
        <x:v>https://pubmed.ncbi.nlm.nih.gov/28521724/</x:v>
      </x:c>
      <x:c r="CQ1090"/>
      <x:c r="CR1090"/>
      <x:c r="CS1090"/>
      <x:c r="CT1090"/>
      <x:c r="CU1090"/>
      <x:c r="CV1090"/>
      <x:c r="CW1090"/>
      <x:c r="CX1090"/>
      <x:c r="CY1090"/>
      <x:c r="CZ1090"/>
      <x:c r="DA1090"/>
      <x:c r="DB1090" t="str">
        <x:f>IF(L1090="","",IF(AND(COUNT(CU1090:DA1090)=7,OR(CU1090=0,CU1090=1,CU1090=2),OR(CV1090=0,CV1090=1,CV1090=2),OR(CW1090=0,CW1090=1,CW1090=2),OR(CX1090=0,CX1090=1,CX1090=2),OR(CY1090=0,CY1090=1,CY1090=2),OR(CZ1090=0,CZ1090=1,CZ1090=2),OR(DA1090=0,DA1090=1,DA1090=2)),SUM(CU1090:DA1090),""))</x:f>
      </x:c>
      <x:c r="DC1090" t="str">
        <x:f>IF(DB1090="","",ROUND(DB1090/14*10,1))</x:f>
      </x:c>
      <x:c r="DD1090" t="str">
        <x:v>Pending</x:v>
      </x:c>
      <x:c r="DE1090" t="str">
        <x:f>IF(L1090="","",IF(DC1090="","Pending",IF(DD1090="Yes","CONDITIONAL — safety override",IF(DC1090&gt;=8,"HIGH",IF(DC1090&gt;=5,"CONDITIONAL","LOW")))))</x:f>
        <x:v>Pending</x:v>
      </x:c>
      <x:c r="DF1090" t="str">
        <x:v>Pending screening and full-text appraisal; no transferability judgment made at identification.</x:v>
      </x:c>
      <x:c r="DG1090"/>
      <x:c r="DH1090"/>
      <x:c r="DI1090"/>
      <x:c r="DJ1090"/>
      <x:c r="DK1090"/>
      <x:c r="DL1090"/>
      <x:c r="DM1090"/>
      <x:c r="DN1090"/>
      <x:c r="DO1090"/>
      <x:c r="DP1090"/>
      <x:c r="DQ1090"/>
      <x:c r="DR1090"/>
      <x:c r="DS1090"/>
      <x:c r="DT1090"/>
      <x:c r="DU1090"/>
      <x:c r="DV1090"/>
      <x:c r="DW1090"/>
      <x:c r="DX1090"/>
      <x:c r="DY1090"/>
      <x:c r="DZ1090" t="str">
        <x:v>Title/abstract screening alone does not establish effectiveness, causality, methodological quality, transferability to Brazilian public safety or an institutional recommendation.</x:v>
      </x:c>
      <x:c r="EA1090" t="str">
        <x:v>Pending</x:v>
      </x:c>
      <x:c r="EB1090" t="str">
        <x:f>IF(L1090="","",IF(EC1090="READY","Yes","No / Pending"))</x:f>
        <x:v>No / Pending</x:v>
      </x:c>
      <x:c r="EC1090" t="str">
        <x:f>IF(L1090="","",IF(OR(ISNUMBER(SEARCH("Retracted Publication",Q1090)),CM1090="Retracted",CN1090="Retracted",CM1090="Expression of Concern",CN1090="Expression of Concern",F1090="Not used",CG1090="Critical",CH1090="High",CH1090="Critical"),"BLOCKED — integrity or use restriction",IF(AND(CJ1090="Yes",CK1090="Yes",CL1090="Yes"),IF(AND(CM1090="Clear",CN1090="Verified — clear"),IF(AND(AND(LEN(TRIM(CF1090))&gt;0,LEFT(LOWER(TRIM(CF1090)),7)&lt;&gt;"pending"),OR(CG1090="High",CG1090="Moderate"),OR(CH1090="Low",CH1090="Some concerns",CH1090="Not applicable")),IF(AND(DD1090="No",OR(DE1090="HIGH",DE1090="CONDITIONAL"),AND(LEN(TRIM(DF1090))&gt;0,LEFT(LOWER(TRIM(DF1090)),7)&lt;&gt;"pending")),IF(AND(AND(LEN(TRIM(DT1090))&gt;0,LEFT(LOWER(TRIM(DT1090)),7)&lt;&gt;"pending"),AND(LEN(TRIM(DU1090))&gt;0,LEFT(LOWER(TRIM(DU1090)),7)&lt;&gt;"pending"),OR(AND(LEN(TRIM(DV1090))&gt;0,LEFT(LOWER(TRIM(DV1090)),7)&lt;&gt;"pending"),AND(LEN(TRIM(DW1090))&gt;0,LEFT(LOWER(TRIM(DW1090)),7)&lt;&gt;"pending")),AND(LEN(TRIM(DX1090))&gt;0,LEFT(LOWER(TRIM(DX1090)),7)&lt;&gt;"pending")),IF(AND(F1090="Claim-ready",OR(EA1090="Strong",EA1090="Moderate"),AND(LEN(TRIM(G1090))&gt;0,LEFT(LOWER(TRIM(G1090)),7)&lt;&gt;"pending"),G1090&lt;&gt;"No substantive use decision is permitted from identification metadata alone.",AND(LEN(TRIM(DZ1090))&gt;0,LEFT(LOWER(TRIM(DZ1090)),7)&lt;&gt;"pending"),DZ1090&lt;&gt;"Identification metadata alone does not permit any substantive scientific, causal, operational, or institutional claim.",AND(LEN(TRIM(EI1090))&gt;0,LEFT(LOWER(TRIM(EI1090)),7)&lt;&gt;"pending"),ISNUMBER(EH1090),EH1090&gt;0),"READY","PENDING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0" t="str">
        <x:v>Pending</x:v>
      </x:c>
      <x:c r="EE1090"/>
      <x:c r="EF1090" t="str">
        <x:v>Pending</x:v>
      </x:c>
      <x:c r="EG1090" t="str">
        <x:v>Pending</x:v>
      </x:c>
      <x:c r="EH1090"/>
      <x:c r="EI1090" s="501"/>
      <x:c r="EJ1090"/>
      <x:c r="EK1090" t="str">
        <x:v>Pending</x:v>
      </x:c>
      <x:c r="EL1090" t="n">
        <x:v>46272</x:v>
      </x:c>
      <x:c r="EM1090" t="str">
        <x:v>Production PubMed record imported and reconciled to Zotero item IQ67PHYT;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0" t="n">
        <x:f>IF(L1090="","",(IF(N1090&lt;&gt;"",1,0)+IF(O1090&lt;&gt;"",1,0)+IF(AJ1090&lt;&gt;"",1,0)+IF(AU1090&lt;&gt;"",1,0)+IF(BE1090&lt;&gt;"",1,0)+IF(CF1090&lt;&gt;"",1,0)+IF(CJ1090="Yes",1,0)+IF(CL1090="Yes",1,0)+IF(DE1090&lt;&gt;"Pending",1,0)+IF(F1090&lt;&gt;"",1,0)+IF(DZ1090&lt;&gt;"",1,0)+IF(EI1090&lt;&gt;"",1,0))/12)</x:f>
        <x:v>0.5</x:v>
      </x:c>
    </x:row>
    <x:row r="1091">
      <x:c r="A1091" t="str">
        <x:v>EV-1088</x:v>
      </x:c>
      <x:c r="B1091" t="str">
        <x:v>Integrity check</x:v>
      </x:c>
      <x:c r="C1091" t="str">
        <x:f>IF(L1091="","",IF(LEFT(EC1091,7)="BLOCKED","🔴 Do not use for conclusion",IF(EB1091="Yes","🟢 Claim-ready","🟡 Caution / context")))</x:f>
        <x:v>🟡 Caution / context</x:v>
      </x:c>
      <x:c r="D1091" t="str">
        <x:f>IF(L1091="","",EC1091)</x:f>
        <x:v>PENDING — appropriate appraisal</x:v>
      </x:c>
      <x:c r="E1091" t="str">
        <x:v>P3 — Medium</x:v>
      </x:c>
      <x:c r="F1091" t="str">
        <x:v>Pending</x:v>
      </x:c>
      <x:c r="G1091" t="str">
        <x:v>Title/abstract identify an explicit operational APHT/medical-readiness topic; retain for full-text assessment.</x:v>
      </x:c>
      <x:c r="H1091" t="str">
        <x:v>Obtain and review lawful full text; confirm human adjudication; then select a design-specific appraisal instrument.</x:v>
      </x:c>
      <x:c r="I1091"/>
      <x:c r="J1091" t="str">
        <x:v>B — APHT / Medical Readiness</x:v>
      </x:c>
      <x:c r="K1091" t="str">
        <x:v>IDENTIFIED</x:v>
      </x:c>
      <x:c r="L1091" t="str">
        <x:v>Assessment of Cryosurgical Device Performance Using a 3D Tissue-Engineered Cancer Model.</x:v>
      </x:c>
      <x:c r="M1091"/>
      <x:c r="N1091" t="str">
        <x:v>Baust, John M; Robilotto, Anthony; Snyder, Kristi K; Santucci, Kimberly; Stewart, Jennie; Van Buskirk, Robert; Baust, John G</x:v>
      </x:c>
      <x:c r="O1091" t="n">
        <x:v>2017</x:v>
      </x:c>
      <x:c r="P1091" t="str">
        <x:v>Technology in cancer research &amp; treatment</x:v>
      </x:c>
      <x:c r="Q1091" t="str">
        <x:v>Journal Article</x:v>
      </x:c>
      <x:c r="R1091" t="str">
        <x:v>Unclear</x:v>
      </x:c>
      <x:c r="S1091" t="str">
        <x:v>Unknown</x:v>
      </x:c>
      <x:c r="T1091" t="str">
        <x:v>eng</x:v>
      </x:c>
      <x:c r="U1091" t="str">
        <x:v>https://pubmed.ncbi.nlm.nih.gov/28514898/</x:v>
      </x:c>
      <x:c r="V1091" t="str">
        <x:v>10.1177/1533034617708960</x:v>
      </x:c>
      <x:c r="W1091" t="str">
        <x:f>IF(V1091="","",LOWER(SUBSTITUTE(SUBSTITUTE(SUBSTITUTE(SUBSTITUTE(TRIM(V1091),"https://doi.org/",""),"http://doi.org/",""),"https://dx.doi.org/",""),"doi:","")))</x:f>
        <x:v>10.1177/1533034617708960</x:v>
      </x:c>
      <x:c r="X1091" t="str">
        <x:v>28514898</x:v>
      </x:c>
      <x:c r="Y1091" t="str">
        <x:v>PMC5762047</x:v>
      </x:c>
      <x:c r="Z1091"/>
      <x:c r="AA1091" t="str">
        <x:v>PubMed/MEDLINE</x:v>
      </x:c>
      <x:c r="AB1091" t="str">
        <x:v>PUBMED-B-v1.0-2026-08-28</x:v>
      </x:c>
      <x:c r="AC1091" t="str">
        <x:v>SP-PUBMED-B-20260828</x:v>
      </x:c>
      <x:c r="AD1091" s="499" t="n">
        <x:v>46262</x:v>
      </x:c>
      <x:c r="AE1091" s="499" t="n">
        <x:v>46272</x:v>
      </x:c>
      <x:c r="AF1091" t="str">
        <x:v>32GB8E4P</x:v>
      </x:c>
      <x:c r="AG1091"/>
      <x:c r="AH1091" t="str">
        <x:v>Tactical Athlete → Operational Readiness Brazil</x:v>
      </x:c>
      <x:c r="AI1091" t="str">
        <x:v>evidence-family:B</x:v>
      </x:c>
      <x:c r="AJ1091"/>
      <x:c r="AK1091" t="str">
        <x:f>IF(AJ1091="","",IF(OR(LOWER(AJ1091)="brazil",LOWER(AJ1091)="brasil"),"Yes","No"))</x:f>
      </x:c>
      <x:c r="AL1091"/>
      <x:c r="AM1091"/>
      <x:c r="AN1091"/>
      <x:c r="AO1091"/>
      <x:c r="AP1091"/>
      <x:c r="AQ1091"/>
      <x:c r="AR1091"/>
      <x:c r="AS1091"/>
      <x:c r="AT1091"/>
      <x:c r="AU1091"/>
      <x:c r="AV1091"/>
      <x:c r="AW1091"/>
      <x:c r="AX1091"/>
      <x:c r="AY1091"/>
      <x:c r="AZ1091"/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/>
      <x:c r="BO1091"/>
      <x:c r="BP1091"/>
      <x:c r="BQ1091"/>
      <x:c r="BR1091"/>
      <x:c r="BS1091"/>
      <x:c r="BT1091"/>
      <x:c r="BU1091"/>
      <x:c r="BV1091"/>
      <x:c r="BW1091"/>
      <x:c r="BX1091"/>
      <x:c r="BY1091"/>
      <x:c r="BZ1091"/>
      <x:c r="CA1091"/>
      <x:c r="CB1091"/>
      <x:c r="CC1091"/>
      <x:c r="CD1091"/>
      <x:c r="CE1091"/>
      <x:c r="CF1091"/>
      <x:c r="CG1091"/>
      <x:c r="CH1091"/>
      <x:c r="CI1091"/>
      <x:c r="CJ1091" t="str">
        <x:v>Yes</x:v>
      </x:c>
      <x:c r="CK1091" t="str">
        <x:v>Yes</x:v>
      </x:c>
      <x:c r="CL1091" t="str">
        <x:v>Yes</x:v>
      </x:c>
      <x:c r="CM1091" t="str">
        <x:v>Clear</x:v>
      </x:c>
      <x:c r="CN1091" t="str">
        <x:v>Verified — clear</x:v>
      </x:c>
      <x:c r="CO1091" t="n">
        <x:v>46272</x:v>
      </x:c>
      <x:c r="CP1091" t="str">
        <x:v>https://pubmed.ncbi.nlm.nih.gov/28514898/</x:v>
      </x:c>
      <x:c r="CQ1091"/>
      <x:c r="CR1091"/>
      <x:c r="CS1091"/>
      <x:c r="CT1091"/>
      <x:c r="CU1091"/>
      <x:c r="CV1091"/>
      <x:c r="CW1091"/>
      <x:c r="CX1091"/>
      <x:c r="CY1091"/>
      <x:c r="CZ1091"/>
      <x:c r="DA1091"/>
      <x:c r="DB1091" t="str">
        <x:f>IF(L1091="","",IF(AND(COUNT(CU1091:DA1091)=7,OR(CU1091=0,CU1091=1,CU1091=2),OR(CV1091=0,CV1091=1,CV1091=2),OR(CW1091=0,CW1091=1,CW1091=2),OR(CX1091=0,CX1091=1,CX1091=2),OR(CY1091=0,CY1091=1,CY1091=2),OR(CZ1091=0,CZ1091=1,CZ1091=2),OR(DA1091=0,DA1091=1,DA1091=2)),SUM(CU1091:DA1091),""))</x:f>
      </x:c>
      <x:c r="DC1091" t="str">
        <x:f>IF(DB1091="","",ROUND(DB1091/14*10,1))</x:f>
      </x:c>
      <x:c r="DD1091" t="str">
        <x:v>Pending</x:v>
      </x:c>
      <x:c r="DE1091" t="str">
        <x:f>IF(L1091="","",IF(DC1091="","Pending",IF(DD1091="Yes","CONDITIONAL — safety override",IF(DC1091&gt;=8,"HIGH",IF(DC1091&gt;=5,"CONDITIONAL","LOW")))))</x:f>
        <x:v>Pending</x:v>
      </x:c>
      <x:c r="DF1091" t="str">
        <x:v>Pending screening and full-text appraisal; no transferability judgment made at identification.</x:v>
      </x:c>
      <x:c r="DG1091"/>
      <x:c r="DH1091"/>
      <x:c r="DI1091"/>
      <x:c r="DJ1091"/>
      <x:c r="DK1091"/>
      <x:c r="DL1091"/>
      <x:c r="DM1091"/>
      <x:c r="DN1091"/>
      <x:c r="DO1091"/>
      <x:c r="DP1091"/>
      <x:c r="DQ1091"/>
      <x:c r="DR1091"/>
      <x:c r="DS1091"/>
      <x:c r="DT1091"/>
      <x:c r="DU1091"/>
      <x:c r="DV1091"/>
      <x:c r="DW1091"/>
      <x:c r="DX1091"/>
      <x:c r="DY1091"/>
      <x:c r="DZ1091" t="str">
        <x:v>Title/abstract screening alone does not establish effectiveness, causality, methodological quality, transferability to Brazilian public safety or an institutional recommendation.</x:v>
      </x:c>
      <x:c r="EA1091" t="str">
        <x:v>Pending</x:v>
      </x:c>
      <x:c r="EB1091" t="str">
        <x:f>IF(L1091="","",IF(EC1091="READY","Yes","No / Pending"))</x:f>
        <x:v>No / Pending</x:v>
      </x:c>
      <x:c r="EC1091" t="str">
        <x:f>IF(L1091="","",IF(OR(ISNUMBER(SEARCH("Retracted Publication",Q1091)),CM1091="Retracted",CN1091="Retracted",CM1091="Expression of Concern",CN1091="Expression of Concern",F1091="Not used",CG1091="Critical",CH1091="High",CH1091="Critical"),"BLOCKED — integrity or use restriction",IF(AND(CJ1091="Yes",CK1091="Yes",CL1091="Yes"),IF(AND(CM1091="Clear",CN1091="Verified — clear"),IF(AND(AND(LEN(TRIM(CF1091))&gt;0,LEFT(LOWER(TRIM(CF1091)),7)&lt;&gt;"pending"),OR(CG1091="High",CG1091="Moderate"),OR(CH1091="Low",CH1091="Some concerns",CH1091="Not applicable")),IF(AND(DD1091="No",OR(DE1091="HIGH",DE1091="CONDITIONAL"),AND(LEN(TRIM(DF1091))&gt;0,LEFT(LOWER(TRIM(DF1091)),7)&lt;&gt;"pending")),IF(AND(AND(LEN(TRIM(DT1091))&gt;0,LEFT(LOWER(TRIM(DT1091)),7)&lt;&gt;"pending"),AND(LEN(TRIM(DU1091))&gt;0,LEFT(LOWER(TRIM(DU1091)),7)&lt;&gt;"pending"),OR(AND(LEN(TRIM(DV1091))&gt;0,LEFT(LOWER(TRIM(DV1091)),7)&lt;&gt;"pending"),AND(LEN(TRIM(DW1091))&gt;0,LEFT(LOWER(TRIM(DW1091)),7)&lt;&gt;"pending")),AND(LEN(TRIM(DX1091))&gt;0,LEFT(LOWER(TRIM(DX1091)),7)&lt;&gt;"pending")),IF(AND(F1091="Claim-ready",OR(EA1091="Strong",EA1091="Moderate"),AND(LEN(TRIM(G1091))&gt;0,LEFT(LOWER(TRIM(G1091)),7)&lt;&gt;"pending"),G1091&lt;&gt;"No substantive use decision is permitted from identification metadata alone.",AND(LEN(TRIM(DZ1091))&gt;0,LEFT(LOWER(TRIM(DZ1091)),7)&lt;&gt;"pending"),DZ1091&lt;&gt;"Identification metadata alone does not permit any substantive scientific, causal, operational, or institutional claim.",AND(LEN(TRIM(EI1091))&gt;0,LEFT(LOWER(TRIM(EI1091)),7)&lt;&gt;"pending"),ISNUMBER(EH1091),EH1091&gt;0),"READY","PENDING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1" t="str">
        <x:v>Pending</x:v>
      </x:c>
      <x:c r="EE1091"/>
      <x:c r="EF1091" t="str">
        <x:v>Pending</x:v>
      </x:c>
      <x:c r="EG1091" t="str">
        <x:v>Pending</x:v>
      </x:c>
      <x:c r="EH1091"/>
      <x:c r="EI1091" s="501"/>
      <x:c r="EJ1091"/>
      <x:c r="EK1091" t="str">
        <x:v>Pending</x:v>
      </x:c>
      <x:c r="EL1091" t="n">
        <x:v>46272</x:v>
      </x:c>
      <x:c r="EM1091" t="str">
        <x:v>Production PubMed record imported and reconciled to Zotero item 32GB8E4P;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1" t="n">
        <x:f>IF(L1091="","",(IF(N1091&lt;&gt;"",1,0)+IF(O1091&lt;&gt;"",1,0)+IF(AJ1091&lt;&gt;"",1,0)+IF(AU1091&lt;&gt;"",1,0)+IF(BE1091&lt;&gt;"",1,0)+IF(CF1091&lt;&gt;"",1,0)+IF(CJ1091="Yes",1,0)+IF(CL1091="Yes",1,0)+IF(DE1091&lt;&gt;"Pending",1,0)+IF(F1091&lt;&gt;"",1,0)+IF(DZ1091&lt;&gt;"",1,0)+IF(EI1091&lt;&gt;"",1,0))/12)</x:f>
        <x:v>0.5</x:v>
      </x:c>
    </x:row>
    <x:row r="1092">
      <x:c r="A1092" t="str">
        <x:v>EV-1089</x:v>
      </x:c>
      <x:c r="B1092" t="str">
        <x:v>Integrity check</x:v>
      </x:c>
      <x:c r="C1092" t="str">
        <x:f>IF(L1092="","",IF(LEFT(EC1092,7)="BLOCKED","🔴 Do not use for conclusion",IF(EB1092="Yes","🟢 Claim-ready","🟡 Caution / context")))</x:f>
        <x:v>🟡 Caution / context</x:v>
      </x:c>
      <x:c r="D1092" t="str">
        <x:f>IF(L1092="","",EC1092)</x:f>
        <x:v>PENDING — appropriate appraisal</x:v>
      </x:c>
      <x:c r="E1092" t="str">
        <x:v>P3 — Medium</x:v>
      </x:c>
      <x:c r="F1092" t="str">
        <x:v>Pending</x:v>
      </x:c>
      <x:c r="G1092" t="str">
        <x:v>Title/abstract identify an explicit operational APHT/medical-readiness topic; retain for full-text assessment.</x:v>
      </x:c>
      <x:c r="H1092" t="str">
        <x:v>Obtain and review lawful full text; confirm human adjudication; then select a design-specific appraisal instrument.</x:v>
      </x:c>
      <x:c r="I1092"/>
      <x:c r="J1092" t="str">
        <x:v>B — APHT / Medical Readiness</x:v>
      </x:c>
      <x:c r="K1092" t="str">
        <x:v>IDENTIFIED</x:v>
      </x:c>
      <x:c r="L1092" t="str">
        <x:v>Integration of Tactical EMS in the National Park Service.</x:v>
      </x:c>
      <x:c r="M1092"/>
      <x:c r="N1092" t="str">
        <x:v>Smith, William Will R</x:v>
      </x:c>
      <x:c r="O1092" t="n">
        <x:v>2017</x:v>
      </x:c>
      <x:c r="P1092" t="str">
        <x:v>Wilderness &amp; environmental medicine</x:v>
      </x:c>
      <x:c r="Q1092" t="str">
        <x:v>Journal Article; Review</x:v>
      </x:c>
      <x:c r="R1092" t="str">
        <x:v>Unclear</x:v>
      </x:c>
      <x:c r="S1092" t="str">
        <x:v>Unknown</x:v>
      </x:c>
      <x:c r="T1092" t="str">
        <x:v>eng</x:v>
      </x:c>
      <x:c r="U1092" t="str">
        <x:v>https://pubmed.ncbi.nlm.nih.gov/28478999/</x:v>
      </x:c>
      <x:c r="V1092" t="str">
        <x:v>10.1016/j.wem.2017.03.002</x:v>
      </x:c>
      <x:c r="W1092" t="str">
        <x:f>IF(V1092="","",LOWER(SUBSTITUTE(SUBSTITUTE(SUBSTITUTE(SUBSTITUTE(TRIM(V1092),"https://doi.org/",""),"http://doi.org/",""),"https://dx.doi.org/",""),"doi:","")))</x:f>
        <x:v>10.1016/j.wem.2017.03.002</x:v>
      </x:c>
      <x:c r="X1092" t="str">
        <x:v>28478999</x:v>
      </x:c>
      <x:c r="Y1092" t="str"/>
      <x:c r="Z1092"/>
      <x:c r="AA1092" t="str">
        <x:v>PubMed/MEDLINE</x:v>
      </x:c>
      <x:c r="AB1092" t="str">
        <x:v>PUBMED-B-v1.0-2026-08-28</x:v>
      </x:c>
      <x:c r="AC1092" t="str">
        <x:v>SP-PUBMED-B-20260828</x:v>
      </x:c>
      <x:c r="AD1092" s="499" t="n">
        <x:v>46262</x:v>
      </x:c>
      <x:c r="AE1092" s="499" t="n">
        <x:v>46272</x:v>
      </x:c>
      <x:c r="AF1092" t="str">
        <x:v>5YXFZFF2</x:v>
      </x:c>
      <x:c r="AG1092"/>
      <x:c r="AH1092" t="str">
        <x:v>Tactical Athlete → Operational Readiness Brazil</x:v>
      </x:c>
      <x:c r="AI1092" t="str">
        <x:v>evidence-family:B</x:v>
      </x:c>
      <x:c r="AJ1092"/>
      <x:c r="AK1092" t="str">
        <x:f>IF(AJ1092="","",IF(OR(LOWER(AJ1092)="brazil",LOWER(AJ1092)="brasil"),"Yes","No"))</x:f>
      </x:c>
      <x:c r="AL1092"/>
      <x:c r="AM1092"/>
      <x:c r="AN1092"/>
      <x:c r="AO1092"/>
      <x:c r="AP1092"/>
      <x:c r="AQ1092"/>
      <x:c r="AR1092"/>
      <x:c r="AS1092"/>
      <x:c r="AT1092"/>
      <x:c r="AU1092"/>
      <x:c r="AV1092"/>
      <x:c r="AW1092"/>
      <x:c r="AX1092"/>
      <x:c r="AY1092"/>
      <x:c r="AZ1092"/>
      <x:c r="BA1092"/>
      <x:c r="BB1092"/>
      <x:c r="BC1092"/>
      <x:c r="BD1092"/>
      <x:c r="BE1092"/>
      <x:c r="BF1092"/>
      <x:c r="BG1092"/>
      <x:c r="BH1092"/>
      <x:c r="BI1092"/>
      <x:c r="BJ1092"/>
      <x:c r="BK1092"/>
      <x:c r="BL1092"/>
      <x:c r="BM1092"/>
      <x:c r="BN1092"/>
      <x:c r="BO1092"/>
      <x:c r="BP1092"/>
      <x:c r="BQ1092"/>
      <x:c r="BR1092"/>
      <x:c r="BS1092"/>
      <x:c r="BT1092"/>
      <x:c r="BU1092"/>
      <x:c r="BV1092"/>
      <x:c r="BW1092"/>
      <x:c r="BX1092"/>
      <x:c r="BY1092"/>
      <x:c r="BZ1092"/>
      <x:c r="CA1092"/>
      <x:c r="CB1092"/>
      <x:c r="CC1092"/>
      <x:c r="CD1092"/>
      <x:c r="CE1092"/>
      <x:c r="CF1092"/>
      <x:c r="CG1092"/>
      <x:c r="CH1092"/>
      <x:c r="CI1092"/>
      <x:c r="CJ1092" t="str">
        <x:v>Yes</x:v>
      </x:c>
      <x:c r="CK1092" t="str">
        <x:v>Yes</x:v>
      </x:c>
      <x:c r="CL1092" t="str">
        <x:v>Yes</x:v>
      </x:c>
      <x:c r="CM1092" t="str">
        <x:v>Clear</x:v>
      </x:c>
      <x:c r="CN1092" t="str">
        <x:v>Verified — clear</x:v>
      </x:c>
      <x:c r="CO1092" t="n">
        <x:v>46272</x:v>
      </x:c>
      <x:c r="CP1092" t="str">
        <x:v>https://pubmed.ncbi.nlm.nih.gov/28478999/</x:v>
      </x:c>
      <x:c r="CQ1092"/>
      <x:c r="CR1092"/>
      <x:c r="CS1092"/>
      <x:c r="CT1092"/>
      <x:c r="CU1092"/>
      <x:c r="CV1092"/>
      <x:c r="CW1092"/>
      <x:c r="CX1092"/>
      <x:c r="CY1092"/>
      <x:c r="CZ1092"/>
      <x:c r="DA1092"/>
      <x:c r="DB1092" t="str">
        <x:f>IF(L1092="","",IF(AND(COUNT(CU1092:DA1092)=7,OR(CU1092=0,CU1092=1,CU1092=2),OR(CV1092=0,CV1092=1,CV1092=2),OR(CW1092=0,CW1092=1,CW1092=2),OR(CX1092=0,CX1092=1,CX1092=2),OR(CY1092=0,CY1092=1,CY1092=2),OR(CZ1092=0,CZ1092=1,CZ1092=2),OR(DA1092=0,DA1092=1,DA1092=2)),SUM(CU1092:DA1092),""))</x:f>
      </x:c>
      <x:c r="DC1092" t="str">
        <x:f>IF(DB1092="","",ROUND(DB1092/14*10,1))</x:f>
      </x:c>
      <x:c r="DD1092" t="str">
        <x:v>Pending</x:v>
      </x:c>
      <x:c r="DE1092" t="str">
        <x:f>IF(L1092="","",IF(DC1092="","Pending",IF(DD1092="Yes","CONDITIONAL — safety override",IF(DC1092&gt;=8,"HIGH",IF(DC1092&gt;=5,"CONDITIONAL","LOW")))))</x:f>
        <x:v>Pending</x:v>
      </x:c>
      <x:c r="DF1092" t="str">
        <x:v>Pending screening and full-text appraisal; no transferability judgment made at identification.</x:v>
      </x:c>
      <x:c r="DG1092"/>
      <x:c r="DH1092"/>
      <x:c r="DI1092"/>
      <x:c r="DJ1092"/>
      <x:c r="DK1092"/>
      <x:c r="DL1092"/>
      <x:c r="DM1092"/>
      <x:c r="DN1092"/>
      <x:c r="DO1092"/>
      <x:c r="DP1092"/>
      <x:c r="DQ1092"/>
      <x:c r="DR1092"/>
      <x:c r="DS1092"/>
      <x:c r="DT1092"/>
      <x:c r="DU1092"/>
      <x:c r="DV1092"/>
      <x:c r="DW1092"/>
      <x:c r="DX1092"/>
      <x:c r="DY1092"/>
      <x:c r="DZ1092" t="str">
        <x:v>Title/abstract screening alone does not establish effectiveness, causality, methodological quality, transferability to Brazilian public safety or an institutional recommendation.</x:v>
      </x:c>
      <x:c r="EA1092" t="str">
        <x:v>Pending</x:v>
      </x:c>
      <x:c r="EB1092" t="str">
        <x:f>IF(L1092="","",IF(EC1092="READY","Yes","No / Pending"))</x:f>
        <x:v>No / Pending</x:v>
      </x:c>
      <x:c r="EC1092" t="str">
        <x:f>IF(L1092="","",IF(OR(ISNUMBER(SEARCH("Retracted Publication",Q1092)),CM1092="Retracted",CN1092="Retracted",CM1092="Expression of Concern",CN1092="Expression of Concern",F1092="Not used",CG1092="Critical",CH1092="High",CH1092="Critical"),"BLOCKED — integrity or use restriction",IF(AND(CJ1092="Yes",CK1092="Yes",CL1092="Yes"),IF(AND(CM1092="Clear",CN1092="Verified — clear"),IF(AND(AND(LEN(TRIM(CF1092))&gt;0,LEFT(LOWER(TRIM(CF1092)),7)&lt;&gt;"pending"),OR(CG1092="High",CG1092="Moderate"),OR(CH1092="Low",CH1092="Some concerns",CH1092="Not applicable")),IF(AND(DD1092="No",OR(DE1092="HIGH",DE1092="CONDITIONAL"),AND(LEN(TRIM(DF1092))&gt;0,LEFT(LOWER(TRIM(DF1092)),7)&lt;&gt;"pending")),IF(AND(AND(LEN(TRIM(DT1092))&gt;0,LEFT(LOWER(TRIM(DT1092)),7)&lt;&gt;"pending"),AND(LEN(TRIM(DU1092))&gt;0,LEFT(LOWER(TRIM(DU1092)),7)&lt;&gt;"pending"),OR(AND(LEN(TRIM(DV1092))&gt;0,LEFT(LOWER(TRIM(DV1092)),7)&lt;&gt;"pending"),AND(LEN(TRIM(DW1092))&gt;0,LEFT(LOWER(TRIM(DW1092)),7)&lt;&gt;"pending")),AND(LEN(TRIM(DX1092))&gt;0,LEFT(LOWER(TRIM(DX1092)),7)&lt;&gt;"pending")),IF(AND(F1092="Claim-ready",OR(EA1092="Strong",EA1092="Moderate"),AND(LEN(TRIM(G1092))&gt;0,LEFT(LOWER(TRIM(G1092)),7)&lt;&gt;"pending"),G1092&lt;&gt;"No substantive use decision is permitted from identification metadata alone.",AND(LEN(TRIM(DZ1092))&gt;0,LEFT(LOWER(TRIM(DZ1092)),7)&lt;&gt;"pending"),DZ1092&lt;&gt;"Identification metadata alone does not permit any substantive scientific, causal, operational, or institutional claim.",AND(LEN(TRIM(EI1092))&gt;0,LEFT(LOWER(TRIM(EI1092)),7)&lt;&gt;"pending"),ISNUMBER(EH1092),EH1092&gt;0),"READY","PENDING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2" t="str">
        <x:v>Pending</x:v>
      </x:c>
      <x:c r="EE1092"/>
      <x:c r="EF1092" t="str">
        <x:v>Pending</x:v>
      </x:c>
      <x:c r="EG1092" t="str">
        <x:v>Pending</x:v>
      </x:c>
      <x:c r="EH1092"/>
      <x:c r="EI1092" s="501"/>
      <x:c r="EJ1092"/>
      <x:c r="EK1092" t="str">
        <x:v>Pending</x:v>
      </x:c>
      <x:c r="EL1092" t="n">
        <x:v>46272</x:v>
      </x:c>
      <x:c r="EM1092" t="str">
        <x:v>Production PubMed record imported and reconciled to Zotero item 5YXFZFF2;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2" t="n">
        <x:f>IF(L1092="","",(IF(N1092&lt;&gt;"",1,0)+IF(O1092&lt;&gt;"",1,0)+IF(AJ1092&lt;&gt;"",1,0)+IF(AU1092&lt;&gt;"",1,0)+IF(BE1092&lt;&gt;"",1,0)+IF(CF1092&lt;&gt;"",1,0)+IF(CJ1092="Yes",1,0)+IF(CL1092="Yes",1,0)+IF(DE1092&lt;&gt;"Pending",1,0)+IF(F1092&lt;&gt;"",1,0)+IF(DZ1092&lt;&gt;"",1,0)+IF(EI1092&lt;&gt;"",1,0))/12)</x:f>
        <x:v>0.5</x:v>
      </x:c>
    </x:row>
    <x:row r="1093">
      <x:c r="A1093" t="str">
        <x:v>EV-1090</x:v>
      </x:c>
      <x:c r="B1093" t="str">
        <x:v>Integrity check</x:v>
      </x:c>
      <x:c r="C1093" t="str">
        <x:f>IF(L1093="","",IF(LEFT(EC1093,7)="BLOCKED","🔴 Do not use for conclusion",IF(EB1093="Yes","🟢 Claim-ready","🟡 Caution / context")))</x:f>
        <x:v>🟡 Caution / context</x:v>
      </x:c>
      <x:c r="D1093" t="str">
        <x:f>IF(L1093="","",EC1093)</x:f>
        <x:v>PENDING — appropriate appraisal</x:v>
      </x:c>
      <x:c r="E1093" t="str">
        <x:v>P3 — Medium</x:v>
      </x:c>
      <x:c r="F1093" t="str">
        <x:v>Pending</x:v>
      </x:c>
      <x:c r="G1093" t="str">
        <x:v>Title/abstract identify an explicit implementation-science construct; retain for full-text assessment.</x:v>
      </x:c>
      <x:c r="H1093" t="str">
        <x:v>Obtain and review lawful full text; confirm human adjudication; then select a design-specific appraisal instrument.</x:v>
      </x:c>
      <x:c r="I1093"/>
      <x:c r="J1093" t="str">
        <x:v>C — Implementation Science</x:v>
      </x:c>
      <x:c r="K1093" t="str">
        <x:v>IDENTIFIED</x:v>
      </x:c>
      <x:c r="L1093" t="str">
        <x:v>Barriers to and facilitators of pharmacotherapy for alcohol use disorder in VA residential treatment programs.</x:v>
      </x:c>
      <x:c r="M1093"/>
      <x:c r="N1093" t="str">
        <x:v>Finlay, Andrea K; Ellerbe, Laura S; Wong, Jessie J; Timko, Christine; Rubinsky, Anna D; Gupta, Shalini; Bowe, Thomas R; Burden, Jennifer L; Harris, Alex H S</x:v>
      </x:c>
      <x:c r="O1093" t="n">
        <x:v>2017</x:v>
      </x:c>
      <x:c r="P1093" t="str">
        <x:v>Journal of substance abuse treatment</x:v>
      </x:c>
      <x:c r="Q1093" t="str">
        <x:v>Journal Article</x:v>
      </x:c>
      <x:c r="R1093" t="str">
        <x:v>Unclear</x:v>
      </x:c>
      <x:c r="S1093" t="str">
        <x:v>Unknown</x:v>
      </x:c>
      <x:c r="T1093" t="str">
        <x:v>eng</x:v>
      </x:c>
      <x:c r="U1093" t="str">
        <x:v>https://pubmed.ncbi.nlm.nih.gov/28476269/</x:v>
      </x:c>
      <x:c r="V1093" t="str">
        <x:v>10.1016/j.jsat.2017.03.005</x:v>
      </x:c>
      <x:c r="W1093" t="str">
        <x:f>IF(V1093="","",LOWER(SUBSTITUTE(SUBSTITUTE(SUBSTITUTE(SUBSTITUTE(TRIM(V1093),"https://doi.org/",""),"http://doi.org/",""),"https://dx.doi.org/",""),"doi:","")))</x:f>
        <x:v>10.1016/j.jsat.2017.03.005</x:v>
      </x:c>
      <x:c r="X1093" t="str">
        <x:v>28476269</x:v>
      </x:c>
      <x:c r="Y1093" t="str">
        <x:v>PMC5467688</x:v>
      </x:c>
      <x:c r="Z1093"/>
      <x:c r="AA1093" t="str">
        <x:v>PubMed/MEDLINE</x:v>
      </x:c>
      <x:c r="AB1093" t="str">
        <x:v>PUBMED-C-v1.0-2026-08-28</x:v>
      </x:c>
      <x:c r="AC1093" t="str">
        <x:v>SP-PUBMED-C-20260828</x:v>
      </x:c>
      <x:c r="AD1093" s="499" t="n">
        <x:v>46262</x:v>
      </x:c>
      <x:c r="AE1093" s="499" t="n">
        <x:v>46272</x:v>
      </x:c>
      <x:c r="AF1093" t="str">
        <x:v>5JZTSBU7</x:v>
      </x:c>
      <x:c r="AG1093"/>
      <x:c r="AH1093" t="str">
        <x:v>Tactical Athlete → Operational Readiness Brazil</x:v>
      </x:c>
      <x:c r="AI1093" t="str">
        <x:v>evidence-family:C</x:v>
      </x:c>
      <x:c r="AJ1093"/>
      <x:c r="AK1093" t="str">
        <x:f>IF(AJ1093="","",IF(OR(LOWER(AJ1093)="brazil",LOWER(AJ1093)="brasil"),"Yes","No"))</x:f>
      </x:c>
      <x:c r="AL1093"/>
      <x:c r="AM1093"/>
      <x:c r="AN1093"/>
      <x:c r="AO1093"/>
      <x:c r="AP1093"/>
      <x:c r="AQ1093"/>
      <x:c r="AR1093"/>
      <x:c r="AS1093"/>
      <x:c r="AT1093"/>
      <x:c r="AU1093"/>
      <x:c r="AV1093"/>
      <x:c r="AW1093"/>
      <x:c r="AX1093"/>
      <x:c r="AY1093"/>
      <x:c r="AZ1093"/>
      <x:c r="BA1093"/>
      <x:c r="BB1093"/>
      <x:c r="BC1093"/>
      <x:c r="BD1093"/>
      <x:c r="BE1093"/>
      <x:c r="BF1093"/>
      <x:c r="BG1093"/>
      <x:c r="BH1093"/>
      <x:c r="BI1093"/>
      <x:c r="BJ1093"/>
      <x:c r="BK1093"/>
      <x:c r="BL1093"/>
      <x:c r="BM1093"/>
      <x:c r="BN1093"/>
      <x:c r="BO1093"/>
      <x:c r="BP1093"/>
      <x:c r="BQ1093"/>
      <x:c r="BR1093"/>
      <x:c r="BS1093"/>
      <x:c r="BT1093"/>
      <x:c r="BU1093"/>
      <x:c r="BV1093"/>
      <x:c r="BW1093"/>
      <x:c r="BX1093"/>
      <x:c r="BY1093"/>
      <x:c r="BZ1093"/>
      <x:c r="CA1093"/>
      <x:c r="CB1093"/>
      <x:c r="CC1093"/>
      <x:c r="CD1093"/>
      <x:c r="CE1093"/>
      <x:c r="CF1093"/>
      <x:c r="CG1093"/>
      <x:c r="CH1093"/>
      <x:c r="CI1093"/>
      <x:c r="CJ1093" t="str">
        <x:v>Yes</x:v>
      </x:c>
      <x:c r="CK1093" t="str">
        <x:v>Yes</x:v>
      </x:c>
      <x:c r="CL1093" t="str">
        <x:v>Yes</x:v>
      </x:c>
      <x:c r="CM1093" t="str">
        <x:v>Clear</x:v>
      </x:c>
      <x:c r="CN1093" t="str">
        <x:v>Verified — clear</x:v>
      </x:c>
      <x:c r="CO1093" t="n">
        <x:v>46272</x:v>
      </x:c>
      <x:c r="CP1093" t="str">
        <x:v>https://pubmed.ncbi.nlm.nih.gov/28476269/</x:v>
      </x:c>
      <x:c r="CQ1093"/>
      <x:c r="CR1093"/>
      <x:c r="CS1093"/>
      <x:c r="CT1093"/>
      <x:c r="CU1093"/>
      <x:c r="CV1093"/>
      <x:c r="CW1093"/>
      <x:c r="CX1093"/>
      <x:c r="CY1093"/>
      <x:c r="CZ1093"/>
      <x:c r="DA1093"/>
      <x:c r="DB1093" t="str">
        <x:f>IF(L1093="","",IF(AND(COUNT(CU1093:DA1093)=7,OR(CU1093=0,CU1093=1,CU1093=2),OR(CV1093=0,CV1093=1,CV1093=2),OR(CW1093=0,CW1093=1,CW1093=2),OR(CX1093=0,CX1093=1,CX1093=2),OR(CY1093=0,CY1093=1,CY1093=2),OR(CZ1093=0,CZ1093=1,CZ1093=2),OR(DA1093=0,DA1093=1,DA1093=2)),SUM(CU1093:DA1093),""))</x:f>
      </x:c>
      <x:c r="DC1093" t="str">
        <x:f>IF(DB1093="","",ROUND(DB1093/14*10,1))</x:f>
      </x:c>
      <x:c r="DD1093" t="str">
        <x:v>Pending</x:v>
      </x:c>
      <x:c r="DE1093" t="str">
        <x:f>IF(L1093="","",IF(DC1093="","Pending",IF(DD1093="Yes","CONDITIONAL — safety override",IF(DC1093&gt;=8,"HIGH",IF(DC1093&gt;=5,"CONDITIONAL","LOW")))))</x:f>
        <x:v>Pending</x:v>
      </x:c>
      <x:c r="DF1093" t="str">
        <x:v>Pending screening and full-text appraisal; no transferability judgment made at identification.</x:v>
      </x:c>
      <x:c r="DG1093"/>
      <x:c r="DH1093"/>
      <x:c r="DI1093"/>
      <x:c r="DJ1093"/>
      <x:c r="DK1093"/>
      <x:c r="DL1093"/>
      <x:c r="DM1093"/>
      <x:c r="DN1093"/>
      <x:c r="DO1093"/>
      <x:c r="DP1093"/>
      <x:c r="DQ1093"/>
      <x:c r="DR1093"/>
      <x:c r="DS1093"/>
      <x:c r="DT1093"/>
      <x:c r="DU1093"/>
      <x:c r="DV1093"/>
      <x:c r="DW1093"/>
      <x:c r="DX1093"/>
      <x:c r="DY1093"/>
      <x:c r="DZ1093" t="str">
        <x:v>Title/abstract screening alone does not establish effectiveness, causality, methodological quality, transferability to Brazilian public safety or an institutional recommendation.</x:v>
      </x:c>
      <x:c r="EA1093" t="str">
        <x:v>Pending</x:v>
      </x:c>
      <x:c r="EB1093" t="str">
        <x:f>IF(L1093="","",IF(EC1093="READY","Yes","No / Pending"))</x:f>
        <x:v>No / Pending</x:v>
      </x:c>
      <x:c r="EC1093" t="str">
        <x:f>IF(L1093="","",IF(OR(ISNUMBER(SEARCH("Retracted Publication",Q1093)),CM1093="Retracted",CN1093="Retracted",CM1093="Expression of Concern",CN1093="Expression of Concern",F1093="Not used",CG1093="Critical",CH1093="High",CH1093="Critical"),"BLOCKED — integrity or use restriction",IF(AND(CJ1093="Yes",CK1093="Yes",CL1093="Yes"),IF(AND(CM1093="Clear",CN1093="Verified — clear"),IF(AND(AND(LEN(TRIM(CF1093))&gt;0,LEFT(LOWER(TRIM(CF1093)),7)&lt;&gt;"pending"),OR(CG1093="High",CG1093="Moderate"),OR(CH1093="Low",CH1093="Some concerns",CH1093="Not applicable")),IF(AND(DD1093="No",OR(DE1093="HIGH",DE1093="CONDITIONAL"),AND(LEN(TRIM(DF1093))&gt;0,LEFT(LOWER(TRIM(DF1093)),7)&lt;&gt;"pending")),IF(AND(AND(LEN(TRIM(DT1093))&gt;0,LEFT(LOWER(TRIM(DT1093)),7)&lt;&gt;"pending"),AND(LEN(TRIM(DU1093))&gt;0,LEFT(LOWER(TRIM(DU1093)),7)&lt;&gt;"pending"),OR(AND(LEN(TRIM(DV1093))&gt;0,LEFT(LOWER(TRIM(DV1093)),7)&lt;&gt;"pending"),AND(LEN(TRIM(DW1093))&gt;0,LEFT(LOWER(TRIM(DW1093)),7)&lt;&gt;"pending")),AND(LEN(TRIM(DX1093))&gt;0,LEFT(LOWER(TRIM(DX1093)),7)&lt;&gt;"pending")),IF(AND(F1093="Claim-ready",OR(EA1093="Strong",EA1093="Moderate"),AND(LEN(TRIM(G1093))&gt;0,LEFT(LOWER(TRIM(G1093)),7)&lt;&gt;"pending"),G1093&lt;&gt;"No substantive use decision is permitted from identification metadata alone.",AND(LEN(TRIM(DZ1093))&gt;0,LEFT(LOWER(TRIM(DZ1093)),7)&lt;&gt;"pending"),DZ1093&lt;&gt;"Identification metadata alone does not permit any substantive scientific, causal, operational, or institutional claim.",AND(LEN(TRIM(EI1093))&gt;0,LEFT(LOWER(TRIM(EI1093)),7)&lt;&gt;"pending"),ISNUMBER(EH1093),EH1093&gt;0),"READY","PENDING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3" t="str">
        <x:v>Pending</x:v>
      </x:c>
      <x:c r="EE1093"/>
      <x:c r="EF1093" t="str">
        <x:v>Pending</x:v>
      </x:c>
      <x:c r="EG1093" t="str">
        <x:v>Pending</x:v>
      </x:c>
      <x:c r="EH1093"/>
      <x:c r="EI1093" s="501"/>
      <x:c r="EJ1093"/>
      <x:c r="EK1093" t="str">
        <x:v>Pending</x:v>
      </x:c>
      <x:c r="EL1093" t="n">
        <x:v>46272</x:v>
      </x:c>
      <x:c r="EM1093" t="str">
        <x:v>Production PubMed record imported and reconciled to Zotero item 5JZTSBU7;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3" t="n">
        <x:f>IF(L1093="","",(IF(N1093&lt;&gt;"",1,0)+IF(O1093&lt;&gt;"",1,0)+IF(AJ1093&lt;&gt;"",1,0)+IF(AU1093&lt;&gt;"",1,0)+IF(BE1093&lt;&gt;"",1,0)+IF(CF1093&lt;&gt;"",1,0)+IF(CJ1093="Yes",1,0)+IF(CL1093="Yes",1,0)+IF(DE1093&lt;&gt;"Pending",1,0)+IF(F1093&lt;&gt;"",1,0)+IF(DZ1093&lt;&gt;"",1,0)+IF(EI1093&lt;&gt;"",1,0))/12)</x:f>
        <x:v>0.5</x:v>
      </x:c>
    </x:row>
    <x:row r="1094">
      <x:c r="A1094" t="str">
        <x:v>EV-1091</x:v>
      </x:c>
      <x:c r="B1094" t="str">
        <x:v>Integrity check</x:v>
      </x:c>
      <x:c r="C1094" t="str">
        <x:f>IF(L1094="","",IF(LEFT(EC1094,7)="BLOCKED","🔴 Do not use for conclusion",IF(EB1094="Yes","🟢 Claim-ready","🟡 Caution / context")))</x:f>
        <x:v>🟡 Caution / context</x:v>
      </x:c>
      <x:c r="D1094" t="str">
        <x:f>IF(L1094="","",EC1094)</x:f>
        <x:v>PENDING — appropriate appraisal</x:v>
      </x:c>
      <x:c r="E1094" t="str">
        <x:v>P3 — Medium</x:v>
      </x:c>
      <x:c r="F1094" t="str">
        <x:v>Pending</x:v>
      </x:c>
      <x:c r="G1094" t="str">
        <x:v>Title/abstract identify an explicit operational APHT/medical-readiness topic; retain for full-text assessment.</x:v>
      </x:c>
      <x:c r="H1094" t="str">
        <x:v>Obtain and review lawful full text; confirm human adjudication; then select a design-specific appraisal instrument.</x:v>
      </x:c>
      <x:c r="I1094"/>
      <x:c r="J1094" t="str">
        <x:v>B — APHT / Medical Readiness</x:v>
      </x:c>
      <x:c r="K1094" t="str">
        <x:v>IDENTIFIED</x:v>
      </x:c>
      <x:c r="L1094" t="str">
        <x:v>Prehospital Interventions During Mass-Casualty Events in Afghanistan: A Case Analysis.</x:v>
      </x:c>
      <x:c r="M1094"/>
      <x:c r="N1094" t="str">
        <x:v>Schauer, Steven G; April, Michael D; Simon, Erica; Maddry, Joseph K; Carter, Robert; Delorenzo, Robert A</x:v>
      </x:c>
      <x:c r="O1094" t="n">
        <x:v>2017</x:v>
      </x:c>
      <x:c r="P1094" t="str">
        <x:v>Prehospital and disaster medicine</x:v>
      </x:c>
      <x:c r="Q1094" t="str">
        <x:v>Journal Article</x:v>
      </x:c>
      <x:c r="R1094" t="str">
        <x:v>Unclear</x:v>
      </x:c>
      <x:c r="S1094" t="str">
        <x:v>Unknown</x:v>
      </x:c>
      <x:c r="T1094" t="str">
        <x:v>eng</x:v>
      </x:c>
      <x:c r="U1094" t="str">
        <x:v>https://pubmed.ncbi.nlm.nih.gov/28464968/</x:v>
      </x:c>
      <x:c r="V1094" t="str">
        <x:v>10.1017/s1049023x17006422</x:v>
      </x:c>
      <x:c r="W1094" t="str">
        <x:f>IF(V1094="","",LOWER(SUBSTITUTE(SUBSTITUTE(SUBSTITUTE(SUBSTITUTE(TRIM(V1094),"https://doi.org/",""),"http://doi.org/",""),"https://dx.doi.org/",""),"doi:","")))</x:f>
        <x:v>10.1017/s1049023x17006422</x:v>
      </x:c>
      <x:c r="X1094" t="str">
        <x:v>28464968</x:v>
      </x:c>
      <x:c r="Y1094" t="str"/>
      <x:c r="Z1094"/>
      <x:c r="AA1094" t="str">
        <x:v>PubMed/MEDLINE</x:v>
      </x:c>
      <x:c r="AB1094" t="str">
        <x:v>PUBMED-B-v1.0-2026-08-28</x:v>
      </x:c>
      <x:c r="AC1094" t="str">
        <x:v>SP-PUBMED-B-20260828</x:v>
      </x:c>
      <x:c r="AD1094" s="499" t="n">
        <x:v>46262</x:v>
      </x:c>
      <x:c r="AE1094" s="499" t="n">
        <x:v>46272</x:v>
      </x:c>
      <x:c r="AF1094" t="str">
        <x:v>966ELN5I</x:v>
      </x:c>
      <x:c r="AG1094"/>
      <x:c r="AH1094" t="str">
        <x:v>Tactical Athlete → Operational Readiness Brazil</x:v>
      </x:c>
      <x:c r="AI1094" t="str">
        <x:v>evidence-family:B</x:v>
      </x:c>
      <x:c r="AJ1094"/>
      <x:c r="AK1094" t="str">
        <x:f>IF(AJ1094="","",IF(OR(LOWER(AJ1094)="brazil",LOWER(AJ1094)="brasil"),"Yes","No"))</x:f>
      </x:c>
      <x:c r="AL1094"/>
      <x:c r="AM1094"/>
      <x:c r="AN1094"/>
      <x:c r="AO1094"/>
      <x:c r="AP1094"/>
      <x:c r="AQ1094"/>
      <x:c r="AR1094"/>
      <x:c r="AS1094"/>
      <x:c r="AT1094"/>
      <x:c r="AU1094"/>
      <x:c r="AV1094"/>
      <x:c r="AW1094"/>
      <x:c r="AX1094"/>
      <x:c r="AY1094"/>
      <x:c r="AZ1094"/>
      <x:c r="BA1094"/>
      <x:c r="BB1094"/>
      <x:c r="BC1094"/>
      <x:c r="BD1094"/>
      <x:c r="BE1094"/>
      <x:c r="BF1094"/>
      <x:c r="BG1094"/>
      <x:c r="BH1094"/>
      <x:c r="BI1094"/>
      <x:c r="BJ1094"/>
      <x:c r="BK1094"/>
      <x:c r="BL1094"/>
      <x:c r="BM1094"/>
      <x:c r="BN1094"/>
      <x:c r="BO1094"/>
      <x:c r="BP1094"/>
      <x:c r="BQ1094"/>
      <x:c r="BR1094"/>
      <x:c r="BS1094"/>
      <x:c r="BT1094"/>
      <x:c r="BU1094"/>
      <x:c r="BV1094"/>
      <x:c r="BW1094"/>
      <x:c r="BX1094"/>
      <x:c r="BY1094"/>
      <x:c r="BZ1094"/>
      <x:c r="CA1094"/>
      <x:c r="CB1094"/>
      <x:c r="CC1094"/>
      <x:c r="CD1094"/>
      <x:c r="CE1094"/>
      <x:c r="CF1094"/>
      <x:c r="CG1094"/>
      <x:c r="CH1094"/>
      <x:c r="CI1094"/>
      <x:c r="CJ1094" t="str">
        <x:v>Yes</x:v>
      </x:c>
      <x:c r="CK1094" t="str">
        <x:v>Yes</x:v>
      </x:c>
      <x:c r="CL1094" t="str">
        <x:v>Yes</x:v>
      </x:c>
      <x:c r="CM1094" t="str">
        <x:v>Clear</x:v>
      </x:c>
      <x:c r="CN1094" t="str">
        <x:v>Verified — clear</x:v>
      </x:c>
      <x:c r="CO1094" t="n">
        <x:v>46272</x:v>
      </x:c>
      <x:c r="CP1094" t="str">
        <x:v>https://pubmed.ncbi.nlm.nih.gov/28464968/</x:v>
      </x:c>
      <x:c r="CQ1094"/>
      <x:c r="CR1094"/>
      <x:c r="CS1094"/>
      <x:c r="CT1094"/>
      <x:c r="CU1094"/>
      <x:c r="CV1094"/>
      <x:c r="CW1094"/>
      <x:c r="CX1094"/>
      <x:c r="CY1094"/>
      <x:c r="CZ1094"/>
      <x:c r="DA1094"/>
      <x:c r="DB1094" t="str">
        <x:f>IF(L1094="","",IF(AND(COUNT(CU1094:DA1094)=7,OR(CU1094=0,CU1094=1,CU1094=2),OR(CV1094=0,CV1094=1,CV1094=2),OR(CW1094=0,CW1094=1,CW1094=2),OR(CX1094=0,CX1094=1,CX1094=2),OR(CY1094=0,CY1094=1,CY1094=2),OR(CZ1094=0,CZ1094=1,CZ1094=2),OR(DA1094=0,DA1094=1,DA1094=2)),SUM(CU1094:DA1094),""))</x:f>
      </x:c>
      <x:c r="DC1094" t="str">
        <x:f>IF(DB1094="","",ROUND(DB1094/14*10,1))</x:f>
      </x:c>
      <x:c r="DD1094" t="str">
        <x:v>Pending</x:v>
      </x:c>
      <x:c r="DE1094" t="str">
        <x:f>IF(L1094="","",IF(DC1094="","Pending",IF(DD1094="Yes","CONDITIONAL — safety override",IF(DC1094&gt;=8,"HIGH",IF(DC1094&gt;=5,"CONDITIONAL","LOW")))))</x:f>
        <x:v>Pending</x:v>
      </x:c>
      <x:c r="DF1094" t="str">
        <x:v>Pending screening and full-text appraisal; no transferability judgment made at identification.</x:v>
      </x:c>
      <x:c r="DG1094"/>
      <x:c r="DH1094"/>
      <x:c r="DI1094"/>
      <x:c r="DJ1094"/>
      <x:c r="DK1094"/>
      <x:c r="DL1094"/>
      <x:c r="DM1094"/>
      <x:c r="DN1094"/>
      <x:c r="DO1094"/>
      <x:c r="DP1094"/>
      <x:c r="DQ1094"/>
      <x:c r="DR1094"/>
      <x:c r="DS1094"/>
      <x:c r="DT1094"/>
      <x:c r="DU1094"/>
      <x:c r="DV1094"/>
      <x:c r="DW1094"/>
      <x:c r="DX1094"/>
      <x:c r="DY1094"/>
      <x:c r="DZ1094" t="str">
        <x:v>Title/abstract screening alone does not establish effectiveness, causality, methodological quality, transferability to Brazilian public safety or an institutional recommendation.</x:v>
      </x:c>
      <x:c r="EA1094" t="str">
        <x:v>Pending</x:v>
      </x:c>
      <x:c r="EB1094" t="str">
        <x:f>IF(L1094="","",IF(EC1094="READY","Yes","No / Pending"))</x:f>
        <x:v>No / Pending</x:v>
      </x:c>
      <x:c r="EC1094" t="str">
        <x:f>IF(L1094="","",IF(OR(ISNUMBER(SEARCH("Retracted Publication",Q1094)),CM1094="Retracted",CN1094="Retracted",CM1094="Expression of Concern",CN1094="Expression of Concern",F1094="Not used",CG1094="Critical",CH1094="High",CH1094="Critical"),"BLOCKED — integrity or use restriction",IF(AND(CJ1094="Yes",CK1094="Yes",CL1094="Yes"),IF(AND(CM1094="Clear",CN1094="Verified — clear"),IF(AND(AND(LEN(TRIM(CF1094))&gt;0,LEFT(LOWER(TRIM(CF1094)),7)&lt;&gt;"pending"),OR(CG1094="High",CG1094="Moderate"),OR(CH1094="Low",CH1094="Some concerns",CH1094="Not applicable")),IF(AND(DD1094="No",OR(DE1094="HIGH",DE1094="CONDITIONAL"),AND(LEN(TRIM(DF1094))&gt;0,LEFT(LOWER(TRIM(DF1094)),7)&lt;&gt;"pending")),IF(AND(AND(LEN(TRIM(DT1094))&gt;0,LEFT(LOWER(TRIM(DT1094)),7)&lt;&gt;"pending"),AND(LEN(TRIM(DU1094))&gt;0,LEFT(LOWER(TRIM(DU1094)),7)&lt;&gt;"pending"),OR(AND(LEN(TRIM(DV1094))&gt;0,LEFT(LOWER(TRIM(DV1094)),7)&lt;&gt;"pending"),AND(LEN(TRIM(DW1094))&gt;0,LEFT(LOWER(TRIM(DW1094)),7)&lt;&gt;"pending")),AND(LEN(TRIM(DX1094))&gt;0,LEFT(LOWER(TRIM(DX1094)),7)&lt;&gt;"pending")),IF(AND(F1094="Claim-ready",OR(EA1094="Strong",EA1094="Moderate"),AND(LEN(TRIM(G1094))&gt;0,LEFT(LOWER(TRIM(G1094)),7)&lt;&gt;"pending"),G1094&lt;&gt;"No substantive use decision is permitted from identification metadata alone.",AND(LEN(TRIM(DZ1094))&gt;0,LEFT(LOWER(TRIM(DZ1094)),7)&lt;&gt;"pending"),DZ1094&lt;&gt;"Identification metadata alone does not permit any substantive scientific, causal, operational, or institutional claim.",AND(LEN(TRIM(EI1094))&gt;0,LEFT(LOWER(TRIM(EI1094)),7)&lt;&gt;"pending"),ISNUMBER(EH1094),EH1094&gt;0),"READY","PENDING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4" t="str">
        <x:v>Pending</x:v>
      </x:c>
      <x:c r="EE1094"/>
      <x:c r="EF1094" t="str">
        <x:v>Pending</x:v>
      </x:c>
      <x:c r="EG1094" t="str">
        <x:v>Pending</x:v>
      </x:c>
      <x:c r="EH1094"/>
      <x:c r="EI1094" s="501"/>
      <x:c r="EJ1094"/>
      <x:c r="EK1094" t="str">
        <x:v>Pending</x:v>
      </x:c>
      <x:c r="EL1094" t="n">
        <x:v>46272</x:v>
      </x:c>
      <x:c r="EM1094" t="str">
        <x:v>Production PubMed record imported and reconciled to Zotero item 966ELN5I;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4" t="n">
        <x:f>IF(L1094="","",(IF(N1094&lt;&gt;"",1,0)+IF(O1094&lt;&gt;"",1,0)+IF(AJ1094&lt;&gt;"",1,0)+IF(AU1094&lt;&gt;"",1,0)+IF(BE1094&lt;&gt;"",1,0)+IF(CF1094&lt;&gt;"",1,0)+IF(CJ1094="Yes",1,0)+IF(CL1094="Yes",1,0)+IF(DE1094&lt;&gt;"Pending",1,0)+IF(F1094&lt;&gt;"",1,0)+IF(DZ1094&lt;&gt;"",1,0)+IF(EI1094&lt;&gt;"",1,0))/12)</x:f>
        <x:v>0.5</x:v>
      </x:c>
    </x:row>
    <x:row r="1095">
      <x:c r="A1095" t="str">
        <x:v>EV-1092</x:v>
      </x:c>
      <x:c r="B1095" t="str">
        <x:v>Integrity check</x:v>
      </x:c>
      <x:c r="C1095" t="str">
        <x:f>IF(L1095="","",IF(LEFT(EC1095,7)="BLOCKED","🔴 Do not use for conclusion",IF(EB1095="Yes","🟢 Claim-ready","🟡 Caution / context")))</x:f>
        <x:v>🟡 Caution / context</x:v>
      </x:c>
      <x:c r="D1095" t="str">
        <x:f>IF(L1095="","",EC1095)</x:f>
        <x:v>PENDING — appropriate appraisal</x:v>
      </x:c>
      <x:c r="E1095" t="str">
        <x:v>P3 — Medium</x:v>
      </x:c>
      <x:c r="F1095" t="str">
        <x:v>Pending</x:v>
      </x:c>
      <x:c r="G1095" t="str">
        <x:v>Title/abstract identify an explicit tactical/public-safety context and readiness domain; retain for full-text assessment.</x:v>
      </x:c>
      <x:c r="H1095" t="str">
        <x:v>Obtain and review lawful full text; confirm human adjudication; then select a design-specific appraisal instrument.</x:v>
      </x:c>
      <x:c r="I1095"/>
      <x:c r="J1095" t="str">
        <x:v>A — Core</x:v>
      </x:c>
      <x:c r="K1095" t="str">
        <x:v>IDENTIFIED</x:v>
      </x:c>
      <x:c r="L1095" t="str">
        <x:v>Trends and factors associated with insomnia and sleep apnea in all United States military service members from 2005 to 2014.</x:v>
      </x:c>
      <x:c r="M1095"/>
      <x:c r="N1095" t="str">
        <x:v>A Caldwell, John; Knapik, Joseph J; Lieberman, Harris R</x:v>
      </x:c>
      <x:c r="O1095" t="n">
        <x:v>2017</x:v>
      </x:c>
      <x:c r="P1095" t="str">
        <x:v>Journal of sleep research</x:v>
      </x:c>
      <x:c r="Q1095" t="str">
        <x:v>Journal Article</x:v>
      </x:c>
      <x:c r="R1095" t="str">
        <x:v>Unclear</x:v>
      </x:c>
      <x:c r="S1095" t="str">
        <x:v>Unknown</x:v>
      </x:c>
      <x:c r="T1095" t="str">
        <x:v>eng</x:v>
      </x:c>
      <x:c r="U1095" t="str">
        <x:v>https://pubmed.ncbi.nlm.nih.gov/28448689/</x:v>
      </x:c>
      <x:c r="V1095" t="str">
        <x:v>10.1111/jsr.12543</x:v>
      </x:c>
      <x:c r="W1095" t="str">
        <x:f>IF(V1095="","",LOWER(SUBSTITUTE(SUBSTITUTE(SUBSTITUTE(SUBSTITUTE(TRIM(V1095),"https://doi.org/",""),"http://doi.org/",""),"https://dx.doi.org/",""),"doi:","")))</x:f>
        <x:v>10.1111/jsr.12543</x:v>
      </x:c>
      <x:c r="X1095" t="str">
        <x:v>28448689</x:v>
      </x:c>
      <x:c r="Y1095" t="str"/>
      <x:c r="Z1095"/>
      <x:c r="AA1095" t="str">
        <x:v>PubMed/MEDLINE</x:v>
      </x:c>
      <x:c r="AB1095" t="str">
        <x:v>PUBMED-A-v1.0-2026-08-28</x:v>
      </x:c>
      <x:c r="AC1095" t="str">
        <x:v>SP-PUBMED-A-20260828</x:v>
      </x:c>
      <x:c r="AD1095" s="499" t="n">
        <x:v>46262</x:v>
      </x:c>
      <x:c r="AE1095" s="499" t="n">
        <x:v>46272</x:v>
      </x:c>
      <x:c r="AF1095" t="str">
        <x:v>G376N23N</x:v>
      </x:c>
      <x:c r="AG1095"/>
      <x:c r="AH1095" t="str">
        <x:v>Tactical Athlete → Operational Readiness Brazil</x:v>
      </x:c>
      <x:c r="AI1095" t="str">
        <x:v>evidence-family:A</x:v>
      </x:c>
      <x:c r="AJ1095"/>
      <x:c r="AK1095" t="str">
        <x:f>IF(AJ1095="","",IF(OR(LOWER(AJ1095)="brazil",LOWER(AJ1095)="brasil"),"Yes","No"))</x:f>
      </x:c>
      <x:c r="AL1095"/>
      <x:c r="AM1095"/>
      <x:c r="AN1095"/>
      <x:c r="AO1095"/>
      <x:c r="AP1095"/>
      <x:c r="AQ1095"/>
      <x:c r="AR1095"/>
      <x:c r="AS1095"/>
      <x:c r="AT1095"/>
      <x:c r="AU1095"/>
      <x:c r="AV1095"/>
      <x:c r="AW1095"/>
      <x:c r="AX1095"/>
      <x:c r="AY1095"/>
      <x:c r="AZ1095"/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/>
      <x:c r="BO1095"/>
      <x:c r="BP1095"/>
      <x:c r="BQ1095"/>
      <x:c r="BR1095"/>
      <x:c r="BS1095"/>
      <x:c r="BT1095"/>
      <x:c r="BU1095"/>
      <x:c r="BV1095"/>
      <x:c r="BW1095"/>
      <x:c r="BX1095"/>
      <x:c r="BY1095"/>
      <x:c r="BZ1095"/>
      <x:c r="CA1095"/>
      <x:c r="CB1095"/>
      <x:c r="CC1095"/>
      <x:c r="CD1095"/>
      <x:c r="CE1095"/>
      <x:c r="CF1095"/>
      <x:c r="CG1095"/>
      <x:c r="CH1095"/>
      <x:c r="CI1095"/>
      <x:c r="CJ1095" t="str">
        <x:v>Yes</x:v>
      </x:c>
      <x:c r="CK1095" t="str">
        <x:v>Yes</x:v>
      </x:c>
      <x:c r="CL1095" t="str">
        <x:v>Yes</x:v>
      </x:c>
      <x:c r="CM1095" t="str">
        <x:v>Clear</x:v>
      </x:c>
      <x:c r="CN1095" t="str">
        <x:v>Verified — clear</x:v>
      </x:c>
      <x:c r="CO1095" t="n">
        <x:v>46272</x:v>
      </x:c>
      <x:c r="CP1095" t="str">
        <x:v>https://pubmed.ncbi.nlm.nih.gov/28448689/</x:v>
      </x:c>
      <x:c r="CQ1095"/>
      <x:c r="CR1095"/>
      <x:c r="CS1095"/>
      <x:c r="CT1095"/>
      <x:c r="CU1095"/>
      <x:c r="CV1095"/>
      <x:c r="CW1095"/>
      <x:c r="CX1095"/>
      <x:c r="CY1095"/>
      <x:c r="CZ1095"/>
      <x:c r="DA1095"/>
      <x:c r="DB1095" t="str">
        <x:f>IF(L1095="","",IF(AND(COUNT(CU1095:DA1095)=7,OR(CU1095=0,CU1095=1,CU1095=2),OR(CV1095=0,CV1095=1,CV1095=2),OR(CW1095=0,CW1095=1,CW1095=2),OR(CX1095=0,CX1095=1,CX1095=2),OR(CY1095=0,CY1095=1,CY1095=2),OR(CZ1095=0,CZ1095=1,CZ1095=2),OR(DA1095=0,DA1095=1,DA1095=2)),SUM(CU1095:DA1095),""))</x:f>
      </x:c>
      <x:c r="DC1095" t="str">
        <x:f>IF(DB1095="","",ROUND(DB1095/14*10,1))</x:f>
      </x:c>
      <x:c r="DD1095" t="str">
        <x:v>Pending</x:v>
      </x:c>
      <x:c r="DE1095" t="str">
        <x:f>IF(L1095="","",IF(DC1095="","Pending",IF(DD1095="Yes","CONDITIONAL — safety override",IF(DC1095&gt;=8,"HIGH",IF(DC1095&gt;=5,"CONDITIONAL","LOW")))))</x:f>
        <x:v>Pending</x:v>
      </x:c>
      <x:c r="DF1095" t="str">
        <x:v>Pending screening and full-text appraisal; no transferability judgment made at identification.</x:v>
      </x:c>
      <x:c r="DG1095"/>
      <x:c r="DH1095"/>
      <x:c r="DI1095"/>
      <x:c r="DJ1095"/>
      <x:c r="DK1095"/>
      <x:c r="DL1095"/>
      <x:c r="DM1095"/>
      <x:c r="DN1095"/>
      <x:c r="DO1095"/>
      <x:c r="DP1095"/>
      <x:c r="DQ1095"/>
      <x:c r="DR1095"/>
      <x:c r="DS1095"/>
      <x:c r="DT1095"/>
      <x:c r="DU1095"/>
      <x:c r="DV1095"/>
      <x:c r="DW1095"/>
      <x:c r="DX1095"/>
      <x:c r="DY1095"/>
      <x:c r="DZ1095" t="str">
        <x:v>Title/abstract screening alone does not establish effectiveness, causality, methodological quality, transferability to Brazilian public safety or an institutional recommendation.</x:v>
      </x:c>
      <x:c r="EA1095" t="str">
        <x:v>Pending</x:v>
      </x:c>
      <x:c r="EB1095" t="str">
        <x:f>IF(L1095="","",IF(EC1095="READY","Yes","No / Pending"))</x:f>
        <x:v>No / Pending</x:v>
      </x:c>
      <x:c r="EC1095" t="str">
        <x:f>IF(L1095="","",IF(OR(ISNUMBER(SEARCH("Retracted Publication",Q1095)),CM1095="Retracted",CN1095="Retracted",CM1095="Expression of Concern",CN1095="Expression of Concern",F1095="Not used",CG1095="Critical",CH1095="High",CH1095="Critical"),"BLOCKED — integrity or use restriction",IF(AND(CJ1095="Yes",CK1095="Yes",CL1095="Yes"),IF(AND(CM1095="Clear",CN1095="Verified — clear"),IF(AND(AND(LEN(TRIM(CF1095))&gt;0,LEFT(LOWER(TRIM(CF1095)),7)&lt;&gt;"pending"),OR(CG1095="High",CG1095="Moderate"),OR(CH1095="Low",CH1095="Some concerns",CH1095="Not applicable")),IF(AND(DD1095="No",OR(DE1095="HIGH",DE1095="CONDITIONAL"),AND(LEN(TRIM(DF1095))&gt;0,LEFT(LOWER(TRIM(DF1095)),7)&lt;&gt;"pending")),IF(AND(AND(LEN(TRIM(DT1095))&gt;0,LEFT(LOWER(TRIM(DT1095)),7)&lt;&gt;"pending"),AND(LEN(TRIM(DU1095))&gt;0,LEFT(LOWER(TRIM(DU1095)),7)&lt;&gt;"pending"),OR(AND(LEN(TRIM(DV1095))&gt;0,LEFT(LOWER(TRIM(DV1095)),7)&lt;&gt;"pending"),AND(LEN(TRIM(DW1095))&gt;0,LEFT(LOWER(TRIM(DW1095)),7)&lt;&gt;"pending")),AND(LEN(TRIM(DX1095))&gt;0,LEFT(LOWER(TRIM(DX1095)),7)&lt;&gt;"pending")),IF(AND(F1095="Claim-ready",OR(EA1095="Strong",EA1095="Moderate"),AND(LEN(TRIM(G1095))&gt;0,LEFT(LOWER(TRIM(G1095)),7)&lt;&gt;"pending"),G1095&lt;&gt;"No substantive use decision is permitted from identification metadata alone.",AND(LEN(TRIM(DZ1095))&gt;0,LEFT(LOWER(TRIM(DZ1095)),7)&lt;&gt;"pending"),DZ1095&lt;&gt;"Identification metadata alone does not permit any substantive scientific, causal, operational, or institutional claim.",AND(LEN(TRIM(EI1095))&gt;0,LEFT(LOWER(TRIM(EI1095)),7)&lt;&gt;"pending"),ISNUMBER(EH1095),EH1095&gt;0),"READY","PENDING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5" t="str">
        <x:v>Pending</x:v>
      </x:c>
      <x:c r="EE1095"/>
      <x:c r="EF1095" t="str">
        <x:v>Pending</x:v>
      </x:c>
      <x:c r="EG1095" t="str">
        <x:v>Pending</x:v>
      </x:c>
      <x:c r="EH1095"/>
      <x:c r="EI1095" s="501"/>
      <x:c r="EJ1095"/>
      <x:c r="EK1095" t="str">
        <x:v>Pending</x:v>
      </x:c>
      <x:c r="EL1095" t="n">
        <x:v>46272</x:v>
      </x:c>
      <x:c r="EM1095" t="str">
        <x:v>Production PubMed record imported and reconciled to Zotero item G376N23N;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5" t="n">
        <x:f>IF(L1095="","",(IF(N1095&lt;&gt;"",1,0)+IF(O1095&lt;&gt;"",1,0)+IF(AJ1095&lt;&gt;"",1,0)+IF(AU1095&lt;&gt;"",1,0)+IF(BE1095&lt;&gt;"",1,0)+IF(CF1095&lt;&gt;"",1,0)+IF(CJ1095="Yes",1,0)+IF(CL1095="Yes",1,0)+IF(DE1095&lt;&gt;"Pending",1,0)+IF(F1095&lt;&gt;"",1,0)+IF(DZ1095&lt;&gt;"",1,0)+IF(EI1095&lt;&gt;"",1,0))/12)</x:f>
        <x:v>0.5</x:v>
      </x:c>
    </x:row>
    <x:row r="1096">
      <x:c r="A1096" t="str">
        <x:v>EV-1093</x:v>
      </x:c>
      <x:c r="B1096" t="str">
        <x:v>Integrity check</x:v>
      </x:c>
      <x:c r="C1096" t="str">
        <x:f>IF(L1096="","",IF(LEFT(EC1096,7)="BLOCKED","🔴 Do not use for conclusion",IF(EB1096="Yes","🟢 Claim-ready","🟡 Caution / context")))</x:f>
        <x:v>🟡 Caution / context</x:v>
      </x:c>
      <x:c r="D1096" t="str">
        <x:f>IF(L1096="","",EC1096)</x:f>
        <x:v>PENDING — appropriate appraisal</x:v>
      </x:c>
      <x:c r="E1096" t="str">
        <x:v>P3 — Medium</x:v>
      </x:c>
      <x:c r="F1096" t="str">
        <x:v>Pending</x:v>
      </x:c>
      <x:c r="G1096" t="str">
        <x:v>Title/abstract identify an explicit operational APHT/medical-readiness topic; retain for full-text assessment.</x:v>
      </x:c>
      <x:c r="H1096" t="str">
        <x:v>Obtain and review lawful full text; confirm human adjudication; then select a design-specific appraisal instrument.</x:v>
      </x:c>
      <x:c r="I1096"/>
      <x:c r="J1096" t="str">
        <x:v>B — APHT / Medical Readiness</x:v>
      </x:c>
      <x:c r="K1096" t="str">
        <x:v>IDENTIFIED</x:v>
      </x:c>
      <x:c r="L1096" t="str">
        <x:v>Translating Tactical Combat Casualty Care Lessons Learned to the High-Threat Civilian Setting: Tactical Emergency Casualty Care and the Hartford Consensus.</x:v>
      </x:c>
      <x:c r="M1096"/>
      <x:c r="N1096" t="str">
        <x:v>Callaway, David W</x:v>
      </x:c>
      <x:c r="O1096" t="n">
        <x:v>2017</x:v>
      </x:c>
      <x:c r="P1096" t="str">
        <x:v>Wilderness &amp; environmental medicine</x:v>
      </x:c>
      <x:c r="Q1096" t="str">
        <x:v>Consensus Statement; Journal Article; Review</x:v>
      </x:c>
      <x:c r="R1096" t="str">
        <x:v>Unclear</x:v>
      </x:c>
      <x:c r="S1096" t="str">
        <x:v>Unknown</x:v>
      </x:c>
      <x:c r="T1096" t="str">
        <x:v>eng</x:v>
      </x:c>
      <x:c r="U1096" t="str">
        <x:v>https://pubmed.ncbi.nlm.nih.gov/28392170/</x:v>
      </x:c>
      <x:c r="V1096" t="str">
        <x:v>10.1016/j.wem.2016.11.008</x:v>
      </x:c>
      <x:c r="W1096" t="str">
        <x:f>IF(V1096="","",LOWER(SUBSTITUTE(SUBSTITUTE(SUBSTITUTE(SUBSTITUTE(TRIM(V1096),"https://doi.org/",""),"http://doi.org/",""),"https://dx.doi.org/",""),"doi:","")))</x:f>
        <x:v>10.1016/j.wem.2016.11.008</x:v>
      </x:c>
      <x:c r="X1096" t="str">
        <x:v>28392170</x:v>
      </x:c>
      <x:c r="Y1096" t="str"/>
      <x:c r="Z1096"/>
      <x:c r="AA1096" t="str">
        <x:v>PubMed/MEDLINE</x:v>
      </x:c>
      <x:c r="AB1096" t="str">
        <x:v>PUBMED-B-v1.0-2026-08-28</x:v>
      </x:c>
      <x:c r="AC1096" t="str">
        <x:v>SP-PUBMED-B-20260828</x:v>
      </x:c>
      <x:c r="AD1096" s="499" t="n">
        <x:v>46262</x:v>
      </x:c>
      <x:c r="AE1096" s="499" t="n">
        <x:v>46272</x:v>
      </x:c>
      <x:c r="AF1096" t="str">
        <x:v>JT4K7JFH</x:v>
      </x:c>
      <x:c r="AG1096"/>
      <x:c r="AH1096" t="str">
        <x:v>Tactical Athlete → Operational Readiness Brazil</x:v>
      </x:c>
      <x:c r="AI1096" t="str">
        <x:v>evidence-family:B</x:v>
      </x:c>
      <x:c r="AJ1096"/>
      <x:c r="AK1096" t="str">
        <x:f>IF(AJ1096="","",IF(OR(LOWER(AJ1096)="brazil",LOWER(AJ1096)="brasil"),"Yes","No"))</x:f>
      </x:c>
      <x:c r="AL1096"/>
      <x:c r="AM1096"/>
      <x:c r="AN1096"/>
      <x:c r="AO1096"/>
      <x:c r="AP1096"/>
      <x:c r="AQ1096"/>
      <x:c r="AR1096"/>
      <x:c r="AS1096"/>
      <x:c r="AT1096"/>
      <x:c r="AU1096"/>
      <x:c r="AV1096"/>
      <x:c r="AW1096"/>
      <x:c r="AX1096"/>
      <x:c r="AY1096"/>
      <x:c r="AZ1096"/>
      <x:c r="BA1096"/>
      <x:c r="BB1096"/>
      <x:c r="BC1096"/>
      <x:c r="BD1096"/>
      <x:c r="BE1096"/>
      <x:c r="BF1096"/>
      <x:c r="BG1096"/>
      <x:c r="BH1096"/>
      <x:c r="BI1096"/>
      <x:c r="BJ1096"/>
      <x:c r="BK1096"/>
      <x:c r="BL1096"/>
      <x:c r="BM1096"/>
      <x:c r="BN1096"/>
      <x:c r="BO1096"/>
      <x:c r="BP1096"/>
      <x:c r="BQ1096"/>
      <x:c r="BR1096"/>
      <x:c r="BS1096"/>
      <x:c r="BT1096"/>
      <x:c r="BU1096"/>
      <x:c r="BV1096"/>
      <x:c r="BW1096"/>
      <x:c r="BX1096"/>
      <x:c r="BY1096"/>
      <x:c r="BZ1096"/>
      <x:c r="CA1096"/>
      <x:c r="CB1096"/>
      <x:c r="CC1096"/>
      <x:c r="CD1096"/>
      <x:c r="CE1096"/>
      <x:c r="CF1096"/>
      <x:c r="CG1096"/>
      <x:c r="CH1096"/>
      <x:c r="CI1096"/>
      <x:c r="CJ1096" t="str">
        <x:v>Yes</x:v>
      </x:c>
      <x:c r="CK1096" t="str">
        <x:v>Yes</x:v>
      </x:c>
      <x:c r="CL1096" t="str">
        <x:v>Yes</x:v>
      </x:c>
      <x:c r="CM1096" t="str">
        <x:v>Clear</x:v>
      </x:c>
      <x:c r="CN1096" t="str">
        <x:v>Verified — clear</x:v>
      </x:c>
      <x:c r="CO1096" t="n">
        <x:v>46272</x:v>
      </x:c>
      <x:c r="CP1096" t="str">
        <x:v>https://pubmed.ncbi.nlm.nih.gov/28392170/</x:v>
      </x:c>
      <x:c r="CQ1096"/>
      <x:c r="CR1096"/>
      <x:c r="CS1096"/>
      <x:c r="CT1096"/>
      <x:c r="CU1096"/>
      <x:c r="CV1096"/>
      <x:c r="CW1096"/>
      <x:c r="CX1096"/>
      <x:c r="CY1096"/>
      <x:c r="CZ1096"/>
      <x:c r="DA1096"/>
      <x:c r="DB1096" t="str">
        <x:f>IF(L1096="","",IF(AND(COUNT(CU1096:DA1096)=7,OR(CU1096=0,CU1096=1,CU1096=2),OR(CV1096=0,CV1096=1,CV1096=2),OR(CW1096=0,CW1096=1,CW1096=2),OR(CX1096=0,CX1096=1,CX1096=2),OR(CY1096=0,CY1096=1,CY1096=2),OR(CZ1096=0,CZ1096=1,CZ1096=2),OR(DA1096=0,DA1096=1,DA1096=2)),SUM(CU1096:DA1096),""))</x:f>
      </x:c>
      <x:c r="DC1096" t="str">
        <x:f>IF(DB1096="","",ROUND(DB1096/14*10,1))</x:f>
      </x:c>
      <x:c r="DD1096" t="str">
        <x:v>Pending</x:v>
      </x:c>
      <x:c r="DE1096" t="str">
        <x:f>IF(L1096="","",IF(DC1096="","Pending",IF(DD1096="Yes","CONDITIONAL — safety override",IF(DC1096&gt;=8,"HIGH",IF(DC1096&gt;=5,"CONDITIONAL","LOW")))))</x:f>
        <x:v>Pending</x:v>
      </x:c>
      <x:c r="DF1096" t="str">
        <x:v>Pending screening and full-text appraisal; no transferability judgment made at identification.</x:v>
      </x:c>
      <x:c r="DG1096"/>
      <x:c r="DH1096"/>
      <x:c r="DI1096"/>
      <x:c r="DJ1096"/>
      <x:c r="DK1096"/>
      <x:c r="DL1096"/>
      <x:c r="DM1096"/>
      <x:c r="DN1096"/>
      <x:c r="DO1096"/>
      <x:c r="DP1096"/>
      <x:c r="DQ1096"/>
      <x:c r="DR1096"/>
      <x:c r="DS1096"/>
      <x:c r="DT1096"/>
      <x:c r="DU1096"/>
      <x:c r="DV1096"/>
      <x:c r="DW1096"/>
      <x:c r="DX1096"/>
      <x:c r="DY1096"/>
      <x:c r="DZ1096" t="str">
        <x:v>Title/abstract screening alone does not establish effectiveness, causality, methodological quality, transferability to Brazilian public safety or an institutional recommendation.</x:v>
      </x:c>
      <x:c r="EA1096" t="str">
        <x:v>Pending</x:v>
      </x:c>
      <x:c r="EB1096" t="str">
        <x:f>IF(L1096="","",IF(EC1096="READY","Yes","No / Pending"))</x:f>
        <x:v>No / Pending</x:v>
      </x:c>
      <x:c r="EC1096" t="str">
        <x:f>IF(L1096="","",IF(OR(ISNUMBER(SEARCH("Retracted Publication",Q1096)),CM1096="Retracted",CN1096="Retracted",CM1096="Expression of Concern",CN1096="Expression of Concern",F1096="Not used",CG1096="Critical",CH1096="High",CH1096="Critical"),"BLOCKED — integrity or use restriction",IF(AND(CJ1096="Yes",CK1096="Yes",CL1096="Yes"),IF(AND(CM1096="Clear",CN1096="Verified — clear"),IF(AND(AND(LEN(TRIM(CF1096))&gt;0,LEFT(LOWER(TRIM(CF1096)),7)&lt;&gt;"pending"),OR(CG1096="High",CG1096="Moderate"),OR(CH1096="Low",CH1096="Some concerns",CH1096="Not applicable")),IF(AND(DD1096="No",OR(DE1096="HIGH",DE1096="CONDITIONAL"),AND(LEN(TRIM(DF1096))&gt;0,LEFT(LOWER(TRIM(DF1096)),7)&lt;&gt;"pending")),IF(AND(AND(LEN(TRIM(DT1096))&gt;0,LEFT(LOWER(TRIM(DT1096)),7)&lt;&gt;"pending"),AND(LEN(TRIM(DU1096))&gt;0,LEFT(LOWER(TRIM(DU1096)),7)&lt;&gt;"pending"),OR(AND(LEN(TRIM(DV1096))&gt;0,LEFT(LOWER(TRIM(DV1096)),7)&lt;&gt;"pending"),AND(LEN(TRIM(DW1096))&gt;0,LEFT(LOWER(TRIM(DW1096)),7)&lt;&gt;"pending")),AND(LEN(TRIM(DX1096))&gt;0,LEFT(LOWER(TRIM(DX1096)),7)&lt;&gt;"pending")),IF(AND(F1096="Claim-ready",OR(EA1096="Strong",EA1096="Moderate"),AND(LEN(TRIM(G1096))&gt;0,LEFT(LOWER(TRIM(G1096)),7)&lt;&gt;"pending"),G1096&lt;&gt;"No substantive use decision is permitted from identification metadata alone.",AND(LEN(TRIM(DZ1096))&gt;0,LEFT(LOWER(TRIM(DZ1096)),7)&lt;&gt;"pending"),DZ1096&lt;&gt;"Identification metadata alone does not permit any substantive scientific, causal, operational, or institutional claim.",AND(LEN(TRIM(EI1096))&gt;0,LEFT(LOWER(TRIM(EI1096)),7)&lt;&gt;"pending"),ISNUMBER(EH1096),EH1096&gt;0),"READY","PENDING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6" t="str">
        <x:v>Pending</x:v>
      </x:c>
      <x:c r="EE1096"/>
      <x:c r="EF1096" t="str">
        <x:v>Pending</x:v>
      </x:c>
      <x:c r="EG1096" t="str">
        <x:v>Pending</x:v>
      </x:c>
      <x:c r="EH1096"/>
      <x:c r="EI1096" s="501"/>
      <x:c r="EJ1096"/>
      <x:c r="EK1096" t="str">
        <x:v>Pending</x:v>
      </x:c>
      <x:c r="EL1096" t="n">
        <x:v>46272</x:v>
      </x:c>
      <x:c r="EM1096" t="str">
        <x:v>Production PubMed record imported and reconciled to Zotero item JT4K7JFH;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6" t="n">
        <x:f>IF(L1096="","",(IF(N1096&lt;&gt;"",1,0)+IF(O1096&lt;&gt;"",1,0)+IF(AJ1096&lt;&gt;"",1,0)+IF(AU1096&lt;&gt;"",1,0)+IF(BE1096&lt;&gt;"",1,0)+IF(CF1096&lt;&gt;"",1,0)+IF(CJ1096="Yes",1,0)+IF(CL1096="Yes",1,0)+IF(DE1096&lt;&gt;"Pending",1,0)+IF(F1096&lt;&gt;"",1,0)+IF(DZ1096&lt;&gt;"",1,0)+IF(EI1096&lt;&gt;"",1,0))/12)</x:f>
        <x:v>0.5</x:v>
      </x:c>
    </x:row>
    <x:row r="1097">
      <x:c r="A1097" t="str">
        <x:v>EV-1094</x:v>
      </x:c>
      <x:c r="B1097" t="str">
        <x:v>Metadata verification</x:v>
      </x:c>
      <x:c r="C1097" t="str">
        <x:f>IF(L1097="","",IF(LEFT(EC1097,7)="BLOCKED","🔴 Do not use for conclusion",IF(EB1097="Yes","🟢 Claim-ready","🟡 Caution / context")))</x:f>
        <x:v>🟡 Caution / context</x:v>
      </x:c>
      <x:c r="D1097" t="str">
        <x:f>IF(L1097="","",EC1097)</x:f>
        <x:v>PENDING — verification</x:v>
      </x:c>
      <x:c r="E1097" t="str">
        <x:v>P2 — High</x:v>
      </x:c>
      <x:c r="F1097" t="str">
        <x:v>Pending</x:v>
      </x:c>
      <x:c r="G1097" t="str">
        <x:v>Title/abstract identify an explicit operational APHT/medical-readiness topic; retain for full-text assessment.</x:v>
      </x:c>
      <x:c r="H1097" t="str">
        <x:v>Obtain and review lawful full text; confirm human adjudication; then select a design-specific appraisal instrument.</x:v>
      </x:c>
      <x:c r="I1097"/>
      <x:c r="J1097" t="str">
        <x:v>B — APHT / Medical Readiness</x:v>
      </x:c>
      <x:c r="K1097" t="str">
        <x:v>IDENTIFIED</x:v>
      </x:c>
      <x:c r="L1097" t="str">
        <x:v>Abbreviated closure for remote damage control laparotomy in extreme environments: A randomized trial of sutures versus wound clamps comparing terrestrial and weightless conditions.</x:v>
      </x:c>
      <x:c r="M1097"/>
      <x:c r="N1097" t="str">
        <x:v>Kirkpatrick, Andrew W; McKee, Jessica Lynn; Tien, Colonel Homer; LaPorta, Anthony J; Lavell, Kit; Leslie, Tim; McBeth, Paul B; Roberts, Derek J; Ball, Chad G</x:v>
      </x:c>
      <x:c r="O1097" t="n">
        <x:v>2017</x:v>
      </x:c>
      <x:c r="P1097" t="str">
        <x:v>American journal of surgery</x:v>
      </x:c>
      <x:c r="Q1097" t="str">
        <x:v>Journal Article; Randomized Controlled Trial</x:v>
      </x:c>
      <x:c r="R1097" t="str">
        <x:v>Unclear</x:v>
      </x:c>
      <x:c r="S1097" t="str">
        <x:v>Unknown</x:v>
      </x:c>
      <x:c r="T1097" t="str">
        <x:v>eng</x:v>
      </x:c>
      <x:c r="U1097" t="str">
        <x:v>https://pubmed.ncbi.nlm.nih.gov/28390649/</x:v>
      </x:c>
      <x:c r="V1097" t="str">
        <x:v>10.1016/j.amjsurg.2017.03.027</x:v>
      </x:c>
      <x:c r="W1097" t="str">
        <x:f>IF(V1097="","",LOWER(SUBSTITUTE(SUBSTITUTE(SUBSTITUTE(SUBSTITUTE(TRIM(V1097),"https://doi.org/",""),"http://doi.org/",""),"https://dx.doi.org/",""),"doi:","")))</x:f>
        <x:v>10.1016/j.amjsurg.2017.03.027</x:v>
      </x:c>
      <x:c r="X1097" t="str">
        <x:v>28390649</x:v>
      </x:c>
      <x:c r="Y1097" t="str"/>
      <x:c r="Z1097"/>
      <x:c r="AA1097" t="str">
        <x:v>PubMed/MEDLINE</x:v>
      </x:c>
      <x:c r="AB1097" t="str">
        <x:v>PUBMED-B-v1.0-2026-08-28</x:v>
      </x:c>
      <x:c r="AC1097" t="str">
        <x:v>SP-PUBMED-B-20260828</x:v>
      </x:c>
      <x:c r="AD1097" s="499" t="n">
        <x:v>46262</x:v>
      </x:c>
      <x:c r="AE1097" s="499" t="n">
        <x:v>46272</x:v>
      </x:c>
      <x:c r="AF1097" t="str">
        <x:v>S8DXGGH4</x:v>
      </x:c>
      <x:c r="AG1097"/>
      <x:c r="AH1097" t="str">
        <x:v>Tactical Athlete → Operational Readiness Brazil</x:v>
      </x:c>
      <x:c r="AI1097" t="str">
        <x:v>evidence-family:B</x:v>
      </x:c>
      <x:c r="AJ1097"/>
      <x:c r="AK1097" t="str">
        <x:f>IF(AJ1097="","",IF(OR(LOWER(AJ1097)="brazil",LOWER(AJ1097)="brasil"),"Yes","No"))</x:f>
      </x:c>
      <x:c r="AL1097"/>
      <x:c r="AM1097"/>
      <x:c r="AN1097"/>
      <x:c r="AO1097"/>
      <x:c r="AP1097"/>
      <x:c r="AQ1097"/>
      <x:c r="AR1097"/>
      <x:c r="AS1097"/>
      <x:c r="AT1097"/>
      <x:c r="AU1097"/>
      <x:c r="AV1097"/>
      <x:c r="AW1097"/>
      <x:c r="AX1097"/>
      <x:c r="AY1097"/>
      <x:c r="AZ1097"/>
      <x:c r="BA1097"/>
      <x:c r="BB1097"/>
      <x:c r="BC1097"/>
      <x:c r="BD1097"/>
      <x:c r="BE1097"/>
      <x:c r="BF1097"/>
      <x:c r="BG1097"/>
      <x:c r="BH1097"/>
      <x:c r="BI1097"/>
      <x:c r="BJ1097"/>
      <x:c r="BK1097"/>
      <x:c r="BL1097"/>
      <x:c r="BM1097"/>
      <x:c r="BN1097"/>
      <x:c r="BO1097"/>
      <x:c r="BP1097"/>
      <x:c r="BQ1097"/>
      <x:c r="BR1097"/>
      <x:c r="BS1097"/>
      <x:c r="BT1097"/>
      <x:c r="BU1097"/>
      <x:c r="BV1097"/>
      <x:c r="BW1097"/>
      <x:c r="BX1097"/>
      <x:c r="BY1097"/>
      <x:c r="BZ1097"/>
      <x:c r="CA1097"/>
      <x:c r="CB1097"/>
      <x:c r="CC1097"/>
      <x:c r="CD1097"/>
      <x:c r="CE1097"/>
      <x:c r="CF1097"/>
      <x:c r="CG1097"/>
      <x:c r="CH1097"/>
      <x:c r="CI1097"/>
      <x:c r="CJ1097" t="str">
        <x:v>Pending</x:v>
      </x:c>
      <x:c r="CK1097" t="str">
        <x:v>Yes</x:v>
      </x:c>
      <x:c r="CL1097" t="str">
        <x:v>Yes</x:v>
      </x:c>
      <x:c r="CM1097" t="str">
        <x:v>Clear</x:v>
      </x:c>
      <x:c r="CN1097" t="str">
        <x:v>Verified — clear</x:v>
      </x:c>
      <x:c r="CO1097" t="n">
        <x:v>46272</x:v>
      </x:c>
      <x:c r="CP1097" t="str">
        <x:v>https://pubmed.ncbi.nlm.nih.gov/28390649/</x:v>
      </x:c>
      <x:c r="CQ1097"/>
      <x:c r="CR1097"/>
      <x:c r="CS1097"/>
      <x:c r="CT1097"/>
      <x:c r="CU1097"/>
      <x:c r="CV1097"/>
      <x:c r="CW1097"/>
      <x:c r="CX1097"/>
      <x:c r="CY1097"/>
      <x:c r="CZ1097"/>
      <x:c r="DA1097"/>
      <x:c r="DB1097" t="str">
        <x:f>IF(L1097="","",IF(AND(COUNT(CU1097:DA1097)=7,OR(CU1097=0,CU1097=1,CU1097=2),OR(CV1097=0,CV1097=1,CV1097=2),OR(CW1097=0,CW1097=1,CW1097=2),OR(CX1097=0,CX1097=1,CX1097=2),OR(CY1097=0,CY1097=1,CY1097=2),OR(CZ1097=0,CZ1097=1,CZ1097=2),OR(DA1097=0,DA1097=1,DA1097=2)),SUM(CU1097:DA1097),""))</x:f>
      </x:c>
      <x:c r="DC1097" t="str">
        <x:f>IF(DB1097="","",ROUND(DB1097/14*10,1))</x:f>
      </x:c>
      <x:c r="DD1097" t="str">
        <x:v>Pending</x:v>
      </x:c>
      <x:c r="DE1097" t="str">
        <x:f>IF(L1097="","",IF(DC1097="","Pending",IF(DD1097="Yes","CONDITIONAL — safety override",IF(DC1097&gt;=8,"HIGH",IF(DC1097&gt;=5,"CONDITIONAL","LOW")))))</x:f>
        <x:v>Pending</x:v>
      </x:c>
      <x:c r="DF1097" t="str">
        <x:v>Pending screening and full-text appraisal; no transferability judgment made at identification.</x:v>
      </x:c>
      <x:c r="DG1097"/>
      <x:c r="DH1097"/>
      <x:c r="DI1097"/>
      <x:c r="DJ1097"/>
      <x:c r="DK1097"/>
      <x:c r="DL1097"/>
      <x:c r="DM1097"/>
      <x:c r="DN1097"/>
      <x:c r="DO1097"/>
      <x:c r="DP1097"/>
      <x:c r="DQ1097"/>
      <x:c r="DR1097"/>
      <x:c r="DS1097"/>
      <x:c r="DT1097"/>
      <x:c r="DU1097"/>
      <x:c r="DV1097"/>
      <x:c r="DW1097"/>
      <x:c r="DX1097"/>
      <x:c r="DY1097"/>
      <x:c r="DZ1097" t="str">
        <x:v>Title/abstract screening alone does not establish effectiveness, causality, methodological quality, transferability to Brazilian public safety or an institutional recommendation.</x:v>
      </x:c>
      <x:c r="EA1097" t="str">
        <x:v>Pending</x:v>
      </x:c>
      <x:c r="EB1097" t="str">
        <x:f>IF(L1097="","",IF(EC1097="READY","Yes","No / Pending"))</x:f>
        <x:v>No / Pending</x:v>
      </x:c>
      <x:c r="EC1097" t="str">
        <x:f>IF(L1097="","",IF(OR(ISNUMBER(SEARCH("Retracted Publication",Q1097)),CM1097="Retracted",CN1097="Retracted",CM1097="Expression of Concern",CN1097="Expression of Concern",F1097="Not used",CG1097="Critical",CH1097="High",CH1097="Critical"),"BLOCKED — integrity or use restriction",IF(AND(CJ1097="Yes",CK1097="Yes",CL1097="Yes"),IF(AND(CM1097="Clear",CN1097="Verified — clear"),IF(AND(AND(LEN(TRIM(CF1097))&gt;0,LEFT(LOWER(TRIM(CF1097)),7)&lt;&gt;"pending"),OR(CG1097="High",CG1097="Moderate"),OR(CH1097="Low",CH1097="Some concerns",CH1097="Not applicable")),IF(AND(DD1097="No",OR(DE1097="HIGH",DE1097="CONDITIONAL"),AND(LEN(TRIM(DF1097))&gt;0,LEFT(LOWER(TRIM(DF1097)),7)&lt;&gt;"pending")),IF(AND(AND(LEN(TRIM(DT1097))&gt;0,LEFT(LOWER(TRIM(DT1097)),7)&lt;&gt;"pending"),AND(LEN(TRIM(DU1097))&gt;0,LEFT(LOWER(TRIM(DU1097)),7)&lt;&gt;"pending"),OR(AND(LEN(TRIM(DV1097))&gt;0,LEFT(LOWER(TRIM(DV1097)),7)&lt;&gt;"pending"),AND(LEN(TRIM(DW1097))&gt;0,LEFT(LOWER(TRIM(DW1097)),7)&lt;&gt;"pending")),AND(LEN(TRIM(DX1097))&gt;0,LEFT(LOWER(TRIM(DX1097)),7)&lt;&gt;"pending")),IF(AND(F1097="Claim-ready",OR(EA1097="Strong",EA1097="Moderate"),AND(LEN(TRIM(G1097))&gt;0,LEFT(LOWER(TRIM(G1097)),7)&lt;&gt;"pending"),G1097&lt;&gt;"No substantive use decision is permitted from identification metadata alone.",AND(LEN(TRIM(DZ1097))&gt;0,LEFT(LOWER(TRIM(DZ1097)),7)&lt;&gt;"pending"),DZ1097&lt;&gt;"Identification metadata alone does not permit any substantive scientific, causal, operational, or institutional claim.",AND(LEN(TRIM(EI1097))&gt;0,LEFT(LOWER(TRIM(EI1097)),7)&lt;&gt;"pending"),ISNUMBER(EH1097),EH1097&gt;0),"READY","PENDING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097" t="str">
        <x:v>Pending</x:v>
      </x:c>
      <x:c r="EE1097"/>
      <x:c r="EF1097" t="str">
        <x:v>Pending</x:v>
      </x:c>
      <x:c r="EG1097" t="str">
        <x:v>Pending</x:v>
      </x:c>
      <x:c r="EH1097"/>
      <x:c r="EI1097" s="501"/>
      <x:c r="EJ1097"/>
      <x:c r="EK1097" t="str">
        <x:v>Pending</x:v>
      </x:c>
      <x:c r="EL1097" t="n">
        <x:v>46272</x:v>
      </x:c>
      <x:c r="EM1097" t="str">
        <x:v>Production PubMed record imported and reconciled to Zotero item S8DXGGH4;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097" t="n">
        <x:f>IF(L1097="","",(IF(N1097&lt;&gt;"",1,0)+IF(O1097&lt;&gt;"",1,0)+IF(AJ1097&lt;&gt;"",1,0)+IF(AU1097&lt;&gt;"",1,0)+IF(BE1097&lt;&gt;"",1,0)+IF(CF1097&lt;&gt;"",1,0)+IF(CJ1097="Yes",1,0)+IF(CL1097="Yes",1,0)+IF(DE1097&lt;&gt;"Pending",1,0)+IF(F1097&lt;&gt;"",1,0)+IF(DZ1097&lt;&gt;"",1,0)+IF(EI1097&lt;&gt;"",1,0))/12)</x:f>
        <x:v>0.4166666666666667</x:v>
      </x:c>
    </x:row>
    <x:row r="1098">
      <x:c r="A1098" t="str">
        <x:v>EV-1095</x:v>
      </x:c>
      <x:c r="B1098" t="str">
        <x:v>Integrity check</x:v>
      </x:c>
      <x:c r="C1098" t="str">
        <x:f>IF(L1098="","",IF(LEFT(EC1098,7)="BLOCKED","🔴 Do not use for conclusion",IF(EB1098="Yes","🟢 Claim-ready","🟡 Caution / context")))</x:f>
        <x:v>🟡 Caution / context</x:v>
      </x:c>
      <x:c r="D1098" t="str">
        <x:f>IF(L1098="","",EC1098)</x:f>
        <x:v>PENDING — appropriate appraisal</x:v>
      </x:c>
      <x:c r="E1098" t="str">
        <x:v>P3 — Medium</x:v>
      </x:c>
      <x:c r="F1098" t="str">
        <x:v>Pending</x:v>
      </x:c>
      <x:c r="G1098" t="str">
        <x:v>A potentially relevant concept is present, but direct applicability is ambiguous at title/abstract level.</x:v>
      </x:c>
      <x:c r="H1098" t="str">
        <x:v>Human title/abstract adjudication; retrieve full text if relevance remains plausible.</x:v>
      </x:c>
      <x:c r="I1098"/>
      <x:c r="J1098" t="str">
        <x:v>A — Core</x:v>
      </x:c>
      <x:c r="K1098" t="str">
        <x:v>IDENTIFIED</x:v>
      </x:c>
      <x:c r="L1098" t="str">
        <x:v>The Department of Defense Chemical and Biological Defense Program: An Enabler of the Third Offset Strategy.</x:v>
      </x:c>
      <x:c r="M1098"/>
      <x:c r="N1098" t="str">
        <x:v>Roos, Jason; Chue, Calvin; DiEuliis, Diane; Emanuel, Peter</x:v>
      </x:c>
      <x:c r="O1098" t="n">
        <x:v>2017</x:v>
      </x:c>
      <x:c r="P1098" t="str">
        <x:v>Health security</x:v>
      </x:c>
      <x:c r="Q1098" t="str">
        <x:v>Journal Article</x:v>
      </x:c>
      <x:c r="R1098" t="str">
        <x:v>Unclear</x:v>
      </x:c>
      <x:c r="S1098" t="str">
        <x:v>Unknown</x:v>
      </x:c>
      <x:c r="T1098" t="str">
        <x:v>eng</x:v>
      </x:c>
      <x:c r="U1098" t="str">
        <x:v>https://pubmed.ncbi.nlm.nih.gov/28388218/</x:v>
      </x:c>
      <x:c r="V1098" t="str">
        <x:v>10.1089/hs.2017.0008</x:v>
      </x:c>
      <x:c r="W1098" t="str">
        <x:f>IF(V1098="","",LOWER(SUBSTITUTE(SUBSTITUTE(SUBSTITUTE(SUBSTITUTE(TRIM(V1098),"https://doi.org/",""),"http://doi.org/",""),"https://dx.doi.org/",""),"doi:","")))</x:f>
        <x:v>10.1089/hs.2017.0008</x:v>
      </x:c>
      <x:c r="X1098" t="str">
        <x:v>28388218</x:v>
      </x:c>
      <x:c r="Y1098" t="str"/>
      <x:c r="Z1098"/>
      <x:c r="AA1098" t="str">
        <x:v>PubMed/MEDLINE</x:v>
      </x:c>
      <x:c r="AB1098" t="str">
        <x:v>PUBMED-A-v1.0-2026-08-28</x:v>
      </x:c>
      <x:c r="AC1098" t="str">
        <x:v>SP-PUBMED-A-20260828</x:v>
      </x:c>
      <x:c r="AD1098" s="499" t="n">
        <x:v>46262</x:v>
      </x:c>
      <x:c r="AE1098" s="499" t="n">
        <x:v>46272</x:v>
      </x:c>
      <x:c r="AF1098" t="str">
        <x:v>SRYDPNEQ</x:v>
      </x:c>
      <x:c r="AG1098"/>
      <x:c r="AH1098" t="str">
        <x:v>Tactical Athlete → Operational Readiness Brazil</x:v>
      </x:c>
      <x:c r="AI1098" t="str">
        <x:v>evidence-family:A</x:v>
      </x:c>
      <x:c r="AJ1098"/>
      <x:c r="AK1098" t="str">
        <x:f>IF(AJ1098="","",IF(OR(LOWER(AJ1098)="brazil",LOWER(AJ1098)="brasil"),"Yes","No"))</x:f>
      </x:c>
      <x:c r="AL1098"/>
      <x:c r="AM1098"/>
      <x:c r="AN1098"/>
      <x:c r="AO1098"/>
      <x:c r="AP1098"/>
      <x:c r="AQ1098"/>
      <x:c r="AR1098"/>
      <x:c r="AS1098"/>
      <x:c r="AT1098"/>
      <x:c r="AU1098"/>
      <x:c r="AV1098"/>
      <x:c r="AW1098"/>
      <x:c r="AX1098"/>
      <x:c r="AY1098"/>
      <x:c r="AZ1098"/>
      <x:c r="BA1098"/>
      <x:c r="BB1098"/>
      <x:c r="BC1098"/>
      <x:c r="BD1098"/>
      <x:c r="BE1098"/>
      <x:c r="BF1098"/>
      <x:c r="BG1098"/>
      <x:c r="BH1098"/>
      <x:c r="BI1098"/>
      <x:c r="BJ1098"/>
      <x:c r="BK1098"/>
      <x:c r="BL1098"/>
      <x:c r="BM1098"/>
      <x:c r="BN1098"/>
      <x:c r="BO1098"/>
      <x:c r="BP1098"/>
      <x:c r="BQ1098"/>
      <x:c r="BR1098"/>
      <x:c r="BS1098"/>
      <x:c r="BT1098"/>
      <x:c r="BU1098"/>
      <x:c r="BV1098"/>
      <x:c r="BW1098"/>
      <x:c r="BX1098"/>
      <x:c r="BY1098"/>
      <x:c r="BZ1098"/>
      <x:c r="CA1098"/>
      <x:c r="CB1098"/>
      <x:c r="CC1098"/>
      <x:c r="CD1098"/>
      <x:c r="CE1098"/>
      <x:c r="CF1098"/>
      <x:c r="CG1098"/>
      <x:c r="CH1098"/>
      <x:c r="CI1098"/>
      <x:c r="CJ1098" t="str">
        <x:v>Yes</x:v>
      </x:c>
      <x:c r="CK1098" t="str">
        <x:v>Yes</x:v>
      </x:c>
      <x:c r="CL1098" t="str">
        <x:v>Yes</x:v>
      </x:c>
      <x:c r="CM1098" t="str">
        <x:v>Clear</x:v>
      </x:c>
      <x:c r="CN1098" t="str">
        <x:v>Verified — clear</x:v>
      </x:c>
      <x:c r="CO1098" t="n">
        <x:v>46272</x:v>
      </x:c>
      <x:c r="CP1098" t="str">
        <x:v>https://pubmed.ncbi.nlm.nih.gov/28388218/</x:v>
      </x:c>
      <x:c r="CQ1098"/>
      <x:c r="CR1098"/>
      <x:c r="CS1098"/>
      <x:c r="CT1098"/>
      <x:c r="CU1098"/>
      <x:c r="CV1098"/>
      <x:c r="CW1098"/>
      <x:c r="CX1098"/>
      <x:c r="CY1098"/>
      <x:c r="CZ1098"/>
      <x:c r="DA1098"/>
      <x:c r="DB1098" t="str">
        <x:f>IF(L1098="","",IF(AND(COUNT(CU1098:DA1098)=7,OR(CU1098=0,CU1098=1,CU1098=2),OR(CV1098=0,CV1098=1,CV1098=2),OR(CW1098=0,CW1098=1,CW1098=2),OR(CX1098=0,CX1098=1,CX1098=2),OR(CY1098=0,CY1098=1,CY1098=2),OR(CZ1098=0,CZ1098=1,CZ1098=2),OR(DA1098=0,DA1098=1,DA1098=2)),SUM(CU1098:DA1098),""))</x:f>
      </x:c>
      <x:c r="DC1098" t="str">
        <x:f>IF(DB1098="","",ROUND(DB1098/14*10,1))</x:f>
      </x:c>
      <x:c r="DD1098" t="str">
        <x:v>Pending</x:v>
      </x:c>
      <x:c r="DE1098" t="str">
        <x:f>IF(L1098="","",IF(DC1098="","Pending",IF(DD1098="Yes","CONDITIONAL — safety override",IF(DC1098&gt;=8,"HIGH",IF(DC1098&gt;=5,"CONDITIONAL","LOW")))))</x:f>
        <x:v>Pending</x:v>
      </x:c>
      <x:c r="DF1098" t="str">
        <x:v>Pending screening and full-text appraisal; no transferability judgment made at identification.</x:v>
      </x:c>
      <x:c r="DG1098"/>
      <x:c r="DH1098"/>
      <x:c r="DI1098"/>
      <x:c r="DJ1098"/>
      <x:c r="DK1098"/>
      <x:c r="DL1098"/>
      <x:c r="DM1098"/>
      <x:c r="DN1098"/>
      <x:c r="DO1098"/>
      <x:c r="DP1098"/>
      <x:c r="DQ1098"/>
      <x:c r="DR1098"/>
      <x:c r="DS1098"/>
      <x:c r="DT1098"/>
      <x:c r="DU1098"/>
      <x:c r="DV1098"/>
      <x:c r="DW1098"/>
      <x:c r="DX1098"/>
      <x:c r="DY1098"/>
      <x:c r="DZ1098" t="str">
        <x:v>Title/abstract information is insufficient for a substantive scientific, causal, transferability or institutional claim.</x:v>
      </x:c>
      <x:c r="EA1098" t="str">
        <x:v>Pending</x:v>
      </x:c>
      <x:c r="EB1098" t="str">
        <x:f>IF(L1098="","",IF(EC1098="READY","Yes","No / Pending"))</x:f>
        <x:v>No / Pending</x:v>
      </x:c>
      <x:c r="EC1098" t="str">
        <x:f>IF(L1098="","",IF(OR(ISNUMBER(SEARCH("Retracted Publication",Q1098)),CM1098="Retracted",CN1098="Retracted",CM1098="Expression of Concern",CN1098="Expression of Concern",F1098="Not used",CG1098="Critical",CH1098="High",CH1098="Critical"),"BLOCKED — integrity or use restriction",IF(AND(CJ1098="Yes",CK1098="Yes",CL1098="Yes"),IF(AND(CM1098="Clear",CN1098="Verified — clear"),IF(AND(AND(LEN(TRIM(CF1098))&gt;0,LEFT(LOWER(TRIM(CF1098)),7)&lt;&gt;"pending"),OR(CG1098="High",CG1098="Moderate"),OR(CH1098="Low",CH1098="Some concerns",CH1098="Not applicable")),IF(AND(DD1098="No",OR(DE1098="HIGH",DE1098="CONDITIONAL"),AND(LEN(TRIM(DF1098))&gt;0,LEFT(LOWER(TRIM(DF1098)),7)&lt;&gt;"pending")),IF(AND(AND(LEN(TRIM(DT1098))&gt;0,LEFT(LOWER(TRIM(DT1098)),7)&lt;&gt;"pending"),AND(LEN(TRIM(DU1098))&gt;0,LEFT(LOWER(TRIM(DU1098)),7)&lt;&gt;"pending"),OR(AND(LEN(TRIM(DV1098))&gt;0,LEFT(LOWER(TRIM(DV1098)),7)&lt;&gt;"pending"),AND(LEN(TRIM(DW1098))&gt;0,LEFT(LOWER(TRIM(DW1098)),7)&lt;&gt;"pending")),AND(LEN(TRIM(DX1098))&gt;0,LEFT(LOWER(TRIM(DX1098)),7)&lt;&gt;"pending")),IF(AND(F1098="Claim-ready",OR(EA1098="Strong",EA1098="Moderate"),AND(LEN(TRIM(G1098))&gt;0,LEFT(LOWER(TRIM(G1098)),7)&lt;&gt;"pending"),G1098&lt;&gt;"No substantive use decision is permitted from identification metadata alone.",AND(LEN(TRIM(DZ1098))&gt;0,LEFT(LOWER(TRIM(DZ1098)),7)&lt;&gt;"pending"),DZ1098&lt;&gt;"Identification metadata alone does not permit any substantive scientific, causal, operational, or institutional claim.",AND(LEN(TRIM(EI1098))&gt;0,LEFT(LOWER(TRIM(EI1098)),7)&lt;&gt;"pending"),ISNUMBER(EH1098),EH1098&gt;0),"READY","PENDING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8" t="str">
        <x:v>Pending</x:v>
      </x:c>
      <x:c r="EE1098"/>
      <x:c r="EF1098" t="str">
        <x:v>Pending</x:v>
      </x:c>
      <x:c r="EG1098" t="str">
        <x:v>Pending</x:v>
      </x:c>
      <x:c r="EH1098"/>
      <x:c r="EI1098" s="501"/>
      <x:c r="EJ1098"/>
      <x:c r="EK1098" t="str">
        <x:v>Pending</x:v>
      </x:c>
      <x:c r="EL1098" t="n">
        <x:v>46272</x:v>
      </x:c>
      <x:c r="EM1098" t="str">
        <x:v>Production PubMed record imported and reconciled to Zotero item SRYDPNEQ;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098" t="n">
        <x:f>IF(L1098="","",(IF(N1098&lt;&gt;"",1,0)+IF(O1098&lt;&gt;"",1,0)+IF(AJ1098&lt;&gt;"",1,0)+IF(AU1098&lt;&gt;"",1,0)+IF(BE1098&lt;&gt;"",1,0)+IF(CF1098&lt;&gt;"",1,0)+IF(CJ1098="Yes",1,0)+IF(CL1098="Yes",1,0)+IF(DE1098&lt;&gt;"Pending",1,0)+IF(F1098&lt;&gt;"",1,0)+IF(DZ1098&lt;&gt;"",1,0)+IF(EI1098&lt;&gt;"",1,0))/12)</x:f>
        <x:v>0.5</x:v>
      </x:c>
    </x:row>
    <x:row r="1099">
      <x:c r="A1099" t="str">
        <x:v>EV-1096</x:v>
      </x:c>
      <x:c r="B1099" t="str">
        <x:v>Integrity check</x:v>
      </x:c>
      <x:c r="C1099" t="str">
        <x:f>IF(L1099="","",IF(LEFT(EC1099,7)="BLOCKED","🔴 Do not use for conclusion",IF(EB1099="Yes","🟢 Claim-ready","🟡 Caution / context")))</x:f>
        <x:v>🟡 Caution / context</x:v>
      </x:c>
      <x:c r="D1099" t="str">
        <x:f>IF(L1099="","",EC1099)</x:f>
        <x:v>PENDING — appropriate appraisal</x:v>
      </x:c>
      <x:c r="E1099" t="str">
        <x:v>P3 — Medium</x:v>
      </x:c>
      <x:c r="F1099" t="str">
        <x:v>Pending</x:v>
      </x:c>
      <x:c r="G1099" t="str">
        <x:v>Title/abstract identify an explicit operational APHT/medical-readiness topic; retain for full-text assessment.</x:v>
      </x:c>
      <x:c r="H1099" t="str">
        <x:v>Obtain and review lawful full text; confirm human adjudication; then select a design-specific appraisal instrument.</x:v>
      </x:c>
      <x:c r="I1099"/>
      <x:c r="J1099" t="str">
        <x:v>B — APHT / Medical Readiness</x:v>
      </x:c>
      <x:c r="K1099" t="str">
        <x:v>IDENTIFIED</x:v>
      </x:c>
      <x:c r="L1099" t="str">
        <x:v>Bleeding Control Using Hemostatic Dressings: Lessons Learned.</x:v>
      </x:c>
      <x:c r="M1099"/>
      <x:c r="N1099" t="str">
        <x:v>Bennett, Brad L</x:v>
      </x:c>
      <x:c r="O1099" t="n">
        <x:v>2017</x:v>
      </x:c>
      <x:c r="P1099" t="str">
        <x:v>Wilderness &amp; environmental medicine</x:v>
      </x:c>
      <x:c r="Q1099" t="str">
        <x:v>Journal Article; Review</x:v>
      </x:c>
      <x:c r="R1099" t="str">
        <x:v>Unclear</x:v>
      </x:c>
      <x:c r="S1099" t="str">
        <x:v>Unknown</x:v>
      </x:c>
      <x:c r="T1099" t="str">
        <x:v>eng</x:v>
      </x:c>
      <x:c r="U1099" t="str">
        <x:v>https://pubmed.ncbi.nlm.nih.gov/28318991/</x:v>
      </x:c>
      <x:c r="V1099" t="str">
        <x:v>10.1016/j.wem.2016.12.005</x:v>
      </x:c>
      <x:c r="W1099" t="str">
        <x:f>IF(V1099="","",LOWER(SUBSTITUTE(SUBSTITUTE(SUBSTITUTE(SUBSTITUTE(TRIM(V1099),"https://doi.org/",""),"http://doi.org/",""),"https://dx.doi.org/",""),"doi:","")))</x:f>
        <x:v>10.1016/j.wem.2016.12.005</x:v>
      </x:c>
      <x:c r="X1099" t="str">
        <x:v>28318991</x:v>
      </x:c>
      <x:c r="Y1099" t="str"/>
      <x:c r="Z1099"/>
      <x:c r="AA1099" t="str">
        <x:v>PubMed/MEDLINE</x:v>
      </x:c>
      <x:c r="AB1099" t="str">
        <x:v>PUBMED-B-v1.0-2026-08-28</x:v>
      </x:c>
      <x:c r="AC1099" t="str">
        <x:v>SP-PUBMED-B-20260828</x:v>
      </x:c>
      <x:c r="AD1099" s="499" t="n">
        <x:v>46262</x:v>
      </x:c>
      <x:c r="AE1099" s="499" t="n">
        <x:v>46272</x:v>
      </x:c>
      <x:c r="AF1099" t="str">
        <x:v>N7RLX6Y2</x:v>
      </x:c>
      <x:c r="AG1099"/>
      <x:c r="AH1099" t="str">
        <x:v>Tactical Athlete → Operational Readiness Brazil</x:v>
      </x:c>
      <x:c r="AI1099" t="str">
        <x:v>evidence-family:B</x:v>
      </x:c>
      <x:c r="AJ1099"/>
      <x:c r="AK1099" t="str">
        <x:f>IF(AJ1099="","",IF(OR(LOWER(AJ1099)="brazil",LOWER(AJ1099)="brasil"),"Yes","No"))</x:f>
      </x:c>
      <x:c r="AL1099"/>
      <x:c r="AM1099"/>
      <x:c r="AN1099"/>
      <x:c r="AO1099"/>
      <x:c r="AP1099"/>
      <x:c r="AQ1099"/>
      <x:c r="AR1099"/>
      <x:c r="AS1099"/>
      <x:c r="AT1099"/>
      <x:c r="AU1099"/>
      <x:c r="AV1099"/>
      <x:c r="AW1099"/>
      <x:c r="AX1099"/>
      <x:c r="AY1099"/>
      <x:c r="AZ1099"/>
      <x:c r="BA1099"/>
      <x:c r="BB1099"/>
      <x:c r="BC1099"/>
      <x:c r="BD1099"/>
      <x:c r="BE1099"/>
      <x:c r="BF1099"/>
      <x:c r="BG1099"/>
      <x:c r="BH1099"/>
      <x:c r="BI1099"/>
      <x:c r="BJ1099"/>
      <x:c r="BK1099"/>
      <x:c r="BL1099"/>
      <x:c r="BM1099"/>
      <x:c r="BN1099"/>
      <x:c r="BO1099"/>
      <x:c r="BP1099"/>
      <x:c r="BQ1099"/>
      <x:c r="BR1099"/>
      <x:c r="BS1099"/>
      <x:c r="BT1099"/>
      <x:c r="BU1099"/>
      <x:c r="BV1099"/>
      <x:c r="BW1099"/>
      <x:c r="BX1099"/>
      <x:c r="BY1099"/>
      <x:c r="BZ1099"/>
      <x:c r="CA1099"/>
      <x:c r="CB1099"/>
      <x:c r="CC1099"/>
      <x:c r="CD1099"/>
      <x:c r="CE1099"/>
      <x:c r="CF1099"/>
      <x:c r="CG1099"/>
      <x:c r="CH1099"/>
      <x:c r="CI1099"/>
      <x:c r="CJ1099" t="str">
        <x:v>Yes</x:v>
      </x:c>
      <x:c r="CK1099" t="str">
        <x:v>Yes</x:v>
      </x:c>
      <x:c r="CL1099" t="str">
        <x:v>Yes</x:v>
      </x:c>
      <x:c r="CM1099" t="str">
        <x:v>Clear</x:v>
      </x:c>
      <x:c r="CN1099" t="str">
        <x:v>Verified — clear</x:v>
      </x:c>
      <x:c r="CO1099" t="n">
        <x:v>46272</x:v>
      </x:c>
      <x:c r="CP1099" t="str">
        <x:v>https://pubmed.ncbi.nlm.nih.gov/28318991/</x:v>
      </x:c>
      <x:c r="CQ1099"/>
      <x:c r="CR1099"/>
      <x:c r="CS1099"/>
      <x:c r="CT1099"/>
      <x:c r="CU1099"/>
      <x:c r="CV1099"/>
      <x:c r="CW1099"/>
      <x:c r="CX1099"/>
      <x:c r="CY1099"/>
      <x:c r="CZ1099"/>
      <x:c r="DA1099"/>
      <x:c r="DB1099" t="str">
        <x:f>IF(L1099="","",IF(AND(COUNT(CU1099:DA1099)=7,OR(CU1099=0,CU1099=1,CU1099=2),OR(CV1099=0,CV1099=1,CV1099=2),OR(CW1099=0,CW1099=1,CW1099=2),OR(CX1099=0,CX1099=1,CX1099=2),OR(CY1099=0,CY1099=1,CY1099=2),OR(CZ1099=0,CZ1099=1,CZ1099=2),OR(DA1099=0,DA1099=1,DA1099=2)),SUM(CU1099:DA1099),""))</x:f>
      </x:c>
      <x:c r="DC1099" t="str">
        <x:f>IF(DB1099="","",ROUND(DB1099/14*10,1))</x:f>
      </x:c>
      <x:c r="DD1099" t="str">
        <x:v>Pending</x:v>
      </x:c>
      <x:c r="DE1099" t="str">
        <x:f>IF(L1099="","",IF(DC1099="","Pending",IF(DD1099="Yes","CONDITIONAL — safety override",IF(DC1099&gt;=8,"HIGH",IF(DC1099&gt;=5,"CONDITIONAL","LOW")))))</x:f>
        <x:v>Pending</x:v>
      </x:c>
      <x:c r="DF1099" t="str">
        <x:v>Pending screening and full-text appraisal; no transferability judgment made at identification.</x:v>
      </x:c>
      <x:c r="DG1099"/>
      <x:c r="DH1099"/>
      <x:c r="DI1099"/>
      <x:c r="DJ1099"/>
      <x:c r="DK1099"/>
      <x:c r="DL1099"/>
      <x:c r="DM1099"/>
      <x:c r="DN1099"/>
      <x:c r="DO1099"/>
      <x:c r="DP1099"/>
      <x:c r="DQ1099"/>
      <x:c r="DR1099"/>
      <x:c r="DS1099"/>
      <x:c r="DT1099"/>
      <x:c r="DU1099"/>
      <x:c r="DV1099"/>
      <x:c r="DW1099"/>
      <x:c r="DX1099"/>
      <x:c r="DY1099"/>
      <x:c r="DZ1099" t="str">
        <x:v>Title/abstract screening alone does not establish effectiveness, causality, methodological quality, transferability to Brazilian public safety or an institutional recommendation.</x:v>
      </x:c>
      <x:c r="EA1099" t="str">
        <x:v>Pending</x:v>
      </x:c>
      <x:c r="EB1099" t="str">
        <x:f>IF(L1099="","",IF(EC1099="READY","Yes","No / Pending"))</x:f>
        <x:v>No / Pending</x:v>
      </x:c>
      <x:c r="EC1099" t="str">
        <x:f>IF(L1099="","",IF(OR(ISNUMBER(SEARCH("Retracted Publication",Q1099)),CM1099="Retracted",CN1099="Retracted",CM1099="Expression of Concern",CN1099="Expression of Concern",F1099="Not used",CG1099="Critical",CH1099="High",CH1099="Critical"),"BLOCKED — integrity or use restriction",IF(AND(CJ1099="Yes",CK1099="Yes",CL1099="Yes"),IF(AND(CM1099="Clear",CN1099="Verified — clear"),IF(AND(AND(LEN(TRIM(CF1099))&gt;0,LEFT(LOWER(TRIM(CF1099)),7)&lt;&gt;"pending"),OR(CG1099="High",CG1099="Moderate"),OR(CH1099="Low",CH1099="Some concerns",CH1099="Not applicable")),IF(AND(DD1099="No",OR(DE1099="HIGH",DE1099="CONDITIONAL"),AND(LEN(TRIM(DF1099))&gt;0,LEFT(LOWER(TRIM(DF1099)),7)&lt;&gt;"pending")),IF(AND(AND(LEN(TRIM(DT1099))&gt;0,LEFT(LOWER(TRIM(DT1099)),7)&lt;&gt;"pending"),AND(LEN(TRIM(DU1099))&gt;0,LEFT(LOWER(TRIM(DU1099)),7)&lt;&gt;"pending"),OR(AND(LEN(TRIM(DV1099))&gt;0,LEFT(LOWER(TRIM(DV1099)),7)&lt;&gt;"pending"),AND(LEN(TRIM(DW1099))&gt;0,LEFT(LOWER(TRIM(DW1099)),7)&lt;&gt;"pending")),AND(LEN(TRIM(DX1099))&gt;0,LEFT(LOWER(TRIM(DX1099)),7)&lt;&gt;"pending")),IF(AND(F1099="Claim-ready",OR(EA1099="Strong",EA1099="Moderate"),AND(LEN(TRIM(G1099))&gt;0,LEFT(LOWER(TRIM(G1099)),7)&lt;&gt;"pending"),G1099&lt;&gt;"No substantive use decision is permitted from identification metadata alone.",AND(LEN(TRIM(DZ1099))&gt;0,LEFT(LOWER(TRIM(DZ1099)),7)&lt;&gt;"pending"),DZ1099&lt;&gt;"Identification metadata alone does not permit any substantive scientific, causal, operational, or institutional claim.",AND(LEN(TRIM(EI1099))&gt;0,LEFT(LOWER(TRIM(EI1099)),7)&lt;&gt;"pending"),ISNUMBER(EH1099),EH1099&gt;0),"READY","PENDING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099" t="str">
        <x:v>Pending</x:v>
      </x:c>
      <x:c r="EE1099"/>
      <x:c r="EF1099" t="str">
        <x:v>Pending</x:v>
      </x:c>
      <x:c r="EG1099" t="str">
        <x:v>Pending</x:v>
      </x:c>
      <x:c r="EH1099"/>
      <x:c r="EI1099" s="501"/>
      <x:c r="EJ1099"/>
      <x:c r="EK1099" t="str">
        <x:v>Pending</x:v>
      </x:c>
      <x:c r="EL1099" t="n">
        <x:v>46272</x:v>
      </x:c>
      <x:c r="EM1099" t="str">
        <x:v>Production PubMed record imported and reconciled to Zotero item N7RLX6Y2;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099" t="n">
        <x:f>IF(L1099="","",(IF(N1099&lt;&gt;"",1,0)+IF(O1099&lt;&gt;"",1,0)+IF(AJ1099&lt;&gt;"",1,0)+IF(AU1099&lt;&gt;"",1,0)+IF(BE1099&lt;&gt;"",1,0)+IF(CF1099&lt;&gt;"",1,0)+IF(CJ1099="Yes",1,0)+IF(CL1099="Yes",1,0)+IF(DE1099&lt;&gt;"Pending",1,0)+IF(F1099&lt;&gt;"",1,0)+IF(DZ1099&lt;&gt;"",1,0)+IF(EI1099&lt;&gt;"",1,0))/12)</x:f>
        <x:v>0.5</x:v>
      </x:c>
    </x:row>
    <x:row r="1100">
      <x:c r="A1100" t="str">
        <x:v>EV-1097</x:v>
      </x:c>
      <x:c r="B1100" t="str">
        <x:v>Metadata verification</x:v>
      </x:c>
      <x:c r="C1100" t="str">
        <x:f>IF(L1100="","",IF(LEFT(EC1100,7)="BLOCKED","🔴 Do not use for conclusion",IF(EB1100="Yes","🟢 Claim-ready","🟡 Caution / context")))</x:f>
        <x:v>🟡 Caution / context</x:v>
      </x:c>
      <x:c r="D1100" t="str">
        <x:f>IF(L1100="","",EC1100)</x:f>
        <x:v>PENDING — verification</x:v>
      </x:c>
      <x:c r="E1100" t="str">
        <x:v>P2 — High</x:v>
      </x:c>
      <x:c r="F1100" t="str">
        <x:v>Pending</x:v>
      </x:c>
      <x:c r="G1100" t="str">
        <x:v>Title/abstract identify an explicit operational APHT/medical-readiness topic; retain for full-text assessment.</x:v>
      </x:c>
      <x:c r="H1100" t="str">
        <x:v>Obtain and review lawful full text; confirm human adjudication; then select a design-specific appraisal instrument.</x:v>
      </x:c>
      <x:c r="I1100"/>
      <x:c r="J1100" t="str">
        <x:v>B — APHT / Medical Readiness</x:v>
      </x:c>
      <x:c r="K1100" t="str">
        <x:v>IDENTIFIED</x:v>
      </x:c>
      <x:c r="L1100" t="str">
        <x:v>Junctional Hemorrhage Control for Tactical Combat Casualty Care.</x:v>
      </x:c>
      <x:c r="M1100"/>
      <x:c r="N1100" t="str">
        <x:v>Kotwal, Russ S; Butler, Frank K Jr</x:v>
      </x:c>
      <x:c r="O1100" t="n">
        <x:v>2017</x:v>
      </x:c>
      <x:c r="P1100" t="str">
        <x:v>Wilderness &amp; environmental medicine</x:v>
      </x:c>
      <x:c r="Q1100" t="str">
        <x:v>Journal Article; Review</x:v>
      </x:c>
      <x:c r="R1100" t="str">
        <x:v>Unclear</x:v>
      </x:c>
      <x:c r="S1100" t="str">
        <x:v>Unknown</x:v>
      </x:c>
      <x:c r="T1100" t="str">
        <x:v>eng</x:v>
      </x:c>
      <x:c r="U1100" t="str">
        <x:v>https://pubmed.ncbi.nlm.nih.gov/28318990/</x:v>
      </x:c>
      <x:c r="V1100" t="str">
        <x:v>10.1016/j.wem.2016.11.007</x:v>
      </x:c>
      <x:c r="W1100" t="str">
        <x:f>IF(V1100="","",LOWER(SUBSTITUTE(SUBSTITUTE(SUBSTITUTE(SUBSTITUTE(TRIM(V1100),"https://doi.org/",""),"http://doi.org/",""),"https://dx.doi.org/",""),"doi:","")))</x:f>
        <x:v>10.1016/j.wem.2016.11.007</x:v>
      </x:c>
      <x:c r="X1100" t="str">
        <x:v>28318990</x:v>
      </x:c>
      <x:c r="Y1100" t="str"/>
      <x:c r="Z1100"/>
      <x:c r="AA1100" t="str">
        <x:v>PubMed/MEDLINE</x:v>
      </x:c>
      <x:c r="AB1100" t="str">
        <x:v>PUBMED-B-v1.0-2026-08-28</x:v>
      </x:c>
      <x:c r="AC1100" t="str">
        <x:v>SP-PUBMED-B-20260828</x:v>
      </x:c>
      <x:c r="AD1100" s="499" t="n">
        <x:v>46262</x:v>
      </x:c>
      <x:c r="AE1100" s="499" t="n">
        <x:v>46272</x:v>
      </x:c>
      <x:c r="AF1100" t="str">
        <x:v>J25YMNF5</x:v>
      </x:c>
      <x:c r="AG1100"/>
      <x:c r="AH1100" t="str">
        <x:v>Tactical Athlete → Operational Readiness Brazil</x:v>
      </x:c>
      <x:c r="AI1100" t="str">
        <x:v>evidence-family:B</x:v>
      </x:c>
      <x:c r="AJ1100"/>
      <x:c r="AK1100" t="str">
        <x:f>IF(AJ1100="","",IF(OR(LOWER(AJ1100)="brazil",LOWER(AJ1100)="brasil"),"Yes","No"))</x:f>
      </x:c>
      <x:c r="AL1100"/>
      <x:c r="AM1100"/>
      <x:c r="AN1100"/>
      <x:c r="AO1100"/>
      <x:c r="AP1100"/>
      <x:c r="AQ1100"/>
      <x:c r="AR1100"/>
      <x:c r="AS1100"/>
      <x:c r="AT1100"/>
      <x:c r="AU1100"/>
      <x:c r="AV1100"/>
      <x:c r="AW1100"/>
      <x:c r="AX1100"/>
      <x:c r="AY1100"/>
      <x:c r="AZ1100"/>
      <x:c r="BA1100"/>
      <x:c r="BB1100"/>
      <x:c r="BC1100"/>
      <x:c r="BD1100"/>
      <x:c r="BE1100"/>
      <x:c r="BF1100"/>
      <x:c r="BG1100"/>
      <x:c r="BH1100"/>
      <x:c r="BI1100"/>
      <x:c r="BJ1100"/>
      <x:c r="BK1100"/>
      <x:c r="BL1100"/>
      <x:c r="BM1100"/>
      <x:c r="BN1100"/>
      <x:c r="BO1100"/>
      <x:c r="BP1100"/>
      <x:c r="BQ1100"/>
      <x:c r="BR1100"/>
      <x:c r="BS1100"/>
      <x:c r="BT1100"/>
      <x:c r="BU1100"/>
      <x:c r="BV1100"/>
      <x:c r="BW1100"/>
      <x:c r="BX1100"/>
      <x:c r="BY1100"/>
      <x:c r="BZ1100"/>
      <x:c r="CA1100"/>
      <x:c r="CB1100"/>
      <x:c r="CC1100"/>
      <x:c r="CD1100"/>
      <x:c r="CE1100"/>
      <x:c r="CF1100"/>
      <x:c r="CG1100"/>
      <x:c r="CH1100"/>
      <x:c r="CI1100"/>
      <x:c r="CJ1100" t="str">
        <x:v>Pending</x:v>
      </x:c>
      <x:c r="CK1100" t="str">
        <x:v>Yes</x:v>
      </x:c>
      <x:c r="CL1100" t="str">
        <x:v>Yes</x:v>
      </x:c>
      <x:c r="CM1100" t="str">
        <x:v>Clear</x:v>
      </x:c>
      <x:c r="CN1100" t="str">
        <x:v>Verified — clear</x:v>
      </x:c>
      <x:c r="CO1100" t="n">
        <x:v>46272</x:v>
      </x:c>
      <x:c r="CP1100" t="str">
        <x:v>https://pubmed.ncbi.nlm.nih.gov/28318990/</x:v>
      </x:c>
      <x:c r="CQ1100"/>
      <x:c r="CR1100"/>
      <x:c r="CS1100"/>
      <x:c r="CT1100"/>
      <x:c r="CU1100"/>
      <x:c r="CV1100"/>
      <x:c r="CW1100"/>
      <x:c r="CX1100"/>
      <x:c r="CY1100"/>
      <x:c r="CZ1100"/>
      <x:c r="DA1100"/>
      <x:c r="DB1100" t="str">
        <x:f>IF(L1100="","",IF(AND(COUNT(CU1100:DA1100)=7,OR(CU1100=0,CU1100=1,CU1100=2),OR(CV1100=0,CV1100=1,CV1100=2),OR(CW1100=0,CW1100=1,CW1100=2),OR(CX1100=0,CX1100=1,CX1100=2),OR(CY1100=0,CY1100=1,CY1100=2),OR(CZ1100=0,CZ1100=1,CZ1100=2),OR(DA1100=0,DA1100=1,DA1100=2)),SUM(CU1100:DA1100),""))</x:f>
      </x:c>
      <x:c r="DC1100" t="str">
        <x:f>IF(DB1100="","",ROUND(DB1100/14*10,1))</x:f>
      </x:c>
      <x:c r="DD1100" t="str">
        <x:v>Pending</x:v>
      </x:c>
      <x:c r="DE1100" t="str">
        <x:f>IF(L1100="","",IF(DC1100="","Pending",IF(DD1100="Yes","CONDITIONAL — safety override",IF(DC1100&gt;=8,"HIGH",IF(DC1100&gt;=5,"CONDITIONAL","LOW")))))</x:f>
        <x:v>Pending</x:v>
      </x:c>
      <x:c r="DF1100" t="str">
        <x:v>Pending screening and full-text appraisal; no transferability judgment made at identification.</x:v>
      </x:c>
      <x:c r="DG1100"/>
      <x:c r="DH1100"/>
      <x:c r="DI1100"/>
      <x:c r="DJ1100"/>
      <x:c r="DK1100"/>
      <x:c r="DL1100"/>
      <x:c r="DM1100"/>
      <x:c r="DN1100"/>
      <x:c r="DO1100"/>
      <x:c r="DP1100"/>
      <x:c r="DQ1100"/>
      <x:c r="DR1100"/>
      <x:c r="DS1100"/>
      <x:c r="DT1100"/>
      <x:c r="DU1100"/>
      <x:c r="DV1100"/>
      <x:c r="DW1100"/>
      <x:c r="DX1100"/>
      <x:c r="DY1100"/>
      <x:c r="DZ1100" t="str">
        <x:v>Title/abstract screening alone does not establish effectiveness, causality, methodological quality, transferability to Brazilian public safety or an institutional recommendation.</x:v>
      </x:c>
      <x:c r="EA1100" t="str">
        <x:v>Pending</x:v>
      </x:c>
      <x:c r="EB1100" t="str">
        <x:f>IF(L1100="","",IF(EC1100="READY","Yes","No / Pending"))</x:f>
        <x:v>No / Pending</x:v>
      </x:c>
      <x:c r="EC1100" t="str">
        <x:f>IF(L1100="","",IF(OR(ISNUMBER(SEARCH("Retracted Publication",Q1100)),CM1100="Retracted",CN1100="Retracted",CM1100="Expression of Concern",CN1100="Expression of Concern",F1100="Not used",CG1100="Critical",CH1100="High",CH1100="Critical"),"BLOCKED — integrity or use restriction",IF(AND(CJ1100="Yes",CK1100="Yes",CL1100="Yes"),IF(AND(CM1100="Clear",CN1100="Verified — clear"),IF(AND(AND(LEN(TRIM(CF1100))&gt;0,LEFT(LOWER(TRIM(CF1100)),7)&lt;&gt;"pending"),OR(CG1100="High",CG1100="Moderate"),OR(CH1100="Low",CH1100="Some concerns",CH1100="Not applicable")),IF(AND(DD1100="No",OR(DE1100="HIGH",DE1100="CONDITIONAL"),AND(LEN(TRIM(DF1100))&gt;0,LEFT(LOWER(TRIM(DF1100)),7)&lt;&gt;"pending")),IF(AND(AND(LEN(TRIM(DT1100))&gt;0,LEFT(LOWER(TRIM(DT1100)),7)&lt;&gt;"pending"),AND(LEN(TRIM(DU1100))&gt;0,LEFT(LOWER(TRIM(DU1100)),7)&lt;&gt;"pending"),OR(AND(LEN(TRIM(DV1100))&gt;0,LEFT(LOWER(TRIM(DV1100)),7)&lt;&gt;"pending"),AND(LEN(TRIM(DW1100))&gt;0,LEFT(LOWER(TRIM(DW1100)),7)&lt;&gt;"pending")),AND(LEN(TRIM(DX1100))&gt;0,LEFT(LOWER(TRIM(DX1100)),7)&lt;&gt;"pending")),IF(AND(F1100="Claim-ready",OR(EA1100="Strong",EA1100="Moderate"),AND(LEN(TRIM(G1100))&gt;0,LEFT(LOWER(TRIM(G1100)),7)&lt;&gt;"pending"),G1100&lt;&gt;"No substantive use decision is permitted from identification metadata alone.",AND(LEN(TRIM(DZ1100))&gt;0,LEFT(LOWER(TRIM(DZ1100)),7)&lt;&gt;"pending"),DZ1100&lt;&gt;"Identification metadata alone does not permit any substantive scientific, causal, operational, or institutional claim.",AND(LEN(TRIM(EI1100))&gt;0,LEFT(LOWER(TRIM(EI1100)),7)&lt;&gt;"pending"),ISNUMBER(EH1100),EH1100&gt;0),"READY","PENDING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00" t="str">
        <x:v>Pending</x:v>
      </x:c>
      <x:c r="EE1100"/>
      <x:c r="EF1100" t="str">
        <x:v>Pending</x:v>
      </x:c>
      <x:c r="EG1100" t="str">
        <x:v>Pending</x:v>
      </x:c>
      <x:c r="EH1100"/>
      <x:c r="EI1100" s="501"/>
      <x:c r="EJ1100"/>
      <x:c r="EK1100" t="str">
        <x:v>Pending</x:v>
      </x:c>
      <x:c r="EL1100" t="n">
        <x:v>46272</x:v>
      </x:c>
      <x:c r="EM1100" t="str">
        <x:v>Production PubMed record imported and reconciled to Zotero item J25YMNF5;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100" t="n">
        <x:f>IF(L1100="","",(IF(N1100&lt;&gt;"",1,0)+IF(O1100&lt;&gt;"",1,0)+IF(AJ1100&lt;&gt;"",1,0)+IF(AU1100&lt;&gt;"",1,0)+IF(BE1100&lt;&gt;"",1,0)+IF(CF1100&lt;&gt;"",1,0)+IF(CJ1100="Yes",1,0)+IF(CL1100="Yes",1,0)+IF(DE1100&lt;&gt;"Pending",1,0)+IF(F1100&lt;&gt;"",1,0)+IF(DZ1100&lt;&gt;"",1,0)+IF(EI1100&lt;&gt;"",1,0))/12)</x:f>
        <x:v>0.4166666666666667</x:v>
      </x:c>
    </x:row>
    <x:row r="1101">
      <x:c r="A1101" t="str">
        <x:v>EV-1098</x:v>
      </x:c>
      <x:c r="B1101" t="str">
        <x:v>Integrity check</x:v>
      </x:c>
      <x:c r="C1101" t="str">
        <x:f>IF(L1101="","",IF(LEFT(EC1101,7)="BLOCKED","🔴 Do not use for conclusion",IF(EB1101="Yes","🟢 Claim-ready","🟡 Caution / context")))</x:f>
        <x:v>🟡 Caution / context</x:v>
      </x:c>
      <x:c r="D1101" t="str">
        <x:f>IF(L1101="","",EC1101)</x:f>
        <x:v>PENDING — appropriate appraisal</x:v>
      </x:c>
      <x:c r="E1101" t="str">
        <x:v>P3 — Medium</x:v>
      </x:c>
      <x:c r="F1101" t="str">
        <x:v>Pending</x:v>
      </x:c>
      <x:c r="G1101" t="str">
        <x:v>A potentially relevant concept is present, but direct applicability is ambiguous at title/abstract level.</x:v>
      </x:c>
      <x:c r="H1101" t="str">
        <x:v>Human title/abstract adjudication; retrieve full text if relevance remains plausible.</x:v>
      </x:c>
      <x:c r="I1101"/>
      <x:c r="J1101" t="str">
        <x:v>A — Core</x:v>
      </x:c>
      <x:c r="K1101" t="str">
        <x:v>IDENTIFIED</x:v>
      </x:c>
      <x:c r="L1101" t="str">
        <x:v>Outcomes Following Multilevel Cervical Disc Arthroplasty in the Young Active Population.</x:v>
      </x:c>
      <x:c r="M1101"/>
      <x:c r="N1101" t="str">
        <x:v>Zarkadis, Nicholas J; Cleveland, Andrew W; Kusnezov, Nicholas A; Dunn, John C; Caram, Pedro M; Herzog, Joshua P</x:v>
      </x:c>
      <x:c r="O1101" t="n">
        <x:v>2017</x:v>
      </x:c>
      <x:c r="P1101" t="str">
        <x:v>Military medicine</x:v>
      </x:c>
      <x:c r="Q1101" t="str">
        <x:v>Journal Article</x:v>
      </x:c>
      <x:c r="R1101" t="str">
        <x:v>Unclear</x:v>
      </x:c>
      <x:c r="S1101" t="str">
        <x:v>Unknown</x:v>
      </x:c>
      <x:c r="T1101" t="str">
        <x:v>eng</x:v>
      </x:c>
      <x:c r="U1101" t="str">
        <x:v>https://pubmed.ncbi.nlm.nih.gov/28290960/</x:v>
      </x:c>
      <x:c r="V1101" t="str">
        <x:v>10.7205/milmed-d-16-00085</x:v>
      </x:c>
      <x:c r="W1101" t="str">
        <x:f>IF(V1101="","",LOWER(SUBSTITUTE(SUBSTITUTE(SUBSTITUTE(SUBSTITUTE(TRIM(V1101),"https://doi.org/",""),"http://doi.org/",""),"https://dx.doi.org/",""),"doi:","")))</x:f>
        <x:v>10.7205/milmed-d-16-00085</x:v>
      </x:c>
      <x:c r="X1101" t="str">
        <x:v>28290960</x:v>
      </x:c>
      <x:c r="Y1101" t="str"/>
      <x:c r="Z1101"/>
      <x:c r="AA1101" t="str">
        <x:v>PubMed/MEDLINE</x:v>
      </x:c>
      <x:c r="AB1101" t="str">
        <x:v>PUBMED-A-v1.0-2026-08-28</x:v>
      </x:c>
      <x:c r="AC1101" t="str">
        <x:v>SP-PUBMED-A-20260828</x:v>
      </x:c>
      <x:c r="AD1101" s="499" t="n">
        <x:v>46262</x:v>
      </x:c>
      <x:c r="AE1101" s="499" t="n">
        <x:v>46272</x:v>
      </x:c>
      <x:c r="AF1101" t="str">
        <x:v>QKW7UIEF</x:v>
      </x:c>
      <x:c r="AG1101"/>
      <x:c r="AH1101" t="str">
        <x:v>Tactical Athlete → Operational Readiness Brazil</x:v>
      </x:c>
      <x:c r="AI1101" t="str">
        <x:v>evidence-family:A</x:v>
      </x:c>
      <x:c r="AJ1101"/>
      <x:c r="AK1101" t="str">
        <x:f>IF(AJ1101="","",IF(OR(LOWER(AJ1101)="brazil",LOWER(AJ1101)="brasil"),"Yes","No"))</x:f>
      </x:c>
      <x:c r="AL1101"/>
      <x:c r="AM1101"/>
      <x:c r="AN1101"/>
      <x:c r="AO1101"/>
      <x:c r="AP1101"/>
      <x:c r="AQ1101"/>
      <x:c r="AR1101"/>
      <x:c r="AS1101"/>
      <x:c r="AT1101"/>
      <x:c r="AU1101"/>
      <x:c r="AV1101"/>
      <x:c r="AW1101"/>
      <x:c r="AX1101"/>
      <x:c r="AY1101"/>
      <x:c r="AZ1101"/>
      <x:c r="BA1101"/>
      <x:c r="BB1101"/>
      <x:c r="BC1101"/>
      <x:c r="BD1101"/>
      <x:c r="BE1101"/>
      <x:c r="BF1101"/>
      <x:c r="BG1101"/>
      <x:c r="BH1101"/>
      <x:c r="BI1101"/>
      <x:c r="BJ1101"/>
      <x:c r="BK1101"/>
      <x:c r="BL1101"/>
      <x:c r="BM1101"/>
      <x:c r="BN1101"/>
      <x:c r="BO1101"/>
      <x:c r="BP1101"/>
      <x:c r="BQ1101"/>
      <x:c r="BR1101"/>
      <x:c r="BS1101"/>
      <x:c r="BT1101"/>
      <x:c r="BU1101"/>
      <x:c r="BV1101"/>
      <x:c r="BW1101"/>
      <x:c r="BX1101"/>
      <x:c r="BY1101"/>
      <x:c r="BZ1101"/>
      <x:c r="CA1101"/>
      <x:c r="CB1101"/>
      <x:c r="CC1101"/>
      <x:c r="CD1101"/>
      <x:c r="CE1101"/>
      <x:c r="CF1101"/>
      <x:c r="CG1101"/>
      <x:c r="CH1101"/>
      <x:c r="CI1101"/>
      <x:c r="CJ1101" t="str">
        <x:v>Yes</x:v>
      </x:c>
      <x:c r="CK1101" t="str">
        <x:v>Yes</x:v>
      </x:c>
      <x:c r="CL1101" t="str">
        <x:v>Yes</x:v>
      </x:c>
      <x:c r="CM1101" t="str">
        <x:v>Clear</x:v>
      </x:c>
      <x:c r="CN1101" t="str">
        <x:v>Verified — clear</x:v>
      </x:c>
      <x:c r="CO1101" t="n">
        <x:v>46272</x:v>
      </x:c>
      <x:c r="CP1101" t="str">
        <x:v>https://pubmed.ncbi.nlm.nih.gov/28290960/</x:v>
      </x:c>
      <x:c r="CQ1101"/>
      <x:c r="CR1101"/>
      <x:c r="CS1101"/>
      <x:c r="CT1101"/>
      <x:c r="CU1101"/>
      <x:c r="CV1101"/>
      <x:c r="CW1101"/>
      <x:c r="CX1101"/>
      <x:c r="CY1101"/>
      <x:c r="CZ1101"/>
      <x:c r="DA1101"/>
      <x:c r="DB1101" t="str">
        <x:f>IF(L1101="","",IF(AND(COUNT(CU1101:DA1101)=7,OR(CU1101=0,CU1101=1,CU1101=2),OR(CV1101=0,CV1101=1,CV1101=2),OR(CW1101=0,CW1101=1,CW1101=2),OR(CX1101=0,CX1101=1,CX1101=2),OR(CY1101=0,CY1101=1,CY1101=2),OR(CZ1101=0,CZ1101=1,CZ1101=2),OR(DA1101=0,DA1101=1,DA1101=2)),SUM(CU1101:DA1101),""))</x:f>
      </x:c>
      <x:c r="DC1101" t="str">
        <x:f>IF(DB1101="","",ROUND(DB1101/14*10,1))</x:f>
      </x:c>
      <x:c r="DD1101" t="str">
        <x:v>Pending</x:v>
      </x:c>
      <x:c r="DE1101" t="str">
        <x:f>IF(L1101="","",IF(DC1101="","Pending",IF(DD1101="Yes","CONDITIONAL — safety override",IF(DC1101&gt;=8,"HIGH",IF(DC1101&gt;=5,"CONDITIONAL","LOW")))))</x:f>
        <x:v>Pending</x:v>
      </x:c>
      <x:c r="DF1101" t="str">
        <x:v>Pending screening and full-text appraisal; no transferability judgment made at identification.</x:v>
      </x:c>
      <x:c r="DG1101"/>
      <x:c r="DH1101"/>
      <x:c r="DI1101"/>
      <x:c r="DJ1101"/>
      <x:c r="DK1101"/>
      <x:c r="DL1101"/>
      <x:c r="DM1101"/>
      <x:c r="DN1101"/>
      <x:c r="DO1101"/>
      <x:c r="DP1101"/>
      <x:c r="DQ1101"/>
      <x:c r="DR1101"/>
      <x:c r="DS1101"/>
      <x:c r="DT1101"/>
      <x:c r="DU1101"/>
      <x:c r="DV1101"/>
      <x:c r="DW1101"/>
      <x:c r="DX1101"/>
      <x:c r="DY1101"/>
      <x:c r="DZ1101" t="str">
        <x:v>Title/abstract information is insufficient for a substantive scientific, causal, transferability or institutional claim.</x:v>
      </x:c>
      <x:c r="EA1101" t="str">
        <x:v>Pending</x:v>
      </x:c>
      <x:c r="EB1101" t="str">
        <x:f>IF(L1101="","",IF(EC1101="READY","Yes","No / Pending"))</x:f>
        <x:v>No / Pending</x:v>
      </x:c>
      <x:c r="EC1101" t="str">
        <x:f>IF(L1101="","",IF(OR(ISNUMBER(SEARCH("Retracted Publication",Q1101)),CM1101="Retracted",CN1101="Retracted",CM1101="Expression of Concern",CN1101="Expression of Concern",F1101="Not used",CG1101="Critical",CH1101="High",CH1101="Critical"),"BLOCKED — integrity or use restriction",IF(AND(CJ1101="Yes",CK1101="Yes",CL1101="Yes"),IF(AND(CM1101="Clear",CN1101="Verified — clear"),IF(AND(AND(LEN(TRIM(CF1101))&gt;0,LEFT(LOWER(TRIM(CF1101)),7)&lt;&gt;"pending"),OR(CG1101="High",CG1101="Moderate"),OR(CH1101="Low",CH1101="Some concerns",CH1101="Not applicable")),IF(AND(DD1101="No",OR(DE1101="HIGH",DE1101="CONDITIONAL"),AND(LEN(TRIM(DF1101))&gt;0,LEFT(LOWER(TRIM(DF1101)),7)&lt;&gt;"pending")),IF(AND(AND(LEN(TRIM(DT1101))&gt;0,LEFT(LOWER(TRIM(DT1101)),7)&lt;&gt;"pending"),AND(LEN(TRIM(DU1101))&gt;0,LEFT(LOWER(TRIM(DU1101)),7)&lt;&gt;"pending"),OR(AND(LEN(TRIM(DV1101))&gt;0,LEFT(LOWER(TRIM(DV1101)),7)&lt;&gt;"pending"),AND(LEN(TRIM(DW1101))&gt;0,LEFT(LOWER(TRIM(DW1101)),7)&lt;&gt;"pending")),AND(LEN(TRIM(DX1101))&gt;0,LEFT(LOWER(TRIM(DX1101)),7)&lt;&gt;"pending")),IF(AND(F1101="Claim-ready",OR(EA1101="Strong",EA1101="Moderate"),AND(LEN(TRIM(G1101))&gt;0,LEFT(LOWER(TRIM(G1101)),7)&lt;&gt;"pending"),G1101&lt;&gt;"No substantive use decision is permitted from identification metadata alone.",AND(LEN(TRIM(DZ1101))&gt;0,LEFT(LOWER(TRIM(DZ1101)),7)&lt;&gt;"pending"),DZ1101&lt;&gt;"Identification metadata alone does not permit any substantive scientific, causal, operational, or institutional claim.",AND(LEN(TRIM(EI1101))&gt;0,LEFT(LOWER(TRIM(EI1101)),7)&lt;&gt;"pending"),ISNUMBER(EH1101),EH1101&gt;0),"READY","PENDING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1" t="str">
        <x:v>Pending</x:v>
      </x:c>
      <x:c r="EE1101"/>
      <x:c r="EF1101" t="str">
        <x:v>Pending</x:v>
      </x:c>
      <x:c r="EG1101" t="str">
        <x:v>Pending</x:v>
      </x:c>
      <x:c r="EH1101"/>
      <x:c r="EI1101" s="501"/>
      <x:c r="EJ1101"/>
      <x:c r="EK1101" t="str">
        <x:v>Pending</x:v>
      </x:c>
      <x:c r="EL1101" t="n">
        <x:v>46272</x:v>
      </x:c>
      <x:c r="EM1101" t="str">
        <x:v>Production PubMed record imported and reconciled to Zotero item QKW7UIEF;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01" t="n">
        <x:f>IF(L1101="","",(IF(N1101&lt;&gt;"",1,0)+IF(O1101&lt;&gt;"",1,0)+IF(AJ1101&lt;&gt;"",1,0)+IF(AU1101&lt;&gt;"",1,0)+IF(BE1101&lt;&gt;"",1,0)+IF(CF1101&lt;&gt;"",1,0)+IF(CJ1101="Yes",1,0)+IF(CL1101="Yes",1,0)+IF(DE1101&lt;&gt;"Pending",1,0)+IF(F1101&lt;&gt;"",1,0)+IF(DZ1101&lt;&gt;"",1,0)+IF(EI1101&lt;&gt;"",1,0))/12)</x:f>
        <x:v>0.5</x:v>
      </x:c>
    </x:row>
    <x:row r="1102">
      <x:c r="A1102" t="str">
        <x:v>EV-1099</x:v>
      </x:c>
      <x:c r="B1102" t="str">
        <x:v>Integrity check</x:v>
      </x:c>
      <x:c r="C1102" t="str">
        <x:f>IF(L1102="","",IF(LEFT(EC1102,7)="BLOCKED","🔴 Do not use for conclusion",IF(EB1102="Yes","🟢 Claim-ready","🟡 Caution / context")))</x:f>
        <x:v>🟡 Caution / context</x:v>
      </x:c>
      <x:c r="D1102" t="str">
        <x:f>IF(L1102="","",EC1102)</x:f>
        <x:v>PENDING — appropriate appraisal</x:v>
      </x:c>
      <x:c r="E1102" t="str">
        <x:v>P3 — Medium</x:v>
      </x:c>
      <x:c r="F1102" t="str">
        <x:v>Pending</x:v>
      </x:c>
      <x:c r="G1102" t="str">
        <x:v>A potentially relevant concept is present, but direct applicability is ambiguous at title/abstract level.</x:v>
      </x:c>
      <x:c r="H1102" t="str">
        <x:v>Human title/abstract adjudication; retrieve full text if relevance remains plausible.</x:v>
      </x:c>
      <x:c r="I1102"/>
      <x:c r="J1102" t="str">
        <x:v>A — Core</x:v>
      </x:c>
      <x:c r="K1102" t="str">
        <x:v>IDENTIFIED</x:v>
      </x:c>
      <x:c r="L1102" t="str">
        <x:v>Multidisciplinary In Situ Simulation-Based Training as a Postpartum Hemorrhage Quality Improvement Project.</x:v>
      </x:c>
      <x:c r="M1102"/>
      <x:c r="N1102" t="str">
        <x:v>Lutgendorf, Monica A; Spalding, Carmen; Drake, Elizabeth; Spence, Dennis; Heaton, Jason O; Morocco, Kristina V</x:v>
      </x:c>
      <x:c r="O1102" t="n">
        <x:v>2017</x:v>
      </x:c>
      <x:c r="P1102" t="str">
        <x:v>Military medicine</x:v>
      </x:c>
      <x:c r="Q1102" t="str">
        <x:v>Journal Article</x:v>
      </x:c>
      <x:c r="R1102" t="str">
        <x:v>Unclear</x:v>
      </x:c>
      <x:c r="S1102" t="str">
        <x:v>Unknown</x:v>
      </x:c>
      <x:c r="T1102" t="str">
        <x:v>eng</x:v>
      </x:c>
      <x:c r="U1102" t="str">
        <x:v>https://pubmed.ncbi.nlm.nih.gov/28290956/</x:v>
      </x:c>
      <x:c r="V1102" t="str">
        <x:v>10.7205/milmed-d-16-00030</x:v>
      </x:c>
      <x:c r="W1102" t="str">
        <x:f>IF(V1102="","",LOWER(SUBSTITUTE(SUBSTITUTE(SUBSTITUTE(SUBSTITUTE(TRIM(V1102),"https://doi.org/",""),"http://doi.org/",""),"https://dx.doi.org/",""),"doi:","")))</x:f>
        <x:v>10.7205/milmed-d-16-00030</x:v>
      </x:c>
      <x:c r="X1102" t="str">
        <x:v>28290956</x:v>
      </x:c>
      <x:c r="Y1102" t="str"/>
      <x:c r="Z1102"/>
      <x:c r="AA1102" t="str">
        <x:v>PubMed/MEDLINE</x:v>
      </x:c>
      <x:c r="AB1102" t="str">
        <x:v>PUBMED-A-v1.0-2026-08-28</x:v>
      </x:c>
      <x:c r="AC1102" t="str">
        <x:v>SP-PUBMED-A-20260828</x:v>
      </x:c>
      <x:c r="AD1102" s="499" t="n">
        <x:v>46262</x:v>
      </x:c>
      <x:c r="AE1102" s="499" t="n">
        <x:v>46272</x:v>
      </x:c>
      <x:c r="AF1102" t="str">
        <x:v>9ZIXW2CX</x:v>
      </x:c>
      <x:c r="AG1102"/>
      <x:c r="AH1102" t="str">
        <x:v>Tactical Athlete → Operational Readiness Brazil</x:v>
      </x:c>
      <x:c r="AI1102" t="str">
        <x:v>evidence-family:A</x:v>
      </x:c>
      <x:c r="AJ1102"/>
      <x:c r="AK1102" t="str">
        <x:f>IF(AJ1102="","",IF(OR(LOWER(AJ1102)="brazil",LOWER(AJ1102)="brasil"),"Yes","No"))</x:f>
      </x:c>
      <x:c r="AL1102"/>
      <x:c r="AM1102"/>
      <x:c r="AN1102"/>
      <x:c r="AO1102"/>
      <x:c r="AP1102"/>
      <x:c r="AQ1102"/>
      <x:c r="AR1102"/>
      <x:c r="AS1102"/>
      <x:c r="AT1102"/>
      <x:c r="AU1102"/>
      <x:c r="AV1102"/>
      <x:c r="AW1102"/>
      <x:c r="AX1102"/>
      <x:c r="AY1102"/>
      <x:c r="AZ1102"/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/>
      <x:c r="BO1102"/>
      <x:c r="BP1102"/>
      <x:c r="BQ1102"/>
      <x:c r="BR1102"/>
      <x:c r="BS1102"/>
      <x:c r="BT1102"/>
      <x:c r="BU1102"/>
      <x:c r="BV1102"/>
      <x:c r="BW1102"/>
      <x:c r="BX1102"/>
      <x:c r="BY1102"/>
      <x:c r="BZ1102"/>
      <x:c r="CA1102"/>
      <x:c r="CB1102"/>
      <x:c r="CC1102"/>
      <x:c r="CD1102"/>
      <x:c r="CE1102"/>
      <x:c r="CF1102"/>
      <x:c r="CG1102"/>
      <x:c r="CH1102"/>
      <x:c r="CI1102"/>
      <x:c r="CJ1102" t="str">
        <x:v>Yes</x:v>
      </x:c>
      <x:c r="CK1102" t="str">
        <x:v>Yes</x:v>
      </x:c>
      <x:c r="CL1102" t="str">
        <x:v>Yes</x:v>
      </x:c>
      <x:c r="CM1102" t="str">
        <x:v>Clear</x:v>
      </x:c>
      <x:c r="CN1102" t="str">
        <x:v>Verified — clear</x:v>
      </x:c>
      <x:c r="CO1102" t="n">
        <x:v>46272</x:v>
      </x:c>
      <x:c r="CP1102" t="str">
        <x:v>https://pubmed.ncbi.nlm.nih.gov/28290956/</x:v>
      </x:c>
      <x:c r="CQ1102"/>
      <x:c r="CR1102"/>
      <x:c r="CS1102"/>
      <x:c r="CT1102"/>
      <x:c r="CU1102"/>
      <x:c r="CV1102"/>
      <x:c r="CW1102"/>
      <x:c r="CX1102"/>
      <x:c r="CY1102"/>
      <x:c r="CZ1102"/>
      <x:c r="DA1102"/>
      <x:c r="DB1102" t="str">
        <x:f>IF(L1102="","",IF(AND(COUNT(CU1102:DA1102)=7,OR(CU1102=0,CU1102=1,CU1102=2),OR(CV1102=0,CV1102=1,CV1102=2),OR(CW1102=0,CW1102=1,CW1102=2),OR(CX1102=0,CX1102=1,CX1102=2),OR(CY1102=0,CY1102=1,CY1102=2),OR(CZ1102=0,CZ1102=1,CZ1102=2),OR(DA1102=0,DA1102=1,DA1102=2)),SUM(CU1102:DA1102),""))</x:f>
      </x:c>
      <x:c r="DC1102" t="str">
        <x:f>IF(DB1102="","",ROUND(DB1102/14*10,1))</x:f>
      </x:c>
      <x:c r="DD1102" t="str">
        <x:v>Pending</x:v>
      </x:c>
      <x:c r="DE1102" t="str">
        <x:f>IF(L1102="","",IF(DC1102="","Pending",IF(DD1102="Yes","CONDITIONAL — safety override",IF(DC1102&gt;=8,"HIGH",IF(DC1102&gt;=5,"CONDITIONAL","LOW")))))</x:f>
        <x:v>Pending</x:v>
      </x:c>
      <x:c r="DF1102" t="str">
        <x:v>Pending screening and full-text appraisal; no transferability judgment made at identification.</x:v>
      </x:c>
      <x:c r="DG1102"/>
      <x:c r="DH1102"/>
      <x:c r="DI1102"/>
      <x:c r="DJ1102"/>
      <x:c r="DK1102"/>
      <x:c r="DL1102"/>
      <x:c r="DM1102"/>
      <x:c r="DN1102"/>
      <x:c r="DO1102"/>
      <x:c r="DP1102"/>
      <x:c r="DQ1102"/>
      <x:c r="DR1102"/>
      <x:c r="DS1102"/>
      <x:c r="DT1102"/>
      <x:c r="DU1102"/>
      <x:c r="DV1102"/>
      <x:c r="DW1102"/>
      <x:c r="DX1102"/>
      <x:c r="DY1102"/>
      <x:c r="DZ1102" t="str">
        <x:v>Title/abstract information is insufficient for a substantive scientific, causal, transferability or institutional claim.</x:v>
      </x:c>
      <x:c r="EA1102" t="str">
        <x:v>Pending</x:v>
      </x:c>
      <x:c r="EB1102" t="str">
        <x:f>IF(L1102="","",IF(EC1102="READY","Yes","No / Pending"))</x:f>
        <x:v>No / Pending</x:v>
      </x:c>
      <x:c r="EC1102" t="str">
        <x:f>IF(L1102="","",IF(OR(ISNUMBER(SEARCH("Retracted Publication",Q1102)),CM1102="Retracted",CN1102="Retracted",CM1102="Expression of Concern",CN1102="Expression of Concern",F1102="Not used",CG1102="Critical",CH1102="High",CH1102="Critical"),"BLOCKED — integrity or use restriction",IF(AND(CJ1102="Yes",CK1102="Yes",CL1102="Yes"),IF(AND(CM1102="Clear",CN1102="Verified — clear"),IF(AND(AND(LEN(TRIM(CF1102))&gt;0,LEFT(LOWER(TRIM(CF1102)),7)&lt;&gt;"pending"),OR(CG1102="High",CG1102="Moderate"),OR(CH1102="Low",CH1102="Some concerns",CH1102="Not applicable")),IF(AND(DD1102="No",OR(DE1102="HIGH",DE1102="CONDITIONAL"),AND(LEN(TRIM(DF1102))&gt;0,LEFT(LOWER(TRIM(DF1102)),7)&lt;&gt;"pending")),IF(AND(AND(LEN(TRIM(DT1102))&gt;0,LEFT(LOWER(TRIM(DT1102)),7)&lt;&gt;"pending"),AND(LEN(TRIM(DU1102))&gt;0,LEFT(LOWER(TRIM(DU1102)),7)&lt;&gt;"pending"),OR(AND(LEN(TRIM(DV1102))&gt;0,LEFT(LOWER(TRIM(DV1102)),7)&lt;&gt;"pending"),AND(LEN(TRIM(DW1102))&gt;0,LEFT(LOWER(TRIM(DW1102)),7)&lt;&gt;"pending")),AND(LEN(TRIM(DX1102))&gt;0,LEFT(LOWER(TRIM(DX1102)),7)&lt;&gt;"pending")),IF(AND(F1102="Claim-ready",OR(EA1102="Strong",EA1102="Moderate"),AND(LEN(TRIM(G1102))&gt;0,LEFT(LOWER(TRIM(G1102)),7)&lt;&gt;"pending"),G1102&lt;&gt;"No substantive use decision is permitted from identification metadata alone.",AND(LEN(TRIM(DZ1102))&gt;0,LEFT(LOWER(TRIM(DZ1102)),7)&lt;&gt;"pending"),DZ1102&lt;&gt;"Identification metadata alone does not permit any substantive scientific, causal, operational, or institutional claim.",AND(LEN(TRIM(EI1102))&gt;0,LEFT(LOWER(TRIM(EI1102)),7)&lt;&gt;"pending"),ISNUMBER(EH1102),EH1102&gt;0),"READY","PENDING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2" t="str">
        <x:v>Pending</x:v>
      </x:c>
      <x:c r="EE1102"/>
      <x:c r="EF1102" t="str">
        <x:v>Pending</x:v>
      </x:c>
      <x:c r="EG1102" t="str">
        <x:v>Pending</x:v>
      </x:c>
      <x:c r="EH1102"/>
      <x:c r="EI1102" s="501"/>
      <x:c r="EJ1102"/>
      <x:c r="EK1102" t="str">
        <x:v>Pending</x:v>
      </x:c>
      <x:c r="EL1102" t="n">
        <x:v>46272</x:v>
      </x:c>
      <x:c r="EM1102" t="str">
        <x:v>Production PubMed record imported and reconciled to Zotero item 9ZIXW2CX;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02" t="n">
        <x:f>IF(L1102="","",(IF(N1102&lt;&gt;"",1,0)+IF(O1102&lt;&gt;"",1,0)+IF(AJ1102&lt;&gt;"",1,0)+IF(AU1102&lt;&gt;"",1,0)+IF(BE1102&lt;&gt;"",1,0)+IF(CF1102&lt;&gt;"",1,0)+IF(CJ1102="Yes",1,0)+IF(CL1102="Yes",1,0)+IF(DE1102&lt;&gt;"Pending",1,0)+IF(F1102&lt;&gt;"",1,0)+IF(DZ1102&lt;&gt;"",1,0)+IF(EI1102&lt;&gt;"",1,0))/12)</x:f>
        <x:v>0.5</x:v>
      </x:c>
    </x:row>
    <x:row r="1103">
      <x:c r="A1103" t="str">
        <x:v>EV-1100</x:v>
      </x:c>
      <x:c r="B1103" t="str">
        <x:v>Integrity check</x:v>
      </x:c>
      <x:c r="C1103" t="str">
        <x:f>IF(L1103="","",IF(LEFT(EC1103,7)="BLOCKED","🔴 Do not use for conclusion",IF(EB1103="Yes","🟢 Claim-ready","🟡 Caution / context")))</x:f>
        <x:v>🟡 Caution / context</x:v>
      </x:c>
      <x:c r="D1103" t="str">
        <x:f>IF(L1103="","",EC1103)</x:f>
        <x:v>PENDING — appropriate appraisal</x:v>
      </x:c>
      <x:c r="E1103" t="str">
        <x:v>P3 — Medium</x:v>
      </x:c>
      <x:c r="F1103" t="str">
        <x:v>Pending</x:v>
      </x:c>
      <x:c r="G1103" t="str">
        <x:v>Title/abstract identify an explicit operational APHT/medical-readiness topic; retain for full-text assessment.</x:v>
      </x:c>
      <x:c r="H1103" t="str">
        <x:v>Obtain and review lawful full text; confirm human adjudication; then select a design-specific appraisal instrument.</x:v>
      </x:c>
      <x:c r="I1103"/>
      <x:c r="J1103" t="str">
        <x:v>B — APHT / Medical Readiness</x:v>
      </x:c>
      <x:c r="K1103" t="str">
        <x:v>IDENTIFIED</x:v>
      </x:c>
      <x:c r="L1103" t="str">
        <x:v>Two Decades of Saving Lives on the Battlefield: Tactical Combat Casualty Care Turns 20.</x:v>
      </x:c>
      <x:c r="M1103"/>
      <x:c r="N1103" t="str">
        <x:v>Butler, Frank K</x:v>
      </x:c>
      <x:c r="O1103" t="n">
        <x:v>2017</x:v>
      </x:c>
      <x:c r="P1103" t="str">
        <x:v>Military medicine</x:v>
      </x:c>
      <x:c r="Q1103" t="str">
        <x:v>Historical Article; Journal Article</x:v>
      </x:c>
      <x:c r="R1103" t="str">
        <x:v>Unclear</x:v>
      </x:c>
      <x:c r="S1103" t="str">
        <x:v>Unknown</x:v>
      </x:c>
      <x:c r="T1103" t="str">
        <x:v>eng</x:v>
      </x:c>
      <x:c r="U1103" t="str">
        <x:v>https://pubmed.ncbi.nlm.nih.gov/28290925/</x:v>
      </x:c>
      <x:c r="V1103" t="str">
        <x:v>10.7205/milmed-d-16-00214</x:v>
      </x:c>
      <x:c r="W1103" t="str">
        <x:f>IF(V1103="","",LOWER(SUBSTITUTE(SUBSTITUTE(SUBSTITUTE(SUBSTITUTE(TRIM(V1103),"https://doi.org/",""),"http://doi.org/",""),"https://dx.doi.org/",""),"doi:","")))</x:f>
        <x:v>10.7205/milmed-d-16-00214</x:v>
      </x:c>
      <x:c r="X1103" t="str">
        <x:v>28290925</x:v>
      </x:c>
      <x:c r="Y1103" t="str"/>
      <x:c r="Z1103"/>
      <x:c r="AA1103" t="str">
        <x:v>PubMed/MEDLINE</x:v>
      </x:c>
      <x:c r="AB1103" t="str">
        <x:v>PUBMED-B-v1.0-2026-08-28</x:v>
      </x:c>
      <x:c r="AC1103" t="str">
        <x:v>SP-PUBMED-B-20260828</x:v>
      </x:c>
      <x:c r="AD1103" s="499" t="n">
        <x:v>46262</x:v>
      </x:c>
      <x:c r="AE1103" s="499" t="n">
        <x:v>46272</x:v>
      </x:c>
      <x:c r="AF1103" t="str">
        <x:v>YYVIF9NS</x:v>
      </x:c>
      <x:c r="AG1103"/>
      <x:c r="AH1103" t="str">
        <x:v>Tactical Athlete → Operational Readiness Brazil</x:v>
      </x:c>
      <x:c r="AI1103" t="str">
        <x:v>evidence-family:B</x:v>
      </x:c>
      <x:c r="AJ1103"/>
      <x:c r="AK1103" t="str">
        <x:f>IF(AJ1103="","",IF(OR(LOWER(AJ1103)="brazil",LOWER(AJ1103)="brasil"),"Yes","No"))</x:f>
      </x:c>
      <x:c r="AL1103"/>
      <x:c r="AM1103"/>
      <x:c r="AN1103"/>
      <x:c r="AO1103"/>
      <x:c r="AP1103"/>
      <x:c r="AQ1103"/>
      <x:c r="AR1103"/>
      <x:c r="AS1103"/>
      <x:c r="AT1103"/>
      <x:c r="AU1103"/>
      <x:c r="AV1103"/>
      <x:c r="AW1103"/>
      <x:c r="AX1103"/>
      <x:c r="AY1103"/>
      <x:c r="AZ1103"/>
      <x:c r="BA1103"/>
      <x:c r="BB1103"/>
      <x:c r="BC1103"/>
      <x:c r="BD1103"/>
      <x:c r="BE1103"/>
      <x:c r="BF1103"/>
      <x:c r="BG1103"/>
      <x:c r="BH1103"/>
      <x:c r="BI1103"/>
      <x:c r="BJ1103"/>
      <x:c r="BK1103"/>
      <x:c r="BL1103"/>
      <x:c r="BM1103"/>
      <x:c r="BN1103"/>
      <x:c r="BO1103"/>
      <x:c r="BP1103"/>
      <x:c r="BQ1103"/>
      <x:c r="BR1103"/>
      <x:c r="BS1103"/>
      <x:c r="BT1103"/>
      <x:c r="BU1103"/>
      <x:c r="BV1103"/>
      <x:c r="BW1103"/>
      <x:c r="BX1103"/>
      <x:c r="BY1103"/>
      <x:c r="BZ1103"/>
      <x:c r="CA1103"/>
      <x:c r="CB1103"/>
      <x:c r="CC1103"/>
      <x:c r="CD1103"/>
      <x:c r="CE1103"/>
      <x:c r="CF1103"/>
      <x:c r="CG1103"/>
      <x:c r="CH1103"/>
      <x:c r="CI1103"/>
      <x:c r="CJ1103" t="str">
        <x:v>Yes</x:v>
      </x:c>
      <x:c r="CK1103" t="str">
        <x:v>Yes</x:v>
      </x:c>
      <x:c r="CL1103" t="str">
        <x:v>Yes</x:v>
      </x:c>
      <x:c r="CM1103" t="str">
        <x:v>Clear</x:v>
      </x:c>
      <x:c r="CN1103" t="str">
        <x:v>Verified — clear</x:v>
      </x:c>
      <x:c r="CO1103" t="n">
        <x:v>46272</x:v>
      </x:c>
      <x:c r="CP1103" t="str">
        <x:v>https://pubmed.ncbi.nlm.nih.gov/28290925/</x:v>
      </x:c>
      <x:c r="CQ1103"/>
      <x:c r="CR1103"/>
      <x:c r="CS1103"/>
      <x:c r="CT1103"/>
      <x:c r="CU1103"/>
      <x:c r="CV1103"/>
      <x:c r="CW1103"/>
      <x:c r="CX1103"/>
      <x:c r="CY1103"/>
      <x:c r="CZ1103"/>
      <x:c r="DA1103"/>
      <x:c r="DB1103" t="str">
        <x:f>IF(L1103="","",IF(AND(COUNT(CU1103:DA1103)=7,OR(CU1103=0,CU1103=1,CU1103=2),OR(CV1103=0,CV1103=1,CV1103=2),OR(CW1103=0,CW1103=1,CW1103=2),OR(CX1103=0,CX1103=1,CX1103=2),OR(CY1103=0,CY1103=1,CY1103=2),OR(CZ1103=0,CZ1103=1,CZ1103=2),OR(DA1103=0,DA1103=1,DA1103=2)),SUM(CU1103:DA1103),""))</x:f>
      </x:c>
      <x:c r="DC1103" t="str">
        <x:f>IF(DB1103="","",ROUND(DB1103/14*10,1))</x:f>
      </x:c>
      <x:c r="DD1103" t="str">
        <x:v>Pending</x:v>
      </x:c>
      <x:c r="DE1103" t="str">
        <x:f>IF(L1103="","",IF(DC1103="","Pending",IF(DD1103="Yes","CONDITIONAL — safety override",IF(DC1103&gt;=8,"HIGH",IF(DC1103&gt;=5,"CONDITIONAL","LOW")))))</x:f>
        <x:v>Pending</x:v>
      </x:c>
      <x:c r="DF1103" t="str">
        <x:v>Pending screening and full-text appraisal; no transferability judgment made at identification.</x:v>
      </x:c>
      <x:c r="DG1103"/>
      <x:c r="DH1103"/>
      <x:c r="DI1103"/>
      <x:c r="DJ1103"/>
      <x:c r="DK1103"/>
      <x:c r="DL1103"/>
      <x:c r="DM1103"/>
      <x:c r="DN1103"/>
      <x:c r="DO1103"/>
      <x:c r="DP1103"/>
      <x:c r="DQ1103"/>
      <x:c r="DR1103"/>
      <x:c r="DS1103"/>
      <x:c r="DT1103"/>
      <x:c r="DU1103"/>
      <x:c r="DV1103"/>
      <x:c r="DW1103"/>
      <x:c r="DX1103"/>
      <x:c r="DY1103"/>
      <x:c r="DZ1103" t="str">
        <x:v>Title/abstract screening alone does not establish effectiveness, causality, methodological quality, transferability to Brazilian public safety or an institutional recommendation.</x:v>
      </x:c>
      <x:c r="EA1103" t="str">
        <x:v>Pending</x:v>
      </x:c>
      <x:c r="EB1103" t="str">
        <x:f>IF(L1103="","",IF(EC1103="READY","Yes","No / Pending"))</x:f>
        <x:v>No / Pending</x:v>
      </x:c>
      <x:c r="EC1103" t="str">
        <x:f>IF(L1103="","",IF(OR(ISNUMBER(SEARCH("Retracted Publication",Q1103)),CM1103="Retracted",CN1103="Retracted",CM1103="Expression of Concern",CN1103="Expression of Concern",F1103="Not used",CG1103="Critical",CH1103="High",CH1103="Critical"),"BLOCKED — integrity or use restriction",IF(AND(CJ1103="Yes",CK1103="Yes",CL1103="Yes"),IF(AND(CM1103="Clear",CN1103="Verified — clear"),IF(AND(AND(LEN(TRIM(CF1103))&gt;0,LEFT(LOWER(TRIM(CF1103)),7)&lt;&gt;"pending"),OR(CG1103="High",CG1103="Moderate"),OR(CH1103="Low",CH1103="Some concerns",CH1103="Not applicable")),IF(AND(DD1103="No",OR(DE1103="HIGH",DE1103="CONDITIONAL"),AND(LEN(TRIM(DF1103))&gt;0,LEFT(LOWER(TRIM(DF1103)),7)&lt;&gt;"pending")),IF(AND(AND(LEN(TRIM(DT1103))&gt;0,LEFT(LOWER(TRIM(DT1103)),7)&lt;&gt;"pending"),AND(LEN(TRIM(DU1103))&gt;0,LEFT(LOWER(TRIM(DU1103)),7)&lt;&gt;"pending"),OR(AND(LEN(TRIM(DV1103))&gt;0,LEFT(LOWER(TRIM(DV1103)),7)&lt;&gt;"pending"),AND(LEN(TRIM(DW1103))&gt;0,LEFT(LOWER(TRIM(DW1103)),7)&lt;&gt;"pending")),AND(LEN(TRIM(DX1103))&gt;0,LEFT(LOWER(TRIM(DX1103)),7)&lt;&gt;"pending")),IF(AND(F1103="Claim-ready",OR(EA1103="Strong",EA1103="Moderate"),AND(LEN(TRIM(G1103))&gt;0,LEFT(LOWER(TRIM(G1103)),7)&lt;&gt;"pending"),G1103&lt;&gt;"No substantive use decision is permitted from identification metadata alone.",AND(LEN(TRIM(DZ1103))&gt;0,LEFT(LOWER(TRIM(DZ1103)),7)&lt;&gt;"pending"),DZ1103&lt;&gt;"Identification metadata alone does not permit any substantive scientific, causal, operational, or institutional claim.",AND(LEN(TRIM(EI1103))&gt;0,LEFT(LOWER(TRIM(EI1103)),7)&lt;&gt;"pending"),ISNUMBER(EH1103),EH1103&gt;0),"READY","PENDING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3" t="str">
        <x:v>Pending</x:v>
      </x:c>
      <x:c r="EE1103"/>
      <x:c r="EF1103" t="str">
        <x:v>Pending</x:v>
      </x:c>
      <x:c r="EG1103" t="str">
        <x:v>Pending</x:v>
      </x:c>
      <x:c r="EH1103"/>
      <x:c r="EI1103" s="501"/>
      <x:c r="EJ1103"/>
      <x:c r="EK1103" t="str">
        <x:v>Pending</x:v>
      </x:c>
      <x:c r="EL1103" t="n">
        <x:v>46272</x:v>
      </x:c>
      <x:c r="EM1103" t="str">
        <x:v>Production PubMed record imported and reconciled to Zotero item YYVIF9NS;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03" t="n">
        <x:f>IF(L1103="","",(IF(N1103&lt;&gt;"",1,0)+IF(O1103&lt;&gt;"",1,0)+IF(AJ1103&lt;&gt;"",1,0)+IF(AU1103&lt;&gt;"",1,0)+IF(BE1103&lt;&gt;"",1,0)+IF(CF1103&lt;&gt;"",1,0)+IF(CJ1103="Yes",1,0)+IF(CL1103="Yes",1,0)+IF(DE1103&lt;&gt;"Pending",1,0)+IF(F1103&lt;&gt;"",1,0)+IF(DZ1103&lt;&gt;"",1,0)+IF(EI1103&lt;&gt;"",1,0))/12)</x:f>
        <x:v>0.5</x:v>
      </x:c>
    </x:row>
    <x:row r="1104">
      <x:c r="A1104" t="str">
        <x:v>EV-1101</x:v>
      </x:c>
      <x:c r="B1104" t="str">
        <x:v>Integrity check</x:v>
      </x:c>
      <x:c r="C1104" t="str">
        <x:f>IF(L1104="","",IF(LEFT(EC1104,7)="BLOCKED","🔴 Do not use for conclusion",IF(EB1104="Yes","🟢 Claim-ready","🟡 Caution / context")))</x:f>
        <x:v>🟡 Caution / context</x:v>
      </x:c>
      <x:c r="D1104" t="str">
        <x:f>IF(L1104="","",EC1104)</x:f>
        <x:v>PENDING — appropriate appraisal</x:v>
      </x:c>
      <x:c r="E1104" t="str">
        <x:v>P3 — Medium</x:v>
      </x:c>
      <x:c r="F1104" t="str">
        <x:v>Pending</x:v>
      </x:c>
      <x:c r="G1104" t="str">
        <x:v>Title/abstract identify an explicit tactical/public-safety context and readiness domain; retain for full-text assessment.</x:v>
      </x:c>
      <x:c r="H1104" t="str">
        <x:v>Obtain and review lawful full text; confirm human adjudication; then select a design-specific appraisal instrument.</x:v>
      </x:c>
      <x:c r="I1104"/>
      <x:c r="J1104" t="str">
        <x:v>B — APHT / Medical Readiness</x:v>
      </x:c>
      <x:c r="K1104" t="str">
        <x:v>IDENTIFIED</x:v>
      </x:c>
      <x:c r="L1104" t="str">
        <x:v>Graduate Medical Education in Tactical Medicine and the Impact of ACGME Accreditation of EMS Fellowships.</x:v>
      </x:c>
      <x:c r="M1104"/>
      <x:c r="N1104" t="str">
        <x:v>Tang, Nelson; Levy, Matthew J; Margolis, Asa M; Woltman, Nathan</x:v>
      </x:c>
      <x:c r="O1104" t="n">
        <x:v>2017</x:v>
      </x:c>
      <x:c r="P1104" t="str">
        <x:v>Journal of special operations medicine : a peer reviewed journal for SOF medical professionals</x:v>
      </x:c>
      <x:c r="Q1104" t="str">
        <x:v>Journal Article</x:v>
      </x:c>
      <x:c r="R1104" t="str">
        <x:v>Unclear</x:v>
      </x:c>
      <x:c r="S1104" t="str">
        <x:v>Unknown</x:v>
      </x:c>
      <x:c r="T1104" t="str">
        <x:v>eng</x:v>
      </x:c>
      <x:c r="U1104" t="str">
        <x:v>https://pubmed.ncbi.nlm.nih.gov/28285488/</x:v>
      </x:c>
      <x:c r="V1104" t="str">
        <x:v>10.55460/41bh-e3tt</x:v>
      </x:c>
      <x:c r="W1104" t="str">
        <x:f>IF(V1104="","",LOWER(SUBSTITUTE(SUBSTITUTE(SUBSTITUTE(SUBSTITUTE(TRIM(V1104),"https://doi.org/",""),"http://doi.org/",""),"https://dx.doi.org/",""),"doi:","")))</x:f>
        <x:v>10.55460/41bh-e3tt</x:v>
      </x:c>
      <x:c r="X1104" t="str">
        <x:v>28285488</x:v>
      </x:c>
      <x:c r="Y1104" t="str"/>
      <x:c r="Z1104"/>
      <x:c r="AA1104" t="str">
        <x:v>PubMed/MEDLINE</x:v>
      </x:c>
      <x:c r="AB1104" t="str">
        <x:v>PUBMED-B-v1.0-2026-08-28</x:v>
      </x:c>
      <x:c r="AC1104" t="str">
        <x:v>SP-PUBMED-B-20260828</x:v>
      </x:c>
      <x:c r="AD1104" s="499" t="n">
        <x:v>46262</x:v>
      </x:c>
      <x:c r="AE1104" s="499" t="n">
        <x:v>46272</x:v>
      </x:c>
      <x:c r="AF1104" t="str">
        <x:v>8XTP4P53</x:v>
      </x:c>
      <x:c r="AG1104"/>
      <x:c r="AH1104" t="str">
        <x:v>Tactical Athlete → Operational Readiness Brazil</x:v>
      </x:c>
      <x:c r="AI1104" t="str">
        <x:v>evidence-family:B</x:v>
      </x:c>
      <x:c r="AJ1104"/>
      <x:c r="AK1104" t="str">
        <x:f>IF(AJ1104="","",IF(OR(LOWER(AJ1104)="brazil",LOWER(AJ1104)="brasil"),"Yes","No"))</x:f>
      </x:c>
      <x:c r="AL1104"/>
      <x:c r="AM1104"/>
      <x:c r="AN1104"/>
      <x:c r="AO1104"/>
      <x:c r="AP1104"/>
      <x:c r="AQ1104"/>
      <x:c r="AR1104"/>
      <x:c r="AS1104"/>
      <x:c r="AT1104"/>
      <x:c r="AU1104"/>
      <x:c r="AV1104"/>
      <x:c r="AW1104"/>
      <x:c r="AX1104"/>
      <x:c r="AY1104"/>
      <x:c r="AZ1104"/>
      <x:c r="BA1104"/>
      <x:c r="BB1104"/>
      <x:c r="BC1104"/>
      <x:c r="BD1104"/>
      <x:c r="BE1104"/>
      <x:c r="BF1104"/>
      <x:c r="BG1104"/>
      <x:c r="BH1104"/>
      <x:c r="BI1104"/>
      <x:c r="BJ1104"/>
      <x:c r="BK1104"/>
      <x:c r="BL1104"/>
      <x:c r="BM1104"/>
      <x:c r="BN1104"/>
      <x:c r="BO1104"/>
      <x:c r="BP1104"/>
      <x:c r="BQ1104"/>
      <x:c r="BR1104"/>
      <x:c r="BS1104"/>
      <x:c r="BT1104"/>
      <x:c r="BU1104"/>
      <x:c r="BV1104"/>
      <x:c r="BW1104"/>
      <x:c r="BX1104"/>
      <x:c r="BY1104"/>
      <x:c r="BZ1104"/>
      <x:c r="CA1104"/>
      <x:c r="CB1104"/>
      <x:c r="CC1104"/>
      <x:c r="CD1104"/>
      <x:c r="CE1104"/>
      <x:c r="CF1104"/>
      <x:c r="CG1104"/>
      <x:c r="CH1104"/>
      <x:c r="CI1104"/>
      <x:c r="CJ1104" t="str">
        <x:v>Yes</x:v>
      </x:c>
      <x:c r="CK1104" t="str">
        <x:v>Yes</x:v>
      </x:c>
      <x:c r="CL1104" t="str">
        <x:v>Yes</x:v>
      </x:c>
      <x:c r="CM1104" t="str">
        <x:v>Clear</x:v>
      </x:c>
      <x:c r="CN1104" t="str">
        <x:v>Verified — clear</x:v>
      </x:c>
      <x:c r="CO1104" t="n">
        <x:v>46272</x:v>
      </x:c>
      <x:c r="CP1104" t="str">
        <x:v>https://pubmed.ncbi.nlm.nih.gov/28285488/</x:v>
      </x:c>
      <x:c r="CQ1104"/>
      <x:c r="CR1104"/>
      <x:c r="CS1104"/>
      <x:c r="CT1104"/>
      <x:c r="CU1104"/>
      <x:c r="CV1104"/>
      <x:c r="CW1104"/>
      <x:c r="CX1104"/>
      <x:c r="CY1104"/>
      <x:c r="CZ1104"/>
      <x:c r="DA1104"/>
      <x:c r="DB1104" t="str">
        <x:f>IF(L1104="","",IF(AND(COUNT(CU1104:DA1104)=7,OR(CU1104=0,CU1104=1,CU1104=2),OR(CV1104=0,CV1104=1,CV1104=2),OR(CW1104=0,CW1104=1,CW1104=2),OR(CX1104=0,CX1104=1,CX1104=2),OR(CY1104=0,CY1104=1,CY1104=2),OR(CZ1104=0,CZ1104=1,CZ1104=2),OR(DA1104=0,DA1104=1,DA1104=2)),SUM(CU1104:DA1104),""))</x:f>
      </x:c>
      <x:c r="DC1104" t="str">
        <x:f>IF(DB1104="","",ROUND(DB1104/14*10,1))</x:f>
      </x:c>
      <x:c r="DD1104" t="str">
        <x:v>Pending</x:v>
      </x:c>
      <x:c r="DE1104" t="str">
        <x:f>IF(L1104="","",IF(DC1104="","Pending",IF(DD1104="Yes","CONDITIONAL — safety override",IF(DC1104&gt;=8,"HIGH",IF(DC1104&gt;=5,"CONDITIONAL","LOW")))))</x:f>
        <x:v>Pending</x:v>
      </x:c>
      <x:c r="DF1104" t="str">
        <x:v>Pending screening and full-text appraisal; no transferability judgment made at identification.</x:v>
      </x:c>
      <x:c r="DG1104"/>
      <x:c r="DH1104"/>
      <x:c r="DI1104"/>
      <x:c r="DJ1104"/>
      <x:c r="DK1104"/>
      <x:c r="DL1104"/>
      <x:c r="DM1104"/>
      <x:c r="DN1104"/>
      <x:c r="DO1104"/>
      <x:c r="DP1104"/>
      <x:c r="DQ1104"/>
      <x:c r="DR1104"/>
      <x:c r="DS1104"/>
      <x:c r="DT1104"/>
      <x:c r="DU1104"/>
      <x:c r="DV1104"/>
      <x:c r="DW1104"/>
      <x:c r="DX1104"/>
      <x:c r="DY1104"/>
      <x:c r="DZ1104" t="str">
        <x:v>Title/abstract screening alone does not establish effectiveness, causality, methodological quality, transferability to Brazilian public safety or an institutional recommendation.</x:v>
      </x:c>
      <x:c r="EA1104" t="str">
        <x:v>Pending</x:v>
      </x:c>
      <x:c r="EB1104" t="str">
        <x:f>IF(L1104="","",IF(EC1104="READY","Yes","No / Pending"))</x:f>
        <x:v>No / Pending</x:v>
      </x:c>
      <x:c r="EC1104" t="str">
        <x:f>IF(L1104="","",IF(OR(ISNUMBER(SEARCH("Retracted Publication",Q1104)),CM1104="Retracted",CN1104="Retracted",CM1104="Expression of Concern",CN1104="Expression of Concern",F1104="Not used",CG1104="Critical",CH1104="High",CH1104="Critical"),"BLOCKED — integrity or use restriction",IF(AND(CJ1104="Yes",CK1104="Yes",CL1104="Yes"),IF(AND(CM1104="Clear",CN1104="Verified — clear"),IF(AND(AND(LEN(TRIM(CF1104))&gt;0,LEFT(LOWER(TRIM(CF1104)),7)&lt;&gt;"pending"),OR(CG1104="High",CG1104="Moderate"),OR(CH1104="Low",CH1104="Some concerns",CH1104="Not applicable")),IF(AND(DD1104="No",OR(DE1104="HIGH",DE1104="CONDITIONAL"),AND(LEN(TRIM(DF1104))&gt;0,LEFT(LOWER(TRIM(DF1104)),7)&lt;&gt;"pending")),IF(AND(AND(LEN(TRIM(DT1104))&gt;0,LEFT(LOWER(TRIM(DT1104)),7)&lt;&gt;"pending"),AND(LEN(TRIM(DU1104))&gt;0,LEFT(LOWER(TRIM(DU1104)),7)&lt;&gt;"pending"),OR(AND(LEN(TRIM(DV1104))&gt;0,LEFT(LOWER(TRIM(DV1104)),7)&lt;&gt;"pending"),AND(LEN(TRIM(DW1104))&gt;0,LEFT(LOWER(TRIM(DW1104)),7)&lt;&gt;"pending")),AND(LEN(TRIM(DX1104))&gt;0,LEFT(LOWER(TRIM(DX1104)),7)&lt;&gt;"pending")),IF(AND(F1104="Claim-ready",OR(EA1104="Strong",EA1104="Moderate"),AND(LEN(TRIM(G1104))&gt;0,LEFT(LOWER(TRIM(G1104)),7)&lt;&gt;"pending"),G1104&lt;&gt;"No substantive use decision is permitted from identification metadata alone.",AND(LEN(TRIM(DZ1104))&gt;0,LEFT(LOWER(TRIM(DZ1104)),7)&lt;&gt;"pending"),DZ1104&lt;&gt;"Identification metadata alone does not permit any substantive scientific, causal, operational, or institutional claim.",AND(LEN(TRIM(EI1104))&gt;0,LEFT(LOWER(TRIM(EI1104)),7)&lt;&gt;"pending"),ISNUMBER(EH1104),EH1104&gt;0),"READY","PENDING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4" t="str">
        <x:v>Pending</x:v>
      </x:c>
      <x:c r="EE1104"/>
      <x:c r="EF1104" t="str">
        <x:v>Pending</x:v>
      </x:c>
      <x:c r="EG1104" t="str">
        <x:v>Pending</x:v>
      </x:c>
      <x:c r="EH1104"/>
      <x:c r="EI1104" s="501"/>
      <x:c r="EJ1104"/>
      <x:c r="EK1104" t="str">
        <x:v>Pending</x:v>
      </x:c>
      <x:c r="EL1104" t="n">
        <x:v>46272</x:v>
      </x:c>
      <x:c r="EM1104" t="str">
        <x:v>Production PubMed record imported and reconciled to Zotero item 8XTP4P53;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04" t="n">
        <x:f>IF(L1104="","",(IF(N1104&lt;&gt;"",1,0)+IF(O1104&lt;&gt;"",1,0)+IF(AJ1104&lt;&gt;"",1,0)+IF(AU1104&lt;&gt;"",1,0)+IF(BE1104&lt;&gt;"",1,0)+IF(CF1104&lt;&gt;"",1,0)+IF(CJ1104="Yes",1,0)+IF(CL1104="Yes",1,0)+IF(DE1104&lt;&gt;"Pending",1,0)+IF(F1104&lt;&gt;"",1,0)+IF(DZ1104&lt;&gt;"",1,0)+IF(EI1104&lt;&gt;"",1,0))/12)</x:f>
        <x:v>0.5</x:v>
      </x:c>
    </x:row>
    <x:row r="1105">
      <x:c r="A1105" t="str">
        <x:v>EV-1102</x:v>
      </x:c>
      <x:c r="B1105" t="str">
        <x:v>Metadata verification</x:v>
      </x:c>
      <x:c r="C1105" t="str">
        <x:f>IF(L1105="","",IF(LEFT(EC1105,7)="BLOCKED","🔴 Do not use for conclusion",IF(EB1105="Yes","🟢 Claim-ready","🟡 Caution / context")))</x:f>
        <x:v>🟡 Caution / context</x:v>
      </x:c>
      <x:c r="D1105" t="str">
        <x:f>IF(L1105="","",EC1105)</x:f>
        <x:v>PENDING — verification</x:v>
      </x:c>
      <x:c r="E1105" t="str">
        <x:v>P2 — High</x:v>
      </x:c>
      <x:c r="F1105" t="str">
        <x:v>Pending</x:v>
      </x:c>
      <x:c r="G1105" t="str">
        <x:v>Title/abstract identify an explicit operational APHT/medical-readiness topic; retain for full-text assessment.</x:v>
      </x:c>
      <x:c r="H1105" t="str">
        <x:v>Obtain and review lawful full text; confirm human adjudication; then select a design-specific appraisal instrument.</x:v>
      </x:c>
      <x:c r="I1105"/>
      <x:c r="J1105" t="str">
        <x:v>B — APHT / Medical Readiness</x:v>
      </x:c>
      <x:c r="K1105" t="str">
        <x:v>IDENTIFIED</x:v>
      </x:c>
      <x:c r="L1105" t="str">
        <x:v>Tactical Combat Casualty Care: Beginnings.</x:v>
      </x:c>
      <x:c r="M1105"/>
      <x:c r="N1105" t="str">
        <x:v>Butler, Frank K Jr</x:v>
      </x:c>
      <x:c r="O1105" t="n">
        <x:v>2017</x:v>
      </x:c>
      <x:c r="P1105" t="str">
        <x:v>Wilderness &amp; environmental medicine</x:v>
      </x:c>
      <x:c r="Q1105" t="str">
        <x:v>Historical Article; Journal Article; Review</x:v>
      </x:c>
      <x:c r="R1105" t="str">
        <x:v>Unclear</x:v>
      </x:c>
      <x:c r="S1105" t="str">
        <x:v>Unknown</x:v>
      </x:c>
      <x:c r="T1105" t="str">
        <x:v>eng</x:v>
      </x:c>
      <x:c r="U1105" t="str">
        <x:v>https://pubmed.ncbi.nlm.nih.gov/28284483/</x:v>
      </x:c>
      <x:c r="V1105" t="str">
        <x:v>10.1016/j.wem.2016.12.004</x:v>
      </x:c>
      <x:c r="W1105" t="str">
        <x:f>IF(V1105="","",LOWER(SUBSTITUTE(SUBSTITUTE(SUBSTITUTE(SUBSTITUTE(TRIM(V1105),"https://doi.org/",""),"http://doi.org/",""),"https://dx.doi.org/",""),"doi:","")))</x:f>
        <x:v>10.1016/j.wem.2016.12.004</x:v>
      </x:c>
      <x:c r="X1105" t="str">
        <x:v>28284483</x:v>
      </x:c>
      <x:c r="Y1105" t="str"/>
      <x:c r="Z1105"/>
      <x:c r="AA1105" t="str">
        <x:v>PubMed/MEDLINE</x:v>
      </x:c>
      <x:c r="AB1105" t="str">
        <x:v>PUBMED-B-v1.0-2026-08-28</x:v>
      </x:c>
      <x:c r="AC1105" t="str">
        <x:v>SP-PUBMED-B-20260828</x:v>
      </x:c>
      <x:c r="AD1105" s="499" t="n">
        <x:v>46262</x:v>
      </x:c>
      <x:c r="AE1105" s="499" t="n">
        <x:v>46272</x:v>
      </x:c>
      <x:c r="AF1105" t="str">
        <x:v>AEXISH7T</x:v>
      </x:c>
      <x:c r="AG1105"/>
      <x:c r="AH1105" t="str">
        <x:v>Tactical Athlete → Operational Readiness Brazil</x:v>
      </x:c>
      <x:c r="AI1105" t="str">
        <x:v>evidence-family:B</x:v>
      </x:c>
      <x:c r="AJ1105"/>
      <x:c r="AK1105" t="str">
        <x:f>IF(AJ1105="","",IF(OR(LOWER(AJ1105)="brazil",LOWER(AJ1105)="brasil"),"Yes","No"))</x:f>
      </x:c>
      <x:c r="AL1105"/>
      <x:c r="AM1105"/>
      <x:c r="AN1105"/>
      <x:c r="AO1105"/>
      <x:c r="AP1105"/>
      <x:c r="AQ1105"/>
      <x:c r="AR1105"/>
      <x:c r="AS1105"/>
      <x:c r="AT1105"/>
      <x:c r="AU1105"/>
      <x:c r="AV1105"/>
      <x:c r="AW1105"/>
      <x:c r="AX1105"/>
      <x:c r="AY1105"/>
      <x:c r="AZ1105"/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/>
      <x:c r="BO1105"/>
      <x:c r="BP1105"/>
      <x:c r="BQ1105"/>
      <x:c r="BR1105"/>
      <x:c r="BS1105"/>
      <x:c r="BT1105"/>
      <x:c r="BU1105"/>
      <x:c r="BV1105"/>
      <x:c r="BW1105"/>
      <x:c r="BX1105"/>
      <x:c r="BY1105"/>
      <x:c r="BZ1105"/>
      <x:c r="CA1105"/>
      <x:c r="CB1105"/>
      <x:c r="CC1105"/>
      <x:c r="CD1105"/>
      <x:c r="CE1105"/>
      <x:c r="CF1105"/>
      <x:c r="CG1105"/>
      <x:c r="CH1105"/>
      <x:c r="CI1105"/>
      <x:c r="CJ1105" t="str">
        <x:v>Pending</x:v>
      </x:c>
      <x:c r="CK1105" t="str">
        <x:v>Yes</x:v>
      </x:c>
      <x:c r="CL1105" t="str">
        <x:v>Yes</x:v>
      </x:c>
      <x:c r="CM1105" t="str">
        <x:v>Clear</x:v>
      </x:c>
      <x:c r="CN1105" t="str">
        <x:v>Verified — clear</x:v>
      </x:c>
      <x:c r="CO1105" t="n">
        <x:v>46272</x:v>
      </x:c>
      <x:c r="CP1105" t="str">
        <x:v>https://pubmed.ncbi.nlm.nih.gov/28284483/</x:v>
      </x:c>
      <x:c r="CQ1105"/>
      <x:c r="CR1105"/>
      <x:c r="CS1105"/>
      <x:c r="CT1105"/>
      <x:c r="CU1105"/>
      <x:c r="CV1105"/>
      <x:c r="CW1105"/>
      <x:c r="CX1105"/>
      <x:c r="CY1105"/>
      <x:c r="CZ1105"/>
      <x:c r="DA1105"/>
      <x:c r="DB1105" t="str">
        <x:f>IF(L1105="","",IF(AND(COUNT(CU1105:DA1105)=7,OR(CU1105=0,CU1105=1,CU1105=2),OR(CV1105=0,CV1105=1,CV1105=2),OR(CW1105=0,CW1105=1,CW1105=2),OR(CX1105=0,CX1105=1,CX1105=2),OR(CY1105=0,CY1105=1,CY1105=2),OR(CZ1105=0,CZ1105=1,CZ1105=2),OR(DA1105=0,DA1105=1,DA1105=2)),SUM(CU1105:DA1105),""))</x:f>
      </x:c>
      <x:c r="DC1105" t="str">
        <x:f>IF(DB1105="","",ROUND(DB1105/14*10,1))</x:f>
      </x:c>
      <x:c r="DD1105" t="str">
        <x:v>Pending</x:v>
      </x:c>
      <x:c r="DE1105" t="str">
        <x:f>IF(L1105="","",IF(DC1105="","Pending",IF(DD1105="Yes","CONDITIONAL — safety override",IF(DC1105&gt;=8,"HIGH",IF(DC1105&gt;=5,"CONDITIONAL","LOW")))))</x:f>
        <x:v>Pending</x:v>
      </x:c>
      <x:c r="DF1105" t="str">
        <x:v>Pending screening and full-text appraisal; no transferability judgment made at identification.</x:v>
      </x:c>
      <x:c r="DG1105"/>
      <x:c r="DH1105"/>
      <x:c r="DI1105"/>
      <x:c r="DJ1105"/>
      <x:c r="DK1105"/>
      <x:c r="DL1105"/>
      <x:c r="DM1105"/>
      <x:c r="DN1105"/>
      <x:c r="DO1105"/>
      <x:c r="DP1105"/>
      <x:c r="DQ1105"/>
      <x:c r="DR1105"/>
      <x:c r="DS1105"/>
      <x:c r="DT1105"/>
      <x:c r="DU1105"/>
      <x:c r="DV1105"/>
      <x:c r="DW1105"/>
      <x:c r="DX1105"/>
      <x:c r="DY1105"/>
      <x:c r="DZ1105" t="str">
        <x:v>Title/abstract screening alone does not establish effectiveness, causality, methodological quality, transferability to Brazilian public safety or an institutional recommendation.</x:v>
      </x:c>
      <x:c r="EA1105" t="str">
        <x:v>Pending</x:v>
      </x:c>
      <x:c r="EB1105" t="str">
        <x:f>IF(L1105="","",IF(EC1105="READY","Yes","No / Pending"))</x:f>
        <x:v>No / Pending</x:v>
      </x:c>
      <x:c r="EC1105" t="str">
        <x:f>IF(L1105="","",IF(OR(ISNUMBER(SEARCH("Retracted Publication",Q1105)),CM1105="Retracted",CN1105="Retracted",CM1105="Expression of Concern",CN1105="Expression of Concern",F1105="Not used",CG1105="Critical",CH1105="High",CH1105="Critical"),"BLOCKED — integrity or use restriction",IF(AND(CJ1105="Yes",CK1105="Yes",CL1105="Yes"),IF(AND(CM1105="Clear",CN1105="Verified — clear"),IF(AND(AND(LEN(TRIM(CF1105))&gt;0,LEFT(LOWER(TRIM(CF1105)),7)&lt;&gt;"pending"),OR(CG1105="High",CG1105="Moderate"),OR(CH1105="Low",CH1105="Some concerns",CH1105="Not applicable")),IF(AND(DD1105="No",OR(DE1105="HIGH",DE1105="CONDITIONAL"),AND(LEN(TRIM(DF1105))&gt;0,LEFT(LOWER(TRIM(DF1105)),7)&lt;&gt;"pending")),IF(AND(AND(LEN(TRIM(DT1105))&gt;0,LEFT(LOWER(TRIM(DT1105)),7)&lt;&gt;"pending"),AND(LEN(TRIM(DU1105))&gt;0,LEFT(LOWER(TRIM(DU1105)),7)&lt;&gt;"pending"),OR(AND(LEN(TRIM(DV1105))&gt;0,LEFT(LOWER(TRIM(DV1105)),7)&lt;&gt;"pending"),AND(LEN(TRIM(DW1105))&gt;0,LEFT(LOWER(TRIM(DW1105)),7)&lt;&gt;"pending")),AND(LEN(TRIM(DX1105))&gt;0,LEFT(LOWER(TRIM(DX1105)),7)&lt;&gt;"pending")),IF(AND(F1105="Claim-ready",OR(EA1105="Strong",EA1105="Moderate"),AND(LEN(TRIM(G1105))&gt;0,LEFT(LOWER(TRIM(G1105)),7)&lt;&gt;"pending"),G1105&lt;&gt;"No substantive use decision is permitted from identification metadata alone.",AND(LEN(TRIM(DZ1105))&gt;0,LEFT(LOWER(TRIM(DZ1105)),7)&lt;&gt;"pending"),DZ1105&lt;&gt;"Identification metadata alone does not permit any substantive scientific, causal, operational, or institutional claim.",AND(LEN(TRIM(EI1105))&gt;0,LEFT(LOWER(TRIM(EI1105)),7)&lt;&gt;"pending"),ISNUMBER(EH1105),EH1105&gt;0),"READY","PENDING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05" t="str">
        <x:v>Pending</x:v>
      </x:c>
      <x:c r="EE1105"/>
      <x:c r="EF1105" t="str">
        <x:v>Pending</x:v>
      </x:c>
      <x:c r="EG1105" t="str">
        <x:v>Pending</x:v>
      </x:c>
      <x:c r="EH1105"/>
      <x:c r="EI1105" s="501"/>
      <x:c r="EJ1105"/>
      <x:c r="EK1105" t="str">
        <x:v>Pending</x:v>
      </x:c>
      <x:c r="EL1105" t="n">
        <x:v>46272</x:v>
      </x:c>
      <x:c r="EM1105" t="str">
        <x:v>Production PubMed record imported and reconciled to Zotero item AEXISH7T;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105" t="n">
        <x:f>IF(L1105="","",(IF(N1105&lt;&gt;"",1,0)+IF(O1105&lt;&gt;"",1,0)+IF(AJ1105&lt;&gt;"",1,0)+IF(AU1105&lt;&gt;"",1,0)+IF(BE1105&lt;&gt;"",1,0)+IF(CF1105&lt;&gt;"",1,0)+IF(CJ1105="Yes",1,0)+IF(CL1105="Yes",1,0)+IF(DE1105&lt;&gt;"Pending",1,0)+IF(F1105&lt;&gt;"",1,0)+IF(DZ1105&lt;&gt;"",1,0)+IF(EI1105&lt;&gt;"",1,0))/12)</x:f>
        <x:v>0.4166666666666667</x:v>
      </x:c>
    </x:row>
    <x:row r="1106">
      <x:c r="A1106" t="str">
        <x:v>EV-1103</x:v>
      </x:c>
      <x:c r="B1106" t="str">
        <x:v>Integrity check</x:v>
      </x:c>
      <x:c r="C1106" t="str">
        <x:f>IF(L1106="","",IF(LEFT(EC1106,7)="BLOCKED","🔴 Do not use for conclusion",IF(EB1106="Yes","🟢 Claim-ready","🟡 Caution / context")))</x:f>
        <x:v>🟡 Caution / context</x:v>
      </x:c>
      <x:c r="D1106" t="str">
        <x:f>IF(L1106="","",EC1106)</x:f>
        <x:v>PENDING — appropriate appraisal</x:v>
      </x:c>
      <x:c r="E1106" t="str">
        <x:v>P3 — Medium</x:v>
      </x:c>
      <x:c r="F1106" t="str">
        <x:v>Pending</x:v>
      </x:c>
      <x:c r="G1106" t="str">
        <x:v>Title/abstract identify an explicit operational APHT/medical-readiness topic; retain for full-text assessment.</x:v>
      </x:c>
      <x:c r="H1106" t="str">
        <x:v>Obtain and review lawful full text; confirm human adjudication; then select a design-specific appraisal instrument.</x:v>
      </x:c>
      <x:c r="I1106"/>
      <x:c r="J1106" t="str">
        <x:v>B — APHT / Medical Readiness</x:v>
      </x:c>
      <x:c r="K1106" t="str">
        <x:v>IDENTIFIED</x:v>
      </x:c>
      <x:c r="L1106" t="str">
        <x:v>Evaluating new types of tourniquets by the Israeli Naval special warfare unit.</x:v>
      </x:c>
      <x:c r="M1106"/>
      <x:c r="N1106" t="str">
        <x:v>Heldenberg, Eitan; Aharony, Shahar; Wolf, Tamir; Vishne, Tali</x:v>
      </x:c>
      <x:c r="O1106" t="n">
        <x:v>2015</x:v>
      </x:c>
      <x:c r="P1106" t="str">
        <x:v>Disaster and military medicine</x:v>
      </x:c>
      <x:c r="Q1106" t="str">
        <x:v>Journal Article</x:v>
      </x:c>
      <x:c r="R1106" t="str">
        <x:v>Unclear</x:v>
      </x:c>
      <x:c r="S1106" t="str">
        <x:v>Unknown</x:v>
      </x:c>
      <x:c r="T1106" t="str">
        <x:v>eng</x:v>
      </x:c>
      <x:c r="U1106" t="str">
        <x:v>https://pubmed.ncbi.nlm.nih.gov/28265416/</x:v>
      </x:c>
      <x:c r="V1106" t="str">
        <x:v>10.1186/2054-314x-1-1</x:v>
      </x:c>
      <x:c r="W1106" t="str">
        <x:f>IF(V1106="","",LOWER(SUBSTITUTE(SUBSTITUTE(SUBSTITUTE(SUBSTITUTE(TRIM(V1106),"https://doi.org/",""),"http://doi.org/",""),"https://dx.doi.org/",""),"doi:","")))</x:f>
        <x:v>10.1186/2054-314x-1-1</x:v>
      </x:c>
      <x:c r="X1106" t="str">
        <x:v>28265416</x:v>
      </x:c>
      <x:c r="Y1106" t="str">
        <x:v>PMC5327874</x:v>
      </x:c>
      <x:c r="Z1106"/>
      <x:c r="AA1106" t="str">
        <x:v>PubMed/MEDLINE</x:v>
      </x:c>
      <x:c r="AB1106" t="str">
        <x:v>PUBMED-B-v1.0-2026-08-28</x:v>
      </x:c>
      <x:c r="AC1106" t="str">
        <x:v>SP-PUBMED-B-20260828</x:v>
      </x:c>
      <x:c r="AD1106" s="499" t="n">
        <x:v>46262</x:v>
      </x:c>
      <x:c r="AE1106" s="499" t="n">
        <x:v>46272</x:v>
      </x:c>
      <x:c r="AF1106" t="str">
        <x:v>2UJHPAUA</x:v>
      </x:c>
      <x:c r="AG1106"/>
      <x:c r="AH1106" t="str">
        <x:v>Tactical Athlete → Operational Readiness Brazil</x:v>
      </x:c>
      <x:c r="AI1106" t="str">
        <x:v>evidence-family:B</x:v>
      </x:c>
      <x:c r="AJ1106"/>
      <x:c r="AK1106" t="str">
        <x:f>IF(AJ1106="","",IF(OR(LOWER(AJ1106)="brazil",LOWER(AJ1106)="brasil"),"Yes","No"))</x:f>
      </x:c>
      <x:c r="AL1106"/>
      <x:c r="AM1106"/>
      <x:c r="AN1106"/>
      <x:c r="AO1106"/>
      <x:c r="AP1106"/>
      <x:c r="AQ1106"/>
      <x:c r="AR1106"/>
      <x:c r="AS1106"/>
      <x:c r="AT1106"/>
      <x:c r="AU1106"/>
      <x:c r="AV1106"/>
      <x:c r="AW1106"/>
      <x:c r="AX1106"/>
      <x:c r="AY1106"/>
      <x:c r="AZ1106"/>
      <x:c r="BA1106"/>
      <x:c r="BB1106"/>
      <x:c r="BC1106"/>
      <x:c r="BD1106"/>
      <x:c r="BE1106"/>
      <x:c r="BF1106"/>
      <x:c r="BG1106"/>
      <x:c r="BH1106"/>
      <x:c r="BI1106"/>
      <x:c r="BJ1106"/>
      <x:c r="BK1106"/>
      <x:c r="BL1106"/>
      <x:c r="BM1106"/>
      <x:c r="BN1106"/>
      <x:c r="BO1106"/>
      <x:c r="BP1106"/>
      <x:c r="BQ1106"/>
      <x:c r="BR1106"/>
      <x:c r="BS1106"/>
      <x:c r="BT1106"/>
      <x:c r="BU1106"/>
      <x:c r="BV1106"/>
      <x:c r="BW1106"/>
      <x:c r="BX1106"/>
      <x:c r="BY1106"/>
      <x:c r="BZ1106"/>
      <x:c r="CA1106"/>
      <x:c r="CB1106"/>
      <x:c r="CC1106"/>
      <x:c r="CD1106"/>
      <x:c r="CE1106"/>
      <x:c r="CF1106"/>
      <x:c r="CG1106"/>
      <x:c r="CH1106"/>
      <x:c r="CI1106"/>
      <x:c r="CJ1106" t="str">
        <x:v>Yes</x:v>
      </x:c>
      <x:c r="CK1106" t="str">
        <x:v>Yes</x:v>
      </x:c>
      <x:c r="CL1106" t="str">
        <x:v>Yes</x:v>
      </x:c>
      <x:c r="CM1106" t="str">
        <x:v>Clear</x:v>
      </x:c>
      <x:c r="CN1106" t="str">
        <x:v>Verified — clear</x:v>
      </x:c>
      <x:c r="CO1106" t="n">
        <x:v>46272</x:v>
      </x:c>
      <x:c r="CP1106" t="str">
        <x:v>https://pubmed.ncbi.nlm.nih.gov/28265416/</x:v>
      </x:c>
      <x:c r="CQ1106"/>
      <x:c r="CR1106"/>
      <x:c r="CS1106"/>
      <x:c r="CT1106"/>
      <x:c r="CU1106"/>
      <x:c r="CV1106"/>
      <x:c r="CW1106"/>
      <x:c r="CX1106"/>
      <x:c r="CY1106"/>
      <x:c r="CZ1106"/>
      <x:c r="DA1106"/>
      <x:c r="DB1106" t="str">
        <x:f>IF(L1106="","",IF(AND(COUNT(CU1106:DA1106)=7,OR(CU1106=0,CU1106=1,CU1106=2),OR(CV1106=0,CV1106=1,CV1106=2),OR(CW1106=0,CW1106=1,CW1106=2),OR(CX1106=0,CX1106=1,CX1106=2),OR(CY1106=0,CY1106=1,CY1106=2),OR(CZ1106=0,CZ1106=1,CZ1106=2),OR(DA1106=0,DA1106=1,DA1106=2)),SUM(CU1106:DA1106),""))</x:f>
      </x:c>
      <x:c r="DC1106" t="str">
        <x:f>IF(DB1106="","",ROUND(DB1106/14*10,1))</x:f>
      </x:c>
      <x:c r="DD1106" t="str">
        <x:v>Pending</x:v>
      </x:c>
      <x:c r="DE1106" t="str">
        <x:f>IF(L1106="","",IF(DC1106="","Pending",IF(DD1106="Yes","CONDITIONAL — safety override",IF(DC1106&gt;=8,"HIGH",IF(DC1106&gt;=5,"CONDITIONAL","LOW")))))</x:f>
        <x:v>Pending</x:v>
      </x:c>
      <x:c r="DF1106" t="str">
        <x:v>Pending screening and full-text appraisal; no transferability judgment made at identification.</x:v>
      </x:c>
      <x:c r="DG1106"/>
      <x:c r="DH1106"/>
      <x:c r="DI1106"/>
      <x:c r="DJ1106"/>
      <x:c r="DK1106"/>
      <x:c r="DL1106"/>
      <x:c r="DM1106"/>
      <x:c r="DN1106"/>
      <x:c r="DO1106"/>
      <x:c r="DP1106"/>
      <x:c r="DQ1106"/>
      <x:c r="DR1106"/>
      <x:c r="DS1106"/>
      <x:c r="DT1106"/>
      <x:c r="DU1106"/>
      <x:c r="DV1106"/>
      <x:c r="DW1106"/>
      <x:c r="DX1106"/>
      <x:c r="DY1106"/>
      <x:c r="DZ1106" t="str">
        <x:v>Title/abstract screening alone does not establish effectiveness, causality, methodological quality, transferability to Brazilian public safety or an institutional recommendation.</x:v>
      </x:c>
      <x:c r="EA1106" t="str">
        <x:v>Pending</x:v>
      </x:c>
      <x:c r="EB1106" t="str">
        <x:f>IF(L1106="","",IF(EC1106="READY","Yes","No / Pending"))</x:f>
        <x:v>No / Pending</x:v>
      </x:c>
      <x:c r="EC1106" t="str">
        <x:f>IF(L1106="","",IF(OR(ISNUMBER(SEARCH("Retracted Publication",Q1106)),CM1106="Retracted",CN1106="Retracted",CM1106="Expression of Concern",CN1106="Expression of Concern",F1106="Not used",CG1106="Critical",CH1106="High",CH1106="Critical"),"BLOCKED — integrity or use restriction",IF(AND(CJ1106="Yes",CK1106="Yes",CL1106="Yes"),IF(AND(CM1106="Clear",CN1106="Verified — clear"),IF(AND(AND(LEN(TRIM(CF1106))&gt;0,LEFT(LOWER(TRIM(CF1106)),7)&lt;&gt;"pending"),OR(CG1106="High",CG1106="Moderate"),OR(CH1106="Low",CH1106="Some concerns",CH1106="Not applicable")),IF(AND(DD1106="No",OR(DE1106="HIGH",DE1106="CONDITIONAL"),AND(LEN(TRIM(DF1106))&gt;0,LEFT(LOWER(TRIM(DF1106)),7)&lt;&gt;"pending")),IF(AND(AND(LEN(TRIM(DT1106))&gt;0,LEFT(LOWER(TRIM(DT1106)),7)&lt;&gt;"pending"),AND(LEN(TRIM(DU1106))&gt;0,LEFT(LOWER(TRIM(DU1106)),7)&lt;&gt;"pending"),OR(AND(LEN(TRIM(DV1106))&gt;0,LEFT(LOWER(TRIM(DV1106)),7)&lt;&gt;"pending"),AND(LEN(TRIM(DW1106))&gt;0,LEFT(LOWER(TRIM(DW1106)),7)&lt;&gt;"pending")),AND(LEN(TRIM(DX1106))&gt;0,LEFT(LOWER(TRIM(DX1106)),7)&lt;&gt;"pending")),IF(AND(F1106="Claim-ready",OR(EA1106="Strong",EA1106="Moderate"),AND(LEN(TRIM(G1106))&gt;0,LEFT(LOWER(TRIM(G1106)),7)&lt;&gt;"pending"),G1106&lt;&gt;"No substantive use decision is permitted from identification metadata alone.",AND(LEN(TRIM(DZ1106))&gt;0,LEFT(LOWER(TRIM(DZ1106)),7)&lt;&gt;"pending"),DZ1106&lt;&gt;"Identification metadata alone does not permit any substantive scientific, causal, operational, or institutional claim.",AND(LEN(TRIM(EI1106))&gt;0,LEFT(LOWER(TRIM(EI1106)),7)&lt;&gt;"pending"),ISNUMBER(EH1106),EH1106&gt;0),"READY","PENDING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6" t="str">
        <x:v>Pending</x:v>
      </x:c>
      <x:c r="EE1106"/>
      <x:c r="EF1106" t="str">
        <x:v>Pending</x:v>
      </x:c>
      <x:c r="EG1106" t="str">
        <x:v>Pending</x:v>
      </x:c>
      <x:c r="EH1106"/>
      <x:c r="EI1106" s="501"/>
      <x:c r="EJ1106"/>
      <x:c r="EK1106" t="str">
        <x:v>Pending</x:v>
      </x:c>
      <x:c r="EL1106" t="n">
        <x:v>46272</x:v>
      </x:c>
      <x:c r="EM1106" t="str">
        <x:v>Production PubMed record imported and reconciled to Zotero item 2UJHPAUA;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06" t="n">
        <x:f>IF(L1106="","",(IF(N1106&lt;&gt;"",1,0)+IF(O1106&lt;&gt;"",1,0)+IF(AJ1106&lt;&gt;"",1,0)+IF(AU1106&lt;&gt;"",1,0)+IF(BE1106&lt;&gt;"",1,0)+IF(CF1106&lt;&gt;"",1,0)+IF(CJ1106="Yes",1,0)+IF(CL1106="Yes",1,0)+IF(DE1106&lt;&gt;"Pending",1,0)+IF(F1106&lt;&gt;"",1,0)+IF(DZ1106&lt;&gt;"",1,0)+IF(EI1106&lt;&gt;"",1,0))/12)</x:f>
        <x:v>0.5</x:v>
      </x:c>
    </x:row>
    <x:row r="1107">
      <x:c r="A1107" t="str">
        <x:v>EV-1104</x:v>
      </x:c>
      <x:c r="B1107" t="str">
        <x:v>Integrity check</x:v>
      </x:c>
      <x:c r="C1107" t="str">
        <x:f>IF(L1107="","",IF(LEFT(EC1107,7)="BLOCKED","🔴 Do not use for conclusion",IF(EB1107="Yes","🟢 Claim-ready","🟡 Caution / context")))</x:f>
        <x:v>🟡 Caution / context</x:v>
      </x:c>
      <x:c r="D1107" t="str">
        <x:f>IF(L1107="","",EC1107)</x:f>
        <x:v>PENDING — appropriate appraisal</x:v>
      </x:c>
      <x:c r="E1107" t="str">
        <x:v>P3 — Medium</x:v>
      </x:c>
      <x:c r="F1107" t="str">
        <x:v>Pending</x:v>
      </x:c>
      <x:c r="G1107" t="str">
        <x:v>A potentially relevant concept is present, but direct applicability is ambiguous at title/abstract level.</x:v>
      </x:c>
      <x:c r="H1107" t="str">
        <x:v>Human title/abstract adjudication; retrieve full text if relevance remains plausible.</x:v>
      </x:c>
      <x:c r="I1107"/>
      <x:c r="J1107" t="str">
        <x:v>C — Implementation Science</x:v>
      </x:c>
      <x:c r="K1107" t="str">
        <x:v>IDENTIFIED</x:v>
      </x:c>
      <x:c r="L1107" t="str">
        <x:v>Enhancing mHealth Technology in the Patient-Centered Medical Home Environment to Activate Patients With Type 2 Diabetes: A Multisite Feasibility Study Protocol.</x:v>
      </x:c>
      <x:c r="M1107"/>
      <x:c r="N1107" t="str">
        <x:v>Gimbel, Ronald; Shi, Lu; Williams, Joel E; Dye, Cheryl J; Chen, Liwei; Crawford, Paul; Shry, Eric A; Griffin, Sarah F; Jones, Karyn O; Sherrill, Windsor W; Truong, Khoa; Little, Jeanette R; Edwards, Karen W; Hing, Marie; Moss, Jennie B</x:v>
      </x:c>
      <x:c r="O1107" t="n">
        <x:v>2017</x:v>
      </x:c>
      <x:c r="P1107" t="str">
        <x:v>JMIR research protocols</x:v>
      </x:c>
      <x:c r="Q1107" t="str">
        <x:v>Journal Article</x:v>
      </x:c>
      <x:c r="R1107" t="str">
        <x:v>Unclear</x:v>
      </x:c>
      <x:c r="S1107" t="str">
        <x:v>Unknown</x:v>
      </x:c>
      <x:c r="T1107" t="str">
        <x:v>eng</x:v>
      </x:c>
      <x:c r="U1107" t="str">
        <x:v>https://pubmed.ncbi.nlm.nih.gov/28264792/</x:v>
      </x:c>
      <x:c r="V1107" t="str">
        <x:v>10.2196/resprot.6993</x:v>
      </x:c>
      <x:c r="W1107" t="str">
        <x:f>IF(V1107="","",LOWER(SUBSTITUTE(SUBSTITUTE(SUBSTITUTE(SUBSTITUTE(TRIM(V1107),"https://doi.org/",""),"http://doi.org/",""),"https://dx.doi.org/",""),"doi:","")))</x:f>
        <x:v>10.2196/resprot.6993</x:v>
      </x:c>
      <x:c r="X1107" t="str">
        <x:v>28264792</x:v>
      </x:c>
      <x:c r="Y1107" t="str">
        <x:v>PMC5359418</x:v>
      </x:c>
      <x:c r="Z1107"/>
      <x:c r="AA1107" t="str">
        <x:v>PubMed/MEDLINE</x:v>
      </x:c>
      <x:c r="AB1107" t="str">
        <x:v>PUBMED-C-v1.0-2026-08-28</x:v>
      </x:c>
      <x:c r="AC1107" t="str">
        <x:v>SP-PUBMED-C-20260828</x:v>
      </x:c>
      <x:c r="AD1107" s="499" t="n">
        <x:v>46262</x:v>
      </x:c>
      <x:c r="AE1107" s="499" t="n">
        <x:v>46272</x:v>
      </x:c>
      <x:c r="AF1107" t="str">
        <x:v>YVAQRXR7</x:v>
      </x:c>
      <x:c r="AG1107"/>
      <x:c r="AH1107" t="str">
        <x:v>Tactical Athlete → Operational Readiness Brazil</x:v>
      </x:c>
      <x:c r="AI1107" t="str">
        <x:v>evidence-family:C</x:v>
      </x:c>
      <x:c r="AJ1107"/>
      <x:c r="AK1107" t="str">
        <x:f>IF(AJ1107="","",IF(OR(LOWER(AJ1107)="brazil",LOWER(AJ1107)="brasil"),"Yes","No"))</x:f>
      </x:c>
      <x:c r="AL1107"/>
      <x:c r="AM1107"/>
      <x:c r="AN1107"/>
      <x:c r="AO1107"/>
      <x:c r="AP1107"/>
      <x:c r="AQ1107"/>
      <x:c r="AR1107"/>
      <x:c r="AS1107"/>
      <x:c r="AT1107"/>
      <x:c r="AU1107"/>
      <x:c r="AV1107"/>
      <x:c r="AW1107"/>
      <x:c r="AX1107"/>
      <x:c r="AY1107"/>
      <x:c r="AZ1107"/>
      <x:c r="BA1107"/>
      <x:c r="BB1107"/>
      <x:c r="BC1107"/>
      <x:c r="BD1107"/>
      <x:c r="BE1107"/>
      <x:c r="BF1107"/>
      <x:c r="BG1107"/>
      <x:c r="BH1107"/>
      <x:c r="BI1107"/>
      <x:c r="BJ1107"/>
      <x:c r="BK1107"/>
      <x:c r="BL1107"/>
      <x:c r="BM1107"/>
      <x:c r="BN1107"/>
      <x:c r="BO1107"/>
      <x:c r="BP1107"/>
      <x:c r="BQ1107"/>
      <x:c r="BR1107"/>
      <x:c r="BS1107"/>
      <x:c r="BT1107"/>
      <x:c r="BU1107"/>
      <x:c r="BV1107"/>
      <x:c r="BW1107"/>
      <x:c r="BX1107"/>
      <x:c r="BY1107"/>
      <x:c r="BZ1107"/>
      <x:c r="CA1107"/>
      <x:c r="CB1107"/>
      <x:c r="CC1107"/>
      <x:c r="CD1107"/>
      <x:c r="CE1107"/>
      <x:c r="CF1107"/>
      <x:c r="CG1107"/>
      <x:c r="CH1107"/>
      <x:c r="CI1107"/>
      <x:c r="CJ1107" t="str">
        <x:v>Yes</x:v>
      </x:c>
      <x:c r="CK1107" t="str">
        <x:v>Yes</x:v>
      </x:c>
      <x:c r="CL1107" t="str">
        <x:v>Yes</x:v>
      </x:c>
      <x:c r="CM1107" t="str">
        <x:v>Clear</x:v>
      </x:c>
      <x:c r="CN1107" t="str">
        <x:v>Verified — clear</x:v>
      </x:c>
      <x:c r="CO1107" t="n">
        <x:v>46272</x:v>
      </x:c>
      <x:c r="CP1107" t="str">
        <x:v>https://pubmed.ncbi.nlm.nih.gov/28264792/</x:v>
      </x:c>
      <x:c r="CQ1107"/>
      <x:c r="CR1107"/>
      <x:c r="CS1107"/>
      <x:c r="CT1107"/>
      <x:c r="CU1107"/>
      <x:c r="CV1107"/>
      <x:c r="CW1107"/>
      <x:c r="CX1107"/>
      <x:c r="CY1107"/>
      <x:c r="CZ1107"/>
      <x:c r="DA1107"/>
      <x:c r="DB1107" t="str">
        <x:f>IF(L1107="","",IF(AND(COUNT(CU1107:DA1107)=7,OR(CU1107=0,CU1107=1,CU1107=2),OR(CV1107=0,CV1107=1,CV1107=2),OR(CW1107=0,CW1107=1,CW1107=2),OR(CX1107=0,CX1107=1,CX1107=2),OR(CY1107=0,CY1107=1,CY1107=2),OR(CZ1107=0,CZ1107=1,CZ1107=2),OR(DA1107=0,DA1107=1,DA1107=2)),SUM(CU1107:DA1107),""))</x:f>
      </x:c>
      <x:c r="DC1107" t="str">
        <x:f>IF(DB1107="","",ROUND(DB1107/14*10,1))</x:f>
      </x:c>
      <x:c r="DD1107" t="str">
        <x:v>Pending</x:v>
      </x:c>
      <x:c r="DE1107" t="str">
        <x:f>IF(L1107="","",IF(DC1107="","Pending",IF(DD1107="Yes","CONDITIONAL — safety override",IF(DC1107&gt;=8,"HIGH",IF(DC1107&gt;=5,"CONDITIONAL","LOW")))))</x:f>
        <x:v>Pending</x:v>
      </x:c>
      <x:c r="DF1107" t="str">
        <x:v>Pending screening and full-text appraisal; no transferability judgment made at identification.</x:v>
      </x:c>
      <x:c r="DG1107"/>
      <x:c r="DH1107"/>
      <x:c r="DI1107"/>
      <x:c r="DJ1107"/>
      <x:c r="DK1107"/>
      <x:c r="DL1107"/>
      <x:c r="DM1107"/>
      <x:c r="DN1107"/>
      <x:c r="DO1107"/>
      <x:c r="DP1107"/>
      <x:c r="DQ1107"/>
      <x:c r="DR1107"/>
      <x:c r="DS1107"/>
      <x:c r="DT1107"/>
      <x:c r="DU1107"/>
      <x:c r="DV1107"/>
      <x:c r="DW1107"/>
      <x:c r="DX1107"/>
      <x:c r="DY1107"/>
      <x:c r="DZ1107" t="str">
        <x:v>Title/abstract information is insufficient for a substantive scientific, causal, transferability or institutional claim.</x:v>
      </x:c>
      <x:c r="EA1107" t="str">
        <x:v>Pending</x:v>
      </x:c>
      <x:c r="EB1107" t="str">
        <x:f>IF(L1107="","",IF(EC1107="READY","Yes","No / Pending"))</x:f>
        <x:v>No / Pending</x:v>
      </x:c>
      <x:c r="EC1107" t="str">
        <x:f>IF(L1107="","",IF(OR(ISNUMBER(SEARCH("Retracted Publication",Q1107)),CM1107="Retracted",CN1107="Retracted",CM1107="Expression of Concern",CN1107="Expression of Concern",F1107="Not used",CG1107="Critical",CH1107="High",CH1107="Critical"),"BLOCKED — integrity or use restriction",IF(AND(CJ1107="Yes",CK1107="Yes",CL1107="Yes"),IF(AND(CM1107="Clear",CN1107="Verified — clear"),IF(AND(AND(LEN(TRIM(CF1107))&gt;0,LEFT(LOWER(TRIM(CF1107)),7)&lt;&gt;"pending"),OR(CG1107="High",CG1107="Moderate"),OR(CH1107="Low",CH1107="Some concerns",CH1107="Not applicable")),IF(AND(DD1107="No",OR(DE1107="HIGH",DE1107="CONDITIONAL"),AND(LEN(TRIM(DF1107))&gt;0,LEFT(LOWER(TRIM(DF1107)),7)&lt;&gt;"pending")),IF(AND(AND(LEN(TRIM(DT1107))&gt;0,LEFT(LOWER(TRIM(DT1107)),7)&lt;&gt;"pending"),AND(LEN(TRIM(DU1107))&gt;0,LEFT(LOWER(TRIM(DU1107)),7)&lt;&gt;"pending"),OR(AND(LEN(TRIM(DV1107))&gt;0,LEFT(LOWER(TRIM(DV1107)),7)&lt;&gt;"pending"),AND(LEN(TRIM(DW1107))&gt;0,LEFT(LOWER(TRIM(DW1107)),7)&lt;&gt;"pending")),AND(LEN(TRIM(DX1107))&gt;0,LEFT(LOWER(TRIM(DX1107)),7)&lt;&gt;"pending")),IF(AND(F1107="Claim-ready",OR(EA1107="Strong",EA1107="Moderate"),AND(LEN(TRIM(G1107))&gt;0,LEFT(LOWER(TRIM(G1107)),7)&lt;&gt;"pending"),G1107&lt;&gt;"No substantive use decision is permitted from identification metadata alone.",AND(LEN(TRIM(DZ1107))&gt;0,LEFT(LOWER(TRIM(DZ1107)),7)&lt;&gt;"pending"),DZ1107&lt;&gt;"Identification metadata alone does not permit any substantive scientific, causal, operational, or institutional claim.",AND(LEN(TRIM(EI1107))&gt;0,LEFT(LOWER(TRIM(EI1107)),7)&lt;&gt;"pending"),ISNUMBER(EH1107),EH1107&gt;0),"READY","PENDING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7" t="str">
        <x:v>Pending</x:v>
      </x:c>
      <x:c r="EE1107"/>
      <x:c r="EF1107" t="str">
        <x:v>Pending</x:v>
      </x:c>
      <x:c r="EG1107" t="str">
        <x:v>Pending</x:v>
      </x:c>
      <x:c r="EH1107"/>
      <x:c r="EI1107" s="501"/>
      <x:c r="EJ1107"/>
      <x:c r="EK1107" t="str">
        <x:v>Pending</x:v>
      </x:c>
      <x:c r="EL1107" t="n">
        <x:v>46272</x:v>
      </x:c>
      <x:c r="EM1107" t="str">
        <x:v>Production PubMed record imported and reconciled to Zotero item YVAQRXR7;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07" t="n">
        <x:f>IF(L1107="","",(IF(N1107&lt;&gt;"",1,0)+IF(O1107&lt;&gt;"",1,0)+IF(AJ1107&lt;&gt;"",1,0)+IF(AU1107&lt;&gt;"",1,0)+IF(BE1107&lt;&gt;"",1,0)+IF(CF1107&lt;&gt;"",1,0)+IF(CJ1107="Yes",1,0)+IF(CL1107="Yes",1,0)+IF(DE1107&lt;&gt;"Pending",1,0)+IF(F1107&lt;&gt;"",1,0)+IF(DZ1107&lt;&gt;"",1,0)+IF(EI1107&lt;&gt;"",1,0))/12)</x:f>
        <x:v>0.5</x:v>
      </x:c>
    </x:row>
    <x:row r="1108">
      <x:c r="A1108" t="str">
        <x:v>EV-1105</x:v>
      </x:c>
      <x:c r="B1108" t="str">
        <x:v>Integrity check</x:v>
      </x:c>
      <x:c r="C1108" t="str">
        <x:f>IF(L1108="","",IF(LEFT(EC1108,7)="BLOCKED","🔴 Do not use for conclusion",IF(EB1108="Yes","🟢 Claim-ready","🟡 Caution / context")))</x:f>
        <x:v>🟡 Caution / context</x:v>
      </x:c>
      <x:c r="D1108" t="str">
        <x:f>IF(L1108="","",EC1108)</x:f>
        <x:v>PENDING — appropriate appraisal</x:v>
      </x:c>
      <x:c r="E1108" t="str">
        <x:v>P3 — Medium</x:v>
      </x:c>
      <x:c r="F1108" t="str">
        <x:v>Pending</x:v>
      </x:c>
      <x:c r="G1108" t="str">
        <x:v>Title/abstract identify an explicit operational APHT/medical-readiness topic; retain for full-text assessment.</x:v>
      </x:c>
      <x:c r="H1108" t="str">
        <x:v>Obtain and review lawful full text; confirm human adjudication; then select a design-specific appraisal instrument.</x:v>
      </x:c>
      <x:c r="I1108"/>
      <x:c r="J1108" t="str">
        <x:v>B — APHT / Medical Readiness</x:v>
      </x:c>
      <x:c r="K1108" t="str">
        <x:v>IDENTIFIED</x:v>
      </x:c>
      <x:c r="L1108" t="str">
        <x:v>A Descriptive Analysis of Tactical Casualty Care Interventions Performed by Law Enforcement Personnel in the State of Wisconsin, 2010-2015.</x:v>
      </x:c>
      <x:c r="M1108"/>
      <x:c r="N1108" t="str">
        <x:v>Stiles, Chad M; Cook, Christopher; Sztajnkrycer, Matthew D</x:v>
      </x:c>
      <x:c r="O1108" t="n">
        <x:v>2017</x:v>
      </x:c>
      <x:c r="P1108" t="str">
        <x:v>Prehospital and disaster medicine</x:v>
      </x:c>
      <x:c r="Q1108" t="str">
        <x:v>Journal Article</x:v>
      </x:c>
      <x:c r="R1108" t="str">
        <x:v>Unclear</x:v>
      </x:c>
      <x:c r="S1108" t="str">
        <x:v>Unknown</x:v>
      </x:c>
      <x:c r="T1108" t="str">
        <x:v>eng</x:v>
      </x:c>
      <x:c r="U1108" t="str">
        <x:v>https://pubmed.ncbi.nlm.nih.gov/28219471/</x:v>
      </x:c>
      <x:c r="V1108" t="str">
        <x:v>10.1017/s1049023x17000103</x:v>
      </x:c>
      <x:c r="W1108" t="str">
        <x:f>IF(V1108="","",LOWER(SUBSTITUTE(SUBSTITUTE(SUBSTITUTE(SUBSTITUTE(TRIM(V1108),"https://doi.org/",""),"http://doi.org/",""),"https://dx.doi.org/",""),"doi:","")))</x:f>
        <x:v>10.1017/s1049023x17000103</x:v>
      </x:c>
      <x:c r="X1108" t="str">
        <x:v>28219471</x:v>
      </x:c>
      <x:c r="Y1108" t="str"/>
      <x:c r="Z1108"/>
      <x:c r="AA1108" t="str">
        <x:v>PubMed/MEDLINE</x:v>
      </x:c>
      <x:c r="AB1108" t="str">
        <x:v>PUBMED-B-v1.0-2026-08-28</x:v>
      </x:c>
      <x:c r="AC1108" t="str">
        <x:v>SP-PUBMED-B-20260828</x:v>
      </x:c>
      <x:c r="AD1108" s="499" t="n">
        <x:v>46262</x:v>
      </x:c>
      <x:c r="AE1108" s="499" t="n">
        <x:v>46272</x:v>
      </x:c>
      <x:c r="AF1108" t="str">
        <x:v>HMB67V22</x:v>
      </x:c>
      <x:c r="AG1108"/>
      <x:c r="AH1108" t="str">
        <x:v>Tactical Athlete → Operational Readiness Brazil</x:v>
      </x:c>
      <x:c r="AI1108" t="str">
        <x:v>evidence-family:B</x:v>
      </x:c>
      <x:c r="AJ1108"/>
      <x:c r="AK1108" t="str">
        <x:f>IF(AJ1108="","",IF(OR(LOWER(AJ1108)="brazil",LOWER(AJ1108)="brasil"),"Yes","No"))</x:f>
      </x:c>
      <x:c r="AL1108"/>
      <x:c r="AM1108"/>
      <x:c r="AN1108"/>
      <x:c r="AO1108"/>
      <x:c r="AP1108"/>
      <x:c r="AQ1108"/>
      <x:c r="AR1108"/>
      <x:c r="AS1108"/>
      <x:c r="AT1108"/>
      <x:c r="AU1108"/>
      <x:c r="AV1108"/>
      <x:c r="AW1108"/>
      <x:c r="AX1108"/>
      <x:c r="AY1108"/>
      <x:c r="AZ1108"/>
      <x:c r="BA1108"/>
      <x:c r="BB1108"/>
      <x:c r="BC1108"/>
      <x:c r="BD1108"/>
      <x:c r="BE1108"/>
      <x:c r="BF1108"/>
      <x:c r="BG1108"/>
      <x:c r="BH1108"/>
      <x:c r="BI1108"/>
      <x:c r="BJ1108"/>
      <x:c r="BK1108"/>
      <x:c r="BL1108"/>
      <x:c r="BM1108"/>
      <x:c r="BN1108"/>
      <x:c r="BO1108"/>
      <x:c r="BP1108"/>
      <x:c r="BQ1108"/>
      <x:c r="BR1108"/>
      <x:c r="BS1108"/>
      <x:c r="BT1108"/>
      <x:c r="BU1108"/>
      <x:c r="BV1108"/>
      <x:c r="BW1108"/>
      <x:c r="BX1108"/>
      <x:c r="BY1108"/>
      <x:c r="BZ1108"/>
      <x:c r="CA1108"/>
      <x:c r="CB1108"/>
      <x:c r="CC1108"/>
      <x:c r="CD1108"/>
      <x:c r="CE1108"/>
      <x:c r="CF1108"/>
      <x:c r="CG1108"/>
      <x:c r="CH1108"/>
      <x:c r="CI1108"/>
      <x:c r="CJ1108" t="str">
        <x:v>Yes</x:v>
      </x:c>
      <x:c r="CK1108" t="str">
        <x:v>Yes</x:v>
      </x:c>
      <x:c r="CL1108" t="str">
        <x:v>Yes</x:v>
      </x:c>
      <x:c r="CM1108" t="str">
        <x:v>Clear</x:v>
      </x:c>
      <x:c r="CN1108" t="str">
        <x:v>Verified — clear</x:v>
      </x:c>
      <x:c r="CO1108" t="n">
        <x:v>46272</x:v>
      </x:c>
      <x:c r="CP1108" t="str">
        <x:v>https://pubmed.ncbi.nlm.nih.gov/28219471/</x:v>
      </x:c>
      <x:c r="CQ1108"/>
      <x:c r="CR1108"/>
      <x:c r="CS1108"/>
      <x:c r="CT1108"/>
      <x:c r="CU1108"/>
      <x:c r="CV1108"/>
      <x:c r="CW1108"/>
      <x:c r="CX1108"/>
      <x:c r="CY1108"/>
      <x:c r="CZ1108"/>
      <x:c r="DA1108"/>
      <x:c r="DB1108" t="str">
        <x:f>IF(L1108="","",IF(AND(COUNT(CU1108:DA1108)=7,OR(CU1108=0,CU1108=1,CU1108=2),OR(CV1108=0,CV1108=1,CV1108=2),OR(CW1108=0,CW1108=1,CW1108=2),OR(CX1108=0,CX1108=1,CX1108=2),OR(CY1108=0,CY1108=1,CY1108=2),OR(CZ1108=0,CZ1108=1,CZ1108=2),OR(DA1108=0,DA1108=1,DA1108=2)),SUM(CU1108:DA1108),""))</x:f>
      </x:c>
      <x:c r="DC1108" t="str">
        <x:f>IF(DB1108="","",ROUND(DB1108/14*10,1))</x:f>
      </x:c>
      <x:c r="DD1108" t="str">
        <x:v>Pending</x:v>
      </x:c>
      <x:c r="DE1108" t="str">
        <x:f>IF(L1108="","",IF(DC1108="","Pending",IF(DD1108="Yes","CONDITIONAL — safety override",IF(DC1108&gt;=8,"HIGH",IF(DC1108&gt;=5,"CONDITIONAL","LOW")))))</x:f>
        <x:v>Pending</x:v>
      </x:c>
      <x:c r="DF1108" t="str">
        <x:v>Pending screening and full-text appraisal; no transferability judgment made at identification.</x:v>
      </x:c>
      <x:c r="DG1108"/>
      <x:c r="DH1108"/>
      <x:c r="DI1108"/>
      <x:c r="DJ1108"/>
      <x:c r="DK1108"/>
      <x:c r="DL1108"/>
      <x:c r="DM1108"/>
      <x:c r="DN1108"/>
      <x:c r="DO1108"/>
      <x:c r="DP1108"/>
      <x:c r="DQ1108"/>
      <x:c r="DR1108"/>
      <x:c r="DS1108"/>
      <x:c r="DT1108"/>
      <x:c r="DU1108"/>
      <x:c r="DV1108"/>
      <x:c r="DW1108"/>
      <x:c r="DX1108"/>
      <x:c r="DY1108"/>
      <x:c r="DZ1108" t="str">
        <x:v>Title/abstract screening alone does not establish effectiveness, causality, methodological quality, transferability to Brazilian public safety or an institutional recommendation.</x:v>
      </x:c>
      <x:c r="EA1108" t="str">
        <x:v>Pending</x:v>
      </x:c>
      <x:c r="EB1108" t="str">
        <x:f>IF(L1108="","",IF(EC1108="READY","Yes","No / Pending"))</x:f>
        <x:v>No / Pending</x:v>
      </x:c>
      <x:c r="EC1108" t="str">
        <x:f>IF(L1108="","",IF(OR(ISNUMBER(SEARCH("Retracted Publication",Q1108)),CM1108="Retracted",CN1108="Retracted",CM1108="Expression of Concern",CN1108="Expression of Concern",F1108="Not used",CG1108="Critical",CH1108="High",CH1108="Critical"),"BLOCKED — integrity or use restriction",IF(AND(CJ1108="Yes",CK1108="Yes",CL1108="Yes"),IF(AND(CM1108="Clear",CN1108="Verified — clear"),IF(AND(AND(LEN(TRIM(CF1108))&gt;0,LEFT(LOWER(TRIM(CF1108)),7)&lt;&gt;"pending"),OR(CG1108="High",CG1108="Moderate"),OR(CH1108="Low",CH1108="Some concerns",CH1108="Not applicable")),IF(AND(DD1108="No",OR(DE1108="HIGH",DE1108="CONDITIONAL"),AND(LEN(TRIM(DF1108))&gt;0,LEFT(LOWER(TRIM(DF1108)),7)&lt;&gt;"pending")),IF(AND(AND(LEN(TRIM(DT1108))&gt;0,LEFT(LOWER(TRIM(DT1108)),7)&lt;&gt;"pending"),AND(LEN(TRIM(DU1108))&gt;0,LEFT(LOWER(TRIM(DU1108)),7)&lt;&gt;"pending"),OR(AND(LEN(TRIM(DV1108))&gt;0,LEFT(LOWER(TRIM(DV1108)),7)&lt;&gt;"pending"),AND(LEN(TRIM(DW1108))&gt;0,LEFT(LOWER(TRIM(DW1108)),7)&lt;&gt;"pending")),AND(LEN(TRIM(DX1108))&gt;0,LEFT(LOWER(TRIM(DX1108)),7)&lt;&gt;"pending")),IF(AND(F1108="Claim-ready",OR(EA1108="Strong",EA1108="Moderate"),AND(LEN(TRIM(G1108))&gt;0,LEFT(LOWER(TRIM(G1108)),7)&lt;&gt;"pending"),G1108&lt;&gt;"No substantive use decision is permitted from identification metadata alone.",AND(LEN(TRIM(DZ1108))&gt;0,LEFT(LOWER(TRIM(DZ1108)),7)&lt;&gt;"pending"),DZ1108&lt;&gt;"Identification metadata alone does not permit any substantive scientific, causal, operational, or institutional claim.",AND(LEN(TRIM(EI1108))&gt;0,LEFT(LOWER(TRIM(EI1108)),7)&lt;&gt;"pending"),ISNUMBER(EH1108),EH1108&gt;0),"READY","PENDING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8" t="str">
        <x:v>Pending</x:v>
      </x:c>
      <x:c r="EE1108"/>
      <x:c r="EF1108" t="str">
        <x:v>Pending</x:v>
      </x:c>
      <x:c r="EG1108" t="str">
        <x:v>Pending</x:v>
      </x:c>
      <x:c r="EH1108"/>
      <x:c r="EI1108" s="501"/>
      <x:c r="EJ1108"/>
      <x:c r="EK1108" t="str">
        <x:v>Pending</x:v>
      </x:c>
      <x:c r="EL1108" t="n">
        <x:v>46272</x:v>
      </x:c>
      <x:c r="EM1108" t="str">
        <x:v>Production PubMed record imported and reconciled to Zotero item HMB67V22;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08" t="n">
        <x:f>IF(L1108="","",(IF(N1108&lt;&gt;"",1,0)+IF(O1108&lt;&gt;"",1,0)+IF(AJ1108&lt;&gt;"",1,0)+IF(AU1108&lt;&gt;"",1,0)+IF(BE1108&lt;&gt;"",1,0)+IF(CF1108&lt;&gt;"",1,0)+IF(CJ1108="Yes",1,0)+IF(CL1108="Yes",1,0)+IF(DE1108&lt;&gt;"Pending",1,0)+IF(F1108&lt;&gt;"",1,0)+IF(DZ1108&lt;&gt;"",1,0)+IF(EI1108&lt;&gt;"",1,0))/12)</x:f>
        <x:v>0.5</x:v>
      </x:c>
    </x:row>
    <x:row r="1109">
      <x:c r="A1109" t="str">
        <x:v>EV-1106</x:v>
      </x:c>
      <x:c r="B1109" t="str">
        <x:v>Integrity check</x:v>
      </x:c>
      <x:c r="C1109" t="str">
        <x:f>IF(L1109="","",IF(LEFT(EC1109,7)="BLOCKED","🔴 Do not use for conclusion",IF(EB1109="Yes","🟢 Claim-ready","🟡 Caution / context")))</x:f>
        <x:v>🟡 Caution / context</x:v>
      </x:c>
      <x:c r="D1109" t="str">
        <x:f>IF(L1109="","",EC1109)</x:f>
        <x:v>PENDING — appropriate appraisal</x:v>
      </x:c>
      <x:c r="E1109" t="str">
        <x:v>P3 — Medium</x:v>
      </x:c>
      <x:c r="F1109" t="str">
        <x:v>Pending</x:v>
      </x:c>
      <x:c r="G1109" t="str">
        <x:v>A potentially relevant concept is present, but direct applicability is ambiguous at title/abstract level.</x:v>
      </x:c>
      <x:c r="H1109" t="str">
        <x:v>Human title/abstract adjudication; retrieve full text if relevance remains plausible.</x:v>
      </x:c>
      <x:c r="I1109"/>
      <x:c r="J1109" t="str">
        <x:v>A — Core</x:v>
      </x:c>
      <x:c r="K1109" t="str">
        <x:v>IDENTIFIED</x:v>
      </x:c>
      <x:c r="L1109" t="str">
        <x:v>A review of the physiological and psychological health and wellbeing of naval service personnel and the modalities used for monitoring.</x:v>
      </x:c>
      <x:c r="M1109"/>
      <x:c r="N1109" t="str">
        <x:v>Sargent, Cliodhna; Gebruers, Cormac; O'Mahony, Jim</x:v>
      </x:c>
      <x:c r="O1109" t="n">
        <x:v>2017</x:v>
      </x:c>
      <x:c r="P1109" t="str">
        <x:v>Military Medical Research</x:v>
      </x:c>
      <x:c r="Q1109" t="str">
        <x:v>Journal Article; Research Support, Non-U.S. Gov't; Review</x:v>
      </x:c>
      <x:c r="R1109" t="str">
        <x:v>Unclear</x:v>
      </x:c>
      <x:c r="S1109" t="str">
        <x:v>Unknown</x:v>
      </x:c>
      <x:c r="T1109" t="str">
        <x:v>eng</x:v>
      </x:c>
      <x:c r="U1109" t="str">
        <x:v>https://pubmed.ncbi.nlm.nih.gov/28116111/</x:v>
      </x:c>
      <x:c r="V1109" t="str">
        <x:v>10.1186/s40779-016-0112-3</x:v>
      </x:c>
      <x:c r="W1109" t="str">
        <x:f>IF(V1109="","",LOWER(SUBSTITUTE(SUBSTITUTE(SUBSTITUTE(SUBSTITUTE(TRIM(V1109),"https://doi.org/",""),"http://doi.org/",""),"https://dx.doi.org/",""),"doi:","")))</x:f>
        <x:v>10.1186/s40779-016-0112-3</x:v>
      </x:c>
      <x:c r="X1109" t="str">
        <x:v>28116111</x:v>
      </x:c>
      <x:c r="Y1109" t="str">
        <x:v>PMC5242023</x:v>
      </x:c>
      <x:c r="Z1109"/>
      <x:c r="AA1109" t="str">
        <x:v>PubMed/MEDLINE</x:v>
      </x:c>
      <x:c r="AB1109" t="str">
        <x:v>PUBMED-A-v1.0-2026-08-28</x:v>
      </x:c>
      <x:c r="AC1109" t="str">
        <x:v>SP-PUBMED-A-20260828</x:v>
      </x:c>
      <x:c r="AD1109" s="499" t="n">
        <x:v>46262</x:v>
      </x:c>
      <x:c r="AE1109" s="499" t="n">
        <x:v>46272</x:v>
      </x:c>
      <x:c r="AF1109" t="str">
        <x:v>4LB9R6X8</x:v>
      </x:c>
      <x:c r="AG1109"/>
      <x:c r="AH1109" t="str">
        <x:v>Tactical Athlete → Operational Readiness Brazil</x:v>
      </x:c>
      <x:c r="AI1109" t="str">
        <x:v>evidence-family:A</x:v>
      </x:c>
      <x:c r="AJ1109"/>
      <x:c r="AK1109" t="str">
        <x:f>IF(AJ1109="","",IF(OR(LOWER(AJ1109)="brazil",LOWER(AJ1109)="brasil"),"Yes","No"))</x:f>
      </x:c>
      <x:c r="AL1109"/>
      <x:c r="AM1109"/>
      <x:c r="AN1109"/>
      <x:c r="AO1109"/>
      <x:c r="AP1109"/>
      <x:c r="AQ1109"/>
      <x:c r="AR1109"/>
      <x:c r="AS1109"/>
      <x:c r="AT1109"/>
      <x:c r="AU1109"/>
      <x:c r="AV1109"/>
      <x:c r="AW1109"/>
      <x:c r="AX1109"/>
      <x:c r="AY1109"/>
      <x:c r="AZ1109"/>
      <x:c r="BA1109"/>
      <x:c r="BB1109"/>
      <x:c r="BC1109"/>
      <x:c r="BD1109"/>
      <x:c r="BE1109"/>
      <x:c r="BF1109"/>
      <x:c r="BG1109"/>
      <x:c r="BH1109"/>
      <x:c r="BI1109"/>
      <x:c r="BJ1109"/>
      <x:c r="BK1109"/>
      <x:c r="BL1109"/>
      <x:c r="BM1109"/>
      <x:c r="BN1109"/>
      <x:c r="BO1109"/>
      <x:c r="BP1109"/>
      <x:c r="BQ1109"/>
      <x:c r="BR1109"/>
      <x:c r="BS1109"/>
      <x:c r="BT1109"/>
      <x:c r="BU1109"/>
      <x:c r="BV1109"/>
      <x:c r="BW1109"/>
      <x:c r="BX1109"/>
      <x:c r="BY1109"/>
      <x:c r="BZ1109"/>
      <x:c r="CA1109"/>
      <x:c r="CB1109"/>
      <x:c r="CC1109"/>
      <x:c r="CD1109"/>
      <x:c r="CE1109"/>
      <x:c r="CF1109"/>
      <x:c r="CG1109"/>
      <x:c r="CH1109"/>
      <x:c r="CI1109"/>
      <x:c r="CJ1109" t="str">
        <x:v>Yes</x:v>
      </x:c>
      <x:c r="CK1109" t="str">
        <x:v>Yes</x:v>
      </x:c>
      <x:c r="CL1109" t="str">
        <x:v>Yes</x:v>
      </x:c>
      <x:c r="CM1109" t="str">
        <x:v>Clear</x:v>
      </x:c>
      <x:c r="CN1109" t="str">
        <x:v>Verified — clear</x:v>
      </x:c>
      <x:c r="CO1109" t="n">
        <x:v>46272</x:v>
      </x:c>
      <x:c r="CP1109" t="str">
        <x:v>https://pubmed.ncbi.nlm.nih.gov/28116111/</x:v>
      </x:c>
      <x:c r="CQ1109"/>
      <x:c r="CR1109"/>
      <x:c r="CS1109"/>
      <x:c r="CT1109"/>
      <x:c r="CU1109"/>
      <x:c r="CV1109"/>
      <x:c r="CW1109"/>
      <x:c r="CX1109"/>
      <x:c r="CY1109"/>
      <x:c r="CZ1109"/>
      <x:c r="DA1109"/>
      <x:c r="DB1109" t="str">
        <x:f>IF(L1109="","",IF(AND(COUNT(CU1109:DA1109)=7,OR(CU1109=0,CU1109=1,CU1109=2),OR(CV1109=0,CV1109=1,CV1109=2),OR(CW1109=0,CW1109=1,CW1109=2),OR(CX1109=0,CX1109=1,CX1109=2),OR(CY1109=0,CY1109=1,CY1109=2),OR(CZ1109=0,CZ1109=1,CZ1109=2),OR(DA1109=0,DA1109=1,DA1109=2)),SUM(CU1109:DA1109),""))</x:f>
      </x:c>
      <x:c r="DC1109" t="str">
        <x:f>IF(DB1109="","",ROUND(DB1109/14*10,1))</x:f>
      </x:c>
      <x:c r="DD1109" t="str">
        <x:v>Pending</x:v>
      </x:c>
      <x:c r="DE1109" t="str">
        <x:f>IF(L1109="","",IF(DC1109="","Pending",IF(DD1109="Yes","CONDITIONAL — safety override",IF(DC1109&gt;=8,"HIGH",IF(DC1109&gt;=5,"CONDITIONAL","LOW")))))</x:f>
        <x:v>Pending</x:v>
      </x:c>
      <x:c r="DF1109" t="str">
        <x:v>Pending screening and full-text appraisal; no transferability judgment made at identification.</x:v>
      </x:c>
      <x:c r="DG1109"/>
      <x:c r="DH1109"/>
      <x:c r="DI1109"/>
      <x:c r="DJ1109"/>
      <x:c r="DK1109"/>
      <x:c r="DL1109"/>
      <x:c r="DM1109"/>
      <x:c r="DN1109"/>
      <x:c r="DO1109"/>
      <x:c r="DP1109"/>
      <x:c r="DQ1109"/>
      <x:c r="DR1109"/>
      <x:c r="DS1109"/>
      <x:c r="DT1109"/>
      <x:c r="DU1109"/>
      <x:c r="DV1109"/>
      <x:c r="DW1109"/>
      <x:c r="DX1109"/>
      <x:c r="DY1109"/>
      <x:c r="DZ1109" t="str">
        <x:v>Title/abstract information is insufficient for a substantive scientific, causal, transferability or institutional claim.</x:v>
      </x:c>
      <x:c r="EA1109" t="str">
        <x:v>Pending</x:v>
      </x:c>
      <x:c r="EB1109" t="str">
        <x:f>IF(L1109="","",IF(EC1109="READY","Yes","No / Pending"))</x:f>
        <x:v>No / Pending</x:v>
      </x:c>
      <x:c r="EC1109" t="str">
        <x:f>IF(L1109="","",IF(OR(ISNUMBER(SEARCH("Retracted Publication",Q1109)),CM1109="Retracted",CN1109="Retracted",CM1109="Expression of Concern",CN1109="Expression of Concern",F1109="Not used",CG1109="Critical",CH1109="High",CH1109="Critical"),"BLOCKED — integrity or use restriction",IF(AND(CJ1109="Yes",CK1109="Yes",CL1109="Yes"),IF(AND(CM1109="Clear",CN1109="Verified — clear"),IF(AND(AND(LEN(TRIM(CF1109))&gt;0,LEFT(LOWER(TRIM(CF1109)),7)&lt;&gt;"pending"),OR(CG1109="High",CG1109="Moderate"),OR(CH1109="Low",CH1109="Some concerns",CH1109="Not applicable")),IF(AND(DD1109="No",OR(DE1109="HIGH",DE1109="CONDITIONAL"),AND(LEN(TRIM(DF1109))&gt;0,LEFT(LOWER(TRIM(DF1109)),7)&lt;&gt;"pending")),IF(AND(AND(LEN(TRIM(DT1109))&gt;0,LEFT(LOWER(TRIM(DT1109)),7)&lt;&gt;"pending"),AND(LEN(TRIM(DU1109))&gt;0,LEFT(LOWER(TRIM(DU1109)),7)&lt;&gt;"pending"),OR(AND(LEN(TRIM(DV1109))&gt;0,LEFT(LOWER(TRIM(DV1109)),7)&lt;&gt;"pending"),AND(LEN(TRIM(DW1109))&gt;0,LEFT(LOWER(TRIM(DW1109)),7)&lt;&gt;"pending")),AND(LEN(TRIM(DX1109))&gt;0,LEFT(LOWER(TRIM(DX1109)),7)&lt;&gt;"pending")),IF(AND(F1109="Claim-ready",OR(EA1109="Strong",EA1109="Moderate"),AND(LEN(TRIM(G1109))&gt;0,LEFT(LOWER(TRIM(G1109)),7)&lt;&gt;"pending"),G1109&lt;&gt;"No substantive use decision is permitted from identification metadata alone.",AND(LEN(TRIM(DZ1109))&gt;0,LEFT(LOWER(TRIM(DZ1109)),7)&lt;&gt;"pending"),DZ1109&lt;&gt;"Identification metadata alone does not permit any substantive scientific, causal, operational, or institutional claim.",AND(LEN(TRIM(EI1109))&gt;0,LEFT(LOWER(TRIM(EI1109)),7)&lt;&gt;"pending"),ISNUMBER(EH1109),EH1109&gt;0),"READY","PENDING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09" t="str">
        <x:v>Pending</x:v>
      </x:c>
      <x:c r="EE1109"/>
      <x:c r="EF1109" t="str">
        <x:v>Pending</x:v>
      </x:c>
      <x:c r="EG1109" t="str">
        <x:v>Pending</x:v>
      </x:c>
      <x:c r="EH1109"/>
      <x:c r="EI1109" s="501"/>
      <x:c r="EJ1109"/>
      <x:c r="EK1109" t="str">
        <x:v>Pending</x:v>
      </x:c>
      <x:c r="EL1109" t="n">
        <x:v>46272</x:v>
      </x:c>
      <x:c r="EM1109" t="str">
        <x:v>Production PubMed record imported and reconciled to Zotero item 4LB9R6X8;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09" t="n">
        <x:f>IF(L1109="","",(IF(N1109&lt;&gt;"",1,0)+IF(O1109&lt;&gt;"",1,0)+IF(AJ1109&lt;&gt;"",1,0)+IF(AU1109&lt;&gt;"",1,0)+IF(BE1109&lt;&gt;"",1,0)+IF(CF1109&lt;&gt;"",1,0)+IF(CJ1109="Yes",1,0)+IF(CL1109="Yes",1,0)+IF(DE1109&lt;&gt;"Pending",1,0)+IF(F1109&lt;&gt;"",1,0)+IF(DZ1109&lt;&gt;"",1,0)+IF(EI1109&lt;&gt;"",1,0))/12)</x:f>
        <x:v>0.5</x:v>
      </x:c>
    </x:row>
    <x:row r="1110">
      <x:c r="A1110" t="str">
        <x:v>EV-1107</x:v>
      </x:c>
      <x:c r="B1110" t="str">
        <x:v>Integrity check</x:v>
      </x:c>
      <x:c r="C1110" t="str">
        <x:f>IF(L1110="","",IF(LEFT(EC1110,7)="BLOCKED","🔴 Do not use for conclusion",IF(EB1110="Yes","🟢 Claim-ready","🟡 Caution / context")))</x:f>
        <x:v>🟡 Caution / context</x:v>
      </x:c>
      <x:c r="D1110" t="str">
        <x:f>IF(L1110="","",EC1110)</x:f>
        <x:v>PENDING — appropriate appraisal</x:v>
      </x:c>
      <x:c r="E1110" t="str">
        <x:v>P3 — Medium</x:v>
      </x:c>
      <x:c r="F1110" t="str">
        <x:v>Pending</x:v>
      </x:c>
      <x:c r="G1110" t="str">
        <x:v>Title/abstract identify an explicit tactical/public-safety context and readiness domain; retain for full-text assessment.</x:v>
      </x:c>
      <x:c r="H1110" t="str">
        <x:v>Obtain and review lawful full text; confirm human adjudication; then select a design-specific appraisal instrument.</x:v>
      </x:c>
      <x:c r="I1110"/>
      <x:c r="J1110" t="str">
        <x:v>A — Core</x:v>
      </x:c>
      <x:c r="K1110" t="str">
        <x:v>IDENTIFIED</x:v>
      </x:c>
      <x:c r="L1110" t="str">
        <x:v>Reported Back Pain in Army Aircrew in Relation to Airframe, Gender, Age, and Experience.</x:v>
      </x:c>
      <x:c r="M1110"/>
      <x:c r="N1110" t="str">
        <x:v>Kelley, Amanda M; MacDonnell, Jason; Grigley, Deahndra; Campbell, John; Gaydos, Steven J</x:v>
      </x:c>
      <x:c r="O1110" t="n">
        <x:v>2017</x:v>
      </x:c>
      <x:c r="P1110" t="str">
        <x:v>Aerospace medicine and human performance</x:v>
      </x:c>
      <x:c r="Q1110" t="str">
        <x:v>Journal Article</x:v>
      </x:c>
      <x:c r="R1110" t="str">
        <x:v>Unclear</x:v>
      </x:c>
      <x:c r="S1110" t="str">
        <x:v>Unknown</x:v>
      </x:c>
      <x:c r="T1110" t="str">
        <x:v>eng</x:v>
      </x:c>
      <x:c r="U1110" t="str">
        <x:v>https://pubmed.ncbi.nlm.nih.gov/28095953/</x:v>
      </x:c>
      <x:c r="V1110" t="str">
        <x:v>10.3357/amhp.4740.2017</x:v>
      </x:c>
      <x:c r="W1110" t="str">
        <x:f>IF(V1110="","",LOWER(SUBSTITUTE(SUBSTITUTE(SUBSTITUTE(SUBSTITUTE(TRIM(V1110),"https://doi.org/",""),"http://doi.org/",""),"https://dx.doi.org/",""),"doi:","")))</x:f>
        <x:v>10.3357/amhp.4740.2017</x:v>
      </x:c>
      <x:c r="X1110" t="str">
        <x:v>28095953</x:v>
      </x:c>
      <x:c r="Y1110" t="str"/>
      <x:c r="Z1110"/>
      <x:c r="AA1110" t="str">
        <x:v>PubMed/MEDLINE</x:v>
      </x:c>
      <x:c r="AB1110" t="str">
        <x:v>PUBMED-A-v1.0-2026-08-28</x:v>
      </x:c>
      <x:c r="AC1110" t="str">
        <x:v>SP-PUBMED-A-20260828</x:v>
      </x:c>
      <x:c r="AD1110" s="499" t="n">
        <x:v>46262</x:v>
      </x:c>
      <x:c r="AE1110" s="499" t="n">
        <x:v>46272</x:v>
      </x:c>
      <x:c r="AF1110" t="str">
        <x:v>24ZQLKG8</x:v>
      </x:c>
      <x:c r="AG1110"/>
      <x:c r="AH1110" t="str">
        <x:v>Tactical Athlete → Operational Readiness Brazil</x:v>
      </x:c>
      <x:c r="AI1110" t="str">
        <x:v>evidence-family:A</x:v>
      </x:c>
      <x:c r="AJ1110"/>
      <x:c r="AK1110" t="str">
        <x:f>IF(AJ1110="","",IF(OR(LOWER(AJ1110)="brazil",LOWER(AJ1110)="brasil"),"Yes","No"))</x:f>
      </x:c>
      <x:c r="AL1110"/>
      <x:c r="AM1110"/>
      <x:c r="AN1110"/>
      <x:c r="AO1110"/>
      <x:c r="AP1110"/>
      <x:c r="AQ1110"/>
      <x:c r="AR1110"/>
      <x:c r="AS1110"/>
      <x:c r="AT1110"/>
      <x:c r="AU1110"/>
      <x:c r="AV1110"/>
      <x:c r="AW1110"/>
      <x:c r="AX1110"/>
      <x:c r="AY1110"/>
      <x:c r="AZ1110"/>
      <x:c r="BA1110"/>
      <x:c r="BB1110"/>
      <x:c r="BC1110"/>
      <x:c r="BD1110"/>
      <x:c r="BE1110"/>
      <x:c r="BF1110"/>
      <x:c r="BG1110"/>
      <x:c r="BH1110"/>
      <x:c r="BI1110"/>
      <x:c r="BJ1110"/>
      <x:c r="BK1110"/>
      <x:c r="BL1110"/>
      <x:c r="BM1110"/>
      <x:c r="BN1110"/>
      <x:c r="BO1110"/>
      <x:c r="BP1110"/>
      <x:c r="BQ1110"/>
      <x:c r="BR1110"/>
      <x:c r="BS1110"/>
      <x:c r="BT1110"/>
      <x:c r="BU1110"/>
      <x:c r="BV1110"/>
      <x:c r="BW1110"/>
      <x:c r="BX1110"/>
      <x:c r="BY1110"/>
      <x:c r="BZ1110"/>
      <x:c r="CA1110"/>
      <x:c r="CB1110"/>
      <x:c r="CC1110"/>
      <x:c r="CD1110"/>
      <x:c r="CE1110"/>
      <x:c r="CF1110"/>
      <x:c r="CG1110"/>
      <x:c r="CH1110"/>
      <x:c r="CI1110"/>
      <x:c r="CJ1110" t="str">
        <x:v>Yes</x:v>
      </x:c>
      <x:c r="CK1110" t="str">
        <x:v>Yes</x:v>
      </x:c>
      <x:c r="CL1110" t="str">
        <x:v>Yes</x:v>
      </x:c>
      <x:c r="CM1110" t="str">
        <x:v>Clear</x:v>
      </x:c>
      <x:c r="CN1110" t="str">
        <x:v>Verified — clear</x:v>
      </x:c>
      <x:c r="CO1110" t="n">
        <x:v>46272</x:v>
      </x:c>
      <x:c r="CP1110" t="str">
        <x:v>https://pubmed.ncbi.nlm.nih.gov/28095953/</x:v>
      </x:c>
      <x:c r="CQ1110"/>
      <x:c r="CR1110"/>
      <x:c r="CS1110"/>
      <x:c r="CT1110"/>
      <x:c r="CU1110"/>
      <x:c r="CV1110"/>
      <x:c r="CW1110"/>
      <x:c r="CX1110"/>
      <x:c r="CY1110"/>
      <x:c r="CZ1110"/>
      <x:c r="DA1110"/>
      <x:c r="DB1110" t="str">
        <x:f>IF(L1110="","",IF(AND(COUNT(CU1110:DA1110)=7,OR(CU1110=0,CU1110=1,CU1110=2),OR(CV1110=0,CV1110=1,CV1110=2),OR(CW1110=0,CW1110=1,CW1110=2),OR(CX1110=0,CX1110=1,CX1110=2),OR(CY1110=0,CY1110=1,CY1110=2),OR(CZ1110=0,CZ1110=1,CZ1110=2),OR(DA1110=0,DA1110=1,DA1110=2)),SUM(CU1110:DA1110),""))</x:f>
      </x:c>
      <x:c r="DC1110" t="str">
        <x:f>IF(DB1110="","",ROUND(DB1110/14*10,1))</x:f>
      </x:c>
      <x:c r="DD1110" t="str">
        <x:v>Pending</x:v>
      </x:c>
      <x:c r="DE1110" t="str">
        <x:f>IF(L1110="","",IF(DC1110="","Pending",IF(DD1110="Yes","CONDITIONAL — safety override",IF(DC1110&gt;=8,"HIGH",IF(DC1110&gt;=5,"CONDITIONAL","LOW")))))</x:f>
        <x:v>Pending</x:v>
      </x:c>
      <x:c r="DF1110" t="str">
        <x:v>Pending screening and full-text appraisal; no transferability judgment made at identification.</x:v>
      </x:c>
      <x:c r="DG1110"/>
      <x:c r="DH1110"/>
      <x:c r="DI1110"/>
      <x:c r="DJ1110"/>
      <x:c r="DK1110"/>
      <x:c r="DL1110"/>
      <x:c r="DM1110"/>
      <x:c r="DN1110"/>
      <x:c r="DO1110"/>
      <x:c r="DP1110"/>
      <x:c r="DQ1110"/>
      <x:c r="DR1110"/>
      <x:c r="DS1110"/>
      <x:c r="DT1110"/>
      <x:c r="DU1110"/>
      <x:c r="DV1110"/>
      <x:c r="DW1110"/>
      <x:c r="DX1110"/>
      <x:c r="DY1110"/>
      <x:c r="DZ1110" t="str">
        <x:v>Title/abstract screening alone does not establish effectiveness, causality, methodological quality, transferability to Brazilian public safety or an institutional recommendation.</x:v>
      </x:c>
      <x:c r="EA1110" t="str">
        <x:v>Pending</x:v>
      </x:c>
      <x:c r="EB1110" t="str">
        <x:f>IF(L1110="","",IF(EC1110="READY","Yes","No / Pending"))</x:f>
        <x:v>No / Pending</x:v>
      </x:c>
      <x:c r="EC1110" t="str">
        <x:f>IF(L1110="","",IF(OR(ISNUMBER(SEARCH("Retracted Publication",Q1110)),CM1110="Retracted",CN1110="Retracted",CM1110="Expression of Concern",CN1110="Expression of Concern",F1110="Not used",CG1110="Critical",CH1110="High",CH1110="Critical"),"BLOCKED — integrity or use restriction",IF(AND(CJ1110="Yes",CK1110="Yes",CL1110="Yes"),IF(AND(CM1110="Clear",CN1110="Verified — clear"),IF(AND(AND(LEN(TRIM(CF1110))&gt;0,LEFT(LOWER(TRIM(CF1110)),7)&lt;&gt;"pending"),OR(CG1110="High",CG1110="Moderate"),OR(CH1110="Low",CH1110="Some concerns",CH1110="Not applicable")),IF(AND(DD1110="No",OR(DE1110="HIGH",DE1110="CONDITIONAL"),AND(LEN(TRIM(DF1110))&gt;0,LEFT(LOWER(TRIM(DF1110)),7)&lt;&gt;"pending")),IF(AND(AND(LEN(TRIM(DT1110))&gt;0,LEFT(LOWER(TRIM(DT1110)),7)&lt;&gt;"pending"),AND(LEN(TRIM(DU1110))&gt;0,LEFT(LOWER(TRIM(DU1110)),7)&lt;&gt;"pending"),OR(AND(LEN(TRIM(DV1110))&gt;0,LEFT(LOWER(TRIM(DV1110)),7)&lt;&gt;"pending"),AND(LEN(TRIM(DW1110))&gt;0,LEFT(LOWER(TRIM(DW1110)),7)&lt;&gt;"pending")),AND(LEN(TRIM(DX1110))&gt;0,LEFT(LOWER(TRIM(DX1110)),7)&lt;&gt;"pending")),IF(AND(F1110="Claim-ready",OR(EA1110="Strong",EA1110="Moderate"),AND(LEN(TRIM(G1110))&gt;0,LEFT(LOWER(TRIM(G1110)),7)&lt;&gt;"pending"),G1110&lt;&gt;"No substantive use decision is permitted from identification metadata alone.",AND(LEN(TRIM(DZ1110))&gt;0,LEFT(LOWER(TRIM(DZ1110)),7)&lt;&gt;"pending"),DZ1110&lt;&gt;"Identification metadata alone does not permit any substantive scientific, causal, operational, or institutional claim.",AND(LEN(TRIM(EI1110))&gt;0,LEFT(LOWER(TRIM(EI1110)),7)&lt;&gt;"pending"),ISNUMBER(EH1110),EH1110&gt;0),"READY","PENDING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0" t="str">
        <x:v>Pending</x:v>
      </x:c>
      <x:c r="EE1110"/>
      <x:c r="EF1110" t="str">
        <x:v>Pending</x:v>
      </x:c>
      <x:c r="EG1110" t="str">
        <x:v>Pending</x:v>
      </x:c>
      <x:c r="EH1110"/>
      <x:c r="EI1110" s="501"/>
      <x:c r="EJ1110"/>
      <x:c r="EK1110" t="str">
        <x:v>Pending</x:v>
      </x:c>
      <x:c r="EL1110" t="n">
        <x:v>46272</x:v>
      </x:c>
      <x:c r="EM1110" t="str">
        <x:v>Production PubMed record imported and reconciled to Zotero item 24ZQLKG8;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0" t="n">
        <x:f>IF(L1110="","",(IF(N1110&lt;&gt;"",1,0)+IF(O1110&lt;&gt;"",1,0)+IF(AJ1110&lt;&gt;"",1,0)+IF(AU1110&lt;&gt;"",1,0)+IF(BE1110&lt;&gt;"",1,0)+IF(CF1110&lt;&gt;"",1,0)+IF(CJ1110="Yes",1,0)+IF(CL1110="Yes",1,0)+IF(DE1110&lt;&gt;"Pending",1,0)+IF(F1110&lt;&gt;"",1,0)+IF(DZ1110&lt;&gt;"",1,0)+IF(EI1110&lt;&gt;"",1,0))/12)</x:f>
        <x:v>0.5</x:v>
      </x:c>
    </x:row>
    <x:row r="1111">
      <x:c r="A1111" t="str">
        <x:v>EV-1108</x:v>
      </x:c>
      <x:c r="B1111" t="str">
        <x:v>Integrity check</x:v>
      </x:c>
      <x:c r="C1111" t="str">
        <x:f>IF(L1111="","",IF(LEFT(EC1111,7)="BLOCKED","🔴 Do not use for conclusion",IF(EB1111="Yes","🟢 Claim-ready","🟡 Caution / context")))</x:f>
        <x:v>🟡 Caution / context</x:v>
      </x:c>
      <x:c r="D1111" t="str">
        <x:f>IF(L1111="","",EC1111)</x:f>
        <x:v>PENDING — appropriate appraisal</x:v>
      </x:c>
      <x:c r="E1111" t="str">
        <x:v>P3 — Medium</x:v>
      </x:c>
      <x:c r="F1111" t="str">
        <x:v>Pending</x:v>
      </x:c>
      <x:c r="G1111" t="str">
        <x:v>Title/abstract identify an explicit operational APHT/medical-readiness topic; retain for full-text assessment.</x:v>
      </x:c>
      <x:c r="H1111" t="str">
        <x:v>Obtain and review lawful full text; confirm human adjudication; then select a design-specific appraisal instrument.</x:v>
      </x:c>
      <x:c r="I1111"/>
      <x:c r="J1111" t="str">
        <x:v>B — APHT / Medical Readiness</x:v>
      </x:c>
      <x:c r="K1111" t="str">
        <x:v>IDENTIFIED</x:v>
      </x:c>
      <x:c r="L1111" t="str">
        <x:v>National TEMS Initiative and Council NTIC Competency Domains/The TACMED Challenge!</x:v>
      </x:c>
      <x:c r="M1111"/>
      <x:c r="N1111" t="str">
        <x:v>Pennardt, Andre</x:v>
      </x:c>
      <x:c r="O1111" t="n">
        <x:v>2016</x:v>
      </x:c>
      <x:c r="P1111" t="str">
        <x:v>Journal of special operations medicine : a peer reviewed journal for SOF medical professionals</x:v>
      </x:c>
      <x:c r="Q1111" t="str">
        <x:v>Journal Article</x:v>
      </x:c>
      <x:c r="R1111" t="str">
        <x:v>Unclear</x:v>
      </x:c>
      <x:c r="S1111" t="str">
        <x:v>Unknown</x:v>
      </x:c>
      <x:c r="T1111" t="str">
        <x:v>eng</x:v>
      </x:c>
      <x:c r="U1111" t="str">
        <x:v>https://pubmed.ncbi.nlm.nih.gov/28088835/</x:v>
      </x:c>
      <x:c r="V1111" t="str">
        <x:v>10.55460/sfgn-jx7c</x:v>
      </x:c>
      <x:c r="W1111" t="str">
        <x:f>IF(V1111="","",LOWER(SUBSTITUTE(SUBSTITUTE(SUBSTITUTE(SUBSTITUTE(TRIM(V1111),"https://doi.org/",""),"http://doi.org/",""),"https://dx.doi.org/",""),"doi:","")))</x:f>
        <x:v>10.55460/sfgn-jx7c</x:v>
      </x:c>
      <x:c r="X1111" t="str">
        <x:v>28088835</x:v>
      </x:c>
      <x:c r="Y1111" t="str"/>
      <x:c r="Z1111"/>
      <x:c r="AA1111" t="str">
        <x:v>PubMed/MEDLINE</x:v>
      </x:c>
      <x:c r="AB1111" t="str">
        <x:v>PUBMED-B-v1.0-2026-08-28</x:v>
      </x:c>
      <x:c r="AC1111" t="str">
        <x:v>SP-PUBMED-B-20260828</x:v>
      </x:c>
      <x:c r="AD1111" s="499" t="n">
        <x:v>46262</x:v>
      </x:c>
      <x:c r="AE1111" s="499" t="n">
        <x:v>46272</x:v>
      </x:c>
      <x:c r="AF1111" t="str">
        <x:v>L2SD9CI2</x:v>
      </x:c>
      <x:c r="AG1111"/>
      <x:c r="AH1111" t="str">
        <x:v>Tactical Athlete → Operational Readiness Brazil</x:v>
      </x:c>
      <x:c r="AI1111" t="str">
        <x:v>evidence-family:B</x:v>
      </x:c>
      <x:c r="AJ1111"/>
      <x:c r="AK1111" t="str">
        <x:f>IF(AJ1111="","",IF(OR(LOWER(AJ1111)="brazil",LOWER(AJ1111)="brasil"),"Yes","No"))</x:f>
      </x:c>
      <x:c r="AL1111"/>
      <x:c r="AM1111"/>
      <x:c r="AN1111"/>
      <x:c r="AO1111"/>
      <x:c r="AP1111"/>
      <x:c r="AQ1111"/>
      <x:c r="AR1111"/>
      <x:c r="AS1111"/>
      <x:c r="AT1111"/>
      <x:c r="AU1111"/>
      <x:c r="AV1111"/>
      <x:c r="AW1111"/>
      <x:c r="AX1111"/>
      <x:c r="AY1111"/>
      <x:c r="AZ1111"/>
      <x:c r="BA1111"/>
      <x:c r="BB1111"/>
      <x:c r="BC1111"/>
      <x:c r="BD1111"/>
      <x:c r="BE1111"/>
      <x:c r="BF1111"/>
      <x:c r="BG1111"/>
      <x:c r="BH1111"/>
      <x:c r="BI1111"/>
      <x:c r="BJ1111"/>
      <x:c r="BK1111"/>
      <x:c r="BL1111"/>
      <x:c r="BM1111"/>
      <x:c r="BN1111"/>
      <x:c r="BO1111"/>
      <x:c r="BP1111"/>
      <x:c r="BQ1111"/>
      <x:c r="BR1111"/>
      <x:c r="BS1111"/>
      <x:c r="BT1111"/>
      <x:c r="BU1111"/>
      <x:c r="BV1111"/>
      <x:c r="BW1111"/>
      <x:c r="BX1111"/>
      <x:c r="BY1111"/>
      <x:c r="BZ1111"/>
      <x:c r="CA1111"/>
      <x:c r="CB1111"/>
      <x:c r="CC1111"/>
      <x:c r="CD1111"/>
      <x:c r="CE1111"/>
      <x:c r="CF1111"/>
      <x:c r="CG1111"/>
      <x:c r="CH1111"/>
      <x:c r="CI1111"/>
      <x:c r="CJ1111" t="str">
        <x:v>Yes</x:v>
      </x:c>
      <x:c r="CK1111" t="str">
        <x:v>Yes</x:v>
      </x:c>
      <x:c r="CL1111" t="str">
        <x:v>Yes</x:v>
      </x:c>
      <x:c r="CM1111" t="str">
        <x:v>Clear</x:v>
      </x:c>
      <x:c r="CN1111" t="str">
        <x:v>Verified — clear</x:v>
      </x:c>
      <x:c r="CO1111" t="n">
        <x:v>46272</x:v>
      </x:c>
      <x:c r="CP1111" t="str">
        <x:v>https://pubmed.ncbi.nlm.nih.gov/28088835/</x:v>
      </x:c>
      <x:c r="CQ1111"/>
      <x:c r="CR1111"/>
      <x:c r="CS1111"/>
      <x:c r="CT1111"/>
      <x:c r="CU1111"/>
      <x:c r="CV1111"/>
      <x:c r="CW1111"/>
      <x:c r="CX1111"/>
      <x:c r="CY1111"/>
      <x:c r="CZ1111"/>
      <x:c r="DA1111"/>
      <x:c r="DB1111" t="str">
        <x:f>IF(L1111="","",IF(AND(COUNT(CU1111:DA1111)=7,OR(CU1111=0,CU1111=1,CU1111=2),OR(CV1111=0,CV1111=1,CV1111=2),OR(CW1111=0,CW1111=1,CW1111=2),OR(CX1111=0,CX1111=1,CX1111=2),OR(CY1111=0,CY1111=1,CY1111=2),OR(CZ1111=0,CZ1111=1,CZ1111=2),OR(DA1111=0,DA1111=1,DA1111=2)),SUM(CU1111:DA1111),""))</x:f>
      </x:c>
      <x:c r="DC1111" t="str">
        <x:f>IF(DB1111="","",ROUND(DB1111/14*10,1))</x:f>
      </x:c>
      <x:c r="DD1111" t="str">
        <x:v>Pending</x:v>
      </x:c>
      <x:c r="DE1111" t="str">
        <x:f>IF(L1111="","",IF(DC1111="","Pending",IF(DD1111="Yes","CONDITIONAL — safety override",IF(DC1111&gt;=8,"HIGH",IF(DC1111&gt;=5,"CONDITIONAL","LOW")))))</x:f>
        <x:v>Pending</x:v>
      </x:c>
      <x:c r="DF1111" t="str">
        <x:v>Pending screening and full-text appraisal; no transferability judgment made at identification.</x:v>
      </x:c>
      <x:c r="DG1111"/>
      <x:c r="DH1111"/>
      <x:c r="DI1111"/>
      <x:c r="DJ1111"/>
      <x:c r="DK1111"/>
      <x:c r="DL1111"/>
      <x:c r="DM1111"/>
      <x:c r="DN1111"/>
      <x:c r="DO1111"/>
      <x:c r="DP1111"/>
      <x:c r="DQ1111"/>
      <x:c r="DR1111"/>
      <x:c r="DS1111"/>
      <x:c r="DT1111"/>
      <x:c r="DU1111"/>
      <x:c r="DV1111"/>
      <x:c r="DW1111"/>
      <x:c r="DX1111"/>
      <x:c r="DY1111"/>
      <x:c r="DZ1111" t="str">
        <x:v>Title/abstract screening alone does not establish effectiveness, causality, methodological quality, transferability to Brazilian public safety or an institutional recommendation.</x:v>
      </x:c>
      <x:c r="EA1111" t="str">
        <x:v>Pending</x:v>
      </x:c>
      <x:c r="EB1111" t="str">
        <x:f>IF(L1111="","",IF(EC1111="READY","Yes","No / Pending"))</x:f>
        <x:v>No / Pending</x:v>
      </x:c>
      <x:c r="EC1111" t="str">
        <x:f>IF(L1111="","",IF(OR(ISNUMBER(SEARCH("Retracted Publication",Q1111)),CM1111="Retracted",CN1111="Retracted",CM1111="Expression of Concern",CN1111="Expression of Concern",F1111="Not used",CG1111="Critical",CH1111="High",CH1111="Critical"),"BLOCKED — integrity or use restriction",IF(AND(CJ1111="Yes",CK1111="Yes",CL1111="Yes"),IF(AND(CM1111="Clear",CN1111="Verified — clear"),IF(AND(AND(LEN(TRIM(CF1111))&gt;0,LEFT(LOWER(TRIM(CF1111)),7)&lt;&gt;"pending"),OR(CG1111="High",CG1111="Moderate"),OR(CH1111="Low",CH1111="Some concerns",CH1111="Not applicable")),IF(AND(DD1111="No",OR(DE1111="HIGH",DE1111="CONDITIONAL"),AND(LEN(TRIM(DF1111))&gt;0,LEFT(LOWER(TRIM(DF1111)),7)&lt;&gt;"pending")),IF(AND(AND(LEN(TRIM(DT1111))&gt;0,LEFT(LOWER(TRIM(DT1111)),7)&lt;&gt;"pending"),AND(LEN(TRIM(DU1111))&gt;0,LEFT(LOWER(TRIM(DU1111)),7)&lt;&gt;"pending"),OR(AND(LEN(TRIM(DV1111))&gt;0,LEFT(LOWER(TRIM(DV1111)),7)&lt;&gt;"pending"),AND(LEN(TRIM(DW1111))&gt;0,LEFT(LOWER(TRIM(DW1111)),7)&lt;&gt;"pending")),AND(LEN(TRIM(DX1111))&gt;0,LEFT(LOWER(TRIM(DX1111)),7)&lt;&gt;"pending")),IF(AND(F1111="Claim-ready",OR(EA1111="Strong",EA1111="Moderate"),AND(LEN(TRIM(G1111))&gt;0,LEFT(LOWER(TRIM(G1111)),7)&lt;&gt;"pending"),G1111&lt;&gt;"No substantive use decision is permitted from identification metadata alone.",AND(LEN(TRIM(DZ1111))&gt;0,LEFT(LOWER(TRIM(DZ1111)),7)&lt;&gt;"pending"),DZ1111&lt;&gt;"Identification metadata alone does not permit any substantive scientific, causal, operational, or institutional claim.",AND(LEN(TRIM(EI1111))&gt;0,LEFT(LOWER(TRIM(EI1111)),7)&lt;&gt;"pending"),ISNUMBER(EH1111),EH1111&gt;0),"READY","PENDING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1" t="str">
        <x:v>Pending</x:v>
      </x:c>
      <x:c r="EE1111"/>
      <x:c r="EF1111" t="str">
        <x:v>Pending</x:v>
      </x:c>
      <x:c r="EG1111" t="str">
        <x:v>Pending</x:v>
      </x:c>
      <x:c r="EH1111"/>
      <x:c r="EI1111" s="501"/>
      <x:c r="EJ1111"/>
      <x:c r="EK1111" t="str">
        <x:v>Pending</x:v>
      </x:c>
      <x:c r="EL1111" t="n">
        <x:v>46272</x:v>
      </x:c>
      <x:c r="EM1111" t="str">
        <x:v>Production PubMed record imported and reconciled to Zotero item L2SD9CI2;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111" t="n">
        <x:f>IF(L1111="","",(IF(N1111&lt;&gt;"",1,0)+IF(O1111&lt;&gt;"",1,0)+IF(AJ1111&lt;&gt;"",1,0)+IF(AU1111&lt;&gt;"",1,0)+IF(BE1111&lt;&gt;"",1,0)+IF(CF1111&lt;&gt;"",1,0)+IF(CJ1111="Yes",1,0)+IF(CL1111="Yes",1,0)+IF(DE1111&lt;&gt;"Pending",1,0)+IF(F1111&lt;&gt;"",1,0)+IF(DZ1111&lt;&gt;"",1,0)+IF(EI1111&lt;&gt;"",1,0))/12)</x:f>
        <x:v>0.5</x:v>
      </x:c>
    </x:row>
    <x:row r="1112">
      <x:c r="A1112" t="str">
        <x:v>EV-1109</x:v>
      </x:c>
      <x:c r="B1112" t="str">
        <x:v>Integrity check</x:v>
      </x:c>
      <x:c r="C1112" t="str">
        <x:f>IF(L1112="","",IF(LEFT(EC1112,7)="BLOCKED","🔴 Do not use for conclusion",IF(EB1112="Yes","🟢 Claim-ready","🟡 Caution / context")))</x:f>
        <x:v>🟡 Caution / context</x:v>
      </x:c>
      <x:c r="D1112" t="str">
        <x:f>IF(L1112="","",EC1112)</x:f>
        <x:v>PENDING — appropriate appraisal</x:v>
      </x:c>
      <x:c r="E1112" t="str">
        <x:v>P3 — Medium</x:v>
      </x:c>
      <x:c r="F1112" t="str">
        <x:v>Pending</x:v>
      </x:c>
      <x:c r="G1112" t="str">
        <x:v>Title/abstract identify an explicit tactical/public-safety context and readiness domain; retain for full-text assessment.</x:v>
      </x:c>
      <x:c r="H1112" t="str">
        <x:v>Obtain and review lawful full text; confirm human adjudication; then select a design-specific appraisal instrument.</x:v>
      </x:c>
      <x:c r="I1112"/>
      <x:c r="J1112" t="str">
        <x:v>A — Core</x:v>
      </x:c>
      <x:c r="K1112" t="str">
        <x:v>IDENTIFIED</x:v>
      </x:c>
      <x:c r="L1112" t="str">
        <x:v>Trigger-Point Dry Needling for the SOF Medic.</x:v>
      </x:c>
      <x:c r="M1112"/>
      <x:c r="N1112" t="str">
        <x:v>Cavett, Thomas; Solarczyk, Justin K</x:v>
      </x:c>
      <x:c r="O1112" t="n">
        <x:v>2016</x:v>
      </x:c>
      <x:c r="P1112" t="str">
        <x:v>Journal of special operations medicine : a peer reviewed journal for SOF medical professionals</x:v>
      </x:c>
      <x:c r="Q1112" t="str">
        <x:v>Case Reports; Journal Article</x:v>
      </x:c>
      <x:c r="R1112" t="str">
        <x:v>Unclear</x:v>
      </x:c>
      <x:c r="S1112" t="str">
        <x:v>Unknown</x:v>
      </x:c>
      <x:c r="T1112" t="str">
        <x:v>eng</x:v>
      </x:c>
      <x:c r="U1112" t="str">
        <x:v>https://pubmed.ncbi.nlm.nih.gov/28088815/</x:v>
      </x:c>
      <x:c r="V1112" t="str">
        <x:v>10.55460/9s1k-pqvg</x:v>
      </x:c>
      <x:c r="W1112" t="str">
        <x:f>IF(V1112="","",LOWER(SUBSTITUTE(SUBSTITUTE(SUBSTITUTE(SUBSTITUTE(TRIM(V1112),"https://doi.org/",""),"http://doi.org/",""),"https://dx.doi.org/",""),"doi:","")))</x:f>
        <x:v>10.55460/9s1k-pqvg</x:v>
      </x:c>
      <x:c r="X1112" t="str">
        <x:v>28088815</x:v>
      </x:c>
      <x:c r="Y1112" t="str"/>
      <x:c r="Z1112"/>
      <x:c r="AA1112" t="str">
        <x:v>PubMed/MEDLINE</x:v>
      </x:c>
      <x:c r="AB1112" t="str">
        <x:v>PUBMED-A-v1.0-2026-08-28</x:v>
      </x:c>
      <x:c r="AC1112" t="str">
        <x:v>SP-PUBMED-A-20260828</x:v>
      </x:c>
      <x:c r="AD1112" s="499" t="n">
        <x:v>46262</x:v>
      </x:c>
      <x:c r="AE1112" s="499" t="n">
        <x:v>46272</x:v>
      </x:c>
      <x:c r="AF1112" t="str">
        <x:v>3IVMRYZA</x:v>
      </x:c>
      <x:c r="AG1112"/>
      <x:c r="AH1112" t="str">
        <x:v>Tactical Athlete → Operational Readiness Brazil</x:v>
      </x:c>
      <x:c r="AI1112" t="str">
        <x:v>evidence-family:A</x:v>
      </x:c>
      <x:c r="AJ1112"/>
      <x:c r="AK1112" t="str">
        <x:f>IF(AJ1112="","",IF(OR(LOWER(AJ1112)="brazil",LOWER(AJ1112)="brasil"),"Yes","No"))</x:f>
      </x:c>
      <x:c r="AL1112"/>
      <x:c r="AM1112"/>
      <x:c r="AN1112"/>
      <x:c r="AO1112"/>
      <x:c r="AP1112"/>
      <x:c r="AQ1112"/>
      <x:c r="AR1112"/>
      <x:c r="AS1112"/>
      <x:c r="AT1112"/>
      <x:c r="AU1112"/>
      <x:c r="AV1112"/>
      <x:c r="AW1112"/>
      <x:c r="AX1112"/>
      <x:c r="AY1112"/>
      <x:c r="AZ1112"/>
      <x:c r="BA1112"/>
      <x:c r="BB1112"/>
      <x:c r="BC1112"/>
      <x:c r="BD1112"/>
      <x:c r="BE1112"/>
      <x:c r="BF1112"/>
      <x:c r="BG1112"/>
      <x:c r="BH1112"/>
      <x:c r="BI1112"/>
      <x:c r="BJ1112"/>
      <x:c r="BK1112"/>
      <x:c r="BL1112"/>
      <x:c r="BM1112"/>
      <x:c r="BN1112"/>
      <x:c r="BO1112"/>
      <x:c r="BP1112"/>
      <x:c r="BQ1112"/>
      <x:c r="BR1112"/>
      <x:c r="BS1112"/>
      <x:c r="BT1112"/>
      <x:c r="BU1112"/>
      <x:c r="BV1112"/>
      <x:c r="BW1112"/>
      <x:c r="BX1112"/>
      <x:c r="BY1112"/>
      <x:c r="BZ1112"/>
      <x:c r="CA1112"/>
      <x:c r="CB1112"/>
      <x:c r="CC1112"/>
      <x:c r="CD1112"/>
      <x:c r="CE1112"/>
      <x:c r="CF1112"/>
      <x:c r="CG1112"/>
      <x:c r="CH1112"/>
      <x:c r="CI1112"/>
      <x:c r="CJ1112" t="str">
        <x:v>Yes</x:v>
      </x:c>
      <x:c r="CK1112" t="str">
        <x:v>Yes</x:v>
      </x:c>
      <x:c r="CL1112" t="str">
        <x:v>Yes</x:v>
      </x:c>
      <x:c r="CM1112" t="str">
        <x:v>Clear</x:v>
      </x:c>
      <x:c r="CN1112" t="str">
        <x:v>Verified — clear</x:v>
      </x:c>
      <x:c r="CO1112" t="n">
        <x:v>46272</x:v>
      </x:c>
      <x:c r="CP1112" t="str">
        <x:v>https://pubmed.ncbi.nlm.nih.gov/28088815/</x:v>
      </x:c>
      <x:c r="CQ1112"/>
      <x:c r="CR1112"/>
      <x:c r="CS1112"/>
      <x:c r="CT1112"/>
      <x:c r="CU1112"/>
      <x:c r="CV1112"/>
      <x:c r="CW1112"/>
      <x:c r="CX1112"/>
      <x:c r="CY1112"/>
      <x:c r="CZ1112"/>
      <x:c r="DA1112"/>
      <x:c r="DB1112" t="str">
        <x:f>IF(L1112="","",IF(AND(COUNT(CU1112:DA1112)=7,OR(CU1112=0,CU1112=1,CU1112=2),OR(CV1112=0,CV1112=1,CV1112=2),OR(CW1112=0,CW1112=1,CW1112=2),OR(CX1112=0,CX1112=1,CX1112=2),OR(CY1112=0,CY1112=1,CY1112=2),OR(CZ1112=0,CZ1112=1,CZ1112=2),OR(DA1112=0,DA1112=1,DA1112=2)),SUM(CU1112:DA1112),""))</x:f>
      </x:c>
      <x:c r="DC1112" t="str">
        <x:f>IF(DB1112="","",ROUND(DB1112/14*10,1))</x:f>
      </x:c>
      <x:c r="DD1112" t="str">
        <x:v>Pending</x:v>
      </x:c>
      <x:c r="DE1112" t="str">
        <x:f>IF(L1112="","",IF(DC1112="","Pending",IF(DD1112="Yes","CONDITIONAL — safety override",IF(DC1112&gt;=8,"HIGH",IF(DC1112&gt;=5,"CONDITIONAL","LOW")))))</x:f>
        <x:v>Pending</x:v>
      </x:c>
      <x:c r="DF1112" t="str">
        <x:v>Pending screening and full-text appraisal; no transferability judgment made at identification.</x:v>
      </x:c>
      <x:c r="DG1112"/>
      <x:c r="DH1112"/>
      <x:c r="DI1112"/>
      <x:c r="DJ1112"/>
      <x:c r="DK1112"/>
      <x:c r="DL1112"/>
      <x:c r="DM1112"/>
      <x:c r="DN1112"/>
      <x:c r="DO1112"/>
      <x:c r="DP1112"/>
      <x:c r="DQ1112"/>
      <x:c r="DR1112"/>
      <x:c r="DS1112"/>
      <x:c r="DT1112"/>
      <x:c r="DU1112"/>
      <x:c r="DV1112"/>
      <x:c r="DW1112"/>
      <x:c r="DX1112"/>
      <x:c r="DY1112"/>
      <x:c r="DZ1112" t="str">
        <x:v>Title/abstract screening alone does not establish effectiveness, causality, methodological quality, transferability to Brazilian public safety or an institutional recommendation.</x:v>
      </x:c>
      <x:c r="EA1112" t="str">
        <x:v>Pending</x:v>
      </x:c>
      <x:c r="EB1112" t="str">
        <x:f>IF(L1112="","",IF(EC1112="READY","Yes","No / Pending"))</x:f>
        <x:v>No / Pending</x:v>
      </x:c>
      <x:c r="EC1112" t="str">
        <x:f>IF(L1112="","",IF(OR(ISNUMBER(SEARCH("Retracted Publication",Q1112)),CM1112="Retracted",CN1112="Retracted",CM1112="Expression of Concern",CN1112="Expression of Concern",F1112="Not used",CG1112="Critical",CH1112="High",CH1112="Critical"),"BLOCKED — integrity or use restriction",IF(AND(CJ1112="Yes",CK1112="Yes",CL1112="Yes"),IF(AND(CM1112="Clear",CN1112="Verified — clear"),IF(AND(AND(LEN(TRIM(CF1112))&gt;0,LEFT(LOWER(TRIM(CF1112)),7)&lt;&gt;"pending"),OR(CG1112="High",CG1112="Moderate"),OR(CH1112="Low",CH1112="Some concerns",CH1112="Not applicable")),IF(AND(DD1112="No",OR(DE1112="HIGH",DE1112="CONDITIONAL"),AND(LEN(TRIM(DF1112))&gt;0,LEFT(LOWER(TRIM(DF1112)),7)&lt;&gt;"pending")),IF(AND(AND(LEN(TRIM(DT1112))&gt;0,LEFT(LOWER(TRIM(DT1112)),7)&lt;&gt;"pending"),AND(LEN(TRIM(DU1112))&gt;0,LEFT(LOWER(TRIM(DU1112)),7)&lt;&gt;"pending"),OR(AND(LEN(TRIM(DV1112))&gt;0,LEFT(LOWER(TRIM(DV1112)),7)&lt;&gt;"pending"),AND(LEN(TRIM(DW1112))&gt;0,LEFT(LOWER(TRIM(DW1112)),7)&lt;&gt;"pending")),AND(LEN(TRIM(DX1112))&gt;0,LEFT(LOWER(TRIM(DX1112)),7)&lt;&gt;"pending")),IF(AND(F1112="Claim-ready",OR(EA1112="Strong",EA1112="Moderate"),AND(LEN(TRIM(G1112))&gt;0,LEFT(LOWER(TRIM(G1112)),7)&lt;&gt;"pending"),G1112&lt;&gt;"No substantive use decision is permitted from identification metadata alone.",AND(LEN(TRIM(DZ1112))&gt;0,LEFT(LOWER(TRIM(DZ1112)),7)&lt;&gt;"pending"),DZ1112&lt;&gt;"Identification metadata alone does not permit any substantive scientific, causal, operational, or institutional claim.",AND(LEN(TRIM(EI1112))&gt;0,LEFT(LOWER(TRIM(EI1112)),7)&lt;&gt;"pending"),ISNUMBER(EH1112),EH1112&gt;0),"READY","PENDING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2" t="str">
        <x:v>Pending</x:v>
      </x:c>
      <x:c r="EE1112"/>
      <x:c r="EF1112" t="str">
        <x:v>Pending</x:v>
      </x:c>
      <x:c r="EG1112" t="str">
        <x:v>Pending</x:v>
      </x:c>
      <x:c r="EH1112"/>
      <x:c r="EI1112" s="501"/>
      <x:c r="EJ1112"/>
      <x:c r="EK1112" t="str">
        <x:v>Pending</x:v>
      </x:c>
      <x:c r="EL1112" t="n">
        <x:v>46272</x:v>
      </x:c>
      <x:c r="EM1112" t="str">
        <x:v>Production PubMed record imported and reconciled to Zotero item 3IVMRYZA;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2" t="n">
        <x:f>IF(L1112="","",(IF(N1112&lt;&gt;"",1,0)+IF(O1112&lt;&gt;"",1,0)+IF(AJ1112&lt;&gt;"",1,0)+IF(AU1112&lt;&gt;"",1,0)+IF(BE1112&lt;&gt;"",1,0)+IF(CF1112&lt;&gt;"",1,0)+IF(CJ1112="Yes",1,0)+IF(CL1112="Yes",1,0)+IF(DE1112&lt;&gt;"Pending",1,0)+IF(F1112&lt;&gt;"",1,0)+IF(DZ1112&lt;&gt;"",1,0)+IF(EI1112&lt;&gt;"",1,0))/12)</x:f>
        <x:v>0.5</x:v>
      </x:c>
    </x:row>
    <x:row r="1113">
      <x:c r="A1113" t="str">
        <x:v>EV-1110</x:v>
      </x:c>
      <x:c r="B1113" t="str">
        <x:v>Integrity check</x:v>
      </x:c>
      <x:c r="C1113" t="str">
        <x:f>IF(L1113="","",IF(LEFT(EC1113,7)="BLOCKED","🔴 Do not use for conclusion",IF(EB1113="Yes","🟢 Claim-ready","🟡 Caution / context")))</x:f>
        <x:v>🟡 Caution / context</x:v>
      </x:c>
      <x:c r="D1113" t="str">
        <x:f>IF(L1113="","",EC1113)</x:f>
        <x:v>PENDING — appropriate appraisal</x:v>
      </x:c>
      <x:c r="E1113" t="str">
        <x:v>P2 — High</x:v>
      </x:c>
      <x:c r="F1113" t="str">
        <x:v>Pending</x:v>
      </x:c>
      <x:c r="G1113" t="str">
        <x:v>Title/abstract identify an explicit tactical/public-safety context and readiness domain; retain for full-text assessment.</x:v>
      </x:c>
      <x:c r="H1113" t="str">
        <x:v>Obtain and review lawful full text; confirm human adjudication; then select a design-specific appraisal instrument.</x:v>
      </x:c>
      <x:c r="I1113"/>
      <x:c r="J1113" t="str">
        <x:v>A — Core</x:v>
      </x:c>
      <x:c r="K1113" t="str">
        <x:v>IDENTIFIED</x:v>
      </x:c>
      <x:c r="L1113" t="str">
        <x:v>Sleep in the Military: Promoting Healthy Sleep Among U.S. Servicemembers.</x:v>
      </x:c>
      <x:c r="M1113"/>
      <x:c r="N1113" t="str">
        <x:v>Troxel, Wendy M; Shih, Regina A; Pedersen, Eric R; Geyer, Lily; Fisher, Michael P; Griffin, Beth Ann; Haas, Ann C; Kurz, Jeremy; Steinberg, Paul S</x:v>
      </x:c>
      <x:c r="O1113" t="n">
        <x:v>2015</x:v>
      </x:c>
      <x:c r="P1113" t="str">
        <x:v>Rand health quarterly</x:v>
      </x:c>
      <x:c r="Q1113" t="str">
        <x:v>Journal Article</x:v>
      </x:c>
      <x:c r="R1113" t="str">
        <x:v>Unclear</x:v>
      </x:c>
      <x:c r="S1113" t="str">
        <x:v>Unknown</x:v>
      </x:c>
      <x:c r="T1113" t="str">
        <x:v>eng</x:v>
      </x:c>
      <x:c r="U1113" t="str">
        <x:v>https://pubmed.ncbi.nlm.nih.gov/28083395/</x:v>
      </x:c>
      <x:c r="V1113" t="str"/>
      <x:c r="W1113" t="str">
        <x:f>IF(V1113="","",LOWER(SUBSTITUTE(SUBSTITUTE(SUBSTITUTE(SUBSTITUTE(TRIM(V1113),"https://doi.org/",""),"http://doi.org/",""),"https://dx.doi.org/",""),"doi:","")))</x:f>
      </x:c>
      <x:c r="X1113" t="str">
        <x:v>28083395</x:v>
      </x:c>
      <x:c r="Y1113" t="str">
        <x:v>PMC5158299</x:v>
      </x:c>
      <x:c r="Z1113"/>
      <x:c r="AA1113" t="str">
        <x:v>PubMed/MEDLINE</x:v>
      </x:c>
      <x:c r="AB1113" t="str">
        <x:v>PUBMED-A-v1.0-2026-08-28</x:v>
      </x:c>
      <x:c r="AC1113" t="str">
        <x:v>SP-PUBMED-A-20260828</x:v>
      </x:c>
      <x:c r="AD1113" s="499" t="n">
        <x:v>46262</x:v>
      </x:c>
      <x:c r="AE1113" s="499" t="n">
        <x:v>46272</x:v>
      </x:c>
      <x:c r="AF1113" t="str">
        <x:v>VM3WA5NT</x:v>
      </x:c>
      <x:c r="AG1113"/>
      <x:c r="AH1113" t="str">
        <x:v>Tactical Athlete → Operational Readiness Brazil</x:v>
      </x:c>
      <x:c r="AI1113" t="str">
        <x:v>evidence-family:A</x:v>
      </x:c>
      <x:c r="AJ1113"/>
      <x:c r="AK1113" t="str">
        <x:f>IF(AJ1113="","",IF(OR(LOWER(AJ1113)="brazil",LOWER(AJ1113)="brasil"),"Yes","No"))</x:f>
      </x:c>
      <x:c r="AL1113"/>
      <x:c r="AM1113"/>
      <x:c r="AN1113"/>
      <x:c r="AO1113"/>
      <x:c r="AP1113"/>
      <x:c r="AQ1113"/>
      <x:c r="AR1113"/>
      <x:c r="AS1113"/>
      <x:c r="AT1113"/>
      <x:c r="AU1113"/>
      <x:c r="AV1113"/>
      <x:c r="AW1113"/>
      <x:c r="AX1113"/>
      <x:c r="AY1113"/>
      <x:c r="AZ1113"/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/>
      <x:c r="BO1113"/>
      <x:c r="BP1113"/>
      <x:c r="BQ1113"/>
      <x:c r="BR1113"/>
      <x:c r="BS1113"/>
      <x:c r="BT1113"/>
      <x:c r="BU1113"/>
      <x:c r="BV1113"/>
      <x:c r="BW1113"/>
      <x:c r="BX1113"/>
      <x:c r="BY1113"/>
      <x:c r="BZ1113"/>
      <x:c r="CA1113"/>
      <x:c r="CB1113"/>
      <x:c r="CC1113"/>
      <x:c r="CD1113"/>
      <x:c r="CE1113"/>
      <x:c r="CF1113"/>
      <x:c r="CG1113"/>
      <x:c r="CH1113"/>
      <x:c r="CI1113"/>
      <x:c r="CJ1113" t="str">
        <x:v>Yes</x:v>
      </x:c>
      <x:c r="CK1113" t="str">
        <x:v>Yes</x:v>
      </x:c>
      <x:c r="CL1113" t="str">
        <x:v>Yes</x:v>
      </x:c>
      <x:c r="CM1113" t="str">
        <x:v>Clear</x:v>
      </x:c>
      <x:c r="CN1113" t="str">
        <x:v>Verified — clear</x:v>
      </x:c>
      <x:c r="CO1113" t="n">
        <x:v>46272</x:v>
      </x:c>
      <x:c r="CP1113" t="str">
        <x:v>https://pubmed.ncbi.nlm.nih.gov/28083395/</x:v>
      </x:c>
      <x:c r="CQ1113"/>
      <x:c r="CR1113"/>
      <x:c r="CS1113"/>
      <x:c r="CT1113"/>
      <x:c r="CU1113"/>
      <x:c r="CV1113"/>
      <x:c r="CW1113"/>
      <x:c r="CX1113"/>
      <x:c r="CY1113"/>
      <x:c r="CZ1113"/>
      <x:c r="DA1113"/>
      <x:c r="DB1113" t="str">
        <x:f>IF(L1113="","",IF(AND(COUNT(CU1113:DA1113)=7,OR(CU1113=0,CU1113=1,CU1113=2),OR(CV1113=0,CV1113=1,CV1113=2),OR(CW1113=0,CW1113=1,CW1113=2),OR(CX1113=0,CX1113=1,CX1113=2),OR(CY1113=0,CY1113=1,CY1113=2),OR(CZ1113=0,CZ1113=1,CZ1113=2),OR(DA1113=0,DA1113=1,DA1113=2)),SUM(CU1113:DA1113),""))</x:f>
      </x:c>
      <x:c r="DC1113" t="str">
        <x:f>IF(DB1113="","",ROUND(DB1113/14*10,1))</x:f>
      </x:c>
      <x:c r="DD1113" t="str">
        <x:v>Pending</x:v>
      </x:c>
      <x:c r="DE1113" t="str">
        <x:f>IF(L1113="","",IF(DC1113="","Pending",IF(DD1113="Yes","CONDITIONAL — safety override",IF(DC1113&gt;=8,"HIGH",IF(DC1113&gt;=5,"CONDITIONAL","LOW")))))</x:f>
        <x:v>Pending</x:v>
      </x:c>
      <x:c r="DF1113" t="str">
        <x:v>Pending screening and full-text appraisal; no transferability judgment made at identification.</x:v>
      </x:c>
      <x:c r="DG1113"/>
      <x:c r="DH1113"/>
      <x:c r="DI1113"/>
      <x:c r="DJ1113"/>
      <x:c r="DK1113"/>
      <x:c r="DL1113"/>
      <x:c r="DM1113"/>
      <x:c r="DN1113"/>
      <x:c r="DO1113"/>
      <x:c r="DP1113"/>
      <x:c r="DQ1113"/>
      <x:c r="DR1113"/>
      <x:c r="DS1113"/>
      <x:c r="DT1113"/>
      <x:c r="DU1113"/>
      <x:c r="DV1113"/>
      <x:c r="DW1113"/>
      <x:c r="DX1113"/>
      <x:c r="DY1113"/>
      <x:c r="DZ1113" t="str">
        <x:v>Title/abstract screening alone does not establish effectiveness, causality, methodological quality, transferability to Brazilian public safety or an institutional recommendation.</x:v>
      </x:c>
      <x:c r="EA1113" t="str">
        <x:v>Pending</x:v>
      </x:c>
      <x:c r="EB1113" t="str">
        <x:f>IF(L1113="","",IF(EC1113="READY","Yes","No / Pending"))</x:f>
        <x:v>No / Pending</x:v>
      </x:c>
      <x:c r="EC1113" t="str">
        <x:f>IF(L1113="","",IF(OR(ISNUMBER(SEARCH("Retracted Publication",Q1113)),CM1113="Retracted",CN1113="Retracted",CM1113="Expression of Concern",CN1113="Expression of Concern",F1113="Not used",CG1113="Critical",CH1113="High",CH1113="Critical"),"BLOCKED — integrity or use restriction",IF(AND(CJ1113="Yes",CK1113="Yes",CL1113="Yes"),IF(AND(CM1113="Clear",CN1113="Verified — clear"),IF(AND(AND(LEN(TRIM(CF1113))&gt;0,LEFT(LOWER(TRIM(CF1113)),7)&lt;&gt;"pending"),OR(CG1113="High",CG1113="Moderate"),OR(CH1113="Low",CH1113="Some concerns",CH1113="Not applicable")),IF(AND(DD1113="No",OR(DE1113="HIGH",DE1113="CONDITIONAL"),AND(LEN(TRIM(DF1113))&gt;0,LEFT(LOWER(TRIM(DF1113)),7)&lt;&gt;"pending")),IF(AND(AND(LEN(TRIM(DT1113))&gt;0,LEFT(LOWER(TRIM(DT1113)),7)&lt;&gt;"pending"),AND(LEN(TRIM(DU1113))&gt;0,LEFT(LOWER(TRIM(DU1113)),7)&lt;&gt;"pending"),OR(AND(LEN(TRIM(DV1113))&gt;0,LEFT(LOWER(TRIM(DV1113)),7)&lt;&gt;"pending"),AND(LEN(TRIM(DW1113))&gt;0,LEFT(LOWER(TRIM(DW1113)),7)&lt;&gt;"pending")),AND(LEN(TRIM(DX1113))&gt;0,LEFT(LOWER(TRIM(DX1113)),7)&lt;&gt;"pending")),IF(AND(F1113="Claim-ready",OR(EA1113="Strong",EA1113="Moderate"),AND(LEN(TRIM(G1113))&gt;0,LEFT(LOWER(TRIM(G1113)),7)&lt;&gt;"pending"),G1113&lt;&gt;"No substantive use decision is permitted from identification metadata alone.",AND(LEN(TRIM(DZ1113))&gt;0,LEFT(LOWER(TRIM(DZ1113)),7)&lt;&gt;"pending"),DZ1113&lt;&gt;"Identification metadata alone does not permit any substantive scientific, causal, operational, or institutional claim.",AND(LEN(TRIM(EI1113))&gt;0,LEFT(LOWER(TRIM(EI1113)),7)&lt;&gt;"pending"),ISNUMBER(EH1113),EH1113&gt;0),"READY","PENDING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3" t="str">
        <x:v>Pending</x:v>
      </x:c>
      <x:c r="EE1113"/>
      <x:c r="EF1113" t="str">
        <x:v>Pending</x:v>
      </x:c>
      <x:c r="EG1113" t="str">
        <x:v>Pending</x:v>
      </x:c>
      <x:c r="EH1113"/>
      <x:c r="EI1113" s="501"/>
      <x:c r="EJ1113"/>
      <x:c r="EK1113" t="str">
        <x:v>Pending</x:v>
      </x:c>
      <x:c r="EL1113" t="n">
        <x:v>46272</x:v>
      </x:c>
      <x:c r="EM1113" t="str">
        <x:v>Production PubMed record imported and reconciled to Zotero item VM3WA5NT;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3" t="n">
        <x:f>IF(L1113="","",(IF(N1113&lt;&gt;"",1,0)+IF(O1113&lt;&gt;"",1,0)+IF(AJ1113&lt;&gt;"",1,0)+IF(AU1113&lt;&gt;"",1,0)+IF(BE1113&lt;&gt;"",1,0)+IF(CF1113&lt;&gt;"",1,0)+IF(CJ1113="Yes",1,0)+IF(CL1113="Yes",1,0)+IF(DE1113&lt;&gt;"Pending",1,0)+IF(F1113&lt;&gt;"",1,0)+IF(DZ1113&lt;&gt;"",1,0)+IF(EI1113&lt;&gt;"",1,0))/12)</x:f>
        <x:v>0.5</x:v>
      </x:c>
    </x:row>
    <x:row r="1114">
      <x:c r="A1114" t="str">
        <x:v>EV-1111</x:v>
      </x:c>
      <x:c r="B1114" t="str">
        <x:v>Integrity check</x:v>
      </x:c>
      <x:c r="C1114" t="str">
        <x:f>IF(L1114="","",IF(LEFT(EC1114,7)="BLOCKED","🔴 Do not use for conclusion",IF(EB1114="Yes","🟢 Claim-ready","🟡 Caution / context")))</x:f>
        <x:v>🟡 Caution / context</x:v>
      </x:c>
      <x:c r="D1114" t="str">
        <x:f>IF(L1114="","",EC1114)</x:f>
        <x:v>PENDING — appropriate appraisal</x:v>
      </x:c>
      <x:c r="E1114" t="str">
        <x:v>P3 — Medium</x:v>
      </x:c>
      <x:c r="F1114" t="str">
        <x:v>Pending</x:v>
      </x:c>
      <x:c r="G1114" t="str">
        <x:v>No abstract is available in the current PubMed record; title alone is insufficient for exclusion.</x:v>
      </x:c>
      <x:c r="H1114" t="str">
        <x:v>Human title/abstract adjudication; retrieve full text if relevance remains plausible.</x:v>
      </x:c>
      <x:c r="I1114"/>
      <x:c r="J1114" t="str">
        <x:v>A — Core</x:v>
      </x:c>
      <x:c r="K1114" t="str">
        <x:v>IDENTIFIED</x:v>
      </x:c>
      <x:c r="L1114" t="str">
        <x:v>Introduction to the Tactical Athlete Special Issue.</x:v>
      </x:c>
      <x:c r="M1114"/>
      <x:c r="N1114" t="str">
        <x:v>Sefton, JoEllen M; Burkhardt, Todd A</x:v>
      </x:c>
      <x:c r="O1114" t="n">
        <x:v>2016</x:v>
      </x:c>
      <x:c r="P1114" t="str">
        <x:v>Journal of athletic training</x:v>
      </x:c>
      <x:c r="Q1114" t="str">
        <x:v>Introductory Journal Article</x:v>
      </x:c>
      <x:c r="R1114" t="str">
        <x:v>Unclear</x:v>
      </x:c>
      <x:c r="S1114" t="str">
        <x:v>Unknown</x:v>
      </x:c>
      <x:c r="T1114" t="str">
        <x:v>eng</x:v>
      </x:c>
      <x:c r="U1114" t="str">
        <x:v>https://pubmed.ncbi.nlm.nih.gov/28068161/</x:v>
      </x:c>
      <x:c r="V1114" t="str">
        <x:v>10.4085/1062-6050-51.12.16</x:v>
      </x:c>
      <x:c r="W1114" t="str">
        <x:f>IF(V1114="","",LOWER(SUBSTITUTE(SUBSTITUTE(SUBSTITUTE(SUBSTITUTE(TRIM(V1114),"https://doi.org/",""),"http://doi.org/",""),"https://dx.doi.org/",""),"doi:","")))</x:f>
        <x:v>10.4085/1062-6050-51.12.16</x:v>
      </x:c>
      <x:c r="X1114" t="str">
        <x:v>28068161</x:v>
      </x:c>
      <x:c r="Y1114" t="str">
        <x:v>PMC5224723</x:v>
      </x:c>
      <x:c r="Z1114"/>
      <x:c r="AA1114" t="str">
        <x:v>PubMed/MEDLINE</x:v>
      </x:c>
      <x:c r="AB1114" t="str">
        <x:v>PUBMED-A-v1.0-2026-08-28</x:v>
      </x:c>
      <x:c r="AC1114" t="str">
        <x:v>SP-PUBMED-A-20260828</x:v>
      </x:c>
      <x:c r="AD1114" s="499" t="n">
        <x:v>46262</x:v>
      </x:c>
      <x:c r="AE1114" s="499" t="n">
        <x:v>46272</x:v>
      </x:c>
      <x:c r="AF1114" t="str">
        <x:v>63AGN3QV</x:v>
      </x:c>
      <x:c r="AG1114"/>
      <x:c r="AH1114" t="str">
        <x:v>Tactical Athlete → Operational Readiness Brazil</x:v>
      </x:c>
      <x:c r="AI1114" t="str">
        <x:v>evidence-family:A</x:v>
      </x:c>
      <x:c r="AJ1114"/>
      <x:c r="AK1114" t="str">
        <x:f>IF(AJ1114="","",IF(OR(LOWER(AJ1114)="brazil",LOWER(AJ1114)="brasil"),"Yes","No"))</x:f>
      </x:c>
      <x:c r="AL1114"/>
      <x:c r="AM1114"/>
      <x:c r="AN1114"/>
      <x:c r="AO1114"/>
      <x:c r="AP1114"/>
      <x:c r="AQ1114"/>
      <x:c r="AR1114"/>
      <x:c r="AS1114"/>
      <x:c r="AT1114"/>
      <x:c r="AU1114"/>
      <x:c r="AV1114"/>
      <x:c r="AW1114"/>
      <x:c r="AX1114"/>
      <x:c r="AY1114"/>
      <x:c r="AZ1114"/>
      <x:c r="BA1114"/>
      <x:c r="BB1114"/>
      <x:c r="BC1114"/>
      <x:c r="BD1114"/>
      <x:c r="BE1114"/>
      <x:c r="BF1114"/>
      <x:c r="BG1114"/>
      <x:c r="BH1114"/>
      <x:c r="BI1114"/>
      <x:c r="BJ1114"/>
      <x:c r="BK1114"/>
      <x:c r="BL1114"/>
      <x:c r="BM1114"/>
      <x:c r="BN1114"/>
      <x:c r="BO1114"/>
      <x:c r="BP1114"/>
      <x:c r="BQ1114"/>
      <x:c r="BR1114"/>
      <x:c r="BS1114"/>
      <x:c r="BT1114"/>
      <x:c r="BU1114"/>
      <x:c r="BV1114"/>
      <x:c r="BW1114"/>
      <x:c r="BX1114"/>
      <x:c r="BY1114"/>
      <x:c r="BZ1114"/>
      <x:c r="CA1114"/>
      <x:c r="CB1114"/>
      <x:c r="CC1114"/>
      <x:c r="CD1114"/>
      <x:c r="CE1114"/>
      <x:c r="CF1114"/>
      <x:c r="CG1114"/>
      <x:c r="CH1114"/>
      <x:c r="CI1114"/>
      <x:c r="CJ1114" t="str">
        <x:v>Yes</x:v>
      </x:c>
      <x:c r="CK1114" t="str">
        <x:v>Yes</x:v>
      </x:c>
      <x:c r="CL1114" t="str">
        <x:v>Yes</x:v>
      </x:c>
      <x:c r="CM1114" t="str">
        <x:v>Clear</x:v>
      </x:c>
      <x:c r="CN1114" t="str">
        <x:v>Verified — clear</x:v>
      </x:c>
      <x:c r="CO1114" t="n">
        <x:v>46272</x:v>
      </x:c>
      <x:c r="CP1114" t="str">
        <x:v>https://pubmed.ncbi.nlm.nih.gov/28068161/</x:v>
      </x:c>
      <x:c r="CQ1114"/>
      <x:c r="CR1114"/>
      <x:c r="CS1114"/>
      <x:c r="CT1114"/>
      <x:c r="CU1114"/>
      <x:c r="CV1114"/>
      <x:c r="CW1114"/>
      <x:c r="CX1114"/>
      <x:c r="CY1114"/>
      <x:c r="CZ1114"/>
      <x:c r="DA1114"/>
      <x:c r="DB1114" t="str">
        <x:f>IF(L1114="","",IF(AND(COUNT(CU1114:DA1114)=7,OR(CU1114=0,CU1114=1,CU1114=2),OR(CV1114=0,CV1114=1,CV1114=2),OR(CW1114=0,CW1114=1,CW1114=2),OR(CX1114=0,CX1114=1,CX1114=2),OR(CY1114=0,CY1114=1,CY1114=2),OR(CZ1114=0,CZ1114=1,CZ1114=2),OR(DA1114=0,DA1114=1,DA1114=2)),SUM(CU1114:DA1114),""))</x:f>
      </x:c>
      <x:c r="DC1114" t="str">
        <x:f>IF(DB1114="","",ROUND(DB1114/14*10,1))</x:f>
      </x:c>
      <x:c r="DD1114" t="str">
        <x:v>Pending</x:v>
      </x:c>
      <x:c r="DE1114" t="str">
        <x:f>IF(L1114="","",IF(DC1114="","Pending",IF(DD1114="Yes","CONDITIONAL — safety override",IF(DC1114&gt;=8,"HIGH",IF(DC1114&gt;=5,"CONDITIONAL","LOW")))))</x:f>
        <x:v>Pending</x:v>
      </x:c>
      <x:c r="DF1114" t="str">
        <x:v>Pending screening and full-text appraisal; no transferability judgment made at identification.</x:v>
      </x:c>
      <x:c r="DG1114"/>
      <x:c r="DH1114"/>
      <x:c r="DI1114"/>
      <x:c r="DJ1114"/>
      <x:c r="DK1114"/>
      <x:c r="DL1114"/>
      <x:c r="DM1114"/>
      <x:c r="DN1114"/>
      <x:c r="DO1114"/>
      <x:c r="DP1114"/>
      <x:c r="DQ1114"/>
      <x:c r="DR1114"/>
      <x:c r="DS1114"/>
      <x:c r="DT1114"/>
      <x:c r="DU1114"/>
      <x:c r="DV1114"/>
      <x:c r="DW1114"/>
      <x:c r="DX1114"/>
      <x:c r="DY1114"/>
      <x:c r="DZ1114" t="str">
        <x:v>Title/abstract information is insufficient for a substantive scientific, causal, transferability or institutional claim.</x:v>
      </x:c>
      <x:c r="EA1114" t="str">
        <x:v>Pending</x:v>
      </x:c>
      <x:c r="EB1114" t="str">
        <x:f>IF(L1114="","",IF(EC1114="READY","Yes","No / Pending"))</x:f>
        <x:v>No / Pending</x:v>
      </x:c>
      <x:c r="EC1114" t="str">
        <x:f>IF(L1114="","",IF(OR(ISNUMBER(SEARCH("Retracted Publication",Q1114)),CM1114="Retracted",CN1114="Retracted",CM1114="Expression of Concern",CN1114="Expression of Concern",F1114="Not used",CG1114="Critical",CH1114="High",CH1114="Critical"),"BLOCKED — integrity or use restriction",IF(AND(CJ1114="Yes",CK1114="Yes",CL1114="Yes"),IF(AND(CM1114="Clear",CN1114="Verified — clear"),IF(AND(AND(LEN(TRIM(CF1114))&gt;0,LEFT(LOWER(TRIM(CF1114)),7)&lt;&gt;"pending"),OR(CG1114="High",CG1114="Moderate"),OR(CH1114="Low",CH1114="Some concerns",CH1114="Not applicable")),IF(AND(DD1114="No",OR(DE1114="HIGH",DE1114="CONDITIONAL"),AND(LEN(TRIM(DF1114))&gt;0,LEFT(LOWER(TRIM(DF1114)),7)&lt;&gt;"pending")),IF(AND(AND(LEN(TRIM(DT1114))&gt;0,LEFT(LOWER(TRIM(DT1114)),7)&lt;&gt;"pending"),AND(LEN(TRIM(DU1114))&gt;0,LEFT(LOWER(TRIM(DU1114)),7)&lt;&gt;"pending"),OR(AND(LEN(TRIM(DV1114))&gt;0,LEFT(LOWER(TRIM(DV1114)),7)&lt;&gt;"pending"),AND(LEN(TRIM(DW1114))&gt;0,LEFT(LOWER(TRIM(DW1114)),7)&lt;&gt;"pending")),AND(LEN(TRIM(DX1114))&gt;0,LEFT(LOWER(TRIM(DX1114)),7)&lt;&gt;"pending")),IF(AND(F1114="Claim-ready",OR(EA1114="Strong",EA1114="Moderate"),AND(LEN(TRIM(G1114))&gt;0,LEFT(LOWER(TRIM(G1114)),7)&lt;&gt;"pending"),G1114&lt;&gt;"No substantive use decision is permitted from identification metadata alone.",AND(LEN(TRIM(DZ1114))&gt;0,LEFT(LOWER(TRIM(DZ1114)),7)&lt;&gt;"pending"),DZ1114&lt;&gt;"Identification metadata alone does not permit any substantive scientific, causal, operational, or institutional claim.",AND(LEN(TRIM(EI1114))&gt;0,LEFT(LOWER(TRIM(EI1114)),7)&lt;&gt;"pending"),ISNUMBER(EH1114),EH1114&gt;0),"READY","PENDING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4" t="str">
        <x:v>Pending</x:v>
      </x:c>
      <x:c r="EE1114"/>
      <x:c r="EF1114" t="str">
        <x:v>Pending</x:v>
      </x:c>
      <x:c r="EG1114" t="str">
        <x:v>Pending</x:v>
      </x:c>
      <x:c r="EH1114"/>
      <x:c r="EI1114" s="501"/>
      <x:c r="EJ1114"/>
      <x:c r="EK1114" t="str">
        <x:v>Pending</x:v>
      </x:c>
      <x:c r="EL1114" t="n">
        <x:v>46272</x:v>
      </x:c>
      <x:c r="EM1114" t="str">
        <x:v>Production PubMed record imported and reconciled to Zotero item 63AGN3QV;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1114" t="n">
        <x:f>IF(L1114="","",(IF(N1114&lt;&gt;"",1,0)+IF(O1114&lt;&gt;"",1,0)+IF(AJ1114&lt;&gt;"",1,0)+IF(AU1114&lt;&gt;"",1,0)+IF(BE1114&lt;&gt;"",1,0)+IF(CF1114&lt;&gt;"",1,0)+IF(CJ1114="Yes",1,0)+IF(CL1114="Yes",1,0)+IF(DE1114&lt;&gt;"Pending",1,0)+IF(F1114&lt;&gt;"",1,0)+IF(DZ1114&lt;&gt;"",1,0)+IF(EI1114&lt;&gt;"",1,0))/12)</x:f>
        <x:v>0.5</x:v>
      </x:c>
    </x:row>
    <x:row r="1115">
      <x:c r="A1115" t="str">
        <x:v>EV-1112</x:v>
      </x:c>
      <x:c r="B1115" t="str">
        <x:v>Integrity check</x:v>
      </x:c>
      <x:c r="C1115" t="str">
        <x:f>IF(L1115="","",IF(LEFT(EC1115,7)="BLOCKED","🔴 Do not use for conclusion",IF(EB1115="Yes","🟢 Claim-ready","🟡 Caution / context")))</x:f>
        <x:v>🟡 Caution / context</x:v>
      </x:c>
      <x:c r="D1115" t="str">
        <x:f>IF(L1115="","",EC1115)</x:f>
        <x:v>PENDING — appropriate appraisal</x:v>
      </x:c>
      <x:c r="E1115" t="str">
        <x:v>P3 — Medium</x:v>
      </x:c>
      <x:c r="F1115" t="str">
        <x:v>Pending</x:v>
      </x:c>
      <x:c r="G1115" t="str">
        <x:v>Title/abstract identify an explicit operational APHT/medical-readiness topic; retain for full-text assessment.</x:v>
      </x:c>
      <x:c r="H1115" t="str">
        <x:v>Obtain and review lawful full text; confirm human adjudication; then select a design-specific appraisal instrument.</x:v>
      </x:c>
      <x:c r="I1115"/>
      <x:c r="J1115" t="str">
        <x:v>B — APHT / Medical Readiness</x:v>
      </x:c>
      <x:c r="K1115" t="str">
        <x:v>IDENTIFIED</x:v>
      </x:c>
      <x:c r="L1115" t="str">
        <x:v>Management of early colonic neoplasia: where are we now and where are we heading?</x:v>
      </x:c>
      <x:c r="M1115"/>
      <x:c r="N1115" t="str">
        <x:v>Longcroft-Wheaton, Gaius; Bhandari, Pradeep</x:v>
      </x:c>
      <x:c r="O1115" t="n">
        <x:v>2017</x:v>
      </x:c>
      <x:c r="P1115" t="str">
        <x:v>Expert review of gastroenterology &amp; hepatology</x:v>
      </x:c>
      <x:c r="Q1115" t="str">
        <x:v>Journal Article; Review</x:v>
      </x:c>
      <x:c r="R1115" t="str">
        <x:v>Unclear</x:v>
      </x:c>
      <x:c r="S1115" t="str">
        <x:v>Unknown</x:v>
      </x:c>
      <x:c r="T1115" t="str">
        <x:v>eng</x:v>
      </x:c>
      <x:c r="U1115" t="str">
        <x:v>https://pubmed.ncbi.nlm.nih.gov/28052695/</x:v>
      </x:c>
      <x:c r="V1115" t="str">
        <x:v>10.1080/17474124.2017.1279051</x:v>
      </x:c>
      <x:c r="W1115" t="str">
        <x:f>IF(V1115="","",LOWER(SUBSTITUTE(SUBSTITUTE(SUBSTITUTE(SUBSTITUTE(TRIM(V1115),"https://doi.org/",""),"http://doi.org/",""),"https://dx.doi.org/",""),"doi:","")))</x:f>
        <x:v>10.1080/17474124.2017.1279051</x:v>
      </x:c>
      <x:c r="X1115" t="str">
        <x:v>28052695</x:v>
      </x:c>
      <x:c r="Y1115" t="str"/>
      <x:c r="Z1115"/>
      <x:c r="AA1115" t="str">
        <x:v>PubMed/MEDLINE</x:v>
      </x:c>
      <x:c r="AB1115" t="str">
        <x:v>PUBMED-B-v1.0-2026-08-28</x:v>
      </x:c>
      <x:c r="AC1115" t="str">
        <x:v>SP-PUBMED-B-20260828</x:v>
      </x:c>
      <x:c r="AD1115" s="499" t="n">
        <x:v>46262</x:v>
      </x:c>
      <x:c r="AE1115" s="499" t="n">
        <x:v>46272</x:v>
      </x:c>
      <x:c r="AF1115" t="str">
        <x:v>XAAKN2B9</x:v>
      </x:c>
      <x:c r="AG1115"/>
      <x:c r="AH1115" t="str">
        <x:v>Tactical Athlete → Operational Readiness Brazil</x:v>
      </x:c>
      <x:c r="AI1115" t="str">
        <x:v>evidence-family:B</x:v>
      </x:c>
      <x:c r="AJ1115"/>
      <x:c r="AK1115" t="str">
        <x:f>IF(AJ1115="","",IF(OR(LOWER(AJ1115)="brazil",LOWER(AJ1115)="brasil"),"Yes","No"))</x:f>
      </x:c>
      <x:c r="AL1115"/>
      <x:c r="AM1115"/>
      <x:c r="AN1115"/>
      <x:c r="AO1115"/>
      <x:c r="AP1115"/>
      <x:c r="AQ1115"/>
      <x:c r="AR1115"/>
      <x:c r="AS1115"/>
      <x:c r="AT1115"/>
      <x:c r="AU1115"/>
      <x:c r="AV1115"/>
      <x:c r="AW1115"/>
      <x:c r="AX1115"/>
      <x:c r="AY1115"/>
      <x:c r="AZ1115"/>
      <x:c r="BA1115"/>
      <x:c r="BB1115"/>
      <x:c r="BC1115"/>
      <x:c r="BD1115"/>
      <x:c r="BE1115"/>
      <x:c r="BF1115"/>
      <x:c r="BG1115"/>
      <x:c r="BH1115"/>
      <x:c r="BI1115"/>
      <x:c r="BJ1115"/>
      <x:c r="BK1115"/>
      <x:c r="BL1115"/>
      <x:c r="BM1115"/>
      <x:c r="BN1115"/>
      <x:c r="BO1115"/>
      <x:c r="BP1115"/>
      <x:c r="BQ1115"/>
      <x:c r="BR1115"/>
      <x:c r="BS1115"/>
      <x:c r="BT1115"/>
      <x:c r="BU1115"/>
      <x:c r="BV1115"/>
      <x:c r="BW1115"/>
      <x:c r="BX1115"/>
      <x:c r="BY1115"/>
      <x:c r="BZ1115"/>
      <x:c r="CA1115"/>
      <x:c r="CB1115"/>
      <x:c r="CC1115"/>
      <x:c r="CD1115"/>
      <x:c r="CE1115"/>
      <x:c r="CF1115"/>
      <x:c r="CG1115"/>
      <x:c r="CH1115"/>
      <x:c r="CI1115"/>
      <x:c r="CJ1115" t="str">
        <x:v>Yes</x:v>
      </x:c>
      <x:c r="CK1115" t="str">
        <x:v>Yes</x:v>
      </x:c>
      <x:c r="CL1115" t="str">
        <x:v>Yes</x:v>
      </x:c>
      <x:c r="CM1115" t="str">
        <x:v>Clear</x:v>
      </x:c>
      <x:c r="CN1115" t="str">
        <x:v>Verified — clear</x:v>
      </x:c>
      <x:c r="CO1115" t="n">
        <x:v>46272</x:v>
      </x:c>
      <x:c r="CP1115" t="str">
        <x:v>https://pubmed.ncbi.nlm.nih.gov/28052695/</x:v>
      </x:c>
      <x:c r="CQ1115"/>
      <x:c r="CR1115"/>
      <x:c r="CS1115"/>
      <x:c r="CT1115"/>
      <x:c r="CU1115"/>
      <x:c r="CV1115"/>
      <x:c r="CW1115"/>
      <x:c r="CX1115"/>
      <x:c r="CY1115"/>
      <x:c r="CZ1115"/>
      <x:c r="DA1115"/>
      <x:c r="DB1115" t="str">
        <x:f>IF(L1115="","",IF(AND(COUNT(CU1115:DA1115)=7,OR(CU1115=0,CU1115=1,CU1115=2),OR(CV1115=0,CV1115=1,CV1115=2),OR(CW1115=0,CW1115=1,CW1115=2),OR(CX1115=0,CX1115=1,CX1115=2),OR(CY1115=0,CY1115=1,CY1115=2),OR(CZ1115=0,CZ1115=1,CZ1115=2),OR(DA1115=0,DA1115=1,DA1115=2)),SUM(CU1115:DA1115),""))</x:f>
      </x:c>
      <x:c r="DC1115" t="str">
        <x:f>IF(DB1115="","",ROUND(DB1115/14*10,1))</x:f>
      </x:c>
      <x:c r="DD1115" t="str">
        <x:v>Pending</x:v>
      </x:c>
      <x:c r="DE1115" t="str">
        <x:f>IF(L1115="","",IF(DC1115="","Pending",IF(DD1115="Yes","CONDITIONAL — safety override",IF(DC1115&gt;=8,"HIGH",IF(DC1115&gt;=5,"CONDITIONAL","LOW")))))</x:f>
        <x:v>Pending</x:v>
      </x:c>
      <x:c r="DF1115" t="str">
        <x:v>Pending screening and full-text appraisal; no transferability judgment made at identification.</x:v>
      </x:c>
      <x:c r="DG1115"/>
      <x:c r="DH1115"/>
      <x:c r="DI1115"/>
      <x:c r="DJ1115"/>
      <x:c r="DK1115"/>
      <x:c r="DL1115"/>
      <x:c r="DM1115"/>
      <x:c r="DN1115"/>
      <x:c r="DO1115"/>
      <x:c r="DP1115"/>
      <x:c r="DQ1115"/>
      <x:c r="DR1115"/>
      <x:c r="DS1115"/>
      <x:c r="DT1115"/>
      <x:c r="DU1115"/>
      <x:c r="DV1115"/>
      <x:c r="DW1115"/>
      <x:c r="DX1115"/>
      <x:c r="DY1115"/>
      <x:c r="DZ1115" t="str">
        <x:v>Title/abstract screening alone does not establish effectiveness, causality, methodological quality, transferability to Brazilian public safety or an institutional recommendation.</x:v>
      </x:c>
      <x:c r="EA1115" t="str">
        <x:v>Pending</x:v>
      </x:c>
      <x:c r="EB1115" t="str">
        <x:f>IF(L1115="","",IF(EC1115="READY","Yes","No / Pending"))</x:f>
        <x:v>No / Pending</x:v>
      </x:c>
      <x:c r="EC1115" t="str">
        <x:f>IF(L1115="","",IF(OR(ISNUMBER(SEARCH("Retracted Publication",Q1115)),CM1115="Retracted",CN1115="Retracted",CM1115="Expression of Concern",CN1115="Expression of Concern",F1115="Not used",CG1115="Critical",CH1115="High",CH1115="Critical"),"BLOCKED — integrity or use restriction",IF(AND(CJ1115="Yes",CK1115="Yes",CL1115="Yes"),IF(AND(CM1115="Clear",CN1115="Verified — clear"),IF(AND(AND(LEN(TRIM(CF1115))&gt;0,LEFT(LOWER(TRIM(CF1115)),7)&lt;&gt;"pending"),OR(CG1115="High",CG1115="Moderate"),OR(CH1115="Low",CH1115="Some concerns",CH1115="Not applicable")),IF(AND(DD1115="No",OR(DE1115="HIGH",DE1115="CONDITIONAL"),AND(LEN(TRIM(DF1115))&gt;0,LEFT(LOWER(TRIM(DF1115)),7)&lt;&gt;"pending")),IF(AND(AND(LEN(TRIM(DT1115))&gt;0,LEFT(LOWER(TRIM(DT1115)),7)&lt;&gt;"pending"),AND(LEN(TRIM(DU1115))&gt;0,LEFT(LOWER(TRIM(DU1115)),7)&lt;&gt;"pending"),OR(AND(LEN(TRIM(DV1115))&gt;0,LEFT(LOWER(TRIM(DV1115)),7)&lt;&gt;"pending"),AND(LEN(TRIM(DW1115))&gt;0,LEFT(LOWER(TRIM(DW1115)),7)&lt;&gt;"pending")),AND(LEN(TRIM(DX1115))&gt;0,LEFT(LOWER(TRIM(DX1115)),7)&lt;&gt;"pending")),IF(AND(F1115="Claim-ready",OR(EA1115="Strong",EA1115="Moderate"),AND(LEN(TRIM(G1115))&gt;0,LEFT(LOWER(TRIM(G1115)),7)&lt;&gt;"pending"),G1115&lt;&gt;"No substantive use decision is permitted from identification metadata alone.",AND(LEN(TRIM(DZ1115))&gt;0,LEFT(LOWER(TRIM(DZ1115)),7)&lt;&gt;"pending"),DZ1115&lt;&gt;"Identification metadata alone does not permit any substantive scientific, causal, operational, or institutional claim.",AND(LEN(TRIM(EI1115))&gt;0,LEFT(LOWER(TRIM(EI1115)),7)&lt;&gt;"pending"),ISNUMBER(EH1115),EH1115&gt;0),"READY","PENDING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5" t="str">
        <x:v>Pending</x:v>
      </x:c>
      <x:c r="EE1115"/>
      <x:c r="EF1115" t="str">
        <x:v>Pending</x:v>
      </x:c>
      <x:c r="EG1115" t="str">
        <x:v>Pending</x:v>
      </x:c>
      <x:c r="EH1115"/>
      <x:c r="EI1115" s="501"/>
      <x:c r="EJ1115"/>
      <x:c r="EK1115" t="str">
        <x:v>Pending</x:v>
      </x:c>
      <x:c r="EL1115" t="n">
        <x:v>46272</x:v>
      </x:c>
      <x:c r="EM1115" t="str">
        <x:v>Production PubMed record imported and reconciled to Zotero item XAAKN2B9;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5" t="n">
        <x:f>IF(L1115="","",(IF(N1115&lt;&gt;"",1,0)+IF(O1115&lt;&gt;"",1,0)+IF(AJ1115&lt;&gt;"",1,0)+IF(AU1115&lt;&gt;"",1,0)+IF(BE1115&lt;&gt;"",1,0)+IF(CF1115&lt;&gt;"",1,0)+IF(CJ1115="Yes",1,0)+IF(CL1115="Yes",1,0)+IF(DE1115&lt;&gt;"Pending",1,0)+IF(F1115&lt;&gt;"",1,0)+IF(DZ1115&lt;&gt;"",1,0)+IF(EI1115&lt;&gt;"",1,0))/12)</x:f>
        <x:v>0.5</x:v>
      </x:c>
    </x:row>
    <x:row r="1116">
      <x:c r="A1116" t="str">
        <x:v>EV-1113</x:v>
      </x:c>
      <x:c r="B1116" t="str">
        <x:v>Integrity check</x:v>
      </x:c>
      <x:c r="C1116" t="str">
        <x:f>IF(L1116="","",IF(LEFT(EC1116,7)="BLOCKED","🔴 Do not use for conclusion",IF(EB1116="Yes","🟢 Claim-ready","🟡 Caution / context")))</x:f>
        <x:v>🟡 Caution / context</x:v>
      </x:c>
      <x:c r="D1116" t="str">
        <x:f>IF(L1116="","",EC1116)</x:f>
        <x:v>PENDING — appropriate appraisal</x:v>
      </x:c>
      <x:c r="E1116" t="str">
        <x:v>P3 — Medium</x:v>
      </x:c>
      <x:c r="F1116" t="str">
        <x:v>Pending</x:v>
      </x:c>
      <x:c r="G1116" t="str">
        <x:v>Title/abstract identify an explicit operational APHT/medical-readiness topic; retain for full-text assessment.</x:v>
      </x:c>
      <x:c r="H1116" t="str">
        <x:v>Obtain and review lawful full text; confirm human adjudication; then select a design-specific appraisal instrument.</x:v>
      </x:c>
      <x:c r="I1116"/>
      <x:c r="J1116" t="str">
        <x:v>B — APHT / Medical Readiness</x:v>
      </x:c>
      <x:c r="K1116" t="str">
        <x:v>IDENTIFIED</x:v>
      </x:c>
      <x:c r="L1116" t="str">
        <x:v>An Extensive Unified Thermo-Electric Module Characterization Method.</x:v>
      </x:c>
      <x:c r="M1116"/>
      <x:c r="N1116" t="str">
        <x:v>Attivissimo, Filippo; Guarnieri Calo Carducci, Carlo; Lanzolla, Anna Maria Lucia; Spadavecchia, Maurizio</x:v>
      </x:c>
      <x:c r="O1116" t="n">
        <x:v>2016</x:v>
      </x:c>
      <x:c r="P1116" t="str">
        <x:v>Sensors (Basel, Switzerland)</x:v>
      </x:c>
      <x:c r="Q1116" t="str">
        <x:v>Journal Article</x:v>
      </x:c>
      <x:c r="R1116" t="str">
        <x:v>Unclear</x:v>
      </x:c>
      <x:c r="S1116" t="str">
        <x:v>Unknown</x:v>
      </x:c>
      <x:c r="T1116" t="str">
        <x:v>eng</x:v>
      </x:c>
      <x:c r="U1116" t="str">
        <x:v>https://pubmed.ncbi.nlm.nih.gov/27983575/</x:v>
      </x:c>
      <x:c r="V1116" t="str">
        <x:v>10.3390/s16122114</x:v>
      </x:c>
      <x:c r="W1116" t="str">
        <x:f>IF(V1116="","",LOWER(SUBSTITUTE(SUBSTITUTE(SUBSTITUTE(SUBSTITUTE(TRIM(V1116),"https://doi.org/",""),"http://doi.org/",""),"https://dx.doi.org/",""),"doi:","")))</x:f>
        <x:v>10.3390/s16122114</x:v>
      </x:c>
      <x:c r="X1116" t="str">
        <x:v>27983575</x:v>
      </x:c>
      <x:c r="Y1116" t="str">
        <x:v>PMC5191094</x:v>
      </x:c>
      <x:c r="Z1116"/>
      <x:c r="AA1116" t="str">
        <x:v>PubMed/MEDLINE</x:v>
      </x:c>
      <x:c r="AB1116" t="str">
        <x:v>PUBMED-B-v1.0-2026-08-28</x:v>
      </x:c>
      <x:c r="AC1116" t="str">
        <x:v>SP-PUBMED-B-20260828</x:v>
      </x:c>
      <x:c r="AD1116" s="499" t="n">
        <x:v>46262</x:v>
      </x:c>
      <x:c r="AE1116" s="499" t="n">
        <x:v>46272</x:v>
      </x:c>
      <x:c r="AF1116" t="str">
        <x:v>N26E62D6</x:v>
      </x:c>
      <x:c r="AG1116"/>
      <x:c r="AH1116" t="str">
        <x:v>Tactical Athlete → Operational Readiness Brazil</x:v>
      </x:c>
      <x:c r="AI1116" t="str">
        <x:v>evidence-family:B</x:v>
      </x:c>
      <x:c r="AJ1116"/>
      <x:c r="AK1116" t="str">
        <x:f>IF(AJ1116="","",IF(OR(LOWER(AJ1116)="brazil",LOWER(AJ1116)="brasil"),"Yes","No"))</x:f>
      </x:c>
      <x:c r="AL1116"/>
      <x:c r="AM1116"/>
      <x:c r="AN1116"/>
      <x:c r="AO1116"/>
      <x:c r="AP1116"/>
      <x:c r="AQ1116"/>
      <x:c r="AR1116"/>
      <x:c r="AS1116"/>
      <x:c r="AT1116"/>
      <x:c r="AU1116"/>
      <x:c r="AV1116"/>
      <x:c r="AW1116"/>
      <x:c r="AX1116"/>
      <x:c r="AY1116"/>
      <x:c r="AZ1116"/>
      <x:c r="BA1116"/>
      <x:c r="BB1116"/>
      <x:c r="BC1116"/>
      <x:c r="BD1116"/>
      <x:c r="BE1116"/>
      <x:c r="BF1116"/>
      <x:c r="BG1116"/>
      <x:c r="BH1116"/>
      <x:c r="BI1116"/>
      <x:c r="BJ1116"/>
      <x:c r="BK1116"/>
      <x:c r="BL1116"/>
      <x:c r="BM1116"/>
      <x:c r="BN1116"/>
      <x:c r="BO1116"/>
      <x:c r="BP1116"/>
      <x:c r="BQ1116"/>
      <x:c r="BR1116"/>
      <x:c r="BS1116"/>
      <x:c r="BT1116"/>
      <x:c r="BU1116"/>
      <x:c r="BV1116"/>
      <x:c r="BW1116"/>
      <x:c r="BX1116"/>
      <x:c r="BY1116"/>
      <x:c r="BZ1116"/>
      <x:c r="CA1116"/>
      <x:c r="CB1116"/>
      <x:c r="CC1116"/>
      <x:c r="CD1116"/>
      <x:c r="CE1116"/>
      <x:c r="CF1116"/>
      <x:c r="CG1116"/>
      <x:c r="CH1116"/>
      <x:c r="CI1116"/>
      <x:c r="CJ1116" t="str">
        <x:v>Yes</x:v>
      </x:c>
      <x:c r="CK1116" t="str">
        <x:v>Yes</x:v>
      </x:c>
      <x:c r="CL1116" t="str">
        <x:v>Yes</x:v>
      </x:c>
      <x:c r="CM1116" t="str">
        <x:v>Clear</x:v>
      </x:c>
      <x:c r="CN1116" t="str">
        <x:v>Verified — clear</x:v>
      </x:c>
      <x:c r="CO1116" t="n">
        <x:v>46272</x:v>
      </x:c>
      <x:c r="CP1116" t="str">
        <x:v>https://pubmed.ncbi.nlm.nih.gov/27983575/</x:v>
      </x:c>
      <x:c r="CQ1116"/>
      <x:c r="CR1116"/>
      <x:c r="CS1116"/>
      <x:c r="CT1116"/>
      <x:c r="CU1116"/>
      <x:c r="CV1116"/>
      <x:c r="CW1116"/>
      <x:c r="CX1116"/>
      <x:c r="CY1116"/>
      <x:c r="CZ1116"/>
      <x:c r="DA1116"/>
      <x:c r="DB1116" t="str">
        <x:f>IF(L1116="","",IF(AND(COUNT(CU1116:DA1116)=7,OR(CU1116=0,CU1116=1,CU1116=2),OR(CV1116=0,CV1116=1,CV1116=2),OR(CW1116=0,CW1116=1,CW1116=2),OR(CX1116=0,CX1116=1,CX1116=2),OR(CY1116=0,CY1116=1,CY1116=2),OR(CZ1116=0,CZ1116=1,CZ1116=2),OR(DA1116=0,DA1116=1,DA1116=2)),SUM(CU1116:DA1116),""))</x:f>
      </x:c>
      <x:c r="DC1116" t="str">
        <x:f>IF(DB1116="","",ROUND(DB1116/14*10,1))</x:f>
      </x:c>
      <x:c r="DD1116" t="str">
        <x:v>Pending</x:v>
      </x:c>
      <x:c r="DE1116" t="str">
        <x:f>IF(L1116="","",IF(DC1116="","Pending",IF(DD1116="Yes","CONDITIONAL — safety override",IF(DC1116&gt;=8,"HIGH",IF(DC1116&gt;=5,"CONDITIONAL","LOW")))))</x:f>
        <x:v>Pending</x:v>
      </x:c>
      <x:c r="DF1116" t="str">
        <x:v>Pending screening and full-text appraisal; no transferability judgment made at identification.</x:v>
      </x:c>
      <x:c r="DG1116"/>
      <x:c r="DH1116"/>
      <x:c r="DI1116"/>
      <x:c r="DJ1116"/>
      <x:c r="DK1116"/>
      <x:c r="DL1116"/>
      <x:c r="DM1116"/>
      <x:c r="DN1116"/>
      <x:c r="DO1116"/>
      <x:c r="DP1116"/>
      <x:c r="DQ1116"/>
      <x:c r="DR1116"/>
      <x:c r="DS1116"/>
      <x:c r="DT1116"/>
      <x:c r="DU1116"/>
      <x:c r="DV1116"/>
      <x:c r="DW1116"/>
      <x:c r="DX1116"/>
      <x:c r="DY1116"/>
      <x:c r="DZ1116" t="str">
        <x:v>Title/abstract screening alone does not establish effectiveness, causality, methodological quality, transferability to Brazilian public safety or an institutional recommendation.</x:v>
      </x:c>
      <x:c r="EA1116" t="str">
        <x:v>Pending</x:v>
      </x:c>
      <x:c r="EB1116" t="str">
        <x:f>IF(L1116="","",IF(EC1116="READY","Yes","No / Pending"))</x:f>
        <x:v>No / Pending</x:v>
      </x:c>
      <x:c r="EC1116" t="str">
        <x:f>IF(L1116="","",IF(OR(ISNUMBER(SEARCH("Retracted Publication",Q1116)),CM1116="Retracted",CN1116="Retracted",CM1116="Expression of Concern",CN1116="Expression of Concern",F1116="Not used",CG1116="Critical",CH1116="High",CH1116="Critical"),"BLOCKED — integrity or use restriction",IF(AND(CJ1116="Yes",CK1116="Yes",CL1116="Yes"),IF(AND(CM1116="Clear",CN1116="Verified — clear"),IF(AND(AND(LEN(TRIM(CF1116))&gt;0,LEFT(LOWER(TRIM(CF1116)),7)&lt;&gt;"pending"),OR(CG1116="High",CG1116="Moderate"),OR(CH1116="Low",CH1116="Some concerns",CH1116="Not applicable")),IF(AND(DD1116="No",OR(DE1116="HIGH",DE1116="CONDITIONAL"),AND(LEN(TRIM(DF1116))&gt;0,LEFT(LOWER(TRIM(DF1116)),7)&lt;&gt;"pending")),IF(AND(AND(LEN(TRIM(DT1116))&gt;0,LEFT(LOWER(TRIM(DT1116)),7)&lt;&gt;"pending"),AND(LEN(TRIM(DU1116))&gt;0,LEFT(LOWER(TRIM(DU1116)),7)&lt;&gt;"pending"),OR(AND(LEN(TRIM(DV1116))&gt;0,LEFT(LOWER(TRIM(DV1116)),7)&lt;&gt;"pending"),AND(LEN(TRIM(DW1116))&gt;0,LEFT(LOWER(TRIM(DW1116)),7)&lt;&gt;"pending")),AND(LEN(TRIM(DX1116))&gt;0,LEFT(LOWER(TRIM(DX1116)),7)&lt;&gt;"pending")),IF(AND(F1116="Claim-ready",OR(EA1116="Strong",EA1116="Moderate"),AND(LEN(TRIM(G1116))&gt;0,LEFT(LOWER(TRIM(G1116)),7)&lt;&gt;"pending"),G1116&lt;&gt;"No substantive use decision is permitted from identification metadata alone.",AND(LEN(TRIM(DZ1116))&gt;0,LEFT(LOWER(TRIM(DZ1116)),7)&lt;&gt;"pending"),DZ1116&lt;&gt;"Identification metadata alone does not permit any substantive scientific, causal, operational, or institutional claim.",AND(LEN(TRIM(EI1116))&gt;0,LEFT(LOWER(TRIM(EI1116)),7)&lt;&gt;"pending"),ISNUMBER(EH1116),EH1116&gt;0),"READY","PENDING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6" t="str">
        <x:v>Pending</x:v>
      </x:c>
      <x:c r="EE1116"/>
      <x:c r="EF1116" t="str">
        <x:v>Pending</x:v>
      </x:c>
      <x:c r="EG1116" t="str">
        <x:v>Pending</x:v>
      </x:c>
      <x:c r="EH1116"/>
      <x:c r="EI1116" s="501"/>
      <x:c r="EJ1116"/>
      <x:c r="EK1116" t="str">
        <x:v>Pending</x:v>
      </x:c>
      <x:c r="EL1116" t="n">
        <x:v>46272</x:v>
      </x:c>
      <x:c r="EM1116" t="str">
        <x:v>Production PubMed record imported and reconciled to Zotero item N26E62D6;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6" t="n">
        <x:f>IF(L1116="","",(IF(N1116&lt;&gt;"",1,0)+IF(O1116&lt;&gt;"",1,0)+IF(AJ1116&lt;&gt;"",1,0)+IF(AU1116&lt;&gt;"",1,0)+IF(BE1116&lt;&gt;"",1,0)+IF(CF1116&lt;&gt;"",1,0)+IF(CJ1116="Yes",1,0)+IF(CL1116="Yes",1,0)+IF(DE1116&lt;&gt;"Pending",1,0)+IF(F1116&lt;&gt;"",1,0)+IF(DZ1116&lt;&gt;"",1,0)+IF(EI1116&lt;&gt;"",1,0))/12)</x:f>
        <x:v>0.5</x:v>
      </x:c>
    </x:row>
    <x:row r="1117">
      <x:c r="A1117" t="str">
        <x:v>EV-1114</x:v>
      </x:c>
      <x:c r="B1117" t="str">
        <x:v>Integrity check</x:v>
      </x:c>
      <x:c r="C1117" t="str">
        <x:f>IF(L1117="","",IF(LEFT(EC1117,7)="BLOCKED","🔴 Do not use for conclusion",IF(EB1117="Yes","🟢 Claim-ready","🟡 Caution / context")))</x:f>
        <x:v>🟡 Caution / context</x:v>
      </x:c>
      <x:c r="D1117" t="str">
        <x:f>IF(L1117="","",EC1117)</x:f>
        <x:v>PENDING — appropriate appraisal</x:v>
      </x:c>
      <x:c r="E1117" t="str">
        <x:v>P3 — Medium</x:v>
      </x:c>
      <x:c r="F1117" t="str">
        <x:v>Pending</x:v>
      </x:c>
      <x:c r="G1117" t="str">
        <x:v>Title/abstract identify an explicit tactical/public-safety context and readiness domain; retain for full-text assessment.</x:v>
      </x:c>
      <x:c r="H1117" t="str">
        <x:v>Obtain and review lawful full text; confirm human adjudication; then select a design-specific appraisal instrument.</x:v>
      </x:c>
      <x:c r="I1117"/>
      <x:c r="J1117" t="str">
        <x:v>A — Core</x:v>
      </x:c>
      <x:c r="K1117" t="str">
        <x:v>IDENTIFIED</x:v>
      </x:c>
      <x:c r="L1117" t="str">
        <x:v>The Use of 2 Conditioning Programs and the Fitness Characteristics of Police Academy Cadets.</x:v>
      </x:c>
      <x:c r="M1117"/>
      <x:c r="N1117" t="str">
        <x:v>Cocke, Charles; Dawes, Jay; Orr, Robin Marc</x:v>
      </x:c>
      <x:c r="O1117" t="n">
        <x:v>2016</x:v>
      </x:c>
      <x:c r="P1117" t="str">
        <x:v>Journal of athletic training</x:v>
      </x:c>
      <x:c r="Q1117" t="str">
        <x:v>Journal Article</x:v>
      </x:c>
      <x:c r="R1117" t="str">
        <x:v>Unclear</x:v>
      </x:c>
      <x:c r="S1117" t="str">
        <x:v>Unknown</x:v>
      </x:c>
      <x:c r="T1117" t="str">
        <x:v>eng</x:v>
      </x:c>
      <x:c r="U1117" t="str">
        <x:v>https://pubmed.ncbi.nlm.nih.gov/27863188/</x:v>
      </x:c>
      <x:c r="V1117" t="str">
        <x:v>10.4085/1062-6050-51.8.06</x:v>
      </x:c>
      <x:c r="W1117" t="str">
        <x:f>IF(V1117="","",LOWER(SUBSTITUTE(SUBSTITUTE(SUBSTITUTE(SUBSTITUTE(TRIM(V1117),"https://doi.org/",""),"http://doi.org/",""),"https://dx.doi.org/",""),"doi:","")))</x:f>
        <x:v>10.4085/1062-6050-51.8.06</x:v>
      </x:c>
      <x:c r="X1117" t="str">
        <x:v>27863188</x:v>
      </x:c>
      <x:c r="Y1117" t="str">
        <x:v>PMC5224730</x:v>
      </x:c>
      <x:c r="Z1117"/>
      <x:c r="AA1117" t="str">
        <x:v>PubMed/MEDLINE</x:v>
      </x:c>
      <x:c r="AB1117" t="str">
        <x:v>PUBMED-A-v1.0-2026-08-28</x:v>
      </x:c>
      <x:c r="AC1117" t="str">
        <x:v>SP-PUBMED-A-20260828</x:v>
      </x:c>
      <x:c r="AD1117" s="499" t="n">
        <x:v>46262</x:v>
      </x:c>
      <x:c r="AE1117" s="499" t="n">
        <x:v>46272</x:v>
      </x:c>
      <x:c r="AF1117" t="str">
        <x:v>G3XL2GGX</x:v>
      </x:c>
      <x:c r="AG1117"/>
      <x:c r="AH1117" t="str">
        <x:v>Tactical Athlete → Operational Readiness Brazil</x:v>
      </x:c>
      <x:c r="AI1117" t="str">
        <x:v>evidence-family:A</x:v>
      </x:c>
      <x:c r="AJ1117"/>
      <x:c r="AK1117" t="str">
        <x:f>IF(AJ1117="","",IF(OR(LOWER(AJ1117)="brazil",LOWER(AJ1117)="brasil"),"Yes","No"))</x:f>
      </x:c>
      <x:c r="AL1117"/>
      <x:c r="AM1117"/>
      <x:c r="AN1117"/>
      <x:c r="AO1117"/>
      <x:c r="AP1117"/>
      <x:c r="AQ1117"/>
      <x:c r="AR1117"/>
      <x:c r="AS1117"/>
      <x:c r="AT1117"/>
      <x:c r="AU1117"/>
      <x:c r="AV1117"/>
      <x:c r="AW1117"/>
      <x:c r="AX1117"/>
      <x:c r="AY1117"/>
      <x:c r="AZ1117"/>
      <x:c r="BA1117"/>
      <x:c r="BB1117"/>
      <x:c r="BC1117"/>
      <x:c r="BD1117"/>
      <x:c r="BE1117"/>
      <x:c r="BF1117"/>
      <x:c r="BG1117"/>
      <x:c r="BH1117"/>
      <x:c r="BI1117"/>
      <x:c r="BJ1117"/>
      <x:c r="BK1117"/>
      <x:c r="BL1117"/>
      <x:c r="BM1117"/>
      <x:c r="BN1117"/>
      <x:c r="BO1117"/>
      <x:c r="BP1117"/>
      <x:c r="BQ1117"/>
      <x:c r="BR1117"/>
      <x:c r="BS1117"/>
      <x:c r="BT1117"/>
      <x:c r="BU1117"/>
      <x:c r="BV1117"/>
      <x:c r="BW1117"/>
      <x:c r="BX1117"/>
      <x:c r="BY1117"/>
      <x:c r="BZ1117"/>
      <x:c r="CA1117"/>
      <x:c r="CB1117"/>
      <x:c r="CC1117"/>
      <x:c r="CD1117"/>
      <x:c r="CE1117"/>
      <x:c r="CF1117"/>
      <x:c r="CG1117"/>
      <x:c r="CH1117"/>
      <x:c r="CI1117"/>
      <x:c r="CJ1117" t="str">
        <x:v>Yes</x:v>
      </x:c>
      <x:c r="CK1117" t="str">
        <x:v>Yes</x:v>
      </x:c>
      <x:c r="CL1117" t="str">
        <x:v>Yes</x:v>
      </x:c>
      <x:c r="CM1117" t="str">
        <x:v>Clear</x:v>
      </x:c>
      <x:c r="CN1117" t="str">
        <x:v>Verified — clear</x:v>
      </x:c>
      <x:c r="CO1117" t="n">
        <x:v>46272</x:v>
      </x:c>
      <x:c r="CP1117" t="str">
        <x:v>https://pubmed.ncbi.nlm.nih.gov/27863188/</x:v>
      </x:c>
      <x:c r="CQ1117"/>
      <x:c r="CR1117"/>
      <x:c r="CS1117"/>
      <x:c r="CT1117"/>
      <x:c r="CU1117"/>
      <x:c r="CV1117"/>
      <x:c r="CW1117"/>
      <x:c r="CX1117"/>
      <x:c r="CY1117"/>
      <x:c r="CZ1117"/>
      <x:c r="DA1117"/>
      <x:c r="DB1117" t="str">
        <x:f>IF(L1117="","",IF(AND(COUNT(CU1117:DA1117)=7,OR(CU1117=0,CU1117=1,CU1117=2),OR(CV1117=0,CV1117=1,CV1117=2),OR(CW1117=0,CW1117=1,CW1117=2),OR(CX1117=0,CX1117=1,CX1117=2),OR(CY1117=0,CY1117=1,CY1117=2),OR(CZ1117=0,CZ1117=1,CZ1117=2),OR(DA1117=0,DA1117=1,DA1117=2)),SUM(CU1117:DA1117),""))</x:f>
      </x:c>
      <x:c r="DC1117" t="str">
        <x:f>IF(DB1117="","",ROUND(DB1117/14*10,1))</x:f>
      </x:c>
      <x:c r="DD1117" t="str">
        <x:v>Pending</x:v>
      </x:c>
      <x:c r="DE1117" t="str">
        <x:f>IF(L1117="","",IF(DC1117="","Pending",IF(DD1117="Yes","CONDITIONAL — safety override",IF(DC1117&gt;=8,"HIGH",IF(DC1117&gt;=5,"CONDITIONAL","LOW")))))</x:f>
        <x:v>Pending</x:v>
      </x:c>
      <x:c r="DF1117" t="str">
        <x:v>Pending screening and full-text appraisal; no transferability judgment made at identification.</x:v>
      </x:c>
      <x:c r="DG1117"/>
      <x:c r="DH1117"/>
      <x:c r="DI1117"/>
      <x:c r="DJ1117"/>
      <x:c r="DK1117"/>
      <x:c r="DL1117"/>
      <x:c r="DM1117"/>
      <x:c r="DN1117"/>
      <x:c r="DO1117"/>
      <x:c r="DP1117"/>
      <x:c r="DQ1117"/>
      <x:c r="DR1117"/>
      <x:c r="DS1117"/>
      <x:c r="DT1117"/>
      <x:c r="DU1117"/>
      <x:c r="DV1117"/>
      <x:c r="DW1117"/>
      <x:c r="DX1117"/>
      <x:c r="DY1117"/>
      <x:c r="DZ1117" t="str">
        <x:v>Title/abstract screening alone does not establish effectiveness, causality, methodological quality, transferability to Brazilian public safety or an institutional recommendation.</x:v>
      </x:c>
      <x:c r="EA1117" t="str">
        <x:v>Pending</x:v>
      </x:c>
      <x:c r="EB1117" t="str">
        <x:f>IF(L1117="","",IF(EC1117="READY","Yes","No / Pending"))</x:f>
        <x:v>No / Pending</x:v>
      </x:c>
      <x:c r="EC1117" t="str">
        <x:f>IF(L1117="","",IF(OR(ISNUMBER(SEARCH("Retracted Publication",Q1117)),CM1117="Retracted",CN1117="Retracted",CM1117="Expression of Concern",CN1117="Expression of Concern",F1117="Not used",CG1117="Critical",CH1117="High",CH1117="Critical"),"BLOCKED — integrity or use restriction",IF(AND(CJ1117="Yes",CK1117="Yes",CL1117="Yes"),IF(AND(CM1117="Clear",CN1117="Verified — clear"),IF(AND(AND(LEN(TRIM(CF1117))&gt;0,LEFT(LOWER(TRIM(CF1117)),7)&lt;&gt;"pending"),OR(CG1117="High",CG1117="Moderate"),OR(CH1117="Low",CH1117="Some concerns",CH1117="Not applicable")),IF(AND(DD1117="No",OR(DE1117="HIGH",DE1117="CONDITIONAL"),AND(LEN(TRIM(DF1117))&gt;0,LEFT(LOWER(TRIM(DF1117)),7)&lt;&gt;"pending")),IF(AND(AND(LEN(TRIM(DT1117))&gt;0,LEFT(LOWER(TRIM(DT1117)),7)&lt;&gt;"pending"),AND(LEN(TRIM(DU1117))&gt;0,LEFT(LOWER(TRIM(DU1117)),7)&lt;&gt;"pending"),OR(AND(LEN(TRIM(DV1117))&gt;0,LEFT(LOWER(TRIM(DV1117)),7)&lt;&gt;"pending"),AND(LEN(TRIM(DW1117))&gt;0,LEFT(LOWER(TRIM(DW1117)),7)&lt;&gt;"pending")),AND(LEN(TRIM(DX1117))&gt;0,LEFT(LOWER(TRIM(DX1117)),7)&lt;&gt;"pending")),IF(AND(F1117="Claim-ready",OR(EA1117="Strong",EA1117="Moderate"),AND(LEN(TRIM(G1117))&gt;0,LEFT(LOWER(TRIM(G1117)),7)&lt;&gt;"pending"),G1117&lt;&gt;"No substantive use decision is permitted from identification metadata alone.",AND(LEN(TRIM(DZ1117))&gt;0,LEFT(LOWER(TRIM(DZ1117)),7)&lt;&gt;"pending"),DZ1117&lt;&gt;"Identification metadata alone does not permit any substantive scientific, causal, operational, or institutional claim.",AND(LEN(TRIM(EI1117))&gt;0,LEFT(LOWER(TRIM(EI1117)),7)&lt;&gt;"pending"),ISNUMBER(EH1117),EH1117&gt;0),"READY","PENDING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7" t="str">
        <x:v>Pending</x:v>
      </x:c>
      <x:c r="EE1117"/>
      <x:c r="EF1117" t="str">
        <x:v>Pending</x:v>
      </x:c>
      <x:c r="EG1117" t="str">
        <x:v>Pending</x:v>
      </x:c>
      <x:c r="EH1117"/>
      <x:c r="EI1117" s="501"/>
      <x:c r="EJ1117"/>
      <x:c r="EK1117" t="str">
        <x:v>Pending</x:v>
      </x:c>
      <x:c r="EL1117" t="n">
        <x:v>46272</x:v>
      </x:c>
      <x:c r="EM1117" t="str">
        <x:v>Production PubMed record imported and reconciled to Zotero item G3XL2GGX;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7" t="n">
        <x:f>IF(L1117="","",(IF(N1117&lt;&gt;"",1,0)+IF(O1117&lt;&gt;"",1,0)+IF(AJ1117&lt;&gt;"",1,0)+IF(AU1117&lt;&gt;"",1,0)+IF(BE1117&lt;&gt;"",1,0)+IF(CF1117&lt;&gt;"",1,0)+IF(CJ1117="Yes",1,0)+IF(CL1117="Yes",1,0)+IF(DE1117&lt;&gt;"Pending",1,0)+IF(F1117&lt;&gt;"",1,0)+IF(DZ1117&lt;&gt;"",1,0)+IF(EI1117&lt;&gt;"",1,0))/12)</x:f>
        <x:v>0.5</x:v>
      </x:c>
    </x:row>
    <x:row r="1118">
      <x:c r="A1118" t="str">
        <x:v>EV-1115</x:v>
      </x:c>
      <x:c r="B1118" t="str">
        <x:v>Integrity check</x:v>
      </x:c>
      <x:c r="C1118" t="str">
        <x:f>IF(L1118="","",IF(LEFT(EC1118,7)="BLOCKED","🔴 Do not use for conclusion",IF(EB1118="Yes","🟢 Claim-ready","🟡 Caution / context")))</x:f>
        <x:v>🟡 Caution / context</x:v>
      </x:c>
      <x:c r="D1118" t="str">
        <x:f>IF(L1118="","",EC1118)</x:f>
        <x:v>PENDING — appropriate appraisal</x:v>
      </x:c>
      <x:c r="E1118" t="str">
        <x:v>P3 — Medium</x:v>
      </x:c>
      <x:c r="F1118" t="str">
        <x:v>Pending</x:v>
      </x:c>
      <x:c r="G1118" t="str">
        <x:v>Title/abstract identify an explicit operational APHT/medical-readiness topic; retain for full-text assessment.</x:v>
      </x:c>
      <x:c r="H1118" t="str">
        <x:v>Obtain and review lawful full text; confirm human adjudication; then select a design-specific appraisal instrument.</x:v>
      </x:c>
      <x:c r="I1118"/>
      <x:c r="J1118" t="str">
        <x:v>B — APHT / Medical Readiness</x:v>
      </x:c>
      <x:c r="K1118" t="str">
        <x:v>IDENTIFIED</x:v>
      </x:c>
      <x:c r="L1118" t="str">
        <x:v>Precision of recumbent crown-heel length when using an infantometer.</x:v>
      </x:c>
      <x:c r="M1118"/>
      <x:c r="N1118" t="str">
        <x:v>Cheikh Ismail, Leila; Puglia, Fabien A; Ohuma, Eric O; Ash, Stephen T; Bishop, Deborah C; Carew, Rachel M; Al Dhaheri, Ayesha Salem; Chumlea, Wm Cameron</x:v>
      </x:c>
      <x:c r="O1118" t="n">
        <x:v>2016</x:v>
      </x:c>
      <x:c r="P1118" t="str">
        <x:v>BMC pediatrics</x:v>
      </x:c>
      <x:c r="Q1118" t="str">
        <x:v>Clinical Trial; Journal Article</x:v>
      </x:c>
      <x:c r="R1118" t="str">
        <x:v>Unclear</x:v>
      </x:c>
      <x:c r="S1118" t="str">
        <x:v>Unknown</x:v>
      </x:c>
      <x:c r="T1118" t="str">
        <x:v>eng</x:v>
      </x:c>
      <x:c r="U1118" t="str">
        <x:v>https://pubmed.ncbi.nlm.nih.gov/27842525/</x:v>
      </x:c>
      <x:c r="V1118" t="str">
        <x:v>10.1186/s12887-016-0725-4</x:v>
      </x:c>
      <x:c r="W1118" t="str">
        <x:f>IF(V1118="","",LOWER(SUBSTITUTE(SUBSTITUTE(SUBSTITUTE(SUBSTITUTE(TRIM(V1118),"https://doi.org/",""),"http://doi.org/",""),"https://dx.doi.org/",""),"doi:","")))</x:f>
        <x:v>10.1186/s12887-016-0725-4</x:v>
      </x:c>
      <x:c r="X1118" t="str">
        <x:v>27842525</x:v>
      </x:c>
      <x:c r="Y1118" t="str">
        <x:v>PMC5109659</x:v>
      </x:c>
      <x:c r="Z1118"/>
      <x:c r="AA1118" t="str">
        <x:v>PubMed/MEDLINE</x:v>
      </x:c>
      <x:c r="AB1118" t="str">
        <x:v>PUBMED-B-v1.0-2026-08-28</x:v>
      </x:c>
      <x:c r="AC1118" t="str">
        <x:v>SP-PUBMED-B-20260828</x:v>
      </x:c>
      <x:c r="AD1118" s="499" t="n">
        <x:v>46262</x:v>
      </x:c>
      <x:c r="AE1118" s="499" t="n">
        <x:v>46272</x:v>
      </x:c>
      <x:c r="AF1118" t="str">
        <x:v>3PBFMLG8</x:v>
      </x:c>
      <x:c r="AG1118"/>
      <x:c r="AH1118" t="str">
        <x:v>Tactical Athlete → Operational Readiness Brazil</x:v>
      </x:c>
      <x:c r="AI1118" t="str">
        <x:v>evidence-family:B</x:v>
      </x:c>
      <x:c r="AJ1118"/>
      <x:c r="AK1118" t="str">
        <x:f>IF(AJ1118="","",IF(OR(LOWER(AJ1118)="brazil",LOWER(AJ1118)="brasil"),"Yes","No"))</x:f>
      </x:c>
      <x:c r="AL1118"/>
      <x:c r="AM1118"/>
      <x:c r="AN1118"/>
      <x:c r="AO1118"/>
      <x:c r="AP1118"/>
      <x:c r="AQ1118"/>
      <x:c r="AR1118"/>
      <x:c r="AS1118"/>
      <x:c r="AT1118"/>
      <x:c r="AU1118"/>
      <x:c r="AV1118"/>
      <x:c r="AW1118"/>
      <x:c r="AX1118"/>
      <x:c r="AY1118"/>
      <x:c r="AZ1118"/>
      <x:c r="BA1118"/>
      <x:c r="BB1118"/>
      <x:c r="BC1118"/>
      <x:c r="BD1118"/>
      <x:c r="BE1118"/>
      <x:c r="BF1118"/>
      <x:c r="BG1118"/>
      <x:c r="BH1118"/>
      <x:c r="BI1118"/>
      <x:c r="BJ1118"/>
      <x:c r="BK1118"/>
      <x:c r="BL1118"/>
      <x:c r="BM1118"/>
      <x:c r="BN1118"/>
      <x:c r="BO1118"/>
      <x:c r="BP1118"/>
      <x:c r="BQ1118"/>
      <x:c r="BR1118"/>
      <x:c r="BS1118"/>
      <x:c r="BT1118"/>
      <x:c r="BU1118"/>
      <x:c r="BV1118"/>
      <x:c r="BW1118"/>
      <x:c r="BX1118"/>
      <x:c r="BY1118"/>
      <x:c r="BZ1118"/>
      <x:c r="CA1118"/>
      <x:c r="CB1118"/>
      <x:c r="CC1118"/>
      <x:c r="CD1118"/>
      <x:c r="CE1118"/>
      <x:c r="CF1118"/>
      <x:c r="CG1118"/>
      <x:c r="CH1118"/>
      <x:c r="CI1118"/>
      <x:c r="CJ1118" t="str">
        <x:v>Yes</x:v>
      </x:c>
      <x:c r="CK1118" t="str">
        <x:v>Yes</x:v>
      </x:c>
      <x:c r="CL1118" t="str">
        <x:v>Yes</x:v>
      </x:c>
      <x:c r="CM1118" t="str">
        <x:v>Clear</x:v>
      </x:c>
      <x:c r="CN1118" t="str">
        <x:v>Verified — clear</x:v>
      </x:c>
      <x:c r="CO1118" t="n">
        <x:v>46272</x:v>
      </x:c>
      <x:c r="CP1118" t="str">
        <x:v>https://pubmed.ncbi.nlm.nih.gov/27842525/</x:v>
      </x:c>
      <x:c r="CQ1118"/>
      <x:c r="CR1118"/>
      <x:c r="CS1118"/>
      <x:c r="CT1118"/>
      <x:c r="CU1118"/>
      <x:c r="CV1118"/>
      <x:c r="CW1118"/>
      <x:c r="CX1118"/>
      <x:c r="CY1118"/>
      <x:c r="CZ1118"/>
      <x:c r="DA1118"/>
      <x:c r="DB1118" t="str">
        <x:f>IF(L1118="","",IF(AND(COUNT(CU1118:DA1118)=7,OR(CU1118=0,CU1118=1,CU1118=2),OR(CV1118=0,CV1118=1,CV1118=2),OR(CW1118=0,CW1118=1,CW1118=2),OR(CX1118=0,CX1118=1,CX1118=2),OR(CY1118=0,CY1118=1,CY1118=2),OR(CZ1118=0,CZ1118=1,CZ1118=2),OR(DA1118=0,DA1118=1,DA1118=2)),SUM(CU1118:DA1118),""))</x:f>
      </x:c>
      <x:c r="DC1118" t="str">
        <x:f>IF(DB1118="","",ROUND(DB1118/14*10,1))</x:f>
      </x:c>
      <x:c r="DD1118" t="str">
        <x:v>Pending</x:v>
      </x:c>
      <x:c r="DE1118" t="str">
        <x:f>IF(L1118="","",IF(DC1118="","Pending",IF(DD1118="Yes","CONDITIONAL — safety override",IF(DC1118&gt;=8,"HIGH",IF(DC1118&gt;=5,"CONDITIONAL","LOW")))))</x:f>
        <x:v>Pending</x:v>
      </x:c>
      <x:c r="DF1118" t="str">
        <x:v>Pending screening and full-text appraisal; no transferability judgment made at identification.</x:v>
      </x:c>
      <x:c r="DG1118"/>
      <x:c r="DH1118"/>
      <x:c r="DI1118"/>
      <x:c r="DJ1118"/>
      <x:c r="DK1118"/>
      <x:c r="DL1118"/>
      <x:c r="DM1118"/>
      <x:c r="DN1118"/>
      <x:c r="DO1118"/>
      <x:c r="DP1118"/>
      <x:c r="DQ1118"/>
      <x:c r="DR1118"/>
      <x:c r="DS1118"/>
      <x:c r="DT1118"/>
      <x:c r="DU1118"/>
      <x:c r="DV1118"/>
      <x:c r="DW1118"/>
      <x:c r="DX1118"/>
      <x:c r="DY1118"/>
      <x:c r="DZ1118" t="str">
        <x:v>Title/abstract screening alone does not establish effectiveness, causality, methodological quality, transferability to Brazilian public safety or an institutional recommendation.</x:v>
      </x:c>
      <x:c r="EA1118" t="str">
        <x:v>Pending</x:v>
      </x:c>
      <x:c r="EB1118" t="str">
        <x:f>IF(L1118="","",IF(EC1118="READY","Yes","No / Pending"))</x:f>
        <x:v>No / Pending</x:v>
      </x:c>
      <x:c r="EC1118" t="str">
        <x:f>IF(L1118="","",IF(OR(ISNUMBER(SEARCH("Retracted Publication",Q1118)),CM1118="Retracted",CN1118="Retracted",CM1118="Expression of Concern",CN1118="Expression of Concern",F1118="Not used",CG1118="Critical",CH1118="High",CH1118="Critical"),"BLOCKED — integrity or use restriction",IF(AND(CJ1118="Yes",CK1118="Yes",CL1118="Yes"),IF(AND(CM1118="Clear",CN1118="Verified — clear"),IF(AND(AND(LEN(TRIM(CF1118))&gt;0,LEFT(LOWER(TRIM(CF1118)),7)&lt;&gt;"pending"),OR(CG1118="High",CG1118="Moderate"),OR(CH1118="Low",CH1118="Some concerns",CH1118="Not applicable")),IF(AND(DD1118="No",OR(DE1118="HIGH",DE1118="CONDITIONAL"),AND(LEN(TRIM(DF1118))&gt;0,LEFT(LOWER(TRIM(DF1118)),7)&lt;&gt;"pending")),IF(AND(AND(LEN(TRIM(DT1118))&gt;0,LEFT(LOWER(TRIM(DT1118)),7)&lt;&gt;"pending"),AND(LEN(TRIM(DU1118))&gt;0,LEFT(LOWER(TRIM(DU1118)),7)&lt;&gt;"pending"),OR(AND(LEN(TRIM(DV1118))&gt;0,LEFT(LOWER(TRIM(DV1118)),7)&lt;&gt;"pending"),AND(LEN(TRIM(DW1118))&gt;0,LEFT(LOWER(TRIM(DW1118)),7)&lt;&gt;"pending")),AND(LEN(TRIM(DX1118))&gt;0,LEFT(LOWER(TRIM(DX1118)),7)&lt;&gt;"pending")),IF(AND(F1118="Claim-ready",OR(EA1118="Strong",EA1118="Moderate"),AND(LEN(TRIM(G1118))&gt;0,LEFT(LOWER(TRIM(G1118)),7)&lt;&gt;"pending"),G1118&lt;&gt;"No substantive use decision is permitted from identification metadata alone.",AND(LEN(TRIM(DZ1118))&gt;0,LEFT(LOWER(TRIM(DZ1118)),7)&lt;&gt;"pending"),DZ1118&lt;&gt;"Identification metadata alone does not permit any substantive scientific, causal, operational, or institutional claim.",AND(LEN(TRIM(EI1118))&gt;0,LEFT(LOWER(TRIM(EI1118)),7)&lt;&gt;"pending"),ISNUMBER(EH1118),EH1118&gt;0),"READY","PENDING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8" t="str">
        <x:v>Pending</x:v>
      </x:c>
      <x:c r="EE1118"/>
      <x:c r="EF1118" t="str">
        <x:v>Pending</x:v>
      </x:c>
      <x:c r="EG1118" t="str">
        <x:v>Pending</x:v>
      </x:c>
      <x:c r="EH1118"/>
      <x:c r="EI1118" s="501"/>
      <x:c r="EJ1118"/>
      <x:c r="EK1118" t="str">
        <x:v>Pending</x:v>
      </x:c>
      <x:c r="EL1118" t="n">
        <x:v>46272</x:v>
      </x:c>
      <x:c r="EM1118" t="str">
        <x:v>Production PubMed record imported and reconciled to Zotero item 3PBFMLG8;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8" t="n">
        <x:f>IF(L1118="","",(IF(N1118&lt;&gt;"",1,0)+IF(O1118&lt;&gt;"",1,0)+IF(AJ1118&lt;&gt;"",1,0)+IF(AU1118&lt;&gt;"",1,0)+IF(BE1118&lt;&gt;"",1,0)+IF(CF1118&lt;&gt;"",1,0)+IF(CJ1118="Yes",1,0)+IF(CL1118="Yes",1,0)+IF(DE1118&lt;&gt;"Pending",1,0)+IF(F1118&lt;&gt;"",1,0)+IF(DZ1118&lt;&gt;"",1,0)+IF(EI1118&lt;&gt;"",1,0))/12)</x:f>
        <x:v>0.5</x:v>
      </x:c>
    </x:row>
    <x:row r="1119">
      <x:c r="A1119" t="str">
        <x:v>EV-1116</x:v>
      </x:c>
      <x:c r="B1119" t="str">
        <x:v>Integrity check</x:v>
      </x:c>
      <x:c r="C1119" t="str">
        <x:f>IF(L1119="","",IF(LEFT(EC1119,7)="BLOCKED","🔴 Do not use for conclusion",IF(EB1119="Yes","🟢 Claim-ready","🟡 Caution / context")))</x:f>
        <x:v>🟡 Caution / context</x:v>
      </x:c>
      <x:c r="D1119" t="str">
        <x:f>IF(L1119="","",EC1119)</x:f>
        <x:v>PENDING — appropriate appraisal</x:v>
      </x:c>
      <x:c r="E1119" t="str">
        <x:v>P3 — Medium</x:v>
      </x:c>
      <x:c r="F1119" t="str">
        <x:v>Pending</x:v>
      </x:c>
      <x:c r="G1119" t="str">
        <x:v>Title/abstract identify an explicit operational APHT/medical-readiness topic; retain for full-text assessment.</x:v>
      </x:c>
      <x:c r="H1119" t="str">
        <x:v>Obtain and review lawful full text; confirm human adjudication; then select a design-specific appraisal instrument.</x:v>
      </x:c>
      <x:c r="I1119"/>
      <x:c r="J1119" t="str">
        <x:v>B — APHT / Medical Readiness</x:v>
      </x:c>
      <x:c r="K1119" t="str">
        <x:v>IDENTIFIED</x:v>
      </x:c>
      <x:c r="L1119" t="str">
        <x:v>An approach to design a (90)Sr radioisotope thermoelectric generator using analytical and Monte Carlo methods with ANSYS, COMSOL, and MCNP.</x:v>
      </x:c>
      <x:c r="M1119"/>
      <x:c r="N1119" t="str">
        <x:v>Khajepour, Abolhasan; Rahmani, Faezeh</x:v>
      </x:c>
      <x:c r="O1119" t="n">
        <x:v>2017</x:v>
      </x:c>
      <x:c r="P1119" t="str">
        <x:v>Applied radiation and isotopes : including data, instrumentation and methods for use in agriculture, industry and medicine</x:v>
      </x:c>
      <x:c r="Q1119" t="str">
        <x:v>Journal Article</x:v>
      </x:c>
      <x:c r="R1119" t="str">
        <x:v>Unclear</x:v>
      </x:c>
      <x:c r="S1119" t="str">
        <x:v>Unknown</x:v>
      </x:c>
      <x:c r="T1119" t="str">
        <x:v>eng</x:v>
      </x:c>
      <x:c r="U1119" t="str">
        <x:v>https://pubmed.ncbi.nlm.nih.gov/27842232/</x:v>
      </x:c>
      <x:c r="V1119" t="str">
        <x:v>10.1016/j.apradiso.2016.11.001</x:v>
      </x:c>
      <x:c r="W1119" t="str">
        <x:f>IF(V1119="","",LOWER(SUBSTITUTE(SUBSTITUTE(SUBSTITUTE(SUBSTITUTE(TRIM(V1119),"https://doi.org/",""),"http://doi.org/",""),"https://dx.doi.org/",""),"doi:","")))</x:f>
        <x:v>10.1016/j.apradiso.2016.11.001</x:v>
      </x:c>
      <x:c r="X1119" t="str">
        <x:v>27842232</x:v>
      </x:c>
      <x:c r="Y1119" t="str"/>
      <x:c r="Z1119"/>
      <x:c r="AA1119" t="str">
        <x:v>PubMed/MEDLINE</x:v>
      </x:c>
      <x:c r="AB1119" t="str">
        <x:v>PUBMED-B-v1.0-2026-08-28</x:v>
      </x:c>
      <x:c r="AC1119" t="str">
        <x:v>SP-PUBMED-B-20260828</x:v>
      </x:c>
      <x:c r="AD1119" s="499" t="n">
        <x:v>46262</x:v>
      </x:c>
      <x:c r="AE1119" s="499" t="n">
        <x:v>46272</x:v>
      </x:c>
      <x:c r="AF1119" t="str">
        <x:v>VI2F2XJQ</x:v>
      </x:c>
      <x:c r="AG1119"/>
      <x:c r="AH1119" t="str">
        <x:v>Tactical Athlete → Operational Readiness Brazil</x:v>
      </x:c>
      <x:c r="AI1119" t="str">
        <x:v>evidence-family:B</x:v>
      </x:c>
      <x:c r="AJ1119"/>
      <x:c r="AK1119" t="str">
        <x:f>IF(AJ1119="","",IF(OR(LOWER(AJ1119)="brazil",LOWER(AJ1119)="brasil"),"Yes","No"))</x:f>
      </x:c>
      <x:c r="AL1119"/>
      <x:c r="AM1119"/>
      <x:c r="AN1119"/>
      <x:c r="AO1119"/>
      <x:c r="AP1119"/>
      <x:c r="AQ1119"/>
      <x:c r="AR1119"/>
      <x:c r="AS1119"/>
      <x:c r="AT1119"/>
      <x:c r="AU1119"/>
      <x:c r="AV1119"/>
      <x:c r="AW1119"/>
      <x:c r="AX1119"/>
      <x:c r="AY1119"/>
      <x:c r="AZ1119"/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/>
      <x:c r="BO1119"/>
      <x:c r="BP1119"/>
      <x:c r="BQ1119"/>
      <x:c r="BR1119"/>
      <x:c r="BS1119"/>
      <x:c r="BT1119"/>
      <x:c r="BU1119"/>
      <x:c r="BV1119"/>
      <x:c r="BW1119"/>
      <x:c r="BX1119"/>
      <x:c r="BY1119"/>
      <x:c r="BZ1119"/>
      <x:c r="CA1119"/>
      <x:c r="CB1119"/>
      <x:c r="CC1119"/>
      <x:c r="CD1119"/>
      <x:c r="CE1119"/>
      <x:c r="CF1119"/>
      <x:c r="CG1119"/>
      <x:c r="CH1119"/>
      <x:c r="CI1119"/>
      <x:c r="CJ1119" t="str">
        <x:v>Yes</x:v>
      </x:c>
      <x:c r="CK1119" t="str">
        <x:v>Yes</x:v>
      </x:c>
      <x:c r="CL1119" t="str">
        <x:v>Yes</x:v>
      </x:c>
      <x:c r="CM1119" t="str">
        <x:v>Clear</x:v>
      </x:c>
      <x:c r="CN1119" t="str">
        <x:v>Verified — clear</x:v>
      </x:c>
      <x:c r="CO1119" t="n">
        <x:v>46272</x:v>
      </x:c>
      <x:c r="CP1119" t="str">
        <x:v>https://pubmed.ncbi.nlm.nih.gov/27842232/</x:v>
      </x:c>
      <x:c r="CQ1119"/>
      <x:c r="CR1119"/>
      <x:c r="CS1119"/>
      <x:c r="CT1119"/>
      <x:c r="CU1119"/>
      <x:c r="CV1119"/>
      <x:c r="CW1119"/>
      <x:c r="CX1119"/>
      <x:c r="CY1119"/>
      <x:c r="CZ1119"/>
      <x:c r="DA1119"/>
      <x:c r="DB1119" t="str">
        <x:f>IF(L1119="","",IF(AND(COUNT(CU1119:DA1119)=7,OR(CU1119=0,CU1119=1,CU1119=2),OR(CV1119=0,CV1119=1,CV1119=2),OR(CW1119=0,CW1119=1,CW1119=2),OR(CX1119=0,CX1119=1,CX1119=2),OR(CY1119=0,CY1119=1,CY1119=2),OR(CZ1119=0,CZ1119=1,CZ1119=2),OR(DA1119=0,DA1119=1,DA1119=2)),SUM(CU1119:DA1119),""))</x:f>
      </x:c>
      <x:c r="DC1119" t="str">
        <x:f>IF(DB1119="","",ROUND(DB1119/14*10,1))</x:f>
      </x:c>
      <x:c r="DD1119" t="str">
        <x:v>Pending</x:v>
      </x:c>
      <x:c r="DE1119" t="str">
        <x:f>IF(L1119="","",IF(DC1119="","Pending",IF(DD1119="Yes","CONDITIONAL — safety override",IF(DC1119&gt;=8,"HIGH",IF(DC1119&gt;=5,"CONDITIONAL","LOW")))))</x:f>
        <x:v>Pending</x:v>
      </x:c>
      <x:c r="DF1119" t="str">
        <x:v>Pending screening and full-text appraisal; no transferability judgment made at identification.</x:v>
      </x:c>
      <x:c r="DG1119"/>
      <x:c r="DH1119"/>
      <x:c r="DI1119"/>
      <x:c r="DJ1119"/>
      <x:c r="DK1119"/>
      <x:c r="DL1119"/>
      <x:c r="DM1119"/>
      <x:c r="DN1119"/>
      <x:c r="DO1119"/>
      <x:c r="DP1119"/>
      <x:c r="DQ1119"/>
      <x:c r="DR1119"/>
      <x:c r="DS1119"/>
      <x:c r="DT1119"/>
      <x:c r="DU1119"/>
      <x:c r="DV1119"/>
      <x:c r="DW1119"/>
      <x:c r="DX1119"/>
      <x:c r="DY1119"/>
      <x:c r="DZ1119" t="str">
        <x:v>Title/abstract screening alone does not establish effectiveness, causality, methodological quality, transferability to Brazilian public safety or an institutional recommendation.</x:v>
      </x:c>
      <x:c r="EA1119" t="str">
        <x:v>Pending</x:v>
      </x:c>
      <x:c r="EB1119" t="str">
        <x:f>IF(L1119="","",IF(EC1119="READY","Yes","No / Pending"))</x:f>
        <x:v>No / Pending</x:v>
      </x:c>
      <x:c r="EC1119" t="str">
        <x:f>IF(L1119="","",IF(OR(ISNUMBER(SEARCH("Retracted Publication",Q1119)),CM1119="Retracted",CN1119="Retracted",CM1119="Expression of Concern",CN1119="Expression of Concern",F1119="Not used",CG1119="Critical",CH1119="High",CH1119="Critical"),"BLOCKED — integrity or use restriction",IF(AND(CJ1119="Yes",CK1119="Yes",CL1119="Yes"),IF(AND(CM1119="Clear",CN1119="Verified — clear"),IF(AND(AND(LEN(TRIM(CF1119))&gt;0,LEFT(LOWER(TRIM(CF1119)),7)&lt;&gt;"pending"),OR(CG1119="High",CG1119="Moderate"),OR(CH1119="Low",CH1119="Some concerns",CH1119="Not applicable")),IF(AND(DD1119="No",OR(DE1119="HIGH",DE1119="CONDITIONAL"),AND(LEN(TRIM(DF1119))&gt;0,LEFT(LOWER(TRIM(DF1119)),7)&lt;&gt;"pending")),IF(AND(AND(LEN(TRIM(DT1119))&gt;0,LEFT(LOWER(TRIM(DT1119)),7)&lt;&gt;"pending"),AND(LEN(TRIM(DU1119))&gt;0,LEFT(LOWER(TRIM(DU1119)),7)&lt;&gt;"pending"),OR(AND(LEN(TRIM(DV1119))&gt;0,LEFT(LOWER(TRIM(DV1119)),7)&lt;&gt;"pending"),AND(LEN(TRIM(DW1119))&gt;0,LEFT(LOWER(TRIM(DW1119)),7)&lt;&gt;"pending")),AND(LEN(TRIM(DX1119))&gt;0,LEFT(LOWER(TRIM(DX1119)),7)&lt;&gt;"pending")),IF(AND(F1119="Claim-ready",OR(EA1119="Strong",EA1119="Moderate"),AND(LEN(TRIM(G1119))&gt;0,LEFT(LOWER(TRIM(G1119)),7)&lt;&gt;"pending"),G1119&lt;&gt;"No substantive use decision is permitted from identification metadata alone.",AND(LEN(TRIM(DZ1119))&gt;0,LEFT(LOWER(TRIM(DZ1119)),7)&lt;&gt;"pending"),DZ1119&lt;&gt;"Identification metadata alone does not permit any substantive scientific, causal, operational, or institutional claim.",AND(LEN(TRIM(EI1119))&gt;0,LEFT(LOWER(TRIM(EI1119)),7)&lt;&gt;"pending"),ISNUMBER(EH1119),EH1119&gt;0),"READY","PENDING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19" t="str">
        <x:v>Pending</x:v>
      </x:c>
      <x:c r="EE1119"/>
      <x:c r="EF1119" t="str">
        <x:v>Pending</x:v>
      </x:c>
      <x:c r="EG1119" t="str">
        <x:v>Pending</x:v>
      </x:c>
      <x:c r="EH1119"/>
      <x:c r="EI1119" s="501"/>
      <x:c r="EJ1119"/>
      <x:c r="EK1119" t="str">
        <x:v>Pending</x:v>
      </x:c>
      <x:c r="EL1119" t="n">
        <x:v>46272</x:v>
      </x:c>
      <x:c r="EM1119" t="str">
        <x:v>Production PubMed record imported and reconciled to Zotero item VI2F2XJQ;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19" t="n">
        <x:f>IF(L1119="","",(IF(N1119&lt;&gt;"",1,0)+IF(O1119&lt;&gt;"",1,0)+IF(AJ1119&lt;&gt;"",1,0)+IF(AU1119&lt;&gt;"",1,0)+IF(BE1119&lt;&gt;"",1,0)+IF(CF1119&lt;&gt;"",1,0)+IF(CJ1119="Yes",1,0)+IF(CL1119="Yes",1,0)+IF(DE1119&lt;&gt;"Pending",1,0)+IF(F1119&lt;&gt;"",1,0)+IF(DZ1119&lt;&gt;"",1,0)+IF(EI1119&lt;&gt;"",1,0))/12)</x:f>
        <x:v>0.5</x:v>
      </x:c>
    </x:row>
    <x:row r="1120">
      <x:c r="A1120" t="str">
        <x:v>EV-1117</x:v>
      </x:c>
      <x:c r="B1120" t="str">
        <x:v>Integrity check</x:v>
      </x:c>
      <x:c r="C1120" t="str">
        <x:f>IF(L1120="","",IF(LEFT(EC1120,7)="BLOCKED","🔴 Do not use for conclusion",IF(EB1120="Yes","🟢 Claim-ready","🟡 Caution / context")))</x:f>
        <x:v>🟡 Caution / context</x:v>
      </x:c>
      <x:c r="D1120" t="str">
        <x:f>IF(L1120="","",EC1120)</x:f>
        <x:v>PENDING — integrity resolution</x:v>
      </x:c>
      <x:c r="E1120" t="str">
        <x:v>P2 — High</x:v>
      </x:c>
      <x:c r="F1120" t="str">
        <x:v>Pending</x:v>
      </x:c>
      <x:c r="G1120" t="str">
        <x:v>Title/abstract identify an explicit operational APHT/medical-readiness topic; retain for full-text assessment.</x:v>
      </x:c>
      <x:c r="H1120" t="str">
        <x:v>Obtain and review lawful full text; confirm human adjudication; then select a design-specific appraisal instrument.</x:v>
      </x:c>
      <x:c r="I1120"/>
      <x:c r="J1120" t="str">
        <x:v>B — APHT / Medical Readiness</x:v>
      </x:c>
      <x:c r="K1120" t="str">
        <x:v>IDENTIFIED</x:v>
      </x:c>
      <x:c r="L1120" t="str">
        <x:v>Pre-hospital management of mass casualty civilian shootings: a systematic literature review.</x:v>
      </x:c>
      <x:c r="M1120"/>
      <x:c r="N1120" t="str">
        <x:v>Turner, Conor D A; Lockey, David J; Rehn, Marius</x:v>
      </x:c>
      <x:c r="O1120" t="n">
        <x:v>2016</x:v>
      </x:c>
      <x:c r="P1120" t="str">
        <x:v>Critical care (London, England)</x:v>
      </x:c>
      <x:c r="Q1120" t="str">
        <x:v>Journal Article; Systematic Review</x:v>
      </x:c>
      <x:c r="R1120" t="str">
        <x:v>Unclear</x:v>
      </x:c>
      <x:c r="S1120" t="str">
        <x:v>Unknown</x:v>
      </x:c>
      <x:c r="T1120" t="str">
        <x:v>eng</x:v>
      </x:c>
      <x:c r="U1120" t="str">
        <x:v>https://pubmed.ncbi.nlm.nih.gov/27825363/</x:v>
      </x:c>
      <x:c r="V1120" t="str">
        <x:v>10.1186/s13054-016-1543-7</x:v>
      </x:c>
      <x:c r="W1120" t="str">
        <x:f>IF(V1120="","",LOWER(SUBSTITUTE(SUBSTITUTE(SUBSTITUTE(SUBSTITUTE(TRIM(V1120),"https://doi.org/",""),"http://doi.org/",""),"https://dx.doi.org/",""),"doi:","")))</x:f>
        <x:v>10.1186/s13054-016-1543-7</x:v>
      </x:c>
      <x:c r="X1120" t="str">
        <x:v>27825363</x:v>
      </x:c>
      <x:c r="Y1120" t="str">
        <x:v>PMC5101656</x:v>
      </x:c>
      <x:c r="Z1120"/>
      <x:c r="AA1120" t="str">
        <x:v>PubMed/MEDLINE</x:v>
      </x:c>
      <x:c r="AB1120" t="str">
        <x:v>PUBMED-B-v1.0-2026-08-28</x:v>
      </x:c>
      <x:c r="AC1120" t="str">
        <x:v>SP-PUBMED-B-20260828</x:v>
      </x:c>
      <x:c r="AD1120" s="499" t="n">
        <x:v>46262</x:v>
      </x:c>
      <x:c r="AE1120" s="499" t="n">
        <x:v>46272</x:v>
      </x:c>
      <x:c r="AF1120" t="str">
        <x:v>SU7REG6T</x:v>
      </x:c>
      <x:c r="AG1120"/>
      <x:c r="AH1120" t="str">
        <x:v>Tactical Athlete → Operational Readiness Brazil</x:v>
      </x:c>
      <x:c r="AI1120" t="str">
        <x:v>evidence-family:B</x:v>
      </x:c>
      <x:c r="AJ1120"/>
      <x:c r="AK1120" t="str">
        <x:f>IF(AJ1120="","",IF(OR(LOWER(AJ1120)="brazil",LOWER(AJ1120)="brasil"),"Yes","No"))</x:f>
      </x:c>
      <x:c r="AL1120"/>
      <x:c r="AM1120"/>
      <x:c r="AN1120"/>
      <x:c r="AO1120"/>
      <x:c r="AP1120"/>
      <x:c r="AQ1120"/>
      <x:c r="AR1120"/>
      <x:c r="AS1120"/>
      <x:c r="AT1120"/>
      <x:c r="AU1120"/>
      <x:c r="AV1120"/>
      <x:c r="AW1120"/>
      <x:c r="AX1120"/>
      <x:c r="AY1120"/>
      <x:c r="AZ1120"/>
      <x:c r="BA1120"/>
      <x:c r="BB1120"/>
      <x:c r="BC1120"/>
      <x:c r="BD1120"/>
      <x:c r="BE1120"/>
      <x:c r="BF1120"/>
      <x:c r="BG1120"/>
      <x:c r="BH1120"/>
      <x:c r="BI1120"/>
      <x:c r="BJ1120"/>
      <x:c r="BK1120"/>
      <x:c r="BL1120"/>
      <x:c r="BM1120"/>
      <x:c r="BN1120"/>
      <x:c r="BO1120"/>
      <x:c r="BP1120"/>
      <x:c r="BQ1120"/>
      <x:c r="BR1120"/>
      <x:c r="BS1120"/>
      <x:c r="BT1120"/>
      <x:c r="BU1120"/>
      <x:c r="BV1120"/>
      <x:c r="BW1120"/>
      <x:c r="BX1120"/>
      <x:c r="BY1120"/>
      <x:c r="BZ1120"/>
      <x:c r="CA1120"/>
      <x:c r="CB1120"/>
      <x:c r="CC1120"/>
      <x:c r="CD1120"/>
      <x:c r="CE1120"/>
      <x:c r="CF1120"/>
      <x:c r="CG1120"/>
      <x:c r="CH1120"/>
      <x:c r="CI1120"/>
      <x:c r="CJ1120" t="str">
        <x:v>Yes</x:v>
      </x:c>
      <x:c r="CK1120" t="str">
        <x:v>Yes</x:v>
      </x:c>
      <x:c r="CL1120" t="str">
        <x:v>Yes</x:v>
      </x:c>
      <x:c r="CM1120" t="str">
        <x:v>Correction</x:v>
      </x:c>
      <x:c r="CN1120" t="str">
        <x:v>Pending</x:v>
      </x:c>
      <x:c r="CO1120" t="n">
        <x:v>46272</x:v>
      </x:c>
      <x:c r="CP1120" t="str">
        <x:v>https://pubmed.ncbi.nlm.nih.gov/28403866/</x:v>
      </x:c>
      <x:c r="CQ1120"/>
      <x:c r="CR1120"/>
      <x:c r="CS1120"/>
      <x:c r="CT1120"/>
      <x:c r="CU1120"/>
      <x:c r="CV1120"/>
      <x:c r="CW1120"/>
      <x:c r="CX1120"/>
      <x:c r="CY1120"/>
      <x:c r="CZ1120"/>
      <x:c r="DA1120"/>
      <x:c r="DB1120" t="str">
        <x:f>IF(L1120="","",IF(AND(COUNT(CU1120:DA1120)=7,OR(CU1120=0,CU1120=1,CU1120=2),OR(CV1120=0,CV1120=1,CV1120=2),OR(CW1120=0,CW1120=1,CW1120=2),OR(CX1120=0,CX1120=1,CX1120=2),OR(CY1120=0,CY1120=1,CY1120=2),OR(CZ1120=0,CZ1120=1,CZ1120=2),OR(DA1120=0,DA1120=1,DA1120=2)),SUM(CU1120:DA1120),""))</x:f>
      </x:c>
      <x:c r="DC1120" t="str">
        <x:f>IF(DB1120="","",ROUND(DB1120/14*10,1))</x:f>
      </x:c>
      <x:c r="DD1120" t="str">
        <x:v>Pending</x:v>
      </x:c>
      <x:c r="DE1120" t="str">
        <x:f>IF(L1120="","",IF(DC1120="","Pending",IF(DD1120="Yes","CONDITIONAL — safety override",IF(DC1120&gt;=8,"HIGH",IF(DC1120&gt;=5,"CONDITIONAL","LOW")))))</x:f>
        <x:v>Pending</x:v>
      </x:c>
      <x:c r="DF1120" t="str">
        <x:v>Pending screening and full-text appraisal; no transferability judgment made at identification.</x:v>
      </x:c>
      <x:c r="DG1120"/>
      <x:c r="DH1120"/>
      <x:c r="DI1120"/>
      <x:c r="DJ1120"/>
      <x:c r="DK1120"/>
      <x:c r="DL1120"/>
      <x:c r="DM1120"/>
      <x:c r="DN1120"/>
      <x:c r="DO1120"/>
      <x:c r="DP1120"/>
      <x:c r="DQ1120"/>
      <x:c r="DR1120"/>
      <x:c r="DS1120"/>
      <x:c r="DT1120"/>
      <x:c r="DU1120"/>
      <x:c r="DV1120"/>
      <x:c r="DW1120"/>
      <x:c r="DX1120"/>
      <x:c r="DY1120"/>
      <x:c r="DZ1120" t="str">
        <x:v>Title/abstract screening alone does not establish effectiveness, causality, methodological quality, transferability to Brazilian public safety or an institutional recommendation.</x:v>
      </x:c>
      <x:c r="EA1120" t="str">
        <x:v>Pending</x:v>
      </x:c>
      <x:c r="EB1120" t="str">
        <x:f>IF(L1120="","",IF(EC1120="READY","Yes","No / Pending"))</x:f>
        <x:v>No / Pending</x:v>
      </x:c>
      <x:c r="EC1120" t="str">
        <x:f>IF(L1120="","",IF(OR(ISNUMBER(SEARCH("Retracted Publication",Q1120)),CM1120="Retracted",CN1120="Retracted",CM1120="Expression of Concern",CN1120="Expression of Concern",F1120="Not used",CG1120="Critical",CH1120="High",CH1120="Critical"),"BLOCKED — integrity or use restriction",IF(AND(CJ1120="Yes",CK1120="Yes",CL1120="Yes"),IF(AND(CM1120="Clear",CN1120="Verified — clear"),IF(AND(AND(LEN(TRIM(CF1120))&gt;0,LEFT(LOWER(TRIM(CF1120)),7)&lt;&gt;"pending"),OR(CG1120="High",CG1120="Moderate"),OR(CH1120="Low",CH1120="Some concerns",CH1120="Not applicable")),IF(AND(DD1120="No",OR(DE1120="HIGH",DE1120="CONDITIONAL"),AND(LEN(TRIM(DF1120))&gt;0,LEFT(LOWER(TRIM(DF1120)),7)&lt;&gt;"pending")),IF(AND(AND(LEN(TRIM(DT1120))&gt;0,LEFT(LOWER(TRIM(DT1120)),7)&lt;&gt;"pending"),AND(LEN(TRIM(DU1120))&gt;0,LEFT(LOWER(TRIM(DU1120)),7)&lt;&gt;"pending"),OR(AND(LEN(TRIM(DV1120))&gt;0,LEFT(LOWER(TRIM(DV1120)),7)&lt;&gt;"pending"),AND(LEN(TRIM(DW1120))&gt;0,LEFT(LOWER(TRIM(DW1120)),7)&lt;&gt;"pending")),AND(LEN(TRIM(DX1120))&gt;0,LEFT(LOWER(TRIM(DX1120)),7)&lt;&gt;"pending")),IF(AND(F1120="Claim-ready",OR(EA1120="Strong",EA1120="Moderate"),AND(LEN(TRIM(G1120))&gt;0,LEFT(LOWER(TRIM(G1120)),7)&lt;&gt;"pending"),G1120&lt;&gt;"No substantive use decision is permitted from identification metadata alone.",AND(LEN(TRIM(DZ1120))&gt;0,LEFT(LOWER(TRIM(DZ1120)),7)&lt;&gt;"pending"),DZ1120&lt;&gt;"Identification metadata alone does not permit any substantive scientific, causal, operational, or institutional claim.",AND(LEN(TRIM(EI1120))&gt;0,LEFT(LOWER(TRIM(EI1120)),7)&lt;&gt;"pending"),ISNUMBER(EH1120),EH1120&gt;0),"READY","PENDING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1120" t="str">
        <x:v>Pending</x:v>
      </x:c>
      <x:c r="EE1120"/>
      <x:c r="EF1120" t="str">
        <x:v>Pending</x:v>
      </x:c>
      <x:c r="EG1120" t="str">
        <x:v>Pending</x:v>
      </x:c>
      <x:c r="EH1120"/>
      <x:c r="EI1120" s="501"/>
      <x:c r="EJ1120"/>
      <x:c r="EK1120" t="str">
        <x:v>Pending</x:v>
      </x:c>
      <x:c r="EL1120" t="n">
        <x:v>46272</x:v>
      </x:c>
      <x:c r="EM1120" t="str">
        <x:v>Production PubMed record imported and reconciled to Zotero item SU7REG6T;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1120" t="n">
        <x:f>IF(L1120="","",(IF(N1120&lt;&gt;"",1,0)+IF(O1120&lt;&gt;"",1,0)+IF(AJ1120&lt;&gt;"",1,0)+IF(AU1120&lt;&gt;"",1,0)+IF(BE1120&lt;&gt;"",1,0)+IF(CF1120&lt;&gt;"",1,0)+IF(CJ1120="Yes",1,0)+IF(CL1120="Yes",1,0)+IF(DE1120&lt;&gt;"Pending",1,0)+IF(F1120&lt;&gt;"",1,0)+IF(DZ1120&lt;&gt;"",1,0)+IF(EI1120&lt;&gt;"",1,0))/12)</x:f>
        <x:v>0.5</x:v>
      </x:c>
    </x:row>
    <x:row r="1121">
      <x:c r="A1121" t="str">
        <x:v>EV-1118</x:v>
      </x:c>
      <x:c r="B1121" t="str">
        <x:v>Integrity check</x:v>
      </x:c>
      <x:c r="C1121" t="str">
        <x:f>IF(L1121="","",IF(LEFT(EC1121,7)="BLOCKED","🔴 Do not use for conclusion",IF(EB1121="Yes","🟢 Claim-ready","🟡 Caution / context")))</x:f>
        <x:v>🟡 Caution / context</x:v>
      </x:c>
      <x:c r="D1121" t="str">
        <x:f>IF(L1121="","",EC1121)</x:f>
        <x:v>PENDING — appropriate appraisal</x:v>
      </x:c>
      <x:c r="E1121" t="str">
        <x:v>P3 — Medium</x:v>
      </x:c>
      <x:c r="F1121" t="str">
        <x:v>Pending</x:v>
      </x:c>
      <x:c r="G1121" t="str">
        <x:v>Title/abstract identify an explicit operational APHT/medical-readiness topic; retain for full-text assessment.</x:v>
      </x:c>
      <x:c r="H1121" t="str">
        <x:v>Obtain and review lawful full text; confirm human adjudication; then select a design-specific appraisal instrument.</x:v>
      </x:c>
      <x:c r="I1121"/>
      <x:c r="J1121" t="str">
        <x:v>B — APHT / Medical Readiness</x:v>
      </x:c>
      <x:c r="K1121" t="str">
        <x:v>IDENTIFIED</x:v>
      </x:c>
      <x:c r="L1121" t="str">
        <x:v>Why Do We Need to Use Three-Dimensional (3D) Fourier Transform (FT) Analysis to Evaluate a High-Performance Transmission Electron Microscope (TEM)?</x:v>
      </x:c>
      <x:c r="M1121"/>
      <x:c r="N1121" t="str">
        <x:v>Ishizuka, Kazuo; Kimoto, Koji</x:v>
      </x:c>
      <x:c r="O1121" t="n">
        <x:v>2016</x:v>
      </x:c>
      <x:c r="P1121" t="str">
        <x:v>Microscopy and microanalysis : the official journal of Microscopy Society of America, Microbeam Analysis Society, Microscopical Society of Canada</x:v>
      </x:c>
      <x:c r="Q1121" t="str">
        <x:v>Journal Article; Research Support, Non-U.S. Gov't</x:v>
      </x:c>
      <x:c r="R1121" t="str">
        <x:v>Unclear</x:v>
      </x:c>
      <x:c r="S1121" t="str">
        <x:v>Unknown</x:v>
      </x:c>
      <x:c r="T1121" t="str">
        <x:v>eng</x:v>
      </x:c>
      <x:c r="U1121" t="str">
        <x:v>https://pubmed.ncbi.nlm.nih.gov/27786152/</x:v>
      </x:c>
      <x:c r="V1121" t="str">
        <x:v>10.1017/s1431927616011806</x:v>
      </x:c>
      <x:c r="W1121" t="str">
        <x:f>IF(V1121="","",LOWER(SUBSTITUTE(SUBSTITUTE(SUBSTITUTE(SUBSTITUTE(TRIM(V1121),"https://doi.org/",""),"http://doi.org/",""),"https://dx.doi.org/",""),"doi:","")))</x:f>
        <x:v>10.1017/s1431927616011806</x:v>
      </x:c>
      <x:c r="X1121" t="str">
        <x:v>27786152</x:v>
      </x:c>
      <x:c r="Y1121" t="str"/>
      <x:c r="Z1121"/>
      <x:c r="AA1121" t="str">
        <x:v>PubMed/MEDLINE</x:v>
      </x:c>
      <x:c r="AB1121" t="str">
        <x:v>PUBMED-B-v1.0-2026-08-28</x:v>
      </x:c>
      <x:c r="AC1121" t="str">
        <x:v>SP-PUBMED-B-20260828</x:v>
      </x:c>
      <x:c r="AD1121" s="499" t="n">
        <x:v>46262</x:v>
      </x:c>
      <x:c r="AE1121" s="499" t="n">
        <x:v>46272</x:v>
      </x:c>
      <x:c r="AF1121" t="str">
        <x:v>26ELJXE2</x:v>
      </x:c>
      <x:c r="AG1121"/>
      <x:c r="AH1121" t="str">
        <x:v>Tactical Athlete → Operational Readiness Brazil</x:v>
      </x:c>
      <x:c r="AI1121" t="str">
        <x:v>evidence-family:B</x:v>
      </x:c>
      <x:c r="AJ1121"/>
      <x:c r="AK1121" t="str">
        <x:f>IF(AJ1121="","",IF(OR(LOWER(AJ1121)="brazil",LOWER(AJ1121)="brasil"),"Yes","No"))</x:f>
      </x:c>
      <x:c r="AL1121"/>
      <x:c r="AM1121"/>
      <x:c r="AN1121"/>
      <x:c r="AO1121"/>
      <x:c r="AP1121"/>
      <x:c r="AQ1121"/>
      <x:c r="AR1121"/>
      <x:c r="AS1121"/>
      <x:c r="AT1121"/>
      <x:c r="AU1121"/>
      <x:c r="AV1121"/>
      <x:c r="AW1121"/>
      <x:c r="AX1121"/>
      <x:c r="AY1121"/>
      <x:c r="AZ1121"/>
      <x:c r="BA1121"/>
      <x:c r="BB1121"/>
      <x:c r="BC1121"/>
      <x:c r="BD1121"/>
      <x:c r="BE1121"/>
      <x:c r="BF1121"/>
      <x:c r="BG1121"/>
      <x:c r="BH1121"/>
      <x:c r="BI1121"/>
      <x:c r="BJ1121"/>
      <x:c r="BK1121"/>
      <x:c r="BL1121"/>
      <x:c r="BM1121"/>
      <x:c r="BN1121"/>
      <x:c r="BO1121"/>
      <x:c r="BP1121"/>
      <x:c r="BQ1121"/>
      <x:c r="BR1121"/>
      <x:c r="BS1121"/>
      <x:c r="BT1121"/>
      <x:c r="BU1121"/>
      <x:c r="BV1121"/>
      <x:c r="BW1121"/>
      <x:c r="BX1121"/>
      <x:c r="BY1121"/>
      <x:c r="BZ1121"/>
      <x:c r="CA1121"/>
      <x:c r="CB1121"/>
      <x:c r="CC1121"/>
      <x:c r="CD1121"/>
      <x:c r="CE1121"/>
      <x:c r="CF1121"/>
      <x:c r="CG1121"/>
      <x:c r="CH1121"/>
      <x:c r="CI1121"/>
      <x:c r="CJ1121" t="str">
        <x:v>Yes</x:v>
      </x:c>
      <x:c r="CK1121" t="str">
        <x:v>Yes</x:v>
      </x:c>
      <x:c r="CL1121" t="str">
        <x:v>Yes</x:v>
      </x:c>
      <x:c r="CM1121" t="str">
        <x:v>Clear</x:v>
      </x:c>
      <x:c r="CN1121" t="str">
        <x:v>Verified — clear</x:v>
      </x:c>
      <x:c r="CO1121" t="n">
        <x:v>46272</x:v>
      </x:c>
      <x:c r="CP1121" t="str">
        <x:v>https://pubmed.ncbi.nlm.nih.gov/27786152/</x:v>
      </x:c>
      <x:c r="CQ1121"/>
      <x:c r="CR1121"/>
      <x:c r="CS1121"/>
      <x:c r="CT1121"/>
      <x:c r="CU1121"/>
      <x:c r="CV1121"/>
      <x:c r="CW1121"/>
      <x:c r="CX1121"/>
      <x:c r="CY1121"/>
      <x:c r="CZ1121"/>
      <x:c r="DA1121"/>
      <x:c r="DB1121" t="str">
        <x:f>IF(L1121="","",IF(AND(COUNT(CU1121:DA1121)=7,OR(CU1121=0,CU1121=1,CU1121=2),OR(CV1121=0,CV1121=1,CV1121=2),OR(CW1121=0,CW1121=1,CW1121=2),OR(CX1121=0,CX1121=1,CX1121=2),OR(CY1121=0,CY1121=1,CY1121=2),OR(CZ1121=0,CZ1121=1,CZ1121=2),OR(DA1121=0,DA1121=1,DA1121=2)),SUM(CU1121:DA1121),""))</x:f>
      </x:c>
      <x:c r="DC1121" t="str">
        <x:f>IF(DB1121="","",ROUND(DB1121/14*10,1))</x:f>
      </x:c>
      <x:c r="DD1121" t="str">
        <x:v>Pending</x:v>
      </x:c>
      <x:c r="DE1121" t="str">
        <x:f>IF(L1121="","",IF(DC1121="","Pending",IF(DD1121="Yes","CONDITIONAL — safety override",IF(DC1121&gt;=8,"HIGH",IF(DC1121&gt;=5,"CONDITIONAL","LOW")))))</x:f>
        <x:v>Pending</x:v>
      </x:c>
      <x:c r="DF1121" t="str">
        <x:v>Pending screening and full-text appraisal; no transferability judgment made at identification.</x:v>
      </x:c>
      <x:c r="DG1121"/>
      <x:c r="DH1121"/>
      <x:c r="DI1121"/>
      <x:c r="DJ1121"/>
      <x:c r="DK1121"/>
      <x:c r="DL1121"/>
      <x:c r="DM1121"/>
      <x:c r="DN1121"/>
      <x:c r="DO1121"/>
      <x:c r="DP1121"/>
      <x:c r="DQ1121"/>
      <x:c r="DR1121"/>
      <x:c r="DS1121"/>
      <x:c r="DT1121"/>
      <x:c r="DU1121"/>
      <x:c r="DV1121"/>
      <x:c r="DW1121"/>
      <x:c r="DX1121"/>
      <x:c r="DY1121"/>
      <x:c r="DZ1121" t="str">
        <x:v>Title/abstract screening alone does not establish effectiveness, causality, methodological quality, transferability to Brazilian public safety or an institutional recommendation.</x:v>
      </x:c>
      <x:c r="EA1121" t="str">
        <x:v>Pending</x:v>
      </x:c>
      <x:c r="EB1121" t="str">
        <x:f>IF(L1121="","",IF(EC1121="READY","Yes","No / Pending"))</x:f>
        <x:v>No / Pending</x:v>
      </x:c>
      <x:c r="EC1121" t="str">
        <x:f>IF(L1121="","",IF(OR(ISNUMBER(SEARCH("Retracted Publication",Q1121)),CM1121="Retracted",CN1121="Retracted",CM1121="Expression of Concern",CN1121="Expression of Concern",F1121="Not used",CG1121="Critical",CH1121="High",CH1121="Critical"),"BLOCKED — integrity or use restriction",IF(AND(CJ1121="Yes",CK1121="Yes",CL1121="Yes"),IF(AND(CM1121="Clear",CN1121="Verified — clear"),IF(AND(AND(LEN(TRIM(CF1121))&gt;0,LEFT(LOWER(TRIM(CF1121)),7)&lt;&gt;"pending"),OR(CG1121="High",CG1121="Moderate"),OR(CH1121="Low",CH1121="Some concerns",CH1121="Not applicable")),IF(AND(DD1121="No",OR(DE1121="HIGH",DE1121="CONDITIONAL"),AND(LEN(TRIM(DF1121))&gt;0,LEFT(LOWER(TRIM(DF1121)),7)&lt;&gt;"pending")),IF(AND(AND(LEN(TRIM(DT1121))&gt;0,LEFT(LOWER(TRIM(DT1121)),7)&lt;&gt;"pending"),AND(LEN(TRIM(DU1121))&gt;0,LEFT(LOWER(TRIM(DU1121)),7)&lt;&gt;"pending"),OR(AND(LEN(TRIM(DV1121))&gt;0,LEFT(LOWER(TRIM(DV1121)),7)&lt;&gt;"pending"),AND(LEN(TRIM(DW1121))&gt;0,LEFT(LOWER(TRIM(DW1121)),7)&lt;&gt;"pending")),AND(LEN(TRIM(DX1121))&gt;0,LEFT(LOWER(TRIM(DX1121)),7)&lt;&gt;"pending")),IF(AND(F1121="Claim-ready",OR(EA1121="Strong",EA1121="Moderate"),AND(LEN(TRIM(G1121))&gt;0,LEFT(LOWER(TRIM(G1121)),7)&lt;&gt;"pending"),G1121&lt;&gt;"No substantive use decision is permitted from identification metadata alone.",AND(LEN(TRIM(DZ1121))&gt;0,LEFT(LOWER(TRIM(DZ1121)),7)&lt;&gt;"pending"),DZ1121&lt;&gt;"Identification metadata alone does not permit any substantive scientific, causal, operational, or institutional claim.",AND(LEN(TRIM(EI1121))&gt;0,LEFT(LOWER(TRIM(EI1121)),7)&lt;&gt;"pending"),ISNUMBER(EH1121),EH1121&gt;0),"READY","PENDING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1" t="str">
        <x:v>Pending</x:v>
      </x:c>
      <x:c r="EE1121"/>
      <x:c r="EF1121" t="str">
        <x:v>Pending</x:v>
      </x:c>
      <x:c r="EG1121" t="str">
        <x:v>Pending</x:v>
      </x:c>
      <x:c r="EH1121"/>
      <x:c r="EI1121" s="501"/>
      <x:c r="EJ1121"/>
      <x:c r="EK1121" t="str">
        <x:v>Pending</x:v>
      </x:c>
      <x:c r="EL1121" t="n">
        <x:v>46272</x:v>
      </x:c>
      <x:c r="EM1121" t="str">
        <x:v>Production PubMed record imported and reconciled to Zotero item 26ELJXE2;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21" t="n">
        <x:f>IF(L1121="","",(IF(N1121&lt;&gt;"",1,0)+IF(O1121&lt;&gt;"",1,0)+IF(AJ1121&lt;&gt;"",1,0)+IF(AU1121&lt;&gt;"",1,0)+IF(BE1121&lt;&gt;"",1,0)+IF(CF1121&lt;&gt;"",1,0)+IF(CJ1121="Yes",1,0)+IF(CL1121="Yes",1,0)+IF(DE1121&lt;&gt;"Pending",1,0)+IF(F1121&lt;&gt;"",1,0)+IF(DZ1121&lt;&gt;"",1,0)+IF(EI1121&lt;&gt;"",1,0))/12)</x:f>
        <x:v>0.5</x:v>
      </x:c>
    </x:row>
    <x:row r="1122">
      <x:c r="A1122" t="str">
        <x:v>EV-1119</x:v>
      </x:c>
      <x:c r="B1122" t="str">
        <x:v>Integrity check</x:v>
      </x:c>
      <x:c r="C1122" t="str">
        <x:f>IF(L1122="","",IF(LEFT(EC1122,7)="BLOCKED","🔴 Do not use for conclusion",IF(EB1122="Yes","🟢 Claim-ready","🟡 Caution / context")))</x:f>
        <x:v>🟡 Caution / context</x:v>
      </x:c>
      <x:c r="D1122" t="str">
        <x:f>IF(L1122="","",EC1122)</x:f>
        <x:v>PENDING — appropriate appraisal</x:v>
      </x:c>
      <x:c r="E1122" t="str">
        <x:v>P3 — Medium</x:v>
      </x:c>
      <x:c r="F1122" t="str">
        <x:v>Pending</x:v>
      </x:c>
      <x:c r="G1122" t="str">
        <x:v>Title/abstract identify an explicit operational APHT/medical-readiness topic; retain for full-text assessment.</x:v>
      </x:c>
      <x:c r="H1122" t="str">
        <x:v>Obtain and review lawful full text; confirm human adjudication; then select a design-specific appraisal instrument.</x:v>
      </x:c>
      <x:c r="I1122"/>
      <x:c r="J1122" t="str">
        <x:v>B — APHT / Medical Readiness</x:v>
      </x:c>
      <x:c r="K1122" t="str">
        <x:v>IDENTIFIED</x:v>
      </x:c>
      <x:c r="L1122" t="str">
        <x:v>TCCC Updates: Translating Military Advances in Exdternal Hemorrhage Control to Law Enforcement.</x:v>
      </x:c>
      <x:c r="M1122"/>
      <x:c r="N1122" t="str">
        <x:v>Butler, Frank K</x:v>
      </x:c>
      <x:c r="O1122" t="n">
        <x:v>2015</x:v>
      </x:c>
      <x:c r="P1122" t="str">
        <x:v>Journal of special operations medicine : a peer reviewed journal for SOF medical professionals</x:v>
      </x:c>
      <x:c r="Q1122" t="str">
        <x:v>Journal Article</x:v>
      </x:c>
      <x:c r="R1122" t="str">
        <x:v>Unclear</x:v>
      </x:c>
      <x:c r="S1122" t="str">
        <x:v>Unknown</x:v>
      </x:c>
      <x:c r="T1122" t="str">
        <x:v>eng</x:v>
      </x:c>
      <x:c r="U1122" t="str">
        <x:v>https://pubmed.ncbi.nlm.nih.gov/27689379/</x:v>
      </x:c>
      <x:c r="V1122" t="str">
        <x:v>10.55460/arzp-rfk1</x:v>
      </x:c>
      <x:c r="W1122" t="str">
        <x:f>IF(V1122="","",LOWER(SUBSTITUTE(SUBSTITUTE(SUBSTITUTE(SUBSTITUTE(TRIM(V1122),"https://doi.org/",""),"http://doi.org/",""),"https://dx.doi.org/",""),"doi:","")))</x:f>
        <x:v>10.55460/arzp-rfk1</x:v>
      </x:c>
      <x:c r="X1122" t="str">
        <x:v>27689379</x:v>
      </x:c>
      <x:c r="Y1122" t="str"/>
      <x:c r="Z1122"/>
      <x:c r="AA1122" t="str">
        <x:v>PubMed/MEDLINE</x:v>
      </x:c>
      <x:c r="AB1122" t="str">
        <x:v>PUBMED-B-v1.0-2026-08-28</x:v>
      </x:c>
      <x:c r="AC1122" t="str">
        <x:v>SP-PUBMED-B-20260828</x:v>
      </x:c>
      <x:c r="AD1122" s="499" t="n">
        <x:v>46262</x:v>
      </x:c>
      <x:c r="AE1122" s="499" t="n">
        <x:v>46272</x:v>
      </x:c>
      <x:c r="AF1122" t="str">
        <x:v>7V7QZDVD</x:v>
      </x:c>
      <x:c r="AG1122"/>
      <x:c r="AH1122" t="str">
        <x:v>Tactical Athlete → Operational Readiness Brazil</x:v>
      </x:c>
      <x:c r="AI1122" t="str">
        <x:v>evidence-family:B</x:v>
      </x:c>
      <x:c r="AJ1122"/>
      <x:c r="AK1122" t="str">
        <x:f>IF(AJ1122="","",IF(OR(LOWER(AJ1122)="brazil",LOWER(AJ1122)="brasil"),"Yes","No"))</x:f>
      </x:c>
      <x:c r="AL1122"/>
      <x:c r="AM1122"/>
      <x:c r="AN1122"/>
      <x:c r="AO1122"/>
      <x:c r="AP1122"/>
      <x:c r="AQ1122"/>
      <x:c r="AR1122"/>
      <x:c r="AS1122"/>
      <x:c r="AT1122"/>
      <x:c r="AU1122"/>
      <x:c r="AV1122"/>
      <x:c r="AW1122"/>
      <x:c r="AX1122"/>
      <x:c r="AY1122"/>
      <x:c r="AZ1122"/>
      <x:c r="BA1122"/>
      <x:c r="BB1122"/>
      <x:c r="BC1122"/>
      <x:c r="BD1122"/>
      <x:c r="BE1122"/>
      <x:c r="BF1122"/>
      <x:c r="BG1122"/>
      <x:c r="BH1122"/>
      <x:c r="BI1122"/>
      <x:c r="BJ1122"/>
      <x:c r="BK1122"/>
      <x:c r="BL1122"/>
      <x:c r="BM1122"/>
      <x:c r="BN1122"/>
      <x:c r="BO1122"/>
      <x:c r="BP1122"/>
      <x:c r="BQ1122"/>
      <x:c r="BR1122"/>
      <x:c r="BS1122"/>
      <x:c r="BT1122"/>
      <x:c r="BU1122"/>
      <x:c r="BV1122"/>
      <x:c r="BW1122"/>
      <x:c r="BX1122"/>
      <x:c r="BY1122"/>
      <x:c r="BZ1122"/>
      <x:c r="CA1122"/>
      <x:c r="CB1122"/>
      <x:c r="CC1122"/>
      <x:c r="CD1122"/>
      <x:c r="CE1122"/>
      <x:c r="CF1122"/>
      <x:c r="CG1122"/>
      <x:c r="CH1122"/>
      <x:c r="CI1122"/>
      <x:c r="CJ1122" t="str">
        <x:v>Yes</x:v>
      </x:c>
      <x:c r="CK1122" t="str">
        <x:v>Yes</x:v>
      </x:c>
      <x:c r="CL1122" t="str">
        <x:v>Yes</x:v>
      </x:c>
      <x:c r="CM1122" t="str">
        <x:v>Clear</x:v>
      </x:c>
      <x:c r="CN1122" t="str">
        <x:v>Verified — clear</x:v>
      </x:c>
      <x:c r="CO1122" t="n">
        <x:v>46272</x:v>
      </x:c>
      <x:c r="CP1122" t="str">
        <x:v>https://pubmed.ncbi.nlm.nih.gov/27689379/</x:v>
      </x:c>
      <x:c r="CQ1122"/>
      <x:c r="CR1122"/>
      <x:c r="CS1122"/>
      <x:c r="CT1122"/>
      <x:c r="CU1122"/>
      <x:c r="CV1122"/>
      <x:c r="CW1122"/>
      <x:c r="CX1122"/>
      <x:c r="CY1122"/>
      <x:c r="CZ1122"/>
      <x:c r="DA1122"/>
      <x:c r="DB1122" t="str">
        <x:f>IF(L1122="","",IF(AND(COUNT(CU1122:DA1122)=7,OR(CU1122=0,CU1122=1,CU1122=2),OR(CV1122=0,CV1122=1,CV1122=2),OR(CW1122=0,CW1122=1,CW1122=2),OR(CX1122=0,CX1122=1,CX1122=2),OR(CY1122=0,CY1122=1,CY1122=2),OR(CZ1122=0,CZ1122=1,CZ1122=2),OR(DA1122=0,DA1122=1,DA1122=2)),SUM(CU1122:DA1122),""))</x:f>
      </x:c>
      <x:c r="DC1122" t="str">
        <x:f>IF(DB1122="","",ROUND(DB1122/14*10,1))</x:f>
      </x:c>
      <x:c r="DD1122" t="str">
        <x:v>Pending</x:v>
      </x:c>
      <x:c r="DE1122" t="str">
        <x:f>IF(L1122="","",IF(DC1122="","Pending",IF(DD1122="Yes","CONDITIONAL — safety override",IF(DC1122&gt;=8,"HIGH",IF(DC1122&gt;=5,"CONDITIONAL","LOW")))))</x:f>
        <x:v>Pending</x:v>
      </x:c>
      <x:c r="DF1122" t="str">
        <x:v>Pending screening and full-text appraisal; no transferability judgment made at identification.</x:v>
      </x:c>
      <x:c r="DG1122"/>
      <x:c r="DH1122"/>
      <x:c r="DI1122"/>
      <x:c r="DJ1122"/>
      <x:c r="DK1122"/>
      <x:c r="DL1122"/>
      <x:c r="DM1122"/>
      <x:c r="DN1122"/>
      <x:c r="DO1122"/>
      <x:c r="DP1122"/>
      <x:c r="DQ1122"/>
      <x:c r="DR1122"/>
      <x:c r="DS1122"/>
      <x:c r="DT1122"/>
      <x:c r="DU1122"/>
      <x:c r="DV1122"/>
      <x:c r="DW1122"/>
      <x:c r="DX1122"/>
      <x:c r="DY1122"/>
      <x:c r="DZ1122" t="str">
        <x:v>Title/abstract screening alone does not establish effectiveness, causality, methodological quality, transferability to Brazilian public safety or an institutional recommendation.</x:v>
      </x:c>
      <x:c r="EA1122" t="str">
        <x:v>Pending</x:v>
      </x:c>
      <x:c r="EB1122" t="str">
        <x:f>IF(L1122="","",IF(EC1122="READY","Yes","No / Pending"))</x:f>
        <x:v>No / Pending</x:v>
      </x:c>
      <x:c r="EC1122" t="str">
        <x:f>IF(L1122="","",IF(OR(ISNUMBER(SEARCH("Retracted Publication",Q1122)),CM1122="Retracted",CN1122="Retracted",CM1122="Expression of Concern",CN1122="Expression of Concern",F1122="Not used",CG1122="Critical",CH1122="High",CH1122="Critical"),"BLOCKED — integrity or use restriction",IF(AND(CJ1122="Yes",CK1122="Yes",CL1122="Yes"),IF(AND(CM1122="Clear",CN1122="Verified — clear"),IF(AND(AND(LEN(TRIM(CF1122))&gt;0,LEFT(LOWER(TRIM(CF1122)),7)&lt;&gt;"pending"),OR(CG1122="High",CG1122="Moderate"),OR(CH1122="Low",CH1122="Some concerns",CH1122="Not applicable")),IF(AND(DD1122="No",OR(DE1122="HIGH",DE1122="CONDITIONAL"),AND(LEN(TRIM(DF1122))&gt;0,LEFT(LOWER(TRIM(DF1122)),7)&lt;&gt;"pending")),IF(AND(AND(LEN(TRIM(DT1122))&gt;0,LEFT(LOWER(TRIM(DT1122)),7)&lt;&gt;"pending"),AND(LEN(TRIM(DU1122))&gt;0,LEFT(LOWER(TRIM(DU1122)),7)&lt;&gt;"pending"),OR(AND(LEN(TRIM(DV1122))&gt;0,LEFT(LOWER(TRIM(DV1122)),7)&lt;&gt;"pending"),AND(LEN(TRIM(DW1122))&gt;0,LEFT(LOWER(TRIM(DW1122)),7)&lt;&gt;"pending")),AND(LEN(TRIM(DX1122))&gt;0,LEFT(LOWER(TRIM(DX1122)),7)&lt;&gt;"pending")),IF(AND(F1122="Claim-ready",OR(EA1122="Strong",EA1122="Moderate"),AND(LEN(TRIM(G1122))&gt;0,LEFT(LOWER(TRIM(G1122)),7)&lt;&gt;"pending"),G1122&lt;&gt;"No substantive use decision is permitted from identification metadata alone.",AND(LEN(TRIM(DZ1122))&gt;0,LEFT(LOWER(TRIM(DZ1122)),7)&lt;&gt;"pending"),DZ1122&lt;&gt;"Identification metadata alone does not permit any substantive scientific, causal, operational, or institutional claim.",AND(LEN(TRIM(EI1122))&gt;0,LEFT(LOWER(TRIM(EI1122)),7)&lt;&gt;"pending"),ISNUMBER(EH1122),EH1122&gt;0),"READY","PENDING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2" t="str">
        <x:v>Pending</x:v>
      </x:c>
      <x:c r="EE1122"/>
      <x:c r="EF1122" t="str">
        <x:v>Pending</x:v>
      </x:c>
      <x:c r="EG1122" t="str">
        <x:v>Pending</x:v>
      </x:c>
      <x:c r="EH1122"/>
      <x:c r="EI1122" s="501"/>
      <x:c r="EJ1122"/>
      <x:c r="EK1122" t="str">
        <x:v>Pending</x:v>
      </x:c>
      <x:c r="EL1122" t="n">
        <x:v>46272</x:v>
      </x:c>
      <x:c r="EM1122" t="str">
        <x:v>Production PubMed record imported and reconciled to Zotero item 7V7QZDVD;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122" t="n">
        <x:f>IF(L1122="","",(IF(N1122&lt;&gt;"",1,0)+IF(O1122&lt;&gt;"",1,0)+IF(AJ1122&lt;&gt;"",1,0)+IF(AU1122&lt;&gt;"",1,0)+IF(BE1122&lt;&gt;"",1,0)+IF(CF1122&lt;&gt;"",1,0)+IF(CJ1122="Yes",1,0)+IF(CL1122="Yes",1,0)+IF(DE1122&lt;&gt;"Pending",1,0)+IF(F1122&lt;&gt;"",1,0)+IF(DZ1122&lt;&gt;"",1,0)+IF(EI1122&lt;&gt;"",1,0))/12)</x:f>
        <x:v>0.5</x:v>
      </x:c>
    </x:row>
    <x:row r="1123">
      <x:c r="A1123" t="str">
        <x:v>EV-1120</x:v>
      </x:c>
      <x:c r="B1123" t="str">
        <x:v>Integrity check</x:v>
      </x:c>
      <x:c r="C1123" t="str">
        <x:f>IF(L1123="","",IF(LEFT(EC1123,7)="BLOCKED","🔴 Do not use for conclusion",IF(EB1123="Yes","🟢 Claim-ready","🟡 Caution / context")))</x:f>
        <x:v>🟡 Caution / context</x:v>
      </x:c>
      <x:c r="D1123" t="str">
        <x:f>IF(L1123="","",EC1123)</x:f>
        <x:v>PENDING — appropriate appraisal</x:v>
      </x:c>
      <x:c r="E1123" t="str">
        <x:v>P2 — High</x:v>
      </x:c>
      <x:c r="F1123" t="str">
        <x:v>Pending</x:v>
      </x:c>
      <x:c r="G1123" t="str">
        <x:v>Title/abstract identify an explicit operational APHT/medical-readiness topic; retain for full-text assessment.</x:v>
      </x:c>
      <x:c r="H1123" t="str">
        <x:v>Obtain and review lawful full text; confirm human adjudication; then select a design-specific appraisal instrument.</x:v>
      </x:c>
      <x:c r="I1123"/>
      <x:c r="J1123" t="str">
        <x:v>B — APHT / Medical Readiness</x:v>
      </x:c>
      <x:c r="K1123" t="str">
        <x:v>IDENTIFIED</x:v>
      </x:c>
      <x:c r="L1123" t="str">
        <x:v>TacMed Updates: Development of a National Consensus for Tactical Emergency Medical Support (TEMS) Training Programs-Operators and Medical Providers.</x:v>
      </x:c>
      <x:c r="M1123"/>
      <x:c r="N1123" t="str">
        <x:v>Schwartz, Richard B; Lerner, Brooke; Llewellyn, Craig; Pennardt, Andre; Wedmore, Ian; Callaway, David W; Wightman, John M; Casillas, Raymond; Eastman, Alex; Gerold, Kevin B; Giebner, Stephen; Davidson, Robert; Kamin, Richard; Piazza, Gina; Bollard, Glenn; Carmona, Philip A; Sonstrom, Ben; Seifarth, William; Nicely, Barbara; Croushorn, John; Carmona, Philip A</x:v>
      </x:c>
      <x:c r="O1123" t="n">
        <x:v>2014</x:v>
      </x:c>
      <x:c r="P1123" t="str">
        <x:v>Journal of special operations medicine : a peer reviewed journal for SOF medical professionals</x:v>
      </x:c>
      <x:c r="Q1123" t="str">
        <x:v>Journal Article</x:v>
      </x:c>
      <x:c r="R1123" t="str">
        <x:v>Unclear</x:v>
      </x:c>
      <x:c r="S1123" t="str">
        <x:v>Unknown</x:v>
      </x:c>
      <x:c r="T1123" t="str">
        <x:v>eng</x:v>
      </x:c>
      <x:c r="U1123" t="str">
        <x:v>https://pubmed.ncbi.nlm.nih.gov/27689367/</x:v>
      </x:c>
      <x:c r="V1123" t="str"/>
      <x:c r="W1123" t="str">
        <x:f>IF(V1123="","",LOWER(SUBSTITUTE(SUBSTITUTE(SUBSTITUTE(SUBSTITUTE(TRIM(V1123),"https://doi.org/",""),"http://doi.org/",""),"https://dx.doi.org/",""),"doi:","")))</x:f>
      </x:c>
      <x:c r="X1123" t="str">
        <x:v>27689367</x:v>
      </x:c>
      <x:c r="Y1123" t="str"/>
      <x:c r="Z1123"/>
      <x:c r="AA1123" t="str">
        <x:v>PubMed/MEDLINE</x:v>
      </x:c>
      <x:c r="AB1123" t="str">
        <x:v>PUBMED-B-v1.0-2026-08-28</x:v>
      </x:c>
      <x:c r="AC1123" t="str">
        <x:v>SP-PUBMED-B-20260828</x:v>
      </x:c>
      <x:c r="AD1123" s="499" t="n">
        <x:v>46262</x:v>
      </x:c>
      <x:c r="AE1123" s="499" t="n">
        <x:v>46272</x:v>
      </x:c>
      <x:c r="AF1123" t="str">
        <x:v>F63S47PF</x:v>
      </x:c>
      <x:c r="AG1123"/>
      <x:c r="AH1123" t="str">
        <x:v>Tactical Athlete → Operational Readiness Brazil</x:v>
      </x:c>
      <x:c r="AI1123" t="str">
        <x:v>evidence-family:B</x:v>
      </x:c>
      <x:c r="AJ1123"/>
      <x:c r="AK1123" t="str">
        <x:f>IF(AJ1123="","",IF(OR(LOWER(AJ1123)="brazil",LOWER(AJ1123)="brasil"),"Yes","No"))</x:f>
      </x:c>
      <x:c r="AL1123"/>
      <x:c r="AM1123"/>
      <x:c r="AN1123"/>
      <x:c r="AO1123"/>
      <x:c r="AP1123"/>
      <x:c r="AQ1123"/>
      <x:c r="AR1123"/>
      <x:c r="AS1123"/>
      <x:c r="AT1123"/>
      <x:c r="AU1123"/>
      <x:c r="AV1123"/>
      <x:c r="AW1123"/>
      <x:c r="AX1123"/>
      <x:c r="AY1123"/>
      <x:c r="AZ1123"/>
      <x:c r="BA1123"/>
      <x:c r="BB1123"/>
      <x:c r="BC1123"/>
      <x:c r="BD1123"/>
      <x:c r="BE1123"/>
      <x:c r="BF1123"/>
      <x:c r="BG1123"/>
      <x:c r="BH1123"/>
      <x:c r="BI1123"/>
      <x:c r="BJ1123"/>
      <x:c r="BK1123"/>
      <x:c r="BL1123"/>
      <x:c r="BM1123"/>
      <x:c r="BN1123"/>
      <x:c r="BO1123"/>
      <x:c r="BP1123"/>
      <x:c r="BQ1123"/>
      <x:c r="BR1123"/>
      <x:c r="BS1123"/>
      <x:c r="BT1123"/>
      <x:c r="BU1123"/>
      <x:c r="BV1123"/>
      <x:c r="BW1123"/>
      <x:c r="BX1123"/>
      <x:c r="BY1123"/>
      <x:c r="BZ1123"/>
      <x:c r="CA1123"/>
      <x:c r="CB1123"/>
      <x:c r="CC1123"/>
      <x:c r="CD1123"/>
      <x:c r="CE1123"/>
      <x:c r="CF1123"/>
      <x:c r="CG1123"/>
      <x:c r="CH1123"/>
      <x:c r="CI1123"/>
      <x:c r="CJ1123" t="str">
        <x:v>Yes</x:v>
      </x:c>
      <x:c r="CK1123" t="str">
        <x:v>Yes</x:v>
      </x:c>
      <x:c r="CL1123" t="str">
        <x:v>Yes</x:v>
      </x:c>
      <x:c r="CM1123" t="str">
        <x:v>Clear</x:v>
      </x:c>
      <x:c r="CN1123" t="str">
        <x:v>Verified — clear</x:v>
      </x:c>
      <x:c r="CO1123" t="n">
        <x:v>46272</x:v>
      </x:c>
      <x:c r="CP1123" t="str">
        <x:v>https://pubmed.ncbi.nlm.nih.gov/27689367/</x:v>
      </x:c>
      <x:c r="CQ1123"/>
      <x:c r="CR1123"/>
      <x:c r="CS1123"/>
      <x:c r="CT1123"/>
      <x:c r="CU1123"/>
      <x:c r="CV1123"/>
      <x:c r="CW1123"/>
      <x:c r="CX1123"/>
      <x:c r="CY1123"/>
      <x:c r="CZ1123"/>
      <x:c r="DA1123"/>
      <x:c r="DB1123" t="str">
        <x:f>IF(L1123="","",IF(AND(COUNT(CU1123:DA1123)=7,OR(CU1123=0,CU1123=1,CU1123=2),OR(CV1123=0,CV1123=1,CV1123=2),OR(CW1123=0,CW1123=1,CW1123=2),OR(CX1123=0,CX1123=1,CX1123=2),OR(CY1123=0,CY1123=1,CY1123=2),OR(CZ1123=0,CZ1123=1,CZ1123=2),OR(DA1123=0,DA1123=1,DA1123=2)),SUM(CU1123:DA1123),""))</x:f>
      </x:c>
      <x:c r="DC1123" t="str">
        <x:f>IF(DB1123="","",ROUND(DB1123/14*10,1))</x:f>
      </x:c>
      <x:c r="DD1123" t="str">
        <x:v>Pending</x:v>
      </x:c>
      <x:c r="DE1123" t="str">
        <x:f>IF(L1123="","",IF(DC1123="","Pending",IF(DD1123="Yes","CONDITIONAL — safety override",IF(DC1123&gt;=8,"HIGH",IF(DC1123&gt;=5,"CONDITIONAL","LOW")))))</x:f>
        <x:v>Pending</x:v>
      </x:c>
      <x:c r="DF1123" t="str">
        <x:v>Pending screening and full-text appraisal; no transferability judgment made at identification.</x:v>
      </x:c>
      <x:c r="DG1123"/>
      <x:c r="DH1123"/>
      <x:c r="DI1123"/>
      <x:c r="DJ1123"/>
      <x:c r="DK1123"/>
      <x:c r="DL1123"/>
      <x:c r="DM1123"/>
      <x:c r="DN1123"/>
      <x:c r="DO1123"/>
      <x:c r="DP1123"/>
      <x:c r="DQ1123"/>
      <x:c r="DR1123"/>
      <x:c r="DS1123"/>
      <x:c r="DT1123"/>
      <x:c r="DU1123"/>
      <x:c r="DV1123"/>
      <x:c r="DW1123"/>
      <x:c r="DX1123"/>
      <x:c r="DY1123"/>
      <x:c r="DZ1123" t="str">
        <x:v>Title/abstract screening alone does not establish effectiveness, causality, methodological quality, transferability to Brazilian public safety or an institutional recommendation.</x:v>
      </x:c>
      <x:c r="EA1123" t="str">
        <x:v>Pending</x:v>
      </x:c>
      <x:c r="EB1123" t="str">
        <x:f>IF(L1123="","",IF(EC1123="READY","Yes","No / Pending"))</x:f>
        <x:v>No / Pending</x:v>
      </x:c>
      <x:c r="EC1123" t="str">
        <x:f>IF(L1123="","",IF(OR(ISNUMBER(SEARCH("Retracted Publication",Q1123)),CM1123="Retracted",CN1123="Retracted",CM1123="Expression of Concern",CN1123="Expression of Concern",F1123="Not used",CG1123="Critical",CH1123="High",CH1123="Critical"),"BLOCKED — integrity or use restriction",IF(AND(CJ1123="Yes",CK1123="Yes",CL1123="Yes"),IF(AND(CM1123="Clear",CN1123="Verified — clear"),IF(AND(AND(LEN(TRIM(CF1123))&gt;0,LEFT(LOWER(TRIM(CF1123)),7)&lt;&gt;"pending"),OR(CG1123="High",CG1123="Moderate"),OR(CH1123="Low",CH1123="Some concerns",CH1123="Not applicable")),IF(AND(DD1123="No",OR(DE1123="HIGH",DE1123="CONDITIONAL"),AND(LEN(TRIM(DF1123))&gt;0,LEFT(LOWER(TRIM(DF1123)),7)&lt;&gt;"pending")),IF(AND(AND(LEN(TRIM(DT1123))&gt;0,LEFT(LOWER(TRIM(DT1123)),7)&lt;&gt;"pending"),AND(LEN(TRIM(DU1123))&gt;0,LEFT(LOWER(TRIM(DU1123)),7)&lt;&gt;"pending"),OR(AND(LEN(TRIM(DV1123))&gt;0,LEFT(LOWER(TRIM(DV1123)),7)&lt;&gt;"pending"),AND(LEN(TRIM(DW1123))&gt;0,LEFT(LOWER(TRIM(DW1123)),7)&lt;&gt;"pending")),AND(LEN(TRIM(DX1123))&gt;0,LEFT(LOWER(TRIM(DX1123)),7)&lt;&gt;"pending")),IF(AND(F1123="Claim-ready",OR(EA1123="Strong",EA1123="Moderate"),AND(LEN(TRIM(G1123))&gt;0,LEFT(LOWER(TRIM(G1123)),7)&lt;&gt;"pending"),G1123&lt;&gt;"No substantive use decision is permitted from identification metadata alone.",AND(LEN(TRIM(DZ1123))&gt;0,LEFT(LOWER(TRIM(DZ1123)),7)&lt;&gt;"pending"),DZ1123&lt;&gt;"Identification metadata alone does not permit any substantive scientific, causal, operational, or institutional claim.",AND(LEN(TRIM(EI1123))&gt;0,LEFT(LOWER(TRIM(EI1123)),7)&lt;&gt;"pending"),ISNUMBER(EH1123),EH1123&gt;0),"READY","PENDING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3" t="str">
        <x:v>Pending</x:v>
      </x:c>
      <x:c r="EE1123"/>
      <x:c r="EF1123" t="str">
        <x:v>Pending</x:v>
      </x:c>
      <x:c r="EG1123" t="str">
        <x:v>Pending</x:v>
      </x:c>
      <x:c r="EH1123"/>
      <x:c r="EI1123" s="501"/>
      <x:c r="EJ1123"/>
      <x:c r="EK1123" t="str">
        <x:v>Pending</x:v>
      </x:c>
      <x:c r="EL1123" t="n">
        <x:v>46272</x:v>
      </x:c>
      <x:c r="EM1123" t="str">
        <x:v>Production PubMed record imported and reconciled to Zotero item F63S47PF;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123" t="n">
        <x:f>IF(L1123="","",(IF(N1123&lt;&gt;"",1,0)+IF(O1123&lt;&gt;"",1,0)+IF(AJ1123&lt;&gt;"",1,0)+IF(AU1123&lt;&gt;"",1,0)+IF(BE1123&lt;&gt;"",1,0)+IF(CF1123&lt;&gt;"",1,0)+IF(CJ1123="Yes",1,0)+IF(CL1123="Yes",1,0)+IF(DE1123&lt;&gt;"Pending",1,0)+IF(F1123&lt;&gt;"",1,0)+IF(DZ1123&lt;&gt;"",1,0)+IF(EI1123&lt;&gt;"",1,0))/12)</x:f>
        <x:v>0.5</x:v>
      </x:c>
    </x:row>
    <x:row r="1124">
      <x:c r="A1124" t="str">
        <x:v>EV-1121</x:v>
      </x:c>
      <x:c r="B1124" t="str">
        <x:v>Integrity check</x:v>
      </x:c>
      <x:c r="C1124" t="str">
        <x:f>IF(L1124="","",IF(LEFT(EC1124,7)="BLOCKED","🔴 Do not use for conclusion",IF(EB1124="Yes","🟢 Claim-ready","🟡 Caution / context")))</x:f>
        <x:v>🟡 Caution / context</x:v>
      </x:c>
      <x:c r="D1124" t="str">
        <x:f>IF(L1124="","",EC1124)</x:f>
        <x:v>PENDING — appropriate appraisal</x:v>
      </x:c>
      <x:c r="E1124" t="str">
        <x:v>P3 — Medium</x:v>
      </x:c>
      <x:c r="F1124" t="str">
        <x:v>Pending</x:v>
      </x:c>
      <x:c r="G1124" t="str">
        <x:v>Title/abstract identify an explicit tactical/public-safety context and readiness domain; retain for full-text assessment.</x:v>
      </x:c>
      <x:c r="H1124" t="str">
        <x:v>Obtain and review lawful full text; confirm human adjudication; then select a design-specific appraisal instrument.</x:v>
      </x:c>
      <x:c r="I1124"/>
      <x:c r="J1124" t="str">
        <x:v>A — Core</x:v>
      </x:c>
      <x:c r="K1124" t="str">
        <x:v>IDENTIFIED</x:v>
      </x:c>
      <x:c r="L1124" t="str">
        <x:v>Fog of War: Psychopharmaceutical "Side Effects" and the United States Military.</x:v>
      </x:c>
      <x:c r="M1124"/>
      <x:c r="N1124" t="str">
        <x:v>Chua, Jocelyn Lim</x:v>
      </x:c>
      <x:c r="O1124" t="n">
        <x:v>2018</x:v>
      </x:c>
      <x:c r="P1124" t="str">
        <x:v>Medical anthropology</x:v>
      </x:c>
      <x:c r="Q1124" t="str">
        <x:v>Journal Article; Research Support, Non-U.S. Gov't</x:v>
      </x:c>
      <x:c r="R1124" t="str">
        <x:v>Unclear</x:v>
      </x:c>
      <x:c r="S1124" t="str">
        <x:v>Unknown</x:v>
      </x:c>
      <x:c r="T1124" t="str">
        <x:v>eng</x:v>
      </x:c>
      <x:c r="U1124" t="str">
        <x:v>https://pubmed.ncbi.nlm.nih.gov/27644961/</x:v>
      </x:c>
      <x:c r="V1124" t="str">
        <x:v>10.1080/01459740.2016.1235571</x:v>
      </x:c>
      <x:c r="W1124" t="str">
        <x:f>IF(V1124="","",LOWER(SUBSTITUTE(SUBSTITUTE(SUBSTITUTE(SUBSTITUTE(TRIM(V1124),"https://doi.org/",""),"http://doi.org/",""),"https://dx.doi.org/",""),"doi:","")))</x:f>
        <x:v>10.1080/01459740.2016.1235571</x:v>
      </x:c>
      <x:c r="X1124" t="str">
        <x:v>27644961</x:v>
      </x:c>
      <x:c r="Y1124" t="str"/>
      <x:c r="Z1124"/>
      <x:c r="AA1124" t="str">
        <x:v>PubMed/MEDLINE</x:v>
      </x:c>
      <x:c r="AB1124" t="str">
        <x:v>PUBMED-A-v1.0-2026-08-28</x:v>
      </x:c>
      <x:c r="AC1124" t="str">
        <x:v>SP-PUBMED-A-20260828</x:v>
      </x:c>
      <x:c r="AD1124" s="499" t="n">
        <x:v>46262</x:v>
      </x:c>
      <x:c r="AE1124" s="499" t="n">
        <x:v>46272</x:v>
      </x:c>
      <x:c r="AF1124" t="str">
        <x:v>P8NB8HC6</x:v>
      </x:c>
      <x:c r="AG1124"/>
      <x:c r="AH1124" t="str">
        <x:v>Tactical Athlete → Operational Readiness Brazil</x:v>
      </x:c>
      <x:c r="AI1124" t="str">
        <x:v>evidence-family:A</x:v>
      </x:c>
      <x:c r="AJ1124"/>
      <x:c r="AK1124" t="str">
        <x:f>IF(AJ1124="","",IF(OR(LOWER(AJ1124)="brazil",LOWER(AJ1124)="brasil"),"Yes","No"))</x:f>
      </x:c>
      <x:c r="AL1124"/>
      <x:c r="AM1124"/>
      <x:c r="AN1124"/>
      <x:c r="AO1124"/>
      <x:c r="AP1124"/>
      <x:c r="AQ1124"/>
      <x:c r="AR1124"/>
      <x:c r="AS1124"/>
      <x:c r="AT1124"/>
      <x:c r="AU1124"/>
      <x:c r="AV1124"/>
      <x:c r="AW1124"/>
      <x:c r="AX1124"/>
      <x:c r="AY1124"/>
      <x:c r="AZ1124"/>
      <x:c r="BA1124"/>
      <x:c r="BB1124"/>
      <x:c r="BC1124"/>
      <x:c r="BD1124"/>
      <x:c r="BE1124"/>
      <x:c r="BF1124"/>
      <x:c r="BG1124"/>
      <x:c r="BH1124"/>
      <x:c r="BI1124"/>
      <x:c r="BJ1124"/>
      <x:c r="BK1124"/>
      <x:c r="BL1124"/>
      <x:c r="BM1124"/>
      <x:c r="BN1124"/>
      <x:c r="BO1124"/>
      <x:c r="BP1124"/>
      <x:c r="BQ1124"/>
      <x:c r="BR1124"/>
      <x:c r="BS1124"/>
      <x:c r="BT1124"/>
      <x:c r="BU1124"/>
      <x:c r="BV1124"/>
      <x:c r="BW1124"/>
      <x:c r="BX1124"/>
      <x:c r="BY1124"/>
      <x:c r="BZ1124"/>
      <x:c r="CA1124"/>
      <x:c r="CB1124"/>
      <x:c r="CC1124"/>
      <x:c r="CD1124"/>
      <x:c r="CE1124"/>
      <x:c r="CF1124"/>
      <x:c r="CG1124"/>
      <x:c r="CH1124"/>
      <x:c r="CI1124"/>
      <x:c r="CJ1124" t="str">
        <x:v>Yes</x:v>
      </x:c>
      <x:c r="CK1124" t="str">
        <x:v>Yes</x:v>
      </x:c>
      <x:c r="CL1124" t="str">
        <x:v>Yes</x:v>
      </x:c>
      <x:c r="CM1124" t="str">
        <x:v>Clear</x:v>
      </x:c>
      <x:c r="CN1124" t="str">
        <x:v>Verified — clear</x:v>
      </x:c>
      <x:c r="CO1124" t="n">
        <x:v>46272</x:v>
      </x:c>
      <x:c r="CP1124" t="str">
        <x:v>https://pubmed.ncbi.nlm.nih.gov/27644961/</x:v>
      </x:c>
      <x:c r="CQ1124"/>
      <x:c r="CR1124"/>
      <x:c r="CS1124"/>
      <x:c r="CT1124"/>
      <x:c r="CU1124"/>
      <x:c r="CV1124"/>
      <x:c r="CW1124"/>
      <x:c r="CX1124"/>
      <x:c r="CY1124"/>
      <x:c r="CZ1124"/>
      <x:c r="DA1124"/>
      <x:c r="DB1124" t="str">
        <x:f>IF(L1124="","",IF(AND(COUNT(CU1124:DA1124)=7,OR(CU1124=0,CU1124=1,CU1124=2),OR(CV1124=0,CV1124=1,CV1124=2),OR(CW1124=0,CW1124=1,CW1124=2),OR(CX1124=0,CX1124=1,CX1124=2),OR(CY1124=0,CY1124=1,CY1124=2),OR(CZ1124=0,CZ1124=1,CZ1124=2),OR(DA1124=0,DA1124=1,DA1124=2)),SUM(CU1124:DA1124),""))</x:f>
      </x:c>
      <x:c r="DC1124" t="str">
        <x:f>IF(DB1124="","",ROUND(DB1124/14*10,1))</x:f>
      </x:c>
      <x:c r="DD1124" t="str">
        <x:v>Pending</x:v>
      </x:c>
      <x:c r="DE1124" t="str">
        <x:f>IF(L1124="","",IF(DC1124="","Pending",IF(DD1124="Yes","CONDITIONAL — safety override",IF(DC1124&gt;=8,"HIGH",IF(DC1124&gt;=5,"CONDITIONAL","LOW")))))</x:f>
        <x:v>Pending</x:v>
      </x:c>
      <x:c r="DF1124" t="str">
        <x:v>Pending screening and full-text appraisal; no transferability judgment made at identification.</x:v>
      </x:c>
      <x:c r="DG1124"/>
      <x:c r="DH1124"/>
      <x:c r="DI1124"/>
      <x:c r="DJ1124"/>
      <x:c r="DK1124"/>
      <x:c r="DL1124"/>
      <x:c r="DM1124"/>
      <x:c r="DN1124"/>
      <x:c r="DO1124"/>
      <x:c r="DP1124"/>
      <x:c r="DQ1124"/>
      <x:c r="DR1124"/>
      <x:c r="DS1124"/>
      <x:c r="DT1124"/>
      <x:c r="DU1124"/>
      <x:c r="DV1124"/>
      <x:c r="DW1124"/>
      <x:c r="DX1124"/>
      <x:c r="DY1124"/>
      <x:c r="DZ1124" t="str">
        <x:v>Title/abstract screening alone does not establish effectiveness, causality, methodological quality, transferability to Brazilian public safety or an institutional recommendation.</x:v>
      </x:c>
      <x:c r="EA1124" t="str">
        <x:v>Pending</x:v>
      </x:c>
      <x:c r="EB1124" t="str">
        <x:f>IF(L1124="","",IF(EC1124="READY","Yes","No / Pending"))</x:f>
        <x:v>No / Pending</x:v>
      </x:c>
      <x:c r="EC1124" t="str">
        <x:f>IF(L1124="","",IF(OR(ISNUMBER(SEARCH("Retracted Publication",Q1124)),CM1124="Retracted",CN1124="Retracted",CM1124="Expression of Concern",CN1124="Expression of Concern",F1124="Not used",CG1124="Critical",CH1124="High",CH1124="Critical"),"BLOCKED — integrity or use restriction",IF(AND(CJ1124="Yes",CK1124="Yes",CL1124="Yes"),IF(AND(CM1124="Clear",CN1124="Verified — clear"),IF(AND(AND(LEN(TRIM(CF1124))&gt;0,LEFT(LOWER(TRIM(CF1124)),7)&lt;&gt;"pending"),OR(CG1124="High",CG1124="Moderate"),OR(CH1124="Low",CH1124="Some concerns",CH1124="Not applicable")),IF(AND(DD1124="No",OR(DE1124="HIGH",DE1124="CONDITIONAL"),AND(LEN(TRIM(DF1124))&gt;0,LEFT(LOWER(TRIM(DF1124)),7)&lt;&gt;"pending")),IF(AND(AND(LEN(TRIM(DT1124))&gt;0,LEFT(LOWER(TRIM(DT1124)),7)&lt;&gt;"pending"),AND(LEN(TRIM(DU1124))&gt;0,LEFT(LOWER(TRIM(DU1124)),7)&lt;&gt;"pending"),OR(AND(LEN(TRIM(DV1124))&gt;0,LEFT(LOWER(TRIM(DV1124)),7)&lt;&gt;"pending"),AND(LEN(TRIM(DW1124))&gt;0,LEFT(LOWER(TRIM(DW1124)),7)&lt;&gt;"pending")),AND(LEN(TRIM(DX1124))&gt;0,LEFT(LOWER(TRIM(DX1124)),7)&lt;&gt;"pending")),IF(AND(F1124="Claim-ready",OR(EA1124="Strong",EA1124="Moderate"),AND(LEN(TRIM(G1124))&gt;0,LEFT(LOWER(TRIM(G1124)),7)&lt;&gt;"pending"),G1124&lt;&gt;"No substantive use decision is permitted from identification metadata alone.",AND(LEN(TRIM(DZ1124))&gt;0,LEFT(LOWER(TRIM(DZ1124)),7)&lt;&gt;"pending"),DZ1124&lt;&gt;"Identification metadata alone does not permit any substantive scientific, causal, operational, or institutional claim.",AND(LEN(TRIM(EI1124))&gt;0,LEFT(LOWER(TRIM(EI1124)),7)&lt;&gt;"pending"),ISNUMBER(EH1124),EH1124&gt;0),"READY","PENDING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4" t="str">
        <x:v>Pending</x:v>
      </x:c>
      <x:c r="EE1124"/>
      <x:c r="EF1124" t="str">
        <x:v>Pending</x:v>
      </x:c>
      <x:c r="EG1124" t="str">
        <x:v>Pending</x:v>
      </x:c>
      <x:c r="EH1124"/>
      <x:c r="EI1124" s="501"/>
      <x:c r="EJ1124"/>
      <x:c r="EK1124" t="str">
        <x:v>Pending</x:v>
      </x:c>
      <x:c r="EL1124" t="n">
        <x:v>46272</x:v>
      </x:c>
      <x:c r="EM1124" t="str">
        <x:v>Production PubMed record imported and reconciled to Zotero item P8NB8HC6;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24" t="n">
        <x:f>IF(L1124="","",(IF(N1124&lt;&gt;"",1,0)+IF(O1124&lt;&gt;"",1,0)+IF(AJ1124&lt;&gt;"",1,0)+IF(AU1124&lt;&gt;"",1,0)+IF(BE1124&lt;&gt;"",1,0)+IF(CF1124&lt;&gt;"",1,0)+IF(CJ1124="Yes",1,0)+IF(CL1124="Yes",1,0)+IF(DE1124&lt;&gt;"Pending",1,0)+IF(F1124&lt;&gt;"",1,0)+IF(DZ1124&lt;&gt;"",1,0)+IF(EI1124&lt;&gt;"",1,0))/12)</x:f>
        <x:v>0.5</x:v>
      </x:c>
    </x:row>
    <x:row r="1125">
      <x:c r="A1125" t="str">
        <x:v>EV-1122</x:v>
      </x:c>
      <x:c r="B1125" t="str">
        <x:v>Integrity check</x:v>
      </x:c>
      <x:c r="C1125" t="str">
        <x:f>IF(L1125="","",IF(LEFT(EC1125,7)="BLOCKED","🔴 Do not use for conclusion",IF(EB1125="Yes","🟢 Claim-ready","🟡 Caution / context")))</x:f>
        <x:v>🟡 Caution / context</x:v>
      </x:c>
      <x:c r="D1125" t="str">
        <x:f>IF(L1125="","",EC1125)</x:f>
        <x:v>PENDING — appropriate appraisal</x:v>
      </x:c>
      <x:c r="E1125" t="str">
        <x:v>P3 — Medium</x:v>
      </x:c>
      <x:c r="F1125" t="str">
        <x:v>Pending</x:v>
      </x:c>
      <x:c r="G1125" t="str">
        <x:v>Title/abstract identify an explicit tactical/public-safety context and readiness domain; retain for full-text assessment.</x:v>
      </x:c>
      <x:c r="H1125" t="str">
        <x:v>Obtain and review lawful full text; confirm human adjudication; then select a design-specific appraisal instrument.</x:v>
      </x:c>
      <x:c r="I1125"/>
      <x:c r="J1125" t="str">
        <x:v>A — Core</x:v>
      </x:c>
      <x:c r="K1125" t="str">
        <x:v>IDENTIFIED</x:v>
      </x:c>
      <x:c r="L1125" t="str">
        <x:v>Sustained Military Operations and Cognitive Performance.</x:v>
      </x:c>
      <x:c r="M1125"/>
      <x:c r="N1125" t="str">
        <x:v>Vrijkotte, Susan; Roelands, Bart; Meeusen, Romain; Pattyn, Nathalie</x:v>
      </x:c>
      <x:c r="O1125" t="n">
        <x:v>2016</x:v>
      </x:c>
      <x:c r="P1125" t="str">
        <x:v>Aerospace medicine and human performance</x:v>
      </x:c>
      <x:c r="Q1125" t="str">
        <x:v>Journal Article; Systematic Review</x:v>
      </x:c>
      <x:c r="R1125" t="str">
        <x:v>Unclear</x:v>
      </x:c>
      <x:c r="S1125" t="str">
        <x:v>Unknown</x:v>
      </x:c>
      <x:c r="T1125" t="str">
        <x:v>eng</x:v>
      </x:c>
      <x:c r="U1125" t="str">
        <x:v>https://pubmed.ncbi.nlm.nih.gov/27634607/</x:v>
      </x:c>
      <x:c r="V1125" t="str">
        <x:v>10.3357/amhp.4468.2016</x:v>
      </x:c>
      <x:c r="W1125" t="str">
        <x:f>IF(V1125="","",LOWER(SUBSTITUTE(SUBSTITUTE(SUBSTITUTE(SUBSTITUTE(TRIM(V1125),"https://doi.org/",""),"http://doi.org/",""),"https://dx.doi.org/",""),"doi:","")))</x:f>
        <x:v>10.3357/amhp.4468.2016</x:v>
      </x:c>
      <x:c r="X1125" t="str">
        <x:v>27634607</x:v>
      </x:c>
      <x:c r="Y1125" t="str"/>
      <x:c r="Z1125"/>
      <x:c r="AA1125" t="str">
        <x:v>PubMed/MEDLINE</x:v>
      </x:c>
      <x:c r="AB1125" t="str">
        <x:v>PUBMED-A-v1.0-2026-08-28</x:v>
      </x:c>
      <x:c r="AC1125" t="str">
        <x:v>SP-PUBMED-A-20260828</x:v>
      </x:c>
      <x:c r="AD1125" s="499" t="n">
        <x:v>46262</x:v>
      </x:c>
      <x:c r="AE1125" s="499" t="n">
        <x:v>46272</x:v>
      </x:c>
      <x:c r="AF1125" t="str">
        <x:v>XWRXJM9Z</x:v>
      </x:c>
      <x:c r="AG1125"/>
      <x:c r="AH1125" t="str">
        <x:v>Tactical Athlete → Operational Readiness Brazil</x:v>
      </x:c>
      <x:c r="AI1125" t="str">
        <x:v>evidence-family:A</x:v>
      </x:c>
      <x:c r="AJ1125"/>
      <x:c r="AK1125" t="str">
        <x:f>IF(AJ1125="","",IF(OR(LOWER(AJ1125)="brazil",LOWER(AJ1125)="brasil"),"Yes","No"))</x:f>
      </x:c>
      <x:c r="AL1125"/>
      <x:c r="AM1125"/>
      <x:c r="AN1125"/>
      <x:c r="AO1125"/>
      <x:c r="AP1125"/>
      <x:c r="AQ1125"/>
      <x:c r="AR1125"/>
      <x:c r="AS1125"/>
      <x:c r="AT1125"/>
      <x:c r="AU1125"/>
      <x:c r="AV1125"/>
      <x:c r="AW1125"/>
      <x:c r="AX1125"/>
      <x:c r="AY1125"/>
      <x:c r="AZ1125"/>
      <x:c r="BA1125"/>
      <x:c r="BB1125"/>
      <x:c r="BC1125"/>
      <x:c r="BD1125"/>
      <x:c r="BE1125"/>
      <x:c r="BF1125"/>
      <x:c r="BG1125"/>
      <x:c r="BH1125"/>
      <x:c r="BI1125"/>
      <x:c r="BJ1125"/>
      <x:c r="BK1125"/>
      <x:c r="BL1125"/>
      <x:c r="BM1125"/>
      <x:c r="BN1125"/>
      <x:c r="BO1125"/>
      <x:c r="BP1125"/>
      <x:c r="BQ1125"/>
      <x:c r="BR1125"/>
      <x:c r="BS1125"/>
      <x:c r="BT1125"/>
      <x:c r="BU1125"/>
      <x:c r="BV1125"/>
      <x:c r="BW1125"/>
      <x:c r="BX1125"/>
      <x:c r="BY1125"/>
      <x:c r="BZ1125"/>
      <x:c r="CA1125"/>
      <x:c r="CB1125"/>
      <x:c r="CC1125"/>
      <x:c r="CD1125"/>
      <x:c r="CE1125"/>
      <x:c r="CF1125"/>
      <x:c r="CG1125"/>
      <x:c r="CH1125"/>
      <x:c r="CI1125"/>
      <x:c r="CJ1125" t="str">
        <x:v>Yes</x:v>
      </x:c>
      <x:c r="CK1125" t="str">
        <x:v>Yes</x:v>
      </x:c>
      <x:c r="CL1125" t="str">
        <x:v>Yes</x:v>
      </x:c>
      <x:c r="CM1125" t="str">
        <x:v>Clear</x:v>
      </x:c>
      <x:c r="CN1125" t="str">
        <x:v>Verified — clear</x:v>
      </x:c>
      <x:c r="CO1125" t="n">
        <x:v>46272</x:v>
      </x:c>
      <x:c r="CP1125" t="str">
        <x:v>https://pubmed.ncbi.nlm.nih.gov/27634607/</x:v>
      </x:c>
      <x:c r="CQ1125"/>
      <x:c r="CR1125"/>
      <x:c r="CS1125"/>
      <x:c r="CT1125"/>
      <x:c r="CU1125"/>
      <x:c r="CV1125"/>
      <x:c r="CW1125"/>
      <x:c r="CX1125"/>
      <x:c r="CY1125"/>
      <x:c r="CZ1125"/>
      <x:c r="DA1125"/>
      <x:c r="DB1125" t="str">
        <x:f>IF(L1125="","",IF(AND(COUNT(CU1125:DA1125)=7,OR(CU1125=0,CU1125=1,CU1125=2),OR(CV1125=0,CV1125=1,CV1125=2),OR(CW1125=0,CW1125=1,CW1125=2),OR(CX1125=0,CX1125=1,CX1125=2),OR(CY1125=0,CY1125=1,CY1125=2),OR(CZ1125=0,CZ1125=1,CZ1125=2),OR(DA1125=0,DA1125=1,DA1125=2)),SUM(CU1125:DA1125),""))</x:f>
      </x:c>
      <x:c r="DC1125" t="str">
        <x:f>IF(DB1125="","",ROUND(DB1125/14*10,1))</x:f>
      </x:c>
      <x:c r="DD1125" t="str">
        <x:v>Pending</x:v>
      </x:c>
      <x:c r="DE1125" t="str">
        <x:f>IF(L1125="","",IF(DC1125="","Pending",IF(DD1125="Yes","CONDITIONAL — safety override",IF(DC1125&gt;=8,"HIGH",IF(DC1125&gt;=5,"CONDITIONAL","LOW")))))</x:f>
        <x:v>Pending</x:v>
      </x:c>
      <x:c r="DF1125" t="str">
        <x:v>Pending screening and full-text appraisal; no transferability judgment made at identification.</x:v>
      </x:c>
      <x:c r="DG1125"/>
      <x:c r="DH1125"/>
      <x:c r="DI1125"/>
      <x:c r="DJ1125"/>
      <x:c r="DK1125"/>
      <x:c r="DL1125"/>
      <x:c r="DM1125"/>
      <x:c r="DN1125"/>
      <x:c r="DO1125"/>
      <x:c r="DP1125"/>
      <x:c r="DQ1125"/>
      <x:c r="DR1125"/>
      <x:c r="DS1125"/>
      <x:c r="DT1125"/>
      <x:c r="DU1125"/>
      <x:c r="DV1125"/>
      <x:c r="DW1125"/>
      <x:c r="DX1125"/>
      <x:c r="DY1125"/>
      <x:c r="DZ1125" t="str">
        <x:v>Title/abstract screening alone does not establish effectiveness, causality, methodological quality, transferability to Brazilian public safety or an institutional recommendation.</x:v>
      </x:c>
      <x:c r="EA1125" t="str">
        <x:v>Pending</x:v>
      </x:c>
      <x:c r="EB1125" t="str">
        <x:f>IF(L1125="","",IF(EC1125="READY","Yes","No / Pending"))</x:f>
        <x:v>No / Pending</x:v>
      </x:c>
      <x:c r="EC1125" t="str">
        <x:f>IF(L1125="","",IF(OR(ISNUMBER(SEARCH("Retracted Publication",Q1125)),CM1125="Retracted",CN1125="Retracted",CM1125="Expression of Concern",CN1125="Expression of Concern",F1125="Not used",CG1125="Critical",CH1125="High",CH1125="Critical"),"BLOCKED — integrity or use restriction",IF(AND(CJ1125="Yes",CK1125="Yes",CL1125="Yes"),IF(AND(CM1125="Clear",CN1125="Verified — clear"),IF(AND(AND(LEN(TRIM(CF1125))&gt;0,LEFT(LOWER(TRIM(CF1125)),7)&lt;&gt;"pending"),OR(CG1125="High",CG1125="Moderate"),OR(CH1125="Low",CH1125="Some concerns",CH1125="Not applicable")),IF(AND(DD1125="No",OR(DE1125="HIGH",DE1125="CONDITIONAL"),AND(LEN(TRIM(DF1125))&gt;0,LEFT(LOWER(TRIM(DF1125)),7)&lt;&gt;"pending")),IF(AND(AND(LEN(TRIM(DT1125))&gt;0,LEFT(LOWER(TRIM(DT1125)),7)&lt;&gt;"pending"),AND(LEN(TRIM(DU1125))&gt;0,LEFT(LOWER(TRIM(DU1125)),7)&lt;&gt;"pending"),OR(AND(LEN(TRIM(DV1125))&gt;0,LEFT(LOWER(TRIM(DV1125)),7)&lt;&gt;"pending"),AND(LEN(TRIM(DW1125))&gt;0,LEFT(LOWER(TRIM(DW1125)),7)&lt;&gt;"pending")),AND(LEN(TRIM(DX1125))&gt;0,LEFT(LOWER(TRIM(DX1125)),7)&lt;&gt;"pending")),IF(AND(F1125="Claim-ready",OR(EA1125="Strong",EA1125="Moderate"),AND(LEN(TRIM(G1125))&gt;0,LEFT(LOWER(TRIM(G1125)),7)&lt;&gt;"pending"),G1125&lt;&gt;"No substantive use decision is permitted from identification metadata alone.",AND(LEN(TRIM(DZ1125))&gt;0,LEFT(LOWER(TRIM(DZ1125)),7)&lt;&gt;"pending"),DZ1125&lt;&gt;"Identification metadata alone does not permit any substantive scientific, causal, operational, or institutional claim.",AND(LEN(TRIM(EI1125))&gt;0,LEFT(LOWER(TRIM(EI1125)),7)&lt;&gt;"pending"),ISNUMBER(EH1125),EH1125&gt;0),"READY","PENDING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5" t="str">
        <x:v>Pending</x:v>
      </x:c>
      <x:c r="EE1125"/>
      <x:c r="EF1125" t="str">
        <x:v>Pending</x:v>
      </x:c>
      <x:c r="EG1125" t="str">
        <x:v>Pending</x:v>
      </x:c>
      <x:c r="EH1125"/>
      <x:c r="EI1125" s="501"/>
      <x:c r="EJ1125"/>
      <x:c r="EK1125" t="str">
        <x:v>Pending</x:v>
      </x:c>
      <x:c r="EL1125" t="n">
        <x:v>46272</x:v>
      </x:c>
      <x:c r="EM1125" t="str">
        <x:v>Production PubMed record imported and reconciled to Zotero item XWRXJM9Z;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25" t="n">
        <x:f>IF(L1125="","",(IF(N1125&lt;&gt;"",1,0)+IF(O1125&lt;&gt;"",1,0)+IF(AJ1125&lt;&gt;"",1,0)+IF(AU1125&lt;&gt;"",1,0)+IF(BE1125&lt;&gt;"",1,0)+IF(CF1125&lt;&gt;"",1,0)+IF(CJ1125="Yes",1,0)+IF(CL1125="Yes",1,0)+IF(DE1125&lt;&gt;"Pending",1,0)+IF(F1125&lt;&gt;"",1,0)+IF(DZ1125&lt;&gt;"",1,0)+IF(EI1125&lt;&gt;"",1,0))/12)</x:f>
        <x:v>0.5</x:v>
      </x:c>
    </x:row>
    <x:row r="1126">
      <x:c r="A1126" t="str">
        <x:v>EV-1123</x:v>
      </x:c>
      <x:c r="B1126" t="str">
        <x:v>Integrity check</x:v>
      </x:c>
      <x:c r="C1126" t="str">
        <x:f>IF(L1126="","",IF(LEFT(EC1126,7)="BLOCKED","🔴 Do not use for conclusion",IF(EB1126="Yes","🟢 Claim-ready","🟡 Caution / context")))</x:f>
        <x:v>🟡 Caution / context</x:v>
      </x:c>
      <x:c r="D1126" t="str">
        <x:f>IF(L1126="","",EC1126)</x:f>
        <x:v>PENDING — appropriate appraisal</x:v>
      </x:c>
      <x:c r="E1126" t="str">
        <x:v>P3 — Medium</x:v>
      </x:c>
      <x:c r="F1126" t="str">
        <x:v>Pending</x:v>
      </x:c>
      <x:c r="G1126" t="str">
        <x:v>A potentially relevant concept is present, but direct applicability is ambiguous at title/abstract level.</x:v>
      </x:c>
      <x:c r="H1126" t="str">
        <x:v>Human title/abstract adjudication; retrieve full text if relevance remains plausible.</x:v>
      </x:c>
      <x:c r="I1126"/>
      <x:c r="J1126" t="str">
        <x:v>A — Core</x:v>
      </x:c>
      <x:c r="K1126" t="str">
        <x:v>IDENTIFIED</x:v>
      </x:c>
      <x:c r="L1126" t="str">
        <x:v>Mission Compromised? Drug-Induced Liver Injury From Prohormone Supplements Containing Anabolic-Androgenic Steroids in Two Deployed U.S. Service Members.</x:v>
      </x:c>
      <x:c r="M1126"/>
      <x:c r="N1126" t="str">
        <x:v>Magee, Charles D; Witte, Stephen; Kwok, Ryan M; Deuster, Patricia A</x:v>
      </x:c>
      <x:c r="O1126" t="n">
        <x:v>2016</x:v>
      </x:c>
      <x:c r="P1126" t="str">
        <x:v>Military medicine</x:v>
      </x:c>
      <x:c r="Q1126" t="str">
        <x:v>Case Reports; Journal Article</x:v>
      </x:c>
      <x:c r="R1126" t="str">
        <x:v>Unclear</x:v>
      </x:c>
      <x:c r="S1126" t="str">
        <x:v>Unknown</x:v>
      </x:c>
      <x:c r="T1126" t="str">
        <x:v>eng</x:v>
      </x:c>
      <x:c r="U1126" t="str">
        <x:v>https://pubmed.ncbi.nlm.nih.gov/27612377/</x:v>
      </x:c>
      <x:c r="V1126" t="str">
        <x:v>10.7205/milmed-d-15-00502</x:v>
      </x:c>
      <x:c r="W1126" t="str">
        <x:f>IF(V1126="","",LOWER(SUBSTITUTE(SUBSTITUTE(SUBSTITUTE(SUBSTITUTE(TRIM(V1126),"https://doi.org/",""),"http://doi.org/",""),"https://dx.doi.org/",""),"doi:","")))</x:f>
        <x:v>10.7205/milmed-d-15-00502</x:v>
      </x:c>
      <x:c r="X1126" t="str">
        <x:v>27612377</x:v>
      </x:c>
      <x:c r="Y1126" t="str"/>
      <x:c r="Z1126"/>
      <x:c r="AA1126" t="str">
        <x:v>PubMed/MEDLINE</x:v>
      </x:c>
      <x:c r="AB1126" t="str">
        <x:v>PUBMED-A-v1.0-2026-08-28</x:v>
      </x:c>
      <x:c r="AC1126" t="str">
        <x:v>SP-PUBMED-A-20260828</x:v>
      </x:c>
      <x:c r="AD1126" s="499" t="n">
        <x:v>46262</x:v>
      </x:c>
      <x:c r="AE1126" s="499" t="n">
        <x:v>46272</x:v>
      </x:c>
      <x:c r="AF1126" t="str">
        <x:v>HKSHBYHY</x:v>
      </x:c>
      <x:c r="AG1126"/>
      <x:c r="AH1126" t="str">
        <x:v>Tactical Athlete → Operational Readiness Brazil</x:v>
      </x:c>
      <x:c r="AI1126" t="str">
        <x:v>evidence-family:A</x:v>
      </x:c>
      <x:c r="AJ1126"/>
      <x:c r="AK1126" t="str">
        <x:f>IF(AJ1126="","",IF(OR(LOWER(AJ1126)="brazil",LOWER(AJ1126)="brasil"),"Yes","No"))</x:f>
      </x:c>
      <x:c r="AL1126"/>
      <x:c r="AM1126"/>
      <x:c r="AN1126"/>
      <x:c r="AO1126"/>
      <x:c r="AP1126"/>
      <x:c r="AQ1126"/>
      <x:c r="AR1126"/>
      <x:c r="AS1126"/>
      <x:c r="AT1126"/>
      <x:c r="AU1126"/>
      <x:c r="AV1126"/>
      <x:c r="AW1126"/>
      <x:c r="AX1126"/>
      <x:c r="AY1126"/>
      <x:c r="AZ1126"/>
      <x:c r="BA1126"/>
      <x:c r="BB1126"/>
      <x:c r="BC1126"/>
      <x:c r="BD1126"/>
      <x:c r="BE1126"/>
      <x:c r="BF1126"/>
      <x:c r="BG1126"/>
      <x:c r="BH1126"/>
      <x:c r="BI1126"/>
      <x:c r="BJ1126"/>
      <x:c r="BK1126"/>
      <x:c r="BL1126"/>
      <x:c r="BM1126"/>
      <x:c r="BN1126"/>
      <x:c r="BO1126"/>
      <x:c r="BP1126"/>
      <x:c r="BQ1126"/>
      <x:c r="BR1126"/>
      <x:c r="BS1126"/>
      <x:c r="BT1126"/>
      <x:c r="BU1126"/>
      <x:c r="BV1126"/>
      <x:c r="BW1126"/>
      <x:c r="BX1126"/>
      <x:c r="BY1126"/>
      <x:c r="BZ1126"/>
      <x:c r="CA1126"/>
      <x:c r="CB1126"/>
      <x:c r="CC1126"/>
      <x:c r="CD1126"/>
      <x:c r="CE1126"/>
      <x:c r="CF1126"/>
      <x:c r="CG1126"/>
      <x:c r="CH1126"/>
      <x:c r="CI1126"/>
      <x:c r="CJ1126" t="str">
        <x:v>Yes</x:v>
      </x:c>
      <x:c r="CK1126" t="str">
        <x:v>Yes</x:v>
      </x:c>
      <x:c r="CL1126" t="str">
        <x:v>Yes</x:v>
      </x:c>
      <x:c r="CM1126" t="str">
        <x:v>Clear</x:v>
      </x:c>
      <x:c r="CN1126" t="str">
        <x:v>Verified — clear</x:v>
      </x:c>
      <x:c r="CO1126" t="n">
        <x:v>46272</x:v>
      </x:c>
      <x:c r="CP1126" t="str">
        <x:v>https://pubmed.ncbi.nlm.nih.gov/27612377/</x:v>
      </x:c>
      <x:c r="CQ1126"/>
      <x:c r="CR1126"/>
      <x:c r="CS1126"/>
      <x:c r="CT1126"/>
      <x:c r="CU1126"/>
      <x:c r="CV1126"/>
      <x:c r="CW1126"/>
      <x:c r="CX1126"/>
      <x:c r="CY1126"/>
      <x:c r="CZ1126"/>
      <x:c r="DA1126"/>
      <x:c r="DB1126" t="str">
        <x:f>IF(L1126="","",IF(AND(COUNT(CU1126:DA1126)=7,OR(CU1126=0,CU1126=1,CU1126=2),OR(CV1126=0,CV1126=1,CV1126=2),OR(CW1126=0,CW1126=1,CW1126=2),OR(CX1126=0,CX1126=1,CX1126=2),OR(CY1126=0,CY1126=1,CY1126=2),OR(CZ1126=0,CZ1126=1,CZ1126=2),OR(DA1126=0,DA1126=1,DA1126=2)),SUM(CU1126:DA1126),""))</x:f>
      </x:c>
      <x:c r="DC1126" t="str">
        <x:f>IF(DB1126="","",ROUND(DB1126/14*10,1))</x:f>
      </x:c>
      <x:c r="DD1126" t="str">
        <x:v>Pending</x:v>
      </x:c>
      <x:c r="DE1126" t="str">
        <x:f>IF(L1126="","",IF(DC1126="","Pending",IF(DD1126="Yes","CONDITIONAL — safety override",IF(DC1126&gt;=8,"HIGH",IF(DC1126&gt;=5,"CONDITIONAL","LOW")))))</x:f>
        <x:v>Pending</x:v>
      </x:c>
      <x:c r="DF1126" t="str">
        <x:v>Pending screening and full-text appraisal; no transferability judgment made at identification.</x:v>
      </x:c>
      <x:c r="DG1126"/>
      <x:c r="DH1126"/>
      <x:c r="DI1126"/>
      <x:c r="DJ1126"/>
      <x:c r="DK1126"/>
      <x:c r="DL1126"/>
      <x:c r="DM1126"/>
      <x:c r="DN1126"/>
      <x:c r="DO1126"/>
      <x:c r="DP1126"/>
      <x:c r="DQ1126"/>
      <x:c r="DR1126"/>
      <x:c r="DS1126"/>
      <x:c r="DT1126"/>
      <x:c r="DU1126"/>
      <x:c r="DV1126"/>
      <x:c r="DW1126"/>
      <x:c r="DX1126"/>
      <x:c r="DY1126"/>
      <x:c r="DZ1126" t="str">
        <x:v>Title/abstract information is insufficient for a substantive scientific, causal, transferability or institutional claim.</x:v>
      </x:c>
      <x:c r="EA1126" t="str">
        <x:v>Pending</x:v>
      </x:c>
      <x:c r="EB1126" t="str">
        <x:f>IF(L1126="","",IF(EC1126="READY","Yes","No / Pending"))</x:f>
        <x:v>No / Pending</x:v>
      </x:c>
      <x:c r="EC1126" t="str">
        <x:f>IF(L1126="","",IF(OR(ISNUMBER(SEARCH("Retracted Publication",Q1126)),CM1126="Retracted",CN1126="Retracted",CM1126="Expression of Concern",CN1126="Expression of Concern",F1126="Not used",CG1126="Critical",CH1126="High",CH1126="Critical"),"BLOCKED — integrity or use restriction",IF(AND(CJ1126="Yes",CK1126="Yes",CL1126="Yes"),IF(AND(CM1126="Clear",CN1126="Verified — clear"),IF(AND(AND(LEN(TRIM(CF1126))&gt;0,LEFT(LOWER(TRIM(CF1126)),7)&lt;&gt;"pending"),OR(CG1126="High",CG1126="Moderate"),OR(CH1126="Low",CH1126="Some concerns",CH1126="Not applicable")),IF(AND(DD1126="No",OR(DE1126="HIGH",DE1126="CONDITIONAL"),AND(LEN(TRIM(DF1126))&gt;0,LEFT(LOWER(TRIM(DF1126)),7)&lt;&gt;"pending")),IF(AND(AND(LEN(TRIM(DT1126))&gt;0,LEFT(LOWER(TRIM(DT1126)),7)&lt;&gt;"pending"),AND(LEN(TRIM(DU1126))&gt;0,LEFT(LOWER(TRIM(DU1126)),7)&lt;&gt;"pending"),OR(AND(LEN(TRIM(DV1126))&gt;0,LEFT(LOWER(TRIM(DV1126)),7)&lt;&gt;"pending"),AND(LEN(TRIM(DW1126))&gt;0,LEFT(LOWER(TRIM(DW1126)),7)&lt;&gt;"pending")),AND(LEN(TRIM(DX1126))&gt;0,LEFT(LOWER(TRIM(DX1126)),7)&lt;&gt;"pending")),IF(AND(F1126="Claim-ready",OR(EA1126="Strong",EA1126="Moderate"),AND(LEN(TRIM(G1126))&gt;0,LEFT(LOWER(TRIM(G1126)),7)&lt;&gt;"pending"),G1126&lt;&gt;"No substantive use decision is permitted from identification metadata alone.",AND(LEN(TRIM(DZ1126))&gt;0,LEFT(LOWER(TRIM(DZ1126)),7)&lt;&gt;"pending"),DZ1126&lt;&gt;"Identification metadata alone does not permit any substantive scientific, causal, operational, or institutional claim.",AND(LEN(TRIM(EI1126))&gt;0,LEFT(LOWER(TRIM(EI1126)),7)&lt;&gt;"pending"),ISNUMBER(EH1126),EH1126&gt;0),"READY","PENDING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6" t="str">
        <x:v>Pending</x:v>
      </x:c>
      <x:c r="EE1126"/>
      <x:c r="EF1126" t="str">
        <x:v>Pending</x:v>
      </x:c>
      <x:c r="EG1126" t="str">
        <x:v>Pending</x:v>
      </x:c>
      <x:c r="EH1126"/>
      <x:c r="EI1126" s="501"/>
      <x:c r="EJ1126"/>
      <x:c r="EK1126" t="str">
        <x:v>Pending</x:v>
      </x:c>
      <x:c r="EL1126" t="n">
        <x:v>46272</x:v>
      </x:c>
      <x:c r="EM1126" t="str">
        <x:v>Production PubMed record imported and reconciled to Zotero item HKSHBYHY;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26" t="n">
        <x:f>IF(L1126="","",(IF(N1126&lt;&gt;"",1,0)+IF(O1126&lt;&gt;"",1,0)+IF(AJ1126&lt;&gt;"",1,0)+IF(AU1126&lt;&gt;"",1,0)+IF(BE1126&lt;&gt;"",1,0)+IF(CF1126&lt;&gt;"",1,0)+IF(CJ1126="Yes",1,0)+IF(CL1126="Yes",1,0)+IF(DE1126&lt;&gt;"Pending",1,0)+IF(F1126&lt;&gt;"",1,0)+IF(DZ1126&lt;&gt;"",1,0)+IF(EI1126&lt;&gt;"",1,0))/12)</x:f>
        <x:v>0.5</x:v>
      </x:c>
    </x:row>
    <x:row r="1127">
      <x:c r="A1127" t="str">
        <x:v>EV-1124</x:v>
      </x:c>
      <x:c r="B1127" t="str">
        <x:v>Integrity check</x:v>
      </x:c>
      <x:c r="C1127" t="str">
        <x:f>IF(L1127="","",IF(LEFT(EC1127,7)="BLOCKED","🔴 Do not use for conclusion",IF(EB1127="Yes","🟢 Claim-ready","🟡 Caution / context")))</x:f>
        <x:v>🟡 Caution / context</x:v>
      </x:c>
      <x:c r="D1127" t="str">
        <x:f>IF(L1127="","",EC1127)</x:f>
        <x:v>PENDING — appropriate appraisal</x:v>
      </x:c>
      <x:c r="E1127" t="str">
        <x:v>P3 — Medium</x:v>
      </x:c>
      <x:c r="F1127" t="str">
        <x:v>Pending</x:v>
      </x:c>
      <x:c r="G1127" t="str">
        <x:v>Title/abstract identify an explicit tactical/public-safety context and readiness domain; retain for full-text assessment.</x:v>
      </x:c>
      <x:c r="H1127" t="str">
        <x:v>Obtain and review lawful full text; confirm human adjudication; then select a design-specific appraisal instrument.</x:v>
      </x:c>
      <x:c r="I1127"/>
      <x:c r="J1127" t="str">
        <x:v>A — Core</x:v>
      </x:c>
      <x:c r="K1127" t="str">
        <x:v>IDENTIFIED</x:v>
      </x:c>
      <x:c r="L1127" t="str">
        <x:v>Effects of Deployment on Musculoskeletal and Physiological Characteristics and Balance.</x:v>
      </x:c>
      <x:c r="M1127"/>
      <x:c r="N1127" t="str">
        <x:v>Nagai, Takashi; Abt, John P; Sell, Timothy C; Keenan, Karen A; McGrail, Mark A; Smalley, Brian W; Lephart, Scott M</x:v>
      </x:c>
      <x:c r="O1127" t="n">
        <x:v>2016</x:v>
      </x:c>
      <x:c r="P1127" t="str">
        <x:v>Military medicine</x:v>
      </x:c>
      <x:c r="Q1127" t="str">
        <x:v>Journal Article; Research Support, U.S. Gov't, Non-P.H.S.</x:v>
      </x:c>
      <x:c r="R1127" t="str">
        <x:v>Unclear</x:v>
      </x:c>
      <x:c r="S1127" t="str">
        <x:v>Unknown</x:v>
      </x:c>
      <x:c r="T1127" t="str">
        <x:v>eng</x:v>
      </x:c>
      <x:c r="U1127" t="str">
        <x:v>https://pubmed.ncbi.nlm.nih.gov/27612352/</x:v>
      </x:c>
      <x:c r="V1127" t="str">
        <x:v>10.7205/milmed-d-15-00370</x:v>
      </x:c>
      <x:c r="W1127" t="str">
        <x:f>IF(V1127="","",LOWER(SUBSTITUTE(SUBSTITUTE(SUBSTITUTE(SUBSTITUTE(TRIM(V1127),"https://doi.org/",""),"http://doi.org/",""),"https://dx.doi.org/",""),"doi:","")))</x:f>
        <x:v>10.7205/milmed-d-15-00370</x:v>
      </x:c>
      <x:c r="X1127" t="str">
        <x:v>27612352</x:v>
      </x:c>
      <x:c r="Y1127" t="str"/>
      <x:c r="Z1127"/>
      <x:c r="AA1127" t="str">
        <x:v>PubMed/MEDLINE</x:v>
      </x:c>
      <x:c r="AB1127" t="str">
        <x:v>PUBMED-A-v1.0-2026-08-28</x:v>
      </x:c>
      <x:c r="AC1127" t="str">
        <x:v>SP-PUBMED-A-20260828</x:v>
      </x:c>
      <x:c r="AD1127" s="499" t="n">
        <x:v>46262</x:v>
      </x:c>
      <x:c r="AE1127" s="499" t="n">
        <x:v>46272</x:v>
      </x:c>
      <x:c r="AF1127" t="str">
        <x:v>MDAX7ZXF</x:v>
      </x:c>
      <x:c r="AG1127"/>
      <x:c r="AH1127" t="str">
        <x:v>Tactical Athlete → Operational Readiness Brazil</x:v>
      </x:c>
      <x:c r="AI1127" t="str">
        <x:v>evidence-family:A</x:v>
      </x:c>
      <x:c r="AJ1127"/>
      <x:c r="AK1127" t="str">
        <x:f>IF(AJ1127="","",IF(OR(LOWER(AJ1127)="brazil",LOWER(AJ1127)="brasil"),"Yes","No"))</x:f>
      </x:c>
      <x:c r="AL1127"/>
      <x:c r="AM1127"/>
      <x:c r="AN1127"/>
      <x:c r="AO1127"/>
      <x:c r="AP1127"/>
      <x:c r="AQ1127"/>
      <x:c r="AR1127"/>
      <x:c r="AS1127"/>
      <x:c r="AT1127"/>
      <x:c r="AU1127"/>
      <x:c r="AV1127"/>
      <x:c r="AW1127"/>
      <x:c r="AX1127"/>
      <x:c r="AY1127"/>
      <x:c r="AZ1127"/>
      <x:c r="BA1127"/>
      <x:c r="BB1127"/>
      <x:c r="BC1127"/>
      <x:c r="BD1127"/>
      <x:c r="BE1127"/>
      <x:c r="BF1127"/>
      <x:c r="BG1127"/>
      <x:c r="BH1127"/>
      <x:c r="BI1127"/>
      <x:c r="BJ1127"/>
      <x:c r="BK1127"/>
      <x:c r="BL1127"/>
      <x:c r="BM1127"/>
      <x:c r="BN1127"/>
      <x:c r="BO1127"/>
      <x:c r="BP1127"/>
      <x:c r="BQ1127"/>
      <x:c r="BR1127"/>
      <x:c r="BS1127"/>
      <x:c r="BT1127"/>
      <x:c r="BU1127"/>
      <x:c r="BV1127"/>
      <x:c r="BW1127"/>
      <x:c r="BX1127"/>
      <x:c r="BY1127"/>
      <x:c r="BZ1127"/>
      <x:c r="CA1127"/>
      <x:c r="CB1127"/>
      <x:c r="CC1127"/>
      <x:c r="CD1127"/>
      <x:c r="CE1127"/>
      <x:c r="CF1127"/>
      <x:c r="CG1127"/>
      <x:c r="CH1127"/>
      <x:c r="CI1127"/>
      <x:c r="CJ1127" t="str">
        <x:v>Yes</x:v>
      </x:c>
      <x:c r="CK1127" t="str">
        <x:v>Yes</x:v>
      </x:c>
      <x:c r="CL1127" t="str">
        <x:v>Yes</x:v>
      </x:c>
      <x:c r="CM1127" t="str">
        <x:v>Clear</x:v>
      </x:c>
      <x:c r="CN1127" t="str">
        <x:v>Verified — clear</x:v>
      </x:c>
      <x:c r="CO1127" t="n">
        <x:v>46272</x:v>
      </x:c>
      <x:c r="CP1127" t="str">
        <x:v>https://pubmed.ncbi.nlm.nih.gov/27612352/</x:v>
      </x:c>
      <x:c r="CQ1127"/>
      <x:c r="CR1127"/>
      <x:c r="CS1127"/>
      <x:c r="CT1127"/>
      <x:c r="CU1127"/>
      <x:c r="CV1127"/>
      <x:c r="CW1127"/>
      <x:c r="CX1127"/>
      <x:c r="CY1127"/>
      <x:c r="CZ1127"/>
      <x:c r="DA1127"/>
      <x:c r="DB1127" t="str">
        <x:f>IF(L1127="","",IF(AND(COUNT(CU1127:DA1127)=7,OR(CU1127=0,CU1127=1,CU1127=2),OR(CV1127=0,CV1127=1,CV1127=2),OR(CW1127=0,CW1127=1,CW1127=2),OR(CX1127=0,CX1127=1,CX1127=2),OR(CY1127=0,CY1127=1,CY1127=2),OR(CZ1127=0,CZ1127=1,CZ1127=2),OR(DA1127=0,DA1127=1,DA1127=2)),SUM(CU1127:DA1127),""))</x:f>
      </x:c>
      <x:c r="DC1127" t="str">
        <x:f>IF(DB1127="","",ROUND(DB1127/14*10,1))</x:f>
      </x:c>
      <x:c r="DD1127" t="str">
        <x:v>Pending</x:v>
      </x:c>
      <x:c r="DE1127" t="str">
        <x:f>IF(L1127="","",IF(DC1127="","Pending",IF(DD1127="Yes","CONDITIONAL — safety override",IF(DC1127&gt;=8,"HIGH",IF(DC1127&gt;=5,"CONDITIONAL","LOW")))))</x:f>
        <x:v>Pending</x:v>
      </x:c>
      <x:c r="DF1127" t="str">
        <x:v>Pending screening and full-text appraisal; no transferability judgment made at identification.</x:v>
      </x:c>
      <x:c r="DG1127"/>
      <x:c r="DH1127"/>
      <x:c r="DI1127"/>
      <x:c r="DJ1127"/>
      <x:c r="DK1127"/>
      <x:c r="DL1127"/>
      <x:c r="DM1127"/>
      <x:c r="DN1127"/>
      <x:c r="DO1127"/>
      <x:c r="DP1127"/>
      <x:c r="DQ1127"/>
      <x:c r="DR1127"/>
      <x:c r="DS1127"/>
      <x:c r="DT1127"/>
      <x:c r="DU1127"/>
      <x:c r="DV1127"/>
      <x:c r="DW1127"/>
      <x:c r="DX1127"/>
      <x:c r="DY1127"/>
      <x:c r="DZ1127" t="str">
        <x:v>Title/abstract screening alone does not establish effectiveness, causality, methodological quality, transferability to Brazilian public safety or an institutional recommendation.</x:v>
      </x:c>
      <x:c r="EA1127" t="str">
        <x:v>Pending</x:v>
      </x:c>
      <x:c r="EB1127" t="str">
        <x:f>IF(L1127="","",IF(EC1127="READY","Yes","No / Pending"))</x:f>
        <x:v>No / Pending</x:v>
      </x:c>
      <x:c r="EC1127" t="str">
        <x:f>IF(L1127="","",IF(OR(ISNUMBER(SEARCH("Retracted Publication",Q1127)),CM1127="Retracted",CN1127="Retracted",CM1127="Expression of Concern",CN1127="Expression of Concern",F1127="Not used",CG1127="Critical",CH1127="High",CH1127="Critical"),"BLOCKED — integrity or use restriction",IF(AND(CJ1127="Yes",CK1127="Yes",CL1127="Yes"),IF(AND(CM1127="Clear",CN1127="Verified — clear"),IF(AND(AND(LEN(TRIM(CF1127))&gt;0,LEFT(LOWER(TRIM(CF1127)),7)&lt;&gt;"pending"),OR(CG1127="High",CG1127="Moderate"),OR(CH1127="Low",CH1127="Some concerns",CH1127="Not applicable")),IF(AND(DD1127="No",OR(DE1127="HIGH",DE1127="CONDITIONAL"),AND(LEN(TRIM(DF1127))&gt;0,LEFT(LOWER(TRIM(DF1127)),7)&lt;&gt;"pending")),IF(AND(AND(LEN(TRIM(DT1127))&gt;0,LEFT(LOWER(TRIM(DT1127)),7)&lt;&gt;"pending"),AND(LEN(TRIM(DU1127))&gt;0,LEFT(LOWER(TRIM(DU1127)),7)&lt;&gt;"pending"),OR(AND(LEN(TRIM(DV1127))&gt;0,LEFT(LOWER(TRIM(DV1127)),7)&lt;&gt;"pending"),AND(LEN(TRIM(DW1127))&gt;0,LEFT(LOWER(TRIM(DW1127)),7)&lt;&gt;"pending")),AND(LEN(TRIM(DX1127))&gt;0,LEFT(LOWER(TRIM(DX1127)),7)&lt;&gt;"pending")),IF(AND(F1127="Claim-ready",OR(EA1127="Strong",EA1127="Moderate"),AND(LEN(TRIM(G1127))&gt;0,LEFT(LOWER(TRIM(G1127)),7)&lt;&gt;"pending"),G1127&lt;&gt;"No substantive use decision is permitted from identification metadata alone.",AND(LEN(TRIM(DZ1127))&gt;0,LEFT(LOWER(TRIM(DZ1127)),7)&lt;&gt;"pending"),DZ1127&lt;&gt;"Identification metadata alone does not permit any substantive scientific, causal, operational, or institutional claim.",AND(LEN(TRIM(EI1127))&gt;0,LEFT(LOWER(TRIM(EI1127)),7)&lt;&gt;"pending"),ISNUMBER(EH1127),EH1127&gt;0),"READY","PENDING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7" t="str">
        <x:v>Pending</x:v>
      </x:c>
      <x:c r="EE1127"/>
      <x:c r="EF1127" t="str">
        <x:v>Pending</x:v>
      </x:c>
      <x:c r="EG1127" t="str">
        <x:v>Pending</x:v>
      </x:c>
      <x:c r="EH1127"/>
      <x:c r="EI1127" s="501"/>
      <x:c r="EJ1127"/>
      <x:c r="EK1127" t="str">
        <x:v>Pending</x:v>
      </x:c>
      <x:c r="EL1127" t="n">
        <x:v>46272</x:v>
      </x:c>
      <x:c r="EM1127" t="str">
        <x:v>Production PubMed record imported and reconciled to Zotero item MDAX7ZXF;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27" t="n">
        <x:f>IF(L1127="","",(IF(N1127&lt;&gt;"",1,0)+IF(O1127&lt;&gt;"",1,0)+IF(AJ1127&lt;&gt;"",1,0)+IF(AU1127&lt;&gt;"",1,0)+IF(BE1127&lt;&gt;"",1,0)+IF(CF1127&lt;&gt;"",1,0)+IF(CJ1127="Yes",1,0)+IF(CL1127="Yes",1,0)+IF(DE1127&lt;&gt;"Pending",1,0)+IF(F1127&lt;&gt;"",1,0)+IF(DZ1127&lt;&gt;"",1,0)+IF(EI1127&lt;&gt;"",1,0))/12)</x:f>
        <x:v>0.5</x:v>
      </x:c>
    </x:row>
    <x:row r="1128">
      <x:c r="A1128" t="str">
        <x:v>EV-1125</x:v>
      </x:c>
      <x:c r="B1128" t="str">
        <x:v>Integrity check</x:v>
      </x:c>
      <x:c r="C1128" t="str">
        <x:f>IF(L1128="","",IF(LEFT(EC1128,7)="BLOCKED","🔴 Do not use for conclusion",IF(EB1128="Yes","🟢 Claim-ready","🟡 Caution / context")))</x:f>
        <x:v>🟡 Caution / context</x:v>
      </x:c>
      <x:c r="D1128" t="str">
        <x:f>IF(L1128="","",EC1128)</x:f>
        <x:v>PENDING — appropriate appraisal</x:v>
      </x:c>
      <x:c r="E1128" t="str">
        <x:v>P3 — Medium</x:v>
      </x:c>
      <x:c r="F1128" t="str">
        <x:v>Pending</x:v>
      </x:c>
      <x:c r="G1128" t="str">
        <x:v>Title/abstract identify an explicit tactical/public-safety context and readiness domain; retain for full-text assessment.</x:v>
      </x:c>
      <x:c r="H1128" t="str">
        <x:v>Obtain and review lawful full text; confirm human adjudication; then select a design-specific appraisal instrument.</x:v>
      </x:c>
      <x:c r="I1128"/>
      <x:c r="J1128" t="str">
        <x:v>A — Core</x:v>
      </x:c>
      <x:c r="K1128" t="str">
        <x:v>IDENTIFIED</x:v>
      </x:c>
      <x:c r="L1128" t="str">
        <x:v>Integrating Soft Set Theory and Fuzzy Linguistic Model to Evaluate the Performance of Training Simulation Systems.</x:v>
      </x:c>
      <x:c r="M1128"/>
      <x:c r="N1128" t="str">
        <x:v>Chang, Kuei-Hu; Chang, Yung-Chia; Chain, Kai; Chung, Hsiang-Yu</x:v>
      </x:c>
      <x:c r="O1128" t="n">
        <x:v>2016</x:v>
      </x:c>
      <x:c r="P1128" t="str">
        <x:v>PloS one</x:v>
      </x:c>
      <x:c r="Q1128" t="str">
        <x:v>Journal Article</x:v>
      </x:c>
      <x:c r="R1128" t="str">
        <x:v>Unclear</x:v>
      </x:c>
      <x:c r="S1128" t="str">
        <x:v>Unknown</x:v>
      </x:c>
      <x:c r="T1128" t="str">
        <x:v>eng</x:v>
      </x:c>
      <x:c r="U1128" t="str">
        <x:v>https://pubmed.ncbi.nlm.nih.gov/27598390/</x:v>
      </x:c>
      <x:c r="V1128" t="str">
        <x:v>10.1371/journal.pone.0162092</x:v>
      </x:c>
      <x:c r="W1128" t="str">
        <x:f>IF(V1128="","",LOWER(SUBSTITUTE(SUBSTITUTE(SUBSTITUTE(SUBSTITUTE(TRIM(V1128),"https://doi.org/",""),"http://doi.org/",""),"https://dx.doi.org/",""),"doi:","")))</x:f>
        <x:v>10.1371/journal.pone.0162092</x:v>
      </x:c>
      <x:c r="X1128" t="str">
        <x:v>27598390</x:v>
      </x:c>
      <x:c r="Y1128" t="str">
        <x:v>PMC5012659</x:v>
      </x:c>
      <x:c r="Z1128"/>
      <x:c r="AA1128" t="str">
        <x:v>PubMed/MEDLINE</x:v>
      </x:c>
      <x:c r="AB1128" t="str">
        <x:v>PUBMED-A-v1.0-2026-08-28</x:v>
      </x:c>
      <x:c r="AC1128" t="str">
        <x:v>SP-PUBMED-A-20260828</x:v>
      </x:c>
      <x:c r="AD1128" s="499" t="n">
        <x:v>46262</x:v>
      </x:c>
      <x:c r="AE1128" s="499" t="n">
        <x:v>46272</x:v>
      </x:c>
      <x:c r="AF1128" t="str">
        <x:v>P4Z7B4XI</x:v>
      </x:c>
      <x:c r="AG1128"/>
      <x:c r="AH1128" t="str">
        <x:v>Tactical Athlete → Operational Readiness Brazil</x:v>
      </x:c>
      <x:c r="AI1128" t="str">
        <x:v>evidence-family:A</x:v>
      </x:c>
      <x:c r="AJ1128"/>
      <x:c r="AK1128" t="str">
        <x:f>IF(AJ1128="","",IF(OR(LOWER(AJ1128)="brazil",LOWER(AJ1128)="brasil"),"Yes","No"))</x:f>
      </x:c>
      <x:c r="AL1128"/>
      <x:c r="AM1128"/>
      <x:c r="AN1128"/>
      <x:c r="AO1128"/>
      <x:c r="AP1128"/>
      <x:c r="AQ1128"/>
      <x:c r="AR1128"/>
      <x:c r="AS1128"/>
      <x:c r="AT1128"/>
      <x:c r="AU1128"/>
      <x:c r="AV1128"/>
      <x:c r="AW1128"/>
      <x:c r="AX1128"/>
      <x:c r="AY1128"/>
      <x:c r="AZ1128"/>
      <x:c r="BA1128"/>
      <x:c r="BB1128"/>
      <x:c r="BC1128"/>
      <x:c r="BD1128"/>
      <x:c r="BE1128"/>
      <x:c r="BF1128"/>
      <x:c r="BG1128"/>
      <x:c r="BH1128"/>
      <x:c r="BI1128"/>
      <x:c r="BJ1128"/>
      <x:c r="BK1128"/>
      <x:c r="BL1128"/>
      <x:c r="BM1128"/>
      <x:c r="BN1128"/>
      <x:c r="BO1128"/>
      <x:c r="BP1128"/>
      <x:c r="BQ1128"/>
      <x:c r="BR1128"/>
      <x:c r="BS1128"/>
      <x:c r="BT1128"/>
      <x:c r="BU1128"/>
      <x:c r="BV1128"/>
      <x:c r="BW1128"/>
      <x:c r="BX1128"/>
      <x:c r="BY1128"/>
      <x:c r="BZ1128"/>
      <x:c r="CA1128"/>
      <x:c r="CB1128"/>
      <x:c r="CC1128"/>
      <x:c r="CD1128"/>
      <x:c r="CE1128"/>
      <x:c r="CF1128"/>
      <x:c r="CG1128"/>
      <x:c r="CH1128"/>
      <x:c r="CI1128"/>
      <x:c r="CJ1128" t="str">
        <x:v>Yes</x:v>
      </x:c>
      <x:c r="CK1128" t="str">
        <x:v>Yes</x:v>
      </x:c>
      <x:c r="CL1128" t="str">
        <x:v>Yes</x:v>
      </x:c>
      <x:c r="CM1128" t="str">
        <x:v>Clear</x:v>
      </x:c>
      <x:c r="CN1128" t="str">
        <x:v>Verified — clear</x:v>
      </x:c>
      <x:c r="CO1128" t="n">
        <x:v>46272</x:v>
      </x:c>
      <x:c r="CP1128" t="str">
        <x:v>https://pubmed.ncbi.nlm.nih.gov/27598390/</x:v>
      </x:c>
      <x:c r="CQ1128"/>
      <x:c r="CR1128"/>
      <x:c r="CS1128"/>
      <x:c r="CT1128"/>
      <x:c r="CU1128"/>
      <x:c r="CV1128"/>
      <x:c r="CW1128"/>
      <x:c r="CX1128"/>
      <x:c r="CY1128"/>
      <x:c r="CZ1128"/>
      <x:c r="DA1128"/>
      <x:c r="DB1128" t="str">
        <x:f>IF(L1128="","",IF(AND(COUNT(CU1128:DA1128)=7,OR(CU1128=0,CU1128=1,CU1128=2),OR(CV1128=0,CV1128=1,CV1128=2),OR(CW1128=0,CW1128=1,CW1128=2),OR(CX1128=0,CX1128=1,CX1128=2),OR(CY1128=0,CY1128=1,CY1128=2),OR(CZ1128=0,CZ1128=1,CZ1128=2),OR(DA1128=0,DA1128=1,DA1128=2)),SUM(CU1128:DA1128),""))</x:f>
      </x:c>
      <x:c r="DC1128" t="str">
        <x:f>IF(DB1128="","",ROUND(DB1128/14*10,1))</x:f>
      </x:c>
      <x:c r="DD1128" t="str">
        <x:v>Pending</x:v>
      </x:c>
      <x:c r="DE1128" t="str">
        <x:f>IF(L1128="","",IF(DC1128="","Pending",IF(DD1128="Yes","CONDITIONAL — safety override",IF(DC1128&gt;=8,"HIGH",IF(DC1128&gt;=5,"CONDITIONAL","LOW")))))</x:f>
        <x:v>Pending</x:v>
      </x:c>
      <x:c r="DF1128" t="str">
        <x:v>Pending screening and full-text appraisal; no transferability judgment made at identification.</x:v>
      </x:c>
      <x:c r="DG1128"/>
      <x:c r="DH1128"/>
      <x:c r="DI1128"/>
      <x:c r="DJ1128"/>
      <x:c r="DK1128"/>
      <x:c r="DL1128"/>
      <x:c r="DM1128"/>
      <x:c r="DN1128"/>
      <x:c r="DO1128"/>
      <x:c r="DP1128"/>
      <x:c r="DQ1128"/>
      <x:c r="DR1128"/>
      <x:c r="DS1128"/>
      <x:c r="DT1128"/>
      <x:c r="DU1128"/>
      <x:c r="DV1128"/>
      <x:c r="DW1128"/>
      <x:c r="DX1128"/>
      <x:c r="DY1128"/>
      <x:c r="DZ1128" t="str">
        <x:v>Title/abstract screening alone does not establish effectiveness, causality, methodological quality, transferability to Brazilian public safety or an institutional recommendation.</x:v>
      </x:c>
      <x:c r="EA1128" t="str">
        <x:v>Pending</x:v>
      </x:c>
      <x:c r="EB1128" t="str">
        <x:f>IF(L1128="","",IF(EC1128="READY","Yes","No / Pending"))</x:f>
        <x:v>No / Pending</x:v>
      </x:c>
      <x:c r="EC1128" t="str">
        <x:f>IF(L1128="","",IF(OR(ISNUMBER(SEARCH("Retracted Publication",Q1128)),CM1128="Retracted",CN1128="Retracted",CM1128="Expression of Concern",CN1128="Expression of Concern",F1128="Not used",CG1128="Critical",CH1128="High",CH1128="Critical"),"BLOCKED — integrity or use restriction",IF(AND(CJ1128="Yes",CK1128="Yes",CL1128="Yes"),IF(AND(CM1128="Clear",CN1128="Verified — clear"),IF(AND(AND(LEN(TRIM(CF1128))&gt;0,LEFT(LOWER(TRIM(CF1128)),7)&lt;&gt;"pending"),OR(CG1128="High",CG1128="Moderate"),OR(CH1128="Low",CH1128="Some concerns",CH1128="Not applicable")),IF(AND(DD1128="No",OR(DE1128="HIGH",DE1128="CONDITIONAL"),AND(LEN(TRIM(DF1128))&gt;0,LEFT(LOWER(TRIM(DF1128)),7)&lt;&gt;"pending")),IF(AND(AND(LEN(TRIM(DT1128))&gt;0,LEFT(LOWER(TRIM(DT1128)),7)&lt;&gt;"pending"),AND(LEN(TRIM(DU1128))&gt;0,LEFT(LOWER(TRIM(DU1128)),7)&lt;&gt;"pending"),OR(AND(LEN(TRIM(DV1128))&gt;0,LEFT(LOWER(TRIM(DV1128)),7)&lt;&gt;"pending"),AND(LEN(TRIM(DW1128))&gt;0,LEFT(LOWER(TRIM(DW1128)),7)&lt;&gt;"pending")),AND(LEN(TRIM(DX1128))&gt;0,LEFT(LOWER(TRIM(DX1128)),7)&lt;&gt;"pending")),IF(AND(F1128="Claim-ready",OR(EA1128="Strong",EA1128="Moderate"),AND(LEN(TRIM(G1128))&gt;0,LEFT(LOWER(TRIM(G1128)),7)&lt;&gt;"pending"),G1128&lt;&gt;"No substantive use decision is permitted from identification metadata alone.",AND(LEN(TRIM(DZ1128))&gt;0,LEFT(LOWER(TRIM(DZ1128)),7)&lt;&gt;"pending"),DZ1128&lt;&gt;"Identification metadata alone does not permit any substantive scientific, causal, operational, or institutional claim.",AND(LEN(TRIM(EI1128))&gt;0,LEFT(LOWER(TRIM(EI1128)),7)&lt;&gt;"pending"),ISNUMBER(EH1128),EH1128&gt;0),"READY","PENDING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8" t="str">
        <x:v>Pending</x:v>
      </x:c>
      <x:c r="EE1128"/>
      <x:c r="EF1128" t="str">
        <x:v>Pending</x:v>
      </x:c>
      <x:c r="EG1128" t="str">
        <x:v>Pending</x:v>
      </x:c>
      <x:c r="EH1128"/>
      <x:c r="EI1128" s="501"/>
      <x:c r="EJ1128"/>
      <x:c r="EK1128" t="str">
        <x:v>Pending</x:v>
      </x:c>
      <x:c r="EL1128" t="n">
        <x:v>46272</x:v>
      </x:c>
      <x:c r="EM1128" t="str">
        <x:v>Production PubMed record imported and reconciled to Zotero item P4Z7B4XI;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28" t="n">
        <x:f>IF(L1128="","",(IF(N1128&lt;&gt;"",1,0)+IF(O1128&lt;&gt;"",1,0)+IF(AJ1128&lt;&gt;"",1,0)+IF(AU1128&lt;&gt;"",1,0)+IF(BE1128&lt;&gt;"",1,0)+IF(CF1128&lt;&gt;"",1,0)+IF(CJ1128="Yes",1,0)+IF(CL1128="Yes",1,0)+IF(DE1128&lt;&gt;"Pending",1,0)+IF(F1128&lt;&gt;"",1,0)+IF(DZ1128&lt;&gt;"",1,0)+IF(EI1128&lt;&gt;"",1,0))/12)</x:f>
        <x:v>0.5</x:v>
      </x:c>
    </x:row>
    <x:row r="1129">
      <x:c r="A1129" t="str">
        <x:v>EV-1126</x:v>
      </x:c>
      <x:c r="B1129" t="str">
        <x:v>Integrity check</x:v>
      </x:c>
      <x:c r="C1129" t="str">
        <x:f>IF(L1129="","",IF(LEFT(EC1129,7)="BLOCKED","🔴 Do not use for conclusion",IF(EB1129="Yes","🟢 Claim-ready","🟡 Caution / context")))</x:f>
        <x:v>🟡 Caution / context</x:v>
      </x:c>
      <x:c r="D1129" t="str">
        <x:f>IF(L1129="","",EC1129)</x:f>
        <x:v>PENDING — appropriate appraisal</x:v>
      </x:c>
      <x:c r="E1129" t="str">
        <x:v>P3 — Medium</x:v>
      </x:c>
      <x:c r="F1129" t="str">
        <x:v>Pending</x:v>
      </x:c>
      <x:c r="G1129" t="str">
        <x:v>Title/abstract identify an explicit operational APHT/medical-readiness topic; retain for full-text assessment.</x:v>
      </x:c>
      <x:c r="H1129" t="str">
        <x:v>Obtain and review lawful full text; confirm human adjudication; then select a design-specific appraisal instrument.</x:v>
      </x:c>
      <x:c r="I1129"/>
      <x:c r="J1129" t="str">
        <x:v>B — APHT / Medical Readiness</x:v>
      </x:c>
      <x:c r="K1129" t="str">
        <x:v>IDENTIFIED</x:v>
      </x:c>
      <x:c r="L1129" t="str">
        <x:v>Electron beam dynamics in an ultrafast transmission electron microscope with Wehnelt electrode.</x:v>
      </x:c>
      <x:c r="M1129"/>
      <x:c r="N1129" t="str">
        <x:v>Bucker, K; Picher, M; Cregut, O; LaGrange, T; Reed, B W; Park, S T; Masiel, D J; Banhart, F</x:v>
      </x:c>
      <x:c r="O1129" t="n">
        <x:v>2016</x:v>
      </x:c>
      <x:c r="P1129" t="str">
        <x:v>Ultramicroscopy</x:v>
      </x:c>
      <x:c r="Q1129" t="str">
        <x:v>Journal Article; Research Support, Non-U.S. Gov't</x:v>
      </x:c>
      <x:c r="R1129" t="str">
        <x:v>Unclear</x:v>
      </x:c>
      <x:c r="S1129" t="str">
        <x:v>Unknown</x:v>
      </x:c>
      <x:c r="T1129" t="str">
        <x:v>eng</x:v>
      </x:c>
      <x:c r="U1129" t="str">
        <x:v>https://pubmed.ncbi.nlm.nih.gov/27584052/</x:v>
      </x:c>
      <x:c r="V1129" t="str">
        <x:v>10.1016/j.ultramic.2016.08.014</x:v>
      </x:c>
      <x:c r="W1129" t="str">
        <x:f>IF(V1129="","",LOWER(SUBSTITUTE(SUBSTITUTE(SUBSTITUTE(SUBSTITUTE(TRIM(V1129),"https://doi.org/",""),"http://doi.org/",""),"https://dx.doi.org/",""),"doi:","")))</x:f>
        <x:v>10.1016/j.ultramic.2016.08.014</x:v>
      </x:c>
      <x:c r="X1129" t="str">
        <x:v>27584052</x:v>
      </x:c>
      <x:c r="Y1129" t="str"/>
      <x:c r="Z1129"/>
      <x:c r="AA1129" t="str">
        <x:v>PubMed/MEDLINE</x:v>
      </x:c>
      <x:c r="AB1129" t="str">
        <x:v>PUBMED-B-v1.0-2026-08-28</x:v>
      </x:c>
      <x:c r="AC1129" t="str">
        <x:v>SP-PUBMED-B-20260828</x:v>
      </x:c>
      <x:c r="AD1129" s="499" t="n">
        <x:v>46262</x:v>
      </x:c>
      <x:c r="AE1129" s="499" t="n">
        <x:v>46272</x:v>
      </x:c>
      <x:c r="AF1129" t="str">
        <x:v>JSYXNX93</x:v>
      </x:c>
      <x:c r="AG1129"/>
      <x:c r="AH1129" t="str">
        <x:v>Tactical Athlete → Operational Readiness Brazil</x:v>
      </x:c>
      <x:c r="AI1129" t="str">
        <x:v>evidence-family:B</x:v>
      </x:c>
      <x:c r="AJ1129"/>
      <x:c r="AK1129" t="str">
        <x:f>IF(AJ1129="","",IF(OR(LOWER(AJ1129)="brazil",LOWER(AJ1129)="brasil"),"Yes","No"))</x:f>
      </x:c>
      <x:c r="AL1129"/>
      <x:c r="AM1129"/>
      <x:c r="AN1129"/>
      <x:c r="AO1129"/>
      <x:c r="AP1129"/>
      <x:c r="AQ1129"/>
      <x:c r="AR1129"/>
      <x:c r="AS1129"/>
      <x:c r="AT1129"/>
      <x:c r="AU1129"/>
      <x:c r="AV1129"/>
      <x:c r="AW1129"/>
      <x:c r="AX1129"/>
      <x:c r="AY1129"/>
      <x:c r="AZ1129"/>
      <x:c r="BA1129"/>
      <x:c r="BB1129"/>
      <x:c r="BC1129"/>
      <x:c r="BD1129"/>
      <x:c r="BE1129"/>
      <x:c r="BF1129"/>
      <x:c r="BG1129"/>
      <x:c r="BH1129"/>
      <x:c r="BI1129"/>
      <x:c r="BJ1129"/>
      <x:c r="BK1129"/>
      <x:c r="BL1129"/>
      <x:c r="BM1129"/>
      <x:c r="BN1129"/>
      <x:c r="BO1129"/>
      <x:c r="BP1129"/>
      <x:c r="BQ1129"/>
      <x:c r="BR1129"/>
      <x:c r="BS1129"/>
      <x:c r="BT1129"/>
      <x:c r="BU1129"/>
      <x:c r="BV1129"/>
      <x:c r="BW1129"/>
      <x:c r="BX1129"/>
      <x:c r="BY1129"/>
      <x:c r="BZ1129"/>
      <x:c r="CA1129"/>
      <x:c r="CB1129"/>
      <x:c r="CC1129"/>
      <x:c r="CD1129"/>
      <x:c r="CE1129"/>
      <x:c r="CF1129"/>
      <x:c r="CG1129"/>
      <x:c r="CH1129"/>
      <x:c r="CI1129"/>
      <x:c r="CJ1129" t="str">
        <x:v>Yes</x:v>
      </x:c>
      <x:c r="CK1129" t="str">
        <x:v>Yes</x:v>
      </x:c>
      <x:c r="CL1129" t="str">
        <x:v>Yes</x:v>
      </x:c>
      <x:c r="CM1129" t="str">
        <x:v>Clear</x:v>
      </x:c>
      <x:c r="CN1129" t="str">
        <x:v>Verified — clear</x:v>
      </x:c>
      <x:c r="CO1129" t="n">
        <x:v>46272</x:v>
      </x:c>
      <x:c r="CP1129" t="str">
        <x:v>https://pubmed.ncbi.nlm.nih.gov/27584052/</x:v>
      </x:c>
      <x:c r="CQ1129"/>
      <x:c r="CR1129"/>
      <x:c r="CS1129"/>
      <x:c r="CT1129"/>
      <x:c r="CU1129"/>
      <x:c r="CV1129"/>
      <x:c r="CW1129"/>
      <x:c r="CX1129"/>
      <x:c r="CY1129"/>
      <x:c r="CZ1129"/>
      <x:c r="DA1129"/>
      <x:c r="DB1129" t="str">
        <x:f>IF(L1129="","",IF(AND(COUNT(CU1129:DA1129)=7,OR(CU1129=0,CU1129=1,CU1129=2),OR(CV1129=0,CV1129=1,CV1129=2),OR(CW1129=0,CW1129=1,CW1129=2),OR(CX1129=0,CX1129=1,CX1129=2),OR(CY1129=0,CY1129=1,CY1129=2),OR(CZ1129=0,CZ1129=1,CZ1129=2),OR(DA1129=0,DA1129=1,DA1129=2)),SUM(CU1129:DA1129),""))</x:f>
      </x:c>
      <x:c r="DC1129" t="str">
        <x:f>IF(DB1129="","",ROUND(DB1129/14*10,1))</x:f>
      </x:c>
      <x:c r="DD1129" t="str">
        <x:v>Pending</x:v>
      </x:c>
      <x:c r="DE1129" t="str">
        <x:f>IF(L1129="","",IF(DC1129="","Pending",IF(DD1129="Yes","CONDITIONAL — safety override",IF(DC1129&gt;=8,"HIGH",IF(DC1129&gt;=5,"CONDITIONAL","LOW")))))</x:f>
        <x:v>Pending</x:v>
      </x:c>
      <x:c r="DF1129" t="str">
        <x:v>Pending screening and full-text appraisal; no transferability judgment made at identification.</x:v>
      </x:c>
      <x:c r="DG1129"/>
      <x:c r="DH1129"/>
      <x:c r="DI1129"/>
      <x:c r="DJ1129"/>
      <x:c r="DK1129"/>
      <x:c r="DL1129"/>
      <x:c r="DM1129"/>
      <x:c r="DN1129"/>
      <x:c r="DO1129"/>
      <x:c r="DP1129"/>
      <x:c r="DQ1129"/>
      <x:c r="DR1129"/>
      <x:c r="DS1129"/>
      <x:c r="DT1129"/>
      <x:c r="DU1129"/>
      <x:c r="DV1129"/>
      <x:c r="DW1129"/>
      <x:c r="DX1129"/>
      <x:c r="DY1129"/>
      <x:c r="DZ1129" t="str">
        <x:v>Title/abstract screening alone does not establish effectiveness, causality, methodological quality, transferability to Brazilian public safety or an institutional recommendation.</x:v>
      </x:c>
      <x:c r="EA1129" t="str">
        <x:v>Pending</x:v>
      </x:c>
      <x:c r="EB1129" t="str">
        <x:f>IF(L1129="","",IF(EC1129="READY","Yes","No / Pending"))</x:f>
        <x:v>No / Pending</x:v>
      </x:c>
      <x:c r="EC1129" t="str">
        <x:f>IF(L1129="","",IF(OR(ISNUMBER(SEARCH("Retracted Publication",Q1129)),CM1129="Retracted",CN1129="Retracted",CM1129="Expression of Concern",CN1129="Expression of Concern",F1129="Not used",CG1129="Critical",CH1129="High",CH1129="Critical"),"BLOCKED — integrity or use restriction",IF(AND(CJ1129="Yes",CK1129="Yes",CL1129="Yes"),IF(AND(CM1129="Clear",CN1129="Verified — clear"),IF(AND(AND(LEN(TRIM(CF1129))&gt;0,LEFT(LOWER(TRIM(CF1129)),7)&lt;&gt;"pending"),OR(CG1129="High",CG1129="Moderate"),OR(CH1129="Low",CH1129="Some concerns",CH1129="Not applicable")),IF(AND(DD1129="No",OR(DE1129="HIGH",DE1129="CONDITIONAL"),AND(LEN(TRIM(DF1129))&gt;0,LEFT(LOWER(TRIM(DF1129)),7)&lt;&gt;"pending")),IF(AND(AND(LEN(TRIM(DT1129))&gt;0,LEFT(LOWER(TRIM(DT1129)),7)&lt;&gt;"pending"),AND(LEN(TRIM(DU1129))&gt;0,LEFT(LOWER(TRIM(DU1129)),7)&lt;&gt;"pending"),OR(AND(LEN(TRIM(DV1129))&gt;0,LEFT(LOWER(TRIM(DV1129)),7)&lt;&gt;"pending"),AND(LEN(TRIM(DW1129))&gt;0,LEFT(LOWER(TRIM(DW1129)),7)&lt;&gt;"pending")),AND(LEN(TRIM(DX1129))&gt;0,LEFT(LOWER(TRIM(DX1129)),7)&lt;&gt;"pending")),IF(AND(F1129="Claim-ready",OR(EA1129="Strong",EA1129="Moderate"),AND(LEN(TRIM(G1129))&gt;0,LEFT(LOWER(TRIM(G1129)),7)&lt;&gt;"pending"),G1129&lt;&gt;"No substantive use decision is permitted from identification metadata alone.",AND(LEN(TRIM(DZ1129))&gt;0,LEFT(LOWER(TRIM(DZ1129)),7)&lt;&gt;"pending"),DZ1129&lt;&gt;"Identification metadata alone does not permit any substantive scientific, causal, operational, or institutional claim.",AND(LEN(TRIM(EI1129))&gt;0,LEFT(LOWER(TRIM(EI1129)),7)&lt;&gt;"pending"),ISNUMBER(EH1129),EH1129&gt;0),"READY","PENDING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29" t="str">
        <x:v>Pending</x:v>
      </x:c>
      <x:c r="EE1129"/>
      <x:c r="EF1129" t="str">
        <x:v>Pending</x:v>
      </x:c>
      <x:c r="EG1129" t="str">
        <x:v>Pending</x:v>
      </x:c>
      <x:c r="EH1129"/>
      <x:c r="EI1129" s="501"/>
      <x:c r="EJ1129"/>
      <x:c r="EK1129" t="str">
        <x:v>Pending</x:v>
      </x:c>
      <x:c r="EL1129" t="n">
        <x:v>46272</x:v>
      </x:c>
      <x:c r="EM1129" t="str">
        <x:v>Production PubMed record imported and reconciled to Zotero item JSYXNX93;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29" t="n">
        <x:f>IF(L1129="","",(IF(N1129&lt;&gt;"",1,0)+IF(O1129&lt;&gt;"",1,0)+IF(AJ1129&lt;&gt;"",1,0)+IF(AU1129&lt;&gt;"",1,0)+IF(BE1129&lt;&gt;"",1,0)+IF(CF1129&lt;&gt;"",1,0)+IF(CJ1129="Yes",1,0)+IF(CL1129="Yes",1,0)+IF(DE1129&lt;&gt;"Pending",1,0)+IF(F1129&lt;&gt;"",1,0)+IF(DZ1129&lt;&gt;"",1,0)+IF(EI1129&lt;&gt;"",1,0))/12)</x:f>
        <x:v>0.5</x:v>
      </x:c>
    </x:row>
    <x:row r="1130">
      <x:c r="A1130" t="str">
        <x:v>EV-1127</x:v>
      </x:c>
      <x:c r="B1130" t="str">
        <x:v>Integrity check</x:v>
      </x:c>
      <x:c r="C1130" t="str">
        <x:f>IF(L1130="","",IF(LEFT(EC1130,7)="BLOCKED","🔴 Do not use for conclusion",IF(EB1130="Yes","🟢 Claim-ready","🟡 Caution / context")))</x:f>
        <x:v>🟡 Caution / context</x:v>
      </x:c>
      <x:c r="D1130" t="str">
        <x:f>IF(L1130="","",EC1130)</x:f>
        <x:v>PENDING — appropriate appraisal</x:v>
      </x:c>
      <x:c r="E1130" t="str">
        <x:v>P3 — Medium</x:v>
      </x:c>
      <x:c r="F1130" t="str">
        <x:v>Pending</x:v>
      </x:c>
      <x:c r="G1130" t="str">
        <x:v>Title/abstract identify an explicit implementation-science construct; retain for full-text assessment.</x:v>
      </x:c>
      <x:c r="H1130" t="str">
        <x:v>Obtain and review lawful full text; confirm human adjudication; then select a design-specific appraisal instrument.</x:v>
      </x:c>
      <x:c r="I1130"/>
      <x:c r="J1130" t="str">
        <x:v>C — Implementation Science</x:v>
      </x:c>
      <x:c r="K1130" t="str">
        <x:v>IDENTIFIED</x:v>
      </x:c>
      <x:c r="L1130" t="str">
        <x:v>Post-traumatic Stress Disorder and Cardiovascular Disease.</x:v>
      </x:c>
      <x:c r="M1130"/>
      <x:c r="N1130" t="str">
        <x:v>Burg, Matthew M; Soufer, Robert</x:v>
      </x:c>
      <x:c r="O1130" t="n">
        <x:v>2016</x:v>
      </x:c>
      <x:c r="P1130" t="str">
        <x:v>Current cardiology reports</x:v>
      </x:c>
      <x:c r="Q1130" t="str">
        <x:v>Journal Article; Review</x:v>
      </x:c>
      <x:c r="R1130" t="str">
        <x:v>Unclear</x:v>
      </x:c>
      <x:c r="S1130" t="str">
        <x:v>Unknown</x:v>
      </x:c>
      <x:c r="T1130" t="str">
        <x:v>eng</x:v>
      </x:c>
      <x:c r="U1130" t="str">
        <x:v>https://pubmed.ncbi.nlm.nih.gov/27566327/</x:v>
      </x:c>
      <x:c r="V1130" t="str">
        <x:v>10.1007/s11886-016-0770-5</x:v>
      </x:c>
      <x:c r="W1130" t="str">
        <x:f>IF(V1130="","",LOWER(SUBSTITUTE(SUBSTITUTE(SUBSTITUTE(SUBSTITUTE(TRIM(V1130),"https://doi.org/",""),"http://doi.org/",""),"https://dx.doi.org/",""),"doi:","")))</x:f>
        <x:v>10.1007/s11886-016-0770-5</x:v>
      </x:c>
      <x:c r="X1130" t="str">
        <x:v>27566327</x:v>
      </x:c>
      <x:c r="Y1130" t="str"/>
      <x:c r="Z1130"/>
      <x:c r="AA1130" t="str">
        <x:v>PubMed/MEDLINE</x:v>
      </x:c>
      <x:c r="AB1130" t="str">
        <x:v>PUBMED-C-v1.0-2026-08-28</x:v>
      </x:c>
      <x:c r="AC1130" t="str">
        <x:v>SP-PUBMED-C-20260828</x:v>
      </x:c>
      <x:c r="AD1130" s="499" t="n">
        <x:v>46262</x:v>
      </x:c>
      <x:c r="AE1130" s="499" t="n">
        <x:v>46272</x:v>
      </x:c>
      <x:c r="AF1130" t="str">
        <x:v>W2NJGZPN</x:v>
      </x:c>
      <x:c r="AG1130"/>
      <x:c r="AH1130" t="str">
        <x:v>Tactical Athlete → Operational Readiness Brazil</x:v>
      </x:c>
      <x:c r="AI1130" t="str">
        <x:v>evidence-family:C</x:v>
      </x:c>
      <x:c r="AJ1130"/>
      <x:c r="AK1130" t="str">
        <x:f>IF(AJ1130="","",IF(OR(LOWER(AJ1130)="brazil",LOWER(AJ1130)="brasil"),"Yes","No"))</x:f>
      </x:c>
      <x:c r="AL1130"/>
      <x:c r="AM1130"/>
      <x:c r="AN1130"/>
      <x:c r="AO1130"/>
      <x:c r="AP1130"/>
      <x:c r="AQ1130"/>
      <x:c r="AR1130"/>
      <x:c r="AS1130"/>
      <x:c r="AT1130"/>
      <x:c r="AU1130"/>
      <x:c r="AV1130"/>
      <x:c r="AW1130"/>
      <x:c r="AX1130"/>
      <x:c r="AY1130"/>
      <x:c r="AZ1130"/>
      <x:c r="BA1130"/>
      <x:c r="BB1130"/>
      <x:c r="BC1130"/>
      <x:c r="BD1130"/>
      <x:c r="BE1130"/>
      <x:c r="BF1130"/>
      <x:c r="BG1130"/>
      <x:c r="BH1130"/>
      <x:c r="BI1130"/>
      <x:c r="BJ1130"/>
      <x:c r="BK1130"/>
      <x:c r="BL1130"/>
      <x:c r="BM1130"/>
      <x:c r="BN1130"/>
      <x:c r="BO1130"/>
      <x:c r="BP1130"/>
      <x:c r="BQ1130"/>
      <x:c r="BR1130"/>
      <x:c r="BS1130"/>
      <x:c r="BT1130"/>
      <x:c r="BU1130"/>
      <x:c r="BV1130"/>
      <x:c r="BW1130"/>
      <x:c r="BX1130"/>
      <x:c r="BY1130"/>
      <x:c r="BZ1130"/>
      <x:c r="CA1130"/>
      <x:c r="CB1130"/>
      <x:c r="CC1130"/>
      <x:c r="CD1130"/>
      <x:c r="CE1130"/>
      <x:c r="CF1130"/>
      <x:c r="CG1130"/>
      <x:c r="CH1130"/>
      <x:c r="CI1130"/>
      <x:c r="CJ1130" t="str">
        <x:v>Yes</x:v>
      </x:c>
      <x:c r="CK1130" t="str">
        <x:v>Yes</x:v>
      </x:c>
      <x:c r="CL1130" t="str">
        <x:v>Yes</x:v>
      </x:c>
      <x:c r="CM1130" t="str">
        <x:v>Clear</x:v>
      </x:c>
      <x:c r="CN1130" t="str">
        <x:v>Verified — clear</x:v>
      </x:c>
      <x:c r="CO1130" t="n">
        <x:v>46272</x:v>
      </x:c>
      <x:c r="CP1130" t="str">
        <x:v>https://pubmed.ncbi.nlm.nih.gov/27566327/</x:v>
      </x:c>
      <x:c r="CQ1130"/>
      <x:c r="CR1130"/>
      <x:c r="CS1130"/>
      <x:c r="CT1130"/>
      <x:c r="CU1130"/>
      <x:c r="CV1130"/>
      <x:c r="CW1130"/>
      <x:c r="CX1130"/>
      <x:c r="CY1130"/>
      <x:c r="CZ1130"/>
      <x:c r="DA1130"/>
      <x:c r="DB1130" t="str">
        <x:f>IF(L1130="","",IF(AND(COUNT(CU1130:DA1130)=7,OR(CU1130=0,CU1130=1,CU1130=2),OR(CV1130=0,CV1130=1,CV1130=2),OR(CW1130=0,CW1130=1,CW1130=2),OR(CX1130=0,CX1130=1,CX1130=2),OR(CY1130=0,CY1130=1,CY1130=2),OR(CZ1130=0,CZ1130=1,CZ1130=2),OR(DA1130=0,DA1130=1,DA1130=2)),SUM(CU1130:DA1130),""))</x:f>
      </x:c>
      <x:c r="DC1130" t="str">
        <x:f>IF(DB1130="","",ROUND(DB1130/14*10,1))</x:f>
      </x:c>
      <x:c r="DD1130" t="str">
        <x:v>Pending</x:v>
      </x:c>
      <x:c r="DE1130" t="str">
        <x:f>IF(L1130="","",IF(DC1130="","Pending",IF(DD1130="Yes","CONDITIONAL — safety override",IF(DC1130&gt;=8,"HIGH",IF(DC1130&gt;=5,"CONDITIONAL","LOW")))))</x:f>
        <x:v>Pending</x:v>
      </x:c>
      <x:c r="DF1130" t="str">
        <x:v>Pending screening and full-text appraisal; no transferability judgment made at identification.</x:v>
      </x:c>
      <x:c r="DG1130"/>
      <x:c r="DH1130"/>
      <x:c r="DI1130"/>
      <x:c r="DJ1130"/>
      <x:c r="DK1130"/>
      <x:c r="DL1130"/>
      <x:c r="DM1130"/>
      <x:c r="DN1130"/>
      <x:c r="DO1130"/>
      <x:c r="DP1130"/>
      <x:c r="DQ1130"/>
      <x:c r="DR1130"/>
      <x:c r="DS1130"/>
      <x:c r="DT1130"/>
      <x:c r="DU1130"/>
      <x:c r="DV1130"/>
      <x:c r="DW1130"/>
      <x:c r="DX1130"/>
      <x:c r="DY1130"/>
      <x:c r="DZ1130" t="str">
        <x:v>Title/abstract screening alone does not establish effectiveness, causality, methodological quality, transferability to Brazilian public safety or an institutional recommendation.</x:v>
      </x:c>
      <x:c r="EA1130" t="str">
        <x:v>Pending</x:v>
      </x:c>
      <x:c r="EB1130" t="str">
        <x:f>IF(L1130="","",IF(EC1130="READY","Yes","No / Pending"))</x:f>
        <x:v>No / Pending</x:v>
      </x:c>
      <x:c r="EC1130" t="str">
        <x:f>IF(L1130="","",IF(OR(ISNUMBER(SEARCH("Retracted Publication",Q1130)),CM1130="Retracted",CN1130="Retracted",CM1130="Expression of Concern",CN1130="Expression of Concern",F1130="Not used",CG1130="Critical",CH1130="High",CH1130="Critical"),"BLOCKED — integrity or use restriction",IF(AND(CJ1130="Yes",CK1130="Yes",CL1130="Yes"),IF(AND(CM1130="Clear",CN1130="Verified — clear"),IF(AND(AND(LEN(TRIM(CF1130))&gt;0,LEFT(LOWER(TRIM(CF1130)),7)&lt;&gt;"pending"),OR(CG1130="High",CG1130="Moderate"),OR(CH1130="Low",CH1130="Some concerns",CH1130="Not applicable")),IF(AND(DD1130="No",OR(DE1130="HIGH",DE1130="CONDITIONAL"),AND(LEN(TRIM(DF1130))&gt;0,LEFT(LOWER(TRIM(DF1130)),7)&lt;&gt;"pending")),IF(AND(AND(LEN(TRIM(DT1130))&gt;0,LEFT(LOWER(TRIM(DT1130)),7)&lt;&gt;"pending"),AND(LEN(TRIM(DU1130))&gt;0,LEFT(LOWER(TRIM(DU1130)),7)&lt;&gt;"pending"),OR(AND(LEN(TRIM(DV1130))&gt;0,LEFT(LOWER(TRIM(DV1130)),7)&lt;&gt;"pending"),AND(LEN(TRIM(DW1130))&gt;0,LEFT(LOWER(TRIM(DW1130)),7)&lt;&gt;"pending")),AND(LEN(TRIM(DX1130))&gt;0,LEFT(LOWER(TRIM(DX1130)),7)&lt;&gt;"pending")),IF(AND(F1130="Claim-ready",OR(EA1130="Strong",EA1130="Moderate"),AND(LEN(TRIM(G1130))&gt;0,LEFT(LOWER(TRIM(G1130)),7)&lt;&gt;"pending"),G1130&lt;&gt;"No substantive use decision is permitted from identification metadata alone.",AND(LEN(TRIM(DZ1130))&gt;0,LEFT(LOWER(TRIM(DZ1130)),7)&lt;&gt;"pending"),DZ1130&lt;&gt;"Identification metadata alone does not permit any substantive scientific, causal, operational, or institutional claim.",AND(LEN(TRIM(EI1130))&gt;0,LEFT(LOWER(TRIM(EI1130)),7)&lt;&gt;"pending"),ISNUMBER(EH1130),EH1130&gt;0),"READY","PENDING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0" t="str">
        <x:v>Pending</x:v>
      </x:c>
      <x:c r="EE1130"/>
      <x:c r="EF1130" t="str">
        <x:v>Pending</x:v>
      </x:c>
      <x:c r="EG1130" t="str">
        <x:v>Pending</x:v>
      </x:c>
      <x:c r="EH1130"/>
      <x:c r="EI1130" s="501"/>
      <x:c r="EJ1130"/>
      <x:c r="EK1130" t="str">
        <x:v>Pending</x:v>
      </x:c>
      <x:c r="EL1130" t="n">
        <x:v>46272</x:v>
      </x:c>
      <x:c r="EM1130" t="str">
        <x:v>Production PubMed record imported and reconciled to Zotero item W2NJGZPN;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0" t="n">
        <x:f>IF(L1130="","",(IF(N1130&lt;&gt;"",1,0)+IF(O1130&lt;&gt;"",1,0)+IF(AJ1130&lt;&gt;"",1,0)+IF(AU1130&lt;&gt;"",1,0)+IF(BE1130&lt;&gt;"",1,0)+IF(CF1130&lt;&gt;"",1,0)+IF(CJ1130="Yes",1,0)+IF(CL1130="Yes",1,0)+IF(DE1130&lt;&gt;"Pending",1,0)+IF(F1130&lt;&gt;"",1,0)+IF(DZ1130&lt;&gt;"",1,0)+IF(EI1130&lt;&gt;"",1,0))/12)</x:f>
        <x:v>0.5</x:v>
      </x:c>
    </x:row>
    <x:row r="1131">
      <x:c r="A1131" t="str">
        <x:v>EV-1128</x:v>
      </x:c>
      <x:c r="B1131" t="str">
        <x:v>Integrity check</x:v>
      </x:c>
      <x:c r="C1131" t="str">
        <x:f>IF(L1131="","",IF(LEFT(EC1131,7)="BLOCKED","🔴 Do not use for conclusion",IF(EB1131="Yes","🟢 Claim-ready","🟡 Caution / context")))</x:f>
        <x:v>🟡 Caution / context</x:v>
      </x:c>
      <x:c r="D1131" t="str">
        <x:f>IF(L1131="","",EC1131)</x:f>
        <x:v>PENDING — appropriate appraisal</x:v>
      </x:c>
      <x:c r="E1131" t="str">
        <x:v>P3 — Medium</x:v>
      </x:c>
      <x:c r="F1131" t="str">
        <x:v>Pending</x:v>
      </x:c>
      <x:c r="G1131" t="str">
        <x:v>Title/abstract identify an explicit tactical/public-safety context and readiness domain; retain for full-text assessment.</x:v>
      </x:c>
      <x:c r="H1131" t="str">
        <x:v>Obtain and review lawful full text; confirm human adjudication; then select a design-specific appraisal instrument.</x:v>
      </x:c>
      <x:c r="I1131"/>
      <x:c r="J1131" t="str">
        <x:v>A — Core</x:v>
      </x:c>
      <x:c r="K1131" t="str">
        <x:v>IDENTIFIED</x:v>
      </x:c>
      <x:c r="L1131" t="str">
        <x:v>Risk factors for back pain in marines; a prospective cohort study.</x:v>
      </x:c>
      <x:c r="M1131"/>
      <x:c r="N1131" t="str">
        <x:v>Monnier, Andreas; Djupsjobacka, Mats; Larsson, Helena; Norman, Kjell; Ang, Bjorn O</x:v>
      </x:c>
      <x:c r="O1131" t="n">
        <x:v>2016</x:v>
      </x:c>
      <x:c r="P1131" t="str">
        <x:v>BMC musculoskeletal disorders</x:v>
      </x:c>
      <x:c r="Q1131" t="str">
        <x:v>Journal Article; Research Support, Non-U.S. Gov't</x:v>
      </x:c>
      <x:c r="R1131" t="str">
        <x:v>Unclear</x:v>
      </x:c>
      <x:c r="S1131" t="str">
        <x:v>Unknown</x:v>
      </x:c>
      <x:c r="T1131" t="str">
        <x:v>eng</x:v>
      </x:c>
      <x:c r="U1131" t="str">
        <x:v>https://pubmed.ncbi.nlm.nih.gov/27474034/</x:v>
      </x:c>
      <x:c r="V1131" t="str">
        <x:v>10.1186/s12891-016-1172-y</x:v>
      </x:c>
      <x:c r="W1131" t="str">
        <x:f>IF(V1131="","",LOWER(SUBSTITUTE(SUBSTITUTE(SUBSTITUTE(SUBSTITUTE(TRIM(V1131),"https://doi.org/",""),"http://doi.org/",""),"https://dx.doi.org/",""),"doi:","")))</x:f>
        <x:v>10.1186/s12891-016-1172-y</x:v>
      </x:c>
      <x:c r="X1131" t="str">
        <x:v>27474034</x:v>
      </x:c>
      <x:c r="Y1131" t="str">
        <x:v>PMC4966738</x:v>
      </x:c>
      <x:c r="Z1131"/>
      <x:c r="AA1131" t="str">
        <x:v>PubMed/MEDLINE</x:v>
      </x:c>
      <x:c r="AB1131" t="str">
        <x:v>PUBMED-A-v1.0-2026-08-28</x:v>
      </x:c>
      <x:c r="AC1131" t="str">
        <x:v>SP-PUBMED-A-20260828</x:v>
      </x:c>
      <x:c r="AD1131" s="499" t="n">
        <x:v>46262</x:v>
      </x:c>
      <x:c r="AE1131" s="499" t="n">
        <x:v>46272</x:v>
      </x:c>
      <x:c r="AF1131" t="str">
        <x:v>WHKVUPPV</x:v>
      </x:c>
      <x:c r="AG1131"/>
      <x:c r="AH1131" t="str">
        <x:v>Tactical Athlete → Operational Readiness Brazil</x:v>
      </x:c>
      <x:c r="AI1131" t="str">
        <x:v>evidence-family:A</x:v>
      </x:c>
      <x:c r="AJ1131"/>
      <x:c r="AK1131" t="str">
        <x:f>IF(AJ1131="","",IF(OR(LOWER(AJ1131)="brazil",LOWER(AJ1131)="brasil"),"Yes","No"))</x:f>
      </x:c>
      <x:c r="AL1131"/>
      <x:c r="AM1131"/>
      <x:c r="AN1131"/>
      <x:c r="AO1131"/>
      <x:c r="AP1131"/>
      <x:c r="AQ1131"/>
      <x:c r="AR1131"/>
      <x:c r="AS1131"/>
      <x:c r="AT1131"/>
      <x:c r="AU1131"/>
      <x:c r="AV1131"/>
      <x:c r="AW1131"/>
      <x:c r="AX1131"/>
      <x:c r="AY1131"/>
      <x:c r="AZ1131"/>
      <x:c r="BA1131"/>
      <x:c r="BB1131"/>
      <x:c r="BC1131"/>
      <x:c r="BD1131"/>
      <x:c r="BE1131"/>
      <x:c r="BF1131"/>
      <x:c r="BG1131"/>
      <x:c r="BH1131"/>
      <x:c r="BI1131"/>
      <x:c r="BJ1131"/>
      <x:c r="BK1131"/>
      <x:c r="BL1131"/>
      <x:c r="BM1131"/>
      <x:c r="BN1131"/>
      <x:c r="BO1131"/>
      <x:c r="BP1131"/>
      <x:c r="BQ1131"/>
      <x:c r="BR1131"/>
      <x:c r="BS1131"/>
      <x:c r="BT1131"/>
      <x:c r="BU1131"/>
      <x:c r="BV1131"/>
      <x:c r="BW1131"/>
      <x:c r="BX1131"/>
      <x:c r="BY1131"/>
      <x:c r="BZ1131"/>
      <x:c r="CA1131"/>
      <x:c r="CB1131"/>
      <x:c r="CC1131"/>
      <x:c r="CD1131"/>
      <x:c r="CE1131"/>
      <x:c r="CF1131"/>
      <x:c r="CG1131"/>
      <x:c r="CH1131"/>
      <x:c r="CI1131"/>
      <x:c r="CJ1131" t="str">
        <x:v>Yes</x:v>
      </x:c>
      <x:c r="CK1131" t="str">
        <x:v>Yes</x:v>
      </x:c>
      <x:c r="CL1131" t="str">
        <x:v>Yes</x:v>
      </x:c>
      <x:c r="CM1131" t="str">
        <x:v>Clear</x:v>
      </x:c>
      <x:c r="CN1131" t="str">
        <x:v>Verified — clear</x:v>
      </x:c>
      <x:c r="CO1131" t="n">
        <x:v>46272</x:v>
      </x:c>
      <x:c r="CP1131" t="str">
        <x:v>https://pubmed.ncbi.nlm.nih.gov/27474034/</x:v>
      </x:c>
      <x:c r="CQ1131"/>
      <x:c r="CR1131"/>
      <x:c r="CS1131"/>
      <x:c r="CT1131"/>
      <x:c r="CU1131"/>
      <x:c r="CV1131"/>
      <x:c r="CW1131"/>
      <x:c r="CX1131"/>
      <x:c r="CY1131"/>
      <x:c r="CZ1131"/>
      <x:c r="DA1131"/>
      <x:c r="DB1131" t="str">
        <x:f>IF(L1131="","",IF(AND(COUNT(CU1131:DA1131)=7,OR(CU1131=0,CU1131=1,CU1131=2),OR(CV1131=0,CV1131=1,CV1131=2),OR(CW1131=0,CW1131=1,CW1131=2),OR(CX1131=0,CX1131=1,CX1131=2),OR(CY1131=0,CY1131=1,CY1131=2),OR(CZ1131=0,CZ1131=1,CZ1131=2),OR(DA1131=0,DA1131=1,DA1131=2)),SUM(CU1131:DA1131),""))</x:f>
      </x:c>
      <x:c r="DC1131" t="str">
        <x:f>IF(DB1131="","",ROUND(DB1131/14*10,1))</x:f>
      </x:c>
      <x:c r="DD1131" t="str">
        <x:v>Pending</x:v>
      </x:c>
      <x:c r="DE1131" t="str">
        <x:f>IF(L1131="","",IF(DC1131="","Pending",IF(DD1131="Yes","CONDITIONAL — safety override",IF(DC1131&gt;=8,"HIGH",IF(DC1131&gt;=5,"CONDITIONAL","LOW")))))</x:f>
        <x:v>Pending</x:v>
      </x:c>
      <x:c r="DF1131" t="str">
        <x:v>Pending screening and full-text appraisal; no transferability judgment made at identification.</x:v>
      </x:c>
      <x:c r="DG1131"/>
      <x:c r="DH1131"/>
      <x:c r="DI1131"/>
      <x:c r="DJ1131"/>
      <x:c r="DK1131"/>
      <x:c r="DL1131"/>
      <x:c r="DM1131"/>
      <x:c r="DN1131"/>
      <x:c r="DO1131"/>
      <x:c r="DP1131"/>
      <x:c r="DQ1131"/>
      <x:c r="DR1131"/>
      <x:c r="DS1131"/>
      <x:c r="DT1131"/>
      <x:c r="DU1131"/>
      <x:c r="DV1131"/>
      <x:c r="DW1131"/>
      <x:c r="DX1131"/>
      <x:c r="DY1131"/>
      <x:c r="DZ1131" t="str">
        <x:v>Title/abstract screening alone does not establish effectiveness, causality, methodological quality, transferability to Brazilian public safety or an institutional recommendation.</x:v>
      </x:c>
      <x:c r="EA1131" t="str">
        <x:v>Pending</x:v>
      </x:c>
      <x:c r="EB1131" t="str">
        <x:f>IF(L1131="","",IF(EC1131="READY","Yes","No / Pending"))</x:f>
        <x:v>No / Pending</x:v>
      </x:c>
      <x:c r="EC1131" t="str">
        <x:f>IF(L1131="","",IF(OR(ISNUMBER(SEARCH("Retracted Publication",Q1131)),CM1131="Retracted",CN1131="Retracted",CM1131="Expression of Concern",CN1131="Expression of Concern",F1131="Not used",CG1131="Critical",CH1131="High",CH1131="Critical"),"BLOCKED — integrity or use restriction",IF(AND(CJ1131="Yes",CK1131="Yes",CL1131="Yes"),IF(AND(CM1131="Clear",CN1131="Verified — clear"),IF(AND(AND(LEN(TRIM(CF1131))&gt;0,LEFT(LOWER(TRIM(CF1131)),7)&lt;&gt;"pending"),OR(CG1131="High",CG1131="Moderate"),OR(CH1131="Low",CH1131="Some concerns",CH1131="Not applicable")),IF(AND(DD1131="No",OR(DE1131="HIGH",DE1131="CONDITIONAL"),AND(LEN(TRIM(DF1131))&gt;0,LEFT(LOWER(TRIM(DF1131)),7)&lt;&gt;"pending")),IF(AND(AND(LEN(TRIM(DT1131))&gt;0,LEFT(LOWER(TRIM(DT1131)),7)&lt;&gt;"pending"),AND(LEN(TRIM(DU1131))&gt;0,LEFT(LOWER(TRIM(DU1131)),7)&lt;&gt;"pending"),OR(AND(LEN(TRIM(DV1131))&gt;0,LEFT(LOWER(TRIM(DV1131)),7)&lt;&gt;"pending"),AND(LEN(TRIM(DW1131))&gt;0,LEFT(LOWER(TRIM(DW1131)),7)&lt;&gt;"pending")),AND(LEN(TRIM(DX1131))&gt;0,LEFT(LOWER(TRIM(DX1131)),7)&lt;&gt;"pending")),IF(AND(F1131="Claim-ready",OR(EA1131="Strong",EA1131="Moderate"),AND(LEN(TRIM(G1131))&gt;0,LEFT(LOWER(TRIM(G1131)),7)&lt;&gt;"pending"),G1131&lt;&gt;"No substantive use decision is permitted from identification metadata alone.",AND(LEN(TRIM(DZ1131))&gt;0,LEFT(LOWER(TRIM(DZ1131)),7)&lt;&gt;"pending"),DZ1131&lt;&gt;"Identification metadata alone does not permit any substantive scientific, causal, operational, or institutional claim.",AND(LEN(TRIM(EI1131))&gt;0,LEFT(LOWER(TRIM(EI1131)),7)&lt;&gt;"pending"),ISNUMBER(EH1131),EH1131&gt;0),"READY","PENDING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1" t="str">
        <x:v>Pending</x:v>
      </x:c>
      <x:c r="EE1131"/>
      <x:c r="EF1131" t="str">
        <x:v>Pending</x:v>
      </x:c>
      <x:c r="EG1131" t="str">
        <x:v>Pending</x:v>
      </x:c>
      <x:c r="EH1131"/>
      <x:c r="EI1131" s="501"/>
      <x:c r="EJ1131"/>
      <x:c r="EK1131" t="str">
        <x:v>Pending</x:v>
      </x:c>
      <x:c r="EL1131" t="n">
        <x:v>46272</x:v>
      </x:c>
      <x:c r="EM1131" t="str">
        <x:v>Production PubMed record imported and reconciled to Zotero item WHKVUPPV;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1" t="n">
        <x:f>IF(L1131="","",(IF(N1131&lt;&gt;"",1,0)+IF(O1131&lt;&gt;"",1,0)+IF(AJ1131&lt;&gt;"",1,0)+IF(AU1131&lt;&gt;"",1,0)+IF(BE1131&lt;&gt;"",1,0)+IF(CF1131&lt;&gt;"",1,0)+IF(CJ1131="Yes",1,0)+IF(CL1131="Yes",1,0)+IF(DE1131&lt;&gt;"Pending",1,0)+IF(F1131&lt;&gt;"",1,0)+IF(DZ1131&lt;&gt;"",1,0)+IF(EI1131&lt;&gt;"",1,0))/12)</x:f>
        <x:v>0.5</x:v>
      </x:c>
    </x:row>
    <x:row r="1132">
      <x:c r="A1132" t="str">
        <x:v>EV-1129</x:v>
      </x:c>
      <x:c r="B1132" t="str">
        <x:v>Integrity check</x:v>
      </x:c>
      <x:c r="C1132" t="str">
        <x:f>IF(L1132="","",IF(LEFT(EC1132,7)="BLOCKED","🔴 Do not use for conclusion",IF(EB1132="Yes","🟢 Claim-ready","🟡 Caution / context")))</x:f>
        <x:v>🟡 Caution / context</x:v>
      </x:c>
      <x:c r="D1132" t="str">
        <x:f>IF(L1132="","",EC1132)</x:f>
        <x:v>PENDING — appropriate appraisal</x:v>
      </x:c>
      <x:c r="E1132" t="str">
        <x:v>P2 — High</x:v>
      </x:c>
      <x:c r="F1132" t="str">
        <x:v>Pending</x:v>
      </x:c>
      <x:c r="G1132" t="str">
        <x:v>Title/abstract identify an explicit operational APHT/medical-readiness topic; retain for full-text assessment.</x:v>
      </x:c>
      <x:c r="H1132" t="str">
        <x:v>Obtain and review lawful full text; confirm human adjudication; then select a design-specific appraisal instrument.</x:v>
      </x:c>
      <x:c r="I1132"/>
      <x:c r="J1132" t="str">
        <x:v>B — APHT / Medical Readiness</x:v>
      </x:c>
      <x:c r="K1132" t="str">
        <x:v>IDENTIFIED</x:v>
      </x:c>
      <x:c r="L1132" t="str">
        <x:v>Integration of Tactical Emergency Casualty Care Into the National Tactical Emergency Medical Support Competency Domains.</x:v>
      </x:c>
      <x:c r="M1132"/>
      <x:c r="N1132" t="str">
        <x:v>Pennardt, Andre; Callaway, David W; Kamin, Rich; Llewellyn, Craig; Shapiro, Geoff; Carmona, Philip A; Schwartz, Richard B</x:v>
      </x:c>
      <x:c r="O1132" t="n">
        <x:v>2016</x:v>
      </x:c>
      <x:c r="P1132" t="str">
        <x:v>Journal of special operations medicine : a peer reviewed journal for SOF medical professionals</x:v>
      </x:c>
      <x:c r="Q1132" t="str">
        <x:v>Journal Article</x:v>
      </x:c>
      <x:c r="R1132" t="str">
        <x:v>Unclear</x:v>
      </x:c>
      <x:c r="S1132" t="str">
        <x:v>Unknown</x:v>
      </x:c>
      <x:c r="T1132" t="str">
        <x:v>eng</x:v>
      </x:c>
      <x:c r="U1132" t="str">
        <x:v>https://pubmed.ncbi.nlm.nih.gov/27450605/</x:v>
      </x:c>
      <x:c r="V1132" t="str"/>
      <x:c r="W1132" t="str">
        <x:f>IF(V1132="","",LOWER(SUBSTITUTE(SUBSTITUTE(SUBSTITUTE(SUBSTITUTE(TRIM(V1132),"https://doi.org/",""),"http://doi.org/",""),"https://dx.doi.org/",""),"doi:","")))</x:f>
      </x:c>
      <x:c r="X1132" t="str">
        <x:v>27450605</x:v>
      </x:c>
      <x:c r="Y1132" t="str"/>
      <x:c r="Z1132"/>
      <x:c r="AA1132" t="str">
        <x:v>PubMed/MEDLINE</x:v>
      </x:c>
      <x:c r="AB1132" t="str">
        <x:v>PUBMED-B-v1.0-2026-08-28</x:v>
      </x:c>
      <x:c r="AC1132" t="str">
        <x:v>SP-PUBMED-B-20260828</x:v>
      </x:c>
      <x:c r="AD1132" s="499" t="n">
        <x:v>46262</x:v>
      </x:c>
      <x:c r="AE1132" s="499" t="n">
        <x:v>46272</x:v>
      </x:c>
      <x:c r="AF1132" t="str">
        <x:v>DV32P7DW</x:v>
      </x:c>
      <x:c r="AG1132"/>
      <x:c r="AH1132" t="str">
        <x:v>Tactical Athlete → Operational Readiness Brazil</x:v>
      </x:c>
      <x:c r="AI1132" t="str">
        <x:v>evidence-family:B</x:v>
      </x:c>
      <x:c r="AJ1132"/>
      <x:c r="AK1132" t="str">
        <x:f>IF(AJ1132="","",IF(OR(LOWER(AJ1132)="brazil",LOWER(AJ1132)="brasil"),"Yes","No"))</x:f>
      </x:c>
      <x:c r="AL1132"/>
      <x:c r="AM1132"/>
      <x:c r="AN1132"/>
      <x:c r="AO1132"/>
      <x:c r="AP1132"/>
      <x:c r="AQ1132"/>
      <x:c r="AR1132"/>
      <x:c r="AS1132"/>
      <x:c r="AT1132"/>
      <x:c r="AU1132"/>
      <x:c r="AV1132"/>
      <x:c r="AW1132"/>
      <x:c r="AX1132"/>
      <x:c r="AY1132"/>
      <x:c r="AZ1132"/>
      <x:c r="BA1132"/>
      <x:c r="BB1132"/>
      <x:c r="BC1132"/>
      <x:c r="BD1132"/>
      <x:c r="BE1132"/>
      <x:c r="BF1132"/>
      <x:c r="BG1132"/>
      <x:c r="BH1132"/>
      <x:c r="BI1132"/>
      <x:c r="BJ1132"/>
      <x:c r="BK1132"/>
      <x:c r="BL1132"/>
      <x:c r="BM1132"/>
      <x:c r="BN1132"/>
      <x:c r="BO1132"/>
      <x:c r="BP1132"/>
      <x:c r="BQ1132"/>
      <x:c r="BR1132"/>
      <x:c r="BS1132"/>
      <x:c r="BT1132"/>
      <x:c r="BU1132"/>
      <x:c r="BV1132"/>
      <x:c r="BW1132"/>
      <x:c r="BX1132"/>
      <x:c r="BY1132"/>
      <x:c r="BZ1132"/>
      <x:c r="CA1132"/>
      <x:c r="CB1132"/>
      <x:c r="CC1132"/>
      <x:c r="CD1132"/>
      <x:c r="CE1132"/>
      <x:c r="CF1132"/>
      <x:c r="CG1132"/>
      <x:c r="CH1132"/>
      <x:c r="CI1132"/>
      <x:c r="CJ1132" t="str">
        <x:v>Yes</x:v>
      </x:c>
      <x:c r="CK1132" t="str">
        <x:v>Yes</x:v>
      </x:c>
      <x:c r="CL1132" t="str">
        <x:v>Yes</x:v>
      </x:c>
      <x:c r="CM1132" t="str">
        <x:v>Clear</x:v>
      </x:c>
      <x:c r="CN1132" t="str">
        <x:v>Verified — clear</x:v>
      </x:c>
      <x:c r="CO1132" t="n">
        <x:v>46272</x:v>
      </x:c>
      <x:c r="CP1132" t="str">
        <x:v>https://pubmed.ncbi.nlm.nih.gov/27450605/</x:v>
      </x:c>
      <x:c r="CQ1132"/>
      <x:c r="CR1132"/>
      <x:c r="CS1132"/>
      <x:c r="CT1132"/>
      <x:c r="CU1132"/>
      <x:c r="CV1132"/>
      <x:c r="CW1132"/>
      <x:c r="CX1132"/>
      <x:c r="CY1132"/>
      <x:c r="CZ1132"/>
      <x:c r="DA1132"/>
      <x:c r="DB1132" t="str">
        <x:f>IF(L1132="","",IF(AND(COUNT(CU1132:DA1132)=7,OR(CU1132=0,CU1132=1,CU1132=2),OR(CV1132=0,CV1132=1,CV1132=2),OR(CW1132=0,CW1132=1,CW1132=2),OR(CX1132=0,CX1132=1,CX1132=2),OR(CY1132=0,CY1132=1,CY1132=2),OR(CZ1132=0,CZ1132=1,CZ1132=2),OR(DA1132=0,DA1132=1,DA1132=2)),SUM(CU1132:DA1132),""))</x:f>
      </x:c>
      <x:c r="DC1132" t="str">
        <x:f>IF(DB1132="","",ROUND(DB1132/14*10,1))</x:f>
      </x:c>
      <x:c r="DD1132" t="str">
        <x:v>Pending</x:v>
      </x:c>
      <x:c r="DE1132" t="str">
        <x:f>IF(L1132="","",IF(DC1132="","Pending",IF(DD1132="Yes","CONDITIONAL — safety override",IF(DC1132&gt;=8,"HIGH",IF(DC1132&gt;=5,"CONDITIONAL","LOW")))))</x:f>
        <x:v>Pending</x:v>
      </x:c>
      <x:c r="DF1132" t="str">
        <x:v>Pending screening and full-text appraisal; no transferability judgment made at identification.</x:v>
      </x:c>
      <x:c r="DG1132"/>
      <x:c r="DH1132"/>
      <x:c r="DI1132"/>
      <x:c r="DJ1132"/>
      <x:c r="DK1132"/>
      <x:c r="DL1132"/>
      <x:c r="DM1132"/>
      <x:c r="DN1132"/>
      <x:c r="DO1132"/>
      <x:c r="DP1132"/>
      <x:c r="DQ1132"/>
      <x:c r="DR1132"/>
      <x:c r="DS1132"/>
      <x:c r="DT1132"/>
      <x:c r="DU1132"/>
      <x:c r="DV1132"/>
      <x:c r="DW1132"/>
      <x:c r="DX1132"/>
      <x:c r="DY1132"/>
      <x:c r="DZ1132" t="str">
        <x:v>Title/abstract screening alone does not establish effectiveness, causality, methodological quality, transferability to Brazilian public safety or an institutional recommendation.</x:v>
      </x:c>
      <x:c r="EA1132" t="str">
        <x:v>Pending</x:v>
      </x:c>
      <x:c r="EB1132" t="str">
        <x:f>IF(L1132="","",IF(EC1132="READY","Yes","No / Pending"))</x:f>
        <x:v>No / Pending</x:v>
      </x:c>
      <x:c r="EC1132" t="str">
        <x:f>IF(L1132="","",IF(OR(ISNUMBER(SEARCH("Retracted Publication",Q1132)),CM1132="Retracted",CN1132="Retracted",CM1132="Expression of Concern",CN1132="Expression of Concern",F1132="Not used",CG1132="Critical",CH1132="High",CH1132="Critical"),"BLOCKED — integrity or use restriction",IF(AND(CJ1132="Yes",CK1132="Yes",CL1132="Yes"),IF(AND(CM1132="Clear",CN1132="Verified — clear"),IF(AND(AND(LEN(TRIM(CF1132))&gt;0,LEFT(LOWER(TRIM(CF1132)),7)&lt;&gt;"pending"),OR(CG1132="High",CG1132="Moderate"),OR(CH1132="Low",CH1132="Some concerns",CH1132="Not applicable")),IF(AND(DD1132="No",OR(DE1132="HIGH",DE1132="CONDITIONAL"),AND(LEN(TRIM(DF1132))&gt;0,LEFT(LOWER(TRIM(DF1132)),7)&lt;&gt;"pending")),IF(AND(AND(LEN(TRIM(DT1132))&gt;0,LEFT(LOWER(TRIM(DT1132)),7)&lt;&gt;"pending"),AND(LEN(TRIM(DU1132))&gt;0,LEFT(LOWER(TRIM(DU1132)),7)&lt;&gt;"pending"),OR(AND(LEN(TRIM(DV1132))&gt;0,LEFT(LOWER(TRIM(DV1132)),7)&lt;&gt;"pending"),AND(LEN(TRIM(DW1132))&gt;0,LEFT(LOWER(TRIM(DW1132)),7)&lt;&gt;"pending")),AND(LEN(TRIM(DX1132))&gt;0,LEFT(LOWER(TRIM(DX1132)),7)&lt;&gt;"pending")),IF(AND(F1132="Claim-ready",OR(EA1132="Strong",EA1132="Moderate"),AND(LEN(TRIM(G1132))&gt;0,LEFT(LOWER(TRIM(G1132)),7)&lt;&gt;"pending"),G1132&lt;&gt;"No substantive use decision is permitted from identification metadata alone.",AND(LEN(TRIM(DZ1132))&gt;0,LEFT(LOWER(TRIM(DZ1132)),7)&lt;&gt;"pending"),DZ1132&lt;&gt;"Identification metadata alone does not permit any substantive scientific, causal, operational, or institutional claim.",AND(LEN(TRIM(EI1132))&gt;0,LEFT(LOWER(TRIM(EI1132)),7)&lt;&gt;"pending"),ISNUMBER(EH1132),EH1132&gt;0),"READY","PENDING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2" t="str">
        <x:v>Pending</x:v>
      </x:c>
      <x:c r="EE1132"/>
      <x:c r="EF1132" t="str">
        <x:v>Pending</x:v>
      </x:c>
      <x:c r="EG1132" t="str">
        <x:v>Pending</x:v>
      </x:c>
      <x:c r="EH1132"/>
      <x:c r="EI1132" s="501"/>
      <x:c r="EJ1132"/>
      <x:c r="EK1132" t="str">
        <x:v>Pending</x:v>
      </x:c>
      <x:c r="EL1132" t="n">
        <x:v>46272</x:v>
      </x:c>
      <x:c r="EM1132" t="str">
        <x:v>Production PubMed record imported and reconciled to Zotero item DV32P7DW;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2" t="n">
        <x:f>IF(L1132="","",(IF(N1132&lt;&gt;"",1,0)+IF(O1132&lt;&gt;"",1,0)+IF(AJ1132&lt;&gt;"",1,0)+IF(AU1132&lt;&gt;"",1,0)+IF(BE1132&lt;&gt;"",1,0)+IF(CF1132&lt;&gt;"",1,0)+IF(CJ1132="Yes",1,0)+IF(CL1132="Yes",1,0)+IF(DE1132&lt;&gt;"Pending",1,0)+IF(F1132&lt;&gt;"",1,0)+IF(DZ1132&lt;&gt;"",1,0)+IF(EI1132&lt;&gt;"",1,0))/12)</x:f>
        <x:v>0.5</x:v>
      </x:c>
    </x:row>
    <x:row r="1133">
      <x:c r="A1133" t="str">
        <x:v>EV-1130</x:v>
      </x:c>
      <x:c r="B1133" t="str">
        <x:v>Integrity check</x:v>
      </x:c>
      <x:c r="C1133" t="str">
        <x:f>IF(L1133="","",IF(LEFT(EC1133,7)="BLOCKED","🔴 Do not use for conclusion",IF(EB1133="Yes","🟢 Claim-ready","🟡 Caution / context")))</x:f>
        <x:v>🟡 Caution / context</x:v>
      </x:c>
      <x:c r="D1133" t="str">
        <x:f>IF(L1133="","",EC1133)</x:f>
        <x:v>PENDING — appropriate appraisal</x:v>
      </x:c>
      <x:c r="E1133" t="str">
        <x:v>P2 — High</x:v>
      </x:c>
      <x:c r="F1133" t="str">
        <x:v>Pending</x:v>
      </x:c>
      <x:c r="G1133" t="str">
        <x:v>Title/abstract identify an explicit operational APHT/medical-readiness topic; retain for full-text assessment.</x:v>
      </x:c>
      <x:c r="H1133" t="str">
        <x:v>Obtain and review lawful full text; confirm human adjudication; then select a design-specific appraisal instrument.</x:v>
      </x:c>
      <x:c r="I1133"/>
      <x:c r="J1133" t="str">
        <x:v>B — APHT / Medical Readiness</x:v>
      </x:c>
      <x:c r="K1133" t="str">
        <x:v>IDENTIFIED</x:v>
      </x:c>
      <x:c r="L1133" t="str">
        <x:v>Alterations of Vertical Jump Mechanics after a Half-Marathon Mountain Running Race.</x:v>
      </x:c>
      <x:c r="M1133"/>
      <x:c r="N1133" t="str">
        <x:v>Rousanoglou, Elissavet N; Noutsos, Konstantinos; Pappas, Achilleas; Bogdanis, Gregory; Vagenas, Georgios; Bayios, Ioannis A; Boudolos, Konstantinos D</x:v>
      </x:c>
      <x:c r="O1133" t="n">
        <x:v>2016</x:v>
      </x:c>
      <x:c r="P1133" t="str">
        <x:v>Journal of sports science &amp; medicine</x:v>
      </x:c>
      <x:c r="Q1133" t="str">
        <x:v>Journal Article</x:v>
      </x:c>
      <x:c r="R1133" t="str">
        <x:v>Unclear</x:v>
      </x:c>
      <x:c r="S1133" t="str">
        <x:v>Unknown</x:v>
      </x:c>
      <x:c r="T1133" t="str">
        <x:v>eng</x:v>
      </x:c>
      <x:c r="U1133" t="str">
        <x:v>https://pubmed.ncbi.nlm.nih.gov/27274665/</x:v>
      </x:c>
      <x:c r="V1133" t="str"/>
      <x:c r="W1133" t="str">
        <x:f>IF(V1133="","",LOWER(SUBSTITUTE(SUBSTITUTE(SUBSTITUTE(SUBSTITUTE(TRIM(V1133),"https://doi.org/",""),"http://doi.org/",""),"https://dx.doi.org/",""),"doi:","")))</x:f>
      </x:c>
      <x:c r="X1133" t="str">
        <x:v>27274665</x:v>
      </x:c>
      <x:c r="Y1133" t="str">
        <x:v>PMC4879441</x:v>
      </x:c>
      <x:c r="Z1133"/>
      <x:c r="AA1133" t="str">
        <x:v>PubMed/MEDLINE</x:v>
      </x:c>
      <x:c r="AB1133" t="str">
        <x:v>PUBMED-B-v1.0-2026-08-28</x:v>
      </x:c>
      <x:c r="AC1133" t="str">
        <x:v>SP-PUBMED-B-20260828</x:v>
      </x:c>
      <x:c r="AD1133" s="499" t="n">
        <x:v>46262</x:v>
      </x:c>
      <x:c r="AE1133" s="499" t="n">
        <x:v>46272</x:v>
      </x:c>
      <x:c r="AF1133" t="str">
        <x:v>9Z66BQMH</x:v>
      </x:c>
      <x:c r="AG1133"/>
      <x:c r="AH1133" t="str">
        <x:v>Tactical Athlete → Operational Readiness Brazil</x:v>
      </x:c>
      <x:c r="AI1133" t="str">
        <x:v>evidence-family:B</x:v>
      </x:c>
      <x:c r="AJ1133"/>
      <x:c r="AK1133" t="str">
        <x:f>IF(AJ1133="","",IF(OR(LOWER(AJ1133)="brazil",LOWER(AJ1133)="brasil"),"Yes","No"))</x:f>
      </x:c>
      <x:c r="AL1133"/>
      <x:c r="AM1133"/>
      <x:c r="AN1133"/>
      <x:c r="AO1133"/>
      <x:c r="AP1133"/>
      <x:c r="AQ1133"/>
      <x:c r="AR1133"/>
      <x:c r="AS1133"/>
      <x:c r="AT1133"/>
      <x:c r="AU1133"/>
      <x:c r="AV1133"/>
      <x:c r="AW1133"/>
      <x:c r="AX1133"/>
      <x:c r="AY1133"/>
      <x:c r="AZ1133"/>
      <x:c r="BA1133"/>
      <x:c r="BB1133"/>
      <x:c r="BC1133"/>
      <x:c r="BD1133"/>
      <x:c r="BE1133"/>
      <x:c r="BF1133"/>
      <x:c r="BG1133"/>
      <x:c r="BH1133"/>
      <x:c r="BI1133"/>
      <x:c r="BJ1133"/>
      <x:c r="BK1133"/>
      <x:c r="BL1133"/>
      <x:c r="BM1133"/>
      <x:c r="BN1133"/>
      <x:c r="BO1133"/>
      <x:c r="BP1133"/>
      <x:c r="BQ1133"/>
      <x:c r="BR1133"/>
      <x:c r="BS1133"/>
      <x:c r="BT1133"/>
      <x:c r="BU1133"/>
      <x:c r="BV1133"/>
      <x:c r="BW1133"/>
      <x:c r="BX1133"/>
      <x:c r="BY1133"/>
      <x:c r="BZ1133"/>
      <x:c r="CA1133"/>
      <x:c r="CB1133"/>
      <x:c r="CC1133"/>
      <x:c r="CD1133"/>
      <x:c r="CE1133"/>
      <x:c r="CF1133"/>
      <x:c r="CG1133"/>
      <x:c r="CH1133"/>
      <x:c r="CI1133"/>
      <x:c r="CJ1133" t="str">
        <x:v>Yes</x:v>
      </x:c>
      <x:c r="CK1133" t="str">
        <x:v>Yes</x:v>
      </x:c>
      <x:c r="CL1133" t="str">
        <x:v>Yes</x:v>
      </x:c>
      <x:c r="CM1133" t="str">
        <x:v>Clear</x:v>
      </x:c>
      <x:c r="CN1133" t="str">
        <x:v>Verified — clear</x:v>
      </x:c>
      <x:c r="CO1133" t="n">
        <x:v>46272</x:v>
      </x:c>
      <x:c r="CP1133" t="str">
        <x:v>https://pubmed.ncbi.nlm.nih.gov/27274665/</x:v>
      </x:c>
      <x:c r="CQ1133"/>
      <x:c r="CR1133"/>
      <x:c r="CS1133"/>
      <x:c r="CT1133"/>
      <x:c r="CU1133"/>
      <x:c r="CV1133"/>
      <x:c r="CW1133"/>
      <x:c r="CX1133"/>
      <x:c r="CY1133"/>
      <x:c r="CZ1133"/>
      <x:c r="DA1133"/>
      <x:c r="DB1133" t="str">
        <x:f>IF(L1133="","",IF(AND(COUNT(CU1133:DA1133)=7,OR(CU1133=0,CU1133=1,CU1133=2),OR(CV1133=0,CV1133=1,CV1133=2),OR(CW1133=0,CW1133=1,CW1133=2),OR(CX1133=0,CX1133=1,CX1133=2),OR(CY1133=0,CY1133=1,CY1133=2),OR(CZ1133=0,CZ1133=1,CZ1133=2),OR(DA1133=0,DA1133=1,DA1133=2)),SUM(CU1133:DA1133),""))</x:f>
      </x:c>
      <x:c r="DC1133" t="str">
        <x:f>IF(DB1133="","",ROUND(DB1133/14*10,1))</x:f>
      </x:c>
      <x:c r="DD1133" t="str">
        <x:v>Pending</x:v>
      </x:c>
      <x:c r="DE1133" t="str">
        <x:f>IF(L1133="","",IF(DC1133="","Pending",IF(DD1133="Yes","CONDITIONAL — safety override",IF(DC1133&gt;=8,"HIGH",IF(DC1133&gt;=5,"CONDITIONAL","LOW")))))</x:f>
        <x:v>Pending</x:v>
      </x:c>
      <x:c r="DF1133" t="str">
        <x:v>Pending screening and full-text appraisal; no transferability judgment made at identification.</x:v>
      </x:c>
      <x:c r="DG1133"/>
      <x:c r="DH1133"/>
      <x:c r="DI1133"/>
      <x:c r="DJ1133"/>
      <x:c r="DK1133"/>
      <x:c r="DL1133"/>
      <x:c r="DM1133"/>
      <x:c r="DN1133"/>
      <x:c r="DO1133"/>
      <x:c r="DP1133"/>
      <x:c r="DQ1133"/>
      <x:c r="DR1133"/>
      <x:c r="DS1133"/>
      <x:c r="DT1133"/>
      <x:c r="DU1133"/>
      <x:c r="DV1133"/>
      <x:c r="DW1133"/>
      <x:c r="DX1133"/>
      <x:c r="DY1133"/>
      <x:c r="DZ1133" t="str">
        <x:v>Title/abstract screening alone does not establish effectiveness, causality, methodological quality, transferability to Brazilian public safety or an institutional recommendation.</x:v>
      </x:c>
      <x:c r="EA1133" t="str">
        <x:v>Pending</x:v>
      </x:c>
      <x:c r="EB1133" t="str">
        <x:f>IF(L1133="","",IF(EC1133="READY","Yes","No / Pending"))</x:f>
        <x:v>No / Pending</x:v>
      </x:c>
      <x:c r="EC1133" t="str">
        <x:f>IF(L1133="","",IF(OR(ISNUMBER(SEARCH("Retracted Publication",Q1133)),CM1133="Retracted",CN1133="Retracted",CM1133="Expression of Concern",CN1133="Expression of Concern",F1133="Not used",CG1133="Critical",CH1133="High",CH1133="Critical"),"BLOCKED — integrity or use restriction",IF(AND(CJ1133="Yes",CK1133="Yes",CL1133="Yes"),IF(AND(CM1133="Clear",CN1133="Verified — clear"),IF(AND(AND(LEN(TRIM(CF1133))&gt;0,LEFT(LOWER(TRIM(CF1133)),7)&lt;&gt;"pending"),OR(CG1133="High",CG1133="Moderate"),OR(CH1133="Low",CH1133="Some concerns",CH1133="Not applicable")),IF(AND(DD1133="No",OR(DE1133="HIGH",DE1133="CONDITIONAL"),AND(LEN(TRIM(DF1133))&gt;0,LEFT(LOWER(TRIM(DF1133)),7)&lt;&gt;"pending")),IF(AND(AND(LEN(TRIM(DT1133))&gt;0,LEFT(LOWER(TRIM(DT1133)),7)&lt;&gt;"pending"),AND(LEN(TRIM(DU1133))&gt;0,LEFT(LOWER(TRIM(DU1133)),7)&lt;&gt;"pending"),OR(AND(LEN(TRIM(DV1133))&gt;0,LEFT(LOWER(TRIM(DV1133)),7)&lt;&gt;"pending"),AND(LEN(TRIM(DW1133))&gt;0,LEFT(LOWER(TRIM(DW1133)),7)&lt;&gt;"pending")),AND(LEN(TRIM(DX1133))&gt;0,LEFT(LOWER(TRIM(DX1133)),7)&lt;&gt;"pending")),IF(AND(F1133="Claim-ready",OR(EA1133="Strong",EA1133="Moderate"),AND(LEN(TRIM(G1133))&gt;0,LEFT(LOWER(TRIM(G1133)),7)&lt;&gt;"pending"),G1133&lt;&gt;"No substantive use decision is permitted from identification metadata alone.",AND(LEN(TRIM(DZ1133))&gt;0,LEFT(LOWER(TRIM(DZ1133)),7)&lt;&gt;"pending"),DZ1133&lt;&gt;"Identification metadata alone does not permit any substantive scientific, causal, operational, or institutional claim.",AND(LEN(TRIM(EI1133))&gt;0,LEFT(LOWER(TRIM(EI1133)),7)&lt;&gt;"pending"),ISNUMBER(EH1133),EH1133&gt;0),"READY","PENDING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3" t="str">
        <x:v>Pending</x:v>
      </x:c>
      <x:c r="EE1133"/>
      <x:c r="EF1133" t="str">
        <x:v>Pending</x:v>
      </x:c>
      <x:c r="EG1133" t="str">
        <x:v>Pending</x:v>
      </x:c>
      <x:c r="EH1133"/>
      <x:c r="EI1133" s="501"/>
      <x:c r="EJ1133"/>
      <x:c r="EK1133" t="str">
        <x:v>Pending</x:v>
      </x:c>
      <x:c r="EL1133" t="n">
        <x:v>46272</x:v>
      </x:c>
      <x:c r="EM1133" t="str">
        <x:v>Production PubMed record imported and reconciled to Zotero item 9Z66BQMH;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3" t="n">
        <x:f>IF(L1133="","",(IF(N1133&lt;&gt;"",1,0)+IF(O1133&lt;&gt;"",1,0)+IF(AJ1133&lt;&gt;"",1,0)+IF(AU1133&lt;&gt;"",1,0)+IF(BE1133&lt;&gt;"",1,0)+IF(CF1133&lt;&gt;"",1,0)+IF(CJ1133="Yes",1,0)+IF(CL1133="Yes",1,0)+IF(DE1133&lt;&gt;"Pending",1,0)+IF(F1133&lt;&gt;"",1,0)+IF(DZ1133&lt;&gt;"",1,0)+IF(EI1133&lt;&gt;"",1,0))/12)</x:f>
        <x:v>0.5</x:v>
      </x:c>
    </x:row>
    <x:row r="1134">
      <x:c r="A1134" t="str">
        <x:v>EV-1131</x:v>
      </x:c>
      <x:c r="B1134" t="str">
        <x:v>Integrity check</x:v>
      </x:c>
      <x:c r="C1134" t="str">
        <x:f>IF(L1134="","",IF(LEFT(EC1134,7)="BLOCKED","🔴 Do not use for conclusion",IF(EB1134="Yes","🟢 Claim-ready","🟡 Caution / context")))</x:f>
        <x:v>🟡 Caution / context</x:v>
      </x:c>
      <x:c r="D1134" t="str">
        <x:f>IF(L1134="","",EC1134)</x:f>
        <x:v>PENDING — appropriate appraisal</x:v>
      </x:c>
      <x:c r="E1134" t="str">
        <x:v>P2 — High</x:v>
      </x:c>
      <x:c r="F1134" t="str">
        <x:v>Pending</x:v>
      </x:c>
      <x:c r="G1134" t="str">
        <x:v>Title/abstract identify an explicit operational APHT/medical-readiness topic; retain for full-text assessment.</x:v>
      </x:c>
      <x:c r="H1134" t="str">
        <x:v>Obtain and review lawful full text; confirm human adjudication; then select a design-specific appraisal instrument.</x:v>
      </x:c>
      <x:c r="I1134"/>
      <x:c r="J1134" t="str">
        <x:v>B — APHT / Medical Readiness</x:v>
      </x:c>
      <x:c r="K1134" t="str">
        <x:v>IDENTIFIED</x:v>
      </x:c>
      <x:c r="L1134" t="str">
        <x:v>Lessons Learned: Employment and Tactical Use of The Combat Medic During Stability Support Operations.</x:v>
      </x:c>
      <x:c r="M1134"/>
      <x:c r="N1134" t="str">
        <x:v>Eldred, Michael S</x:v>
      </x:c>
      <x:c r="O1134" t="n">
        <x:v>2016</x:v>
      </x:c>
      <x:c r="P1134" t="str">
        <x:v>U.S. Army Medical Department journal</x:v>
      </x:c>
      <x:c r="Q1134" t="str">
        <x:v>Journal Article</x:v>
      </x:c>
      <x:c r="R1134" t="str">
        <x:v>Unclear</x:v>
      </x:c>
      <x:c r="S1134" t="str">
        <x:v>Unknown</x:v>
      </x:c>
      <x:c r="T1134" t="str">
        <x:v>eng</x:v>
      </x:c>
      <x:c r="U1134" t="str">
        <x:v>https://pubmed.ncbi.nlm.nih.gov/27215893/</x:v>
      </x:c>
      <x:c r="V1134" t="str"/>
      <x:c r="W1134" t="str">
        <x:f>IF(V1134="","",LOWER(SUBSTITUTE(SUBSTITUTE(SUBSTITUTE(SUBSTITUTE(TRIM(V1134),"https://doi.org/",""),"http://doi.org/",""),"https://dx.doi.org/",""),"doi:","")))</x:f>
      </x:c>
      <x:c r="X1134" t="str">
        <x:v>27215893</x:v>
      </x:c>
      <x:c r="Y1134" t="str"/>
      <x:c r="Z1134"/>
      <x:c r="AA1134" t="str">
        <x:v>PubMed/MEDLINE</x:v>
      </x:c>
      <x:c r="AB1134" t="str">
        <x:v>PUBMED-B-v1.0-2026-08-28</x:v>
      </x:c>
      <x:c r="AC1134" t="str">
        <x:v>SP-PUBMED-B-20260828</x:v>
      </x:c>
      <x:c r="AD1134" s="499" t="n">
        <x:v>46262</x:v>
      </x:c>
      <x:c r="AE1134" s="499" t="n">
        <x:v>46272</x:v>
      </x:c>
      <x:c r="AF1134" t="str">
        <x:v>FV9BQP99</x:v>
      </x:c>
      <x:c r="AG1134"/>
      <x:c r="AH1134" t="str">
        <x:v>Tactical Athlete → Operational Readiness Brazil</x:v>
      </x:c>
      <x:c r="AI1134" t="str">
        <x:v>evidence-family:B</x:v>
      </x:c>
      <x:c r="AJ1134"/>
      <x:c r="AK1134" t="str">
        <x:f>IF(AJ1134="","",IF(OR(LOWER(AJ1134)="brazil",LOWER(AJ1134)="brasil"),"Yes","No"))</x:f>
      </x:c>
      <x:c r="AL1134"/>
      <x:c r="AM1134"/>
      <x:c r="AN1134"/>
      <x:c r="AO1134"/>
      <x:c r="AP1134"/>
      <x:c r="AQ1134"/>
      <x:c r="AR1134"/>
      <x:c r="AS1134"/>
      <x:c r="AT1134"/>
      <x:c r="AU1134"/>
      <x:c r="AV1134"/>
      <x:c r="AW1134"/>
      <x:c r="AX1134"/>
      <x:c r="AY1134"/>
      <x:c r="AZ1134"/>
      <x:c r="BA1134"/>
      <x:c r="BB1134"/>
      <x:c r="BC1134"/>
      <x:c r="BD1134"/>
      <x:c r="BE1134"/>
      <x:c r="BF1134"/>
      <x:c r="BG1134"/>
      <x:c r="BH1134"/>
      <x:c r="BI1134"/>
      <x:c r="BJ1134"/>
      <x:c r="BK1134"/>
      <x:c r="BL1134"/>
      <x:c r="BM1134"/>
      <x:c r="BN1134"/>
      <x:c r="BO1134"/>
      <x:c r="BP1134"/>
      <x:c r="BQ1134"/>
      <x:c r="BR1134"/>
      <x:c r="BS1134"/>
      <x:c r="BT1134"/>
      <x:c r="BU1134"/>
      <x:c r="BV1134"/>
      <x:c r="BW1134"/>
      <x:c r="BX1134"/>
      <x:c r="BY1134"/>
      <x:c r="BZ1134"/>
      <x:c r="CA1134"/>
      <x:c r="CB1134"/>
      <x:c r="CC1134"/>
      <x:c r="CD1134"/>
      <x:c r="CE1134"/>
      <x:c r="CF1134"/>
      <x:c r="CG1134"/>
      <x:c r="CH1134"/>
      <x:c r="CI1134"/>
      <x:c r="CJ1134" t="str">
        <x:v>Yes</x:v>
      </x:c>
      <x:c r="CK1134" t="str">
        <x:v>Yes</x:v>
      </x:c>
      <x:c r="CL1134" t="str">
        <x:v>Yes</x:v>
      </x:c>
      <x:c r="CM1134" t="str">
        <x:v>Clear</x:v>
      </x:c>
      <x:c r="CN1134" t="str">
        <x:v>Verified — clear</x:v>
      </x:c>
      <x:c r="CO1134" t="n">
        <x:v>46272</x:v>
      </x:c>
      <x:c r="CP1134" t="str">
        <x:v>https://pubmed.ncbi.nlm.nih.gov/27215893/</x:v>
      </x:c>
      <x:c r="CQ1134"/>
      <x:c r="CR1134"/>
      <x:c r="CS1134"/>
      <x:c r="CT1134"/>
      <x:c r="CU1134"/>
      <x:c r="CV1134"/>
      <x:c r="CW1134"/>
      <x:c r="CX1134"/>
      <x:c r="CY1134"/>
      <x:c r="CZ1134"/>
      <x:c r="DA1134"/>
      <x:c r="DB1134" t="str">
        <x:f>IF(L1134="","",IF(AND(COUNT(CU1134:DA1134)=7,OR(CU1134=0,CU1134=1,CU1134=2),OR(CV1134=0,CV1134=1,CV1134=2),OR(CW1134=0,CW1134=1,CW1134=2),OR(CX1134=0,CX1134=1,CX1134=2),OR(CY1134=0,CY1134=1,CY1134=2),OR(CZ1134=0,CZ1134=1,CZ1134=2),OR(DA1134=0,DA1134=1,DA1134=2)),SUM(CU1134:DA1134),""))</x:f>
      </x:c>
      <x:c r="DC1134" t="str">
        <x:f>IF(DB1134="","",ROUND(DB1134/14*10,1))</x:f>
      </x:c>
      <x:c r="DD1134" t="str">
        <x:v>Pending</x:v>
      </x:c>
      <x:c r="DE1134" t="str">
        <x:f>IF(L1134="","",IF(DC1134="","Pending",IF(DD1134="Yes","CONDITIONAL — safety override",IF(DC1134&gt;=8,"HIGH",IF(DC1134&gt;=5,"CONDITIONAL","LOW")))))</x:f>
        <x:v>Pending</x:v>
      </x:c>
      <x:c r="DF1134" t="str">
        <x:v>Pending screening and full-text appraisal; no transferability judgment made at identification.</x:v>
      </x:c>
      <x:c r="DG1134"/>
      <x:c r="DH1134"/>
      <x:c r="DI1134"/>
      <x:c r="DJ1134"/>
      <x:c r="DK1134"/>
      <x:c r="DL1134"/>
      <x:c r="DM1134"/>
      <x:c r="DN1134"/>
      <x:c r="DO1134"/>
      <x:c r="DP1134"/>
      <x:c r="DQ1134"/>
      <x:c r="DR1134"/>
      <x:c r="DS1134"/>
      <x:c r="DT1134"/>
      <x:c r="DU1134"/>
      <x:c r="DV1134"/>
      <x:c r="DW1134"/>
      <x:c r="DX1134"/>
      <x:c r="DY1134"/>
      <x:c r="DZ1134" t="str">
        <x:v>Title/abstract screening alone does not establish effectiveness, causality, methodological quality, transferability to Brazilian public safety or an institutional recommendation.</x:v>
      </x:c>
      <x:c r="EA1134" t="str">
        <x:v>Pending</x:v>
      </x:c>
      <x:c r="EB1134" t="str">
        <x:f>IF(L1134="","",IF(EC1134="READY","Yes","No / Pending"))</x:f>
        <x:v>No / Pending</x:v>
      </x:c>
      <x:c r="EC1134" t="str">
        <x:f>IF(L1134="","",IF(OR(ISNUMBER(SEARCH("Retracted Publication",Q1134)),CM1134="Retracted",CN1134="Retracted",CM1134="Expression of Concern",CN1134="Expression of Concern",F1134="Not used",CG1134="Critical",CH1134="High",CH1134="Critical"),"BLOCKED — integrity or use restriction",IF(AND(CJ1134="Yes",CK1134="Yes",CL1134="Yes"),IF(AND(CM1134="Clear",CN1134="Verified — clear"),IF(AND(AND(LEN(TRIM(CF1134))&gt;0,LEFT(LOWER(TRIM(CF1134)),7)&lt;&gt;"pending"),OR(CG1134="High",CG1134="Moderate"),OR(CH1134="Low",CH1134="Some concerns",CH1134="Not applicable")),IF(AND(DD1134="No",OR(DE1134="HIGH",DE1134="CONDITIONAL"),AND(LEN(TRIM(DF1134))&gt;0,LEFT(LOWER(TRIM(DF1134)),7)&lt;&gt;"pending")),IF(AND(AND(LEN(TRIM(DT1134))&gt;0,LEFT(LOWER(TRIM(DT1134)),7)&lt;&gt;"pending"),AND(LEN(TRIM(DU1134))&gt;0,LEFT(LOWER(TRIM(DU1134)),7)&lt;&gt;"pending"),OR(AND(LEN(TRIM(DV1134))&gt;0,LEFT(LOWER(TRIM(DV1134)),7)&lt;&gt;"pending"),AND(LEN(TRIM(DW1134))&gt;0,LEFT(LOWER(TRIM(DW1134)),7)&lt;&gt;"pending")),AND(LEN(TRIM(DX1134))&gt;0,LEFT(LOWER(TRIM(DX1134)),7)&lt;&gt;"pending")),IF(AND(F1134="Claim-ready",OR(EA1134="Strong",EA1134="Moderate"),AND(LEN(TRIM(G1134))&gt;0,LEFT(LOWER(TRIM(G1134)),7)&lt;&gt;"pending"),G1134&lt;&gt;"No substantive use decision is permitted from identification metadata alone.",AND(LEN(TRIM(DZ1134))&gt;0,LEFT(LOWER(TRIM(DZ1134)),7)&lt;&gt;"pending"),DZ1134&lt;&gt;"Identification metadata alone does not permit any substantive scientific, causal, operational, or institutional claim.",AND(LEN(TRIM(EI1134))&gt;0,LEFT(LOWER(TRIM(EI1134)),7)&lt;&gt;"pending"),ISNUMBER(EH1134),EH1134&gt;0),"READY","PENDING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4" t="str">
        <x:v>Pending</x:v>
      </x:c>
      <x:c r="EE1134"/>
      <x:c r="EF1134" t="str">
        <x:v>Pending</x:v>
      </x:c>
      <x:c r="EG1134" t="str">
        <x:v>Pending</x:v>
      </x:c>
      <x:c r="EH1134"/>
      <x:c r="EI1134" s="501"/>
      <x:c r="EJ1134"/>
      <x:c r="EK1134" t="str">
        <x:v>Pending</x:v>
      </x:c>
      <x:c r="EL1134" t="n">
        <x:v>46272</x:v>
      </x:c>
      <x:c r="EM1134" t="str">
        <x:v>Production PubMed record imported and reconciled to Zotero item FV9BQP99;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4" t="n">
        <x:f>IF(L1134="","",(IF(N1134&lt;&gt;"",1,0)+IF(O1134&lt;&gt;"",1,0)+IF(AJ1134&lt;&gt;"",1,0)+IF(AU1134&lt;&gt;"",1,0)+IF(BE1134&lt;&gt;"",1,0)+IF(CF1134&lt;&gt;"",1,0)+IF(CJ1134="Yes",1,0)+IF(CL1134="Yes",1,0)+IF(DE1134&lt;&gt;"Pending",1,0)+IF(F1134&lt;&gt;"",1,0)+IF(DZ1134&lt;&gt;"",1,0)+IF(EI1134&lt;&gt;"",1,0))/12)</x:f>
        <x:v>0.5</x:v>
      </x:c>
    </x:row>
    <x:row r="1135">
      <x:c r="A1135" t="str">
        <x:v>EV-1132</x:v>
      </x:c>
      <x:c r="B1135" t="str">
        <x:v>Integrity check</x:v>
      </x:c>
      <x:c r="C1135" t="str">
        <x:f>IF(L1135="","",IF(LEFT(EC1135,7)="BLOCKED","🔴 Do not use for conclusion",IF(EB1135="Yes","🟢 Claim-ready","🟡 Caution / context")))</x:f>
        <x:v>🟡 Caution / context</x:v>
      </x:c>
      <x:c r="D1135" t="str">
        <x:f>IF(L1135="","",EC1135)</x:f>
        <x:v>PENDING — appropriate appraisal</x:v>
      </x:c>
      <x:c r="E1135" t="str">
        <x:v>P2 — High</x:v>
      </x:c>
      <x:c r="F1135" t="str">
        <x:v>Pending</x:v>
      </x:c>
      <x:c r="G1135" t="str">
        <x:v>Title/abstract identify an explicit tactical/public-safety context and readiness domain; retain for full-text assessment.</x:v>
      </x:c>
      <x:c r="H1135" t="str">
        <x:v>Obtain and review lawful full text; confirm human adjudication; then select a design-specific appraisal instrument.</x:v>
      </x:c>
      <x:c r="I1135"/>
      <x:c r="J1135" t="str">
        <x:v>A — Core</x:v>
      </x:c>
      <x:c r="K1135" t="str">
        <x:v>IDENTIFIED</x:v>
      </x:c>
      <x:c r="L1135" t="str">
        <x:v>Select Public Health and Communicable Disease Lessons Learned During Operations Iraqi Freedom and Enduring Freedom.</x:v>
      </x:c>
      <x:c r="M1135"/>
      <x:c r="N1135" t="str">
        <x:v>Garges, Eric C; Taylor, Kevin M; Pacha, Laura A</x:v>
      </x:c>
      <x:c r="O1135" t="n">
        <x:v>2016</x:v>
      </x:c>
      <x:c r="P1135" t="str">
        <x:v>U.S. Army Medical Department journal</x:v>
      </x:c>
      <x:c r="Q1135" t="str">
        <x:v>Journal Article</x:v>
      </x:c>
      <x:c r="R1135" t="str">
        <x:v>Unclear</x:v>
      </x:c>
      <x:c r="S1135" t="str">
        <x:v>Unknown</x:v>
      </x:c>
      <x:c r="T1135" t="str">
        <x:v>eng</x:v>
      </x:c>
      <x:c r="U1135" t="str">
        <x:v>https://pubmed.ncbi.nlm.nih.gov/27215886/</x:v>
      </x:c>
      <x:c r="V1135" t="str"/>
      <x:c r="W1135" t="str">
        <x:f>IF(V1135="","",LOWER(SUBSTITUTE(SUBSTITUTE(SUBSTITUTE(SUBSTITUTE(TRIM(V1135),"https://doi.org/",""),"http://doi.org/",""),"https://dx.doi.org/",""),"doi:","")))</x:f>
      </x:c>
      <x:c r="X1135" t="str">
        <x:v>27215886</x:v>
      </x:c>
      <x:c r="Y1135" t="str"/>
      <x:c r="Z1135"/>
      <x:c r="AA1135" t="str">
        <x:v>PubMed/MEDLINE</x:v>
      </x:c>
      <x:c r="AB1135" t="str">
        <x:v>PUBMED-A-v1.0-2026-08-28</x:v>
      </x:c>
      <x:c r="AC1135" t="str">
        <x:v>SP-PUBMED-A-20260828</x:v>
      </x:c>
      <x:c r="AD1135" s="499" t="n">
        <x:v>46262</x:v>
      </x:c>
      <x:c r="AE1135" s="499" t="n">
        <x:v>46272</x:v>
      </x:c>
      <x:c r="AF1135" t="str">
        <x:v>CBNZ5NXK</x:v>
      </x:c>
      <x:c r="AG1135"/>
      <x:c r="AH1135" t="str">
        <x:v>Tactical Athlete → Operational Readiness Brazil</x:v>
      </x:c>
      <x:c r="AI1135" t="str">
        <x:v>evidence-family:A</x:v>
      </x:c>
      <x:c r="AJ1135"/>
      <x:c r="AK1135" t="str">
        <x:f>IF(AJ1135="","",IF(OR(LOWER(AJ1135)="brazil",LOWER(AJ1135)="brasil"),"Yes","No"))</x:f>
      </x:c>
      <x:c r="AL1135"/>
      <x:c r="AM1135"/>
      <x:c r="AN1135"/>
      <x:c r="AO1135"/>
      <x:c r="AP1135"/>
      <x:c r="AQ1135"/>
      <x:c r="AR1135"/>
      <x:c r="AS1135"/>
      <x:c r="AT1135"/>
      <x:c r="AU1135"/>
      <x:c r="AV1135"/>
      <x:c r="AW1135"/>
      <x:c r="AX1135"/>
      <x:c r="AY1135"/>
      <x:c r="AZ1135"/>
      <x:c r="BA1135"/>
      <x:c r="BB1135"/>
      <x:c r="BC1135"/>
      <x:c r="BD1135"/>
      <x:c r="BE1135"/>
      <x:c r="BF1135"/>
      <x:c r="BG1135"/>
      <x:c r="BH1135"/>
      <x:c r="BI1135"/>
      <x:c r="BJ1135"/>
      <x:c r="BK1135"/>
      <x:c r="BL1135"/>
      <x:c r="BM1135"/>
      <x:c r="BN1135"/>
      <x:c r="BO1135"/>
      <x:c r="BP1135"/>
      <x:c r="BQ1135"/>
      <x:c r="BR1135"/>
      <x:c r="BS1135"/>
      <x:c r="BT1135"/>
      <x:c r="BU1135"/>
      <x:c r="BV1135"/>
      <x:c r="BW1135"/>
      <x:c r="BX1135"/>
      <x:c r="BY1135"/>
      <x:c r="BZ1135"/>
      <x:c r="CA1135"/>
      <x:c r="CB1135"/>
      <x:c r="CC1135"/>
      <x:c r="CD1135"/>
      <x:c r="CE1135"/>
      <x:c r="CF1135"/>
      <x:c r="CG1135"/>
      <x:c r="CH1135"/>
      <x:c r="CI1135"/>
      <x:c r="CJ1135" t="str">
        <x:v>Yes</x:v>
      </x:c>
      <x:c r="CK1135" t="str">
        <x:v>Yes</x:v>
      </x:c>
      <x:c r="CL1135" t="str">
        <x:v>Yes</x:v>
      </x:c>
      <x:c r="CM1135" t="str">
        <x:v>Clear</x:v>
      </x:c>
      <x:c r="CN1135" t="str">
        <x:v>Verified — clear</x:v>
      </x:c>
      <x:c r="CO1135" t="n">
        <x:v>46272</x:v>
      </x:c>
      <x:c r="CP1135" t="str">
        <x:v>https://pubmed.ncbi.nlm.nih.gov/27215886/</x:v>
      </x:c>
      <x:c r="CQ1135"/>
      <x:c r="CR1135"/>
      <x:c r="CS1135"/>
      <x:c r="CT1135"/>
      <x:c r="CU1135"/>
      <x:c r="CV1135"/>
      <x:c r="CW1135"/>
      <x:c r="CX1135"/>
      <x:c r="CY1135"/>
      <x:c r="CZ1135"/>
      <x:c r="DA1135"/>
      <x:c r="DB1135" t="str">
        <x:f>IF(L1135="","",IF(AND(COUNT(CU1135:DA1135)=7,OR(CU1135=0,CU1135=1,CU1135=2),OR(CV1135=0,CV1135=1,CV1135=2),OR(CW1135=0,CW1135=1,CW1135=2),OR(CX1135=0,CX1135=1,CX1135=2),OR(CY1135=0,CY1135=1,CY1135=2),OR(CZ1135=0,CZ1135=1,CZ1135=2),OR(DA1135=0,DA1135=1,DA1135=2)),SUM(CU1135:DA1135),""))</x:f>
      </x:c>
      <x:c r="DC1135" t="str">
        <x:f>IF(DB1135="","",ROUND(DB1135/14*10,1))</x:f>
      </x:c>
      <x:c r="DD1135" t="str">
        <x:v>Pending</x:v>
      </x:c>
      <x:c r="DE1135" t="str">
        <x:f>IF(L1135="","",IF(DC1135="","Pending",IF(DD1135="Yes","CONDITIONAL — safety override",IF(DC1135&gt;=8,"HIGH",IF(DC1135&gt;=5,"CONDITIONAL","LOW")))))</x:f>
        <x:v>Pending</x:v>
      </x:c>
      <x:c r="DF1135" t="str">
        <x:v>Pending screening and full-text appraisal; no transferability judgment made at identification.</x:v>
      </x:c>
      <x:c r="DG1135"/>
      <x:c r="DH1135"/>
      <x:c r="DI1135"/>
      <x:c r="DJ1135"/>
      <x:c r="DK1135"/>
      <x:c r="DL1135"/>
      <x:c r="DM1135"/>
      <x:c r="DN1135"/>
      <x:c r="DO1135"/>
      <x:c r="DP1135"/>
      <x:c r="DQ1135"/>
      <x:c r="DR1135"/>
      <x:c r="DS1135"/>
      <x:c r="DT1135"/>
      <x:c r="DU1135"/>
      <x:c r="DV1135"/>
      <x:c r="DW1135"/>
      <x:c r="DX1135"/>
      <x:c r="DY1135"/>
      <x:c r="DZ1135" t="str">
        <x:v>Title/abstract screening alone does not establish effectiveness, causality, methodological quality, transferability to Brazilian public safety or an institutional recommendation.</x:v>
      </x:c>
      <x:c r="EA1135" t="str">
        <x:v>Pending</x:v>
      </x:c>
      <x:c r="EB1135" t="str">
        <x:f>IF(L1135="","",IF(EC1135="READY","Yes","No / Pending"))</x:f>
        <x:v>No / Pending</x:v>
      </x:c>
      <x:c r="EC1135" t="str">
        <x:f>IF(L1135="","",IF(OR(ISNUMBER(SEARCH("Retracted Publication",Q1135)),CM1135="Retracted",CN1135="Retracted",CM1135="Expression of Concern",CN1135="Expression of Concern",F1135="Not used",CG1135="Critical",CH1135="High",CH1135="Critical"),"BLOCKED — integrity or use restriction",IF(AND(CJ1135="Yes",CK1135="Yes",CL1135="Yes"),IF(AND(CM1135="Clear",CN1135="Verified — clear"),IF(AND(AND(LEN(TRIM(CF1135))&gt;0,LEFT(LOWER(TRIM(CF1135)),7)&lt;&gt;"pending"),OR(CG1135="High",CG1135="Moderate"),OR(CH1135="Low",CH1135="Some concerns",CH1135="Not applicable")),IF(AND(DD1135="No",OR(DE1135="HIGH",DE1135="CONDITIONAL"),AND(LEN(TRIM(DF1135))&gt;0,LEFT(LOWER(TRIM(DF1135)),7)&lt;&gt;"pending")),IF(AND(AND(LEN(TRIM(DT1135))&gt;0,LEFT(LOWER(TRIM(DT1135)),7)&lt;&gt;"pending"),AND(LEN(TRIM(DU1135))&gt;0,LEFT(LOWER(TRIM(DU1135)),7)&lt;&gt;"pending"),OR(AND(LEN(TRIM(DV1135))&gt;0,LEFT(LOWER(TRIM(DV1135)),7)&lt;&gt;"pending"),AND(LEN(TRIM(DW1135))&gt;0,LEFT(LOWER(TRIM(DW1135)),7)&lt;&gt;"pending")),AND(LEN(TRIM(DX1135))&gt;0,LEFT(LOWER(TRIM(DX1135)),7)&lt;&gt;"pending")),IF(AND(F1135="Claim-ready",OR(EA1135="Strong",EA1135="Moderate"),AND(LEN(TRIM(G1135))&gt;0,LEFT(LOWER(TRIM(G1135)),7)&lt;&gt;"pending"),G1135&lt;&gt;"No substantive use decision is permitted from identification metadata alone.",AND(LEN(TRIM(DZ1135))&gt;0,LEFT(LOWER(TRIM(DZ1135)),7)&lt;&gt;"pending"),DZ1135&lt;&gt;"Identification metadata alone does not permit any substantive scientific, causal, operational, or institutional claim.",AND(LEN(TRIM(EI1135))&gt;0,LEFT(LOWER(TRIM(EI1135)),7)&lt;&gt;"pending"),ISNUMBER(EH1135),EH1135&gt;0),"READY","PENDING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5" t="str">
        <x:v>Pending</x:v>
      </x:c>
      <x:c r="EE1135"/>
      <x:c r="EF1135" t="str">
        <x:v>Pending</x:v>
      </x:c>
      <x:c r="EG1135" t="str">
        <x:v>Pending</x:v>
      </x:c>
      <x:c r="EH1135"/>
      <x:c r="EI1135" s="501"/>
      <x:c r="EJ1135"/>
      <x:c r="EK1135" t="str">
        <x:v>Pending</x:v>
      </x:c>
      <x:c r="EL1135" t="n">
        <x:v>46272</x:v>
      </x:c>
      <x:c r="EM1135" t="str">
        <x:v>Production PubMed record imported and reconciled to Zotero item CBNZ5NXK;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5" t="n">
        <x:f>IF(L1135="","",(IF(N1135&lt;&gt;"",1,0)+IF(O1135&lt;&gt;"",1,0)+IF(AJ1135&lt;&gt;"",1,0)+IF(AU1135&lt;&gt;"",1,0)+IF(BE1135&lt;&gt;"",1,0)+IF(CF1135&lt;&gt;"",1,0)+IF(CJ1135="Yes",1,0)+IF(CL1135="Yes",1,0)+IF(DE1135&lt;&gt;"Pending",1,0)+IF(F1135&lt;&gt;"",1,0)+IF(DZ1135&lt;&gt;"",1,0)+IF(EI1135&lt;&gt;"",1,0))/12)</x:f>
        <x:v>0.5</x:v>
      </x:c>
    </x:row>
    <x:row r="1136">
      <x:c r="A1136" t="str">
        <x:v>EV-1133</x:v>
      </x:c>
      <x:c r="B1136" t="str">
        <x:v>Integrity check</x:v>
      </x:c>
      <x:c r="C1136" t="str">
        <x:f>IF(L1136="","",IF(LEFT(EC1136,7)="BLOCKED","🔴 Do not use for conclusion",IF(EB1136="Yes","🟢 Claim-ready","🟡 Caution / context")))</x:f>
        <x:v>🟡 Caution / context</x:v>
      </x:c>
      <x:c r="D1136" t="str">
        <x:f>IF(L1136="","",EC1136)</x:f>
        <x:v>PENDING — appropriate appraisal</x:v>
      </x:c>
      <x:c r="E1136" t="str">
        <x:v>P2 — High</x:v>
      </x:c>
      <x:c r="F1136" t="str">
        <x:v>Pending</x:v>
      </x:c>
      <x:c r="G1136" t="str">
        <x:v>Title/abstract identify an explicit tactical/public-safety context and readiness domain; retain for full-text assessment.</x:v>
      </x:c>
      <x:c r="H1136" t="str">
        <x:v>Obtain and review lawful full text; confirm human adjudication; then select a design-specific appraisal instrument.</x:v>
      </x:c>
      <x:c r="I1136"/>
      <x:c r="J1136" t="str">
        <x:v>A — Core</x:v>
      </x:c>
      <x:c r="K1136" t="str">
        <x:v>IDENTIFIED</x:v>
      </x:c>
      <x:c r="L1136" t="str">
        <x:v>Military Sleep Management: An Operational Imperative.</x:v>
      </x:c>
      <x:c r="M1136"/>
      <x:c r="N1136" t="str">
        <x:v>Mysliwiec, Vincent; Walter, Robert J; Collen, Jacob; Wesensten, Nancy</x:v>
      </x:c>
      <x:c r="O1136" t="n">
        <x:v>2016</x:v>
      </x:c>
      <x:c r="P1136" t="str">
        <x:v>U.S. Army Medical Department journal</x:v>
      </x:c>
      <x:c r="Q1136" t="str">
        <x:v>Journal Article; Review</x:v>
      </x:c>
      <x:c r="R1136" t="str">
        <x:v>Unclear</x:v>
      </x:c>
      <x:c r="S1136" t="str">
        <x:v>Unknown</x:v>
      </x:c>
      <x:c r="T1136" t="str">
        <x:v>eng</x:v>
      </x:c>
      <x:c r="U1136" t="str">
        <x:v>https://pubmed.ncbi.nlm.nih.gov/27215880/</x:v>
      </x:c>
      <x:c r="V1136" t="str"/>
      <x:c r="W1136" t="str">
        <x:f>IF(V1136="","",LOWER(SUBSTITUTE(SUBSTITUTE(SUBSTITUTE(SUBSTITUTE(TRIM(V1136),"https://doi.org/",""),"http://doi.org/",""),"https://dx.doi.org/",""),"doi:","")))</x:f>
      </x:c>
      <x:c r="X1136" t="str">
        <x:v>27215880</x:v>
      </x:c>
      <x:c r="Y1136" t="str"/>
      <x:c r="Z1136"/>
      <x:c r="AA1136" t="str">
        <x:v>PubMed/MEDLINE</x:v>
      </x:c>
      <x:c r="AB1136" t="str">
        <x:v>PUBMED-A-v1.0-2026-08-28</x:v>
      </x:c>
      <x:c r="AC1136" t="str">
        <x:v>SP-PUBMED-A-20260828</x:v>
      </x:c>
      <x:c r="AD1136" s="499" t="n">
        <x:v>46262</x:v>
      </x:c>
      <x:c r="AE1136" s="499" t="n">
        <x:v>46272</x:v>
      </x:c>
      <x:c r="AF1136" t="str">
        <x:v>Z5NQNV33</x:v>
      </x:c>
      <x:c r="AG1136"/>
      <x:c r="AH1136" t="str">
        <x:v>Tactical Athlete → Operational Readiness Brazil</x:v>
      </x:c>
      <x:c r="AI1136" t="str">
        <x:v>evidence-family:A</x:v>
      </x:c>
      <x:c r="AJ1136"/>
      <x:c r="AK1136" t="str">
        <x:f>IF(AJ1136="","",IF(OR(LOWER(AJ1136)="brazil",LOWER(AJ1136)="brasil"),"Yes","No"))</x:f>
      </x:c>
      <x:c r="AL1136"/>
      <x:c r="AM1136"/>
      <x:c r="AN1136"/>
      <x:c r="AO1136"/>
      <x:c r="AP1136"/>
      <x:c r="AQ1136"/>
      <x:c r="AR1136"/>
      <x:c r="AS1136"/>
      <x:c r="AT1136"/>
      <x:c r="AU1136"/>
      <x:c r="AV1136"/>
      <x:c r="AW1136"/>
      <x:c r="AX1136"/>
      <x:c r="AY1136"/>
      <x:c r="AZ1136"/>
      <x:c r="BA1136"/>
      <x:c r="BB1136"/>
      <x:c r="BC1136"/>
      <x:c r="BD1136"/>
      <x:c r="BE1136"/>
      <x:c r="BF1136"/>
      <x:c r="BG1136"/>
      <x:c r="BH1136"/>
      <x:c r="BI1136"/>
      <x:c r="BJ1136"/>
      <x:c r="BK1136"/>
      <x:c r="BL1136"/>
      <x:c r="BM1136"/>
      <x:c r="BN1136"/>
      <x:c r="BO1136"/>
      <x:c r="BP1136"/>
      <x:c r="BQ1136"/>
      <x:c r="BR1136"/>
      <x:c r="BS1136"/>
      <x:c r="BT1136"/>
      <x:c r="BU1136"/>
      <x:c r="BV1136"/>
      <x:c r="BW1136"/>
      <x:c r="BX1136"/>
      <x:c r="BY1136"/>
      <x:c r="BZ1136"/>
      <x:c r="CA1136"/>
      <x:c r="CB1136"/>
      <x:c r="CC1136"/>
      <x:c r="CD1136"/>
      <x:c r="CE1136"/>
      <x:c r="CF1136"/>
      <x:c r="CG1136"/>
      <x:c r="CH1136"/>
      <x:c r="CI1136"/>
      <x:c r="CJ1136" t="str">
        <x:v>Yes</x:v>
      </x:c>
      <x:c r="CK1136" t="str">
        <x:v>Yes</x:v>
      </x:c>
      <x:c r="CL1136" t="str">
        <x:v>Yes</x:v>
      </x:c>
      <x:c r="CM1136" t="str">
        <x:v>Clear</x:v>
      </x:c>
      <x:c r="CN1136" t="str">
        <x:v>Verified — clear</x:v>
      </x:c>
      <x:c r="CO1136" t="n">
        <x:v>46272</x:v>
      </x:c>
      <x:c r="CP1136" t="str">
        <x:v>https://pubmed.ncbi.nlm.nih.gov/27215880/</x:v>
      </x:c>
      <x:c r="CQ1136"/>
      <x:c r="CR1136"/>
      <x:c r="CS1136"/>
      <x:c r="CT1136"/>
      <x:c r="CU1136"/>
      <x:c r="CV1136"/>
      <x:c r="CW1136"/>
      <x:c r="CX1136"/>
      <x:c r="CY1136"/>
      <x:c r="CZ1136"/>
      <x:c r="DA1136"/>
      <x:c r="DB1136" t="str">
        <x:f>IF(L1136="","",IF(AND(COUNT(CU1136:DA1136)=7,OR(CU1136=0,CU1136=1,CU1136=2),OR(CV1136=0,CV1136=1,CV1136=2),OR(CW1136=0,CW1136=1,CW1136=2),OR(CX1136=0,CX1136=1,CX1136=2),OR(CY1136=0,CY1136=1,CY1136=2),OR(CZ1136=0,CZ1136=1,CZ1136=2),OR(DA1136=0,DA1136=1,DA1136=2)),SUM(CU1136:DA1136),""))</x:f>
      </x:c>
      <x:c r="DC1136" t="str">
        <x:f>IF(DB1136="","",ROUND(DB1136/14*10,1))</x:f>
      </x:c>
      <x:c r="DD1136" t="str">
        <x:v>Pending</x:v>
      </x:c>
      <x:c r="DE1136" t="str">
        <x:f>IF(L1136="","",IF(DC1136="","Pending",IF(DD1136="Yes","CONDITIONAL — safety override",IF(DC1136&gt;=8,"HIGH",IF(DC1136&gt;=5,"CONDITIONAL","LOW")))))</x:f>
        <x:v>Pending</x:v>
      </x:c>
      <x:c r="DF1136" t="str">
        <x:v>Pending screening and full-text appraisal; no transferability judgment made at identification.</x:v>
      </x:c>
      <x:c r="DG1136"/>
      <x:c r="DH1136"/>
      <x:c r="DI1136"/>
      <x:c r="DJ1136"/>
      <x:c r="DK1136"/>
      <x:c r="DL1136"/>
      <x:c r="DM1136"/>
      <x:c r="DN1136"/>
      <x:c r="DO1136"/>
      <x:c r="DP1136"/>
      <x:c r="DQ1136"/>
      <x:c r="DR1136"/>
      <x:c r="DS1136"/>
      <x:c r="DT1136"/>
      <x:c r="DU1136"/>
      <x:c r="DV1136"/>
      <x:c r="DW1136"/>
      <x:c r="DX1136"/>
      <x:c r="DY1136"/>
      <x:c r="DZ1136" t="str">
        <x:v>Title/abstract screening alone does not establish effectiveness, causality, methodological quality, transferability to Brazilian public safety or an institutional recommendation.</x:v>
      </x:c>
      <x:c r="EA1136" t="str">
        <x:v>Pending</x:v>
      </x:c>
      <x:c r="EB1136" t="str">
        <x:f>IF(L1136="","",IF(EC1136="READY","Yes","No / Pending"))</x:f>
        <x:v>No / Pending</x:v>
      </x:c>
      <x:c r="EC1136" t="str">
        <x:f>IF(L1136="","",IF(OR(ISNUMBER(SEARCH("Retracted Publication",Q1136)),CM1136="Retracted",CN1136="Retracted",CM1136="Expression of Concern",CN1136="Expression of Concern",F1136="Not used",CG1136="Critical",CH1136="High",CH1136="Critical"),"BLOCKED — integrity or use restriction",IF(AND(CJ1136="Yes",CK1136="Yes",CL1136="Yes"),IF(AND(CM1136="Clear",CN1136="Verified — clear"),IF(AND(AND(LEN(TRIM(CF1136))&gt;0,LEFT(LOWER(TRIM(CF1136)),7)&lt;&gt;"pending"),OR(CG1136="High",CG1136="Moderate"),OR(CH1136="Low",CH1136="Some concerns",CH1136="Not applicable")),IF(AND(DD1136="No",OR(DE1136="HIGH",DE1136="CONDITIONAL"),AND(LEN(TRIM(DF1136))&gt;0,LEFT(LOWER(TRIM(DF1136)),7)&lt;&gt;"pending")),IF(AND(AND(LEN(TRIM(DT1136))&gt;0,LEFT(LOWER(TRIM(DT1136)),7)&lt;&gt;"pending"),AND(LEN(TRIM(DU1136))&gt;0,LEFT(LOWER(TRIM(DU1136)),7)&lt;&gt;"pending"),OR(AND(LEN(TRIM(DV1136))&gt;0,LEFT(LOWER(TRIM(DV1136)),7)&lt;&gt;"pending"),AND(LEN(TRIM(DW1136))&gt;0,LEFT(LOWER(TRIM(DW1136)),7)&lt;&gt;"pending")),AND(LEN(TRIM(DX1136))&gt;0,LEFT(LOWER(TRIM(DX1136)),7)&lt;&gt;"pending")),IF(AND(F1136="Claim-ready",OR(EA1136="Strong",EA1136="Moderate"),AND(LEN(TRIM(G1136))&gt;0,LEFT(LOWER(TRIM(G1136)),7)&lt;&gt;"pending"),G1136&lt;&gt;"No substantive use decision is permitted from identification metadata alone.",AND(LEN(TRIM(DZ1136))&gt;0,LEFT(LOWER(TRIM(DZ1136)),7)&lt;&gt;"pending"),DZ1136&lt;&gt;"Identification metadata alone does not permit any substantive scientific, causal, operational, or institutional claim.",AND(LEN(TRIM(EI1136))&gt;0,LEFT(LOWER(TRIM(EI1136)),7)&lt;&gt;"pending"),ISNUMBER(EH1136),EH1136&gt;0),"READY","PENDING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6" t="str">
        <x:v>Pending</x:v>
      </x:c>
      <x:c r="EE1136"/>
      <x:c r="EF1136" t="str">
        <x:v>Pending</x:v>
      </x:c>
      <x:c r="EG1136" t="str">
        <x:v>Pending</x:v>
      </x:c>
      <x:c r="EH1136"/>
      <x:c r="EI1136" s="501"/>
      <x:c r="EJ1136"/>
      <x:c r="EK1136" t="str">
        <x:v>Pending</x:v>
      </x:c>
      <x:c r="EL1136" t="n">
        <x:v>46272</x:v>
      </x:c>
      <x:c r="EM1136" t="str">
        <x:v>Production PubMed record imported and reconciled to Zotero item Z5NQNV33;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6" t="n">
        <x:f>IF(L1136="","",(IF(N1136&lt;&gt;"",1,0)+IF(O1136&lt;&gt;"",1,0)+IF(AJ1136&lt;&gt;"",1,0)+IF(AU1136&lt;&gt;"",1,0)+IF(BE1136&lt;&gt;"",1,0)+IF(CF1136&lt;&gt;"",1,0)+IF(CJ1136="Yes",1,0)+IF(CL1136="Yes",1,0)+IF(DE1136&lt;&gt;"Pending",1,0)+IF(F1136&lt;&gt;"",1,0)+IF(DZ1136&lt;&gt;"",1,0)+IF(EI1136&lt;&gt;"",1,0))/12)</x:f>
        <x:v>0.5</x:v>
      </x:c>
    </x:row>
    <x:row r="1137">
      <x:c r="A1137" t="str">
        <x:v>EV-1134</x:v>
      </x:c>
      <x:c r="B1137" t="str">
        <x:v>Integrity check</x:v>
      </x:c>
      <x:c r="C1137" t="str">
        <x:f>IF(L1137="","",IF(LEFT(EC1137,7)="BLOCKED","🔴 Do not use for conclusion",IF(EB1137="Yes","🟢 Claim-ready","🟡 Caution / context")))</x:f>
        <x:v>🟡 Caution / context</x:v>
      </x:c>
      <x:c r="D1137" t="str">
        <x:f>IF(L1137="","",EC1137)</x:f>
        <x:v>PENDING — appropriate appraisal</x:v>
      </x:c>
      <x:c r="E1137" t="str">
        <x:v>P2 — High</x:v>
      </x:c>
      <x:c r="F1137" t="str">
        <x:v>Pending</x:v>
      </x:c>
      <x:c r="G1137" t="str">
        <x:v>Title/abstract identify an explicit operational APHT/medical-readiness topic; retain for full-text assessment.</x:v>
      </x:c>
      <x:c r="H1137" t="str">
        <x:v>Obtain and review lawful full text; confirm human adjudication; then select a design-specific appraisal instrument.</x:v>
      </x:c>
      <x:c r="I1137"/>
      <x:c r="J1137" t="str">
        <x:v>B — APHT / Medical Readiness</x:v>
      </x:c>
      <x:c r="K1137" t="str">
        <x:v>IDENTIFIED</x:v>
      </x:c>
      <x:c r="L1137" t="str">
        <x:v>Battlefield Documentation of Tactical Combat Casualty Care in Afghanistan.</x:v>
      </x:c>
      <x:c r="M1137"/>
      <x:c r="N1137" t="str">
        <x:v>Robinson, John B; Smith, Michael P; Gross, Kirby R; Sauer, Samual W; Geracci, James J; Day, Charlie D; Kotwal, Russ S</x:v>
      </x:c>
      <x:c r="O1137" t="n">
        <x:v>2016</x:v>
      </x:c>
      <x:c r="P1137" t="str">
        <x:v>U.S. Army Medical Department journal</x:v>
      </x:c>
      <x:c r="Q1137" t="str">
        <x:v>Journal Article</x:v>
      </x:c>
      <x:c r="R1137" t="str">
        <x:v>Unclear</x:v>
      </x:c>
      <x:c r="S1137" t="str">
        <x:v>Unknown</x:v>
      </x:c>
      <x:c r="T1137" t="str">
        <x:v>eng</x:v>
      </x:c>
      <x:c r="U1137" t="str">
        <x:v>https://pubmed.ncbi.nlm.nih.gov/27215873/</x:v>
      </x:c>
      <x:c r="V1137" t="str"/>
      <x:c r="W1137" t="str">
        <x:f>IF(V1137="","",LOWER(SUBSTITUTE(SUBSTITUTE(SUBSTITUTE(SUBSTITUTE(TRIM(V1137),"https://doi.org/",""),"http://doi.org/",""),"https://dx.doi.org/",""),"doi:","")))</x:f>
      </x:c>
      <x:c r="X1137" t="str">
        <x:v>27215873</x:v>
      </x:c>
      <x:c r="Y1137" t="str"/>
      <x:c r="Z1137"/>
      <x:c r="AA1137" t="str">
        <x:v>PubMed/MEDLINE</x:v>
      </x:c>
      <x:c r="AB1137" t="str">
        <x:v>PUBMED-B-v1.0-2026-08-28</x:v>
      </x:c>
      <x:c r="AC1137" t="str">
        <x:v>SP-PUBMED-B-20260828</x:v>
      </x:c>
      <x:c r="AD1137" s="499" t="n">
        <x:v>46262</x:v>
      </x:c>
      <x:c r="AE1137" s="499" t="n">
        <x:v>46272</x:v>
      </x:c>
      <x:c r="AF1137" t="str">
        <x:v>S8RSU65W</x:v>
      </x:c>
      <x:c r="AG1137"/>
      <x:c r="AH1137" t="str">
        <x:v>Tactical Athlete → Operational Readiness Brazil</x:v>
      </x:c>
      <x:c r="AI1137" t="str">
        <x:v>evidence-family:B</x:v>
      </x:c>
      <x:c r="AJ1137"/>
      <x:c r="AK1137" t="str">
        <x:f>IF(AJ1137="","",IF(OR(LOWER(AJ1137)="brazil",LOWER(AJ1137)="brasil"),"Yes","No"))</x:f>
      </x:c>
      <x:c r="AL1137"/>
      <x:c r="AM1137"/>
      <x:c r="AN1137"/>
      <x:c r="AO1137"/>
      <x:c r="AP1137"/>
      <x:c r="AQ1137"/>
      <x:c r="AR1137"/>
      <x:c r="AS1137"/>
      <x:c r="AT1137"/>
      <x:c r="AU1137"/>
      <x:c r="AV1137"/>
      <x:c r="AW1137"/>
      <x:c r="AX1137"/>
      <x:c r="AY1137"/>
      <x:c r="AZ1137"/>
      <x:c r="BA1137"/>
      <x:c r="BB1137"/>
      <x:c r="BC1137"/>
      <x:c r="BD1137"/>
      <x:c r="BE1137"/>
      <x:c r="BF1137"/>
      <x:c r="BG1137"/>
      <x:c r="BH1137"/>
      <x:c r="BI1137"/>
      <x:c r="BJ1137"/>
      <x:c r="BK1137"/>
      <x:c r="BL1137"/>
      <x:c r="BM1137"/>
      <x:c r="BN1137"/>
      <x:c r="BO1137"/>
      <x:c r="BP1137"/>
      <x:c r="BQ1137"/>
      <x:c r="BR1137"/>
      <x:c r="BS1137"/>
      <x:c r="BT1137"/>
      <x:c r="BU1137"/>
      <x:c r="BV1137"/>
      <x:c r="BW1137"/>
      <x:c r="BX1137"/>
      <x:c r="BY1137"/>
      <x:c r="BZ1137"/>
      <x:c r="CA1137"/>
      <x:c r="CB1137"/>
      <x:c r="CC1137"/>
      <x:c r="CD1137"/>
      <x:c r="CE1137"/>
      <x:c r="CF1137"/>
      <x:c r="CG1137"/>
      <x:c r="CH1137"/>
      <x:c r="CI1137"/>
      <x:c r="CJ1137" t="str">
        <x:v>Yes</x:v>
      </x:c>
      <x:c r="CK1137" t="str">
        <x:v>Yes</x:v>
      </x:c>
      <x:c r="CL1137" t="str">
        <x:v>Yes</x:v>
      </x:c>
      <x:c r="CM1137" t="str">
        <x:v>Clear</x:v>
      </x:c>
      <x:c r="CN1137" t="str">
        <x:v>Verified — clear</x:v>
      </x:c>
      <x:c r="CO1137" t="n">
        <x:v>46272</x:v>
      </x:c>
      <x:c r="CP1137" t="str">
        <x:v>https://pubmed.ncbi.nlm.nih.gov/27215873/</x:v>
      </x:c>
      <x:c r="CQ1137"/>
      <x:c r="CR1137"/>
      <x:c r="CS1137"/>
      <x:c r="CT1137"/>
      <x:c r="CU1137"/>
      <x:c r="CV1137"/>
      <x:c r="CW1137"/>
      <x:c r="CX1137"/>
      <x:c r="CY1137"/>
      <x:c r="CZ1137"/>
      <x:c r="DA1137"/>
      <x:c r="DB1137" t="str">
        <x:f>IF(L1137="","",IF(AND(COUNT(CU1137:DA1137)=7,OR(CU1137=0,CU1137=1,CU1137=2),OR(CV1137=0,CV1137=1,CV1137=2),OR(CW1137=0,CW1137=1,CW1137=2),OR(CX1137=0,CX1137=1,CX1137=2),OR(CY1137=0,CY1137=1,CY1137=2),OR(CZ1137=0,CZ1137=1,CZ1137=2),OR(DA1137=0,DA1137=1,DA1137=2)),SUM(CU1137:DA1137),""))</x:f>
      </x:c>
      <x:c r="DC1137" t="str">
        <x:f>IF(DB1137="","",ROUND(DB1137/14*10,1))</x:f>
      </x:c>
      <x:c r="DD1137" t="str">
        <x:v>Pending</x:v>
      </x:c>
      <x:c r="DE1137" t="str">
        <x:f>IF(L1137="","",IF(DC1137="","Pending",IF(DD1137="Yes","CONDITIONAL — safety override",IF(DC1137&gt;=8,"HIGH",IF(DC1137&gt;=5,"CONDITIONAL","LOW")))))</x:f>
        <x:v>Pending</x:v>
      </x:c>
      <x:c r="DF1137" t="str">
        <x:v>Pending screening and full-text appraisal; no transferability judgment made at identification.</x:v>
      </x:c>
      <x:c r="DG1137"/>
      <x:c r="DH1137"/>
      <x:c r="DI1137"/>
      <x:c r="DJ1137"/>
      <x:c r="DK1137"/>
      <x:c r="DL1137"/>
      <x:c r="DM1137"/>
      <x:c r="DN1137"/>
      <x:c r="DO1137"/>
      <x:c r="DP1137"/>
      <x:c r="DQ1137"/>
      <x:c r="DR1137"/>
      <x:c r="DS1137"/>
      <x:c r="DT1137"/>
      <x:c r="DU1137"/>
      <x:c r="DV1137"/>
      <x:c r="DW1137"/>
      <x:c r="DX1137"/>
      <x:c r="DY1137"/>
      <x:c r="DZ1137" t="str">
        <x:v>Title/abstract screening alone does not establish effectiveness, causality, methodological quality, transferability to Brazilian public safety or an institutional recommendation.</x:v>
      </x:c>
      <x:c r="EA1137" t="str">
        <x:v>Pending</x:v>
      </x:c>
      <x:c r="EB1137" t="str">
        <x:f>IF(L1137="","",IF(EC1137="READY","Yes","No / Pending"))</x:f>
        <x:v>No / Pending</x:v>
      </x:c>
      <x:c r="EC1137" t="str">
        <x:f>IF(L1137="","",IF(OR(ISNUMBER(SEARCH("Retracted Publication",Q1137)),CM1137="Retracted",CN1137="Retracted",CM1137="Expression of Concern",CN1137="Expression of Concern",F1137="Not used",CG1137="Critical",CH1137="High",CH1137="Critical"),"BLOCKED — integrity or use restriction",IF(AND(CJ1137="Yes",CK1137="Yes",CL1137="Yes"),IF(AND(CM1137="Clear",CN1137="Verified — clear"),IF(AND(AND(LEN(TRIM(CF1137))&gt;0,LEFT(LOWER(TRIM(CF1137)),7)&lt;&gt;"pending"),OR(CG1137="High",CG1137="Moderate"),OR(CH1137="Low",CH1137="Some concerns",CH1137="Not applicable")),IF(AND(DD1137="No",OR(DE1137="HIGH",DE1137="CONDITIONAL"),AND(LEN(TRIM(DF1137))&gt;0,LEFT(LOWER(TRIM(DF1137)),7)&lt;&gt;"pending")),IF(AND(AND(LEN(TRIM(DT1137))&gt;0,LEFT(LOWER(TRIM(DT1137)),7)&lt;&gt;"pending"),AND(LEN(TRIM(DU1137))&gt;0,LEFT(LOWER(TRIM(DU1137)),7)&lt;&gt;"pending"),OR(AND(LEN(TRIM(DV1137))&gt;0,LEFT(LOWER(TRIM(DV1137)),7)&lt;&gt;"pending"),AND(LEN(TRIM(DW1137))&gt;0,LEFT(LOWER(TRIM(DW1137)),7)&lt;&gt;"pending")),AND(LEN(TRIM(DX1137))&gt;0,LEFT(LOWER(TRIM(DX1137)),7)&lt;&gt;"pending")),IF(AND(F1137="Claim-ready",OR(EA1137="Strong",EA1137="Moderate"),AND(LEN(TRIM(G1137))&gt;0,LEFT(LOWER(TRIM(G1137)),7)&lt;&gt;"pending"),G1137&lt;&gt;"No substantive use decision is permitted from identification metadata alone.",AND(LEN(TRIM(DZ1137))&gt;0,LEFT(LOWER(TRIM(DZ1137)),7)&lt;&gt;"pending"),DZ1137&lt;&gt;"Identification metadata alone does not permit any substantive scientific, causal, operational, or institutional claim.",AND(LEN(TRIM(EI1137))&gt;0,LEFT(LOWER(TRIM(EI1137)),7)&lt;&gt;"pending"),ISNUMBER(EH1137),EH1137&gt;0),"READY","PENDING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7" t="str">
        <x:v>Pending</x:v>
      </x:c>
      <x:c r="EE1137"/>
      <x:c r="EF1137" t="str">
        <x:v>Pending</x:v>
      </x:c>
      <x:c r="EG1137" t="str">
        <x:v>Pending</x:v>
      </x:c>
      <x:c r="EH1137"/>
      <x:c r="EI1137" s="501"/>
      <x:c r="EJ1137"/>
      <x:c r="EK1137" t="str">
        <x:v>Pending</x:v>
      </x:c>
      <x:c r="EL1137" t="n">
        <x:v>46272</x:v>
      </x:c>
      <x:c r="EM1137" t="str">
        <x:v>Production PubMed record imported and reconciled to Zotero item S8RSU65W;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7" t="n">
        <x:f>IF(L1137="","",(IF(N1137&lt;&gt;"",1,0)+IF(O1137&lt;&gt;"",1,0)+IF(AJ1137&lt;&gt;"",1,0)+IF(AU1137&lt;&gt;"",1,0)+IF(BE1137&lt;&gt;"",1,0)+IF(CF1137&lt;&gt;"",1,0)+IF(CJ1137="Yes",1,0)+IF(CL1137="Yes",1,0)+IF(DE1137&lt;&gt;"Pending",1,0)+IF(F1137&lt;&gt;"",1,0)+IF(DZ1137&lt;&gt;"",1,0)+IF(EI1137&lt;&gt;"",1,0))/12)</x:f>
        <x:v>0.5</x:v>
      </x:c>
    </x:row>
    <x:row r="1138">
      <x:c r="A1138" t="str">
        <x:v>EV-1135</x:v>
      </x:c>
      <x:c r="B1138" t="str">
        <x:v>Integrity check</x:v>
      </x:c>
      <x:c r="C1138" t="str">
        <x:f>IF(L1138="","",IF(LEFT(EC1138,7)="BLOCKED","🔴 Do not use for conclusion",IF(EB1138="Yes","🟢 Claim-ready","🟡 Caution / context")))</x:f>
        <x:v>🟡 Caution / context</x:v>
      </x:c>
      <x:c r="D1138" t="str">
        <x:f>IF(L1138="","",EC1138)</x:f>
        <x:v>PENDING — appropriate appraisal</x:v>
      </x:c>
      <x:c r="E1138" t="str">
        <x:v>P3 — Medium</x:v>
      </x:c>
      <x:c r="F1138" t="str">
        <x:v>Pending</x:v>
      </x:c>
      <x:c r="G1138" t="str">
        <x:v>Title/abstract identify an explicit tactical/public-safety context and readiness domain; retain for full-text assessment.</x:v>
      </x:c>
      <x:c r="H1138" t="str">
        <x:v>Obtain and review lawful full text; confirm human adjudication; then select a design-specific appraisal instrument.</x:v>
      </x:c>
      <x:c r="I1138"/>
      <x:c r="J1138" t="str">
        <x:v>A — Core</x:v>
      </x:c>
      <x:c r="K1138" t="str">
        <x:v>IDENTIFIED</x:v>
      </x:c>
      <x:c r="L1138" t="str">
        <x:v>The Functional Movement Screen as a predictor of police recruit occupational task performance.</x:v>
      </x:c>
      <x:c r="M1138"/>
      <x:c r="N1138" t="str">
        <x:v>Bock, Claire; Stierli, Michael; Hinton, Benjamin; Orr, Robin</x:v>
      </x:c>
      <x:c r="O1138" t="n">
        <x:v>2016</x:v>
      </x:c>
      <x:c r="P1138" t="str">
        <x:v>Journal of bodywork and movement therapies</x:v>
      </x:c>
      <x:c r="Q1138" t="str">
        <x:v>Journal Article; Randomized Controlled Trial</x:v>
      </x:c>
      <x:c r="R1138" t="str">
        <x:v>Unclear</x:v>
      </x:c>
      <x:c r="S1138" t="str">
        <x:v>Unknown</x:v>
      </x:c>
      <x:c r="T1138" t="str">
        <x:v>eng</x:v>
      </x:c>
      <x:c r="U1138" t="str">
        <x:v>https://pubmed.ncbi.nlm.nih.gov/27210848/</x:v>
      </x:c>
      <x:c r="V1138" t="str">
        <x:v>10.1016/j.jbmt.2015.11.006</x:v>
      </x:c>
      <x:c r="W1138" t="str">
        <x:f>IF(V1138="","",LOWER(SUBSTITUTE(SUBSTITUTE(SUBSTITUTE(SUBSTITUTE(TRIM(V1138),"https://doi.org/",""),"http://doi.org/",""),"https://dx.doi.org/",""),"doi:","")))</x:f>
        <x:v>10.1016/j.jbmt.2015.11.006</x:v>
      </x:c>
      <x:c r="X1138" t="str">
        <x:v>27210848</x:v>
      </x:c>
      <x:c r="Y1138" t="str"/>
      <x:c r="Z1138"/>
      <x:c r="AA1138" t="str">
        <x:v>PubMed/MEDLINE</x:v>
      </x:c>
      <x:c r="AB1138" t="str">
        <x:v>PUBMED-A-v1.0-2026-08-28</x:v>
      </x:c>
      <x:c r="AC1138" t="str">
        <x:v>SP-PUBMED-A-20260828</x:v>
      </x:c>
      <x:c r="AD1138" s="499" t="n">
        <x:v>46262</x:v>
      </x:c>
      <x:c r="AE1138" s="499" t="n">
        <x:v>46272</x:v>
      </x:c>
      <x:c r="AF1138" t="str">
        <x:v>E2X7UJGQ</x:v>
      </x:c>
      <x:c r="AG1138"/>
      <x:c r="AH1138" t="str">
        <x:v>Tactical Athlete → Operational Readiness Brazil</x:v>
      </x:c>
      <x:c r="AI1138" t="str">
        <x:v>evidence-family:A</x:v>
      </x:c>
      <x:c r="AJ1138"/>
      <x:c r="AK1138" t="str">
        <x:f>IF(AJ1138="","",IF(OR(LOWER(AJ1138)="brazil",LOWER(AJ1138)="brasil"),"Yes","No"))</x:f>
      </x:c>
      <x:c r="AL1138"/>
      <x:c r="AM1138"/>
      <x:c r="AN1138"/>
      <x:c r="AO1138"/>
      <x:c r="AP1138"/>
      <x:c r="AQ1138"/>
      <x:c r="AR1138"/>
      <x:c r="AS1138"/>
      <x:c r="AT1138"/>
      <x:c r="AU1138"/>
      <x:c r="AV1138"/>
      <x:c r="AW1138"/>
      <x:c r="AX1138"/>
      <x:c r="AY1138"/>
      <x:c r="AZ1138"/>
      <x:c r="BA1138"/>
      <x:c r="BB1138"/>
      <x:c r="BC1138"/>
      <x:c r="BD1138"/>
      <x:c r="BE1138"/>
      <x:c r="BF1138"/>
      <x:c r="BG1138"/>
      <x:c r="BH1138"/>
      <x:c r="BI1138"/>
      <x:c r="BJ1138"/>
      <x:c r="BK1138"/>
      <x:c r="BL1138"/>
      <x:c r="BM1138"/>
      <x:c r="BN1138"/>
      <x:c r="BO1138"/>
      <x:c r="BP1138"/>
      <x:c r="BQ1138"/>
      <x:c r="BR1138"/>
      <x:c r="BS1138"/>
      <x:c r="BT1138"/>
      <x:c r="BU1138"/>
      <x:c r="BV1138"/>
      <x:c r="BW1138"/>
      <x:c r="BX1138"/>
      <x:c r="BY1138"/>
      <x:c r="BZ1138"/>
      <x:c r="CA1138"/>
      <x:c r="CB1138"/>
      <x:c r="CC1138"/>
      <x:c r="CD1138"/>
      <x:c r="CE1138"/>
      <x:c r="CF1138"/>
      <x:c r="CG1138"/>
      <x:c r="CH1138"/>
      <x:c r="CI1138"/>
      <x:c r="CJ1138" t="str">
        <x:v>Yes</x:v>
      </x:c>
      <x:c r="CK1138" t="str">
        <x:v>Yes</x:v>
      </x:c>
      <x:c r="CL1138" t="str">
        <x:v>Yes</x:v>
      </x:c>
      <x:c r="CM1138" t="str">
        <x:v>Clear</x:v>
      </x:c>
      <x:c r="CN1138" t="str">
        <x:v>Verified — clear</x:v>
      </x:c>
      <x:c r="CO1138" t="n">
        <x:v>46272</x:v>
      </x:c>
      <x:c r="CP1138" t="str">
        <x:v>https://pubmed.ncbi.nlm.nih.gov/27210848/</x:v>
      </x:c>
      <x:c r="CQ1138"/>
      <x:c r="CR1138"/>
      <x:c r="CS1138"/>
      <x:c r="CT1138"/>
      <x:c r="CU1138"/>
      <x:c r="CV1138"/>
      <x:c r="CW1138"/>
      <x:c r="CX1138"/>
      <x:c r="CY1138"/>
      <x:c r="CZ1138"/>
      <x:c r="DA1138"/>
      <x:c r="DB1138" t="str">
        <x:f>IF(L1138="","",IF(AND(COUNT(CU1138:DA1138)=7,OR(CU1138=0,CU1138=1,CU1138=2),OR(CV1138=0,CV1138=1,CV1138=2),OR(CW1138=0,CW1138=1,CW1138=2),OR(CX1138=0,CX1138=1,CX1138=2),OR(CY1138=0,CY1138=1,CY1138=2),OR(CZ1138=0,CZ1138=1,CZ1138=2),OR(DA1138=0,DA1138=1,DA1138=2)),SUM(CU1138:DA1138),""))</x:f>
      </x:c>
      <x:c r="DC1138" t="str">
        <x:f>IF(DB1138="","",ROUND(DB1138/14*10,1))</x:f>
      </x:c>
      <x:c r="DD1138" t="str">
        <x:v>Pending</x:v>
      </x:c>
      <x:c r="DE1138" t="str">
        <x:f>IF(L1138="","",IF(DC1138="","Pending",IF(DD1138="Yes","CONDITIONAL — safety override",IF(DC1138&gt;=8,"HIGH",IF(DC1138&gt;=5,"CONDITIONAL","LOW")))))</x:f>
        <x:v>Pending</x:v>
      </x:c>
      <x:c r="DF1138" t="str">
        <x:v>Pending screening and full-text appraisal; no transferability judgment made at identification.</x:v>
      </x:c>
      <x:c r="DG1138"/>
      <x:c r="DH1138"/>
      <x:c r="DI1138"/>
      <x:c r="DJ1138"/>
      <x:c r="DK1138"/>
      <x:c r="DL1138"/>
      <x:c r="DM1138"/>
      <x:c r="DN1138"/>
      <x:c r="DO1138"/>
      <x:c r="DP1138"/>
      <x:c r="DQ1138"/>
      <x:c r="DR1138"/>
      <x:c r="DS1138"/>
      <x:c r="DT1138"/>
      <x:c r="DU1138"/>
      <x:c r="DV1138"/>
      <x:c r="DW1138"/>
      <x:c r="DX1138"/>
      <x:c r="DY1138"/>
      <x:c r="DZ1138" t="str">
        <x:v>Title/abstract screening alone does not establish effectiveness, causality, methodological quality, transferability to Brazilian public safety or an institutional recommendation.</x:v>
      </x:c>
      <x:c r="EA1138" t="str">
        <x:v>Pending</x:v>
      </x:c>
      <x:c r="EB1138" t="str">
        <x:f>IF(L1138="","",IF(EC1138="READY","Yes","No / Pending"))</x:f>
        <x:v>No / Pending</x:v>
      </x:c>
      <x:c r="EC1138" t="str">
        <x:f>IF(L1138="","",IF(OR(ISNUMBER(SEARCH("Retracted Publication",Q1138)),CM1138="Retracted",CN1138="Retracted",CM1138="Expression of Concern",CN1138="Expression of Concern",F1138="Not used",CG1138="Critical",CH1138="High",CH1138="Critical"),"BLOCKED — integrity or use restriction",IF(AND(CJ1138="Yes",CK1138="Yes",CL1138="Yes"),IF(AND(CM1138="Clear",CN1138="Verified — clear"),IF(AND(AND(LEN(TRIM(CF1138))&gt;0,LEFT(LOWER(TRIM(CF1138)),7)&lt;&gt;"pending"),OR(CG1138="High",CG1138="Moderate"),OR(CH1138="Low",CH1138="Some concerns",CH1138="Not applicable")),IF(AND(DD1138="No",OR(DE1138="HIGH",DE1138="CONDITIONAL"),AND(LEN(TRIM(DF1138))&gt;0,LEFT(LOWER(TRIM(DF1138)),7)&lt;&gt;"pending")),IF(AND(AND(LEN(TRIM(DT1138))&gt;0,LEFT(LOWER(TRIM(DT1138)),7)&lt;&gt;"pending"),AND(LEN(TRIM(DU1138))&gt;0,LEFT(LOWER(TRIM(DU1138)),7)&lt;&gt;"pending"),OR(AND(LEN(TRIM(DV1138))&gt;0,LEFT(LOWER(TRIM(DV1138)),7)&lt;&gt;"pending"),AND(LEN(TRIM(DW1138))&gt;0,LEFT(LOWER(TRIM(DW1138)),7)&lt;&gt;"pending")),AND(LEN(TRIM(DX1138))&gt;0,LEFT(LOWER(TRIM(DX1138)),7)&lt;&gt;"pending")),IF(AND(F1138="Claim-ready",OR(EA1138="Strong",EA1138="Moderate"),AND(LEN(TRIM(G1138))&gt;0,LEFT(LOWER(TRIM(G1138)),7)&lt;&gt;"pending"),G1138&lt;&gt;"No substantive use decision is permitted from identification metadata alone.",AND(LEN(TRIM(DZ1138))&gt;0,LEFT(LOWER(TRIM(DZ1138)),7)&lt;&gt;"pending"),DZ1138&lt;&gt;"Identification metadata alone does not permit any substantive scientific, causal, operational, or institutional claim.",AND(LEN(TRIM(EI1138))&gt;0,LEFT(LOWER(TRIM(EI1138)),7)&lt;&gt;"pending"),ISNUMBER(EH1138),EH1138&gt;0),"READY","PENDING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8" t="str">
        <x:v>Pending</x:v>
      </x:c>
      <x:c r="EE1138"/>
      <x:c r="EF1138" t="str">
        <x:v>Pending</x:v>
      </x:c>
      <x:c r="EG1138" t="str">
        <x:v>Pending</x:v>
      </x:c>
      <x:c r="EH1138"/>
      <x:c r="EI1138" s="501"/>
      <x:c r="EJ1138"/>
      <x:c r="EK1138" t="str">
        <x:v>Pending</x:v>
      </x:c>
      <x:c r="EL1138" t="n">
        <x:v>46272</x:v>
      </x:c>
      <x:c r="EM1138" t="str">
        <x:v>Production PubMed record imported and reconciled to Zotero item E2X7UJGQ;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8" t="n">
        <x:f>IF(L1138="","",(IF(N1138&lt;&gt;"",1,0)+IF(O1138&lt;&gt;"",1,0)+IF(AJ1138&lt;&gt;"",1,0)+IF(AU1138&lt;&gt;"",1,0)+IF(BE1138&lt;&gt;"",1,0)+IF(CF1138&lt;&gt;"",1,0)+IF(CJ1138="Yes",1,0)+IF(CL1138="Yes",1,0)+IF(DE1138&lt;&gt;"Pending",1,0)+IF(F1138&lt;&gt;"",1,0)+IF(DZ1138&lt;&gt;"",1,0)+IF(EI1138&lt;&gt;"",1,0))/12)</x:f>
        <x:v>0.5</x:v>
      </x:c>
    </x:row>
    <x:row r="1139">
      <x:c r="A1139" t="str">
        <x:v>EV-1136</x:v>
      </x:c>
      <x:c r="B1139" t="str">
        <x:v>Integrity check</x:v>
      </x:c>
      <x:c r="C1139" t="str">
        <x:f>IF(L1139="","",IF(LEFT(EC1139,7)="BLOCKED","🔴 Do not use for conclusion",IF(EB1139="Yes","🟢 Claim-ready","🟡 Caution / context")))</x:f>
        <x:v>🟡 Caution / context</x:v>
      </x:c>
      <x:c r="D1139" t="str">
        <x:f>IF(L1139="","",EC1139)</x:f>
        <x:v>PENDING — appropriate appraisal</x:v>
      </x:c>
      <x:c r="E1139" t="str">
        <x:v>P3 — Medium</x:v>
      </x:c>
      <x:c r="F1139" t="str">
        <x:v>Pending</x:v>
      </x:c>
      <x:c r="G1139" t="str">
        <x:v>Title/abstract identify an explicit tactical/public-safety context and readiness domain; retain for full-text assessment.</x:v>
      </x:c>
      <x:c r="H1139" t="str">
        <x:v>Obtain and review lawful full text; confirm human adjudication; then select a design-specific appraisal instrument.</x:v>
      </x:c>
      <x:c r="I1139"/>
      <x:c r="J1139" t="str">
        <x:v>A — Core</x:v>
      </x:c>
      <x:c r="K1139" t="str">
        <x:v>IDENTIFIED</x:v>
      </x:c>
      <x:c r="L1139" t="str">
        <x:v>beta-Hydroxy-beta-methylbutyrate attenuates cytokine response during sustained military training.</x:v>
      </x:c>
      <x:c r="M1139"/>
      <x:c r="N1139" t="str">
        <x:v>Hoffman, Jay R; Gepner, Yiftach; Stout, Jeffrey R; Hoffman, Mattan W; Ben-Dov, Daniel; Funk, Shany; Daimont, Ido; Jajtner, Adam R; Townsend, Jeremy R; Church, David D; Shelef, Ilan; Rosen, Philip; Avital, Guy; Chen, Yacov; Frankel, Hagai; Ostfeld, Ishay</x:v>
      </x:c>
      <x:c r="O1139" t="n">
        <x:v>2016</x:v>
      </x:c>
      <x:c r="P1139" t="str">
        <x:v>Nutrition research (New York, N.Y.)</x:v>
      </x:c>
      <x:c r="Q1139" t="str">
        <x:v>Journal Article; Randomized Controlled Trial; Research Support, Non-U.S. Gov't</x:v>
      </x:c>
      <x:c r="R1139" t="str">
        <x:v>Unclear</x:v>
      </x:c>
      <x:c r="S1139" t="str">
        <x:v>Unknown</x:v>
      </x:c>
      <x:c r="T1139" t="str">
        <x:v>eng</x:v>
      </x:c>
      <x:c r="U1139" t="str">
        <x:v>https://pubmed.ncbi.nlm.nih.gov/27188901/</x:v>
      </x:c>
      <x:c r="V1139" t="str">
        <x:v>10.1016/j.nutres.2016.02.006</x:v>
      </x:c>
      <x:c r="W1139" t="str">
        <x:f>IF(V1139="","",LOWER(SUBSTITUTE(SUBSTITUTE(SUBSTITUTE(SUBSTITUTE(TRIM(V1139),"https://doi.org/",""),"http://doi.org/",""),"https://dx.doi.org/",""),"doi:","")))</x:f>
        <x:v>10.1016/j.nutres.2016.02.006</x:v>
      </x:c>
      <x:c r="X1139" t="str">
        <x:v>27188901</x:v>
      </x:c>
      <x:c r="Y1139" t="str"/>
      <x:c r="Z1139"/>
      <x:c r="AA1139" t="str">
        <x:v>PubMed/MEDLINE</x:v>
      </x:c>
      <x:c r="AB1139" t="str">
        <x:v>PUBMED-A-v1.0-2026-08-28</x:v>
      </x:c>
      <x:c r="AC1139" t="str">
        <x:v>SP-PUBMED-A-20260828</x:v>
      </x:c>
      <x:c r="AD1139" s="499" t="n">
        <x:v>46262</x:v>
      </x:c>
      <x:c r="AE1139" s="499" t="n">
        <x:v>46272</x:v>
      </x:c>
      <x:c r="AF1139" t="str">
        <x:v>24VHTB78</x:v>
      </x:c>
      <x:c r="AG1139"/>
      <x:c r="AH1139" t="str">
        <x:v>Tactical Athlete → Operational Readiness Brazil</x:v>
      </x:c>
      <x:c r="AI1139" t="str">
        <x:v>evidence-family:A</x:v>
      </x:c>
      <x:c r="AJ1139"/>
      <x:c r="AK1139" t="str">
        <x:f>IF(AJ1139="","",IF(OR(LOWER(AJ1139)="brazil",LOWER(AJ1139)="brasil"),"Yes","No"))</x:f>
      </x:c>
      <x:c r="AL1139"/>
      <x:c r="AM1139"/>
      <x:c r="AN1139"/>
      <x:c r="AO1139"/>
      <x:c r="AP1139"/>
      <x:c r="AQ1139"/>
      <x:c r="AR1139"/>
      <x:c r="AS1139"/>
      <x:c r="AT1139"/>
      <x:c r="AU1139"/>
      <x:c r="AV1139"/>
      <x:c r="AW1139"/>
      <x:c r="AX1139"/>
      <x:c r="AY1139"/>
      <x:c r="AZ1139"/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/>
      <x:c r="BO1139"/>
      <x:c r="BP1139"/>
      <x:c r="BQ1139"/>
      <x:c r="BR1139"/>
      <x:c r="BS1139"/>
      <x:c r="BT1139"/>
      <x:c r="BU1139"/>
      <x:c r="BV1139"/>
      <x:c r="BW1139"/>
      <x:c r="BX1139"/>
      <x:c r="BY1139"/>
      <x:c r="BZ1139"/>
      <x:c r="CA1139"/>
      <x:c r="CB1139"/>
      <x:c r="CC1139"/>
      <x:c r="CD1139"/>
      <x:c r="CE1139"/>
      <x:c r="CF1139"/>
      <x:c r="CG1139"/>
      <x:c r="CH1139"/>
      <x:c r="CI1139"/>
      <x:c r="CJ1139" t="str">
        <x:v>Yes</x:v>
      </x:c>
      <x:c r="CK1139" t="str">
        <x:v>Yes</x:v>
      </x:c>
      <x:c r="CL1139" t="str">
        <x:v>Yes</x:v>
      </x:c>
      <x:c r="CM1139" t="str">
        <x:v>Clear</x:v>
      </x:c>
      <x:c r="CN1139" t="str">
        <x:v>Verified — clear</x:v>
      </x:c>
      <x:c r="CO1139" t="n">
        <x:v>46272</x:v>
      </x:c>
      <x:c r="CP1139" t="str">
        <x:v>https://pubmed.ncbi.nlm.nih.gov/27188901/</x:v>
      </x:c>
      <x:c r="CQ1139"/>
      <x:c r="CR1139"/>
      <x:c r="CS1139"/>
      <x:c r="CT1139"/>
      <x:c r="CU1139"/>
      <x:c r="CV1139"/>
      <x:c r="CW1139"/>
      <x:c r="CX1139"/>
      <x:c r="CY1139"/>
      <x:c r="CZ1139"/>
      <x:c r="DA1139"/>
      <x:c r="DB1139" t="str">
        <x:f>IF(L1139="","",IF(AND(COUNT(CU1139:DA1139)=7,OR(CU1139=0,CU1139=1,CU1139=2),OR(CV1139=0,CV1139=1,CV1139=2),OR(CW1139=0,CW1139=1,CW1139=2),OR(CX1139=0,CX1139=1,CX1139=2),OR(CY1139=0,CY1139=1,CY1139=2),OR(CZ1139=0,CZ1139=1,CZ1139=2),OR(DA1139=0,DA1139=1,DA1139=2)),SUM(CU1139:DA1139),""))</x:f>
      </x:c>
      <x:c r="DC1139" t="str">
        <x:f>IF(DB1139="","",ROUND(DB1139/14*10,1))</x:f>
      </x:c>
      <x:c r="DD1139" t="str">
        <x:v>Pending</x:v>
      </x:c>
      <x:c r="DE1139" t="str">
        <x:f>IF(L1139="","",IF(DC1139="","Pending",IF(DD1139="Yes","CONDITIONAL — safety override",IF(DC1139&gt;=8,"HIGH",IF(DC1139&gt;=5,"CONDITIONAL","LOW")))))</x:f>
        <x:v>Pending</x:v>
      </x:c>
      <x:c r="DF1139" t="str">
        <x:v>Pending screening and full-text appraisal; no transferability judgment made at identification.</x:v>
      </x:c>
      <x:c r="DG1139"/>
      <x:c r="DH1139"/>
      <x:c r="DI1139"/>
      <x:c r="DJ1139"/>
      <x:c r="DK1139"/>
      <x:c r="DL1139"/>
      <x:c r="DM1139"/>
      <x:c r="DN1139"/>
      <x:c r="DO1139"/>
      <x:c r="DP1139"/>
      <x:c r="DQ1139"/>
      <x:c r="DR1139"/>
      <x:c r="DS1139"/>
      <x:c r="DT1139"/>
      <x:c r="DU1139"/>
      <x:c r="DV1139"/>
      <x:c r="DW1139"/>
      <x:c r="DX1139"/>
      <x:c r="DY1139"/>
      <x:c r="DZ1139" t="str">
        <x:v>Title/abstract screening alone does not establish effectiveness, causality, methodological quality, transferability to Brazilian public safety or an institutional recommendation.</x:v>
      </x:c>
      <x:c r="EA1139" t="str">
        <x:v>Pending</x:v>
      </x:c>
      <x:c r="EB1139" t="str">
        <x:f>IF(L1139="","",IF(EC1139="READY","Yes","No / Pending"))</x:f>
        <x:v>No / Pending</x:v>
      </x:c>
      <x:c r="EC1139" t="str">
        <x:f>IF(L1139="","",IF(OR(ISNUMBER(SEARCH("Retracted Publication",Q1139)),CM1139="Retracted",CN1139="Retracted",CM1139="Expression of Concern",CN1139="Expression of Concern",F1139="Not used",CG1139="Critical",CH1139="High",CH1139="Critical"),"BLOCKED — integrity or use restriction",IF(AND(CJ1139="Yes",CK1139="Yes",CL1139="Yes"),IF(AND(CM1139="Clear",CN1139="Verified — clear"),IF(AND(AND(LEN(TRIM(CF1139))&gt;0,LEFT(LOWER(TRIM(CF1139)),7)&lt;&gt;"pending"),OR(CG1139="High",CG1139="Moderate"),OR(CH1139="Low",CH1139="Some concerns",CH1139="Not applicable")),IF(AND(DD1139="No",OR(DE1139="HIGH",DE1139="CONDITIONAL"),AND(LEN(TRIM(DF1139))&gt;0,LEFT(LOWER(TRIM(DF1139)),7)&lt;&gt;"pending")),IF(AND(AND(LEN(TRIM(DT1139))&gt;0,LEFT(LOWER(TRIM(DT1139)),7)&lt;&gt;"pending"),AND(LEN(TRIM(DU1139))&gt;0,LEFT(LOWER(TRIM(DU1139)),7)&lt;&gt;"pending"),OR(AND(LEN(TRIM(DV1139))&gt;0,LEFT(LOWER(TRIM(DV1139)),7)&lt;&gt;"pending"),AND(LEN(TRIM(DW1139))&gt;0,LEFT(LOWER(TRIM(DW1139)),7)&lt;&gt;"pending")),AND(LEN(TRIM(DX1139))&gt;0,LEFT(LOWER(TRIM(DX1139)),7)&lt;&gt;"pending")),IF(AND(F1139="Claim-ready",OR(EA1139="Strong",EA1139="Moderate"),AND(LEN(TRIM(G1139))&gt;0,LEFT(LOWER(TRIM(G1139)),7)&lt;&gt;"pending"),G1139&lt;&gt;"No substantive use decision is permitted from identification metadata alone.",AND(LEN(TRIM(DZ1139))&gt;0,LEFT(LOWER(TRIM(DZ1139)),7)&lt;&gt;"pending"),DZ1139&lt;&gt;"Identification metadata alone does not permit any substantive scientific, causal, operational, or institutional claim.",AND(LEN(TRIM(EI1139))&gt;0,LEFT(LOWER(TRIM(EI1139)),7)&lt;&gt;"pending"),ISNUMBER(EH1139),EH1139&gt;0),"READY","PENDING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39" t="str">
        <x:v>Pending</x:v>
      </x:c>
      <x:c r="EE1139"/>
      <x:c r="EF1139" t="str">
        <x:v>Pending</x:v>
      </x:c>
      <x:c r="EG1139" t="str">
        <x:v>Pending</x:v>
      </x:c>
      <x:c r="EH1139"/>
      <x:c r="EI1139" s="501"/>
      <x:c r="EJ1139"/>
      <x:c r="EK1139" t="str">
        <x:v>Pending</x:v>
      </x:c>
      <x:c r="EL1139" t="n">
        <x:v>46272</x:v>
      </x:c>
      <x:c r="EM1139" t="str">
        <x:v>Production PubMed record imported and reconciled to Zotero item 24VHTB78;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39" t="n">
        <x:f>IF(L1139="","",(IF(N1139&lt;&gt;"",1,0)+IF(O1139&lt;&gt;"",1,0)+IF(AJ1139&lt;&gt;"",1,0)+IF(AU1139&lt;&gt;"",1,0)+IF(BE1139&lt;&gt;"",1,0)+IF(CF1139&lt;&gt;"",1,0)+IF(CJ1139="Yes",1,0)+IF(CL1139="Yes",1,0)+IF(DE1139&lt;&gt;"Pending",1,0)+IF(F1139&lt;&gt;"",1,0)+IF(DZ1139&lt;&gt;"",1,0)+IF(EI1139&lt;&gt;"",1,0))/12)</x:f>
        <x:v>0.5</x:v>
      </x:c>
    </x:row>
    <x:row r="1140">
      <x:c r="A1140" t="str">
        <x:v>EV-1137</x:v>
      </x:c>
      <x:c r="B1140" t="str">
        <x:v>Integrity check</x:v>
      </x:c>
      <x:c r="C1140" t="str">
        <x:f>IF(L1140="","",IF(LEFT(EC1140,7)="BLOCKED","🔴 Do not use for conclusion",IF(EB1140="Yes","🟢 Claim-ready","🟡 Caution / context")))</x:f>
        <x:v>🟡 Caution / context</x:v>
      </x:c>
      <x:c r="D1140" t="str">
        <x:f>IF(L1140="","",EC1140)</x:f>
        <x:v>PENDING — appropriate appraisal</x:v>
      </x:c>
      <x:c r="E1140" t="str">
        <x:v>P3 — Medium</x:v>
      </x:c>
      <x:c r="F1140" t="str">
        <x:v>Pending</x:v>
      </x:c>
      <x:c r="G1140" t="str">
        <x:v>Title/abstract identify an explicit tactical/public-safety context and readiness domain; retain for full-text assessment.</x:v>
      </x:c>
      <x:c r="H1140" t="str">
        <x:v>Obtain and review lawful full text; confirm human adjudication; then select a design-specific appraisal instrument.</x:v>
      </x:c>
      <x:c r="I1140"/>
      <x:c r="J1140" t="str">
        <x:v>A — Core</x:v>
      </x:c>
      <x:c r="K1140" t="str">
        <x:v>IDENTIFIED</x:v>
      </x:c>
      <x:c r="L1140" t="str">
        <x:v>Malaria Trends in the Navy and Marine Corps, 2005-2013.</x:v>
      </x:c>
      <x:c r="M1140"/>
      <x:c r="N1140" t="str">
        <x:v>Rudiger, Courtney L; Nowak, Gosia</x:v>
      </x:c>
      <x:c r="O1140" t="n">
        <x:v>2016</x:v>
      </x:c>
      <x:c r="P1140" t="str">
        <x:v>Military medicine</x:v>
      </x:c>
      <x:c r="Q1140" t="str">
        <x:v>Journal Article</x:v>
      </x:c>
      <x:c r="R1140" t="str">
        <x:v>Unclear</x:v>
      </x:c>
      <x:c r="S1140" t="str">
        <x:v>Unknown</x:v>
      </x:c>
      <x:c r="T1140" t="str">
        <x:v>eng</x:v>
      </x:c>
      <x:c r="U1140" t="str">
        <x:v>https://pubmed.ncbi.nlm.nih.gov/27136658/</x:v>
      </x:c>
      <x:c r="V1140" t="str">
        <x:v>10.7205/milmed-d-15-00174</x:v>
      </x:c>
      <x:c r="W1140" t="str">
        <x:f>IF(V1140="","",LOWER(SUBSTITUTE(SUBSTITUTE(SUBSTITUTE(SUBSTITUTE(TRIM(V1140),"https://doi.org/",""),"http://doi.org/",""),"https://dx.doi.org/",""),"doi:","")))</x:f>
        <x:v>10.7205/milmed-d-15-00174</x:v>
      </x:c>
      <x:c r="X1140" t="str">
        <x:v>27136658</x:v>
      </x:c>
      <x:c r="Y1140" t="str"/>
      <x:c r="Z1140"/>
      <x:c r="AA1140" t="str">
        <x:v>PubMed/MEDLINE</x:v>
      </x:c>
      <x:c r="AB1140" t="str">
        <x:v>PUBMED-A-v1.0-2026-08-28</x:v>
      </x:c>
      <x:c r="AC1140" t="str">
        <x:v>SP-PUBMED-A-20260828</x:v>
      </x:c>
      <x:c r="AD1140" s="499" t="n">
        <x:v>46262</x:v>
      </x:c>
      <x:c r="AE1140" s="499" t="n">
        <x:v>46272</x:v>
      </x:c>
      <x:c r="AF1140" t="str">
        <x:v>PV6NX4BT</x:v>
      </x:c>
      <x:c r="AG1140"/>
      <x:c r="AH1140" t="str">
        <x:v>Tactical Athlete → Operational Readiness Brazil</x:v>
      </x:c>
      <x:c r="AI1140" t="str">
        <x:v>evidence-family:A</x:v>
      </x:c>
      <x:c r="AJ1140"/>
      <x:c r="AK1140" t="str">
        <x:f>IF(AJ1140="","",IF(OR(LOWER(AJ1140)="brazil",LOWER(AJ1140)="brasil"),"Yes","No"))</x:f>
      </x:c>
      <x:c r="AL1140"/>
      <x:c r="AM1140"/>
      <x:c r="AN1140"/>
      <x:c r="AO1140"/>
      <x:c r="AP1140"/>
      <x:c r="AQ1140"/>
      <x:c r="AR1140"/>
      <x:c r="AS1140"/>
      <x:c r="AT1140"/>
      <x:c r="AU1140"/>
      <x:c r="AV1140"/>
      <x:c r="AW1140"/>
      <x:c r="AX1140"/>
      <x:c r="AY1140"/>
      <x:c r="AZ1140"/>
      <x:c r="BA1140"/>
      <x:c r="BB1140"/>
      <x:c r="BC1140"/>
      <x:c r="BD1140"/>
      <x:c r="BE1140"/>
      <x:c r="BF1140"/>
      <x:c r="BG1140"/>
      <x:c r="BH1140"/>
      <x:c r="BI1140"/>
      <x:c r="BJ1140"/>
      <x:c r="BK1140"/>
      <x:c r="BL1140"/>
      <x:c r="BM1140"/>
      <x:c r="BN1140"/>
      <x:c r="BO1140"/>
      <x:c r="BP1140"/>
      <x:c r="BQ1140"/>
      <x:c r="BR1140"/>
      <x:c r="BS1140"/>
      <x:c r="BT1140"/>
      <x:c r="BU1140"/>
      <x:c r="BV1140"/>
      <x:c r="BW1140"/>
      <x:c r="BX1140"/>
      <x:c r="BY1140"/>
      <x:c r="BZ1140"/>
      <x:c r="CA1140"/>
      <x:c r="CB1140"/>
      <x:c r="CC1140"/>
      <x:c r="CD1140"/>
      <x:c r="CE1140"/>
      <x:c r="CF1140"/>
      <x:c r="CG1140"/>
      <x:c r="CH1140"/>
      <x:c r="CI1140"/>
      <x:c r="CJ1140" t="str">
        <x:v>Yes</x:v>
      </x:c>
      <x:c r="CK1140" t="str">
        <x:v>Yes</x:v>
      </x:c>
      <x:c r="CL1140" t="str">
        <x:v>Yes</x:v>
      </x:c>
      <x:c r="CM1140" t="str">
        <x:v>Clear</x:v>
      </x:c>
      <x:c r="CN1140" t="str">
        <x:v>Verified — clear</x:v>
      </x:c>
      <x:c r="CO1140" t="n">
        <x:v>46272</x:v>
      </x:c>
      <x:c r="CP1140" t="str">
        <x:v>https://pubmed.ncbi.nlm.nih.gov/27136658/</x:v>
      </x:c>
      <x:c r="CQ1140"/>
      <x:c r="CR1140"/>
      <x:c r="CS1140"/>
      <x:c r="CT1140"/>
      <x:c r="CU1140"/>
      <x:c r="CV1140"/>
      <x:c r="CW1140"/>
      <x:c r="CX1140"/>
      <x:c r="CY1140"/>
      <x:c r="CZ1140"/>
      <x:c r="DA1140"/>
      <x:c r="DB1140" t="str">
        <x:f>IF(L1140="","",IF(AND(COUNT(CU1140:DA1140)=7,OR(CU1140=0,CU1140=1,CU1140=2),OR(CV1140=0,CV1140=1,CV1140=2),OR(CW1140=0,CW1140=1,CW1140=2),OR(CX1140=0,CX1140=1,CX1140=2),OR(CY1140=0,CY1140=1,CY1140=2),OR(CZ1140=0,CZ1140=1,CZ1140=2),OR(DA1140=0,DA1140=1,DA1140=2)),SUM(CU1140:DA1140),""))</x:f>
      </x:c>
      <x:c r="DC1140" t="str">
        <x:f>IF(DB1140="","",ROUND(DB1140/14*10,1))</x:f>
      </x:c>
      <x:c r="DD1140" t="str">
        <x:v>Pending</x:v>
      </x:c>
      <x:c r="DE1140" t="str">
        <x:f>IF(L1140="","",IF(DC1140="","Pending",IF(DD1140="Yes","CONDITIONAL — safety override",IF(DC1140&gt;=8,"HIGH",IF(DC1140&gt;=5,"CONDITIONAL","LOW")))))</x:f>
        <x:v>Pending</x:v>
      </x:c>
      <x:c r="DF1140" t="str">
        <x:v>Pending screening and full-text appraisal; no transferability judgment made at identification.</x:v>
      </x:c>
      <x:c r="DG1140"/>
      <x:c r="DH1140"/>
      <x:c r="DI1140"/>
      <x:c r="DJ1140"/>
      <x:c r="DK1140"/>
      <x:c r="DL1140"/>
      <x:c r="DM1140"/>
      <x:c r="DN1140"/>
      <x:c r="DO1140"/>
      <x:c r="DP1140"/>
      <x:c r="DQ1140"/>
      <x:c r="DR1140"/>
      <x:c r="DS1140"/>
      <x:c r="DT1140"/>
      <x:c r="DU1140"/>
      <x:c r="DV1140"/>
      <x:c r="DW1140"/>
      <x:c r="DX1140"/>
      <x:c r="DY1140"/>
      <x:c r="DZ1140" t="str">
        <x:v>Title/abstract screening alone does not establish effectiveness, causality, methodological quality, transferability to Brazilian public safety or an institutional recommendation.</x:v>
      </x:c>
      <x:c r="EA1140" t="str">
        <x:v>Pending</x:v>
      </x:c>
      <x:c r="EB1140" t="str">
        <x:f>IF(L1140="","",IF(EC1140="READY","Yes","No / Pending"))</x:f>
        <x:v>No / Pending</x:v>
      </x:c>
      <x:c r="EC1140" t="str">
        <x:f>IF(L1140="","",IF(OR(ISNUMBER(SEARCH("Retracted Publication",Q1140)),CM1140="Retracted",CN1140="Retracted",CM1140="Expression of Concern",CN1140="Expression of Concern",F1140="Not used",CG1140="Critical",CH1140="High",CH1140="Critical"),"BLOCKED — integrity or use restriction",IF(AND(CJ1140="Yes",CK1140="Yes",CL1140="Yes"),IF(AND(CM1140="Clear",CN1140="Verified — clear"),IF(AND(AND(LEN(TRIM(CF1140))&gt;0,LEFT(LOWER(TRIM(CF1140)),7)&lt;&gt;"pending"),OR(CG1140="High",CG1140="Moderate"),OR(CH1140="Low",CH1140="Some concerns",CH1140="Not applicable")),IF(AND(DD1140="No",OR(DE1140="HIGH",DE1140="CONDITIONAL"),AND(LEN(TRIM(DF1140))&gt;0,LEFT(LOWER(TRIM(DF1140)),7)&lt;&gt;"pending")),IF(AND(AND(LEN(TRIM(DT1140))&gt;0,LEFT(LOWER(TRIM(DT1140)),7)&lt;&gt;"pending"),AND(LEN(TRIM(DU1140))&gt;0,LEFT(LOWER(TRIM(DU1140)),7)&lt;&gt;"pending"),OR(AND(LEN(TRIM(DV1140))&gt;0,LEFT(LOWER(TRIM(DV1140)),7)&lt;&gt;"pending"),AND(LEN(TRIM(DW1140))&gt;0,LEFT(LOWER(TRIM(DW1140)),7)&lt;&gt;"pending")),AND(LEN(TRIM(DX1140))&gt;0,LEFT(LOWER(TRIM(DX1140)),7)&lt;&gt;"pending")),IF(AND(F1140="Claim-ready",OR(EA1140="Strong",EA1140="Moderate"),AND(LEN(TRIM(G1140))&gt;0,LEFT(LOWER(TRIM(G1140)),7)&lt;&gt;"pending"),G1140&lt;&gt;"No substantive use decision is permitted from identification metadata alone.",AND(LEN(TRIM(DZ1140))&gt;0,LEFT(LOWER(TRIM(DZ1140)),7)&lt;&gt;"pending"),DZ1140&lt;&gt;"Identification metadata alone does not permit any substantive scientific, causal, operational, or institutional claim.",AND(LEN(TRIM(EI1140))&gt;0,LEFT(LOWER(TRIM(EI1140)),7)&lt;&gt;"pending"),ISNUMBER(EH1140),EH1140&gt;0),"READY","PENDING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0" t="str">
        <x:v>Pending</x:v>
      </x:c>
      <x:c r="EE1140"/>
      <x:c r="EF1140" t="str">
        <x:v>Pending</x:v>
      </x:c>
      <x:c r="EG1140" t="str">
        <x:v>Pending</x:v>
      </x:c>
      <x:c r="EH1140"/>
      <x:c r="EI1140" s="501"/>
      <x:c r="EJ1140"/>
      <x:c r="EK1140" t="str">
        <x:v>Pending</x:v>
      </x:c>
      <x:c r="EL1140" t="n">
        <x:v>46272</x:v>
      </x:c>
      <x:c r="EM1140" t="str">
        <x:v>Production PubMed record imported and reconciled to Zotero item PV6NX4BT;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0" t="n">
        <x:f>IF(L1140="","",(IF(N1140&lt;&gt;"",1,0)+IF(O1140&lt;&gt;"",1,0)+IF(AJ1140&lt;&gt;"",1,0)+IF(AU1140&lt;&gt;"",1,0)+IF(BE1140&lt;&gt;"",1,0)+IF(CF1140&lt;&gt;"",1,0)+IF(CJ1140="Yes",1,0)+IF(CL1140="Yes",1,0)+IF(DE1140&lt;&gt;"Pending",1,0)+IF(F1140&lt;&gt;"",1,0)+IF(DZ1140&lt;&gt;"",1,0)+IF(EI1140&lt;&gt;"",1,0))/12)</x:f>
        <x:v>0.5</x:v>
      </x:c>
    </x:row>
    <x:row r="1141">
      <x:c r="A1141" t="str">
        <x:v>EV-1138</x:v>
      </x:c>
      <x:c r="B1141" t="str">
        <x:v>Integrity check</x:v>
      </x:c>
      <x:c r="C1141" t="str">
        <x:f>IF(L1141="","",IF(LEFT(EC1141,7)="BLOCKED","🔴 Do not use for conclusion",IF(EB1141="Yes","🟢 Claim-ready","🟡 Caution / context")))</x:f>
        <x:v>🟡 Caution / context</x:v>
      </x:c>
      <x:c r="D1141" t="str">
        <x:f>IF(L1141="","",EC1141)</x:f>
        <x:v>PENDING — appropriate appraisal</x:v>
      </x:c>
      <x:c r="E1141" t="str">
        <x:v>P3 — Medium</x:v>
      </x:c>
      <x:c r="F1141" t="str">
        <x:v>Pending</x:v>
      </x:c>
      <x:c r="G1141" t="str">
        <x:v>A potentially relevant concept is present, but direct applicability is ambiguous at title/abstract level.</x:v>
      </x:c>
      <x:c r="H1141" t="str">
        <x:v>Human title/abstract adjudication; retrieve full text if relevance remains plausible.</x:v>
      </x:c>
      <x:c r="I1141"/>
      <x:c r="J1141" t="str">
        <x:v>A — Core</x:v>
      </x:c>
      <x:c r="K1141" t="str">
        <x:v>IDENTIFIED</x:v>
      </x:c>
      <x:c r="L1141" t="str">
        <x:v>Prediction of Peaks of Seasonal Influenza in Military Health-Care Data.</x:v>
      </x:c>
      <x:c r="M1141"/>
      <x:c r="N1141" t="str">
        <x:v>Buczak, Anna L; Baugher, Benjamin; Guven, Erhan; Moniz, Linda; Babin, Steven M; Chretien, Jean-Paul</x:v>
      </x:c>
      <x:c r="O1141" t="n">
        <x:v>2016</x:v>
      </x:c>
      <x:c r="P1141" t="str">
        <x:v>Biomedical engineering and computational biology</x:v>
      </x:c>
      <x:c r="Q1141" t="str">
        <x:v>Journal Article</x:v>
      </x:c>
      <x:c r="R1141" t="str">
        <x:v>Unclear</x:v>
      </x:c>
      <x:c r="S1141" t="str">
        <x:v>Unknown</x:v>
      </x:c>
      <x:c r="T1141" t="str">
        <x:v>eng</x:v>
      </x:c>
      <x:c r="U1141" t="str">
        <x:v>https://pubmed.ncbi.nlm.nih.gov/27127415/</x:v>
      </x:c>
      <x:c r="V1141" t="str">
        <x:v>10.4137/becb.s36277</x:v>
      </x:c>
      <x:c r="W1141" t="str">
        <x:f>IF(V1141="","",LOWER(SUBSTITUTE(SUBSTITUTE(SUBSTITUTE(SUBSTITUTE(TRIM(V1141),"https://doi.org/",""),"http://doi.org/",""),"https://dx.doi.org/",""),"doi:","")))</x:f>
        <x:v>10.4137/becb.s36277</x:v>
      </x:c>
      <x:c r="X1141" t="str">
        <x:v>27127415</x:v>
      </x:c>
      <x:c r="Y1141" t="str">
        <x:v>PMC4838055</x:v>
      </x:c>
      <x:c r="Z1141"/>
      <x:c r="AA1141" t="str">
        <x:v>PubMed/MEDLINE</x:v>
      </x:c>
      <x:c r="AB1141" t="str">
        <x:v>PUBMED-A-v1.0-2026-08-28</x:v>
      </x:c>
      <x:c r="AC1141" t="str">
        <x:v>SP-PUBMED-A-20260828</x:v>
      </x:c>
      <x:c r="AD1141" s="499" t="n">
        <x:v>46262</x:v>
      </x:c>
      <x:c r="AE1141" s="499" t="n">
        <x:v>46272</x:v>
      </x:c>
      <x:c r="AF1141" t="str">
        <x:v>A64QBSE8</x:v>
      </x:c>
      <x:c r="AG1141"/>
      <x:c r="AH1141" t="str">
        <x:v>Tactical Athlete → Operational Readiness Brazil</x:v>
      </x:c>
      <x:c r="AI1141" t="str">
        <x:v>evidence-family:A</x:v>
      </x:c>
      <x:c r="AJ1141"/>
      <x:c r="AK1141" t="str">
        <x:f>IF(AJ1141="","",IF(OR(LOWER(AJ1141)="brazil",LOWER(AJ1141)="brasil"),"Yes","No"))</x:f>
      </x:c>
      <x:c r="AL1141"/>
      <x:c r="AM1141"/>
      <x:c r="AN1141"/>
      <x:c r="AO1141"/>
      <x:c r="AP1141"/>
      <x:c r="AQ1141"/>
      <x:c r="AR1141"/>
      <x:c r="AS1141"/>
      <x:c r="AT1141"/>
      <x:c r="AU1141"/>
      <x:c r="AV1141"/>
      <x:c r="AW1141"/>
      <x:c r="AX1141"/>
      <x:c r="AY1141"/>
      <x:c r="AZ1141"/>
      <x:c r="BA1141"/>
      <x:c r="BB1141"/>
      <x:c r="BC1141"/>
      <x:c r="BD1141"/>
      <x:c r="BE1141"/>
      <x:c r="BF1141"/>
      <x:c r="BG1141"/>
      <x:c r="BH1141"/>
      <x:c r="BI1141"/>
      <x:c r="BJ1141"/>
      <x:c r="BK1141"/>
      <x:c r="BL1141"/>
      <x:c r="BM1141"/>
      <x:c r="BN1141"/>
      <x:c r="BO1141"/>
      <x:c r="BP1141"/>
      <x:c r="BQ1141"/>
      <x:c r="BR1141"/>
      <x:c r="BS1141"/>
      <x:c r="BT1141"/>
      <x:c r="BU1141"/>
      <x:c r="BV1141"/>
      <x:c r="BW1141"/>
      <x:c r="BX1141"/>
      <x:c r="BY1141"/>
      <x:c r="BZ1141"/>
      <x:c r="CA1141"/>
      <x:c r="CB1141"/>
      <x:c r="CC1141"/>
      <x:c r="CD1141"/>
      <x:c r="CE1141"/>
      <x:c r="CF1141"/>
      <x:c r="CG1141"/>
      <x:c r="CH1141"/>
      <x:c r="CI1141"/>
      <x:c r="CJ1141" t="str">
        <x:v>Yes</x:v>
      </x:c>
      <x:c r="CK1141" t="str">
        <x:v>Yes</x:v>
      </x:c>
      <x:c r="CL1141" t="str">
        <x:v>Yes</x:v>
      </x:c>
      <x:c r="CM1141" t="str">
        <x:v>Clear</x:v>
      </x:c>
      <x:c r="CN1141" t="str">
        <x:v>Verified — clear</x:v>
      </x:c>
      <x:c r="CO1141" t="n">
        <x:v>46272</x:v>
      </x:c>
      <x:c r="CP1141" t="str">
        <x:v>https://pubmed.ncbi.nlm.nih.gov/27127415/</x:v>
      </x:c>
      <x:c r="CQ1141"/>
      <x:c r="CR1141"/>
      <x:c r="CS1141"/>
      <x:c r="CT1141"/>
      <x:c r="CU1141"/>
      <x:c r="CV1141"/>
      <x:c r="CW1141"/>
      <x:c r="CX1141"/>
      <x:c r="CY1141"/>
      <x:c r="CZ1141"/>
      <x:c r="DA1141"/>
      <x:c r="DB1141" t="str">
        <x:f>IF(L1141="","",IF(AND(COUNT(CU1141:DA1141)=7,OR(CU1141=0,CU1141=1,CU1141=2),OR(CV1141=0,CV1141=1,CV1141=2),OR(CW1141=0,CW1141=1,CW1141=2),OR(CX1141=0,CX1141=1,CX1141=2),OR(CY1141=0,CY1141=1,CY1141=2),OR(CZ1141=0,CZ1141=1,CZ1141=2),OR(DA1141=0,DA1141=1,DA1141=2)),SUM(CU1141:DA1141),""))</x:f>
      </x:c>
      <x:c r="DC1141" t="str">
        <x:f>IF(DB1141="","",ROUND(DB1141/14*10,1))</x:f>
      </x:c>
      <x:c r="DD1141" t="str">
        <x:v>Pending</x:v>
      </x:c>
      <x:c r="DE1141" t="str">
        <x:f>IF(L1141="","",IF(DC1141="","Pending",IF(DD1141="Yes","CONDITIONAL — safety override",IF(DC1141&gt;=8,"HIGH",IF(DC1141&gt;=5,"CONDITIONAL","LOW")))))</x:f>
        <x:v>Pending</x:v>
      </x:c>
      <x:c r="DF1141" t="str">
        <x:v>Pending screening and full-text appraisal; no transferability judgment made at identification.</x:v>
      </x:c>
      <x:c r="DG1141"/>
      <x:c r="DH1141"/>
      <x:c r="DI1141"/>
      <x:c r="DJ1141"/>
      <x:c r="DK1141"/>
      <x:c r="DL1141"/>
      <x:c r="DM1141"/>
      <x:c r="DN1141"/>
      <x:c r="DO1141"/>
      <x:c r="DP1141"/>
      <x:c r="DQ1141"/>
      <x:c r="DR1141"/>
      <x:c r="DS1141"/>
      <x:c r="DT1141"/>
      <x:c r="DU1141"/>
      <x:c r="DV1141"/>
      <x:c r="DW1141"/>
      <x:c r="DX1141"/>
      <x:c r="DY1141"/>
      <x:c r="DZ1141" t="str">
        <x:v>Title/abstract information is insufficient for a substantive scientific, causal, transferability or institutional claim.</x:v>
      </x:c>
      <x:c r="EA1141" t="str">
        <x:v>Pending</x:v>
      </x:c>
      <x:c r="EB1141" t="str">
        <x:f>IF(L1141="","",IF(EC1141="READY","Yes","No / Pending"))</x:f>
        <x:v>No / Pending</x:v>
      </x:c>
      <x:c r="EC1141" t="str">
        <x:f>IF(L1141="","",IF(OR(ISNUMBER(SEARCH("Retracted Publication",Q1141)),CM1141="Retracted",CN1141="Retracted",CM1141="Expression of Concern",CN1141="Expression of Concern",F1141="Not used",CG1141="Critical",CH1141="High",CH1141="Critical"),"BLOCKED — integrity or use restriction",IF(AND(CJ1141="Yes",CK1141="Yes",CL1141="Yes"),IF(AND(CM1141="Clear",CN1141="Verified — clear"),IF(AND(AND(LEN(TRIM(CF1141))&gt;0,LEFT(LOWER(TRIM(CF1141)),7)&lt;&gt;"pending"),OR(CG1141="High",CG1141="Moderate"),OR(CH1141="Low",CH1141="Some concerns",CH1141="Not applicable")),IF(AND(DD1141="No",OR(DE1141="HIGH",DE1141="CONDITIONAL"),AND(LEN(TRIM(DF1141))&gt;0,LEFT(LOWER(TRIM(DF1141)),7)&lt;&gt;"pending")),IF(AND(AND(LEN(TRIM(DT1141))&gt;0,LEFT(LOWER(TRIM(DT1141)),7)&lt;&gt;"pending"),AND(LEN(TRIM(DU1141))&gt;0,LEFT(LOWER(TRIM(DU1141)),7)&lt;&gt;"pending"),OR(AND(LEN(TRIM(DV1141))&gt;0,LEFT(LOWER(TRIM(DV1141)),7)&lt;&gt;"pending"),AND(LEN(TRIM(DW1141))&gt;0,LEFT(LOWER(TRIM(DW1141)),7)&lt;&gt;"pending")),AND(LEN(TRIM(DX1141))&gt;0,LEFT(LOWER(TRIM(DX1141)),7)&lt;&gt;"pending")),IF(AND(F1141="Claim-ready",OR(EA1141="Strong",EA1141="Moderate"),AND(LEN(TRIM(G1141))&gt;0,LEFT(LOWER(TRIM(G1141)),7)&lt;&gt;"pending"),G1141&lt;&gt;"No substantive use decision is permitted from identification metadata alone.",AND(LEN(TRIM(DZ1141))&gt;0,LEFT(LOWER(TRIM(DZ1141)),7)&lt;&gt;"pending"),DZ1141&lt;&gt;"Identification metadata alone does not permit any substantive scientific, causal, operational, or institutional claim.",AND(LEN(TRIM(EI1141))&gt;0,LEFT(LOWER(TRIM(EI1141)),7)&lt;&gt;"pending"),ISNUMBER(EH1141),EH1141&gt;0),"READY","PENDING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1" t="str">
        <x:v>Pending</x:v>
      </x:c>
      <x:c r="EE1141"/>
      <x:c r="EF1141" t="str">
        <x:v>Pending</x:v>
      </x:c>
      <x:c r="EG1141" t="str">
        <x:v>Pending</x:v>
      </x:c>
      <x:c r="EH1141"/>
      <x:c r="EI1141" s="501"/>
      <x:c r="EJ1141"/>
      <x:c r="EK1141" t="str">
        <x:v>Pending</x:v>
      </x:c>
      <x:c r="EL1141" t="n">
        <x:v>46272</x:v>
      </x:c>
      <x:c r="EM1141" t="str">
        <x:v>Production PubMed record imported and reconciled to Zotero item A64QBSE8;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41" t="n">
        <x:f>IF(L1141="","",(IF(N1141&lt;&gt;"",1,0)+IF(O1141&lt;&gt;"",1,0)+IF(AJ1141&lt;&gt;"",1,0)+IF(AU1141&lt;&gt;"",1,0)+IF(BE1141&lt;&gt;"",1,0)+IF(CF1141&lt;&gt;"",1,0)+IF(CJ1141="Yes",1,0)+IF(CL1141="Yes",1,0)+IF(DE1141&lt;&gt;"Pending",1,0)+IF(F1141&lt;&gt;"",1,0)+IF(DZ1141&lt;&gt;"",1,0)+IF(EI1141&lt;&gt;"",1,0))/12)</x:f>
        <x:v>0.5</x:v>
      </x:c>
    </x:row>
    <x:row r="1142">
      <x:c r="A1142" t="str">
        <x:v>EV-1139</x:v>
      </x:c>
      <x:c r="B1142" t="str">
        <x:v>Integrity check</x:v>
      </x:c>
      <x:c r="C1142" t="str">
        <x:f>IF(L1142="","",IF(LEFT(EC1142,7)="BLOCKED","🔴 Do not use for conclusion",IF(EB1142="Yes","🟢 Claim-ready","🟡 Caution / context")))</x:f>
        <x:v>🟡 Caution / context</x:v>
      </x:c>
      <x:c r="D1142" t="str">
        <x:f>IF(L1142="","",EC1142)</x:f>
        <x:v>PENDING — appropriate appraisal</x:v>
      </x:c>
      <x:c r="E1142" t="str">
        <x:v>P3 — Medium</x:v>
      </x:c>
      <x:c r="F1142" t="str">
        <x:v>Pending</x:v>
      </x:c>
      <x:c r="G1142" t="str">
        <x:v>A potentially relevant concept is present, but direct applicability is ambiguous at title/abstract level.</x:v>
      </x:c>
      <x:c r="H1142" t="str">
        <x:v>Human title/abstract adjudication; retrieve full text if relevance remains plausible.</x:v>
      </x:c>
      <x:c r="I1142"/>
      <x:c r="J1142" t="str">
        <x:v>A — Core</x:v>
      </x:c>
      <x:c r="K1142" t="str">
        <x:v>IDENTIFIED</x:v>
      </x:c>
      <x:c r="L1142" t="str">
        <x:v>Osteoarthritis and the Tactical Athlete: A Systematic Review.</x:v>
      </x:c>
      <x:c r="M1142"/>
      <x:c r="N1142" t="str">
        <x:v>Cameron, Kenneth L; Driban, Jeffrey B; Svoboda, Steven J</x:v>
      </x:c>
      <x:c r="O1142" t="n">
        <x:v>2016</x:v>
      </x:c>
      <x:c r="P1142" t="str">
        <x:v>Journal of athletic training</x:v>
      </x:c>
      <x:c r="Q1142" t="str">
        <x:v>Journal Article; Systematic Review</x:v>
      </x:c>
      <x:c r="R1142" t="str">
        <x:v>Unclear</x:v>
      </x:c>
      <x:c r="S1142" t="str">
        <x:v>Unknown</x:v>
      </x:c>
      <x:c r="T1142" t="str">
        <x:v>eng</x:v>
      </x:c>
      <x:c r="U1142" t="str">
        <x:v>https://pubmed.ncbi.nlm.nih.gov/27115044/</x:v>
      </x:c>
      <x:c r="V1142" t="str">
        <x:v>10.4085/1062-6050-51.5.03</x:v>
      </x:c>
      <x:c r="W1142" t="str">
        <x:f>IF(V1142="","",LOWER(SUBSTITUTE(SUBSTITUTE(SUBSTITUTE(SUBSTITUTE(TRIM(V1142),"https://doi.org/",""),"http://doi.org/",""),"https://dx.doi.org/",""),"doi:","")))</x:f>
        <x:v>10.4085/1062-6050-51.5.03</x:v>
      </x:c>
      <x:c r="X1142" t="str">
        <x:v>27115044</x:v>
      </x:c>
      <x:c r="Y1142" t="str">
        <x:v>PMC5224737</x:v>
      </x:c>
      <x:c r="Z1142"/>
      <x:c r="AA1142" t="str">
        <x:v>PubMed/MEDLINE</x:v>
      </x:c>
      <x:c r="AB1142" t="str">
        <x:v>PUBMED-A-v1.0-2026-08-28</x:v>
      </x:c>
      <x:c r="AC1142" t="str">
        <x:v>SP-PUBMED-A-20260828</x:v>
      </x:c>
      <x:c r="AD1142" s="499" t="n">
        <x:v>46262</x:v>
      </x:c>
      <x:c r="AE1142" s="499" t="n">
        <x:v>46272</x:v>
      </x:c>
      <x:c r="AF1142" t="str">
        <x:v>3ZALLD99</x:v>
      </x:c>
      <x:c r="AG1142"/>
      <x:c r="AH1142" t="str">
        <x:v>Tactical Athlete → Operational Readiness Brazil</x:v>
      </x:c>
      <x:c r="AI1142" t="str">
        <x:v>evidence-family:A</x:v>
      </x:c>
      <x:c r="AJ1142"/>
      <x:c r="AK1142" t="str">
        <x:f>IF(AJ1142="","",IF(OR(LOWER(AJ1142)="brazil",LOWER(AJ1142)="brasil"),"Yes","No"))</x:f>
      </x:c>
      <x:c r="AL1142"/>
      <x:c r="AM1142"/>
      <x:c r="AN1142"/>
      <x:c r="AO1142"/>
      <x:c r="AP1142"/>
      <x:c r="AQ1142"/>
      <x:c r="AR1142"/>
      <x:c r="AS1142"/>
      <x:c r="AT1142"/>
      <x:c r="AU1142"/>
      <x:c r="AV1142"/>
      <x:c r="AW1142"/>
      <x:c r="AX1142"/>
      <x:c r="AY1142"/>
      <x:c r="AZ1142"/>
      <x:c r="BA1142"/>
      <x:c r="BB1142"/>
      <x:c r="BC1142"/>
      <x:c r="BD1142"/>
      <x:c r="BE1142"/>
      <x:c r="BF1142"/>
      <x:c r="BG1142"/>
      <x:c r="BH1142"/>
      <x:c r="BI1142"/>
      <x:c r="BJ1142"/>
      <x:c r="BK1142"/>
      <x:c r="BL1142"/>
      <x:c r="BM1142"/>
      <x:c r="BN1142"/>
      <x:c r="BO1142"/>
      <x:c r="BP1142"/>
      <x:c r="BQ1142"/>
      <x:c r="BR1142"/>
      <x:c r="BS1142"/>
      <x:c r="BT1142"/>
      <x:c r="BU1142"/>
      <x:c r="BV1142"/>
      <x:c r="BW1142"/>
      <x:c r="BX1142"/>
      <x:c r="BY1142"/>
      <x:c r="BZ1142"/>
      <x:c r="CA1142"/>
      <x:c r="CB1142"/>
      <x:c r="CC1142"/>
      <x:c r="CD1142"/>
      <x:c r="CE1142"/>
      <x:c r="CF1142"/>
      <x:c r="CG1142"/>
      <x:c r="CH1142"/>
      <x:c r="CI1142"/>
      <x:c r="CJ1142" t="str">
        <x:v>Yes</x:v>
      </x:c>
      <x:c r="CK1142" t="str">
        <x:v>Yes</x:v>
      </x:c>
      <x:c r="CL1142" t="str">
        <x:v>Yes</x:v>
      </x:c>
      <x:c r="CM1142" t="str">
        <x:v>Clear</x:v>
      </x:c>
      <x:c r="CN1142" t="str">
        <x:v>Verified — clear</x:v>
      </x:c>
      <x:c r="CO1142" t="n">
        <x:v>46272</x:v>
      </x:c>
      <x:c r="CP1142" t="str">
        <x:v>https://pubmed.ncbi.nlm.nih.gov/27115044/</x:v>
      </x:c>
      <x:c r="CQ1142"/>
      <x:c r="CR1142"/>
      <x:c r="CS1142"/>
      <x:c r="CT1142"/>
      <x:c r="CU1142"/>
      <x:c r="CV1142"/>
      <x:c r="CW1142"/>
      <x:c r="CX1142"/>
      <x:c r="CY1142"/>
      <x:c r="CZ1142"/>
      <x:c r="DA1142"/>
      <x:c r="DB1142" t="str">
        <x:f>IF(L1142="","",IF(AND(COUNT(CU1142:DA1142)=7,OR(CU1142=0,CU1142=1,CU1142=2),OR(CV1142=0,CV1142=1,CV1142=2),OR(CW1142=0,CW1142=1,CW1142=2),OR(CX1142=0,CX1142=1,CX1142=2),OR(CY1142=0,CY1142=1,CY1142=2),OR(CZ1142=0,CZ1142=1,CZ1142=2),OR(DA1142=0,DA1142=1,DA1142=2)),SUM(CU1142:DA1142),""))</x:f>
      </x:c>
      <x:c r="DC1142" t="str">
        <x:f>IF(DB1142="","",ROUND(DB1142/14*10,1))</x:f>
      </x:c>
      <x:c r="DD1142" t="str">
        <x:v>Pending</x:v>
      </x:c>
      <x:c r="DE1142" t="str">
        <x:f>IF(L1142="","",IF(DC1142="","Pending",IF(DD1142="Yes","CONDITIONAL — safety override",IF(DC1142&gt;=8,"HIGH",IF(DC1142&gt;=5,"CONDITIONAL","LOW")))))</x:f>
        <x:v>Pending</x:v>
      </x:c>
      <x:c r="DF1142" t="str">
        <x:v>Pending screening and full-text appraisal; no transferability judgment made at identification.</x:v>
      </x:c>
      <x:c r="DG1142"/>
      <x:c r="DH1142"/>
      <x:c r="DI1142"/>
      <x:c r="DJ1142"/>
      <x:c r="DK1142"/>
      <x:c r="DL1142"/>
      <x:c r="DM1142"/>
      <x:c r="DN1142"/>
      <x:c r="DO1142"/>
      <x:c r="DP1142"/>
      <x:c r="DQ1142"/>
      <x:c r="DR1142"/>
      <x:c r="DS1142"/>
      <x:c r="DT1142"/>
      <x:c r="DU1142"/>
      <x:c r="DV1142"/>
      <x:c r="DW1142"/>
      <x:c r="DX1142"/>
      <x:c r="DY1142"/>
      <x:c r="DZ1142" t="str">
        <x:v>Title/abstract information is insufficient for a substantive scientific, causal, transferability or institutional claim.</x:v>
      </x:c>
      <x:c r="EA1142" t="str">
        <x:v>Pending</x:v>
      </x:c>
      <x:c r="EB1142" t="str">
        <x:f>IF(L1142="","",IF(EC1142="READY","Yes","No / Pending"))</x:f>
        <x:v>No / Pending</x:v>
      </x:c>
      <x:c r="EC1142" t="str">
        <x:f>IF(L1142="","",IF(OR(ISNUMBER(SEARCH("Retracted Publication",Q1142)),CM1142="Retracted",CN1142="Retracted",CM1142="Expression of Concern",CN1142="Expression of Concern",F1142="Not used",CG1142="Critical",CH1142="High",CH1142="Critical"),"BLOCKED — integrity or use restriction",IF(AND(CJ1142="Yes",CK1142="Yes",CL1142="Yes"),IF(AND(CM1142="Clear",CN1142="Verified — clear"),IF(AND(AND(LEN(TRIM(CF1142))&gt;0,LEFT(LOWER(TRIM(CF1142)),7)&lt;&gt;"pending"),OR(CG1142="High",CG1142="Moderate"),OR(CH1142="Low",CH1142="Some concerns",CH1142="Not applicable")),IF(AND(DD1142="No",OR(DE1142="HIGH",DE1142="CONDITIONAL"),AND(LEN(TRIM(DF1142))&gt;0,LEFT(LOWER(TRIM(DF1142)),7)&lt;&gt;"pending")),IF(AND(AND(LEN(TRIM(DT1142))&gt;0,LEFT(LOWER(TRIM(DT1142)),7)&lt;&gt;"pending"),AND(LEN(TRIM(DU1142))&gt;0,LEFT(LOWER(TRIM(DU1142)),7)&lt;&gt;"pending"),OR(AND(LEN(TRIM(DV1142))&gt;0,LEFT(LOWER(TRIM(DV1142)),7)&lt;&gt;"pending"),AND(LEN(TRIM(DW1142))&gt;0,LEFT(LOWER(TRIM(DW1142)),7)&lt;&gt;"pending")),AND(LEN(TRIM(DX1142))&gt;0,LEFT(LOWER(TRIM(DX1142)),7)&lt;&gt;"pending")),IF(AND(F1142="Claim-ready",OR(EA1142="Strong",EA1142="Moderate"),AND(LEN(TRIM(G1142))&gt;0,LEFT(LOWER(TRIM(G1142)),7)&lt;&gt;"pending"),G1142&lt;&gt;"No substantive use decision is permitted from identification metadata alone.",AND(LEN(TRIM(DZ1142))&gt;0,LEFT(LOWER(TRIM(DZ1142)),7)&lt;&gt;"pending"),DZ1142&lt;&gt;"Identification metadata alone does not permit any substantive scientific, causal, operational, or institutional claim.",AND(LEN(TRIM(EI1142))&gt;0,LEFT(LOWER(TRIM(EI1142)),7)&lt;&gt;"pending"),ISNUMBER(EH1142),EH1142&gt;0),"READY","PENDING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2" t="str">
        <x:v>Pending</x:v>
      </x:c>
      <x:c r="EE1142"/>
      <x:c r="EF1142" t="str">
        <x:v>Pending</x:v>
      </x:c>
      <x:c r="EG1142" t="str">
        <x:v>Pending</x:v>
      </x:c>
      <x:c r="EH1142"/>
      <x:c r="EI1142" s="501"/>
      <x:c r="EJ1142"/>
      <x:c r="EK1142" t="str">
        <x:v>Pending</x:v>
      </x:c>
      <x:c r="EL1142" t="n">
        <x:v>46272</x:v>
      </x:c>
      <x:c r="EM1142" t="str">
        <x:v>Production PubMed record imported and reconciled to Zotero item 3ZALLD99;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42" t="n">
        <x:f>IF(L1142="","",(IF(N1142&lt;&gt;"",1,0)+IF(O1142&lt;&gt;"",1,0)+IF(AJ1142&lt;&gt;"",1,0)+IF(AU1142&lt;&gt;"",1,0)+IF(BE1142&lt;&gt;"",1,0)+IF(CF1142&lt;&gt;"",1,0)+IF(CJ1142="Yes",1,0)+IF(CL1142="Yes",1,0)+IF(DE1142&lt;&gt;"Pending",1,0)+IF(F1142&lt;&gt;"",1,0)+IF(DZ1142&lt;&gt;"",1,0)+IF(EI1142&lt;&gt;"",1,0))/12)</x:f>
        <x:v>0.5</x:v>
      </x:c>
    </x:row>
    <x:row r="1143">
      <x:c r="A1143" t="str">
        <x:v>EV-1140</x:v>
      </x:c>
      <x:c r="B1143" t="str">
        <x:v>Integrity check</x:v>
      </x:c>
      <x:c r="C1143" t="str">
        <x:f>IF(L1143="","",IF(LEFT(EC1143,7)="BLOCKED","🔴 Do not use for conclusion",IF(EB1143="Yes","🟢 Claim-ready","🟡 Caution / context")))</x:f>
        <x:v>🟡 Caution / context</x:v>
      </x:c>
      <x:c r="D1143" t="str">
        <x:f>IF(L1143="","",EC1143)</x:f>
        <x:v>PENDING — appropriate appraisal</x:v>
      </x:c>
      <x:c r="E1143" t="str">
        <x:v>P2 — High</x:v>
      </x:c>
      <x:c r="F1143" t="str">
        <x:v>Pending</x:v>
      </x:c>
      <x:c r="G1143" t="str">
        <x:v>Title/abstract identify an explicit operational APHT/medical-readiness topic; retain for full-text assessment.</x:v>
      </x:c>
      <x:c r="H1143" t="str">
        <x:v>Obtain and review lawful full text; confirm human adjudication; then select a design-specific appraisal instrument.</x:v>
      </x:c>
      <x:c r="I1143"/>
      <x:c r="J1143" t="str">
        <x:v>B — APHT / Medical Readiness</x:v>
      </x:c>
      <x:c r="K1143" t="str">
        <x:v>IDENTIFIED</x:v>
      </x:c>
      <x:c r="L1143" t="str">
        <x:v>Evaluation and Testing of Junctional Tourniquets by Special Operation Forces Personnel: A Comparison of the Combat Ready Clamp and the Junctional Emergency Treatment Tool.</x:v>
      </x:c>
      <x:c r="M1143"/>
      <x:c r="N1143" t="str">
        <x:v>Theodoridis, Charalampos A; Kafka, Kelly E; Perez, Alejandro M; Curlee, Jeremy B; Yperman, Paul C J; Oppermann, Nico; Holmstroem, Eirik; Niegsch, Derek D; Mannino, Antonio; Ramundo, Nicola</x:v>
      </x:c>
      <x:c r="O1143" t="n">
        <x:v>2016</x:v>
      </x:c>
      <x:c r="P1143" t="str">
        <x:v>Journal of special operations medicine : a peer reviewed journal for SOF medical professionals</x:v>
      </x:c>
      <x:c r="Q1143" t="str">
        <x:v>Comparative Study; Evaluation Study; Journal Article</x:v>
      </x:c>
      <x:c r="R1143" t="str">
        <x:v>Unclear</x:v>
      </x:c>
      <x:c r="S1143" t="str">
        <x:v>Unknown</x:v>
      </x:c>
      <x:c r="T1143" t="str">
        <x:v>eng</x:v>
      </x:c>
      <x:c r="U1143" t="str">
        <x:v>https://pubmed.ncbi.nlm.nih.gov/27045493/</x:v>
      </x:c>
      <x:c r="V1143" t="str"/>
      <x:c r="W1143" t="str">
        <x:f>IF(V1143="","",LOWER(SUBSTITUTE(SUBSTITUTE(SUBSTITUTE(SUBSTITUTE(TRIM(V1143),"https://doi.org/",""),"http://doi.org/",""),"https://dx.doi.org/",""),"doi:","")))</x:f>
      </x:c>
      <x:c r="X1143" t="str">
        <x:v>27045493</x:v>
      </x:c>
      <x:c r="Y1143" t="str"/>
      <x:c r="Z1143"/>
      <x:c r="AA1143" t="str">
        <x:v>PubMed/MEDLINE</x:v>
      </x:c>
      <x:c r="AB1143" t="str">
        <x:v>PUBMED-B-v1.0-2026-08-28</x:v>
      </x:c>
      <x:c r="AC1143" t="str">
        <x:v>SP-PUBMED-B-20260828</x:v>
      </x:c>
      <x:c r="AD1143" s="499" t="n">
        <x:v>46262</x:v>
      </x:c>
      <x:c r="AE1143" s="499" t="n">
        <x:v>46272</x:v>
      </x:c>
      <x:c r="AF1143" t="str">
        <x:v>7U2WFRLC</x:v>
      </x:c>
      <x:c r="AG1143"/>
      <x:c r="AH1143" t="str">
        <x:v>Tactical Athlete → Operational Readiness Brazil</x:v>
      </x:c>
      <x:c r="AI1143" t="str">
        <x:v>evidence-family:B</x:v>
      </x:c>
      <x:c r="AJ1143"/>
      <x:c r="AK1143" t="str">
        <x:f>IF(AJ1143="","",IF(OR(LOWER(AJ1143)="brazil",LOWER(AJ1143)="brasil"),"Yes","No"))</x:f>
      </x:c>
      <x:c r="AL1143"/>
      <x:c r="AM1143"/>
      <x:c r="AN1143"/>
      <x:c r="AO1143"/>
      <x:c r="AP1143"/>
      <x:c r="AQ1143"/>
      <x:c r="AR1143"/>
      <x:c r="AS1143"/>
      <x:c r="AT1143"/>
      <x:c r="AU1143"/>
      <x:c r="AV1143"/>
      <x:c r="AW1143"/>
      <x:c r="AX1143"/>
      <x:c r="AY1143"/>
      <x:c r="AZ1143"/>
      <x:c r="BA1143"/>
      <x:c r="BB1143"/>
      <x:c r="BC1143"/>
      <x:c r="BD1143"/>
      <x:c r="BE1143"/>
      <x:c r="BF1143"/>
      <x:c r="BG1143"/>
      <x:c r="BH1143"/>
      <x:c r="BI1143"/>
      <x:c r="BJ1143"/>
      <x:c r="BK1143"/>
      <x:c r="BL1143"/>
      <x:c r="BM1143"/>
      <x:c r="BN1143"/>
      <x:c r="BO1143"/>
      <x:c r="BP1143"/>
      <x:c r="BQ1143"/>
      <x:c r="BR1143"/>
      <x:c r="BS1143"/>
      <x:c r="BT1143"/>
      <x:c r="BU1143"/>
      <x:c r="BV1143"/>
      <x:c r="BW1143"/>
      <x:c r="BX1143"/>
      <x:c r="BY1143"/>
      <x:c r="BZ1143"/>
      <x:c r="CA1143"/>
      <x:c r="CB1143"/>
      <x:c r="CC1143"/>
      <x:c r="CD1143"/>
      <x:c r="CE1143"/>
      <x:c r="CF1143"/>
      <x:c r="CG1143"/>
      <x:c r="CH1143"/>
      <x:c r="CI1143"/>
      <x:c r="CJ1143" t="str">
        <x:v>Yes</x:v>
      </x:c>
      <x:c r="CK1143" t="str">
        <x:v>Yes</x:v>
      </x:c>
      <x:c r="CL1143" t="str">
        <x:v>Yes</x:v>
      </x:c>
      <x:c r="CM1143" t="str">
        <x:v>Clear</x:v>
      </x:c>
      <x:c r="CN1143" t="str">
        <x:v>Verified — clear</x:v>
      </x:c>
      <x:c r="CO1143" t="n">
        <x:v>46272</x:v>
      </x:c>
      <x:c r="CP1143" t="str">
        <x:v>https://pubmed.ncbi.nlm.nih.gov/27045493/</x:v>
      </x:c>
      <x:c r="CQ1143"/>
      <x:c r="CR1143"/>
      <x:c r="CS1143"/>
      <x:c r="CT1143"/>
      <x:c r="CU1143"/>
      <x:c r="CV1143"/>
      <x:c r="CW1143"/>
      <x:c r="CX1143"/>
      <x:c r="CY1143"/>
      <x:c r="CZ1143"/>
      <x:c r="DA1143"/>
      <x:c r="DB1143" t="str">
        <x:f>IF(L1143="","",IF(AND(COUNT(CU1143:DA1143)=7,OR(CU1143=0,CU1143=1,CU1143=2),OR(CV1143=0,CV1143=1,CV1143=2),OR(CW1143=0,CW1143=1,CW1143=2),OR(CX1143=0,CX1143=1,CX1143=2),OR(CY1143=0,CY1143=1,CY1143=2),OR(CZ1143=0,CZ1143=1,CZ1143=2),OR(DA1143=0,DA1143=1,DA1143=2)),SUM(CU1143:DA1143),""))</x:f>
      </x:c>
      <x:c r="DC1143" t="str">
        <x:f>IF(DB1143="","",ROUND(DB1143/14*10,1))</x:f>
      </x:c>
      <x:c r="DD1143" t="str">
        <x:v>Pending</x:v>
      </x:c>
      <x:c r="DE1143" t="str">
        <x:f>IF(L1143="","",IF(DC1143="","Pending",IF(DD1143="Yes","CONDITIONAL — safety override",IF(DC1143&gt;=8,"HIGH",IF(DC1143&gt;=5,"CONDITIONAL","LOW")))))</x:f>
        <x:v>Pending</x:v>
      </x:c>
      <x:c r="DF1143" t="str">
        <x:v>Pending screening and full-text appraisal; no transferability judgment made at identification.</x:v>
      </x:c>
      <x:c r="DG1143"/>
      <x:c r="DH1143"/>
      <x:c r="DI1143"/>
      <x:c r="DJ1143"/>
      <x:c r="DK1143"/>
      <x:c r="DL1143"/>
      <x:c r="DM1143"/>
      <x:c r="DN1143"/>
      <x:c r="DO1143"/>
      <x:c r="DP1143"/>
      <x:c r="DQ1143"/>
      <x:c r="DR1143"/>
      <x:c r="DS1143"/>
      <x:c r="DT1143"/>
      <x:c r="DU1143"/>
      <x:c r="DV1143"/>
      <x:c r="DW1143"/>
      <x:c r="DX1143"/>
      <x:c r="DY1143"/>
      <x:c r="DZ1143" t="str">
        <x:v>Title/abstract screening alone does not establish effectiveness, causality, methodological quality, transferability to Brazilian public safety or an institutional recommendation.</x:v>
      </x:c>
      <x:c r="EA1143" t="str">
        <x:v>Pending</x:v>
      </x:c>
      <x:c r="EB1143" t="str">
        <x:f>IF(L1143="","",IF(EC1143="READY","Yes","No / Pending"))</x:f>
        <x:v>No / Pending</x:v>
      </x:c>
      <x:c r="EC1143" t="str">
        <x:f>IF(L1143="","",IF(OR(ISNUMBER(SEARCH("Retracted Publication",Q1143)),CM1143="Retracted",CN1143="Retracted",CM1143="Expression of Concern",CN1143="Expression of Concern",F1143="Not used",CG1143="Critical",CH1143="High",CH1143="Critical"),"BLOCKED — integrity or use restriction",IF(AND(CJ1143="Yes",CK1143="Yes",CL1143="Yes"),IF(AND(CM1143="Clear",CN1143="Verified — clear"),IF(AND(AND(LEN(TRIM(CF1143))&gt;0,LEFT(LOWER(TRIM(CF1143)),7)&lt;&gt;"pending"),OR(CG1143="High",CG1143="Moderate"),OR(CH1143="Low",CH1143="Some concerns",CH1143="Not applicable")),IF(AND(DD1143="No",OR(DE1143="HIGH",DE1143="CONDITIONAL"),AND(LEN(TRIM(DF1143))&gt;0,LEFT(LOWER(TRIM(DF1143)),7)&lt;&gt;"pending")),IF(AND(AND(LEN(TRIM(DT1143))&gt;0,LEFT(LOWER(TRIM(DT1143)),7)&lt;&gt;"pending"),AND(LEN(TRIM(DU1143))&gt;0,LEFT(LOWER(TRIM(DU1143)),7)&lt;&gt;"pending"),OR(AND(LEN(TRIM(DV1143))&gt;0,LEFT(LOWER(TRIM(DV1143)),7)&lt;&gt;"pending"),AND(LEN(TRIM(DW1143))&gt;0,LEFT(LOWER(TRIM(DW1143)),7)&lt;&gt;"pending")),AND(LEN(TRIM(DX1143))&gt;0,LEFT(LOWER(TRIM(DX1143)),7)&lt;&gt;"pending")),IF(AND(F1143="Claim-ready",OR(EA1143="Strong",EA1143="Moderate"),AND(LEN(TRIM(G1143))&gt;0,LEFT(LOWER(TRIM(G1143)),7)&lt;&gt;"pending"),G1143&lt;&gt;"No substantive use decision is permitted from identification metadata alone.",AND(LEN(TRIM(DZ1143))&gt;0,LEFT(LOWER(TRIM(DZ1143)),7)&lt;&gt;"pending"),DZ1143&lt;&gt;"Identification metadata alone does not permit any substantive scientific, causal, operational, or institutional claim.",AND(LEN(TRIM(EI1143))&gt;0,LEFT(LOWER(TRIM(EI1143)),7)&lt;&gt;"pending"),ISNUMBER(EH1143),EH1143&gt;0),"READY","PENDING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3" t="str">
        <x:v>Pending</x:v>
      </x:c>
      <x:c r="EE1143"/>
      <x:c r="EF1143" t="str">
        <x:v>Pending</x:v>
      </x:c>
      <x:c r="EG1143" t="str">
        <x:v>Pending</x:v>
      </x:c>
      <x:c r="EH1143"/>
      <x:c r="EI1143" s="501"/>
      <x:c r="EJ1143"/>
      <x:c r="EK1143" t="str">
        <x:v>Pending</x:v>
      </x:c>
      <x:c r="EL1143" t="n">
        <x:v>46272</x:v>
      </x:c>
      <x:c r="EM1143" t="str">
        <x:v>Production PubMed record imported and reconciled to Zotero item 7U2WFRLC;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3" t="n">
        <x:f>IF(L1143="","",(IF(N1143&lt;&gt;"",1,0)+IF(O1143&lt;&gt;"",1,0)+IF(AJ1143&lt;&gt;"",1,0)+IF(AU1143&lt;&gt;"",1,0)+IF(BE1143&lt;&gt;"",1,0)+IF(CF1143&lt;&gt;"",1,0)+IF(CJ1143="Yes",1,0)+IF(CL1143="Yes",1,0)+IF(DE1143&lt;&gt;"Pending",1,0)+IF(F1143&lt;&gt;"",1,0)+IF(DZ1143&lt;&gt;"",1,0)+IF(EI1143&lt;&gt;"",1,0))/12)</x:f>
        <x:v>0.5</x:v>
      </x:c>
    </x:row>
    <x:row r="1144">
      <x:c r="A1144" t="str">
        <x:v>EV-1141</x:v>
      </x:c>
      <x:c r="B1144" t="str">
        <x:v>Integrity check</x:v>
      </x:c>
      <x:c r="C1144" t="str">
        <x:f>IF(L1144="","",IF(LEFT(EC1144,7)="BLOCKED","🔴 Do not use for conclusion",IF(EB1144="Yes","🟢 Claim-ready","🟡 Caution / context")))</x:f>
        <x:v>🟡 Caution / context</x:v>
      </x:c>
      <x:c r="D1144" t="str">
        <x:f>IF(L1144="","",EC1144)</x:f>
        <x:v>PENDING — appropriate appraisal</x:v>
      </x:c>
      <x:c r="E1144" t="str">
        <x:v>P2 — High</x:v>
      </x:c>
      <x:c r="F1144" t="str">
        <x:v>Pending</x:v>
      </x:c>
      <x:c r="G1144" t="str">
        <x:v>Title/abstract identify an explicit operational APHT/medical-readiness topic; retain for full-text assessment.</x:v>
      </x:c>
      <x:c r="H1144" t="str">
        <x:v>Obtain and review lawful full text; confirm human adjudication; then select a design-specific appraisal instrument.</x:v>
      </x:c>
      <x:c r="I1144"/>
      <x:c r="J1144" t="str">
        <x:v>B — APHT / Medical Readiness</x:v>
      </x:c>
      <x:c r="K1144" t="str">
        <x:v>IDENTIFIED</x:v>
      </x:c>
      <x:c r="L1144" t="str">
        <x:v>Management of External Hemorrhage in Tactical Combat Casualty Care: The Adjunctive Use of XStat Compressed Hemostatic Sponges: TCCC Guidelines Change 15-03.</x:v>
      </x:c>
      <x:c r="M1144"/>
      <x:c r="N1144" t="str">
        <x:v>Sims, Kyle; Montgomery, Harold R; Dituro, Paul; Kheirabadi, Bijan S; Butler, Frank K</x:v>
      </x:c>
      <x:c r="O1144" t="n">
        <x:v>2016</x:v>
      </x:c>
      <x:c r="P1144" t="str">
        <x:v>Journal of special operations medicine : a peer reviewed journal for SOF medical professionals</x:v>
      </x:c>
      <x:c r="Q1144" t="str">
        <x:v>Journal Article</x:v>
      </x:c>
      <x:c r="R1144" t="str">
        <x:v>Unclear</x:v>
      </x:c>
      <x:c r="S1144" t="str">
        <x:v>Unknown</x:v>
      </x:c>
      <x:c r="T1144" t="str">
        <x:v>eng</x:v>
      </x:c>
      <x:c r="U1144" t="str">
        <x:v>https://pubmed.ncbi.nlm.nih.gov/27045490/</x:v>
      </x:c>
      <x:c r="V1144" t="str"/>
      <x:c r="W1144" t="str">
        <x:f>IF(V1144="","",LOWER(SUBSTITUTE(SUBSTITUTE(SUBSTITUTE(SUBSTITUTE(TRIM(V1144),"https://doi.org/",""),"http://doi.org/",""),"https://dx.doi.org/",""),"doi:","")))</x:f>
      </x:c>
      <x:c r="X1144" t="str">
        <x:v>27045490</x:v>
      </x:c>
      <x:c r="Y1144" t="str"/>
      <x:c r="Z1144"/>
      <x:c r="AA1144" t="str">
        <x:v>PubMed/MEDLINE</x:v>
      </x:c>
      <x:c r="AB1144" t="str">
        <x:v>PUBMED-B-v1.0-2026-08-28</x:v>
      </x:c>
      <x:c r="AC1144" t="str">
        <x:v>SP-PUBMED-B-20260828</x:v>
      </x:c>
      <x:c r="AD1144" s="499" t="n">
        <x:v>46262</x:v>
      </x:c>
      <x:c r="AE1144" s="499" t="n">
        <x:v>46272</x:v>
      </x:c>
      <x:c r="AF1144" t="str">
        <x:v>EA6NGBEQ</x:v>
      </x:c>
      <x:c r="AG1144"/>
      <x:c r="AH1144" t="str">
        <x:v>Tactical Athlete → Operational Readiness Brazil</x:v>
      </x:c>
      <x:c r="AI1144" t="str">
        <x:v>evidence-family:B</x:v>
      </x:c>
      <x:c r="AJ1144"/>
      <x:c r="AK1144" t="str">
        <x:f>IF(AJ1144="","",IF(OR(LOWER(AJ1144)="brazil",LOWER(AJ1144)="brasil"),"Yes","No"))</x:f>
      </x:c>
      <x:c r="AL1144"/>
      <x:c r="AM1144"/>
      <x:c r="AN1144"/>
      <x:c r="AO1144"/>
      <x:c r="AP1144"/>
      <x:c r="AQ1144"/>
      <x:c r="AR1144"/>
      <x:c r="AS1144"/>
      <x:c r="AT1144"/>
      <x:c r="AU1144"/>
      <x:c r="AV1144"/>
      <x:c r="AW1144"/>
      <x:c r="AX1144"/>
      <x:c r="AY1144"/>
      <x:c r="AZ1144"/>
      <x:c r="BA1144"/>
      <x:c r="BB1144"/>
      <x:c r="BC1144"/>
      <x:c r="BD1144"/>
      <x:c r="BE1144"/>
      <x:c r="BF1144"/>
      <x:c r="BG1144"/>
      <x:c r="BH1144"/>
      <x:c r="BI1144"/>
      <x:c r="BJ1144"/>
      <x:c r="BK1144"/>
      <x:c r="BL1144"/>
      <x:c r="BM1144"/>
      <x:c r="BN1144"/>
      <x:c r="BO1144"/>
      <x:c r="BP1144"/>
      <x:c r="BQ1144"/>
      <x:c r="BR1144"/>
      <x:c r="BS1144"/>
      <x:c r="BT1144"/>
      <x:c r="BU1144"/>
      <x:c r="BV1144"/>
      <x:c r="BW1144"/>
      <x:c r="BX1144"/>
      <x:c r="BY1144"/>
      <x:c r="BZ1144"/>
      <x:c r="CA1144"/>
      <x:c r="CB1144"/>
      <x:c r="CC1144"/>
      <x:c r="CD1144"/>
      <x:c r="CE1144"/>
      <x:c r="CF1144"/>
      <x:c r="CG1144"/>
      <x:c r="CH1144"/>
      <x:c r="CI1144"/>
      <x:c r="CJ1144" t="str">
        <x:v>Yes</x:v>
      </x:c>
      <x:c r="CK1144" t="str">
        <x:v>Yes</x:v>
      </x:c>
      <x:c r="CL1144" t="str">
        <x:v>Yes</x:v>
      </x:c>
      <x:c r="CM1144" t="str">
        <x:v>Clear</x:v>
      </x:c>
      <x:c r="CN1144" t="str">
        <x:v>Verified — clear</x:v>
      </x:c>
      <x:c r="CO1144" t="n">
        <x:v>46272</x:v>
      </x:c>
      <x:c r="CP1144" t="str">
        <x:v>https://pubmed.ncbi.nlm.nih.gov/27045490/</x:v>
      </x:c>
      <x:c r="CQ1144"/>
      <x:c r="CR1144"/>
      <x:c r="CS1144"/>
      <x:c r="CT1144"/>
      <x:c r="CU1144"/>
      <x:c r="CV1144"/>
      <x:c r="CW1144"/>
      <x:c r="CX1144"/>
      <x:c r="CY1144"/>
      <x:c r="CZ1144"/>
      <x:c r="DA1144"/>
      <x:c r="DB1144" t="str">
        <x:f>IF(L1144="","",IF(AND(COUNT(CU1144:DA1144)=7,OR(CU1144=0,CU1144=1,CU1144=2),OR(CV1144=0,CV1144=1,CV1144=2),OR(CW1144=0,CW1144=1,CW1144=2),OR(CX1144=0,CX1144=1,CX1144=2),OR(CY1144=0,CY1144=1,CY1144=2),OR(CZ1144=0,CZ1144=1,CZ1144=2),OR(DA1144=0,DA1144=1,DA1144=2)),SUM(CU1144:DA1144),""))</x:f>
      </x:c>
      <x:c r="DC1144" t="str">
        <x:f>IF(DB1144="","",ROUND(DB1144/14*10,1))</x:f>
      </x:c>
      <x:c r="DD1144" t="str">
        <x:v>Pending</x:v>
      </x:c>
      <x:c r="DE1144" t="str">
        <x:f>IF(L1144="","",IF(DC1144="","Pending",IF(DD1144="Yes","CONDITIONAL — safety override",IF(DC1144&gt;=8,"HIGH",IF(DC1144&gt;=5,"CONDITIONAL","LOW")))))</x:f>
        <x:v>Pending</x:v>
      </x:c>
      <x:c r="DF1144" t="str">
        <x:v>Pending screening and full-text appraisal; no transferability judgment made at identification.</x:v>
      </x:c>
      <x:c r="DG1144"/>
      <x:c r="DH1144"/>
      <x:c r="DI1144"/>
      <x:c r="DJ1144"/>
      <x:c r="DK1144"/>
      <x:c r="DL1144"/>
      <x:c r="DM1144"/>
      <x:c r="DN1144"/>
      <x:c r="DO1144"/>
      <x:c r="DP1144"/>
      <x:c r="DQ1144"/>
      <x:c r="DR1144"/>
      <x:c r="DS1144"/>
      <x:c r="DT1144"/>
      <x:c r="DU1144"/>
      <x:c r="DV1144"/>
      <x:c r="DW1144"/>
      <x:c r="DX1144"/>
      <x:c r="DY1144"/>
      <x:c r="DZ1144" t="str">
        <x:v>Title/abstract screening alone does not establish effectiveness, causality, methodological quality, transferability to Brazilian public safety or an institutional recommendation.</x:v>
      </x:c>
      <x:c r="EA1144" t="str">
        <x:v>Pending</x:v>
      </x:c>
      <x:c r="EB1144" t="str">
        <x:f>IF(L1144="","",IF(EC1144="READY","Yes","No / Pending"))</x:f>
        <x:v>No / Pending</x:v>
      </x:c>
      <x:c r="EC1144" t="str">
        <x:f>IF(L1144="","",IF(OR(ISNUMBER(SEARCH("Retracted Publication",Q1144)),CM1144="Retracted",CN1144="Retracted",CM1144="Expression of Concern",CN1144="Expression of Concern",F1144="Not used",CG1144="Critical",CH1144="High",CH1144="Critical"),"BLOCKED — integrity or use restriction",IF(AND(CJ1144="Yes",CK1144="Yes",CL1144="Yes"),IF(AND(CM1144="Clear",CN1144="Verified — clear"),IF(AND(AND(LEN(TRIM(CF1144))&gt;0,LEFT(LOWER(TRIM(CF1144)),7)&lt;&gt;"pending"),OR(CG1144="High",CG1144="Moderate"),OR(CH1144="Low",CH1144="Some concerns",CH1144="Not applicable")),IF(AND(DD1144="No",OR(DE1144="HIGH",DE1144="CONDITIONAL"),AND(LEN(TRIM(DF1144))&gt;0,LEFT(LOWER(TRIM(DF1144)),7)&lt;&gt;"pending")),IF(AND(AND(LEN(TRIM(DT1144))&gt;0,LEFT(LOWER(TRIM(DT1144)),7)&lt;&gt;"pending"),AND(LEN(TRIM(DU1144))&gt;0,LEFT(LOWER(TRIM(DU1144)),7)&lt;&gt;"pending"),OR(AND(LEN(TRIM(DV1144))&gt;0,LEFT(LOWER(TRIM(DV1144)),7)&lt;&gt;"pending"),AND(LEN(TRIM(DW1144))&gt;0,LEFT(LOWER(TRIM(DW1144)),7)&lt;&gt;"pending")),AND(LEN(TRIM(DX1144))&gt;0,LEFT(LOWER(TRIM(DX1144)),7)&lt;&gt;"pending")),IF(AND(F1144="Claim-ready",OR(EA1144="Strong",EA1144="Moderate"),AND(LEN(TRIM(G1144))&gt;0,LEFT(LOWER(TRIM(G1144)),7)&lt;&gt;"pending"),G1144&lt;&gt;"No substantive use decision is permitted from identification metadata alone.",AND(LEN(TRIM(DZ1144))&gt;0,LEFT(LOWER(TRIM(DZ1144)),7)&lt;&gt;"pending"),DZ1144&lt;&gt;"Identification metadata alone does not permit any substantive scientific, causal, operational, or institutional claim.",AND(LEN(TRIM(EI1144))&gt;0,LEFT(LOWER(TRIM(EI1144)),7)&lt;&gt;"pending"),ISNUMBER(EH1144),EH1144&gt;0),"READY","PENDING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4" t="str">
        <x:v>Pending</x:v>
      </x:c>
      <x:c r="EE1144"/>
      <x:c r="EF1144" t="str">
        <x:v>Pending</x:v>
      </x:c>
      <x:c r="EG1144" t="str">
        <x:v>Pending</x:v>
      </x:c>
      <x:c r="EH1144"/>
      <x:c r="EI1144" s="501"/>
      <x:c r="EJ1144"/>
      <x:c r="EK1144" t="str">
        <x:v>Pending</x:v>
      </x:c>
      <x:c r="EL1144" t="n">
        <x:v>46272</x:v>
      </x:c>
      <x:c r="EM1144" t="str">
        <x:v>Production PubMed record imported and reconciled to Zotero item EA6NGBEQ;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4" t="n">
        <x:f>IF(L1144="","",(IF(N1144&lt;&gt;"",1,0)+IF(O1144&lt;&gt;"",1,0)+IF(AJ1144&lt;&gt;"",1,0)+IF(AU1144&lt;&gt;"",1,0)+IF(BE1144&lt;&gt;"",1,0)+IF(CF1144&lt;&gt;"",1,0)+IF(CJ1144="Yes",1,0)+IF(CL1144="Yes",1,0)+IF(DE1144&lt;&gt;"Pending",1,0)+IF(F1144&lt;&gt;"",1,0)+IF(DZ1144&lt;&gt;"",1,0)+IF(EI1144&lt;&gt;"",1,0))/12)</x:f>
        <x:v>0.5</x:v>
      </x:c>
    </x:row>
    <x:row r="1145">
      <x:c r="A1145" t="str">
        <x:v>EV-1142</x:v>
      </x:c>
      <x:c r="B1145" t="str">
        <x:v>Integrity check</x:v>
      </x:c>
      <x:c r="C1145" t="str">
        <x:f>IF(L1145="","",IF(LEFT(EC1145,7)="BLOCKED","🔴 Do not use for conclusion",IF(EB1145="Yes","🟢 Claim-ready","🟡 Caution / context")))</x:f>
        <x:v>🟡 Caution / context</x:v>
      </x:c>
      <x:c r="D1145" t="str">
        <x:f>IF(L1145="","",EC1145)</x:f>
        <x:v>PENDING — appropriate appraisal</x:v>
      </x:c>
      <x:c r="E1145" t="str">
        <x:v>P3 — Medium</x:v>
      </x:c>
      <x:c r="F1145" t="str">
        <x:v>Pending</x:v>
      </x:c>
      <x:c r="G1145" t="str">
        <x:v>Title/abstract identify an explicit tactical/public-safety context and readiness domain; retain for full-text assessment.</x:v>
      </x:c>
      <x:c r="H1145" t="str">
        <x:v>Obtain and review lawful full text; confirm human adjudication; then select a design-specific appraisal instrument.</x:v>
      </x:c>
      <x:c r="I1145"/>
      <x:c r="J1145" t="str">
        <x:v>A — Core</x:v>
      </x:c>
      <x:c r="K1145" t="str">
        <x:v>IDENTIFIED</x:v>
      </x:c>
      <x:c r="L1145" t="str">
        <x:v>Relationship between general nutrition knowledge and diet quality in Australian military personnel.</x:v>
      </x:c>
      <x:c r="M1145"/>
      <x:c r="N1145" t="str">
        <x:v>Kullen, Charina J; Farrugia, Jamie-Lee; Prvan, Tania; O'Connor, Helen T</x:v>
      </x:c>
      <x:c r="O1145" t="n">
        <x:v>2016</x:v>
      </x:c>
      <x:c r="P1145" t="str">
        <x:v>The British journal of nutrition</x:v>
      </x:c>
      <x:c r="Q1145" t="str">
        <x:v>Journal Article; Research Support, Non-U.S. Gov't</x:v>
      </x:c>
      <x:c r="R1145" t="str">
        <x:v>Unclear</x:v>
      </x:c>
      <x:c r="S1145" t="str">
        <x:v>Unknown</x:v>
      </x:c>
      <x:c r="T1145" t="str">
        <x:v>eng</x:v>
      </x:c>
      <x:c r="U1145" t="str">
        <x:v>https://pubmed.ncbi.nlm.nih.gov/26931550/</x:v>
      </x:c>
      <x:c r="V1145" t="str">
        <x:v>10.1017/s0007114516000532</x:v>
      </x:c>
      <x:c r="W1145" t="str">
        <x:f>IF(V1145="","",LOWER(SUBSTITUTE(SUBSTITUTE(SUBSTITUTE(SUBSTITUTE(TRIM(V1145),"https://doi.org/",""),"http://doi.org/",""),"https://dx.doi.org/",""),"doi:","")))</x:f>
        <x:v>10.1017/s0007114516000532</x:v>
      </x:c>
      <x:c r="X1145" t="str">
        <x:v>26931550</x:v>
      </x:c>
      <x:c r="Y1145" t="str"/>
      <x:c r="Z1145"/>
      <x:c r="AA1145" t="str">
        <x:v>PubMed/MEDLINE</x:v>
      </x:c>
      <x:c r="AB1145" t="str">
        <x:v>PUBMED-A-v1.0-2026-08-28</x:v>
      </x:c>
      <x:c r="AC1145" t="str">
        <x:v>SP-PUBMED-A-20260828</x:v>
      </x:c>
      <x:c r="AD1145" s="499" t="n">
        <x:v>46262</x:v>
      </x:c>
      <x:c r="AE1145" s="499" t="n">
        <x:v>46272</x:v>
      </x:c>
      <x:c r="AF1145" t="str">
        <x:v>56PKXLES</x:v>
      </x:c>
      <x:c r="AG1145"/>
      <x:c r="AH1145" t="str">
        <x:v>Tactical Athlete → Operational Readiness Brazil</x:v>
      </x:c>
      <x:c r="AI1145" t="str">
        <x:v>evidence-family:A</x:v>
      </x:c>
      <x:c r="AJ1145"/>
      <x:c r="AK1145" t="str">
        <x:f>IF(AJ1145="","",IF(OR(LOWER(AJ1145)="brazil",LOWER(AJ1145)="brasil"),"Yes","No"))</x:f>
      </x:c>
      <x:c r="AL1145"/>
      <x:c r="AM1145"/>
      <x:c r="AN1145"/>
      <x:c r="AO1145"/>
      <x:c r="AP1145"/>
      <x:c r="AQ1145"/>
      <x:c r="AR1145"/>
      <x:c r="AS1145"/>
      <x:c r="AT1145"/>
      <x:c r="AU1145"/>
      <x:c r="AV1145"/>
      <x:c r="AW1145"/>
      <x:c r="AX1145"/>
      <x:c r="AY1145"/>
      <x:c r="AZ1145"/>
      <x:c r="BA1145"/>
      <x:c r="BB1145"/>
      <x:c r="BC1145"/>
      <x:c r="BD1145"/>
      <x:c r="BE1145"/>
      <x:c r="BF1145"/>
      <x:c r="BG1145"/>
      <x:c r="BH1145"/>
      <x:c r="BI1145"/>
      <x:c r="BJ1145"/>
      <x:c r="BK1145"/>
      <x:c r="BL1145"/>
      <x:c r="BM1145"/>
      <x:c r="BN1145"/>
      <x:c r="BO1145"/>
      <x:c r="BP1145"/>
      <x:c r="BQ1145"/>
      <x:c r="BR1145"/>
      <x:c r="BS1145"/>
      <x:c r="BT1145"/>
      <x:c r="BU1145"/>
      <x:c r="BV1145"/>
      <x:c r="BW1145"/>
      <x:c r="BX1145"/>
      <x:c r="BY1145"/>
      <x:c r="BZ1145"/>
      <x:c r="CA1145"/>
      <x:c r="CB1145"/>
      <x:c r="CC1145"/>
      <x:c r="CD1145"/>
      <x:c r="CE1145"/>
      <x:c r="CF1145"/>
      <x:c r="CG1145"/>
      <x:c r="CH1145"/>
      <x:c r="CI1145"/>
      <x:c r="CJ1145" t="str">
        <x:v>Yes</x:v>
      </x:c>
      <x:c r="CK1145" t="str">
        <x:v>Yes</x:v>
      </x:c>
      <x:c r="CL1145" t="str">
        <x:v>Yes</x:v>
      </x:c>
      <x:c r="CM1145" t="str">
        <x:v>Clear</x:v>
      </x:c>
      <x:c r="CN1145" t="str">
        <x:v>Verified — clear</x:v>
      </x:c>
      <x:c r="CO1145" t="n">
        <x:v>46272</x:v>
      </x:c>
      <x:c r="CP1145" t="str">
        <x:v>https://pubmed.ncbi.nlm.nih.gov/26931550/</x:v>
      </x:c>
      <x:c r="CQ1145"/>
      <x:c r="CR1145"/>
      <x:c r="CS1145"/>
      <x:c r="CT1145"/>
      <x:c r="CU1145"/>
      <x:c r="CV1145"/>
      <x:c r="CW1145"/>
      <x:c r="CX1145"/>
      <x:c r="CY1145"/>
      <x:c r="CZ1145"/>
      <x:c r="DA1145"/>
      <x:c r="DB1145" t="str">
        <x:f>IF(L1145="","",IF(AND(COUNT(CU1145:DA1145)=7,OR(CU1145=0,CU1145=1,CU1145=2),OR(CV1145=0,CV1145=1,CV1145=2),OR(CW1145=0,CW1145=1,CW1145=2),OR(CX1145=0,CX1145=1,CX1145=2),OR(CY1145=0,CY1145=1,CY1145=2),OR(CZ1145=0,CZ1145=1,CZ1145=2),OR(DA1145=0,DA1145=1,DA1145=2)),SUM(CU1145:DA1145),""))</x:f>
      </x:c>
      <x:c r="DC1145" t="str">
        <x:f>IF(DB1145="","",ROUND(DB1145/14*10,1))</x:f>
      </x:c>
      <x:c r="DD1145" t="str">
        <x:v>Pending</x:v>
      </x:c>
      <x:c r="DE1145" t="str">
        <x:f>IF(L1145="","",IF(DC1145="","Pending",IF(DD1145="Yes","CONDITIONAL — safety override",IF(DC1145&gt;=8,"HIGH",IF(DC1145&gt;=5,"CONDITIONAL","LOW")))))</x:f>
        <x:v>Pending</x:v>
      </x:c>
      <x:c r="DF1145" t="str">
        <x:v>Pending screening and full-text appraisal; no transferability judgment made at identification.</x:v>
      </x:c>
      <x:c r="DG1145"/>
      <x:c r="DH1145"/>
      <x:c r="DI1145"/>
      <x:c r="DJ1145"/>
      <x:c r="DK1145"/>
      <x:c r="DL1145"/>
      <x:c r="DM1145"/>
      <x:c r="DN1145"/>
      <x:c r="DO1145"/>
      <x:c r="DP1145"/>
      <x:c r="DQ1145"/>
      <x:c r="DR1145"/>
      <x:c r="DS1145"/>
      <x:c r="DT1145"/>
      <x:c r="DU1145"/>
      <x:c r="DV1145"/>
      <x:c r="DW1145"/>
      <x:c r="DX1145"/>
      <x:c r="DY1145"/>
      <x:c r="DZ1145" t="str">
        <x:v>Title/abstract screening alone does not establish effectiveness, causality, methodological quality, transferability to Brazilian public safety or an institutional recommendation.</x:v>
      </x:c>
      <x:c r="EA1145" t="str">
        <x:v>Pending</x:v>
      </x:c>
      <x:c r="EB1145" t="str">
        <x:f>IF(L1145="","",IF(EC1145="READY","Yes","No / Pending"))</x:f>
        <x:v>No / Pending</x:v>
      </x:c>
      <x:c r="EC1145" t="str">
        <x:f>IF(L1145="","",IF(OR(ISNUMBER(SEARCH("Retracted Publication",Q1145)),CM1145="Retracted",CN1145="Retracted",CM1145="Expression of Concern",CN1145="Expression of Concern",F1145="Not used",CG1145="Critical",CH1145="High",CH1145="Critical"),"BLOCKED — integrity or use restriction",IF(AND(CJ1145="Yes",CK1145="Yes",CL1145="Yes"),IF(AND(CM1145="Clear",CN1145="Verified — clear"),IF(AND(AND(LEN(TRIM(CF1145))&gt;0,LEFT(LOWER(TRIM(CF1145)),7)&lt;&gt;"pending"),OR(CG1145="High",CG1145="Moderate"),OR(CH1145="Low",CH1145="Some concerns",CH1145="Not applicable")),IF(AND(DD1145="No",OR(DE1145="HIGH",DE1145="CONDITIONAL"),AND(LEN(TRIM(DF1145))&gt;0,LEFT(LOWER(TRIM(DF1145)),7)&lt;&gt;"pending")),IF(AND(AND(LEN(TRIM(DT1145))&gt;0,LEFT(LOWER(TRIM(DT1145)),7)&lt;&gt;"pending"),AND(LEN(TRIM(DU1145))&gt;0,LEFT(LOWER(TRIM(DU1145)),7)&lt;&gt;"pending"),OR(AND(LEN(TRIM(DV1145))&gt;0,LEFT(LOWER(TRIM(DV1145)),7)&lt;&gt;"pending"),AND(LEN(TRIM(DW1145))&gt;0,LEFT(LOWER(TRIM(DW1145)),7)&lt;&gt;"pending")),AND(LEN(TRIM(DX1145))&gt;0,LEFT(LOWER(TRIM(DX1145)),7)&lt;&gt;"pending")),IF(AND(F1145="Claim-ready",OR(EA1145="Strong",EA1145="Moderate"),AND(LEN(TRIM(G1145))&gt;0,LEFT(LOWER(TRIM(G1145)),7)&lt;&gt;"pending"),G1145&lt;&gt;"No substantive use decision is permitted from identification metadata alone.",AND(LEN(TRIM(DZ1145))&gt;0,LEFT(LOWER(TRIM(DZ1145)),7)&lt;&gt;"pending"),DZ1145&lt;&gt;"Identification metadata alone does not permit any substantive scientific, causal, operational, or institutional claim.",AND(LEN(TRIM(EI1145))&gt;0,LEFT(LOWER(TRIM(EI1145)),7)&lt;&gt;"pending"),ISNUMBER(EH1145),EH1145&gt;0),"READY","PENDING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5" t="str">
        <x:v>Pending</x:v>
      </x:c>
      <x:c r="EE1145"/>
      <x:c r="EF1145" t="str">
        <x:v>Pending</x:v>
      </x:c>
      <x:c r="EG1145" t="str">
        <x:v>Pending</x:v>
      </x:c>
      <x:c r="EH1145"/>
      <x:c r="EI1145" s="501"/>
      <x:c r="EJ1145"/>
      <x:c r="EK1145" t="str">
        <x:v>Pending</x:v>
      </x:c>
      <x:c r="EL1145" t="n">
        <x:v>46272</x:v>
      </x:c>
      <x:c r="EM1145" t="str">
        <x:v>Production PubMed record imported and reconciled to Zotero item 56PKXLES;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5" t="n">
        <x:f>IF(L1145="","",(IF(N1145&lt;&gt;"",1,0)+IF(O1145&lt;&gt;"",1,0)+IF(AJ1145&lt;&gt;"",1,0)+IF(AU1145&lt;&gt;"",1,0)+IF(BE1145&lt;&gt;"",1,0)+IF(CF1145&lt;&gt;"",1,0)+IF(CJ1145="Yes",1,0)+IF(CL1145="Yes",1,0)+IF(DE1145&lt;&gt;"Pending",1,0)+IF(F1145&lt;&gt;"",1,0)+IF(DZ1145&lt;&gt;"",1,0)+IF(EI1145&lt;&gt;"",1,0))/12)</x:f>
        <x:v>0.5</x:v>
      </x:c>
    </x:row>
    <x:row r="1146">
      <x:c r="A1146" t="str">
        <x:v>EV-1143</x:v>
      </x:c>
      <x:c r="B1146" t="str">
        <x:v>Integrity check</x:v>
      </x:c>
      <x:c r="C1146" t="str">
        <x:f>IF(L1146="","",IF(LEFT(EC1146,7)="BLOCKED","🔴 Do not use for conclusion",IF(EB1146="Yes","🟢 Claim-ready","🟡 Caution / context")))</x:f>
        <x:v>🟡 Caution / context</x:v>
      </x:c>
      <x:c r="D1146" t="str">
        <x:f>IF(L1146="","",EC1146)</x:f>
        <x:v>PENDING — appropriate appraisal</x:v>
      </x:c>
      <x:c r="E1146" t="str">
        <x:v>P3 — Medium</x:v>
      </x:c>
      <x:c r="F1146" t="str">
        <x:v>Pending</x:v>
      </x:c>
      <x:c r="G1146" t="str">
        <x:v>Title/abstract identify an explicit tactical/public-safety context and readiness domain; retain for full-text assessment.</x:v>
      </x:c>
      <x:c r="H1146" t="str">
        <x:v>Obtain and review lawful full text; confirm human adjudication; then select a design-specific appraisal instrument.</x:v>
      </x:c>
      <x:c r="I1146"/>
      <x:c r="J1146" t="str">
        <x:v>A — Core</x:v>
      </x:c>
      <x:c r="K1146" t="str">
        <x:v>IDENTIFIED</x:v>
      </x:c>
      <x:c r="L1146" t="str">
        <x:v>The Eagle Tactical Athlete Program Reduces Musculoskeletal Injuries in the 101st Airborne Division (Air Assault).</x:v>
      </x:c>
      <x:c r="M1146"/>
      <x:c r="N1146" t="str">
        <x:v>Sell, Timothy C; Abt, John P; Nagai, Takashi; Deluzio, Jennifer B; Lovalekar, Mita; Wirt, Michael D; Lephart, Scott M</x:v>
      </x:c>
      <x:c r="O1146" t="n">
        <x:v>2016</x:v>
      </x:c>
      <x:c r="P1146" t="str">
        <x:v>Military medicine</x:v>
      </x:c>
      <x:c r="Q1146" t="str">
        <x:v>Journal Article; Randomized Controlled Trial; Research Support, U.S. Gov't, Non-P.H.S.</x:v>
      </x:c>
      <x:c r="R1146" t="str">
        <x:v>Unclear</x:v>
      </x:c>
      <x:c r="S1146" t="str">
        <x:v>Unknown</x:v>
      </x:c>
      <x:c r="T1146" t="str">
        <x:v>eng</x:v>
      </x:c>
      <x:c r="U1146" t="str">
        <x:v>https://pubmed.ncbi.nlm.nih.gov/26926750/</x:v>
      </x:c>
      <x:c r="V1146" t="str">
        <x:v>10.7205/milmed-d-14-00674</x:v>
      </x:c>
      <x:c r="W1146" t="str">
        <x:f>IF(V1146="","",LOWER(SUBSTITUTE(SUBSTITUTE(SUBSTITUTE(SUBSTITUTE(TRIM(V1146),"https://doi.org/",""),"http://doi.org/",""),"https://dx.doi.org/",""),"doi:","")))</x:f>
        <x:v>10.7205/milmed-d-14-00674</x:v>
      </x:c>
      <x:c r="X1146" t="str">
        <x:v>26926750</x:v>
      </x:c>
      <x:c r="Y1146" t="str"/>
      <x:c r="Z1146"/>
      <x:c r="AA1146" t="str">
        <x:v>PubMed/MEDLINE</x:v>
      </x:c>
      <x:c r="AB1146" t="str">
        <x:v>PUBMED-A-v1.0-2026-08-28</x:v>
      </x:c>
      <x:c r="AC1146" t="str">
        <x:v>SP-PUBMED-A-20260828</x:v>
      </x:c>
      <x:c r="AD1146" s="499" t="n">
        <x:v>46262</x:v>
      </x:c>
      <x:c r="AE1146" s="499" t="n">
        <x:v>46272</x:v>
      </x:c>
      <x:c r="AF1146" t="str">
        <x:v>8USEVIW3</x:v>
      </x:c>
      <x:c r="AG1146"/>
      <x:c r="AH1146" t="str">
        <x:v>Tactical Athlete → Operational Readiness Brazil</x:v>
      </x:c>
      <x:c r="AI1146" t="str">
        <x:v>evidence-family:A</x:v>
      </x:c>
      <x:c r="AJ1146"/>
      <x:c r="AK1146" t="str">
        <x:f>IF(AJ1146="","",IF(OR(LOWER(AJ1146)="brazil",LOWER(AJ1146)="brasil"),"Yes","No"))</x:f>
      </x:c>
      <x:c r="AL1146"/>
      <x:c r="AM1146"/>
      <x:c r="AN1146"/>
      <x:c r="AO1146"/>
      <x:c r="AP1146"/>
      <x:c r="AQ1146"/>
      <x:c r="AR1146"/>
      <x:c r="AS1146"/>
      <x:c r="AT1146"/>
      <x:c r="AU1146"/>
      <x:c r="AV1146"/>
      <x:c r="AW1146"/>
      <x:c r="AX1146"/>
      <x:c r="AY1146"/>
      <x:c r="AZ1146"/>
      <x:c r="BA1146"/>
      <x:c r="BB1146"/>
      <x:c r="BC1146"/>
      <x:c r="BD1146"/>
      <x:c r="BE1146"/>
      <x:c r="BF1146"/>
      <x:c r="BG1146"/>
      <x:c r="BH1146"/>
      <x:c r="BI1146"/>
      <x:c r="BJ1146"/>
      <x:c r="BK1146"/>
      <x:c r="BL1146"/>
      <x:c r="BM1146"/>
      <x:c r="BN1146"/>
      <x:c r="BO1146"/>
      <x:c r="BP1146"/>
      <x:c r="BQ1146"/>
      <x:c r="BR1146"/>
      <x:c r="BS1146"/>
      <x:c r="BT1146"/>
      <x:c r="BU1146"/>
      <x:c r="BV1146"/>
      <x:c r="BW1146"/>
      <x:c r="BX1146"/>
      <x:c r="BY1146"/>
      <x:c r="BZ1146"/>
      <x:c r="CA1146"/>
      <x:c r="CB1146"/>
      <x:c r="CC1146"/>
      <x:c r="CD1146"/>
      <x:c r="CE1146"/>
      <x:c r="CF1146"/>
      <x:c r="CG1146"/>
      <x:c r="CH1146"/>
      <x:c r="CI1146"/>
      <x:c r="CJ1146" t="str">
        <x:v>Yes</x:v>
      </x:c>
      <x:c r="CK1146" t="str">
        <x:v>Yes</x:v>
      </x:c>
      <x:c r="CL1146" t="str">
        <x:v>Yes</x:v>
      </x:c>
      <x:c r="CM1146" t="str">
        <x:v>Clear</x:v>
      </x:c>
      <x:c r="CN1146" t="str">
        <x:v>Verified — clear</x:v>
      </x:c>
      <x:c r="CO1146" t="n">
        <x:v>46272</x:v>
      </x:c>
      <x:c r="CP1146" t="str">
        <x:v>https://pubmed.ncbi.nlm.nih.gov/26926750/</x:v>
      </x:c>
      <x:c r="CQ1146"/>
      <x:c r="CR1146"/>
      <x:c r="CS1146"/>
      <x:c r="CT1146"/>
      <x:c r="CU1146"/>
      <x:c r="CV1146"/>
      <x:c r="CW1146"/>
      <x:c r="CX1146"/>
      <x:c r="CY1146"/>
      <x:c r="CZ1146"/>
      <x:c r="DA1146"/>
      <x:c r="DB1146" t="str">
        <x:f>IF(L1146="","",IF(AND(COUNT(CU1146:DA1146)=7,OR(CU1146=0,CU1146=1,CU1146=2),OR(CV1146=0,CV1146=1,CV1146=2),OR(CW1146=0,CW1146=1,CW1146=2),OR(CX1146=0,CX1146=1,CX1146=2),OR(CY1146=0,CY1146=1,CY1146=2),OR(CZ1146=0,CZ1146=1,CZ1146=2),OR(DA1146=0,DA1146=1,DA1146=2)),SUM(CU1146:DA1146),""))</x:f>
      </x:c>
      <x:c r="DC1146" t="str">
        <x:f>IF(DB1146="","",ROUND(DB1146/14*10,1))</x:f>
      </x:c>
      <x:c r="DD1146" t="str">
        <x:v>Pending</x:v>
      </x:c>
      <x:c r="DE1146" t="str">
        <x:f>IF(L1146="","",IF(DC1146="","Pending",IF(DD1146="Yes","CONDITIONAL — safety override",IF(DC1146&gt;=8,"HIGH",IF(DC1146&gt;=5,"CONDITIONAL","LOW")))))</x:f>
        <x:v>Pending</x:v>
      </x:c>
      <x:c r="DF1146" t="str">
        <x:v>Pending screening and full-text appraisal; no transferability judgment made at identification.</x:v>
      </x:c>
      <x:c r="DG1146"/>
      <x:c r="DH1146"/>
      <x:c r="DI1146"/>
      <x:c r="DJ1146"/>
      <x:c r="DK1146"/>
      <x:c r="DL1146"/>
      <x:c r="DM1146"/>
      <x:c r="DN1146"/>
      <x:c r="DO1146"/>
      <x:c r="DP1146"/>
      <x:c r="DQ1146"/>
      <x:c r="DR1146"/>
      <x:c r="DS1146"/>
      <x:c r="DT1146"/>
      <x:c r="DU1146"/>
      <x:c r="DV1146"/>
      <x:c r="DW1146"/>
      <x:c r="DX1146"/>
      <x:c r="DY1146"/>
      <x:c r="DZ1146" t="str">
        <x:v>Title/abstract screening alone does not establish effectiveness, causality, methodological quality, transferability to Brazilian public safety or an institutional recommendation.</x:v>
      </x:c>
      <x:c r="EA1146" t="str">
        <x:v>Pending</x:v>
      </x:c>
      <x:c r="EB1146" t="str">
        <x:f>IF(L1146="","",IF(EC1146="READY","Yes","No / Pending"))</x:f>
        <x:v>No / Pending</x:v>
      </x:c>
      <x:c r="EC1146" t="str">
        <x:f>IF(L1146="","",IF(OR(ISNUMBER(SEARCH("Retracted Publication",Q1146)),CM1146="Retracted",CN1146="Retracted",CM1146="Expression of Concern",CN1146="Expression of Concern",F1146="Not used",CG1146="Critical",CH1146="High",CH1146="Critical"),"BLOCKED — integrity or use restriction",IF(AND(CJ1146="Yes",CK1146="Yes",CL1146="Yes"),IF(AND(CM1146="Clear",CN1146="Verified — clear"),IF(AND(AND(LEN(TRIM(CF1146))&gt;0,LEFT(LOWER(TRIM(CF1146)),7)&lt;&gt;"pending"),OR(CG1146="High",CG1146="Moderate"),OR(CH1146="Low",CH1146="Some concerns",CH1146="Not applicable")),IF(AND(DD1146="No",OR(DE1146="HIGH",DE1146="CONDITIONAL"),AND(LEN(TRIM(DF1146))&gt;0,LEFT(LOWER(TRIM(DF1146)),7)&lt;&gt;"pending")),IF(AND(AND(LEN(TRIM(DT1146))&gt;0,LEFT(LOWER(TRIM(DT1146)),7)&lt;&gt;"pending"),AND(LEN(TRIM(DU1146))&gt;0,LEFT(LOWER(TRIM(DU1146)),7)&lt;&gt;"pending"),OR(AND(LEN(TRIM(DV1146))&gt;0,LEFT(LOWER(TRIM(DV1146)),7)&lt;&gt;"pending"),AND(LEN(TRIM(DW1146))&gt;0,LEFT(LOWER(TRIM(DW1146)),7)&lt;&gt;"pending")),AND(LEN(TRIM(DX1146))&gt;0,LEFT(LOWER(TRIM(DX1146)),7)&lt;&gt;"pending")),IF(AND(F1146="Claim-ready",OR(EA1146="Strong",EA1146="Moderate"),AND(LEN(TRIM(G1146))&gt;0,LEFT(LOWER(TRIM(G1146)),7)&lt;&gt;"pending"),G1146&lt;&gt;"No substantive use decision is permitted from identification metadata alone.",AND(LEN(TRIM(DZ1146))&gt;0,LEFT(LOWER(TRIM(DZ1146)),7)&lt;&gt;"pending"),DZ1146&lt;&gt;"Identification metadata alone does not permit any substantive scientific, causal, operational, or institutional claim.",AND(LEN(TRIM(EI1146))&gt;0,LEFT(LOWER(TRIM(EI1146)),7)&lt;&gt;"pending"),ISNUMBER(EH1146),EH1146&gt;0),"READY","PENDING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6" t="str">
        <x:v>Pending</x:v>
      </x:c>
      <x:c r="EE1146"/>
      <x:c r="EF1146" t="str">
        <x:v>Pending</x:v>
      </x:c>
      <x:c r="EG1146" t="str">
        <x:v>Pending</x:v>
      </x:c>
      <x:c r="EH1146"/>
      <x:c r="EI1146" s="501"/>
      <x:c r="EJ1146"/>
      <x:c r="EK1146" t="str">
        <x:v>Pending</x:v>
      </x:c>
      <x:c r="EL1146" t="n">
        <x:v>46272</x:v>
      </x:c>
      <x:c r="EM1146" t="str">
        <x:v>Production PubMed record imported and reconciled to Zotero item 8USEVIW3;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6" t="n">
        <x:f>IF(L1146="","",(IF(N1146&lt;&gt;"",1,0)+IF(O1146&lt;&gt;"",1,0)+IF(AJ1146&lt;&gt;"",1,0)+IF(AU1146&lt;&gt;"",1,0)+IF(BE1146&lt;&gt;"",1,0)+IF(CF1146&lt;&gt;"",1,0)+IF(CJ1146="Yes",1,0)+IF(CL1146="Yes",1,0)+IF(DE1146&lt;&gt;"Pending",1,0)+IF(F1146&lt;&gt;"",1,0)+IF(DZ1146&lt;&gt;"",1,0)+IF(EI1146&lt;&gt;"",1,0))/12)</x:f>
        <x:v>0.5</x:v>
      </x:c>
    </x:row>
    <x:row r="1147">
      <x:c r="A1147" t="str">
        <x:v>EV-1144</x:v>
      </x:c>
      <x:c r="B1147" t="str">
        <x:v>Integrity check</x:v>
      </x:c>
      <x:c r="C1147" t="str">
        <x:f>IF(L1147="","",IF(LEFT(EC1147,7)="BLOCKED","🔴 Do not use for conclusion",IF(EB1147="Yes","🟢 Claim-ready","🟡 Caution / context")))</x:f>
        <x:v>🟡 Caution / context</x:v>
      </x:c>
      <x:c r="D1147" t="str">
        <x:f>IF(L1147="","",EC1147)</x:f>
        <x:v>PENDING — appropriate appraisal</x:v>
      </x:c>
      <x:c r="E1147" t="str">
        <x:v>P3 — Medium</x:v>
      </x:c>
      <x:c r="F1147" t="str">
        <x:v>Pending</x:v>
      </x:c>
      <x:c r="G1147" t="str">
        <x:v>Title/abstract identify an explicit tactical/public-safety context and readiness domain; retain for full-text assessment.</x:v>
      </x:c>
      <x:c r="H1147" t="str">
        <x:v>Obtain and review lawful full text; confirm human adjudication; then select a design-specific appraisal instrument.</x:v>
      </x:c>
      <x:c r="I1147"/>
      <x:c r="J1147" t="str">
        <x:v>A — Core</x:v>
      </x:c>
      <x:c r="K1147" t="str">
        <x:v>IDENTIFIED</x:v>
      </x:c>
      <x:c r="L1147" t="str">
        <x:v>Disaster Preparedness among Active Duty Personnel, Retirees, Veterans, and Dependents.</x:v>
      </x:c>
      <x:c r="M1147"/>
      <x:c r="N1147" t="str">
        <x:v>Annis, Heather; Jacoby, Irving; DeMers, Gerard</x:v>
      </x:c>
      <x:c r="O1147" t="n">
        <x:v>2016</x:v>
      </x:c>
      <x:c r="P1147" t="str">
        <x:v>Prehospital and disaster medicine</x:v>
      </x:c>
      <x:c r="Q1147" t="str">
        <x:v>Journal Article; Research Support, N.I.H., Extramural</x:v>
      </x:c>
      <x:c r="R1147" t="str">
        <x:v>Unclear</x:v>
      </x:c>
      <x:c r="S1147" t="str">
        <x:v>Unknown</x:v>
      </x:c>
      <x:c r="T1147" t="str">
        <x:v>eng</x:v>
      </x:c>
      <x:c r="U1147" t="str">
        <x:v>https://pubmed.ncbi.nlm.nih.gov/26903142/</x:v>
      </x:c>
      <x:c r="V1147" t="str">
        <x:v>10.1017/s1049023x16000157</x:v>
      </x:c>
      <x:c r="W1147" t="str">
        <x:f>IF(V1147="","",LOWER(SUBSTITUTE(SUBSTITUTE(SUBSTITUTE(SUBSTITUTE(TRIM(V1147),"https://doi.org/",""),"http://doi.org/",""),"https://dx.doi.org/",""),"doi:","")))</x:f>
        <x:v>10.1017/s1049023x16000157</x:v>
      </x:c>
      <x:c r="X1147" t="str">
        <x:v>26903142</x:v>
      </x:c>
      <x:c r="Y1147" t="str">
        <x:v>PMC5069973</x:v>
      </x:c>
      <x:c r="Z1147"/>
      <x:c r="AA1147" t="str">
        <x:v>PubMed/MEDLINE</x:v>
      </x:c>
      <x:c r="AB1147" t="str">
        <x:v>PUBMED-A-v1.0-2026-08-28</x:v>
      </x:c>
      <x:c r="AC1147" t="str">
        <x:v>SP-PUBMED-A-20260828</x:v>
      </x:c>
      <x:c r="AD1147" s="499" t="n">
        <x:v>46262</x:v>
      </x:c>
      <x:c r="AE1147" s="499" t="n">
        <x:v>46272</x:v>
      </x:c>
      <x:c r="AF1147" t="str">
        <x:v>UUXKUFAL</x:v>
      </x:c>
      <x:c r="AG1147"/>
      <x:c r="AH1147" t="str">
        <x:v>Tactical Athlete → Operational Readiness Brazil</x:v>
      </x:c>
      <x:c r="AI1147" t="str">
        <x:v>evidence-family:A</x:v>
      </x:c>
      <x:c r="AJ1147"/>
      <x:c r="AK1147" t="str">
        <x:f>IF(AJ1147="","",IF(OR(LOWER(AJ1147)="brazil",LOWER(AJ1147)="brasil"),"Yes","No"))</x:f>
      </x:c>
      <x:c r="AL1147"/>
      <x:c r="AM1147"/>
      <x:c r="AN1147"/>
      <x:c r="AO1147"/>
      <x:c r="AP1147"/>
      <x:c r="AQ1147"/>
      <x:c r="AR1147"/>
      <x:c r="AS1147"/>
      <x:c r="AT1147"/>
      <x:c r="AU1147"/>
      <x:c r="AV1147"/>
      <x:c r="AW1147"/>
      <x:c r="AX1147"/>
      <x:c r="AY1147"/>
      <x:c r="AZ1147"/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/>
      <x:c r="BO1147"/>
      <x:c r="BP1147"/>
      <x:c r="BQ1147"/>
      <x:c r="BR1147"/>
      <x:c r="BS1147"/>
      <x:c r="BT1147"/>
      <x:c r="BU1147"/>
      <x:c r="BV1147"/>
      <x:c r="BW1147"/>
      <x:c r="BX1147"/>
      <x:c r="BY1147"/>
      <x:c r="BZ1147"/>
      <x:c r="CA1147"/>
      <x:c r="CB1147"/>
      <x:c r="CC1147"/>
      <x:c r="CD1147"/>
      <x:c r="CE1147"/>
      <x:c r="CF1147"/>
      <x:c r="CG1147"/>
      <x:c r="CH1147"/>
      <x:c r="CI1147"/>
      <x:c r="CJ1147" t="str">
        <x:v>Yes</x:v>
      </x:c>
      <x:c r="CK1147" t="str">
        <x:v>Yes</x:v>
      </x:c>
      <x:c r="CL1147" t="str">
        <x:v>Yes</x:v>
      </x:c>
      <x:c r="CM1147" t="str">
        <x:v>Clear</x:v>
      </x:c>
      <x:c r="CN1147" t="str">
        <x:v>Verified — clear</x:v>
      </x:c>
      <x:c r="CO1147" t="n">
        <x:v>46272</x:v>
      </x:c>
      <x:c r="CP1147" t="str">
        <x:v>https://pubmed.ncbi.nlm.nih.gov/26903142/</x:v>
      </x:c>
      <x:c r="CQ1147"/>
      <x:c r="CR1147"/>
      <x:c r="CS1147"/>
      <x:c r="CT1147"/>
      <x:c r="CU1147"/>
      <x:c r="CV1147"/>
      <x:c r="CW1147"/>
      <x:c r="CX1147"/>
      <x:c r="CY1147"/>
      <x:c r="CZ1147"/>
      <x:c r="DA1147"/>
      <x:c r="DB1147" t="str">
        <x:f>IF(L1147="","",IF(AND(COUNT(CU1147:DA1147)=7,OR(CU1147=0,CU1147=1,CU1147=2),OR(CV1147=0,CV1147=1,CV1147=2),OR(CW1147=0,CW1147=1,CW1147=2),OR(CX1147=0,CX1147=1,CX1147=2),OR(CY1147=0,CY1147=1,CY1147=2),OR(CZ1147=0,CZ1147=1,CZ1147=2),OR(DA1147=0,DA1147=1,DA1147=2)),SUM(CU1147:DA1147),""))</x:f>
      </x:c>
      <x:c r="DC1147" t="str">
        <x:f>IF(DB1147="","",ROUND(DB1147/14*10,1))</x:f>
      </x:c>
      <x:c r="DD1147" t="str">
        <x:v>Pending</x:v>
      </x:c>
      <x:c r="DE1147" t="str">
        <x:f>IF(L1147="","",IF(DC1147="","Pending",IF(DD1147="Yes","CONDITIONAL — safety override",IF(DC1147&gt;=8,"HIGH",IF(DC1147&gt;=5,"CONDITIONAL","LOW")))))</x:f>
        <x:v>Pending</x:v>
      </x:c>
      <x:c r="DF1147" t="str">
        <x:v>Pending screening and full-text appraisal; no transferability judgment made at identification.</x:v>
      </x:c>
      <x:c r="DG1147"/>
      <x:c r="DH1147"/>
      <x:c r="DI1147"/>
      <x:c r="DJ1147"/>
      <x:c r="DK1147"/>
      <x:c r="DL1147"/>
      <x:c r="DM1147"/>
      <x:c r="DN1147"/>
      <x:c r="DO1147"/>
      <x:c r="DP1147"/>
      <x:c r="DQ1147"/>
      <x:c r="DR1147"/>
      <x:c r="DS1147"/>
      <x:c r="DT1147"/>
      <x:c r="DU1147"/>
      <x:c r="DV1147"/>
      <x:c r="DW1147"/>
      <x:c r="DX1147"/>
      <x:c r="DY1147"/>
      <x:c r="DZ1147" t="str">
        <x:v>Title/abstract screening alone does not establish effectiveness, causality, methodological quality, transferability to Brazilian public safety or an institutional recommendation.</x:v>
      </x:c>
      <x:c r="EA1147" t="str">
        <x:v>Pending</x:v>
      </x:c>
      <x:c r="EB1147" t="str">
        <x:f>IF(L1147="","",IF(EC1147="READY","Yes","No / Pending"))</x:f>
        <x:v>No / Pending</x:v>
      </x:c>
      <x:c r="EC1147" t="str">
        <x:f>IF(L1147="","",IF(OR(ISNUMBER(SEARCH("Retracted Publication",Q1147)),CM1147="Retracted",CN1147="Retracted",CM1147="Expression of Concern",CN1147="Expression of Concern",F1147="Not used",CG1147="Critical",CH1147="High",CH1147="Critical"),"BLOCKED — integrity or use restriction",IF(AND(CJ1147="Yes",CK1147="Yes",CL1147="Yes"),IF(AND(CM1147="Clear",CN1147="Verified — clear"),IF(AND(AND(LEN(TRIM(CF1147))&gt;0,LEFT(LOWER(TRIM(CF1147)),7)&lt;&gt;"pending"),OR(CG1147="High",CG1147="Moderate"),OR(CH1147="Low",CH1147="Some concerns",CH1147="Not applicable")),IF(AND(DD1147="No",OR(DE1147="HIGH",DE1147="CONDITIONAL"),AND(LEN(TRIM(DF1147))&gt;0,LEFT(LOWER(TRIM(DF1147)),7)&lt;&gt;"pending")),IF(AND(AND(LEN(TRIM(DT1147))&gt;0,LEFT(LOWER(TRIM(DT1147)),7)&lt;&gt;"pending"),AND(LEN(TRIM(DU1147))&gt;0,LEFT(LOWER(TRIM(DU1147)),7)&lt;&gt;"pending"),OR(AND(LEN(TRIM(DV1147))&gt;0,LEFT(LOWER(TRIM(DV1147)),7)&lt;&gt;"pending"),AND(LEN(TRIM(DW1147))&gt;0,LEFT(LOWER(TRIM(DW1147)),7)&lt;&gt;"pending")),AND(LEN(TRIM(DX1147))&gt;0,LEFT(LOWER(TRIM(DX1147)),7)&lt;&gt;"pending")),IF(AND(F1147="Claim-ready",OR(EA1147="Strong",EA1147="Moderate"),AND(LEN(TRIM(G1147))&gt;0,LEFT(LOWER(TRIM(G1147)),7)&lt;&gt;"pending"),G1147&lt;&gt;"No substantive use decision is permitted from identification metadata alone.",AND(LEN(TRIM(DZ1147))&gt;0,LEFT(LOWER(TRIM(DZ1147)),7)&lt;&gt;"pending"),DZ1147&lt;&gt;"Identification metadata alone does not permit any substantive scientific, causal, operational, or institutional claim.",AND(LEN(TRIM(EI1147))&gt;0,LEFT(LOWER(TRIM(EI1147)),7)&lt;&gt;"pending"),ISNUMBER(EH1147),EH1147&gt;0),"READY","PENDING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7" t="str">
        <x:v>Pending</x:v>
      </x:c>
      <x:c r="EE1147"/>
      <x:c r="EF1147" t="str">
        <x:v>Pending</x:v>
      </x:c>
      <x:c r="EG1147" t="str">
        <x:v>Pending</x:v>
      </x:c>
      <x:c r="EH1147"/>
      <x:c r="EI1147" s="501"/>
      <x:c r="EJ1147"/>
      <x:c r="EK1147" t="str">
        <x:v>Pending</x:v>
      </x:c>
      <x:c r="EL1147" t="n">
        <x:v>46272</x:v>
      </x:c>
      <x:c r="EM1147" t="str">
        <x:v>Production PubMed record imported and reconciled to Zotero item UUXKUFAL;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7" t="n">
        <x:f>IF(L1147="","",(IF(N1147&lt;&gt;"",1,0)+IF(O1147&lt;&gt;"",1,0)+IF(AJ1147&lt;&gt;"",1,0)+IF(AU1147&lt;&gt;"",1,0)+IF(BE1147&lt;&gt;"",1,0)+IF(CF1147&lt;&gt;"",1,0)+IF(CJ1147="Yes",1,0)+IF(CL1147="Yes",1,0)+IF(DE1147&lt;&gt;"Pending",1,0)+IF(F1147&lt;&gt;"",1,0)+IF(DZ1147&lt;&gt;"",1,0)+IF(EI1147&lt;&gt;"",1,0))/12)</x:f>
        <x:v>0.5</x:v>
      </x:c>
    </x:row>
    <x:row r="1148">
      <x:c r="A1148" t="str">
        <x:v>EV-1145</x:v>
      </x:c>
      <x:c r="B1148" t="str">
        <x:v>Integrity check</x:v>
      </x:c>
      <x:c r="C1148" t="str">
        <x:f>IF(L1148="","",IF(LEFT(EC1148,7)="BLOCKED","🔴 Do not use for conclusion",IF(EB1148="Yes","🟢 Claim-ready","🟡 Caution / context")))</x:f>
        <x:v>🟡 Caution / context</x:v>
      </x:c>
      <x:c r="D1148" t="str">
        <x:f>IF(L1148="","",EC1148)</x:f>
        <x:v>PENDING — appropriate appraisal</x:v>
      </x:c>
      <x:c r="E1148" t="str">
        <x:v>P2 — High</x:v>
      </x:c>
      <x:c r="F1148" t="str">
        <x:v>Pending</x:v>
      </x:c>
      <x:c r="G1148" t="str">
        <x:v>Title/abstract identify an explicit tactical/public-safety context and readiness domain; retain for full-text assessment.</x:v>
      </x:c>
      <x:c r="H1148" t="str">
        <x:v>Obtain and review lawful full text; confirm human adjudication; then select a design-specific appraisal instrument.</x:v>
      </x:c>
      <x:c r="I1148"/>
      <x:c r="J1148" t="str">
        <x:v>A — Core</x:v>
      </x:c>
      <x:c r="K1148" t="str">
        <x:v>IDENTIFIED</x:v>
      </x:c>
      <x:c r="L1148" t="str">
        <x:v>Observed Rates of Lower Extremity Stress Fractures After Implementation of the Army Physical Readiness Training Program at JBSA Fort Sam Houston.</x:v>
      </x:c>
      <x:c r="M1148"/>
      <x:c r="N1148" t="str">
        <x:v>Chalupa, Robyn L; Aberle, Curtis; Johnson, Anthony E</x:v>
      </x:c>
      <x:c r="O1148" t="n">
        <x:v>2016</x:v>
      </x:c>
      <x:c r="P1148" t="str">
        <x:v>U.S. Army Medical Department journal</x:v>
      </x:c>
      <x:c r="Q1148" t="str">
        <x:v>Journal Article</x:v>
      </x:c>
      <x:c r="R1148" t="str">
        <x:v>Unclear</x:v>
      </x:c>
      <x:c r="S1148" t="str">
        <x:v>Unknown</x:v>
      </x:c>
      <x:c r="T1148" t="str">
        <x:v>eng</x:v>
      </x:c>
      <x:c r="U1148" t="str">
        <x:v>https://pubmed.ncbi.nlm.nih.gov/26874090/</x:v>
      </x:c>
      <x:c r="V1148" t="str"/>
      <x:c r="W1148" t="str">
        <x:f>IF(V1148="","",LOWER(SUBSTITUTE(SUBSTITUTE(SUBSTITUTE(SUBSTITUTE(TRIM(V1148),"https://doi.org/",""),"http://doi.org/",""),"https://dx.doi.org/",""),"doi:","")))</x:f>
      </x:c>
      <x:c r="X1148" t="str">
        <x:v>26874090</x:v>
      </x:c>
      <x:c r="Y1148" t="str"/>
      <x:c r="Z1148"/>
      <x:c r="AA1148" t="str">
        <x:v>PubMed/MEDLINE</x:v>
      </x:c>
      <x:c r="AB1148" t="str">
        <x:v>PUBMED-A-v1.0-2026-08-28</x:v>
      </x:c>
      <x:c r="AC1148" t="str">
        <x:v>SP-PUBMED-A-20260828</x:v>
      </x:c>
      <x:c r="AD1148" s="499" t="n">
        <x:v>46262</x:v>
      </x:c>
      <x:c r="AE1148" s="499" t="n">
        <x:v>46272</x:v>
      </x:c>
      <x:c r="AF1148" t="str">
        <x:v>IGRAQKJB</x:v>
      </x:c>
      <x:c r="AG1148"/>
      <x:c r="AH1148" t="str">
        <x:v>Tactical Athlete → Operational Readiness Brazil</x:v>
      </x:c>
      <x:c r="AI1148" t="str">
        <x:v>evidence-family:A</x:v>
      </x:c>
      <x:c r="AJ1148"/>
      <x:c r="AK1148" t="str">
        <x:f>IF(AJ1148="","",IF(OR(LOWER(AJ1148)="brazil",LOWER(AJ1148)="brasil"),"Yes","No"))</x:f>
      </x:c>
      <x:c r="AL1148"/>
      <x:c r="AM1148"/>
      <x:c r="AN1148"/>
      <x:c r="AO1148"/>
      <x:c r="AP1148"/>
      <x:c r="AQ1148"/>
      <x:c r="AR1148"/>
      <x:c r="AS1148"/>
      <x:c r="AT1148"/>
      <x:c r="AU1148"/>
      <x:c r="AV1148"/>
      <x:c r="AW1148"/>
      <x:c r="AX1148"/>
      <x:c r="AY1148"/>
      <x:c r="AZ1148"/>
      <x:c r="BA1148"/>
      <x:c r="BB1148"/>
      <x:c r="BC1148"/>
      <x:c r="BD1148"/>
      <x:c r="BE1148"/>
      <x:c r="BF1148"/>
      <x:c r="BG1148"/>
      <x:c r="BH1148"/>
      <x:c r="BI1148"/>
      <x:c r="BJ1148"/>
      <x:c r="BK1148"/>
      <x:c r="BL1148"/>
      <x:c r="BM1148"/>
      <x:c r="BN1148"/>
      <x:c r="BO1148"/>
      <x:c r="BP1148"/>
      <x:c r="BQ1148"/>
      <x:c r="BR1148"/>
      <x:c r="BS1148"/>
      <x:c r="BT1148"/>
      <x:c r="BU1148"/>
      <x:c r="BV1148"/>
      <x:c r="BW1148"/>
      <x:c r="BX1148"/>
      <x:c r="BY1148"/>
      <x:c r="BZ1148"/>
      <x:c r="CA1148"/>
      <x:c r="CB1148"/>
      <x:c r="CC1148"/>
      <x:c r="CD1148"/>
      <x:c r="CE1148"/>
      <x:c r="CF1148"/>
      <x:c r="CG1148"/>
      <x:c r="CH1148"/>
      <x:c r="CI1148"/>
      <x:c r="CJ1148" t="str">
        <x:v>Yes</x:v>
      </x:c>
      <x:c r="CK1148" t="str">
        <x:v>Yes</x:v>
      </x:c>
      <x:c r="CL1148" t="str">
        <x:v>Yes</x:v>
      </x:c>
      <x:c r="CM1148" t="str">
        <x:v>Clear</x:v>
      </x:c>
      <x:c r="CN1148" t="str">
        <x:v>Verified — clear</x:v>
      </x:c>
      <x:c r="CO1148" t="n">
        <x:v>46272</x:v>
      </x:c>
      <x:c r="CP1148" t="str">
        <x:v>https://pubmed.ncbi.nlm.nih.gov/26874090/</x:v>
      </x:c>
      <x:c r="CQ1148"/>
      <x:c r="CR1148"/>
      <x:c r="CS1148"/>
      <x:c r="CT1148"/>
      <x:c r="CU1148"/>
      <x:c r="CV1148"/>
      <x:c r="CW1148"/>
      <x:c r="CX1148"/>
      <x:c r="CY1148"/>
      <x:c r="CZ1148"/>
      <x:c r="DA1148"/>
      <x:c r="DB1148" t="str">
        <x:f>IF(L1148="","",IF(AND(COUNT(CU1148:DA1148)=7,OR(CU1148=0,CU1148=1,CU1148=2),OR(CV1148=0,CV1148=1,CV1148=2),OR(CW1148=0,CW1148=1,CW1148=2),OR(CX1148=0,CX1148=1,CX1148=2),OR(CY1148=0,CY1148=1,CY1148=2),OR(CZ1148=0,CZ1148=1,CZ1148=2),OR(DA1148=0,DA1148=1,DA1148=2)),SUM(CU1148:DA1148),""))</x:f>
      </x:c>
      <x:c r="DC1148" t="str">
        <x:f>IF(DB1148="","",ROUND(DB1148/14*10,1))</x:f>
      </x:c>
      <x:c r="DD1148" t="str">
        <x:v>Pending</x:v>
      </x:c>
      <x:c r="DE1148" t="str">
        <x:f>IF(L1148="","",IF(DC1148="","Pending",IF(DD1148="Yes","CONDITIONAL — safety override",IF(DC1148&gt;=8,"HIGH",IF(DC1148&gt;=5,"CONDITIONAL","LOW")))))</x:f>
        <x:v>Pending</x:v>
      </x:c>
      <x:c r="DF1148" t="str">
        <x:v>Pending screening and full-text appraisal; no transferability judgment made at identification.</x:v>
      </x:c>
      <x:c r="DG1148"/>
      <x:c r="DH1148"/>
      <x:c r="DI1148"/>
      <x:c r="DJ1148"/>
      <x:c r="DK1148"/>
      <x:c r="DL1148"/>
      <x:c r="DM1148"/>
      <x:c r="DN1148"/>
      <x:c r="DO1148"/>
      <x:c r="DP1148"/>
      <x:c r="DQ1148"/>
      <x:c r="DR1148"/>
      <x:c r="DS1148"/>
      <x:c r="DT1148"/>
      <x:c r="DU1148"/>
      <x:c r="DV1148"/>
      <x:c r="DW1148"/>
      <x:c r="DX1148"/>
      <x:c r="DY1148"/>
      <x:c r="DZ1148" t="str">
        <x:v>Title/abstract screening alone does not establish effectiveness, causality, methodological quality, transferability to Brazilian public safety or an institutional recommendation.</x:v>
      </x:c>
      <x:c r="EA1148" t="str">
        <x:v>Pending</x:v>
      </x:c>
      <x:c r="EB1148" t="str">
        <x:f>IF(L1148="","",IF(EC1148="READY","Yes","No / Pending"))</x:f>
        <x:v>No / Pending</x:v>
      </x:c>
      <x:c r="EC1148" t="str">
        <x:f>IF(L1148="","",IF(OR(ISNUMBER(SEARCH("Retracted Publication",Q1148)),CM1148="Retracted",CN1148="Retracted",CM1148="Expression of Concern",CN1148="Expression of Concern",F1148="Not used",CG1148="Critical",CH1148="High",CH1148="Critical"),"BLOCKED — integrity or use restriction",IF(AND(CJ1148="Yes",CK1148="Yes",CL1148="Yes"),IF(AND(CM1148="Clear",CN1148="Verified — clear"),IF(AND(AND(LEN(TRIM(CF1148))&gt;0,LEFT(LOWER(TRIM(CF1148)),7)&lt;&gt;"pending"),OR(CG1148="High",CG1148="Moderate"),OR(CH1148="Low",CH1148="Some concerns",CH1148="Not applicable")),IF(AND(DD1148="No",OR(DE1148="HIGH",DE1148="CONDITIONAL"),AND(LEN(TRIM(DF1148))&gt;0,LEFT(LOWER(TRIM(DF1148)),7)&lt;&gt;"pending")),IF(AND(AND(LEN(TRIM(DT1148))&gt;0,LEFT(LOWER(TRIM(DT1148)),7)&lt;&gt;"pending"),AND(LEN(TRIM(DU1148))&gt;0,LEFT(LOWER(TRIM(DU1148)),7)&lt;&gt;"pending"),OR(AND(LEN(TRIM(DV1148))&gt;0,LEFT(LOWER(TRIM(DV1148)),7)&lt;&gt;"pending"),AND(LEN(TRIM(DW1148))&gt;0,LEFT(LOWER(TRIM(DW1148)),7)&lt;&gt;"pending")),AND(LEN(TRIM(DX1148))&gt;0,LEFT(LOWER(TRIM(DX1148)),7)&lt;&gt;"pending")),IF(AND(F1148="Claim-ready",OR(EA1148="Strong",EA1148="Moderate"),AND(LEN(TRIM(G1148))&gt;0,LEFT(LOWER(TRIM(G1148)),7)&lt;&gt;"pending"),G1148&lt;&gt;"No substantive use decision is permitted from identification metadata alone.",AND(LEN(TRIM(DZ1148))&gt;0,LEFT(LOWER(TRIM(DZ1148)),7)&lt;&gt;"pending"),DZ1148&lt;&gt;"Identification metadata alone does not permit any substantive scientific, causal, operational, or institutional claim.",AND(LEN(TRIM(EI1148))&gt;0,LEFT(LOWER(TRIM(EI1148)),7)&lt;&gt;"pending"),ISNUMBER(EH1148),EH1148&gt;0),"READY","PENDING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8" t="str">
        <x:v>Pending</x:v>
      </x:c>
      <x:c r="EE1148"/>
      <x:c r="EF1148" t="str">
        <x:v>Pending</x:v>
      </x:c>
      <x:c r="EG1148" t="str">
        <x:v>Pending</x:v>
      </x:c>
      <x:c r="EH1148"/>
      <x:c r="EI1148" s="501"/>
      <x:c r="EJ1148"/>
      <x:c r="EK1148" t="str">
        <x:v>Pending</x:v>
      </x:c>
      <x:c r="EL1148" t="n">
        <x:v>46272</x:v>
      </x:c>
      <x:c r="EM1148" t="str">
        <x:v>Production PubMed record imported and reconciled to Zotero item IGRAQKJB;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8" t="n">
        <x:f>IF(L1148="","",(IF(N1148&lt;&gt;"",1,0)+IF(O1148&lt;&gt;"",1,0)+IF(AJ1148&lt;&gt;"",1,0)+IF(AU1148&lt;&gt;"",1,0)+IF(BE1148&lt;&gt;"",1,0)+IF(CF1148&lt;&gt;"",1,0)+IF(CJ1148="Yes",1,0)+IF(CL1148="Yes",1,0)+IF(DE1148&lt;&gt;"Pending",1,0)+IF(F1148&lt;&gt;"",1,0)+IF(DZ1148&lt;&gt;"",1,0)+IF(EI1148&lt;&gt;"",1,0))/12)</x:f>
        <x:v>0.5</x:v>
      </x:c>
    </x:row>
    <x:row r="1149">
      <x:c r="A1149" t="str">
        <x:v>EV-1146</x:v>
      </x:c>
      <x:c r="B1149" t="str">
        <x:v>Integrity check</x:v>
      </x:c>
      <x:c r="C1149" t="str">
        <x:f>IF(L1149="","",IF(LEFT(EC1149,7)="BLOCKED","🔴 Do not use for conclusion",IF(EB1149="Yes","🟢 Claim-ready","🟡 Caution / context")))</x:f>
        <x:v>🟡 Caution / context</x:v>
      </x:c>
      <x:c r="D1149" t="str">
        <x:f>IF(L1149="","",EC1149)</x:f>
        <x:v>PENDING — appropriate appraisal</x:v>
      </x:c>
      <x:c r="E1149" t="str">
        <x:v>P3 — Medium</x:v>
      </x:c>
      <x:c r="F1149" t="str">
        <x:v>Pending</x:v>
      </x:c>
      <x:c r="G1149" t="str">
        <x:v>Title/abstract identify an explicit tactical/public-safety context and readiness domain; retain for full-text assessment.</x:v>
      </x:c>
      <x:c r="H1149" t="str">
        <x:v>Obtain and review lawful full text; confirm human adjudication; then select a design-specific appraisal instrument.</x:v>
      </x:c>
      <x:c r="I1149"/>
      <x:c r="J1149" t="str">
        <x:v>A — Core</x:v>
      </x:c>
      <x:c r="K1149" t="str">
        <x:v>IDENTIFIED</x:v>
      </x:c>
      <x:c r="L1149" t="str">
        <x:v>Emergency Incident Rehabilitation: Resource Document to the Position Statement of the National Association of EMS Physicians.</x:v>
      </x:c>
      <x:c r="M1149"/>
      <x:c r="N1149" t="str">
        <x:v>Hostler, David; McEntire, Serina J; Rittenberger, Jon C</x:v>
      </x:c>
      <x:c r="O1149" t="n">
        <x:v>2016</x:v>
      </x:c>
      <x:c r="P1149" t="str">
        <x:v>Prehospital emergency care</x:v>
      </x:c>
      <x:c r="Q1149" t="str">
        <x:v>Consensus Statement; Journal Article</x:v>
      </x:c>
      <x:c r="R1149" t="str">
        <x:v>Unclear</x:v>
      </x:c>
      <x:c r="S1149" t="str">
        <x:v>Unknown</x:v>
      </x:c>
      <x:c r="T1149" t="str">
        <x:v>eng</x:v>
      </x:c>
      <x:c r="U1149" t="str">
        <x:v>https://pubmed.ncbi.nlm.nih.gov/26847801/</x:v>
      </x:c>
      <x:c r="V1149" t="str">
        <x:v>10.3109/10903127.2015.1111481</x:v>
      </x:c>
      <x:c r="W1149" t="str">
        <x:f>IF(V1149="","",LOWER(SUBSTITUTE(SUBSTITUTE(SUBSTITUTE(SUBSTITUTE(TRIM(V1149),"https://doi.org/",""),"http://doi.org/",""),"https://dx.doi.org/",""),"doi:","")))</x:f>
        <x:v>10.3109/10903127.2015.1111481</x:v>
      </x:c>
      <x:c r="X1149" t="str">
        <x:v>26847801</x:v>
      </x:c>
      <x:c r="Y1149" t="str"/>
      <x:c r="Z1149"/>
      <x:c r="AA1149" t="str">
        <x:v>PubMed/MEDLINE</x:v>
      </x:c>
      <x:c r="AB1149" t="str">
        <x:v>PUBMED-A-v1.0-2026-08-28</x:v>
      </x:c>
      <x:c r="AC1149" t="str">
        <x:v>SP-PUBMED-A-20260828</x:v>
      </x:c>
      <x:c r="AD1149" s="499" t="n">
        <x:v>46262</x:v>
      </x:c>
      <x:c r="AE1149" s="499" t="n">
        <x:v>46272</x:v>
      </x:c>
      <x:c r="AF1149" t="str">
        <x:v>G45XQ6PR</x:v>
      </x:c>
      <x:c r="AG1149"/>
      <x:c r="AH1149" t="str">
        <x:v>Tactical Athlete → Operational Readiness Brazil</x:v>
      </x:c>
      <x:c r="AI1149" t="str">
        <x:v>evidence-family:A</x:v>
      </x:c>
      <x:c r="AJ1149"/>
      <x:c r="AK1149" t="str">
        <x:f>IF(AJ1149="","",IF(OR(LOWER(AJ1149)="brazil",LOWER(AJ1149)="brasil"),"Yes","No"))</x:f>
      </x:c>
      <x:c r="AL1149"/>
      <x:c r="AM1149"/>
      <x:c r="AN1149"/>
      <x:c r="AO1149"/>
      <x:c r="AP1149"/>
      <x:c r="AQ1149"/>
      <x:c r="AR1149"/>
      <x:c r="AS1149"/>
      <x:c r="AT1149"/>
      <x:c r="AU1149"/>
      <x:c r="AV1149"/>
      <x:c r="AW1149"/>
      <x:c r="AX1149"/>
      <x:c r="AY1149"/>
      <x:c r="AZ1149"/>
      <x:c r="BA1149"/>
      <x:c r="BB1149"/>
      <x:c r="BC1149"/>
      <x:c r="BD1149"/>
      <x:c r="BE1149"/>
      <x:c r="BF1149"/>
      <x:c r="BG1149"/>
      <x:c r="BH1149"/>
      <x:c r="BI1149"/>
      <x:c r="BJ1149"/>
      <x:c r="BK1149"/>
      <x:c r="BL1149"/>
      <x:c r="BM1149"/>
      <x:c r="BN1149"/>
      <x:c r="BO1149"/>
      <x:c r="BP1149"/>
      <x:c r="BQ1149"/>
      <x:c r="BR1149"/>
      <x:c r="BS1149"/>
      <x:c r="BT1149"/>
      <x:c r="BU1149"/>
      <x:c r="BV1149"/>
      <x:c r="BW1149"/>
      <x:c r="BX1149"/>
      <x:c r="BY1149"/>
      <x:c r="BZ1149"/>
      <x:c r="CA1149"/>
      <x:c r="CB1149"/>
      <x:c r="CC1149"/>
      <x:c r="CD1149"/>
      <x:c r="CE1149"/>
      <x:c r="CF1149"/>
      <x:c r="CG1149"/>
      <x:c r="CH1149"/>
      <x:c r="CI1149"/>
      <x:c r="CJ1149" t="str">
        <x:v>Yes</x:v>
      </x:c>
      <x:c r="CK1149" t="str">
        <x:v>Yes</x:v>
      </x:c>
      <x:c r="CL1149" t="str">
        <x:v>Yes</x:v>
      </x:c>
      <x:c r="CM1149" t="str">
        <x:v>Clear</x:v>
      </x:c>
      <x:c r="CN1149" t="str">
        <x:v>Verified — clear</x:v>
      </x:c>
      <x:c r="CO1149" t="n">
        <x:v>46272</x:v>
      </x:c>
      <x:c r="CP1149" t="str">
        <x:v>https://pubmed.ncbi.nlm.nih.gov/26847801/</x:v>
      </x:c>
      <x:c r="CQ1149"/>
      <x:c r="CR1149"/>
      <x:c r="CS1149"/>
      <x:c r="CT1149"/>
      <x:c r="CU1149"/>
      <x:c r="CV1149"/>
      <x:c r="CW1149"/>
      <x:c r="CX1149"/>
      <x:c r="CY1149"/>
      <x:c r="CZ1149"/>
      <x:c r="DA1149"/>
      <x:c r="DB1149" t="str">
        <x:f>IF(L1149="","",IF(AND(COUNT(CU1149:DA1149)=7,OR(CU1149=0,CU1149=1,CU1149=2),OR(CV1149=0,CV1149=1,CV1149=2),OR(CW1149=0,CW1149=1,CW1149=2),OR(CX1149=0,CX1149=1,CX1149=2),OR(CY1149=0,CY1149=1,CY1149=2),OR(CZ1149=0,CZ1149=1,CZ1149=2),OR(DA1149=0,DA1149=1,DA1149=2)),SUM(CU1149:DA1149),""))</x:f>
      </x:c>
      <x:c r="DC1149" t="str">
        <x:f>IF(DB1149="","",ROUND(DB1149/14*10,1))</x:f>
      </x:c>
      <x:c r="DD1149" t="str">
        <x:v>Pending</x:v>
      </x:c>
      <x:c r="DE1149" t="str">
        <x:f>IF(L1149="","",IF(DC1149="","Pending",IF(DD1149="Yes","CONDITIONAL — safety override",IF(DC1149&gt;=8,"HIGH",IF(DC1149&gt;=5,"CONDITIONAL","LOW")))))</x:f>
        <x:v>Pending</x:v>
      </x:c>
      <x:c r="DF1149" t="str">
        <x:v>Pending screening and full-text appraisal; no transferability judgment made at identification.</x:v>
      </x:c>
      <x:c r="DG1149"/>
      <x:c r="DH1149"/>
      <x:c r="DI1149"/>
      <x:c r="DJ1149"/>
      <x:c r="DK1149"/>
      <x:c r="DL1149"/>
      <x:c r="DM1149"/>
      <x:c r="DN1149"/>
      <x:c r="DO1149"/>
      <x:c r="DP1149"/>
      <x:c r="DQ1149"/>
      <x:c r="DR1149"/>
      <x:c r="DS1149"/>
      <x:c r="DT1149"/>
      <x:c r="DU1149"/>
      <x:c r="DV1149"/>
      <x:c r="DW1149"/>
      <x:c r="DX1149"/>
      <x:c r="DY1149"/>
      <x:c r="DZ1149" t="str">
        <x:v>Title/abstract screening alone does not establish effectiveness, causality, methodological quality, transferability to Brazilian public safety or an institutional recommendation.</x:v>
      </x:c>
      <x:c r="EA1149" t="str">
        <x:v>Pending</x:v>
      </x:c>
      <x:c r="EB1149" t="str">
        <x:f>IF(L1149="","",IF(EC1149="READY","Yes","No / Pending"))</x:f>
        <x:v>No / Pending</x:v>
      </x:c>
      <x:c r="EC1149" t="str">
        <x:f>IF(L1149="","",IF(OR(ISNUMBER(SEARCH("Retracted Publication",Q1149)),CM1149="Retracted",CN1149="Retracted",CM1149="Expression of Concern",CN1149="Expression of Concern",F1149="Not used",CG1149="Critical",CH1149="High",CH1149="Critical"),"BLOCKED — integrity or use restriction",IF(AND(CJ1149="Yes",CK1149="Yes",CL1149="Yes"),IF(AND(CM1149="Clear",CN1149="Verified — clear"),IF(AND(AND(LEN(TRIM(CF1149))&gt;0,LEFT(LOWER(TRIM(CF1149)),7)&lt;&gt;"pending"),OR(CG1149="High",CG1149="Moderate"),OR(CH1149="Low",CH1149="Some concerns",CH1149="Not applicable")),IF(AND(DD1149="No",OR(DE1149="HIGH",DE1149="CONDITIONAL"),AND(LEN(TRIM(DF1149))&gt;0,LEFT(LOWER(TRIM(DF1149)),7)&lt;&gt;"pending")),IF(AND(AND(LEN(TRIM(DT1149))&gt;0,LEFT(LOWER(TRIM(DT1149)),7)&lt;&gt;"pending"),AND(LEN(TRIM(DU1149))&gt;0,LEFT(LOWER(TRIM(DU1149)),7)&lt;&gt;"pending"),OR(AND(LEN(TRIM(DV1149))&gt;0,LEFT(LOWER(TRIM(DV1149)),7)&lt;&gt;"pending"),AND(LEN(TRIM(DW1149))&gt;0,LEFT(LOWER(TRIM(DW1149)),7)&lt;&gt;"pending")),AND(LEN(TRIM(DX1149))&gt;0,LEFT(LOWER(TRIM(DX1149)),7)&lt;&gt;"pending")),IF(AND(F1149="Claim-ready",OR(EA1149="Strong",EA1149="Moderate"),AND(LEN(TRIM(G1149))&gt;0,LEFT(LOWER(TRIM(G1149)),7)&lt;&gt;"pending"),G1149&lt;&gt;"No substantive use decision is permitted from identification metadata alone.",AND(LEN(TRIM(DZ1149))&gt;0,LEFT(LOWER(TRIM(DZ1149)),7)&lt;&gt;"pending"),DZ1149&lt;&gt;"Identification metadata alone does not permit any substantive scientific, causal, operational, or institutional claim.",AND(LEN(TRIM(EI1149))&gt;0,LEFT(LOWER(TRIM(EI1149)),7)&lt;&gt;"pending"),ISNUMBER(EH1149),EH1149&gt;0),"READY","PENDING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49" t="str">
        <x:v>Pending</x:v>
      </x:c>
      <x:c r="EE1149"/>
      <x:c r="EF1149" t="str">
        <x:v>Pending</x:v>
      </x:c>
      <x:c r="EG1149" t="str">
        <x:v>Pending</x:v>
      </x:c>
      <x:c r="EH1149"/>
      <x:c r="EI1149" s="501"/>
      <x:c r="EJ1149"/>
      <x:c r="EK1149" t="str">
        <x:v>Pending</x:v>
      </x:c>
      <x:c r="EL1149" t="n">
        <x:v>46272</x:v>
      </x:c>
      <x:c r="EM1149" t="str">
        <x:v>Production PubMed record imported and reconciled to Zotero item G45XQ6PR;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49" t="n">
        <x:f>IF(L1149="","",(IF(N1149&lt;&gt;"",1,0)+IF(O1149&lt;&gt;"",1,0)+IF(AJ1149&lt;&gt;"",1,0)+IF(AU1149&lt;&gt;"",1,0)+IF(BE1149&lt;&gt;"",1,0)+IF(CF1149&lt;&gt;"",1,0)+IF(CJ1149="Yes",1,0)+IF(CL1149="Yes",1,0)+IF(DE1149&lt;&gt;"Pending",1,0)+IF(F1149&lt;&gt;"",1,0)+IF(DZ1149&lt;&gt;"",1,0)+IF(EI1149&lt;&gt;"",1,0))/12)</x:f>
        <x:v>0.5</x:v>
      </x:c>
    </x:row>
    <x:row r="1150">
      <x:c r="A1150" t="str">
        <x:v>EV-1147</x:v>
      </x:c>
      <x:c r="B1150" t="str">
        <x:v>Integrity check</x:v>
      </x:c>
      <x:c r="C1150" t="str">
        <x:f>IF(L1150="","",IF(LEFT(EC1150,7)="BLOCKED","🔴 Do not use for conclusion",IF(EB1150="Yes","🟢 Claim-ready","🟡 Caution / context")))</x:f>
        <x:v>🟡 Caution / context</x:v>
      </x:c>
      <x:c r="D1150" t="str">
        <x:f>IF(L1150="","",EC1150)</x:f>
        <x:v>PENDING — appropriate appraisal</x:v>
      </x:c>
      <x:c r="E1150" t="str">
        <x:v>P3 — Medium</x:v>
      </x:c>
      <x:c r="F1150" t="str">
        <x:v>Pending</x:v>
      </x:c>
      <x:c r="G1150" t="str">
        <x:v>Title/abstract identify an explicit tactical/public-safety context and readiness domain; retain for full-text assessment.</x:v>
      </x:c>
      <x:c r="H1150" t="str">
        <x:v>Obtain and review lawful full text; confirm human adjudication; then select a design-specific appraisal instrument.</x:v>
      </x:c>
      <x:c r="I1150"/>
      <x:c r="J1150" t="str">
        <x:v>A — Core</x:v>
      </x:c>
      <x:c r="K1150" t="str">
        <x:v>IDENTIFIED</x:v>
      </x:c>
      <x:c r="L1150" t="str">
        <x:v>Effects of Age and Military Service on Strength and Physiological Characteristics of U.S. Army Soldiers.</x:v>
      </x:c>
      <x:c r="M1150"/>
      <x:c r="N1150" t="str">
        <x:v>Abt, John P; Perlsweig, Katherine; Nagai, Takashi; Sell, Timothy C; Wirt, Michael D; Lephart, Scott M</x:v>
      </x:c>
      <x:c r="O1150" t="n">
        <x:v>2016</x:v>
      </x:c>
      <x:c r="P1150" t="str">
        <x:v>Military medicine</x:v>
      </x:c>
      <x:c r="Q1150" t="str">
        <x:v>Journal Article; Research Support, U.S. Gov't, Non-P.H.S.</x:v>
      </x:c>
      <x:c r="R1150" t="str">
        <x:v>Unclear</x:v>
      </x:c>
      <x:c r="S1150" t="str">
        <x:v>Unknown</x:v>
      </x:c>
      <x:c r="T1150" t="str">
        <x:v>eng</x:v>
      </x:c>
      <x:c r="U1150" t="str">
        <x:v>https://pubmed.ncbi.nlm.nih.gov/26837087/</x:v>
      </x:c>
      <x:c r="V1150" t="str">
        <x:v>10.7205/milmed-d-15-00036</x:v>
      </x:c>
      <x:c r="W1150" t="str">
        <x:f>IF(V1150="","",LOWER(SUBSTITUTE(SUBSTITUTE(SUBSTITUTE(SUBSTITUTE(TRIM(V1150),"https://doi.org/",""),"http://doi.org/",""),"https://dx.doi.org/",""),"doi:","")))</x:f>
        <x:v>10.7205/milmed-d-15-00036</x:v>
      </x:c>
      <x:c r="X1150" t="str">
        <x:v>26837087</x:v>
      </x:c>
      <x:c r="Y1150" t="str"/>
      <x:c r="Z1150"/>
      <x:c r="AA1150" t="str">
        <x:v>PubMed/MEDLINE</x:v>
      </x:c>
      <x:c r="AB1150" t="str">
        <x:v>PUBMED-A-v1.0-2026-08-28</x:v>
      </x:c>
      <x:c r="AC1150" t="str">
        <x:v>SP-PUBMED-A-20260828</x:v>
      </x:c>
      <x:c r="AD1150" s="499" t="n">
        <x:v>46262</x:v>
      </x:c>
      <x:c r="AE1150" s="499" t="n">
        <x:v>46272</x:v>
      </x:c>
      <x:c r="AF1150" t="str">
        <x:v>7TUQ4N9Q</x:v>
      </x:c>
      <x:c r="AG1150"/>
      <x:c r="AH1150" t="str">
        <x:v>Tactical Athlete → Operational Readiness Brazil</x:v>
      </x:c>
      <x:c r="AI1150" t="str">
        <x:v>evidence-family:A</x:v>
      </x:c>
      <x:c r="AJ1150"/>
      <x:c r="AK1150" t="str">
        <x:f>IF(AJ1150="","",IF(OR(LOWER(AJ1150)="brazil",LOWER(AJ1150)="brasil"),"Yes","No"))</x:f>
      </x:c>
      <x:c r="AL1150"/>
      <x:c r="AM1150"/>
      <x:c r="AN1150"/>
      <x:c r="AO1150"/>
      <x:c r="AP1150"/>
      <x:c r="AQ1150"/>
      <x:c r="AR1150"/>
      <x:c r="AS1150"/>
      <x:c r="AT1150"/>
      <x:c r="AU1150"/>
      <x:c r="AV1150"/>
      <x:c r="AW1150"/>
      <x:c r="AX1150"/>
      <x:c r="AY1150"/>
      <x:c r="AZ1150"/>
      <x:c r="BA1150"/>
      <x:c r="BB1150"/>
      <x:c r="BC1150"/>
      <x:c r="BD1150"/>
      <x:c r="BE1150"/>
      <x:c r="BF1150"/>
      <x:c r="BG1150"/>
      <x:c r="BH1150"/>
      <x:c r="BI1150"/>
      <x:c r="BJ1150"/>
      <x:c r="BK1150"/>
      <x:c r="BL1150"/>
      <x:c r="BM1150"/>
      <x:c r="BN1150"/>
      <x:c r="BO1150"/>
      <x:c r="BP1150"/>
      <x:c r="BQ1150"/>
      <x:c r="BR1150"/>
      <x:c r="BS1150"/>
      <x:c r="BT1150"/>
      <x:c r="BU1150"/>
      <x:c r="BV1150"/>
      <x:c r="BW1150"/>
      <x:c r="BX1150"/>
      <x:c r="BY1150"/>
      <x:c r="BZ1150"/>
      <x:c r="CA1150"/>
      <x:c r="CB1150"/>
      <x:c r="CC1150"/>
      <x:c r="CD1150"/>
      <x:c r="CE1150"/>
      <x:c r="CF1150"/>
      <x:c r="CG1150"/>
      <x:c r="CH1150"/>
      <x:c r="CI1150"/>
      <x:c r="CJ1150" t="str">
        <x:v>Yes</x:v>
      </x:c>
      <x:c r="CK1150" t="str">
        <x:v>Yes</x:v>
      </x:c>
      <x:c r="CL1150" t="str">
        <x:v>Yes</x:v>
      </x:c>
      <x:c r="CM1150" t="str">
        <x:v>Clear</x:v>
      </x:c>
      <x:c r="CN1150" t="str">
        <x:v>Verified — clear</x:v>
      </x:c>
      <x:c r="CO1150" t="n">
        <x:v>46272</x:v>
      </x:c>
      <x:c r="CP1150" t="str">
        <x:v>https://pubmed.ncbi.nlm.nih.gov/26837087/</x:v>
      </x:c>
      <x:c r="CQ1150"/>
      <x:c r="CR1150"/>
      <x:c r="CS1150"/>
      <x:c r="CT1150"/>
      <x:c r="CU1150"/>
      <x:c r="CV1150"/>
      <x:c r="CW1150"/>
      <x:c r="CX1150"/>
      <x:c r="CY1150"/>
      <x:c r="CZ1150"/>
      <x:c r="DA1150"/>
      <x:c r="DB1150" t="str">
        <x:f>IF(L1150="","",IF(AND(COUNT(CU1150:DA1150)=7,OR(CU1150=0,CU1150=1,CU1150=2),OR(CV1150=0,CV1150=1,CV1150=2),OR(CW1150=0,CW1150=1,CW1150=2),OR(CX1150=0,CX1150=1,CX1150=2),OR(CY1150=0,CY1150=1,CY1150=2),OR(CZ1150=0,CZ1150=1,CZ1150=2),OR(DA1150=0,DA1150=1,DA1150=2)),SUM(CU1150:DA1150),""))</x:f>
      </x:c>
      <x:c r="DC1150" t="str">
        <x:f>IF(DB1150="","",ROUND(DB1150/14*10,1))</x:f>
      </x:c>
      <x:c r="DD1150" t="str">
        <x:v>Pending</x:v>
      </x:c>
      <x:c r="DE1150" t="str">
        <x:f>IF(L1150="","",IF(DC1150="","Pending",IF(DD1150="Yes","CONDITIONAL — safety override",IF(DC1150&gt;=8,"HIGH",IF(DC1150&gt;=5,"CONDITIONAL","LOW")))))</x:f>
        <x:v>Pending</x:v>
      </x:c>
      <x:c r="DF1150" t="str">
        <x:v>Pending screening and full-text appraisal; no transferability judgment made at identification.</x:v>
      </x:c>
      <x:c r="DG1150"/>
      <x:c r="DH1150"/>
      <x:c r="DI1150"/>
      <x:c r="DJ1150"/>
      <x:c r="DK1150"/>
      <x:c r="DL1150"/>
      <x:c r="DM1150"/>
      <x:c r="DN1150"/>
      <x:c r="DO1150"/>
      <x:c r="DP1150"/>
      <x:c r="DQ1150"/>
      <x:c r="DR1150"/>
      <x:c r="DS1150"/>
      <x:c r="DT1150"/>
      <x:c r="DU1150"/>
      <x:c r="DV1150"/>
      <x:c r="DW1150"/>
      <x:c r="DX1150"/>
      <x:c r="DY1150"/>
      <x:c r="DZ1150" t="str">
        <x:v>Title/abstract screening alone does not establish effectiveness, causality, methodological quality, transferability to Brazilian public safety or an institutional recommendation.</x:v>
      </x:c>
      <x:c r="EA1150" t="str">
        <x:v>Pending</x:v>
      </x:c>
      <x:c r="EB1150" t="str">
        <x:f>IF(L1150="","",IF(EC1150="READY","Yes","No / Pending"))</x:f>
        <x:v>No / Pending</x:v>
      </x:c>
      <x:c r="EC1150" t="str">
        <x:f>IF(L1150="","",IF(OR(ISNUMBER(SEARCH("Retracted Publication",Q1150)),CM1150="Retracted",CN1150="Retracted",CM1150="Expression of Concern",CN1150="Expression of Concern",F1150="Not used",CG1150="Critical",CH1150="High",CH1150="Critical"),"BLOCKED — integrity or use restriction",IF(AND(CJ1150="Yes",CK1150="Yes",CL1150="Yes"),IF(AND(CM1150="Clear",CN1150="Verified — clear"),IF(AND(AND(LEN(TRIM(CF1150))&gt;0,LEFT(LOWER(TRIM(CF1150)),7)&lt;&gt;"pending"),OR(CG1150="High",CG1150="Moderate"),OR(CH1150="Low",CH1150="Some concerns",CH1150="Not applicable")),IF(AND(DD1150="No",OR(DE1150="HIGH",DE1150="CONDITIONAL"),AND(LEN(TRIM(DF1150))&gt;0,LEFT(LOWER(TRIM(DF1150)),7)&lt;&gt;"pending")),IF(AND(AND(LEN(TRIM(DT1150))&gt;0,LEFT(LOWER(TRIM(DT1150)),7)&lt;&gt;"pending"),AND(LEN(TRIM(DU1150))&gt;0,LEFT(LOWER(TRIM(DU1150)),7)&lt;&gt;"pending"),OR(AND(LEN(TRIM(DV1150))&gt;0,LEFT(LOWER(TRIM(DV1150)),7)&lt;&gt;"pending"),AND(LEN(TRIM(DW1150))&gt;0,LEFT(LOWER(TRIM(DW1150)),7)&lt;&gt;"pending")),AND(LEN(TRIM(DX1150))&gt;0,LEFT(LOWER(TRIM(DX1150)),7)&lt;&gt;"pending")),IF(AND(F1150="Claim-ready",OR(EA1150="Strong",EA1150="Moderate"),AND(LEN(TRIM(G1150))&gt;0,LEFT(LOWER(TRIM(G1150)),7)&lt;&gt;"pending"),G1150&lt;&gt;"No substantive use decision is permitted from identification metadata alone.",AND(LEN(TRIM(DZ1150))&gt;0,LEFT(LOWER(TRIM(DZ1150)),7)&lt;&gt;"pending"),DZ1150&lt;&gt;"Identification metadata alone does not permit any substantive scientific, causal, operational, or institutional claim.",AND(LEN(TRIM(EI1150))&gt;0,LEFT(LOWER(TRIM(EI1150)),7)&lt;&gt;"pending"),ISNUMBER(EH1150),EH1150&gt;0),"READY","PENDING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0" t="str">
        <x:v>Pending</x:v>
      </x:c>
      <x:c r="EE1150"/>
      <x:c r="EF1150" t="str">
        <x:v>Pending</x:v>
      </x:c>
      <x:c r="EG1150" t="str">
        <x:v>Pending</x:v>
      </x:c>
      <x:c r="EH1150"/>
      <x:c r="EI1150" s="501"/>
      <x:c r="EJ1150"/>
      <x:c r="EK1150" t="str">
        <x:v>Pending</x:v>
      </x:c>
      <x:c r="EL1150" t="n">
        <x:v>46272</x:v>
      </x:c>
      <x:c r="EM1150" t="str">
        <x:v>Production PubMed record imported and reconciled to Zotero item 7TUQ4N9Q;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0" t="n">
        <x:f>IF(L1150="","",(IF(N1150&lt;&gt;"",1,0)+IF(O1150&lt;&gt;"",1,0)+IF(AJ1150&lt;&gt;"",1,0)+IF(AU1150&lt;&gt;"",1,0)+IF(BE1150&lt;&gt;"",1,0)+IF(CF1150&lt;&gt;"",1,0)+IF(CJ1150="Yes",1,0)+IF(CL1150="Yes",1,0)+IF(DE1150&lt;&gt;"Pending",1,0)+IF(F1150&lt;&gt;"",1,0)+IF(DZ1150&lt;&gt;"",1,0)+IF(EI1150&lt;&gt;"",1,0))/12)</x:f>
        <x:v>0.5</x:v>
      </x:c>
    </x:row>
    <x:row r="1151">
      <x:c r="A1151" t="str">
        <x:v>EV-1148</x:v>
      </x:c>
      <x:c r="B1151" t="str">
        <x:v>Integrity check</x:v>
      </x:c>
      <x:c r="C1151" t="str">
        <x:f>IF(L1151="","",IF(LEFT(EC1151,7)="BLOCKED","🔴 Do not use for conclusion",IF(EB1151="Yes","🟢 Claim-ready","🟡 Caution / context")))</x:f>
        <x:v>🟡 Caution / context</x:v>
      </x:c>
      <x:c r="D1151" t="str">
        <x:f>IF(L1151="","",EC1151)</x:f>
        <x:v>PENDING — appropriate appraisal</x:v>
      </x:c>
      <x:c r="E1151" t="str">
        <x:v>P3 — Medium</x:v>
      </x:c>
      <x:c r="F1151" t="str">
        <x:v>Pending</x:v>
      </x:c>
      <x:c r="G1151" t="str">
        <x:v>Title/abstract identify an explicit tactical/public-safety context and readiness domain; retain for full-text assessment.</x:v>
      </x:c>
      <x:c r="H1151" t="str">
        <x:v>Obtain and review lawful full text; confirm human adjudication; then select a design-specific appraisal instrument.</x:v>
      </x:c>
      <x:c r="I1151"/>
      <x:c r="J1151" t="str">
        <x:v>A — Core</x:v>
      </x:c>
      <x:c r="K1151" t="str">
        <x:v>IDENTIFIED</x:v>
      </x:c>
      <x:c r="L1151" t="str">
        <x:v>Operational Physical Performance and Fitness in Military Women: Physiological, Musculoskeletal Injury, and Optimized Physical Training Considerations for Successfully Integrating Women Into Combat-Centric Military Occupations.</x:v>
      </x:c>
      <x:c r="M1151"/>
      <x:c r="N1151" t="str">
        <x:v>Nindl, Bradley C; Jones, Bruce H; Van Arsdale, Stephanie J; Kelly, Karen; Kraemer, William J</x:v>
      </x:c>
      <x:c r="O1151" t="n">
        <x:v>2016</x:v>
      </x:c>
      <x:c r="P1151" t="str">
        <x:v>Military medicine</x:v>
      </x:c>
      <x:c r="Q1151" t="str">
        <x:v>Journal Article</x:v>
      </x:c>
      <x:c r="R1151" t="str">
        <x:v>Unclear</x:v>
      </x:c>
      <x:c r="S1151" t="str">
        <x:v>Unknown</x:v>
      </x:c>
      <x:c r="T1151" t="str">
        <x:v>eng</x:v>
      </x:c>
      <x:c r="U1151" t="str">
        <x:v>https://pubmed.ncbi.nlm.nih.gov/26741902/</x:v>
      </x:c>
      <x:c r="V1151" t="str">
        <x:v>10.7205/milmed-d-15-00382</x:v>
      </x:c>
      <x:c r="W1151" t="str">
        <x:f>IF(V1151="","",LOWER(SUBSTITUTE(SUBSTITUTE(SUBSTITUTE(SUBSTITUTE(TRIM(V1151),"https://doi.org/",""),"http://doi.org/",""),"https://dx.doi.org/",""),"doi:","")))</x:f>
        <x:v>10.7205/milmed-d-15-00382</x:v>
      </x:c>
      <x:c r="X1151" t="str">
        <x:v>26741902</x:v>
      </x:c>
      <x:c r="Y1151" t="str"/>
      <x:c r="Z1151"/>
      <x:c r="AA1151" t="str">
        <x:v>PubMed/MEDLINE</x:v>
      </x:c>
      <x:c r="AB1151" t="str">
        <x:v>PUBMED-A-v1.0-2026-08-28</x:v>
      </x:c>
      <x:c r="AC1151" t="str">
        <x:v>SP-PUBMED-A-20260828</x:v>
      </x:c>
      <x:c r="AD1151" s="499" t="n">
        <x:v>46262</x:v>
      </x:c>
      <x:c r="AE1151" s="499" t="n">
        <x:v>46272</x:v>
      </x:c>
      <x:c r="AF1151" t="str">
        <x:v>DIX7J5EE</x:v>
      </x:c>
      <x:c r="AG1151"/>
      <x:c r="AH1151" t="str">
        <x:v>Tactical Athlete → Operational Readiness Brazil</x:v>
      </x:c>
      <x:c r="AI1151" t="str">
        <x:v>evidence-family:A</x:v>
      </x:c>
      <x:c r="AJ1151"/>
      <x:c r="AK1151" t="str">
        <x:f>IF(AJ1151="","",IF(OR(LOWER(AJ1151)="brazil",LOWER(AJ1151)="brasil"),"Yes","No"))</x:f>
      </x:c>
      <x:c r="AL1151"/>
      <x:c r="AM1151"/>
      <x:c r="AN1151"/>
      <x:c r="AO1151"/>
      <x:c r="AP1151"/>
      <x:c r="AQ1151"/>
      <x:c r="AR1151"/>
      <x:c r="AS1151"/>
      <x:c r="AT1151"/>
      <x:c r="AU1151"/>
      <x:c r="AV1151"/>
      <x:c r="AW1151"/>
      <x:c r="AX1151"/>
      <x:c r="AY1151"/>
      <x:c r="AZ1151"/>
      <x:c r="BA1151"/>
      <x:c r="BB1151"/>
      <x:c r="BC1151"/>
      <x:c r="BD1151"/>
      <x:c r="BE1151"/>
      <x:c r="BF1151"/>
      <x:c r="BG1151"/>
      <x:c r="BH1151"/>
      <x:c r="BI1151"/>
      <x:c r="BJ1151"/>
      <x:c r="BK1151"/>
      <x:c r="BL1151"/>
      <x:c r="BM1151"/>
      <x:c r="BN1151"/>
      <x:c r="BO1151"/>
      <x:c r="BP1151"/>
      <x:c r="BQ1151"/>
      <x:c r="BR1151"/>
      <x:c r="BS1151"/>
      <x:c r="BT1151"/>
      <x:c r="BU1151"/>
      <x:c r="BV1151"/>
      <x:c r="BW1151"/>
      <x:c r="BX1151"/>
      <x:c r="BY1151"/>
      <x:c r="BZ1151"/>
      <x:c r="CA1151"/>
      <x:c r="CB1151"/>
      <x:c r="CC1151"/>
      <x:c r="CD1151"/>
      <x:c r="CE1151"/>
      <x:c r="CF1151"/>
      <x:c r="CG1151"/>
      <x:c r="CH1151"/>
      <x:c r="CI1151"/>
      <x:c r="CJ1151" t="str">
        <x:v>Yes</x:v>
      </x:c>
      <x:c r="CK1151" t="str">
        <x:v>Yes</x:v>
      </x:c>
      <x:c r="CL1151" t="str">
        <x:v>Yes</x:v>
      </x:c>
      <x:c r="CM1151" t="str">
        <x:v>Clear</x:v>
      </x:c>
      <x:c r="CN1151" t="str">
        <x:v>Verified — clear</x:v>
      </x:c>
      <x:c r="CO1151" t="n">
        <x:v>46272</x:v>
      </x:c>
      <x:c r="CP1151" t="str">
        <x:v>https://pubmed.ncbi.nlm.nih.gov/26741902/</x:v>
      </x:c>
      <x:c r="CQ1151"/>
      <x:c r="CR1151"/>
      <x:c r="CS1151"/>
      <x:c r="CT1151"/>
      <x:c r="CU1151"/>
      <x:c r="CV1151"/>
      <x:c r="CW1151"/>
      <x:c r="CX1151"/>
      <x:c r="CY1151"/>
      <x:c r="CZ1151"/>
      <x:c r="DA1151"/>
      <x:c r="DB1151" t="str">
        <x:f>IF(L1151="","",IF(AND(COUNT(CU1151:DA1151)=7,OR(CU1151=0,CU1151=1,CU1151=2),OR(CV1151=0,CV1151=1,CV1151=2),OR(CW1151=0,CW1151=1,CW1151=2),OR(CX1151=0,CX1151=1,CX1151=2),OR(CY1151=0,CY1151=1,CY1151=2),OR(CZ1151=0,CZ1151=1,CZ1151=2),OR(DA1151=0,DA1151=1,DA1151=2)),SUM(CU1151:DA1151),""))</x:f>
      </x:c>
      <x:c r="DC1151" t="str">
        <x:f>IF(DB1151="","",ROUND(DB1151/14*10,1))</x:f>
      </x:c>
      <x:c r="DD1151" t="str">
        <x:v>Pending</x:v>
      </x:c>
      <x:c r="DE1151" t="str">
        <x:f>IF(L1151="","",IF(DC1151="","Pending",IF(DD1151="Yes","CONDITIONAL — safety override",IF(DC1151&gt;=8,"HIGH",IF(DC1151&gt;=5,"CONDITIONAL","LOW")))))</x:f>
        <x:v>Pending</x:v>
      </x:c>
      <x:c r="DF1151" t="str">
        <x:v>Pending screening and full-text appraisal; no transferability judgment made at identification.</x:v>
      </x:c>
      <x:c r="DG1151"/>
      <x:c r="DH1151"/>
      <x:c r="DI1151"/>
      <x:c r="DJ1151"/>
      <x:c r="DK1151"/>
      <x:c r="DL1151"/>
      <x:c r="DM1151"/>
      <x:c r="DN1151"/>
      <x:c r="DO1151"/>
      <x:c r="DP1151"/>
      <x:c r="DQ1151"/>
      <x:c r="DR1151"/>
      <x:c r="DS1151"/>
      <x:c r="DT1151"/>
      <x:c r="DU1151"/>
      <x:c r="DV1151"/>
      <x:c r="DW1151"/>
      <x:c r="DX1151"/>
      <x:c r="DY1151"/>
      <x:c r="DZ1151" t="str">
        <x:v>Title/abstract screening alone does not establish effectiveness, causality, methodological quality, transferability to Brazilian public safety or an institutional recommendation.</x:v>
      </x:c>
      <x:c r="EA1151" t="str">
        <x:v>Pending</x:v>
      </x:c>
      <x:c r="EB1151" t="str">
        <x:f>IF(L1151="","",IF(EC1151="READY","Yes","No / Pending"))</x:f>
        <x:v>No / Pending</x:v>
      </x:c>
      <x:c r="EC1151" t="str">
        <x:f>IF(L1151="","",IF(OR(ISNUMBER(SEARCH("Retracted Publication",Q1151)),CM1151="Retracted",CN1151="Retracted",CM1151="Expression of Concern",CN1151="Expression of Concern",F1151="Not used",CG1151="Critical",CH1151="High",CH1151="Critical"),"BLOCKED — integrity or use restriction",IF(AND(CJ1151="Yes",CK1151="Yes",CL1151="Yes"),IF(AND(CM1151="Clear",CN1151="Verified — clear"),IF(AND(AND(LEN(TRIM(CF1151))&gt;0,LEFT(LOWER(TRIM(CF1151)),7)&lt;&gt;"pending"),OR(CG1151="High",CG1151="Moderate"),OR(CH1151="Low",CH1151="Some concerns",CH1151="Not applicable")),IF(AND(DD1151="No",OR(DE1151="HIGH",DE1151="CONDITIONAL"),AND(LEN(TRIM(DF1151))&gt;0,LEFT(LOWER(TRIM(DF1151)),7)&lt;&gt;"pending")),IF(AND(AND(LEN(TRIM(DT1151))&gt;0,LEFT(LOWER(TRIM(DT1151)),7)&lt;&gt;"pending"),AND(LEN(TRIM(DU1151))&gt;0,LEFT(LOWER(TRIM(DU1151)),7)&lt;&gt;"pending"),OR(AND(LEN(TRIM(DV1151))&gt;0,LEFT(LOWER(TRIM(DV1151)),7)&lt;&gt;"pending"),AND(LEN(TRIM(DW1151))&gt;0,LEFT(LOWER(TRIM(DW1151)),7)&lt;&gt;"pending")),AND(LEN(TRIM(DX1151))&gt;0,LEFT(LOWER(TRIM(DX1151)),7)&lt;&gt;"pending")),IF(AND(F1151="Claim-ready",OR(EA1151="Strong",EA1151="Moderate"),AND(LEN(TRIM(G1151))&gt;0,LEFT(LOWER(TRIM(G1151)),7)&lt;&gt;"pending"),G1151&lt;&gt;"No substantive use decision is permitted from identification metadata alone.",AND(LEN(TRIM(DZ1151))&gt;0,LEFT(LOWER(TRIM(DZ1151)),7)&lt;&gt;"pending"),DZ1151&lt;&gt;"Identification metadata alone does not permit any substantive scientific, causal, operational, or institutional claim.",AND(LEN(TRIM(EI1151))&gt;0,LEFT(LOWER(TRIM(EI1151)),7)&lt;&gt;"pending"),ISNUMBER(EH1151),EH1151&gt;0),"READY","PENDING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1" t="str">
        <x:v>Pending</x:v>
      </x:c>
      <x:c r="EE1151"/>
      <x:c r="EF1151" t="str">
        <x:v>Pending</x:v>
      </x:c>
      <x:c r="EG1151" t="str">
        <x:v>Pending</x:v>
      </x:c>
      <x:c r="EH1151"/>
      <x:c r="EI1151" s="501"/>
      <x:c r="EJ1151"/>
      <x:c r="EK1151" t="str">
        <x:v>Pending</x:v>
      </x:c>
      <x:c r="EL1151" t="n">
        <x:v>46272</x:v>
      </x:c>
      <x:c r="EM1151" t="str">
        <x:v>Production PubMed record imported and reconciled to Zotero item DIX7J5EE;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1" t="n">
        <x:f>IF(L1151="","",(IF(N1151&lt;&gt;"",1,0)+IF(O1151&lt;&gt;"",1,0)+IF(AJ1151&lt;&gt;"",1,0)+IF(AU1151&lt;&gt;"",1,0)+IF(BE1151&lt;&gt;"",1,0)+IF(CF1151&lt;&gt;"",1,0)+IF(CJ1151="Yes",1,0)+IF(CL1151="Yes",1,0)+IF(DE1151&lt;&gt;"Pending",1,0)+IF(F1151&lt;&gt;"",1,0)+IF(DZ1151&lt;&gt;"",1,0)+IF(EI1151&lt;&gt;"",1,0))/12)</x:f>
        <x:v>0.5</x:v>
      </x:c>
    </x:row>
    <x:row r="1152">
      <x:c r="A1152" t="str">
        <x:v>EV-1149</x:v>
      </x:c>
      <x:c r="B1152" t="str">
        <x:v>Integrity check</x:v>
      </x:c>
      <x:c r="C1152" t="str">
        <x:f>IF(L1152="","",IF(LEFT(EC1152,7)="BLOCKED","🔴 Do not use for conclusion",IF(EB1152="Yes","🟢 Claim-ready","🟡 Caution / context")))</x:f>
        <x:v>🟡 Caution / context</x:v>
      </x:c>
      <x:c r="D1152" t="str">
        <x:f>IF(L1152="","",EC1152)</x:f>
        <x:v>PENDING — appropriate appraisal</x:v>
      </x:c>
      <x:c r="E1152" t="str">
        <x:v>P3 — Medium</x:v>
      </x:c>
      <x:c r="F1152" t="str">
        <x:v>Pending</x:v>
      </x:c>
      <x:c r="G1152" t="str">
        <x:v>Title/abstract identify an explicit tactical/public-safety context and readiness domain; retain for full-text assessment.</x:v>
      </x:c>
      <x:c r="H1152" t="str">
        <x:v>Obtain and review lawful full text; confirm human adjudication; then select a design-specific appraisal instrument.</x:v>
      </x:c>
      <x:c r="I1152"/>
      <x:c r="J1152" t="str">
        <x:v>A — Core</x:v>
      </x:c>
      <x:c r="K1152" t="str">
        <x:v>IDENTIFIED</x:v>
      </x:c>
      <x:c r="L1152" t="str">
        <x:v>Assessment of the periodontal health and community periodontal index in the Army of Serbia.</x:v>
      </x:c>
      <x:c r="M1152"/>
      <x:c r="N1152" t="str">
        <x:v>Kovacevic, Vladan; Milosavljevic, Marko; Rancic, Nemanja; Dakovic, Dragana</x:v>
      </x:c>
      <x:c r="O1152" t="n">
        <x:v>2015</x:v>
      </x:c>
      <x:c r="P1152" t="str">
        <x:v>Vojnosanitetski pregled</x:v>
      </x:c>
      <x:c r="Q1152" t="str">
        <x:v>Journal Article; Research Support, Non-U.S. Gov't</x:v>
      </x:c>
      <x:c r="R1152" t="str">
        <x:v>Unclear</x:v>
      </x:c>
      <x:c r="S1152" t="str">
        <x:v>Unknown</x:v>
      </x:c>
      <x:c r="T1152" t="str">
        <x:v>eng</x:v>
      </x:c>
      <x:c r="U1152" t="str">
        <x:v>https://pubmed.ncbi.nlm.nih.gov/26731968/</x:v>
      </x:c>
      <x:c r="V1152" t="str">
        <x:v>10.2298/vsp140812105k</x:v>
      </x:c>
      <x:c r="W1152" t="str">
        <x:f>IF(V1152="","",LOWER(SUBSTITUTE(SUBSTITUTE(SUBSTITUTE(SUBSTITUTE(TRIM(V1152),"https://doi.org/",""),"http://doi.org/",""),"https://dx.doi.org/",""),"doi:","")))</x:f>
        <x:v>10.2298/vsp140812105k</x:v>
      </x:c>
      <x:c r="X1152" t="str">
        <x:v>26731968</x:v>
      </x:c>
      <x:c r="Y1152" t="str"/>
      <x:c r="Z1152"/>
      <x:c r="AA1152" t="str">
        <x:v>PubMed/MEDLINE</x:v>
      </x:c>
      <x:c r="AB1152" t="str">
        <x:v>PUBMED-A-v1.0-2026-08-28</x:v>
      </x:c>
      <x:c r="AC1152" t="str">
        <x:v>SP-PUBMED-A-20260828</x:v>
      </x:c>
      <x:c r="AD1152" s="499" t="n">
        <x:v>46262</x:v>
      </x:c>
      <x:c r="AE1152" s="499" t="n">
        <x:v>46272</x:v>
      </x:c>
      <x:c r="AF1152" t="str">
        <x:v>55LQHMHB</x:v>
      </x:c>
      <x:c r="AG1152"/>
      <x:c r="AH1152" t="str">
        <x:v>Tactical Athlete → Operational Readiness Brazil</x:v>
      </x:c>
      <x:c r="AI1152" t="str">
        <x:v>evidence-family:A</x:v>
      </x:c>
      <x:c r="AJ1152"/>
      <x:c r="AK1152" t="str">
        <x:f>IF(AJ1152="","",IF(OR(LOWER(AJ1152)="brazil",LOWER(AJ1152)="brasil"),"Yes","No"))</x:f>
      </x:c>
      <x:c r="AL1152"/>
      <x:c r="AM1152"/>
      <x:c r="AN1152"/>
      <x:c r="AO1152"/>
      <x:c r="AP1152"/>
      <x:c r="AQ1152"/>
      <x:c r="AR1152"/>
      <x:c r="AS1152"/>
      <x:c r="AT1152"/>
      <x:c r="AU1152"/>
      <x:c r="AV1152"/>
      <x:c r="AW1152"/>
      <x:c r="AX1152"/>
      <x:c r="AY1152"/>
      <x:c r="AZ1152"/>
      <x:c r="BA1152"/>
      <x:c r="BB1152"/>
      <x:c r="BC1152"/>
      <x:c r="BD1152"/>
      <x:c r="BE1152"/>
      <x:c r="BF1152"/>
      <x:c r="BG1152"/>
      <x:c r="BH1152"/>
      <x:c r="BI1152"/>
      <x:c r="BJ1152"/>
      <x:c r="BK1152"/>
      <x:c r="BL1152"/>
      <x:c r="BM1152"/>
      <x:c r="BN1152"/>
      <x:c r="BO1152"/>
      <x:c r="BP1152"/>
      <x:c r="BQ1152"/>
      <x:c r="BR1152"/>
      <x:c r="BS1152"/>
      <x:c r="BT1152"/>
      <x:c r="BU1152"/>
      <x:c r="BV1152"/>
      <x:c r="BW1152"/>
      <x:c r="BX1152"/>
      <x:c r="BY1152"/>
      <x:c r="BZ1152"/>
      <x:c r="CA1152"/>
      <x:c r="CB1152"/>
      <x:c r="CC1152"/>
      <x:c r="CD1152"/>
      <x:c r="CE1152"/>
      <x:c r="CF1152"/>
      <x:c r="CG1152"/>
      <x:c r="CH1152"/>
      <x:c r="CI1152"/>
      <x:c r="CJ1152" t="str">
        <x:v>Yes</x:v>
      </x:c>
      <x:c r="CK1152" t="str">
        <x:v>Yes</x:v>
      </x:c>
      <x:c r="CL1152" t="str">
        <x:v>Yes</x:v>
      </x:c>
      <x:c r="CM1152" t="str">
        <x:v>Clear</x:v>
      </x:c>
      <x:c r="CN1152" t="str">
        <x:v>Verified — clear</x:v>
      </x:c>
      <x:c r="CO1152" t="n">
        <x:v>46272</x:v>
      </x:c>
      <x:c r="CP1152" t="str">
        <x:v>https://pubmed.ncbi.nlm.nih.gov/26731968/</x:v>
      </x:c>
      <x:c r="CQ1152"/>
      <x:c r="CR1152"/>
      <x:c r="CS1152"/>
      <x:c r="CT1152"/>
      <x:c r="CU1152"/>
      <x:c r="CV1152"/>
      <x:c r="CW1152"/>
      <x:c r="CX1152"/>
      <x:c r="CY1152"/>
      <x:c r="CZ1152"/>
      <x:c r="DA1152"/>
      <x:c r="DB1152" t="str">
        <x:f>IF(L1152="","",IF(AND(COUNT(CU1152:DA1152)=7,OR(CU1152=0,CU1152=1,CU1152=2),OR(CV1152=0,CV1152=1,CV1152=2),OR(CW1152=0,CW1152=1,CW1152=2),OR(CX1152=0,CX1152=1,CX1152=2),OR(CY1152=0,CY1152=1,CY1152=2),OR(CZ1152=0,CZ1152=1,CZ1152=2),OR(DA1152=0,DA1152=1,DA1152=2)),SUM(CU1152:DA1152),""))</x:f>
      </x:c>
      <x:c r="DC1152" t="str">
        <x:f>IF(DB1152="","",ROUND(DB1152/14*10,1))</x:f>
      </x:c>
      <x:c r="DD1152" t="str">
        <x:v>Pending</x:v>
      </x:c>
      <x:c r="DE1152" t="str">
        <x:f>IF(L1152="","",IF(DC1152="","Pending",IF(DD1152="Yes","CONDITIONAL — safety override",IF(DC1152&gt;=8,"HIGH",IF(DC1152&gt;=5,"CONDITIONAL","LOW")))))</x:f>
        <x:v>Pending</x:v>
      </x:c>
      <x:c r="DF1152" t="str">
        <x:v>Pending screening and full-text appraisal; no transferability judgment made at identification.</x:v>
      </x:c>
      <x:c r="DG1152"/>
      <x:c r="DH1152"/>
      <x:c r="DI1152"/>
      <x:c r="DJ1152"/>
      <x:c r="DK1152"/>
      <x:c r="DL1152"/>
      <x:c r="DM1152"/>
      <x:c r="DN1152"/>
      <x:c r="DO1152"/>
      <x:c r="DP1152"/>
      <x:c r="DQ1152"/>
      <x:c r="DR1152"/>
      <x:c r="DS1152"/>
      <x:c r="DT1152"/>
      <x:c r="DU1152"/>
      <x:c r="DV1152"/>
      <x:c r="DW1152"/>
      <x:c r="DX1152"/>
      <x:c r="DY1152"/>
      <x:c r="DZ1152" t="str">
        <x:v>Title/abstract screening alone does not establish effectiveness, causality, methodological quality, transferability to Brazilian public safety or an institutional recommendation.</x:v>
      </x:c>
      <x:c r="EA1152" t="str">
        <x:v>Pending</x:v>
      </x:c>
      <x:c r="EB1152" t="str">
        <x:f>IF(L1152="","",IF(EC1152="READY","Yes","No / Pending"))</x:f>
        <x:v>No / Pending</x:v>
      </x:c>
      <x:c r="EC1152" t="str">
        <x:f>IF(L1152="","",IF(OR(ISNUMBER(SEARCH("Retracted Publication",Q1152)),CM1152="Retracted",CN1152="Retracted",CM1152="Expression of Concern",CN1152="Expression of Concern",F1152="Not used",CG1152="Critical",CH1152="High",CH1152="Critical"),"BLOCKED — integrity or use restriction",IF(AND(CJ1152="Yes",CK1152="Yes",CL1152="Yes"),IF(AND(CM1152="Clear",CN1152="Verified — clear"),IF(AND(AND(LEN(TRIM(CF1152))&gt;0,LEFT(LOWER(TRIM(CF1152)),7)&lt;&gt;"pending"),OR(CG1152="High",CG1152="Moderate"),OR(CH1152="Low",CH1152="Some concerns",CH1152="Not applicable")),IF(AND(DD1152="No",OR(DE1152="HIGH",DE1152="CONDITIONAL"),AND(LEN(TRIM(DF1152))&gt;0,LEFT(LOWER(TRIM(DF1152)),7)&lt;&gt;"pending")),IF(AND(AND(LEN(TRIM(DT1152))&gt;0,LEFT(LOWER(TRIM(DT1152)),7)&lt;&gt;"pending"),AND(LEN(TRIM(DU1152))&gt;0,LEFT(LOWER(TRIM(DU1152)),7)&lt;&gt;"pending"),OR(AND(LEN(TRIM(DV1152))&gt;0,LEFT(LOWER(TRIM(DV1152)),7)&lt;&gt;"pending"),AND(LEN(TRIM(DW1152))&gt;0,LEFT(LOWER(TRIM(DW1152)),7)&lt;&gt;"pending")),AND(LEN(TRIM(DX1152))&gt;0,LEFT(LOWER(TRIM(DX1152)),7)&lt;&gt;"pending")),IF(AND(F1152="Claim-ready",OR(EA1152="Strong",EA1152="Moderate"),AND(LEN(TRIM(G1152))&gt;0,LEFT(LOWER(TRIM(G1152)),7)&lt;&gt;"pending"),G1152&lt;&gt;"No substantive use decision is permitted from identification metadata alone.",AND(LEN(TRIM(DZ1152))&gt;0,LEFT(LOWER(TRIM(DZ1152)),7)&lt;&gt;"pending"),DZ1152&lt;&gt;"Identification metadata alone does not permit any substantive scientific, causal, operational, or institutional claim.",AND(LEN(TRIM(EI1152))&gt;0,LEFT(LOWER(TRIM(EI1152)),7)&lt;&gt;"pending"),ISNUMBER(EH1152),EH1152&gt;0),"READY","PENDING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2" t="str">
        <x:v>Pending</x:v>
      </x:c>
      <x:c r="EE1152"/>
      <x:c r="EF1152" t="str">
        <x:v>Pending</x:v>
      </x:c>
      <x:c r="EG1152" t="str">
        <x:v>Pending</x:v>
      </x:c>
      <x:c r="EH1152"/>
      <x:c r="EI1152" s="501"/>
      <x:c r="EJ1152"/>
      <x:c r="EK1152" t="str">
        <x:v>Pending</x:v>
      </x:c>
      <x:c r="EL1152" t="n">
        <x:v>46272</x:v>
      </x:c>
      <x:c r="EM1152" t="str">
        <x:v>Production PubMed record imported and reconciled to Zotero item 55LQHMHB;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2" t="n">
        <x:f>IF(L1152="","",(IF(N1152&lt;&gt;"",1,0)+IF(O1152&lt;&gt;"",1,0)+IF(AJ1152&lt;&gt;"",1,0)+IF(AU1152&lt;&gt;"",1,0)+IF(BE1152&lt;&gt;"",1,0)+IF(CF1152&lt;&gt;"",1,0)+IF(CJ1152="Yes",1,0)+IF(CL1152="Yes",1,0)+IF(DE1152&lt;&gt;"Pending",1,0)+IF(F1152&lt;&gt;"",1,0)+IF(DZ1152&lt;&gt;"",1,0)+IF(EI1152&lt;&gt;"",1,0))/12)</x:f>
        <x:v>0.5</x:v>
      </x:c>
    </x:row>
    <x:row r="1153">
      <x:c r="A1153" t="str">
        <x:v>EV-1150</x:v>
      </x:c>
      <x:c r="B1153" t="str">
        <x:v>Integrity check</x:v>
      </x:c>
      <x:c r="C1153" t="str">
        <x:f>IF(L1153="","",IF(LEFT(EC1153,7)="BLOCKED","🔴 Do not use for conclusion",IF(EB1153="Yes","🟢 Claim-ready","🟡 Caution / context")))</x:f>
        <x:v>🟡 Caution / context</x:v>
      </x:c>
      <x:c r="D1153" t="str">
        <x:f>IF(L1153="","",EC1153)</x:f>
        <x:v>PENDING — appropriate appraisal</x:v>
      </x:c>
      <x:c r="E1153" t="str">
        <x:v>P3 — Medium</x:v>
      </x:c>
      <x:c r="F1153" t="str">
        <x:v>Pending</x:v>
      </x:c>
      <x:c r="G1153" t="str">
        <x:v>A potentially relevant concept is present, but direct applicability is ambiguous at title/abstract level.</x:v>
      </x:c>
      <x:c r="H1153" t="str">
        <x:v>Human title/abstract adjudication; retrieve full text if relevance remains plausible.</x:v>
      </x:c>
      <x:c r="I1153"/>
      <x:c r="J1153" t="str">
        <x:v>A — Core</x:v>
      </x:c>
      <x:c r="K1153" t="str">
        <x:v>IDENTIFIED</x:v>
      </x:c>
      <x:c r="L1153" t="str">
        <x:v>Relationships Between Physical Fitness, Demands of Flight Duty, and Musculoskeletal Symptoms Among Military Pilots.</x:v>
      </x:c>
      <x:c r="M1153"/>
      <x:c r="N1153" t="str">
        <x:v>Rintala, Harri; Hakkinen, Arja; Siitonen, Simo; Kyrolainen, Heikki</x:v>
      </x:c>
      <x:c r="O1153" t="n">
        <x:v>2015</x:v>
      </x:c>
      <x:c r="P1153" t="str">
        <x:v>Military medicine</x:v>
      </x:c>
      <x:c r="Q1153" t="str">
        <x:v>Journal Article</x:v>
      </x:c>
      <x:c r="R1153" t="str">
        <x:v>Unclear</x:v>
      </x:c>
      <x:c r="S1153" t="str">
        <x:v>Unknown</x:v>
      </x:c>
      <x:c r="T1153" t="str">
        <x:v>eng</x:v>
      </x:c>
      <x:c r="U1153" t="str">
        <x:v>https://pubmed.ncbi.nlm.nih.gov/26633667/</x:v>
      </x:c>
      <x:c r="V1153" t="str">
        <x:v>10.7205/milmed-d-14-00467</x:v>
      </x:c>
      <x:c r="W1153" t="str">
        <x:f>IF(V1153="","",LOWER(SUBSTITUTE(SUBSTITUTE(SUBSTITUTE(SUBSTITUTE(TRIM(V1153),"https://doi.org/",""),"http://doi.org/",""),"https://dx.doi.org/",""),"doi:","")))</x:f>
        <x:v>10.7205/milmed-d-14-00467</x:v>
      </x:c>
      <x:c r="X1153" t="str">
        <x:v>26633667</x:v>
      </x:c>
      <x:c r="Y1153" t="str"/>
      <x:c r="Z1153"/>
      <x:c r="AA1153" t="str">
        <x:v>PubMed/MEDLINE</x:v>
      </x:c>
      <x:c r="AB1153" t="str">
        <x:v>PUBMED-A-v1.0-2026-08-28</x:v>
      </x:c>
      <x:c r="AC1153" t="str">
        <x:v>SP-PUBMED-A-20260828</x:v>
      </x:c>
      <x:c r="AD1153" s="499" t="n">
        <x:v>46262</x:v>
      </x:c>
      <x:c r="AE1153" s="499" t="n">
        <x:v>46272</x:v>
      </x:c>
      <x:c r="AF1153" t="str">
        <x:v>G5JBP8SU</x:v>
      </x:c>
      <x:c r="AG1153"/>
      <x:c r="AH1153" t="str">
        <x:v>Tactical Athlete → Operational Readiness Brazil</x:v>
      </x:c>
      <x:c r="AI1153" t="str">
        <x:v>evidence-family:A</x:v>
      </x:c>
      <x:c r="AJ1153"/>
      <x:c r="AK1153" t="str">
        <x:f>IF(AJ1153="","",IF(OR(LOWER(AJ1153)="brazil",LOWER(AJ1153)="brasil"),"Yes","No"))</x:f>
      </x:c>
      <x:c r="AL1153"/>
      <x:c r="AM1153"/>
      <x:c r="AN1153"/>
      <x:c r="AO1153"/>
      <x:c r="AP1153"/>
      <x:c r="AQ1153"/>
      <x:c r="AR1153"/>
      <x:c r="AS1153"/>
      <x:c r="AT1153"/>
      <x:c r="AU1153"/>
      <x:c r="AV1153"/>
      <x:c r="AW1153"/>
      <x:c r="AX1153"/>
      <x:c r="AY1153"/>
      <x:c r="AZ1153"/>
      <x:c r="BA1153"/>
      <x:c r="BB1153"/>
      <x:c r="BC1153"/>
      <x:c r="BD1153"/>
      <x:c r="BE1153"/>
      <x:c r="BF1153"/>
      <x:c r="BG1153"/>
      <x:c r="BH1153"/>
      <x:c r="BI1153"/>
      <x:c r="BJ1153"/>
      <x:c r="BK1153"/>
      <x:c r="BL1153"/>
      <x:c r="BM1153"/>
      <x:c r="BN1153"/>
      <x:c r="BO1153"/>
      <x:c r="BP1153"/>
      <x:c r="BQ1153"/>
      <x:c r="BR1153"/>
      <x:c r="BS1153"/>
      <x:c r="BT1153"/>
      <x:c r="BU1153"/>
      <x:c r="BV1153"/>
      <x:c r="BW1153"/>
      <x:c r="BX1153"/>
      <x:c r="BY1153"/>
      <x:c r="BZ1153"/>
      <x:c r="CA1153"/>
      <x:c r="CB1153"/>
      <x:c r="CC1153"/>
      <x:c r="CD1153"/>
      <x:c r="CE1153"/>
      <x:c r="CF1153"/>
      <x:c r="CG1153"/>
      <x:c r="CH1153"/>
      <x:c r="CI1153"/>
      <x:c r="CJ1153" t="str">
        <x:v>Yes</x:v>
      </x:c>
      <x:c r="CK1153" t="str">
        <x:v>Yes</x:v>
      </x:c>
      <x:c r="CL1153" t="str">
        <x:v>Yes</x:v>
      </x:c>
      <x:c r="CM1153" t="str">
        <x:v>Clear</x:v>
      </x:c>
      <x:c r="CN1153" t="str">
        <x:v>Verified — clear</x:v>
      </x:c>
      <x:c r="CO1153" t="n">
        <x:v>46272</x:v>
      </x:c>
      <x:c r="CP1153" t="str">
        <x:v>https://pubmed.ncbi.nlm.nih.gov/26633667/</x:v>
      </x:c>
      <x:c r="CQ1153"/>
      <x:c r="CR1153"/>
      <x:c r="CS1153"/>
      <x:c r="CT1153"/>
      <x:c r="CU1153"/>
      <x:c r="CV1153"/>
      <x:c r="CW1153"/>
      <x:c r="CX1153"/>
      <x:c r="CY1153"/>
      <x:c r="CZ1153"/>
      <x:c r="DA1153"/>
      <x:c r="DB1153" t="str">
        <x:f>IF(L1153="","",IF(AND(COUNT(CU1153:DA1153)=7,OR(CU1153=0,CU1153=1,CU1153=2),OR(CV1153=0,CV1153=1,CV1153=2),OR(CW1153=0,CW1153=1,CW1153=2),OR(CX1153=0,CX1153=1,CX1153=2),OR(CY1153=0,CY1153=1,CY1153=2),OR(CZ1153=0,CZ1153=1,CZ1153=2),OR(DA1153=0,DA1153=1,DA1153=2)),SUM(CU1153:DA1153),""))</x:f>
      </x:c>
      <x:c r="DC1153" t="str">
        <x:f>IF(DB1153="","",ROUND(DB1153/14*10,1))</x:f>
      </x:c>
      <x:c r="DD1153" t="str">
        <x:v>Pending</x:v>
      </x:c>
      <x:c r="DE1153" t="str">
        <x:f>IF(L1153="","",IF(DC1153="","Pending",IF(DD1153="Yes","CONDITIONAL — safety override",IF(DC1153&gt;=8,"HIGH",IF(DC1153&gt;=5,"CONDITIONAL","LOW")))))</x:f>
        <x:v>Pending</x:v>
      </x:c>
      <x:c r="DF1153" t="str">
        <x:v>Pending screening and full-text appraisal; no transferability judgment made at identification.</x:v>
      </x:c>
      <x:c r="DG1153"/>
      <x:c r="DH1153"/>
      <x:c r="DI1153"/>
      <x:c r="DJ1153"/>
      <x:c r="DK1153"/>
      <x:c r="DL1153"/>
      <x:c r="DM1153"/>
      <x:c r="DN1153"/>
      <x:c r="DO1153"/>
      <x:c r="DP1153"/>
      <x:c r="DQ1153"/>
      <x:c r="DR1153"/>
      <x:c r="DS1153"/>
      <x:c r="DT1153"/>
      <x:c r="DU1153"/>
      <x:c r="DV1153"/>
      <x:c r="DW1153"/>
      <x:c r="DX1153"/>
      <x:c r="DY1153"/>
      <x:c r="DZ1153" t="str">
        <x:v>Title/abstract information is insufficient for a substantive scientific, causal, transferability or institutional claim.</x:v>
      </x:c>
      <x:c r="EA1153" t="str">
        <x:v>Pending</x:v>
      </x:c>
      <x:c r="EB1153" t="str">
        <x:f>IF(L1153="","",IF(EC1153="READY","Yes","No / Pending"))</x:f>
        <x:v>No / Pending</x:v>
      </x:c>
      <x:c r="EC1153" t="str">
        <x:f>IF(L1153="","",IF(OR(ISNUMBER(SEARCH("Retracted Publication",Q1153)),CM1153="Retracted",CN1153="Retracted",CM1153="Expression of Concern",CN1153="Expression of Concern",F1153="Not used",CG1153="Critical",CH1153="High",CH1153="Critical"),"BLOCKED — integrity or use restriction",IF(AND(CJ1153="Yes",CK1153="Yes",CL1153="Yes"),IF(AND(CM1153="Clear",CN1153="Verified — clear"),IF(AND(AND(LEN(TRIM(CF1153))&gt;0,LEFT(LOWER(TRIM(CF1153)),7)&lt;&gt;"pending"),OR(CG1153="High",CG1153="Moderate"),OR(CH1153="Low",CH1153="Some concerns",CH1153="Not applicable")),IF(AND(DD1153="No",OR(DE1153="HIGH",DE1153="CONDITIONAL"),AND(LEN(TRIM(DF1153))&gt;0,LEFT(LOWER(TRIM(DF1153)),7)&lt;&gt;"pending")),IF(AND(AND(LEN(TRIM(DT1153))&gt;0,LEFT(LOWER(TRIM(DT1153)),7)&lt;&gt;"pending"),AND(LEN(TRIM(DU1153))&gt;0,LEFT(LOWER(TRIM(DU1153)),7)&lt;&gt;"pending"),OR(AND(LEN(TRIM(DV1153))&gt;0,LEFT(LOWER(TRIM(DV1153)),7)&lt;&gt;"pending"),AND(LEN(TRIM(DW1153))&gt;0,LEFT(LOWER(TRIM(DW1153)),7)&lt;&gt;"pending")),AND(LEN(TRIM(DX1153))&gt;0,LEFT(LOWER(TRIM(DX1153)),7)&lt;&gt;"pending")),IF(AND(F1153="Claim-ready",OR(EA1153="Strong",EA1153="Moderate"),AND(LEN(TRIM(G1153))&gt;0,LEFT(LOWER(TRIM(G1153)),7)&lt;&gt;"pending"),G1153&lt;&gt;"No substantive use decision is permitted from identification metadata alone.",AND(LEN(TRIM(DZ1153))&gt;0,LEFT(LOWER(TRIM(DZ1153)),7)&lt;&gt;"pending"),DZ1153&lt;&gt;"Identification metadata alone does not permit any substantive scientific, causal, operational, or institutional claim.",AND(LEN(TRIM(EI1153))&gt;0,LEFT(LOWER(TRIM(EI1153)),7)&lt;&gt;"pending"),ISNUMBER(EH1153),EH1153&gt;0),"READY","PENDING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3" t="str">
        <x:v>Pending</x:v>
      </x:c>
      <x:c r="EE1153"/>
      <x:c r="EF1153" t="str">
        <x:v>Pending</x:v>
      </x:c>
      <x:c r="EG1153" t="str">
        <x:v>Pending</x:v>
      </x:c>
      <x:c r="EH1153"/>
      <x:c r="EI1153" s="501"/>
      <x:c r="EJ1153"/>
      <x:c r="EK1153" t="str">
        <x:v>Pending</x:v>
      </x:c>
      <x:c r="EL1153" t="n">
        <x:v>46272</x:v>
      </x:c>
      <x:c r="EM1153" t="str">
        <x:v>Production PubMed record imported and reconciled to Zotero item G5JBP8SU;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53" t="n">
        <x:f>IF(L1153="","",(IF(N1153&lt;&gt;"",1,0)+IF(O1153&lt;&gt;"",1,0)+IF(AJ1153&lt;&gt;"",1,0)+IF(AU1153&lt;&gt;"",1,0)+IF(BE1153&lt;&gt;"",1,0)+IF(CF1153&lt;&gt;"",1,0)+IF(CJ1153="Yes",1,0)+IF(CL1153="Yes",1,0)+IF(DE1153&lt;&gt;"Pending",1,0)+IF(F1153&lt;&gt;"",1,0)+IF(DZ1153&lt;&gt;"",1,0)+IF(EI1153&lt;&gt;"",1,0))/12)</x:f>
        <x:v>0.5</x:v>
      </x:c>
    </x:row>
    <x:row r="1154">
      <x:c r="A1154" t="str">
        <x:v>EV-1151</x:v>
      </x:c>
      <x:c r="B1154" t="str">
        <x:v>Integrity check</x:v>
      </x:c>
      <x:c r="C1154" t="str">
        <x:f>IF(L1154="","",IF(LEFT(EC1154,7)="BLOCKED","🔴 Do not use for conclusion",IF(EB1154="Yes","🟢 Claim-ready","🟡 Caution / context")))</x:f>
        <x:v>🟡 Caution / context</x:v>
      </x:c>
      <x:c r="D1154" t="str">
        <x:f>IF(L1154="","",EC1154)</x:f>
        <x:v>PENDING — appropriate appraisal</x:v>
      </x:c>
      <x:c r="E1154" t="str">
        <x:v>P3 — Medium</x:v>
      </x:c>
      <x:c r="F1154" t="str">
        <x:v>Pending</x:v>
      </x:c>
      <x:c r="G1154" t="str">
        <x:v>Title/abstract identify an explicit tactical/public-safety context and readiness domain; retain for full-text assessment.</x:v>
      </x:c>
      <x:c r="H1154" t="str">
        <x:v>Obtain and review lawful full text; confirm human adjudication; then select a design-specific appraisal instrument.</x:v>
      </x:c>
      <x:c r="I1154"/>
      <x:c r="J1154" t="str">
        <x:v>A — Core</x:v>
      </x:c>
      <x:c r="K1154" t="str">
        <x:v>IDENTIFIED</x:v>
      </x:c>
      <x:c r="L1154" t="str">
        <x:v>Preparing for Combat Readiness for the Fight: Physical Performance Profile of Female U.S. Marines.</x:v>
      </x:c>
      <x:c r="M1154"/>
      <x:c r="N1154" t="str">
        <x:v>Kelly, Karen R; Jameson, Jason T</x:v>
      </x:c>
      <x:c r="O1154" t="n">
        <x:v>2016</x:v>
      </x:c>
      <x:c r="P1154" t="str">
        <x:v>Journal of strength and conditioning research</x:v>
      </x:c>
      <x:c r="Q1154" t="str">
        <x:v>Journal Article; Research Support, U.S. Gov't, Non-P.H.S.</x:v>
      </x:c>
      <x:c r="R1154" t="str">
        <x:v>Unclear</x:v>
      </x:c>
      <x:c r="S1154" t="str">
        <x:v>Unknown</x:v>
      </x:c>
      <x:c r="T1154" t="str">
        <x:v>eng</x:v>
      </x:c>
      <x:c r="U1154" t="str">
        <x:v>https://pubmed.ncbi.nlm.nih.gov/26605806/</x:v>
      </x:c>
      <x:c r="V1154" t="str">
        <x:v>10.1519/jsc.0000000000001269</x:v>
      </x:c>
      <x:c r="W1154" t="str">
        <x:f>IF(V1154="","",LOWER(SUBSTITUTE(SUBSTITUTE(SUBSTITUTE(SUBSTITUTE(TRIM(V1154),"https://doi.org/",""),"http://doi.org/",""),"https://dx.doi.org/",""),"doi:","")))</x:f>
        <x:v>10.1519/jsc.0000000000001269</x:v>
      </x:c>
      <x:c r="X1154" t="str">
        <x:v>26605806</x:v>
      </x:c>
      <x:c r="Y1154" t="str"/>
      <x:c r="Z1154"/>
      <x:c r="AA1154" t="str">
        <x:v>PubMed/MEDLINE</x:v>
      </x:c>
      <x:c r="AB1154" t="str">
        <x:v>PUBMED-A-v1.0-2026-08-28</x:v>
      </x:c>
      <x:c r="AC1154" t="str">
        <x:v>SP-PUBMED-A-20260828</x:v>
      </x:c>
      <x:c r="AD1154" s="499" t="n">
        <x:v>46262</x:v>
      </x:c>
      <x:c r="AE1154" s="499" t="n">
        <x:v>46272</x:v>
      </x:c>
      <x:c r="AF1154" t="str">
        <x:v>RLLYMA3Q</x:v>
      </x:c>
      <x:c r="AG1154"/>
      <x:c r="AH1154" t="str">
        <x:v>Tactical Athlete → Operational Readiness Brazil</x:v>
      </x:c>
      <x:c r="AI1154" t="str">
        <x:v>evidence-family:A</x:v>
      </x:c>
      <x:c r="AJ1154"/>
      <x:c r="AK1154" t="str">
        <x:f>IF(AJ1154="","",IF(OR(LOWER(AJ1154)="brazil",LOWER(AJ1154)="brasil"),"Yes","No"))</x:f>
      </x:c>
      <x:c r="AL1154"/>
      <x:c r="AM1154"/>
      <x:c r="AN1154"/>
      <x:c r="AO1154"/>
      <x:c r="AP1154"/>
      <x:c r="AQ1154"/>
      <x:c r="AR1154"/>
      <x:c r="AS1154"/>
      <x:c r="AT1154"/>
      <x:c r="AU1154"/>
      <x:c r="AV1154"/>
      <x:c r="AW1154"/>
      <x:c r="AX1154"/>
      <x:c r="AY1154"/>
      <x:c r="AZ1154"/>
      <x:c r="BA1154"/>
      <x:c r="BB1154"/>
      <x:c r="BC1154"/>
      <x:c r="BD1154"/>
      <x:c r="BE1154"/>
      <x:c r="BF1154"/>
      <x:c r="BG1154"/>
      <x:c r="BH1154"/>
      <x:c r="BI1154"/>
      <x:c r="BJ1154"/>
      <x:c r="BK1154"/>
      <x:c r="BL1154"/>
      <x:c r="BM1154"/>
      <x:c r="BN1154"/>
      <x:c r="BO1154"/>
      <x:c r="BP1154"/>
      <x:c r="BQ1154"/>
      <x:c r="BR1154"/>
      <x:c r="BS1154"/>
      <x:c r="BT1154"/>
      <x:c r="BU1154"/>
      <x:c r="BV1154"/>
      <x:c r="BW1154"/>
      <x:c r="BX1154"/>
      <x:c r="BY1154"/>
      <x:c r="BZ1154"/>
      <x:c r="CA1154"/>
      <x:c r="CB1154"/>
      <x:c r="CC1154"/>
      <x:c r="CD1154"/>
      <x:c r="CE1154"/>
      <x:c r="CF1154"/>
      <x:c r="CG1154"/>
      <x:c r="CH1154"/>
      <x:c r="CI1154"/>
      <x:c r="CJ1154" t="str">
        <x:v>Yes</x:v>
      </x:c>
      <x:c r="CK1154" t="str">
        <x:v>Yes</x:v>
      </x:c>
      <x:c r="CL1154" t="str">
        <x:v>Yes</x:v>
      </x:c>
      <x:c r="CM1154" t="str">
        <x:v>Clear</x:v>
      </x:c>
      <x:c r="CN1154" t="str">
        <x:v>Verified — clear</x:v>
      </x:c>
      <x:c r="CO1154" t="n">
        <x:v>46272</x:v>
      </x:c>
      <x:c r="CP1154" t="str">
        <x:v>https://pubmed.ncbi.nlm.nih.gov/26605806/</x:v>
      </x:c>
      <x:c r="CQ1154"/>
      <x:c r="CR1154"/>
      <x:c r="CS1154"/>
      <x:c r="CT1154"/>
      <x:c r="CU1154"/>
      <x:c r="CV1154"/>
      <x:c r="CW1154"/>
      <x:c r="CX1154"/>
      <x:c r="CY1154"/>
      <x:c r="CZ1154"/>
      <x:c r="DA1154"/>
      <x:c r="DB1154" t="str">
        <x:f>IF(L1154="","",IF(AND(COUNT(CU1154:DA1154)=7,OR(CU1154=0,CU1154=1,CU1154=2),OR(CV1154=0,CV1154=1,CV1154=2),OR(CW1154=0,CW1154=1,CW1154=2),OR(CX1154=0,CX1154=1,CX1154=2),OR(CY1154=0,CY1154=1,CY1154=2),OR(CZ1154=0,CZ1154=1,CZ1154=2),OR(DA1154=0,DA1154=1,DA1154=2)),SUM(CU1154:DA1154),""))</x:f>
      </x:c>
      <x:c r="DC1154" t="str">
        <x:f>IF(DB1154="","",ROUND(DB1154/14*10,1))</x:f>
      </x:c>
      <x:c r="DD1154" t="str">
        <x:v>Pending</x:v>
      </x:c>
      <x:c r="DE1154" t="str">
        <x:f>IF(L1154="","",IF(DC1154="","Pending",IF(DD1154="Yes","CONDITIONAL — safety override",IF(DC1154&gt;=8,"HIGH",IF(DC1154&gt;=5,"CONDITIONAL","LOW")))))</x:f>
        <x:v>Pending</x:v>
      </x:c>
      <x:c r="DF1154" t="str">
        <x:v>Pending screening and full-text appraisal; no transferability judgment made at identification.</x:v>
      </x:c>
      <x:c r="DG1154"/>
      <x:c r="DH1154"/>
      <x:c r="DI1154"/>
      <x:c r="DJ1154"/>
      <x:c r="DK1154"/>
      <x:c r="DL1154"/>
      <x:c r="DM1154"/>
      <x:c r="DN1154"/>
      <x:c r="DO1154"/>
      <x:c r="DP1154"/>
      <x:c r="DQ1154"/>
      <x:c r="DR1154"/>
      <x:c r="DS1154"/>
      <x:c r="DT1154"/>
      <x:c r="DU1154"/>
      <x:c r="DV1154"/>
      <x:c r="DW1154"/>
      <x:c r="DX1154"/>
      <x:c r="DY1154"/>
      <x:c r="DZ1154" t="str">
        <x:v>Title/abstract screening alone does not establish effectiveness, causality, methodological quality, transferability to Brazilian public safety or an institutional recommendation.</x:v>
      </x:c>
      <x:c r="EA1154" t="str">
        <x:v>Pending</x:v>
      </x:c>
      <x:c r="EB1154" t="str">
        <x:f>IF(L1154="","",IF(EC1154="READY","Yes","No / Pending"))</x:f>
        <x:v>No / Pending</x:v>
      </x:c>
      <x:c r="EC1154" t="str">
        <x:f>IF(L1154="","",IF(OR(ISNUMBER(SEARCH("Retracted Publication",Q1154)),CM1154="Retracted",CN1154="Retracted",CM1154="Expression of Concern",CN1154="Expression of Concern",F1154="Not used",CG1154="Critical",CH1154="High",CH1154="Critical"),"BLOCKED — integrity or use restriction",IF(AND(CJ1154="Yes",CK1154="Yes",CL1154="Yes"),IF(AND(CM1154="Clear",CN1154="Verified — clear"),IF(AND(AND(LEN(TRIM(CF1154))&gt;0,LEFT(LOWER(TRIM(CF1154)),7)&lt;&gt;"pending"),OR(CG1154="High",CG1154="Moderate"),OR(CH1154="Low",CH1154="Some concerns",CH1154="Not applicable")),IF(AND(DD1154="No",OR(DE1154="HIGH",DE1154="CONDITIONAL"),AND(LEN(TRIM(DF1154))&gt;0,LEFT(LOWER(TRIM(DF1154)),7)&lt;&gt;"pending")),IF(AND(AND(LEN(TRIM(DT1154))&gt;0,LEFT(LOWER(TRIM(DT1154)),7)&lt;&gt;"pending"),AND(LEN(TRIM(DU1154))&gt;0,LEFT(LOWER(TRIM(DU1154)),7)&lt;&gt;"pending"),OR(AND(LEN(TRIM(DV1154))&gt;0,LEFT(LOWER(TRIM(DV1154)),7)&lt;&gt;"pending"),AND(LEN(TRIM(DW1154))&gt;0,LEFT(LOWER(TRIM(DW1154)),7)&lt;&gt;"pending")),AND(LEN(TRIM(DX1154))&gt;0,LEFT(LOWER(TRIM(DX1154)),7)&lt;&gt;"pending")),IF(AND(F1154="Claim-ready",OR(EA1154="Strong",EA1154="Moderate"),AND(LEN(TRIM(G1154))&gt;0,LEFT(LOWER(TRIM(G1154)),7)&lt;&gt;"pending"),G1154&lt;&gt;"No substantive use decision is permitted from identification metadata alone.",AND(LEN(TRIM(DZ1154))&gt;0,LEFT(LOWER(TRIM(DZ1154)),7)&lt;&gt;"pending"),DZ1154&lt;&gt;"Identification metadata alone does not permit any substantive scientific, causal, operational, or institutional claim.",AND(LEN(TRIM(EI1154))&gt;0,LEFT(LOWER(TRIM(EI1154)),7)&lt;&gt;"pending"),ISNUMBER(EH1154),EH1154&gt;0),"READY","PENDING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4" t="str">
        <x:v>Pending</x:v>
      </x:c>
      <x:c r="EE1154"/>
      <x:c r="EF1154" t="str">
        <x:v>Pending</x:v>
      </x:c>
      <x:c r="EG1154" t="str">
        <x:v>Pending</x:v>
      </x:c>
      <x:c r="EH1154"/>
      <x:c r="EI1154" s="501"/>
      <x:c r="EJ1154"/>
      <x:c r="EK1154" t="str">
        <x:v>Pending</x:v>
      </x:c>
      <x:c r="EL1154" t="n">
        <x:v>46272</x:v>
      </x:c>
      <x:c r="EM1154" t="str">
        <x:v>Production PubMed record imported and reconciled to Zotero item RLLYMA3Q;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4" t="n">
        <x:f>IF(L1154="","",(IF(N1154&lt;&gt;"",1,0)+IF(O1154&lt;&gt;"",1,0)+IF(AJ1154&lt;&gt;"",1,0)+IF(AU1154&lt;&gt;"",1,0)+IF(BE1154&lt;&gt;"",1,0)+IF(CF1154&lt;&gt;"",1,0)+IF(CJ1154="Yes",1,0)+IF(CL1154="Yes",1,0)+IF(DE1154&lt;&gt;"Pending",1,0)+IF(F1154&lt;&gt;"",1,0)+IF(DZ1154&lt;&gt;"",1,0)+IF(EI1154&lt;&gt;"",1,0))/12)</x:f>
        <x:v>0.5</x:v>
      </x:c>
    </x:row>
    <x:row r="1155">
      <x:c r="A1155" t="str">
        <x:v>EV-1152</x:v>
      </x:c>
      <x:c r="B1155" t="str">
        <x:v>Integrity check</x:v>
      </x:c>
      <x:c r="C1155" t="str">
        <x:f>IF(L1155="","",IF(LEFT(EC1155,7)="BLOCKED","🔴 Do not use for conclusion",IF(EB1155="Yes","🟢 Claim-ready","🟡 Caution / context")))</x:f>
        <x:v>🟡 Caution / context</x:v>
      </x:c>
      <x:c r="D1155" t="str">
        <x:f>IF(L1155="","",EC1155)</x:f>
        <x:v>PENDING — appropriate appraisal</x:v>
      </x:c>
      <x:c r="E1155" t="str">
        <x:v>P3 — Medium</x:v>
      </x:c>
      <x:c r="F1155" t="str">
        <x:v>Pending</x:v>
      </x:c>
      <x:c r="G1155" t="str">
        <x:v>A potentially relevant concept is present, but direct applicability is ambiguous at title/abstract level.</x:v>
      </x:c>
      <x:c r="H1155" t="str">
        <x:v>Human title/abstract adjudication; retrieve full text if relevance remains plausible.</x:v>
      </x:c>
      <x:c r="I1155"/>
      <x:c r="J1155" t="str">
        <x:v>A — Core</x:v>
      </x:c>
      <x:c r="K1155" t="str">
        <x:v>IDENTIFIED</x:v>
      </x:c>
      <x:c r="L1155" t="str">
        <x:v>The Occupational Impact of Single-Level Cervical Disc Arthroplasty in an Active Duty Military Population.</x:v>
      </x:c>
      <x:c r="M1155"/>
      <x:c r="N1155" t="str">
        <x:v>Cleveland, Andrew; Herzog, Josh; Caram, Pedro</x:v>
      </x:c>
      <x:c r="O1155" t="n">
        <x:v>2015</x:v>
      </x:c>
      <x:c r="P1155" t="str">
        <x:v>Military medicine</x:v>
      </x:c>
      <x:c r="Q1155" t="str">
        <x:v>Journal Article</x:v>
      </x:c>
      <x:c r="R1155" t="str">
        <x:v>Unclear</x:v>
      </x:c>
      <x:c r="S1155" t="str">
        <x:v>Unknown</x:v>
      </x:c>
      <x:c r="T1155" t="str">
        <x:v>eng</x:v>
      </x:c>
      <x:c r="U1155" t="str">
        <x:v>https://pubmed.ncbi.nlm.nih.gov/26540713/</x:v>
      </x:c>
      <x:c r="V1155" t="str">
        <x:v>10.7205/milmed-d-14-00702</x:v>
      </x:c>
      <x:c r="W1155" t="str">
        <x:f>IF(V1155="","",LOWER(SUBSTITUTE(SUBSTITUTE(SUBSTITUTE(SUBSTITUTE(TRIM(V1155),"https://doi.org/",""),"http://doi.org/",""),"https://dx.doi.org/",""),"doi:","")))</x:f>
        <x:v>10.7205/milmed-d-14-00702</x:v>
      </x:c>
      <x:c r="X1155" t="str">
        <x:v>26540713</x:v>
      </x:c>
      <x:c r="Y1155" t="str"/>
      <x:c r="Z1155"/>
      <x:c r="AA1155" t="str">
        <x:v>PubMed/MEDLINE</x:v>
      </x:c>
      <x:c r="AB1155" t="str">
        <x:v>PUBMED-A-v1.0-2026-08-28</x:v>
      </x:c>
      <x:c r="AC1155" t="str">
        <x:v>SP-PUBMED-A-20260828</x:v>
      </x:c>
      <x:c r="AD1155" s="499" t="n">
        <x:v>46262</x:v>
      </x:c>
      <x:c r="AE1155" s="499" t="n">
        <x:v>46272</x:v>
      </x:c>
      <x:c r="AF1155" t="str">
        <x:v>T2CXHZSZ</x:v>
      </x:c>
      <x:c r="AG1155"/>
      <x:c r="AH1155" t="str">
        <x:v>Tactical Athlete → Operational Readiness Brazil</x:v>
      </x:c>
      <x:c r="AI1155" t="str">
        <x:v>evidence-family:A</x:v>
      </x:c>
      <x:c r="AJ1155"/>
      <x:c r="AK1155" t="str">
        <x:f>IF(AJ1155="","",IF(OR(LOWER(AJ1155)="brazil",LOWER(AJ1155)="brasil"),"Yes","No"))</x:f>
      </x:c>
      <x:c r="AL1155"/>
      <x:c r="AM1155"/>
      <x:c r="AN1155"/>
      <x:c r="AO1155"/>
      <x:c r="AP1155"/>
      <x:c r="AQ1155"/>
      <x:c r="AR1155"/>
      <x:c r="AS1155"/>
      <x:c r="AT1155"/>
      <x:c r="AU1155"/>
      <x:c r="AV1155"/>
      <x:c r="AW1155"/>
      <x:c r="AX1155"/>
      <x:c r="AY1155"/>
      <x:c r="AZ1155"/>
      <x:c r="BA1155"/>
      <x:c r="BB1155"/>
      <x:c r="BC1155"/>
      <x:c r="BD1155"/>
      <x:c r="BE1155"/>
      <x:c r="BF1155"/>
      <x:c r="BG1155"/>
      <x:c r="BH1155"/>
      <x:c r="BI1155"/>
      <x:c r="BJ1155"/>
      <x:c r="BK1155"/>
      <x:c r="BL1155"/>
      <x:c r="BM1155"/>
      <x:c r="BN1155"/>
      <x:c r="BO1155"/>
      <x:c r="BP1155"/>
      <x:c r="BQ1155"/>
      <x:c r="BR1155"/>
      <x:c r="BS1155"/>
      <x:c r="BT1155"/>
      <x:c r="BU1155"/>
      <x:c r="BV1155"/>
      <x:c r="BW1155"/>
      <x:c r="BX1155"/>
      <x:c r="BY1155"/>
      <x:c r="BZ1155"/>
      <x:c r="CA1155"/>
      <x:c r="CB1155"/>
      <x:c r="CC1155"/>
      <x:c r="CD1155"/>
      <x:c r="CE1155"/>
      <x:c r="CF1155"/>
      <x:c r="CG1155"/>
      <x:c r="CH1155"/>
      <x:c r="CI1155"/>
      <x:c r="CJ1155" t="str">
        <x:v>Yes</x:v>
      </x:c>
      <x:c r="CK1155" t="str">
        <x:v>Yes</x:v>
      </x:c>
      <x:c r="CL1155" t="str">
        <x:v>Yes</x:v>
      </x:c>
      <x:c r="CM1155" t="str">
        <x:v>Clear</x:v>
      </x:c>
      <x:c r="CN1155" t="str">
        <x:v>Verified — clear</x:v>
      </x:c>
      <x:c r="CO1155" t="n">
        <x:v>46272</x:v>
      </x:c>
      <x:c r="CP1155" t="str">
        <x:v>https://pubmed.ncbi.nlm.nih.gov/26540713/</x:v>
      </x:c>
      <x:c r="CQ1155"/>
      <x:c r="CR1155"/>
      <x:c r="CS1155"/>
      <x:c r="CT1155"/>
      <x:c r="CU1155"/>
      <x:c r="CV1155"/>
      <x:c r="CW1155"/>
      <x:c r="CX1155"/>
      <x:c r="CY1155"/>
      <x:c r="CZ1155"/>
      <x:c r="DA1155"/>
      <x:c r="DB1155" t="str">
        <x:f>IF(L1155="","",IF(AND(COUNT(CU1155:DA1155)=7,OR(CU1155=0,CU1155=1,CU1155=2),OR(CV1155=0,CV1155=1,CV1155=2),OR(CW1155=0,CW1155=1,CW1155=2),OR(CX1155=0,CX1155=1,CX1155=2),OR(CY1155=0,CY1155=1,CY1155=2),OR(CZ1155=0,CZ1155=1,CZ1155=2),OR(DA1155=0,DA1155=1,DA1155=2)),SUM(CU1155:DA1155),""))</x:f>
      </x:c>
      <x:c r="DC1155" t="str">
        <x:f>IF(DB1155="","",ROUND(DB1155/14*10,1))</x:f>
      </x:c>
      <x:c r="DD1155" t="str">
        <x:v>Pending</x:v>
      </x:c>
      <x:c r="DE1155" t="str">
        <x:f>IF(L1155="","",IF(DC1155="","Pending",IF(DD1155="Yes","CONDITIONAL — safety override",IF(DC1155&gt;=8,"HIGH",IF(DC1155&gt;=5,"CONDITIONAL","LOW")))))</x:f>
        <x:v>Pending</x:v>
      </x:c>
      <x:c r="DF1155" t="str">
        <x:v>Pending screening and full-text appraisal; no transferability judgment made at identification.</x:v>
      </x:c>
      <x:c r="DG1155"/>
      <x:c r="DH1155"/>
      <x:c r="DI1155"/>
      <x:c r="DJ1155"/>
      <x:c r="DK1155"/>
      <x:c r="DL1155"/>
      <x:c r="DM1155"/>
      <x:c r="DN1155"/>
      <x:c r="DO1155"/>
      <x:c r="DP1155"/>
      <x:c r="DQ1155"/>
      <x:c r="DR1155"/>
      <x:c r="DS1155"/>
      <x:c r="DT1155"/>
      <x:c r="DU1155"/>
      <x:c r="DV1155"/>
      <x:c r="DW1155"/>
      <x:c r="DX1155"/>
      <x:c r="DY1155"/>
      <x:c r="DZ1155" t="str">
        <x:v>Title/abstract information is insufficient for a substantive scientific, causal, transferability or institutional claim.</x:v>
      </x:c>
      <x:c r="EA1155" t="str">
        <x:v>Pending</x:v>
      </x:c>
      <x:c r="EB1155" t="str">
        <x:f>IF(L1155="","",IF(EC1155="READY","Yes","No / Pending"))</x:f>
        <x:v>No / Pending</x:v>
      </x:c>
      <x:c r="EC1155" t="str">
        <x:f>IF(L1155="","",IF(OR(ISNUMBER(SEARCH("Retracted Publication",Q1155)),CM1155="Retracted",CN1155="Retracted",CM1155="Expression of Concern",CN1155="Expression of Concern",F1155="Not used",CG1155="Critical",CH1155="High",CH1155="Critical"),"BLOCKED — integrity or use restriction",IF(AND(CJ1155="Yes",CK1155="Yes",CL1155="Yes"),IF(AND(CM1155="Clear",CN1155="Verified — clear"),IF(AND(AND(LEN(TRIM(CF1155))&gt;0,LEFT(LOWER(TRIM(CF1155)),7)&lt;&gt;"pending"),OR(CG1155="High",CG1155="Moderate"),OR(CH1155="Low",CH1155="Some concerns",CH1155="Not applicable")),IF(AND(DD1155="No",OR(DE1155="HIGH",DE1155="CONDITIONAL"),AND(LEN(TRIM(DF1155))&gt;0,LEFT(LOWER(TRIM(DF1155)),7)&lt;&gt;"pending")),IF(AND(AND(LEN(TRIM(DT1155))&gt;0,LEFT(LOWER(TRIM(DT1155)),7)&lt;&gt;"pending"),AND(LEN(TRIM(DU1155))&gt;0,LEFT(LOWER(TRIM(DU1155)),7)&lt;&gt;"pending"),OR(AND(LEN(TRIM(DV1155))&gt;0,LEFT(LOWER(TRIM(DV1155)),7)&lt;&gt;"pending"),AND(LEN(TRIM(DW1155))&gt;0,LEFT(LOWER(TRIM(DW1155)),7)&lt;&gt;"pending")),AND(LEN(TRIM(DX1155))&gt;0,LEFT(LOWER(TRIM(DX1155)),7)&lt;&gt;"pending")),IF(AND(F1155="Claim-ready",OR(EA1155="Strong",EA1155="Moderate"),AND(LEN(TRIM(G1155))&gt;0,LEFT(LOWER(TRIM(G1155)),7)&lt;&gt;"pending"),G1155&lt;&gt;"No substantive use decision is permitted from identification metadata alone.",AND(LEN(TRIM(DZ1155))&gt;0,LEFT(LOWER(TRIM(DZ1155)),7)&lt;&gt;"pending"),DZ1155&lt;&gt;"Identification metadata alone does not permit any substantive scientific, causal, operational, or institutional claim.",AND(LEN(TRIM(EI1155))&gt;0,LEFT(LOWER(TRIM(EI1155)),7)&lt;&gt;"pending"),ISNUMBER(EH1155),EH1155&gt;0),"READY","PENDING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5" t="str">
        <x:v>Pending</x:v>
      </x:c>
      <x:c r="EE1155"/>
      <x:c r="EF1155" t="str">
        <x:v>Pending</x:v>
      </x:c>
      <x:c r="EG1155" t="str">
        <x:v>Pending</x:v>
      </x:c>
      <x:c r="EH1155"/>
      <x:c r="EI1155" s="501"/>
      <x:c r="EJ1155"/>
      <x:c r="EK1155" t="str">
        <x:v>Pending</x:v>
      </x:c>
      <x:c r="EL1155" t="n">
        <x:v>46272</x:v>
      </x:c>
      <x:c r="EM1155" t="str">
        <x:v>Production PubMed record imported and reconciled to Zotero item T2CXHZSZ;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55" t="n">
        <x:f>IF(L1155="","",(IF(N1155&lt;&gt;"",1,0)+IF(O1155&lt;&gt;"",1,0)+IF(AJ1155&lt;&gt;"",1,0)+IF(AU1155&lt;&gt;"",1,0)+IF(BE1155&lt;&gt;"",1,0)+IF(CF1155&lt;&gt;"",1,0)+IF(CJ1155="Yes",1,0)+IF(CL1155="Yes",1,0)+IF(DE1155&lt;&gt;"Pending",1,0)+IF(F1155&lt;&gt;"",1,0)+IF(DZ1155&lt;&gt;"",1,0)+IF(EI1155&lt;&gt;"",1,0))/12)</x:f>
        <x:v>0.5</x:v>
      </x:c>
    </x:row>
    <x:row r="1156">
      <x:c r="A1156" t="str">
        <x:v>EV-1153</x:v>
      </x:c>
      <x:c r="B1156" t="str">
        <x:v>Integrity check</x:v>
      </x:c>
      <x:c r="C1156" t="str">
        <x:f>IF(L1156="","",IF(LEFT(EC1156,7)="BLOCKED","🔴 Do not use for conclusion",IF(EB1156="Yes","🟢 Claim-ready","🟡 Caution / context")))</x:f>
        <x:v>🟡 Caution / context</x:v>
      </x:c>
      <x:c r="D1156" t="str">
        <x:f>IF(L1156="","",EC1156)</x:f>
        <x:v>PENDING — appropriate appraisal</x:v>
      </x:c>
      <x:c r="E1156" t="str">
        <x:v>P3 — Medium</x:v>
      </x:c>
      <x:c r="F1156" t="str">
        <x:v>Pending</x:v>
      </x:c>
      <x:c r="G1156" t="str">
        <x:v>Title/abstract identify an explicit operational APHT/medical-readiness topic; retain for full-text assessment.</x:v>
      </x:c>
      <x:c r="H1156" t="str">
        <x:v>Obtain and review lawful full text; confirm human adjudication; then select a design-specific appraisal instrument.</x:v>
      </x:c>
      <x:c r="I1156"/>
      <x:c r="J1156" t="str">
        <x:v>B — APHT / Medical Readiness</x:v>
      </x:c>
      <x:c r="K1156" t="str">
        <x:v>IDENTIFIED</x:v>
      </x:c>
      <x:c r="L1156" t="str">
        <x:v>Control of Junctional Hemorrhage in a Consensus Swine Model With Hemostatic Gauze Products Following Minimal Training.</x:v>
      </x:c>
      <x:c r="M1156"/>
      <x:c r="N1156" t="str">
        <x:v>Conley, Sean P; Littlejohn, Lanny F; Henao, Jose; DeVito, Sara S; Zarow, Gregory J</x:v>
      </x:c>
      <x:c r="O1156" t="n">
        <x:v>2015</x:v>
      </x:c>
      <x:c r="P1156" t="str">
        <x:v>Military medicine</x:v>
      </x:c>
      <x:c r="Q1156" t="str">
        <x:v>Journal Article; Research Support, U.S. Gov't, Non-P.H.S.</x:v>
      </x:c>
      <x:c r="R1156" t="str">
        <x:v>Unclear</x:v>
      </x:c>
      <x:c r="S1156" t="str">
        <x:v>Unknown</x:v>
      </x:c>
      <x:c r="T1156" t="str">
        <x:v>eng</x:v>
      </x:c>
      <x:c r="U1156" t="str">
        <x:v>https://pubmed.ncbi.nlm.nih.gov/26540712/</x:v>
      </x:c>
      <x:c r="V1156" t="str">
        <x:v>10.7205/milmed-d-14-00541</x:v>
      </x:c>
      <x:c r="W1156" t="str">
        <x:f>IF(V1156="","",LOWER(SUBSTITUTE(SUBSTITUTE(SUBSTITUTE(SUBSTITUTE(TRIM(V1156),"https://doi.org/",""),"http://doi.org/",""),"https://dx.doi.org/",""),"doi:","")))</x:f>
        <x:v>10.7205/milmed-d-14-00541</x:v>
      </x:c>
      <x:c r="X1156" t="str">
        <x:v>26540712</x:v>
      </x:c>
      <x:c r="Y1156" t="str"/>
      <x:c r="Z1156"/>
      <x:c r="AA1156" t="str">
        <x:v>PubMed/MEDLINE</x:v>
      </x:c>
      <x:c r="AB1156" t="str">
        <x:v>PUBMED-B-v1.0-2026-08-28</x:v>
      </x:c>
      <x:c r="AC1156" t="str">
        <x:v>SP-PUBMED-B-20260828</x:v>
      </x:c>
      <x:c r="AD1156" s="499" t="n">
        <x:v>46262</x:v>
      </x:c>
      <x:c r="AE1156" s="499" t="n">
        <x:v>46272</x:v>
      </x:c>
      <x:c r="AF1156" t="str">
        <x:v>65I4IAWQ</x:v>
      </x:c>
      <x:c r="AG1156"/>
      <x:c r="AH1156" t="str">
        <x:v>Tactical Athlete → Operational Readiness Brazil</x:v>
      </x:c>
      <x:c r="AI1156" t="str">
        <x:v>evidence-family:B</x:v>
      </x:c>
      <x:c r="AJ1156"/>
      <x:c r="AK1156" t="str">
        <x:f>IF(AJ1156="","",IF(OR(LOWER(AJ1156)="brazil",LOWER(AJ1156)="brasil"),"Yes","No"))</x:f>
      </x:c>
      <x:c r="AL1156"/>
      <x:c r="AM1156"/>
      <x:c r="AN1156"/>
      <x:c r="AO1156"/>
      <x:c r="AP1156"/>
      <x:c r="AQ1156"/>
      <x:c r="AR1156"/>
      <x:c r="AS1156"/>
      <x:c r="AT1156"/>
      <x:c r="AU1156"/>
      <x:c r="AV1156"/>
      <x:c r="AW1156"/>
      <x:c r="AX1156"/>
      <x:c r="AY1156"/>
      <x:c r="AZ1156"/>
      <x:c r="BA1156"/>
      <x:c r="BB1156"/>
      <x:c r="BC1156"/>
      <x:c r="BD1156"/>
      <x:c r="BE1156"/>
      <x:c r="BF1156"/>
      <x:c r="BG1156"/>
      <x:c r="BH1156"/>
      <x:c r="BI1156"/>
      <x:c r="BJ1156"/>
      <x:c r="BK1156"/>
      <x:c r="BL1156"/>
      <x:c r="BM1156"/>
      <x:c r="BN1156"/>
      <x:c r="BO1156"/>
      <x:c r="BP1156"/>
      <x:c r="BQ1156"/>
      <x:c r="BR1156"/>
      <x:c r="BS1156"/>
      <x:c r="BT1156"/>
      <x:c r="BU1156"/>
      <x:c r="BV1156"/>
      <x:c r="BW1156"/>
      <x:c r="BX1156"/>
      <x:c r="BY1156"/>
      <x:c r="BZ1156"/>
      <x:c r="CA1156"/>
      <x:c r="CB1156"/>
      <x:c r="CC1156"/>
      <x:c r="CD1156"/>
      <x:c r="CE1156"/>
      <x:c r="CF1156"/>
      <x:c r="CG1156"/>
      <x:c r="CH1156"/>
      <x:c r="CI1156"/>
      <x:c r="CJ1156" t="str">
        <x:v>Yes</x:v>
      </x:c>
      <x:c r="CK1156" t="str">
        <x:v>Yes</x:v>
      </x:c>
      <x:c r="CL1156" t="str">
        <x:v>Yes</x:v>
      </x:c>
      <x:c r="CM1156" t="str">
        <x:v>Clear</x:v>
      </x:c>
      <x:c r="CN1156" t="str">
        <x:v>Verified — clear</x:v>
      </x:c>
      <x:c r="CO1156" t="n">
        <x:v>46272</x:v>
      </x:c>
      <x:c r="CP1156" t="str">
        <x:v>https://pubmed.ncbi.nlm.nih.gov/26540712/</x:v>
      </x:c>
      <x:c r="CQ1156"/>
      <x:c r="CR1156"/>
      <x:c r="CS1156"/>
      <x:c r="CT1156"/>
      <x:c r="CU1156"/>
      <x:c r="CV1156"/>
      <x:c r="CW1156"/>
      <x:c r="CX1156"/>
      <x:c r="CY1156"/>
      <x:c r="CZ1156"/>
      <x:c r="DA1156"/>
      <x:c r="DB1156" t="str">
        <x:f>IF(L1156="","",IF(AND(COUNT(CU1156:DA1156)=7,OR(CU1156=0,CU1156=1,CU1156=2),OR(CV1156=0,CV1156=1,CV1156=2),OR(CW1156=0,CW1156=1,CW1156=2),OR(CX1156=0,CX1156=1,CX1156=2),OR(CY1156=0,CY1156=1,CY1156=2),OR(CZ1156=0,CZ1156=1,CZ1156=2),OR(DA1156=0,DA1156=1,DA1156=2)),SUM(CU1156:DA1156),""))</x:f>
      </x:c>
      <x:c r="DC1156" t="str">
        <x:f>IF(DB1156="","",ROUND(DB1156/14*10,1))</x:f>
      </x:c>
      <x:c r="DD1156" t="str">
        <x:v>Pending</x:v>
      </x:c>
      <x:c r="DE1156" t="str">
        <x:f>IF(L1156="","",IF(DC1156="","Pending",IF(DD1156="Yes","CONDITIONAL — safety override",IF(DC1156&gt;=8,"HIGH",IF(DC1156&gt;=5,"CONDITIONAL","LOW")))))</x:f>
        <x:v>Pending</x:v>
      </x:c>
      <x:c r="DF1156" t="str">
        <x:v>Pending screening and full-text appraisal; no transferability judgment made at identification.</x:v>
      </x:c>
      <x:c r="DG1156"/>
      <x:c r="DH1156"/>
      <x:c r="DI1156"/>
      <x:c r="DJ1156"/>
      <x:c r="DK1156"/>
      <x:c r="DL1156"/>
      <x:c r="DM1156"/>
      <x:c r="DN1156"/>
      <x:c r="DO1156"/>
      <x:c r="DP1156"/>
      <x:c r="DQ1156"/>
      <x:c r="DR1156"/>
      <x:c r="DS1156"/>
      <x:c r="DT1156"/>
      <x:c r="DU1156"/>
      <x:c r="DV1156"/>
      <x:c r="DW1156"/>
      <x:c r="DX1156"/>
      <x:c r="DY1156"/>
      <x:c r="DZ1156" t="str">
        <x:v>Title/abstract screening alone does not establish effectiveness, causality, methodological quality, transferability to Brazilian public safety or an institutional recommendation.</x:v>
      </x:c>
      <x:c r="EA1156" t="str">
        <x:v>Pending</x:v>
      </x:c>
      <x:c r="EB1156" t="str">
        <x:f>IF(L1156="","",IF(EC1156="READY","Yes","No / Pending"))</x:f>
        <x:v>No / Pending</x:v>
      </x:c>
      <x:c r="EC1156" t="str">
        <x:f>IF(L1156="","",IF(OR(ISNUMBER(SEARCH("Retracted Publication",Q1156)),CM1156="Retracted",CN1156="Retracted",CM1156="Expression of Concern",CN1156="Expression of Concern",F1156="Not used",CG1156="Critical",CH1156="High",CH1156="Critical"),"BLOCKED — integrity or use restriction",IF(AND(CJ1156="Yes",CK1156="Yes",CL1156="Yes"),IF(AND(CM1156="Clear",CN1156="Verified — clear"),IF(AND(AND(LEN(TRIM(CF1156))&gt;0,LEFT(LOWER(TRIM(CF1156)),7)&lt;&gt;"pending"),OR(CG1156="High",CG1156="Moderate"),OR(CH1156="Low",CH1156="Some concerns",CH1156="Not applicable")),IF(AND(DD1156="No",OR(DE1156="HIGH",DE1156="CONDITIONAL"),AND(LEN(TRIM(DF1156))&gt;0,LEFT(LOWER(TRIM(DF1156)),7)&lt;&gt;"pending")),IF(AND(AND(LEN(TRIM(DT1156))&gt;0,LEFT(LOWER(TRIM(DT1156)),7)&lt;&gt;"pending"),AND(LEN(TRIM(DU1156))&gt;0,LEFT(LOWER(TRIM(DU1156)),7)&lt;&gt;"pending"),OR(AND(LEN(TRIM(DV1156))&gt;0,LEFT(LOWER(TRIM(DV1156)),7)&lt;&gt;"pending"),AND(LEN(TRIM(DW1156))&gt;0,LEFT(LOWER(TRIM(DW1156)),7)&lt;&gt;"pending")),AND(LEN(TRIM(DX1156))&gt;0,LEFT(LOWER(TRIM(DX1156)),7)&lt;&gt;"pending")),IF(AND(F1156="Claim-ready",OR(EA1156="Strong",EA1156="Moderate"),AND(LEN(TRIM(G1156))&gt;0,LEFT(LOWER(TRIM(G1156)),7)&lt;&gt;"pending"),G1156&lt;&gt;"No substantive use decision is permitted from identification metadata alone.",AND(LEN(TRIM(DZ1156))&gt;0,LEFT(LOWER(TRIM(DZ1156)),7)&lt;&gt;"pending"),DZ1156&lt;&gt;"Identification metadata alone does not permit any substantive scientific, causal, operational, or institutional claim.",AND(LEN(TRIM(EI1156))&gt;0,LEFT(LOWER(TRIM(EI1156)),7)&lt;&gt;"pending"),ISNUMBER(EH1156),EH1156&gt;0),"READY","PENDING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6" t="str">
        <x:v>Pending</x:v>
      </x:c>
      <x:c r="EE1156"/>
      <x:c r="EF1156" t="str">
        <x:v>Pending</x:v>
      </x:c>
      <x:c r="EG1156" t="str">
        <x:v>Pending</x:v>
      </x:c>
      <x:c r="EH1156"/>
      <x:c r="EI1156" s="501"/>
      <x:c r="EJ1156"/>
      <x:c r="EK1156" t="str">
        <x:v>Pending</x:v>
      </x:c>
      <x:c r="EL1156" t="n">
        <x:v>46272</x:v>
      </x:c>
      <x:c r="EM1156" t="str">
        <x:v>Production PubMed record imported and reconciled to Zotero item 65I4IAWQ;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6" t="n">
        <x:f>IF(L1156="","",(IF(N1156&lt;&gt;"",1,0)+IF(O1156&lt;&gt;"",1,0)+IF(AJ1156&lt;&gt;"",1,0)+IF(AU1156&lt;&gt;"",1,0)+IF(BE1156&lt;&gt;"",1,0)+IF(CF1156&lt;&gt;"",1,0)+IF(CJ1156="Yes",1,0)+IF(CL1156="Yes",1,0)+IF(DE1156&lt;&gt;"Pending",1,0)+IF(F1156&lt;&gt;"",1,0)+IF(DZ1156&lt;&gt;"",1,0)+IF(EI1156&lt;&gt;"",1,0))/12)</x:f>
        <x:v>0.5</x:v>
      </x:c>
    </x:row>
    <x:row r="1157">
      <x:c r="A1157" t="str">
        <x:v>EV-1154</x:v>
      </x:c>
      <x:c r="B1157" t="str">
        <x:v>Integrity check</x:v>
      </x:c>
      <x:c r="C1157" t="str">
        <x:f>IF(L1157="","",IF(LEFT(EC1157,7)="BLOCKED","🔴 Do not use for conclusion",IF(EB1157="Yes","🟢 Claim-ready","🟡 Caution / context")))</x:f>
        <x:v>🟡 Caution / context</x:v>
      </x:c>
      <x:c r="D1157" t="str">
        <x:f>IF(L1157="","",EC1157)</x:f>
        <x:v>PENDING — appropriate appraisal</x:v>
      </x:c>
      <x:c r="E1157" t="str">
        <x:v>P3 — Medium</x:v>
      </x:c>
      <x:c r="F1157" t="str">
        <x:v>Pending</x:v>
      </x:c>
      <x:c r="G1157" t="str">
        <x:v>Title/abstract identify an explicit tactical/public-safety context and readiness domain; retain for full-text assessment.</x:v>
      </x:c>
      <x:c r="H1157" t="str">
        <x:v>Obtain and review lawful full text; confirm human adjudication; then select a design-specific appraisal instrument.</x:v>
      </x:c>
      <x:c r="I1157"/>
      <x:c r="J1157" t="str">
        <x:v>A — Core</x:v>
      </x:c>
      <x:c r="K1157" t="str">
        <x:v>IDENTIFIED</x:v>
      </x:c>
      <x:c r="L1157" t="str">
        <x:v>Revision Anterior Cruciate Ligament Reconstruction in Military Personnel.</x:v>
      </x:c>
      <x:c r="M1157"/>
      <x:c r="N1157" t="str">
        <x:v>Balazs, George C; Grimm, Patrick D; Donohue, Michael A; Keblish, David J; Rue, John-Paul</x:v>
      </x:c>
      <x:c r="O1157" t="n">
        <x:v>2016</x:v>
      </x:c>
      <x:c r="P1157" t="str">
        <x:v>The journal of knee surgery</x:v>
      </x:c>
      <x:c r="Q1157" t="str">
        <x:v>Journal Article</x:v>
      </x:c>
      <x:c r="R1157" t="str">
        <x:v>Unclear</x:v>
      </x:c>
      <x:c r="S1157" t="str">
        <x:v>Unknown</x:v>
      </x:c>
      <x:c r="T1157" t="str">
        <x:v>eng</x:v>
      </x:c>
      <x:c r="U1157" t="str">
        <x:v>https://pubmed.ncbi.nlm.nih.gov/26524090/</x:v>
      </x:c>
      <x:c r="V1157" t="str">
        <x:v>10.1055/s-0035-1564725</x:v>
      </x:c>
      <x:c r="W1157" t="str">
        <x:f>IF(V1157="","",LOWER(SUBSTITUTE(SUBSTITUTE(SUBSTITUTE(SUBSTITUTE(TRIM(V1157),"https://doi.org/",""),"http://doi.org/",""),"https://dx.doi.org/",""),"doi:","")))</x:f>
        <x:v>10.1055/s-0035-1564725</x:v>
      </x:c>
      <x:c r="X1157" t="str">
        <x:v>26524090</x:v>
      </x:c>
      <x:c r="Y1157" t="str"/>
      <x:c r="Z1157"/>
      <x:c r="AA1157" t="str">
        <x:v>PubMed/MEDLINE</x:v>
      </x:c>
      <x:c r="AB1157" t="str">
        <x:v>PUBMED-A-v1.0-2026-08-28</x:v>
      </x:c>
      <x:c r="AC1157" t="str">
        <x:v>SP-PUBMED-A-20260828</x:v>
      </x:c>
      <x:c r="AD1157" s="499" t="n">
        <x:v>46262</x:v>
      </x:c>
      <x:c r="AE1157" s="499" t="n">
        <x:v>46272</x:v>
      </x:c>
      <x:c r="AF1157" t="str">
        <x:v>IBF9RCZJ</x:v>
      </x:c>
      <x:c r="AG1157"/>
      <x:c r="AH1157" t="str">
        <x:v>Tactical Athlete → Operational Readiness Brazil</x:v>
      </x:c>
      <x:c r="AI1157" t="str">
        <x:v>evidence-family:A</x:v>
      </x:c>
      <x:c r="AJ1157"/>
      <x:c r="AK1157" t="str">
        <x:f>IF(AJ1157="","",IF(OR(LOWER(AJ1157)="brazil",LOWER(AJ1157)="brasil"),"Yes","No"))</x:f>
      </x:c>
      <x:c r="AL1157"/>
      <x:c r="AM1157"/>
      <x:c r="AN1157"/>
      <x:c r="AO1157"/>
      <x:c r="AP1157"/>
      <x:c r="AQ1157"/>
      <x:c r="AR1157"/>
      <x:c r="AS1157"/>
      <x:c r="AT1157"/>
      <x:c r="AU1157"/>
      <x:c r="AV1157"/>
      <x:c r="AW1157"/>
      <x:c r="AX1157"/>
      <x:c r="AY1157"/>
      <x:c r="AZ1157"/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/>
      <x:c r="BO1157"/>
      <x:c r="BP1157"/>
      <x:c r="BQ1157"/>
      <x:c r="BR1157"/>
      <x:c r="BS1157"/>
      <x:c r="BT1157"/>
      <x:c r="BU1157"/>
      <x:c r="BV1157"/>
      <x:c r="BW1157"/>
      <x:c r="BX1157"/>
      <x:c r="BY1157"/>
      <x:c r="BZ1157"/>
      <x:c r="CA1157"/>
      <x:c r="CB1157"/>
      <x:c r="CC1157"/>
      <x:c r="CD1157"/>
      <x:c r="CE1157"/>
      <x:c r="CF1157"/>
      <x:c r="CG1157"/>
      <x:c r="CH1157"/>
      <x:c r="CI1157"/>
      <x:c r="CJ1157" t="str">
        <x:v>Yes</x:v>
      </x:c>
      <x:c r="CK1157" t="str">
        <x:v>Yes</x:v>
      </x:c>
      <x:c r="CL1157" t="str">
        <x:v>Yes</x:v>
      </x:c>
      <x:c r="CM1157" t="str">
        <x:v>Clear</x:v>
      </x:c>
      <x:c r="CN1157" t="str">
        <x:v>Verified — clear</x:v>
      </x:c>
      <x:c r="CO1157" t="n">
        <x:v>46272</x:v>
      </x:c>
      <x:c r="CP1157" t="str">
        <x:v>https://pubmed.ncbi.nlm.nih.gov/26524090/</x:v>
      </x:c>
      <x:c r="CQ1157"/>
      <x:c r="CR1157"/>
      <x:c r="CS1157"/>
      <x:c r="CT1157"/>
      <x:c r="CU1157"/>
      <x:c r="CV1157"/>
      <x:c r="CW1157"/>
      <x:c r="CX1157"/>
      <x:c r="CY1157"/>
      <x:c r="CZ1157"/>
      <x:c r="DA1157"/>
      <x:c r="DB1157" t="str">
        <x:f>IF(L1157="","",IF(AND(COUNT(CU1157:DA1157)=7,OR(CU1157=0,CU1157=1,CU1157=2),OR(CV1157=0,CV1157=1,CV1157=2),OR(CW1157=0,CW1157=1,CW1157=2),OR(CX1157=0,CX1157=1,CX1157=2),OR(CY1157=0,CY1157=1,CY1157=2),OR(CZ1157=0,CZ1157=1,CZ1157=2),OR(DA1157=0,DA1157=1,DA1157=2)),SUM(CU1157:DA1157),""))</x:f>
      </x:c>
      <x:c r="DC1157" t="str">
        <x:f>IF(DB1157="","",ROUND(DB1157/14*10,1))</x:f>
      </x:c>
      <x:c r="DD1157" t="str">
        <x:v>Pending</x:v>
      </x:c>
      <x:c r="DE1157" t="str">
        <x:f>IF(L1157="","",IF(DC1157="","Pending",IF(DD1157="Yes","CONDITIONAL — safety override",IF(DC1157&gt;=8,"HIGH",IF(DC1157&gt;=5,"CONDITIONAL","LOW")))))</x:f>
        <x:v>Pending</x:v>
      </x:c>
      <x:c r="DF1157" t="str">
        <x:v>Pending screening and full-text appraisal; no transferability judgment made at identification.</x:v>
      </x:c>
      <x:c r="DG1157"/>
      <x:c r="DH1157"/>
      <x:c r="DI1157"/>
      <x:c r="DJ1157"/>
      <x:c r="DK1157"/>
      <x:c r="DL1157"/>
      <x:c r="DM1157"/>
      <x:c r="DN1157"/>
      <x:c r="DO1157"/>
      <x:c r="DP1157"/>
      <x:c r="DQ1157"/>
      <x:c r="DR1157"/>
      <x:c r="DS1157"/>
      <x:c r="DT1157"/>
      <x:c r="DU1157"/>
      <x:c r="DV1157"/>
      <x:c r="DW1157"/>
      <x:c r="DX1157"/>
      <x:c r="DY1157"/>
      <x:c r="DZ1157" t="str">
        <x:v>Title/abstract screening alone does not establish effectiveness, causality, methodological quality, transferability to Brazilian public safety or an institutional recommendation.</x:v>
      </x:c>
      <x:c r="EA1157" t="str">
        <x:v>Pending</x:v>
      </x:c>
      <x:c r="EB1157" t="str">
        <x:f>IF(L1157="","",IF(EC1157="READY","Yes","No / Pending"))</x:f>
        <x:v>No / Pending</x:v>
      </x:c>
      <x:c r="EC1157" t="str">
        <x:f>IF(L1157="","",IF(OR(ISNUMBER(SEARCH("Retracted Publication",Q1157)),CM1157="Retracted",CN1157="Retracted",CM1157="Expression of Concern",CN1157="Expression of Concern",F1157="Not used",CG1157="Critical",CH1157="High",CH1157="Critical"),"BLOCKED — integrity or use restriction",IF(AND(CJ1157="Yes",CK1157="Yes",CL1157="Yes"),IF(AND(CM1157="Clear",CN1157="Verified — clear"),IF(AND(AND(LEN(TRIM(CF1157))&gt;0,LEFT(LOWER(TRIM(CF1157)),7)&lt;&gt;"pending"),OR(CG1157="High",CG1157="Moderate"),OR(CH1157="Low",CH1157="Some concerns",CH1157="Not applicable")),IF(AND(DD1157="No",OR(DE1157="HIGH",DE1157="CONDITIONAL"),AND(LEN(TRIM(DF1157))&gt;0,LEFT(LOWER(TRIM(DF1157)),7)&lt;&gt;"pending")),IF(AND(AND(LEN(TRIM(DT1157))&gt;0,LEFT(LOWER(TRIM(DT1157)),7)&lt;&gt;"pending"),AND(LEN(TRIM(DU1157))&gt;0,LEFT(LOWER(TRIM(DU1157)),7)&lt;&gt;"pending"),OR(AND(LEN(TRIM(DV1157))&gt;0,LEFT(LOWER(TRIM(DV1157)),7)&lt;&gt;"pending"),AND(LEN(TRIM(DW1157))&gt;0,LEFT(LOWER(TRIM(DW1157)),7)&lt;&gt;"pending")),AND(LEN(TRIM(DX1157))&gt;0,LEFT(LOWER(TRIM(DX1157)),7)&lt;&gt;"pending")),IF(AND(F1157="Claim-ready",OR(EA1157="Strong",EA1157="Moderate"),AND(LEN(TRIM(G1157))&gt;0,LEFT(LOWER(TRIM(G1157)),7)&lt;&gt;"pending"),G1157&lt;&gt;"No substantive use decision is permitted from identification metadata alone.",AND(LEN(TRIM(DZ1157))&gt;0,LEFT(LOWER(TRIM(DZ1157)),7)&lt;&gt;"pending"),DZ1157&lt;&gt;"Identification metadata alone does not permit any substantive scientific, causal, operational, or institutional claim.",AND(LEN(TRIM(EI1157))&gt;0,LEFT(LOWER(TRIM(EI1157)),7)&lt;&gt;"pending"),ISNUMBER(EH1157),EH1157&gt;0),"READY","PENDING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7" t="str">
        <x:v>Pending</x:v>
      </x:c>
      <x:c r="EE1157"/>
      <x:c r="EF1157" t="str">
        <x:v>Pending</x:v>
      </x:c>
      <x:c r="EG1157" t="str">
        <x:v>Pending</x:v>
      </x:c>
      <x:c r="EH1157"/>
      <x:c r="EI1157" s="501"/>
      <x:c r="EJ1157"/>
      <x:c r="EK1157" t="str">
        <x:v>Pending</x:v>
      </x:c>
      <x:c r="EL1157" t="n">
        <x:v>46272</x:v>
      </x:c>
      <x:c r="EM1157" t="str">
        <x:v>Production PubMed record imported and reconciled to Zotero item IBF9RCZJ;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7" t="n">
        <x:f>IF(L1157="","",(IF(N1157&lt;&gt;"",1,0)+IF(O1157&lt;&gt;"",1,0)+IF(AJ1157&lt;&gt;"",1,0)+IF(AU1157&lt;&gt;"",1,0)+IF(BE1157&lt;&gt;"",1,0)+IF(CF1157&lt;&gt;"",1,0)+IF(CJ1157="Yes",1,0)+IF(CL1157="Yes",1,0)+IF(DE1157&lt;&gt;"Pending",1,0)+IF(F1157&lt;&gt;"",1,0)+IF(DZ1157&lt;&gt;"",1,0)+IF(EI1157&lt;&gt;"",1,0))/12)</x:f>
        <x:v>0.5</x:v>
      </x:c>
    </x:row>
    <x:row r="1158">
      <x:c r="A1158" t="str">
        <x:v>EV-1155</x:v>
      </x:c>
      <x:c r="B1158" t="str">
        <x:v>Integrity check</x:v>
      </x:c>
      <x:c r="C1158" t="str">
        <x:f>IF(L1158="","",IF(LEFT(EC1158,7)="BLOCKED","🔴 Do not use for conclusion",IF(EB1158="Yes","🟢 Claim-ready","🟡 Caution / context")))</x:f>
        <x:v>🟡 Caution / context</x:v>
      </x:c>
      <x:c r="D1158" t="str">
        <x:f>IF(L1158="","",EC1158)</x:f>
        <x:v>PENDING — appropriate appraisal</x:v>
      </x:c>
      <x:c r="E1158" t="str">
        <x:v>P3 — Medium</x:v>
      </x:c>
      <x:c r="F1158" t="str">
        <x:v>Pending</x:v>
      </x:c>
      <x:c r="G1158" t="str">
        <x:v>Title/abstract identify an explicit tactical/public-safety context and readiness domain; retain for full-text assessment.</x:v>
      </x:c>
      <x:c r="H1158" t="str">
        <x:v>Obtain and review lawful full text; confirm human adjudication; then select a design-specific appraisal instrument.</x:v>
      </x:c>
      <x:c r="I1158"/>
      <x:c r="J1158" t="str">
        <x:v>A — Core</x:v>
      </x:c>
      <x:c r="K1158" t="str">
        <x:v>IDENTIFIED</x:v>
      </x:c>
      <x:c r="L1158" t="str">
        <x:v>Physiological Readiness and Resilience: Pillars of Military Preparedness.</x:v>
      </x:c>
      <x:c r="M1158"/>
      <x:c r="N1158" t="str">
        <x:v>Szivak, Tunde K; Kraemer, William J</x:v>
      </x:c>
      <x:c r="O1158" t="n">
        <x:v>2015</x:v>
      </x:c>
      <x:c r="P1158" t="str">
        <x:v>Journal of strength and conditioning research</x:v>
      </x:c>
      <x:c r="Q1158" t="str">
        <x:v>Journal Article</x:v>
      </x:c>
      <x:c r="R1158" t="str">
        <x:v>Unclear</x:v>
      </x:c>
      <x:c r="S1158" t="str">
        <x:v>Unknown</x:v>
      </x:c>
      <x:c r="T1158" t="str">
        <x:v>eng</x:v>
      </x:c>
      <x:c r="U1158" t="str">
        <x:v>https://pubmed.ncbi.nlm.nih.gov/26506195/</x:v>
      </x:c>
      <x:c r="V1158" t="str">
        <x:v>10.1519/jsc.0000000000001073</x:v>
      </x:c>
      <x:c r="W1158" t="str">
        <x:f>IF(V1158="","",LOWER(SUBSTITUTE(SUBSTITUTE(SUBSTITUTE(SUBSTITUTE(TRIM(V1158),"https://doi.org/",""),"http://doi.org/",""),"https://dx.doi.org/",""),"doi:","")))</x:f>
        <x:v>10.1519/jsc.0000000000001073</x:v>
      </x:c>
      <x:c r="X1158" t="str">
        <x:v>26506195</x:v>
      </x:c>
      <x:c r="Y1158" t="str"/>
      <x:c r="Z1158"/>
      <x:c r="AA1158" t="str">
        <x:v>PubMed/MEDLINE</x:v>
      </x:c>
      <x:c r="AB1158" t="str">
        <x:v>PUBMED-A-v1.0-2026-08-28</x:v>
      </x:c>
      <x:c r="AC1158" t="str">
        <x:v>SP-PUBMED-A-20260828</x:v>
      </x:c>
      <x:c r="AD1158" s="499" t="n">
        <x:v>46262</x:v>
      </x:c>
      <x:c r="AE1158" s="499" t="n">
        <x:v>46272</x:v>
      </x:c>
      <x:c r="AF1158" t="str">
        <x:v>LBKLEN5R</x:v>
      </x:c>
      <x:c r="AG1158"/>
      <x:c r="AH1158" t="str">
        <x:v>Tactical Athlete → Operational Readiness Brazil</x:v>
      </x:c>
      <x:c r="AI1158" t="str">
        <x:v>evidence-family:A</x:v>
      </x:c>
      <x:c r="AJ1158"/>
      <x:c r="AK1158" t="str">
        <x:f>IF(AJ1158="","",IF(OR(LOWER(AJ1158)="brazil",LOWER(AJ1158)="brasil"),"Yes","No"))</x:f>
      </x:c>
      <x:c r="AL1158"/>
      <x:c r="AM1158"/>
      <x:c r="AN1158"/>
      <x:c r="AO1158"/>
      <x:c r="AP1158"/>
      <x:c r="AQ1158"/>
      <x:c r="AR1158"/>
      <x:c r="AS1158"/>
      <x:c r="AT1158"/>
      <x:c r="AU1158"/>
      <x:c r="AV1158"/>
      <x:c r="AW1158"/>
      <x:c r="AX1158"/>
      <x:c r="AY1158"/>
      <x:c r="AZ1158"/>
      <x:c r="BA1158"/>
      <x:c r="BB1158"/>
      <x:c r="BC1158"/>
      <x:c r="BD1158"/>
      <x:c r="BE1158"/>
      <x:c r="BF1158"/>
      <x:c r="BG1158"/>
      <x:c r="BH1158"/>
      <x:c r="BI1158"/>
      <x:c r="BJ1158"/>
      <x:c r="BK1158"/>
      <x:c r="BL1158"/>
      <x:c r="BM1158"/>
      <x:c r="BN1158"/>
      <x:c r="BO1158"/>
      <x:c r="BP1158"/>
      <x:c r="BQ1158"/>
      <x:c r="BR1158"/>
      <x:c r="BS1158"/>
      <x:c r="BT1158"/>
      <x:c r="BU1158"/>
      <x:c r="BV1158"/>
      <x:c r="BW1158"/>
      <x:c r="BX1158"/>
      <x:c r="BY1158"/>
      <x:c r="BZ1158"/>
      <x:c r="CA1158"/>
      <x:c r="CB1158"/>
      <x:c r="CC1158"/>
      <x:c r="CD1158"/>
      <x:c r="CE1158"/>
      <x:c r="CF1158"/>
      <x:c r="CG1158"/>
      <x:c r="CH1158"/>
      <x:c r="CI1158"/>
      <x:c r="CJ1158" t="str">
        <x:v>Yes</x:v>
      </x:c>
      <x:c r="CK1158" t="str">
        <x:v>Yes</x:v>
      </x:c>
      <x:c r="CL1158" t="str">
        <x:v>Yes</x:v>
      </x:c>
      <x:c r="CM1158" t="str">
        <x:v>Clear</x:v>
      </x:c>
      <x:c r="CN1158" t="str">
        <x:v>Verified — clear</x:v>
      </x:c>
      <x:c r="CO1158" t="n">
        <x:v>46272</x:v>
      </x:c>
      <x:c r="CP1158" t="str">
        <x:v>https://pubmed.ncbi.nlm.nih.gov/26506195/</x:v>
      </x:c>
      <x:c r="CQ1158"/>
      <x:c r="CR1158"/>
      <x:c r="CS1158"/>
      <x:c r="CT1158"/>
      <x:c r="CU1158"/>
      <x:c r="CV1158"/>
      <x:c r="CW1158"/>
      <x:c r="CX1158"/>
      <x:c r="CY1158"/>
      <x:c r="CZ1158"/>
      <x:c r="DA1158"/>
      <x:c r="DB1158" t="str">
        <x:f>IF(L1158="","",IF(AND(COUNT(CU1158:DA1158)=7,OR(CU1158=0,CU1158=1,CU1158=2),OR(CV1158=0,CV1158=1,CV1158=2),OR(CW1158=0,CW1158=1,CW1158=2),OR(CX1158=0,CX1158=1,CX1158=2),OR(CY1158=0,CY1158=1,CY1158=2),OR(CZ1158=0,CZ1158=1,CZ1158=2),OR(DA1158=0,DA1158=1,DA1158=2)),SUM(CU1158:DA1158),""))</x:f>
      </x:c>
      <x:c r="DC1158" t="str">
        <x:f>IF(DB1158="","",ROUND(DB1158/14*10,1))</x:f>
      </x:c>
      <x:c r="DD1158" t="str">
        <x:v>Pending</x:v>
      </x:c>
      <x:c r="DE1158" t="str">
        <x:f>IF(L1158="","",IF(DC1158="","Pending",IF(DD1158="Yes","CONDITIONAL — safety override",IF(DC1158&gt;=8,"HIGH",IF(DC1158&gt;=5,"CONDITIONAL","LOW")))))</x:f>
        <x:v>Pending</x:v>
      </x:c>
      <x:c r="DF1158" t="str">
        <x:v>Pending screening and full-text appraisal; no transferability judgment made at identification.</x:v>
      </x:c>
      <x:c r="DG1158"/>
      <x:c r="DH1158"/>
      <x:c r="DI1158"/>
      <x:c r="DJ1158"/>
      <x:c r="DK1158"/>
      <x:c r="DL1158"/>
      <x:c r="DM1158"/>
      <x:c r="DN1158"/>
      <x:c r="DO1158"/>
      <x:c r="DP1158"/>
      <x:c r="DQ1158"/>
      <x:c r="DR1158"/>
      <x:c r="DS1158"/>
      <x:c r="DT1158"/>
      <x:c r="DU1158"/>
      <x:c r="DV1158"/>
      <x:c r="DW1158"/>
      <x:c r="DX1158"/>
      <x:c r="DY1158"/>
      <x:c r="DZ1158" t="str">
        <x:v>Title/abstract screening alone does not establish effectiveness, causality, methodological quality, transferability to Brazilian public safety or an institutional recommendation.</x:v>
      </x:c>
      <x:c r="EA1158" t="str">
        <x:v>Pending</x:v>
      </x:c>
      <x:c r="EB1158" t="str">
        <x:f>IF(L1158="","",IF(EC1158="READY","Yes","No / Pending"))</x:f>
        <x:v>No / Pending</x:v>
      </x:c>
      <x:c r="EC1158" t="str">
        <x:f>IF(L1158="","",IF(OR(ISNUMBER(SEARCH("Retracted Publication",Q1158)),CM1158="Retracted",CN1158="Retracted",CM1158="Expression of Concern",CN1158="Expression of Concern",F1158="Not used",CG1158="Critical",CH1158="High",CH1158="Critical"),"BLOCKED — integrity or use restriction",IF(AND(CJ1158="Yes",CK1158="Yes",CL1158="Yes"),IF(AND(CM1158="Clear",CN1158="Verified — clear"),IF(AND(AND(LEN(TRIM(CF1158))&gt;0,LEFT(LOWER(TRIM(CF1158)),7)&lt;&gt;"pending"),OR(CG1158="High",CG1158="Moderate"),OR(CH1158="Low",CH1158="Some concerns",CH1158="Not applicable")),IF(AND(DD1158="No",OR(DE1158="HIGH",DE1158="CONDITIONAL"),AND(LEN(TRIM(DF1158))&gt;0,LEFT(LOWER(TRIM(DF1158)),7)&lt;&gt;"pending")),IF(AND(AND(LEN(TRIM(DT1158))&gt;0,LEFT(LOWER(TRIM(DT1158)),7)&lt;&gt;"pending"),AND(LEN(TRIM(DU1158))&gt;0,LEFT(LOWER(TRIM(DU1158)),7)&lt;&gt;"pending"),OR(AND(LEN(TRIM(DV1158))&gt;0,LEFT(LOWER(TRIM(DV1158)),7)&lt;&gt;"pending"),AND(LEN(TRIM(DW1158))&gt;0,LEFT(LOWER(TRIM(DW1158)),7)&lt;&gt;"pending")),AND(LEN(TRIM(DX1158))&gt;0,LEFT(LOWER(TRIM(DX1158)),7)&lt;&gt;"pending")),IF(AND(F1158="Claim-ready",OR(EA1158="Strong",EA1158="Moderate"),AND(LEN(TRIM(G1158))&gt;0,LEFT(LOWER(TRIM(G1158)),7)&lt;&gt;"pending"),G1158&lt;&gt;"No substantive use decision is permitted from identification metadata alone.",AND(LEN(TRIM(DZ1158))&gt;0,LEFT(LOWER(TRIM(DZ1158)),7)&lt;&gt;"pending"),DZ1158&lt;&gt;"Identification metadata alone does not permit any substantive scientific, causal, operational, or institutional claim.",AND(LEN(TRIM(EI1158))&gt;0,LEFT(LOWER(TRIM(EI1158)),7)&lt;&gt;"pending"),ISNUMBER(EH1158),EH1158&gt;0),"READY","PENDING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8" t="str">
        <x:v>Pending</x:v>
      </x:c>
      <x:c r="EE1158"/>
      <x:c r="EF1158" t="str">
        <x:v>Pending</x:v>
      </x:c>
      <x:c r="EG1158" t="str">
        <x:v>Pending</x:v>
      </x:c>
      <x:c r="EH1158"/>
      <x:c r="EI1158" s="501"/>
      <x:c r="EJ1158"/>
      <x:c r="EK1158" t="str">
        <x:v>Pending</x:v>
      </x:c>
      <x:c r="EL1158" t="n">
        <x:v>46272</x:v>
      </x:c>
      <x:c r="EM1158" t="str">
        <x:v>Production PubMed record imported and reconciled to Zotero item LBKLEN5R;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8" t="n">
        <x:f>IF(L1158="","",(IF(N1158&lt;&gt;"",1,0)+IF(O1158&lt;&gt;"",1,0)+IF(AJ1158&lt;&gt;"",1,0)+IF(AU1158&lt;&gt;"",1,0)+IF(BE1158&lt;&gt;"",1,0)+IF(CF1158&lt;&gt;"",1,0)+IF(CJ1158="Yes",1,0)+IF(CL1158="Yes",1,0)+IF(DE1158&lt;&gt;"Pending",1,0)+IF(F1158&lt;&gt;"",1,0)+IF(DZ1158&lt;&gt;"",1,0)+IF(EI1158&lt;&gt;"",1,0))/12)</x:f>
        <x:v>0.5</x:v>
      </x:c>
    </x:row>
    <x:row r="1159">
      <x:c r="A1159" t="str">
        <x:v>EV-1156</x:v>
      </x:c>
      <x:c r="B1159" t="str">
        <x:v>Integrity check</x:v>
      </x:c>
      <x:c r="C1159" t="str">
        <x:f>IF(L1159="","",IF(LEFT(EC1159,7)="BLOCKED","🔴 Do not use for conclusion",IF(EB1159="Yes","🟢 Claim-ready","🟡 Caution / context")))</x:f>
        <x:v>🟡 Caution / context</x:v>
      </x:c>
      <x:c r="D1159" t="str">
        <x:f>IF(L1159="","",EC1159)</x:f>
        <x:v>PENDING — appropriate appraisal</x:v>
      </x:c>
      <x:c r="E1159" t="str">
        <x:v>P3 — Medium</x:v>
      </x:c>
      <x:c r="F1159" t="str">
        <x:v>Pending</x:v>
      </x:c>
      <x:c r="G1159" t="str">
        <x:v>Title/abstract identify an explicit tactical/public-safety context and readiness domain; retain for full-text assessment.</x:v>
      </x:c>
      <x:c r="H1159" t="str">
        <x:v>Obtain and review lawful full text; confirm human adjudication; then select a design-specific appraisal instrument.</x:v>
      </x:c>
      <x:c r="I1159"/>
      <x:c r="J1159" t="str">
        <x:v>A — Core</x:v>
      </x:c>
      <x:c r="K1159" t="str">
        <x:v>IDENTIFIED</x:v>
      </x:c>
      <x:c r="L1159" t="str">
        <x:v>Executive Summary From the National Strength and Conditioning Association's Second Blue Ribbon Panel on Military Physical Readiness: Military Physical Performance Testing.</x:v>
      </x:c>
      <x:c r="M1159"/>
      <x:c r="N1159" t="str">
        <x:v>Nindl, Bradley C; Alvar, Brent A; R Dudley, Jason; Favre, Mike W; Martin, Gerard J; Sharp, Marilyn A; Warr, Brad J; Stephenson, Mark D; Kraemer, William J</x:v>
      </x:c>
      <x:c r="O1159" t="n">
        <x:v>2015</x:v>
      </x:c>
      <x:c r="P1159" t="str">
        <x:v>Journal of strength and conditioning research</x:v>
      </x:c>
      <x:c r="Q1159" t="str">
        <x:v>Editorial</x:v>
      </x:c>
      <x:c r="R1159" t="str">
        <x:v>Unclear</x:v>
      </x:c>
      <x:c r="S1159" t="str">
        <x:v>Unknown</x:v>
      </x:c>
      <x:c r="T1159" t="str">
        <x:v>eng</x:v>
      </x:c>
      <x:c r="U1159" t="str">
        <x:v>https://pubmed.ncbi.nlm.nih.gov/26506191/</x:v>
      </x:c>
      <x:c r="V1159" t="str">
        <x:v>10.1519/jsc.0000000000001037</x:v>
      </x:c>
      <x:c r="W1159" t="str">
        <x:f>IF(V1159="","",LOWER(SUBSTITUTE(SUBSTITUTE(SUBSTITUTE(SUBSTITUTE(TRIM(V1159),"https://doi.org/",""),"http://doi.org/",""),"https://dx.doi.org/",""),"doi:","")))</x:f>
        <x:v>10.1519/jsc.0000000000001037</x:v>
      </x:c>
      <x:c r="X1159" t="str">
        <x:v>26506191</x:v>
      </x:c>
      <x:c r="Y1159" t="str"/>
      <x:c r="Z1159"/>
      <x:c r="AA1159" t="str">
        <x:v>PubMed/MEDLINE</x:v>
      </x:c>
      <x:c r="AB1159" t="str">
        <x:v>PUBMED-A-v1.0-2026-08-28</x:v>
      </x:c>
      <x:c r="AC1159" t="str">
        <x:v>SP-PUBMED-A-20260828</x:v>
      </x:c>
      <x:c r="AD1159" s="499" t="n">
        <x:v>46262</x:v>
      </x:c>
      <x:c r="AE1159" s="499" t="n">
        <x:v>46272</x:v>
      </x:c>
      <x:c r="AF1159" t="str">
        <x:v>RAR9KTKE</x:v>
      </x:c>
      <x:c r="AG1159"/>
      <x:c r="AH1159" t="str">
        <x:v>Tactical Athlete → Operational Readiness Brazil</x:v>
      </x:c>
      <x:c r="AI1159" t="str">
        <x:v>evidence-family:A</x:v>
      </x:c>
      <x:c r="AJ1159"/>
      <x:c r="AK1159" t="str">
        <x:f>IF(AJ1159="","",IF(OR(LOWER(AJ1159)="brazil",LOWER(AJ1159)="brasil"),"Yes","No"))</x:f>
      </x:c>
      <x:c r="AL1159"/>
      <x:c r="AM1159"/>
      <x:c r="AN1159"/>
      <x:c r="AO1159"/>
      <x:c r="AP1159"/>
      <x:c r="AQ1159"/>
      <x:c r="AR1159"/>
      <x:c r="AS1159"/>
      <x:c r="AT1159"/>
      <x:c r="AU1159"/>
      <x:c r="AV1159"/>
      <x:c r="AW1159"/>
      <x:c r="AX1159"/>
      <x:c r="AY1159"/>
      <x:c r="AZ1159"/>
      <x:c r="BA1159"/>
      <x:c r="BB1159"/>
      <x:c r="BC1159"/>
      <x:c r="BD1159"/>
      <x:c r="BE1159"/>
      <x:c r="BF1159"/>
      <x:c r="BG1159"/>
      <x:c r="BH1159"/>
      <x:c r="BI1159"/>
      <x:c r="BJ1159"/>
      <x:c r="BK1159"/>
      <x:c r="BL1159"/>
      <x:c r="BM1159"/>
      <x:c r="BN1159"/>
      <x:c r="BO1159"/>
      <x:c r="BP1159"/>
      <x:c r="BQ1159"/>
      <x:c r="BR1159"/>
      <x:c r="BS1159"/>
      <x:c r="BT1159"/>
      <x:c r="BU1159"/>
      <x:c r="BV1159"/>
      <x:c r="BW1159"/>
      <x:c r="BX1159"/>
      <x:c r="BY1159"/>
      <x:c r="BZ1159"/>
      <x:c r="CA1159"/>
      <x:c r="CB1159"/>
      <x:c r="CC1159"/>
      <x:c r="CD1159"/>
      <x:c r="CE1159"/>
      <x:c r="CF1159"/>
      <x:c r="CG1159"/>
      <x:c r="CH1159"/>
      <x:c r="CI1159"/>
      <x:c r="CJ1159" t="str">
        <x:v>Yes</x:v>
      </x:c>
      <x:c r="CK1159" t="str">
        <x:v>Yes</x:v>
      </x:c>
      <x:c r="CL1159" t="str">
        <x:v>Yes</x:v>
      </x:c>
      <x:c r="CM1159" t="str">
        <x:v>Clear</x:v>
      </x:c>
      <x:c r="CN1159" t="str">
        <x:v>Verified — clear</x:v>
      </x:c>
      <x:c r="CO1159" t="n">
        <x:v>46272</x:v>
      </x:c>
      <x:c r="CP1159" t="str">
        <x:v>https://pubmed.ncbi.nlm.nih.gov/26506191/</x:v>
      </x:c>
      <x:c r="CQ1159"/>
      <x:c r="CR1159"/>
      <x:c r="CS1159"/>
      <x:c r="CT1159"/>
      <x:c r="CU1159"/>
      <x:c r="CV1159"/>
      <x:c r="CW1159"/>
      <x:c r="CX1159"/>
      <x:c r="CY1159"/>
      <x:c r="CZ1159"/>
      <x:c r="DA1159"/>
      <x:c r="DB1159" t="str">
        <x:f>IF(L1159="","",IF(AND(COUNT(CU1159:DA1159)=7,OR(CU1159=0,CU1159=1,CU1159=2),OR(CV1159=0,CV1159=1,CV1159=2),OR(CW1159=0,CW1159=1,CW1159=2),OR(CX1159=0,CX1159=1,CX1159=2),OR(CY1159=0,CY1159=1,CY1159=2),OR(CZ1159=0,CZ1159=1,CZ1159=2),OR(DA1159=0,DA1159=1,DA1159=2)),SUM(CU1159:DA1159),""))</x:f>
      </x:c>
      <x:c r="DC1159" t="str">
        <x:f>IF(DB1159="","",ROUND(DB1159/14*10,1))</x:f>
      </x:c>
      <x:c r="DD1159" t="str">
        <x:v>Pending</x:v>
      </x:c>
      <x:c r="DE1159" t="str">
        <x:f>IF(L1159="","",IF(DC1159="","Pending",IF(DD1159="Yes","CONDITIONAL — safety override",IF(DC1159&gt;=8,"HIGH",IF(DC1159&gt;=5,"CONDITIONAL","LOW")))))</x:f>
        <x:v>Pending</x:v>
      </x:c>
      <x:c r="DF1159" t="str">
        <x:v>Pending screening and full-text appraisal; no transferability judgment made at identification.</x:v>
      </x:c>
      <x:c r="DG1159"/>
      <x:c r="DH1159"/>
      <x:c r="DI1159"/>
      <x:c r="DJ1159"/>
      <x:c r="DK1159"/>
      <x:c r="DL1159"/>
      <x:c r="DM1159"/>
      <x:c r="DN1159"/>
      <x:c r="DO1159"/>
      <x:c r="DP1159"/>
      <x:c r="DQ1159"/>
      <x:c r="DR1159"/>
      <x:c r="DS1159"/>
      <x:c r="DT1159"/>
      <x:c r="DU1159"/>
      <x:c r="DV1159"/>
      <x:c r="DW1159"/>
      <x:c r="DX1159"/>
      <x:c r="DY1159"/>
      <x:c r="DZ1159" t="str">
        <x:v>Title/abstract screening alone does not establish effectiveness, causality, methodological quality, transferability to Brazilian public safety or an institutional recommendation.</x:v>
      </x:c>
      <x:c r="EA1159" t="str">
        <x:v>Pending</x:v>
      </x:c>
      <x:c r="EB1159" t="str">
        <x:f>IF(L1159="","",IF(EC1159="READY","Yes","No / Pending"))</x:f>
        <x:v>No / Pending</x:v>
      </x:c>
      <x:c r="EC1159" t="str">
        <x:f>IF(L1159="","",IF(OR(ISNUMBER(SEARCH("Retracted Publication",Q1159)),CM1159="Retracted",CN1159="Retracted",CM1159="Expression of Concern",CN1159="Expression of Concern",F1159="Not used",CG1159="Critical",CH1159="High",CH1159="Critical"),"BLOCKED — integrity or use restriction",IF(AND(CJ1159="Yes",CK1159="Yes",CL1159="Yes"),IF(AND(CM1159="Clear",CN1159="Verified — clear"),IF(AND(AND(LEN(TRIM(CF1159))&gt;0,LEFT(LOWER(TRIM(CF1159)),7)&lt;&gt;"pending"),OR(CG1159="High",CG1159="Moderate"),OR(CH1159="Low",CH1159="Some concerns",CH1159="Not applicable")),IF(AND(DD1159="No",OR(DE1159="HIGH",DE1159="CONDITIONAL"),AND(LEN(TRIM(DF1159))&gt;0,LEFT(LOWER(TRIM(DF1159)),7)&lt;&gt;"pending")),IF(AND(AND(LEN(TRIM(DT1159))&gt;0,LEFT(LOWER(TRIM(DT1159)),7)&lt;&gt;"pending"),AND(LEN(TRIM(DU1159))&gt;0,LEFT(LOWER(TRIM(DU1159)),7)&lt;&gt;"pending"),OR(AND(LEN(TRIM(DV1159))&gt;0,LEFT(LOWER(TRIM(DV1159)),7)&lt;&gt;"pending"),AND(LEN(TRIM(DW1159))&gt;0,LEFT(LOWER(TRIM(DW1159)),7)&lt;&gt;"pending")),AND(LEN(TRIM(DX1159))&gt;0,LEFT(LOWER(TRIM(DX1159)),7)&lt;&gt;"pending")),IF(AND(F1159="Claim-ready",OR(EA1159="Strong",EA1159="Moderate"),AND(LEN(TRIM(G1159))&gt;0,LEFT(LOWER(TRIM(G1159)),7)&lt;&gt;"pending"),G1159&lt;&gt;"No substantive use decision is permitted from identification metadata alone.",AND(LEN(TRIM(DZ1159))&gt;0,LEFT(LOWER(TRIM(DZ1159)),7)&lt;&gt;"pending"),DZ1159&lt;&gt;"Identification metadata alone does not permit any substantive scientific, causal, operational, or institutional claim.",AND(LEN(TRIM(EI1159))&gt;0,LEFT(LOWER(TRIM(EI1159)),7)&lt;&gt;"pending"),ISNUMBER(EH1159),EH1159&gt;0),"READY","PENDING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59" t="str">
        <x:v>Pending</x:v>
      </x:c>
      <x:c r="EE1159"/>
      <x:c r="EF1159" t="str">
        <x:v>Pending</x:v>
      </x:c>
      <x:c r="EG1159" t="str">
        <x:v>Pending</x:v>
      </x:c>
      <x:c r="EH1159"/>
      <x:c r="EI1159" s="501"/>
      <x:c r="EJ1159"/>
      <x:c r="EK1159" t="str">
        <x:v>Pending</x:v>
      </x:c>
      <x:c r="EL1159" t="n">
        <x:v>46272</x:v>
      </x:c>
      <x:c r="EM1159" t="str">
        <x:v>Production PubMed record imported and reconciled to Zotero item RAR9KTKE;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59" t="n">
        <x:f>IF(L1159="","",(IF(N1159&lt;&gt;"",1,0)+IF(O1159&lt;&gt;"",1,0)+IF(AJ1159&lt;&gt;"",1,0)+IF(AU1159&lt;&gt;"",1,0)+IF(BE1159&lt;&gt;"",1,0)+IF(CF1159&lt;&gt;"",1,0)+IF(CJ1159="Yes",1,0)+IF(CL1159="Yes",1,0)+IF(DE1159&lt;&gt;"Pending",1,0)+IF(F1159&lt;&gt;"",1,0)+IF(DZ1159&lt;&gt;"",1,0)+IF(EI1159&lt;&gt;"",1,0))/12)</x:f>
        <x:v>0.5</x:v>
      </x:c>
    </x:row>
    <x:row r="1160">
      <x:c r="A1160" t="str">
        <x:v>EV-1157</x:v>
      </x:c>
      <x:c r="B1160" t="str">
        <x:v>Integrity check</x:v>
      </x:c>
      <x:c r="C1160" t="str">
        <x:f>IF(L1160="","",IF(LEFT(EC1160,7)="BLOCKED","🔴 Do not use for conclusion",IF(EB1160="Yes","🟢 Claim-ready","🟡 Caution / context")))</x:f>
        <x:v>🟡 Caution / context</x:v>
      </x:c>
      <x:c r="D1160" t="str">
        <x:f>IF(L1160="","",EC1160)</x:f>
        <x:v>PENDING — appropriate appraisal</x:v>
      </x:c>
      <x:c r="E1160" t="str">
        <x:v>P3 — Medium</x:v>
      </x:c>
      <x:c r="F1160" t="str">
        <x:v>Pending</x:v>
      </x:c>
      <x:c r="G1160" t="str">
        <x:v>A potentially relevant concept is present, but direct applicability is ambiguous at title/abstract level.</x:v>
      </x:c>
      <x:c r="H1160" t="str">
        <x:v>Human title/abstract adjudication; retrieve full text if relevance remains plausible.</x:v>
      </x:c>
      <x:c r="I1160"/>
      <x:c r="J1160" t="str">
        <x:v>A — Core</x:v>
      </x:c>
      <x:c r="K1160" t="str">
        <x:v>IDENTIFIED</x:v>
      </x:c>
      <x:c r="L1160" t="str">
        <x:v>Examining the Relationship Between Mental, Physical, and Organizational Factors Associated With Attrition During Maritime Forces Training.</x:v>
      </x:c>
      <x:c r="M1160"/>
      <x:c r="N1160" t="str">
        <x:v>Binsch, Olaf; Banko, Katherine M; Veenstra, Bertil J; Valk, Pierre J L</x:v>
      </x:c>
      <x:c r="O1160" t="n">
        <x:v>2015</x:v>
      </x:c>
      <x:c r="P1160" t="str">
        <x:v>Journal of strength and conditioning research</x:v>
      </x:c>
      <x:c r="Q1160" t="str">
        <x:v>Journal Article</x:v>
      </x:c>
      <x:c r="R1160" t="str">
        <x:v>Unclear</x:v>
      </x:c>
      <x:c r="S1160" t="str">
        <x:v>Unknown</x:v>
      </x:c>
      <x:c r="T1160" t="str">
        <x:v>eng</x:v>
      </x:c>
      <x:c r="U1160" t="str">
        <x:v>https://pubmed.ncbi.nlm.nih.gov/26506186/</x:v>
      </x:c>
      <x:c r="V1160" t="str">
        <x:v>10.1519/jsc.0000000000001117</x:v>
      </x:c>
      <x:c r="W1160" t="str">
        <x:f>IF(V1160="","",LOWER(SUBSTITUTE(SUBSTITUTE(SUBSTITUTE(SUBSTITUTE(TRIM(V1160),"https://doi.org/",""),"http://doi.org/",""),"https://dx.doi.org/",""),"doi:","")))</x:f>
        <x:v>10.1519/jsc.0000000000001117</x:v>
      </x:c>
      <x:c r="X1160" t="str">
        <x:v>26506186</x:v>
      </x:c>
      <x:c r="Y1160" t="str"/>
      <x:c r="Z1160"/>
      <x:c r="AA1160" t="str">
        <x:v>PubMed/MEDLINE</x:v>
      </x:c>
      <x:c r="AB1160" t="str">
        <x:v>PUBMED-A-v1.0-2026-08-28</x:v>
      </x:c>
      <x:c r="AC1160" t="str">
        <x:v>SP-PUBMED-A-20260828</x:v>
      </x:c>
      <x:c r="AD1160" s="499" t="n">
        <x:v>46262</x:v>
      </x:c>
      <x:c r="AE1160" s="499" t="n">
        <x:v>46272</x:v>
      </x:c>
      <x:c r="AF1160" t="str">
        <x:v>LTAECMC3</x:v>
      </x:c>
      <x:c r="AG1160"/>
      <x:c r="AH1160" t="str">
        <x:v>Tactical Athlete → Operational Readiness Brazil</x:v>
      </x:c>
      <x:c r="AI1160" t="str">
        <x:v>evidence-family:A</x:v>
      </x:c>
      <x:c r="AJ1160"/>
      <x:c r="AK1160" t="str">
        <x:f>IF(AJ1160="","",IF(OR(LOWER(AJ1160)="brazil",LOWER(AJ1160)="brasil"),"Yes","No"))</x:f>
      </x:c>
      <x:c r="AL1160"/>
      <x:c r="AM1160"/>
      <x:c r="AN1160"/>
      <x:c r="AO1160"/>
      <x:c r="AP1160"/>
      <x:c r="AQ1160"/>
      <x:c r="AR1160"/>
      <x:c r="AS1160"/>
      <x:c r="AT1160"/>
      <x:c r="AU1160"/>
      <x:c r="AV1160"/>
      <x:c r="AW1160"/>
      <x:c r="AX1160"/>
      <x:c r="AY1160"/>
      <x:c r="AZ1160"/>
      <x:c r="BA1160"/>
      <x:c r="BB1160"/>
      <x:c r="BC1160"/>
      <x:c r="BD1160"/>
      <x:c r="BE1160"/>
      <x:c r="BF1160"/>
      <x:c r="BG1160"/>
      <x:c r="BH1160"/>
      <x:c r="BI1160"/>
      <x:c r="BJ1160"/>
      <x:c r="BK1160"/>
      <x:c r="BL1160"/>
      <x:c r="BM1160"/>
      <x:c r="BN1160"/>
      <x:c r="BO1160"/>
      <x:c r="BP1160"/>
      <x:c r="BQ1160"/>
      <x:c r="BR1160"/>
      <x:c r="BS1160"/>
      <x:c r="BT1160"/>
      <x:c r="BU1160"/>
      <x:c r="BV1160"/>
      <x:c r="BW1160"/>
      <x:c r="BX1160"/>
      <x:c r="BY1160"/>
      <x:c r="BZ1160"/>
      <x:c r="CA1160"/>
      <x:c r="CB1160"/>
      <x:c r="CC1160"/>
      <x:c r="CD1160"/>
      <x:c r="CE1160"/>
      <x:c r="CF1160"/>
      <x:c r="CG1160"/>
      <x:c r="CH1160"/>
      <x:c r="CI1160"/>
      <x:c r="CJ1160" t="str">
        <x:v>Yes</x:v>
      </x:c>
      <x:c r="CK1160" t="str">
        <x:v>Yes</x:v>
      </x:c>
      <x:c r="CL1160" t="str">
        <x:v>Yes</x:v>
      </x:c>
      <x:c r="CM1160" t="str">
        <x:v>Clear</x:v>
      </x:c>
      <x:c r="CN1160" t="str">
        <x:v>Verified — clear</x:v>
      </x:c>
      <x:c r="CO1160" t="n">
        <x:v>46272</x:v>
      </x:c>
      <x:c r="CP1160" t="str">
        <x:v>https://pubmed.ncbi.nlm.nih.gov/26506186/</x:v>
      </x:c>
      <x:c r="CQ1160"/>
      <x:c r="CR1160"/>
      <x:c r="CS1160"/>
      <x:c r="CT1160"/>
      <x:c r="CU1160"/>
      <x:c r="CV1160"/>
      <x:c r="CW1160"/>
      <x:c r="CX1160"/>
      <x:c r="CY1160"/>
      <x:c r="CZ1160"/>
      <x:c r="DA1160"/>
      <x:c r="DB1160" t="str">
        <x:f>IF(L1160="","",IF(AND(COUNT(CU1160:DA1160)=7,OR(CU1160=0,CU1160=1,CU1160=2),OR(CV1160=0,CV1160=1,CV1160=2),OR(CW1160=0,CW1160=1,CW1160=2),OR(CX1160=0,CX1160=1,CX1160=2),OR(CY1160=0,CY1160=1,CY1160=2),OR(CZ1160=0,CZ1160=1,CZ1160=2),OR(DA1160=0,DA1160=1,DA1160=2)),SUM(CU1160:DA1160),""))</x:f>
      </x:c>
      <x:c r="DC1160" t="str">
        <x:f>IF(DB1160="","",ROUND(DB1160/14*10,1))</x:f>
      </x:c>
      <x:c r="DD1160" t="str">
        <x:v>Pending</x:v>
      </x:c>
      <x:c r="DE1160" t="str">
        <x:f>IF(L1160="","",IF(DC1160="","Pending",IF(DD1160="Yes","CONDITIONAL — safety override",IF(DC1160&gt;=8,"HIGH",IF(DC1160&gt;=5,"CONDITIONAL","LOW")))))</x:f>
        <x:v>Pending</x:v>
      </x:c>
      <x:c r="DF1160" t="str">
        <x:v>Pending screening and full-text appraisal; no transferability judgment made at identification.</x:v>
      </x:c>
      <x:c r="DG1160"/>
      <x:c r="DH1160"/>
      <x:c r="DI1160"/>
      <x:c r="DJ1160"/>
      <x:c r="DK1160"/>
      <x:c r="DL1160"/>
      <x:c r="DM1160"/>
      <x:c r="DN1160"/>
      <x:c r="DO1160"/>
      <x:c r="DP1160"/>
      <x:c r="DQ1160"/>
      <x:c r="DR1160"/>
      <x:c r="DS1160"/>
      <x:c r="DT1160"/>
      <x:c r="DU1160"/>
      <x:c r="DV1160"/>
      <x:c r="DW1160"/>
      <x:c r="DX1160"/>
      <x:c r="DY1160"/>
      <x:c r="DZ1160" t="str">
        <x:v>Title/abstract information is insufficient for a substantive scientific, causal, transferability or institutional claim.</x:v>
      </x:c>
      <x:c r="EA1160" t="str">
        <x:v>Pending</x:v>
      </x:c>
      <x:c r="EB1160" t="str">
        <x:f>IF(L1160="","",IF(EC1160="READY","Yes","No / Pending"))</x:f>
        <x:v>No / Pending</x:v>
      </x:c>
      <x:c r="EC1160" t="str">
        <x:f>IF(L1160="","",IF(OR(ISNUMBER(SEARCH("Retracted Publication",Q1160)),CM1160="Retracted",CN1160="Retracted",CM1160="Expression of Concern",CN1160="Expression of Concern",F1160="Not used",CG1160="Critical",CH1160="High",CH1160="Critical"),"BLOCKED — integrity or use restriction",IF(AND(CJ1160="Yes",CK1160="Yes",CL1160="Yes"),IF(AND(CM1160="Clear",CN1160="Verified — clear"),IF(AND(AND(LEN(TRIM(CF1160))&gt;0,LEFT(LOWER(TRIM(CF1160)),7)&lt;&gt;"pending"),OR(CG1160="High",CG1160="Moderate"),OR(CH1160="Low",CH1160="Some concerns",CH1160="Not applicable")),IF(AND(DD1160="No",OR(DE1160="HIGH",DE1160="CONDITIONAL"),AND(LEN(TRIM(DF1160))&gt;0,LEFT(LOWER(TRIM(DF1160)),7)&lt;&gt;"pending")),IF(AND(AND(LEN(TRIM(DT1160))&gt;0,LEFT(LOWER(TRIM(DT1160)),7)&lt;&gt;"pending"),AND(LEN(TRIM(DU1160))&gt;0,LEFT(LOWER(TRIM(DU1160)),7)&lt;&gt;"pending"),OR(AND(LEN(TRIM(DV1160))&gt;0,LEFT(LOWER(TRIM(DV1160)),7)&lt;&gt;"pending"),AND(LEN(TRIM(DW1160))&gt;0,LEFT(LOWER(TRIM(DW1160)),7)&lt;&gt;"pending")),AND(LEN(TRIM(DX1160))&gt;0,LEFT(LOWER(TRIM(DX1160)),7)&lt;&gt;"pending")),IF(AND(F1160="Claim-ready",OR(EA1160="Strong",EA1160="Moderate"),AND(LEN(TRIM(G1160))&gt;0,LEFT(LOWER(TRIM(G1160)),7)&lt;&gt;"pending"),G1160&lt;&gt;"No substantive use decision is permitted from identification metadata alone.",AND(LEN(TRIM(DZ1160))&gt;0,LEFT(LOWER(TRIM(DZ1160)),7)&lt;&gt;"pending"),DZ1160&lt;&gt;"Identification metadata alone does not permit any substantive scientific, causal, operational, or institutional claim.",AND(LEN(TRIM(EI1160))&gt;0,LEFT(LOWER(TRIM(EI1160)),7)&lt;&gt;"pending"),ISNUMBER(EH1160),EH1160&gt;0),"READY","PENDING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0" t="str">
        <x:v>Pending</x:v>
      </x:c>
      <x:c r="EE1160"/>
      <x:c r="EF1160" t="str">
        <x:v>Pending</x:v>
      </x:c>
      <x:c r="EG1160" t="str">
        <x:v>Pending</x:v>
      </x:c>
      <x:c r="EH1160"/>
      <x:c r="EI1160" s="501"/>
      <x:c r="EJ1160"/>
      <x:c r="EK1160" t="str">
        <x:v>Pending</x:v>
      </x:c>
      <x:c r="EL1160" t="n">
        <x:v>46272</x:v>
      </x:c>
      <x:c r="EM1160" t="str">
        <x:v>Production PubMed record imported and reconciled to Zotero item LTAECMC3;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60" t="n">
        <x:f>IF(L1160="","",(IF(N1160&lt;&gt;"",1,0)+IF(O1160&lt;&gt;"",1,0)+IF(AJ1160&lt;&gt;"",1,0)+IF(AU1160&lt;&gt;"",1,0)+IF(BE1160&lt;&gt;"",1,0)+IF(CF1160&lt;&gt;"",1,0)+IF(CJ1160="Yes",1,0)+IF(CL1160="Yes",1,0)+IF(DE1160&lt;&gt;"Pending",1,0)+IF(F1160&lt;&gt;"",1,0)+IF(DZ1160&lt;&gt;"",1,0)+IF(EI1160&lt;&gt;"",1,0))/12)</x:f>
        <x:v>0.5</x:v>
      </x:c>
    </x:row>
    <x:row r="1161">
      <x:c r="A1161" t="str">
        <x:v>EV-1158</x:v>
      </x:c>
      <x:c r="B1161" t="str">
        <x:v>Integrity check</x:v>
      </x:c>
      <x:c r="C1161" t="str">
        <x:f>IF(L1161="","",IF(LEFT(EC1161,7)="BLOCKED","🔴 Do not use for conclusion",IF(EB1161="Yes","🟢 Claim-ready","🟡 Caution / context")))</x:f>
        <x:v>🟡 Caution / context</x:v>
      </x:c>
      <x:c r="D1161" t="str">
        <x:f>IF(L1161="","",EC1161)</x:f>
        <x:v>PENDING — appropriate appraisal</x:v>
      </x:c>
      <x:c r="E1161" t="str">
        <x:v>P3 — Medium</x:v>
      </x:c>
      <x:c r="F1161" t="str">
        <x:v>Pending</x:v>
      </x:c>
      <x:c r="G1161" t="str">
        <x:v>Title/abstract identify an explicit tactical/public-safety context and readiness domain; retain for full-text assessment.</x:v>
      </x:c>
      <x:c r="H1161" t="str">
        <x:v>Obtain and review lawful full text; confirm human adjudication; then select a design-specific appraisal instrument.</x:v>
      </x:c>
      <x:c r="I1161"/>
      <x:c r="J1161" t="str">
        <x:v>A — Core</x:v>
      </x:c>
      <x:c r="K1161" t="str">
        <x:v>IDENTIFIED</x:v>
      </x:c>
      <x:c r="L1161" t="str">
        <x:v>Physical Training Strategies for Military Women's Performance Optimization in Combat-Centric Occupations.</x:v>
      </x:c>
      <x:c r="M1161"/>
      <x:c r="N1161" t="str">
        <x:v>Nindl, Bradley C</x:v>
      </x:c>
      <x:c r="O1161" t="n">
        <x:v>2015</x:v>
      </x:c>
      <x:c r="P1161" t="str">
        <x:v>Journal of strength and conditioning research</x:v>
      </x:c>
      <x:c r="Q1161" t="str">
        <x:v>Journal Article; Review</x:v>
      </x:c>
      <x:c r="R1161" t="str">
        <x:v>Unclear</x:v>
      </x:c>
      <x:c r="S1161" t="str">
        <x:v>Unknown</x:v>
      </x:c>
      <x:c r="T1161" t="str">
        <x:v>eng</x:v>
      </x:c>
      <x:c r="U1161" t="str">
        <x:v>https://pubmed.ncbi.nlm.nih.gov/26506171/</x:v>
      </x:c>
      <x:c r="V1161" t="str">
        <x:v>10.1519/jsc.0000000000001089</x:v>
      </x:c>
      <x:c r="W1161" t="str">
        <x:f>IF(V1161="","",LOWER(SUBSTITUTE(SUBSTITUTE(SUBSTITUTE(SUBSTITUTE(TRIM(V1161),"https://doi.org/",""),"http://doi.org/",""),"https://dx.doi.org/",""),"doi:","")))</x:f>
        <x:v>10.1519/jsc.0000000000001089</x:v>
      </x:c>
      <x:c r="X1161" t="str">
        <x:v>26506171</x:v>
      </x:c>
      <x:c r="Y1161" t="str"/>
      <x:c r="Z1161"/>
      <x:c r="AA1161" t="str">
        <x:v>PubMed/MEDLINE</x:v>
      </x:c>
      <x:c r="AB1161" t="str">
        <x:v>PUBMED-A-v1.0-2026-08-28</x:v>
      </x:c>
      <x:c r="AC1161" t="str">
        <x:v>SP-PUBMED-A-20260828</x:v>
      </x:c>
      <x:c r="AD1161" s="499" t="n">
        <x:v>46262</x:v>
      </x:c>
      <x:c r="AE1161" s="499" t="n">
        <x:v>46272</x:v>
      </x:c>
      <x:c r="AF1161" t="str">
        <x:v>62QDPHRC</x:v>
      </x:c>
      <x:c r="AG1161"/>
      <x:c r="AH1161" t="str">
        <x:v>Tactical Athlete → Operational Readiness Brazil</x:v>
      </x:c>
      <x:c r="AI1161" t="str">
        <x:v>evidence-family:A</x:v>
      </x:c>
      <x:c r="AJ1161"/>
      <x:c r="AK1161" t="str">
        <x:f>IF(AJ1161="","",IF(OR(LOWER(AJ1161)="brazil",LOWER(AJ1161)="brasil"),"Yes","No"))</x:f>
      </x:c>
      <x:c r="AL1161"/>
      <x:c r="AM1161"/>
      <x:c r="AN1161"/>
      <x:c r="AO1161"/>
      <x:c r="AP1161"/>
      <x:c r="AQ1161"/>
      <x:c r="AR1161"/>
      <x:c r="AS1161"/>
      <x:c r="AT1161"/>
      <x:c r="AU1161"/>
      <x:c r="AV1161"/>
      <x:c r="AW1161"/>
      <x:c r="AX1161"/>
      <x:c r="AY1161"/>
      <x:c r="AZ1161"/>
      <x:c r="BA1161"/>
      <x:c r="BB1161"/>
      <x:c r="BC1161"/>
      <x:c r="BD1161"/>
      <x:c r="BE1161"/>
      <x:c r="BF1161"/>
      <x:c r="BG1161"/>
      <x:c r="BH1161"/>
      <x:c r="BI1161"/>
      <x:c r="BJ1161"/>
      <x:c r="BK1161"/>
      <x:c r="BL1161"/>
      <x:c r="BM1161"/>
      <x:c r="BN1161"/>
      <x:c r="BO1161"/>
      <x:c r="BP1161"/>
      <x:c r="BQ1161"/>
      <x:c r="BR1161"/>
      <x:c r="BS1161"/>
      <x:c r="BT1161"/>
      <x:c r="BU1161"/>
      <x:c r="BV1161"/>
      <x:c r="BW1161"/>
      <x:c r="BX1161"/>
      <x:c r="BY1161"/>
      <x:c r="BZ1161"/>
      <x:c r="CA1161"/>
      <x:c r="CB1161"/>
      <x:c r="CC1161"/>
      <x:c r="CD1161"/>
      <x:c r="CE1161"/>
      <x:c r="CF1161"/>
      <x:c r="CG1161"/>
      <x:c r="CH1161"/>
      <x:c r="CI1161"/>
      <x:c r="CJ1161" t="str">
        <x:v>Yes</x:v>
      </x:c>
      <x:c r="CK1161" t="str">
        <x:v>Yes</x:v>
      </x:c>
      <x:c r="CL1161" t="str">
        <x:v>Yes</x:v>
      </x:c>
      <x:c r="CM1161" t="str">
        <x:v>Clear</x:v>
      </x:c>
      <x:c r="CN1161" t="str">
        <x:v>Verified — clear</x:v>
      </x:c>
      <x:c r="CO1161" t="n">
        <x:v>46272</x:v>
      </x:c>
      <x:c r="CP1161" t="str">
        <x:v>https://pubmed.ncbi.nlm.nih.gov/26506171/</x:v>
      </x:c>
      <x:c r="CQ1161"/>
      <x:c r="CR1161"/>
      <x:c r="CS1161"/>
      <x:c r="CT1161"/>
      <x:c r="CU1161"/>
      <x:c r="CV1161"/>
      <x:c r="CW1161"/>
      <x:c r="CX1161"/>
      <x:c r="CY1161"/>
      <x:c r="CZ1161"/>
      <x:c r="DA1161"/>
      <x:c r="DB1161" t="str">
        <x:f>IF(L1161="","",IF(AND(COUNT(CU1161:DA1161)=7,OR(CU1161=0,CU1161=1,CU1161=2),OR(CV1161=0,CV1161=1,CV1161=2),OR(CW1161=0,CW1161=1,CW1161=2),OR(CX1161=0,CX1161=1,CX1161=2),OR(CY1161=0,CY1161=1,CY1161=2),OR(CZ1161=0,CZ1161=1,CZ1161=2),OR(DA1161=0,DA1161=1,DA1161=2)),SUM(CU1161:DA1161),""))</x:f>
      </x:c>
      <x:c r="DC1161" t="str">
        <x:f>IF(DB1161="","",ROUND(DB1161/14*10,1))</x:f>
      </x:c>
      <x:c r="DD1161" t="str">
        <x:v>Pending</x:v>
      </x:c>
      <x:c r="DE1161" t="str">
        <x:f>IF(L1161="","",IF(DC1161="","Pending",IF(DD1161="Yes","CONDITIONAL — safety override",IF(DC1161&gt;=8,"HIGH",IF(DC1161&gt;=5,"CONDITIONAL","LOW")))))</x:f>
        <x:v>Pending</x:v>
      </x:c>
      <x:c r="DF1161" t="str">
        <x:v>Pending screening and full-text appraisal; no transferability judgment made at identification.</x:v>
      </x:c>
      <x:c r="DG1161"/>
      <x:c r="DH1161"/>
      <x:c r="DI1161"/>
      <x:c r="DJ1161"/>
      <x:c r="DK1161"/>
      <x:c r="DL1161"/>
      <x:c r="DM1161"/>
      <x:c r="DN1161"/>
      <x:c r="DO1161"/>
      <x:c r="DP1161"/>
      <x:c r="DQ1161"/>
      <x:c r="DR1161"/>
      <x:c r="DS1161"/>
      <x:c r="DT1161"/>
      <x:c r="DU1161"/>
      <x:c r="DV1161"/>
      <x:c r="DW1161"/>
      <x:c r="DX1161"/>
      <x:c r="DY1161"/>
      <x:c r="DZ1161" t="str">
        <x:v>Title/abstract screening alone does not establish effectiveness, causality, methodological quality, transferability to Brazilian public safety or an institutional recommendation.</x:v>
      </x:c>
      <x:c r="EA1161" t="str">
        <x:v>Pending</x:v>
      </x:c>
      <x:c r="EB1161" t="str">
        <x:f>IF(L1161="","",IF(EC1161="READY","Yes","No / Pending"))</x:f>
        <x:v>No / Pending</x:v>
      </x:c>
      <x:c r="EC1161" t="str">
        <x:f>IF(L1161="","",IF(OR(ISNUMBER(SEARCH("Retracted Publication",Q1161)),CM1161="Retracted",CN1161="Retracted",CM1161="Expression of Concern",CN1161="Expression of Concern",F1161="Not used",CG1161="Critical",CH1161="High",CH1161="Critical"),"BLOCKED — integrity or use restriction",IF(AND(CJ1161="Yes",CK1161="Yes",CL1161="Yes"),IF(AND(CM1161="Clear",CN1161="Verified — clear"),IF(AND(AND(LEN(TRIM(CF1161))&gt;0,LEFT(LOWER(TRIM(CF1161)),7)&lt;&gt;"pending"),OR(CG1161="High",CG1161="Moderate"),OR(CH1161="Low",CH1161="Some concerns",CH1161="Not applicable")),IF(AND(DD1161="No",OR(DE1161="HIGH",DE1161="CONDITIONAL"),AND(LEN(TRIM(DF1161))&gt;0,LEFT(LOWER(TRIM(DF1161)),7)&lt;&gt;"pending")),IF(AND(AND(LEN(TRIM(DT1161))&gt;0,LEFT(LOWER(TRIM(DT1161)),7)&lt;&gt;"pending"),AND(LEN(TRIM(DU1161))&gt;0,LEFT(LOWER(TRIM(DU1161)),7)&lt;&gt;"pending"),OR(AND(LEN(TRIM(DV1161))&gt;0,LEFT(LOWER(TRIM(DV1161)),7)&lt;&gt;"pending"),AND(LEN(TRIM(DW1161))&gt;0,LEFT(LOWER(TRIM(DW1161)),7)&lt;&gt;"pending")),AND(LEN(TRIM(DX1161))&gt;0,LEFT(LOWER(TRIM(DX1161)),7)&lt;&gt;"pending")),IF(AND(F1161="Claim-ready",OR(EA1161="Strong",EA1161="Moderate"),AND(LEN(TRIM(G1161))&gt;0,LEFT(LOWER(TRIM(G1161)),7)&lt;&gt;"pending"),G1161&lt;&gt;"No substantive use decision is permitted from identification metadata alone.",AND(LEN(TRIM(DZ1161))&gt;0,LEFT(LOWER(TRIM(DZ1161)),7)&lt;&gt;"pending"),DZ1161&lt;&gt;"Identification metadata alone does not permit any substantive scientific, causal, operational, or institutional claim.",AND(LEN(TRIM(EI1161))&gt;0,LEFT(LOWER(TRIM(EI1161)),7)&lt;&gt;"pending"),ISNUMBER(EH1161),EH1161&gt;0),"READY","PENDING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1" t="str">
        <x:v>Pending</x:v>
      </x:c>
      <x:c r="EE1161"/>
      <x:c r="EF1161" t="str">
        <x:v>Pending</x:v>
      </x:c>
      <x:c r="EG1161" t="str">
        <x:v>Pending</x:v>
      </x:c>
      <x:c r="EH1161"/>
      <x:c r="EI1161" s="501"/>
      <x:c r="EJ1161"/>
      <x:c r="EK1161" t="str">
        <x:v>Pending</x:v>
      </x:c>
      <x:c r="EL1161" t="n">
        <x:v>46272</x:v>
      </x:c>
      <x:c r="EM1161" t="str">
        <x:v>Production PubMed record imported and reconciled to Zotero item 62QDPHRC;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1" t="n">
        <x:f>IF(L1161="","",(IF(N1161&lt;&gt;"",1,0)+IF(O1161&lt;&gt;"",1,0)+IF(AJ1161&lt;&gt;"",1,0)+IF(AU1161&lt;&gt;"",1,0)+IF(BE1161&lt;&gt;"",1,0)+IF(CF1161&lt;&gt;"",1,0)+IF(CJ1161="Yes",1,0)+IF(CL1161="Yes",1,0)+IF(DE1161&lt;&gt;"Pending",1,0)+IF(F1161&lt;&gt;"",1,0)+IF(DZ1161&lt;&gt;"",1,0)+IF(EI1161&lt;&gt;"",1,0))/12)</x:f>
        <x:v>0.5</x:v>
      </x:c>
    </x:row>
    <x:row r="1162">
      <x:c r="A1162" t="str">
        <x:v>EV-1159</x:v>
      </x:c>
      <x:c r="B1162" t="str">
        <x:v>Integrity check</x:v>
      </x:c>
      <x:c r="C1162" t="str">
        <x:f>IF(L1162="","",IF(LEFT(EC1162,7)="BLOCKED","🔴 Do not use for conclusion",IF(EB1162="Yes","🟢 Claim-ready","🟡 Caution / context")))</x:f>
        <x:v>🟡 Caution / context</x:v>
      </x:c>
      <x:c r="D1162" t="str">
        <x:f>IF(L1162="","",EC1162)</x:f>
        <x:v>PENDING — appropriate appraisal</x:v>
      </x:c>
      <x:c r="E1162" t="str">
        <x:v>P3 — Medium</x:v>
      </x:c>
      <x:c r="F1162" t="str">
        <x:v>Pending</x:v>
      </x:c>
      <x:c r="G1162" t="str">
        <x:v>Title/abstract identify an explicit tactical/public-safety context and readiness domain; retain for full-text assessment.</x:v>
      </x:c>
      <x:c r="H1162" t="str">
        <x:v>Obtain and review lawful full text; confirm human adjudication; then select a design-specific appraisal instrument.</x:v>
      </x:c>
      <x:c r="I1162"/>
      <x:c r="J1162" t="str">
        <x:v>A — Core</x:v>
      </x:c>
      <x:c r="K1162" t="str">
        <x:v>IDENTIFIED</x:v>
      </x:c>
      <x:c r="L1162" t="str">
        <x:v>Perspectives on Aerobic and Strength Influences on Military Physical Readiness: Report of an International Military Physiology Roundtable.</x:v>
      </x:c>
      <x:c r="M1162"/>
      <x:c r="N1162" t="str">
        <x:v>Friedl, Karl E; Knapik, Joseph J; Hakkinen, Keijo; Baumgartner, Neal; Groeller, Herbert; Taylor, Nigel A S; Duarte, Antonio F A; Kyrolainen, Heikki; Jones, Bruce H; Kraemer, William J; Nindl, Bradley C</x:v>
      </x:c>
      <x:c r="O1162" t="n">
        <x:v>2015</x:v>
      </x:c>
      <x:c r="P1162" t="str">
        <x:v>Journal of strength and conditioning research</x:v>
      </x:c>
      <x:c r="Q1162" t="str">
        <x:v>Journal Article</x:v>
      </x:c>
      <x:c r="R1162" t="str">
        <x:v>Unclear</x:v>
      </x:c>
      <x:c r="S1162" t="str">
        <x:v>Unknown</x:v>
      </x:c>
      <x:c r="T1162" t="str">
        <x:v>eng</x:v>
      </x:c>
      <x:c r="U1162" t="str">
        <x:v>https://pubmed.ncbi.nlm.nih.gov/26506170/</x:v>
      </x:c>
      <x:c r="V1162" t="str">
        <x:v>10.1519/jsc.0000000000001025</x:v>
      </x:c>
      <x:c r="W1162" t="str">
        <x:f>IF(V1162="","",LOWER(SUBSTITUTE(SUBSTITUTE(SUBSTITUTE(SUBSTITUTE(TRIM(V1162),"https://doi.org/",""),"http://doi.org/",""),"https://dx.doi.org/",""),"doi:","")))</x:f>
        <x:v>10.1519/jsc.0000000000001025</x:v>
      </x:c>
      <x:c r="X1162" t="str">
        <x:v>26506170</x:v>
      </x:c>
      <x:c r="Y1162" t="str"/>
      <x:c r="Z1162"/>
      <x:c r="AA1162" t="str">
        <x:v>PubMed/MEDLINE</x:v>
      </x:c>
      <x:c r="AB1162" t="str">
        <x:v>PUBMED-A-v1.0-2026-08-28</x:v>
      </x:c>
      <x:c r="AC1162" t="str">
        <x:v>SP-PUBMED-A-20260828</x:v>
      </x:c>
      <x:c r="AD1162" s="499" t="n">
        <x:v>46262</x:v>
      </x:c>
      <x:c r="AE1162" s="499" t="n">
        <x:v>46272</x:v>
      </x:c>
      <x:c r="AF1162" t="str">
        <x:v>WIFSJWDM</x:v>
      </x:c>
      <x:c r="AG1162"/>
      <x:c r="AH1162" t="str">
        <x:v>Tactical Athlete → Operational Readiness Brazil</x:v>
      </x:c>
      <x:c r="AI1162" t="str">
        <x:v>evidence-family:A</x:v>
      </x:c>
      <x:c r="AJ1162"/>
      <x:c r="AK1162" t="str">
        <x:f>IF(AJ1162="","",IF(OR(LOWER(AJ1162)="brazil",LOWER(AJ1162)="brasil"),"Yes","No"))</x:f>
      </x:c>
      <x:c r="AL1162"/>
      <x:c r="AM1162"/>
      <x:c r="AN1162"/>
      <x:c r="AO1162"/>
      <x:c r="AP1162"/>
      <x:c r="AQ1162"/>
      <x:c r="AR1162"/>
      <x:c r="AS1162"/>
      <x:c r="AT1162"/>
      <x:c r="AU1162"/>
      <x:c r="AV1162"/>
      <x:c r="AW1162"/>
      <x:c r="AX1162"/>
      <x:c r="AY1162"/>
      <x:c r="AZ1162"/>
      <x:c r="BA1162"/>
      <x:c r="BB1162"/>
      <x:c r="BC1162"/>
      <x:c r="BD1162"/>
      <x:c r="BE1162"/>
      <x:c r="BF1162"/>
      <x:c r="BG1162"/>
      <x:c r="BH1162"/>
      <x:c r="BI1162"/>
      <x:c r="BJ1162"/>
      <x:c r="BK1162"/>
      <x:c r="BL1162"/>
      <x:c r="BM1162"/>
      <x:c r="BN1162"/>
      <x:c r="BO1162"/>
      <x:c r="BP1162"/>
      <x:c r="BQ1162"/>
      <x:c r="BR1162"/>
      <x:c r="BS1162"/>
      <x:c r="BT1162"/>
      <x:c r="BU1162"/>
      <x:c r="BV1162"/>
      <x:c r="BW1162"/>
      <x:c r="BX1162"/>
      <x:c r="BY1162"/>
      <x:c r="BZ1162"/>
      <x:c r="CA1162"/>
      <x:c r="CB1162"/>
      <x:c r="CC1162"/>
      <x:c r="CD1162"/>
      <x:c r="CE1162"/>
      <x:c r="CF1162"/>
      <x:c r="CG1162"/>
      <x:c r="CH1162"/>
      <x:c r="CI1162"/>
      <x:c r="CJ1162" t="str">
        <x:v>Yes</x:v>
      </x:c>
      <x:c r="CK1162" t="str">
        <x:v>Yes</x:v>
      </x:c>
      <x:c r="CL1162" t="str">
        <x:v>Yes</x:v>
      </x:c>
      <x:c r="CM1162" t="str">
        <x:v>Clear</x:v>
      </x:c>
      <x:c r="CN1162" t="str">
        <x:v>Verified — clear</x:v>
      </x:c>
      <x:c r="CO1162" t="n">
        <x:v>46272</x:v>
      </x:c>
      <x:c r="CP1162" t="str">
        <x:v>https://pubmed.ncbi.nlm.nih.gov/26506170/</x:v>
      </x:c>
      <x:c r="CQ1162"/>
      <x:c r="CR1162"/>
      <x:c r="CS1162"/>
      <x:c r="CT1162"/>
      <x:c r="CU1162"/>
      <x:c r="CV1162"/>
      <x:c r="CW1162"/>
      <x:c r="CX1162"/>
      <x:c r="CY1162"/>
      <x:c r="CZ1162"/>
      <x:c r="DA1162"/>
      <x:c r="DB1162" t="str">
        <x:f>IF(L1162="","",IF(AND(COUNT(CU1162:DA1162)=7,OR(CU1162=0,CU1162=1,CU1162=2),OR(CV1162=0,CV1162=1,CV1162=2),OR(CW1162=0,CW1162=1,CW1162=2),OR(CX1162=0,CX1162=1,CX1162=2),OR(CY1162=0,CY1162=1,CY1162=2),OR(CZ1162=0,CZ1162=1,CZ1162=2),OR(DA1162=0,DA1162=1,DA1162=2)),SUM(CU1162:DA1162),""))</x:f>
      </x:c>
      <x:c r="DC1162" t="str">
        <x:f>IF(DB1162="","",ROUND(DB1162/14*10,1))</x:f>
      </x:c>
      <x:c r="DD1162" t="str">
        <x:v>Pending</x:v>
      </x:c>
      <x:c r="DE1162" t="str">
        <x:f>IF(L1162="","",IF(DC1162="","Pending",IF(DD1162="Yes","CONDITIONAL — safety override",IF(DC1162&gt;=8,"HIGH",IF(DC1162&gt;=5,"CONDITIONAL","LOW")))))</x:f>
        <x:v>Pending</x:v>
      </x:c>
      <x:c r="DF1162" t="str">
        <x:v>Pending screening and full-text appraisal; no transferability judgment made at identification.</x:v>
      </x:c>
      <x:c r="DG1162"/>
      <x:c r="DH1162"/>
      <x:c r="DI1162"/>
      <x:c r="DJ1162"/>
      <x:c r="DK1162"/>
      <x:c r="DL1162"/>
      <x:c r="DM1162"/>
      <x:c r="DN1162"/>
      <x:c r="DO1162"/>
      <x:c r="DP1162"/>
      <x:c r="DQ1162"/>
      <x:c r="DR1162"/>
      <x:c r="DS1162"/>
      <x:c r="DT1162"/>
      <x:c r="DU1162"/>
      <x:c r="DV1162"/>
      <x:c r="DW1162"/>
      <x:c r="DX1162"/>
      <x:c r="DY1162"/>
      <x:c r="DZ1162" t="str">
        <x:v>Title/abstract screening alone does not establish effectiveness, causality, methodological quality, transferability to Brazilian public safety or an institutional recommendation.</x:v>
      </x:c>
      <x:c r="EA1162" t="str">
        <x:v>Pending</x:v>
      </x:c>
      <x:c r="EB1162" t="str">
        <x:f>IF(L1162="","",IF(EC1162="READY","Yes","No / Pending"))</x:f>
        <x:v>No / Pending</x:v>
      </x:c>
      <x:c r="EC1162" t="str">
        <x:f>IF(L1162="","",IF(OR(ISNUMBER(SEARCH("Retracted Publication",Q1162)),CM1162="Retracted",CN1162="Retracted",CM1162="Expression of Concern",CN1162="Expression of Concern",F1162="Not used",CG1162="Critical",CH1162="High",CH1162="Critical"),"BLOCKED — integrity or use restriction",IF(AND(CJ1162="Yes",CK1162="Yes",CL1162="Yes"),IF(AND(CM1162="Clear",CN1162="Verified — clear"),IF(AND(AND(LEN(TRIM(CF1162))&gt;0,LEFT(LOWER(TRIM(CF1162)),7)&lt;&gt;"pending"),OR(CG1162="High",CG1162="Moderate"),OR(CH1162="Low",CH1162="Some concerns",CH1162="Not applicable")),IF(AND(DD1162="No",OR(DE1162="HIGH",DE1162="CONDITIONAL"),AND(LEN(TRIM(DF1162))&gt;0,LEFT(LOWER(TRIM(DF1162)),7)&lt;&gt;"pending")),IF(AND(AND(LEN(TRIM(DT1162))&gt;0,LEFT(LOWER(TRIM(DT1162)),7)&lt;&gt;"pending"),AND(LEN(TRIM(DU1162))&gt;0,LEFT(LOWER(TRIM(DU1162)),7)&lt;&gt;"pending"),OR(AND(LEN(TRIM(DV1162))&gt;0,LEFT(LOWER(TRIM(DV1162)),7)&lt;&gt;"pending"),AND(LEN(TRIM(DW1162))&gt;0,LEFT(LOWER(TRIM(DW1162)),7)&lt;&gt;"pending")),AND(LEN(TRIM(DX1162))&gt;0,LEFT(LOWER(TRIM(DX1162)),7)&lt;&gt;"pending")),IF(AND(F1162="Claim-ready",OR(EA1162="Strong",EA1162="Moderate"),AND(LEN(TRIM(G1162))&gt;0,LEFT(LOWER(TRIM(G1162)),7)&lt;&gt;"pending"),G1162&lt;&gt;"No substantive use decision is permitted from identification metadata alone.",AND(LEN(TRIM(DZ1162))&gt;0,LEFT(LOWER(TRIM(DZ1162)),7)&lt;&gt;"pending"),DZ1162&lt;&gt;"Identification metadata alone does not permit any substantive scientific, causal, operational, or institutional claim.",AND(LEN(TRIM(EI1162))&gt;0,LEFT(LOWER(TRIM(EI1162)),7)&lt;&gt;"pending"),ISNUMBER(EH1162),EH1162&gt;0),"READY","PENDING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2" t="str">
        <x:v>Pending</x:v>
      </x:c>
      <x:c r="EE1162"/>
      <x:c r="EF1162" t="str">
        <x:v>Pending</x:v>
      </x:c>
      <x:c r="EG1162" t="str">
        <x:v>Pending</x:v>
      </x:c>
      <x:c r="EH1162"/>
      <x:c r="EI1162" s="501"/>
      <x:c r="EJ1162"/>
      <x:c r="EK1162" t="str">
        <x:v>Pending</x:v>
      </x:c>
      <x:c r="EL1162" t="n">
        <x:v>46272</x:v>
      </x:c>
      <x:c r="EM1162" t="str">
        <x:v>Production PubMed record imported and reconciled to Zotero item WIFSJWDM;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2" t="n">
        <x:f>IF(L1162="","",(IF(N1162&lt;&gt;"",1,0)+IF(O1162&lt;&gt;"",1,0)+IF(AJ1162&lt;&gt;"",1,0)+IF(AU1162&lt;&gt;"",1,0)+IF(BE1162&lt;&gt;"",1,0)+IF(CF1162&lt;&gt;"",1,0)+IF(CJ1162="Yes",1,0)+IF(CL1162="Yes",1,0)+IF(DE1162&lt;&gt;"Pending",1,0)+IF(F1162&lt;&gt;"",1,0)+IF(DZ1162&lt;&gt;"",1,0)+IF(EI1162&lt;&gt;"",1,0))/12)</x:f>
        <x:v>0.5</x:v>
      </x:c>
    </x:row>
    <x:row r="1163">
      <x:c r="A1163" t="str">
        <x:v>EV-1160</x:v>
      </x:c>
      <x:c r="B1163" t="str">
        <x:v>Integrity check</x:v>
      </x:c>
      <x:c r="C1163" t="str">
        <x:f>IF(L1163="","",IF(LEFT(EC1163,7)="BLOCKED","🔴 Do not use for conclusion",IF(EB1163="Yes","🟢 Claim-ready","🟡 Caution / context")))</x:f>
        <x:v>🟡 Caution / context</x:v>
      </x:c>
      <x:c r="D1163" t="str">
        <x:f>IF(L1163="","",EC1163)</x:f>
        <x:v>PENDING — appropriate appraisal</x:v>
      </x:c>
      <x:c r="E1163" t="str">
        <x:v>P3 — Medium</x:v>
      </x:c>
      <x:c r="F1163" t="str">
        <x:v>Pending</x:v>
      </x:c>
      <x:c r="G1163" t="str">
        <x:v>Title/abstract identify an explicit tactical/public-safety context and readiness domain; retain for full-text assessment.</x:v>
      </x:c>
      <x:c r="H1163" t="str">
        <x:v>Obtain and review lawful full text; confirm human adjudication; then select a design-specific appraisal instrument.</x:v>
      </x:c>
      <x:c r="I1163"/>
      <x:c r="J1163" t="str">
        <x:v>A — Core</x:v>
      </x:c>
      <x:c r="K1163" t="str">
        <x:v>IDENTIFIED</x:v>
      </x:c>
      <x:c r="L1163" t="str">
        <x:v>Third International Congress on Soldiers' Physical Performance: Translating State-of-the-Science Soldier Research for Operational Utility.</x:v>
      </x:c>
      <x:c r="M1163"/>
      <x:c r="N1163" t="str">
        <x:v>Nindl, Bradley C; Sharp, Marilyn A</x:v>
      </x:c>
      <x:c r="O1163" t="n">
        <x:v>2015</x:v>
      </x:c>
      <x:c r="P1163" t="str">
        <x:v>Journal of strength and conditioning research</x:v>
      </x:c>
      <x:c r="Q1163" t="str">
        <x:v>Editorial; Introductory Journal Article</x:v>
      </x:c>
      <x:c r="R1163" t="str">
        <x:v>Unclear</x:v>
      </x:c>
      <x:c r="S1163" t="str">
        <x:v>Unknown</x:v>
      </x:c>
      <x:c r="T1163" t="str">
        <x:v>eng</x:v>
      </x:c>
      <x:c r="U1163" t="str">
        <x:v>https://pubmed.ncbi.nlm.nih.gov/26506169/</x:v>
      </x:c>
      <x:c r="V1163" t="str">
        <x:v>10.1519/jsc.0000000000001157</x:v>
      </x:c>
      <x:c r="W1163" t="str">
        <x:f>IF(V1163="","",LOWER(SUBSTITUTE(SUBSTITUTE(SUBSTITUTE(SUBSTITUTE(TRIM(V1163),"https://doi.org/",""),"http://doi.org/",""),"https://dx.doi.org/",""),"doi:","")))</x:f>
        <x:v>10.1519/jsc.0000000000001157</x:v>
      </x:c>
      <x:c r="X1163" t="str">
        <x:v>26506169</x:v>
      </x:c>
      <x:c r="Y1163" t="str"/>
      <x:c r="Z1163"/>
      <x:c r="AA1163" t="str">
        <x:v>PubMed/MEDLINE</x:v>
      </x:c>
      <x:c r="AB1163" t="str">
        <x:v>PUBMED-A-v1.0-2026-08-28</x:v>
      </x:c>
      <x:c r="AC1163" t="str">
        <x:v>SP-PUBMED-A-20260828</x:v>
      </x:c>
      <x:c r="AD1163" s="499" t="n">
        <x:v>46262</x:v>
      </x:c>
      <x:c r="AE1163" s="499" t="n">
        <x:v>46272</x:v>
      </x:c>
      <x:c r="AF1163" t="str">
        <x:v>L69IESRB</x:v>
      </x:c>
      <x:c r="AG1163"/>
      <x:c r="AH1163" t="str">
        <x:v>Tactical Athlete → Operational Readiness Brazil</x:v>
      </x:c>
      <x:c r="AI1163" t="str">
        <x:v>evidence-family:A</x:v>
      </x:c>
      <x:c r="AJ1163"/>
      <x:c r="AK1163" t="str">
        <x:f>IF(AJ1163="","",IF(OR(LOWER(AJ1163)="brazil",LOWER(AJ1163)="brasil"),"Yes","No"))</x:f>
      </x:c>
      <x:c r="AL1163"/>
      <x:c r="AM1163"/>
      <x:c r="AN1163"/>
      <x:c r="AO1163"/>
      <x:c r="AP1163"/>
      <x:c r="AQ1163"/>
      <x:c r="AR1163"/>
      <x:c r="AS1163"/>
      <x:c r="AT1163"/>
      <x:c r="AU1163"/>
      <x:c r="AV1163"/>
      <x:c r="AW1163"/>
      <x:c r="AX1163"/>
      <x:c r="AY1163"/>
      <x:c r="AZ1163"/>
      <x:c r="BA1163"/>
      <x:c r="BB1163"/>
      <x:c r="BC1163"/>
      <x:c r="BD1163"/>
      <x:c r="BE1163"/>
      <x:c r="BF1163"/>
      <x:c r="BG1163"/>
      <x:c r="BH1163"/>
      <x:c r="BI1163"/>
      <x:c r="BJ1163"/>
      <x:c r="BK1163"/>
      <x:c r="BL1163"/>
      <x:c r="BM1163"/>
      <x:c r="BN1163"/>
      <x:c r="BO1163"/>
      <x:c r="BP1163"/>
      <x:c r="BQ1163"/>
      <x:c r="BR1163"/>
      <x:c r="BS1163"/>
      <x:c r="BT1163"/>
      <x:c r="BU1163"/>
      <x:c r="BV1163"/>
      <x:c r="BW1163"/>
      <x:c r="BX1163"/>
      <x:c r="BY1163"/>
      <x:c r="BZ1163"/>
      <x:c r="CA1163"/>
      <x:c r="CB1163"/>
      <x:c r="CC1163"/>
      <x:c r="CD1163"/>
      <x:c r="CE1163"/>
      <x:c r="CF1163"/>
      <x:c r="CG1163"/>
      <x:c r="CH1163"/>
      <x:c r="CI1163"/>
      <x:c r="CJ1163" t="str">
        <x:v>Yes</x:v>
      </x:c>
      <x:c r="CK1163" t="str">
        <x:v>Yes</x:v>
      </x:c>
      <x:c r="CL1163" t="str">
        <x:v>Yes</x:v>
      </x:c>
      <x:c r="CM1163" t="str">
        <x:v>Clear</x:v>
      </x:c>
      <x:c r="CN1163" t="str">
        <x:v>Verified — clear</x:v>
      </x:c>
      <x:c r="CO1163" t="n">
        <x:v>46272</x:v>
      </x:c>
      <x:c r="CP1163" t="str">
        <x:v>https://pubmed.ncbi.nlm.nih.gov/26506169/</x:v>
      </x:c>
      <x:c r="CQ1163"/>
      <x:c r="CR1163"/>
      <x:c r="CS1163"/>
      <x:c r="CT1163"/>
      <x:c r="CU1163"/>
      <x:c r="CV1163"/>
      <x:c r="CW1163"/>
      <x:c r="CX1163"/>
      <x:c r="CY1163"/>
      <x:c r="CZ1163"/>
      <x:c r="DA1163"/>
      <x:c r="DB1163" t="str">
        <x:f>IF(L1163="","",IF(AND(COUNT(CU1163:DA1163)=7,OR(CU1163=0,CU1163=1,CU1163=2),OR(CV1163=0,CV1163=1,CV1163=2),OR(CW1163=0,CW1163=1,CW1163=2),OR(CX1163=0,CX1163=1,CX1163=2),OR(CY1163=0,CY1163=1,CY1163=2),OR(CZ1163=0,CZ1163=1,CZ1163=2),OR(DA1163=0,DA1163=1,DA1163=2)),SUM(CU1163:DA1163),""))</x:f>
      </x:c>
      <x:c r="DC1163" t="str">
        <x:f>IF(DB1163="","",ROUND(DB1163/14*10,1))</x:f>
      </x:c>
      <x:c r="DD1163" t="str">
        <x:v>Pending</x:v>
      </x:c>
      <x:c r="DE1163" t="str">
        <x:f>IF(L1163="","",IF(DC1163="","Pending",IF(DD1163="Yes","CONDITIONAL — safety override",IF(DC1163&gt;=8,"HIGH",IF(DC1163&gt;=5,"CONDITIONAL","LOW")))))</x:f>
        <x:v>Pending</x:v>
      </x:c>
      <x:c r="DF1163" t="str">
        <x:v>Pending screening and full-text appraisal; no transferability judgment made at identification.</x:v>
      </x:c>
      <x:c r="DG1163"/>
      <x:c r="DH1163"/>
      <x:c r="DI1163"/>
      <x:c r="DJ1163"/>
      <x:c r="DK1163"/>
      <x:c r="DL1163"/>
      <x:c r="DM1163"/>
      <x:c r="DN1163"/>
      <x:c r="DO1163"/>
      <x:c r="DP1163"/>
      <x:c r="DQ1163"/>
      <x:c r="DR1163"/>
      <x:c r="DS1163"/>
      <x:c r="DT1163"/>
      <x:c r="DU1163"/>
      <x:c r="DV1163"/>
      <x:c r="DW1163"/>
      <x:c r="DX1163"/>
      <x:c r="DY1163"/>
      <x:c r="DZ1163" t="str">
        <x:v>Title/abstract screening alone does not establish effectiveness, causality, methodological quality, transferability to Brazilian public safety or an institutional recommendation.</x:v>
      </x:c>
      <x:c r="EA1163" t="str">
        <x:v>Pending</x:v>
      </x:c>
      <x:c r="EB1163" t="str">
        <x:f>IF(L1163="","",IF(EC1163="READY","Yes","No / Pending"))</x:f>
        <x:v>No / Pending</x:v>
      </x:c>
      <x:c r="EC1163" t="str">
        <x:f>IF(L1163="","",IF(OR(ISNUMBER(SEARCH("Retracted Publication",Q1163)),CM1163="Retracted",CN1163="Retracted",CM1163="Expression of Concern",CN1163="Expression of Concern",F1163="Not used",CG1163="Critical",CH1163="High",CH1163="Critical"),"BLOCKED — integrity or use restriction",IF(AND(CJ1163="Yes",CK1163="Yes",CL1163="Yes"),IF(AND(CM1163="Clear",CN1163="Verified — clear"),IF(AND(AND(LEN(TRIM(CF1163))&gt;0,LEFT(LOWER(TRIM(CF1163)),7)&lt;&gt;"pending"),OR(CG1163="High",CG1163="Moderate"),OR(CH1163="Low",CH1163="Some concerns",CH1163="Not applicable")),IF(AND(DD1163="No",OR(DE1163="HIGH",DE1163="CONDITIONAL"),AND(LEN(TRIM(DF1163))&gt;0,LEFT(LOWER(TRIM(DF1163)),7)&lt;&gt;"pending")),IF(AND(AND(LEN(TRIM(DT1163))&gt;0,LEFT(LOWER(TRIM(DT1163)),7)&lt;&gt;"pending"),AND(LEN(TRIM(DU1163))&gt;0,LEFT(LOWER(TRIM(DU1163)),7)&lt;&gt;"pending"),OR(AND(LEN(TRIM(DV1163))&gt;0,LEFT(LOWER(TRIM(DV1163)),7)&lt;&gt;"pending"),AND(LEN(TRIM(DW1163))&gt;0,LEFT(LOWER(TRIM(DW1163)),7)&lt;&gt;"pending")),AND(LEN(TRIM(DX1163))&gt;0,LEFT(LOWER(TRIM(DX1163)),7)&lt;&gt;"pending")),IF(AND(F1163="Claim-ready",OR(EA1163="Strong",EA1163="Moderate"),AND(LEN(TRIM(G1163))&gt;0,LEFT(LOWER(TRIM(G1163)),7)&lt;&gt;"pending"),G1163&lt;&gt;"No substantive use decision is permitted from identification metadata alone.",AND(LEN(TRIM(DZ1163))&gt;0,LEFT(LOWER(TRIM(DZ1163)),7)&lt;&gt;"pending"),DZ1163&lt;&gt;"Identification metadata alone does not permit any substantive scientific, causal, operational, or institutional claim.",AND(LEN(TRIM(EI1163))&gt;0,LEFT(LOWER(TRIM(EI1163)),7)&lt;&gt;"pending"),ISNUMBER(EH1163),EH1163&gt;0),"READY","PENDING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3" t="str">
        <x:v>Pending</x:v>
      </x:c>
      <x:c r="EE1163"/>
      <x:c r="EF1163" t="str">
        <x:v>Pending</x:v>
      </x:c>
      <x:c r="EG1163" t="str">
        <x:v>Pending</x:v>
      </x:c>
      <x:c r="EH1163"/>
      <x:c r="EI1163" s="501"/>
      <x:c r="EJ1163"/>
      <x:c r="EK1163" t="str">
        <x:v>Pending</x:v>
      </x:c>
      <x:c r="EL1163" t="n">
        <x:v>46272</x:v>
      </x:c>
      <x:c r="EM1163" t="str">
        <x:v>Production PubMed record imported and reconciled to Zotero item L69IESRB;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3" t="n">
        <x:f>IF(L1163="","",(IF(N1163&lt;&gt;"",1,0)+IF(O1163&lt;&gt;"",1,0)+IF(AJ1163&lt;&gt;"",1,0)+IF(AU1163&lt;&gt;"",1,0)+IF(BE1163&lt;&gt;"",1,0)+IF(CF1163&lt;&gt;"",1,0)+IF(CJ1163="Yes",1,0)+IF(CL1163="Yes",1,0)+IF(DE1163&lt;&gt;"Pending",1,0)+IF(F1163&lt;&gt;"",1,0)+IF(DZ1163&lt;&gt;"",1,0)+IF(EI1163&lt;&gt;"",1,0))/12)</x:f>
        <x:v>0.5</x:v>
      </x:c>
    </x:row>
    <x:row r="1164">
      <x:c r="A1164" t="str">
        <x:v>EV-1161</x:v>
      </x:c>
      <x:c r="B1164" t="str">
        <x:v>Integrity check</x:v>
      </x:c>
      <x:c r="C1164" t="str">
        <x:f>IF(L1164="","",IF(LEFT(EC1164,7)="BLOCKED","🔴 Do not use for conclusion",IF(EB1164="Yes","🟢 Claim-ready","🟡 Caution / context")))</x:f>
        <x:v>🟡 Caution / context</x:v>
      </x:c>
      <x:c r="D1164" t="str">
        <x:f>IF(L1164="","",EC1164)</x:f>
        <x:v>PENDING — appropriate appraisal</x:v>
      </x:c>
      <x:c r="E1164" t="str">
        <x:v>P3 — Medium</x:v>
      </x:c>
      <x:c r="F1164" t="str">
        <x:v>Pending</x:v>
      </x:c>
      <x:c r="G1164" t="str">
        <x:v>Title/abstract identify an explicit operational APHT/medical-readiness topic; retain for full-text assessment.</x:v>
      </x:c>
      <x:c r="H1164" t="str">
        <x:v>Obtain and review lawful full text; confirm human adjudication; then select a design-specific appraisal instrument.</x:v>
      </x:c>
      <x:c r="I1164"/>
      <x:c r="J1164" t="str">
        <x:v>B — APHT / Medical Readiness</x:v>
      </x:c>
      <x:c r="K1164" t="str">
        <x:v>IDENTIFIED</x:v>
      </x:c>
      <x:c r="L1164" t="str">
        <x:v>The Hartford Consensus on Active Shooters: Implementing the Continuum of Prehospital Trauma Response.</x:v>
      </x:c>
      <x:c r="M1164"/>
      <x:c r="N1164" t="str">
        <x:v>Pons, Peter T; Jerome, Jesse; McMullen, Jeffrey; Manson, James; Robinson, James; Chapleau, Will</x:v>
      </x:c>
      <x:c r="O1164" t="n">
        <x:v>2015</x:v>
      </x:c>
      <x:c r="P1164" t="str">
        <x:v>The Journal of emergency medicine</x:v>
      </x:c>
      <x:c r="Q1164" t="str">
        <x:v>Consensus Statement; Journal Article</x:v>
      </x:c>
      <x:c r="R1164" t="str">
        <x:v>Unclear</x:v>
      </x:c>
      <x:c r="S1164" t="str">
        <x:v>Unknown</x:v>
      </x:c>
      <x:c r="T1164" t="str">
        <x:v>eng</x:v>
      </x:c>
      <x:c r="U1164" t="str">
        <x:v>https://pubmed.ncbi.nlm.nih.gov/26482826/</x:v>
      </x:c>
      <x:c r="V1164" t="str">
        <x:v>10.1016/j.jemermed.2015.09.013</x:v>
      </x:c>
      <x:c r="W1164" t="str">
        <x:f>IF(V1164="","",LOWER(SUBSTITUTE(SUBSTITUTE(SUBSTITUTE(SUBSTITUTE(TRIM(V1164),"https://doi.org/",""),"http://doi.org/",""),"https://dx.doi.org/",""),"doi:","")))</x:f>
        <x:v>10.1016/j.jemermed.2015.09.013</x:v>
      </x:c>
      <x:c r="X1164" t="str">
        <x:v>26482826</x:v>
      </x:c>
      <x:c r="Y1164" t="str"/>
      <x:c r="Z1164"/>
      <x:c r="AA1164" t="str">
        <x:v>PubMed/MEDLINE</x:v>
      </x:c>
      <x:c r="AB1164" t="str">
        <x:v>PUBMED-B-v1.0-2026-08-28</x:v>
      </x:c>
      <x:c r="AC1164" t="str">
        <x:v>SP-PUBMED-B-20260828</x:v>
      </x:c>
      <x:c r="AD1164" s="499" t="n">
        <x:v>46262</x:v>
      </x:c>
      <x:c r="AE1164" s="499" t="n">
        <x:v>46272</x:v>
      </x:c>
      <x:c r="AF1164" t="str">
        <x:v>Z6LUMA39</x:v>
      </x:c>
      <x:c r="AG1164"/>
      <x:c r="AH1164" t="str">
        <x:v>Tactical Athlete → Operational Readiness Brazil</x:v>
      </x:c>
      <x:c r="AI1164" t="str">
        <x:v>evidence-family:B</x:v>
      </x:c>
      <x:c r="AJ1164"/>
      <x:c r="AK1164" t="str">
        <x:f>IF(AJ1164="","",IF(OR(LOWER(AJ1164)="brazil",LOWER(AJ1164)="brasil"),"Yes","No"))</x:f>
      </x:c>
      <x:c r="AL1164"/>
      <x:c r="AM1164"/>
      <x:c r="AN1164"/>
      <x:c r="AO1164"/>
      <x:c r="AP1164"/>
      <x:c r="AQ1164"/>
      <x:c r="AR1164"/>
      <x:c r="AS1164"/>
      <x:c r="AT1164"/>
      <x:c r="AU1164"/>
      <x:c r="AV1164"/>
      <x:c r="AW1164"/>
      <x:c r="AX1164"/>
      <x:c r="AY1164"/>
      <x:c r="AZ1164"/>
      <x:c r="BA1164"/>
      <x:c r="BB1164"/>
      <x:c r="BC1164"/>
      <x:c r="BD1164"/>
      <x:c r="BE1164"/>
      <x:c r="BF1164"/>
      <x:c r="BG1164"/>
      <x:c r="BH1164"/>
      <x:c r="BI1164"/>
      <x:c r="BJ1164"/>
      <x:c r="BK1164"/>
      <x:c r="BL1164"/>
      <x:c r="BM1164"/>
      <x:c r="BN1164"/>
      <x:c r="BO1164"/>
      <x:c r="BP1164"/>
      <x:c r="BQ1164"/>
      <x:c r="BR1164"/>
      <x:c r="BS1164"/>
      <x:c r="BT1164"/>
      <x:c r="BU1164"/>
      <x:c r="BV1164"/>
      <x:c r="BW1164"/>
      <x:c r="BX1164"/>
      <x:c r="BY1164"/>
      <x:c r="BZ1164"/>
      <x:c r="CA1164"/>
      <x:c r="CB1164"/>
      <x:c r="CC1164"/>
      <x:c r="CD1164"/>
      <x:c r="CE1164"/>
      <x:c r="CF1164"/>
      <x:c r="CG1164"/>
      <x:c r="CH1164"/>
      <x:c r="CI1164"/>
      <x:c r="CJ1164" t="str">
        <x:v>Yes</x:v>
      </x:c>
      <x:c r="CK1164" t="str">
        <x:v>Yes</x:v>
      </x:c>
      <x:c r="CL1164" t="str">
        <x:v>Yes</x:v>
      </x:c>
      <x:c r="CM1164" t="str">
        <x:v>Clear</x:v>
      </x:c>
      <x:c r="CN1164" t="str">
        <x:v>Verified — clear</x:v>
      </x:c>
      <x:c r="CO1164" t="n">
        <x:v>46272</x:v>
      </x:c>
      <x:c r="CP1164" t="str">
        <x:v>https://pubmed.ncbi.nlm.nih.gov/26482826/</x:v>
      </x:c>
      <x:c r="CQ1164"/>
      <x:c r="CR1164"/>
      <x:c r="CS1164"/>
      <x:c r="CT1164"/>
      <x:c r="CU1164"/>
      <x:c r="CV1164"/>
      <x:c r="CW1164"/>
      <x:c r="CX1164"/>
      <x:c r="CY1164"/>
      <x:c r="CZ1164"/>
      <x:c r="DA1164"/>
      <x:c r="DB1164" t="str">
        <x:f>IF(L1164="","",IF(AND(COUNT(CU1164:DA1164)=7,OR(CU1164=0,CU1164=1,CU1164=2),OR(CV1164=0,CV1164=1,CV1164=2),OR(CW1164=0,CW1164=1,CW1164=2),OR(CX1164=0,CX1164=1,CX1164=2),OR(CY1164=0,CY1164=1,CY1164=2),OR(CZ1164=0,CZ1164=1,CZ1164=2),OR(DA1164=0,DA1164=1,DA1164=2)),SUM(CU1164:DA1164),""))</x:f>
      </x:c>
      <x:c r="DC1164" t="str">
        <x:f>IF(DB1164="","",ROUND(DB1164/14*10,1))</x:f>
      </x:c>
      <x:c r="DD1164" t="str">
        <x:v>Pending</x:v>
      </x:c>
      <x:c r="DE1164" t="str">
        <x:f>IF(L1164="","",IF(DC1164="","Pending",IF(DD1164="Yes","CONDITIONAL — safety override",IF(DC1164&gt;=8,"HIGH",IF(DC1164&gt;=5,"CONDITIONAL","LOW")))))</x:f>
        <x:v>Pending</x:v>
      </x:c>
      <x:c r="DF1164" t="str">
        <x:v>Pending screening and full-text appraisal; no transferability judgment made at identification.</x:v>
      </x:c>
      <x:c r="DG1164"/>
      <x:c r="DH1164"/>
      <x:c r="DI1164"/>
      <x:c r="DJ1164"/>
      <x:c r="DK1164"/>
      <x:c r="DL1164"/>
      <x:c r="DM1164"/>
      <x:c r="DN1164"/>
      <x:c r="DO1164"/>
      <x:c r="DP1164"/>
      <x:c r="DQ1164"/>
      <x:c r="DR1164"/>
      <x:c r="DS1164"/>
      <x:c r="DT1164"/>
      <x:c r="DU1164"/>
      <x:c r="DV1164"/>
      <x:c r="DW1164"/>
      <x:c r="DX1164"/>
      <x:c r="DY1164"/>
      <x:c r="DZ1164" t="str">
        <x:v>Title/abstract screening alone does not establish effectiveness, causality, methodological quality, transferability to Brazilian public safety or an institutional recommendation.</x:v>
      </x:c>
      <x:c r="EA1164" t="str">
        <x:v>Pending</x:v>
      </x:c>
      <x:c r="EB1164" t="str">
        <x:f>IF(L1164="","",IF(EC1164="READY","Yes","No / Pending"))</x:f>
        <x:v>No / Pending</x:v>
      </x:c>
      <x:c r="EC1164" t="str">
        <x:f>IF(L1164="","",IF(OR(ISNUMBER(SEARCH("Retracted Publication",Q1164)),CM1164="Retracted",CN1164="Retracted",CM1164="Expression of Concern",CN1164="Expression of Concern",F1164="Not used",CG1164="Critical",CH1164="High",CH1164="Critical"),"BLOCKED — integrity or use restriction",IF(AND(CJ1164="Yes",CK1164="Yes",CL1164="Yes"),IF(AND(CM1164="Clear",CN1164="Verified — clear"),IF(AND(AND(LEN(TRIM(CF1164))&gt;0,LEFT(LOWER(TRIM(CF1164)),7)&lt;&gt;"pending"),OR(CG1164="High",CG1164="Moderate"),OR(CH1164="Low",CH1164="Some concerns",CH1164="Not applicable")),IF(AND(DD1164="No",OR(DE1164="HIGH",DE1164="CONDITIONAL"),AND(LEN(TRIM(DF1164))&gt;0,LEFT(LOWER(TRIM(DF1164)),7)&lt;&gt;"pending")),IF(AND(AND(LEN(TRIM(DT1164))&gt;0,LEFT(LOWER(TRIM(DT1164)),7)&lt;&gt;"pending"),AND(LEN(TRIM(DU1164))&gt;0,LEFT(LOWER(TRIM(DU1164)),7)&lt;&gt;"pending"),OR(AND(LEN(TRIM(DV1164))&gt;0,LEFT(LOWER(TRIM(DV1164)),7)&lt;&gt;"pending"),AND(LEN(TRIM(DW1164))&gt;0,LEFT(LOWER(TRIM(DW1164)),7)&lt;&gt;"pending")),AND(LEN(TRIM(DX1164))&gt;0,LEFT(LOWER(TRIM(DX1164)),7)&lt;&gt;"pending")),IF(AND(F1164="Claim-ready",OR(EA1164="Strong",EA1164="Moderate"),AND(LEN(TRIM(G1164))&gt;0,LEFT(LOWER(TRIM(G1164)),7)&lt;&gt;"pending"),G1164&lt;&gt;"No substantive use decision is permitted from identification metadata alone.",AND(LEN(TRIM(DZ1164))&gt;0,LEFT(LOWER(TRIM(DZ1164)),7)&lt;&gt;"pending"),DZ1164&lt;&gt;"Identification metadata alone does not permit any substantive scientific, causal, operational, or institutional claim.",AND(LEN(TRIM(EI1164))&gt;0,LEFT(LOWER(TRIM(EI1164)),7)&lt;&gt;"pending"),ISNUMBER(EH1164),EH1164&gt;0),"READY","PENDING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4" t="str">
        <x:v>Pending</x:v>
      </x:c>
      <x:c r="EE1164"/>
      <x:c r="EF1164" t="str">
        <x:v>Pending</x:v>
      </x:c>
      <x:c r="EG1164" t="str">
        <x:v>Pending</x:v>
      </x:c>
      <x:c r="EH1164"/>
      <x:c r="EI1164" s="501"/>
      <x:c r="EJ1164"/>
      <x:c r="EK1164" t="str">
        <x:v>Pending</x:v>
      </x:c>
      <x:c r="EL1164" t="n">
        <x:v>46272</x:v>
      </x:c>
      <x:c r="EM1164" t="str">
        <x:v>Production PubMed record imported and reconciled to Zotero item Z6LUMA39;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4" t="n">
        <x:f>IF(L1164="","",(IF(N1164&lt;&gt;"",1,0)+IF(O1164&lt;&gt;"",1,0)+IF(AJ1164&lt;&gt;"",1,0)+IF(AU1164&lt;&gt;"",1,0)+IF(BE1164&lt;&gt;"",1,0)+IF(CF1164&lt;&gt;"",1,0)+IF(CJ1164="Yes",1,0)+IF(CL1164="Yes",1,0)+IF(DE1164&lt;&gt;"Pending",1,0)+IF(F1164&lt;&gt;"",1,0)+IF(DZ1164&lt;&gt;"",1,0)+IF(EI1164&lt;&gt;"",1,0))/12)</x:f>
        <x:v>0.5</x:v>
      </x:c>
    </x:row>
    <x:row r="1165">
      <x:c r="A1165" t="str">
        <x:v>EV-1162</x:v>
      </x:c>
      <x:c r="B1165" t="str">
        <x:v>Integrity check</x:v>
      </x:c>
      <x:c r="C1165" t="str">
        <x:f>IF(L1165="","",IF(LEFT(EC1165,7)="BLOCKED","🔴 Do not use for conclusion",IF(EB1165="Yes","🟢 Claim-ready","🟡 Caution / context")))</x:f>
        <x:v>🟡 Caution / context</x:v>
      </x:c>
      <x:c r="D1165" t="str">
        <x:f>IF(L1165="","",EC1165)</x:f>
        <x:v>PENDING — appropriate appraisal</x:v>
      </x:c>
      <x:c r="E1165" t="str">
        <x:v>P3 — Medium</x:v>
      </x:c>
      <x:c r="F1165" t="str">
        <x:v>Pending</x:v>
      </x:c>
      <x:c r="G1165" t="str">
        <x:v>Title/abstract identify an explicit tactical/public-safety context and readiness domain; retain for full-text assessment.</x:v>
      </x:c>
      <x:c r="H1165" t="str">
        <x:v>Obtain and review lawful full text; confirm human adjudication; then select a design-specific appraisal instrument.</x:v>
      </x:c>
      <x:c r="I1165"/>
      <x:c r="J1165" t="str">
        <x:v>A — Core</x:v>
      </x:c>
      <x:c r="K1165" t="str">
        <x:v>IDENTIFIED</x:v>
      </x:c>
      <x:c r="L1165" t="str">
        <x:v>Influence of Load Carriage on High-Intensity Running Performance Estimation.</x:v>
      </x:c>
      <x:c r="M1165"/>
      <x:c r="N1165" t="str">
        <x:v>Solomonson, Aaron A; Dicks, Nathan D; Kerr, Whitney J; Pettitt, Robert W</x:v>
      </x:c>
      <x:c r="O1165" t="n">
        <x:v>2016</x:v>
      </x:c>
      <x:c r="P1165" t="str">
        <x:v>Journal of strength and conditioning research</x:v>
      </x:c>
      <x:c r="Q1165" t="str">
        <x:v>Journal Article</x:v>
      </x:c>
      <x:c r="R1165" t="str">
        <x:v>Unclear</x:v>
      </x:c>
      <x:c r="S1165" t="str">
        <x:v>Unknown</x:v>
      </x:c>
      <x:c r="T1165" t="str">
        <x:v>eng</x:v>
      </x:c>
      <x:c r="U1165" t="str">
        <x:v>https://pubmed.ncbi.nlm.nih.gov/26422613/</x:v>
      </x:c>
      <x:c r="V1165" t="str">
        <x:v>10.1519/jsc.0000000000001209</x:v>
      </x:c>
      <x:c r="W1165" t="str">
        <x:f>IF(V1165="","",LOWER(SUBSTITUTE(SUBSTITUTE(SUBSTITUTE(SUBSTITUTE(TRIM(V1165),"https://doi.org/",""),"http://doi.org/",""),"https://dx.doi.org/",""),"doi:","")))</x:f>
        <x:v>10.1519/jsc.0000000000001209</x:v>
      </x:c>
      <x:c r="X1165" t="str">
        <x:v>26422613</x:v>
      </x:c>
      <x:c r="Y1165" t="str"/>
      <x:c r="Z1165"/>
      <x:c r="AA1165" t="str">
        <x:v>PubMed/MEDLINE</x:v>
      </x:c>
      <x:c r="AB1165" t="str">
        <x:v>PUBMED-A-v1.0-2026-08-28</x:v>
      </x:c>
      <x:c r="AC1165" t="str">
        <x:v>SP-PUBMED-A-20260828</x:v>
      </x:c>
      <x:c r="AD1165" s="499" t="n">
        <x:v>46262</x:v>
      </x:c>
      <x:c r="AE1165" s="499" t="n">
        <x:v>46272</x:v>
      </x:c>
      <x:c r="AF1165" t="str">
        <x:v>83LZ2FJ3</x:v>
      </x:c>
      <x:c r="AG1165"/>
      <x:c r="AH1165" t="str">
        <x:v>Tactical Athlete → Operational Readiness Brazil</x:v>
      </x:c>
      <x:c r="AI1165" t="str">
        <x:v>evidence-family:A</x:v>
      </x:c>
      <x:c r="AJ1165"/>
      <x:c r="AK1165" t="str">
        <x:f>IF(AJ1165="","",IF(OR(LOWER(AJ1165)="brazil",LOWER(AJ1165)="brasil"),"Yes","No"))</x:f>
      </x:c>
      <x:c r="AL1165"/>
      <x:c r="AM1165"/>
      <x:c r="AN1165"/>
      <x:c r="AO1165"/>
      <x:c r="AP1165"/>
      <x:c r="AQ1165"/>
      <x:c r="AR1165"/>
      <x:c r="AS1165"/>
      <x:c r="AT1165"/>
      <x:c r="AU1165"/>
      <x:c r="AV1165"/>
      <x:c r="AW1165"/>
      <x:c r="AX1165"/>
      <x:c r="AY1165"/>
      <x:c r="AZ1165"/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/>
      <x:c r="BO1165"/>
      <x:c r="BP1165"/>
      <x:c r="BQ1165"/>
      <x:c r="BR1165"/>
      <x:c r="BS1165"/>
      <x:c r="BT1165"/>
      <x:c r="BU1165"/>
      <x:c r="BV1165"/>
      <x:c r="BW1165"/>
      <x:c r="BX1165"/>
      <x:c r="BY1165"/>
      <x:c r="BZ1165"/>
      <x:c r="CA1165"/>
      <x:c r="CB1165"/>
      <x:c r="CC1165"/>
      <x:c r="CD1165"/>
      <x:c r="CE1165"/>
      <x:c r="CF1165"/>
      <x:c r="CG1165"/>
      <x:c r="CH1165"/>
      <x:c r="CI1165"/>
      <x:c r="CJ1165" t="str">
        <x:v>Yes</x:v>
      </x:c>
      <x:c r="CK1165" t="str">
        <x:v>Yes</x:v>
      </x:c>
      <x:c r="CL1165" t="str">
        <x:v>Yes</x:v>
      </x:c>
      <x:c r="CM1165" t="str">
        <x:v>Clear</x:v>
      </x:c>
      <x:c r="CN1165" t="str">
        <x:v>Verified — clear</x:v>
      </x:c>
      <x:c r="CO1165" t="n">
        <x:v>46272</x:v>
      </x:c>
      <x:c r="CP1165" t="str">
        <x:v>https://pubmed.ncbi.nlm.nih.gov/26422613/</x:v>
      </x:c>
      <x:c r="CQ1165"/>
      <x:c r="CR1165"/>
      <x:c r="CS1165"/>
      <x:c r="CT1165"/>
      <x:c r="CU1165"/>
      <x:c r="CV1165"/>
      <x:c r="CW1165"/>
      <x:c r="CX1165"/>
      <x:c r="CY1165"/>
      <x:c r="CZ1165"/>
      <x:c r="DA1165"/>
      <x:c r="DB1165" t="str">
        <x:f>IF(L1165="","",IF(AND(COUNT(CU1165:DA1165)=7,OR(CU1165=0,CU1165=1,CU1165=2),OR(CV1165=0,CV1165=1,CV1165=2),OR(CW1165=0,CW1165=1,CW1165=2),OR(CX1165=0,CX1165=1,CX1165=2),OR(CY1165=0,CY1165=1,CY1165=2),OR(CZ1165=0,CZ1165=1,CZ1165=2),OR(DA1165=0,DA1165=1,DA1165=2)),SUM(CU1165:DA1165),""))</x:f>
      </x:c>
      <x:c r="DC1165" t="str">
        <x:f>IF(DB1165="","",ROUND(DB1165/14*10,1))</x:f>
      </x:c>
      <x:c r="DD1165" t="str">
        <x:v>Pending</x:v>
      </x:c>
      <x:c r="DE1165" t="str">
        <x:f>IF(L1165="","",IF(DC1165="","Pending",IF(DD1165="Yes","CONDITIONAL — safety override",IF(DC1165&gt;=8,"HIGH",IF(DC1165&gt;=5,"CONDITIONAL","LOW")))))</x:f>
        <x:v>Pending</x:v>
      </x:c>
      <x:c r="DF1165" t="str">
        <x:v>Pending screening and full-text appraisal; no transferability judgment made at identification.</x:v>
      </x:c>
      <x:c r="DG1165"/>
      <x:c r="DH1165"/>
      <x:c r="DI1165"/>
      <x:c r="DJ1165"/>
      <x:c r="DK1165"/>
      <x:c r="DL1165"/>
      <x:c r="DM1165"/>
      <x:c r="DN1165"/>
      <x:c r="DO1165"/>
      <x:c r="DP1165"/>
      <x:c r="DQ1165"/>
      <x:c r="DR1165"/>
      <x:c r="DS1165"/>
      <x:c r="DT1165"/>
      <x:c r="DU1165"/>
      <x:c r="DV1165"/>
      <x:c r="DW1165"/>
      <x:c r="DX1165"/>
      <x:c r="DY1165"/>
      <x:c r="DZ1165" t="str">
        <x:v>Title/abstract screening alone does not establish effectiveness, causality, methodological quality, transferability to Brazilian public safety or an institutional recommendation.</x:v>
      </x:c>
      <x:c r="EA1165" t="str">
        <x:v>Pending</x:v>
      </x:c>
      <x:c r="EB1165" t="str">
        <x:f>IF(L1165="","",IF(EC1165="READY","Yes","No / Pending"))</x:f>
        <x:v>No / Pending</x:v>
      </x:c>
      <x:c r="EC1165" t="str">
        <x:f>IF(L1165="","",IF(OR(ISNUMBER(SEARCH("Retracted Publication",Q1165)),CM1165="Retracted",CN1165="Retracted",CM1165="Expression of Concern",CN1165="Expression of Concern",F1165="Not used",CG1165="Critical",CH1165="High",CH1165="Critical"),"BLOCKED — integrity or use restriction",IF(AND(CJ1165="Yes",CK1165="Yes",CL1165="Yes"),IF(AND(CM1165="Clear",CN1165="Verified — clear"),IF(AND(AND(LEN(TRIM(CF1165))&gt;0,LEFT(LOWER(TRIM(CF1165)),7)&lt;&gt;"pending"),OR(CG1165="High",CG1165="Moderate"),OR(CH1165="Low",CH1165="Some concerns",CH1165="Not applicable")),IF(AND(DD1165="No",OR(DE1165="HIGH",DE1165="CONDITIONAL"),AND(LEN(TRIM(DF1165))&gt;0,LEFT(LOWER(TRIM(DF1165)),7)&lt;&gt;"pending")),IF(AND(AND(LEN(TRIM(DT1165))&gt;0,LEFT(LOWER(TRIM(DT1165)),7)&lt;&gt;"pending"),AND(LEN(TRIM(DU1165))&gt;0,LEFT(LOWER(TRIM(DU1165)),7)&lt;&gt;"pending"),OR(AND(LEN(TRIM(DV1165))&gt;0,LEFT(LOWER(TRIM(DV1165)),7)&lt;&gt;"pending"),AND(LEN(TRIM(DW1165))&gt;0,LEFT(LOWER(TRIM(DW1165)),7)&lt;&gt;"pending")),AND(LEN(TRIM(DX1165))&gt;0,LEFT(LOWER(TRIM(DX1165)),7)&lt;&gt;"pending")),IF(AND(F1165="Claim-ready",OR(EA1165="Strong",EA1165="Moderate"),AND(LEN(TRIM(G1165))&gt;0,LEFT(LOWER(TRIM(G1165)),7)&lt;&gt;"pending"),G1165&lt;&gt;"No substantive use decision is permitted from identification metadata alone.",AND(LEN(TRIM(DZ1165))&gt;0,LEFT(LOWER(TRIM(DZ1165)),7)&lt;&gt;"pending"),DZ1165&lt;&gt;"Identification metadata alone does not permit any substantive scientific, causal, operational, or institutional claim.",AND(LEN(TRIM(EI1165))&gt;0,LEFT(LOWER(TRIM(EI1165)),7)&lt;&gt;"pending"),ISNUMBER(EH1165),EH1165&gt;0),"READY","PENDING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5" t="str">
        <x:v>Pending</x:v>
      </x:c>
      <x:c r="EE1165"/>
      <x:c r="EF1165" t="str">
        <x:v>Pending</x:v>
      </x:c>
      <x:c r="EG1165" t="str">
        <x:v>Pending</x:v>
      </x:c>
      <x:c r="EH1165"/>
      <x:c r="EI1165" s="501"/>
      <x:c r="EJ1165"/>
      <x:c r="EK1165" t="str">
        <x:v>Pending</x:v>
      </x:c>
      <x:c r="EL1165" t="n">
        <x:v>46272</x:v>
      </x:c>
      <x:c r="EM1165" t="str">
        <x:v>Production PubMed record imported and reconciled to Zotero item 83LZ2FJ3;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5" t="n">
        <x:f>IF(L1165="","",(IF(N1165&lt;&gt;"",1,0)+IF(O1165&lt;&gt;"",1,0)+IF(AJ1165&lt;&gt;"",1,0)+IF(AU1165&lt;&gt;"",1,0)+IF(BE1165&lt;&gt;"",1,0)+IF(CF1165&lt;&gt;"",1,0)+IF(CJ1165="Yes",1,0)+IF(CL1165="Yes",1,0)+IF(DE1165&lt;&gt;"Pending",1,0)+IF(F1165&lt;&gt;"",1,0)+IF(DZ1165&lt;&gt;"",1,0)+IF(EI1165&lt;&gt;"",1,0))/12)</x:f>
        <x:v>0.5</x:v>
      </x:c>
    </x:row>
    <x:row r="1166">
      <x:c r="A1166" t="str">
        <x:v>EV-1163</x:v>
      </x:c>
      <x:c r="B1166" t="str">
        <x:v>Integrity check</x:v>
      </x:c>
      <x:c r="C1166" t="str">
        <x:f>IF(L1166="","",IF(LEFT(EC1166,7)="BLOCKED","🔴 Do not use for conclusion",IF(EB1166="Yes","🟢 Claim-ready","🟡 Caution / context")))</x:f>
        <x:v>🟡 Caution / context</x:v>
      </x:c>
      <x:c r="D1166" t="str">
        <x:f>IF(L1166="","",EC1166)</x:f>
        <x:v>PENDING — appropriate appraisal</x:v>
      </x:c>
      <x:c r="E1166" t="str">
        <x:v>P3 — Medium</x:v>
      </x:c>
      <x:c r="F1166" t="str">
        <x:v>Pending</x:v>
      </x:c>
      <x:c r="G1166" t="str">
        <x:v>Title/abstract identify an explicit tactical/public-safety context and readiness domain; retain for full-text assessment.</x:v>
      </x:c>
      <x:c r="H1166" t="str">
        <x:v>Obtain and review lawful full text; confirm human adjudication; then select a design-specific appraisal instrument.</x:v>
      </x:c>
      <x:c r="I1166"/>
      <x:c r="J1166" t="str">
        <x:v>A — Core</x:v>
      </x:c>
      <x:c r="K1166" t="str">
        <x:v>IDENTIFIED</x:v>
      </x:c>
      <x:c r="L1166" t="str">
        <x:v>Evaluation of General Nutrition Knowledge in Australian Military Personnel.</x:v>
      </x:c>
      <x:c r="M1166"/>
      <x:c r="N1166" t="str">
        <x:v>Kullen, Charina J; Iredale, Laura; Prvan, Tania; O'Connor, Helen T</x:v>
      </x:c>
      <x:c r="O1166" t="n">
        <x:v>2016</x:v>
      </x:c>
      <x:c r="P1166" t="str">
        <x:v>Journal of the Academy of Nutrition and Dietetics</x:v>
      </x:c>
      <x:c r="Q1166" t="str">
        <x:v>Comparative Study; Journal Article; Research Support, Non-U.S. Gov't</x:v>
      </x:c>
      <x:c r="R1166" t="str">
        <x:v>Unclear</x:v>
      </x:c>
      <x:c r="S1166" t="str">
        <x:v>Unknown</x:v>
      </x:c>
      <x:c r="T1166" t="str">
        <x:v>eng</x:v>
      </x:c>
      <x:c r="U1166" t="str">
        <x:v>https://pubmed.ncbi.nlm.nih.gov/26384465/</x:v>
      </x:c>
      <x:c r="V1166" t="str">
        <x:v>10.1016/j.jand.2015.08.014</x:v>
      </x:c>
      <x:c r="W1166" t="str">
        <x:f>IF(V1166="","",LOWER(SUBSTITUTE(SUBSTITUTE(SUBSTITUTE(SUBSTITUTE(TRIM(V1166),"https://doi.org/",""),"http://doi.org/",""),"https://dx.doi.org/",""),"doi:","")))</x:f>
        <x:v>10.1016/j.jand.2015.08.014</x:v>
      </x:c>
      <x:c r="X1166" t="str">
        <x:v>26384465</x:v>
      </x:c>
      <x:c r="Y1166" t="str"/>
      <x:c r="Z1166"/>
      <x:c r="AA1166" t="str">
        <x:v>PubMed/MEDLINE</x:v>
      </x:c>
      <x:c r="AB1166" t="str">
        <x:v>PUBMED-A-v1.0-2026-08-28</x:v>
      </x:c>
      <x:c r="AC1166" t="str">
        <x:v>SP-PUBMED-A-20260828</x:v>
      </x:c>
      <x:c r="AD1166" s="499" t="n">
        <x:v>46262</x:v>
      </x:c>
      <x:c r="AE1166" s="499" t="n">
        <x:v>46272</x:v>
      </x:c>
      <x:c r="AF1166" t="str">
        <x:v>3KF9ZQH2</x:v>
      </x:c>
      <x:c r="AG1166"/>
      <x:c r="AH1166" t="str">
        <x:v>Tactical Athlete → Operational Readiness Brazil</x:v>
      </x:c>
      <x:c r="AI1166" t="str">
        <x:v>evidence-family:A</x:v>
      </x:c>
      <x:c r="AJ1166"/>
      <x:c r="AK1166" t="str">
        <x:f>IF(AJ1166="","",IF(OR(LOWER(AJ1166)="brazil",LOWER(AJ1166)="brasil"),"Yes","No"))</x:f>
      </x:c>
      <x:c r="AL1166"/>
      <x:c r="AM1166"/>
      <x:c r="AN1166"/>
      <x:c r="AO1166"/>
      <x:c r="AP1166"/>
      <x:c r="AQ1166"/>
      <x:c r="AR1166"/>
      <x:c r="AS1166"/>
      <x:c r="AT1166"/>
      <x:c r="AU1166"/>
      <x:c r="AV1166"/>
      <x:c r="AW1166"/>
      <x:c r="AX1166"/>
      <x:c r="AY1166"/>
      <x:c r="AZ1166"/>
      <x:c r="BA1166"/>
      <x:c r="BB1166"/>
      <x:c r="BC1166"/>
      <x:c r="BD1166"/>
      <x:c r="BE1166"/>
      <x:c r="BF1166"/>
      <x:c r="BG1166"/>
      <x:c r="BH1166"/>
      <x:c r="BI1166"/>
      <x:c r="BJ1166"/>
      <x:c r="BK1166"/>
      <x:c r="BL1166"/>
      <x:c r="BM1166"/>
      <x:c r="BN1166"/>
      <x:c r="BO1166"/>
      <x:c r="BP1166"/>
      <x:c r="BQ1166"/>
      <x:c r="BR1166"/>
      <x:c r="BS1166"/>
      <x:c r="BT1166"/>
      <x:c r="BU1166"/>
      <x:c r="BV1166"/>
      <x:c r="BW1166"/>
      <x:c r="BX1166"/>
      <x:c r="BY1166"/>
      <x:c r="BZ1166"/>
      <x:c r="CA1166"/>
      <x:c r="CB1166"/>
      <x:c r="CC1166"/>
      <x:c r="CD1166"/>
      <x:c r="CE1166"/>
      <x:c r="CF1166"/>
      <x:c r="CG1166"/>
      <x:c r="CH1166"/>
      <x:c r="CI1166"/>
      <x:c r="CJ1166" t="str">
        <x:v>Yes</x:v>
      </x:c>
      <x:c r="CK1166" t="str">
        <x:v>Yes</x:v>
      </x:c>
      <x:c r="CL1166" t="str">
        <x:v>Yes</x:v>
      </x:c>
      <x:c r="CM1166" t="str">
        <x:v>Clear</x:v>
      </x:c>
      <x:c r="CN1166" t="str">
        <x:v>Verified — clear</x:v>
      </x:c>
      <x:c r="CO1166" t="n">
        <x:v>46272</x:v>
      </x:c>
      <x:c r="CP1166" t="str">
        <x:v>https://pubmed.ncbi.nlm.nih.gov/26384465/</x:v>
      </x:c>
      <x:c r="CQ1166"/>
      <x:c r="CR1166"/>
      <x:c r="CS1166"/>
      <x:c r="CT1166"/>
      <x:c r="CU1166"/>
      <x:c r="CV1166"/>
      <x:c r="CW1166"/>
      <x:c r="CX1166"/>
      <x:c r="CY1166"/>
      <x:c r="CZ1166"/>
      <x:c r="DA1166"/>
      <x:c r="DB1166" t="str">
        <x:f>IF(L1166="","",IF(AND(COUNT(CU1166:DA1166)=7,OR(CU1166=0,CU1166=1,CU1166=2),OR(CV1166=0,CV1166=1,CV1166=2),OR(CW1166=0,CW1166=1,CW1166=2),OR(CX1166=0,CX1166=1,CX1166=2),OR(CY1166=0,CY1166=1,CY1166=2),OR(CZ1166=0,CZ1166=1,CZ1166=2),OR(DA1166=0,DA1166=1,DA1166=2)),SUM(CU1166:DA1166),""))</x:f>
      </x:c>
      <x:c r="DC1166" t="str">
        <x:f>IF(DB1166="","",ROUND(DB1166/14*10,1))</x:f>
      </x:c>
      <x:c r="DD1166" t="str">
        <x:v>Pending</x:v>
      </x:c>
      <x:c r="DE1166" t="str">
        <x:f>IF(L1166="","",IF(DC1166="","Pending",IF(DD1166="Yes","CONDITIONAL — safety override",IF(DC1166&gt;=8,"HIGH",IF(DC1166&gt;=5,"CONDITIONAL","LOW")))))</x:f>
        <x:v>Pending</x:v>
      </x:c>
      <x:c r="DF1166" t="str">
        <x:v>Pending screening and full-text appraisal; no transferability judgment made at identification.</x:v>
      </x:c>
      <x:c r="DG1166"/>
      <x:c r="DH1166"/>
      <x:c r="DI1166"/>
      <x:c r="DJ1166"/>
      <x:c r="DK1166"/>
      <x:c r="DL1166"/>
      <x:c r="DM1166"/>
      <x:c r="DN1166"/>
      <x:c r="DO1166"/>
      <x:c r="DP1166"/>
      <x:c r="DQ1166"/>
      <x:c r="DR1166"/>
      <x:c r="DS1166"/>
      <x:c r="DT1166"/>
      <x:c r="DU1166"/>
      <x:c r="DV1166"/>
      <x:c r="DW1166"/>
      <x:c r="DX1166"/>
      <x:c r="DY1166"/>
      <x:c r="DZ1166" t="str">
        <x:v>Title/abstract screening alone does not establish effectiveness, causality, methodological quality, transferability to Brazilian public safety or an institutional recommendation.</x:v>
      </x:c>
      <x:c r="EA1166" t="str">
        <x:v>Pending</x:v>
      </x:c>
      <x:c r="EB1166" t="str">
        <x:f>IF(L1166="","",IF(EC1166="READY","Yes","No / Pending"))</x:f>
        <x:v>No / Pending</x:v>
      </x:c>
      <x:c r="EC1166" t="str">
        <x:f>IF(L1166="","",IF(OR(ISNUMBER(SEARCH("Retracted Publication",Q1166)),CM1166="Retracted",CN1166="Retracted",CM1166="Expression of Concern",CN1166="Expression of Concern",F1166="Not used",CG1166="Critical",CH1166="High",CH1166="Critical"),"BLOCKED — integrity or use restriction",IF(AND(CJ1166="Yes",CK1166="Yes",CL1166="Yes"),IF(AND(CM1166="Clear",CN1166="Verified — clear"),IF(AND(AND(LEN(TRIM(CF1166))&gt;0,LEFT(LOWER(TRIM(CF1166)),7)&lt;&gt;"pending"),OR(CG1166="High",CG1166="Moderate"),OR(CH1166="Low",CH1166="Some concerns",CH1166="Not applicable")),IF(AND(DD1166="No",OR(DE1166="HIGH",DE1166="CONDITIONAL"),AND(LEN(TRIM(DF1166))&gt;0,LEFT(LOWER(TRIM(DF1166)),7)&lt;&gt;"pending")),IF(AND(AND(LEN(TRIM(DT1166))&gt;0,LEFT(LOWER(TRIM(DT1166)),7)&lt;&gt;"pending"),AND(LEN(TRIM(DU1166))&gt;0,LEFT(LOWER(TRIM(DU1166)),7)&lt;&gt;"pending"),OR(AND(LEN(TRIM(DV1166))&gt;0,LEFT(LOWER(TRIM(DV1166)),7)&lt;&gt;"pending"),AND(LEN(TRIM(DW1166))&gt;0,LEFT(LOWER(TRIM(DW1166)),7)&lt;&gt;"pending")),AND(LEN(TRIM(DX1166))&gt;0,LEFT(LOWER(TRIM(DX1166)),7)&lt;&gt;"pending")),IF(AND(F1166="Claim-ready",OR(EA1166="Strong",EA1166="Moderate"),AND(LEN(TRIM(G1166))&gt;0,LEFT(LOWER(TRIM(G1166)),7)&lt;&gt;"pending"),G1166&lt;&gt;"No substantive use decision is permitted from identification metadata alone.",AND(LEN(TRIM(DZ1166))&gt;0,LEFT(LOWER(TRIM(DZ1166)),7)&lt;&gt;"pending"),DZ1166&lt;&gt;"Identification metadata alone does not permit any substantive scientific, causal, operational, or institutional claim.",AND(LEN(TRIM(EI1166))&gt;0,LEFT(LOWER(TRIM(EI1166)),7)&lt;&gt;"pending"),ISNUMBER(EH1166),EH1166&gt;0),"READY","PENDING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6" t="str">
        <x:v>Pending</x:v>
      </x:c>
      <x:c r="EE1166"/>
      <x:c r="EF1166" t="str">
        <x:v>Pending</x:v>
      </x:c>
      <x:c r="EG1166" t="str">
        <x:v>Pending</x:v>
      </x:c>
      <x:c r="EH1166"/>
      <x:c r="EI1166" s="501"/>
      <x:c r="EJ1166"/>
      <x:c r="EK1166" t="str">
        <x:v>Pending</x:v>
      </x:c>
      <x:c r="EL1166" t="n">
        <x:v>46272</x:v>
      </x:c>
      <x:c r="EM1166" t="str">
        <x:v>Production PubMed record imported and reconciled to Zotero item 3KF9ZQH2;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6" t="n">
        <x:f>IF(L1166="","",(IF(N1166&lt;&gt;"",1,0)+IF(O1166&lt;&gt;"",1,0)+IF(AJ1166&lt;&gt;"",1,0)+IF(AU1166&lt;&gt;"",1,0)+IF(BE1166&lt;&gt;"",1,0)+IF(CF1166&lt;&gt;"",1,0)+IF(CJ1166="Yes",1,0)+IF(CL1166="Yes",1,0)+IF(DE1166&lt;&gt;"Pending",1,0)+IF(F1166&lt;&gt;"",1,0)+IF(DZ1166&lt;&gt;"",1,0)+IF(EI1166&lt;&gt;"",1,0))/12)</x:f>
        <x:v>0.5</x:v>
      </x:c>
    </x:row>
    <x:row r="1167">
      <x:c r="A1167" t="str">
        <x:v>EV-1164</x:v>
      </x:c>
      <x:c r="B1167" t="str">
        <x:v>Integrity check</x:v>
      </x:c>
      <x:c r="C1167" t="str">
        <x:f>IF(L1167="","",IF(LEFT(EC1167,7)="BLOCKED","🔴 Do not use for conclusion",IF(EB1167="Yes","🟢 Claim-ready","🟡 Caution / context")))</x:f>
        <x:v>🟡 Caution / context</x:v>
      </x:c>
      <x:c r="D1167" t="str">
        <x:f>IF(L1167="","",EC1167)</x:f>
        <x:v>PENDING — appropriate appraisal</x:v>
      </x:c>
      <x:c r="E1167" t="str">
        <x:v>P3 — Medium</x:v>
      </x:c>
      <x:c r="F1167" t="str">
        <x:v>Pending</x:v>
      </x:c>
      <x:c r="G1167" t="str">
        <x:v>Title/abstract identify an explicit operational APHT/medical-readiness topic; retain for full-text assessment.</x:v>
      </x:c>
      <x:c r="H1167" t="str">
        <x:v>Obtain and review lawful full text; confirm human adjudication; then select a design-specific appraisal instrument.</x:v>
      </x:c>
      <x:c r="I1167"/>
      <x:c r="J1167" t="str">
        <x:v>B — APHT / Medical Readiness</x:v>
      </x:c>
      <x:c r="K1167" t="str">
        <x:v>IDENTIFIED</x:v>
      </x:c>
      <x:c r="L1167" t="str">
        <x:v>Tourniquet Conversion: A Recommended Approach in the Prolonged Field Care Setting.</x:v>
      </x:c>
      <x:c r="M1167"/>
      <x:c r="N1167" t="str">
        <x:v>Drew, Brendon; Bird, David; Matteucci, Michael; Keenan, Sean</x:v>
      </x:c>
      <x:c r="O1167" t="n">
        <x:v>2015</x:v>
      </x:c>
      <x:c r="P1167" t="str">
        <x:v>Journal of special operations medicine : a peer reviewed journal for SOF medical professionals</x:v>
      </x:c>
      <x:c r="Q1167" t="str">
        <x:v>Journal Article</x:v>
      </x:c>
      <x:c r="R1167" t="str">
        <x:v>Unclear</x:v>
      </x:c>
      <x:c r="S1167" t="str">
        <x:v>Unknown</x:v>
      </x:c>
      <x:c r="T1167" t="str">
        <x:v>eng</x:v>
      </x:c>
      <x:c r="U1167" t="str">
        <x:v>https://pubmed.ncbi.nlm.nih.gov/26360360/</x:v>
      </x:c>
      <x:c r="V1167" t="str">
        <x:v>10.55460/ij9c-6aif</x:v>
      </x:c>
      <x:c r="W1167" t="str">
        <x:f>IF(V1167="","",LOWER(SUBSTITUTE(SUBSTITUTE(SUBSTITUTE(SUBSTITUTE(TRIM(V1167),"https://doi.org/",""),"http://doi.org/",""),"https://dx.doi.org/",""),"doi:","")))</x:f>
        <x:v>10.55460/ij9c-6aif</x:v>
      </x:c>
      <x:c r="X1167" t="str">
        <x:v>26360360</x:v>
      </x:c>
      <x:c r="Y1167" t="str"/>
      <x:c r="Z1167"/>
      <x:c r="AA1167" t="str">
        <x:v>PubMed/MEDLINE</x:v>
      </x:c>
      <x:c r="AB1167" t="str">
        <x:v>PUBMED-B-v1.0-2026-08-28</x:v>
      </x:c>
      <x:c r="AC1167" t="str">
        <x:v>SP-PUBMED-B-20260828</x:v>
      </x:c>
      <x:c r="AD1167" s="499" t="n">
        <x:v>46262</x:v>
      </x:c>
      <x:c r="AE1167" s="499" t="n">
        <x:v>46272</x:v>
      </x:c>
      <x:c r="AF1167" t="str">
        <x:v>8DQJHESH</x:v>
      </x:c>
      <x:c r="AG1167"/>
      <x:c r="AH1167" t="str">
        <x:v>Tactical Athlete → Operational Readiness Brazil</x:v>
      </x:c>
      <x:c r="AI1167" t="str">
        <x:v>evidence-family:B</x:v>
      </x:c>
      <x:c r="AJ1167"/>
      <x:c r="AK1167" t="str">
        <x:f>IF(AJ1167="","",IF(OR(LOWER(AJ1167)="brazil",LOWER(AJ1167)="brasil"),"Yes","No"))</x:f>
      </x:c>
      <x:c r="AL1167"/>
      <x:c r="AM1167"/>
      <x:c r="AN1167"/>
      <x:c r="AO1167"/>
      <x:c r="AP1167"/>
      <x:c r="AQ1167"/>
      <x:c r="AR1167"/>
      <x:c r="AS1167"/>
      <x:c r="AT1167"/>
      <x:c r="AU1167"/>
      <x:c r="AV1167"/>
      <x:c r="AW1167"/>
      <x:c r="AX1167"/>
      <x:c r="AY1167"/>
      <x:c r="AZ1167"/>
      <x:c r="BA1167"/>
      <x:c r="BB1167"/>
      <x:c r="BC1167"/>
      <x:c r="BD1167"/>
      <x:c r="BE1167"/>
      <x:c r="BF1167"/>
      <x:c r="BG1167"/>
      <x:c r="BH1167"/>
      <x:c r="BI1167"/>
      <x:c r="BJ1167"/>
      <x:c r="BK1167"/>
      <x:c r="BL1167"/>
      <x:c r="BM1167"/>
      <x:c r="BN1167"/>
      <x:c r="BO1167"/>
      <x:c r="BP1167"/>
      <x:c r="BQ1167"/>
      <x:c r="BR1167"/>
      <x:c r="BS1167"/>
      <x:c r="BT1167"/>
      <x:c r="BU1167"/>
      <x:c r="BV1167"/>
      <x:c r="BW1167"/>
      <x:c r="BX1167"/>
      <x:c r="BY1167"/>
      <x:c r="BZ1167"/>
      <x:c r="CA1167"/>
      <x:c r="CB1167"/>
      <x:c r="CC1167"/>
      <x:c r="CD1167"/>
      <x:c r="CE1167"/>
      <x:c r="CF1167"/>
      <x:c r="CG1167"/>
      <x:c r="CH1167"/>
      <x:c r="CI1167"/>
      <x:c r="CJ1167" t="str">
        <x:v>Yes</x:v>
      </x:c>
      <x:c r="CK1167" t="str">
        <x:v>Yes</x:v>
      </x:c>
      <x:c r="CL1167" t="str">
        <x:v>Yes</x:v>
      </x:c>
      <x:c r="CM1167" t="str">
        <x:v>Clear</x:v>
      </x:c>
      <x:c r="CN1167" t="str">
        <x:v>Verified — clear</x:v>
      </x:c>
      <x:c r="CO1167" t="n">
        <x:v>46272</x:v>
      </x:c>
      <x:c r="CP1167" t="str">
        <x:v>https://pubmed.ncbi.nlm.nih.gov/26360360/</x:v>
      </x:c>
      <x:c r="CQ1167"/>
      <x:c r="CR1167"/>
      <x:c r="CS1167"/>
      <x:c r="CT1167"/>
      <x:c r="CU1167"/>
      <x:c r="CV1167"/>
      <x:c r="CW1167"/>
      <x:c r="CX1167"/>
      <x:c r="CY1167"/>
      <x:c r="CZ1167"/>
      <x:c r="DA1167"/>
      <x:c r="DB1167" t="str">
        <x:f>IF(L1167="","",IF(AND(COUNT(CU1167:DA1167)=7,OR(CU1167=0,CU1167=1,CU1167=2),OR(CV1167=0,CV1167=1,CV1167=2),OR(CW1167=0,CW1167=1,CW1167=2),OR(CX1167=0,CX1167=1,CX1167=2),OR(CY1167=0,CY1167=1,CY1167=2),OR(CZ1167=0,CZ1167=1,CZ1167=2),OR(DA1167=0,DA1167=1,DA1167=2)),SUM(CU1167:DA1167),""))</x:f>
      </x:c>
      <x:c r="DC1167" t="str">
        <x:f>IF(DB1167="","",ROUND(DB1167/14*10,1))</x:f>
      </x:c>
      <x:c r="DD1167" t="str">
        <x:v>Pending</x:v>
      </x:c>
      <x:c r="DE1167" t="str">
        <x:f>IF(L1167="","",IF(DC1167="","Pending",IF(DD1167="Yes","CONDITIONAL — safety override",IF(DC1167&gt;=8,"HIGH",IF(DC1167&gt;=5,"CONDITIONAL","LOW")))))</x:f>
        <x:v>Pending</x:v>
      </x:c>
      <x:c r="DF1167" t="str">
        <x:v>Pending screening and full-text appraisal; no transferability judgment made at identification.</x:v>
      </x:c>
      <x:c r="DG1167"/>
      <x:c r="DH1167"/>
      <x:c r="DI1167"/>
      <x:c r="DJ1167"/>
      <x:c r="DK1167"/>
      <x:c r="DL1167"/>
      <x:c r="DM1167"/>
      <x:c r="DN1167"/>
      <x:c r="DO1167"/>
      <x:c r="DP1167"/>
      <x:c r="DQ1167"/>
      <x:c r="DR1167"/>
      <x:c r="DS1167"/>
      <x:c r="DT1167"/>
      <x:c r="DU1167"/>
      <x:c r="DV1167"/>
      <x:c r="DW1167"/>
      <x:c r="DX1167"/>
      <x:c r="DY1167"/>
      <x:c r="DZ1167" t="str">
        <x:v>Title/abstract screening alone does not establish effectiveness, causality, methodological quality, transferability to Brazilian public safety or an institutional recommendation.</x:v>
      </x:c>
      <x:c r="EA1167" t="str">
        <x:v>Pending</x:v>
      </x:c>
      <x:c r="EB1167" t="str">
        <x:f>IF(L1167="","",IF(EC1167="READY","Yes","No / Pending"))</x:f>
        <x:v>No / Pending</x:v>
      </x:c>
      <x:c r="EC1167" t="str">
        <x:f>IF(L1167="","",IF(OR(ISNUMBER(SEARCH("Retracted Publication",Q1167)),CM1167="Retracted",CN1167="Retracted",CM1167="Expression of Concern",CN1167="Expression of Concern",F1167="Not used",CG1167="Critical",CH1167="High",CH1167="Critical"),"BLOCKED — integrity or use restriction",IF(AND(CJ1167="Yes",CK1167="Yes",CL1167="Yes"),IF(AND(CM1167="Clear",CN1167="Verified — clear"),IF(AND(AND(LEN(TRIM(CF1167))&gt;0,LEFT(LOWER(TRIM(CF1167)),7)&lt;&gt;"pending"),OR(CG1167="High",CG1167="Moderate"),OR(CH1167="Low",CH1167="Some concerns",CH1167="Not applicable")),IF(AND(DD1167="No",OR(DE1167="HIGH",DE1167="CONDITIONAL"),AND(LEN(TRIM(DF1167))&gt;0,LEFT(LOWER(TRIM(DF1167)),7)&lt;&gt;"pending")),IF(AND(AND(LEN(TRIM(DT1167))&gt;0,LEFT(LOWER(TRIM(DT1167)),7)&lt;&gt;"pending"),AND(LEN(TRIM(DU1167))&gt;0,LEFT(LOWER(TRIM(DU1167)),7)&lt;&gt;"pending"),OR(AND(LEN(TRIM(DV1167))&gt;0,LEFT(LOWER(TRIM(DV1167)),7)&lt;&gt;"pending"),AND(LEN(TRIM(DW1167))&gt;0,LEFT(LOWER(TRIM(DW1167)),7)&lt;&gt;"pending")),AND(LEN(TRIM(DX1167))&gt;0,LEFT(LOWER(TRIM(DX1167)),7)&lt;&gt;"pending")),IF(AND(F1167="Claim-ready",OR(EA1167="Strong",EA1167="Moderate"),AND(LEN(TRIM(G1167))&gt;0,LEFT(LOWER(TRIM(G1167)),7)&lt;&gt;"pending"),G1167&lt;&gt;"No substantive use decision is permitted from identification metadata alone.",AND(LEN(TRIM(DZ1167))&gt;0,LEFT(LOWER(TRIM(DZ1167)),7)&lt;&gt;"pending"),DZ1167&lt;&gt;"Identification metadata alone does not permit any substantive scientific, causal, operational, or institutional claim.",AND(LEN(TRIM(EI1167))&gt;0,LEFT(LOWER(TRIM(EI1167)),7)&lt;&gt;"pending"),ISNUMBER(EH1167),EH1167&gt;0),"READY","PENDING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7" t="str">
        <x:v>Pending</x:v>
      </x:c>
      <x:c r="EE1167"/>
      <x:c r="EF1167" t="str">
        <x:v>Pending</x:v>
      </x:c>
      <x:c r="EG1167" t="str">
        <x:v>Pending</x:v>
      </x:c>
      <x:c r="EH1167"/>
      <x:c r="EI1167" s="501"/>
      <x:c r="EJ1167"/>
      <x:c r="EK1167" t="str">
        <x:v>Pending</x:v>
      </x:c>
      <x:c r="EL1167" t="n">
        <x:v>46272</x:v>
      </x:c>
      <x:c r="EM1167" t="str">
        <x:v>Production PubMed record imported and reconciled to Zotero item 8DQJHESH;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7" t="n">
        <x:f>IF(L1167="","",(IF(N1167&lt;&gt;"",1,0)+IF(O1167&lt;&gt;"",1,0)+IF(AJ1167&lt;&gt;"",1,0)+IF(AU1167&lt;&gt;"",1,0)+IF(BE1167&lt;&gt;"",1,0)+IF(CF1167&lt;&gt;"",1,0)+IF(CJ1167="Yes",1,0)+IF(CL1167="Yes",1,0)+IF(DE1167&lt;&gt;"Pending",1,0)+IF(F1167&lt;&gt;"",1,0)+IF(DZ1167&lt;&gt;"",1,0)+IF(EI1167&lt;&gt;"",1,0))/12)</x:f>
        <x:v>0.5</x:v>
      </x:c>
    </x:row>
    <x:row r="1168">
      <x:c r="A1168" t="str">
        <x:v>EV-1165</x:v>
      </x:c>
      <x:c r="B1168" t="str">
        <x:v>Integrity check</x:v>
      </x:c>
      <x:c r="C1168" t="str">
        <x:f>IF(L1168="","",IF(LEFT(EC1168,7)="BLOCKED","🔴 Do not use for conclusion",IF(EB1168="Yes","🟢 Claim-ready","🟡 Caution / context")))</x:f>
        <x:v>🟡 Caution / context</x:v>
      </x:c>
      <x:c r="D1168" t="str">
        <x:f>IF(L1168="","",EC1168)</x:f>
        <x:v>PENDING — appropriate appraisal</x:v>
      </x:c>
      <x:c r="E1168" t="str">
        <x:v>P3 — Medium</x:v>
      </x:c>
      <x:c r="F1168" t="str">
        <x:v>Pending</x:v>
      </x:c>
      <x:c r="G1168" t="str">
        <x:v>Title/abstract identify an explicit operational APHT/medical-readiness topic; retain for full-text assessment.</x:v>
      </x:c>
      <x:c r="H1168" t="str">
        <x:v>Obtain and review lawful full text; confirm human adjudication; then select a design-specific appraisal instrument.</x:v>
      </x:c>
      <x:c r="I1168"/>
      <x:c r="J1168" t="str">
        <x:v>B — APHT / Medical Readiness</x:v>
      </x:c>
      <x:c r="K1168" t="str">
        <x:v>IDENTIFIED</x:v>
      </x:c>
      <x:c r="L1168" t="str">
        <x:v>The Ranger First Responder Program and Tactical Emergency Casualty Care Implementation: A Whole-Community Approach to Reducing Mortality From Active Violent Incidents.</x:v>
      </x:c>
      <x:c r="M1168"/>
      <x:c r="N1168" t="str">
        <x:v>Fisher, Andrew D; Callaway, David W; Robertson, Josh N; Hardwick, Shane A; Bobko, Joshua P; Kotwal, Russ S</x:v>
      </x:c>
      <x:c r="O1168" t="n">
        <x:v>2015</x:v>
      </x:c>
      <x:c r="P1168" t="str">
        <x:v>Journal of special operations medicine : a peer reviewed journal for SOF medical professionals</x:v>
      </x:c>
      <x:c r="Q1168" t="str">
        <x:v>Journal Article</x:v>
      </x:c>
      <x:c r="R1168" t="str">
        <x:v>Unclear</x:v>
      </x:c>
      <x:c r="S1168" t="str">
        <x:v>Unknown</x:v>
      </x:c>
      <x:c r="T1168" t="str">
        <x:v>eng</x:v>
      </x:c>
      <x:c r="U1168" t="str">
        <x:v>https://pubmed.ncbi.nlm.nih.gov/26360353/</x:v>
      </x:c>
      <x:c r="V1168" t="str">
        <x:v>10.55460/j3tf-9ekv</x:v>
      </x:c>
      <x:c r="W1168" t="str">
        <x:f>IF(V1168="","",LOWER(SUBSTITUTE(SUBSTITUTE(SUBSTITUTE(SUBSTITUTE(TRIM(V1168),"https://doi.org/",""),"http://doi.org/",""),"https://dx.doi.org/",""),"doi:","")))</x:f>
        <x:v>10.55460/j3tf-9ekv</x:v>
      </x:c>
      <x:c r="X1168" t="str">
        <x:v>26360353</x:v>
      </x:c>
      <x:c r="Y1168" t="str"/>
      <x:c r="Z1168"/>
      <x:c r="AA1168" t="str">
        <x:v>PubMed/MEDLINE</x:v>
      </x:c>
      <x:c r="AB1168" t="str">
        <x:v>PUBMED-B-v1.0-2026-08-28</x:v>
      </x:c>
      <x:c r="AC1168" t="str">
        <x:v>SP-PUBMED-B-20260828</x:v>
      </x:c>
      <x:c r="AD1168" s="499" t="n">
        <x:v>46262</x:v>
      </x:c>
      <x:c r="AE1168" s="499" t="n">
        <x:v>46272</x:v>
      </x:c>
      <x:c r="AF1168" t="str">
        <x:v>NUWFKD5C</x:v>
      </x:c>
      <x:c r="AG1168"/>
      <x:c r="AH1168" t="str">
        <x:v>Tactical Athlete → Operational Readiness Brazil</x:v>
      </x:c>
      <x:c r="AI1168" t="str">
        <x:v>evidence-family:B</x:v>
      </x:c>
      <x:c r="AJ1168"/>
      <x:c r="AK1168" t="str">
        <x:f>IF(AJ1168="","",IF(OR(LOWER(AJ1168)="brazil",LOWER(AJ1168)="brasil"),"Yes","No"))</x:f>
      </x:c>
      <x:c r="AL1168"/>
      <x:c r="AM1168"/>
      <x:c r="AN1168"/>
      <x:c r="AO1168"/>
      <x:c r="AP1168"/>
      <x:c r="AQ1168"/>
      <x:c r="AR1168"/>
      <x:c r="AS1168"/>
      <x:c r="AT1168"/>
      <x:c r="AU1168"/>
      <x:c r="AV1168"/>
      <x:c r="AW1168"/>
      <x:c r="AX1168"/>
      <x:c r="AY1168"/>
      <x:c r="AZ1168"/>
      <x:c r="BA1168"/>
      <x:c r="BB1168"/>
      <x:c r="BC1168"/>
      <x:c r="BD1168"/>
      <x:c r="BE1168"/>
      <x:c r="BF1168"/>
      <x:c r="BG1168"/>
      <x:c r="BH1168"/>
      <x:c r="BI1168"/>
      <x:c r="BJ1168"/>
      <x:c r="BK1168"/>
      <x:c r="BL1168"/>
      <x:c r="BM1168"/>
      <x:c r="BN1168"/>
      <x:c r="BO1168"/>
      <x:c r="BP1168"/>
      <x:c r="BQ1168"/>
      <x:c r="BR1168"/>
      <x:c r="BS1168"/>
      <x:c r="BT1168"/>
      <x:c r="BU1168"/>
      <x:c r="BV1168"/>
      <x:c r="BW1168"/>
      <x:c r="BX1168"/>
      <x:c r="BY1168"/>
      <x:c r="BZ1168"/>
      <x:c r="CA1168"/>
      <x:c r="CB1168"/>
      <x:c r="CC1168"/>
      <x:c r="CD1168"/>
      <x:c r="CE1168"/>
      <x:c r="CF1168"/>
      <x:c r="CG1168"/>
      <x:c r="CH1168"/>
      <x:c r="CI1168"/>
      <x:c r="CJ1168" t="str">
        <x:v>Yes</x:v>
      </x:c>
      <x:c r="CK1168" t="str">
        <x:v>Yes</x:v>
      </x:c>
      <x:c r="CL1168" t="str">
        <x:v>Yes</x:v>
      </x:c>
      <x:c r="CM1168" t="str">
        <x:v>Clear</x:v>
      </x:c>
      <x:c r="CN1168" t="str">
        <x:v>Verified — clear</x:v>
      </x:c>
      <x:c r="CO1168" t="n">
        <x:v>46272</x:v>
      </x:c>
      <x:c r="CP1168" t="str">
        <x:v>https://pubmed.ncbi.nlm.nih.gov/26360353/</x:v>
      </x:c>
      <x:c r="CQ1168"/>
      <x:c r="CR1168"/>
      <x:c r="CS1168"/>
      <x:c r="CT1168"/>
      <x:c r="CU1168"/>
      <x:c r="CV1168"/>
      <x:c r="CW1168"/>
      <x:c r="CX1168"/>
      <x:c r="CY1168"/>
      <x:c r="CZ1168"/>
      <x:c r="DA1168"/>
      <x:c r="DB1168" t="str">
        <x:f>IF(L1168="","",IF(AND(COUNT(CU1168:DA1168)=7,OR(CU1168=0,CU1168=1,CU1168=2),OR(CV1168=0,CV1168=1,CV1168=2),OR(CW1168=0,CW1168=1,CW1168=2),OR(CX1168=0,CX1168=1,CX1168=2),OR(CY1168=0,CY1168=1,CY1168=2),OR(CZ1168=0,CZ1168=1,CZ1168=2),OR(DA1168=0,DA1168=1,DA1168=2)),SUM(CU1168:DA1168),""))</x:f>
      </x:c>
      <x:c r="DC1168" t="str">
        <x:f>IF(DB1168="","",ROUND(DB1168/14*10,1))</x:f>
      </x:c>
      <x:c r="DD1168" t="str">
        <x:v>Pending</x:v>
      </x:c>
      <x:c r="DE1168" t="str">
        <x:f>IF(L1168="","",IF(DC1168="","Pending",IF(DD1168="Yes","CONDITIONAL — safety override",IF(DC1168&gt;=8,"HIGH",IF(DC1168&gt;=5,"CONDITIONAL","LOW")))))</x:f>
        <x:v>Pending</x:v>
      </x:c>
      <x:c r="DF1168" t="str">
        <x:v>Pending screening and full-text appraisal; no transferability judgment made at identification.</x:v>
      </x:c>
      <x:c r="DG1168"/>
      <x:c r="DH1168"/>
      <x:c r="DI1168"/>
      <x:c r="DJ1168"/>
      <x:c r="DK1168"/>
      <x:c r="DL1168"/>
      <x:c r="DM1168"/>
      <x:c r="DN1168"/>
      <x:c r="DO1168"/>
      <x:c r="DP1168"/>
      <x:c r="DQ1168"/>
      <x:c r="DR1168"/>
      <x:c r="DS1168"/>
      <x:c r="DT1168"/>
      <x:c r="DU1168"/>
      <x:c r="DV1168"/>
      <x:c r="DW1168"/>
      <x:c r="DX1168"/>
      <x:c r="DY1168"/>
      <x:c r="DZ1168" t="str">
        <x:v>Title/abstract screening alone does not establish effectiveness, causality, methodological quality, transferability to Brazilian public safety or an institutional recommendation.</x:v>
      </x:c>
      <x:c r="EA1168" t="str">
        <x:v>Pending</x:v>
      </x:c>
      <x:c r="EB1168" t="str">
        <x:f>IF(L1168="","",IF(EC1168="READY","Yes","No / Pending"))</x:f>
        <x:v>No / Pending</x:v>
      </x:c>
      <x:c r="EC1168" t="str">
        <x:f>IF(L1168="","",IF(OR(ISNUMBER(SEARCH("Retracted Publication",Q1168)),CM1168="Retracted",CN1168="Retracted",CM1168="Expression of Concern",CN1168="Expression of Concern",F1168="Not used",CG1168="Critical",CH1168="High",CH1168="Critical"),"BLOCKED — integrity or use restriction",IF(AND(CJ1168="Yes",CK1168="Yes",CL1168="Yes"),IF(AND(CM1168="Clear",CN1168="Verified — clear"),IF(AND(AND(LEN(TRIM(CF1168))&gt;0,LEFT(LOWER(TRIM(CF1168)),7)&lt;&gt;"pending"),OR(CG1168="High",CG1168="Moderate"),OR(CH1168="Low",CH1168="Some concerns",CH1168="Not applicable")),IF(AND(DD1168="No",OR(DE1168="HIGH",DE1168="CONDITIONAL"),AND(LEN(TRIM(DF1168))&gt;0,LEFT(LOWER(TRIM(DF1168)),7)&lt;&gt;"pending")),IF(AND(AND(LEN(TRIM(DT1168))&gt;0,LEFT(LOWER(TRIM(DT1168)),7)&lt;&gt;"pending"),AND(LEN(TRIM(DU1168))&gt;0,LEFT(LOWER(TRIM(DU1168)),7)&lt;&gt;"pending"),OR(AND(LEN(TRIM(DV1168))&gt;0,LEFT(LOWER(TRIM(DV1168)),7)&lt;&gt;"pending"),AND(LEN(TRIM(DW1168))&gt;0,LEFT(LOWER(TRIM(DW1168)),7)&lt;&gt;"pending")),AND(LEN(TRIM(DX1168))&gt;0,LEFT(LOWER(TRIM(DX1168)),7)&lt;&gt;"pending")),IF(AND(F1168="Claim-ready",OR(EA1168="Strong",EA1168="Moderate"),AND(LEN(TRIM(G1168))&gt;0,LEFT(LOWER(TRIM(G1168)),7)&lt;&gt;"pending"),G1168&lt;&gt;"No substantive use decision is permitted from identification metadata alone.",AND(LEN(TRIM(DZ1168))&gt;0,LEFT(LOWER(TRIM(DZ1168)),7)&lt;&gt;"pending"),DZ1168&lt;&gt;"Identification metadata alone does not permit any substantive scientific, causal, operational, or institutional claim.",AND(LEN(TRIM(EI1168))&gt;0,LEFT(LOWER(TRIM(EI1168)),7)&lt;&gt;"pending"),ISNUMBER(EH1168),EH1168&gt;0),"READY","PENDING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8" t="str">
        <x:v>Pending</x:v>
      </x:c>
      <x:c r="EE1168"/>
      <x:c r="EF1168" t="str">
        <x:v>Pending</x:v>
      </x:c>
      <x:c r="EG1168" t="str">
        <x:v>Pending</x:v>
      </x:c>
      <x:c r="EH1168"/>
      <x:c r="EI1168" s="501"/>
      <x:c r="EJ1168"/>
      <x:c r="EK1168" t="str">
        <x:v>Pending</x:v>
      </x:c>
      <x:c r="EL1168" t="n">
        <x:v>46272</x:v>
      </x:c>
      <x:c r="EM1168" t="str">
        <x:v>Production PubMed record imported and reconciled to Zotero item NUWFKD5C;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8" t="n">
        <x:f>IF(L1168="","",(IF(N1168&lt;&gt;"",1,0)+IF(O1168&lt;&gt;"",1,0)+IF(AJ1168&lt;&gt;"",1,0)+IF(AU1168&lt;&gt;"",1,0)+IF(BE1168&lt;&gt;"",1,0)+IF(CF1168&lt;&gt;"",1,0)+IF(CJ1168="Yes",1,0)+IF(CL1168="Yes",1,0)+IF(DE1168&lt;&gt;"Pending",1,0)+IF(F1168&lt;&gt;"",1,0)+IF(DZ1168&lt;&gt;"",1,0)+IF(EI1168&lt;&gt;"",1,0))/12)</x:f>
        <x:v>0.5</x:v>
      </x:c>
    </x:row>
    <x:row r="1169">
      <x:c r="A1169" t="str">
        <x:v>EV-1166</x:v>
      </x:c>
      <x:c r="B1169" t="str">
        <x:v>Integrity check</x:v>
      </x:c>
      <x:c r="C1169" t="str">
        <x:f>IF(L1169="","",IF(LEFT(EC1169,7)="BLOCKED","🔴 Do not use for conclusion",IF(EB1169="Yes","🟢 Claim-ready","🟡 Caution / context")))</x:f>
        <x:v>🟡 Caution / context</x:v>
      </x:c>
      <x:c r="D1169" t="str">
        <x:f>IF(L1169="","",EC1169)</x:f>
        <x:v>PENDING — appropriate appraisal</x:v>
      </x:c>
      <x:c r="E1169" t="str">
        <x:v>P3 — Medium</x:v>
      </x:c>
      <x:c r="F1169" t="str">
        <x:v>Pending</x:v>
      </x:c>
      <x:c r="G1169" t="str">
        <x:v>Title/abstract identify an explicit tactical/public-safety context and readiness domain; retain for full-text assessment.</x:v>
      </x:c>
      <x:c r="H1169" t="str">
        <x:v>Obtain and review lawful full text; confirm human adjudication; then select a design-specific appraisal instrument.</x:v>
      </x:c>
      <x:c r="I1169"/>
      <x:c r="J1169" t="str">
        <x:v>C — Implementation Science</x:v>
      </x:c>
      <x:c r="K1169" t="str">
        <x:v>IDENTIFIED</x:v>
      </x:c>
      <x:c r="L1169" t="str">
        <x:v>A police education programme to integrate occupational safety and HIV prevention: protocol for a modified stepped-wedge study design with parallel prospective cohorts to assess behavioural outcomes.</x:v>
      </x:c>
      <x:c r="M1169"/>
      <x:c r="N1169" t="str">
        <x:v>Strathdee, Steffanie A; Arredondo, Jaime; Rocha, Teresita; Abramovitz, Daniela; Rolon, Maria Luisa; Patino Mandujano, Efrain; Rangel, Maria Gudelia; Olivarria, Horcasitas Omar; Gaines, Tommi; Patterson, Thomas L; Beletsky, Leo</x:v>
      </x:c>
      <x:c r="O1169" t="n">
        <x:v>2015</x:v>
      </x:c>
      <x:c r="P1169" t="str">
        <x:v>BMJ open</x:v>
      </x:c>
      <x:c r="Q1169" t="str">
        <x:v>Journal Article; Research Support, N.I.H., Extramural; Research Support, Non-U.S. Gov't</x:v>
      </x:c>
      <x:c r="R1169" t="str">
        <x:v>Unclear</x:v>
      </x:c>
      <x:c r="S1169" t="str">
        <x:v>Unknown</x:v>
      </x:c>
      <x:c r="T1169" t="str">
        <x:v>eng</x:v>
      </x:c>
      <x:c r="U1169" t="str">
        <x:v>https://pubmed.ncbi.nlm.nih.gov/26260350/</x:v>
      </x:c>
      <x:c r="V1169" t="str">
        <x:v>10.1136/bmjopen-2015-008958</x:v>
      </x:c>
      <x:c r="W1169" t="str">
        <x:f>IF(V1169="","",LOWER(SUBSTITUTE(SUBSTITUTE(SUBSTITUTE(SUBSTITUTE(TRIM(V1169),"https://doi.org/",""),"http://doi.org/",""),"https://dx.doi.org/",""),"doi:","")))</x:f>
        <x:v>10.1136/bmjopen-2015-008958</x:v>
      </x:c>
      <x:c r="X1169" t="str">
        <x:v>26260350</x:v>
      </x:c>
      <x:c r="Y1169" t="str">
        <x:v>PMC4538275</x:v>
      </x:c>
      <x:c r="Z1169"/>
      <x:c r="AA1169" t="str">
        <x:v>PubMed/MEDLINE</x:v>
      </x:c>
      <x:c r="AB1169" t="str">
        <x:v>PUBMED-C-v1.0-2026-08-28</x:v>
      </x:c>
      <x:c r="AC1169" t="str">
        <x:v>SP-PUBMED-C-20260828</x:v>
      </x:c>
      <x:c r="AD1169" s="499" t="n">
        <x:v>46262</x:v>
      </x:c>
      <x:c r="AE1169" s="499" t="n">
        <x:v>46272</x:v>
      </x:c>
      <x:c r="AF1169" t="str">
        <x:v>CX5P6X9K</x:v>
      </x:c>
      <x:c r="AG1169"/>
      <x:c r="AH1169" t="str">
        <x:v>Tactical Athlete → Operational Readiness Brazil</x:v>
      </x:c>
      <x:c r="AI1169" t="str">
        <x:v>evidence-family:C</x:v>
      </x:c>
      <x:c r="AJ1169"/>
      <x:c r="AK1169" t="str">
        <x:f>IF(AJ1169="","",IF(OR(LOWER(AJ1169)="brazil",LOWER(AJ1169)="brasil"),"Yes","No"))</x:f>
      </x:c>
      <x:c r="AL1169"/>
      <x:c r="AM1169"/>
      <x:c r="AN1169"/>
      <x:c r="AO1169"/>
      <x:c r="AP1169"/>
      <x:c r="AQ1169"/>
      <x:c r="AR1169"/>
      <x:c r="AS1169"/>
      <x:c r="AT1169"/>
      <x:c r="AU1169"/>
      <x:c r="AV1169"/>
      <x:c r="AW1169"/>
      <x:c r="AX1169"/>
      <x:c r="AY1169"/>
      <x:c r="AZ1169"/>
      <x:c r="BA1169"/>
      <x:c r="BB1169"/>
      <x:c r="BC1169"/>
      <x:c r="BD1169"/>
      <x:c r="BE1169"/>
      <x:c r="BF1169"/>
      <x:c r="BG1169"/>
      <x:c r="BH1169"/>
      <x:c r="BI1169"/>
      <x:c r="BJ1169"/>
      <x:c r="BK1169"/>
      <x:c r="BL1169"/>
      <x:c r="BM1169"/>
      <x:c r="BN1169"/>
      <x:c r="BO1169"/>
      <x:c r="BP1169"/>
      <x:c r="BQ1169"/>
      <x:c r="BR1169"/>
      <x:c r="BS1169"/>
      <x:c r="BT1169"/>
      <x:c r="BU1169"/>
      <x:c r="BV1169"/>
      <x:c r="BW1169"/>
      <x:c r="BX1169"/>
      <x:c r="BY1169"/>
      <x:c r="BZ1169"/>
      <x:c r="CA1169"/>
      <x:c r="CB1169"/>
      <x:c r="CC1169"/>
      <x:c r="CD1169"/>
      <x:c r="CE1169"/>
      <x:c r="CF1169"/>
      <x:c r="CG1169"/>
      <x:c r="CH1169"/>
      <x:c r="CI1169"/>
      <x:c r="CJ1169" t="str">
        <x:v>Yes</x:v>
      </x:c>
      <x:c r="CK1169" t="str">
        <x:v>Yes</x:v>
      </x:c>
      <x:c r="CL1169" t="str">
        <x:v>Yes</x:v>
      </x:c>
      <x:c r="CM1169" t="str">
        <x:v>Clear</x:v>
      </x:c>
      <x:c r="CN1169" t="str">
        <x:v>Verified — clear</x:v>
      </x:c>
      <x:c r="CO1169" t="n">
        <x:v>46272</x:v>
      </x:c>
      <x:c r="CP1169" t="str">
        <x:v>https://pubmed.ncbi.nlm.nih.gov/26260350/</x:v>
      </x:c>
      <x:c r="CQ1169"/>
      <x:c r="CR1169"/>
      <x:c r="CS1169"/>
      <x:c r="CT1169"/>
      <x:c r="CU1169"/>
      <x:c r="CV1169"/>
      <x:c r="CW1169"/>
      <x:c r="CX1169"/>
      <x:c r="CY1169"/>
      <x:c r="CZ1169"/>
      <x:c r="DA1169"/>
      <x:c r="DB1169" t="str">
        <x:f>IF(L1169="","",IF(AND(COUNT(CU1169:DA1169)=7,OR(CU1169=0,CU1169=1,CU1169=2),OR(CV1169=0,CV1169=1,CV1169=2),OR(CW1169=0,CW1169=1,CW1169=2),OR(CX1169=0,CX1169=1,CX1169=2),OR(CY1169=0,CY1169=1,CY1169=2),OR(CZ1169=0,CZ1169=1,CZ1169=2),OR(DA1169=0,DA1169=1,DA1169=2)),SUM(CU1169:DA1169),""))</x:f>
      </x:c>
      <x:c r="DC1169" t="str">
        <x:f>IF(DB1169="","",ROUND(DB1169/14*10,1))</x:f>
      </x:c>
      <x:c r="DD1169" t="str">
        <x:v>Pending</x:v>
      </x:c>
      <x:c r="DE1169" t="str">
        <x:f>IF(L1169="","",IF(DC1169="","Pending",IF(DD1169="Yes","CONDITIONAL — safety override",IF(DC1169&gt;=8,"HIGH",IF(DC1169&gt;=5,"CONDITIONAL","LOW")))))</x:f>
        <x:v>Pending</x:v>
      </x:c>
      <x:c r="DF1169" t="str">
        <x:v>Pending screening and full-text appraisal; no transferability judgment made at identification.</x:v>
      </x:c>
      <x:c r="DG1169"/>
      <x:c r="DH1169"/>
      <x:c r="DI1169"/>
      <x:c r="DJ1169"/>
      <x:c r="DK1169"/>
      <x:c r="DL1169"/>
      <x:c r="DM1169"/>
      <x:c r="DN1169"/>
      <x:c r="DO1169"/>
      <x:c r="DP1169"/>
      <x:c r="DQ1169"/>
      <x:c r="DR1169"/>
      <x:c r="DS1169"/>
      <x:c r="DT1169"/>
      <x:c r="DU1169"/>
      <x:c r="DV1169"/>
      <x:c r="DW1169"/>
      <x:c r="DX1169"/>
      <x:c r="DY1169"/>
      <x:c r="DZ1169" t="str">
        <x:v>Title/abstract screening alone does not establish effectiveness, causality, methodological quality, transferability to Brazilian public safety or an institutional recommendation.</x:v>
      </x:c>
      <x:c r="EA1169" t="str">
        <x:v>Pending</x:v>
      </x:c>
      <x:c r="EB1169" t="str">
        <x:f>IF(L1169="","",IF(EC1169="READY","Yes","No / Pending"))</x:f>
        <x:v>No / Pending</x:v>
      </x:c>
      <x:c r="EC1169" t="str">
        <x:f>IF(L1169="","",IF(OR(ISNUMBER(SEARCH("Retracted Publication",Q1169)),CM1169="Retracted",CN1169="Retracted",CM1169="Expression of Concern",CN1169="Expression of Concern",F1169="Not used",CG1169="Critical",CH1169="High",CH1169="Critical"),"BLOCKED — integrity or use restriction",IF(AND(CJ1169="Yes",CK1169="Yes",CL1169="Yes"),IF(AND(CM1169="Clear",CN1169="Verified — clear"),IF(AND(AND(LEN(TRIM(CF1169))&gt;0,LEFT(LOWER(TRIM(CF1169)),7)&lt;&gt;"pending"),OR(CG1169="High",CG1169="Moderate"),OR(CH1169="Low",CH1169="Some concerns",CH1169="Not applicable")),IF(AND(DD1169="No",OR(DE1169="HIGH",DE1169="CONDITIONAL"),AND(LEN(TRIM(DF1169))&gt;0,LEFT(LOWER(TRIM(DF1169)),7)&lt;&gt;"pending")),IF(AND(AND(LEN(TRIM(DT1169))&gt;0,LEFT(LOWER(TRIM(DT1169)),7)&lt;&gt;"pending"),AND(LEN(TRIM(DU1169))&gt;0,LEFT(LOWER(TRIM(DU1169)),7)&lt;&gt;"pending"),OR(AND(LEN(TRIM(DV1169))&gt;0,LEFT(LOWER(TRIM(DV1169)),7)&lt;&gt;"pending"),AND(LEN(TRIM(DW1169))&gt;0,LEFT(LOWER(TRIM(DW1169)),7)&lt;&gt;"pending")),AND(LEN(TRIM(DX1169))&gt;0,LEFT(LOWER(TRIM(DX1169)),7)&lt;&gt;"pending")),IF(AND(F1169="Claim-ready",OR(EA1169="Strong",EA1169="Moderate"),AND(LEN(TRIM(G1169))&gt;0,LEFT(LOWER(TRIM(G1169)),7)&lt;&gt;"pending"),G1169&lt;&gt;"No substantive use decision is permitted from identification metadata alone.",AND(LEN(TRIM(DZ1169))&gt;0,LEFT(LOWER(TRIM(DZ1169)),7)&lt;&gt;"pending"),DZ1169&lt;&gt;"Identification metadata alone does not permit any substantive scientific, causal, operational, or institutional claim.",AND(LEN(TRIM(EI1169))&gt;0,LEFT(LOWER(TRIM(EI1169)),7)&lt;&gt;"pending"),ISNUMBER(EH1169),EH1169&gt;0),"READY","PENDING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69" t="str">
        <x:v>Pending</x:v>
      </x:c>
      <x:c r="EE1169"/>
      <x:c r="EF1169" t="str">
        <x:v>Pending</x:v>
      </x:c>
      <x:c r="EG1169" t="str">
        <x:v>Pending</x:v>
      </x:c>
      <x:c r="EH1169"/>
      <x:c r="EI1169" s="501"/>
      <x:c r="EJ1169"/>
      <x:c r="EK1169" t="str">
        <x:v>Pending</x:v>
      </x:c>
      <x:c r="EL1169" t="n">
        <x:v>46272</x:v>
      </x:c>
      <x:c r="EM1169" t="str">
        <x:v>Production PubMed record imported and reconciled to Zotero item CX5P6X9K;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69" t="n">
        <x:f>IF(L1169="","",(IF(N1169&lt;&gt;"",1,0)+IF(O1169&lt;&gt;"",1,0)+IF(AJ1169&lt;&gt;"",1,0)+IF(AU1169&lt;&gt;"",1,0)+IF(BE1169&lt;&gt;"",1,0)+IF(CF1169&lt;&gt;"",1,0)+IF(CJ1169="Yes",1,0)+IF(CL1169="Yes",1,0)+IF(DE1169&lt;&gt;"Pending",1,0)+IF(F1169&lt;&gt;"",1,0)+IF(DZ1169&lt;&gt;"",1,0)+IF(EI1169&lt;&gt;"",1,0))/12)</x:f>
        <x:v>0.5</x:v>
      </x:c>
    </x:row>
    <x:row r="1170">
      <x:c r="A1170" t="str">
        <x:v>EV-1167</x:v>
      </x:c>
      <x:c r="B1170" t="str">
        <x:v>Integrity check</x:v>
      </x:c>
      <x:c r="C1170" t="str">
        <x:f>IF(L1170="","",IF(LEFT(EC1170,7)="BLOCKED","🔴 Do not use for conclusion",IF(EB1170="Yes","🟢 Claim-ready","🟡 Caution / context")))</x:f>
        <x:v>🟡 Caution / context</x:v>
      </x:c>
      <x:c r="D1170" t="str">
        <x:f>IF(L1170="","",EC1170)</x:f>
        <x:v>PENDING — appropriate appraisal</x:v>
      </x:c>
      <x:c r="E1170" t="str">
        <x:v>P3 — Medium</x:v>
      </x:c>
      <x:c r="F1170" t="str">
        <x:v>Pending</x:v>
      </x:c>
      <x:c r="G1170" t="str">
        <x:v>A potentially relevant concept is present, but direct applicability is ambiguous at title/abstract level.</x:v>
      </x:c>
      <x:c r="H1170" t="str">
        <x:v>Human title/abstract adjudication; retrieve full text if relevance remains plausible.</x:v>
      </x:c>
      <x:c r="I1170"/>
      <x:c r="J1170" t="str">
        <x:v>A — Core</x:v>
      </x:c>
      <x:c r="K1170" t="str">
        <x:v>IDENTIFIED</x:v>
      </x:c>
      <x:c r="L1170" t="str">
        <x:v>Deep vein thrombosis and pulmonary embolism in the military patient.</x:v>
      </x:c>
      <x:c r="M1170"/>
      <x:c r="N1170" t="str">
        <x:v>Bauld, Richard A; Patterson, C; Naylor, J; Rooms, M; Bell, D</x:v>
      </x:c>
      <x:c r="O1170" t="n">
        <x:v>2015</x:v>
      </x:c>
      <x:c r="P1170" t="str">
        <x:v>Journal of the Royal Army Medical Corps</x:v>
      </x:c>
      <x:c r="Q1170" t="str">
        <x:v>Journal Article; Review</x:v>
      </x:c>
      <x:c r="R1170" t="str">
        <x:v>Unclear</x:v>
      </x:c>
      <x:c r="S1170" t="str">
        <x:v>Unknown</x:v>
      </x:c>
      <x:c r="T1170" t="str">
        <x:v>eng</x:v>
      </x:c>
      <x:c r="U1170" t="str">
        <x:v>https://pubmed.ncbi.nlm.nih.gov/26246348/</x:v>
      </x:c>
      <x:c r="V1170" t="str">
        <x:v>10.1136/jramc-2015-000502</x:v>
      </x:c>
      <x:c r="W1170" t="str">
        <x:f>IF(V1170="","",LOWER(SUBSTITUTE(SUBSTITUTE(SUBSTITUTE(SUBSTITUTE(TRIM(V1170),"https://doi.org/",""),"http://doi.org/",""),"https://dx.doi.org/",""),"doi:","")))</x:f>
        <x:v>10.1136/jramc-2015-000502</x:v>
      </x:c>
      <x:c r="X1170" t="str">
        <x:v>26246348</x:v>
      </x:c>
      <x:c r="Y1170" t="str"/>
      <x:c r="Z1170"/>
      <x:c r="AA1170" t="str">
        <x:v>PubMed/MEDLINE</x:v>
      </x:c>
      <x:c r="AB1170" t="str">
        <x:v>PUBMED-A-v1.0-2026-08-28</x:v>
      </x:c>
      <x:c r="AC1170" t="str">
        <x:v>SP-PUBMED-A-20260828</x:v>
      </x:c>
      <x:c r="AD1170" s="499" t="n">
        <x:v>46262</x:v>
      </x:c>
      <x:c r="AE1170" s="499" t="n">
        <x:v>46272</x:v>
      </x:c>
      <x:c r="AF1170" t="str">
        <x:v>U39H9QF4</x:v>
      </x:c>
      <x:c r="AG1170"/>
      <x:c r="AH1170" t="str">
        <x:v>Tactical Athlete → Operational Readiness Brazil</x:v>
      </x:c>
      <x:c r="AI1170" t="str">
        <x:v>evidence-family:A</x:v>
      </x:c>
      <x:c r="AJ1170"/>
      <x:c r="AK1170" t="str">
        <x:f>IF(AJ1170="","",IF(OR(LOWER(AJ1170)="brazil",LOWER(AJ1170)="brasil"),"Yes","No"))</x:f>
      </x:c>
      <x:c r="AL1170"/>
      <x:c r="AM1170"/>
      <x:c r="AN1170"/>
      <x:c r="AO1170"/>
      <x:c r="AP1170"/>
      <x:c r="AQ1170"/>
      <x:c r="AR1170"/>
      <x:c r="AS1170"/>
      <x:c r="AT1170"/>
      <x:c r="AU1170"/>
      <x:c r="AV1170"/>
      <x:c r="AW1170"/>
      <x:c r="AX1170"/>
      <x:c r="AY1170"/>
      <x:c r="AZ1170"/>
      <x:c r="BA1170"/>
      <x:c r="BB1170"/>
      <x:c r="BC1170"/>
      <x:c r="BD1170"/>
      <x:c r="BE1170"/>
      <x:c r="BF1170"/>
      <x:c r="BG1170"/>
      <x:c r="BH1170"/>
      <x:c r="BI1170"/>
      <x:c r="BJ1170"/>
      <x:c r="BK1170"/>
      <x:c r="BL1170"/>
      <x:c r="BM1170"/>
      <x:c r="BN1170"/>
      <x:c r="BO1170"/>
      <x:c r="BP1170"/>
      <x:c r="BQ1170"/>
      <x:c r="BR1170"/>
      <x:c r="BS1170"/>
      <x:c r="BT1170"/>
      <x:c r="BU1170"/>
      <x:c r="BV1170"/>
      <x:c r="BW1170"/>
      <x:c r="BX1170"/>
      <x:c r="BY1170"/>
      <x:c r="BZ1170"/>
      <x:c r="CA1170"/>
      <x:c r="CB1170"/>
      <x:c r="CC1170"/>
      <x:c r="CD1170"/>
      <x:c r="CE1170"/>
      <x:c r="CF1170"/>
      <x:c r="CG1170"/>
      <x:c r="CH1170"/>
      <x:c r="CI1170"/>
      <x:c r="CJ1170" t="str">
        <x:v>Yes</x:v>
      </x:c>
      <x:c r="CK1170" t="str">
        <x:v>Yes</x:v>
      </x:c>
      <x:c r="CL1170" t="str">
        <x:v>Yes</x:v>
      </x:c>
      <x:c r="CM1170" t="str">
        <x:v>Clear</x:v>
      </x:c>
      <x:c r="CN1170" t="str">
        <x:v>Verified — clear</x:v>
      </x:c>
      <x:c r="CO1170" t="n">
        <x:v>46272</x:v>
      </x:c>
      <x:c r="CP1170" t="str">
        <x:v>https://pubmed.ncbi.nlm.nih.gov/26246348/</x:v>
      </x:c>
      <x:c r="CQ1170"/>
      <x:c r="CR1170"/>
      <x:c r="CS1170"/>
      <x:c r="CT1170"/>
      <x:c r="CU1170"/>
      <x:c r="CV1170"/>
      <x:c r="CW1170"/>
      <x:c r="CX1170"/>
      <x:c r="CY1170"/>
      <x:c r="CZ1170"/>
      <x:c r="DA1170"/>
      <x:c r="DB1170" t="str">
        <x:f>IF(L1170="","",IF(AND(COUNT(CU1170:DA1170)=7,OR(CU1170=0,CU1170=1,CU1170=2),OR(CV1170=0,CV1170=1,CV1170=2),OR(CW1170=0,CW1170=1,CW1170=2),OR(CX1170=0,CX1170=1,CX1170=2),OR(CY1170=0,CY1170=1,CY1170=2),OR(CZ1170=0,CZ1170=1,CZ1170=2),OR(DA1170=0,DA1170=1,DA1170=2)),SUM(CU1170:DA1170),""))</x:f>
      </x:c>
      <x:c r="DC1170" t="str">
        <x:f>IF(DB1170="","",ROUND(DB1170/14*10,1))</x:f>
      </x:c>
      <x:c r="DD1170" t="str">
        <x:v>Pending</x:v>
      </x:c>
      <x:c r="DE1170" t="str">
        <x:f>IF(L1170="","",IF(DC1170="","Pending",IF(DD1170="Yes","CONDITIONAL — safety override",IF(DC1170&gt;=8,"HIGH",IF(DC1170&gt;=5,"CONDITIONAL","LOW")))))</x:f>
        <x:v>Pending</x:v>
      </x:c>
      <x:c r="DF1170" t="str">
        <x:v>Pending screening and full-text appraisal; no transferability judgment made at identification.</x:v>
      </x:c>
      <x:c r="DG1170"/>
      <x:c r="DH1170"/>
      <x:c r="DI1170"/>
      <x:c r="DJ1170"/>
      <x:c r="DK1170"/>
      <x:c r="DL1170"/>
      <x:c r="DM1170"/>
      <x:c r="DN1170"/>
      <x:c r="DO1170"/>
      <x:c r="DP1170"/>
      <x:c r="DQ1170"/>
      <x:c r="DR1170"/>
      <x:c r="DS1170"/>
      <x:c r="DT1170"/>
      <x:c r="DU1170"/>
      <x:c r="DV1170"/>
      <x:c r="DW1170"/>
      <x:c r="DX1170"/>
      <x:c r="DY1170"/>
      <x:c r="DZ1170" t="str">
        <x:v>Title/abstract information is insufficient for a substantive scientific, causal, transferability or institutional claim.</x:v>
      </x:c>
      <x:c r="EA1170" t="str">
        <x:v>Pending</x:v>
      </x:c>
      <x:c r="EB1170" t="str">
        <x:f>IF(L1170="","",IF(EC1170="READY","Yes","No / Pending"))</x:f>
        <x:v>No / Pending</x:v>
      </x:c>
      <x:c r="EC1170" t="str">
        <x:f>IF(L1170="","",IF(OR(ISNUMBER(SEARCH("Retracted Publication",Q1170)),CM1170="Retracted",CN1170="Retracted",CM1170="Expression of Concern",CN1170="Expression of Concern",F1170="Not used",CG1170="Critical",CH1170="High",CH1170="Critical"),"BLOCKED — integrity or use restriction",IF(AND(CJ1170="Yes",CK1170="Yes",CL1170="Yes"),IF(AND(CM1170="Clear",CN1170="Verified — clear"),IF(AND(AND(LEN(TRIM(CF1170))&gt;0,LEFT(LOWER(TRIM(CF1170)),7)&lt;&gt;"pending"),OR(CG1170="High",CG1170="Moderate"),OR(CH1170="Low",CH1170="Some concerns",CH1170="Not applicable")),IF(AND(DD1170="No",OR(DE1170="HIGH",DE1170="CONDITIONAL"),AND(LEN(TRIM(DF1170))&gt;0,LEFT(LOWER(TRIM(DF1170)),7)&lt;&gt;"pending")),IF(AND(AND(LEN(TRIM(DT1170))&gt;0,LEFT(LOWER(TRIM(DT1170)),7)&lt;&gt;"pending"),AND(LEN(TRIM(DU1170))&gt;0,LEFT(LOWER(TRIM(DU1170)),7)&lt;&gt;"pending"),OR(AND(LEN(TRIM(DV1170))&gt;0,LEFT(LOWER(TRIM(DV1170)),7)&lt;&gt;"pending"),AND(LEN(TRIM(DW1170))&gt;0,LEFT(LOWER(TRIM(DW1170)),7)&lt;&gt;"pending")),AND(LEN(TRIM(DX1170))&gt;0,LEFT(LOWER(TRIM(DX1170)),7)&lt;&gt;"pending")),IF(AND(F1170="Claim-ready",OR(EA1170="Strong",EA1170="Moderate"),AND(LEN(TRIM(G1170))&gt;0,LEFT(LOWER(TRIM(G1170)),7)&lt;&gt;"pending"),G1170&lt;&gt;"No substantive use decision is permitted from identification metadata alone.",AND(LEN(TRIM(DZ1170))&gt;0,LEFT(LOWER(TRIM(DZ1170)),7)&lt;&gt;"pending"),DZ1170&lt;&gt;"Identification metadata alone does not permit any substantive scientific, causal, operational, or institutional claim.",AND(LEN(TRIM(EI1170))&gt;0,LEFT(LOWER(TRIM(EI1170)),7)&lt;&gt;"pending"),ISNUMBER(EH1170),EH1170&gt;0),"READY","PENDING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0" t="str">
        <x:v>Pending</x:v>
      </x:c>
      <x:c r="EE1170"/>
      <x:c r="EF1170" t="str">
        <x:v>Pending</x:v>
      </x:c>
      <x:c r="EG1170" t="str">
        <x:v>Pending</x:v>
      </x:c>
      <x:c r="EH1170"/>
      <x:c r="EI1170" s="501"/>
      <x:c r="EJ1170"/>
      <x:c r="EK1170" t="str">
        <x:v>Pending</x:v>
      </x:c>
      <x:c r="EL1170" t="n">
        <x:v>46272</x:v>
      </x:c>
      <x:c r="EM1170" t="str">
        <x:v>Production PubMed record imported and reconciled to Zotero item U39H9QF4;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70" t="n">
        <x:f>IF(L1170="","",(IF(N1170&lt;&gt;"",1,0)+IF(O1170&lt;&gt;"",1,0)+IF(AJ1170&lt;&gt;"",1,0)+IF(AU1170&lt;&gt;"",1,0)+IF(BE1170&lt;&gt;"",1,0)+IF(CF1170&lt;&gt;"",1,0)+IF(CJ1170="Yes",1,0)+IF(CL1170="Yes",1,0)+IF(DE1170&lt;&gt;"Pending",1,0)+IF(F1170&lt;&gt;"",1,0)+IF(DZ1170&lt;&gt;"",1,0)+IF(EI1170&lt;&gt;"",1,0))/12)</x:f>
        <x:v>0.5</x:v>
      </x:c>
    </x:row>
    <x:row r="1171">
      <x:c r="A1171" t="str">
        <x:v>EV-1168</x:v>
      </x:c>
      <x:c r="B1171" t="str">
        <x:v>Integrity check</x:v>
      </x:c>
      <x:c r="C1171" t="str">
        <x:f>IF(L1171="","",IF(LEFT(EC1171,7)="BLOCKED","🔴 Do not use for conclusion",IF(EB1171="Yes","🟢 Claim-ready","🟡 Caution / context")))</x:f>
        <x:v>🟡 Caution / context</x:v>
      </x:c>
      <x:c r="D1171" t="str">
        <x:f>IF(L1171="","",EC1171)</x:f>
        <x:v>PENDING — appropriate appraisal</x:v>
      </x:c>
      <x:c r="E1171" t="str">
        <x:v>P3 — Medium</x:v>
      </x:c>
      <x:c r="F1171" t="str">
        <x:v>Pending</x:v>
      </x:c>
      <x:c r="G1171" t="str">
        <x:v>Title/abstract identify an explicit tactical/public-safety context and readiness domain; retain for full-text assessment.</x:v>
      </x:c>
      <x:c r="H1171" t="str">
        <x:v>Obtain and review lawful full text; confirm human adjudication; then select a design-specific appraisal instrument.</x:v>
      </x:c>
      <x:c r="I1171"/>
      <x:c r="J1171" t="str">
        <x:v>A — Core</x:v>
      </x:c>
      <x:c r="K1171" t="str">
        <x:v>IDENTIFIED</x:v>
      </x:c>
      <x:c r="L1171" t="str">
        <x:v>beta-Alanine supplementation and military performance.</x:v>
      </x:c>
      <x:c r="M1171"/>
      <x:c r="N1171" t="str">
        <x:v>Hoffman, Jay R; Stout, Jeffrey R; Harris, Roger C; Moran, Daniel S</x:v>
      </x:c>
      <x:c r="O1171" t="n">
        <x:v>2015</x:v>
      </x:c>
      <x:c r="P1171" t="str">
        <x:v>Amino acids</x:v>
      </x:c>
      <x:c r="Q1171" t="str">
        <x:v>Journal Article; Review</x:v>
      </x:c>
      <x:c r="R1171" t="str">
        <x:v>Unclear</x:v>
      </x:c>
      <x:c r="S1171" t="str">
        <x:v>Unknown</x:v>
      </x:c>
      <x:c r="T1171" t="str">
        <x:v>eng</x:v>
      </x:c>
      <x:c r="U1171" t="str">
        <x:v>https://pubmed.ncbi.nlm.nih.gov/26206727/</x:v>
      </x:c>
      <x:c r="V1171" t="str">
        <x:v>10.1007/s00726-015-2051-9</x:v>
      </x:c>
      <x:c r="W1171" t="str">
        <x:f>IF(V1171="","",LOWER(SUBSTITUTE(SUBSTITUTE(SUBSTITUTE(SUBSTITUTE(TRIM(V1171),"https://doi.org/",""),"http://doi.org/",""),"https://dx.doi.org/",""),"doi:","")))</x:f>
        <x:v>10.1007/s00726-015-2051-9</x:v>
      </x:c>
      <x:c r="X1171" t="str">
        <x:v>26206727</x:v>
      </x:c>
      <x:c r="Y1171" t="str">
        <x:v>PMC4633445</x:v>
      </x:c>
      <x:c r="Z1171"/>
      <x:c r="AA1171" t="str">
        <x:v>PubMed/MEDLINE</x:v>
      </x:c>
      <x:c r="AB1171" t="str">
        <x:v>PUBMED-A-v1.0-2026-08-28</x:v>
      </x:c>
      <x:c r="AC1171" t="str">
        <x:v>SP-PUBMED-A-20260828</x:v>
      </x:c>
      <x:c r="AD1171" s="499" t="n">
        <x:v>46262</x:v>
      </x:c>
      <x:c r="AE1171" s="499" t="n">
        <x:v>46272</x:v>
      </x:c>
      <x:c r="AF1171" t="str">
        <x:v>E2X2VE5Y</x:v>
      </x:c>
      <x:c r="AG1171"/>
      <x:c r="AH1171" t="str">
        <x:v>Tactical Athlete → Operational Readiness Brazil</x:v>
      </x:c>
      <x:c r="AI1171" t="str">
        <x:v>evidence-family:A</x:v>
      </x:c>
      <x:c r="AJ1171"/>
      <x:c r="AK1171" t="str">
        <x:f>IF(AJ1171="","",IF(OR(LOWER(AJ1171)="brazil",LOWER(AJ1171)="brasil"),"Yes","No"))</x:f>
      </x:c>
      <x:c r="AL1171"/>
      <x:c r="AM1171"/>
      <x:c r="AN1171"/>
      <x:c r="AO1171"/>
      <x:c r="AP1171"/>
      <x:c r="AQ1171"/>
      <x:c r="AR1171"/>
      <x:c r="AS1171"/>
      <x:c r="AT1171"/>
      <x:c r="AU1171"/>
      <x:c r="AV1171"/>
      <x:c r="AW1171"/>
      <x:c r="AX1171"/>
      <x:c r="AY1171"/>
      <x:c r="AZ1171"/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/>
      <x:c r="BO1171"/>
      <x:c r="BP1171"/>
      <x:c r="BQ1171"/>
      <x:c r="BR1171"/>
      <x:c r="BS1171"/>
      <x:c r="BT1171"/>
      <x:c r="BU1171"/>
      <x:c r="BV1171"/>
      <x:c r="BW1171"/>
      <x:c r="BX1171"/>
      <x:c r="BY1171"/>
      <x:c r="BZ1171"/>
      <x:c r="CA1171"/>
      <x:c r="CB1171"/>
      <x:c r="CC1171"/>
      <x:c r="CD1171"/>
      <x:c r="CE1171"/>
      <x:c r="CF1171"/>
      <x:c r="CG1171"/>
      <x:c r="CH1171"/>
      <x:c r="CI1171"/>
      <x:c r="CJ1171" t="str">
        <x:v>Yes</x:v>
      </x:c>
      <x:c r="CK1171" t="str">
        <x:v>Yes</x:v>
      </x:c>
      <x:c r="CL1171" t="str">
        <x:v>Yes</x:v>
      </x:c>
      <x:c r="CM1171" t="str">
        <x:v>Clear</x:v>
      </x:c>
      <x:c r="CN1171" t="str">
        <x:v>Verified — clear</x:v>
      </x:c>
      <x:c r="CO1171" t="n">
        <x:v>46272</x:v>
      </x:c>
      <x:c r="CP1171" t="str">
        <x:v>https://pubmed.ncbi.nlm.nih.gov/26206727/</x:v>
      </x:c>
      <x:c r="CQ1171"/>
      <x:c r="CR1171"/>
      <x:c r="CS1171"/>
      <x:c r="CT1171"/>
      <x:c r="CU1171"/>
      <x:c r="CV1171"/>
      <x:c r="CW1171"/>
      <x:c r="CX1171"/>
      <x:c r="CY1171"/>
      <x:c r="CZ1171"/>
      <x:c r="DA1171"/>
      <x:c r="DB1171" t="str">
        <x:f>IF(L1171="","",IF(AND(COUNT(CU1171:DA1171)=7,OR(CU1171=0,CU1171=1,CU1171=2),OR(CV1171=0,CV1171=1,CV1171=2),OR(CW1171=0,CW1171=1,CW1171=2),OR(CX1171=0,CX1171=1,CX1171=2),OR(CY1171=0,CY1171=1,CY1171=2),OR(CZ1171=0,CZ1171=1,CZ1171=2),OR(DA1171=0,DA1171=1,DA1171=2)),SUM(CU1171:DA1171),""))</x:f>
      </x:c>
      <x:c r="DC1171" t="str">
        <x:f>IF(DB1171="","",ROUND(DB1171/14*10,1))</x:f>
      </x:c>
      <x:c r="DD1171" t="str">
        <x:v>Pending</x:v>
      </x:c>
      <x:c r="DE1171" t="str">
        <x:f>IF(L1171="","",IF(DC1171="","Pending",IF(DD1171="Yes","CONDITIONAL — safety override",IF(DC1171&gt;=8,"HIGH",IF(DC1171&gt;=5,"CONDITIONAL","LOW")))))</x:f>
        <x:v>Pending</x:v>
      </x:c>
      <x:c r="DF1171" t="str">
        <x:v>Pending screening and full-text appraisal; no transferability judgment made at identification.</x:v>
      </x:c>
      <x:c r="DG1171"/>
      <x:c r="DH1171"/>
      <x:c r="DI1171"/>
      <x:c r="DJ1171"/>
      <x:c r="DK1171"/>
      <x:c r="DL1171"/>
      <x:c r="DM1171"/>
      <x:c r="DN1171"/>
      <x:c r="DO1171"/>
      <x:c r="DP1171"/>
      <x:c r="DQ1171"/>
      <x:c r="DR1171"/>
      <x:c r="DS1171"/>
      <x:c r="DT1171"/>
      <x:c r="DU1171"/>
      <x:c r="DV1171"/>
      <x:c r="DW1171"/>
      <x:c r="DX1171"/>
      <x:c r="DY1171"/>
      <x:c r="DZ1171" t="str">
        <x:v>Title/abstract screening alone does not establish effectiveness, causality, methodological quality, transferability to Brazilian public safety or an institutional recommendation.</x:v>
      </x:c>
      <x:c r="EA1171" t="str">
        <x:v>Pending</x:v>
      </x:c>
      <x:c r="EB1171" t="str">
        <x:f>IF(L1171="","",IF(EC1171="READY","Yes","No / Pending"))</x:f>
        <x:v>No / Pending</x:v>
      </x:c>
      <x:c r="EC1171" t="str">
        <x:f>IF(L1171="","",IF(OR(ISNUMBER(SEARCH("Retracted Publication",Q1171)),CM1171="Retracted",CN1171="Retracted",CM1171="Expression of Concern",CN1171="Expression of Concern",F1171="Not used",CG1171="Critical",CH1171="High",CH1171="Critical"),"BLOCKED — integrity or use restriction",IF(AND(CJ1171="Yes",CK1171="Yes",CL1171="Yes"),IF(AND(CM1171="Clear",CN1171="Verified — clear"),IF(AND(AND(LEN(TRIM(CF1171))&gt;0,LEFT(LOWER(TRIM(CF1171)),7)&lt;&gt;"pending"),OR(CG1171="High",CG1171="Moderate"),OR(CH1171="Low",CH1171="Some concerns",CH1171="Not applicable")),IF(AND(DD1171="No",OR(DE1171="HIGH",DE1171="CONDITIONAL"),AND(LEN(TRIM(DF1171))&gt;0,LEFT(LOWER(TRIM(DF1171)),7)&lt;&gt;"pending")),IF(AND(AND(LEN(TRIM(DT1171))&gt;0,LEFT(LOWER(TRIM(DT1171)),7)&lt;&gt;"pending"),AND(LEN(TRIM(DU1171))&gt;0,LEFT(LOWER(TRIM(DU1171)),7)&lt;&gt;"pending"),OR(AND(LEN(TRIM(DV1171))&gt;0,LEFT(LOWER(TRIM(DV1171)),7)&lt;&gt;"pending"),AND(LEN(TRIM(DW1171))&gt;0,LEFT(LOWER(TRIM(DW1171)),7)&lt;&gt;"pending")),AND(LEN(TRIM(DX1171))&gt;0,LEFT(LOWER(TRIM(DX1171)),7)&lt;&gt;"pending")),IF(AND(F1171="Claim-ready",OR(EA1171="Strong",EA1171="Moderate"),AND(LEN(TRIM(G1171))&gt;0,LEFT(LOWER(TRIM(G1171)),7)&lt;&gt;"pending"),G1171&lt;&gt;"No substantive use decision is permitted from identification metadata alone.",AND(LEN(TRIM(DZ1171))&gt;0,LEFT(LOWER(TRIM(DZ1171)),7)&lt;&gt;"pending"),DZ1171&lt;&gt;"Identification metadata alone does not permit any substantive scientific, causal, operational, or institutional claim.",AND(LEN(TRIM(EI1171))&gt;0,LEFT(LOWER(TRIM(EI1171)),7)&lt;&gt;"pending"),ISNUMBER(EH1171),EH1171&gt;0),"READY","PENDING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1" t="str">
        <x:v>Pending</x:v>
      </x:c>
      <x:c r="EE1171"/>
      <x:c r="EF1171" t="str">
        <x:v>Pending</x:v>
      </x:c>
      <x:c r="EG1171" t="str">
        <x:v>Pending</x:v>
      </x:c>
      <x:c r="EH1171"/>
      <x:c r="EI1171" s="501"/>
      <x:c r="EJ1171"/>
      <x:c r="EK1171" t="str">
        <x:v>Pending</x:v>
      </x:c>
      <x:c r="EL1171" t="n">
        <x:v>46272</x:v>
      </x:c>
      <x:c r="EM1171" t="str">
        <x:v>Production PubMed record imported and reconciled to Zotero item E2X2VE5Y;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1" t="n">
        <x:f>IF(L1171="","",(IF(N1171&lt;&gt;"",1,0)+IF(O1171&lt;&gt;"",1,0)+IF(AJ1171&lt;&gt;"",1,0)+IF(AU1171&lt;&gt;"",1,0)+IF(BE1171&lt;&gt;"",1,0)+IF(CF1171&lt;&gt;"",1,0)+IF(CJ1171="Yes",1,0)+IF(CL1171="Yes",1,0)+IF(DE1171&lt;&gt;"Pending",1,0)+IF(F1171&lt;&gt;"",1,0)+IF(DZ1171&lt;&gt;"",1,0)+IF(EI1171&lt;&gt;"",1,0))/12)</x:f>
        <x:v>0.5</x:v>
      </x:c>
    </x:row>
    <x:row r="1172">
      <x:c r="A1172" t="str">
        <x:v>EV-1169</x:v>
      </x:c>
      <x:c r="B1172" t="str">
        <x:v>Integrity check</x:v>
      </x:c>
      <x:c r="C1172" t="str">
        <x:f>IF(L1172="","",IF(LEFT(EC1172,7)="BLOCKED","🔴 Do not use for conclusion",IF(EB1172="Yes","🟢 Claim-ready","🟡 Caution / context")))</x:f>
        <x:v>🟡 Caution / context</x:v>
      </x:c>
      <x:c r="D1172" t="str">
        <x:f>IF(L1172="","",EC1172)</x:f>
        <x:v>PENDING — appropriate appraisal</x:v>
      </x:c>
      <x:c r="E1172" t="str">
        <x:v>P3 — Medium</x:v>
      </x:c>
      <x:c r="F1172" t="str">
        <x:v>Pending</x:v>
      </x:c>
      <x:c r="G1172" t="str">
        <x:v>Title/abstract identify an explicit operational APHT/medical-readiness topic; retain for full-text assessment.</x:v>
      </x:c>
      <x:c r="H1172" t="str">
        <x:v>Obtain and review lawful full text; confirm human adjudication; then select a design-specific appraisal instrument.</x:v>
      </x:c>
      <x:c r="I1172"/>
      <x:c r="J1172" t="str">
        <x:v>B — APHT / Medical Readiness</x:v>
      </x:c>
      <x:c r="K1172" t="str">
        <x:v>IDENTIFIED</x:v>
      </x:c>
      <x:c r="L1172" t="str">
        <x:v>Winds of War: Enhancing Civilian and Military Partnerships to Assure Readiness: White Paper.</x:v>
      </x:c>
      <x:c r="M1172"/>
      <x:c r="N1172" t="str">
        <x:v>Schwab, C William</x:v>
      </x:c>
      <x:c r="O1172" t="n">
        <x:v>2015</x:v>
      </x:c>
      <x:c r="P1172" t="str">
        <x:v>Journal of the American College of Surgeons</x:v>
      </x:c>
      <x:c r="Q1172" t="str">
        <x:v>Consensus Statement; Journal Article</x:v>
      </x:c>
      <x:c r="R1172" t="str">
        <x:v>Unclear</x:v>
      </x:c>
      <x:c r="S1172" t="str">
        <x:v>Unknown</x:v>
      </x:c>
      <x:c r="T1172" t="str">
        <x:v>eng</x:v>
      </x:c>
      <x:c r="U1172" t="str">
        <x:v>https://pubmed.ncbi.nlm.nih.gov/26206632/</x:v>
      </x:c>
      <x:c r="V1172" t="str">
        <x:v>10.1016/j.jamcollsurg.2015.04.014</x:v>
      </x:c>
      <x:c r="W1172" t="str">
        <x:f>IF(V1172="","",LOWER(SUBSTITUTE(SUBSTITUTE(SUBSTITUTE(SUBSTITUTE(TRIM(V1172),"https://doi.org/",""),"http://doi.org/",""),"https://dx.doi.org/",""),"doi:","")))</x:f>
        <x:v>10.1016/j.jamcollsurg.2015.04.014</x:v>
      </x:c>
      <x:c r="X1172" t="str">
        <x:v>26206632</x:v>
      </x:c>
      <x:c r="Y1172" t="str"/>
      <x:c r="Z1172"/>
      <x:c r="AA1172" t="str">
        <x:v>PubMed/MEDLINE</x:v>
      </x:c>
      <x:c r="AB1172" t="str">
        <x:v>PUBMED-B-v1.0-2026-08-28</x:v>
      </x:c>
      <x:c r="AC1172" t="str">
        <x:v>SP-PUBMED-B-20260828</x:v>
      </x:c>
      <x:c r="AD1172" s="499" t="n">
        <x:v>46262</x:v>
      </x:c>
      <x:c r="AE1172" s="499" t="n">
        <x:v>46272</x:v>
      </x:c>
      <x:c r="AF1172" t="str">
        <x:v>5KQCE4WQ</x:v>
      </x:c>
      <x:c r="AG1172"/>
      <x:c r="AH1172" t="str">
        <x:v>Tactical Athlete → Operational Readiness Brazil</x:v>
      </x:c>
      <x:c r="AI1172" t="str">
        <x:v>evidence-family:B</x:v>
      </x:c>
      <x:c r="AJ1172"/>
      <x:c r="AK1172" t="str">
        <x:f>IF(AJ1172="","",IF(OR(LOWER(AJ1172)="brazil",LOWER(AJ1172)="brasil"),"Yes","No"))</x:f>
      </x:c>
      <x:c r="AL1172"/>
      <x:c r="AM1172"/>
      <x:c r="AN1172"/>
      <x:c r="AO1172"/>
      <x:c r="AP1172"/>
      <x:c r="AQ1172"/>
      <x:c r="AR1172"/>
      <x:c r="AS1172"/>
      <x:c r="AT1172"/>
      <x:c r="AU1172"/>
      <x:c r="AV1172"/>
      <x:c r="AW1172"/>
      <x:c r="AX1172"/>
      <x:c r="AY1172"/>
      <x:c r="AZ1172"/>
      <x:c r="BA1172"/>
      <x:c r="BB1172"/>
      <x:c r="BC1172"/>
      <x:c r="BD1172"/>
      <x:c r="BE1172"/>
      <x:c r="BF1172"/>
      <x:c r="BG1172"/>
      <x:c r="BH1172"/>
      <x:c r="BI1172"/>
      <x:c r="BJ1172"/>
      <x:c r="BK1172"/>
      <x:c r="BL1172"/>
      <x:c r="BM1172"/>
      <x:c r="BN1172"/>
      <x:c r="BO1172"/>
      <x:c r="BP1172"/>
      <x:c r="BQ1172"/>
      <x:c r="BR1172"/>
      <x:c r="BS1172"/>
      <x:c r="BT1172"/>
      <x:c r="BU1172"/>
      <x:c r="BV1172"/>
      <x:c r="BW1172"/>
      <x:c r="BX1172"/>
      <x:c r="BY1172"/>
      <x:c r="BZ1172"/>
      <x:c r="CA1172"/>
      <x:c r="CB1172"/>
      <x:c r="CC1172"/>
      <x:c r="CD1172"/>
      <x:c r="CE1172"/>
      <x:c r="CF1172"/>
      <x:c r="CG1172"/>
      <x:c r="CH1172"/>
      <x:c r="CI1172"/>
      <x:c r="CJ1172" t="str">
        <x:v>Yes</x:v>
      </x:c>
      <x:c r="CK1172" t="str">
        <x:v>Yes</x:v>
      </x:c>
      <x:c r="CL1172" t="str">
        <x:v>Yes</x:v>
      </x:c>
      <x:c r="CM1172" t="str">
        <x:v>Clear</x:v>
      </x:c>
      <x:c r="CN1172" t="str">
        <x:v>Verified — clear</x:v>
      </x:c>
      <x:c r="CO1172" t="n">
        <x:v>46272</x:v>
      </x:c>
      <x:c r="CP1172" t="str">
        <x:v>https://pubmed.ncbi.nlm.nih.gov/26206633/</x:v>
      </x:c>
      <x:c r="CQ1172"/>
      <x:c r="CR1172"/>
      <x:c r="CS1172"/>
      <x:c r="CT1172"/>
      <x:c r="CU1172"/>
      <x:c r="CV1172"/>
      <x:c r="CW1172"/>
      <x:c r="CX1172"/>
      <x:c r="CY1172"/>
      <x:c r="CZ1172"/>
      <x:c r="DA1172"/>
      <x:c r="DB1172" t="str">
        <x:f>IF(L1172="","",IF(AND(COUNT(CU1172:DA1172)=7,OR(CU1172=0,CU1172=1,CU1172=2),OR(CV1172=0,CV1172=1,CV1172=2),OR(CW1172=0,CW1172=1,CW1172=2),OR(CX1172=0,CX1172=1,CX1172=2),OR(CY1172=0,CY1172=1,CY1172=2),OR(CZ1172=0,CZ1172=1,CZ1172=2),OR(DA1172=0,DA1172=1,DA1172=2)),SUM(CU1172:DA1172),""))</x:f>
      </x:c>
      <x:c r="DC1172" t="str">
        <x:f>IF(DB1172="","",ROUND(DB1172/14*10,1))</x:f>
      </x:c>
      <x:c r="DD1172" t="str">
        <x:v>Pending</x:v>
      </x:c>
      <x:c r="DE1172" t="str">
        <x:f>IF(L1172="","",IF(DC1172="","Pending",IF(DD1172="Yes","CONDITIONAL — safety override",IF(DC1172&gt;=8,"HIGH",IF(DC1172&gt;=5,"CONDITIONAL","LOW")))))</x:f>
        <x:v>Pending</x:v>
      </x:c>
      <x:c r="DF1172" t="str">
        <x:v>Pending screening and full-text appraisal; no transferability judgment made at identification.</x:v>
      </x:c>
      <x:c r="DG1172"/>
      <x:c r="DH1172"/>
      <x:c r="DI1172"/>
      <x:c r="DJ1172"/>
      <x:c r="DK1172"/>
      <x:c r="DL1172"/>
      <x:c r="DM1172"/>
      <x:c r="DN1172"/>
      <x:c r="DO1172"/>
      <x:c r="DP1172"/>
      <x:c r="DQ1172"/>
      <x:c r="DR1172"/>
      <x:c r="DS1172"/>
      <x:c r="DT1172"/>
      <x:c r="DU1172"/>
      <x:c r="DV1172"/>
      <x:c r="DW1172"/>
      <x:c r="DX1172"/>
      <x:c r="DY1172"/>
      <x:c r="DZ1172" t="str">
        <x:v>Title/abstract screening alone does not establish effectiveness, causality, methodological quality, transferability to Brazilian public safety or an institutional recommendation.</x:v>
      </x:c>
      <x:c r="EA1172" t="str">
        <x:v>Pending</x:v>
      </x:c>
      <x:c r="EB1172" t="str">
        <x:f>IF(L1172="","",IF(EC1172="READY","Yes","No / Pending"))</x:f>
        <x:v>No / Pending</x:v>
      </x:c>
      <x:c r="EC1172" t="str">
        <x:f>IF(L1172="","",IF(OR(ISNUMBER(SEARCH("Retracted Publication",Q1172)),CM1172="Retracted",CN1172="Retracted",CM1172="Expression of Concern",CN1172="Expression of Concern",F1172="Not used",CG1172="Critical",CH1172="High",CH1172="Critical"),"BLOCKED — integrity or use restriction",IF(AND(CJ1172="Yes",CK1172="Yes",CL1172="Yes"),IF(AND(CM1172="Clear",CN1172="Verified — clear"),IF(AND(AND(LEN(TRIM(CF1172))&gt;0,LEFT(LOWER(TRIM(CF1172)),7)&lt;&gt;"pending"),OR(CG1172="High",CG1172="Moderate"),OR(CH1172="Low",CH1172="Some concerns",CH1172="Not applicable")),IF(AND(DD1172="No",OR(DE1172="HIGH",DE1172="CONDITIONAL"),AND(LEN(TRIM(DF1172))&gt;0,LEFT(LOWER(TRIM(DF1172)),7)&lt;&gt;"pending")),IF(AND(AND(LEN(TRIM(DT1172))&gt;0,LEFT(LOWER(TRIM(DT1172)),7)&lt;&gt;"pending"),AND(LEN(TRIM(DU1172))&gt;0,LEFT(LOWER(TRIM(DU1172)),7)&lt;&gt;"pending"),OR(AND(LEN(TRIM(DV1172))&gt;0,LEFT(LOWER(TRIM(DV1172)),7)&lt;&gt;"pending"),AND(LEN(TRIM(DW1172))&gt;0,LEFT(LOWER(TRIM(DW1172)),7)&lt;&gt;"pending")),AND(LEN(TRIM(DX1172))&gt;0,LEFT(LOWER(TRIM(DX1172)),7)&lt;&gt;"pending")),IF(AND(F1172="Claim-ready",OR(EA1172="Strong",EA1172="Moderate"),AND(LEN(TRIM(G1172))&gt;0,LEFT(LOWER(TRIM(G1172)),7)&lt;&gt;"pending"),G1172&lt;&gt;"No substantive use decision is permitted from identification metadata alone.",AND(LEN(TRIM(DZ1172))&gt;0,LEFT(LOWER(TRIM(DZ1172)),7)&lt;&gt;"pending"),DZ1172&lt;&gt;"Identification metadata alone does not permit any substantive scientific, causal, operational, or institutional claim.",AND(LEN(TRIM(EI1172))&gt;0,LEFT(LOWER(TRIM(EI1172)),7)&lt;&gt;"pending"),ISNUMBER(EH1172),EH1172&gt;0),"READY","PENDING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2" t="str">
        <x:v>Pending</x:v>
      </x:c>
      <x:c r="EE1172"/>
      <x:c r="EF1172" t="str">
        <x:v>Pending</x:v>
      </x:c>
      <x:c r="EG1172" t="str">
        <x:v>Pending</x:v>
      </x:c>
      <x:c r="EH1172"/>
      <x:c r="EI1172" s="501"/>
      <x:c r="EJ1172"/>
      <x:c r="EK1172" t="str">
        <x:v>Pending</x:v>
      </x:c>
      <x:c r="EL1172" t="n">
        <x:v>46272</x:v>
      </x:c>
      <x:c r="EM1172" t="str">
        <x:v>Production PubMed record imported and reconciled to Zotero item 5KQCE4WQ;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2" t="n">
        <x:f>IF(L1172="","",(IF(N1172&lt;&gt;"",1,0)+IF(O1172&lt;&gt;"",1,0)+IF(AJ1172&lt;&gt;"",1,0)+IF(AU1172&lt;&gt;"",1,0)+IF(BE1172&lt;&gt;"",1,0)+IF(CF1172&lt;&gt;"",1,0)+IF(CJ1172="Yes",1,0)+IF(CL1172="Yes",1,0)+IF(DE1172&lt;&gt;"Pending",1,0)+IF(F1172&lt;&gt;"",1,0)+IF(DZ1172&lt;&gt;"",1,0)+IF(EI1172&lt;&gt;"",1,0))/12)</x:f>
        <x:v>0.5</x:v>
      </x:c>
    </x:row>
    <x:row r="1173">
      <x:c r="A1173" t="str">
        <x:v>EV-1170</x:v>
      </x:c>
      <x:c r="B1173" t="str">
        <x:v>Integrity check</x:v>
      </x:c>
      <x:c r="C1173" t="str">
        <x:f>IF(L1173="","",IF(LEFT(EC1173,7)="BLOCKED","🔴 Do not use for conclusion",IF(EB1173="Yes","🟢 Claim-ready","🟡 Caution / context")))</x:f>
        <x:v>🟡 Caution / context</x:v>
      </x:c>
      <x:c r="D1173" t="str">
        <x:f>IF(L1173="","",EC1173)</x:f>
        <x:v>PENDING — appropriate appraisal</x:v>
      </x:c>
      <x:c r="E1173" t="str">
        <x:v>P3 — Medium</x:v>
      </x:c>
      <x:c r="F1173" t="str">
        <x:v>Pending</x:v>
      </x:c>
      <x:c r="G1173" t="str">
        <x:v>A potentially relevant concept is present, but direct applicability is ambiguous at title/abstract level.</x:v>
      </x:c>
      <x:c r="H1173" t="str">
        <x:v>Human title/abstract adjudication; retrieve full text if relevance remains plausible.</x:v>
      </x:c>
      <x:c r="I1173"/>
      <x:c r="J1173" t="str">
        <x:v>A — Core</x:v>
      </x:c>
      <x:c r="K1173" t="str">
        <x:v>IDENTIFIED</x:v>
      </x:c>
      <x:c r="L1173" t="str">
        <x:v>Recent Sexual Trauma and Adverse Health and Occupational Outcomes Among U.S. Service Women.</x:v>
      </x:c>
      <x:c r="M1173"/>
      <x:c r="N1173" t="str">
        <x:v>Millegan, Jeffrey; Milburn, Emma K; LeardMann, Cynthia A; Street, Amy E; Williams, Diane; Trone, Daniel W; Crum-Cianflone, Nancy F</x:v>
      </x:c>
      <x:c r="O1173" t="n">
        <x:v>2015</x:v>
      </x:c>
      <x:c r="P1173" t="str">
        <x:v>Journal of traumatic stress</x:v>
      </x:c>
      <x:c r="Q1173" t="str">
        <x:v>Journal Article; Research Support, U.S. Gov't, Non-P.H.S.</x:v>
      </x:c>
      <x:c r="R1173" t="str">
        <x:v>Unclear</x:v>
      </x:c>
      <x:c r="S1173" t="str">
        <x:v>Unknown</x:v>
      </x:c>
      <x:c r="T1173" t="str">
        <x:v>eng</x:v>
      </x:c>
      <x:c r="U1173" t="str">
        <x:v>https://pubmed.ncbi.nlm.nih.gov/26201507/</x:v>
      </x:c>
      <x:c r="V1173" t="str">
        <x:v>10.1002/jts.22028</x:v>
      </x:c>
      <x:c r="W1173" t="str">
        <x:f>IF(V1173="","",LOWER(SUBSTITUTE(SUBSTITUTE(SUBSTITUTE(SUBSTITUTE(TRIM(V1173),"https://doi.org/",""),"http://doi.org/",""),"https://dx.doi.org/",""),"doi:","")))</x:f>
        <x:v>10.1002/jts.22028</x:v>
      </x:c>
      <x:c r="X1173" t="str">
        <x:v>26201507</x:v>
      </x:c>
      <x:c r="Y1173" t="str"/>
      <x:c r="Z1173"/>
      <x:c r="AA1173" t="str">
        <x:v>PubMed/MEDLINE</x:v>
      </x:c>
      <x:c r="AB1173" t="str">
        <x:v>PUBMED-A-v1.0-2026-08-28</x:v>
      </x:c>
      <x:c r="AC1173" t="str">
        <x:v>SP-PUBMED-A-20260828</x:v>
      </x:c>
      <x:c r="AD1173" s="499" t="n">
        <x:v>46262</x:v>
      </x:c>
      <x:c r="AE1173" s="499" t="n">
        <x:v>46272</x:v>
      </x:c>
      <x:c r="AF1173" t="str">
        <x:v>VJAHJPIL</x:v>
      </x:c>
      <x:c r="AG1173"/>
      <x:c r="AH1173" t="str">
        <x:v>Tactical Athlete → Operational Readiness Brazil</x:v>
      </x:c>
      <x:c r="AI1173" t="str">
        <x:v>evidence-family:A</x:v>
      </x:c>
      <x:c r="AJ1173"/>
      <x:c r="AK1173" t="str">
        <x:f>IF(AJ1173="","",IF(OR(LOWER(AJ1173)="brazil",LOWER(AJ1173)="brasil"),"Yes","No"))</x:f>
      </x:c>
      <x:c r="AL1173"/>
      <x:c r="AM1173"/>
      <x:c r="AN1173"/>
      <x:c r="AO1173"/>
      <x:c r="AP1173"/>
      <x:c r="AQ1173"/>
      <x:c r="AR1173"/>
      <x:c r="AS1173"/>
      <x:c r="AT1173"/>
      <x:c r="AU1173"/>
      <x:c r="AV1173"/>
      <x:c r="AW1173"/>
      <x:c r="AX1173"/>
      <x:c r="AY1173"/>
      <x:c r="AZ1173"/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/>
      <x:c r="BO1173"/>
      <x:c r="BP1173"/>
      <x:c r="BQ1173"/>
      <x:c r="BR1173"/>
      <x:c r="BS1173"/>
      <x:c r="BT1173"/>
      <x:c r="BU1173"/>
      <x:c r="BV1173"/>
      <x:c r="BW1173"/>
      <x:c r="BX1173"/>
      <x:c r="BY1173"/>
      <x:c r="BZ1173"/>
      <x:c r="CA1173"/>
      <x:c r="CB1173"/>
      <x:c r="CC1173"/>
      <x:c r="CD1173"/>
      <x:c r="CE1173"/>
      <x:c r="CF1173"/>
      <x:c r="CG1173"/>
      <x:c r="CH1173"/>
      <x:c r="CI1173"/>
      <x:c r="CJ1173" t="str">
        <x:v>Yes</x:v>
      </x:c>
      <x:c r="CK1173" t="str">
        <x:v>Yes</x:v>
      </x:c>
      <x:c r="CL1173" t="str">
        <x:v>Yes</x:v>
      </x:c>
      <x:c r="CM1173" t="str">
        <x:v>Clear</x:v>
      </x:c>
      <x:c r="CN1173" t="str">
        <x:v>Verified — clear</x:v>
      </x:c>
      <x:c r="CO1173" t="n">
        <x:v>46272</x:v>
      </x:c>
      <x:c r="CP1173" t="str">
        <x:v>https://pubmed.ncbi.nlm.nih.gov/26201507/</x:v>
      </x:c>
      <x:c r="CQ1173"/>
      <x:c r="CR1173"/>
      <x:c r="CS1173"/>
      <x:c r="CT1173"/>
      <x:c r="CU1173"/>
      <x:c r="CV1173"/>
      <x:c r="CW1173"/>
      <x:c r="CX1173"/>
      <x:c r="CY1173"/>
      <x:c r="CZ1173"/>
      <x:c r="DA1173"/>
      <x:c r="DB1173" t="str">
        <x:f>IF(L1173="","",IF(AND(COUNT(CU1173:DA1173)=7,OR(CU1173=0,CU1173=1,CU1173=2),OR(CV1173=0,CV1173=1,CV1173=2),OR(CW1173=0,CW1173=1,CW1173=2),OR(CX1173=0,CX1173=1,CX1173=2),OR(CY1173=0,CY1173=1,CY1173=2),OR(CZ1173=0,CZ1173=1,CZ1173=2),OR(DA1173=0,DA1173=1,DA1173=2)),SUM(CU1173:DA1173),""))</x:f>
      </x:c>
      <x:c r="DC1173" t="str">
        <x:f>IF(DB1173="","",ROUND(DB1173/14*10,1))</x:f>
      </x:c>
      <x:c r="DD1173" t="str">
        <x:v>Pending</x:v>
      </x:c>
      <x:c r="DE1173" t="str">
        <x:f>IF(L1173="","",IF(DC1173="","Pending",IF(DD1173="Yes","CONDITIONAL — safety override",IF(DC1173&gt;=8,"HIGH",IF(DC1173&gt;=5,"CONDITIONAL","LOW")))))</x:f>
        <x:v>Pending</x:v>
      </x:c>
      <x:c r="DF1173" t="str">
        <x:v>Pending screening and full-text appraisal; no transferability judgment made at identification.</x:v>
      </x:c>
      <x:c r="DG1173"/>
      <x:c r="DH1173"/>
      <x:c r="DI1173"/>
      <x:c r="DJ1173"/>
      <x:c r="DK1173"/>
      <x:c r="DL1173"/>
      <x:c r="DM1173"/>
      <x:c r="DN1173"/>
      <x:c r="DO1173"/>
      <x:c r="DP1173"/>
      <x:c r="DQ1173"/>
      <x:c r="DR1173"/>
      <x:c r="DS1173"/>
      <x:c r="DT1173"/>
      <x:c r="DU1173"/>
      <x:c r="DV1173"/>
      <x:c r="DW1173"/>
      <x:c r="DX1173"/>
      <x:c r="DY1173"/>
      <x:c r="DZ1173" t="str">
        <x:v>Title/abstract information is insufficient for a substantive scientific, causal, transferability or institutional claim.</x:v>
      </x:c>
      <x:c r="EA1173" t="str">
        <x:v>Pending</x:v>
      </x:c>
      <x:c r="EB1173" t="str">
        <x:f>IF(L1173="","",IF(EC1173="READY","Yes","No / Pending"))</x:f>
        <x:v>No / Pending</x:v>
      </x:c>
      <x:c r="EC1173" t="str">
        <x:f>IF(L1173="","",IF(OR(ISNUMBER(SEARCH("Retracted Publication",Q1173)),CM1173="Retracted",CN1173="Retracted",CM1173="Expression of Concern",CN1173="Expression of Concern",F1173="Not used",CG1173="Critical",CH1173="High",CH1173="Critical"),"BLOCKED — integrity or use restriction",IF(AND(CJ1173="Yes",CK1173="Yes",CL1173="Yes"),IF(AND(CM1173="Clear",CN1173="Verified — clear"),IF(AND(AND(LEN(TRIM(CF1173))&gt;0,LEFT(LOWER(TRIM(CF1173)),7)&lt;&gt;"pending"),OR(CG1173="High",CG1173="Moderate"),OR(CH1173="Low",CH1173="Some concerns",CH1173="Not applicable")),IF(AND(DD1173="No",OR(DE1173="HIGH",DE1173="CONDITIONAL"),AND(LEN(TRIM(DF1173))&gt;0,LEFT(LOWER(TRIM(DF1173)),7)&lt;&gt;"pending")),IF(AND(AND(LEN(TRIM(DT1173))&gt;0,LEFT(LOWER(TRIM(DT1173)),7)&lt;&gt;"pending"),AND(LEN(TRIM(DU1173))&gt;0,LEFT(LOWER(TRIM(DU1173)),7)&lt;&gt;"pending"),OR(AND(LEN(TRIM(DV1173))&gt;0,LEFT(LOWER(TRIM(DV1173)),7)&lt;&gt;"pending"),AND(LEN(TRIM(DW1173))&gt;0,LEFT(LOWER(TRIM(DW1173)),7)&lt;&gt;"pending")),AND(LEN(TRIM(DX1173))&gt;0,LEFT(LOWER(TRIM(DX1173)),7)&lt;&gt;"pending")),IF(AND(F1173="Claim-ready",OR(EA1173="Strong",EA1173="Moderate"),AND(LEN(TRIM(G1173))&gt;0,LEFT(LOWER(TRIM(G1173)),7)&lt;&gt;"pending"),G1173&lt;&gt;"No substantive use decision is permitted from identification metadata alone.",AND(LEN(TRIM(DZ1173))&gt;0,LEFT(LOWER(TRIM(DZ1173)),7)&lt;&gt;"pending"),DZ1173&lt;&gt;"Identification metadata alone does not permit any substantive scientific, causal, operational, or institutional claim.",AND(LEN(TRIM(EI1173))&gt;0,LEFT(LOWER(TRIM(EI1173)),7)&lt;&gt;"pending"),ISNUMBER(EH1173),EH1173&gt;0),"READY","PENDING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3" t="str">
        <x:v>Pending</x:v>
      </x:c>
      <x:c r="EE1173"/>
      <x:c r="EF1173" t="str">
        <x:v>Pending</x:v>
      </x:c>
      <x:c r="EG1173" t="str">
        <x:v>Pending</x:v>
      </x:c>
      <x:c r="EH1173"/>
      <x:c r="EI1173" s="501"/>
      <x:c r="EJ1173"/>
      <x:c r="EK1173" t="str">
        <x:v>Pending</x:v>
      </x:c>
      <x:c r="EL1173" t="n">
        <x:v>46272</x:v>
      </x:c>
      <x:c r="EM1173" t="str">
        <x:v>Production PubMed record imported and reconciled to Zotero item VJAHJPIL;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73" t="n">
        <x:f>IF(L1173="","",(IF(N1173&lt;&gt;"",1,0)+IF(O1173&lt;&gt;"",1,0)+IF(AJ1173&lt;&gt;"",1,0)+IF(AU1173&lt;&gt;"",1,0)+IF(BE1173&lt;&gt;"",1,0)+IF(CF1173&lt;&gt;"",1,0)+IF(CJ1173="Yes",1,0)+IF(CL1173="Yes",1,0)+IF(DE1173&lt;&gt;"Pending",1,0)+IF(F1173&lt;&gt;"",1,0)+IF(DZ1173&lt;&gt;"",1,0)+IF(EI1173&lt;&gt;"",1,0))/12)</x:f>
        <x:v>0.5</x:v>
      </x:c>
    </x:row>
    <x:row r="1174">
      <x:c r="A1174" t="str">
        <x:v>EV-1171</x:v>
      </x:c>
      <x:c r="B1174" t="str">
        <x:v>Not used</x:v>
      </x:c>
      <x:c r="C1174" t="str">
        <x:f>IF(L1174="","",IF(LEFT(EC1174,7)="BLOCKED","🔴 Do not use for conclusion",IF(EB1174="Yes","🟢 Claim-ready","🟡 Caution / context")))</x:f>
        <x:v>🔴 Do not use for conclusion</x:v>
      </x:c>
      <x:c r="D1174" t="str">
        <x:f>IF(L1174="","",EC1174)</x:f>
        <x:v>BLOCKED — integrity or use restriction</x:v>
      </x:c>
      <x:c r="E1174" t="str">
        <x:v>P1 — Critical</x:v>
      </x:c>
      <x:c r="F1174" t="str">
        <x:v>Not used</x:v>
      </x:c>
      <x:c r="G1174" t="str">
        <x:v>PubMed identifies the record as a retracted publication and links a retraction notice.</x:v>
      </x:c>
      <x:c r="H1174" t="str">
        <x:v>Preserve the record; review the linked retraction notice; do not use it for any conclusion.</x:v>
      </x:c>
      <x:c r="I1174"/>
      <x:c r="J1174" t="str">
        <x:v>A — Core</x:v>
      </x:c>
      <x:c r="K1174" t="str">
        <x:v>IDENTIFIED</x:v>
      </x:c>
      <x:c r="L1174" t="str">
        <x:v>Performance differences between male and female marines on standardized physical fitness tests and combat proxy tasks: identifying the gap.</x:v>
      </x:c>
      <x:c r="M1174"/>
      <x:c r="N1174" t="str">
        <x:v>Jameson, Jason; Pappa, Leon; McGuire, Brian; Kelly, Karen R</x:v>
      </x:c>
      <x:c r="O1174" t="n">
        <x:v>2015</x:v>
      </x:c>
      <x:c r="P1174" t="str">
        <x:v>U.S. Army Medical Department journal</x:v>
      </x:c>
      <x:c r="Q1174" t="str">
        <x:v>Comparative Study; Journal Article; Research Support, U.S. Gov't, Non-P.H.S.; Retracted Publication</x:v>
      </x:c>
      <x:c r="R1174" t="str">
        <x:v>Unclear</x:v>
      </x:c>
      <x:c r="S1174" t="str">
        <x:v>Unknown</x:v>
      </x:c>
      <x:c r="T1174" t="str">
        <x:v>eng</x:v>
      </x:c>
      <x:c r="U1174" t="str">
        <x:v>https://pubmed.ncbi.nlm.nih.gov/26159007/</x:v>
      </x:c>
      <x:c r="V1174" t="str"/>
      <x:c r="W1174" t="str">
        <x:f>IF(V1174="","",LOWER(SUBSTITUTE(SUBSTITUTE(SUBSTITUTE(SUBSTITUTE(TRIM(V1174),"https://doi.org/",""),"http://doi.org/",""),"https://dx.doi.org/",""),"doi:","")))</x:f>
      </x:c>
      <x:c r="X1174" t="str">
        <x:v>26159007</x:v>
      </x:c>
      <x:c r="Y1174" t="str"/>
      <x:c r="Z1174"/>
      <x:c r="AA1174" t="str">
        <x:v>PubMed/MEDLINE</x:v>
      </x:c>
      <x:c r="AB1174" t="str">
        <x:v>PUBMED-A-v1.0-2026-08-28</x:v>
      </x:c>
      <x:c r="AC1174" t="str">
        <x:v>SP-PUBMED-A-20260828</x:v>
      </x:c>
      <x:c r="AD1174" s="499" t="n">
        <x:v>46262</x:v>
      </x:c>
      <x:c r="AE1174" s="499" t="n">
        <x:v>46272</x:v>
      </x:c>
      <x:c r="AF1174" t="str">
        <x:v>9UE7LEZP</x:v>
      </x:c>
      <x:c r="AG1174"/>
      <x:c r="AH1174" t="str">
        <x:v>Tactical Athlete → Operational Readiness Brazil</x:v>
      </x:c>
      <x:c r="AI1174" t="str">
        <x:v>evidence-family:A</x:v>
      </x:c>
      <x:c r="AJ1174"/>
      <x:c r="AK1174" t="str">
        <x:f>IF(AJ1174="","",IF(OR(LOWER(AJ1174)="brazil",LOWER(AJ1174)="brasil"),"Yes","No"))</x:f>
      </x:c>
      <x:c r="AL1174"/>
      <x:c r="AM1174"/>
      <x:c r="AN1174"/>
      <x:c r="AO1174"/>
      <x:c r="AP1174"/>
      <x:c r="AQ1174"/>
      <x:c r="AR1174"/>
      <x:c r="AS1174"/>
      <x:c r="AT1174"/>
      <x:c r="AU1174"/>
      <x:c r="AV1174"/>
      <x:c r="AW1174"/>
      <x:c r="AX1174"/>
      <x:c r="AY1174"/>
      <x:c r="AZ1174"/>
      <x:c r="BA1174"/>
      <x:c r="BB1174"/>
      <x:c r="BC1174"/>
      <x:c r="BD1174"/>
      <x:c r="BE1174"/>
      <x:c r="BF1174"/>
      <x:c r="BG1174"/>
      <x:c r="BH1174"/>
      <x:c r="BI1174"/>
      <x:c r="BJ1174"/>
      <x:c r="BK1174"/>
      <x:c r="BL1174"/>
      <x:c r="BM1174"/>
      <x:c r="BN1174"/>
      <x:c r="BO1174"/>
      <x:c r="BP1174"/>
      <x:c r="BQ1174"/>
      <x:c r="BR1174"/>
      <x:c r="BS1174"/>
      <x:c r="BT1174"/>
      <x:c r="BU1174"/>
      <x:c r="BV1174"/>
      <x:c r="BW1174"/>
      <x:c r="BX1174"/>
      <x:c r="BY1174"/>
      <x:c r="BZ1174"/>
      <x:c r="CA1174"/>
      <x:c r="CB1174"/>
      <x:c r="CC1174"/>
      <x:c r="CD1174"/>
      <x:c r="CE1174"/>
      <x:c r="CF1174"/>
      <x:c r="CG1174"/>
      <x:c r="CH1174"/>
      <x:c r="CI1174"/>
      <x:c r="CJ1174" t="str">
        <x:v>Yes</x:v>
      </x:c>
      <x:c r="CK1174" t="str">
        <x:v>Yes</x:v>
      </x:c>
      <x:c r="CL1174" t="str">
        <x:v>Yes</x:v>
      </x:c>
      <x:c r="CM1174" t="str">
        <x:v>Retracted</x:v>
      </x:c>
      <x:c r="CN1174" t="str">
        <x:v>Retracted</x:v>
      </x:c>
      <x:c r="CO1174" t="n">
        <x:v>46272</x:v>
      </x:c>
      <x:c r="CP1174" t="str">
        <x:v>https://pubmed.ncbi.nlm.nih.gov/26357708/</x:v>
      </x:c>
      <x:c r="CQ1174"/>
      <x:c r="CR1174"/>
      <x:c r="CS1174"/>
      <x:c r="CT1174"/>
      <x:c r="CU1174"/>
      <x:c r="CV1174"/>
      <x:c r="CW1174"/>
      <x:c r="CX1174"/>
      <x:c r="CY1174"/>
      <x:c r="CZ1174"/>
      <x:c r="DA1174"/>
      <x:c r="DB1174" t="str">
        <x:f>IF(L1174="","",IF(AND(COUNT(CU1174:DA1174)=7,OR(CU1174=0,CU1174=1,CU1174=2),OR(CV1174=0,CV1174=1,CV1174=2),OR(CW1174=0,CW1174=1,CW1174=2),OR(CX1174=0,CX1174=1,CX1174=2),OR(CY1174=0,CY1174=1,CY1174=2),OR(CZ1174=0,CZ1174=1,CZ1174=2),OR(DA1174=0,DA1174=1,DA1174=2)),SUM(CU1174:DA1174),""))</x:f>
      </x:c>
      <x:c r="DC1174" t="str">
        <x:f>IF(DB1174="","",ROUND(DB1174/14*10,1))</x:f>
      </x:c>
      <x:c r="DD1174" t="str">
        <x:v>Pending</x:v>
      </x:c>
      <x:c r="DE1174" t="str">
        <x:f>IF(L1174="","",IF(DC1174="","Pending",IF(DD1174="Yes","CONDITIONAL — safety override",IF(DC1174&gt;=8,"HIGH",IF(DC1174&gt;=5,"CONDITIONAL","LOW")))))</x:f>
        <x:v>Pending</x:v>
      </x:c>
      <x:c r="DF1174" t="str">
        <x:v>Pending screening and full-text appraisal; no transferability judgment made at identification.</x:v>
      </x:c>
      <x:c r="DG1174"/>
      <x:c r="DH1174"/>
      <x:c r="DI1174"/>
      <x:c r="DJ1174"/>
      <x:c r="DK1174"/>
      <x:c r="DL1174"/>
      <x:c r="DM1174"/>
      <x:c r="DN1174"/>
      <x:c r="DO1174"/>
      <x:c r="DP1174"/>
      <x:c r="DQ1174"/>
      <x:c r="DR1174"/>
      <x:c r="DS1174"/>
      <x:c r="DT1174"/>
      <x:c r="DU1174"/>
      <x:c r="DV1174"/>
      <x:c r="DW1174"/>
      <x:c r="DX1174"/>
      <x:c r="DY1174"/>
      <x:c r="DZ1174" t="str">
        <x:v>This retracted article cannot support any scientific conclusion in this project.</x:v>
      </x:c>
      <x:c r="EA1174" t="str">
        <x:v>Pending</x:v>
      </x:c>
      <x:c r="EB1174" t="str">
        <x:f>IF(L1174="","",IF(EC1174="READY","Yes","No / Pending"))</x:f>
        <x:v>No / Pending</x:v>
      </x:c>
      <x:c r="EC1174" t="str">
        <x:f>IF(L1174="","",IF(OR(ISNUMBER(SEARCH("Retracted Publication",Q1174)),CM1174="Retracted",CN1174="Retracted",CM1174="Expression of Concern",CN1174="Expression of Concern",F1174="Not used",CG1174="Critical",CH1174="High",CH1174="Critical"),"BLOCKED — integrity or use restriction",IF(AND(CJ1174="Yes",CK1174="Yes",CL1174="Yes"),IF(AND(CM1174="Clear",CN1174="Verified — clear"),IF(AND(AND(LEN(TRIM(CF1174))&gt;0,LEFT(LOWER(TRIM(CF1174)),7)&lt;&gt;"pending"),OR(CG1174="High",CG1174="Moderate"),OR(CH1174="Low",CH1174="Some concerns",CH1174="Not applicable")),IF(AND(DD1174="No",OR(DE1174="HIGH",DE1174="CONDITIONAL"),AND(LEN(TRIM(DF1174))&gt;0,LEFT(LOWER(TRIM(DF1174)),7)&lt;&gt;"pending")),IF(AND(AND(LEN(TRIM(DT1174))&gt;0,LEFT(LOWER(TRIM(DT1174)),7)&lt;&gt;"pending"),AND(LEN(TRIM(DU1174))&gt;0,LEFT(LOWER(TRIM(DU1174)),7)&lt;&gt;"pending"),OR(AND(LEN(TRIM(DV1174))&gt;0,LEFT(LOWER(TRIM(DV1174)),7)&lt;&gt;"pending"),AND(LEN(TRIM(DW1174))&gt;0,LEFT(LOWER(TRIM(DW1174)),7)&lt;&gt;"pending")),AND(LEN(TRIM(DX1174))&gt;0,LEFT(LOWER(TRIM(DX1174)),7)&lt;&gt;"pending")),IF(AND(F1174="Claim-ready",OR(EA1174="Strong",EA1174="Moderate"),AND(LEN(TRIM(G1174))&gt;0,LEFT(LOWER(TRIM(G1174)),7)&lt;&gt;"pending"),G1174&lt;&gt;"No substantive use decision is permitted from identification metadata alone.",AND(LEN(TRIM(DZ1174))&gt;0,LEFT(LOWER(TRIM(DZ1174)),7)&lt;&gt;"pending"),DZ1174&lt;&gt;"Identification metadata alone does not permit any substantive scientific, causal, operational, or institutional claim.",AND(LEN(TRIM(EI1174))&gt;0,LEFT(LOWER(TRIM(EI1174)),7)&lt;&gt;"pending"),ISNUMBER(EH1174),EH1174&gt;0),"READY","PENDING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174" t="str">
        <x:v>Pending</x:v>
      </x:c>
      <x:c r="EE1174"/>
      <x:c r="EF1174" t="str">
        <x:v>Pending</x:v>
      </x:c>
      <x:c r="EG1174" t="str">
        <x:v>Pending</x:v>
      </x:c>
      <x:c r="EH1174"/>
      <x:c r="EI1174" s="501"/>
      <x:c r="EJ1174"/>
      <x:c r="EK1174" t="str">
        <x:v>Pending</x:v>
      </x:c>
      <x:c r="EL1174" t="n">
        <x:v>46272</x:v>
      </x:c>
      <x:c r="EM1174" t="str">
        <x:v>Production PubMed record imported and reconciled to Zotero item 9UE7LEZP; controlled infrastructure item FXC7ZY9R excluded. Imported PubMed label: Retracted Publication; operational alert only, scientific verification remains pending. | SCREENING_DECISION=BLOCKED_INTEGRITY; reviewer=OpenAI Codex — AI-assisted primary screen; date=2026-09-07; source=NCBI Entrez EFetch/PubMed URL; abstract=available; metadata_conflicts=none; identifier_status=verified; integrity_action=BLOCK; human_confirmation=pending.</x:v>
      </x:c>
      <x:c r="EN1174" t="n">
        <x:f>IF(L1174="","",(IF(N1174&lt;&gt;"",1,0)+IF(O1174&lt;&gt;"",1,0)+IF(AJ1174&lt;&gt;"",1,0)+IF(AU1174&lt;&gt;"",1,0)+IF(BE1174&lt;&gt;"",1,0)+IF(CF1174&lt;&gt;"",1,0)+IF(CJ1174="Yes",1,0)+IF(CL1174="Yes",1,0)+IF(DE1174&lt;&gt;"Pending",1,0)+IF(F1174&lt;&gt;"",1,0)+IF(DZ1174&lt;&gt;"",1,0)+IF(EI1174&lt;&gt;"",1,0))/12)</x:f>
        <x:v>0.5</x:v>
      </x:c>
    </x:row>
    <x:row r="1175">
      <x:c r="A1175" t="str">
        <x:v>EV-1172</x:v>
      </x:c>
      <x:c r="B1175" t="str">
        <x:v>Integrity check</x:v>
      </x:c>
      <x:c r="C1175" t="str">
        <x:f>IF(L1175="","",IF(LEFT(EC1175,7)="BLOCKED","🔴 Do not use for conclusion",IF(EB1175="Yes","🟢 Claim-ready","🟡 Caution / context")))</x:f>
        <x:v>🟡 Caution / context</x:v>
      </x:c>
      <x:c r="D1175" t="str">
        <x:f>IF(L1175="","",EC1175)</x:f>
        <x:v>PENDING — appropriate appraisal</x:v>
      </x:c>
      <x:c r="E1175" t="str">
        <x:v>P3 — Medium</x:v>
      </x:c>
      <x:c r="F1175" t="str">
        <x:v>Pending</x:v>
      </x:c>
      <x:c r="G1175" t="str">
        <x:v>Title/abstract identify an explicit tactical/public-safety context and readiness domain; retain for full-text assessment.</x:v>
      </x:c>
      <x:c r="H1175" t="str">
        <x:v>Obtain and review lawful full text; confirm human adjudication; then select a design-specific appraisal instrument.</x:v>
      </x:c>
      <x:c r="I1175"/>
      <x:c r="J1175" t="str">
        <x:v>A — Core</x:v>
      </x:c>
      <x:c r="K1175" t="str">
        <x:v>IDENTIFIED</x:v>
      </x:c>
      <x:c r="L1175" t="str">
        <x:v>Block-Periodized Training Improves Physiological and Tactically Relevant Performance in Naval Special Warfare Operators.</x:v>
      </x:c>
      <x:c r="M1175"/>
      <x:c r="N1175" t="str">
        <x:v>Abt, John P; Oliver, Jonathan M; Nagai, Takashi; Sell, Timothy C; Lovalekar, Mita T; Beals, Kim; Wood, Dallas E; Lephart, Scott M</x:v>
      </x:c>
      <x:c r="O1175" t="n">
        <x:v>2016</x:v>
      </x:c>
      <x:c r="P1175" t="str">
        <x:v>Journal of strength and conditioning research</x:v>
      </x:c>
      <x:c r="Q1175" t="str">
        <x:v>Journal Article; Research Support, U.S. Gov't, Non-P.H.S.</x:v>
      </x:c>
      <x:c r="R1175" t="str">
        <x:v>Unclear</x:v>
      </x:c>
      <x:c r="S1175" t="str">
        <x:v>Unknown</x:v>
      </x:c>
      <x:c r="T1175" t="str">
        <x:v>eng</x:v>
      </x:c>
      <x:c r="U1175" t="str">
        <x:v>https://pubmed.ncbi.nlm.nih.gov/26154155/</x:v>
      </x:c>
      <x:c r="V1175" t="str">
        <x:v>10.1519/jsc.0000000000001082</x:v>
      </x:c>
      <x:c r="W1175" t="str">
        <x:f>IF(V1175="","",LOWER(SUBSTITUTE(SUBSTITUTE(SUBSTITUTE(SUBSTITUTE(TRIM(V1175),"https://doi.org/",""),"http://doi.org/",""),"https://dx.doi.org/",""),"doi:","")))</x:f>
        <x:v>10.1519/jsc.0000000000001082</x:v>
      </x:c>
      <x:c r="X1175" t="str">
        <x:v>26154155</x:v>
      </x:c>
      <x:c r="Y1175" t="str"/>
      <x:c r="Z1175"/>
      <x:c r="AA1175" t="str">
        <x:v>PubMed/MEDLINE</x:v>
      </x:c>
      <x:c r="AB1175" t="str">
        <x:v>PUBMED-A-v1.0-2026-08-28</x:v>
      </x:c>
      <x:c r="AC1175" t="str">
        <x:v>SP-PUBMED-A-20260828</x:v>
      </x:c>
      <x:c r="AD1175" s="499" t="n">
        <x:v>46262</x:v>
      </x:c>
      <x:c r="AE1175" s="499" t="n">
        <x:v>46272</x:v>
      </x:c>
      <x:c r="AF1175" t="str">
        <x:v>F4C3PN6R</x:v>
      </x:c>
      <x:c r="AG1175"/>
      <x:c r="AH1175" t="str">
        <x:v>Tactical Athlete → Operational Readiness Brazil</x:v>
      </x:c>
      <x:c r="AI1175" t="str">
        <x:v>evidence-family:A</x:v>
      </x:c>
      <x:c r="AJ1175"/>
      <x:c r="AK1175" t="str">
        <x:f>IF(AJ1175="","",IF(OR(LOWER(AJ1175)="brazil",LOWER(AJ1175)="brasil"),"Yes","No"))</x:f>
      </x:c>
      <x:c r="AL1175"/>
      <x:c r="AM1175"/>
      <x:c r="AN1175"/>
      <x:c r="AO1175"/>
      <x:c r="AP1175"/>
      <x:c r="AQ1175"/>
      <x:c r="AR1175"/>
      <x:c r="AS1175"/>
      <x:c r="AT1175"/>
      <x:c r="AU1175"/>
      <x:c r="AV1175"/>
      <x:c r="AW1175"/>
      <x:c r="AX1175"/>
      <x:c r="AY1175"/>
      <x:c r="AZ1175"/>
      <x:c r="BA1175"/>
      <x:c r="BB1175"/>
      <x:c r="BC1175"/>
      <x:c r="BD1175"/>
      <x:c r="BE1175"/>
      <x:c r="BF1175"/>
      <x:c r="BG1175"/>
      <x:c r="BH1175"/>
      <x:c r="BI1175"/>
      <x:c r="BJ1175"/>
      <x:c r="BK1175"/>
      <x:c r="BL1175"/>
      <x:c r="BM1175"/>
      <x:c r="BN1175"/>
      <x:c r="BO1175"/>
      <x:c r="BP1175"/>
      <x:c r="BQ1175"/>
      <x:c r="BR1175"/>
      <x:c r="BS1175"/>
      <x:c r="BT1175"/>
      <x:c r="BU1175"/>
      <x:c r="BV1175"/>
      <x:c r="BW1175"/>
      <x:c r="BX1175"/>
      <x:c r="BY1175"/>
      <x:c r="BZ1175"/>
      <x:c r="CA1175"/>
      <x:c r="CB1175"/>
      <x:c r="CC1175"/>
      <x:c r="CD1175"/>
      <x:c r="CE1175"/>
      <x:c r="CF1175"/>
      <x:c r="CG1175"/>
      <x:c r="CH1175"/>
      <x:c r="CI1175"/>
      <x:c r="CJ1175" t="str">
        <x:v>Yes</x:v>
      </x:c>
      <x:c r="CK1175" t="str">
        <x:v>Yes</x:v>
      </x:c>
      <x:c r="CL1175" t="str">
        <x:v>Yes</x:v>
      </x:c>
      <x:c r="CM1175" t="str">
        <x:v>Clear</x:v>
      </x:c>
      <x:c r="CN1175" t="str">
        <x:v>Verified — clear</x:v>
      </x:c>
      <x:c r="CO1175" t="n">
        <x:v>46272</x:v>
      </x:c>
      <x:c r="CP1175" t="str">
        <x:v>https://pubmed.ncbi.nlm.nih.gov/26154155/</x:v>
      </x:c>
      <x:c r="CQ1175"/>
      <x:c r="CR1175"/>
      <x:c r="CS1175"/>
      <x:c r="CT1175"/>
      <x:c r="CU1175"/>
      <x:c r="CV1175"/>
      <x:c r="CW1175"/>
      <x:c r="CX1175"/>
      <x:c r="CY1175"/>
      <x:c r="CZ1175"/>
      <x:c r="DA1175"/>
      <x:c r="DB1175" t="str">
        <x:f>IF(L1175="","",IF(AND(COUNT(CU1175:DA1175)=7,OR(CU1175=0,CU1175=1,CU1175=2),OR(CV1175=0,CV1175=1,CV1175=2),OR(CW1175=0,CW1175=1,CW1175=2),OR(CX1175=0,CX1175=1,CX1175=2),OR(CY1175=0,CY1175=1,CY1175=2),OR(CZ1175=0,CZ1175=1,CZ1175=2),OR(DA1175=0,DA1175=1,DA1175=2)),SUM(CU1175:DA1175),""))</x:f>
      </x:c>
      <x:c r="DC1175" t="str">
        <x:f>IF(DB1175="","",ROUND(DB1175/14*10,1))</x:f>
      </x:c>
      <x:c r="DD1175" t="str">
        <x:v>Pending</x:v>
      </x:c>
      <x:c r="DE1175" t="str">
        <x:f>IF(L1175="","",IF(DC1175="","Pending",IF(DD1175="Yes","CONDITIONAL — safety override",IF(DC1175&gt;=8,"HIGH",IF(DC1175&gt;=5,"CONDITIONAL","LOW")))))</x:f>
        <x:v>Pending</x:v>
      </x:c>
      <x:c r="DF1175" t="str">
        <x:v>Pending screening and full-text appraisal; no transferability judgment made at identification.</x:v>
      </x:c>
      <x:c r="DG1175"/>
      <x:c r="DH1175"/>
      <x:c r="DI1175"/>
      <x:c r="DJ1175"/>
      <x:c r="DK1175"/>
      <x:c r="DL1175"/>
      <x:c r="DM1175"/>
      <x:c r="DN1175"/>
      <x:c r="DO1175"/>
      <x:c r="DP1175"/>
      <x:c r="DQ1175"/>
      <x:c r="DR1175"/>
      <x:c r="DS1175"/>
      <x:c r="DT1175"/>
      <x:c r="DU1175"/>
      <x:c r="DV1175"/>
      <x:c r="DW1175"/>
      <x:c r="DX1175"/>
      <x:c r="DY1175"/>
      <x:c r="DZ1175" t="str">
        <x:v>Title/abstract screening alone does not establish effectiveness, causality, methodological quality, transferability to Brazilian public safety or an institutional recommendation.</x:v>
      </x:c>
      <x:c r="EA1175" t="str">
        <x:v>Pending</x:v>
      </x:c>
      <x:c r="EB1175" t="str">
        <x:f>IF(L1175="","",IF(EC1175="READY","Yes","No / Pending"))</x:f>
        <x:v>No / Pending</x:v>
      </x:c>
      <x:c r="EC1175" t="str">
        <x:f>IF(L1175="","",IF(OR(ISNUMBER(SEARCH("Retracted Publication",Q1175)),CM1175="Retracted",CN1175="Retracted",CM1175="Expression of Concern",CN1175="Expression of Concern",F1175="Not used",CG1175="Critical",CH1175="High",CH1175="Critical"),"BLOCKED — integrity or use restriction",IF(AND(CJ1175="Yes",CK1175="Yes",CL1175="Yes"),IF(AND(CM1175="Clear",CN1175="Verified — clear"),IF(AND(AND(LEN(TRIM(CF1175))&gt;0,LEFT(LOWER(TRIM(CF1175)),7)&lt;&gt;"pending"),OR(CG1175="High",CG1175="Moderate"),OR(CH1175="Low",CH1175="Some concerns",CH1175="Not applicable")),IF(AND(DD1175="No",OR(DE1175="HIGH",DE1175="CONDITIONAL"),AND(LEN(TRIM(DF1175))&gt;0,LEFT(LOWER(TRIM(DF1175)),7)&lt;&gt;"pending")),IF(AND(AND(LEN(TRIM(DT1175))&gt;0,LEFT(LOWER(TRIM(DT1175)),7)&lt;&gt;"pending"),AND(LEN(TRIM(DU1175))&gt;0,LEFT(LOWER(TRIM(DU1175)),7)&lt;&gt;"pending"),OR(AND(LEN(TRIM(DV1175))&gt;0,LEFT(LOWER(TRIM(DV1175)),7)&lt;&gt;"pending"),AND(LEN(TRIM(DW1175))&gt;0,LEFT(LOWER(TRIM(DW1175)),7)&lt;&gt;"pending")),AND(LEN(TRIM(DX1175))&gt;0,LEFT(LOWER(TRIM(DX1175)),7)&lt;&gt;"pending")),IF(AND(F1175="Claim-ready",OR(EA1175="Strong",EA1175="Moderate"),AND(LEN(TRIM(G1175))&gt;0,LEFT(LOWER(TRIM(G1175)),7)&lt;&gt;"pending"),G1175&lt;&gt;"No substantive use decision is permitted from identification metadata alone.",AND(LEN(TRIM(DZ1175))&gt;0,LEFT(LOWER(TRIM(DZ1175)),7)&lt;&gt;"pending"),DZ1175&lt;&gt;"Identification metadata alone does not permit any substantive scientific, causal, operational, or institutional claim.",AND(LEN(TRIM(EI1175))&gt;0,LEFT(LOWER(TRIM(EI1175)),7)&lt;&gt;"pending"),ISNUMBER(EH1175),EH1175&gt;0),"READY","PENDING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5" t="str">
        <x:v>Pending</x:v>
      </x:c>
      <x:c r="EE1175"/>
      <x:c r="EF1175" t="str">
        <x:v>Pending</x:v>
      </x:c>
      <x:c r="EG1175" t="str">
        <x:v>Pending</x:v>
      </x:c>
      <x:c r="EH1175"/>
      <x:c r="EI1175" s="501"/>
      <x:c r="EJ1175"/>
      <x:c r="EK1175" t="str">
        <x:v>Pending</x:v>
      </x:c>
      <x:c r="EL1175" t="n">
        <x:v>46272</x:v>
      </x:c>
      <x:c r="EM1175" t="str">
        <x:v>Production PubMed record imported and reconciled to Zotero item F4C3PN6R;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5" t="n">
        <x:f>IF(L1175="","",(IF(N1175&lt;&gt;"",1,0)+IF(O1175&lt;&gt;"",1,0)+IF(AJ1175&lt;&gt;"",1,0)+IF(AU1175&lt;&gt;"",1,0)+IF(BE1175&lt;&gt;"",1,0)+IF(CF1175&lt;&gt;"",1,0)+IF(CJ1175="Yes",1,0)+IF(CL1175="Yes",1,0)+IF(DE1175&lt;&gt;"Pending",1,0)+IF(F1175&lt;&gt;"",1,0)+IF(DZ1175&lt;&gt;"",1,0)+IF(EI1175&lt;&gt;"",1,0))/12)</x:f>
        <x:v>0.5</x:v>
      </x:c>
    </x:row>
    <x:row r="1176">
      <x:c r="A1176" t="str">
        <x:v>EV-1173</x:v>
      </x:c>
      <x:c r="B1176" t="str">
        <x:v>Integrity check</x:v>
      </x:c>
      <x:c r="C1176" t="str">
        <x:f>IF(L1176="","",IF(LEFT(EC1176,7)="BLOCKED","🔴 Do not use for conclusion",IF(EB1176="Yes","🟢 Claim-ready","🟡 Caution / context")))</x:f>
        <x:v>🟡 Caution / context</x:v>
      </x:c>
      <x:c r="D1176" t="str">
        <x:f>IF(L1176="","",EC1176)</x:f>
        <x:v>PENDING — appropriate appraisal</x:v>
      </x:c>
      <x:c r="E1176" t="str">
        <x:v>P2 — High</x:v>
      </x:c>
      <x:c r="F1176" t="str">
        <x:v>Pending</x:v>
      </x:c>
      <x:c r="G1176" t="str">
        <x:v>Title/abstract identify an explicit tactical/public-safety context and readiness domain; retain for full-text assessment.</x:v>
      </x:c>
      <x:c r="H1176" t="str">
        <x:v>Obtain and review lawful full text; confirm human adjudication; then select a design-specific appraisal instrument.</x:v>
      </x:c>
      <x:c r="I1176"/>
      <x:c r="J1176" t="str">
        <x:v>A — Core</x:v>
      </x:c>
      <x:c r="K1176" t="str">
        <x:v>IDENTIFIED</x:v>
      </x:c>
      <x:c r="L1176" t="str">
        <x:v>Diarrheal and Respiratory Illness Surveillance During US-RP Balikatan 2014.</x:v>
      </x:c>
      <x:c r="M1176"/>
      <x:c r="N1176" t="str">
        <x:v>Velasco, John M; Valderamat, Maria T; Nogrado, Kathyleen; Wongstitwilairoong, Tippa; Swierczewski, Brett; Bodhidatta, Ladaporn; Lertsethtakarn, Paphavee; Klungthong, Chonticha; Fernandez, Stefan; Mason, Carl; Yoon, In-Kyu; Macareo, Louis</x:v>
      </x:c>
      <x:c r="O1176" t="n">
        <x:v>2015</x:v>
      </x:c>
      <x:c r="P1176" t="str">
        <x:v>MSMR</x:v>
      </x:c>
      <x:c r="Q1176" t="str">
        <x:v>Journal Article</x:v>
      </x:c>
      <x:c r="R1176" t="str">
        <x:v>Unclear</x:v>
      </x:c>
      <x:c r="S1176" t="str">
        <x:v>Unknown</x:v>
      </x:c>
      <x:c r="T1176" t="str">
        <x:v>eng</x:v>
      </x:c>
      <x:c r="U1176" t="str">
        <x:v>https://pubmed.ncbi.nlm.nih.gov/26115171/</x:v>
      </x:c>
      <x:c r="V1176" t="str"/>
      <x:c r="W1176" t="str">
        <x:f>IF(V1176="","",LOWER(SUBSTITUTE(SUBSTITUTE(SUBSTITUTE(SUBSTITUTE(TRIM(V1176),"https://doi.org/",""),"http://doi.org/",""),"https://dx.doi.org/",""),"doi:","")))</x:f>
      </x:c>
      <x:c r="X1176" t="str">
        <x:v>26115171</x:v>
      </x:c>
      <x:c r="Y1176" t="str"/>
      <x:c r="Z1176"/>
      <x:c r="AA1176" t="str">
        <x:v>PubMed/MEDLINE</x:v>
      </x:c>
      <x:c r="AB1176" t="str">
        <x:v>PUBMED-A-v1.0-2026-08-28</x:v>
      </x:c>
      <x:c r="AC1176" t="str">
        <x:v>SP-PUBMED-A-20260828</x:v>
      </x:c>
      <x:c r="AD1176" s="499" t="n">
        <x:v>46262</x:v>
      </x:c>
      <x:c r="AE1176" s="499" t="n">
        <x:v>46272</x:v>
      </x:c>
      <x:c r="AF1176" t="str">
        <x:v>GETXG4A9</x:v>
      </x:c>
      <x:c r="AG1176"/>
      <x:c r="AH1176" t="str">
        <x:v>Tactical Athlete → Operational Readiness Brazil</x:v>
      </x:c>
      <x:c r="AI1176" t="str">
        <x:v>evidence-family:A</x:v>
      </x:c>
      <x:c r="AJ1176"/>
      <x:c r="AK1176" t="str">
        <x:f>IF(AJ1176="","",IF(OR(LOWER(AJ1176)="brazil",LOWER(AJ1176)="brasil"),"Yes","No"))</x:f>
      </x:c>
      <x:c r="AL1176"/>
      <x:c r="AM1176"/>
      <x:c r="AN1176"/>
      <x:c r="AO1176"/>
      <x:c r="AP1176"/>
      <x:c r="AQ1176"/>
      <x:c r="AR1176"/>
      <x:c r="AS1176"/>
      <x:c r="AT1176"/>
      <x:c r="AU1176"/>
      <x:c r="AV1176"/>
      <x:c r="AW1176"/>
      <x:c r="AX1176"/>
      <x:c r="AY1176"/>
      <x:c r="AZ1176"/>
      <x:c r="BA1176"/>
      <x:c r="BB1176"/>
      <x:c r="BC1176"/>
      <x:c r="BD1176"/>
      <x:c r="BE1176"/>
      <x:c r="BF1176"/>
      <x:c r="BG1176"/>
      <x:c r="BH1176"/>
      <x:c r="BI1176"/>
      <x:c r="BJ1176"/>
      <x:c r="BK1176"/>
      <x:c r="BL1176"/>
      <x:c r="BM1176"/>
      <x:c r="BN1176"/>
      <x:c r="BO1176"/>
      <x:c r="BP1176"/>
      <x:c r="BQ1176"/>
      <x:c r="BR1176"/>
      <x:c r="BS1176"/>
      <x:c r="BT1176"/>
      <x:c r="BU1176"/>
      <x:c r="BV1176"/>
      <x:c r="BW1176"/>
      <x:c r="BX1176"/>
      <x:c r="BY1176"/>
      <x:c r="BZ1176"/>
      <x:c r="CA1176"/>
      <x:c r="CB1176"/>
      <x:c r="CC1176"/>
      <x:c r="CD1176"/>
      <x:c r="CE1176"/>
      <x:c r="CF1176"/>
      <x:c r="CG1176"/>
      <x:c r="CH1176"/>
      <x:c r="CI1176"/>
      <x:c r="CJ1176" t="str">
        <x:v>Yes</x:v>
      </x:c>
      <x:c r="CK1176" t="str">
        <x:v>Yes</x:v>
      </x:c>
      <x:c r="CL1176" t="str">
        <x:v>Yes</x:v>
      </x:c>
      <x:c r="CM1176" t="str">
        <x:v>Clear</x:v>
      </x:c>
      <x:c r="CN1176" t="str">
        <x:v>Verified — clear</x:v>
      </x:c>
      <x:c r="CO1176" t="n">
        <x:v>46272</x:v>
      </x:c>
      <x:c r="CP1176" t="str">
        <x:v>https://pubmed.ncbi.nlm.nih.gov/26115171/</x:v>
      </x:c>
      <x:c r="CQ1176"/>
      <x:c r="CR1176"/>
      <x:c r="CS1176"/>
      <x:c r="CT1176"/>
      <x:c r="CU1176"/>
      <x:c r="CV1176"/>
      <x:c r="CW1176"/>
      <x:c r="CX1176"/>
      <x:c r="CY1176"/>
      <x:c r="CZ1176"/>
      <x:c r="DA1176"/>
      <x:c r="DB1176" t="str">
        <x:f>IF(L1176="","",IF(AND(COUNT(CU1176:DA1176)=7,OR(CU1176=0,CU1176=1,CU1176=2),OR(CV1176=0,CV1176=1,CV1176=2),OR(CW1176=0,CW1176=1,CW1176=2),OR(CX1176=0,CX1176=1,CX1176=2),OR(CY1176=0,CY1176=1,CY1176=2),OR(CZ1176=0,CZ1176=1,CZ1176=2),OR(DA1176=0,DA1176=1,DA1176=2)),SUM(CU1176:DA1176),""))</x:f>
      </x:c>
      <x:c r="DC1176" t="str">
        <x:f>IF(DB1176="","",ROUND(DB1176/14*10,1))</x:f>
      </x:c>
      <x:c r="DD1176" t="str">
        <x:v>Pending</x:v>
      </x:c>
      <x:c r="DE1176" t="str">
        <x:f>IF(L1176="","",IF(DC1176="","Pending",IF(DD1176="Yes","CONDITIONAL — safety override",IF(DC1176&gt;=8,"HIGH",IF(DC1176&gt;=5,"CONDITIONAL","LOW")))))</x:f>
        <x:v>Pending</x:v>
      </x:c>
      <x:c r="DF1176" t="str">
        <x:v>Pending screening and full-text appraisal; no transferability judgment made at identification.</x:v>
      </x:c>
      <x:c r="DG1176"/>
      <x:c r="DH1176"/>
      <x:c r="DI1176"/>
      <x:c r="DJ1176"/>
      <x:c r="DK1176"/>
      <x:c r="DL1176"/>
      <x:c r="DM1176"/>
      <x:c r="DN1176"/>
      <x:c r="DO1176"/>
      <x:c r="DP1176"/>
      <x:c r="DQ1176"/>
      <x:c r="DR1176"/>
      <x:c r="DS1176"/>
      <x:c r="DT1176"/>
      <x:c r="DU1176"/>
      <x:c r="DV1176"/>
      <x:c r="DW1176"/>
      <x:c r="DX1176"/>
      <x:c r="DY1176"/>
      <x:c r="DZ1176" t="str">
        <x:v>Title/abstract screening alone does not establish effectiveness, causality, methodological quality, transferability to Brazilian public safety or an institutional recommendation.</x:v>
      </x:c>
      <x:c r="EA1176" t="str">
        <x:v>Pending</x:v>
      </x:c>
      <x:c r="EB1176" t="str">
        <x:f>IF(L1176="","",IF(EC1176="READY","Yes","No / Pending"))</x:f>
        <x:v>No / Pending</x:v>
      </x:c>
      <x:c r="EC1176" t="str">
        <x:f>IF(L1176="","",IF(OR(ISNUMBER(SEARCH("Retracted Publication",Q1176)),CM1176="Retracted",CN1176="Retracted",CM1176="Expression of Concern",CN1176="Expression of Concern",F1176="Not used",CG1176="Critical",CH1176="High",CH1176="Critical"),"BLOCKED — integrity or use restriction",IF(AND(CJ1176="Yes",CK1176="Yes",CL1176="Yes"),IF(AND(CM1176="Clear",CN1176="Verified — clear"),IF(AND(AND(LEN(TRIM(CF1176))&gt;0,LEFT(LOWER(TRIM(CF1176)),7)&lt;&gt;"pending"),OR(CG1176="High",CG1176="Moderate"),OR(CH1176="Low",CH1176="Some concerns",CH1176="Not applicable")),IF(AND(DD1176="No",OR(DE1176="HIGH",DE1176="CONDITIONAL"),AND(LEN(TRIM(DF1176))&gt;0,LEFT(LOWER(TRIM(DF1176)),7)&lt;&gt;"pending")),IF(AND(AND(LEN(TRIM(DT1176))&gt;0,LEFT(LOWER(TRIM(DT1176)),7)&lt;&gt;"pending"),AND(LEN(TRIM(DU1176))&gt;0,LEFT(LOWER(TRIM(DU1176)),7)&lt;&gt;"pending"),OR(AND(LEN(TRIM(DV1176))&gt;0,LEFT(LOWER(TRIM(DV1176)),7)&lt;&gt;"pending"),AND(LEN(TRIM(DW1176))&gt;0,LEFT(LOWER(TRIM(DW1176)),7)&lt;&gt;"pending")),AND(LEN(TRIM(DX1176))&gt;0,LEFT(LOWER(TRIM(DX1176)),7)&lt;&gt;"pending")),IF(AND(F1176="Claim-ready",OR(EA1176="Strong",EA1176="Moderate"),AND(LEN(TRIM(G1176))&gt;0,LEFT(LOWER(TRIM(G1176)),7)&lt;&gt;"pending"),G1176&lt;&gt;"No substantive use decision is permitted from identification metadata alone.",AND(LEN(TRIM(DZ1176))&gt;0,LEFT(LOWER(TRIM(DZ1176)),7)&lt;&gt;"pending"),DZ1176&lt;&gt;"Identification metadata alone does not permit any substantive scientific, causal, operational, or institutional claim.",AND(LEN(TRIM(EI1176))&gt;0,LEFT(LOWER(TRIM(EI1176)),7)&lt;&gt;"pending"),ISNUMBER(EH1176),EH1176&gt;0),"READY","PENDING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6" t="str">
        <x:v>Pending</x:v>
      </x:c>
      <x:c r="EE1176"/>
      <x:c r="EF1176" t="str">
        <x:v>Pending</x:v>
      </x:c>
      <x:c r="EG1176" t="str">
        <x:v>Pending</x:v>
      </x:c>
      <x:c r="EH1176"/>
      <x:c r="EI1176" s="501"/>
      <x:c r="EJ1176"/>
      <x:c r="EK1176" t="str">
        <x:v>Pending</x:v>
      </x:c>
      <x:c r="EL1176" t="n">
        <x:v>46272</x:v>
      </x:c>
      <x:c r="EM1176" t="str">
        <x:v>Production PubMed record imported and reconciled to Zotero item GETXG4A9;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6" t="n">
        <x:f>IF(L1176="","",(IF(N1176&lt;&gt;"",1,0)+IF(O1176&lt;&gt;"",1,0)+IF(AJ1176&lt;&gt;"",1,0)+IF(AU1176&lt;&gt;"",1,0)+IF(BE1176&lt;&gt;"",1,0)+IF(CF1176&lt;&gt;"",1,0)+IF(CJ1176="Yes",1,0)+IF(CL1176="Yes",1,0)+IF(DE1176&lt;&gt;"Pending",1,0)+IF(F1176&lt;&gt;"",1,0)+IF(DZ1176&lt;&gt;"",1,0)+IF(EI1176&lt;&gt;"",1,0))/12)</x:f>
        <x:v>0.5</x:v>
      </x:c>
    </x:row>
    <x:row r="1177">
      <x:c r="A1177" t="str">
        <x:v>EV-1174</x:v>
      </x:c>
      <x:c r="B1177" t="str">
        <x:v>Integrity check</x:v>
      </x:c>
      <x:c r="C1177" t="str">
        <x:f>IF(L1177="","",IF(LEFT(EC1177,7)="BLOCKED","🔴 Do not use for conclusion",IF(EB1177="Yes","🟢 Claim-ready","🟡 Caution / context")))</x:f>
        <x:v>🟡 Caution / context</x:v>
      </x:c>
      <x:c r="D1177" t="str">
        <x:f>IF(L1177="","",EC1177)</x:f>
        <x:v>PENDING — appropriate appraisal</x:v>
      </x:c>
      <x:c r="E1177" t="str">
        <x:v>P3 — Medium</x:v>
      </x:c>
      <x:c r="F1177" t="str">
        <x:v>Pending</x:v>
      </x:c>
      <x:c r="G1177" t="str">
        <x:v>Title/abstract identify an explicit operational APHT/medical-readiness topic; retain for full-text assessment.</x:v>
      </x:c>
      <x:c r="H1177" t="str">
        <x:v>Obtain and review lawful full text; confirm human adjudication; then select a design-specific appraisal instrument.</x:v>
      </x:c>
      <x:c r="I1177"/>
      <x:c r="J1177" t="str">
        <x:v>B — APHT / Medical Readiness</x:v>
      </x:c>
      <x:c r="K1177" t="str">
        <x:v>IDENTIFIED</x:v>
      </x:c>
      <x:c r="L1177" t="str">
        <x:v>Effects of sternal intraosseous and intravenous administration of Hextend on time of administration and hemodynamics in a swine model of hemorrhagic shock.</x:v>
      </x:c>
      <x:c r="M1177"/>
      <x:c r="N1177" t="str">
        <x:v>Johnson, Don; Penaranda, Christian; Phillips, Kent; Rice, Daniel; Vanderhoek, Lauren; Gegel, Brian; Burgert, James; Blanco, Jose</x:v>
      </x:c>
      <x:c r="O1177" t="n">
        <x:v>2015</x:v>
      </x:c>
      <x:c r="P1177" t="str">
        <x:v>American journal of disaster medicine</x:v>
      </x:c>
      <x:c r="Q1177" t="str">
        <x:v>Journal Article</x:v>
      </x:c>
      <x:c r="R1177" t="str">
        <x:v>Unclear</x:v>
      </x:c>
      <x:c r="S1177" t="str">
        <x:v>Unknown</x:v>
      </x:c>
      <x:c r="T1177" t="str">
        <x:v>eng</x:v>
      </x:c>
      <x:c r="U1177" t="str">
        <x:v>https://pubmed.ncbi.nlm.nih.gov/26102046/</x:v>
      </x:c>
      <x:c r="V1177" t="str">
        <x:v>10.5055/ajdm.2015.0189</x:v>
      </x:c>
      <x:c r="W1177" t="str">
        <x:f>IF(V1177="","",LOWER(SUBSTITUTE(SUBSTITUTE(SUBSTITUTE(SUBSTITUTE(TRIM(V1177),"https://doi.org/",""),"http://doi.org/",""),"https://dx.doi.org/",""),"doi:","")))</x:f>
        <x:v>10.5055/ajdm.2015.0189</x:v>
      </x:c>
      <x:c r="X1177" t="str">
        <x:v>26102046</x:v>
      </x:c>
      <x:c r="Y1177" t="str"/>
      <x:c r="Z1177"/>
      <x:c r="AA1177" t="str">
        <x:v>PubMed/MEDLINE</x:v>
      </x:c>
      <x:c r="AB1177" t="str">
        <x:v>PUBMED-B-v1.0-2026-08-28</x:v>
      </x:c>
      <x:c r="AC1177" t="str">
        <x:v>SP-PUBMED-B-20260828</x:v>
      </x:c>
      <x:c r="AD1177" s="499" t="n">
        <x:v>46262</x:v>
      </x:c>
      <x:c r="AE1177" s="499" t="n">
        <x:v>46272</x:v>
      </x:c>
      <x:c r="AF1177" t="str">
        <x:v>QSBCFDV6</x:v>
      </x:c>
      <x:c r="AG1177"/>
      <x:c r="AH1177" t="str">
        <x:v>Tactical Athlete → Operational Readiness Brazil</x:v>
      </x:c>
      <x:c r="AI1177" t="str">
        <x:v>evidence-family:B</x:v>
      </x:c>
      <x:c r="AJ1177"/>
      <x:c r="AK1177" t="str">
        <x:f>IF(AJ1177="","",IF(OR(LOWER(AJ1177)="brazil",LOWER(AJ1177)="brasil"),"Yes","No"))</x:f>
      </x:c>
      <x:c r="AL1177"/>
      <x:c r="AM1177"/>
      <x:c r="AN1177"/>
      <x:c r="AO1177"/>
      <x:c r="AP1177"/>
      <x:c r="AQ1177"/>
      <x:c r="AR1177"/>
      <x:c r="AS1177"/>
      <x:c r="AT1177"/>
      <x:c r="AU1177"/>
      <x:c r="AV1177"/>
      <x:c r="AW1177"/>
      <x:c r="AX1177"/>
      <x:c r="AY1177"/>
      <x:c r="AZ1177"/>
      <x:c r="BA1177"/>
      <x:c r="BB1177"/>
      <x:c r="BC1177"/>
      <x:c r="BD1177"/>
      <x:c r="BE1177"/>
      <x:c r="BF1177"/>
      <x:c r="BG1177"/>
      <x:c r="BH1177"/>
      <x:c r="BI1177"/>
      <x:c r="BJ1177"/>
      <x:c r="BK1177"/>
      <x:c r="BL1177"/>
      <x:c r="BM1177"/>
      <x:c r="BN1177"/>
      <x:c r="BO1177"/>
      <x:c r="BP1177"/>
      <x:c r="BQ1177"/>
      <x:c r="BR1177"/>
      <x:c r="BS1177"/>
      <x:c r="BT1177"/>
      <x:c r="BU1177"/>
      <x:c r="BV1177"/>
      <x:c r="BW1177"/>
      <x:c r="BX1177"/>
      <x:c r="BY1177"/>
      <x:c r="BZ1177"/>
      <x:c r="CA1177"/>
      <x:c r="CB1177"/>
      <x:c r="CC1177"/>
      <x:c r="CD1177"/>
      <x:c r="CE1177"/>
      <x:c r="CF1177"/>
      <x:c r="CG1177"/>
      <x:c r="CH1177"/>
      <x:c r="CI1177"/>
      <x:c r="CJ1177" t="str">
        <x:v>Yes</x:v>
      </x:c>
      <x:c r="CK1177" t="str">
        <x:v>Yes</x:v>
      </x:c>
      <x:c r="CL1177" t="str">
        <x:v>Yes</x:v>
      </x:c>
      <x:c r="CM1177" t="str">
        <x:v>Clear</x:v>
      </x:c>
      <x:c r="CN1177" t="str">
        <x:v>Verified — clear</x:v>
      </x:c>
      <x:c r="CO1177" t="n">
        <x:v>46272</x:v>
      </x:c>
      <x:c r="CP1177" t="str">
        <x:v>https://pubmed.ncbi.nlm.nih.gov/26102046/</x:v>
      </x:c>
      <x:c r="CQ1177"/>
      <x:c r="CR1177"/>
      <x:c r="CS1177"/>
      <x:c r="CT1177"/>
      <x:c r="CU1177"/>
      <x:c r="CV1177"/>
      <x:c r="CW1177"/>
      <x:c r="CX1177"/>
      <x:c r="CY1177"/>
      <x:c r="CZ1177"/>
      <x:c r="DA1177"/>
      <x:c r="DB1177" t="str">
        <x:f>IF(L1177="","",IF(AND(COUNT(CU1177:DA1177)=7,OR(CU1177=0,CU1177=1,CU1177=2),OR(CV1177=0,CV1177=1,CV1177=2),OR(CW1177=0,CW1177=1,CW1177=2),OR(CX1177=0,CX1177=1,CX1177=2),OR(CY1177=0,CY1177=1,CY1177=2),OR(CZ1177=0,CZ1177=1,CZ1177=2),OR(DA1177=0,DA1177=1,DA1177=2)),SUM(CU1177:DA1177),""))</x:f>
      </x:c>
      <x:c r="DC1177" t="str">
        <x:f>IF(DB1177="","",ROUND(DB1177/14*10,1))</x:f>
      </x:c>
      <x:c r="DD1177" t="str">
        <x:v>Pending</x:v>
      </x:c>
      <x:c r="DE1177" t="str">
        <x:f>IF(L1177="","",IF(DC1177="","Pending",IF(DD1177="Yes","CONDITIONAL — safety override",IF(DC1177&gt;=8,"HIGH",IF(DC1177&gt;=5,"CONDITIONAL","LOW")))))</x:f>
        <x:v>Pending</x:v>
      </x:c>
      <x:c r="DF1177" t="str">
        <x:v>Pending screening and full-text appraisal; no transferability judgment made at identification.</x:v>
      </x:c>
      <x:c r="DG1177"/>
      <x:c r="DH1177"/>
      <x:c r="DI1177"/>
      <x:c r="DJ1177"/>
      <x:c r="DK1177"/>
      <x:c r="DL1177"/>
      <x:c r="DM1177"/>
      <x:c r="DN1177"/>
      <x:c r="DO1177"/>
      <x:c r="DP1177"/>
      <x:c r="DQ1177"/>
      <x:c r="DR1177"/>
      <x:c r="DS1177"/>
      <x:c r="DT1177"/>
      <x:c r="DU1177"/>
      <x:c r="DV1177"/>
      <x:c r="DW1177"/>
      <x:c r="DX1177"/>
      <x:c r="DY1177"/>
      <x:c r="DZ1177" t="str">
        <x:v>Title/abstract screening alone does not establish effectiveness, causality, methodological quality, transferability to Brazilian public safety or an institutional recommendation.</x:v>
      </x:c>
      <x:c r="EA1177" t="str">
        <x:v>Pending</x:v>
      </x:c>
      <x:c r="EB1177" t="str">
        <x:f>IF(L1177="","",IF(EC1177="READY","Yes","No / Pending"))</x:f>
        <x:v>No / Pending</x:v>
      </x:c>
      <x:c r="EC1177" t="str">
        <x:f>IF(L1177="","",IF(OR(ISNUMBER(SEARCH("Retracted Publication",Q1177)),CM1177="Retracted",CN1177="Retracted",CM1177="Expression of Concern",CN1177="Expression of Concern",F1177="Not used",CG1177="Critical",CH1177="High",CH1177="Critical"),"BLOCKED — integrity or use restriction",IF(AND(CJ1177="Yes",CK1177="Yes",CL1177="Yes"),IF(AND(CM1177="Clear",CN1177="Verified — clear"),IF(AND(AND(LEN(TRIM(CF1177))&gt;0,LEFT(LOWER(TRIM(CF1177)),7)&lt;&gt;"pending"),OR(CG1177="High",CG1177="Moderate"),OR(CH1177="Low",CH1177="Some concerns",CH1177="Not applicable")),IF(AND(DD1177="No",OR(DE1177="HIGH",DE1177="CONDITIONAL"),AND(LEN(TRIM(DF1177))&gt;0,LEFT(LOWER(TRIM(DF1177)),7)&lt;&gt;"pending")),IF(AND(AND(LEN(TRIM(DT1177))&gt;0,LEFT(LOWER(TRIM(DT1177)),7)&lt;&gt;"pending"),AND(LEN(TRIM(DU1177))&gt;0,LEFT(LOWER(TRIM(DU1177)),7)&lt;&gt;"pending"),OR(AND(LEN(TRIM(DV1177))&gt;0,LEFT(LOWER(TRIM(DV1177)),7)&lt;&gt;"pending"),AND(LEN(TRIM(DW1177))&gt;0,LEFT(LOWER(TRIM(DW1177)),7)&lt;&gt;"pending")),AND(LEN(TRIM(DX1177))&gt;0,LEFT(LOWER(TRIM(DX1177)),7)&lt;&gt;"pending")),IF(AND(F1177="Claim-ready",OR(EA1177="Strong",EA1177="Moderate"),AND(LEN(TRIM(G1177))&gt;0,LEFT(LOWER(TRIM(G1177)),7)&lt;&gt;"pending"),G1177&lt;&gt;"No substantive use decision is permitted from identification metadata alone.",AND(LEN(TRIM(DZ1177))&gt;0,LEFT(LOWER(TRIM(DZ1177)),7)&lt;&gt;"pending"),DZ1177&lt;&gt;"Identification metadata alone does not permit any substantive scientific, causal, operational, or institutional claim.",AND(LEN(TRIM(EI1177))&gt;0,LEFT(LOWER(TRIM(EI1177)),7)&lt;&gt;"pending"),ISNUMBER(EH1177),EH1177&gt;0),"READY","PENDING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7" t="str">
        <x:v>Pending</x:v>
      </x:c>
      <x:c r="EE1177"/>
      <x:c r="EF1177" t="str">
        <x:v>Pending</x:v>
      </x:c>
      <x:c r="EG1177" t="str">
        <x:v>Pending</x:v>
      </x:c>
      <x:c r="EH1177"/>
      <x:c r="EI1177" s="501"/>
      <x:c r="EJ1177"/>
      <x:c r="EK1177" t="str">
        <x:v>Pending</x:v>
      </x:c>
      <x:c r="EL1177" t="n">
        <x:v>46272</x:v>
      </x:c>
      <x:c r="EM1177" t="str">
        <x:v>Production PubMed record imported and reconciled to Zotero item QSBCFDV6;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7" t="n">
        <x:f>IF(L1177="","",(IF(N1177&lt;&gt;"",1,0)+IF(O1177&lt;&gt;"",1,0)+IF(AJ1177&lt;&gt;"",1,0)+IF(AU1177&lt;&gt;"",1,0)+IF(BE1177&lt;&gt;"",1,0)+IF(CF1177&lt;&gt;"",1,0)+IF(CJ1177="Yes",1,0)+IF(CL1177="Yes",1,0)+IF(DE1177&lt;&gt;"Pending",1,0)+IF(F1177&lt;&gt;"",1,0)+IF(DZ1177&lt;&gt;"",1,0)+IF(EI1177&lt;&gt;"",1,0))/12)</x:f>
        <x:v>0.5</x:v>
      </x:c>
    </x:row>
    <x:row r="1178">
      <x:c r="A1178" t="str">
        <x:v>EV-1175</x:v>
      </x:c>
      <x:c r="B1178" t="str">
        <x:v>Integrity check</x:v>
      </x:c>
      <x:c r="C1178" t="str">
        <x:f>IF(L1178="","",IF(LEFT(EC1178,7)="BLOCKED","🔴 Do not use for conclusion",IF(EB1178="Yes","🟢 Claim-ready","🟡 Caution / context")))</x:f>
        <x:v>🟡 Caution / context</x:v>
      </x:c>
      <x:c r="D1178" t="str">
        <x:f>IF(L1178="","",EC1178)</x:f>
        <x:v>PENDING — appropriate appraisal</x:v>
      </x:c>
      <x:c r="E1178" t="str">
        <x:v>P2 — High</x:v>
      </x:c>
      <x:c r="F1178" t="str">
        <x:v>Pending</x:v>
      </x:c>
      <x:c r="G1178" t="str">
        <x:v>Title/abstract identify an explicit tactical/public-safety context and readiness domain; retain for full-text assessment.</x:v>
      </x:c>
      <x:c r="H1178" t="str">
        <x:v>Obtain and review lawful full text; confirm human adjudication; then select a design-specific appraisal instrument.</x:v>
      </x:c>
      <x:c r="I1178"/>
      <x:c r="J1178" t="str">
        <x:v>A — Core</x:v>
      </x:c>
      <x:c r="K1178" t="str">
        <x:v>IDENTIFIED</x:v>
      </x:c>
      <x:c r="L1178" t="str">
        <x:v>The effects of cross-training on fitness and injury in women.</x:v>
      </x:c>
      <x:c r="M1178"/>
      <x:c r="N1178" t="str">
        <x:v>Grier, Tyson; Canham-Chervak, Michelle; Anderson, Morgan K; Bushman, Timothy T; Jones, Bruce H</x:v>
      </x:c>
      <x:c r="O1178" t="n">
        <x:v>2015</x:v>
      </x:c>
      <x:c r="P1178" t="str">
        <x:v>U.S. Army Medical Department journal</x:v>
      </x:c>
      <x:c r="Q1178" t="str">
        <x:v>Journal Article</x:v>
      </x:c>
      <x:c r="R1178" t="str">
        <x:v>Unclear</x:v>
      </x:c>
      <x:c r="S1178" t="str">
        <x:v>Unknown</x:v>
      </x:c>
      <x:c r="T1178" t="str">
        <x:v>eng</x:v>
      </x:c>
      <x:c r="U1178" t="str">
        <x:v>https://pubmed.ncbi.nlm.nih.gov/26101904/</x:v>
      </x:c>
      <x:c r="V1178" t="str"/>
      <x:c r="W1178" t="str">
        <x:f>IF(V1178="","",LOWER(SUBSTITUTE(SUBSTITUTE(SUBSTITUTE(SUBSTITUTE(TRIM(V1178),"https://doi.org/",""),"http://doi.org/",""),"https://dx.doi.org/",""),"doi:","")))</x:f>
      </x:c>
      <x:c r="X1178" t="str">
        <x:v>26101904</x:v>
      </x:c>
      <x:c r="Y1178" t="str"/>
      <x:c r="Z1178"/>
      <x:c r="AA1178" t="str">
        <x:v>PubMed/MEDLINE</x:v>
      </x:c>
      <x:c r="AB1178" t="str">
        <x:v>PUBMED-A-v1.0-2026-08-28</x:v>
      </x:c>
      <x:c r="AC1178" t="str">
        <x:v>SP-PUBMED-A-20260828</x:v>
      </x:c>
      <x:c r="AD1178" s="499" t="n">
        <x:v>46262</x:v>
      </x:c>
      <x:c r="AE1178" s="499" t="n">
        <x:v>46272</x:v>
      </x:c>
      <x:c r="AF1178" t="str">
        <x:v>IW567FMU</x:v>
      </x:c>
      <x:c r="AG1178"/>
      <x:c r="AH1178" t="str">
        <x:v>Tactical Athlete → Operational Readiness Brazil</x:v>
      </x:c>
      <x:c r="AI1178" t="str">
        <x:v>evidence-family:A</x:v>
      </x:c>
      <x:c r="AJ1178"/>
      <x:c r="AK1178" t="str">
        <x:f>IF(AJ1178="","",IF(OR(LOWER(AJ1178)="brazil",LOWER(AJ1178)="brasil"),"Yes","No"))</x:f>
      </x:c>
      <x:c r="AL1178"/>
      <x:c r="AM1178"/>
      <x:c r="AN1178"/>
      <x:c r="AO1178"/>
      <x:c r="AP1178"/>
      <x:c r="AQ1178"/>
      <x:c r="AR1178"/>
      <x:c r="AS1178"/>
      <x:c r="AT1178"/>
      <x:c r="AU1178"/>
      <x:c r="AV1178"/>
      <x:c r="AW1178"/>
      <x:c r="AX1178"/>
      <x:c r="AY1178"/>
      <x:c r="AZ1178"/>
      <x:c r="BA1178"/>
      <x:c r="BB1178"/>
      <x:c r="BC1178"/>
      <x:c r="BD1178"/>
      <x:c r="BE1178"/>
      <x:c r="BF1178"/>
      <x:c r="BG1178"/>
      <x:c r="BH1178"/>
      <x:c r="BI1178"/>
      <x:c r="BJ1178"/>
      <x:c r="BK1178"/>
      <x:c r="BL1178"/>
      <x:c r="BM1178"/>
      <x:c r="BN1178"/>
      <x:c r="BO1178"/>
      <x:c r="BP1178"/>
      <x:c r="BQ1178"/>
      <x:c r="BR1178"/>
      <x:c r="BS1178"/>
      <x:c r="BT1178"/>
      <x:c r="BU1178"/>
      <x:c r="BV1178"/>
      <x:c r="BW1178"/>
      <x:c r="BX1178"/>
      <x:c r="BY1178"/>
      <x:c r="BZ1178"/>
      <x:c r="CA1178"/>
      <x:c r="CB1178"/>
      <x:c r="CC1178"/>
      <x:c r="CD1178"/>
      <x:c r="CE1178"/>
      <x:c r="CF1178"/>
      <x:c r="CG1178"/>
      <x:c r="CH1178"/>
      <x:c r="CI1178"/>
      <x:c r="CJ1178" t="str">
        <x:v>Yes</x:v>
      </x:c>
      <x:c r="CK1178" t="str">
        <x:v>Yes</x:v>
      </x:c>
      <x:c r="CL1178" t="str">
        <x:v>Yes</x:v>
      </x:c>
      <x:c r="CM1178" t="str">
        <x:v>Clear</x:v>
      </x:c>
      <x:c r="CN1178" t="str">
        <x:v>Verified — clear</x:v>
      </x:c>
      <x:c r="CO1178" t="n">
        <x:v>46272</x:v>
      </x:c>
      <x:c r="CP1178" t="str">
        <x:v>https://pubmed.ncbi.nlm.nih.gov/26101904/</x:v>
      </x:c>
      <x:c r="CQ1178"/>
      <x:c r="CR1178"/>
      <x:c r="CS1178"/>
      <x:c r="CT1178"/>
      <x:c r="CU1178"/>
      <x:c r="CV1178"/>
      <x:c r="CW1178"/>
      <x:c r="CX1178"/>
      <x:c r="CY1178"/>
      <x:c r="CZ1178"/>
      <x:c r="DA1178"/>
      <x:c r="DB1178" t="str">
        <x:f>IF(L1178="","",IF(AND(COUNT(CU1178:DA1178)=7,OR(CU1178=0,CU1178=1,CU1178=2),OR(CV1178=0,CV1178=1,CV1178=2),OR(CW1178=0,CW1178=1,CW1178=2),OR(CX1178=0,CX1178=1,CX1178=2),OR(CY1178=0,CY1178=1,CY1178=2),OR(CZ1178=0,CZ1178=1,CZ1178=2),OR(DA1178=0,DA1178=1,DA1178=2)),SUM(CU1178:DA1178),""))</x:f>
      </x:c>
      <x:c r="DC1178" t="str">
        <x:f>IF(DB1178="","",ROUND(DB1178/14*10,1))</x:f>
      </x:c>
      <x:c r="DD1178" t="str">
        <x:v>Pending</x:v>
      </x:c>
      <x:c r="DE1178" t="str">
        <x:f>IF(L1178="","",IF(DC1178="","Pending",IF(DD1178="Yes","CONDITIONAL — safety override",IF(DC1178&gt;=8,"HIGH",IF(DC1178&gt;=5,"CONDITIONAL","LOW")))))</x:f>
        <x:v>Pending</x:v>
      </x:c>
      <x:c r="DF1178" t="str">
        <x:v>Pending screening and full-text appraisal; no transferability judgment made at identification.</x:v>
      </x:c>
      <x:c r="DG1178"/>
      <x:c r="DH1178"/>
      <x:c r="DI1178"/>
      <x:c r="DJ1178"/>
      <x:c r="DK1178"/>
      <x:c r="DL1178"/>
      <x:c r="DM1178"/>
      <x:c r="DN1178"/>
      <x:c r="DO1178"/>
      <x:c r="DP1178"/>
      <x:c r="DQ1178"/>
      <x:c r="DR1178"/>
      <x:c r="DS1178"/>
      <x:c r="DT1178"/>
      <x:c r="DU1178"/>
      <x:c r="DV1178"/>
      <x:c r="DW1178"/>
      <x:c r="DX1178"/>
      <x:c r="DY1178"/>
      <x:c r="DZ1178" t="str">
        <x:v>Title/abstract screening alone does not establish effectiveness, causality, methodological quality, transferability to Brazilian public safety or an institutional recommendation.</x:v>
      </x:c>
      <x:c r="EA1178" t="str">
        <x:v>Pending</x:v>
      </x:c>
      <x:c r="EB1178" t="str">
        <x:f>IF(L1178="","",IF(EC1178="READY","Yes","No / Pending"))</x:f>
        <x:v>No / Pending</x:v>
      </x:c>
      <x:c r="EC1178" t="str">
        <x:f>IF(L1178="","",IF(OR(ISNUMBER(SEARCH("Retracted Publication",Q1178)),CM1178="Retracted",CN1178="Retracted",CM1178="Expression of Concern",CN1178="Expression of Concern",F1178="Not used",CG1178="Critical",CH1178="High",CH1178="Critical"),"BLOCKED — integrity or use restriction",IF(AND(CJ1178="Yes",CK1178="Yes",CL1178="Yes"),IF(AND(CM1178="Clear",CN1178="Verified — clear"),IF(AND(AND(LEN(TRIM(CF1178))&gt;0,LEFT(LOWER(TRIM(CF1178)),7)&lt;&gt;"pending"),OR(CG1178="High",CG1178="Moderate"),OR(CH1178="Low",CH1178="Some concerns",CH1178="Not applicable")),IF(AND(DD1178="No",OR(DE1178="HIGH",DE1178="CONDITIONAL"),AND(LEN(TRIM(DF1178))&gt;0,LEFT(LOWER(TRIM(DF1178)),7)&lt;&gt;"pending")),IF(AND(AND(LEN(TRIM(DT1178))&gt;0,LEFT(LOWER(TRIM(DT1178)),7)&lt;&gt;"pending"),AND(LEN(TRIM(DU1178))&gt;0,LEFT(LOWER(TRIM(DU1178)),7)&lt;&gt;"pending"),OR(AND(LEN(TRIM(DV1178))&gt;0,LEFT(LOWER(TRIM(DV1178)),7)&lt;&gt;"pending"),AND(LEN(TRIM(DW1178))&gt;0,LEFT(LOWER(TRIM(DW1178)),7)&lt;&gt;"pending")),AND(LEN(TRIM(DX1178))&gt;0,LEFT(LOWER(TRIM(DX1178)),7)&lt;&gt;"pending")),IF(AND(F1178="Claim-ready",OR(EA1178="Strong",EA1178="Moderate"),AND(LEN(TRIM(G1178))&gt;0,LEFT(LOWER(TRIM(G1178)),7)&lt;&gt;"pending"),G1178&lt;&gt;"No substantive use decision is permitted from identification metadata alone.",AND(LEN(TRIM(DZ1178))&gt;0,LEFT(LOWER(TRIM(DZ1178)),7)&lt;&gt;"pending"),DZ1178&lt;&gt;"Identification metadata alone does not permit any substantive scientific, causal, operational, or institutional claim.",AND(LEN(TRIM(EI1178))&gt;0,LEFT(LOWER(TRIM(EI1178)),7)&lt;&gt;"pending"),ISNUMBER(EH1178),EH1178&gt;0),"READY","PENDING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8" t="str">
        <x:v>Pending</x:v>
      </x:c>
      <x:c r="EE1178"/>
      <x:c r="EF1178" t="str">
        <x:v>Pending</x:v>
      </x:c>
      <x:c r="EG1178" t="str">
        <x:v>Pending</x:v>
      </x:c>
      <x:c r="EH1178"/>
      <x:c r="EI1178" s="501"/>
      <x:c r="EJ1178"/>
      <x:c r="EK1178" t="str">
        <x:v>Pending</x:v>
      </x:c>
      <x:c r="EL1178" t="n">
        <x:v>46272</x:v>
      </x:c>
      <x:c r="EM1178" t="str">
        <x:v>Production PubMed record imported and reconciled to Zotero item IW567FMU;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8" t="n">
        <x:f>IF(L1178="","",(IF(N1178&lt;&gt;"",1,0)+IF(O1178&lt;&gt;"",1,0)+IF(AJ1178&lt;&gt;"",1,0)+IF(AU1178&lt;&gt;"",1,0)+IF(BE1178&lt;&gt;"",1,0)+IF(CF1178&lt;&gt;"",1,0)+IF(CJ1178="Yes",1,0)+IF(CL1178="Yes",1,0)+IF(DE1178&lt;&gt;"Pending",1,0)+IF(F1178&lt;&gt;"",1,0)+IF(DZ1178&lt;&gt;"",1,0)+IF(EI1178&lt;&gt;"",1,0))/12)</x:f>
        <x:v>0.5</x:v>
      </x:c>
    </x:row>
    <x:row r="1179">
      <x:c r="A1179" t="str">
        <x:v>EV-1176</x:v>
      </x:c>
      <x:c r="B1179" t="str">
        <x:v>Integrity check</x:v>
      </x:c>
      <x:c r="C1179" t="str">
        <x:f>IF(L1179="","",IF(LEFT(EC1179,7)="BLOCKED","🔴 Do not use for conclusion",IF(EB1179="Yes","🟢 Claim-ready","🟡 Caution / context")))</x:f>
        <x:v>🟡 Caution / context</x:v>
      </x:c>
      <x:c r="D1179" t="str">
        <x:f>IF(L1179="","",EC1179)</x:f>
        <x:v>PENDING — appropriate appraisal</x:v>
      </x:c>
      <x:c r="E1179" t="str">
        <x:v>P2 — High</x:v>
      </x:c>
      <x:c r="F1179" t="str">
        <x:v>Pending</x:v>
      </x:c>
      <x:c r="G1179" t="str">
        <x:v>Title/abstract identify an explicit tactical/public-safety context and readiness domain; retain for full-text assessment.</x:v>
      </x:c>
      <x:c r="H1179" t="str">
        <x:v>Obtain and review lawful full text; confirm human adjudication; then select a design-specific appraisal instrument.</x:v>
      </x:c>
      <x:c r="I1179"/>
      <x:c r="J1179" t="str">
        <x:v>A — Core</x:v>
      </x:c>
      <x:c r="K1179" t="str">
        <x:v>IDENTIFIED</x:v>
      </x:c>
      <x:c r="L1179" t="str">
        <x:v>Musculoskeletal, biomechanical, and physiological gender differences in the US military.</x:v>
      </x:c>
      <x:c r="M1179"/>
      <x:c r="N1179" t="str">
        <x:v>Allison, Katelyn F; Keenan, Karen A; Sell, Timothy C; Abt, John P; Nagai, Takashi; Deluzio, Jennifer; McGrail, Mark; Lephart, Scott M</x:v>
      </x:c>
      <x:c r="O1179" t="n">
        <x:v>2015</x:v>
      </x:c>
      <x:c r="P1179" t="str">
        <x:v>U.S. Army Medical Department journal</x:v>
      </x:c>
      <x:c r="Q1179" t="str">
        <x:v>Journal Article; Research Support, U.S. Gov't, Non-P.H.S.</x:v>
      </x:c>
      <x:c r="R1179" t="str">
        <x:v>Unclear</x:v>
      </x:c>
      <x:c r="S1179" t="str">
        <x:v>Unknown</x:v>
      </x:c>
      <x:c r="T1179" t="str">
        <x:v>eng</x:v>
      </x:c>
      <x:c r="U1179" t="str">
        <x:v>https://pubmed.ncbi.nlm.nih.gov/26101903/</x:v>
      </x:c>
      <x:c r="V1179" t="str"/>
      <x:c r="W1179" t="str">
        <x:f>IF(V1179="","",LOWER(SUBSTITUTE(SUBSTITUTE(SUBSTITUTE(SUBSTITUTE(TRIM(V1179),"https://doi.org/",""),"http://doi.org/",""),"https://dx.doi.org/",""),"doi:","")))</x:f>
      </x:c>
      <x:c r="X1179" t="str">
        <x:v>26101903</x:v>
      </x:c>
      <x:c r="Y1179" t="str"/>
      <x:c r="Z1179"/>
      <x:c r="AA1179" t="str">
        <x:v>PubMed/MEDLINE</x:v>
      </x:c>
      <x:c r="AB1179" t="str">
        <x:v>PUBMED-A-v1.0-2026-08-28</x:v>
      </x:c>
      <x:c r="AC1179" t="str">
        <x:v>SP-PUBMED-A-20260828</x:v>
      </x:c>
      <x:c r="AD1179" s="499" t="n">
        <x:v>46262</x:v>
      </x:c>
      <x:c r="AE1179" s="499" t="n">
        <x:v>46272</x:v>
      </x:c>
      <x:c r="AF1179" t="str">
        <x:v>NAHT345J</x:v>
      </x:c>
      <x:c r="AG1179"/>
      <x:c r="AH1179" t="str">
        <x:v>Tactical Athlete → Operational Readiness Brazil</x:v>
      </x:c>
      <x:c r="AI1179" t="str">
        <x:v>evidence-family:A</x:v>
      </x:c>
      <x:c r="AJ1179"/>
      <x:c r="AK1179" t="str">
        <x:f>IF(AJ1179="","",IF(OR(LOWER(AJ1179)="brazil",LOWER(AJ1179)="brasil"),"Yes","No"))</x:f>
      </x:c>
      <x:c r="AL1179"/>
      <x:c r="AM1179"/>
      <x:c r="AN1179"/>
      <x:c r="AO1179"/>
      <x:c r="AP1179"/>
      <x:c r="AQ1179"/>
      <x:c r="AR1179"/>
      <x:c r="AS1179"/>
      <x:c r="AT1179"/>
      <x:c r="AU1179"/>
      <x:c r="AV1179"/>
      <x:c r="AW1179"/>
      <x:c r="AX1179"/>
      <x:c r="AY1179"/>
      <x:c r="AZ1179"/>
      <x:c r="BA1179"/>
      <x:c r="BB1179"/>
      <x:c r="BC1179"/>
      <x:c r="BD1179"/>
      <x:c r="BE1179"/>
      <x:c r="BF1179"/>
      <x:c r="BG1179"/>
      <x:c r="BH1179"/>
      <x:c r="BI1179"/>
      <x:c r="BJ1179"/>
      <x:c r="BK1179"/>
      <x:c r="BL1179"/>
      <x:c r="BM1179"/>
      <x:c r="BN1179"/>
      <x:c r="BO1179"/>
      <x:c r="BP1179"/>
      <x:c r="BQ1179"/>
      <x:c r="BR1179"/>
      <x:c r="BS1179"/>
      <x:c r="BT1179"/>
      <x:c r="BU1179"/>
      <x:c r="BV1179"/>
      <x:c r="BW1179"/>
      <x:c r="BX1179"/>
      <x:c r="BY1179"/>
      <x:c r="BZ1179"/>
      <x:c r="CA1179"/>
      <x:c r="CB1179"/>
      <x:c r="CC1179"/>
      <x:c r="CD1179"/>
      <x:c r="CE1179"/>
      <x:c r="CF1179"/>
      <x:c r="CG1179"/>
      <x:c r="CH1179"/>
      <x:c r="CI1179"/>
      <x:c r="CJ1179" t="str">
        <x:v>Yes</x:v>
      </x:c>
      <x:c r="CK1179" t="str">
        <x:v>Yes</x:v>
      </x:c>
      <x:c r="CL1179" t="str">
        <x:v>Yes</x:v>
      </x:c>
      <x:c r="CM1179" t="str">
        <x:v>Clear</x:v>
      </x:c>
      <x:c r="CN1179" t="str">
        <x:v>Verified — clear</x:v>
      </x:c>
      <x:c r="CO1179" t="n">
        <x:v>46272</x:v>
      </x:c>
      <x:c r="CP1179" t="str">
        <x:v>https://pubmed.ncbi.nlm.nih.gov/26101903/</x:v>
      </x:c>
      <x:c r="CQ1179"/>
      <x:c r="CR1179"/>
      <x:c r="CS1179"/>
      <x:c r="CT1179"/>
      <x:c r="CU1179"/>
      <x:c r="CV1179"/>
      <x:c r="CW1179"/>
      <x:c r="CX1179"/>
      <x:c r="CY1179"/>
      <x:c r="CZ1179"/>
      <x:c r="DA1179"/>
      <x:c r="DB1179" t="str">
        <x:f>IF(L1179="","",IF(AND(COUNT(CU1179:DA1179)=7,OR(CU1179=0,CU1179=1,CU1179=2),OR(CV1179=0,CV1179=1,CV1179=2),OR(CW1179=0,CW1179=1,CW1179=2),OR(CX1179=0,CX1179=1,CX1179=2),OR(CY1179=0,CY1179=1,CY1179=2),OR(CZ1179=0,CZ1179=1,CZ1179=2),OR(DA1179=0,DA1179=1,DA1179=2)),SUM(CU1179:DA1179),""))</x:f>
      </x:c>
      <x:c r="DC1179" t="str">
        <x:f>IF(DB1179="","",ROUND(DB1179/14*10,1))</x:f>
      </x:c>
      <x:c r="DD1179" t="str">
        <x:v>Pending</x:v>
      </x:c>
      <x:c r="DE1179" t="str">
        <x:f>IF(L1179="","",IF(DC1179="","Pending",IF(DD1179="Yes","CONDITIONAL — safety override",IF(DC1179&gt;=8,"HIGH",IF(DC1179&gt;=5,"CONDITIONAL","LOW")))))</x:f>
        <x:v>Pending</x:v>
      </x:c>
      <x:c r="DF1179" t="str">
        <x:v>Pending screening and full-text appraisal; no transferability judgment made at identification.</x:v>
      </x:c>
      <x:c r="DG1179"/>
      <x:c r="DH1179"/>
      <x:c r="DI1179"/>
      <x:c r="DJ1179"/>
      <x:c r="DK1179"/>
      <x:c r="DL1179"/>
      <x:c r="DM1179"/>
      <x:c r="DN1179"/>
      <x:c r="DO1179"/>
      <x:c r="DP1179"/>
      <x:c r="DQ1179"/>
      <x:c r="DR1179"/>
      <x:c r="DS1179"/>
      <x:c r="DT1179"/>
      <x:c r="DU1179"/>
      <x:c r="DV1179"/>
      <x:c r="DW1179"/>
      <x:c r="DX1179"/>
      <x:c r="DY1179"/>
      <x:c r="DZ1179" t="str">
        <x:v>Title/abstract screening alone does not establish effectiveness, causality, methodological quality, transferability to Brazilian public safety or an institutional recommendation.</x:v>
      </x:c>
      <x:c r="EA1179" t="str">
        <x:v>Pending</x:v>
      </x:c>
      <x:c r="EB1179" t="str">
        <x:f>IF(L1179="","",IF(EC1179="READY","Yes","No / Pending"))</x:f>
        <x:v>No / Pending</x:v>
      </x:c>
      <x:c r="EC1179" t="str">
        <x:f>IF(L1179="","",IF(OR(ISNUMBER(SEARCH("Retracted Publication",Q1179)),CM1179="Retracted",CN1179="Retracted",CM1179="Expression of Concern",CN1179="Expression of Concern",F1179="Not used",CG1179="Critical",CH1179="High",CH1179="Critical"),"BLOCKED — integrity or use restriction",IF(AND(CJ1179="Yes",CK1179="Yes",CL1179="Yes"),IF(AND(CM1179="Clear",CN1179="Verified — clear"),IF(AND(AND(LEN(TRIM(CF1179))&gt;0,LEFT(LOWER(TRIM(CF1179)),7)&lt;&gt;"pending"),OR(CG1179="High",CG1179="Moderate"),OR(CH1179="Low",CH1179="Some concerns",CH1179="Not applicable")),IF(AND(DD1179="No",OR(DE1179="HIGH",DE1179="CONDITIONAL"),AND(LEN(TRIM(DF1179))&gt;0,LEFT(LOWER(TRIM(DF1179)),7)&lt;&gt;"pending")),IF(AND(AND(LEN(TRIM(DT1179))&gt;0,LEFT(LOWER(TRIM(DT1179)),7)&lt;&gt;"pending"),AND(LEN(TRIM(DU1179))&gt;0,LEFT(LOWER(TRIM(DU1179)),7)&lt;&gt;"pending"),OR(AND(LEN(TRIM(DV1179))&gt;0,LEFT(LOWER(TRIM(DV1179)),7)&lt;&gt;"pending"),AND(LEN(TRIM(DW1179))&gt;0,LEFT(LOWER(TRIM(DW1179)),7)&lt;&gt;"pending")),AND(LEN(TRIM(DX1179))&gt;0,LEFT(LOWER(TRIM(DX1179)),7)&lt;&gt;"pending")),IF(AND(F1179="Claim-ready",OR(EA1179="Strong",EA1179="Moderate"),AND(LEN(TRIM(G1179))&gt;0,LEFT(LOWER(TRIM(G1179)),7)&lt;&gt;"pending"),G1179&lt;&gt;"No substantive use decision is permitted from identification metadata alone.",AND(LEN(TRIM(DZ1179))&gt;0,LEFT(LOWER(TRIM(DZ1179)),7)&lt;&gt;"pending"),DZ1179&lt;&gt;"Identification metadata alone does not permit any substantive scientific, causal, operational, or institutional claim.",AND(LEN(TRIM(EI1179))&gt;0,LEFT(LOWER(TRIM(EI1179)),7)&lt;&gt;"pending"),ISNUMBER(EH1179),EH1179&gt;0),"READY","PENDING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79" t="str">
        <x:v>Pending</x:v>
      </x:c>
      <x:c r="EE1179"/>
      <x:c r="EF1179" t="str">
        <x:v>Pending</x:v>
      </x:c>
      <x:c r="EG1179" t="str">
        <x:v>Pending</x:v>
      </x:c>
      <x:c r="EH1179"/>
      <x:c r="EI1179" s="501"/>
      <x:c r="EJ1179"/>
      <x:c r="EK1179" t="str">
        <x:v>Pending</x:v>
      </x:c>
      <x:c r="EL1179" t="n">
        <x:v>46272</x:v>
      </x:c>
      <x:c r="EM1179" t="str">
        <x:v>Production PubMed record imported and reconciled to Zotero item NAHT345J;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79" t="n">
        <x:f>IF(L1179="","",(IF(N1179&lt;&gt;"",1,0)+IF(O1179&lt;&gt;"",1,0)+IF(AJ1179&lt;&gt;"",1,0)+IF(AU1179&lt;&gt;"",1,0)+IF(BE1179&lt;&gt;"",1,0)+IF(CF1179&lt;&gt;"",1,0)+IF(CJ1179="Yes",1,0)+IF(CL1179="Yes",1,0)+IF(DE1179&lt;&gt;"Pending",1,0)+IF(F1179&lt;&gt;"",1,0)+IF(DZ1179&lt;&gt;"",1,0)+IF(EI1179&lt;&gt;"",1,0))/12)</x:f>
        <x:v>0.5</x:v>
      </x:c>
    </x:row>
    <x:row r="1180">
      <x:c r="A1180" t="str">
        <x:v>EV-1177</x:v>
      </x:c>
      <x:c r="B1180" t="str">
        <x:v>Integrity check</x:v>
      </x:c>
      <x:c r="C1180" t="str">
        <x:f>IF(L1180="","",IF(LEFT(EC1180,7)="BLOCKED","🔴 Do not use for conclusion",IF(EB1180="Yes","🟢 Claim-ready","🟡 Caution / context")))</x:f>
        <x:v>🟡 Caution / context</x:v>
      </x:c>
      <x:c r="D1180" t="str">
        <x:f>IF(L1180="","",EC1180)</x:f>
        <x:v>PENDING — appropriate appraisal</x:v>
      </x:c>
      <x:c r="E1180" t="str">
        <x:v>P3 — Medium</x:v>
      </x:c>
      <x:c r="F1180" t="str">
        <x:v>Pending</x:v>
      </x:c>
      <x:c r="G1180" t="str">
        <x:v>A potentially relevant concept is present, but direct applicability is ambiguous at title/abstract level.</x:v>
      </x:c>
      <x:c r="H1180" t="str">
        <x:v>Human title/abstract adjudication; retrieve full text if relevance remains plausible.</x:v>
      </x:c>
      <x:c r="I1180"/>
      <x:c r="J1180" t="str">
        <x:v>A — Core</x:v>
      </x:c>
      <x:c r="K1180" t="str">
        <x:v>IDENTIFIED</x:v>
      </x:c>
      <x:c r="L1180" t="str">
        <x:v>Respiratory Infections in the U.S. Military: Recent Experience and Control.</x:v>
      </x:c>
      <x:c r="M1180"/>
      <x:c r="N1180" t="str">
        <x:v>Sanchez, Jose L; Cooper, Michael J; Myers, Christopher A; Cummings, James F; Vest, Kelly G; Russell, Kevin L; Sanchez, Joyce L; Hiser, Michelle J; Gaydos, Charlotte A</x:v>
      </x:c>
      <x:c r="O1180" t="n">
        <x:v>2015</x:v>
      </x:c>
      <x:c r="P1180" t="str">
        <x:v>Clinical microbiology reviews</x:v>
      </x:c>
      <x:c r="Q1180" t="str">
        <x:v>Journal Article; Research Support, U.S. Gov't, Non-P.H.S.; Review</x:v>
      </x:c>
      <x:c r="R1180" t="str">
        <x:v>Unclear</x:v>
      </x:c>
      <x:c r="S1180" t="str">
        <x:v>Unknown</x:v>
      </x:c>
      <x:c r="T1180" t="str">
        <x:v>eng</x:v>
      </x:c>
      <x:c r="U1180" t="str">
        <x:v>https://pubmed.ncbi.nlm.nih.gov/26085551/</x:v>
      </x:c>
      <x:c r="V1180" t="str">
        <x:v>10.1128/cmr.00039-14</x:v>
      </x:c>
      <x:c r="W1180" t="str">
        <x:f>IF(V1180="","",LOWER(SUBSTITUTE(SUBSTITUTE(SUBSTITUTE(SUBSTITUTE(TRIM(V1180),"https://doi.org/",""),"http://doi.org/",""),"https://dx.doi.org/",""),"doi:","")))</x:f>
        <x:v>10.1128/cmr.00039-14</x:v>
      </x:c>
      <x:c r="X1180" t="str">
        <x:v>26085551</x:v>
      </x:c>
      <x:c r="Y1180" t="str">
        <x:v>PMC4475643</x:v>
      </x:c>
      <x:c r="Z1180"/>
      <x:c r="AA1180" t="str">
        <x:v>PubMed/MEDLINE</x:v>
      </x:c>
      <x:c r="AB1180" t="str">
        <x:v>PUBMED-A-v1.0-2026-08-28</x:v>
      </x:c>
      <x:c r="AC1180" t="str">
        <x:v>SP-PUBMED-A-20260828</x:v>
      </x:c>
      <x:c r="AD1180" s="499" t="n">
        <x:v>46262</x:v>
      </x:c>
      <x:c r="AE1180" s="499" t="n">
        <x:v>46272</x:v>
      </x:c>
      <x:c r="AF1180" t="str">
        <x:v>GWWDE6XL</x:v>
      </x:c>
      <x:c r="AG1180"/>
      <x:c r="AH1180" t="str">
        <x:v>Tactical Athlete → Operational Readiness Brazil</x:v>
      </x:c>
      <x:c r="AI1180" t="str">
        <x:v>evidence-family:A</x:v>
      </x:c>
      <x:c r="AJ1180"/>
      <x:c r="AK1180" t="str">
        <x:f>IF(AJ1180="","",IF(OR(LOWER(AJ1180)="brazil",LOWER(AJ1180)="brasil"),"Yes","No"))</x:f>
      </x:c>
      <x:c r="AL1180"/>
      <x:c r="AM1180"/>
      <x:c r="AN1180"/>
      <x:c r="AO1180"/>
      <x:c r="AP1180"/>
      <x:c r="AQ1180"/>
      <x:c r="AR1180"/>
      <x:c r="AS1180"/>
      <x:c r="AT1180"/>
      <x:c r="AU1180"/>
      <x:c r="AV1180"/>
      <x:c r="AW1180"/>
      <x:c r="AX1180"/>
      <x:c r="AY1180"/>
      <x:c r="AZ1180"/>
      <x:c r="BA1180"/>
      <x:c r="BB1180"/>
      <x:c r="BC1180"/>
      <x:c r="BD1180"/>
      <x:c r="BE1180"/>
      <x:c r="BF1180"/>
      <x:c r="BG1180"/>
      <x:c r="BH1180"/>
      <x:c r="BI1180"/>
      <x:c r="BJ1180"/>
      <x:c r="BK1180"/>
      <x:c r="BL1180"/>
      <x:c r="BM1180"/>
      <x:c r="BN1180"/>
      <x:c r="BO1180"/>
      <x:c r="BP1180"/>
      <x:c r="BQ1180"/>
      <x:c r="BR1180"/>
      <x:c r="BS1180"/>
      <x:c r="BT1180"/>
      <x:c r="BU1180"/>
      <x:c r="BV1180"/>
      <x:c r="BW1180"/>
      <x:c r="BX1180"/>
      <x:c r="BY1180"/>
      <x:c r="BZ1180"/>
      <x:c r="CA1180"/>
      <x:c r="CB1180"/>
      <x:c r="CC1180"/>
      <x:c r="CD1180"/>
      <x:c r="CE1180"/>
      <x:c r="CF1180"/>
      <x:c r="CG1180"/>
      <x:c r="CH1180"/>
      <x:c r="CI1180"/>
      <x:c r="CJ1180" t="str">
        <x:v>Yes</x:v>
      </x:c>
      <x:c r="CK1180" t="str">
        <x:v>Yes</x:v>
      </x:c>
      <x:c r="CL1180" t="str">
        <x:v>Yes</x:v>
      </x:c>
      <x:c r="CM1180" t="str">
        <x:v>Clear</x:v>
      </x:c>
      <x:c r="CN1180" t="str">
        <x:v>Verified — clear</x:v>
      </x:c>
      <x:c r="CO1180" t="n">
        <x:v>46272</x:v>
      </x:c>
      <x:c r="CP1180" t="str">
        <x:v>https://pubmed.ncbi.nlm.nih.gov/26085551/</x:v>
      </x:c>
      <x:c r="CQ1180"/>
      <x:c r="CR1180"/>
      <x:c r="CS1180"/>
      <x:c r="CT1180"/>
      <x:c r="CU1180"/>
      <x:c r="CV1180"/>
      <x:c r="CW1180"/>
      <x:c r="CX1180"/>
      <x:c r="CY1180"/>
      <x:c r="CZ1180"/>
      <x:c r="DA1180"/>
      <x:c r="DB1180" t="str">
        <x:f>IF(L1180="","",IF(AND(COUNT(CU1180:DA1180)=7,OR(CU1180=0,CU1180=1,CU1180=2),OR(CV1180=0,CV1180=1,CV1180=2),OR(CW1180=0,CW1180=1,CW1180=2),OR(CX1180=0,CX1180=1,CX1180=2),OR(CY1180=0,CY1180=1,CY1180=2),OR(CZ1180=0,CZ1180=1,CZ1180=2),OR(DA1180=0,DA1180=1,DA1180=2)),SUM(CU1180:DA1180),""))</x:f>
      </x:c>
      <x:c r="DC1180" t="str">
        <x:f>IF(DB1180="","",ROUND(DB1180/14*10,1))</x:f>
      </x:c>
      <x:c r="DD1180" t="str">
        <x:v>Pending</x:v>
      </x:c>
      <x:c r="DE1180" t="str">
        <x:f>IF(L1180="","",IF(DC1180="","Pending",IF(DD1180="Yes","CONDITIONAL — safety override",IF(DC1180&gt;=8,"HIGH",IF(DC1180&gt;=5,"CONDITIONAL","LOW")))))</x:f>
        <x:v>Pending</x:v>
      </x:c>
      <x:c r="DF1180" t="str">
        <x:v>Pending screening and full-text appraisal; no transferability judgment made at identification.</x:v>
      </x:c>
      <x:c r="DG1180"/>
      <x:c r="DH1180"/>
      <x:c r="DI1180"/>
      <x:c r="DJ1180"/>
      <x:c r="DK1180"/>
      <x:c r="DL1180"/>
      <x:c r="DM1180"/>
      <x:c r="DN1180"/>
      <x:c r="DO1180"/>
      <x:c r="DP1180"/>
      <x:c r="DQ1180"/>
      <x:c r="DR1180"/>
      <x:c r="DS1180"/>
      <x:c r="DT1180"/>
      <x:c r="DU1180"/>
      <x:c r="DV1180"/>
      <x:c r="DW1180"/>
      <x:c r="DX1180"/>
      <x:c r="DY1180"/>
      <x:c r="DZ1180" t="str">
        <x:v>Title/abstract information is insufficient for a substantive scientific, causal, transferability or institutional claim.</x:v>
      </x:c>
      <x:c r="EA1180" t="str">
        <x:v>Pending</x:v>
      </x:c>
      <x:c r="EB1180" t="str">
        <x:f>IF(L1180="","",IF(EC1180="READY","Yes","No / Pending"))</x:f>
        <x:v>No / Pending</x:v>
      </x:c>
      <x:c r="EC1180" t="str">
        <x:f>IF(L1180="","",IF(OR(ISNUMBER(SEARCH("Retracted Publication",Q1180)),CM1180="Retracted",CN1180="Retracted",CM1180="Expression of Concern",CN1180="Expression of Concern",F1180="Not used",CG1180="Critical",CH1180="High",CH1180="Critical"),"BLOCKED — integrity or use restriction",IF(AND(CJ1180="Yes",CK1180="Yes",CL1180="Yes"),IF(AND(CM1180="Clear",CN1180="Verified — clear"),IF(AND(AND(LEN(TRIM(CF1180))&gt;0,LEFT(LOWER(TRIM(CF1180)),7)&lt;&gt;"pending"),OR(CG1180="High",CG1180="Moderate"),OR(CH1180="Low",CH1180="Some concerns",CH1180="Not applicable")),IF(AND(DD1180="No",OR(DE1180="HIGH",DE1180="CONDITIONAL"),AND(LEN(TRIM(DF1180))&gt;0,LEFT(LOWER(TRIM(DF1180)),7)&lt;&gt;"pending")),IF(AND(AND(LEN(TRIM(DT1180))&gt;0,LEFT(LOWER(TRIM(DT1180)),7)&lt;&gt;"pending"),AND(LEN(TRIM(DU1180))&gt;0,LEFT(LOWER(TRIM(DU1180)),7)&lt;&gt;"pending"),OR(AND(LEN(TRIM(DV1180))&gt;0,LEFT(LOWER(TRIM(DV1180)),7)&lt;&gt;"pending"),AND(LEN(TRIM(DW1180))&gt;0,LEFT(LOWER(TRIM(DW1180)),7)&lt;&gt;"pending")),AND(LEN(TRIM(DX1180))&gt;0,LEFT(LOWER(TRIM(DX1180)),7)&lt;&gt;"pending")),IF(AND(F1180="Claim-ready",OR(EA1180="Strong",EA1180="Moderate"),AND(LEN(TRIM(G1180))&gt;0,LEFT(LOWER(TRIM(G1180)),7)&lt;&gt;"pending"),G1180&lt;&gt;"No substantive use decision is permitted from identification metadata alone.",AND(LEN(TRIM(DZ1180))&gt;0,LEFT(LOWER(TRIM(DZ1180)),7)&lt;&gt;"pending"),DZ1180&lt;&gt;"Identification metadata alone does not permit any substantive scientific, causal, operational, or institutional claim.",AND(LEN(TRIM(EI1180))&gt;0,LEFT(LOWER(TRIM(EI1180)),7)&lt;&gt;"pending"),ISNUMBER(EH1180),EH1180&gt;0),"READY","PENDING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0" t="str">
        <x:v>Pending</x:v>
      </x:c>
      <x:c r="EE1180"/>
      <x:c r="EF1180" t="str">
        <x:v>Pending</x:v>
      </x:c>
      <x:c r="EG1180" t="str">
        <x:v>Pending</x:v>
      </x:c>
      <x:c r="EH1180"/>
      <x:c r="EI1180" s="501"/>
      <x:c r="EJ1180"/>
      <x:c r="EK1180" t="str">
        <x:v>Pending</x:v>
      </x:c>
      <x:c r="EL1180" t="n">
        <x:v>46272</x:v>
      </x:c>
      <x:c r="EM1180" t="str">
        <x:v>Production PubMed record imported and reconciled to Zotero item GWWDE6XL;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80" t="n">
        <x:f>IF(L1180="","",(IF(N1180&lt;&gt;"",1,0)+IF(O1180&lt;&gt;"",1,0)+IF(AJ1180&lt;&gt;"",1,0)+IF(AU1180&lt;&gt;"",1,0)+IF(BE1180&lt;&gt;"",1,0)+IF(CF1180&lt;&gt;"",1,0)+IF(CJ1180="Yes",1,0)+IF(CL1180="Yes",1,0)+IF(DE1180&lt;&gt;"Pending",1,0)+IF(F1180&lt;&gt;"",1,0)+IF(DZ1180&lt;&gt;"",1,0)+IF(EI1180&lt;&gt;"",1,0))/12)</x:f>
        <x:v>0.5</x:v>
      </x:c>
    </x:row>
    <x:row r="1181">
      <x:c r="A1181" t="str">
        <x:v>EV-1178</x:v>
      </x:c>
      <x:c r="B1181" t="str">
        <x:v>Integrity check</x:v>
      </x:c>
      <x:c r="C1181" t="str">
        <x:f>IF(L1181="","",IF(LEFT(EC1181,7)="BLOCKED","🔴 Do not use for conclusion",IF(EB1181="Yes","🟢 Claim-ready","🟡 Caution / context")))</x:f>
        <x:v>🟡 Caution / context</x:v>
      </x:c>
      <x:c r="D1181" t="str">
        <x:f>IF(L1181="","",EC1181)</x:f>
        <x:v>PENDING — appropriate appraisal</x:v>
      </x:c>
      <x:c r="E1181" t="str">
        <x:v>P2 — High</x:v>
      </x:c>
      <x:c r="F1181" t="str">
        <x:v>Pending</x:v>
      </x:c>
      <x:c r="G1181" t="str">
        <x:v>Title/abstract identify an explicit tactical/public-safety context and readiness domain; retain for full-text assessment.</x:v>
      </x:c>
      <x:c r="H1181" t="str">
        <x:v>Obtain and review lawful full text; confirm human adjudication; then select a design-specific appraisal instrument.</x:v>
      </x:c>
      <x:c r="I1181"/>
      <x:c r="J1181" t="str">
        <x:v>A — Core</x:v>
      </x:c>
      <x:c r="K1181" t="str">
        <x:v>IDENTIFIED</x:v>
      </x:c>
      <x:c r="L1181" t="str">
        <x:v>PERFORMANCE OPTIMIZATION AND INJURY PREVENTION STRATEGIES FOR THE ARMY PHYSICAL FITNESS TEST: TECHNIQUE MATTERS.</x:v>
      </x:c>
      <x:c r="M1181"/>
      <x:c r="N1181" t="str">
        <x:v>Thelen, Mark; Koppenhaver, Shane</x:v>
      </x:c>
      <x:c r="O1181" t="n">
        <x:v>2015</x:v>
      </x:c>
      <x:c r="P1181" t="str">
        <x:v>International journal of sports physical therapy</x:v>
      </x:c>
      <x:c r="Q1181" t="str">
        <x:v>Journal Article</x:v>
      </x:c>
      <x:c r="R1181" t="str">
        <x:v>Unclear</x:v>
      </x:c>
      <x:c r="S1181" t="str">
        <x:v>Unknown</x:v>
      </x:c>
      <x:c r="T1181" t="str">
        <x:v>eng</x:v>
      </x:c>
      <x:c r="U1181" t="str">
        <x:v>https://pubmed.ncbi.nlm.nih.gov/26075155/</x:v>
      </x:c>
      <x:c r="V1181" t="str"/>
      <x:c r="W1181" t="str">
        <x:f>IF(V1181="","",LOWER(SUBSTITUTE(SUBSTITUTE(SUBSTITUTE(SUBSTITUTE(TRIM(V1181),"https://doi.org/",""),"http://doi.org/",""),"https://dx.doi.org/",""),"doi:","")))</x:f>
      </x:c>
      <x:c r="X1181" t="str">
        <x:v>26075155</x:v>
      </x:c>
      <x:c r="Y1181" t="str">
        <x:v>PMC4458927</x:v>
      </x:c>
      <x:c r="Z1181"/>
      <x:c r="AA1181" t="str">
        <x:v>PubMed/MEDLINE</x:v>
      </x:c>
      <x:c r="AB1181" t="str">
        <x:v>PUBMED-A-v1.0-2026-08-28</x:v>
      </x:c>
      <x:c r="AC1181" t="str">
        <x:v>SP-PUBMED-A-20260828</x:v>
      </x:c>
      <x:c r="AD1181" s="499" t="n">
        <x:v>46262</x:v>
      </x:c>
      <x:c r="AE1181" s="499" t="n">
        <x:v>46272</x:v>
      </x:c>
      <x:c r="AF1181" t="str">
        <x:v>4C4B2MSP</x:v>
      </x:c>
      <x:c r="AG1181"/>
      <x:c r="AH1181" t="str">
        <x:v>Tactical Athlete → Operational Readiness Brazil</x:v>
      </x:c>
      <x:c r="AI1181" t="str">
        <x:v>evidence-family:A</x:v>
      </x:c>
      <x:c r="AJ1181"/>
      <x:c r="AK1181" t="str">
        <x:f>IF(AJ1181="","",IF(OR(LOWER(AJ1181)="brazil",LOWER(AJ1181)="brasil"),"Yes","No"))</x:f>
      </x:c>
      <x:c r="AL1181"/>
      <x:c r="AM1181"/>
      <x:c r="AN1181"/>
      <x:c r="AO1181"/>
      <x:c r="AP1181"/>
      <x:c r="AQ1181"/>
      <x:c r="AR1181"/>
      <x:c r="AS1181"/>
      <x:c r="AT1181"/>
      <x:c r="AU1181"/>
      <x:c r="AV1181"/>
      <x:c r="AW1181"/>
      <x:c r="AX1181"/>
      <x:c r="AY1181"/>
      <x:c r="AZ1181"/>
      <x:c r="BA1181"/>
      <x:c r="BB1181"/>
      <x:c r="BC1181"/>
      <x:c r="BD1181"/>
      <x:c r="BE1181"/>
      <x:c r="BF1181"/>
      <x:c r="BG1181"/>
      <x:c r="BH1181"/>
      <x:c r="BI1181"/>
      <x:c r="BJ1181"/>
      <x:c r="BK1181"/>
      <x:c r="BL1181"/>
      <x:c r="BM1181"/>
      <x:c r="BN1181"/>
      <x:c r="BO1181"/>
      <x:c r="BP1181"/>
      <x:c r="BQ1181"/>
      <x:c r="BR1181"/>
      <x:c r="BS1181"/>
      <x:c r="BT1181"/>
      <x:c r="BU1181"/>
      <x:c r="BV1181"/>
      <x:c r="BW1181"/>
      <x:c r="BX1181"/>
      <x:c r="BY1181"/>
      <x:c r="BZ1181"/>
      <x:c r="CA1181"/>
      <x:c r="CB1181"/>
      <x:c r="CC1181"/>
      <x:c r="CD1181"/>
      <x:c r="CE1181"/>
      <x:c r="CF1181"/>
      <x:c r="CG1181"/>
      <x:c r="CH1181"/>
      <x:c r="CI1181"/>
      <x:c r="CJ1181" t="str">
        <x:v>Yes</x:v>
      </x:c>
      <x:c r="CK1181" t="str">
        <x:v>Yes</x:v>
      </x:c>
      <x:c r="CL1181" t="str">
        <x:v>Yes</x:v>
      </x:c>
      <x:c r="CM1181" t="str">
        <x:v>Clear</x:v>
      </x:c>
      <x:c r="CN1181" t="str">
        <x:v>Verified — clear</x:v>
      </x:c>
      <x:c r="CO1181" t="n">
        <x:v>46272</x:v>
      </x:c>
      <x:c r="CP1181" t="str">
        <x:v>https://pubmed.ncbi.nlm.nih.gov/26075155/</x:v>
      </x:c>
      <x:c r="CQ1181"/>
      <x:c r="CR1181"/>
      <x:c r="CS1181"/>
      <x:c r="CT1181"/>
      <x:c r="CU1181"/>
      <x:c r="CV1181"/>
      <x:c r="CW1181"/>
      <x:c r="CX1181"/>
      <x:c r="CY1181"/>
      <x:c r="CZ1181"/>
      <x:c r="DA1181"/>
      <x:c r="DB1181" t="str">
        <x:f>IF(L1181="","",IF(AND(COUNT(CU1181:DA1181)=7,OR(CU1181=0,CU1181=1,CU1181=2),OR(CV1181=0,CV1181=1,CV1181=2),OR(CW1181=0,CW1181=1,CW1181=2),OR(CX1181=0,CX1181=1,CX1181=2),OR(CY1181=0,CY1181=1,CY1181=2),OR(CZ1181=0,CZ1181=1,CZ1181=2),OR(DA1181=0,DA1181=1,DA1181=2)),SUM(CU1181:DA1181),""))</x:f>
      </x:c>
      <x:c r="DC1181" t="str">
        <x:f>IF(DB1181="","",ROUND(DB1181/14*10,1))</x:f>
      </x:c>
      <x:c r="DD1181" t="str">
        <x:v>Pending</x:v>
      </x:c>
      <x:c r="DE1181" t="str">
        <x:f>IF(L1181="","",IF(DC1181="","Pending",IF(DD1181="Yes","CONDITIONAL — safety override",IF(DC1181&gt;=8,"HIGH",IF(DC1181&gt;=5,"CONDITIONAL","LOW")))))</x:f>
        <x:v>Pending</x:v>
      </x:c>
      <x:c r="DF1181" t="str">
        <x:v>Pending screening and full-text appraisal; no transferability judgment made at identification.</x:v>
      </x:c>
      <x:c r="DG1181"/>
      <x:c r="DH1181"/>
      <x:c r="DI1181"/>
      <x:c r="DJ1181"/>
      <x:c r="DK1181"/>
      <x:c r="DL1181"/>
      <x:c r="DM1181"/>
      <x:c r="DN1181"/>
      <x:c r="DO1181"/>
      <x:c r="DP1181"/>
      <x:c r="DQ1181"/>
      <x:c r="DR1181"/>
      <x:c r="DS1181"/>
      <x:c r="DT1181"/>
      <x:c r="DU1181"/>
      <x:c r="DV1181"/>
      <x:c r="DW1181"/>
      <x:c r="DX1181"/>
      <x:c r="DY1181"/>
      <x:c r="DZ1181" t="str">
        <x:v>Title/abstract screening alone does not establish effectiveness, causality, methodological quality, transferability to Brazilian public safety or an institutional recommendation.</x:v>
      </x:c>
      <x:c r="EA1181" t="str">
        <x:v>Pending</x:v>
      </x:c>
      <x:c r="EB1181" t="str">
        <x:f>IF(L1181="","",IF(EC1181="READY","Yes","No / Pending"))</x:f>
        <x:v>No / Pending</x:v>
      </x:c>
      <x:c r="EC1181" t="str">
        <x:f>IF(L1181="","",IF(OR(ISNUMBER(SEARCH("Retracted Publication",Q1181)),CM1181="Retracted",CN1181="Retracted",CM1181="Expression of Concern",CN1181="Expression of Concern",F1181="Not used",CG1181="Critical",CH1181="High",CH1181="Critical"),"BLOCKED — integrity or use restriction",IF(AND(CJ1181="Yes",CK1181="Yes",CL1181="Yes"),IF(AND(CM1181="Clear",CN1181="Verified — clear"),IF(AND(AND(LEN(TRIM(CF1181))&gt;0,LEFT(LOWER(TRIM(CF1181)),7)&lt;&gt;"pending"),OR(CG1181="High",CG1181="Moderate"),OR(CH1181="Low",CH1181="Some concerns",CH1181="Not applicable")),IF(AND(DD1181="No",OR(DE1181="HIGH",DE1181="CONDITIONAL"),AND(LEN(TRIM(DF1181))&gt;0,LEFT(LOWER(TRIM(DF1181)),7)&lt;&gt;"pending")),IF(AND(AND(LEN(TRIM(DT1181))&gt;0,LEFT(LOWER(TRIM(DT1181)),7)&lt;&gt;"pending"),AND(LEN(TRIM(DU1181))&gt;0,LEFT(LOWER(TRIM(DU1181)),7)&lt;&gt;"pending"),OR(AND(LEN(TRIM(DV1181))&gt;0,LEFT(LOWER(TRIM(DV1181)),7)&lt;&gt;"pending"),AND(LEN(TRIM(DW1181))&gt;0,LEFT(LOWER(TRIM(DW1181)),7)&lt;&gt;"pending")),AND(LEN(TRIM(DX1181))&gt;0,LEFT(LOWER(TRIM(DX1181)),7)&lt;&gt;"pending")),IF(AND(F1181="Claim-ready",OR(EA1181="Strong",EA1181="Moderate"),AND(LEN(TRIM(G1181))&gt;0,LEFT(LOWER(TRIM(G1181)),7)&lt;&gt;"pending"),G1181&lt;&gt;"No substantive use decision is permitted from identification metadata alone.",AND(LEN(TRIM(DZ1181))&gt;0,LEFT(LOWER(TRIM(DZ1181)),7)&lt;&gt;"pending"),DZ1181&lt;&gt;"Identification metadata alone does not permit any substantive scientific, causal, operational, or institutional claim.",AND(LEN(TRIM(EI1181))&gt;0,LEFT(LOWER(TRIM(EI1181)),7)&lt;&gt;"pending"),ISNUMBER(EH1181),EH1181&gt;0),"READY","PENDING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1" t="str">
        <x:v>Pending</x:v>
      </x:c>
      <x:c r="EE1181"/>
      <x:c r="EF1181" t="str">
        <x:v>Pending</x:v>
      </x:c>
      <x:c r="EG1181" t="str">
        <x:v>Pending</x:v>
      </x:c>
      <x:c r="EH1181"/>
      <x:c r="EI1181" s="501"/>
      <x:c r="EJ1181"/>
      <x:c r="EK1181" t="str">
        <x:v>Pending</x:v>
      </x:c>
      <x:c r="EL1181" t="n">
        <x:v>46272</x:v>
      </x:c>
      <x:c r="EM1181" t="str">
        <x:v>Production PubMed record imported and reconciled to Zotero item 4C4B2MSP;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81" t="n">
        <x:f>IF(L1181="","",(IF(N1181&lt;&gt;"",1,0)+IF(O1181&lt;&gt;"",1,0)+IF(AJ1181&lt;&gt;"",1,0)+IF(AU1181&lt;&gt;"",1,0)+IF(BE1181&lt;&gt;"",1,0)+IF(CF1181&lt;&gt;"",1,0)+IF(CJ1181="Yes",1,0)+IF(CL1181="Yes",1,0)+IF(DE1181&lt;&gt;"Pending",1,0)+IF(F1181&lt;&gt;"",1,0)+IF(DZ1181&lt;&gt;"",1,0)+IF(EI1181&lt;&gt;"",1,0))/12)</x:f>
        <x:v>0.5</x:v>
      </x:c>
    </x:row>
    <x:row r="1182">
      <x:c r="A1182" t="str">
        <x:v>EV-1179</x:v>
      </x:c>
      <x:c r="B1182" t="str">
        <x:v>Integrity check</x:v>
      </x:c>
      <x:c r="C1182" t="str">
        <x:f>IF(L1182="","",IF(LEFT(EC1182,7)="BLOCKED","🔴 Do not use for conclusion",IF(EB1182="Yes","🟢 Claim-ready","🟡 Caution / context")))</x:f>
        <x:v>🟡 Caution / context</x:v>
      </x:c>
      <x:c r="D1182" t="str">
        <x:f>IF(L1182="","",EC1182)</x:f>
        <x:v>PENDING — appropriate appraisal</x:v>
      </x:c>
      <x:c r="E1182" t="str">
        <x:v>P3 — Medium</x:v>
      </x:c>
      <x:c r="F1182" t="str">
        <x:v>Pending</x:v>
      </x:c>
      <x:c r="G1182" t="str">
        <x:v>Title/abstract identify an explicit tactical/public-safety context and readiness domain; retain for full-text assessment.</x:v>
      </x:c>
      <x:c r="H1182" t="str">
        <x:v>Obtain and review lawful full text; confirm human adjudication; then select a design-specific appraisal instrument.</x:v>
      </x:c>
      <x:c r="I1182"/>
      <x:c r="J1182" t="str">
        <x:v>A — Core</x:v>
      </x:c>
      <x:c r="K1182" t="str">
        <x:v>IDENTIFIED</x:v>
      </x:c>
      <x:c r="L1182" t="str">
        <x:v>Nutritional and sports supplement use among deployed U.S. Army soldiers in a remote, austere combat outpost in eastern Afghanistan.</x:v>
      </x:c>
      <x:c r="M1182"/>
      <x:c r="N1182" t="str">
        <x:v>Paisley, Robert D</x:v>
      </x:c>
      <x:c r="O1182" t="n">
        <x:v>2015</x:v>
      </x:c>
      <x:c r="P1182" t="str">
        <x:v>Military medicine</x:v>
      </x:c>
      <x:c r="Q1182" t="str">
        <x:v>Journal Article</x:v>
      </x:c>
      <x:c r="R1182" t="str">
        <x:v>Unclear</x:v>
      </x:c>
      <x:c r="S1182" t="str">
        <x:v>Unknown</x:v>
      </x:c>
      <x:c r="T1182" t="str">
        <x:v>eng</x:v>
      </x:c>
      <x:c r="U1182" t="str">
        <x:v>https://pubmed.ncbi.nlm.nih.gov/25826344/</x:v>
      </x:c>
      <x:c r="V1182" t="str">
        <x:v>10.7205/milmed-d-14-00334</x:v>
      </x:c>
      <x:c r="W1182" t="str">
        <x:f>IF(V1182="","",LOWER(SUBSTITUTE(SUBSTITUTE(SUBSTITUTE(SUBSTITUTE(TRIM(V1182),"https://doi.org/",""),"http://doi.org/",""),"https://dx.doi.org/",""),"doi:","")))</x:f>
        <x:v>10.7205/milmed-d-14-00334</x:v>
      </x:c>
      <x:c r="X1182" t="str">
        <x:v>25826344</x:v>
      </x:c>
      <x:c r="Y1182" t="str"/>
      <x:c r="Z1182"/>
      <x:c r="AA1182" t="str">
        <x:v>PubMed/MEDLINE</x:v>
      </x:c>
      <x:c r="AB1182" t="str">
        <x:v>PUBMED-A-v1.0-2026-08-28</x:v>
      </x:c>
      <x:c r="AC1182" t="str">
        <x:v>SP-PUBMED-A-20260828</x:v>
      </x:c>
      <x:c r="AD1182" s="499" t="n">
        <x:v>46262</x:v>
      </x:c>
      <x:c r="AE1182" s="499" t="n">
        <x:v>46272</x:v>
      </x:c>
      <x:c r="AF1182" t="str">
        <x:v>DX5XZP5C</x:v>
      </x:c>
      <x:c r="AG1182"/>
      <x:c r="AH1182" t="str">
        <x:v>Tactical Athlete → Operational Readiness Brazil</x:v>
      </x:c>
      <x:c r="AI1182" t="str">
        <x:v>evidence-family:A</x:v>
      </x:c>
      <x:c r="AJ1182"/>
      <x:c r="AK1182" t="str">
        <x:f>IF(AJ1182="","",IF(OR(LOWER(AJ1182)="brazil",LOWER(AJ1182)="brasil"),"Yes","No"))</x:f>
      </x:c>
      <x:c r="AL1182"/>
      <x:c r="AM1182"/>
      <x:c r="AN1182"/>
      <x:c r="AO1182"/>
      <x:c r="AP1182"/>
      <x:c r="AQ1182"/>
      <x:c r="AR1182"/>
      <x:c r="AS1182"/>
      <x:c r="AT1182"/>
      <x:c r="AU1182"/>
      <x:c r="AV1182"/>
      <x:c r="AW1182"/>
      <x:c r="AX1182"/>
      <x:c r="AY1182"/>
      <x:c r="AZ1182"/>
      <x:c r="BA1182"/>
      <x:c r="BB1182"/>
      <x:c r="BC1182"/>
      <x:c r="BD1182"/>
      <x:c r="BE1182"/>
      <x:c r="BF1182"/>
      <x:c r="BG1182"/>
      <x:c r="BH1182"/>
      <x:c r="BI1182"/>
      <x:c r="BJ1182"/>
      <x:c r="BK1182"/>
      <x:c r="BL1182"/>
      <x:c r="BM1182"/>
      <x:c r="BN1182"/>
      <x:c r="BO1182"/>
      <x:c r="BP1182"/>
      <x:c r="BQ1182"/>
      <x:c r="BR1182"/>
      <x:c r="BS1182"/>
      <x:c r="BT1182"/>
      <x:c r="BU1182"/>
      <x:c r="BV1182"/>
      <x:c r="BW1182"/>
      <x:c r="BX1182"/>
      <x:c r="BY1182"/>
      <x:c r="BZ1182"/>
      <x:c r="CA1182"/>
      <x:c r="CB1182"/>
      <x:c r="CC1182"/>
      <x:c r="CD1182"/>
      <x:c r="CE1182"/>
      <x:c r="CF1182"/>
      <x:c r="CG1182"/>
      <x:c r="CH1182"/>
      <x:c r="CI1182"/>
      <x:c r="CJ1182" t="str">
        <x:v>Yes</x:v>
      </x:c>
      <x:c r="CK1182" t="str">
        <x:v>Yes</x:v>
      </x:c>
      <x:c r="CL1182" t="str">
        <x:v>Yes</x:v>
      </x:c>
      <x:c r="CM1182" t="str">
        <x:v>Clear</x:v>
      </x:c>
      <x:c r="CN1182" t="str">
        <x:v>Verified — clear</x:v>
      </x:c>
      <x:c r="CO1182" t="n">
        <x:v>46272</x:v>
      </x:c>
      <x:c r="CP1182" t="str">
        <x:v>https://pubmed.ncbi.nlm.nih.gov/25826344/</x:v>
      </x:c>
      <x:c r="CQ1182"/>
      <x:c r="CR1182"/>
      <x:c r="CS1182"/>
      <x:c r="CT1182"/>
      <x:c r="CU1182"/>
      <x:c r="CV1182"/>
      <x:c r="CW1182"/>
      <x:c r="CX1182"/>
      <x:c r="CY1182"/>
      <x:c r="CZ1182"/>
      <x:c r="DA1182"/>
      <x:c r="DB1182" t="str">
        <x:f>IF(L1182="","",IF(AND(COUNT(CU1182:DA1182)=7,OR(CU1182=0,CU1182=1,CU1182=2),OR(CV1182=0,CV1182=1,CV1182=2),OR(CW1182=0,CW1182=1,CW1182=2),OR(CX1182=0,CX1182=1,CX1182=2),OR(CY1182=0,CY1182=1,CY1182=2),OR(CZ1182=0,CZ1182=1,CZ1182=2),OR(DA1182=0,DA1182=1,DA1182=2)),SUM(CU1182:DA1182),""))</x:f>
      </x:c>
      <x:c r="DC1182" t="str">
        <x:f>IF(DB1182="","",ROUND(DB1182/14*10,1))</x:f>
      </x:c>
      <x:c r="DD1182" t="str">
        <x:v>Pending</x:v>
      </x:c>
      <x:c r="DE1182" t="str">
        <x:f>IF(L1182="","",IF(DC1182="","Pending",IF(DD1182="Yes","CONDITIONAL — safety override",IF(DC1182&gt;=8,"HIGH",IF(DC1182&gt;=5,"CONDITIONAL","LOW")))))</x:f>
        <x:v>Pending</x:v>
      </x:c>
      <x:c r="DF1182" t="str">
        <x:v>Pending screening and full-text appraisal; no transferability judgment made at identification.</x:v>
      </x:c>
      <x:c r="DG1182"/>
      <x:c r="DH1182"/>
      <x:c r="DI1182"/>
      <x:c r="DJ1182"/>
      <x:c r="DK1182"/>
      <x:c r="DL1182"/>
      <x:c r="DM1182"/>
      <x:c r="DN1182"/>
      <x:c r="DO1182"/>
      <x:c r="DP1182"/>
      <x:c r="DQ1182"/>
      <x:c r="DR1182"/>
      <x:c r="DS1182"/>
      <x:c r="DT1182"/>
      <x:c r="DU1182"/>
      <x:c r="DV1182"/>
      <x:c r="DW1182"/>
      <x:c r="DX1182"/>
      <x:c r="DY1182"/>
      <x:c r="DZ1182" t="str">
        <x:v>Title/abstract screening alone does not establish effectiveness, causality, methodological quality, transferability to Brazilian public safety or an institutional recommendation.</x:v>
      </x:c>
      <x:c r="EA1182" t="str">
        <x:v>Pending</x:v>
      </x:c>
      <x:c r="EB1182" t="str">
        <x:f>IF(L1182="","",IF(EC1182="READY","Yes","No / Pending"))</x:f>
        <x:v>No / Pending</x:v>
      </x:c>
      <x:c r="EC1182" t="str">
        <x:f>IF(L1182="","",IF(OR(ISNUMBER(SEARCH("Retracted Publication",Q1182)),CM1182="Retracted",CN1182="Retracted",CM1182="Expression of Concern",CN1182="Expression of Concern",F1182="Not used",CG1182="Critical",CH1182="High",CH1182="Critical"),"BLOCKED — integrity or use restriction",IF(AND(CJ1182="Yes",CK1182="Yes",CL1182="Yes"),IF(AND(CM1182="Clear",CN1182="Verified — clear"),IF(AND(AND(LEN(TRIM(CF1182))&gt;0,LEFT(LOWER(TRIM(CF1182)),7)&lt;&gt;"pending"),OR(CG1182="High",CG1182="Moderate"),OR(CH1182="Low",CH1182="Some concerns",CH1182="Not applicable")),IF(AND(DD1182="No",OR(DE1182="HIGH",DE1182="CONDITIONAL"),AND(LEN(TRIM(DF1182))&gt;0,LEFT(LOWER(TRIM(DF1182)),7)&lt;&gt;"pending")),IF(AND(AND(LEN(TRIM(DT1182))&gt;0,LEFT(LOWER(TRIM(DT1182)),7)&lt;&gt;"pending"),AND(LEN(TRIM(DU1182))&gt;0,LEFT(LOWER(TRIM(DU1182)),7)&lt;&gt;"pending"),OR(AND(LEN(TRIM(DV1182))&gt;0,LEFT(LOWER(TRIM(DV1182)),7)&lt;&gt;"pending"),AND(LEN(TRIM(DW1182))&gt;0,LEFT(LOWER(TRIM(DW1182)),7)&lt;&gt;"pending")),AND(LEN(TRIM(DX1182))&gt;0,LEFT(LOWER(TRIM(DX1182)),7)&lt;&gt;"pending")),IF(AND(F1182="Claim-ready",OR(EA1182="Strong",EA1182="Moderate"),AND(LEN(TRIM(G1182))&gt;0,LEFT(LOWER(TRIM(G1182)),7)&lt;&gt;"pending"),G1182&lt;&gt;"No substantive use decision is permitted from identification metadata alone.",AND(LEN(TRIM(DZ1182))&gt;0,LEFT(LOWER(TRIM(DZ1182)),7)&lt;&gt;"pending"),DZ1182&lt;&gt;"Identification metadata alone does not permit any substantive scientific, causal, operational, or institutional claim.",AND(LEN(TRIM(EI1182))&gt;0,LEFT(LOWER(TRIM(EI1182)),7)&lt;&gt;"pending"),ISNUMBER(EH1182),EH1182&gt;0),"READY","PENDING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2" t="str">
        <x:v>Pending</x:v>
      </x:c>
      <x:c r="EE1182"/>
      <x:c r="EF1182" t="str">
        <x:v>Pending</x:v>
      </x:c>
      <x:c r="EG1182" t="str">
        <x:v>Pending</x:v>
      </x:c>
      <x:c r="EH1182"/>
      <x:c r="EI1182" s="501"/>
      <x:c r="EJ1182"/>
      <x:c r="EK1182" t="str">
        <x:v>Pending</x:v>
      </x:c>
      <x:c r="EL1182" t="n">
        <x:v>46272</x:v>
      </x:c>
      <x:c r="EM1182" t="str">
        <x:v>Production PubMed record imported and reconciled to Zotero item DX5XZP5C;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82" t="n">
        <x:f>IF(L1182="","",(IF(N1182&lt;&gt;"",1,0)+IF(O1182&lt;&gt;"",1,0)+IF(AJ1182&lt;&gt;"",1,0)+IF(AU1182&lt;&gt;"",1,0)+IF(BE1182&lt;&gt;"",1,0)+IF(CF1182&lt;&gt;"",1,0)+IF(CJ1182="Yes",1,0)+IF(CL1182="Yes",1,0)+IF(DE1182&lt;&gt;"Pending",1,0)+IF(F1182&lt;&gt;"",1,0)+IF(DZ1182&lt;&gt;"",1,0)+IF(EI1182&lt;&gt;"",1,0))/12)</x:f>
        <x:v>0.5</x:v>
      </x:c>
    </x:row>
    <x:row r="1183">
      <x:c r="A1183" t="str">
        <x:v>EV-1180</x:v>
      </x:c>
      <x:c r="B1183" t="str">
        <x:v>Metadata verification</x:v>
      </x:c>
      <x:c r="C1183" t="str">
        <x:f>IF(L1183="","",IF(LEFT(EC1183,7)="BLOCKED","🔴 Do not use for conclusion",IF(EB1183="Yes","🟢 Claim-ready","🟡 Caution / context")))</x:f>
        <x:v>🟡 Caution / context</x:v>
      </x:c>
      <x:c r="D1183" t="str">
        <x:f>IF(L1183="","",EC1183)</x:f>
        <x:v>PENDING — verification</x:v>
      </x:c>
      <x:c r="E1183" t="str">
        <x:v>P2 — High</x:v>
      </x:c>
      <x:c r="F1183" t="str">
        <x:v>Pending</x:v>
      </x:c>
      <x:c r="G1183" t="str">
        <x:v>Title/abstract identify an explicit operational APHT/medical-readiness topic; retain for full-text assessment.</x:v>
      </x:c>
      <x:c r="H1183" t="str">
        <x:v>Obtain and review lawful full text; confirm human adjudication; then select a design-specific appraisal instrument.</x:v>
      </x:c>
      <x:c r="I1183"/>
      <x:c r="J1183" t="str">
        <x:v>B — APHT / Medical Readiness</x:v>
      </x:c>
      <x:c r="K1183" t="str">
        <x:v>IDENTIFIED</x:v>
      </x:c>
      <x:c r="L1183" t="str">
        <x:v>[Modern methods of prehospital bleeding management based on the experience and standards of tactical medicine].</x:v>
      </x:c>
      <x:c r="M1183"/>
      <x:c r="N1183" t="str">
        <x:v>Kluj, Przemyslaw; Aleksandrowicz, Dawid; Machala, Waldemar; Gaszynski, Tomasz</x:v>
      </x:c>
      <x:c r="O1183" t="n">
        <x:v>2015</x:v>
      </x:c>
      <x:c r="P1183" t="str">
        <x:v>Polski merkuriusz lekarski : organ Polskiego Towarzystwa Lekarskiego</x:v>
      </x:c>
      <x:c r="Q1183" t="str">
        <x:v>Editorial; English Abstract</x:v>
      </x:c>
      <x:c r="R1183" t="str">
        <x:v>Unclear</x:v>
      </x:c>
      <x:c r="S1183" t="str">
        <x:v>Unknown</x:v>
      </x:c>
      <x:c r="T1183" t="str">
        <x:v>pol</x:v>
      </x:c>
      <x:c r="U1183" t="str">
        <x:v>https://pubmed.ncbi.nlm.nih.gov/25771513/</x:v>
      </x:c>
      <x:c r="V1183" t="str"/>
      <x:c r="W1183" t="str">
        <x:f>IF(V1183="","",LOWER(SUBSTITUTE(SUBSTITUTE(SUBSTITUTE(SUBSTITUTE(TRIM(V1183),"https://doi.org/",""),"http://doi.org/",""),"https://dx.doi.org/",""),"doi:","")))</x:f>
      </x:c>
      <x:c r="X1183" t="str">
        <x:v>25771513</x:v>
      </x:c>
      <x:c r="Y1183" t="str"/>
      <x:c r="Z1183"/>
      <x:c r="AA1183" t="str">
        <x:v>PubMed/MEDLINE</x:v>
      </x:c>
      <x:c r="AB1183" t="str">
        <x:v>PUBMED-B-v1.0-2026-08-28</x:v>
      </x:c>
      <x:c r="AC1183" t="str">
        <x:v>SP-PUBMED-B-20260828</x:v>
      </x:c>
      <x:c r="AD1183" s="499" t="n">
        <x:v>46262</x:v>
      </x:c>
      <x:c r="AE1183" s="499" t="n">
        <x:v>46272</x:v>
      </x:c>
      <x:c r="AF1183" t="str">
        <x:v>GHTHHLYD</x:v>
      </x:c>
      <x:c r="AG1183"/>
      <x:c r="AH1183" t="str">
        <x:v>Tactical Athlete → Operational Readiness Brazil</x:v>
      </x:c>
      <x:c r="AI1183" t="str">
        <x:v>evidence-family:B</x:v>
      </x:c>
      <x:c r="AJ1183"/>
      <x:c r="AK1183" t="str">
        <x:f>IF(AJ1183="","",IF(OR(LOWER(AJ1183)="brazil",LOWER(AJ1183)="brasil"),"Yes","No"))</x:f>
      </x:c>
      <x:c r="AL1183"/>
      <x:c r="AM1183"/>
      <x:c r="AN1183"/>
      <x:c r="AO1183"/>
      <x:c r="AP1183"/>
      <x:c r="AQ1183"/>
      <x:c r="AR1183"/>
      <x:c r="AS1183"/>
      <x:c r="AT1183"/>
      <x:c r="AU1183"/>
      <x:c r="AV1183"/>
      <x:c r="AW1183"/>
      <x:c r="AX1183"/>
      <x:c r="AY1183"/>
      <x:c r="AZ1183"/>
      <x:c r="BA1183"/>
      <x:c r="BB1183"/>
      <x:c r="BC1183"/>
      <x:c r="BD1183"/>
      <x:c r="BE1183"/>
      <x:c r="BF1183"/>
      <x:c r="BG1183"/>
      <x:c r="BH1183"/>
      <x:c r="BI1183"/>
      <x:c r="BJ1183"/>
      <x:c r="BK1183"/>
      <x:c r="BL1183"/>
      <x:c r="BM1183"/>
      <x:c r="BN1183"/>
      <x:c r="BO1183"/>
      <x:c r="BP1183"/>
      <x:c r="BQ1183"/>
      <x:c r="BR1183"/>
      <x:c r="BS1183"/>
      <x:c r="BT1183"/>
      <x:c r="BU1183"/>
      <x:c r="BV1183"/>
      <x:c r="BW1183"/>
      <x:c r="BX1183"/>
      <x:c r="BY1183"/>
      <x:c r="BZ1183"/>
      <x:c r="CA1183"/>
      <x:c r="CB1183"/>
      <x:c r="CC1183"/>
      <x:c r="CD1183"/>
      <x:c r="CE1183"/>
      <x:c r="CF1183"/>
      <x:c r="CG1183"/>
      <x:c r="CH1183"/>
      <x:c r="CI1183"/>
      <x:c r="CJ1183" t="str">
        <x:v>Pending</x:v>
      </x:c>
      <x:c r="CK1183" t="str">
        <x:v>Yes</x:v>
      </x:c>
      <x:c r="CL1183" t="str">
        <x:v>Yes</x:v>
      </x:c>
      <x:c r="CM1183" t="str">
        <x:v>Clear</x:v>
      </x:c>
      <x:c r="CN1183" t="str">
        <x:v>Verified — clear</x:v>
      </x:c>
      <x:c r="CO1183" t="n">
        <x:v>46272</x:v>
      </x:c>
      <x:c r="CP1183" t="str">
        <x:v>https://pubmed.ncbi.nlm.nih.gov/25771513/</x:v>
      </x:c>
      <x:c r="CQ1183"/>
      <x:c r="CR1183"/>
      <x:c r="CS1183"/>
      <x:c r="CT1183"/>
      <x:c r="CU1183"/>
      <x:c r="CV1183"/>
      <x:c r="CW1183"/>
      <x:c r="CX1183"/>
      <x:c r="CY1183"/>
      <x:c r="CZ1183"/>
      <x:c r="DA1183"/>
      <x:c r="DB1183" t="str">
        <x:f>IF(L1183="","",IF(AND(COUNT(CU1183:DA1183)=7,OR(CU1183=0,CU1183=1,CU1183=2),OR(CV1183=0,CV1183=1,CV1183=2),OR(CW1183=0,CW1183=1,CW1183=2),OR(CX1183=0,CX1183=1,CX1183=2),OR(CY1183=0,CY1183=1,CY1183=2),OR(CZ1183=0,CZ1183=1,CZ1183=2),OR(DA1183=0,DA1183=1,DA1183=2)),SUM(CU1183:DA1183),""))</x:f>
      </x:c>
      <x:c r="DC1183" t="str">
        <x:f>IF(DB1183="","",ROUND(DB1183/14*10,1))</x:f>
      </x:c>
      <x:c r="DD1183" t="str">
        <x:v>Pending</x:v>
      </x:c>
      <x:c r="DE1183" t="str">
        <x:f>IF(L1183="","",IF(DC1183="","Pending",IF(DD1183="Yes","CONDITIONAL — safety override",IF(DC1183&gt;=8,"HIGH",IF(DC1183&gt;=5,"CONDITIONAL","LOW")))))</x:f>
        <x:v>Pending</x:v>
      </x:c>
      <x:c r="DF1183" t="str">
        <x:v>Pending screening and full-text appraisal; no transferability judgment made at identification.</x:v>
      </x:c>
      <x:c r="DG1183"/>
      <x:c r="DH1183"/>
      <x:c r="DI1183"/>
      <x:c r="DJ1183"/>
      <x:c r="DK1183"/>
      <x:c r="DL1183"/>
      <x:c r="DM1183"/>
      <x:c r="DN1183"/>
      <x:c r="DO1183"/>
      <x:c r="DP1183"/>
      <x:c r="DQ1183"/>
      <x:c r="DR1183"/>
      <x:c r="DS1183"/>
      <x:c r="DT1183"/>
      <x:c r="DU1183"/>
      <x:c r="DV1183"/>
      <x:c r="DW1183"/>
      <x:c r="DX1183"/>
      <x:c r="DY1183"/>
      <x:c r="DZ1183" t="str">
        <x:v>Title/abstract screening alone does not establish effectiveness, causality, methodological quality, transferability to Brazilian public safety or an institutional recommendation.</x:v>
      </x:c>
      <x:c r="EA1183" t="str">
        <x:v>Pending</x:v>
      </x:c>
      <x:c r="EB1183" t="str">
        <x:f>IF(L1183="","",IF(EC1183="READY","Yes","No / Pending"))</x:f>
        <x:v>No / Pending</x:v>
      </x:c>
      <x:c r="EC1183" t="str">
        <x:f>IF(L1183="","",IF(OR(ISNUMBER(SEARCH("Retracted Publication",Q1183)),CM1183="Retracted",CN1183="Retracted",CM1183="Expression of Concern",CN1183="Expression of Concern",F1183="Not used",CG1183="Critical",CH1183="High",CH1183="Critical"),"BLOCKED — integrity or use restriction",IF(AND(CJ1183="Yes",CK1183="Yes",CL1183="Yes"),IF(AND(CM1183="Clear",CN1183="Verified — clear"),IF(AND(AND(LEN(TRIM(CF1183))&gt;0,LEFT(LOWER(TRIM(CF1183)),7)&lt;&gt;"pending"),OR(CG1183="High",CG1183="Moderate"),OR(CH1183="Low",CH1183="Some concerns",CH1183="Not applicable")),IF(AND(DD1183="No",OR(DE1183="HIGH",DE1183="CONDITIONAL"),AND(LEN(TRIM(DF1183))&gt;0,LEFT(LOWER(TRIM(DF1183)),7)&lt;&gt;"pending")),IF(AND(AND(LEN(TRIM(DT1183))&gt;0,LEFT(LOWER(TRIM(DT1183)),7)&lt;&gt;"pending"),AND(LEN(TRIM(DU1183))&gt;0,LEFT(LOWER(TRIM(DU1183)),7)&lt;&gt;"pending"),OR(AND(LEN(TRIM(DV1183))&gt;0,LEFT(LOWER(TRIM(DV1183)),7)&lt;&gt;"pending"),AND(LEN(TRIM(DW1183))&gt;0,LEFT(LOWER(TRIM(DW1183)),7)&lt;&gt;"pending")),AND(LEN(TRIM(DX1183))&gt;0,LEFT(LOWER(TRIM(DX1183)),7)&lt;&gt;"pending")),IF(AND(F1183="Claim-ready",OR(EA1183="Strong",EA1183="Moderate"),AND(LEN(TRIM(G1183))&gt;0,LEFT(LOWER(TRIM(G1183)),7)&lt;&gt;"pending"),G1183&lt;&gt;"No substantive use decision is permitted from identification metadata alone.",AND(LEN(TRIM(DZ1183))&gt;0,LEFT(LOWER(TRIM(DZ1183)),7)&lt;&gt;"pending"),DZ1183&lt;&gt;"Identification metadata alone does not permit any substantive scientific, causal, operational, or institutional claim.",AND(LEN(TRIM(EI1183))&gt;0,LEFT(LOWER(TRIM(EI1183)),7)&lt;&gt;"pending"),ISNUMBER(EH1183),EH1183&gt;0),"READY","PENDING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83" t="str">
        <x:v>Pending</x:v>
      </x:c>
      <x:c r="EE1183"/>
      <x:c r="EF1183" t="str">
        <x:v>Pending</x:v>
      </x:c>
      <x:c r="EG1183" t="str">
        <x:v>Pending</x:v>
      </x:c>
      <x:c r="EH1183"/>
      <x:c r="EI1183" s="501"/>
      <x:c r="EJ1183"/>
      <x:c r="EK1183" t="str">
        <x:v>Pending</x:v>
      </x:c>
      <x:c r="EL1183" t="n">
        <x:v>46272</x:v>
      </x:c>
      <x:c r="EM1183" t="str">
        <x:v>Production PubMed record imported and reconciled to Zotero item GHTHHLYD;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183" t="n">
        <x:f>IF(L1183="","",(IF(N1183&lt;&gt;"",1,0)+IF(O1183&lt;&gt;"",1,0)+IF(AJ1183&lt;&gt;"",1,0)+IF(AU1183&lt;&gt;"",1,0)+IF(BE1183&lt;&gt;"",1,0)+IF(CF1183&lt;&gt;"",1,0)+IF(CJ1183="Yes",1,0)+IF(CL1183="Yes",1,0)+IF(DE1183&lt;&gt;"Pending",1,0)+IF(F1183&lt;&gt;"",1,0)+IF(DZ1183&lt;&gt;"",1,0)+IF(EI1183&lt;&gt;"",1,0))/12)</x:f>
        <x:v>0.4166666666666667</x:v>
      </x:c>
    </x:row>
    <x:row r="1184">
      <x:c r="A1184" t="str">
        <x:v>EV-1181</x:v>
      </x:c>
      <x:c r="B1184" t="str">
        <x:v>Integrity check</x:v>
      </x:c>
      <x:c r="C1184" t="str">
        <x:f>IF(L1184="","",IF(LEFT(EC1184,7)="BLOCKED","🔴 Do not use for conclusion",IF(EB1184="Yes","🟢 Claim-ready","🟡 Caution / context")))</x:f>
        <x:v>🟡 Caution / context</x:v>
      </x:c>
      <x:c r="D1184" t="str">
        <x:f>IF(L1184="","",EC1184)</x:f>
        <x:v>PENDING — appropriate appraisal</x:v>
      </x:c>
      <x:c r="E1184" t="str">
        <x:v>P2 — High</x:v>
      </x:c>
      <x:c r="F1184" t="str">
        <x:v>Pending</x:v>
      </x:c>
      <x:c r="G1184" t="str">
        <x:v>Title/abstract identify an explicit operational APHT/medical-readiness topic; retain for full-text assessment.</x:v>
      </x:c>
      <x:c r="H1184" t="str">
        <x:v>Obtain and review lawful full text; confirm human adjudication; then select a design-specific appraisal instrument.</x:v>
      </x:c>
      <x:c r="I1184"/>
      <x:c r="J1184" t="str">
        <x:v>B — APHT / Medical Readiness</x:v>
      </x:c>
      <x:c r="K1184" t="str">
        <x:v>IDENTIFIED</x:v>
      </x:c>
      <x:c r="L1184" t="str">
        <x:v>A study of prehospital medical documentation by military medical providers during precombat training.</x:v>
      </x:c>
      <x:c r="M1184"/>
      <x:c r="N1184" t="str">
        <x:v>McGarry, Adam B; Mott, Jeffrey C; Kotwal, Russ S</x:v>
      </x:c>
      <x:c r="O1184" t="n">
        <x:v>2015</x:v>
      </x:c>
      <x:c r="P1184" t="str">
        <x:v>Journal of special operations medicine : a peer reviewed journal for SOF medical professionals</x:v>
      </x:c>
      <x:c r="Q1184" t="str">
        <x:v>Journal Article</x:v>
      </x:c>
      <x:c r="R1184" t="str">
        <x:v>Unclear</x:v>
      </x:c>
      <x:c r="S1184" t="str">
        <x:v>Unknown</x:v>
      </x:c>
      <x:c r="T1184" t="str">
        <x:v>eng</x:v>
      </x:c>
      <x:c r="U1184" t="str">
        <x:v>https://pubmed.ncbi.nlm.nih.gov/25770802/</x:v>
      </x:c>
      <x:c r="V1184" t="str"/>
      <x:c r="W1184" t="str">
        <x:f>IF(V1184="","",LOWER(SUBSTITUTE(SUBSTITUTE(SUBSTITUTE(SUBSTITUTE(TRIM(V1184),"https://doi.org/",""),"http://doi.org/",""),"https://dx.doi.org/",""),"doi:","")))</x:f>
      </x:c>
      <x:c r="X1184" t="str">
        <x:v>25770802</x:v>
      </x:c>
      <x:c r="Y1184" t="str"/>
      <x:c r="Z1184"/>
      <x:c r="AA1184" t="str">
        <x:v>PubMed/MEDLINE</x:v>
      </x:c>
      <x:c r="AB1184" t="str">
        <x:v>PUBMED-B-v1.0-2026-08-28</x:v>
      </x:c>
      <x:c r="AC1184" t="str">
        <x:v>SP-PUBMED-B-20260828</x:v>
      </x:c>
      <x:c r="AD1184" s="499" t="n">
        <x:v>46262</x:v>
      </x:c>
      <x:c r="AE1184" s="499" t="n">
        <x:v>46272</x:v>
      </x:c>
      <x:c r="AF1184" t="str">
        <x:v>HFBEQG5K</x:v>
      </x:c>
      <x:c r="AG1184"/>
      <x:c r="AH1184" t="str">
        <x:v>Tactical Athlete → Operational Readiness Brazil</x:v>
      </x:c>
      <x:c r="AI1184" t="str">
        <x:v>evidence-family:B</x:v>
      </x:c>
      <x:c r="AJ1184"/>
      <x:c r="AK1184" t="str">
        <x:f>IF(AJ1184="","",IF(OR(LOWER(AJ1184)="brazil",LOWER(AJ1184)="brasil"),"Yes","No"))</x:f>
      </x:c>
      <x:c r="AL1184"/>
      <x:c r="AM1184"/>
      <x:c r="AN1184"/>
      <x:c r="AO1184"/>
      <x:c r="AP1184"/>
      <x:c r="AQ1184"/>
      <x:c r="AR1184"/>
      <x:c r="AS1184"/>
      <x:c r="AT1184"/>
      <x:c r="AU1184"/>
      <x:c r="AV1184"/>
      <x:c r="AW1184"/>
      <x:c r="AX1184"/>
      <x:c r="AY1184"/>
      <x:c r="AZ1184"/>
      <x:c r="BA1184"/>
      <x:c r="BB1184"/>
      <x:c r="BC1184"/>
      <x:c r="BD1184"/>
      <x:c r="BE1184"/>
      <x:c r="BF1184"/>
      <x:c r="BG1184"/>
      <x:c r="BH1184"/>
      <x:c r="BI1184"/>
      <x:c r="BJ1184"/>
      <x:c r="BK1184"/>
      <x:c r="BL1184"/>
      <x:c r="BM1184"/>
      <x:c r="BN1184"/>
      <x:c r="BO1184"/>
      <x:c r="BP1184"/>
      <x:c r="BQ1184"/>
      <x:c r="BR1184"/>
      <x:c r="BS1184"/>
      <x:c r="BT1184"/>
      <x:c r="BU1184"/>
      <x:c r="BV1184"/>
      <x:c r="BW1184"/>
      <x:c r="BX1184"/>
      <x:c r="BY1184"/>
      <x:c r="BZ1184"/>
      <x:c r="CA1184"/>
      <x:c r="CB1184"/>
      <x:c r="CC1184"/>
      <x:c r="CD1184"/>
      <x:c r="CE1184"/>
      <x:c r="CF1184"/>
      <x:c r="CG1184"/>
      <x:c r="CH1184"/>
      <x:c r="CI1184"/>
      <x:c r="CJ1184" t="str">
        <x:v>Yes</x:v>
      </x:c>
      <x:c r="CK1184" t="str">
        <x:v>Yes</x:v>
      </x:c>
      <x:c r="CL1184" t="str">
        <x:v>Yes</x:v>
      </x:c>
      <x:c r="CM1184" t="str">
        <x:v>Clear</x:v>
      </x:c>
      <x:c r="CN1184" t="str">
        <x:v>Verified — clear</x:v>
      </x:c>
      <x:c r="CO1184" t="n">
        <x:v>46272</x:v>
      </x:c>
      <x:c r="CP1184" t="str">
        <x:v>https://pubmed.ncbi.nlm.nih.gov/25770802/</x:v>
      </x:c>
      <x:c r="CQ1184"/>
      <x:c r="CR1184"/>
      <x:c r="CS1184"/>
      <x:c r="CT1184"/>
      <x:c r="CU1184"/>
      <x:c r="CV1184"/>
      <x:c r="CW1184"/>
      <x:c r="CX1184"/>
      <x:c r="CY1184"/>
      <x:c r="CZ1184"/>
      <x:c r="DA1184"/>
      <x:c r="DB1184" t="str">
        <x:f>IF(L1184="","",IF(AND(COUNT(CU1184:DA1184)=7,OR(CU1184=0,CU1184=1,CU1184=2),OR(CV1184=0,CV1184=1,CV1184=2),OR(CW1184=0,CW1184=1,CW1184=2),OR(CX1184=0,CX1184=1,CX1184=2),OR(CY1184=0,CY1184=1,CY1184=2),OR(CZ1184=0,CZ1184=1,CZ1184=2),OR(DA1184=0,DA1184=1,DA1184=2)),SUM(CU1184:DA1184),""))</x:f>
      </x:c>
      <x:c r="DC1184" t="str">
        <x:f>IF(DB1184="","",ROUND(DB1184/14*10,1))</x:f>
      </x:c>
      <x:c r="DD1184" t="str">
        <x:v>Pending</x:v>
      </x:c>
      <x:c r="DE1184" t="str">
        <x:f>IF(L1184="","",IF(DC1184="","Pending",IF(DD1184="Yes","CONDITIONAL — safety override",IF(DC1184&gt;=8,"HIGH",IF(DC1184&gt;=5,"CONDITIONAL","LOW")))))</x:f>
        <x:v>Pending</x:v>
      </x:c>
      <x:c r="DF1184" t="str">
        <x:v>Pending screening and full-text appraisal; no transferability judgment made at identification.</x:v>
      </x:c>
      <x:c r="DG1184"/>
      <x:c r="DH1184"/>
      <x:c r="DI1184"/>
      <x:c r="DJ1184"/>
      <x:c r="DK1184"/>
      <x:c r="DL1184"/>
      <x:c r="DM1184"/>
      <x:c r="DN1184"/>
      <x:c r="DO1184"/>
      <x:c r="DP1184"/>
      <x:c r="DQ1184"/>
      <x:c r="DR1184"/>
      <x:c r="DS1184"/>
      <x:c r="DT1184"/>
      <x:c r="DU1184"/>
      <x:c r="DV1184"/>
      <x:c r="DW1184"/>
      <x:c r="DX1184"/>
      <x:c r="DY1184"/>
      <x:c r="DZ1184" t="str">
        <x:v>Title/abstract screening alone does not establish effectiveness, causality, methodological quality, transferability to Brazilian public safety or an institutional recommendation.</x:v>
      </x:c>
      <x:c r="EA1184" t="str">
        <x:v>Pending</x:v>
      </x:c>
      <x:c r="EB1184" t="str">
        <x:f>IF(L1184="","",IF(EC1184="READY","Yes","No / Pending"))</x:f>
        <x:v>No / Pending</x:v>
      </x:c>
      <x:c r="EC1184" t="str">
        <x:f>IF(L1184="","",IF(OR(ISNUMBER(SEARCH("Retracted Publication",Q1184)),CM1184="Retracted",CN1184="Retracted",CM1184="Expression of Concern",CN1184="Expression of Concern",F1184="Not used",CG1184="Critical",CH1184="High",CH1184="Critical"),"BLOCKED — integrity or use restriction",IF(AND(CJ1184="Yes",CK1184="Yes",CL1184="Yes"),IF(AND(CM1184="Clear",CN1184="Verified — clear"),IF(AND(AND(LEN(TRIM(CF1184))&gt;0,LEFT(LOWER(TRIM(CF1184)),7)&lt;&gt;"pending"),OR(CG1184="High",CG1184="Moderate"),OR(CH1184="Low",CH1184="Some concerns",CH1184="Not applicable")),IF(AND(DD1184="No",OR(DE1184="HIGH",DE1184="CONDITIONAL"),AND(LEN(TRIM(DF1184))&gt;0,LEFT(LOWER(TRIM(DF1184)),7)&lt;&gt;"pending")),IF(AND(AND(LEN(TRIM(DT1184))&gt;0,LEFT(LOWER(TRIM(DT1184)),7)&lt;&gt;"pending"),AND(LEN(TRIM(DU1184))&gt;0,LEFT(LOWER(TRIM(DU1184)),7)&lt;&gt;"pending"),OR(AND(LEN(TRIM(DV1184))&gt;0,LEFT(LOWER(TRIM(DV1184)),7)&lt;&gt;"pending"),AND(LEN(TRIM(DW1184))&gt;0,LEFT(LOWER(TRIM(DW1184)),7)&lt;&gt;"pending")),AND(LEN(TRIM(DX1184))&gt;0,LEFT(LOWER(TRIM(DX1184)),7)&lt;&gt;"pending")),IF(AND(F1184="Claim-ready",OR(EA1184="Strong",EA1184="Moderate"),AND(LEN(TRIM(G1184))&gt;0,LEFT(LOWER(TRIM(G1184)),7)&lt;&gt;"pending"),G1184&lt;&gt;"No substantive use decision is permitted from identification metadata alone.",AND(LEN(TRIM(DZ1184))&gt;0,LEFT(LOWER(TRIM(DZ1184)),7)&lt;&gt;"pending"),DZ1184&lt;&gt;"Identification metadata alone does not permit any substantive scientific, causal, operational, or institutional claim.",AND(LEN(TRIM(EI1184))&gt;0,LEFT(LOWER(TRIM(EI1184)),7)&lt;&gt;"pending"),ISNUMBER(EH1184),EH1184&gt;0),"READY","PENDING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4" t="str">
        <x:v>Pending</x:v>
      </x:c>
      <x:c r="EE1184"/>
      <x:c r="EF1184" t="str">
        <x:v>Pending</x:v>
      </x:c>
      <x:c r="EG1184" t="str">
        <x:v>Pending</x:v>
      </x:c>
      <x:c r="EH1184"/>
      <x:c r="EI1184" s="501"/>
      <x:c r="EJ1184"/>
      <x:c r="EK1184" t="str">
        <x:v>Pending</x:v>
      </x:c>
      <x:c r="EL1184" t="n">
        <x:v>46272</x:v>
      </x:c>
      <x:c r="EM1184" t="str">
        <x:v>Production PubMed record imported and reconciled to Zotero item HFBEQG5K;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84" t="n">
        <x:f>IF(L1184="","",(IF(N1184&lt;&gt;"",1,0)+IF(O1184&lt;&gt;"",1,0)+IF(AJ1184&lt;&gt;"",1,0)+IF(AU1184&lt;&gt;"",1,0)+IF(BE1184&lt;&gt;"",1,0)+IF(CF1184&lt;&gt;"",1,0)+IF(CJ1184="Yes",1,0)+IF(CL1184="Yes",1,0)+IF(DE1184&lt;&gt;"Pending",1,0)+IF(F1184&lt;&gt;"",1,0)+IF(DZ1184&lt;&gt;"",1,0)+IF(EI1184&lt;&gt;"",1,0))/12)</x:f>
        <x:v>0.5</x:v>
      </x:c>
    </x:row>
    <x:row r="1185">
      <x:c r="A1185" t="str">
        <x:v>EV-1182</x:v>
      </x:c>
      <x:c r="B1185" t="str">
        <x:v>Integrity check</x:v>
      </x:c>
      <x:c r="C1185" t="str">
        <x:f>IF(L1185="","",IF(LEFT(EC1185,7)="BLOCKED","🔴 Do not use for conclusion",IF(EB1185="Yes","🟢 Claim-ready","🟡 Caution / context")))</x:f>
        <x:v>🟡 Caution / context</x:v>
      </x:c>
      <x:c r="D1185" t="str">
        <x:f>IF(L1185="","",EC1185)</x:f>
        <x:v>PENDING — appropriate appraisal</x:v>
      </x:c>
      <x:c r="E1185" t="str">
        <x:v>P2 — High</x:v>
      </x:c>
      <x:c r="F1185" t="str">
        <x:v>Pending</x:v>
      </x:c>
      <x:c r="G1185" t="str">
        <x:v>A potentially relevant concept is present, but direct applicability is ambiguous at title/abstract level.</x:v>
      </x:c>
      <x:c r="H1185" t="str">
        <x:v>Human title/abstract adjudication; retrieve full text if relevance remains plausible.</x:v>
      </x:c>
      <x:c r="I1185"/>
      <x:c r="J1185" t="str">
        <x:v>A — Core</x:v>
      </x:c>
      <x:c r="K1185" t="str">
        <x:v>IDENTIFIED</x:v>
      </x:c>
      <x:c r="L1185" t="str">
        <x:v>Toward innovative, cost-effective, and systemic solutions to improve outcomes and well-being of military families affected by autism spectrum disorder.</x:v>
      </x:c>
      <x:c r="M1185"/>
      <x:c r="N1185" t="str">
        <x:v>Klin, Ami; Wetherby, Amy M; Woods, Juliann; Saulnier, Celine; Stapel-Wax, Jennifer; Klaiman, Cheryl; Jones, Warren; Rubin, Emily; Scahill, Lawrence; Call, Nathan; Bearss, Karen; Gunter, Chris; Courtemanche, Charles J; Lemieux, Anthony; Cox, James C; Mandell, David S; Van Decar, James P; Miller, Ronald A; Shireman, Cherri L</x:v>
      </x:c>
      <x:c r="O1185" t="n">
        <x:v>2015</x:v>
      </x:c>
      <x:c r="P1185" t="str">
        <x:v>The Yale journal of biology and medicine</x:v>
      </x:c>
      <x:c r="Q1185" t="str">
        <x:v>Journal Article; Review</x:v>
      </x:c>
      <x:c r="R1185" t="str">
        <x:v>Unclear</x:v>
      </x:c>
      <x:c r="S1185" t="str">
        <x:v>Unknown</x:v>
      </x:c>
      <x:c r="T1185" t="str">
        <x:v>eng</x:v>
      </x:c>
      <x:c r="U1185" t="str">
        <x:v>https://pubmed.ncbi.nlm.nih.gov/25745376/</x:v>
      </x:c>
      <x:c r="V1185" t="str"/>
      <x:c r="W1185" t="str">
        <x:f>IF(V1185="","",LOWER(SUBSTITUTE(SUBSTITUTE(SUBSTITUTE(SUBSTITUTE(TRIM(V1185),"https://doi.org/",""),"http://doi.org/",""),"https://dx.doi.org/",""),"doi:","")))</x:f>
      </x:c>
      <x:c r="X1185" t="str">
        <x:v>25745376</x:v>
      </x:c>
      <x:c r="Y1185" t="str">
        <x:v>PMC4345541</x:v>
      </x:c>
      <x:c r="Z1185"/>
      <x:c r="AA1185" t="str">
        <x:v>PubMed/MEDLINE</x:v>
      </x:c>
      <x:c r="AB1185" t="str">
        <x:v>PUBMED-A-v1.0-2026-08-28; PUBMED-C-v1.0-2026-08-28</x:v>
      </x:c>
      <x:c r="AC1185" t="str">
        <x:v>SP-PUBMED-A-20260828; SP-PUBMED-C-20260828</x:v>
      </x:c>
      <x:c r="AD1185" s="499" t="n">
        <x:v>46262</x:v>
      </x:c>
      <x:c r="AE1185" s="499" t="n">
        <x:v>46272</x:v>
      </x:c>
      <x:c r="AF1185" t="str">
        <x:v>UMCQTYKA</x:v>
      </x:c>
      <x:c r="AG1185"/>
      <x:c r="AH1185" t="str">
        <x:v>Tactical Athlete → Operational Readiness Brazil</x:v>
      </x:c>
      <x:c r="AI1185" t="str">
        <x:v>evidence-family:A; evidence-family:C</x:v>
      </x:c>
      <x:c r="AJ1185"/>
      <x:c r="AK1185" t="str">
        <x:f>IF(AJ1185="","",IF(OR(LOWER(AJ1185)="brazil",LOWER(AJ1185)="brasil"),"Yes","No"))</x:f>
      </x:c>
      <x:c r="AL1185"/>
      <x:c r="AM1185"/>
      <x:c r="AN1185"/>
      <x:c r="AO1185"/>
      <x:c r="AP1185"/>
      <x:c r="AQ1185"/>
      <x:c r="AR1185"/>
      <x:c r="AS1185"/>
      <x:c r="AT1185"/>
      <x:c r="AU1185"/>
      <x:c r="AV1185"/>
      <x:c r="AW1185"/>
      <x:c r="AX1185"/>
      <x:c r="AY1185"/>
      <x:c r="AZ1185"/>
      <x:c r="BA1185"/>
      <x:c r="BB1185"/>
      <x:c r="BC1185"/>
      <x:c r="BD1185"/>
      <x:c r="BE1185"/>
      <x:c r="BF1185"/>
      <x:c r="BG1185"/>
      <x:c r="BH1185"/>
      <x:c r="BI1185"/>
      <x:c r="BJ1185"/>
      <x:c r="BK1185"/>
      <x:c r="BL1185"/>
      <x:c r="BM1185"/>
      <x:c r="BN1185"/>
      <x:c r="BO1185"/>
      <x:c r="BP1185"/>
      <x:c r="BQ1185"/>
      <x:c r="BR1185"/>
      <x:c r="BS1185"/>
      <x:c r="BT1185"/>
      <x:c r="BU1185"/>
      <x:c r="BV1185"/>
      <x:c r="BW1185"/>
      <x:c r="BX1185"/>
      <x:c r="BY1185"/>
      <x:c r="BZ1185"/>
      <x:c r="CA1185"/>
      <x:c r="CB1185"/>
      <x:c r="CC1185"/>
      <x:c r="CD1185"/>
      <x:c r="CE1185"/>
      <x:c r="CF1185"/>
      <x:c r="CG1185"/>
      <x:c r="CH1185"/>
      <x:c r="CI1185"/>
      <x:c r="CJ1185" t="str">
        <x:v>Yes</x:v>
      </x:c>
      <x:c r="CK1185" t="str">
        <x:v>Yes</x:v>
      </x:c>
      <x:c r="CL1185" t="str">
        <x:v>Yes</x:v>
      </x:c>
      <x:c r="CM1185" t="str">
        <x:v>Clear</x:v>
      </x:c>
      <x:c r="CN1185" t="str">
        <x:v>Verified — clear</x:v>
      </x:c>
      <x:c r="CO1185" t="n">
        <x:v>46272</x:v>
      </x:c>
      <x:c r="CP1185" t="str">
        <x:v>https://pubmed.ncbi.nlm.nih.gov/25745376/</x:v>
      </x:c>
      <x:c r="CQ1185"/>
      <x:c r="CR1185"/>
      <x:c r="CS1185"/>
      <x:c r="CT1185"/>
      <x:c r="CU1185"/>
      <x:c r="CV1185"/>
      <x:c r="CW1185"/>
      <x:c r="CX1185"/>
      <x:c r="CY1185"/>
      <x:c r="CZ1185"/>
      <x:c r="DA1185"/>
      <x:c r="DB1185" t="str">
        <x:f>IF(L1185="","",IF(AND(COUNT(CU1185:DA1185)=7,OR(CU1185=0,CU1185=1,CU1185=2),OR(CV1185=0,CV1185=1,CV1185=2),OR(CW1185=0,CW1185=1,CW1185=2),OR(CX1185=0,CX1185=1,CX1185=2),OR(CY1185=0,CY1185=1,CY1185=2),OR(CZ1185=0,CZ1185=1,CZ1185=2),OR(DA1185=0,DA1185=1,DA1185=2)),SUM(CU1185:DA1185),""))</x:f>
      </x:c>
      <x:c r="DC1185" t="str">
        <x:f>IF(DB1185="","",ROUND(DB1185/14*10,1))</x:f>
      </x:c>
      <x:c r="DD1185" t="str">
        <x:v>Pending</x:v>
      </x:c>
      <x:c r="DE1185" t="str">
        <x:f>IF(L1185="","",IF(DC1185="","Pending",IF(DD1185="Yes","CONDITIONAL — safety override",IF(DC1185&gt;=8,"HIGH",IF(DC1185&gt;=5,"CONDITIONAL","LOW")))))</x:f>
        <x:v>Pending</x:v>
      </x:c>
      <x:c r="DF1185" t="str">
        <x:v>Pending screening and full-text appraisal; no transferability judgment made at identification.</x:v>
      </x:c>
      <x:c r="DG1185"/>
      <x:c r="DH1185"/>
      <x:c r="DI1185"/>
      <x:c r="DJ1185"/>
      <x:c r="DK1185"/>
      <x:c r="DL1185"/>
      <x:c r="DM1185"/>
      <x:c r="DN1185"/>
      <x:c r="DO1185"/>
      <x:c r="DP1185"/>
      <x:c r="DQ1185"/>
      <x:c r="DR1185"/>
      <x:c r="DS1185"/>
      <x:c r="DT1185"/>
      <x:c r="DU1185"/>
      <x:c r="DV1185"/>
      <x:c r="DW1185"/>
      <x:c r="DX1185"/>
      <x:c r="DY1185"/>
      <x:c r="DZ1185" t="str">
        <x:v>Title/abstract information is insufficient for a substantive scientific, causal, transferability or institutional claim.</x:v>
      </x:c>
      <x:c r="EA1185" t="str">
        <x:v>Pending</x:v>
      </x:c>
      <x:c r="EB1185" t="str">
        <x:f>IF(L1185="","",IF(EC1185="READY","Yes","No / Pending"))</x:f>
        <x:v>No / Pending</x:v>
      </x:c>
      <x:c r="EC1185" t="str">
        <x:f>IF(L1185="","",IF(OR(ISNUMBER(SEARCH("Retracted Publication",Q1185)),CM1185="Retracted",CN1185="Retracted",CM1185="Expression of Concern",CN1185="Expression of Concern",F1185="Not used",CG1185="Critical",CH1185="High",CH1185="Critical"),"BLOCKED — integrity or use restriction",IF(AND(CJ1185="Yes",CK1185="Yes",CL1185="Yes"),IF(AND(CM1185="Clear",CN1185="Verified — clear"),IF(AND(AND(LEN(TRIM(CF1185))&gt;0,LEFT(LOWER(TRIM(CF1185)),7)&lt;&gt;"pending"),OR(CG1185="High",CG1185="Moderate"),OR(CH1185="Low",CH1185="Some concerns",CH1185="Not applicable")),IF(AND(DD1185="No",OR(DE1185="HIGH",DE1185="CONDITIONAL"),AND(LEN(TRIM(DF1185))&gt;0,LEFT(LOWER(TRIM(DF1185)),7)&lt;&gt;"pending")),IF(AND(AND(LEN(TRIM(DT1185))&gt;0,LEFT(LOWER(TRIM(DT1185)),7)&lt;&gt;"pending"),AND(LEN(TRIM(DU1185))&gt;0,LEFT(LOWER(TRIM(DU1185)),7)&lt;&gt;"pending"),OR(AND(LEN(TRIM(DV1185))&gt;0,LEFT(LOWER(TRIM(DV1185)),7)&lt;&gt;"pending"),AND(LEN(TRIM(DW1185))&gt;0,LEFT(LOWER(TRIM(DW1185)),7)&lt;&gt;"pending")),AND(LEN(TRIM(DX1185))&gt;0,LEFT(LOWER(TRIM(DX1185)),7)&lt;&gt;"pending")),IF(AND(F1185="Claim-ready",OR(EA1185="Strong",EA1185="Moderate"),AND(LEN(TRIM(G1185))&gt;0,LEFT(LOWER(TRIM(G1185)),7)&lt;&gt;"pending"),G1185&lt;&gt;"No substantive use decision is permitted from identification metadata alone.",AND(LEN(TRIM(DZ1185))&gt;0,LEFT(LOWER(TRIM(DZ1185)),7)&lt;&gt;"pending"),DZ1185&lt;&gt;"Identification metadata alone does not permit any substantive scientific, causal, operational, or institutional claim.",AND(LEN(TRIM(EI1185))&gt;0,LEFT(LOWER(TRIM(EI1185)),7)&lt;&gt;"pending"),ISNUMBER(EH1185),EH1185&gt;0),"READY","PENDING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5" t="str">
        <x:v>Pending</x:v>
      </x:c>
      <x:c r="EE1185"/>
      <x:c r="EF1185" t="str">
        <x:v>Pending</x:v>
      </x:c>
      <x:c r="EG1185" t="str">
        <x:v>Pending</x:v>
      </x:c>
      <x:c r="EH1185"/>
      <x:c r="EI1185" s="501"/>
      <x:c r="EJ1185"/>
      <x:c r="EK1185" t="str">
        <x:v>Pending</x:v>
      </x:c>
      <x:c r="EL1185" t="n">
        <x:v>46272</x:v>
      </x:c>
      <x:c r="EM1185" t="str">
        <x:v>Production PubMed record imported and reconciled to Zotero item UMCQTYKA;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85" t="n">
        <x:f>IF(L1185="","",(IF(N1185&lt;&gt;"",1,0)+IF(O1185&lt;&gt;"",1,0)+IF(AJ1185&lt;&gt;"",1,0)+IF(AU1185&lt;&gt;"",1,0)+IF(BE1185&lt;&gt;"",1,0)+IF(CF1185&lt;&gt;"",1,0)+IF(CJ1185="Yes",1,0)+IF(CL1185="Yes",1,0)+IF(DE1185&lt;&gt;"Pending",1,0)+IF(F1185&lt;&gt;"",1,0)+IF(DZ1185&lt;&gt;"",1,0)+IF(EI1185&lt;&gt;"",1,0))/12)</x:f>
        <x:v>0.5</x:v>
      </x:c>
    </x:row>
    <x:row r="1186">
      <x:c r="A1186" t="str">
        <x:v>EV-1183</x:v>
      </x:c>
      <x:c r="B1186" t="str">
        <x:v>Integrity check</x:v>
      </x:c>
      <x:c r="C1186" t="str">
        <x:f>IF(L1186="","",IF(LEFT(EC1186,7)="BLOCKED","🔴 Do not use for conclusion",IF(EB1186="Yes","🟢 Claim-ready","🟡 Caution / context")))</x:f>
        <x:v>🟡 Caution / context</x:v>
      </x:c>
      <x:c r="D1186" t="str">
        <x:f>IF(L1186="","",EC1186)</x:f>
        <x:v>PENDING — appropriate appraisal</x:v>
      </x:c>
      <x:c r="E1186" t="str">
        <x:v>P3 — Medium</x:v>
      </x:c>
      <x:c r="F1186" t="str">
        <x:v>Pending</x:v>
      </x:c>
      <x:c r="G1186" t="str">
        <x:v>Title/abstract identify an explicit tactical/public-safety context and readiness domain; retain for full-text assessment.</x:v>
      </x:c>
      <x:c r="H1186" t="str">
        <x:v>Obtain and review lawful full text; confirm human adjudication; then select a design-specific appraisal instrument.</x:v>
      </x:c>
      <x:c r="I1186"/>
      <x:c r="J1186" t="str">
        <x:v>A — Core</x:v>
      </x:c>
      <x:c r="K1186" t="str">
        <x:v>IDENTIFIED</x:v>
      </x:c>
      <x:c r="L1186" t="str">
        <x:v>Pre-deployment preparation of military nurses of the South African National Defence Force for participation in peace support operations.</x:v>
      </x:c>
      <x:c r="M1186"/>
      <x:c r="N1186" t="str">
        <x:v>Jumat, Jennifer D; Bezuidenhout, Marthie C; Neethling, Theodor G</x:v>
      </x:c>
      <x:c r="O1186" t="n">
        <x:v>2014</x:v>
      </x:c>
      <x:c r="P1186" t="str">
        <x:v>Curationis</x:v>
      </x:c>
      <x:c r="Q1186" t="str">
        <x:v>Journal Article</x:v>
      </x:c>
      <x:c r="R1186" t="str">
        <x:v>Unclear</x:v>
      </x:c>
      <x:c r="S1186" t="str">
        <x:v>Unknown</x:v>
      </x:c>
      <x:c r="T1186" t="str">
        <x:v>eng</x:v>
      </x:c>
      <x:c r="U1186" t="str">
        <x:v>https://pubmed.ncbi.nlm.nih.gov/25686100/</x:v>
      </x:c>
      <x:c r="V1186" t="str">
        <x:v>10.4102/curationis.v37i1.75</x:v>
      </x:c>
      <x:c r="W1186" t="str">
        <x:f>IF(V1186="","",LOWER(SUBSTITUTE(SUBSTITUTE(SUBSTITUTE(SUBSTITUTE(TRIM(V1186),"https://doi.org/",""),"http://doi.org/",""),"https://dx.doi.org/",""),"doi:","")))</x:f>
        <x:v>10.4102/curationis.v37i1.75</x:v>
      </x:c>
      <x:c r="X1186" t="str">
        <x:v>25686100</x:v>
      </x:c>
      <x:c r="Y1186" t="str"/>
      <x:c r="Z1186"/>
      <x:c r="AA1186" t="str">
        <x:v>PubMed/MEDLINE</x:v>
      </x:c>
      <x:c r="AB1186" t="str">
        <x:v>PUBMED-A-v1.0-2026-08-28</x:v>
      </x:c>
      <x:c r="AC1186" t="str">
        <x:v>SP-PUBMED-A-20260828</x:v>
      </x:c>
      <x:c r="AD1186" s="499" t="n">
        <x:v>46262</x:v>
      </x:c>
      <x:c r="AE1186" s="499" t="n">
        <x:v>46272</x:v>
      </x:c>
      <x:c r="AF1186" t="str">
        <x:v>BLKXQUY8</x:v>
      </x:c>
      <x:c r="AG1186"/>
      <x:c r="AH1186" t="str">
        <x:v>Tactical Athlete → Operational Readiness Brazil</x:v>
      </x:c>
      <x:c r="AI1186" t="str">
        <x:v>evidence-family:A</x:v>
      </x:c>
      <x:c r="AJ1186"/>
      <x:c r="AK1186" t="str">
        <x:f>IF(AJ1186="","",IF(OR(LOWER(AJ1186)="brazil",LOWER(AJ1186)="brasil"),"Yes","No"))</x:f>
      </x:c>
      <x:c r="AL1186"/>
      <x:c r="AM1186"/>
      <x:c r="AN1186"/>
      <x:c r="AO1186"/>
      <x:c r="AP1186"/>
      <x:c r="AQ1186"/>
      <x:c r="AR1186"/>
      <x:c r="AS1186"/>
      <x:c r="AT1186"/>
      <x:c r="AU1186"/>
      <x:c r="AV1186"/>
      <x:c r="AW1186"/>
      <x:c r="AX1186"/>
      <x:c r="AY1186"/>
      <x:c r="AZ1186"/>
      <x:c r="BA1186"/>
      <x:c r="BB1186"/>
      <x:c r="BC1186"/>
      <x:c r="BD1186"/>
      <x:c r="BE1186"/>
      <x:c r="BF1186"/>
      <x:c r="BG1186"/>
      <x:c r="BH1186"/>
      <x:c r="BI1186"/>
      <x:c r="BJ1186"/>
      <x:c r="BK1186"/>
      <x:c r="BL1186"/>
      <x:c r="BM1186"/>
      <x:c r="BN1186"/>
      <x:c r="BO1186"/>
      <x:c r="BP1186"/>
      <x:c r="BQ1186"/>
      <x:c r="BR1186"/>
      <x:c r="BS1186"/>
      <x:c r="BT1186"/>
      <x:c r="BU1186"/>
      <x:c r="BV1186"/>
      <x:c r="BW1186"/>
      <x:c r="BX1186"/>
      <x:c r="BY1186"/>
      <x:c r="BZ1186"/>
      <x:c r="CA1186"/>
      <x:c r="CB1186"/>
      <x:c r="CC1186"/>
      <x:c r="CD1186"/>
      <x:c r="CE1186"/>
      <x:c r="CF1186"/>
      <x:c r="CG1186"/>
      <x:c r="CH1186"/>
      <x:c r="CI1186"/>
      <x:c r="CJ1186" t="str">
        <x:v>Yes</x:v>
      </x:c>
      <x:c r="CK1186" t="str">
        <x:v>Yes</x:v>
      </x:c>
      <x:c r="CL1186" t="str">
        <x:v>Yes</x:v>
      </x:c>
      <x:c r="CM1186" t="str">
        <x:v>Clear</x:v>
      </x:c>
      <x:c r="CN1186" t="str">
        <x:v>Verified — clear</x:v>
      </x:c>
      <x:c r="CO1186" t="n">
        <x:v>46272</x:v>
      </x:c>
      <x:c r="CP1186" t="str">
        <x:v>https://pubmed.ncbi.nlm.nih.gov/25686100/</x:v>
      </x:c>
      <x:c r="CQ1186"/>
      <x:c r="CR1186"/>
      <x:c r="CS1186"/>
      <x:c r="CT1186"/>
      <x:c r="CU1186"/>
      <x:c r="CV1186"/>
      <x:c r="CW1186"/>
      <x:c r="CX1186"/>
      <x:c r="CY1186"/>
      <x:c r="CZ1186"/>
      <x:c r="DA1186"/>
      <x:c r="DB1186" t="str">
        <x:f>IF(L1186="","",IF(AND(COUNT(CU1186:DA1186)=7,OR(CU1186=0,CU1186=1,CU1186=2),OR(CV1186=0,CV1186=1,CV1186=2),OR(CW1186=0,CW1186=1,CW1186=2),OR(CX1186=0,CX1186=1,CX1186=2),OR(CY1186=0,CY1186=1,CY1186=2),OR(CZ1186=0,CZ1186=1,CZ1186=2),OR(DA1186=0,DA1186=1,DA1186=2)),SUM(CU1186:DA1186),""))</x:f>
      </x:c>
      <x:c r="DC1186" t="str">
        <x:f>IF(DB1186="","",ROUND(DB1186/14*10,1))</x:f>
      </x:c>
      <x:c r="DD1186" t="str">
        <x:v>Pending</x:v>
      </x:c>
      <x:c r="DE1186" t="str">
        <x:f>IF(L1186="","",IF(DC1186="","Pending",IF(DD1186="Yes","CONDITIONAL — safety override",IF(DC1186&gt;=8,"HIGH",IF(DC1186&gt;=5,"CONDITIONAL","LOW")))))</x:f>
        <x:v>Pending</x:v>
      </x:c>
      <x:c r="DF1186" t="str">
        <x:v>Pending screening and full-text appraisal; no transferability judgment made at identification.</x:v>
      </x:c>
      <x:c r="DG1186"/>
      <x:c r="DH1186"/>
      <x:c r="DI1186"/>
      <x:c r="DJ1186"/>
      <x:c r="DK1186"/>
      <x:c r="DL1186"/>
      <x:c r="DM1186"/>
      <x:c r="DN1186"/>
      <x:c r="DO1186"/>
      <x:c r="DP1186"/>
      <x:c r="DQ1186"/>
      <x:c r="DR1186"/>
      <x:c r="DS1186"/>
      <x:c r="DT1186"/>
      <x:c r="DU1186"/>
      <x:c r="DV1186"/>
      <x:c r="DW1186"/>
      <x:c r="DX1186"/>
      <x:c r="DY1186"/>
      <x:c r="DZ1186" t="str">
        <x:v>Title/abstract screening alone does not establish effectiveness, causality, methodological quality, transferability to Brazilian public safety or an institutional recommendation.</x:v>
      </x:c>
      <x:c r="EA1186" t="str">
        <x:v>Pending</x:v>
      </x:c>
      <x:c r="EB1186" t="str">
        <x:f>IF(L1186="","",IF(EC1186="READY","Yes","No / Pending"))</x:f>
        <x:v>No / Pending</x:v>
      </x:c>
      <x:c r="EC1186" t="str">
        <x:f>IF(L1186="","",IF(OR(ISNUMBER(SEARCH("Retracted Publication",Q1186)),CM1186="Retracted",CN1186="Retracted",CM1186="Expression of Concern",CN1186="Expression of Concern",F1186="Not used",CG1186="Critical",CH1186="High",CH1186="Critical"),"BLOCKED — integrity or use restriction",IF(AND(CJ1186="Yes",CK1186="Yes",CL1186="Yes"),IF(AND(CM1186="Clear",CN1186="Verified — clear"),IF(AND(AND(LEN(TRIM(CF1186))&gt;0,LEFT(LOWER(TRIM(CF1186)),7)&lt;&gt;"pending"),OR(CG1186="High",CG1186="Moderate"),OR(CH1186="Low",CH1186="Some concerns",CH1186="Not applicable")),IF(AND(DD1186="No",OR(DE1186="HIGH",DE1186="CONDITIONAL"),AND(LEN(TRIM(DF1186))&gt;0,LEFT(LOWER(TRIM(DF1186)),7)&lt;&gt;"pending")),IF(AND(AND(LEN(TRIM(DT1186))&gt;0,LEFT(LOWER(TRIM(DT1186)),7)&lt;&gt;"pending"),AND(LEN(TRIM(DU1186))&gt;0,LEFT(LOWER(TRIM(DU1186)),7)&lt;&gt;"pending"),OR(AND(LEN(TRIM(DV1186))&gt;0,LEFT(LOWER(TRIM(DV1186)),7)&lt;&gt;"pending"),AND(LEN(TRIM(DW1186))&gt;0,LEFT(LOWER(TRIM(DW1186)),7)&lt;&gt;"pending")),AND(LEN(TRIM(DX1186))&gt;0,LEFT(LOWER(TRIM(DX1186)),7)&lt;&gt;"pending")),IF(AND(F1186="Claim-ready",OR(EA1186="Strong",EA1186="Moderate"),AND(LEN(TRIM(G1186))&gt;0,LEFT(LOWER(TRIM(G1186)),7)&lt;&gt;"pending"),G1186&lt;&gt;"No substantive use decision is permitted from identification metadata alone.",AND(LEN(TRIM(DZ1186))&gt;0,LEFT(LOWER(TRIM(DZ1186)),7)&lt;&gt;"pending"),DZ1186&lt;&gt;"Identification metadata alone does not permit any substantive scientific, causal, operational, or institutional claim.",AND(LEN(TRIM(EI1186))&gt;0,LEFT(LOWER(TRIM(EI1186)),7)&lt;&gt;"pending"),ISNUMBER(EH1186),EH1186&gt;0),"READY","PENDING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6" t="str">
        <x:v>Pending</x:v>
      </x:c>
      <x:c r="EE1186"/>
      <x:c r="EF1186" t="str">
        <x:v>Pending</x:v>
      </x:c>
      <x:c r="EG1186" t="str">
        <x:v>Pending</x:v>
      </x:c>
      <x:c r="EH1186"/>
      <x:c r="EI1186" s="501"/>
      <x:c r="EJ1186"/>
      <x:c r="EK1186" t="str">
        <x:v>Pending</x:v>
      </x:c>
      <x:c r="EL1186" t="n">
        <x:v>46272</x:v>
      </x:c>
      <x:c r="EM1186" t="str">
        <x:v>Production PubMed record imported and reconciled to Zotero item BLKXQUY8;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86" t="n">
        <x:f>IF(L1186="","",(IF(N1186&lt;&gt;"",1,0)+IF(O1186&lt;&gt;"",1,0)+IF(AJ1186&lt;&gt;"",1,0)+IF(AU1186&lt;&gt;"",1,0)+IF(BE1186&lt;&gt;"",1,0)+IF(CF1186&lt;&gt;"",1,0)+IF(CJ1186="Yes",1,0)+IF(CL1186="Yes",1,0)+IF(DE1186&lt;&gt;"Pending",1,0)+IF(F1186&lt;&gt;"",1,0)+IF(DZ1186&lt;&gt;"",1,0)+IF(EI1186&lt;&gt;"",1,0))/12)</x:f>
        <x:v>0.5</x:v>
      </x:c>
    </x:row>
    <x:row r="1187">
      <x:c r="A1187" t="str">
        <x:v>EV-1184</x:v>
      </x:c>
      <x:c r="B1187" t="str">
        <x:v>Integrity check</x:v>
      </x:c>
      <x:c r="C1187" t="str">
        <x:f>IF(L1187="","",IF(LEFT(EC1187,7)="BLOCKED","🔴 Do not use for conclusion",IF(EB1187="Yes","🟢 Claim-ready","🟡 Caution / context")))</x:f>
        <x:v>🟡 Caution / context</x:v>
      </x:c>
      <x:c r="D1187" t="str">
        <x:f>IF(L1187="","",EC1187)</x:f>
        <x:v>PENDING — appropriate appraisal</x:v>
      </x:c>
      <x:c r="E1187" t="str">
        <x:v>P2 — High</x:v>
      </x:c>
      <x:c r="F1187" t="str">
        <x:v>Pending</x:v>
      </x:c>
      <x:c r="G1187" t="str">
        <x:v>A potentially relevant concept is present, but direct applicability is ambiguous at title/abstract level.</x:v>
      </x:c>
      <x:c r="H1187" t="str">
        <x:v>Human title/abstract adjudication; retrieve full text if relevance remains plausible.</x:v>
      </x:c>
      <x:c r="I1187"/>
      <x:c r="J1187" t="str">
        <x:v>A — Core</x:v>
      </x:c>
      <x:c r="K1187" t="str">
        <x:v>IDENTIFIED</x:v>
      </x:c>
      <x:c r="L1187" t="str">
        <x:v>Effects of two different 5 weeks training programs on the physical fitness of military recruits.</x:v>
      </x:c>
      <x:c r="M1187"/>
      <x:c r="N1187" t="str">
        <x:v>Sporis, Goran; Harasin, Drazen; Baic, Mario; Kristicevic, Tomislav; Krakan, Ivan; Milanovic, Zoran; Cular, Drazen; Bagaric-Krakan, Lucija</x:v>
      </x:c>
      <x:c r="O1187" t="n">
        <x:v>2014</x:v>
      </x:c>
      <x:c r="P1187" t="str">
        <x:v>Collegium antropologicum</x:v>
      </x:c>
      <x:c r="Q1187" t="str">
        <x:v>Clinical Trial; Comparative Study; Journal Article</x:v>
      </x:c>
      <x:c r="R1187" t="str">
        <x:v>Unclear</x:v>
      </x:c>
      <x:c r="S1187" t="str">
        <x:v>Unknown</x:v>
      </x:c>
      <x:c r="T1187" t="str">
        <x:v>eng</x:v>
      </x:c>
      <x:c r="U1187" t="str">
        <x:v>https://pubmed.ncbi.nlm.nih.gov/25643544/</x:v>
      </x:c>
      <x:c r="V1187" t="str"/>
      <x:c r="W1187" t="str">
        <x:f>IF(V1187="","",LOWER(SUBSTITUTE(SUBSTITUTE(SUBSTITUTE(SUBSTITUTE(TRIM(V1187),"https://doi.org/",""),"http://doi.org/",""),"https://dx.doi.org/",""),"doi:","")))</x:f>
      </x:c>
      <x:c r="X1187" t="str">
        <x:v>25643544</x:v>
      </x:c>
      <x:c r="Y1187" t="str"/>
      <x:c r="Z1187"/>
      <x:c r="AA1187" t="str">
        <x:v>PubMed/MEDLINE</x:v>
      </x:c>
      <x:c r="AB1187" t="str">
        <x:v>PUBMED-A-v1.0-2026-08-28</x:v>
      </x:c>
      <x:c r="AC1187" t="str">
        <x:v>SP-PUBMED-A-20260828</x:v>
      </x:c>
      <x:c r="AD1187" s="499" t="n">
        <x:v>46262</x:v>
      </x:c>
      <x:c r="AE1187" s="499" t="n">
        <x:v>46272</x:v>
      </x:c>
      <x:c r="AF1187" t="str">
        <x:v>Q9TILZBM</x:v>
      </x:c>
      <x:c r="AG1187"/>
      <x:c r="AH1187" t="str">
        <x:v>Tactical Athlete → Operational Readiness Brazil</x:v>
      </x:c>
      <x:c r="AI1187" t="str">
        <x:v>evidence-family:A</x:v>
      </x:c>
      <x:c r="AJ1187"/>
      <x:c r="AK1187" t="str">
        <x:f>IF(AJ1187="","",IF(OR(LOWER(AJ1187)="brazil",LOWER(AJ1187)="brasil"),"Yes","No"))</x:f>
      </x:c>
      <x:c r="AL1187"/>
      <x:c r="AM1187"/>
      <x:c r="AN1187"/>
      <x:c r="AO1187"/>
      <x:c r="AP1187"/>
      <x:c r="AQ1187"/>
      <x:c r="AR1187"/>
      <x:c r="AS1187"/>
      <x:c r="AT1187"/>
      <x:c r="AU1187"/>
      <x:c r="AV1187"/>
      <x:c r="AW1187"/>
      <x:c r="AX1187"/>
      <x:c r="AY1187"/>
      <x:c r="AZ1187"/>
      <x:c r="BA1187"/>
      <x:c r="BB1187"/>
      <x:c r="BC1187"/>
      <x:c r="BD1187"/>
      <x:c r="BE1187"/>
      <x:c r="BF1187"/>
      <x:c r="BG1187"/>
      <x:c r="BH1187"/>
      <x:c r="BI1187"/>
      <x:c r="BJ1187"/>
      <x:c r="BK1187"/>
      <x:c r="BL1187"/>
      <x:c r="BM1187"/>
      <x:c r="BN1187"/>
      <x:c r="BO1187"/>
      <x:c r="BP1187"/>
      <x:c r="BQ1187"/>
      <x:c r="BR1187"/>
      <x:c r="BS1187"/>
      <x:c r="BT1187"/>
      <x:c r="BU1187"/>
      <x:c r="BV1187"/>
      <x:c r="BW1187"/>
      <x:c r="BX1187"/>
      <x:c r="BY1187"/>
      <x:c r="BZ1187"/>
      <x:c r="CA1187"/>
      <x:c r="CB1187"/>
      <x:c r="CC1187"/>
      <x:c r="CD1187"/>
      <x:c r="CE1187"/>
      <x:c r="CF1187"/>
      <x:c r="CG1187"/>
      <x:c r="CH1187"/>
      <x:c r="CI1187"/>
      <x:c r="CJ1187" t="str">
        <x:v>Yes</x:v>
      </x:c>
      <x:c r="CK1187" t="str">
        <x:v>Yes</x:v>
      </x:c>
      <x:c r="CL1187" t="str">
        <x:v>Yes</x:v>
      </x:c>
      <x:c r="CM1187" t="str">
        <x:v>Clear</x:v>
      </x:c>
      <x:c r="CN1187" t="str">
        <x:v>Verified — clear</x:v>
      </x:c>
      <x:c r="CO1187" t="n">
        <x:v>46272</x:v>
      </x:c>
      <x:c r="CP1187" t="str">
        <x:v>https://pubmed.ncbi.nlm.nih.gov/25643544/</x:v>
      </x:c>
      <x:c r="CQ1187"/>
      <x:c r="CR1187"/>
      <x:c r="CS1187"/>
      <x:c r="CT1187"/>
      <x:c r="CU1187"/>
      <x:c r="CV1187"/>
      <x:c r="CW1187"/>
      <x:c r="CX1187"/>
      <x:c r="CY1187"/>
      <x:c r="CZ1187"/>
      <x:c r="DA1187"/>
      <x:c r="DB1187" t="str">
        <x:f>IF(L1187="","",IF(AND(COUNT(CU1187:DA1187)=7,OR(CU1187=0,CU1187=1,CU1187=2),OR(CV1187=0,CV1187=1,CV1187=2),OR(CW1187=0,CW1187=1,CW1187=2),OR(CX1187=0,CX1187=1,CX1187=2),OR(CY1187=0,CY1187=1,CY1187=2),OR(CZ1187=0,CZ1187=1,CZ1187=2),OR(DA1187=0,DA1187=1,DA1187=2)),SUM(CU1187:DA1187),""))</x:f>
      </x:c>
      <x:c r="DC1187" t="str">
        <x:f>IF(DB1187="","",ROUND(DB1187/14*10,1))</x:f>
      </x:c>
      <x:c r="DD1187" t="str">
        <x:v>Pending</x:v>
      </x:c>
      <x:c r="DE1187" t="str">
        <x:f>IF(L1187="","",IF(DC1187="","Pending",IF(DD1187="Yes","CONDITIONAL — safety override",IF(DC1187&gt;=8,"HIGH",IF(DC1187&gt;=5,"CONDITIONAL","LOW")))))</x:f>
        <x:v>Pending</x:v>
      </x:c>
      <x:c r="DF1187" t="str">
        <x:v>Pending screening and full-text appraisal; no transferability judgment made at identification.</x:v>
      </x:c>
      <x:c r="DG1187"/>
      <x:c r="DH1187"/>
      <x:c r="DI1187"/>
      <x:c r="DJ1187"/>
      <x:c r="DK1187"/>
      <x:c r="DL1187"/>
      <x:c r="DM1187"/>
      <x:c r="DN1187"/>
      <x:c r="DO1187"/>
      <x:c r="DP1187"/>
      <x:c r="DQ1187"/>
      <x:c r="DR1187"/>
      <x:c r="DS1187"/>
      <x:c r="DT1187"/>
      <x:c r="DU1187"/>
      <x:c r="DV1187"/>
      <x:c r="DW1187"/>
      <x:c r="DX1187"/>
      <x:c r="DY1187"/>
      <x:c r="DZ1187" t="str">
        <x:v>Title/abstract information is insufficient for a substantive scientific, causal, transferability or institutional claim.</x:v>
      </x:c>
      <x:c r="EA1187" t="str">
        <x:v>Pending</x:v>
      </x:c>
      <x:c r="EB1187" t="str">
        <x:f>IF(L1187="","",IF(EC1187="READY","Yes","No / Pending"))</x:f>
        <x:v>No / Pending</x:v>
      </x:c>
      <x:c r="EC1187" t="str">
        <x:f>IF(L1187="","",IF(OR(ISNUMBER(SEARCH("Retracted Publication",Q1187)),CM1187="Retracted",CN1187="Retracted",CM1187="Expression of Concern",CN1187="Expression of Concern",F1187="Not used",CG1187="Critical",CH1187="High",CH1187="Critical"),"BLOCKED — integrity or use restriction",IF(AND(CJ1187="Yes",CK1187="Yes",CL1187="Yes"),IF(AND(CM1187="Clear",CN1187="Verified — clear"),IF(AND(AND(LEN(TRIM(CF1187))&gt;0,LEFT(LOWER(TRIM(CF1187)),7)&lt;&gt;"pending"),OR(CG1187="High",CG1187="Moderate"),OR(CH1187="Low",CH1187="Some concerns",CH1187="Not applicable")),IF(AND(DD1187="No",OR(DE1187="HIGH",DE1187="CONDITIONAL"),AND(LEN(TRIM(DF1187))&gt;0,LEFT(LOWER(TRIM(DF1187)),7)&lt;&gt;"pending")),IF(AND(AND(LEN(TRIM(DT1187))&gt;0,LEFT(LOWER(TRIM(DT1187)),7)&lt;&gt;"pending"),AND(LEN(TRIM(DU1187))&gt;0,LEFT(LOWER(TRIM(DU1187)),7)&lt;&gt;"pending"),OR(AND(LEN(TRIM(DV1187))&gt;0,LEFT(LOWER(TRIM(DV1187)),7)&lt;&gt;"pending"),AND(LEN(TRIM(DW1187))&gt;0,LEFT(LOWER(TRIM(DW1187)),7)&lt;&gt;"pending")),AND(LEN(TRIM(DX1187))&gt;0,LEFT(LOWER(TRIM(DX1187)),7)&lt;&gt;"pending")),IF(AND(F1187="Claim-ready",OR(EA1187="Strong",EA1187="Moderate"),AND(LEN(TRIM(G1187))&gt;0,LEFT(LOWER(TRIM(G1187)),7)&lt;&gt;"pending"),G1187&lt;&gt;"No substantive use decision is permitted from identification metadata alone.",AND(LEN(TRIM(DZ1187))&gt;0,LEFT(LOWER(TRIM(DZ1187)),7)&lt;&gt;"pending"),DZ1187&lt;&gt;"Identification metadata alone does not permit any substantive scientific, causal, operational, or institutional claim.",AND(LEN(TRIM(EI1187))&gt;0,LEFT(LOWER(TRIM(EI1187)),7)&lt;&gt;"pending"),ISNUMBER(EH1187),EH1187&gt;0),"READY","PENDING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7" t="str">
        <x:v>Pending</x:v>
      </x:c>
      <x:c r="EE1187"/>
      <x:c r="EF1187" t="str">
        <x:v>Pending</x:v>
      </x:c>
      <x:c r="EG1187" t="str">
        <x:v>Pending</x:v>
      </x:c>
      <x:c r="EH1187"/>
      <x:c r="EI1187" s="501"/>
      <x:c r="EJ1187"/>
      <x:c r="EK1187" t="str">
        <x:v>Pending</x:v>
      </x:c>
      <x:c r="EL1187" t="n">
        <x:v>46272</x:v>
      </x:c>
      <x:c r="EM1187" t="str">
        <x:v>Production PubMed record imported and reconciled to Zotero item Q9TILZBM;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187" t="n">
        <x:f>IF(L1187="","",(IF(N1187&lt;&gt;"",1,0)+IF(O1187&lt;&gt;"",1,0)+IF(AJ1187&lt;&gt;"",1,0)+IF(AU1187&lt;&gt;"",1,0)+IF(BE1187&lt;&gt;"",1,0)+IF(CF1187&lt;&gt;"",1,0)+IF(CJ1187="Yes",1,0)+IF(CL1187="Yes",1,0)+IF(DE1187&lt;&gt;"Pending",1,0)+IF(F1187&lt;&gt;"",1,0)+IF(DZ1187&lt;&gt;"",1,0)+IF(EI1187&lt;&gt;"",1,0))/12)</x:f>
        <x:v>0.5</x:v>
      </x:c>
    </x:row>
    <x:row r="1188">
      <x:c r="A1188" t="str">
        <x:v>EV-1185</x:v>
      </x:c>
      <x:c r="B1188" t="str">
        <x:v>Integrity check</x:v>
      </x:c>
      <x:c r="C1188" t="str">
        <x:f>IF(L1188="","",IF(LEFT(EC1188,7)="BLOCKED","🔴 Do not use for conclusion",IF(EB1188="Yes","🟢 Claim-ready","🟡 Caution / context")))</x:f>
        <x:v>🟡 Caution / context</x:v>
      </x:c>
      <x:c r="D1188" t="str">
        <x:f>IF(L1188="","",EC1188)</x:f>
        <x:v>PENDING — appropriate appraisal</x:v>
      </x:c>
      <x:c r="E1188" t="str">
        <x:v>P3 — Medium</x:v>
      </x:c>
      <x:c r="F1188" t="str">
        <x:v>Pending</x:v>
      </x:c>
      <x:c r="G1188" t="str">
        <x:v>Title/abstract identify an explicit tactical/public-safety context and readiness domain; retain for full-text assessment.</x:v>
      </x:c>
      <x:c r="H1188" t="str">
        <x:v>Obtain and review lawful full text; confirm human adjudication; then select a design-specific appraisal instrument.</x:v>
      </x:c>
      <x:c r="I1188"/>
      <x:c r="J1188" t="str">
        <x:v>A — Core</x:v>
      </x:c>
      <x:c r="K1188" t="str">
        <x:v>IDENTIFIED</x:v>
      </x:c>
      <x:c r="L1188" t="str">
        <x:v>Body composition assessment failure rates and obesity in the United States Navy.</x:v>
      </x:c>
      <x:c r="M1188"/>
      <x:c r="N1188" t="str">
        <x:v>Lennon, Robert P; Oberhofer, Anna L; McQuade, Joseph</x:v>
      </x:c>
      <x:c r="O1188" t="n">
        <x:v>2015</x:v>
      </x:c>
      <x:c r="P1188" t="str">
        <x:v>Military medicine</x:v>
      </x:c>
      <x:c r="Q1188" t="str">
        <x:v>Journal Article</x:v>
      </x:c>
      <x:c r="R1188" t="str">
        <x:v>Unclear</x:v>
      </x:c>
      <x:c r="S1188" t="str">
        <x:v>Unknown</x:v>
      </x:c>
      <x:c r="T1188" t="str">
        <x:v>eng</x:v>
      </x:c>
      <x:c r="U1188" t="str">
        <x:v>https://pubmed.ncbi.nlm.nih.gov/25643380/</x:v>
      </x:c>
      <x:c r="V1188" t="str">
        <x:v>10.7205/milmed-d-14-00231</x:v>
      </x:c>
      <x:c r="W1188" t="str">
        <x:f>IF(V1188="","",LOWER(SUBSTITUTE(SUBSTITUTE(SUBSTITUTE(SUBSTITUTE(TRIM(V1188),"https://doi.org/",""),"http://doi.org/",""),"https://dx.doi.org/",""),"doi:","")))</x:f>
        <x:v>10.7205/milmed-d-14-00231</x:v>
      </x:c>
      <x:c r="X1188" t="str">
        <x:v>25643380</x:v>
      </x:c>
      <x:c r="Y1188" t="str"/>
      <x:c r="Z1188"/>
      <x:c r="AA1188" t="str">
        <x:v>PubMed/MEDLINE</x:v>
      </x:c>
      <x:c r="AB1188" t="str">
        <x:v>PUBMED-A-v1.0-2026-08-28</x:v>
      </x:c>
      <x:c r="AC1188" t="str">
        <x:v>SP-PUBMED-A-20260828</x:v>
      </x:c>
      <x:c r="AD1188" s="499" t="n">
        <x:v>46262</x:v>
      </x:c>
      <x:c r="AE1188" s="499" t="n">
        <x:v>46272</x:v>
      </x:c>
      <x:c r="AF1188" t="str">
        <x:v>RIW9ZPZJ</x:v>
      </x:c>
      <x:c r="AG1188"/>
      <x:c r="AH1188" t="str">
        <x:v>Tactical Athlete → Operational Readiness Brazil</x:v>
      </x:c>
      <x:c r="AI1188" t="str">
        <x:v>evidence-family:A</x:v>
      </x:c>
      <x:c r="AJ1188"/>
      <x:c r="AK1188" t="str">
        <x:f>IF(AJ1188="","",IF(OR(LOWER(AJ1188)="brazil",LOWER(AJ1188)="brasil"),"Yes","No"))</x:f>
      </x:c>
      <x:c r="AL1188"/>
      <x:c r="AM1188"/>
      <x:c r="AN1188"/>
      <x:c r="AO1188"/>
      <x:c r="AP1188"/>
      <x:c r="AQ1188"/>
      <x:c r="AR1188"/>
      <x:c r="AS1188"/>
      <x:c r="AT1188"/>
      <x:c r="AU1188"/>
      <x:c r="AV1188"/>
      <x:c r="AW1188"/>
      <x:c r="AX1188"/>
      <x:c r="AY1188"/>
      <x:c r="AZ1188"/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/>
      <x:c r="BO1188"/>
      <x:c r="BP1188"/>
      <x:c r="BQ1188"/>
      <x:c r="BR1188"/>
      <x:c r="BS1188"/>
      <x:c r="BT1188"/>
      <x:c r="BU1188"/>
      <x:c r="BV1188"/>
      <x:c r="BW1188"/>
      <x:c r="BX1188"/>
      <x:c r="BY1188"/>
      <x:c r="BZ1188"/>
      <x:c r="CA1188"/>
      <x:c r="CB1188"/>
      <x:c r="CC1188"/>
      <x:c r="CD1188"/>
      <x:c r="CE1188"/>
      <x:c r="CF1188"/>
      <x:c r="CG1188"/>
      <x:c r="CH1188"/>
      <x:c r="CI1188"/>
      <x:c r="CJ1188" t="str">
        <x:v>Yes</x:v>
      </x:c>
      <x:c r="CK1188" t="str">
        <x:v>Yes</x:v>
      </x:c>
      <x:c r="CL1188" t="str">
        <x:v>Yes</x:v>
      </x:c>
      <x:c r="CM1188" t="str">
        <x:v>Clear</x:v>
      </x:c>
      <x:c r="CN1188" t="str">
        <x:v>Verified — clear</x:v>
      </x:c>
      <x:c r="CO1188" t="n">
        <x:v>46272</x:v>
      </x:c>
      <x:c r="CP1188" t="str">
        <x:v>https://pubmed.ncbi.nlm.nih.gov/25643380/</x:v>
      </x:c>
      <x:c r="CQ1188"/>
      <x:c r="CR1188"/>
      <x:c r="CS1188"/>
      <x:c r="CT1188"/>
      <x:c r="CU1188"/>
      <x:c r="CV1188"/>
      <x:c r="CW1188"/>
      <x:c r="CX1188"/>
      <x:c r="CY1188"/>
      <x:c r="CZ1188"/>
      <x:c r="DA1188"/>
      <x:c r="DB1188" t="str">
        <x:f>IF(L1188="","",IF(AND(COUNT(CU1188:DA1188)=7,OR(CU1188=0,CU1188=1,CU1188=2),OR(CV1188=0,CV1188=1,CV1188=2),OR(CW1188=0,CW1188=1,CW1188=2),OR(CX1188=0,CX1188=1,CX1188=2),OR(CY1188=0,CY1188=1,CY1188=2),OR(CZ1188=0,CZ1188=1,CZ1188=2),OR(DA1188=0,DA1188=1,DA1188=2)),SUM(CU1188:DA1188),""))</x:f>
      </x:c>
      <x:c r="DC1188" t="str">
        <x:f>IF(DB1188="","",ROUND(DB1188/14*10,1))</x:f>
      </x:c>
      <x:c r="DD1188" t="str">
        <x:v>Pending</x:v>
      </x:c>
      <x:c r="DE1188" t="str">
        <x:f>IF(L1188="","",IF(DC1188="","Pending",IF(DD1188="Yes","CONDITIONAL — safety override",IF(DC1188&gt;=8,"HIGH",IF(DC1188&gt;=5,"CONDITIONAL","LOW")))))</x:f>
        <x:v>Pending</x:v>
      </x:c>
      <x:c r="DF1188" t="str">
        <x:v>Pending screening and full-text appraisal; no transferability judgment made at identification.</x:v>
      </x:c>
      <x:c r="DG1188"/>
      <x:c r="DH1188"/>
      <x:c r="DI1188"/>
      <x:c r="DJ1188"/>
      <x:c r="DK1188"/>
      <x:c r="DL1188"/>
      <x:c r="DM1188"/>
      <x:c r="DN1188"/>
      <x:c r="DO1188"/>
      <x:c r="DP1188"/>
      <x:c r="DQ1188"/>
      <x:c r="DR1188"/>
      <x:c r="DS1188"/>
      <x:c r="DT1188"/>
      <x:c r="DU1188"/>
      <x:c r="DV1188"/>
      <x:c r="DW1188"/>
      <x:c r="DX1188"/>
      <x:c r="DY1188"/>
      <x:c r="DZ1188" t="str">
        <x:v>Title/abstract screening alone does not establish effectiveness, causality, methodological quality, transferability to Brazilian public safety or an institutional recommendation.</x:v>
      </x:c>
      <x:c r="EA1188" t="str">
        <x:v>Pending</x:v>
      </x:c>
      <x:c r="EB1188" t="str">
        <x:f>IF(L1188="","",IF(EC1188="READY","Yes","No / Pending"))</x:f>
        <x:v>No / Pending</x:v>
      </x:c>
      <x:c r="EC1188" t="str">
        <x:f>IF(L1188="","",IF(OR(ISNUMBER(SEARCH("Retracted Publication",Q1188)),CM1188="Retracted",CN1188="Retracted",CM1188="Expression of Concern",CN1188="Expression of Concern",F1188="Not used",CG1188="Critical",CH1188="High",CH1188="Critical"),"BLOCKED — integrity or use restriction",IF(AND(CJ1188="Yes",CK1188="Yes",CL1188="Yes"),IF(AND(CM1188="Clear",CN1188="Verified — clear"),IF(AND(AND(LEN(TRIM(CF1188))&gt;0,LEFT(LOWER(TRIM(CF1188)),7)&lt;&gt;"pending"),OR(CG1188="High",CG1188="Moderate"),OR(CH1188="Low",CH1188="Some concerns",CH1188="Not applicable")),IF(AND(DD1188="No",OR(DE1188="HIGH",DE1188="CONDITIONAL"),AND(LEN(TRIM(DF1188))&gt;0,LEFT(LOWER(TRIM(DF1188)),7)&lt;&gt;"pending")),IF(AND(AND(LEN(TRIM(DT1188))&gt;0,LEFT(LOWER(TRIM(DT1188)),7)&lt;&gt;"pending"),AND(LEN(TRIM(DU1188))&gt;0,LEFT(LOWER(TRIM(DU1188)),7)&lt;&gt;"pending"),OR(AND(LEN(TRIM(DV1188))&gt;0,LEFT(LOWER(TRIM(DV1188)),7)&lt;&gt;"pending"),AND(LEN(TRIM(DW1188))&gt;0,LEFT(LOWER(TRIM(DW1188)),7)&lt;&gt;"pending")),AND(LEN(TRIM(DX1188))&gt;0,LEFT(LOWER(TRIM(DX1188)),7)&lt;&gt;"pending")),IF(AND(F1188="Claim-ready",OR(EA1188="Strong",EA1188="Moderate"),AND(LEN(TRIM(G1188))&gt;0,LEFT(LOWER(TRIM(G1188)),7)&lt;&gt;"pending"),G1188&lt;&gt;"No substantive use decision is permitted from identification metadata alone.",AND(LEN(TRIM(DZ1188))&gt;0,LEFT(LOWER(TRIM(DZ1188)),7)&lt;&gt;"pending"),DZ1188&lt;&gt;"Identification metadata alone does not permit any substantive scientific, causal, operational, or institutional claim.",AND(LEN(TRIM(EI1188))&gt;0,LEFT(LOWER(TRIM(EI1188)),7)&lt;&gt;"pending"),ISNUMBER(EH1188),EH1188&gt;0),"READY","PENDING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88" t="str">
        <x:v>Pending</x:v>
      </x:c>
      <x:c r="EE1188"/>
      <x:c r="EF1188" t="str">
        <x:v>Pending</x:v>
      </x:c>
      <x:c r="EG1188" t="str">
        <x:v>Pending</x:v>
      </x:c>
      <x:c r="EH1188"/>
      <x:c r="EI1188" s="501"/>
      <x:c r="EJ1188"/>
      <x:c r="EK1188" t="str">
        <x:v>Pending</x:v>
      </x:c>
      <x:c r="EL1188" t="n">
        <x:v>46272</x:v>
      </x:c>
      <x:c r="EM1188" t="str">
        <x:v>Production PubMed record imported and reconciled to Zotero item RIW9ZPZJ;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88" t="n">
        <x:f>IF(L1188="","",(IF(N1188&lt;&gt;"",1,0)+IF(O1188&lt;&gt;"",1,0)+IF(AJ1188&lt;&gt;"",1,0)+IF(AU1188&lt;&gt;"",1,0)+IF(BE1188&lt;&gt;"",1,0)+IF(CF1188&lt;&gt;"",1,0)+IF(CJ1188="Yes",1,0)+IF(CL1188="Yes",1,0)+IF(DE1188&lt;&gt;"Pending",1,0)+IF(F1188&lt;&gt;"",1,0)+IF(DZ1188&lt;&gt;"",1,0)+IF(EI1188&lt;&gt;"",1,0))/12)</x:f>
        <x:v>0.5</x:v>
      </x:c>
    </x:row>
    <x:row r="1189">
      <x:c r="A1189" t="str">
        <x:v>EV-1186</x:v>
      </x:c>
      <x:c r="B1189" t="str">
        <x:v>Metadata verification</x:v>
      </x:c>
      <x:c r="C1189" t="str">
        <x:f>IF(L1189="","",IF(LEFT(EC1189,7)="BLOCKED","🔴 Do not use for conclusion",IF(EB1189="Yes","🟢 Claim-ready","🟡 Caution / context")))</x:f>
        <x:v>🟡 Caution / context</x:v>
      </x:c>
      <x:c r="D1189" t="str">
        <x:f>IF(L1189="","",EC1189)</x:f>
        <x:v>PENDING — verification</x:v>
      </x:c>
      <x:c r="E1189" t="str">
        <x:v>P2 — High</x:v>
      </x:c>
      <x:c r="F1189" t="str">
        <x:v>Pending</x:v>
      </x:c>
      <x:c r="G1189" t="str">
        <x:v>Title/abstract identify an explicit operational APHT/medical-readiness topic; retain for full-text assessment.</x:v>
      </x:c>
      <x:c r="H1189" t="str">
        <x:v>Obtain and review lawful full text; confirm human adjudication; then select a design-specific appraisal instrument.</x:v>
      </x:c>
      <x:c r="I1189"/>
      <x:c r="J1189" t="str">
        <x:v>B — APHT / Medical Readiness</x:v>
      </x:c>
      <x:c r="K1189" t="str">
        <x:v>IDENTIFIED</x:v>
      </x:c>
      <x:c r="L1189" t="str">
        <x:v>Junctional Tourniquets for Controlling Hemorrhage from Wounds in Adults: A Review of Clinical Effectiveness, Cost-Effectiveness, Safety, and Guidelines</x:v>
      </x:c>
      <x:c r="M1189"/>
      <x:c r="N1189" t="str"/>
      <x:c r="O1189" t="n">
        <x:v>2014</x:v>
      </x:c>
      <x:c r="P1189" t="str">
        <x:v>CADTH Rapid Response Reports</x:v>
      </x:c>
      <x:c r="Q1189" t="str">
        <x:v>Review; Book</x:v>
      </x:c>
      <x:c r="R1189" t="str">
        <x:v>Unclear</x:v>
      </x:c>
      <x:c r="S1189" t="str">
        <x:v>Unknown</x:v>
      </x:c>
      <x:c r="T1189" t="str">
        <x:v>eng</x:v>
      </x:c>
      <x:c r="U1189" t="str">
        <x:v>https://pubmed.ncbi.nlm.nih.gov/25610940/</x:v>
      </x:c>
      <x:c r="V1189" t="str"/>
      <x:c r="W1189" t="str">
        <x:f>IF(V1189="","",LOWER(SUBSTITUTE(SUBSTITUTE(SUBSTITUTE(SUBSTITUTE(TRIM(V1189),"https://doi.org/",""),"http://doi.org/",""),"https://dx.doi.org/",""),"doi:","")))</x:f>
      </x:c>
      <x:c r="X1189" t="str">
        <x:v>25610940</x:v>
      </x:c>
      <x:c r="Y1189" t="str"/>
      <x:c r="Z1189"/>
      <x:c r="AA1189" t="str">
        <x:v>PubMed/MEDLINE</x:v>
      </x:c>
      <x:c r="AB1189" t="str">
        <x:v>PUBMED-B-v1.0-2026-08-28</x:v>
      </x:c>
      <x:c r="AC1189" t="str">
        <x:v>SP-PUBMED-B-20260828</x:v>
      </x:c>
      <x:c r="AD1189" s="499" t="n">
        <x:v>46262</x:v>
      </x:c>
      <x:c r="AE1189" s="499" t="n">
        <x:v>46272</x:v>
      </x:c>
      <x:c r="AF1189" t="str">
        <x:v>MHH2736Y</x:v>
      </x:c>
      <x:c r="AG1189"/>
      <x:c r="AH1189" t="str">
        <x:v>Tactical Athlete → Operational Readiness Brazil</x:v>
      </x:c>
      <x:c r="AI1189" t="str">
        <x:v>evidence-family:B</x:v>
      </x:c>
      <x:c r="AJ1189"/>
      <x:c r="AK1189" t="str">
        <x:f>IF(AJ1189="","",IF(OR(LOWER(AJ1189)="brazil",LOWER(AJ1189)="brasil"),"Yes","No"))</x:f>
      </x:c>
      <x:c r="AL1189"/>
      <x:c r="AM1189"/>
      <x:c r="AN1189"/>
      <x:c r="AO1189"/>
      <x:c r="AP1189"/>
      <x:c r="AQ1189"/>
      <x:c r="AR1189"/>
      <x:c r="AS1189"/>
      <x:c r="AT1189"/>
      <x:c r="AU1189"/>
      <x:c r="AV1189"/>
      <x:c r="AW1189"/>
      <x:c r="AX1189"/>
      <x:c r="AY1189"/>
      <x:c r="AZ1189"/>
      <x:c r="BA1189"/>
      <x:c r="BB1189"/>
      <x:c r="BC1189"/>
      <x:c r="BD1189"/>
      <x:c r="BE1189"/>
      <x:c r="BF1189"/>
      <x:c r="BG1189"/>
      <x:c r="BH1189"/>
      <x:c r="BI1189"/>
      <x:c r="BJ1189"/>
      <x:c r="BK1189"/>
      <x:c r="BL1189"/>
      <x:c r="BM1189"/>
      <x:c r="BN1189"/>
      <x:c r="BO1189"/>
      <x:c r="BP1189"/>
      <x:c r="BQ1189"/>
      <x:c r="BR1189"/>
      <x:c r="BS1189"/>
      <x:c r="BT1189"/>
      <x:c r="BU1189"/>
      <x:c r="BV1189"/>
      <x:c r="BW1189"/>
      <x:c r="BX1189"/>
      <x:c r="BY1189"/>
      <x:c r="BZ1189"/>
      <x:c r="CA1189"/>
      <x:c r="CB1189"/>
      <x:c r="CC1189"/>
      <x:c r="CD1189"/>
      <x:c r="CE1189"/>
      <x:c r="CF1189"/>
      <x:c r="CG1189"/>
      <x:c r="CH1189"/>
      <x:c r="CI1189"/>
      <x:c r="CJ1189" t="str">
        <x:v>Pending</x:v>
      </x:c>
      <x:c r="CK1189" t="str">
        <x:v>Yes</x:v>
      </x:c>
      <x:c r="CL1189" t="str">
        <x:v>Yes</x:v>
      </x:c>
      <x:c r="CM1189" t="str">
        <x:v>Clear</x:v>
      </x:c>
      <x:c r="CN1189" t="str">
        <x:v>Verified — clear</x:v>
      </x:c>
      <x:c r="CO1189" t="n">
        <x:v>46272</x:v>
      </x:c>
      <x:c r="CP1189" t="str">
        <x:v>https://pubmed.ncbi.nlm.nih.gov/25610940/</x:v>
      </x:c>
      <x:c r="CQ1189"/>
      <x:c r="CR1189"/>
      <x:c r="CS1189"/>
      <x:c r="CT1189"/>
      <x:c r="CU1189"/>
      <x:c r="CV1189"/>
      <x:c r="CW1189"/>
      <x:c r="CX1189"/>
      <x:c r="CY1189"/>
      <x:c r="CZ1189"/>
      <x:c r="DA1189"/>
      <x:c r="DB1189" t="str">
        <x:f>IF(L1189="","",IF(AND(COUNT(CU1189:DA1189)=7,OR(CU1189=0,CU1189=1,CU1189=2),OR(CV1189=0,CV1189=1,CV1189=2),OR(CW1189=0,CW1189=1,CW1189=2),OR(CX1189=0,CX1189=1,CX1189=2),OR(CY1189=0,CY1189=1,CY1189=2),OR(CZ1189=0,CZ1189=1,CZ1189=2),OR(DA1189=0,DA1189=1,DA1189=2)),SUM(CU1189:DA1189),""))</x:f>
      </x:c>
      <x:c r="DC1189" t="str">
        <x:f>IF(DB1189="","",ROUND(DB1189/14*10,1))</x:f>
      </x:c>
      <x:c r="DD1189" t="str">
        <x:v>Pending</x:v>
      </x:c>
      <x:c r="DE1189" t="str">
        <x:f>IF(L1189="","",IF(DC1189="","Pending",IF(DD1189="Yes","CONDITIONAL — safety override",IF(DC1189&gt;=8,"HIGH",IF(DC1189&gt;=5,"CONDITIONAL","LOW")))))</x:f>
        <x:v>Pending</x:v>
      </x:c>
      <x:c r="DF1189" t="str">
        <x:v>Pending screening and full-text appraisal; no transferability judgment made at identification.</x:v>
      </x:c>
      <x:c r="DG1189"/>
      <x:c r="DH1189"/>
      <x:c r="DI1189"/>
      <x:c r="DJ1189"/>
      <x:c r="DK1189"/>
      <x:c r="DL1189"/>
      <x:c r="DM1189"/>
      <x:c r="DN1189"/>
      <x:c r="DO1189"/>
      <x:c r="DP1189"/>
      <x:c r="DQ1189"/>
      <x:c r="DR1189"/>
      <x:c r="DS1189"/>
      <x:c r="DT1189"/>
      <x:c r="DU1189"/>
      <x:c r="DV1189"/>
      <x:c r="DW1189"/>
      <x:c r="DX1189"/>
      <x:c r="DY1189"/>
      <x:c r="DZ1189" t="str">
        <x:v>Title/abstract screening alone does not establish effectiveness, causality, methodological quality, transferability to Brazilian public safety or an institutional recommendation.</x:v>
      </x:c>
      <x:c r="EA1189" t="str">
        <x:v>Pending</x:v>
      </x:c>
      <x:c r="EB1189" t="str">
        <x:f>IF(L1189="","",IF(EC1189="READY","Yes","No / Pending"))</x:f>
        <x:v>No / Pending</x:v>
      </x:c>
      <x:c r="EC1189" t="str">
        <x:f>IF(L1189="","",IF(OR(ISNUMBER(SEARCH("Retracted Publication",Q1189)),CM1189="Retracted",CN1189="Retracted",CM1189="Expression of Concern",CN1189="Expression of Concern",F1189="Not used",CG1189="Critical",CH1189="High",CH1189="Critical"),"BLOCKED — integrity or use restriction",IF(AND(CJ1189="Yes",CK1189="Yes",CL1189="Yes"),IF(AND(CM1189="Clear",CN1189="Verified — clear"),IF(AND(AND(LEN(TRIM(CF1189))&gt;0,LEFT(LOWER(TRIM(CF1189)),7)&lt;&gt;"pending"),OR(CG1189="High",CG1189="Moderate"),OR(CH1189="Low",CH1189="Some concerns",CH1189="Not applicable")),IF(AND(DD1189="No",OR(DE1189="HIGH",DE1189="CONDITIONAL"),AND(LEN(TRIM(DF1189))&gt;0,LEFT(LOWER(TRIM(DF1189)),7)&lt;&gt;"pending")),IF(AND(AND(LEN(TRIM(DT1189))&gt;0,LEFT(LOWER(TRIM(DT1189)),7)&lt;&gt;"pending"),AND(LEN(TRIM(DU1189))&gt;0,LEFT(LOWER(TRIM(DU1189)),7)&lt;&gt;"pending"),OR(AND(LEN(TRIM(DV1189))&gt;0,LEFT(LOWER(TRIM(DV1189)),7)&lt;&gt;"pending"),AND(LEN(TRIM(DW1189))&gt;0,LEFT(LOWER(TRIM(DW1189)),7)&lt;&gt;"pending")),AND(LEN(TRIM(DX1189))&gt;0,LEFT(LOWER(TRIM(DX1189)),7)&lt;&gt;"pending")),IF(AND(F1189="Claim-ready",OR(EA1189="Strong",EA1189="Moderate"),AND(LEN(TRIM(G1189))&gt;0,LEFT(LOWER(TRIM(G1189)),7)&lt;&gt;"pending"),G1189&lt;&gt;"No substantive use decision is permitted from identification metadata alone.",AND(LEN(TRIM(DZ1189))&gt;0,LEFT(LOWER(TRIM(DZ1189)),7)&lt;&gt;"pending"),DZ1189&lt;&gt;"Identification metadata alone does not permit any substantive scientific, causal, operational, or institutional claim.",AND(LEN(TRIM(EI1189))&gt;0,LEFT(LOWER(TRIM(EI1189)),7)&lt;&gt;"pending"),ISNUMBER(EH1189),EH1189&gt;0),"READY","PENDING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89" t="str">
        <x:v>Pending</x:v>
      </x:c>
      <x:c r="EE1189"/>
      <x:c r="EF1189" t="str">
        <x:v>Pending</x:v>
      </x:c>
      <x:c r="EG1189" t="str">
        <x:v>Pending</x:v>
      </x:c>
      <x:c r="EH1189"/>
      <x:c r="EI1189" s="501"/>
      <x:c r="EJ1189"/>
      <x:c r="EK1189" t="str">
        <x:v>Pending</x:v>
      </x:c>
      <x:c r="EL1189" t="n">
        <x:v>46272</x:v>
      </x:c>
      <x:c r="EM1189" t="str">
        <x:v>Production PubMed record imported and reconciled to Zotero item MHH2736Y; controlled infrastructure item FXC7ZY9R excluded. | SCREENING_DECISION=INCLUDE_FULL_TEXT; reviewer=OpenAI Codex — AI-assisted primary screen; date=2026-09-07; source=NCBI Entrez EFetch/PubMed URL; abstract=available; metadata_conflicts=journal; identifier_status=verified; integrity_action=CLEAR; human_confirmation=pending.</x:v>
      </x:c>
      <x:c r="EN1189" t="n">
        <x:f>IF(L1189="","",(IF(N1189&lt;&gt;"",1,0)+IF(O1189&lt;&gt;"",1,0)+IF(AJ1189&lt;&gt;"",1,0)+IF(AU1189&lt;&gt;"",1,0)+IF(BE1189&lt;&gt;"",1,0)+IF(CF1189&lt;&gt;"",1,0)+IF(CJ1189="Yes",1,0)+IF(CL1189="Yes",1,0)+IF(DE1189&lt;&gt;"Pending",1,0)+IF(F1189&lt;&gt;"",1,0)+IF(DZ1189&lt;&gt;"",1,0)+IF(EI1189&lt;&gt;"",1,0))/12)</x:f>
        <x:v>0.3333333333333333</x:v>
      </x:c>
    </x:row>
    <x:row r="1190">
      <x:c r="A1190" t="str">
        <x:v>EV-1187</x:v>
      </x:c>
      <x:c r="B1190" t="str">
        <x:v>Integrity check</x:v>
      </x:c>
      <x:c r="C1190" t="str">
        <x:f>IF(L1190="","",IF(LEFT(EC1190,7)="BLOCKED","🔴 Do not use for conclusion",IF(EB1190="Yes","🟢 Claim-ready","🟡 Caution / context")))</x:f>
        <x:v>🟡 Caution / context</x:v>
      </x:c>
      <x:c r="D1190" t="str">
        <x:f>IF(L1190="","",EC1190)</x:f>
        <x:v>PENDING — appropriate appraisal</x:v>
      </x:c>
      <x:c r="E1190" t="str">
        <x:v>P3 — Medium</x:v>
      </x:c>
      <x:c r="F1190" t="str">
        <x:v>Pending</x:v>
      </x:c>
      <x:c r="G1190" t="str">
        <x:v>Title/abstract identify an explicit tactical/public-safety context and readiness domain; retain for full-text assessment.</x:v>
      </x:c>
      <x:c r="H1190" t="str">
        <x:v>Obtain and review lawful full text; confirm human adjudication; then select a design-specific appraisal instrument.</x:v>
      </x:c>
      <x:c r="I1190"/>
      <x:c r="J1190" t="str">
        <x:v>C — Implementation Science</x:v>
      </x:c>
      <x:c r="K1190" t="str">
        <x:v>IDENTIFIED</x:v>
      </x:c>
      <x:c r="L1190" t="str">
        <x:v>Using Enforcement and Adjudication Data to Assess the Impact of a Primary Safety Belt Law.</x:v>
      </x:c>
      <x:c r="M1190"/>
      <x:c r="N1190" t="str">
        <x:v>Costich, Julia F; Slavova, Svetla S</x:v>
      </x:c>
      <x:c r="O1190" t="n">
        <x:v>2015</x:v>
      </x:c>
      <x:c r="P1190" t="str">
        <x:v>Traffic injury prevention</x:v>
      </x:c>
      <x:c r="Q1190" t="str">
        <x:v>Journal Article</x:v>
      </x:c>
      <x:c r="R1190" t="str">
        <x:v>Unclear</x:v>
      </x:c>
      <x:c r="S1190" t="str">
        <x:v>Unknown</x:v>
      </x:c>
      <x:c r="T1190" t="str">
        <x:v>eng</x:v>
      </x:c>
      <x:c r="U1190" t="str">
        <x:v>https://pubmed.ncbi.nlm.nih.gov/25569430/</x:v>
      </x:c>
      <x:c r="V1190" t="str">
        <x:v>10.1080/15389588.2014.999857</x:v>
      </x:c>
      <x:c r="W1190" t="str">
        <x:f>IF(V1190="","",LOWER(SUBSTITUTE(SUBSTITUTE(SUBSTITUTE(SUBSTITUTE(TRIM(V1190),"https://doi.org/",""),"http://doi.org/",""),"https://dx.doi.org/",""),"doi:","")))</x:f>
        <x:v>10.1080/15389588.2014.999857</x:v>
      </x:c>
      <x:c r="X1190" t="str">
        <x:v>25569430</x:v>
      </x:c>
      <x:c r="Y1190" t="str"/>
      <x:c r="Z1190"/>
      <x:c r="AA1190" t="str">
        <x:v>PubMed/MEDLINE</x:v>
      </x:c>
      <x:c r="AB1190" t="str">
        <x:v>PUBMED-C-v1.0-2026-08-28</x:v>
      </x:c>
      <x:c r="AC1190" t="str">
        <x:v>SP-PUBMED-C-20260828</x:v>
      </x:c>
      <x:c r="AD1190" s="499" t="n">
        <x:v>46262</x:v>
      </x:c>
      <x:c r="AE1190" s="499" t="n">
        <x:v>46272</x:v>
      </x:c>
      <x:c r="AF1190" t="str">
        <x:v>D5I59UFB</x:v>
      </x:c>
      <x:c r="AG1190"/>
      <x:c r="AH1190" t="str">
        <x:v>Tactical Athlete → Operational Readiness Brazil</x:v>
      </x:c>
      <x:c r="AI1190" t="str">
        <x:v>evidence-family:C</x:v>
      </x:c>
      <x:c r="AJ1190"/>
      <x:c r="AK1190" t="str">
        <x:f>IF(AJ1190="","",IF(OR(LOWER(AJ1190)="brazil",LOWER(AJ1190)="brasil"),"Yes","No"))</x:f>
      </x:c>
      <x:c r="AL1190"/>
      <x:c r="AM1190"/>
      <x:c r="AN1190"/>
      <x:c r="AO1190"/>
      <x:c r="AP1190"/>
      <x:c r="AQ1190"/>
      <x:c r="AR1190"/>
      <x:c r="AS1190"/>
      <x:c r="AT1190"/>
      <x:c r="AU1190"/>
      <x:c r="AV1190"/>
      <x:c r="AW1190"/>
      <x:c r="AX1190"/>
      <x:c r="AY1190"/>
      <x:c r="AZ1190"/>
      <x:c r="BA1190"/>
      <x:c r="BB1190"/>
      <x:c r="BC1190"/>
      <x:c r="BD1190"/>
      <x:c r="BE1190"/>
      <x:c r="BF1190"/>
      <x:c r="BG1190"/>
      <x:c r="BH1190"/>
      <x:c r="BI1190"/>
      <x:c r="BJ1190"/>
      <x:c r="BK1190"/>
      <x:c r="BL1190"/>
      <x:c r="BM1190"/>
      <x:c r="BN1190"/>
      <x:c r="BO1190"/>
      <x:c r="BP1190"/>
      <x:c r="BQ1190"/>
      <x:c r="BR1190"/>
      <x:c r="BS1190"/>
      <x:c r="BT1190"/>
      <x:c r="BU1190"/>
      <x:c r="BV1190"/>
      <x:c r="BW1190"/>
      <x:c r="BX1190"/>
      <x:c r="BY1190"/>
      <x:c r="BZ1190"/>
      <x:c r="CA1190"/>
      <x:c r="CB1190"/>
      <x:c r="CC1190"/>
      <x:c r="CD1190"/>
      <x:c r="CE1190"/>
      <x:c r="CF1190"/>
      <x:c r="CG1190"/>
      <x:c r="CH1190"/>
      <x:c r="CI1190"/>
      <x:c r="CJ1190" t="str">
        <x:v>Yes</x:v>
      </x:c>
      <x:c r="CK1190" t="str">
        <x:v>Yes</x:v>
      </x:c>
      <x:c r="CL1190" t="str">
        <x:v>Yes</x:v>
      </x:c>
      <x:c r="CM1190" t="str">
        <x:v>Clear</x:v>
      </x:c>
      <x:c r="CN1190" t="str">
        <x:v>Verified — clear</x:v>
      </x:c>
      <x:c r="CO1190" t="n">
        <x:v>46272</x:v>
      </x:c>
      <x:c r="CP1190" t="str">
        <x:v>https://pubmed.ncbi.nlm.nih.gov/25569430/</x:v>
      </x:c>
      <x:c r="CQ1190"/>
      <x:c r="CR1190"/>
      <x:c r="CS1190"/>
      <x:c r="CT1190"/>
      <x:c r="CU1190"/>
      <x:c r="CV1190"/>
      <x:c r="CW1190"/>
      <x:c r="CX1190"/>
      <x:c r="CY1190"/>
      <x:c r="CZ1190"/>
      <x:c r="DA1190"/>
      <x:c r="DB1190" t="str">
        <x:f>IF(L1190="","",IF(AND(COUNT(CU1190:DA1190)=7,OR(CU1190=0,CU1190=1,CU1190=2),OR(CV1190=0,CV1190=1,CV1190=2),OR(CW1190=0,CW1190=1,CW1190=2),OR(CX1190=0,CX1190=1,CX1190=2),OR(CY1190=0,CY1190=1,CY1190=2),OR(CZ1190=0,CZ1190=1,CZ1190=2),OR(DA1190=0,DA1190=1,DA1190=2)),SUM(CU1190:DA1190),""))</x:f>
      </x:c>
      <x:c r="DC1190" t="str">
        <x:f>IF(DB1190="","",ROUND(DB1190/14*10,1))</x:f>
      </x:c>
      <x:c r="DD1190" t="str">
        <x:v>Pending</x:v>
      </x:c>
      <x:c r="DE1190" t="str">
        <x:f>IF(L1190="","",IF(DC1190="","Pending",IF(DD1190="Yes","CONDITIONAL — safety override",IF(DC1190&gt;=8,"HIGH",IF(DC1190&gt;=5,"CONDITIONAL","LOW")))))</x:f>
        <x:v>Pending</x:v>
      </x:c>
      <x:c r="DF1190" t="str">
        <x:v>Pending screening and full-text appraisal; no transferability judgment made at identification.</x:v>
      </x:c>
      <x:c r="DG1190"/>
      <x:c r="DH1190"/>
      <x:c r="DI1190"/>
      <x:c r="DJ1190"/>
      <x:c r="DK1190"/>
      <x:c r="DL1190"/>
      <x:c r="DM1190"/>
      <x:c r="DN1190"/>
      <x:c r="DO1190"/>
      <x:c r="DP1190"/>
      <x:c r="DQ1190"/>
      <x:c r="DR1190"/>
      <x:c r="DS1190"/>
      <x:c r="DT1190"/>
      <x:c r="DU1190"/>
      <x:c r="DV1190"/>
      <x:c r="DW1190"/>
      <x:c r="DX1190"/>
      <x:c r="DY1190"/>
      <x:c r="DZ1190" t="str">
        <x:v>Title/abstract screening alone does not establish effectiveness, causality, methodological quality, transferability to Brazilian public safety or an institutional recommendation.</x:v>
      </x:c>
      <x:c r="EA1190" t="str">
        <x:v>Pending</x:v>
      </x:c>
      <x:c r="EB1190" t="str">
        <x:f>IF(L1190="","",IF(EC1190="READY","Yes","No / Pending"))</x:f>
        <x:v>No / Pending</x:v>
      </x:c>
      <x:c r="EC1190" t="str">
        <x:f>IF(L1190="","",IF(OR(ISNUMBER(SEARCH("Retracted Publication",Q1190)),CM1190="Retracted",CN1190="Retracted",CM1190="Expression of Concern",CN1190="Expression of Concern",F1190="Not used",CG1190="Critical",CH1190="High",CH1190="Critical"),"BLOCKED — integrity or use restriction",IF(AND(CJ1190="Yes",CK1190="Yes",CL1190="Yes"),IF(AND(CM1190="Clear",CN1190="Verified — clear"),IF(AND(AND(LEN(TRIM(CF1190))&gt;0,LEFT(LOWER(TRIM(CF1190)),7)&lt;&gt;"pending"),OR(CG1190="High",CG1190="Moderate"),OR(CH1190="Low",CH1190="Some concerns",CH1190="Not applicable")),IF(AND(DD1190="No",OR(DE1190="HIGH",DE1190="CONDITIONAL"),AND(LEN(TRIM(DF1190))&gt;0,LEFT(LOWER(TRIM(DF1190)),7)&lt;&gt;"pending")),IF(AND(AND(LEN(TRIM(DT1190))&gt;0,LEFT(LOWER(TRIM(DT1190)),7)&lt;&gt;"pending"),AND(LEN(TRIM(DU1190))&gt;0,LEFT(LOWER(TRIM(DU1190)),7)&lt;&gt;"pending"),OR(AND(LEN(TRIM(DV1190))&gt;0,LEFT(LOWER(TRIM(DV1190)),7)&lt;&gt;"pending"),AND(LEN(TRIM(DW1190))&gt;0,LEFT(LOWER(TRIM(DW1190)),7)&lt;&gt;"pending")),AND(LEN(TRIM(DX1190))&gt;0,LEFT(LOWER(TRIM(DX1190)),7)&lt;&gt;"pending")),IF(AND(F1190="Claim-ready",OR(EA1190="Strong",EA1190="Moderate"),AND(LEN(TRIM(G1190))&gt;0,LEFT(LOWER(TRIM(G1190)),7)&lt;&gt;"pending"),G1190&lt;&gt;"No substantive use decision is permitted from identification metadata alone.",AND(LEN(TRIM(DZ1190))&gt;0,LEFT(LOWER(TRIM(DZ1190)),7)&lt;&gt;"pending"),DZ1190&lt;&gt;"Identification metadata alone does not permit any substantive scientific, causal, operational, or institutional claim.",AND(LEN(TRIM(EI1190))&gt;0,LEFT(LOWER(TRIM(EI1190)),7)&lt;&gt;"pending"),ISNUMBER(EH1190),EH1190&gt;0),"READY","PENDING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0" t="str">
        <x:v>Pending</x:v>
      </x:c>
      <x:c r="EE1190"/>
      <x:c r="EF1190" t="str">
        <x:v>Pending</x:v>
      </x:c>
      <x:c r="EG1190" t="str">
        <x:v>Pending</x:v>
      </x:c>
      <x:c r="EH1190"/>
      <x:c r="EI1190" s="501"/>
      <x:c r="EJ1190"/>
      <x:c r="EK1190" t="str">
        <x:v>Pending</x:v>
      </x:c>
      <x:c r="EL1190" t="n">
        <x:v>46272</x:v>
      </x:c>
      <x:c r="EM1190" t="str">
        <x:v>Production PubMed record imported and reconciled to Zotero item D5I59UFB;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0" t="n">
        <x:f>IF(L1190="","",(IF(N1190&lt;&gt;"",1,0)+IF(O1190&lt;&gt;"",1,0)+IF(AJ1190&lt;&gt;"",1,0)+IF(AU1190&lt;&gt;"",1,0)+IF(BE1190&lt;&gt;"",1,0)+IF(CF1190&lt;&gt;"",1,0)+IF(CJ1190="Yes",1,0)+IF(CL1190="Yes",1,0)+IF(DE1190&lt;&gt;"Pending",1,0)+IF(F1190&lt;&gt;"",1,0)+IF(DZ1190&lt;&gt;"",1,0)+IF(EI1190&lt;&gt;"",1,0))/12)</x:f>
        <x:v>0.5</x:v>
      </x:c>
    </x:row>
    <x:row r="1191">
      <x:c r="A1191" t="str">
        <x:v>EV-1188</x:v>
      </x:c>
      <x:c r="B1191" t="str">
        <x:v>Not used</x:v>
      </x:c>
      <x:c r="C1191" t="str">
        <x:f>IF(L1191="","",IF(LEFT(EC1191,7)="BLOCKED","🔴 Do not use for conclusion",IF(EB1191="Yes","🟢 Claim-ready","🟡 Caution / context")))</x:f>
        <x:v>🔴 Do not use for conclusion</x:v>
      </x:c>
      <x:c r="D1191" t="str">
        <x:f>IF(L1191="","",EC1191)</x:f>
        <x:v>BLOCKED — integrity or use restriction</x:v>
      </x:c>
      <x:c r="E1191" t="str">
        <x:v>P2 — High</x:v>
      </x:c>
      <x:c r="F1191" t="str">
        <x:v>Not used</x:v>
      </x:c>
      <x:c r="G1191" t="str">
        <x:v>No tactical/public-safety context, readiness domain, operational APHT link or explicit implementation-science role is evident in title/abstract.</x:v>
      </x:c>
      <x:c r="H1191" t="str">
        <x:v>Human confirmation of exclusion; retain the record and audit trail; do not use it for conclusions.</x:v>
      </x:c>
      <x:c r="I1191"/>
      <x:c r="J1191" t="str">
        <x:v>B — APHT / Medical Readiness</x:v>
      </x:c>
      <x:c r="K1191" t="str">
        <x:v>IDENTIFIED</x:v>
      </x:c>
      <x:c r="L1191" t="str">
        <x:v>[SLCO1B1c. 521T&gt;C gene polymorphisms are associated with high-dose methotrexate pharmacokinetics and clinical outcome of pediatric acute lymphoblastic leukemia].</x:v>
      </x:c>
      <x:c r="M1191"/>
      <x:c r="N1191" t="str">
        <x:v>Zhang, Huanian; He, Xuelian; Li, Jianxin; Wang, Yang; Wang, Cheng; Chen, Yujun; Niu, Changhe; Gao, Ping</x:v>
      </x:c>
      <x:c r="O1191" t="n">
        <x:v>2014</x:v>
      </x:c>
      <x:c r="P1191" t="str">
        <x:v>Zhonghua er ke za zhi = Chinese journal of pediatrics</x:v>
      </x:c>
      <x:c r="Q1191" t="str">
        <x:v>Journal Article</x:v>
      </x:c>
      <x:c r="R1191" t="str">
        <x:v>Unclear</x:v>
      </x:c>
      <x:c r="S1191" t="str">
        <x:v>Unknown</x:v>
      </x:c>
      <x:c r="T1191" t="str">
        <x:v>chi</x:v>
      </x:c>
      <x:c r="U1191" t="str">
        <x:v>https://pubmed.ncbi.nlm.nih.gov/25537545/</x:v>
      </x:c>
      <x:c r="V1191" t="str"/>
      <x:c r="W1191" t="str">
        <x:f>IF(V1191="","",LOWER(SUBSTITUTE(SUBSTITUTE(SUBSTITUTE(SUBSTITUTE(TRIM(V1191),"https://doi.org/",""),"http://doi.org/",""),"https://dx.doi.org/",""),"doi:","")))</x:f>
      </x:c>
      <x:c r="X1191" t="str">
        <x:v>25537545</x:v>
      </x:c>
      <x:c r="Y1191" t="str"/>
      <x:c r="Z1191"/>
      <x:c r="AA1191" t="str">
        <x:v>PubMed/MEDLINE</x:v>
      </x:c>
      <x:c r="AB1191" t="str">
        <x:v>PUBMED-B-v1.0-2026-08-28</x:v>
      </x:c>
      <x:c r="AC1191" t="str">
        <x:v>SP-PUBMED-B-20260828</x:v>
      </x:c>
      <x:c r="AD1191" s="499" t="n">
        <x:v>46262</x:v>
      </x:c>
      <x:c r="AE1191" s="499" t="n">
        <x:v>46272</x:v>
      </x:c>
      <x:c r="AF1191" t="str">
        <x:v>2WILVHPT</x:v>
      </x:c>
      <x:c r="AG1191"/>
      <x:c r="AH1191" t="str">
        <x:v>Tactical Athlete → Operational Readiness Brazil</x:v>
      </x:c>
      <x:c r="AI1191" t="str">
        <x:v>evidence-family:B</x:v>
      </x:c>
      <x:c r="AJ1191"/>
      <x:c r="AK1191" t="str">
        <x:f>IF(AJ1191="","",IF(OR(LOWER(AJ1191)="brazil",LOWER(AJ1191)="brasil"),"Yes","No"))</x:f>
      </x:c>
      <x:c r="AL1191"/>
      <x:c r="AM1191"/>
      <x:c r="AN1191"/>
      <x:c r="AO1191"/>
      <x:c r="AP1191"/>
      <x:c r="AQ1191"/>
      <x:c r="AR1191"/>
      <x:c r="AS1191"/>
      <x:c r="AT1191"/>
      <x:c r="AU1191"/>
      <x:c r="AV1191"/>
      <x:c r="AW1191"/>
      <x:c r="AX1191"/>
      <x:c r="AY1191"/>
      <x:c r="AZ1191"/>
      <x:c r="BA1191"/>
      <x:c r="BB1191"/>
      <x:c r="BC1191"/>
      <x:c r="BD1191"/>
      <x:c r="BE1191"/>
      <x:c r="BF1191"/>
      <x:c r="BG1191"/>
      <x:c r="BH1191"/>
      <x:c r="BI1191"/>
      <x:c r="BJ1191"/>
      <x:c r="BK1191"/>
      <x:c r="BL1191"/>
      <x:c r="BM1191"/>
      <x:c r="BN1191"/>
      <x:c r="BO1191"/>
      <x:c r="BP1191"/>
      <x:c r="BQ1191"/>
      <x:c r="BR1191"/>
      <x:c r="BS1191"/>
      <x:c r="BT1191"/>
      <x:c r="BU1191"/>
      <x:c r="BV1191"/>
      <x:c r="BW1191"/>
      <x:c r="BX1191"/>
      <x:c r="BY1191"/>
      <x:c r="BZ1191"/>
      <x:c r="CA1191"/>
      <x:c r="CB1191"/>
      <x:c r="CC1191"/>
      <x:c r="CD1191"/>
      <x:c r="CE1191"/>
      <x:c r="CF1191"/>
      <x:c r="CG1191"/>
      <x:c r="CH1191"/>
      <x:c r="CI1191"/>
      <x:c r="CJ1191" t="str">
        <x:v>Yes</x:v>
      </x:c>
      <x:c r="CK1191" t="str">
        <x:v>Yes</x:v>
      </x:c>
      <x:c r="CL1191" t="str">
        <x:v>Yes</x:v>
      </x:c>
      <x:c r="CM1191" t="str">
        <x:v>Clear</x:v>
      </x:c>
      <x:c r="CN1191" t="str">
        <x:v>Verified — clear</x:v>
      </x:c>
      <x:c r="CO1191" t="n">
        <x:v>46272</x:v>
      </x:c>
      <x:c r="CP1191" t="str">
        <x:v>https://pubmed.ncbi.nlm.nih.gov/25537545/</x:v>
      </x:c>
      <x:c r="CQ1191"/>
      <x:c r="CR1191"/>
      <x:c r="CS1191"/>
      <x:c r="CT1191"/>
      <x:c r="CU1191"/>
      <x:c r="CV1191"/>
      <x:c r="CW1191"/>
      <x:c r="CX1191"/>
      <x:c r="CY1191"/>
      <x:c r="CZ1191"/>
      <x:c r="DA1191"/>
      <x:c r="DB1191" t="str">
        <x:f>IF(L1191="","",IF(AND(COUNT(CU1191:DA1191)=7,OR(CU1191=0,CU1191=1,CU1191=2),OR(CV1191=0,CV1191=1,CV1191=2),OR(CW1191=0,CW1191=1,CW1191=2),OR(CX1191=0,CX1191=1,CX1191=2),OR(CY1191=0,CY1191=1,CY1191=2),OR(CZ1191=0,CZ1191=1,CZ1191=2),OR(DA1191=0,DA1191=1,DA1191=2)),SUM(CU1191:DA1191),""))</x:f>
      </x:c>
      <x:c r="DC1191" t="str">
        <x:f>IF(DB1191="","",ROUND(DB1191/14*10,1))</x:f>
      </x:c>
      <x:c r="DD1191" t="str">
        <x:v>Pending</x:v>
      </x:c>
      <x:c r="DE1191" t="str">
        <x:f>IF(L1191="","",IF(DC1191="","Pending",IF(DD1191="Yes","CONDITIONAL — safety override",IF(DC1191&gt;=8,"HIGH",IF(DC1191&gt;=5,"CONDITIONAL","LOW")))))</x:f>
        <x:v>Pending</x:v>
      </x:c>
      <x:c r="DF1191" t="str">
        <x:v>Pending screening and full-text appraisal; no transferability judgment made at identification.</x:v>
      </x:c>
      <x:c r="DG1191"/>
      <x:c r="DH1191"/>
      <x:c r="DI1191"/>
      <x:c r="DJ1191"/>
      <x:c r="DK1191"/>
      <x:c r="DL1191"/>
      <x:c r="DM1191"/>
      <x:c r="DN1191"/>
      <x:c r="DO1191"/>
      <x:c r="DP1191"/>
      <x:c r="DQ1191"/>
      <x:c r="DR1191"/>
      <x:c r="DS1191"/>
      <x:c r="DT1191"/>
      <x:c r="DU1191"/>
      <x:c r="DV1191"/>
      <x:c r="DW1191"/>
      <x:c r="DX1191"/>
      <x:c r="DY1191"/>
      <x:c r="DZ1191" t="str">
        <x:v>This title/abstract screening record does not support conclusions about Brazilian operational readiness or institutional practice.</x:v>
      </x:c>
      <x:c r="EA1191" t="str">
        <x:v>Pending</x:v>
      </x:c>
      <x:c r="EB1191" t="str">
        <x:f>IF(L1191="","",IF(EC1191="READY","Yes","No / Pending"))</x:f>
        <x:v>No / Pending</x:v>
      </x:c>
      <x:c r="EC1191" t="str">
        <x:f>IF(L1191="","",IF(OR(ISNUMBER(SEARCH("Retracted Publication",Q1191)),CM1191="Retracted",CN1191="Retracted",CM1191="Expression of Concern",CN1191="Expression of Concern",F1191="Not used",CG1191="Critical",CH1191="High",CH1191="Critical"),"BLOCKED — integrity or use restriction",IF(AND(CJ1191="Yes",CK1191="Yes",CL1191="Yes"),IF(AND(CM1191="Clear",CN1191="Verified — clear"),IF(AND(AND(LEN(TRIM(CF1191))&gt;0,LEFT(LOWER(TRIM(CF1191)),7)&lt;&gt;"pending"),OR(CG1191="High",CG1191="Moderate"),OR(CH1191="Low",CH1191="Some concerns",CH1191="Not applicable")),IF(AND(DD1191="No",OR(DE1191="HIGH",DE1191="CONDITIONAL"),AND(LEN(TRIM(DF1191))&gt;0,LEFT(LOWER(TRIM(DF1191)),7)&lt;&gt;"pending")),IF(AND(AND(LEN(TRIM(DT1191))&gt;0,LEFT(LOWER(TRIM(DT1191)),7)&lt;&gt;"pending"),AND(LEN(TRIM(DU1191))&gt;0,LEFT(LOWER(TRIM(DU1191)),7)&lt;&gt;"pending"),OR(AND(LEN(TRIM(DV1191))&gt;0,LEFT(LOWER(TRIM(DV1191)),7)&lt;&gt;"pending"),AND(LEN(TRIM(DW1191))&gt;0,LEFT(LOWER(TRIM(DW1191)),7)&lt;&gt;"pending")),AND(LEN(TRIM(DX1191))&gt;0,LEFT(LOWER(TRIM(DX1191)),7)&lt;&gt;"pending")),IF(AND(F1191="Claim-ready",OR(EA1191="Strong",EA1191="Moderate"),AND(LEN(TRIM(G1191))&gt;0,LEFT(LOWER(TRIM(G1191)),7)&lt;&gt;"pending"),G1191&lt;&gt;"No substantive use decision is permitted from identification metadata alone.",AND(LEN(TRIM(DZ1191))&gt;0,LEFT(LOWER(TRIM(DZ1191)),7)&lt;&gt;"pending"),DZ1191&lt;&gt;"Identification metadata alone does not permit any substantive scientific, causal, operational, or institutional claim.",AND(LEN(TRIM(EI1191))&gt;0,LEFT(LOWER(TRIM(EI1191)),7)&lt;&gt;"pending"),ISNUMBER(EH1191),EH1191&gt;0),"READY","PENDING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191" t="str">
        <x:v>Pending</x:v>
      </x:c>
      <x:c r="EE1191"/>
      <x:c r="EF1191" t="str">
        <x:v>Pending</x:v>
      </x:c>
      <x:c r="EG1191" t="str">
        <x:v>Pending</x:v>
      </x:c>
      <x:c r="EH1191"/>
      <x:c r="EI1191" s="501"/>
      <x:c r="EJ1191"/>
      <x:c r="EK1191" t="str">
        <x:v>Pending</x:v>
      </x:c>
      <x:c r="EL1191" t="n">
        <x:v>46272</x:v>
      </x:c>
      <x:c r="EM1191" t="str">
        <x:v>Production PubMed record imported and reconciled to Zotero item 2WILVHPT;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1191" t="n">
        <x:f>IF(L1191="","",(IF(N1191&lt;&gt;"",1,0)+IF(O1191&lt;&gt;"",1,0)+IF(AJ1191&lt;&gt;"",1,0)+IF(AU1191&lt;&gt;"",1,0)+IF(BE1191&lt;&gt;"",1,0)+IF(CF1191&lt;&gt;"",1,0)+IF(CJ1191="Yes",1,0)+IF(CL1191="Yes",1,0)+IF(DE1191&lt;&gt;"Pending",1,0)+IF(F1191&lt;&gt;"",1,0)+IF(DZ1191&lt;&gt;"",1,0)+IF(EI1191&lt;&gt;"",1,0))/12)</x:f>
        <x:v>0.5</x:v>
      </x:c>
    </x:row>
    <x:row r="1192">
      <x:c r="A1192" t="str">
        <x:v>EV-1189</x:v>
      </x:c>
      <x:c r="B1192" t="str">
        <x:v>Integrity check</x:v>
      </x:c>
      <x:c r="C1192" t="str">
        <x:f>IF(L1192="","",IF(LEFT(EC1192,7)="BLOCKED","🔴 Do not use for conclusion",IF(EB1192="Yes","🟢 Claim-ready","🟡 Caution / context")))</x:f>
        <x:v>🟡 Caution / context</x:v>
      </x:c>
      <x:c r="D1192" t="str">
        <x:f>IF(L1192="","",EC1192)</x:f>
        <x:v>PENDING — appropriate appraisal</x:v>
      </x:c>
      <x:c r="E1192" t="str">
        <x:v>P3 — Medium</x:v>
      </x:c>
      <x:c r="F1192" t="str">
        <x:v>Pending</x:v>
      </x:c>
      <x:c r="G1192" t="str">
        <x:v>Title/abstract identify an explicit tactical/public-safety context and readiness domain; retain for full-text assessment.</x:v>
      </x:c>
      <x:c r="H1192" t="str">
        <x:v>Obtain and review lawful full text; confirm human adjudication; then select a design-specific appraisal instrument.</x:v>
      </x:c>
      <x:c r="I1192"/>
      <x:c r="J1192" t="str">
        <x:v>A — Core</x:v>
      </x:c>
      <x:c r="K1192" t="str">
        <x:v>IDENTIFIED</x:v>
      </x:c>
      <x:c r="L1192" t="str">
        <x:v>Child care and other support programs.</x:v>
      </x:c>
      <x:c r="M1192"/>
      <x:c r="N1192" t="str">
        <x:v>Floyd, Latosha; Phillips, Deborah A</x:v>
      </x:c>
      <x:c r="O1192" t="n">
        <x:v>2013</x:v>
      </x:c>
      <x:c r="P1192" t="str">
        <x:v>The Future of children</x:v>
      </x:c>
      <x:c r="Q1192" t="str">
        <x:v>Journal Article</x:v>
      </x:c>
      <x:c r="R1192" t="str">
        <x:v>Unclear</x:v>
      </x:c>
      <x:c r="S1192" t="str">
        <x:v>Unknown</x:v>
      </x:c>
      <x:c r="T1192" t="str">
        <x:v>eng</x:v>
      </x:c>
      <x:c r="U1192" t="str">
        <x:v>https://pubmed.ncbi.nlm.nih.gov/25518693/</x:v>
      </x:c>
      <x:c r="V1192" t="str">
        <x:v>10.1353/foc.2013.0013</x:v>
      </x:c>
      <x:c r="W1192" t="str">
        <x:f>IF(V1192="","",LOWER(SUBSTITUTE(SUBSTITUTE(SUBSTITUTE(SUBSTITUTE(TRIM(V1192),"https://doi.org/",""),"http://doi.org/",""),"https://dx.doi.org/",""),"doi:","")))</x:f>
        <x:v>10.1353/foc.2013.0013</x:v>
      </x:c>
      <x:c r="X1192" t="str">
        <x:v>25518693</x:v>
      </x:c>
      <x:c r="Y1192" t="str"/>
      <x:c r="Z1192"/>
      <x:c r="AA1192" t="str">
        <x:v>PubMed/MEDLINE</x:v>
      </x:c>
      <x:c r="AB1192" t="str">
        <x:v>PUBMED-A-v1.0-2026-08-28</x:v>
      </x:c>
      <x:c r="AC1192" t="str">
        <x:v>SP-PUBMED-A-20260828</x:v>
      </x:c>
      <x:c r="AD1192" s="499" t="n">
        <x:v>46262</x:v>
      </x:c>
      <x:c r="AE1192" s="499" t="n">
        <x:v>46272</x:v>
      </x:c>
      <x:c r="AF1192" t="str">
        <x:v>HRZRP2FM</x:v>
      </x:c>
      <x:c r="AG1192"/>
      <x:c r="AH1192" t="str">
        <x:v>Tactical Athlete → Operational Readiness Brazil</x:v>
      </x:c>
      <x:c r="AI1192" t="str">
        <x:v>evidence-family:A</x:v>
      </x:c>
      <x:c r="AJ1192"/>
      <x:c r="AK1192" t="str">
        <x:f>IF(AJ1192="","",IF(OR(LOWER(AJ1192)="brazil",LOWER(AJ1192)="brasil"),"Yes","No"))</x:f>
      </x:c>
      <x:c r="AL1192"/>
      <x:c r="AM1192"/>
      <x:c r="AN1192"/>
      <x:c r="AO1192"/>
      <x:c r="AP1192"/>
      <x:c r="AQ1192"/>
      <x:c r="AR1192"/>
      <x:c r="AS1192"/>
      <x:c r="AT1192"/>
      <x:c r="AU1192"/>
      <x:c r="AV1192"/>
      <x:c r="AW1192"/>
      <x:c r="AX1192"/>
      <x:c r="AY1192"/>
      <x:c r="AZ1192"/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/>
      <x:c r="BO1192"/>
      <x:c r="BP1192"/>
      <x:c r="BQ1192"/>
      <x:c r="BR1192"/>
      <x:c r="BS1192"/>
      <x:c r="BT1192"/>
      <x:c r="BU1192"/>
      <x:c r="BV1192"/>
      <x:c r="BW1192"/>
      <x:c r="BX1192"/>
      <x:c r="BY1192"/>
      <x:c r="BZ1192"/>
      <x:c r="CA1192"/>
      <x:c r="CB1192"/>
      <x:c r="CC1192"/>
      <x:c r="CD1192"/>
      <x:c r="CE1192"/>
      <x:c r="CF1192"/>
      <x:c r="CG1192"/>
      <x:c r="CH1192"/>
      <x:c r="CI1192"/>
      <x:c r="CJ1192" t="str">
        <x:v>Yes</x:v>
      </x:c>
      <x:c r="CK1192" t="str">
        <x:v>Yes</x:v>
      </x:c>
      <x:c r="CL1192" t="str">
        <x:v>Yes</x:v>
      </x:c>
      <x:c r="CM1192" t="str">
        <x:v>Clear</x:v>
      </x:c>
      <x:c r="CN1192" t="str">
        <x:v>Verified — clear</x:v>
      </x:c>
      <x:c r="CO1192" t="n">
        <x:v>46272</x:v>
      </x:c>
      <x:c r="CP1192" t="str">
        <x:v>https://pubmed.ncbi.nlm.nih.gov/25518693/</x:v>
      </x:c>
      <x:c r="CQ1192"/>
      <x:c r="CR1192"/>
      <x:c r="CS1192"/>
      <x:c r="CT1192"/>
      <x:c r="CU1192"/>
      <x:c r="CV1192"/>
      <x:c r="CW1192"/>
      <x:c r="CX1192"/>
      <x:c r="CY1192"/>
      <x:c r="CZ1192"/>
      <x:c r="DA1192"/>
      <x:c r="DB1192" t="str">
        <x:f>IF(L1192="","",IF(AND(COUNT(CU1192:DA1192)=7,OR(CU1192=0,CU1192=1,CU1192=2),OR(CV1192=0,CV1192=1,CV1192=2),OR(CW1192=0,CW1192=1,CW1192=2),OR(CX1192=0,CX1192=1,CX1192=2),OR(CY1192=0,CY1192=1,CY1192=2),OR(CZ1192=0,CZ1192=1,CZ1192=2),OR(DA1192=0,DA1192=1,DA1192=2)),SUM(CU1192:DA1192),""))</x:f>
      </x:c>
      <x:c r="DC1192" t="str">
        <x:f>IF(DB1192="","",ROUND(DB1192/14*10,1))</x:f>
      </x:c>
      <x:c r="DD1192" t="str">
        <x:v>Pending</x:v>
      </x:c>
      <x:c r="DE1192" t="str">
        <x:f>IF(L1192="","",IF(DC1192="","Pending",IF(DD1192="Yes","CONDITIONAL — safety override",IF(DC1192&gt;=8,"HIGH",IF(DC1192&gt;=5,"CONDITIONAL","LOW")))))</x:f>
        <x:v>Pending</x:v>
      </x:c>
      <x:c r="DF1192" t="str">
        <x:v>Pending screening and full-text appraisal; no transferability judgment made at identification.</x:v>
      </x:c>
      <x:c r="DG1192"/>
      <x:c r="DH1192"/>
      <x:c r="DI1192"/>
      <x:c r="DJ1192"/>
      <x:c r="DK1192"/>
      <x:c r="DL1192"/>
      <x:c r="DM1192"/>
      <x:c r="DN1192"/>
      <x:c r="DO1192"/>
      <x:c r="DP1192"/>
      <x:c r="DQ1192"/>
      <x:c r="DR1192"/>
      <x:c r="DS1192"/>
      <x:c r="DT1192"/>
      <x:c r="DU1192"/>
      <x:c r="DV1192"/>
      <x:c r="DW1192"/>
      <x:c r="DX1192"/>
      <x:c r="DY1192"/>
      <x:c r="DZ1192" t="str">
        <x:v>Title/abstract screening alone does not establish effectiveness, causality, methodological quality, transferability to Brazilian public safety or an institutional recommendation.</x:v>
      </x:c>
      <x:c r="EA1192" t="str">
        <x:v>Pending</x:v>
      </x:c>
      <x:c r="EB1192" t="str">
        <x:f>IF(L1192="","",IF(EC1192="READY","Yes","No / Pending"))</x:f>
        <x:v>No / Pending</x:v>
      </x:c>
      <x:c r="EC1192" t="str">
        <x:f>IF(L1192="","",IF(OR(ISNUMBER(SEARCH("Retracted Publication",Q1192)),CM1192="Retracted",CN1192="Retracted",CM1192="Expression of Concern",CN1192="Expression of Concern",F1192="Not used",CG1192="Critical",CH1192="High",CH1192="Critical"),"BLOCKED — integrity or use restriction",IF(AND(CJ1192="Yes",CK1192="Yes",CL1192="Yes"),IF(AND(CM1192="Clear",CN1192="Verified — clear"),IF(AND(AND(LEN(TRIM(CF1192))&gt;0,LEFT(LOWER(TRIM(CF1192)),7)&lt;&gt;"pending"),OR(CG1192="High",CG1192="Moderate"),OR(CH1192="Low",CH1192="Some concerns",CH1192="Not applicable")),IF(AND(DD1192="No",OR(DE1192="HIGH",DE1192="CONDITIONAL"),AND(LEN(TRIM(DF1192))&gt;0,LEFT(LOWER(TRIM(DF1192)),7)&lt;&gt;"pending")),IF(AND(AND(LEN(TRIM(DT1192))&gt;0,LEFT(LOWER(TRIM(DT1192)),7)&lt;&gt;"pending"),AND(LEN(TRIM(DU1192))&gt;0,LEFT(LOWER(TRIM(DU1192)),7)&lt;&gt;"pending"),OR(AND(LEN(TRIM(DV1192))&gt;0,LEFT(LOWER(TRIM(DV1192)),7)&lt;&gt;"pending"),AND(LEN(TRIM(DW1192))&gt;0,LEFT(LOWER(TRIM(DW1192)),7)&lt;&gt;"pending")),AND(LEN(TRIM(DX1192))&gt;0,LEFT(LOWER(TRIM(DX1192)),7)&lt;&gt;"pending")),IF(AND(F1192="Claim-ready",OR(EA1192="Strong",EA1192="Moderate"),AND(LEN(TRIM(G1192))&gt;0,LEFT(LOWER(TRIM(G1192)),7)&lt;&gt;"pending"),G1192&lt;&gt;"No substantive use decision is permitted from identification metadata alone.",AND(LEN(TRIM(DZ1192))&gt;0,LEFT(LOWER(TRIM(DZ1192)),7)&lt;&gt;"pending"),DZ1192&lt;&gt;"Identification metadata alone does not permit any substantive scientific, causal, operational, or institutional claim.",AND(LEN(TRIM(EI1192))&gt;0,LEFT(LOWER(TRIM(EI1192)),7)&lt;&gt;"pending"),ISNUMBER(EH1192),EH1192&gt;0),"READY","PENDING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2" t="str">
        <x:v>Pending</x:v>
      </x:c>
      <x:c r="EE1192"/>
      <x:c r="EF1192" t="str">
        <x:v>Pending</x:v>
      </x:c>
      <x:c r="EG1192" t="str">
        <x:v>Pending</x:v>
      </x:c>
      <x:c r="EH1192"/>
      <x:c r="EI1192" s="501"/>
      <x:c r="EJ1192"/>
      <x:c r="EK1192" t="str">
        <x:v>Pending</x:v>
      </x:c>
      <x:c r="EL1192" t="n">
        <x:v>46272</x:v>
      </x:c>
      <x:c r="EM1192" t="str">
        <x:v>Production PubMed record imported and reconciled to Zotero item HRZRP2FM;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2" t="n">
        <x:f>IF(L1192="","",(IF(N1192&lt;&gt;"",1,0)+IF(O1192&lt;&gt;"",1,0)+IF(AJ1192&lt;&gt;"",1,0)+IF(AU1192&lt;&gt;"",1,0)+IF(BE1192&lt;&gt;"",1,0)+IF(CF1192&lt;&gt;"",1,0)+IF(CJ1192="Yes",1,0)+IF(CL1192="Yes",1,0)+IF(DE1192&lt;&gt;"Pending",1,0)+IF(F1192&lt;&gt;"",1,0)+IF(DZ1192&lt;&gt;"",1,0)+IF(EI1192&lt;&gt;"",1,0))/12)</x:f>
        <x:v>0.5</x:v>
      </x:c>
    </x:row>
    <x:row r="1193">
      <x:c r="A1193" t="str">
        <x:v>EV-1190</x:v>
      </x:c>
      <x:c r="B1193" t="str">
        <x:v>Integrity check</x:v>
      </x:c>
      <x:c r="C1193" t="str">
        <x:f>IF(L1193="","",IF(LEFT(EC1193,7)="BLOCKED","🔴 Do not use for conclusion",IF(EB1193="Yes","🟢 Claim-ready","🟡 Caution / context")))</x:f>
        <x:v>🟡 Caution / context</x:v>
      </x:c>
      <x:c r="D1193" t="str">
        <x:f>IF(L1193="","",EC1193)</x:f>
        <x:v>PENDING — appropriate appraisal</x:v>
      </x:c>
      <x:c r="E1193" t="str">
        <x:v>P3 — Medium</x:v>
      </x:c>
      <x:c r="F1193" t="str">
        <x:v>Pending</x:v>
      </x:c>
      <x:c r="G1193" t="str">
        <x:v>Title/abstract identify an explicit operational APHT/medical-readiness topic; retain for full-text assessment.</x:v>
      </x:c>
      <x:c r="H1193" t="str">
        <x:v>Obtain and review lawful full text; confirm human adjudication; then select a design-specific appraisal instrument.</x:v>
      </x:c>
      <x:c r="I1193"/>
      <x:c r="J1193" t="str">
        <x:v>B — APHT / Medical Readiness</x:v>
      </x:c>
      <x:c r="K1193" t="str">
        <x:v>IDENTIFIED</x:v>
      </x:c>
      <x:c r="L1193" t="str">
        <x:v>Prehospital analgesia with ketamine for combat wounds: a case series.</x:v>
      </x:c>
      <x:c r="M1193"/>
      <x:c r="N1193" t="str">
        <x:v>Fisher, Andrew D; Rippee, Bryan; Shehan, Heath; Conklin, Curtis C; Mabry, Robert L</x:v>
      </x:c>
      <x:c r="O1193" t="n">
        <x:v>2014</x:v>
      </x:c>
      <x:c r="P1193" t="str">
        <x:v>Journal of special operations medicine : a peer reviewed journal for SOF medical professionals</x:v>
      </x:c>
      <x:c r="Q1193" t="str">
        <x:v>Journal Article</x:v>
      </x:c>
      <x:c r="R1193" t="str">
        <x:v>Unclear</x:v>
      </x:c>
      <x:c r="S1193" t="str">
        <x:v>Unknown</x:v>
      </x:c>
      <x:c r="T1193" t="str">
        <x:v>eng</x:v>
      </x:c>
      <x:c r="U1193" t="str">
        <x:v>https://pubmed.ncbi.nlm.nih.gov/25399363/</x:v>
      </x:c>
      <x:c r="V1193" t="str">
        <x:v>10.55460/bo8f-kyqt</x:v>
      </x:c>
      <x:c r="W1193" t="str">
        <x:f>IF(V1193="","",LOWER(SUBSTITUTE(SUBSTITUTE(SUBSTITUTE(SUBSTITUTE(TRIM(V1193),"https://doi.org/",""),"http://doi.org/",""),"https://dx.doi.org/",""),"doi:","")))</x:f>
        <x:v>10.55460/bo8f-kyqt</x:v>
      </x:c>
      <x:c r="X1193" t="str">
        <x:v>25399363</x:v>
      </x:c>
      <x:c r="Y1193" t="str"/>
      <x:c r="Z1193"/>
      <x:c r="AA1193" t="str">
        <x:v>PubMed/MEDLINE</x:v>
      </x:c>
      <x:c r="AB1193" t="str">
        <x:v>PUBMED-B-v1.0-2026-08-28</x:v>
      </x:c>
      <x:c r="AC1193" t="str">
        <x:v>SP-PUBMED-B-20260828</x:v>
      </x:c>
      <x:c r="AD1193" s="499" t="n">
        <x:v>46262</x:v>
      </x:c>
      <x:c r="AE1193" s="499" t="n">
        <x:v>46272</x:v>
      </x:c>
      <x:c r="AF1193" t="str">
        <x:v>V2UC9GIA</x:v>
      </x:c>
      <x:c r="AG1193"/>
      <x:c r="AH1193" t="str">
        <x:v>Tactical Athlete → Operational Readiness Brazil</x:v>
      </x:c>
      <x:c r="AI1193" t="str">
        <x:v>evidence-family:B</x:v>
      </x:c>
      <x:c r="AJ1193"/>
      <x:c r="AK1193" t="str">
        <x:f>IF(AJ1193="","",IF(OR(LOWER(AJ1193)="brazil",LOWER(AJ1193)="brasil"),"Yes","No"))</x:f>
      </x:c>
      <x:c r="AL1193"/>
      <x:c r="AM1193"/>
      <x:c r="AN1193"/>
      <x:c r="AO1193"/>
      <x:c r="AP1193"/>
      <x:c r="AQ1193"/>
      <x:c r="AR1193"/>
      <x:c r="AS1193"/>
      <x:c r="AT1193"/>
      <x:c r="AU1193"/>
      <x:c r="AV1193"/>
      <x:c r="AW1193"/>
      <x:c r="AX1193"/>
      <x:c r="AY1193"/>
      <x:c r="AZ1193"/>
      <x:c r="BA1193"/>
      <x:c r="BB1193"/>
      <x:c r="BC1193"/>
      <x:c r="BD1193"/>
      <x:c r="BE1193"/>
      <x:c r="BF1193"/>
      <x:c r="BG1193"/>
      <x:c r="BH1193"/>
      <x:c r="BI1193"/>
      <x:c r="BJ1193"/>
      <x:c r="BK1193"/>
      <x:c r="BL1193"/>
      <x:c r="BM1193"/>
      <x:c r="BN1193"/>
      <x:c r="BO1193"/>
      <x:c r="BP1193"/>
      <x:c r="BQ1193"/>
      <x:c r="BR1193"/>
      <x:c r="BS1193"/>
      <x:c r="BT1193"/>
      <x:c r="BU1193"/>
      <x:c r="BV1193"/>
      <x:c r="BW1193"/>
      <x:c r="BX1193"/>
      <x:c r="BY1193"/>
      <x:c r="BZ1193"/>
      <x:c r="CA1193"/>
      <x:c r="CB1193"/>
      <x:c r="CC1193"/>
      <x:c r="CD1193"/>
      <x:c r="CE1193"/>
      <x:c r="CF1193"/>
      <x:c r="CG1193"/>
      <x:c r="CH1193"/>
      <x:c r="CI1193"/>
      <x:c r="CJ1193" t="str">
        <x:v>Yes</x:v>
      </x:c>
      <x:c r="CK1193" t="str">
        <x:v>Yes</x:v>
      </x:c>
      <x:c r="CL1193" t="str">
        <x:v>Yes</x:v>
      </x:c>
      <x:c r="CM1193" t="str">
        <x:v>Clear</x:v>
      </x:c>
      <x:c r="CN1193" t="str">
        <x:v>Verified — clear</x:v>
      </x:c>
      <x:c r="CO1193" t="n">
        <x:v>46272</x:v>
      </x:c>
      <x:c r="CP1193" t="str">
        <x:v>https://pubmed.ncbi.nlm.nih.gov/25399363/</x:v>
      </x:c>
      <x:c r="CQ1193"/>
      <x:c r="CR1193"/>
      <x:c r="CS1193"/>
      <x:c r="CT1193"/>
      <x:c r="CU1193"/>
      <x:c r="CV1193"/>
      <x:c r="CW1193"/>
      <x:c r="CX1193"/>
      <x:c r="CY1193"/>
      <x:c r="CZ1193"/>
      <x:c r="DA1193"/>
      <x:c r="DB1193" t="str">
        <x:f>IF(L1193="","",IF(AND(COUNT(CU1193:DA1193)=7,OR(CU1193=0,CU1193=1,CU1193=2),OR(CV1193=0,CV1193=1,CV1193=2),OR(CW1193=0,CW1193=1,CW1193=2),OR(CX1193=0,CX1193=1,CX1193=2),OR(CY1193=0,CY1193=1,CY1193=2),OR(CZ1193=0,CZ1193=1,CZ1193=2),OR(DA1193=0,DA1193=1,DA1193=2)),SUM(CU1193:DA1193),""))</x:f>
      </x:c>
      <x:c r="DC1193" t="str">
        <x:f>IF(DB1193="","",ROUND(DB1193/14*10,1))</x:f>
      </x:c>
      <x:c r="DD1193" t="str">
        <x:v>Pending</x:v>
      </x:c>
      <x:c r="DE1193" t="str">
        <x:f>IF(L1193="","",IF(DC1193="","Pending",IF(DD1193="Yes","CONDITIONAL — safety override",IF(DC1193&gt;=8,"HIGH",IF(DC1193&gt;=5,"CONDITIONAL","LOW")))))</x:f>
        <x:v>Pending</x:v>
      </x:c>
      <x:c r="DF1193" t="str">
        <x:v>Pending screening and full-text appraisal; no transferability judgment made at identification.</x:v>
      </x:c>
      <x:c r="DG1193"/>
      <x:c r="DH1193"/>
      <x:c r="DI1193"/>
      <x:c r="DJ1193"/>
      <x:c r="DK1193"/>
      <x:c r="DL1193"/>
      <x:c r="DM1193"/>
      <x:c r="DN1193"/>
      <x:c r="DO1193"/>
      <x:c r="DP1193"/>
      <x:c r="DQ1193"/>
      <x:c r="DR1193"/>
      <x:c r="DS1193"/>
      <x:c r="DT1193"/>
      <x:c r="DU1193"/>
      <x:c r="DV1193"/>
      <x:c r="DW1193"/>
      <x:c r="DX1193"/>
      <x:c r="DY1193"/>
      <x:c r="DZ1193" t="str">
        <x:v>Title/abstract screening alone does not establish effectiveness, causality, methodological quality, transferability to Brazilian public safety or an institutional recommendation.</x:v>
      </x:c>
      <x:c r="EA1193" t="str">
        <x:v>Pending</x:v>
      </x:c>
      <x:c r="EB1193" t="str">
        <x:f>IF(L1193="","",IF(EC1193="READY","Yes","No / Pending"))</x:f>
        <x:v>No / Pending</x:v>
      </x:c>
      <x:c r="EC1193" t="str">
        <x:f>IF(L1193="","",IF(OR(ISNUMBER(SEARCH("Retracted Publication",Q1193)),CM1193="Retracted",CN1193="Retracted",CM1193="Expression of Concern",CN1193="Expression of Concern",F1193="Not used",CG1193="Critical",CH1193="High",CH1193="Critical"),"BLOCKED — integrity or use restriction",IF(AND(CJ1193="Yes",CK1193="Yes",CL1193="Yes"),IF(AND(CM1193="Clear",CN1193="Verified — clear"),IF(AND(AND(LEN(TRIM(CF1193))&gt;0,LEFT(LOWER(TRIM(CF1193)),7)&lt;&gt;"pending"),OR(CG1193="High",CG1193="Moderate"),OR(CH1193="Low",CH1193="Some concerns",CH1193="Not applicable")),IF(AND(DD1193="No",OR(DE1193="HIGH",DE1193="CONDITIONAL"),AND(LEN(TRIM(DF1193))&gt;0,LEFT(LOWER(TRIM(DF1193)),7)&lt;&gt;"pending")),IF(AND(AND(LEN(TRIM(DT1193))&gt;0,LEFT(LOWER(TRIM(DT1193)),7)&lt;&gt;"pending"),AND(LEN(TRIM(DU1193))&gt;0,LEFT(LOWER(TRIM(DU1193)),7)&lt;&gt;"pending"),OR(AND(LEN(TRIM(DV1193))&gt;0,LEFT(LOWER(TRIM(DV1193)),7)&lt;&gt;"pending"),AND(LEN(TRIM(DW1193))&gt;0,LEFT(LOWER(TRIM(DW1193)),7)&lt;&gt;"pending")),AND(LEN(TRIM(DX1193))&gt;0,LEFT(LOWER(TRIM(DX1193)),7)&lt;&gt;"pending")),IF(AND(F1193="Claim-ready",OR(EA1193="Strong",EA1193="Moderate"),AND(LEN(TRIM(G1193))&gt;0,LEFT(LOWER(TRIM(G1193)),7)&lt;&gt;"pending"),G1193&lt;&gt;"No substantive use decision is permitted from identification metadata alone.",AND(LEN(TRIM(DZ1193))&gt;0,LEFT(LOWER(TRIM(DZ1193)),7)&lt;&gt;"pending"),DZ1193&lt;&gt;"Identification metadata alone does not permit any substantive scientific, causal, operational, or institutional claim.",AND(LEN(TRIM(EI1193))&gt;0,LEFT(LOWER(TRIM(EI1193)),7)&lt;&gt;"pending"),ISNUMBER(EH1193),EH1193&gt;0),"READY","PENDING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3" t="str">
        <x:v>Pending</x:v>
      </x:c>
      <x:c r="EE1193"/>
      <x:c r="EF1193" t="str">
        <x:v>Pending</x:v>
      </x:c>
      <x:c r="EG1193" t="str">
        <x:v>Pending</x:v>
      </x:c>
      <x:c r="EH1193"/>
      <x:c r="EI1193" s="501"/>
      <x:c r="EJ1193"/>
      <x:c r="EK1193" t="str">
        <x:v>Pending</x:v>
      </x:c>
      <x:c r="EL1193" t="n">
        <x:v>46272</x:v>
      </x:c>
      <x:c r="EM1193" t="str">
        <x:v>Production PubMed record imported and reconciled to Zotero item V2UC9GIA;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3" t="n">
        <x:f>IF(L1193="","",(IF(N1193&lt;&gt;"",1,0)+IF(O1193&lt;&gt;"",1,0)+IF(AJ1193&lt;&gt;"",1,0)+IF(AU1193&lt;&gt;"",1,0)+IF(BE1193&lt;&gt;"",1,0)+IF(CF1193&lt;&gt;"",1,0)+IF(CJ1193="Yes",1,0)+IF(CL1193="Yes",1,0)+IF(DE1193&lt;&gt;"Pending",1,0)+IF(F1193&lt;&gt;"",1,0)+IF(DZ1193&lt;&gt;"",1,0)+IF(EI1193&lt;&gt;"",1,0))/12)</x:f>
        <x:v>0.5</x:v>
      </x:c>
    </x:row>
    <x:row r="1194">
      <x:c r="A1194" t="str">
        <x:v>EV-1191</x:v>
      </x:c>
      <x:c r="B1194" t="str">
        <x:v>Integrity check</x:v>
      </x:c>
      <x:c r="C1194" t="str">
        <x:f>IF(L1194="","",IF(LEFT(EC1194,7)="BLOCKED","🔴 Do not use for conclusion",IF(EB1194="Yes","🟢 Claim-ready","🟡 Caution / context")))</x:f>
        <x:v>🟡 Caution / context</x:v>
      </x:c>
      <x:c r="D1194" t="str">
        <x:f>IF(L1194="","",EC1194)</x:f>
        <x:v>PENDING — appropriate appraisal</x:v>
      </x:c>
      <x:c r="E1194" t="str">
        <x:v>P3 — Medium</x:v>
      </x:c>
      <x:c r="F1194" t="str">
        <x:v>Pending</x:v>
      </x:c>
      <x:c r="G1194" t="str">
        <x:v>Title/abstract identify an explicit operational APHT/medical-readiness topic; retain for full-text assessment.</x:v>
      </x:c>
      <x:c r="H1194" t="str">
        <x:v>Obtain and review lawful full text; confirm human adjudication; then select a design-specific appraisal instrument.</x:v>
      </x:c>
      <x:c r="I1194"/>
      <x:c r="J1194" t="str">
        <x:v>B — APHT / Medical Readiness</x:v>
      </x:c>
      <x:c r="K1194" t="str">
        <x:v>IDENTIFIED</x:v>
      </x:c>
      <x:c r="L1194" t="str">
        <x:v>In situ transmission electron microscopy of ionic conductivity and reaction mechanisms in ultrathin solid oxide fuel cells.</x:v>
      </x:c>
      <x:c r="M1194"/>
      <x:c r="N1194" t="str">
        <x:v>Tavabi, Amir H; Arai, Shigeo; Muto, Shunsuke; Tanji, Takayoshi; Dunin-Borkowski, Rafal E</x:v>
      </x:c>
      <x:c r="O1194" t="n">
        <x:v>2014</x:v>
      </x:c>
      <x:c r="P1194" t="str">
        <x:v>Microscopy and microanalysis : the official journal of Microscopy Society of America, Microbeam Analysis Society, Microscopical Society of Canada</x:v>
      </x:c>
      <x:c r="Q1194" t="str">
        <x:v>Journal Article</x:v>
      </x:c>
      <x:c r="R1194" t="str">
        <x:v>Unclear</x:v>
      </x:c>
      <x:c r="S1194" t="str">
        <x:v>Unknown</x:v>
      </x:c>
      <x:c r="T1194" t="str">
        <x:v>eng</x:v>
      </x:c>
      <x:c r="U1194" t="str">
        <x:v>https://pubmed.ncbi.nlm.nih.gov/25382667/</x:v>
      </x:c>
      <x:c r="V1194" t="str">
        <x:v>10.1017/s143192761401349x</x:v>
      </x:c>
      <x:c r="W1194" t="str">
        <x:f>IF(V1194="","",LOWER(SUBSTITUTE(SUBSTITUTE(SUBSTITUTE(SUBSTITUTE(TRIM(V1194),"https://doi.org/",""),"http://doi.org/",""),"https://dx.doi.org/",""),"doi:","")))</x:f>
        <x:v>10.1017/s143192761401349x</x:v>
      </x:c>
      <x:c r="X1194" t="str">
        <x:v>25382667</x:v>
      </x:c>
      <x:c r="Y1194" t="str"/>
      <x:c r="Z1194"/>
      <x:c r="AA1194" t="str">
        <x:v>PubMed/MEDLINE</x:v>
      </x:c>
      <x:c r="AB1194" t="str">
        <x:v>PUBMED-B-v1.0-2026-08-28</x:v>
      </x:c>
      <x:c r="AC1194" t="str">
        <x:v>SP-PUBMED-B-20260828</x:v>
      </x:c>
      <x:c r="AD1194" s="499" t="n">
        <x:v>46262</x:v>
      </x:c>
      <x:c r="AE1194" s="499" t="n">
        <x:v>46272</x:v>
      </x:c>
      <x:c r="AF1194" t="str">
        <x:v>3JEI2U7M</x:v>
      </x:c>
      <x:c r="AG1194"/>
      <x:c r="AH1194" t="str">
        <x:v>Tactical Athlete → Operational Readiness Brazil</x:v>
      </x:c>
      <x:c r="AI1194" t="str">
        <x:v>evidence-family:B</x:v>
      </x:c>
      <x:c r="AJ1194"/>
      <x:c r="AK1194" t="str">
        <x:f>IF(AJ1194="","",IF(OR(LOWER(AJ1194)="brazil",LOWER(AJ1194)="brasil"),"Yes","No"))</x:f>
      </x:c>
      <x:c r="AL1194"/>
      <x:c r="AM1194"/>
      <x:c r="AN1194"/>
      <x:c r="AO1194"/>
      <x:c r="AP1194"/>
      <x:c r="AQ1194"/>
      <x:c r="AR1194"/>
      <x:c r="AS1194"/>
      <x:c r="AT1194"/>
      <x:c r="AU1194"/>
      <x:c r="AV1194"/>
      <x:c r="AW1194"/>
      <x:c r="AX1194"/>
      <x:c r="AY1194"/>
      <x:c r="AZ1194"/>
      <x:c r="BA1194"/>
      <x:c r="BB1194"/>
      <x:c r="BC1194"/>
      <x:c r="BD1194"/>
      <x:c r="BE1194"/>
      <x:c r="BF1194"/>
      <x:c r="BG1194"/>
      <x:c r="BH1194"/>
      <x:c r="BI1194"/>
      <x:c r="BJ1194"/>
      <x:c r="BK1194"/>
      <x:c r="BL1194"/>
      <x:c r="BM1194"/>
      <x:c r="BN1194"/>
      <x:c r="BO1194"/>
      <x:c r="BP1194"/>
      <x:c r="BQ1194"/>
      <x:c r="BR1194"/>
      <x:c r="BS1194"/>
      <x:c r="BT1194"/>
      <x:c r="BU1194"/>
      <x:c r="BV1194"/>
      <x:c r="BW1194"/>
      <x:c r="BX1194"/>
      <x:c r="BY1194"/>
      <x:c r="BZ1194"/>
      <x:c r="CA1194"/>
      <x:c r="CB1194"/>
      <x:c r="CC1194"/>
      <x:c r="CD1194"/>
      <x:c r="CE1194"/>
      <x:c r="CF1194"/>
      <x:c r="CG1194"/>
      <x:c r="CH1194"/>
      <x:c r="CI1194"/>
      <x:c r="CJ1194" t="str">
        <x:v>Yes</x:v>
      </x:c>
      <x:c r="CK1194" t="str">
        <x:v>Yes</x:v>
      </x:c>
      <x:c r="CL1194" t="str">
        <x:v>Yes</x:v>
      </x:c>
      <x:c r="CM1194" t="str">
        <x:v>Clear</x:v>
      </x:c>
      <x:c r="CN1194" t="str">
        <x:v>Verified — clear</x:v>
      </x:c>
      <x:c r="CO1194" t="n">
        <x:v>46272</x:v>
      </x:c>
      <x:c r="CP1194" t="str">
        <x:v>https://pubmed.ncbi.nlm.nih.gov/25382667/</x:v>
      </x:c>
      <x:c r="CQ1194"/>
      <x:c r="CR1194"/>
      <x:c r="CS1194"/>
      <x:c r="CT1194"/>
      <x:c r="CU1194"/>
      <x:c r="CV1194"/>
      <x:c r="CW1194"/>
      <x:c r="CX1194"/>
      <x:c r="CY1194"/>
      <x:c r="CZ1194"/>
      <x:c r="DA1194"/>
      <x:c r="DB1194" t="str">
        <x:f>IF(L1194="","",IF(AND(COUNT(CU1194:DA1194)=7,OR(CU1194=0,CU1194=1,CU1194=2),OR(CV1194=0,CV1194=1,CV1194=2),OR(CW1194=0,CW1194=1,CW1194=2),OR(CX1194=0,CX1194=1,CX1194=2),OR(CY1194=0,CY1194=1,CY1194=2),OR(CZ1194=0,CZ1194=1,CZ1194=2),OR(DA1194=0,DA1194=1,DA1194=2)),SUM(CU1194:DA1194),""))</x:f>
      </x:c>
      <x:c r="DC1194" t="str">
        <x:f>IF(DB1194="","",ROUND(DB1194/14*10,1))</x:f>
      </x:c>
      <x:c r="DD1194" t="str">
        <x:v>Pending</x:v>
      </x:c>
      <x:c r="DE1194" t="str">
        <x:f>IF(L1194="","",IF(DC1194="","Pending",IF(DD1194="Yes","CONDITIONAL — safety override",IF(DC1194&gt;=8,"HIGH",IF(DC1194&gt;=5,"CONDITIONAL","LOW")))))</x:f>
        <x:v>Pending</x:v>
      </x:c>
      <x:c r="DF1194" t="str">
        <x:v>Pending screening and full-text appraisal; no transferability judgment made at identification.</x:v>
      </x:c>
      <x:c r="DG1194"/>
      <x:c r="DH1194"/>
      <x:c r="DI1194"/>
      <x:c r="DJ1194"/>
      <x:c r="DK1194"/>
      <x:c r="DL1194"/>
      <x:c r="DM1194"/>
      <x:c r="DN1194"/>
      <x:c r="DO1194"/>
      <x:c r="DP1194"/>
      <x:c r="DQ1194"/>
      <x:c r="DR1194"/>
      <x:c r="DS1194"/>
      <x:c r="DT1194"/>
      <x:c r="DU1194"/>
      <x:c r="DV1194"/>
      <x:c r="DW1194"/>
      <x:c r="DX1194"/>
      <x:c r="DY1194"/>
      <x:c r="DZ1194" t="str">
        <x:v>Title/abstract screening alone does not establish effectiveness, causality, methodological quality, transferability to Brazilian public safety or an institutional recommendation.</x:v>
      </x:c>
      <x:c r="EA1194" t="str">
        <x:v>Pending</x:v>
      </x:c>
      <x:c r="EB1194" t="str">
        <x:f>IF(L1194="","",IF(EC1194="READY","Yes","No / Pending"))</x:f>
        <x:v>No / Pending</x:v>
      </x:c>
      <x:c r="EC1194" t="str">
        <x:f>IF(L1194="","",IF(OR(ISNUMBER(SEARCH("Retracted Publication",Q1194)),CM1194="Retracted",CN1194="Retracted",CM1194="Expression of Concern",CN1194="Expression of Concern",F1194="Not used",CG1194="Critical",CH1194="High",CH1194="Critical"),"BLOCKED — integrity or use restriction",IF(AND(CJ1194="Yes",CK1194="Yes",CL1194="Yes"),IF(AND(CM1194="Clear",CN1194="Verified — clear"),IF(AND(AND(LEN(TRIM(CF1194))&gt;0,LEFT(LOWER(TRIM(CF1194)),7)&lt;&gt;"pending"),OR(CG1194="High",CG1194="Moderate"),OR(CH1194="Low",CH1194="Some concerns",CH1194="Not applicable")),IF(AND(DD1194="No",OR(DE1194="HIGH",DE1194="CONDITIONAL"),AND(LEN(TRIM(DF1194))&gt;0,LEFT(LOWER(TRIM(DF1194)),7)&lt;&gt;"pending")),IF(AND(AND(LEN(TRIM(DT1194))&gt;0,LEFT(LOWER(TRIM(DT1194)),7)&lt;&gt;"pending"),AND(LEN(TRIM(DU1194))&gt;0,LEFT(LOWER(TRIM(DU1194)),7)&lt;&gt;"pending"),OR(AND(LEN(TRIM(DV1194))&gt;0,LEFT(LOWER(TRIM(DV1194)),7)&lt;&gt;"pending"),AND(LEN(TRIM(DW1194))&gt;0,LEFT(LOWER(TRIM(DW1194)),7)&lt;&gt;"pending")),AND(LEN(TRIM(DX1194))&gt;0,LEFT(LOWER(TRIM(DX1194)),7)&lt;&gt;"pending")),IF(AND(F1194="Claim-ready",OR(EA1194="Strong",EA1194="Moderate"),AND(LEN(TRIM(G1194))&gt;0,LEFT(LOWER(TRIM(G1194)),7)&lt;&gt;"pending"),G1194&lt;&gt;"No substantive use decision is permitted from identification metadata alone.",AND(LEN(TRIM(DZ1194))&gt;0,LEFT(LOWER(TRIM(DZ1194)),7)&lt;&gt;"pending"),DZ1194&lt;&gt;"Identification metadata alone does not permit any substantive scientific, causal, operational, or institutional claim.",AND(LEN(TRIM(EI1194))&gt;0,LEFT(LOWER(TRIM(EI1194)),7)&lt;&gt;"pending"),ISNUMBER(EH1194),EH1194&gt;0),"READY","PENDING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4" t="str">
        <x:v>Pending</x:v>
      </x:c>
      <x:c r="EE1194"/>
      <x:c r="EF1194" t="str">
        <x:v>Pending</x:v>
      </x:c>
      <x:c r="EG1194" t="str">
        <x:v>Pending</x:v>
      </x:c>
      <x:c r="EH1194"/>
      <x:c r="EI1194" s="501"/>
      <x:c r="EJ1194"/>
      <x:c r="EK1194" t="str">
        <x:v>Pending</x:v>
      </x:c>
      <x:c r="EL1194" t="n">
        <x:v>46272</x:v>
      </x:c>
      <x:c r="EM1194" t="str">
        <x:v>Production PubMed record imported and reconciled to Zotero item 3JEI2U7M;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4" t="n">
        <x:f>IF(L1194="","",(IF(N1194&lt;&gt;"",1,0)+IF(O1194&lt;&gt;"",1,0)+IF(AJ1194&lt;&gt;"",1,0)+IF(AU1194&lt;&gt;"",1,0)+IF(BE1194&lt;&gt;"",1,0)+IF(CF1194&lt;&gt;"",1,0)+IF(CJ1194="Yes",1,0)+IF(CL1194="Yes",1,0)+IF(DE1194&lt;&gt;"Pending",1,0)+IF(F1194&lt;&gt;"",1,0)+IF(DZ1194&lt;&gt;"",1,0)+IF(EI1194&lt;&gt;"",1,0))/12)</x:f>
        <x:v>0.5</x:v>
      </x:c>
    </x:row>
    <x:row r="1195">
      <x:c r="A1195" t="str">
        <x:v>EV-1192</x:v>
      </x:c>
      <x:c r="B1195" t="str">
        <x:v>Integrity check</x:v>
      </x:c>
      <x:c r="C1195" t="str">
        <x:f>IF(L1195="","",IF(LEFT(EC1195,7)="BLOCKED","🔴 Do not use for conclusion",IF(EB1195="Yes","🟢 Claim-ready","🟡 Caution / context")))</x:f>
        <x:v>🟡 Caution / context</x:v>
      </x:c>
      <x:c r="D1195" t="str">
        <x:f>IF(L1195="","",EC1195)</x:f>
        <x:v>PENDING — appropriate appraisal</x:v>
      </x:c>
      <x:c r="E1195" t="str">
        <x:v>P3 — Medium</x:v>
      </x:c>
      <x:c r="F1195" t="str">
        <x:v>Pending</x:v>
      </x:c>
      <x:c r="G1195" t="str">
        <x:v>Title/abstract identify an explicit tactical/public-safety context and readiness domain; retain for full-text assessment.</x:v>
      </x:c>
      <x:c r="H1195" t="str">
        <x:v>Obtain and review lawful full text; confirm human adjudication; then select a design-specific appraisal instrument.</x:v>
      </x:c>
      <x:c r="I1195"/>
      <x:c r="J1195" t="str">
        <x:v>A — Core</x:v>
      </x:c>
      <x:c r="K1195" t="str">
        <x:v>IDENTIFIED</x:v>
      </x:c>
      <x:c r="L1195" t="str">
        <x:v>Surgical dental treatment for military personnel: where and when?--a case report.</x:v>
      </x:c>
      <x:c r="M1195"/>
      <x:c r="N1195" t="str">
        <x:v>Stoetzer, Marcus; Schmidt, Roland; Gellrich, Nils-Claudius; von See, Constantin</x:v>
      </x:c>
      <x:c r="O1195" t="n">
        <x:v>2014</x:v>
      </x:c>
      <x:c r="P1195" t="str">
        <x:v>Military medicine</x:v>
      </x:c>
      <x:c r="Q1195" t="str">
        <x:v>Case Reports; Journal Article</x:v>
      </x:c>
      <x:c r="R1195" t="str">
        <x:v>Unclear</x:v>
      </x:c>
      <x:c r="S1195" t="str">
        <x:v>Unknown</x:v>
      </x:c>
      <x:c r="T1195" t="str">
        <x:v>eng</x:v>
      </x:c>
      <x:c r="U1195" t="str">
        <x:v>https://pubmed.ncbi.nlm.nih.gov/25373073/</x:v>
      </x:c>
      <x:c r="V1195" t="str">
        <x:v>10.7205/milmed-d-13-00579</x:v>
      </x:c>
      <x:c r="W1195" t="str">
        <x:f>IF(V1195="","",LOWER(SUBSTITUTE(SUBSTITUTE(SUBSTITUTE(SUBSTITUTE(TRIM(V1195),"https://doi.org/",""),"http://doi.org/",""),"https://dx.doi.org/",""),"doi:","")))</x:f>
        <x:v>10.7205/milmed-d-13-00579</x:v>
      </x:c>
      <x:c r="X1195" t="str">
        <x:v>25373073</x:v>
      </x:c>
      <x:c r="Y1195" t="str"/>
      <x:c r="Z1195"/>
      <x:c r="AA1195" t="str">
        <x:v>PubMed/MEDLINE</x:v>
      </x:c>
      <x:c r="AB1195" t="str">
        <x:v>PUBMED-A-v1.0-2026-08-28</x:v>
      </x:c>
      <x:c r="AC1195" t="str">
        <x:v>SP-PUBMED-A-20260828</x:v>
      </x:c>
      <x:c r="AD1195" s="499" t="n">
        <x:v>46262</x:v>
      </x:c>
      <x:c r="AE1195" s="499" t="n">
        <x:v>46272</x:v>
      </x:c>
      <x:c r="AF1195" t="str">
        <x:v>FRUQ7ZQ6</x:v>
      </x:c>
      <x:c r="AG1195"/>
      <x:c r="AH1195" t="str">
        <x:v>Tactical Athlete → Operational Readiness Brazil</x:v>
      </x:c>
      <x:c r="AI1195" t="str">
        <x:v>evidence-family:A</x:v>
      </x:c>
      <x:c r="AJ1195"/>
      <x:c r="AK1195" t="str">
        <x:f>IF(AJ1195="","",IF(OR(LOWER(AJ1195)="brazil",LOWER(AJ1195)="brasil"),"Yes","No"))</x:f>
      </x:c>
      <x:c r="AL1195"/>
      <x:c r="AM1195"/>
      <x:c r="AN1195"/>
      <x:c r="AO1195"/>
      <x:c r="AP1195"/>
      <x:c r="AQ1195"/>
      <x:c r="AR1195"/>
      <x:c r="AS1195"/>
      <x:c r="AT1195"/>
      <x:c r="AU1195"/>
      <x:c r="AV1195"/>
      <x:c r="AW1195"/>
      <x:c r="AX1195"/>
      <x:c r="AY1195"/>
      <x:c r="AZ1195"/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/>
      <x:c r="BO1195"/>
      <x:c r="BP1195"/>
      <x:c r="BQ1195"/>
      <x:c r="BR1195"/>
      <x:c r="BS1195"/>
      <x:c r="BT1195"/>
      <x:c r="BU1195"/>
      <x:c r="BV1195"/>
      <x:c r="BW1195"/>
      <x:c r="BX1195"/>
      <x:c r="BY1195"/>
      <x:c r="BZ1195"/>
      <x:c r="CA1195"/>
      <x:c r="CB1195"/>
      <x:c r="CC1195"/>
      <x:c r="CD1195"/>
      <x:c r="CE1195"/>
      <x:c r="CF1195"/>
      <x:c r="CG1195"/>
      <x:c r="CH1195"/>
      <x:c r="CI1195"/>
      <x:c r="CJ1195" t="str">
        <x:v>Yes</x:v>
      </x:c>
      <x:c r="CK1195" t="str">
        <x:v>Yes</x:v>
      </x:c>
      <x:c r="CL1195" t="str">
        <x:v>Yes</x:v>
      </x:c>
      <x:c r="CM1195" t="str">
        <x:v>Clear</x:v>
      </x:c>
      <x:c r="CN1195" t="str">
        <x:v>Verified — clear</x:v>
      </x:c>
      <x:c r="CO1195" t="n">
        <x:v>46272</x:v>
      </x:c>
      <x:c r="CP1195" t="str">
        <x:v>https://pubmed.ncbi.nlm.nih.gov/25373073/</x:v>
      </x:c>
      <x:c r="CQ1195"/>
      <x:c r="CR1195"/>
      <x:c r="CS1195"/>
      <x:c r="CT1195"/>
      <x:c r="CU1195"/>
      <x:c r="CV1195"/>
      <x:c r="CW1195"/>
      <x:c r="CX1195"/>
      <x:c r="CY1195"/>
      <x:c r="CZ1195"/>
      <x:c r="DA1195"/>
      <x:c r="DB1195" t="str">
        <x:f>IF(L1195="","",IF(AND(COUNT(CU1195:DA1195)=7,OR(CU1195=0,CU1195=1,CU1195=2),OR(CV1195=0,CV1195=1,CV1195=2),OR(CW1195=0,CW1195=1,CW1195=2),OR(CX1195=0,CX1195=1,CX1195=2),OR(CY1195=0,CY1195=1,CY1195=2),OR(CZ1195=0,CZ1195=1,CZ1195=2),OR(DA1195=0,DA1195=1,DA1195=2)),SUM(CU1195:DA1195),""))</x:f>
      </x:c>
      <x:c r="DC1195" t="str">
        <x:f>IF(DB1195="","",ROUND(DB1195/14*10,1))</x:f>
      </x:c>
      <x:c r="DD1195" t="str">
        <x:v>Pending</x:v>
      </x:c>
      <x:c r="DE1195" t="str">
        <x:f>IF(L1195="","",IF(DC1195="","Pending",IF(DD1195="Yes","CONDITIONAL — safety override",IF(DC1195&gt;=8,"HIGH",IF(DC1195&gt;=5,"CONDITIONAL","LOW")))))</x:f>
        <x:v>Pending</x:v>
      </x:c>
      <x:c r="DF1195" t="str">
        <x:v>Pending screening and full-text appraisal; no transferability judgment made at identification.</x:v>
      </x:c>
      <x:c r="DG1195"/>
      <x:c r="DH1195"/>
      <x:c r="DI1195"/>
      <x:c r="DJ1195"/>
      <x:c r="DK1195"/>
      <x:c r="DL1195"/>
      <x:c r="DM1195"/>
      <x:c r="DN1195"/>
      <x:c r="DO1195"/>
      <x:c r="DP1195"/>
      <x:c r="DQ1195"/>
      <x:c r="DR1195"/>
      <x:c r="DS1195"/>
      <x:c r="DT1195"/>
      <x:c r="DU1195"/>
      <x:c r="DV1195"/>
      <x:c r="DW1195"/>
      <x:c r="DX1195"/>
      <x:c r="DY1195"/>
      <x:c r="DZ1195" t="str">
        <x:v>Title/abstract screening alone does not establish effectiveness, causality, methodological quality, transferability to Brazilian public safety or an institutional recommendation.</x:v>
      </x:c>
      <x:c r="EA1195" t="str">
        <x:v>Pending</x:v>
      </x:c>
      <x:c r="EB1195" t="str">
        <x:f>IF(L1195="","",IF(EC1195="READY","Yes","No / Pending"))</x:f>
        <x:v>No / Pending</x:v>
      </x:c>
      <x:c r="EC1195" t="str">
        <x:f>IF(L1195="","",IF(OR(ISNUMBER(SEARCH("Retracted Publication",Q1195)),CM1195="Retracted",CN1195="Retracted",CM1195="Expression of Concern",CN1195="Expression of Concern",F1195="Not used",CG1195="Critical",CH1195="High",CH1195="Critical"),"BLOCKED — integrity or use restriction",IF(AND(CJ1195="Yes",CK1195="Yes",CL1195="Yes"),IF(AND(CM1195="Clear",CN1195="Verified — clear"),IF(AND(AND(LEN(TRIM(CF1195))&gt;0,LEFT(LOWER(TRIM(CF1195)),7)&lt;&gt;"pending"),OR(CG1195="High",CG1195="Moderate"),OR(CH1195="Low",CH1195="Some concerns",CH1195="Not applicable")),IF(AND(DD1195="No",OR(DE1195="HIGH",DE1195="CONDITIONAL"),AND(LEN(TRIM(DF1195))&gt;0,LEFT(LOWER(TRIM(DF1195)),7)&lt;&gt;"pending")),IF(AND(AND(LEN(TRIM(DT1195))&gt;0,LEFT(LOWER(TRIM(DT1195)),7)&lt;&gt;"pending"),AND(LEN(TRIM(DU1195))&gt;0,LEFT(LOWER(TRIM(DU1195)),7)&lt;&gt;"pending"),OR(AND(LEN(TRIM(DV1195))&gt;0,LEFT(LOWER(TRIM(DV1195)),7)&lt;&gt;"pending"),AND(LEN(TRIM(DW1195))&gt;0,LEFT(LOWER(TRIM(DW1195)),7)&lt;&gt;"pending")),AND(LEN(TRIM(DX1195))&gt;0,LEFT(LOWER(TRIM(DX1195)),7)&lt;&gt;"pending")),IF(AND(F1195="Claim-ready",OR(EA1195="Strong",EA1195="Moderate"),AND(LEN(TRIM(G1195))&gt;0,LEFT(LOWER(TRIM(G1195)),7)&lt;&gt;"pending"),G1195&lt;&gt;"No substantive use decision is permitted from identification metadata alone.",AND(LEN(TRIM(DZ1195))&gt;0,LEFT(LOWER(TRIM(DZ1195)),7)&lt;&gt;"pending"),DZ1195&lt;&gt;"Identification metadata alone does not permit any substantive scientific, causal, operational, or institutional claim.",AND(LEN(TRIM(EI1195))&gt;0,LEFT(LOWER(TRIM(EI1195)),7)&lt;&gt;"pending"),ISNUMBER(EH1195),EH1195&gt;0),"READY","PENDING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5" t="str">
        <x:v>Pending</x:v>
      </x:c>
      <x:c r="EE1195"/>
      <x:c r="EF1195" t="str">
        <x:v>Pending</x:v>
      </x:c>
      <x:c r="EG1195" t="str">
        <x:v>Pending</x:v>
      </x:c>
      <x:c r="EH1195"/>
      <x:c r="EI1195" s="501"/>
      <x:c r="EJ1195"/>
      <x:c r="EK1195" t="str">
        <x:v>Pending</x:v>
      </x:c>
      <x:c r="EL1195" t="n">
        <x:v>46272</x:v>
      </x:c>
      <x:c r="EM1195" t="str">
        <x:v>Production PubMed record imported and reconciled to Zotero item FRUQ7ZQ6;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5" t="n">
        <x:f>IF(L1195="","",(IF(N1195&lt;&gt;"",1,0)+IF(O1195&lt;&gt;"",1,0)+IF(AJ1195&lt;&gt;"",1,0)+IF(AU1195&lt;&gt;"",1,0)+IF(BE1195&lt;&gt;"",1,0)+IF(CF1195&lt;&gt;"",1,0)+IF(CJ1195="Yes",1,0)+IF(CL1195="Yes",1,0)+IF(DE1195&lt;&gt;"Pending",1,0)+IF(F1195&lt;&gt;"",1,0)+IF(DZ1195&lt;&gt;"",1,0)+IF(EI1195&lt;&gt;"",1,0))/12)</x:f>
        <x:v>0.5</x:v>
      </x:c>
    </x:row>
    <x:row r="1196">
      <x:c r="A1196" t="str">
        <x:v>EV-1193</x:v>
      </x:c>
      <x:c r="B1196" t="str">
        <x:v>Integrity check</x:v>
      </x:c>
      <x:c r="C1196" t="str">
        <x:f>IF(L1196="","",IF(LEFT(EC1196,7)="BLOCKED","🔴 Do not use for conclusion",IF(EB1196="Yes","🟢 Claim-ready","🟡 Caution / context")))</x:f>
        <x:v>🟡 Caution / context</x:v>
      </x:c>
      <x:c r="D1196" t="str">
        <x:f>IF(L1196="","",EC1196)</x:f>
        <x:v>PENDING — appropriate appraisal</x:v>
      </x:c>
      <x:c r="E1196" t="str">
        <x:v>P3 — Medium</x:v>
      </x:c>
      <x:c r="F1196" t="str">
        <x:v>Pending</x:v>
      </x:c>
      <x:c r="G1196" t="str">
        <x:v>Title/abstract identify an explicit tactical/public-safety context and readiness domain; retain for full-text assessment.</x:v>
      </x:c>
      <x:c r="H1196" t="str">
        <x:v>Obtain and review lawful full text; confirm human adjudication; then select a design-specific appraisal instrument.</x:v>
      </x:c>
      <x:c r="I1196"/>
      <x:c r="J1196" t="str">
        <x:v>A — Core</x:v>
      </x:c>
      <x:c r="K1196" t="str">
        <x:v>IDENTIFIED</x:v>
      </x:c>
      <x:c r="L1196" t="str">
        <x:v>Utility of a sports medicine model in military combat concussion and musculoskeletal restoration care.</x:v>
      </x:c>
      <x:c r="M1196"/>
      <x:c r="N1196" t="str">
        <x:v>Spooner, Shawn P; Tyner, Stuart D; Sowers, Christopher; Tsao, Jack; Stuessi, Keith</x:v>
      </x:c>
      <x:c r="O1196" t="n">
        <x:v>2014</x:v>
      </x:c>
      <x:c r="P1196" t="str">
        <x:v>Military medicine</x:v>
      </x:c>
      <x:c r="Q1196" t="str">
        <x:v>Journal Article</x:v>
      </x:c>
      <x:c r="R1196" t="str">
        <x:v>Unclear</x:v>
      </x:c>
      <x:c r="S1196" t="str">
        <x:v>Unknown</x:v>
      </x:c>
      <x:c r="T1196" t="str">
        <x:v>eng</x:v>
      </x:c>
      <x:c r="U1196" t="str">
        <x:v>https://pubmed.ncbi.nlm.nih.gov/25373061/</x:v>
      </x:c>
      <x:c r="V1196" t="str">
        <x:v>10.7205/milmed-d-14-00191</x:v>
      </x:c>
      <x:c r="W1196" t="str">
        <x:f>IF(V1196="","",LOWER(SUBSTITUTE(SUBSTITUTE(SUBSTITUTE(SUBSTITUTE(TRIM(V1196),"https://doi.org/",""),"http://doi.org/",""),"https://dx.doi.org/",""),"doi:","")))</x:f>
        <x:v>10.7205/milmed-d-14-00191</x:v>
      </x:c>
      <x:c r="X1196" t="str">
        <x:v>25373061</x:v>
      </x:c>
      <x:c r="Y1196" t="str"/>
      <x:c r="Z1196"/>
      <x:c r="AA1196" t="str">
        <x:v>PubMed/MEDLINE</x:v>
      </x:c>
      <x:c r="AB1196" t="str">
        <x:v>PUBMED-A-v1.0-2026-08-28</x:v>
      </x:c>
      <x:c r="AC1196" t="str">
        <x:v>SP-PUBMED-A-20260828</x:v>
      </x:c>
      <x:c r="AD1196" s="499" t="n">
        <x:v>46262</x:v>
      </x:c>
      <x:c r="AE1196" s="499" t="n">
        <x:v>46272</x:v>
      </x:c>
      <x:c r="AF1196" t="str">
        <x:v>RFAZFBHQ</x:v>
      </x:c>
      <x:c r="AG1196"/>
      <x:c r="AH1196" t="str">
        <x:v>Tactical Athlete → Operational Readiness Brazil</x:v>
      </x:c>
      <x:c r="AI1196" t="str">
        <x:v>evidence-family:A</x:v>
      </x:c>
      <x:c r="AJ1196"/>
      <x:c r="AK1196" t="str">
        <x:f>IF(AJ1196="","",IF(OR(LOWER(AJ1196)="brazil",LOWER(AJ1196)="brasil"),"Yes","No"))</x:f>
      </x:c>
      <x:c r="AL1196"/>
      <x:c r="AM1196"/>
      <x:c r="AN1196"/>
      <x:c r="AO1196"/>
      <x:c r="AP1196"/>
      <x:c r="AQ1196"/>
      <x:c r="AR1196"/>
      <x:c r="AS1196"/>
      <x:c r="AT1196"/>
      <x:c r="AU1196"/>
      <x:c r="AV1196"/>
      <x:c r="AW1196"/>
      <x:c r="AX1196"/>
      <x:c r="AY1196"/>
      <x:c r="AZ1196"/>
      <x:c r="BA1196"/>
      <x:c r="BB1196"/>
      <x:c r="BC1196"/>
      <x:c r="BD1196"/>
      <x:c r="BE1196"/>
      <x:c r="BF1196"/>
      <x:c r="BG1196"/>
      <x:c r="BH1196"/>
      <x:c r="BI1196"/>
      <x:c r="BJ1196"/>
      <x:c r="BK1196"/>
      <x:c r="BL1196"/>
      <x:c r="BM1196"/>
      <x:c r="BN1196"/>
      <x:c r="BO1196"/>
      <x:c r="BP1196"/>
      <x:c r="BQ1196"/>
      <x:c r="BR1196"/>
      <x:c r="BS1196"/>
      <x:c r="BT1196"/>
      <x:c r="BU1196"/>
      <x:c r="BV1196"/>
      <x:c r="BW1196"/>
      <x:c r="BX1196"/>
      <x:c r="BY1196"/>
      <x:c r="BZ1196"/>
      <x:c r="CA1196"/>
      <x:c r="CB1196"/>
      <x:c r="CC1196"/>
      <x:c r="CD1196"/>
      <x:c r="CE1196"/>
      <x:c r="CF1196"/>
      <x:c r="CG1196"/>
      <x:c r="CH1196"/>
      <x:c r="CI1196"/>
      <x:c r="CJ1196" t="str">
        <x:v>Yes</x:v>
      </x:c>
      <x:c r="CK1196" t="str">
        <x:v>Yes</x:v>
      </x:c>
      <x:c r="CL1196" t="str">
        <x:v>Yes</x:v>
      </x:c>
      <x:c r="CM1196" t="str">
        <x:v>Clear</x:v>
      </x:c>
      <x:c r="CN1196" t="str">
        <x:v>Verified — clear</x:v>
      </x:c>
      <x:c r="CO1196" t="n">
        <x:v>46272</x:v>
      </x:c>
      <x:c r="CP1196" t="str">
        <x:v>https://pubmed.ncbi.nlm.nih.gov/25373061/</x:v>
      </x:c>
      <x:c r="CQ1196"/>
      <x:c r="CR1196"/>
      <x:c r="CS1196"/>
      <x:c r="CT1196"/>
      <x:c r="CU1196"/>
      <x:c r="CV1196"/>
      <x:c r="CW1196"/>
      <x:c r="CX1196"/>
      <x:c r="CY1196"/>
      <x:c r="CZ1196"/>
      <x:c r="DA1196"/>
      <x:c r="DB1196" t="str">
        <x:f>IF(L1196="","",IF(AND(COUNT(CU1196:DA1196)=7,OR(CU1196=0,CU1196=1,CU1196=2),OR(CV1196=0,CV1196=1,CV1196=2),OR(CW1196=0,CW1196=1,CW1196=2),OR(CX1196=0,CX1196=1,CX1196=2),OR(CY1196=0,CY1196=1,CY1196=2),OR(CZ1196=0,CZ1196=1,CZ1196=2),OR(DA1196=0,DA1196=1,DA1196=2)),SUM(CU1196:DA1196),""))</x:f>
      </x:c>
      <x:c r="DC1196" t="str">
        <x:f>IF(DB1196="","",ROUND(DB1196/14*10,1))</x:f>
      </x:c>
      <x:c r="DD1196" t="str">
        <x:v>Pending</x:v>
      </x:c>
      <x:c r="DE1196" t="str">
        <x:f>IF(L1196="","",IF(DC1196="","Pending",IF(DD1196="Yes","CONDITIONAL — safety override",IF(DC1196&gt;=8,"HIGH",IF(DC1196&gt;=5,"CONDITIONAL","LOW")))))</x:f>
        <x:v>Pending</x:v>
      </x:c>
      <x:c r="DF1196" t="str">
        <x:v>Pending screening and full-text appraisal; no transferability judgment made at identification.</x:v>
      </x:c>
      <x:c r="DG1196"/>
      <x:c r="DH1196"/>
      <x:c r="DI1196"/>
      <x:c r="DJ1196"/>
      <x:c r="DK1196"/>
      <x:c r="DL1196"/>
      <x:c r="DM1196"/>
      <x:c r="DN1196"/>
      <x:c r="DO1196"/>
      <x:c r="DP1196"/>
      <x:c r="DQ1196"/>
      <x:c r="DR1196"/>
      <x:c r="DS1196"/>
      <x:c r="DT1196"/>
      <x:c r="DU1196"/>
      <x:c r="DV1196"/>
      <x:c r="DW1196"/>
      <x:c r="DX1196"/>
      <x:c r="DY1196"/>
      <x:c r="DZ1196" t="str">
        <x:v>Title/abstract screening alone does not establish effectiveness, causality, methodological quality, transferability to Brazilian public safety or an institutional recommendation.</x:v>
      </x:c>
      <x:c r="EA1196" t="str">
        <x:v>Pending</x:v>
      </x:c>
      <x:c r="EB1196" t="str">
        <x:f>IF(L1196="","",IF(EC1196="READY","Yes","No / Pending"))</x:f>
        <x:v>No / Pending</x:v>
      </x:c>
      <x:c r="EC1196" t="str">
        <x:f>IF(L1196="","",IF(OR(ISNUMBER(SEARCH("Retracted Publication",Q1196)),CM1196="Retracted",CN1196="Retracted",CM1196="Expression of Concern",CN1196="Expression of Concern",F1196="Not used",CG1196="Critical",CH1196="High",CH1196="Critical"),"BLOCKED — integrity or use restriction",IF(AND(CJ1196="Yes",CK1196="Yes",CL1196="Yes"),IF(AND(CM1196="Clear",CN1196="Verified — clear"),IF(AND(AND(LEN(TRIM(CF1196))&gt;0,LEFT(LOWER(TRIM(CF1196)),7)&lt;&gt;"pending"),OR(CG1196="High",CG1196="Moderate"),OR(CH1196="Low",CH1196="Some concerns",CH1196="Not applicable")),IF(AND(DD1196="No",OR(DE1196="HIGH",DE1196="CONDITIONAL"),AND(LEN(TRIM(DF1196))&gt;0,LEFT(LOWER(TRIM(DF1196)),7)&lt;&gt;"pending")),IF(AND(AND(LEN(TRIM(DT1196))&gt;0,LEFT(LOWER(TRIM(DT1196)),7)&lt;&gt;"pending"),AND(LEN(TRIM(DU1196))&gt;0,LEFT(LOWER(TRIM(DU1196)),7)&lt;&gt;"pending"),OR(AND(LEN(TRIM(DV1196))&gt;0,LEFT(LOWER(TRIM(DV1196)),7)&lt;&gt;"pending"),AND(LEN(TRIM(DW1196))&gt;0,LEFT(LOWER(TRIM(DW1196)),7)&lt;&gt;"pending")),AND(LEN(TRIM(DX1196))&gt;0,LEFT(LOWER(TRIM(DX1196)),7)&lt;&gt;"pending")),IF(AND(F1196="Claim-ready",OR(EA1196="Strong",EA1196="Moderate"),AND(LEN(TRIM(G1196))&gt;0,LEFT(LOWER(TRIM(G1196)),7)&lt;&gt;"pending"),G1196&lt;&gt;"No substantive use decision is permitted from identification metadata alone.",AND(LEN(TRIM(DZ1196))&gt;0,LEFT(LOWER(TRIM(DZ1196)),7)&lt;&gt;"pending"),DZ1196&lt;&gt;"Identification metadata alone does not permit any substantive scientific, causal, operational, or institutional claim.",AND(LEN(TRIM(EI1196))&gt;0,LEFT(LOWER(TRIM(EI1196)),7)&lt;&gt;"pending"),ISNUMBER(EH1196),EH1196&gt;0),"READY","PENDING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6" t="str">
        <x:v>Pending</x:v>
      </x:c>
      <x:c r="EE1196"/>
      <x:c r="EF1196" t="str">
        <x:v>Pending</x:v>
      </x:c>
      <x:c r="EG1196" t="str">
        <x:v>Pending</x:v>
      </x:c>
      <x:c r="EH1196"/>
      <x:c r="EI1196" s="501"/>
      <x:c r="EJ1196"/>
      <x:c r="EK1196" t="str">
        <x:v>Pending</x:v>
      </x:c>
      <x:c r="EL1196" t="n">
        <x:v>46272</x:v>
      </x:c>
      <x:c r="EM1196" t="str">
        <x:v>Production PubMed record imported and reconciled to Zotero item RFAZFBHQ;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6" t="n">
        <x:f>IF(L1196="","",(IF(N1196&lt;&gt;"",1,0)+IF(O1196&lt;&gt;"",1,0)+IF(AJ1196&lt;&gt;"",1,0)+IF(AU1196&lt;&gt;"",1,0)+IF(BE1196&lt;&gt;"",1,0)+IF(CF1196&lt;&gt;"",1,0)+IF(CJ1196="Yes",1,0)+IF(CL1196="Yes",1,0)+IF(DE1196&lt;&gt;"Pending",1,0)+IF(F1196&lt;&gt;"",1,0)+IF(DZ1196&lt;&gt;"",1,0)+IF(EI1196&lt;&gt;"",1,0))/12)</x:f>
        <x:v>0.5</x:v>
      </x:c>
    </x:row>
    <x:row r="1197">
      <x:c r="A1197" t="str">
        <x:v>EV-1194</x:v>
      </x:c>
      <x:c r="B1197" t="str">
        <x:v>Integrity check</x:v>
      </x:c>
      <x:c r="C1197" t="str">
        <x:f>IF(L1197="","",IF(LEFT(EC1197,7)="BLOCKED","🔴 Do not use for conclusion",IF(EB1197="Yes","🟢 Claim-ready","🟡 Caution / context")))</x:f>
        <x:v>🟡 Caution / context</x:v>
      </x:c>
      <x:c r="D1197" t="str">
        <x:f>IF(L1197="","",EC1197)</x:f>
        <x:v>PENDING — appropriate appraisal</x:v>
      </x:c>
      <x:c r="E1197" t="str">
        <x:v>P3 — Medium</x:v>
      </x:c>
      <x:c r="F1197" t="str">
        <x:v>Pending</x:v>
      </x:c>
      <x:c r="G1197" t="str">
        <x:v>Title/abstract identify an explicit operational APHT/medical-readiness topic; retain for full-text assessment.</x:v>
      </x:c>
      <x:c r="H1197" t="str">
        <x:v>Obtain and review lawful full text; confirm human adjudication; then select a design-specific appraisal instrument.</x:v>
      </x:c>
      <x:c r="I1197"/>
      <x:c r="J1197" t="str">
        <x:v>B — APHT / Medical Readiness</x:v>
      </x:c>
      <x:c r="K1197" t="str">
        <x:v>IDENTIFIED</x:v>
      </x:c>
      <x:c r="L1197" t="str">
        <x:v>Law enforcement-applied tourniquets: a case series of life-saving interventions.</x:v>
      </x:c>
      <x:c r="M1197"/>
      <x:c r="N1197" t="str">
        <x:v>Callaway, David W; Robertson, Joshua; Sztajnkrycer, Matthew D</x:v>
      </x:c>
      <x:c r="O1197" t="n">
        <x:v>2015</x:v>
      </x:c>
      <x:c r="P1197" t="str">
        <x:v>Prehospital emergency care</x:v>
      </x:c>
      <x:c r="Q1197" t="str">
        <x:v>Journal Article</x:v>
      </x:c>
      <x:c r="R1197" t="str">
        <x:v>Unclear</x:v>
      </x:c>
      <x:c r="S1197" t="str">
        <x:v>Unknown</x:v>
      </x:c>
      <x:c r="T1197" t="str">
        <x:v>eng</x:v>
      </x:c>
      <x:c r="U1197" t="str">
        <x:v>https://pubmed.ncbi.nlm.nih.gov/25350269/</x:v>
      </x:c>
      <x:c r="V1197" t="str">
        <x:v>10.3109/10903127.2014.964893</x:v>
      </x:c>
      <x:c r="W1197" t="str">
        <x:f>IF(V1197="","",LOWER(SUBSTITUTE(SUBSTITUTE(SUBSTITUTE(SUBSTITUTE(TRIM(V1197),"https://doi.org/",""),"http://doi.org/",""),"https://dx.doi.org/",""),"doi:","")))</x:f>
        <x:v>10.3109/10903127.2014.964893</x:v>
      </x:c>
      <x:c r="X1197" t="str">
        <x:v>25350269</x:v>
      </x:c>
      <x:c r="Y1197" t="str"/>
      <x:c r="Z1197"/>
      <x:c r="AA1197" t="str">
        <x:v>PubMed/MEDLINE</x:v>
      </x:c>
      <x:c r="AB1197" t="str">
        <x:v>PUBMED-B-v1.0-2026-08-28</x:v>
      </x:c>
      <x:c r="AC1197" t="str">
        <x:v>SP-PUBMED-B-20260828</x:v>
      </x:c>
      <x:c r="AD1197" s="499" t="n">
        <x:v>46262</x:v>
      </x:c>
      <x:c r="AE1197" s="499" t="n">
        <x:v>46272</x:v>
      </x:c>
      <x:c r="AF1197" t="str">
        <x:v>Q2JP3FFX</x:v>
      </x:c>
      <x:c r="AG1197"/>
      <x:c r="AH1197" t="str">
        <x:v>Tactical Athlete → Operational Readiness Brazil</x:v>
      </x:c>
      <x:c r="AI1197" t="str">
        <x:v>evidence-family:B</x:v>
      </x:c>
      <x:c r="AJ1197"/>
      <x:c r="AK1197" t="str">
        <x:f>IF(AJ1197="","",IF(OR(LOWER(AJ1197)="brazil",LOWER(AJ1197)="brasil"),"Yes","No"))</x:f>
      </x:c>
      <x:c r="AL1197"/>
      <x:c r="AM1197"/>
      <x:c r="AN1197"/>
      <x:c r="AO1197"/>
      <x:c r="AP1197"/>
      <x:c r="AQ1197"/>
      <x:c r="AR1197"/>
      <x:c r="AS1197"/>
      <x:c r="AT1197"/>
      <x:c r="AU1197"/>
      <x:c r="AV1197"/>
      <x:c r="AW1197"/>
      <x:c r="AX1197"/>
      <x:c r="AY1197"/>
      <x:c r="AZ1197"/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/>
      <x:c r="BO1197"/>
      <x:c r="BP1197"/>
      <x:c r="BQ1197"/>
      <x:c r="BR1197"/>
      <x:c r="BS1197"/>
      <x:c r="BT1197"/>
      <x:c r="BU1197"/>
      <x:c r="BV1197"/>
      <x:c r="BW1197"/>
      <x:c r="BX1197"/>
      <x:c r="BY1197"/>
      <x:c r="BZ1197"/>
      <x:c r="CA1197"/>
      <x:c r="CB1197"/>
      <x:c r="CC1197"/>
      <x:c r="CD1197"/>
      <x:c r="CE1197"/>
      <x:c r="CF1197"/>
      <x:c r="CG1197"/>
      <x:c r="CH1197"/>
      <x:c r="CI1197"/>
      <x:c r="CJ1197" t="str">
        <x:v>Yes</x:v>
      </x:c>
      <x:c r="CK1197" t="str">
        <x:v>Yes</x:v>
      </x:c>
      <x:c r="CL1197" t="str">
        <x:v>Yes</x:v>
      </x:c>
      <x:c r="CM1197" t="str">
        <x:v>Clear</x:v>
      </x:c>
      <x:c r="CN1197" t="str">
        <x:v>Verified — clear</x:v>
      </x:c>
      <x:c r="CO1197" t="n">
        <x:v>46272</x:v>
      </x:c>
      <x:c r="CP1197" t="str">
        <x:v>https://pubmed.ncbi.nlm.nih.gov/25350269/</x:v>
      </x:c>
      <x:c r="CQ1197"/>
      <x:c r="CR1197"/>
      <x:c r="CS1197"/>
      <x:c r="CT1197"/>
      <x:c r="CU1197"/>
      <x:c r="CV1197"/>
      <x:c r="CW1197"/>
      <x:c r="CX1197"/>
      <x:c r="CY1197"/>
      <x:c r="CZ1197"/>
      <x:c r="DA1197"/>
      <x:c r="DB1197" t="str">
        <x:f>IF(L1197="","",IF(AND(COUNT(CU1197:DA1197)=7,OR(CU1197=0,CU1197=1,CU1197=2),OR(CV1197=0,CV1197=1,CV1197=2),OR(CW1197=0,CW1197=1,CW1197=2),OR(CX1197=0,CX1197=1,CX1197=2),OR(CY1197=0,CY1197=1,CY1197=2),OR(CZ1197=0,CZ1197=1,CZ1197=2),OR(DA1197=0,DA1197=1,DA1197=2)),SUM(CU1197:DA1197),""))</x:f>
      </x:c>
      <x:c r="DC1197" t="str">
        <x:f>IF(DB1197="","",ROUND(DB1197/14*10,1))</x:f>
      </x:c>
      <x:c r="DD1197" t="str">
        <x:v>Pending</x:v>
      </x:c>
      <x:c r="DE1197" t="str">
        <x:f>IF(L1197="","",IF(DC1197="","Pending",IF(DD1197="Yes","CONDITIONAL — safety override",IF(DC1197&gt;=8,"HIGH",IF(DC1197&gt;=5,"CONDITIONAL","LOW")))))</x:f>
        <x:v>Pending</x:v>
      </x:c>
      <x:c r="DF1197" t="str">
        <x:v>Pending screening and full-text appraisal; no transferability judgment made at identification.</x:v>
      </x:c>
      <x:c r="DG1197"/>
      <x:c r="DH1197"/>
      <x:c r="DI1197"/>
      <x:c r="DJ1197"/>
      <x:c r="DK1197"/>
      <x:c r="DL1197"/>
      <x:c r="DM1197"/>
      <x:c r="DN1197"/>
      <x:c r="DO1197"/>
      <x:c r="DP1197"/>
      <x:c r="DQ1197"/>
      <x:c r="DR1197"/>
      <x:c r="DS1197"/>
      <x:c r="DT1197"/>
      <x:c r="DU1197"/>
      <x:c r="DV1197"/>
      <x:c r="DW1197"/>
      <x:c r="DX1197"/>
      <x:c r="DY1197"/>
      <x:c r="DZ1197" t="str">
        <x:v>Title/abstract screening alone does not establish effectiveness, causality, methodological quality, transferability to Brazilian public safety or an institutional recommendation.</x:v>
      </x:c>
      <x:c r="EA1197" t="str">
        <x:v>Pending</x:v>
      </x:c>
      <x:c r="EB1197" t="str">
        <x:f>IF(L1197="","",IF(EC1197="READY","Yes","No / Pending"))</x:f>
        <x:v>No / Pending</x:v>
      </x:c>
      <x:c r="EC1197" t="str">
        <x:f>IF(L1197="","",IF(OR(ISNUMBER(SEARCH("Retracted Publication",Q1197)),CM1197="Retracted",CN1197="Retracted",CM1197="Expression of Concern",CN1197="Expression of Concern",F1197="Not used",CG1197="Critical",CH1197="High",CH1197="Critical"),"BLOCKED — integrity or use restriction",IF(AND(CJ1197="Yes",CK1197="Yes",CL1197="Yes"),IF(AND(CM1197="Clear",CN1197="Verified — clear"),IF(AND(AND(LEN(TRIM(CF1197))&gt;0,LEFT(LOWER(TRIM(CF1197)),7)&lt;&gt;"pending"),OR(CG1197="High",CG1197="Moderate"),OR(CH1197="Low",CH1197="Some concerns",CH1197="Not applicable")),IF(AND(DD1197="No",OR(DE1197="HIGH",DE1197="CONDITIONAL"),AND(LEN(TRIM(DF1197))&gt;0,LEFT(LOWER(TRIM(DF1197)),7)&lt;&gt;"pending")),IF(AND(AND(LEN(TRIM(DT1197))&gt;0,LEFT(LOWER(TRIM(DT1197)),7)&lt;&gt;"pending"),AND(LEN(TRIM(DU1197))&gt;0,LEFT(LOWER(TRIM(DU1197)),7)&lt;&gt;"pending"),OR(AND(LEN(TRIM(DV1197))&gt;0,LEFT(LOWER(TRIM(DV1197)),7)&lt;&gt;"pending"),AND(LEN(TRIM(DW1197))&gt;0,LEFT(LOWER(TRIM(DW1197)),7)&lt;&gt;"pending")),AND(LEN(TRIM(DX1197))&gt;0,LEFT(LOWER(TRIM(DX1197)),7)&lt;&gt;"pending")),IF(AND(F1197="Claim-ready",OR(EA1197="Strong",EA1197="Moderate"),AND(LEN(TRIM(G1197))&gt;0,LEFT(LOWER(TRIM(G1197)),7)&lt;&gt;"pending"),G1197&lt;&gt;"No substantive use decision is permitted from identification metadata alone.",AND(LEN(TRIM(DZ1197))&gt;0,LEFT(LOWER(TRIM(DZ1197)),7)&lt;&gt;"pending"),DZ1197&lt;&gt;"Identification metadata alone does not permit any substantive scientific, causal, operational, or institutional claim.",AND(LEN(TRIM(EI1197))&gt;0,LEFT(LOWER(TRIM(EI1197)),7)&lt;&gt;"pending"),ISNUMBER(EH1197),EH1197&gt;0),"READY","PENDING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7" t="str">
        <x:v>Pending</x:v>
      </x:c>
      <x:c r="EE1197"/>
      <x:c r="EF1197" t="str">
        <x:v>Pending</x:v>
      </x:c>
      <x:c r="EG1197" t="str">
        <x:v>Pending</x:v>
      </x:c>
      <x:c r="EH1197"/>
      <x:c r="EI1197" s="501"/>
      <x:c r="EJ1197"/>
      <x:c r="EK1197" t="str">
        <x:v>Pending</x:v>
      </x:c>
      <x:c r="EL1197" t="n">
        <x:v>46272</x:v>
      </x:c>
      <x:c r="EM1197" t="str">
        <x:v>Production PubMed record imported and reconciled to Zotero item Q2JP3FFX;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7" t="n">
        <x:f>IF(L1197="","",(IF(N1197&lt;&gt;"",1,0)+IF(O1197&lt;&gt;"",1,0)+IF(AJ1197&lt;&gt;"",1,0)+IF(AU1197&lt;&gt;"",1,0)+IF(BE1197&lt;&gt;"",1,0)+IF(CF1197&lt;&gt;"",1,0)+IF(CJ1197="Yes",1,0)+IF(CL1197="Yes",1,0)+IF(DE1197&lt;&gt;"Pending",1,0)+IF(F1197&lt;&gt;"",1,0)+IF(DZ1197&lt;&gt;"",1,0)+IF(EI1197&lt;&gt;"",1,0))/12)</x:f>
        <x:v>0.5</x:v>
      </x:c>
    </x:row>
    <x:row r="1198">
      <x:c r="A1198" t="str">
        <x:v>EV-1195</x:v>
      </x:c>
      <x:c r="B1198" t="str">
        <x:v>Integrity check</x:v>
      </x:c>
      <x:c r="C1198" t="str">
        <x:f>IF(L1198="","",IF(LEFT(EC1198,7)="BLOCKED","🔴 Do not use for conclusion",IF(EB1198="Yes","🟢 Claim-ready","🟡 Caution / context")))</x:f>
        <x:v>🟡 Caution / context</x:v>
      </x:c>
      <x:c r="D1198" t="str">
        <x:f>IF(L1198="","",EC1198)</x:f>
        <x:v>PENDING — appropriate appraisal</x:v>
      </x:c>
      <x:c r="E1198" t="str">
        <x:v>P3 — Medium</x:v>
      </x:c>
      <x:c r="F1198" t="str">
        <x:v>Pending</x:v>
      </x:c>
      <x:c r="G1198" t="str">
        <x:v>Title/abstract identify an explicit tactical/public-safety context and readiness domain; retain for full-text assessment.</x:v>
      </x:c>
      <x:c r="H1198" t="str">
        <x:v>Obtain and review lawful full text; confirm human adjudication; then select a design-specific appraisal instrument.</x:v>
      </x:c>
      <x:c r="I1198"/>
      <x:c r="J1198" t="str">
        <x:v>B — APHT / Medical Readiness</x:v>
      </x:c>
      <x:c r="K1198" t="str">
        <x:v>IDENTIFIED</x:v>
      </x:c>
      <x:c r="L1198" t="str">
        <x:v>A Multiyear Analysis of the Clinical Encounters of the ATF Tactical Medical Program.</x:v>
      </x:c>
      <x:c r="M1198"/>
      <x:c r="N1198" t="str">
        <x:v>Tang, Nelson; Kubit, Josh; Berrett, Oliver M; Levy, Matthew J</x:v>
      </x:c>
      <x:c r="O1198" t="n">
        <x:v>2014</x:v>
      </x:c>
      <x:c r="P1198" t="str">
        <x:v>Journal of special operations medicine : a peer reviewed journal for SOF medical professionals</x:v>
      </x:c>
      <x:c r="Q1198" t="str">
        <x:v>Journal Article</x:v>
      </x:c>
      <x:c r="R1198" t="str">
        <x:v>Unclear</x:v>
      </x:c>
      <x:c r="S1198" t="str">
        <x:v>Unknown</x:v>
      </x:c>
      <x:c r="T1198" t="str">
        <x:v>eng</x:v>
      </x:c>
      <x:c r="U1198" t="str">
        <x:v>https://pubmed.ncbi.nlm.nih.gov/25344717/</x:v>
      </x:c>
      <x:c r="V1198" t="str">
        <x:v>10.55460/5nw9-ecz1</x:v>
      </x:c>
      <x:c r="W1198" t="str">
        <x:f>IF(V1198="","",LOWER(SUBSTITUTE(SUBSTITUTE(SUBSTITUTE(SUBSTITUTE(TRIM(V1198),"https://doi.org/",""),"http://doi.org/",""),"https://dx.doi.org/",""),"doi:","")))</x:f>
        <x:v>10.55460/5nw9-ecz1</x:v>
      </x:c>
      <x:c r="X1198" t="str">
        <x:v>25344717</x:v>
      </x:c>
      <x:c r="Y1198" t="str"/>
      <x:c r="Z1198"/>
      <x:c r="AA1198" t="str">
        <x:v>PubMed/MEDLINE</x:v>
      </x:c>
      <x:c r="AB1198" t="str">
        <x:v>PUBMED-B-v1.0-2026-08-28</x:v>
      </x:c>
      <x:c r="AC1198" t="str">
        <x:v>SP-PUBMED-B-20260828</x:v>
      </x:c>
      <x:c r="AD1198" s="499" t="n">
        <x:v>46262</x:v>
      </x:c>
      <x:c r="AE1198" s="499" t="n">
        <x:v>46272</x:v>
      </x:c>
      <x:c r="AF1198" t="str">
        <x:v>GE4KNUS6</x:v>
      </x:c>
      <x:c r="AG1198"/>
      <x:c r="AH1198" t="str">
        <x:v>Tactical Athlete → Operational Readiness Brazil</x:v>
      </x:c>
      <x:c r="AI1198" t="str">
        <x:v>evidence-family:B</x:v>
      </x:c>
      <x:c r="AJ1198"/>
      <x:c r="AK1198" t="str">
        <x:f>IF(AJ1198="","",IF(OR(LOWER(AJ1198)="brazil",LOWER(AJ1198)="brasil"),"Yes","No"))</x:f>
      </x:c>
      <x:c r="AL1198"/>
      <x:c r="AM1198"/>
      <x:c r="AN1198"/>
      <x:c r="AO1198"/>
      <x:c r="AP1198"/>
      <x:c r="AQ1198"/>
      <x:c r="AR1198"/>
      <x:c r="AS1198"/>
      <x:c r="AT1198"/>
      <x:c r="AU1198"/>
      <x:c r="AV1198"/>
      <x:c r="AW1198"/>
      <x:c r="AX1198"/>
      <x:c r="AY1198"/>
      <x:c r="AZ1198"/>
      <x:c r="BA1198"/>
      <x:c r="BB1198"/>
      <x:c r="BC1198"/>
      <x:c r="BD1198"/>
      <x:c r="BE1198"/>
      <x:c r="BF1198"/>
      <x:c r="BG1198"/>
      <x:c r="BH1198"/>
      <x:c r="BI1198"/>
      <x:c r="BJ1198"/>
      <x:c r="BK1198"/>
      <x:c r="BL1198"/>
      <x:c r="BM1198"/>
      <x:c r="BN1198"/>
      <x:c r="BO1198"/>
      <x:c r="BP1198"/>
      <x:c r="BQ1198"/>
      <x:c r="BR1198"/>
      <x:c r="BS1198"/>
      <x:c r="BT1198"/>
      <x:c r="BU1198"/>
      <x:c r="BV1198"/>
      <x:c r="BW1198"/>
      <x:c r="BX1198"/>
      <x:c r="BY1198"/>
      <x:c r="BZ1198"/>
      <x:c r="CA1198"/>
      <x:c r="CB1198"/>
      <x:c r="CC1198"/>
      <x:c r="CD1198"/>
      <x:c r="CE1198"/>
      <x:c r="CF1198"/>
      <x:c r="CG1198"/>
      <x:c r="CH1198"/>
      <x:c r="CI1198"/>
      <x:c r="CJ1198" t="str">
        <x:v>Yes</x:v>
      </x:c>
      <x:c r="CK1198" t="str">
        <x:v>Yes</x:v>
      </x:c>
      <x:c r="CL1198" t="str">
        <x:v>Yes</x:v>
      </x:c>
      <x:c r="CM1198" t="str">
        <x:v>Clear</x:v>
      </x:c>
      <x:c r="CN1198" t="str">
        <x:v>Verified — clear</x:v>
      </x:c>
      <x:c r="CO1198" t="n">
        <x:v>46272</x:v>
      </x:c>
      <x:c r="CP1198" t="str">
        <x:v>https://pubmed.ncbi.nlm.nih.gov/25344717/</x:v>
      </x:c>
      <x:c r="CQ1198"/>
      <x:c r="CR1198"/>
      <x:c r="CS1198"/>
      <x:c r="CT1198"/>
      <x:c r="CU1198"/>
      <x:c r="CV1198"/>
      <x:c r="CW1198"/>
      <x:c r="CX1198"/>
      <x:c r="CY1198"/>
      <x:c r="CZ1198"/>
      <x:c r="DA1198"/>
      <x:c r="DB1198" t="str">
        <x:f>IF(L1198="","",IF(AND(COUNT(CU1198:DA1198)=7,OR(CU1198=0,CU1198=1,CU1198=2),OR(CV1198=0,CV1198=1,CV1198=2),OR(CW1198=0,CW1198=1,CW1198=2),OR(CX1198=0,CX1198=1,CX1198=2),OR(CY1198=0,CY1198=1,CY1198=2),OR(CZ1198=0,CZ1198=1,CZ1198=2),OR(DA1198=0,DA1198=1,DA1198=2)),SUM(CU1198:DA1198),""))</x:f>
      </x:c>
      <x:c r="DC1198" t="str">
        <x:f>IF(DB1198="","",ROUND(DB1198/14*10,1))</x:f>
      </x:c>
      <x:c r="DD1198" t="str">
        <x:v>Pending</x:v>
      </x:c>
      <x:c r="DE1198" t="str">
        <x:f>IF(L1198="","",IF(DC1198="","Pending",IF(DD1198="Yes","CONDITIONAL — safety override",IF(DC1198&gt;=8,"HIGH",IF(DC1198&gt;=5,"CONDITIONAL","LOW")))))</x:f>
        <x:v>Pending</x:v>
      </x:c>
      <x:c r="DF1198" t="str">
        <x:v>Pending screening and full-text appraisal; no transferability judgment made at identification.</x:v>
      </x:c>
      <x:c r="DG1198"/>
      <x:c r="DH1198"/>
      <x:c r="DI1198"/>
      <x:c r="DJ1198"/>
      <x:c r="DK1198"/>
      <x:c r="DL1198"/>
      <x:c r="DM1198"/>
      <x:c r="DN1198"/>
      <x:c r="DO1198"/>
      <x:c r="DP1198"/>
      <x:c r="DQ1198"/>
      <x:c r="DR1198"/>
      <x:c r="DS1198"/>
      <x:c r="DT1198"/>
      <x:c r="DU1198"/>
      <x:c r="DV1198"/>
      <x:c r="DW1198"/>
      <x:c r="DX1198"/>
      <x:c r="DY1198"/>
      <x:c r="DZ1198" t="str">
        <x:v>Title/abstract screening alone does not establish effectiveness, causality, methodological quality, transferability to Brazilian public safety or an institutional recommendation.</x:v>
      </x:c>
      <x:c r="EA1198" t="str">
        <x:v>Pending</x:v>
      </x:c>
      <x:c r="EB1198" t="str">
        <x:f>IF(L1198="","",IF(EC1198="READY","Yes","No / Pending"))</x:f>
        <x:v>No / Pending</x:v>
      </x:c>
      <x:c r="EC1198" t="str">
        <x:f>IF(L1198="","",IF(OR(ISNUMBER(SEARCH("Retracted Publication",Q1198)),CM1198="Retracted",CN1198="Retracted",CM1198="Expression of Concern",CN1198="Expression of Concern",F1198="Not used",CG1198="Critical",CH1198="High",CH1198="Critical"),"BLOCKED — integrity or use restriction",IF(AND(CJ1198="Yes",CK1198="Yes",CL1198="Yes"),IF(AND(CM1198="Clear",CN1198="Verified — clear"),IF(AND(AND(LEN(TRIM(CF1198))&gt;0,LEFT(LOWER(TRIM(CF1198)),7)&lt;&gt;"pending"),OR(CG1198="High",CG1198="Moderate"),OR(CH1198="Low",CH1198="Some concerns",CH1198="Not applicable")),IF(AND(DD1198="No",OR(DE1198="HIGH",DE1198="CONDITIONAL"),AND(LEN(TRIM(DF1198))&gt;0,LEFT(LOWER(TRIM(DF1198)),7)&lt;&gt;"pending")),IF(AND(AND(LEN(TRIM(DT1198))&gt;0,LEFT(LOWER(TRIM(DT1198)),7)&lt;&gt;"pending"),AND(LEN(TRIM(DU1198))&gt;0,LEFT(LOWER(TRIM(DU1198)),7)&lt;&gt;"pending"),OR(AND(LEN(TRIM(DV1198))&gt;0,LEFT(LOWER(TRIM(DV1198)),7)&lt;&gt;"pending"),AND(LEN(TRIM(DW1198))&gt;0,LEFT(LOWER(TRIM(DW1198)),7)&lt;&gt;"pending")),AND(LEN(TRIM(DX1198))&gt;0,LEFT(LOWER(TRIM(DX1198)),7)&lt;&gt;"pending")),IF(AND(F1198="Claim-ready",OR(EA1198="Strong",EA1198="Moderate"),AND(LEN(TRIM(G1198))&gt;0,LEFT(LOWER(TRIM(G1198)),7)&lt;&gt;"pending"),G1198&lt;&gt;"No substantive use decision is permitted from identification metadata alone.",AND(LEN(TRIM(DZ1198))&gt;0,LEFT(LOWER(TRIM(DZ1198)),7)&lt;&gt;"pending"),DZ1198&lt;&gt;"Identification metadata alone does not permit any substantive scientific, causal, operational, or institutional claim.",AND(LEN(TRIM(EI1198))&gt;0,LEFT(LOWER(TRIM(EI1198)),7)&lt;&gt;"pending"),ISNUMBER(EH1198),EH1198&gt;0),"READY","PENDING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198" t="str">
        <x:v>Pending</x:v>
      </x:c>
      <x:c r="EE1198"/>
      <x:c r="EF1198" t="str">
        <x:v>Pending</x:v>
      </x:c>
      <x:c r="EG1198" t="str">
        <x:v>Pending</x:v>
      </x:c>
      <x:c r="EH1198"/>
      <x:c r="EI1198" s="501"/>
      <x:c r="EJ1198"/>
      <x:c r="EK1198" t="str">
        <x:v>Pending</x:v>
      </x:c>
      <x:c r="EL1198" t="n">
        <x:v>46272</x:v>
      </x:c>
      <x:c r="EM1198" t="str">
        <x:v>Production PubMed record imported and reconciled to Zotero item GE4KNUS6;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198" t="n">
        <x:f>IF(L1198="","",(IF(N1198&lt;&gt;"",1,0)+IF(O1198&lt;&gt;"",1,0)+IF(AJ1198&lt;&gt;"",1,0)+IF(AU1198&lt;&gt;"",1,0)+IF(BE1198&lt;&gt;"",1,0)+IF(CF1198&lt;&gt;"",1,0)+IF(CJ1198="Yes",1,0)+IF(CL1198="Yes",1,0)+IF(DE1198&lt;&gt;"Pending",1,0)+IF(F1198&lt;&gt;"",1,0)+IF(DZ1198&lt;&gt;"",1,0)+IF(EI1198&lt;&gt;"",1,0))/12)</x:f>
        <x:v>0.5</x:v>
      </x:c>
    </x:row>
    <x:row r="1199">
      <x:c r="A1199" t="str">
        <x:v>EV-1196</x:v>
      </x:c>
      <x:c r="B1199" t="str">
        <x:v>Metadata verification</x:v>
      </x:c>
      <x:c r="C1199" t="str">
        <x:f>IF(L1199="","",IF(LEFT(EC1199,7)="BLOCKED","🔴 Do not use for conclusion",IF(EB1199="Yes","🟢 Claim-ready","🟡 Caution / context")))</x:f>
        <x:v>🟡 Caution / context</x:v>
      </x:c>
      <x:c r="D1199" t="str">
        <x:f>IF(L1199="","",EC1199)</x:f>
        <x:v>PENDING — verification</x:v>
      </x:c>
      <x:c r="E1199" t="str">
        <x:v>P2 — High</x:v>
      </x:c>
      <x:c r="F1199" t="str">
        <x:v>Pending</x:v>
      </x:c>
      <x:c r="G1199" t="str">
        <x:v>Title/abstract identify an explicit operational APHT/medical-readiness topic; retain for full-text assessment.</x:v>
      </x:c>
      <x:c r="H1199" t="str">
        <x:v>Obtain and review lawful full text; confirm human adjudication; then select a design-specific appraisal instrument.</x:v>
      </x:c>
      <x:c r="I1199"/>
      <x:c r="J1199" t="str">
        <x:v>B — APHT / Medical Readiness</x:v>
      </x:c>
      <x:c r="K1199" t="str">
        <x:v>IDENTIFIED</x:v>
      </x:c>
      <x:c r="L1199" t="str">
        <x:v>Management of External Hemorrhage in Tactical Combat Casualty Care: Chitosan-Based Hemostatic Gauze Dressings--TCCC Guidelines-Change 13-05.</x:v>
      </x:c>
      <x:c r="M1199"/>
      <x:c r="N1199" t="str">
        <x:v>Bennett, Brad L; Littlejohn, Lanny F; Kheirabadi, Bijan S; Butler, Frank K Jr; Kotwal, Russ S; Dubick, Michael A; Bailey, Hugh H</x:v>
      </x:c>
      <x:c r="O1199" t="n">
        <x:v>2014</x:v>
      </x:c>
      <x:c r="P1199" t="str">
        <x:v>Journal of special operations medicine : a peer reviewed journal for SOF medical professionals</x:v>
      </x:c>
      <x:c r="Q1199" t="str">
        <x:v>Journal Article</x:v>
      </x:c>
      <x:c r="R1199" t="str">
        <x:v>Unclear</x:v>
      </x:c>
      <x:c r="S1199" t="str">
        <x:v>Unknown</x:v>
      </x:c>
      <x:c r="T1199" t="str">
        <x:v>eng</x:v>
      </x:c>
      <x:c r="U1199" t="str">
        <x:v>https://pubmed.ncbi.nlm.nih.gov/25344707/</x:v>
      </x:c>
      <x:c r="V1199" t="str">
        <x:v>10.55460/03vo-8flo</x:v>
      </x:c>
      <x:c r="W1199" t="str">
        <x:f>IF(V1199="","",LOWER(SUBSTITUTE(SUBSTITUTE(SUBSTITUTE(SUBSTITUTE(TRIM(V1199),"https://doi.org/",""),"http://doi.org/",""),"https://dx.doi.org/",""),"doi:","")))</x:f>
        <x:v>10.55460/03vo-8flo</x:v>
      </x:c>
      <x:c r="X1199" t="str">
        <x:v>25344707</x:v>
      </x:c>
      <x:c r="Y1199" t="str"/>
      <x:c r="Z1199"/>
      <x:c r="AA1199" t="str">
        <x:v>PubMed/MEDLINE</x:v>
      </x:c>
      <x:c r="AB1199" t="str">
        <x:v>PUBMED-B-v1.0-2026-08-28</x:v>
      </x:c>
      <x:c r="AC1199" t="str">
        <x:v>SP-PUBMED-B-20260828</x:v>
      </x:c>
      <x:c r="AD1199" s="499" t="n">
        <x:v>46262</x:v>
      </x:c>
      <x:c r="AE1199" s="499" t="n">
        <x:v>46272</x:v>
      </x:c>
      <x:c r="AF1199" t="str">
        <x:v>SUK7F2ED</x:v>
      </x:c>
      <x:c r="AG1199"/>
      <x:c r="AH1199" t="str">
        <x:v>Tactical Athlete → Operational Readiness Brazil</x:v>
      </x:c>
      <x:c r="AI1199" t="str">
        <x:v>evidence-family:B</x:v>
      </x:c>
      <x:c r="AJ1199"/>
      <x:c r="AK1199" t="str">
        <x:f>IF(AJ1199="","",IF(OR(LOWER(AJ1199)="brazil",LOWER(AJ1199)="brasil"),"Yes","No"))</x:f>
      </x:c>
      <x:c r="AL1199"/>
      <x:c r="AM1199"/>
      <x:c r="AN1199"/>
      <x:c r="AO1199"/>
      <x:c r="AP1199"/>
      <x:c r="AQ1199"/>
      <x:c r="AR1199"/>
      <x:c r="AS1199"/>
      <x:c r="AT1199"/>
      <x:c r="AU1199"/>
      <x:c r="AV1199"/>
      <x:c r="AW1199"/>
      <x:c r="AX1199"/>
      <x:c r="AY1199"/>
      <x:c r="AZ1199"/>
      <x:c r="BA1199"/>
      <x:c r="BB1199"/>
      <x:c r="BC1199"/>
      <x:c r="BD1199"/>
      <x:c r="BE1199"/>
      <x:c r="BF1199"/>
      <x:c r="BG1199"/>
      <x:c r="BH1199"/>
      <x:c r="BI1199"/>
      <x:c r="BJ1199"/>
      <x:c r="BK1199"/>
      <x:c r="BL1199"/>
      <x:c r="BM1199"/>
      <x:c r="BN1199"/>
      <x:c r="BO1199"/>
      <x:c r="BP1199"/>
      <x:c r="BQ1199"/>
      <x:c r="BR1199"/>
      <x:c r="BS1199"/>
      <x:c r="BT1199"/>
      <x:c r="BU1199"/>
      <x:c r="BV1199"/>
      <x:c r="BW1199"/>
      <x:c r="BX1199"/>
      <x:c r="BY1199"/>
      <x:c r="BZ1199"/>
      <x:c r="CA1199"/>
      <x:c r="CB1199"/>
      <x:c r="CC1199"/>
      <x:c r="CD1199"/>
      <x:c r="CE1199"/>
      <x:c r="CF1199"/>
      <x:c r="CG1199"/>
      <x:c r="CH1199"/>
      <x:c r="CI1199"/>
      <x:c r="CJ1199" t="str">
        <x:v>Pending</x:v>
      </x:c>
      <x:c r="CK1199" t="str">
        <x:v>Yes</x:v>
      </x:c>
      <x:c r="CL1199" t="str">
        <x:v>Yes</x:v>
      </x:c>
      <x:c r="CM1199" t="str">
        <x:v>Clear</x:v>
      </x:c>
      <x:c r="CN1199" t="str">
        <x:v>Verified — clear</x:v>
      </x:c>
      <x:c r="CO1199" t="n">
        <x:v>46272</x:v>
      </x:c>
      <x:c r="CP1199" t="str">
        <x:v>https://pubmed.ncbi.nlm.nih.gov/25344707/</x:v>
      </x:c>
      <x:c r="CQ1199"/>
      <x:c r="CR1199"/>
      <x:c r="CS1199"/>
      <x:c r="CT1199"/>
      <x:c r="CU1199"/>
      <x:c r="CV1199"/>
      <x:c r="CW1199"/>
      <x:c r="CX1199"/>
      <x:c r="CY1199"/>
      <x:c r="CZ1199"/>
      <x:c r="DA1199"/>
      <x:c r="DB1199" t="str">
        <x:f>IF(L1199="","",IF(AND(COUNT(CU1199:DA1199)=7,OR(CU1199=0,CU1199=1,CU1199=2),OR(CV1199=0,CV1199=1,CV1199=2),OR(CW1199=0,CW1199=1,CW1199=2),OR(CX1199=0,CX1199=1,CX1199=2),OR(CY1199=0,CY1199=1,CY1199=2),OR(CZ1199=0,CZ1199=1,CZ1199=2),OR(DA1199=0,DA1199=1,DA1199=2)),SUM(CU1199:DA1199),""))</x:f>
      </x:c>
      <x:c r="DC1199" t="str">
        <x:f>IF(DB1199="","",ROUND(DB1199/14*10,1))</x:f>
      </x:c>
      <x:c r="DD1199" t="str">
        <x:v>Pending</x:v>
      </x:c>
      <x:c r="DE1199" t="str">
        <x:f>IF(L1199="","",IF(DC1199="","Pending",IF(DD1199="Yes","CONDITIONAL — safety override",IF(DC1199&gt;=8,"HIGH",IF(DC1199&gt;=5,"CONDITIONAL","LOW")))))</x:f>
        <x:v>Pending</x:v>
      </x:c>
      <x:c r="DF1199" t="str">
        <x:v>Pending screening and full-text appraisal; no transferability judgment made at identification.</x:v>
      </x:c>
      <x:c r="DG1199"/>
      <x:c r="DH1199"/>
      <x:c r="DI1199"/>
      <x:c r="DJ1199"/>
      <x:c r="DK1199"/>
      <x:c r="DL1199"/>
      <x:c r="DM1199"/>
      <x:c r="DN1199"/>
      <x:c r="DO1199"/>
      <x:c r="DP1199"/>
      <x:c r="DQ1199"/>
      <x:c r="DR1199"/>
      <x:c r="DS1199"/>
      <x:c r="DT1199"/>
      <x:c r="DU1199"/>
      <x:c r="DV1199"/>
      <x:c r="DW1199"/>
      <x:c r="DX1199"/>
      <x:c r="DY1199"/>
      <x:c r="DZ1199" t="str">
        <x:v>Title/abstract screening alone does not establish effectiveness, causality, methodological quality, transferability to Brazilian public safety or an institutional recommendation.</x:v>
      </x:c>
      <x:c r="EA1199" t="str">
        <x:v>Pending</x:v>
      </x:c>
      <x:c r="EB1199" t="str">
        <x:f>IF(L1199="","",IF(EC1199="READY","Yes","No / Pending"))</x:f>
        <x:v>No / Pending</x:v>
      </x:c>
      <x:c r="EC1199" t="str">
        <x:f>IF(L1199="","",IF(OR(ISNUMBER(SEARCH("Retracted Publication",Q1199)),CM1199="Retracted",CN1199="Retracted",CM1199="Expression of Concern",CN1199="Expression of Concern",F1199="Not used",CG1199="Critical",CH1199="High",CH1199="Critical"),"BLOCKED — integrity or use restriction",IF(AND(CJ1199="Yes",CK1199="Yes",CL1199="Yes"),IF(AND(CM1199="Clear",CN1199="Verified — clear"),IF(AND(AND(LEN(TRIM(CF1199))&gt;0,LEFT(LOWER(TRIM(CF1199)),7)&lt;&gt;"pending"),OR(CG1199="High",CG1199="Moderate"),OR(CH1199="Low",CH1199="Some concerns",CH1199="Not applicable")),IF(AND(DD1199="No",OR(DE1199="HIGH",DE1199="CONDITIONAL"),AND(LEN(TRIM(DF1199))&gt;0,LEFT(LOWER(TRIM(DF1199)),7)&lt;&gt;"pending")),IF(AND(AND(LEN(TRIM(DT1199))&gt;0,LEFT(LOWER(TRIM(DT1199)),7)&lt;&gt;"pending"),AND(LEN(TRIM(DU1199))&gt;0,LEFT(LOWER(TRIM(DU1199)),7)&lt;&gt;"pending"),OR(AND(LEN(TRIM(DV1199))&gt;0,LEFT(LOWER(TRIM(DV1199)),7)&lt;&gt;"pending"),AND(LEN(TRIM(DW1199))&gt;0,LEFT(LOWER(TRIM(DW1199)),7)&lt;&gt;"pending")),AND(LEN(TRIM(DX1199))&gt;0,LEFT(LOWER(TRIM(DX1199)),7)&lt;&gt;"pending")),IF(AND(F1199="Claim-ready",OR(EA1199="Strong",EA1199="Moderate"),AND(LEN(TRIM(G1199))&gt;0,LEFT(LOWER(TRIM(G1199)),7)&lt;&gt;"pending"),G1199&lt;&gt;"No substantive use decision is permitted from identification metadata alone.",AND(LEN(TRIM(DZ1199))&gt;0,LEFT(LOWER(TRIM(DZ1199)),7)&lt;&gt;"pending"),DZ1199&lt;&gt;"Identification metadata alone does not permit any substantive scientific, causal, operational, or institutional claim.",AND(LEN(TRIM(EI1199))&gt;0,LEFT(LOWER(TRIM(EI1199)),7)&lt;&gt;"pending"),ISNUMBER(EH1199),EH1199&gt;0),"READY","PENDING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199" t="str">
        <x:v>Pending</x:v>
      </x:c>
      <x:c r="EE1199"/>
      <x:c r="EF1199" t="str">
        <x:v>Pending</x:v>
      </x:c>
      <x:c r="EG1199" t="str">
        <x:v>Pending</x:v>
      </x:c>
      <x:c r="EH1199"/>
      <x:c r="EI1199" s="501"/>
      <x:c r="EJ1199"/>
      <x:c r="EK1199" t="str">
        <x:v>Pending</x:v>
      </x:c>
      <x:c r="EL1199" t="n">
        <x:v>46272</x:v>
      </x:c>
      <x:c r="EM1199" t="str">
        <x:v>Production PubMed record imported and reconciled to Zotero item SUK7F2ED;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199" t="n">
        <x:f>IF(L1199="","",(IF(N1199&lt;&gt;"",1,0)+IF(O1199&lt;&gt;"",1,0)+IF(AJ1199&lt;&gt;"",1,0)+IF(AU1199&lt;&gt;"",1,0)+IF(BE1199&lt;&gt;"",1,0)+IF(CF1199&lt;&gt;"",1,0)+IF(CJ1199="Yes",1,0)+IF(CL1199="Yes",1,0)+IF(DE1199&lt;&gt;"Pending",1,0)+IF(F1199&lt;&gt;"",1,0)+IF(DZ1199&lt;&gt;"",1,0)+IF(EI1199&lt;&gt;"",1,0))/12)</x:f>
        <x:v>0.4166666666666667</x:v>
      </x:c>
    </x:row>
    <x:row r="1200">
      <x:c r="A1200" t="str">
        <x:v>EV-1197</x:v>
      </x:c>
      <x:c r="B1200" t="str">
        <x:v>Integrity check</x:v>
      </x:c>
      <x:c r="C1200" t="str">
        <x:f>IF(L1200="","",IF(LEFT(EC1200,7)="BLOCKED","🔴 Do not use for conclusion",IF(EB1200="Yes","🟢 Claim-ready","🟡 Caution / context")))</x:f>
        <x:v>🟡 Caution / context</x:v>
      </x:c>
      <x:c r="D1200" t="str">
        <x:f>IF(L1200="","",EC1200)</x:f>
        <x:v>PENDING — appropriate appraisal</x:v>
      </x:c>
      <x:c r="E1200" t="str">
        <x:v>P3 — Medium</x:v>
      </x:c>
      <x:c r="F1200" t="str">
        <x:v>Pending</x:v>
      </x:c>
      <x:c r="G1200" t="str">
        <x:v>A potentially relevant concept is present, but direct applicability is ambiguous at title/abstract level.</x:v>
      </x:c>
      <x:c r="H1200" t="str">
        <x:v>Human title/abstract adjudication; retrieve full text if relevance remains plausible.</x:v>
      </x:c>
      <x:c r="I1200"/>
      <x:c r="J1200" t="str">
        <x:v>B — APHT / Medical Readiness</x:v>
      </x:c>
      <x:c r="K1200" t="str">
        <x:v>IDENTIFIED</x:v>
      </x:c>
      <x:c r="L1200" t="str">
        <x:v>Are the Yo-Yo intermittent recovery test levels 1 and 2 both useful? Reliability, responsiveness and interchangeability in young soccer players.</x:v>
      </x:c>
      <x:c r="M1200"/>
      <x:c r="N1200" t="str">
        <x:v>Fanchini, Maurizio; Castagna, Carlo; Coutts, Aaron J; Schena, Federico; McCall, Alan; Impellizzeri, Franco M</x:v>
      </x:c>
      <x:c r="O1200" t="n">
        <x:v>2014</x:v>
      </x:c>
      <x:c r="P1200" t="str">
        <x:v>Journal of sports sciences</x:v>
      </x:c>
      <x:c r="Q1200" t="str">
        <x:v>Journal Article</x:v>
      </x:c>
      <x:c r="R1200" t="str">
        <x:v>Unclear</x:v>
      </x:c>
      <x:c r="S1200" t="str">
        <x:v>Unknown</x:v>
      </x:c>
      <x:c r="T1200" t="str">
        <x:v>eng</x:v>
      </x:c>
      <x:c r="U1200" t="str">
        <x:v>https://pubmed.ncbi.nlm.nih.gov/25333679/</x:v>
      </x:c>
      <x:c r="V1200" t="str">
        <x:v>10.1080/02640414.2014.969295</x:v>
      </x:c>
      <x:c r="W1200" t="str">
        <x:f>IF(V1200="","",LOWER(SUBSTITUTE(SUBSTITUTE(SUBSTITUTE(SUBSTITUTE(TRIM(V1200),"https://doi.org/",""),"http://doi.org/",""),"https://dx.doi.org/",""),"doi:","")))</x:f>
        <x:v>10.1080/02640414.2014.969295</x:v>
      </x:c>
      <x:c r="X1200" t="str">
        <x:v>25333679</x:v>
      </x:c>
      <x:c r="Y1200" t="str"/>
      <x:c r="Z1200"/>
      <x:c r="AA1200" t="str">
        <x:v>PubMed/MEDLINE</x:v>
      </x:c>
      <x:c r="AB1200" t="str">
        <x:v>PUBMED-B-v1.0-2026-08-28</x:v>
      </x:c>
      <x:c r="AC1200" t="str">
        <x:v>SP-PUBMED-B-20260828</x:v>
      </x:c>
      <x:c r="AD1200" s="499" t="n">
        <x:v>46262</x:v>
      </x:c>
      <x:c r="AE1200" s="499" t="n">
        <x:v>46272</x:v>
      </x:c>
      <x:c r="AF1200" t="str">
        <x:v>I47E3QZP</x:v>
      </x:c>
      <x:c r="AG1200"/>
      <x:c r="AH1200" t="str">
        <x:v>Tactical Athlete → Operational Readiness Brazil</x:v>
      </x:c>
      <x:c r="AI1200" t="str">
        <x:v>evidence-family:B</x:v>
      </x:c>
      <x:c r="AJ1200"/>
      <x:c r="AK1200" t="str">
        <x:f>IF(AJ1200="","",IF(OR(LOWER(AJ1200)="brazil",LOWER(AJ1200)="brasil"),"Yes","No"))</x:f>
      </x:c>
      <x:c r="AL1200"/>
      <x:c r="AM1200"/>
      <x:c r="AN1200"/>
      <x:c r="AO1200"/>
      <x:c r="AP1200"/>
      <x:c r="AQ1200"/>
      <x:c r="AR1200"/>
      <x:c r="AS1200"/>
      <x:c r="AT1200"/>
      <x:c r="AU1200"/>
      <x:c r="AV1200"/>
      <x:c r="AW1200"/>
      <x:c r="AX1200"/>
      <x:c r="AY1200"/>
      <x:c r="AZ1200"/>
      <x:c r="BA1200"/>
      <x:c r="BB1200"/>
      <x:c r="BC1200"/>
      <x:c r="BD1200"/>
      <x:c r="BE1200"/>
      <x:c r="BF1200"/>
      <x:c r="BG1200"/>
      <x:c r="BH1200"/>
      <x:c r="BI1200"/>
      <x:c r="BJ1200"/>
      <x:c r="BK1200"/>
      <x:c r="BL1200"/>
      <x:c r="BM1200"/>
      <x:c r="BN1200"/>
      <x:c r="BO1200"/>
      <x:c r="BP1200"/>
      <x:c r="BQ1200"/>
      <x:c r="BR1200"/>
      <x:c r="BS1200"/>
      <x:c r="BT1200"/>
      <x:c r="BU1200"/>
      <x:c r="BV1200"/>
      <x:c r="BW1200"/>
      <x:c r="BX1200"/>
      <x:c r="BY1200"/>
      <x:c r="BZ1200"/>
      <x:c r="CA1200"/>
      <x:c r="CB1200"/>
      <x:c r="CC1200"/>
      <x:c r="CD1200"/>
      <x:c r="CE1200"/>
      <x:c r="CF1200"/>
      <x:c r="CG1200"/>
      <x:c r="CH1200"/>
      <x:c r="CI1200"/>
      <x:c r="CJ1200" t="str">
        <x:v>Yes</x:v>
      </x:c>
      <x:c r="CK1200" t="str">
        <x:v>Yes</x:v>
      </x:c>
      <x:c r="CL1200" t="str">
        <x:v>Yes</x:v>
      </x:c>
      <x:c r="CM1200" t="str">
        <x:v>Clear</x:v>
      </x:c>
      <x:c r="CN1200" t="str">
        <x:v>Verified — clear</x:v>
      </x:c>
      <x:c r="CO1200" t="n">
        <x:v>46272</x:v>
      </x:c>
      <x:c r="CP1200" t="str">
        <x:v>https://pubmed.ncbi.nlm.nih.gov/25333679/</x:v>
      </x:c>
      <x:c r="CQ1200"/>
      <x:c r="CR1200"/>
      <x:c r="CS1200"/>
      <x:c r="CT1200"/>
      <x:c r="CU1200"/>
      <x:c r="CV1200"/>
      <x:c r="CW1200"/>
      <x:c r="CX1200"/>
      <x:c r="CY1200"/>
      <x:c r="CZ1200"/>
      <x:c r="DA1200"/>
      <x:c r="DB1200" t="str">
        <x:f>IF(L1200="","",IF(AND(COUNT(CU1200:DA1200)=7,OR(CU1200=0,CU1200=1,CU1200=2),OR(CV1200=0,CV1200=1,CV1200=2),OR(CW1200=0,CW1200=1,CW1200=2),OR(CX1200=0,CX1200=1,CX1200=2),OR(CY1200=0,CY1200=1,CY1200=2),OR(CZ1200=0,CZ1200=1,CZ1200=2),OR(DA1200=0,DA1200=1,DA1200=2)),SUM(CU1200:DA1200),""))</x:f>
      </x:c>
      <x:c r="DC1200" t="str">
        <x:f>IF(DB1200="","",ROUND(DB1200/14*10,1))</x:f>
      </x:c>
      <x:c r="DD1200" t="str">
        <x:v>Pending</x:v>
      </x:c>
      <x:c r="DE1200" t="str">
        <x:f>IF(L1200="","",IF(DC1200="","Pending",IF(DD1200="Yes","CONDITIONAL — safety override",IF(DC1200&gt;=8,"HIGH",IF(DC1200&gt;=5,"CONDITIONAL","LOW")))))</x:f>
        <x:v>Pending</x:v>
      </x:c>
      <x:c r="DF1200" t="str">
        <x:v>Pending screening and full-text appraisal; no transferability judgment made at identification.</x:v>
      </x:c>
      <x:c r="DG1200"/>
      <x:c r="DH1200"/>
      <x:c r="DI1200"/>
      <x:c r="DJ1200"/>
      <x:c r="DK1200"/>
      <x:c r="DL1200"/>
      <x:c r="DM1200"/>
      <x:c r="DN1200"/>
      <x:c r="DO1200"/>
      <x:c r="DP1200"/>
      <x:c r="DQ1200"/>
      <x:c r="DR1200"/>
      <x:c r="DS1200"/>
      <x:c r="DT1200"/>
      <x:c r="DU1200"/>
      <x:c r="DV1200"/>
      <x:c r="DW1200"/>
      <x:c r="DX1200"/>
      <x:c r="DY1200"/>
      <x:c r="DZ1200" t="str">
        <x:v>Title/abstract information is insufficient for a substantive scientific, causal, transferability or institutional claim.</x:v>
      </x:c>
      <x:c r="EA1200" t="str">
        <x:v>Pending</x:v>
      </x:c>
      <x:c r="EB1200" t="str">
        <x:f>IF(L1200="","",IF(EC1200="READY","Yes","No / Pending"))</x:f>
        <x:v>No / Pending</x:v>
      </x:c>
      <x:c r="EC1200" t="str">
        <x:f>IF(L1200="","",IF(OR(ISNUMBER(SEARCH("Retracted Publication",Q1200)),CM1200="Retracted",CN1200="Retracted",CM1200="Expression of Concern",CN1200="Expression of Concern",F1200="Not used",CG1200="Critical",CH1200="High",CH1200="Critical"),"BLOCKED — integrity or use restriction",IF(AND(CJ1200="Yes",CK1200="Yes",CL1200="Yes"),IF(AND(CM1200="Clear",CN1200="Verified — clear"),IF(AND(AND(LEN(TRIM(CF1200))&gt;0,LEFT(LOWER(TRIM(CF1200)),7)&lt;&gt;"pending"),OR(CG1200="High",CG1200="Moderate"),OR(CH1200="Low",CH1200="Some concerns",CH1200="Not applicable")),IF(AND(DD1200="No",OR(DE1200="HIGH",DE1200="CONDITIONAL"),AND(LEN(TRIM(DF1200))&gt;0,LEFT(LOWER(TRIM(DF1200)),7)&lt;&gt;"pending")),IF(AND(AND(LEN(TRIM(DT1200))&gt;0,LEFT(LOWER(TRIM(DT1200)),7)&lt;&gt;"pending"),AND(LEN(TRIM(DU1200))&gt;0,LEFT(LOWER(TRIM(DU1200)),7)&lt;&gt;"pending"),OR(AND(LEN(TRIM(DV1200))&gt;0,LEFT(LOWER(TRIM(DV1200)),7)&lt;&gt;"pending"),AND(LEN(TRIM(DW1200))&gt;0,LEFT(LOWER(TRIM(DW1200)),7)&lt;&gt;"pending")),AND(LEN(TRIM(DX1200))&gt;0,LEFT(LOWER(TRIM(DX1200)),7)&lt;&gt;"pending")),IF(AND(F1200="Claim-ready",OR(EA1200="Strong",EA1200="Moderate"),AND(LEN(TRIM(G1200))&gt;0,LEFT(LOWER(TRIM(G1200)),7)&lt;&gt;"pending"),G1200&lt;&gt;"No substantive use decision is permitted from identification metadata alone.",AND(LEN(TRIM(DZ1200))&gt;0,LEFT(LOWER(TRIM(DZ1200)),7)&lt;&gt;"pending"),DZ1200&lt;&gt;"Identification metadata alone does not permit any substantive scientific, causal, operational, or institutional claim.",AND(LEN(TRIM(EI1200))&gt;0,LEFT(LOWER(TRIM(EI1200)),7)&lt;&gt;"pending"),ISNUMBER(EH1200),EH1200&gt;0),"READY","PENDING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0" t="str">
        <x:v>Pending</x:v>
      </x:c>
      <x:c r="EE1200"/>
      <x:c r="EF1200" t="str">
        <x:v>Pending</x:v>
      </x:c>
      <x:c r="EG1200" t="str">
        <x:v>Pending</x:v>
      </x:c>
      <x:c r="EH1200"/>
      <x:c r="EI1200" s="501"/>
      <x:c r="EJ1200"/>
      <x:c r="EK1200" t="str">
        <x:v>Pending</x:v>
      </x:c>
      <x:c r="EL1200" t="n">
        <x:v>46272</x:v>
      </x:c>
      <x:c r="EM1200" t="str">
        <x:v>Production PubMed record imported and reconciled to Zotero item I47E3QZP;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00" t="n">
        <x:f>IF(L1200="","",(IF(N1200&lt;&gt;"",1,0)+IF(O1200&lt;&gt;"",1,0)+IF(AJ1200&lt;&gt;"",1,0)+IF(AU1200&lt;&gt;"",1,0)+IF(BE1200&lt;&gt;"",1,0)+IF(CF1200&lt;&gt;"",1,0)+IF(CJ1200="Yes",1,0)+IF(CL1200="Yes",1,0)+IF(DE1200&lt;&gt;"Pending",1,0)+IF(F1200&lt;&gt;"",1,0)+IF(DZ1200&lt;&gt;"",1,0)+IF(EI1200&lt;&gt;"",1,0))/12)</x:f>
        <x:v>0.5</x:v>
      </x:c>
    </x:row>
    <x:row r="1201">
      <x:c r="A1201" t="str">
        <x:v>EV-1198</x:v>
      </x:c>
      <x:c r="B1201" t="str">
        <x:v>Integrity check</x:v>
      </x:c>
      <x:c r="C1201" t="str">
        <x:f>IF(L1201="","",IF(LEFT(EC1201,7)="BLOCKED","🔴 Do not use for conclusion",IF(EB1201="Yes","🟢 Claim-ready","🟡 Caution / context")))</x:f>
        <x:v>🟡 Caution / context</x:v>
      </x:c>
      <x:c r="D1201" t="str">
        <x:f>IF(L1201="","",EC1201)</x:f>
        <x:v>PENDING — appropriate appraisal</x:v>
      </x:c>
      <x:c r="E1201" t="str">
        <x:v>P3 — Medium</x:v>
      </x:c>
      <x:c r="F1201" t="str">
        <x:v>Pending</x:v>
      </x:c>
      <x:c r="G1201" t="str">
        <x:v>Title/abstract identify an explicit tactical/public-safety context and readiness domain; retain for full-text assessment.</x:v>
      </x:c>
      <x:c r="H1201" t="str">
        <x:v>Obtain and review lawful full text; confirm human adjudication; then select a design-specific appraisal instrument.</x:v>
      </x:c>
      <x:c r="I1201"/>
      <x:c r="J1201" t="str">
        <x:v>A — Core</x:v>
      </x:c>
      <x:c r="K1201" t="str">
        <x:v>IDENTIFIED</x:v>
      </x:c>
      <x:c r="L1201" t="str">
        <x:v>Injury epidemiology of U.S. Army Special Operations forces.</x:v>
      </x:c>
      <x:c r="M1201"/>
      <x:c r="N1201" t="str">
        <x:v>Abt, John P; Sell, Timothy C; Lovalekar, Mita T; Keenan, Karen A; Bozich, Anthony J; Morgan, Jeffrey S; Kane, Shawn F; Benson, Peter J; Lephart, Scott M</x:v>
      </x:c>
      <x:c r="O1201" t="n">
        <x:v>2014</x:v>
      </x:c>
      <x:c r="P1201" t="str">
        <x:v>Military medicine</x:v>
      </x:c>
      <x:c r="Q1201" t="str">
        <x:v>Journal Article; Research Support, U.S. Gov't, Non-P.H.S.</x:v>
      </x:c>
      <x:c r="R1201" t="str">
        <x:v>Unclear</x:v>
      </x:c>
      <x:c r="S1201" t="str">
        <x:v>Unknown</x:v>
      </x:c>
      <x:c r="T1201" t="str">
        <x:v>eng</x:v>
      </x:c>
      <x:c r="U1201" t="str">
        <x:v>https://pubmed.ncbi.nlm.nih.gov/25269128/</x:v>
      </x:c>
      <x:c r="V1201" t="str">
        <x:v>10.7205/milmed-d-14-00078</x:v>
      </x:c>
      <x:c r="W1201" t="str">
        <x:f>IF(V1201="","",LOWER(SUBSTITUTE(SUBSTITUTE(SUBSTITUTE(SUBSTITUTE(TRIM(V1201),"https://doi.org/",""),"http://doi.org/",""),"https://dx.doi.org/",""),"doi:","")))</x:f>
        <x:v>10.7205/milmed-d-14-00078</x:v>
      </x:c>
      <x:c r="X1201" t="str">
        <x:v>25269128</x:v>
      </x:c>
      <x:c r="Y1201" t="str"/>
      <x:c r="Z1201"/>
      <x:c r="AA1201" t="str">
        <x:v>PubMed/MEDLINE</x:v>
      </x:c>
      <x:c r="AB1201" t="str">
        <x:v>PUBMED-A-v1.0-2026-08-28</x:v>
      </x:c>
      <x:c r="AC1201" t="str">
        <x:v>SP-PUBMED-A-20260828</x:v>
      </x:c>
      <x:c r="AD1201" s="499" t="n">
        <x:v>46262</x:v>
      </x:c>
      <x:c r="AE1201" s="499" t="n">
        <x:v>46272</x:v>
      </x:c>
      <x:c r="AF1201" t="str">
        <x:v>3RMGL6BD</x:v>
      </x:c>
      <x:c r="AG1201"/>
      <x:c r="AH1201" t="str">
        <x:v>Tactical Athlete → Operational Readiness Brazil</x:v>
      </x:c>
      <x:c r="AI1201" t="str">
        <x:v>evidence-family:A</x:v>
      </x:c>
      <x:c r="AJ1201"/>
      <x:c r="AK1201" t="str">
        <x:f>IF(AJ1201="","",IF(OR(LOWER(AJ1201)="brazil",LOWER(AJ1201)="brasil"),"Yes","No"))</x:f>
      </x:c>
      <x:c r="AL1201"/>
      <x:c r="AM1201"/>
      <x:c r="AN1201"/>
      <x:c r="AO1201"/>
      <x:c r="AP1201"/>
      <x:c r="AQ1201"/>
      <x:c r="AR1201"/>
      <x:c r="AS1201"/>
      <x:c r="AT1201"/>
      <x:c r="AU1201"/>
      <x:c r="AV1201"/>
      <x:c r="AW1201"/>
      <x:c r="AX1201"/>
      <x:c r="AY1201"/>
      <x:c r="AZ1201"/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/>
      <x:c r="BO1201"/>
      <x:c r="BP1201"/>
      <x:c r="BQ1201"/>
      <x:c r="BR1201"/>
      <x:c r="BS1201"/>
      <x:c r="BT1201"/>
      <x:c r="BU1201"/>
      <x:c r="BV1201"/>
      <x:c r="BW1201"/>
      <x:c r="BX1201"/>
      <x:c r="BY1201"/>
      <x:c r="BZ1201"/>
      <x:c r="CA1201"/>
      <x:c r="CB1201"/>
      <x:c r="CC1201"/>
      <x:c r="CD1201"/>
      <x:c r="CE1201"/>
      <x:c r="CF1201"/>
      <x:c r="CG1201"/>
      <x:c r="CH1201"/>
      <x:c r="CI1201"/>
      <x:c r="CJ1201" t="str">
        <x:v>Yes</x:v>
      </x:c>
      <x:c r="CK1201" t="str">
        <x:v>Yes</x:v>
      </x:c>
      <x:c r="CL1201" t="str">
        <x:v>Yes</x:v>
      </x:c>
      <x:c r="CM1201" t="str">
        <x:v>Clear</x:v>
      </x:c>
      <x:c r="CN1201" t="str">
        <x:v>Verified — clear</x:v>
      </x:c>
      <x:c r="CO1201" t="n">
        <x:v>46272</x:v>
      </x:c>
      <x:c r="CP1201" t="str">
        <x:v>https://pubmed.ncbi.nlm.nih.gov/25269128/</x:v>
      </x:c>
      <x:c r="CQ1201"/>
      <x:c r="CR1201"/>
      <x:c r="CS1201"/>
      <x:c r="CT1201"/>
      <x:c r="CU1201"/>
      <x:c r="CV1201"/>
      <x:c r="CW1201"/>
      <x:c r="CX1201"/>
      <x:c r="CY1201"/>
      <x:c r="CZ1201"/>
      <x:c r="DA1201"/>
      <x:c r="DB1201" t="str">
        <x:f>IF(L1201="","",IF(AND(COUNT(CU1201:DA1201)=7,OR(CU1201=0,CU1201=1,CU1201=2),OR(CV1201=0,CV1201=1,CV1201=2),OR(CW1201=0,CW1201=1,CW1201=2),OR(CX1201=0,CX1201=1,CX1201=2),OR(CY1201=0,CY1201=1,CY1201=2),OR(CZ1201=0,CZ1201=1,CZ1201=2),OR(DA1201=0,DA1201=1,DA1201=2)),SUM(CU1201:DA1201),""))</x:f>
      </x:c>
      <x:c r="DC1201" t="str">
        <x:f>IF(DB1201="","",ROUND(DB1201/14*10,1))</x:f>
      </x:c>
      <x:c r="DD1201" t="str">
        <x:v>Pending</x:v>
      </x:c>
      <x:c r="DE1201" t="str">
        <x:f>IF(L1201="","",IF(DC1201="","Pending",IF(DD1201="Yes","CONDITIONAL — safety override",IF(DC1201&gt;=8,"HIGH",IF(DC1201&gt;=5,"CONDITIONAL","LOW")))))</x:f>
        <x:v>Pending</x:v>
      </x:c>
      <x:c r="DF1201" t="str">
        <x:v>Pending screening and full-text appraisal; no transferability judgment made at identification.</x:v>
      </x:c>
      <x:c r="DG1201"/>
      <x:c r="DH1201"/>
      <x:c r="DI1201"/>
      <x:c r="DJ1201"/>
      <x:c r="DK1201"/>
      <x:c r="DL1201"/>
      <x:c r="DM1201"/>
      <x:c r="DN1201"/>
      <x:c r="DO1201"/>
      <x:c r="DP1201"/>
      <x:c r="DQ1201"/>
      <x:c r="DR1201"/>
      <x:c r="DS1201"/>
      <x:c r="DT1201"/>
      <x:c r="DU1201"/>
      <x:c r="DV1201"/>
      <x:c r="DW1201"/>
      <x:c r="DX1201"/>
      <x:c r="DY1201"/>
      <x:c r="DZ1201" t="str">
        <x:v>Title/abstract screening alone does not establish effectiveness, causality, methodological quality, transferability to Brazilian public safety or an institutional recommendation.</x:v>
      </x:c>
      <x:c r="EA1201" t="str">
        <x:v>Pending</x:v>
      </x:c>
      <x:c r="EB1201" t="str">
        <x:f>IF(L1201="","",IF(EC1201="READY","Yes","No / Pending"))</x:f>
        <x:v>No / Pending</x:v>
      </x:c>
      <x:c r="EC1201" t="str">
        <x:f>IF(L1201="","",IF(OR(ISNUMBER(SEARCH("Retracted Publication",Q1201)),CM1201="Retracted",CN1201="Retracted",CM1201="Expression of Concern",CN1201="Expression of Concern",F1201="Not used",CG1201="Critical",CH1201="High",CH1201="Critical"),"BLOCKED — integrity or use restriction",IF(AND(CJ1201="Yes",CK1201="Yes",CL1201="Yes"),IF(AND(CM1201="Clear",CN1201="Verified — clear"),IF(AND(AND(LEN(TRIM(CF1201))&gt;0,LEFT(LOWER(TRIM(CF1201)),7)&lt;&gt;"pending"),OR(CG1201="High",CG1201="Moderate"),OR(CH1201="Low",CH1201="Some concerns",CH1201="Not applicable")),IF(AND(DD1201="No",OR(DE1201="HIGH",DE1201="CONDITIONAL"),AND(LEN(TRIM(DF1201))&gt;0,LEFT(LOWER(TRIM(DF1201)),7)&lt;&gt;"pending")),IF(AND(AND(LEN(TRIM(DT1201))&gt;0,LEFT(LOWER(TRIM(DT1201)),7)&lt;&gt;"pending"),AND(LEN(TRIM(DU1201))&gt;0,LEFT(LOWER(TRIM(DU1201)),7)&lt;&gt;"pending"),OR(AND(LEN(TRIM(DV1201))&gt;0,LEFT(LOWER(TRIM(DV1201)),7)&lt;&gt;"pending"),AND(LEN(TRIM(DW1201))&gt;0,LEFT(LOWER(TRIM(DW1201)),7)&lt;&gt;"pending")),AND(LEN(TRIM(DX1201))&gt;0,LEFT(LOWER(TRIM(DX1201)),7)&lt;&gt;"pending")),IF(AND(F1201="Claim-ready",OR(EA1201="Strong",EA1201="Moderate"),AND(LEN(TRIM(G1201))&gt;0,LEFT(LOWER(TRIM(G1201)),7)&lt;&gt;"pending"),G1201&lt;&gt;"No substantive use decision is permitted from identification metadata alone.",AND(LEN(TRIM(DZ1201))&gt;0,LEFT(LOWER(TRIM(DZ1201)),7)&lt;&gt;"pending"),DZ1201&lt;&gt;"Identification metadata alone does not permit any substantive scientific, causal, operational, or institutional claim.",AND(LEN(TRIM(EI1201))&gt;0,LEFT(LOWER(TRIM(EI1201)),7)&lt;&gt;"pending"),ISNUMBER(EH1201),EH1201&gt;0),"READY","PENDING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1" t="str">
        <x:v>Pending</x:v>
      </x:c>
      <x:c r="EE1201"/>
      <x:c r="EF1201" t="str">
        <x:v>Pending</x:v>
      </x:c>
      <x:c r="EG1201" t="str">
        <x:v>Pending</x:v>
      </x:c>
      <x:c r="EH1201"/>
      <x:c r="EI1201" s="501"/>
      <x:c r="EJ1201"/>
      <x:c r="EK1201" t="str">
        <x:v>Pending</x:v>
      </x:c>
      <x:c r="EL1201" t="n">
        <x:v>46272</x:v>
      </x:c>
      <x:c r="EM1201" t="str">
        <x:v>Production PubMed record imported and reconciled to Zotero item 3RMGL6BD;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01" t="n">
        <x:f>IF(L1201="","",(IF(N1201&lt;&gt;"",1,0)+IF(O1201&lt;&gt;"",1,0)+IF(AJ1201&lt;&gt;"",1,0)+IF(AU1201&lt;&gt;"",1,0)+IF(BE1201&lt;&gt;"",1,0)+IF(CF1201&lt;&gt;"",1,0)+IF(CJ1201="Yes",1,0)+IF(CL1201="Yes",1,0)+IF(DE1201&lt;&gt;"Pending",1,0)+IF(F1201&lt;&gt;"",1,0)+IF(DZ1201&lt;&gt;"",1,0)+IF(EI1201&lt;&gt;"",1,0))/12)</x:f>
        <x:v>0.5</x:v>
      </x:c>
    </x:row>
    <x:row r="1202">
      <x:c r="A1202" t="str">
        <x:v>EV-1199</x:v>
      </x:c>
      <x:c r="B1202" t="str">
        <x:v>Not used</x:v>
      </x:c>
      <x:c r="C1202" t="str">
        <x:f>IF(L1202="","",IF(LEFT(EC1202,7)="BLOCKED","🔴 Do not use for conclusion",IF(EB1202="Yes","🟢 Claim-ready","🟡 Caution / context")))</x:f>
        <x:v>🔴 Do not use for conclusion</x:v>
      </x:c>
      <x:c r="D1202" t="str">
        <x:f>IF(L1202="","",EC1202)</x:f>
        <x:v>BLOCKED — integrity or use restriction</x:v>
      </x:c>
      <x:c r="E1202" t="str">
        <x:v>P4 — Low</x:v>
      </x:c>
      <x:c r="F1202" t="str">
        <x:v>Not used</x:v>
      </x:c>
      <x:c r="G1202" t="str">
        <x:v>Title/abstract describe a clearly unrelated biomedical, physical-science or engineering topic.</x:v>
      </x:c>
      <x:c r="H1202" t="str">
        <x:v>Human confirmation of exclusion; retain the record and audit trail; do not use it for conclusions.</x:v>
      </x:c>
      <x:c r="I1202"/>
      <x:c r="J1202" t="str">
        <x:v>B — APHT / Medical Readiness</x:v>
      </x:c>
      <x:c r="K1202" t="str">
        <x:v>IDENTIFIED</x:v>
      </x:c>
      <x:c r="L1202" t="str">
        <x:v>Association of KIBRA rs17070145 polymorphism with episodic memory in the early stages of a human neurodevelopmental disorder.</x:v>
      </x:c>
      <x:c r="M1202"/>
      <x:c r="N1202" t="str">
        <x:v>Vyas, Nora S; Ahn, Kwangmi; Stahl, Daniel R; Caviston, Paul; Simic, Mima; Netherwood, Siobhan; Puri, Basant K; Lee, Yohan; Aitchison, Katherine J</x:v>
      </x:c>
      <x:c r="O1202" t="n">
        <x:v>2014</x:v>
      </x:c>
      <x:c r="P1202" t="str">
        <x:v>Psychiatry research</x:v>
      </x:c>
      <x:c r="Q1202" t="str">
        <x:v>Journal Article; Research Support, Non-U.S. Gov't</x:v>
      </x:c>
      <x:c r="R1202" t="str">
        <x:v>Unclear</x:v>
      </x:c>
      <x:c r="S1202" t="str">
        <x:v>Unknown</x:v>
      </x:c>
      <x:c r="T1202" t="str">
        <x:v>eng</x:v>
      </x:c>
      <x:c r="U1202" t="str">
        <x:v>https://pubmed.ncbi.nlm.nih.gov/25146696/</x:v>
      </x:c>
      <x:c r="V1202" t="str">
        <x:v>10.1016/j.psychres.2014.07.024</x:v>
      </x:c>
      <x:c r="W1202" t="str">
        <x:f>IF(V1202="","",LOWER(SUBSTITUTE(SUBSTITUTE(SUBSTITUTE(SUBSTITUTE(TRIM(V1202),"https://doi.org/",""),"http://doi.org/",""),"https://dx.doi.org/",""),"doi:","")))</x:f>
        <x:v>10.1016/j.psychres.2014.07.024</x:v>
      </x:c>
      <x:c r="X1202" t="str">
        <x:v>25146696</x:v>
      </x:c>
      <x:c r="Y1202" t="str"/>
      <x:c r="Z1202"/>
      <x:c r="AA1202" t="str">
        <x:v>PubMed/MEDLINE</x:v>
      </x:c>
      <x:c r="AB1202" t="str">
        <x:v>PUBMED-B-v1.0-2026-08-28</x:v>
      </x:c>
      <x:c r="AC1202" t="str">
        <x:v>SP-PUBMED-B-20260828</x:v>
      </x:c>
      <x:c r="AD1202" s="499" t="n">
        <x:v>46262</x:v>
      </x:c>
      <x:c r="AE1202" s="499" t="n">
        <x:v>46272</x:v>
      </x:c>
      <x:c r="AF1202" t="str">
        <x:v>ZQ7ANJKB</x:v>
      </x:c>
      <x:c r="AG1202"/>
      <x:c r="AH1202" t="str">
        <x:v>Tactical Athlete → Operational Readiness Brazil</x:v>
      </x:c>
      <x:c r="AI1202" t="str">
        <x:v>evidence-family:B</x:v>
      </x:c>
      <x:c r="AJ1202"/>
      <x:c r="AK1202" t="str">
        <x:f>IF(AJ1202="","",IF(OR(LOWER(AJ1202)="brazil",LOWER(AJ1202)="brasil"),"Yes","No"))</x:f>
      </x:c>
      <x:c r="AL1202"/>
      <x:c r="AM1202"/>
      <x:c r="AN1202"/>
      <x:c r="AO1202"/>
      <x:c r="AP1202"/>
      <x:c r="AQ1202"/>
      <x:c r="AR1202"/>
      <x:c r="AS1202"/>
      <x:c r="AT1202"/>
      <x:c r="AU1202"/>
      <x:c r="AV1202"/>
      <x:c r="AW1202"/>
      <x:c r="AX1202"/>
      <x:c r="AY1202"/>
      <x:c r="AZ1202"/>
      <x:c r="BA1202"/>
      <x:c r="BB1202"/>
      <x:c r="BC1202"/>
      <x:c r="BD1202"/>
      <x:c r="BE1202"/>
      <x:c r="BF1202"/>
      <x:c r="BG1202"/>
      <x:c r="BH1202"/>
      <x:c r="BI1202"/>
      <x:c r="BJ1202"/>
      <x:c r="BK1202"/>
      <x:c r="BL1202"/>
      <x:c r="BM1202"/>
      <x:c r="BN1202"/>
      <x:c r="BO1202"/>
      <x:c r="BP1202"/>
      <x:c r="BQ1202"/>
      <x:c r="BR1202"/>
      <x:c r="BS1202"/>
      <x:c r="BT1202"/>
      <x:c r="BU1202"/>
      <x:c r="BV1202"/>
      <x:c r="BW1202"/>
      <x:c r="BX1202"/>
      <x:c r="BY1202"/>
      <x:c r="BZ1202"/>
      <x:c r="CA1202"/>
      <x:c r="CB1202"/>
      <x:c r="CC1202"/>
      <x:c r="CD1202"/>
      <x:c r="CE1202"/>
      <x:c r="CF1202"/>
      <x:c r="CG1202"/>
      <x:c r="CH1202"/>
      <x:c r="CI1202"/>
      <x:c r="CJ1202" t="str">
        <x:v>Yes</x:v>
      </x:c>
      <x:c r="CK1202" t="str">
        <x:v>Yes</x:v>
      </x:c>
      <x:c r="CL1202" t="str">
        <x:v>Yes</x:v>
      </x:c>
      <x:c r="CM1202" t="str">
        <x:v>Clear</x:v>
      </x:c>
      <x:c r="CN1202" t="str">
        <x:v>Verified — clear</x:v>
      </x:c>
      <x:c r="CO1202" t="n">
        <x:v>46272</x:v>
      </x:c>
      <x:c r="CP1202" t="str">
        <x:v>https://pubmed.ncbi.nlm.nih.gov/25146696/</x:v>
      </x:c>
      <x:c r="CQ1202"/>
      <x:c r="CR1202"/>
      <x:c r="CS1202"/>
      <x:c r="CT1202"/>
      <x:c r="CU1202"/>
      <x:c r="CV1202"/>
      <x:c r="CW1202"/>
      <x:c r="CX1202"/>
      <x:c r="CY1202"/>
      <x:c r="CZ1202"/>
      <x:c r="DA1202"/>
      <x:c r="DB1202" t="str">
        <x:f>IF(L1202="","",IF(AND(COUNT(CU1202:DA1202)=7,OR(CU1202=0,CU1202=1,CU1202=2),OR(CV1202=0,CV1202=1,CV1202=2),OR(CW1202=0,CW1202=1,CW1202=2),OR(CX1202=0,CX1202=1,CX1202=2),OR(CY1202=0,CY1202=1,CY1202=2),OR(CZ1202=0,CZ1202=1,CZ1202=2),OR(DA1202=0,DA1202=1,DA1202=2)),SUM(CU1202:DA1202),""))</x:f>
      </x:c>
      <x:c r="DC1202" t="str">
        <x:f>IF(DB1202="","",ROUND(DB1202/14*10,1))</x:f>
      </x:c>
      <x:c r="DD1202" t="str">
        <x:v>Pending</x:v>
      </x:c>
      <x:c r="DE1202" t="str">
        <x:f>IF(L1202="","",IF(DC1202="","Pending",IF(DD1202="Yes","CONDITIONAL — safety override",IF(DC1202&gt;=8,"HIGH",IF(DC1202&gt;=5,"CONDITIONAL","LOW")))))</x:f>
        <x:v>Pending</x:v>
      </x:c>
      <x:c r="DF1202" t="str">
        <x:v>Pending screening and full-text appraisal; no transferability judgment made at identification.</x:v>
      </x:c>
      <x:c r="DG1202"/>
      <x:c r="DH1202"/>
      <x:c r="DI1202"/>
      <x:c r="DJ1202"/>
      <x:c r="DK1202"/>
      <x:c r="DL1202"/>
      <x:c r="DM1202"/>
      <x:c r="DN1202"/>
      <x:c r="DO1202"/>
      <x:c r="DP1202"/>
      <x:c r="DQ1202"/>
      <x:c r="DR1202"/>
      <x:c r="DS1202"/>
      <x:c r="DT1202"/>
      <x:c r="DU1202"/>
      <x:c r="DV1202"/>
      <x:c r="DW1202"/>
      <x:c r="DX1202"/>
      <x:c r="DY1202"/>
      <x:c r="DZ1202" t="str">
        <x:v>This title/abstract screening record does not support conclusions about Brazilian operational readiness or institutional practice.</x:v>
      </x:c>
      <x:c r="EA1202" t="str">
        <x:v>Pending</x:v>
      </x:c>
      <x:c r="EB1202" t="str">
        <x:f>IF(L1202="","",IF(EC1202="READY","Yes","No / Pending"))</x:f>
        <x:v>No / Pending</x:v>
      </x:c>
      <x:c r="EC1202" t="str">
        <x:f>IF(L1202="","",IF(OR(ISNUMBER(SEARCH("Retracted Publication",Q1202)),CM1202="Retracted",CN1202="Retracted",CM1202="Expression of Concern",CN1202="Expression of Concern",F1202="Not used",CG1202="Critical",CH1202="High",CH1202="Critical"),"BLOCKED — integrity or use restriction",IF(AND(CJ1202="Yes",CK1202="Yes",CL1202="Yes"),IF(AND(CM1202="Clear",CN1202="Verified — clear"),IF(AND(AND(LEN(TRIM(CF1202))&gt;0,LEFT(LOWER(TRIM(CF1202)),7)&lt;&gt;"pending"),OR(CG1202="High",CG1202="Moderate"),OR(CH1202="Low",CH1202="Some concerns",CH1202="Not applicable")),IF(AND(DD1202="No",OR(DE1202="HIGH",DE1202="CONDITIONAL"),AND(LEN(TRIM(DF1202))&gt;0,LEFT(LOWER(TRIM(DF1202)),7)&lt;&gt;"pending")),IF(AND(AND(LEN(TRIM(DT1202))&gt;0,LEFT(LOWER(TRIM(DT1202)),7)&lt;&gt;"pending"),AND(LEN(TRIM(DU1202))&gt;0,LEFT(LOWER(TRIM(DU1202)),7)&lt;&gt;"pending"),OR(AND(LEN(TRIM(DV1202))&gt;0,LEFT(LOWER(TRIM(DV1202)),7)&lt;&gt;"pending"),AND(LEN(TRIM(DW1202))&gt;0,LEFT(LOWER(TRIM(DW1202)),7)&lt;&gt;"pending")),AND(LEN(TRIM(DX1202))&gt;0,LEFT(LOWER(TRIM(DX1202)),7)&lt;&gt;"pending")),IF(AND(F1202="Claim-ready",OR(EA1202="Strong",EA1202="Moderate"),AND(LEN(TRIM(G1202))&gt;0,LEFT(LOWER(TRIM(G1202)),7)&lt;&gt;"pending"),G1202&lt;&gt;"No substantive use decision is permitted from identification metadata alone.",AND(LEN(TRIM(DZ1202))&gt;0,LEFT(LOWER(TRIM(DZ1202)),7)&lt;&gt;"pending"),DZ1202&lt;&gt;"Identification metadata alone does not permit any substantive scientific, causal, operational, or institutional claim.",AND(LEN(TRIM(EI1202))&gt;0,LEFT(LOWER(TRIM(EI1202)),7)&lt;&gt;"pending"),ISNUMBER(EH1202),EH1202&gt;0),"READY","PENDING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202" t="str">
        <x:v>Pending</x:v>
      </x:c>
      <x:c r="EE1202"/>
      <x:c r="EF1202" t="str">
        <x:v>Pending</x:v>
      </x:c>
      <x:c r="EG1202" t="str">
        <x:v>Pending</x:v>
      </x:c>
      <x:c r="EH1202"/>
      <x:c r="EI1202" s="501"/>
      <x:c r="EJ1202"/>
      <x:c r="EK1202" t="str">
        <x:v>Pending</x:v>
      </x:c>
      <x:c r="EL1202" t="n">
        <x:v>46272</x:v>
      </x:c>
      <x:c r="EM1202" t="str">
        <x:v>Production PubMed record imported and reconciled to Zotero item ZQ7ANJKB;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1202" t="n">
        <x:f>IF(L1202="","",(IF(N1202&lt;&gt;"",1,0)+IF(O1202&lt;&gt;"",1,0)+IF(AJ1202&lt;&gt;"",1,0)+IF(AU1202&lt;&gt;"",1,0)+IF(BE1202&lt;&gt;"",1,0)+IF(CF1202&lt;&gt;"",1,0)+IF(CJ1202="Yes",1,0)+IF(CL1202="Yes",1,0)+IF(DE1202&lt;&gt;"Pending",1,0)+IF(F1202&lt;&gt;"",1,0)+IF(DZ1202&lt;&gt;"",1,0)+IF(EI1202&lt;&gt;"",1,0))/12)</x:f>
        <x:v>0.5</x:v>
      </x:c>
    </x:row>
    <x:row r="1203">
      <x:c r="A1203" t="str">
        <x:v>EV-1200</x:v>
      </x:c>
      <x:c r="B1203" t="str">
        <x:v>Metadata verification</x:v>
      </x:c>
      <x:c r="C1203" t="str">
        <x:f>IF(L1203="","",IF(LEFT(EC1203,7)="BLOCKED","🔴 Do not use for conclusion",IF(EB1203="Yes","🟢 Claim-ready","🟡 Caution / context")))</x:f>
        <x:v>🟡 Caution / context</x:v>
      </x:c>
      <x:c r="D1203" t="str">
        <x:f>IF(L1203="","",EC1203)</x:f>
        <x:v>PENDING — verification</x:v>
      </x:c>
      <x:c r="E1203" t="str">
        <x:v>P2 — High</x:v>
      </x:c>
      <x:c r="F1203" t="str">
        <x:v>Pending</x:v>
      </x:c>
      <x:c r="G1203" t="str">
        <x:v>Title/abstract identify an explicit tactical/public-safety context and readiness domain; retain for full-text assessment.</x:v>
      </x:c>
      <x:c r="H1203" t="str">
        <x:v>Obtain and review lawful full text; confirm human adjudication; then select a design-specific appraisal instrument.</x:v>
      </x:c>
      <x:c r="I1203"/>
      <x:c r="J1203" t="str">
        <x:v>A — Core</x:v>
      </x:c>
      <x:c r="K1203" t="str">
        <x:v>IDENTIFIED</x:v>
      </x:c>
      <x:c r="L1203" t="str">
        <x:v>The Program for Research in Military Nursing: Progress and Future Direction</x:v>
      </x:c>
      <x:c r="M1203"/>
      <x:c r="N1203" t="str">
        <x:v>Institute of Medicine (US) Committee on Military Nursing Research</x:v>
      </x:c>
      <x:c r="O1203" t="n">
        <x:v>1996</x:v>
      </x:c>
      <x:c r="P1203" t="str">
        <x:v>National Academies Press (US)</x:v>
      </x:c>
      <x:c r="Q1203" t="str">
        <x:v>Review; Book</x:v>
      </x:c>
      <x:c r="R1203" t="str">
        <x:v>Unclear</x:v>
      </x:c>
      <x:c r="S1203" t="str">
        <x:v>Unknown</x:v>
      </x:c>
      <x:c r="T1203" t="str">
        <x:v>eng</x:v>
      </x:c>
      <x:c r="U1203" t="str">
        <x:v>https://pubmed.ncbi.nlm.nih.gov/25121201/</x:v>
      </x:c>
      <x:c r="V1203" t="str">
        <x:v>10.17226/5257</x:v>
      </x:c>
      <x:c r="W1203" t="str">
        <x:f>IF(V1203="","",LOWER(SUBSTITUTE(SUBSTITUTE(SUBSTITUTE(SUBSTITUTE(TRIM(V1203),"https://doi.org/",""),"http://doi.org/",""),"https://dx.doi.org/",""),"doi:","")))</x:f>
        <x:v>10.17226/5257</x:v>
      </x:c>
      <x:c r="X1203" t="str">
        <x:v>25121201</x:v>
      </x:c>
      <x:c r="Y1203" t="str"/>
      <x:c r="Z1203"/>
      <x:c r="AA1203" t="str">
        <x:v>PubMed/MEDLINE</x:v>
      </x:c>
      <x:c r="AB1203" t="str">
        <x:v>PUBMED-A-v1.0-2026-08-28</x:v>
      </x:c>
      <x:c r="AC1203" t="str">
        <x:v>SP-PUBMED-A-20260828</x:v>
      </x:c>
      <x:c r="AD1203" s="499" t="n">
        <x:v>46262</x:v>
      </x:c>
      <x:c r="AE1203" s="499" t="n">
        <x:v>46272</x:v>
      </x:c>
      <x:c r="AF1203" t="str">
        <x:v>MJ6LTKKU</x:v>
      </x:c>
      <x:c r="AG1203"/>
      <x:c r="AH1203" t="str">
        <x:v>Tactical Athlete → Operational Readiness Brazil</x:v>
      </x:c>
      <x:c r="AI1203" t="str">
        <x:v>evidence-family:A</x:v>
      </x:c>
      <x:c r="AJ1203"/>
      <x:c r="AK1203" t="str">
        <x:f>IF(AJ1203="","",IF(OR(LOWER(AJ1203)="brazil",LOWER(AJ1203)="brasil"),"Yes","No"))</x:f>
      </x:c>
      <x:c r="AL1203"/>
      <x:c r="AM1203"/>
      <x:c r="AN1203"/>
      <x:c r="AO1203"/>
      <x:c r="AP1203"/>
      <x:c r="AQ1203"/>
      <x:c r="AR1203"/>
      <x:c r="AS1203"/>
      <x:c r="AT1203"/>
      <x:c r="AU1203"/>
      <x:c r="AV1203"/>
      <x:c r="AW1203"/>
      <x:c r="AX1203"/>
      <x:c r="AY1203"/>
      <x:c r="AZ1203"/>
      <x:c r="BA1203"/>
      <x:c r="BB1203"/>
      <x:c r="BC1203"/>
      <x:c r="BD1203"/>
      <x:c r="BE1203"/>
      <x:c r="BF1203"/>
      <x:c r="BG1203"/>
      <x:c r="BH1203"/>
      <x:c r="BI1203"/>
      <x:c r="BJ1203"/>
      <x:c r="BK1203"/>
      <x:c r="BL1203"/>
      <x:c r="BM1203"/>
      <x:c r="BN1203"/>
      <x:c r="BO1203"/>
      <x:c r="BP1203"/>
      <x:c r="BQ1203"/>
      <x:c r="BR1203"/>
      <x:c r="BS1203"/>
      <x:c r="BT1203"/>
      <x:c r="BU1203"/>
      <x:c r="BV1203"/>
      <x:c r="BW1203"/>
      <x:c r="BX1203"/>
      <x:c r="BY1203"/>
      <x:c r="BZ1203"/>
      <x:c r="CA1203"/>
      <x:c r="CB1203"/>
      <x:c r="CC1203"/>
      <x:c r="CD1203"/>
      <x:c r="CE1203"/>
      <x:c r="CF1203"/>
      <x:c r="CG1203"/>
      <x:c r="CH1203"/>
      <x:c r="CI1203"/>
      <x:c r="CJ1203" t="str">
        <x:v>Pending</x:v>
      </x:c>
      <x:c r="CK1203" t="str">
        <x:v>Pending</x:v>
      </x:c>
      <x:c r="CL1203" t="str">
        <x:v>Yes</x:v>
      </x:c>
      <x:c r="CM1203" t="str">
        <x:v>Clear</x:v>
      </x:c>
      <x:c r="CN1203" t="str">
        <x:v>Verified — clear</x:v>
      </x:c>
      <x:c r="CO1203" t="n">
        <x:v>46272</x:v>
      </x:c>
      <x:c r="CP1203" t="str">
        <x:v>https://pubmed.ncbi.nlm.nih.gov/25121201/</x:v>
      </x:c>
      <x:c r="CQ1203"/>
      <x:c r="CR1203"/>
      <x:c r="CS1203"/>
      <x:c r="CT1203"/>
      <x:c r="CU1203"/>
      <x:c r="CV1203"/>
      <x:c r="CW1203"/>
      <x:c r="CX1203"/>
      <x:c r="CY1203"/>
      <x:c r="CZ1203"/>
      <x:c r="DA1203"/>
      <x:c r="DB1203" t="str">
        <x:f>IF(L1203="","",IF(AND(COUNT(CU1203:DA1203)=7,OR(CU1203=0,CU1203=1,CU1203=2),OR(CV1203=0,CV1203=1,CV1203=2),OR(CW1203=0,CW1203=1,CW1203=2),OR(CX1203=0,CX1203=1,CX1203=2),OR(CY1203=0,CY1203=1,CY1203=2),OR(CZ1203=0,CZ1203=1,CZ1203=2),OR(DA1203=0,DA1203=1,DA1203=2)),SUM(CU1203:DA1203),""))</x:f>
      </x:c>
      <x:c r="DC1203" t="str">
        <x:f>IF(DB1203="","",ROUND(DB1203/14*10,1))</x:f>
      </x:c>
      <x:c r="DD1203" t="str">
        <x:v>Pending</x:v>
      </x:c>
      <x:c r="DE1203" t="str">
        <x:f>IF(L1203="","",IF(DC1203="","Pending",IF(DD1203="Yes","CONDITIONAL — safety override",IF(DC1203&gt;=8,"HIGH",IF(DC1203&gt;=5,"CONDITIONAL","LOW")))))</x:f>
        <x:v>Pending</x:v>
      </x:c>
      <x:c r="DF1203" t="str">
        <x:v>Pending screening and full-text appraisal; no transferability judgment made at identification.</x:v>
      </x:c>
      <x:c r="DG1203"/>
      <x:c r="DH1203"/>
      <x:c r="DI1203"/>
      <x:c r="DJ1203"/>
      <x:c r="DK1203"/>
      <x:c r="DL1203"/>
      <x:c r="DM1203"/>
      <x:c r="DN1203"/>
      <x:c r="DO1203"/>
      <x:c r="DP1203"/>
      <x:c r="DQ1203"/>
      <x:c r="DR1203"/>
      <x:c r="DS1203"/>
      <x:c r="DT1203"/>
      <x:c r="DU1203"/>
      <x:c r="DV1203"/>
      <x:c r="DW1203"/>
      <x:c r="DX1203"/>
      <x:c r="DY1203"/>
      <x:c r="DZ1203" t="str">
        <x:v>Title/abstract screening alone does not establish effectiveness, causality, methodological quality, transferability to Brazilian public safety or an institutional recommendation.</x:v>
      </x:c>
      <x:c r="EA1203" t="str">
        <x:v>Pending</x:v>
      </x:c>
      <x:c r="EB1203" t="str">
        <x:f>IF(L1203="","",IF(EC1203="READY","Yes","No / Pending"))</x:f>
        <x:v>No / Pending</x:v>
      </x:c>
      <x:c r="EC1203" t="str">
        <x:f>IF(L1203="","",IF(OR(ISNUMBER(SEARCH("Retracted Publication",Q1203)),CM1203="Retracted",CN1203="Retracted",CM1203="Expression of Concern",CN1203="Expression of Concern",F1203="Not used",CG1203="Critical",CH1203="High",CH1203="Critical"),"BLOCKED — integrity or use restriction",IF(AND(CJ1203="Yes",CK1203="Yes",CL1203="Yes"),IF(AND(CM1203="Clear",CN1203="Verified — clear"),IF(AND(AND(LEN(TRIM(CF1203))&gt;0,LEFT(LOWER(TRIM(CF1203)),7)&lt;&gt;"pending"),OR(CG1203="High",CG1203="Moderate"),OR(CH1203="Low",CH1203="Some concerns",CH1203="Not applicable")),IF(AND(DD1203="No",OR(DE1203="HIGH",DE1203="CONDITIONAL"),AND(LEN(TRIM(DF1203))&gt;0,LEFT(LOWER(TRIM(DF1203)),7)&lt;&gt;"pending")),IF(AND(AND(LEN(TRIM(DT1203))&gt;0,LEFT(LOWER(TRIM(DT1203)),7)&lt;&gt;"pending"),AND(LEN(TRIM(DU1203))&gt;0,LEFT(LOWER(TRIM(DU1203)),7)&lt;&gt;"pending"),OR(AND(LEN(TRIM(DV1203))&gt;0,LEFT(LOWER(TRIM(DV1203)),7)&lt;&gt;"pending"),AND(LEN(TRIM(DW1203))&gt;0,LEFT(LOWER(TRIM(DW1203)),7)&lt;&gt;"pending")),AND(LEN(TRIM(DX1203))&gt;0,LEFT(LOWER(TRIM(DX1203)),7)&lt;&gt;"pending")),IF(AND(F1203="Claim-ready",OR(EA1203="Strong",EA1203="Moderate"),AND(LEN(TRIM(G1203))&gt;0,LEFT(LOWER(TRIM(G1203)),7)&lt;&gt;"pending"),G1203&lt;&gt;"No substantive use decision is permitted from identification metadata alone.",AND(LEN(TRIM(DZ1203))&gt;0,LEFT(LOWER(TRIM(DZ1203)),7)&lt;&gt;"pending"),DZ1203&lt;&gt;"Identification metadata alone does not permit any substantive scientific, causal, operational, or institutional claim.",AND(LEN(TRIM(EI1203))&gt;0,LEFT(LOWER(TRIM(EI1203)),7)&lt;&gt;"pending"),ISNUMBER(EH1203),EH1203&gt;0),"READY","PENDING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03" t="str">
        <x:v>Pending</x:v>
      </x:c>
      <x:c r="EE1203"/>
      <x:c r="EF1203" t="str">
        <x:v>Pending</x:v>
      </x:c>
      <x:c r="EG1203" t="str">
        <x:v>Pending</x:v>
      </x:c>
      <x:c r="EH1203"/>
      <x:c r="EI1203" s="501"/>
      <x:c r="EJ1203"/>
      <x:c r="EK1203" t="str">
        <x:v>Pending</x:v>
      </x:c>
      <x:c r="EL1203" t="n">
        <x:v>46272</x:v>
      </x:c>
      <x:c r="EM1203" t="str">
        <x:v>Production PubMed record imported and reconciled to Zotero item MJ6LTKKU; controlled infrastructure item FXC7ZY9R excluded. | SCREENING_DECISION=INCLUDE_FULL_TEXT; reviewer=OpenAI Codex — AI-assisted primary screen; date=2026-09-07; source=NCBI Entrez EFetch/PubMed URL; abstract=available; metadata_conflicts=authors; identifier_status=pending; integrity_action=CLEAR; human_confirmation=pending.</x:v>
      </x:c>
      <x:c r="EN1203" t="n">
        <x:f>IF(L1203="","",(IF(N1203&lt;&gt;"",1,0)+IF(O1203&lt;&gt;"",1,0)+IF(AJ1203&lt;&gt;"",1,0)+IF(AU1203&lt;&gt;"",1,0)+IF(BE1203&lt;&gt;"",1,0)+IF(CF1203&lt;&gt;"",1,0)+IF(CJ1203="Yes",1,0)+IF(CL1203="Yes",1,0)+IF(DE1203&lt;&gt;"Pending",1,0)+IF(F1203&lt;&gt;"",1,0)+IF(DZ1203&lt;&gt;"",1,0)+IF(EI1203&lt;&gt;"",1,0))/12)</x:f>
        <x:v>0.4166666666666667</x:v>
      </x:c>
    </x:row>
    <x:row r="1204">
      <x:c r="A1204" t="str">
        <x:v>EV-1201</x:v>
      </x:c>
      <x:c r="B1204" t="str">
        <x:v>Integrity check</x:v>
      </x:c>
      <x:c r="C1204" t="str">
        <x:f>IF(L1204="","",IF(LEFT(EC1204,7)="BLOCKED","🔴 Do not use for conclusion",IF(EB1204="Yes","🟢 Claim-ready","🟡 Caution / context")))</x:f>
        <x:v>🟡 Caution / context</x:v>
      </x:c>
      <x:c r="D1204" t="str">
        <x:f>IF(L1204="","",EC1204)</x:f>
        <x:v>PENDING — appropriate appraisal</x:v>
      </x:c>
      <x:c r="E1204" t="str">
        <x:v>P2 — High</x:v>
      </x:c>
      <x:c r="F1204" t="str">
        <x:v>Pending</x:v>
      </x:c>
      <x:c r="G1204" t="str">
        <x:v>Title/abstract identify an explicit tactical/public-safety context and readiness domain; retain for full-text assessment.</x:v>
      </x:c>
      <x:c r="H1204" t="str">
        <x:v>Obtain and review lawful full text; confirm human adjudication; then select a design-specific appraisal instrument.</x:v>
      </x:c>
      <x:c r="I1204"/>
      <x:c r="J1204" t="str">
        <x:v>A — Core</x:v>
      </x:c>
      <x:c r="K1204" t="str">
        <x:v>IDENTIFIED</x:v>
      </x:c>
      <x:c r="L1204" t="str">
        <x:v>The growing challenges of vector-borne diseases to regionally-aligned forces.</x:v>
      </x:c>
      <x:c r="M1204"/>
      <x:c r="N1204" t="str">
        <x:v>Robert, Leon L; Debboun, Mustapha</x:v>
      </x:c>
      <x:c r="O1204" t="n">
        <x:v>2014</x:v>
      </x:c>
      <x:c r="P1204" t="str">
        <x:v>U.S. Army Medical Department journal</x:v>
      </x:c>
      <x:c r="Q1204" t="str">
        <x:v>Journal Article</x:v>
      </x:c>
      <x:c r="R1204" t="str">
        <x:v>Unclear</x:v>
      </x:c>
      <x:c r="S1204" t="str">
        <x:v>Unknown</x:v>
      </x:c>
      <x:c r="T1204" t="str">
        <x:v>eng</x:v>
      </x:c>
      <x:c r="U1204" t="str">
        <x:v>https://pubmed.ncbi.nlm.nih.gov/25074596/</x:v>
      </x:c>
      <x:c r="V1204" t="str"/>
      <x:c r="W1204" t="str">
        <x:f>IF(V1204="","",LOWER(SUBSTITUTE(SUBSTITUTE(SUBSTITUTE(SUBSTITUTE(TRIM(V1204),"https://doi.org/",""),"http://doi.org/",""),"https://dx.doi.org/",""),"doi:","")))</x:f>
      </x:c>
      <x:c r="X1204" t="str">
        <x:v>25074596</x:v>
      </x:c>
      <x:c r="Y1204" t="str"/>
      <x:c r="Z1204"/>
      <x:c r="AA1204" t="str">
        <x:v>PubMed/MEDLINE</x:v>
      </x:c>
      <x:c r="AB1204" t="str">
        <x:v>PUBMED-A-v1.0-2026-08-28</x:v>
      </x:c>
      <x:c r="AC1204" t="str">
        <x:v>SP-PUBMED-A-20260828</x:v>
      </x:c>
      <x:c r="AD1204" s="499" t="n">
        <x:v>46262</x:v>
      </x:c>
      <x:c r="AE1204" s="499" t="n">
        <x:v>46272</x:v>
      </x:c>
      <x:c r="AF1204" t="str">
        <x:v>95G9MVZ6</x:v>
      </x:c>
      <x:c r="AG1204"/>
      <x:c r="AH1204" t="str">
        <x:v>Tactical Athlete → Operational Readiness Brazil</x:v>
      </x:c>
      <x:c r="AI1204" t="str">
        <x:v>evidence-family:A</x:v>
      </x:c>
      <x:c r="AJ1204"/>
      <x:c r="AK1204" t="str">
        <x:f>IF(AJ1204="","",IF(OR(LOWER(AJ1204)="brazil",LOWER(AJ1204)="brasil"),"Yes","No"))</x:f>
      </x:c>
      <x:c r="AL1204"/>
      <x:c r="AM1204"/>
      <x:c r="AN1204"/>
      <x:c r="AO1204"/>
      <x:c r="AP1204"/>
      <x:c r="AQ1204"/>
      <x:c r="AR1204"/>
      <x:c r="AS1204"/>
      <x:c r="AT1204"/>
      <x:c r="AU1204"/>
      <x:c r="AV1204"/>
      <x:c r="AW1204"/>
      <x:c r="AX1204"/>
      <x:c r="AY1204"/>
      <x:c r="AZ1204"/>
      <x:c r="BA1204"/>
      <x:c r="BB1204"/>
      <x:c r="BC1204"/>
      <x:c r="BD1204"/>
      <x:c r="BE1204"/>
      <x:c r="BF1204"/>
      <x:c r="BG1204"/>
      <x:c r="BH1204"/>
      <x:c r="BI1204"/>
      <x:c r="BJ1204"/>
      <x:c r="BK1204"/>
      <x:c r="BL1204"/>
      <x:c r="BM1204"/>
      <x:c r="BN1204"/>
      <x:c r="BO1204"/>
      <x:c r="BP1204"/>
      <x:c r="BQ1204"/>
      <x:c r="BR1204"/>
      <x:c r="BS1204"/>
      <x:c r="BT1204"/>
      <x:c r="BU1204"/>
      <x:c r="BV1204"/>
      <x:c r="BW1204"/>
      <x:c r="BX1204"/>
      <x:c r="BY1204"/>
      <x:c r="BZ1204"/>
      <x:c r="CA1204"/>
      <x:c r="CB1204"/>
      <x:c r="CC1204"/>
      <x:c r="CD1204"/>
      <x:c r="CE1204"/>
      <x:c r="CF1204"/>
      <x:c r="CG1204"/>
      <x:c r="CH1204"/>
      <x:c r="CI1204"/>
      <x:c r="CJ1204" t="str">
        <x:v>Yes</x:v>
      </x:c>
      <x:c r="CK1204" t="str">
        <x:v>Yes</x:v>
      </x:c>
      <x:c r="CL1204" t="str">
        <x:v>Yes</x:v>
      </x:c>
      <x:c r="CM1204" t="str">
        <x:v>Clear</x:v>
      </x:c>
      <x:c r="CN1204" t="str">
        <x:v>Verified — clear</x:v>
      </x:c>
      <x:c r="CO1204" t="n">
        <x:v>46272</x:v>
      </x:c>
      <x:c r="CP1204" t="str">
        <x:v>https://pubmed.ncbi.nlm.nih.gov/25074596/</x:v>
      </x:c>
      <x:c r="CQ1204"/>
      <x:c r="CR1204"/>
      <x:c r="CS1204"/>
      <x:c r="CT1204"/>
      <x:c r="CU1204"/>
      <x:c r="CV1204"/>
      <x:c r="CW1204"/>
      <x:c r="CX1204"/>
      <x:c r="CY1204"/>
      <x:c r="CZ1204"/>
      <x:c r="DA1204"/>
      <x:c r="DB1204" t="str">
        <x:f>IF(L1204="","",IF(AND(COUNT(CU1204:DA1204)=7,OR(CU1204=0,CU1204=1,CU1204=2),OR(CV1204=0,CV1204=1,CV1204=2),OR(CW1204=0,CW1204=1,CW1204=2),OR(CX1204=0,CX1204=1,CX1204=2),OR(CY1204=0,CY1204=1,CY1204=2),OR(CZ1204=0,CZ1204=1,CZ1204=2),OR(DA1204=0,DA1204=1,DA1204=2)),SUM(CU1204:DA1204),""))</x:f>
      </x:c>
      <x:c r="DC1204" t="str">
        <x:f>IF(DB1204="","",ROUND(DB1204/14*10,1))</x:f>
      </x:c>
      <x:c r="DD1204" t="str">
        <x:v>Pending</x:v>
      </x:c>
      <x:c r="DE1204" t="str">
        <x:f>IF(L1204="","",IF(DC1204="","Pending",IF(DD1204="Yes","CONDITIONAL — safety override",IF(DC1204&gt;=8,"HIGH",IF(DC1204&gt;=5,"CONDITIONAL","LOW")))))</x:f>
        <x:v>Pending</x:v>
      </x:c>
      <x:c r="DF1204" t="str">
        <x:v>Pending screening and full-text appraisal; no transferability judgment made at identification.</x:v>
      </x:c>
      <x:c r="DG1204"/>
      <x:c r="DH1204"/>
      <x:c r="DI1204"/>
      <x:c r="DJ1204"/>
      <x:c r="DK1204"/>
      <x:c r="DL1204"/>
      <x:c r="DM1204"/>
      <x:c r="DN1204"/>
      <x:c r="DO1204"/>
      <x:c r="DP1204"/>
      <x:c r="DQ1204"/>
      <x:c r="DR1204"/>
      <x:c r="DS1204"/>
      <x:c r="DT1204"/>
      <x:c r="DU1204"/>
      <x:c r="DV1204"/>
      <x:c r="DW1204"/>
      <x:c r="DX1204"/>
      <x:c r="DY1204"/>
      <x:c r="DZ1204" t="str">
        <x:v>Title/abstract screening alone does not establish effectiveness, causality, methodological quality, transferability to Brazilian public safety or an institutional recommendation.</x:v>
      </x:c>
      <x:c r="EA1204" t="str">
        <x:v>Pending</x:v>
      </x:c>
      <x:c r="EB1204" t="str">
        <x:f>IF(L1204="","",IF(EC1204="READY","Yes","No / Pending"))</x:f>
        <x:v>No / Pending</x:v>
      </x:c>
      <x:c r="EC1204" t="str">
        <x:f>IF(L1204="","",IF(OR(ISNUMBER(SEARCH("Retracted Publication",Q1204)),CM1204="Retracted",CN1204="Retracted",CM1204="Expression of Concern",CN1204="Expression of Concern",F1204="Not used",CG1204="Critical",CH1204="High",CH1204="Critical"),"BLOCKED — integrity or use restriction",IF(AND(CJ1204="Yes",CK1204="Yes",CL1204="Yes"),IF(AND(CM1204="Clear",CN1204="Verified — clear"),IF(AND(AND(LEN(TRIM(CF1204))&gt;0,LEFT(LOWER(TRIM(CF1204)),7)&lt;&gt;"pending"),OR(CG1204="High",CG1204="Moderate"),OR(CH1204="Low",CH1204="Some concerns",CH1204="Not applicable")),IF(AND(DD1204="No",OR(DE1204="HIGH",DE1204="CONDITIONAL"),AND(LEN(TRIM(DF1204))&gt;0,LEFT(LOWER(TRIM(DF1204)),7)&lt;&gt;"pending")),IF(AND(AND(LEN(TRIM(DT1204))&gt;0,LEFT(LOWER(TRIM(DT1204)),7)&lt;&gt;"pending"),AND(LEN(TRIM(DU1204))&gt;0,LEFT(LOWER(TRIM(DU1204)),7)&lt;&gt;"pending"),OR(AND(LEN(TRIM(DV1204))&gt;0,LEFT(LOWER(TRIM(DV1204)),7)&lt;&gt;"pending"),AND(LEN(TRIM(DW1204))&gt;0,LEFT(LOWER(TRIM(DW1204)),7)&lt;&gt;"pending")),AND(LEN(TRIM(DX1204))&gt;0,LEFT(LOWER(TRIM(DX1204)),7)&lt;&gt;"pending")),IF(AND(F1204="Claim-ready",OR(EA1204="Strong",EA1204="Moderate"),AND(LEN(TRIM(G1204))&gt;0,LEFT(LOWER(TRIM(G1204)),7)&lt;&gt;"pending"),G1204&lt;&gt;"No substantive use decision is permitted from identification metadata alone.",AND(LEN(TRIM(DZ1204))&gt;0,LEFT(LOWER(TRIM(DZ1204)),7)&lt;&gt;"pending"),DZ1204&lt;&gt;"Identification metadata alone does not permit any substantive scientific, causal, operational, or institutional claim.",AND(LEN(TRIM(EI1204))&gt;0,LEFT(LOWER(TRIM(EI1204)),7)&lt;&gt;"pending"),ISNUMBER(EH1204),EH1204&gt;0),"READY","PENDING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4" t="str">
        <x:v>Pending</x:v>
      </x:c>
      <x:c r="EE1204"/>
      <x:c r="EF1204" t="str">
        <x:v>Pending</x:v>
      </x:c>
      <x:c r="EG1204" t="str">
        <x:v>Pending</x:v>
      </x:c>
      <x:c r="EH1204"/>
      <x:c r="EI1204" s="501"/>
      <x:c r="EJ1204"/>
      <x:c r="EK1204" t="str">
        <x:v>Pending</x:v>
      </x:c>
      <x:c r="EL1204" t="n">
        <x:v>46272</x:v>
      </x:c>
      <x:c r="EM1204" t="str">
        <x:v>Production PubMed record imported and reconciled to Zotero item 95G9MVZ6;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04" t="n">
        <x:f>IF(L1204="","",(IF(N1204&lt;&gt;"",1,0)+IF(O1204&lt;&gt;"",1,0)+IF(AJ1204&lt;&gt;"",1,0)+IF(AU1204&lt;&gt;"",1,0)+IF(BE1204&lt;&gt;"",1,0)+IF(CF1204&lt;&gt;"",1,0)+IF(CJ1204="Yes",1,0)+IF(CL1204="Yes",1,0)+IF(DE1204&lt;&gt;"Pending",1,0)+IF(F1204&lt;&gt;"",1,0)+IF(DZ1204&lt;&gt;"",1,0)+IF(EI1204&lt;&gt;"",1,0))/12)</x:f>
        <x:v>0.5</x:v>
      </x:c>
    </x:row>
    <x:row r="1205">
      <x:c r="A1205" t="str">
        <x:v>EV-1202</x:v>
      </x:c>
      <x:c r="B1205" t="str">
        <x:v>Integrity check</x:v>
      </x:c>
      <x:c r="C1205" t="str">
        <x:f>IF(L1205="","",IF(LEFT(EC1205,7)="BLOCKED","🔴 Do not use for conclusion",IF(EB1205="Yes","🟢 Claim-ready","🟡 Caution / context")))</x:f>
        <x:v>🟡 Caution / context</x:v>
      </x:c>
      <x:c r="D1205" t="str">
        <x:f>IF(L1205="","",EC1205)</x:f>
        <x:v>PENDING — appropriate appraisal</x:v>
      </x:c>
      <x:c r="E1205" t="str">
        <x:v>P2 — High</x:v>
      </x:c>
      <x:c r="F1205" t="str">
        <x:v>Pending</x:v>
      </x:c>
      <x:c r="G1205" t="str">
        <x:v>Title/abstract identify an explicit tactical/public-safety context and readiness domain; retain for full-text assessment.</x:v>
      </x:c>
      <x:c r="H1205" t="str">
        <x:v>Obtain and review lawful full text; confirm human adjudication; then select a design-specific appraisal instrument.</x:v>
      </x:c>
      <x:c r="I1205"/>
      <x:c r="J1205" t="str">
        <x:v>A — Core</x:v>
      </x:c>
      <x:c r="K1205" t="str">
        <x:v>IDENTIFIED</x:v>
      </x:c>
      <x:c r="L1205" t="str">
        <x:v>[Improvement of the system of medical equipment rationing for military units in peacetime].</x:v>
      </x:c>
      <x:c r="M1205"/>
      <x:c r="N1205" t="str">
        <x:v>Miroshnichenko, Iu V; Goriachev, A B; Krasavin, K D; Tikhonov, A V</x:v>
      </x:c>
      <x:c r="O1205" t="n">
        <x:v>2014</x:v>
      </x:c>
      <x:c r="P1205" t="str">
        <x:v>Voenno-meditsinskii zhurnal</x:v>
      </x:c>
      <x:c r="Q1205" t="str">
        <x:v>English Abstract; Journal Article</x:v>
      </x:c>
      <x:c r="R1205" t="str">
        <x:v>Unclear</x:v>
      </x:c>
      <x:c r="S1205" t="str">
        <x:v>Unknown</x:v>
      </x:c>
      <x:c r="T1205" t="str">
        <x:v>rus</x:v>
      </x:c>
      <x:c r="U1205" t="str">
        <x:v>https://pubmed.ncbi.nlm.nih.gov/25046926/</x:v>
      </x:c>
      <x:c r="V1205" t="str"/>
      <x:c r="W1205" t="str">
        <x:f>IF(V1205="","",LOWER(SUBSTITUTE(SUBSTITUTE(SUBSTITUTE(SUBSTITUTE(TRIM(V1205),"https://doi.org/",""),"http://doi.org/",""),"https://dx.doi.org/",""),"doi:","")))</x:f>
      </x:c>
      <x:c r="X1205" t="str">
        <x:v>25046926</x:v>
      </x:c>
      <x:c r="Y1205" t="str"/>
      <x:c r="Z1205"/>
      <x:c r="AA1205" t="str">
        <x:v>PubMed/MEDLINE</x:v>
      </x:c>
      <x:c r="AB1205" t="str">
        <x:v>PUBMED-A-v1.0-2026-08-28</x:v>
      </x:c>
      <x:c r="AC1205" t="str">
        <x:v>SP-PUBMED-A-20260828</x:v>
      </x:c>
      <x:c r="AD1205" s="499" t="n">
        <x:v>46262</x:v>
      </x:c>
      <x:c r="AE1205" s="499" t="n">
        <x:v>46272</x:v>
      </x:c>
      <x:c r="AF1205" t="str">
        <x:v>UQMNXIZX</x:v>
      </x:c>
      <x:c r="AG1205"/>
      <x:c r="AH1205" t="str">
        <x:v>Tactical Athlete → Operational Readiness Brazil</x:v>
      </x:c>
      <x:c r="AI1205" t="str">
        <x:v>evidence-family:A</x:v>
      </x:c>
      <x:c r="AJ1205"/>
      <x:c r="AK1205" t="str">
        <x:f>IF(AJ1205="","",IF(OR(LOWER(AJ1205)="brazil",LOWER(AJ1205)="brasil"),"Yes","No"))</x:f>
      </x:c>
      <x:c r="AL1205"/>
      <x:c r="AM1205"/>
      <x:c r="AN1205"/>
      <x:c r="AO1205"/>
      <x:c r="AP1205"/>
      <x:c r="AQ1205"/>
      <x:c r="AR1205"/>
      <x:c r="AS1205"/>
      <x:c r="AT1205"/>
      <x:c r="AU1205"/>
      <x:c r="AV1205"/>
      <x:c r="AW1205"/>
      <x:c r="AX1205"/>
      <x:c r="AY1205"/>
      <x:c r="AZ1205"/>
      <x:c r="BA1205"/>
      <x:c r="BB1205"/>
      <x:c r="BC1205"/>
      <x:c r="BD1205"/>
      <x:c r="BE1205"/>
      <x:c r="BF1205"/>
      <x:c r="BG1205"/>
      <x:c r="BH1205"/>
      <x:c r="BI1205"/>
      <x:c r="BJ1205"/>
      <x:c r="BK1205"/>
      <x:c r="BL1205"/>
      <x:c r="BM1205"/>
      <x:c r="BN1205"/>
      <x:c r="BO1205"/>
      <x:c r="BP1205"/>
      <x:c r="BQ1205"/>
      <x:c r="BR1205"/>
      <x:c r="BS1205"/>
      <x:c r="BT1205"/>
      <x:c r="BU1205"/>
      <x:c r="BV1205"/>
      <x:c r="BW1205"/>
      <x:c r="BX1205"/>
      <x:c r="BY1205"/>
      <x:c r="BZ1205"/>
      <x:c r="CA1205"/>
      <x:c r="CB1205"/>
      <x:c r="CC1205"/>
      <x:c r="CD1205"/>
      <x:c r="CE1205"/>
      <x:c r="CF1205"/>
      <x:c r="CG1205"/>
      <x:c r="CH1205"/>
      <x:c r="CI1205"/>
      <x:c r="CJ1205" t="str">
        <x:v>Yes</x:v>
      </x:c>
      <x:c r="CK1205" t="str">
        <x:v>Yes</x:v>
      </x:c>
      <x:c r="CL1205" t="str">
        <x:v>Yes</x:v>
      </x:c>
      <x:c r="CM1205" t="str">
        <x:v>Clear</x:v>
      </x:c>
      <x:c r="CN1205" t="str">
        <x:v>Verified — clear</x:v>
      </x:c>
      <x:c r="CO1205" t="n">
        <x:v>46272</x:v>
      </x:c>
      <x:c r="CP1205" t="str">
        <x:v>https://pubmed.ncbi.nlm.nih.gov/25046926/</x:v>
      </x:c>
      <x:c r="CQ1205"/>
      <x:c r="CR1205"/>
      <x:c r="CS1205"/>
      <x:c r="CT1205"/>
      <x:c r="CU1205"/>
      <x:c r="CV1205"/>
      <x:c r="CW1205"/>
      <x:c r="CX1205"/>
      <x:c r="CY1205"/>
      <x:c r="CZ1205"/>
      <x:c r="DA1205"/>
      <x:c r="DB1205" t="str">
        <x:f>IF(L1205="","",IF(AND(COUNT(CU1205:DA1205)=7,OR(CU1205=0,CU1205=1,CU1205=2),OR(CV1205=0,CV1205=1,CV1205=2),OR(CW1205=0,CW1205=1,CW1205=2),OR(CX1205=0,CX1205=1,CX1205=2),OR(CY1205=0,CY1205=1,CY1205=2),OR(CZ1205=0,CZ1205=1,CZ1205=2),OR(DA1205=0,DA1205=1,DA1205=2)),SUM(CU1205:DA1205),""))</x:f>
      </x:c>
      <x:c r="DC1205" t="str">
        <x:f>IF(DB1205="","",ROUND(DB1205/14*10,1))</x:f>
      </x:c>
      <x:c r="DD1205" t="str">
        <x:v>Pending</x:v>
      </x:c>
      <x:c r="DE1205" t="str">
        <x:f>IF(L1205="","",IF(DC1205="","Pending",IF(DD1205="Yes","CONDITIONAL — safety override",IF(DC1205&gt;=8,"HIGH",IF(DC1205&gt;=5,"CONDITIONAL","LOW")))))</x:f>
        <x:v>Pending</x:v>
      </x:c>
      <x:c r="DF1205" t="str">
        <x:v>Pending screening and full-text appraisal; no transferability judgment made at identification.</x:v>
      </x:c>
      <x:c r="DG1205"/>
      <x:c r="DH1205"/>
      <x:c r="DI1205"/>
      <x:c r="DJ1205"/>
      <x:c r="DK1205"/>
      <x:c r="DL1205"/>
      <x:c r="DM1205"/>
      <x:c r="DN1205"/>
      <x:c r="DO1205"/>
      <x:c r="DP1205"/>
      <x:c r="DQ1205"/>
      <x:c r="DR1205"/>
      <x:c r="DS1205"/>
      <x:c r="DT1205"/>
      <x:c r="DU1205"/>
      <x:c r="DV1205"/>
      <x:c r="DW1205"/>
      <x:c r="DX1205"/>
      <x:c r="DY1205"/>
      <x:c r="DZ1205" t="str">
        <x:v>Title/abstract screening alone does not establish effectiveness, causality, methodological quality, transferability to Brazilian public safety or an institutional recommendation.</x:v>
      </x:c>
      <x:c r="EA1205" t="str">
        <x:v>Pending</x:v>
      </x:c>
      <x:c r="EB1205" t="str">
        <x:f>IF(L1205="","",IF(EC1205="READY","Yes","No / Pending"))</x:f>
        <x:v>No / Pending</x:v>
      </x:c>
      <x:c r="EC1205" t="str">
        <x:f>IF(L1205="","",IF(OR(ISNUMBER(SEARCH("Retracted Publication",Q1205)),CM1205="Retracted",CN1205="Retracted",CM1205="Expression of Concern",CN1205="Expression of Concern",F1205="Not used",CG1205="Critical",CH1205="High",CH1205="Critical"),"BLOCKED — integrity or use restriction",IF(AND(CJ1205="Yes",CK1205="Yes",CL1205="Yes"),IF(AND(CM1205="Clear",CN1205="Verified — clear"),IF(AND(AND(LEN(TRIM(CF1205))&gt;0,LEFT(LOWER(TRIM(CF1205)),7)&lt;&gt;"pending"),OR(CG1205="High",CG1205="Moderate"),OR(CH1205="Low",CH1205="Some concerns",CH1205="Not applicable")),IF(AND(DD1205="No",OR(DE1205="HIGH",DE1205="CONDITIONAL"),AND(LEN(TRIM(DF1205))&gt;0,LEFT(LOWER(TRIM(DF1205)),7)&lt;&gt;"pending")),IF(AND(AND(LEN(TRIM(DT1205))&gt;0,LEFT(LOWER(TRIM(DT1205)),7)&lt;&gt;"pending"),AND(LEN(TRIM(DU1205))&gt;0,LEFT(LOWER(TRIM(DU1205)),7)&lt;&gt;"pending"),OR(AND(LEN(TRIM(DV1205))&gt;0,LEFT(LOWER(TRIM(DV1205)),7)&lt;&gt;"pending"),AND(LEN(TRIM(DW1205))&gt;0,LEFT(LOWER(TRIM(DW1205)),7)&lt;&gt;"pending")),AND(LEN(TRIM(DX1205))&gt;0,LEFT(LOWER(TRIM(DX1205)),7)&lt;&gt;"pending")),IF(AND(F1205="Claim-ready",OR(EA1205="Strong",EA1205="Moderate"),AND(LEN(TRIM(G1205))&gt;0,LEFT(LOWER(TRIM(G1205)),7)&lt;&gt;"pending"),G1205&lt;&gt;"No substantive use decision is permitted from identification metadata alone.",AND(LEN(TRIM(DZ1205))&gt;0,LEFT(LOWER(TRIM(DZ1205)),7)&lt;&gt;"pending"),DZ1205&lt;&gt;"Identification metadata alone does not permit any substantive scientific, causal, operational, or institutional claim.",AND(LEN(TRIM(EI1205))&gt;0,LEFT(LOWER(TRIM(EI1205)),7)&lt;&gt;"pending"),ISNUMBER(EH1205),EH1205&gt;0),"READY","PENDING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5" t="str">
        <x:v>Pending</x:v>
      </x:c>
      <x:c r="EE1205"/>
      <x:c r="EF1205" t="str">
        <x:v>Pending</x:v>
      </x:c>
      <x:c r="EG1205" t="str">
        <x:v>Pending</x:v>
      </x:c>
      <x:c r="EH1205"/>
      <x:c r="EI1205" s="501"/>
      <x:c r="EJ1205"/>
      <x:c r="EK1205" t="str">
        <x:v>Pending</x:v>
      </x:c>
      <x:c r="EL1205" t="n">
        <x:v>46272</x:v>
      </x:c>
      <x:c r="EM1205" t="str">
        <x:v>Production PubMed record imported and reconciled to Zotero item UQMNXIZX;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05" t="n">
        <x:f>IF(L1205="","",(IF(N1205&lt;&gt;"",1,0)+IF(O1205&lt;&gt;"",1,0)+IF(AJ1205&lt;&gt;"",1,0)+IF(AU1205&lt;&gt;"",1,0)+IF(BE1205&lt;&gt;"",1,0)+IF(CF1205&lt;&gt;"",1,0)+IF(CJ1205="Yes",1,0)+IF(CL1205="Yes",1,0)+IF(DE1205&lt;&gt;"Pending",1,0)+IF(F1205&lt;&gt;"",1,0)+IF(DZ1205&lt;&gt;"",1,0)+IF(EI1205&lt;&gt;"",1,0))/12)</x:f>
        <x:v>0.5</x:v>
      </x:c>
    </x:row>
    <x:row r="1206">
      <x:c r="A1206" t="str">
        <x:v>EV-1203</x:v>
      </x:c>
      <x:c r="B1206" t="str">
        <x:v>Integrity check</x:v>
      </x:c>
      <x:c r="C1206" t="str">
        <x:f>IF(L1206="","",IF(LEFT(EC1206,7)="BLOCKED","🔴 Do not use for conclusion",IF(EB1206="Yes","🟢 Claim-ready","🟡 Caution / context")))</x:f>
        <x:v>🟡 Caution / context</x:v>
      </x:c>
      <x:c r="D1206" t="str">
        <x:f>IF(L1206="","",EC1206)</x:f>
        <x:v>PENDING — appropriate appraisal</x:v>
      </x:c>
      <x:c r="E1206" t="str">
        <x:v>P3 — Medium</x:v>
      </x:c>
      <x:c r="F1206" t="str">
        <x:v>Pending</x:v>
      </x:c>
      <x:c r="G1206" t="str">
        <x:v>A potentially relevant concept is present, but direct applicability is ambiguous at title/abstract level.</x:v>
      </x:c>
      <x:c r="H1206" t="str">
        <x:v>Human title/abstract adjudication; retrieve full text if relevance remains plausible.</x:v>
      </x:c>
      <x:c r="I1206"/>
      <x:c r="J1206" t="str">
        <x:v>A — Core</x:v>
      </x:c>
      <x:c r="K1206" t="str">
        <x:v>IDENTIFIED</x:v>
      </x:c>
      <x:c r="L1206" t="str">
        <x:v>Salivary hormone response to 12-week block-periodized training in naval special warfare operators.</x:v>
      </x:c>
      <x:c r="M1206"/>
      <x:c r="N1206" t="str">
        <x:v>Oliver, Jonathan M; Abt, John P; Sell, Timothy C; Beals, Kim; Wood, Dallas E; Lephart, Scott M</x:v>
      </x:c>
      <x:c r="O1206" t="n">
        <x:v>2015</x:v>
      </x:c>
      <x:c r="P1206" t="str">
        <x:v>Journal of strength and conditioning research</x:v>
      </x:c>
      <x:c r="Q1206" t="str">
        <x:v>Clinical Trial; Journal Article; Research Support, U.S. Gov't, Non-P.H.S.</x:v>
      </x:c>
      <x:c r="R1206" t="str">
        <x:v>Unclear</x:v>
      </x:c>
      <x:c r="S1206" t="str">
        <x:v>Unknown</x:v>
      </x:c>
      <x:c r="T1206" t="str">
        <x:v>eng</x:v>
      </x:c>
      <x:c r="U1206" t="str">
        <x:v>https://pubmed.ncbi.nlm.nih.gov/25029010/</x:v>
      </x:c>
      <x:c r="V1206" t="str">
        <x:v>10.1519/jsc.0000000000000628</x:v>
      </x:c>
      <x:c r="W1206" t="str">
        <x:f>IF(V1206="","",LOWER(SUBSTITUTE(SUBSTITUTE(SUBSTITUTE(SUBSTITUTE(TRIM(V1206),"https://doi.org/",""),"http://doi.org/",""),"https://dx.doi.org/",""),"doi:","")))</x:f>
        <x:v>10.1519/jsc.0000000000000628</x:v>
      </x:c>
      <x:c r="X1206" t="str">
        <x:v>25029010</x:v>
      </x:c>
      <x:c r="Y1206" t="str"/>
      <x:c r="Z1206"/>
      <x:c r="AA1206" t="str">
        <x:v>PubMed/MEDLINE</x:v>
      </x:c>
      <x:c r="AB1206" t="str">
        <x:v>PUBMED-A-v1.0-2026-08-28</x:v>
      </x:c>
      <x:c r="AC1206" t="str">
        <x:v>SP-PUBMED-A-20260828</x:v>
      </x:c>
      <x:c r="AD1206" s="499" t="n">
        <x:v>46262</x:v>
      </x:c>
      <x:c r="AE1206" s="499" t="n">
        <x:v>46272</x:v>
      </x:c>
      <x:c r="AF1206" t="str">
        <x:v>9B529SAF</x:v>
      </x:c>
      <x:c r="AG1206"/>
      <x:c r="AH1206" t="str">
        <x:v>Tactical Athlete → Operational Readiness Brazil</x:v>
      </x:c>
      <x:c r="AI1206" t="str">
        <x:v>evidence-family:A</x:v>
      </x:c>
      <x:c r="AJ1206"/>
      <x:c r="AK1206" t="str">
        <x:f>IF(AJ1206="","",IF(OR(LOWER(AJ1206)="brazil",LOWER(AJ1206)="brasil"),"Yes","No"))</x:f>
      </x:c>
      <x:c r="AL1206"/>
      <x:c r="AM1206"/>
      <x:c r="AN1206"/>
      <x:c r="AO1206"/>
      <x:c r="AP1206"/>
      <x:c r="AQ1206"/>
      <x:c r="AR1206"/>
      <x:c r="AS1206"/>
      <x:c r="AT1206"/>
      <x:c r="AU1206"/>
      <x:c r="AV1206"/>
      <x:c r="AW1206"/>
      <x:c r="AX1206"/>
      <x:c r="AY1206"/>
      <x:c r="AZ1206"/>
      <x:c r="BA1206"/>
      <x:c r="BB1206"/>
      <x:c r="BC1206"/>
      <x:c r="BD1206"/>
      <x:c r="BE1206"/>
      <x:c r="BF1206"/>
      <x:c r="BG1206"/>
      <x:c r="BH1206"/>
      <x:c r="BI1206"/>
      <x:c r="BJ1206"/>
      <x:c r="BK1206"/>
      <x:c r="BL1206"/>
      <x:c r="BM1206"/>
      <x:c r="BN1206"/>
      <x:c r="BO1206"/>
      <x:c r="BP1206"/>
      <x:c r="BQ1206"/>
      <x:c r="BR1206"/>
      <x:c r="BS1206"/>
      <x:c r="BT1206"/>
      <x:c r="BU1206"/>
      <x:c r="BV1206"/>
      <x:c r="BW1206"/>
      <x:c r="BX1206"/>
      <x:c r="BY1206"/>
      <x:c r="BZ1206"/>
      <x:c r="CA1206"/>
      <x:c r="CB1206"/>
      <x:c r="CC1206"/>
      <x:c r="CD1206"/>
      <x:c r="CE1206"/>
      <x:c r="CF1206"/>
      <x:c r="CG1206"/>
      <x:c r="CH1206"/>
      <x:c r="CI1206"/>
      <x:c r="CJ1206" t="str">
        <x:v>Yes</x:v>
      </x:c>
      <x:c r="CK1206" t="str">
        <x:v>Yes</x:v>
      </x:c>
      <x:c r="CL1206" t="str">
        <x:v>Yes</x:v>
      </x:c>
      <x:c r="CM1206" t="str">
        <x:v>Clear</x:v>
      </x:c>
      <x:c r="CN1206" t="str">
        <x:v>Verified — clear</x:v>
      </x:c>
      <x:c r="CO1206" t="n">
        <x:v>46272</x:v>
      </x:c>
      <x:c r="CP1206" t="str">
        <x:v>https://pubmed.ncbi.nlm.nih.gov/25029010/</x:v>
      </x:c>
      <x:c r="CQ1206"/>
      <x:c r="CR1206"/>
      <x:c r="CS1206"/>
      <x:c r="CT1206"/>
      <x:c r="CU1206"/>
      <x:c r="CV1206"/>
      <x:c r="CW1206"/>
      <x:c r="CX1206"/>
      <x:c r="CY1206"/>
      <x:c r="CZ1206"/>
      <x:c r="DA1206"/>
      <x:c r="DB1206" t="str">
        <x:f>IF(L1206="","",IF(AND(COUNT(CU1206:DA1206)=7,OR(CU1206=0,CU1206=1,CU1206=2),OR(CV1206=0,CV1206=1,CV1206=2),OR(CW1206=0,CW1206=1,CW1206=2),OR(CX1206=0,CX1206=1,CX1206=2),OR(CY1206=0,CY1206=1,CY1206=2),OR(CZ1206=0,CZ1206=1,CZ1206=2),OR(DA1206=0,DA1206=1,DA1206=2)),SUM(CU1206:DA1206),""))</x:f>
      </x:c>
      <x:c r="DC1206" t="str">
        <x:f>IF(DB1206="","",ROUND(DB1206/14*10,1))</x:f>
      </x:c>
      <x:c r="DD1206" t="str">
        <x:v>Pending</x:v>
      </x:c>
      <x:c r="DE1206" t="str">
        <x:f>IF(L1206="","",IF(DC1206="","Pending",IF(DD1206="Yes","CONDITIONAL — safety override",IF(DC1206&gt;=8,"HIGH",IF(DC1206&gt;=5,"CONDITIONAL","LOW")))))</x:f>
        <x:v>Pending</x:v>
      </x:c>
      <x:c r="DF1206" t="str">
        <x:v>Pending screening and full-text appraisal; no transferability judgment made at identification.</x:v>
      </x:c>
      <x:c r="DG1206"/>
      <x:c r="DH1206"/>
      <x:c r="DI1206"/>
      <x:c r="DJ1206"/>
      <x:c r="DK1206"/>
      <x:c r="DL1206"/>
      <x:c r="DM1206"/>
      <x:c r="DN1206"/>
      <x:c r="DO1206"/>
      <x:c r="DP1206"/>
      <x:c r="DQ1206"/>
      <x:c r="DR1206"/>
      <x:c r="DS1206"/>
      <x:c r="DT1206"/>
      <x:c r="DU1206"/>
      <x:c r="DV1206"/>
      <x:c r="DW1206"/>
      <x:c r="DX1206"/>
      <x:c r="DY1206"/>
      <x:c r="DZ1206" t="str">
        <x:v>Title/abstract information is insufficient for a substantive scientific, causal, transferability or institutional claim.</x:v>
      </x:c>
      <x:c r="EA1206" t="str">
        <x:v>Pending</x:v>
      </x:c>
      <x:c r="EB1206" t="str">
        <x:f>IF(L1206="","",IF(EC1206="READY","Yes","No / Pending"))</x:f>
        <x:v>No / Pending</x:v>
      </x:c>
      <x:c r="EC1206" t="str">
        <x:f>IF(L1206="","",IF(OR(ISNUMBER(SEARCH("Retracted Publication",Q1206)),CM1206="Retracted",CN1206="Retracted",CM1206="Expression of Concern",CN1206="Expression of Concern",F1206="Not used",CG1206="Critical",CH1206="High",CH1206="Critical"),"BLOCKED — integrity or use restriction",IF(AND(CJ1206="Yes",CK1206="Yes",CL1206="Yes"),IF(AND(CM1206="Clear",CN1206="Verified — clear"),IF(AND(AND(LEN(TRIM(CF1206))&gt;0,LEFT(LOWER(TRIM(CF1206)),7)&lt;&gt;"pending"),OR(CG1206="High",CG1206="Moderate"),OR(CH1206="Low",CH1206="Some concerns",CH1206="Not applicable")),IF(AND(DD1206="No",OR(DE1206="HIGH",DE1206="CONDITIONAL"),AND(LEN(TRIM(DF1206))&gt;0,LEFT(LOWER(TRIM(DF1206)),7)&lt;&gt;"pending")),IF(AND(AND(LEN(TRIM(DT1206))&gt;0,LEFT(LOWER(TRIM(DT1206)),7)&lt;&gt;"pending"),AND(LEN(TRIM(DU1206))&gt;0,LEFT(LOWER(TRIM(DU1206)),7)&lt;&gt;"pending"),OR(AND(LEN(TRIM(DV1206))&gt;0,LEFT(LOWER(TRIM(DV1206)),7)&lt;&gt;"pending"),AND(LEN(TRIM(DW1206))&gt;0,LEFT(LOWER(TRIM(DW1206)),7)&lt;&gt;"pending")),AND(LEN(TRIM(DX1206))&gt;0,LEFT(LOWER(TRIM(DX1206)),7)&lt;&gt;"pending")),IF(AND(F1206="Claim-ready",OR(EA1206="Strong",EA1206="Moderate"),AND(LEN(TRIM(G1206))&gt;0,LEFT(LOWER(TRIM(G1206)),7)&lt;&gt;"pending"),G1206&lt;&gt;"No substantive use decision is permitted from identification metadata alone.",AND(LEN(TRIM(DZ1206))&gt;0,LEFT(LOWER(TRIM(DZ1206)),7)&lt;&gt;"pending"),DZ1206&lt;&gt;"Identification metadata alone does not permit any substantive scientific, causal, operational, or institutional claim.",AND(LEN(TRIM(EI1206))&gt;0,LEFT(LOWER(TRIM(EI1206)),7)&lt;&gt;"pending"),ISNUMBER(EH1206),EH1206&gt;0),"READY","PENDING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6" t="str">
        <x:v>Pending</x:v>
      </x:c>
      <x:c r="EE1206"/>
      <x:c r="EF1206" t="str">
        <x:v>Pending</x:v>
      </x:c>
      <x:c r="EG1206" t="str">
        <x:v>Pending</x:v>
      </x:c>
      <x:c r="EH1206"/>
      <x:c r="EI1206" s="501"/>
      <x:c r="EJ1206"/>
      <x:c r="EK1206" t="str">
        <x:v>Pending</x:v>
      </x:c>
      <x:c r="EL1206" t="n">
        <x:v>46272</x:v>
      </x:c>
      <x:c r="EM1206" t="str">
        <x:v>Production PubMed record imported and reconciled to Zotero item 9B529SAF;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06" t="n">
        <x:f>IF(L1206="","",(IF(N1206&lt;&gt;"",1,0)+IF(O1206&lt;&gt;"",1,0)+IF(AJ1206&lt;&gt;"",1,0)+IF(AU1206&lt;&gt;"",1,0)+IF(BE1206&lt;&gt;"",1,0)+IF(CF1206&lt;&gt;"",1,0)+IF(CJ1206="Yes",1,0)+IF(CL1206="Yes",1,0)+IF(DE1206&lt;&gt;"Pending",1,0)+IF(F1206&lt;&gt;"",1,0)+IF(DZ1206&lt;&gt;"",1,0)+IF(EI1206&lt;&gt;"",1,0))/12)</x:f>
        <x:v>0.5</x:v>
      </x:c>
    </x:row>
    <x:row r="1207">
      <x:c r="A1207" t="str">
        <x:v>EV-1204</x:v>
      </x:c>
      <x:c r="B1207" t="str">
        <x:v>Integrity check</x:v>
      </x:c>
      <x:c r="C1207" t="str">
        <x:f>IF(L1207="","",IF(LEFT(EC1207,7)="BLOCKED","🔴 Do not use for conclusion",IF(EB1207="Yes","🟢 Claim-ready","🟡 Caution / context")))</x:f>
        <x:v>🟡 Caution / context</x:v>
      </x:c>
      <x:c r="D1207" t="str">
        <x:f>IF(L1207="","",EC1207)</x:f>
        <x:v>PENDING — appropriate appraisal</x:v>
      </x:c>
      <x:c r="E1207" t="str">
        <x:v>P3 — Medium</x:v>
      </x:c>
      <x:c r="F1207" t="str">
        <x:v>Pending</x:v>
      </x:c>
      <x:c r="G1207" t="str">
        <x:v>Title/abstract identify an explicit tactical/public-safety context and readiness domain; retain for full-text assessment.</x:v>
      </x:c>
      <x:c r="H1207" t="str">
        <x:v>Obtain and review lawful full text; confirm human adjudication; then select a design-specific appraisal instrument.</x:v>
      </x:c>
      <x:c r="I1207"/>
      <x:c r="J1207" t="str">
        <x:v>B — APHT / Medical Readiness</x:v>
      </x:c>
      <x:c r="K1207" t="str">
        <x:v>IDENTIFIED</x:v>
      </x:c>
      <x:c r="L1207" t="str">
        <x:v>Emergency medical services response to active shooter incidents: provider comfort level and attitudes before and after participation in a focused response training program.</x:v>
      </x:c>
      <x:c r="M1207"/>
      <x:c r="N1207" t="str">
        <x:v>Jones, Jerrilyn; Kue, Ricky; Mitchell, Patricia; Eblan, Gary; Dyer, K Sophia</x:v>
      </x:c>
      <x:c r="O1207" t="n">
        <x:v>2014</x:v>
      </x:c>
      <x:c r="P1207" t="str">
        <x:v>Prehospital and disaster medicine</x:v>
      </x:c>
      <x:c r="Q1207" t="str">
        <x:v>Journal Article</x:v>
      </x:c>
      <x:c r="R1207" t="str">
        <x:v>Unclear</x:v>
      </x:c>
      <x:c r="S1207" t="str">
        <x:v>Unknown</x:v>
      </x:c>
      <x:c r="T1207" t="str">
        <x:v>eng</x:v>
      </x:c>
      <x:c r="U1207" t="str">
        <x:v>https://pubmed.ncbi.nlm.nih.gov/25006975/</x:v>
      </x:c>
      <x:c r="V1207" t="str">
        <x:v>10.1017/s1049023x14000648</x:v>
      </x:c>
      <x:c r="W1207" t="str">
        <x:f>IF(V1207="","",LOWER(SUBSTITUTE(SUBSTITUTE(SUBSTITUTE(SUBSTITUTE(TRIM(V1207),"https://doi.org/",""),"http://doi.org/",""),"https://dx.doi.org/",""),"doi:","")))</x:f>
        <x:v>10.1017/s1049023x14000648</x:v>
      </x:c>
      <x:c r="X1207" t="str">
        <x:v>25006975</x:v>
      </x:c>
      <x:c r="Y1207" t="str"/>
      <x:c r="Z1207"/>
      <x:c r="AA1207" t="str">
        <x:v>PubMed/MEDLINE</x:v>
      </x:c>
      <x:c r="AB1207" t="str">
        <x:v>PUBMED-B-v1.0-2026-08-28</x:v>
      </x:c>
      <x:c r="AC1207" t="str">
        <x:v>SP-PUBMED-B-20260828</x:v>
      </x:c>
      <x:c r="AD1207" s="499" t="n">
        <x:v>46262</x:v>
      </x:c>
      <x:c r="AE1207" s="499" t="n">
        <x:v>46272</x:v>
      </x:c>
      <x:c r="AF1207" t="str">
        <x:v>EQZCFLL2</x:v>
      </x:c>
      <x:c r="AG1207"/>
      <x:c r="AH1207" t="str">
        <x:v>Tactical Athlete → Operational Readiness Brazil</x:v>
      </x:c>
      <x:c r="AI1207" t="str">
        <x:v>evidence-family:B</x:v>
      </x:c>
      <x:c r="AJ1207"/>
      <x:c r="AK1207" t="str">
        <x:f>IF(AJ1207="","",IF(OR(LOWER(AJ1207)="brazil",LOWER(AJ1207)="brasil"),"Yes","No"))</x:f>
      </x:c>
      <x:c r="AL1207"/>
      <x:c r="AM1207"/>
      <x:c r="AN1207"/>
      <x:c r="AO1207"/>
      <x:c r="AP1207"/>
      <x:c r="AQ1207"/>
      <x:c r="AR1207"/>
      <x:c r="AS1207"/>
      <x:c r="AT1207"/>
      <x:c r="AU1207"/>
      <x:c r="AV1207"/>
      <x:c r="AW1207"/>
      <x:c r="AX1207"/>
      <x:c r="AY1207"/>
      <x:c r="AZ1207"/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/>
      <x:c r="BO1207"/>
      <x:c r="BP1207"/>
      <x:c r="BQ1207"/>
      <x:c r="BR1207"/>
      <x:c r="BS1207"/>
      <x:c r="BT1207"/>
      <x:c r="BU1207"/>
      <x:c r="BV1207"/>
      <x:c r="BW1207"/>
      <x:c r="BX1207"/>
      <x:c r="BY1207"/>
      <x:c r="BZ1207"/>
      <x:c r="CA1207"/>
      <x:c r="CB1207"/>
      <x:c r="CC1207"/>
      <x:c r="CD1207"/>
      <x:c r="CE1207"/>
      <x:c r="CF1207"/>
      <x:c r="CG1207"/>
      <x:c r="CH1207"/>
      <x:c r="CI1207"/>
      <x:c r="CJ1207" t="str">
        <x:v>Yes</x:v>
      </x:c>
      <x:c r="CK1207" t="str">
        <x:v>Yes</x:v>
      </x:c>
      <x:c r="CL1207" t="str">
        <x:v>Yes</x:v>
      </x:c>
      <x:c r="CM1207" t="str">
        <x:v>Clear</x:v>
      </x:c>
      <x:c r="CN1207" t="str">
        <x:v>Verified — clear</x:v>
      </x:c>
      <x:c r="CO1207" t="n">
        <x:v>46272</x:v>
      </x:c>
      <x:c r="CP1207" t="str">
        <x:v>https://pubmed.ncbi.nlm.nih.gov/25006975/</x:v>
      </x:c>
      <x:c r="CQ1207"/>
      <x:c r="CR1207"/>
      <x:c r="CS1207"/>
      <x:c r="CT1207"/>
      <x:c r="CU1207"/>
      <x:c r="CV1207"/>
      <x:c r="CW1207"/>
      <x:c r="CX1207"/>
      <x:c r="CY1207"/>
      <x:c r="CZ1207"/>
      <x:c r="DA1207"/>
      <x:c r="DB1207" t="str">
        <x:f>IF(L1207="","",IF(AND(COUNT(CU1207:DA1207)=7,OR(CU1207=0,CU1207=1,CU1207=2),OR(CV1207=0,CV1207=1,CV1207=2),OR(CW1207=0,CW1207=1,CW1207=2),OR(CX1207=0,CX1207=1,CX1207=2),OR(CY1207=0,CY1207=1,CY1207=2),OR(CZ1207=0,CZ1207=1,CZ1207=2),OR(DA1207=0,DA1207=1,DA1207=2)),SUM(CU1207:DA1207),""))</x:f>
      </x:c>
      <x:c r="DC1207" t="str">
        <x:f>IF(DB1207="","",ROUND(DB1207/14*10,1))</x:f>
      </x:c>
      <x:c r="DD1207" t="str">
        <x:v>Pending</x:v>
      </x:c>
      <x:c r="DE1207" t="str">
        <x:f>IF(L1207="","",IF(DC1207="","Pending",IF(DD1207="Yes","CONDITIONAL — safety override",IF(DC1207&gt;=8,"HIGH",IF(DC1207&gt;=5,"CONDITIONAL","LOW")))))</x:f>
        <x:v>Pending</x:v>
      </x:c>
      <x:c r="DF1207" t="str">
        <x:v>Pending screening and full-text appraisal; no transferability judgment made at identification.</x:v>
      </x:c>
      <x:c r="DG1207"/>
      <x:c r="DH1207"/>
      <x:c r="DI1207"/>
      <x:c r="DJ1207"/>
      <x:c r="DK1207"/>
      <x:c r="DL1207"/>
      <x:c r="DM1207"/>
      <x:c r="DN1207"/>
      <x:c r="DO1207"/>
      <x:c r="DP1207"/>
      <x:c r="DQ1207"/>
      <x:c r="DR1207"/>
      <x:c r="DS1207"/>
      <x:c r="DT1207"/>
      <x:c r="DU1207"/>
      <x:c r="DV1207"/>
      <x:c r="DW1207"/>
      <x:c r="DX1207"/>
      <x:c r="DY1207"/>
      <x:c r="DZ1207" t="str">
        <x:v>Title/abstract screening alone does not establish effectiveness, causality, methodological quality, transferability to Brazilian public safety or an institutional recommendation.</x:v>
      </x:c>
      <x:c r="EA1207" t="str">
        <x:v>Pending</x:v>
      </x:c>
      <x:c r="EB1207" t="str">
        <x:f>IF(L1207="","",IF(EC1207="READY","Yes","No / Pending"))</x:f>
        <x:v>No / Pending</x:v>
      </x:c>
      <x:c r="EC1207" t="str">
        <x:f>IF(L1207="","",IF(OR(ISNUMBER(SEARCH("Retracted Publication",Q1207)),CM1207="Retracted",CN1207="Retracted",CM1207="Expression of Concern",CN1207="Expression of Concern",F1207="Not used",CG1207="Critical",CH1207="High",CH1207="Critical"),"BLOCKED — integrity or use restriction",IF(AND(CJ1207="Yes",CK1207="Yes",CL1207="Yes"),IF(AND(CM1207="Clear",CN1207="Verified — clear"),IF(AND(AND(LEN(TRIM(CF1207))&gt;0,LEFT(LOWER(TRIM(CF1207)),7)&lt;&gt;"pending"),OR(CG1207="High",CG1207="Moderate"),OR(CH1207="Low",CH1207="Some concerns",CH1207="Not applicable")),IF(AND(DD1207="No",OR(DE1207="HIGH",DE1207="CONDITIONAL"),AND(LEN(TRIM(DF1207))&gt;0,LEFT(LOWER(TRIM(DF1207)),7)&lt;&gt;"pending")),IF(AND(AND(LEN(TRIM(DT1207))&gt;0,LEFT(LOWER(TRIM(DT1207)),7)&lt;&gt;"pending"),AND(LEN(TRIM(DU1207))&gt;0,LEFT(LOWER(TRIM(DU1207)),7)&lt;&gt;"pending"),OR(AND(LEN(TRIM(DV1207))&gt;0,LEFT(LOWER(TRIM(DV1207)),7)&lt;&gt;"pending"),AND(LEN(TRIM(DW1207))&gt;0,LEFT(LOWER(TRIM(DW1207)),7)&lt;&gt;"pending")),AND(LEN(TRIM(DX1207))&gt;0,LEFT(LOWER(TRIM(DX1207)),7)&lt;&gt;"pending")),IF(AND(F1207="Claim-ready",OR(EA1207="Strong",EA1207="Moderate"),AND(LEN(TRIM(G1207))&gt;0,LEFT(LOWER(TRIM(G1207)),7)&lt;&gt;"pending"),G1207&lt;&gt;"No substantive use decision is permitted from identification metadata alone.",AND(LEN(TRIM(DZ1207))&gt;0,LEFT(LOWER(TRIM(DZ1207)),7)&lt;&gt;"pending"),DZ1207&lt;&gt;"Identification metadata alone does not permit any substantive scientific, causal, operational, or institutional claim.",AND(LEN(TRIM(EI1207))&gt;0,LEFT(LOWER(TRIM(EI1207)),7)&lt;&gt;"pending"),ISNUMBER(EH1207),EH1207&gt;0),"READY","PENDING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7" t="str">
        <x:v>Pending</x:v>
      </x:c>
      <x:c r="EE1207"/>
      <x:c r="EF1207" t="str">
        <x:v>Pending</x:v>
      </x:c>
      <x:c r="EG1207" t="str">
        <x:v>Pending</x:v>
      </x:c>
      <x:c r="EH1207"/>
      <x:c r="EI1207" s="501"/>
      <x:c r="EJ1207"/>
      <x:c r="EK1207" t="str">
        <x:v>Pending</x:v>
      </x:c>
      <x:c r="EL1207" t="n">
        <x:v>46272</x:v>
      </x:c>
      <x:c r="EM1207" t="str">
        <x:v>Production PubMed record imported and reconciled to Zotero item EQZCFLL2;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07" t="n">
        <x:f>IF(L1207="","",(IF(N1207&lt;&gt;"",1,0)+IF(O1207&lt;&gt;"",1,0)+IF(AJ1207&lt;&gt;"",1,0)+IF(AU1207&lt;&gt;"",1,0)+IF(BE1207&lt;&gt;"",1,0)+IF(CF1207&lt;&gt;"",1,0)+IF(CJ1207="Yes",1,0)+IF(CL1207="Yes",1,0)+IF(DE1207&lt;&gt;"Pending",1,0)+IF(F1207&lt;&gt;"",1,0)+IF(DZ1207&lt;&gt;"",1,0)+IF(EI1207&lt;&gt;"",1,0))/12)</x:f>
        <x:v>0.5</x:v>
      </x:c>
    </x:row>
    <x:row r="1208">
      <x:c r="A1208" t="str">
        <x:v>EV-1205</x:v>
      </x:c>
      <x:c r="B1208" t="str">
        <x:v>Integrity check</x:v>
      </x:c>
      <x:c r="C1208" t="str">
        <x:f>IF(L1208="","",IF(LEFT(EC1208,7)="BLOCKED","🔴 Do not use for conclusion",IF(EB1208="Yes","🟢 Claim-ready","🟡 Caution / context")))</x:f>
        <x:v>🟡 Caution / context</x:v>
      </x:c>
      <x:c r="D1208" t="str">
        <x:f>IF(L1208="","",EC1208)</x:f>
        <x:v>PENDING — appropriate appraisal</x:v>
      </x:c>
      <x:c r="E1208" t="str">
        <x:v>P3 — Medium</x:v>
      </x:c>
      <x:c r="F1208" t="str">
        <x:v>Pending</x:v>
      </x:c>
      <x:c r="G1208" t="str">
        <x:v>Title/abstract identify an explicit tactical/public-safety context and readiness domain; retain for full-text assessment.</x:v>
      </x:c>
      <x:c r="H1208" t="str">
        <x:v>Obtain and review lawful full text; confirm human adjudication; then select a design-specific appraisal instrument.</x:v>
      </x:c>
      <x:c r="I1208"/>
      <x:c r="J1208" t="str">
        <x:v>A — Core</x:v>
      </x:c>
      <x:c r="K1208" t="str">
        <x:v>IDENTIFIED</x:v>
      </x:c>
      <x:c r="L1208" t="str">
        <x:v>Training for the Air Force fitness assessment: the experience of postpartum women.</x:v>
      </x:c>
      <x:c r="M1208"/>
      <x:c r="N1208" t="str">
        <x:v>Armitage, Nicole H; Severtsen, Billie M; Vandermause, Roxanne; Smart, Denise A</x:v>
      </x:c>
      <x:c r="O1208" t="n">
        <x:v>2014</x:v>
      </x:c>
      <x:c r="P1208" t="str">
        <x:v>Military medicine</x:v>
      </x:c>
      <x:c r="Q1208" t="str">
        <x:v>Journal Article; Research Support, U.S. Gov't, Non-P.H.S.</x:v>
      </x:c>
      <x:c r="R1208" t="str">
        <x:v>Unclear</x:v>
      </x:c>
      <x:c r="S1208" t="str">
        <x:v>Unknown</x:v>
      </x:c>
      <x:c r="T1208" t="str">
        <x:v>eng</x:v>
      </x:c>
      <x:c r="U1208" t="str">
        <x:v>https://pubmed.ncbi.nlm.nih.gov/25003862/</x:v>
      </x:c>
      <x:c r="V1208" t="str">
        <x:v>10.7205/milmed-d-13-00437</x:v>
      </x:c>
      <x:c r="W1208" t="str">
        <x:f>IF(V1208="","",LOWER(SUBSTITUTE(SUBSTITUTE(SUBSTITUTE(SUBSTITUTE(TRIM(V1208),"https://doi.org/",""),"http://doi.org/",""),"https://dx.doi.org/",""),"doi:","")))</x:f>
        <x:v>10.7205/milmed-d-13-00437</x:v>
      </x:c>
      <x:c r="X1208" t="str">
        <x:v>25003862</x:v>
      </x:c>
      <x:c r="Y1208" t="str"/>
      <x:c r="Z1208"/>
      <x:c r="AA1208" t="str">
        <x:v>PubMed/MEDLINE</x:v>
      </x:c>
      <x:c r="AB1208" t="str">
        <x:v>PUBMED-A-v1.0-2026-08-28</x:v>
      </x:c>
      <x:c r="AC1208" t="str">
        <x:v>SP-PUBMED-A-20260828</x:v>
      </x:c>
      <x:c r="AD1208" s="499" t="n">
        <x:v>46262</x:v>
      </x:c>
      <x:c r="AE1208" s="499" t="n">
        <x:v>46272</x:v>
      </x:c>
      <x:c r="AF1208" t="str">
        <x:v>M3IJZZ6B</x:v>
      </x:c>
      <x:c r="AG1208"/>
      <x:c r="AH1208" t="str">
        <x:v>Tactical Athlete → Operational Readiness Brazil</x:v>
      </x:c>
      <x:c r="AI1208" t="str">
        <x:v>evidence-family:A</x:v>
      </x:c>
      <x:c r="AJ1208"/>
      <x:c r="AK1208" t="str">
        <x:f>IF(AJ1208="","",IF(OR(LOWER(AJ1208)="brazil",LOWER(AJ1208)="brasil"),"Yes","No"))</x:f>
      </x:c>
      <x:c r="AL1208"/>
      <x:c r="AM1208"/>
      <x:c r="AN1208"/>
      <x:c r="AO1208"/>
      <x:c r="AP1208"/>
      <x:c r="AQ1208"/>
      <x:c r="AR1208"/>
      <x:c r="AS1208"/>
      <x:c r="AT1208"/>
      <x:c r="AU1208"/>
      <x:c r="AV1208"/>
      <x:c r="AW1208"/>
      <x:c r="AX1208"/>
      <x:c r="AY1208"/>
      <x:c r="AZ1208"/>
      <x:c r="BA1208"/>
      <x:c r="BB1208"/>
      <x:c r="BC1208"/>
      <x:c r="BD1208"/>
      <x:c r="BE1208"/>
      <x:c r="BF1208"/>
      <x:c r="BG1208"/>
      <x:c r="BH1208"/>
      <x:c r="BI1208"/>
      <x:c r="BJ1208"/>
      <x:c r="BK1208"/>
      <x:c r="BL1208"/>
      <x:c r="BM1208"/>
      <x:c r="BN1208"/>
      <x:c r="BO1208"/>
      <x:c r="BP1208"/>
      <x:c r="BQ1208"/>
      <x:c r="BR1208"/>
      <x:c r="BS1208"/>
      <x:c r="BT1208"/>
      <x:c r="BU1208"/>
      <x:c r="BV1208"/>
      <x:c r="BW1208"/>
      <x:c r="BX1208"/>
      <x:c r="BY1208"/>
      <x:c r="BZ1208"/>
      <x:c r="CA1208"/>
      <x:c r="CB1208"/>
      <x:c r="CC1208"/>
      <x:c r="CD1208"/>
      <x:c r="CE1208"/>
      <x:c r="CF1208"/>
      <x:c r="CG1208"/>
      <x:c r="CH1208"/>
      <x:c r="CI1208"/>
      <x:c r="CJ1208" t="str">
        <x:v>Yes</x:v>
      </x:c>
      <x:c r="CK1208" t="str">
        <x:v>Yes</x:v>
      </x:c>
      <x:c r="CL1208" t="str">
        <x:v>Yes</x:v>
      </x:c>
      <x:c r="CM1208" t="str">
        <x:v>Clear</x:v>
      </x:c>
      <x:c r="CN1208" t="str">
        <x:v>Verified — clear</x:v>
      </x:c>
      <x:c r="CO1208" t="n">
        <x:v>46272</x:v>
      </x:c>
      <x:c r="CP1208" t="str">
        <x:v>https://pubmed.ncbi.nlm.nih.gov/25003862/</x:v>
      </x:c>
      <x:c r="CQ1208"/>
      <x:c r="CR1208"/>
      <x:c r="CS1208"/>
      <x:c r="CT1208"/>
      <x:c r="CU1208"/>
      <x:c r="CV1208"/>
      <x:c r="CW1208"/>
      <x:c r="CX1208"/>
      <x:c r="CY1208"/>
      <x:c r="CZ1208"/>
      <x:c r="DA1208"/>
      <x:c r="DB1208" t="str">
        <x:f>IF(L1208="","",IF(AND(COUNT(CU1208:DA1208)=7,OR(CU1208=0,CU1208=1,CU1208=2),OR(CV1208=0,CV1208=1,CV1208=2),OR(CW1208=0,CW1208=1,CW1208=2),OR(CX1208=0,CX1208=1,CX1208=2),OR(CY1208=0,CY1208=1,CY1208=2),OR(CZ1208=0,CZ1208=1,CZ1208=2),OR(DA1208=0,DA1208=1,DA1208=2)),SUM(CU1208:DA1208),""))</x:f>
      </x:c>
      <x:c r="DC1208" t="str">
        <x:f>IF(DB1208="","",ROUND(DB1208/14*10,1))</x:f>
      </x:c>
      <x:c r="DD1208" t="str">
        <x:v>Pending</x:v>
      </x:c>
      <x:c r="DE1208" t="str">
        <x:f>IF(L1208="","",IF(DC1208="","Pending",IF(DD1208="Yes","CONDITIONAL — safety override",IF(DC1208&gt;=8,"HIGH",IF(DC1208&gt;=5,"CONDITIONAL","LOW")))))</x:f>
        <x:v>Pending</x:v>
      </x:c>
      <x:c r="DF1208" t="str">
        <x:v>Pending screening and full-text appraisal; no transferability judgment made at identification.</x:v>
      </x:c>
      <x:c r="DG1208"/>
      <x:c r="DH1208"/>
      <x:c r="DI1208"/>
      <x:c r="DJ1208"/>
      <x:c r="DK1208"/>
      <x:c r="DL1208"/>
      <x:c r="DM1208"/>
      <x:c r="DN1208"/>
      <x:c r="DO1208"/>
      <x:c r="DP1208"/>
      <x:c r="DQ1208"/>
      <x:c r="DR1208"/>
      <x:c r="DS1208"/>
      <x:c r="DT1208"/>
      <x:c r="DU1208"/>
      <x:c r="DV1208"/>
      <x:c r="DW1208"/>
      <x:c r="DX1208"/>
      <x:c r="DY1208"/>
      <x:c r="DZ1208" t="str">
        <x:v>Title/abstract screening alone does not establish effectiveness, causality, methodological quality, transferability to Brazilian public safety or an institutional recommendation.</x:v>
      </x:c>
      <x:c r="EA1208" t="str">
        <x:v>Pending</x:v>
      </x:c>
      <x:c r="EB1208" t="str">
        <x:f>IF(L1208="","",IF(EC1208="READY","Yes","No / Pending"))</x:f>
        <x:v>No / Pending</x:v>
      </x:c>
      <x:c r="EC1208" t="str">
        <x:f>IF(L1208="","",IF(OR(ISNUMBER(SEARCH("Retracted Publication",Q1208)),CM1208="Retracted",CN1208="Retracted",CM1208="Expression of Concern",CN1208="Expression of Concern",F1208="Not used",CG1208="Critical",CH1208="High",CH1208="Critical"),"BLOCKED — integrity or use restriction",IF(AND(CJ1208="Yes",CK1208="Yes",CL1208="Yes"),IF(AND(CM1208="Clear",CN1208="Verified — clear"),IF(AND(AND(LEN(TRIM(CF1208))&gt;0,LEFT(LOWER(TRIM(CF1208)),7)&lt;&gt;"pending"),OR(CG1208="High",CG1208="Moderate"),OR(CH1208="Low",CH1208="Some concerns",CH1208="Not applicable")),IF(AND(DD1208="No",OR(DE1208="HIGH",DE1208="CONDITIONAL"),AND(LEN(TRIM(DF1208))&gt;0,LEFT(LOWER(TRIM(DF1208)),7)&lt;&gt;"pending")),IF(AND(AND(LEN(TRIM(DT1208))&gt;0,LEFT(LOWER(TRIM(DT1208)),7)&lt;&gt;"pending"),AND(LEN(TRIM(DU1208))&gt;0,LEFT(LOWER(TRIM(DU1208)),7)&lt;&gt;"pending"),OR(AND(LEN(TRIM(DV1208))&gt;0,LEFT(LOWER(TRIM(DV1208)),7)&lt;&gt;"pending"),AND(LEN(TRIM(DW1208))&gt;0,LEFT(LOWER(TRIM(DW1208)),7)&lt;&gt;"pending")),AND(LEN(TRIM(DX1208))&gt;0,LEFT(LOWER(TRIM(DX1208)),7)&lt;&gt;"pending")),IF(AND(F1208="Claim-ready",OR(EA1208="Strong",EA1208="Moderate"),AND(LEN(TRIM(G1208))&gt;0,LEFT(LOWER(TRIM(G1208)),7)&lt;&gt;"pending"),G1208&lt;&gt;"No substantive use decision is permitted from identification metadata alone.",AND(LEN(TRIM(DZ1208))&gt;0,LEFT(LOWER(TRIM(DZ1208)),7)&lt;&gt;"pending"),DZ1208&lt;&gt;"Identification metadata alone does not permit any substantive scientific, causal, operational, or institutional claim.",AND(LEN(TRIM(EI1208))&gt;0,LEFT(LOWER(TRIM(EI1208)),7)&lt;&gt;"pending"),ISNUMBER(EH1208),EH1208&gt;0),"READY","PENDING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08" t="str">
        <x:v>Pending</x:v>
      </x:c>
      <x:c r="EE1208"/>
      <x:c r="EF1208" t="str">
        <x:v>Pending</x:v>
      </x:c>
      <x:c r="EG1208" t="str">
        <x:v>Pending</x:v>
      </x:c>
      <x:c r="EH1208"/>
      <x:c r="EI1208" s="501"/>
      <x:c r="EJ1208"/>
      <x:c r="EK1208" t="str">
        <x:v>Pending</x:v>
      </x:c>
      <x:c r="EL1208" t="n">
        <x:v>46272</x:v>
      </x:c>
      <x:c r="EM1208" t="str">
        <x:v>Production PubMed record imported and reconciled to Zotero item M3IJZZ6B;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08" t="n">
        <x:f>IF(L1208="","",(IF(N1208&lt;&gt;"",1,0)+IF(O1208&lt;&gt;"",1,0)+IF(AJ1208&lt;&gt;"",1,0)+IF(AU1208&lt;&gt;"",1,0)+IF(BE1208&lt;&gt;"",1,0)+IF(CF1208&lt;&gt;"",1,0)+IF(CJ1208="Yes",1,0)+IF(CL1208="Yes",1,0)+IF(DE1208&lt;&gt;"Pending",1,0)+IF(F1208&lt;&gt;"",1,0)+IF(DZ1208&lt;&gt;"",1,0)+IF(EI1208&lt;&gt;"",1,0))/12)</x:f>
        <x:v>0.5</x:v>
      </x:c>
    </x:row>
    <x:row r="1209">
      <x:c r="A1209" t="str">
        <x:v>EV-1206</x:v>
      </x:c>
      <x:c r="B1209" t="str">
        <x:v>Metadata verification</x:v>
      </x:c>
      <x:c r="C1209" t="str">
        <x:f>IF(L1209="","",IF(LEFT(EC1209,7)="BLOCKED","🔴 Do not use for conclusion",IF(EB1209="Yes","🟢 Claim-ready","🟡 Caution / context")))</x:f>
        <x:v>🟡 Caution / context</x:v>
      </x:c>
      <x:c r="D1209" t="str">
        <x:f>IF(L1209="","",EC1209)</x:f>
        <x:v>PENDING — verification</x:v>
      </x:c>
      <x:c r="E1209" t="str">
        <x:v>P2 — High</x:v>
      </x:c>
      <x:c r="F1209" t="str">
        <x:v>Pending</x:v>
      </x:c>
      <x:c r="G1209" t="str">
        <x:v>A potentially relevant concept is present, but direct applicability is ambiguous at title/abstract level.</x:v>
      </x:c>
      <x:c r="H1209" t="str">
        <x:v>Human title/abstract adjudication; retrieve full text if relevance remains plausible.</x:v>
      </x:c>
      <x:c r="I1209"/>
      <x:c r="J1209" t="str">
        <x:v>A — Core</x:v>
      </x:c>
      <x:c r="K1209" t="str">
        <x:v>IDENTIFIED</x:v>
      </x:c>
      <x:c r="L1209" t="str">
        <x:v>Outcomes following cervical disc arthroplasty: a retrospective review.</x:v>
      </x:c>
      <x:c r="M1209"/>
      <x:c r="N1209" t="str">
        <x:v>Cody, John P; Kang, Daniel G; Tracey, Robert W; Wagner, Scott C; Rosner, Michael K; Lehman, Ronald A Jr</x:v>
      </x:c>
      <x:c r="O1209" t="n">
        <x:v>2014</x:v>
      </x:c>
      <x:c r="P1209" t="str">
        <x:v>Journal of clinical neuroscience : official journal of the Neurosurgical Society of Australasia</x:v>
      </x:c>
      <x:c r="Q1209" t="str">
        <x:v>Evaluation Study; Journal Article; Research Support, Non-U.S. Gov't; Research Support, U.S. Gov't, Non-P.H.S.</x:v>
      </x:c>
      <x:c r="R1209" t="str">
        <x:v>Unclear</x:v>
      </x:c>
      <x:c r="S1209" t="str">
        <x:v>Unknown</x:v>
      </x:c>
      <x:c r="T1209" t="str">
        <x:v>eng</x:v>
      </x:c>
      <x:c r="U1209" t="str">
        <x:v>https://pubmed.ncbi.nlm.nih.gov/24996853/</x:v>
      </x:c>
      <x:c r="V1209" t="str">
        <x:v>10.1016/j.jocn.2014.05.008</x:v>
      </x:c>
      <x:c r="W1209" t="str">
        <x:f>IF(V1209="","",LOWER(SUBSTITUTE(SUBSTITUTE(SUBSTITUTE(SUBSTITUTE(TRIM(V1209),"https://doi.org/",""),"http://doi.org/",""),"https://dx.doi.org/",""),"doi:","")))</x:f>
        <x:v>10.1016/j.jocn.2014.05.008</x:v>
      </x:c>
      <x:c r="X1209" t="str">
        <x:v>24996853</x:v>
      </x:c>
      <x:c r="Y1209" t="str"/>
      <x:c r="Z1209"/>
      <x:c r="AA1209" t="str">
        <x:v>PubMed/MEDLINE</x:v>
      </x:c>
      <x:c r="AB1209" t="str">
        <x:v>PUBMED-A-v1.0-2026-08-28</x:v>
      </x:c>
      <x:c r="AC1209" t="str">
        <x:v>SP-PUBMED-A-20260828</x:v>
      </x:c>
      <x:c r="AD1209" s="499" t="n">
        <x:v>46262</x:v>
      </x:c>
      <x:c r="AE1209" s="499" t="n">
        <x:v>46272</x:v>
      </x:c>
      <x:c r="AF1209" t="str">
        <x:v>URXUP96V</x:v>
      </x:c>
      <x:c r="AG1209"/>
      <x:c r="AH1209" t="str">
        <x:v>Tactical Athlete → Operational Readiness Brazil</x:v>
      </x:c>
      <x:c r="AI1209" t="str">
        <x:v>evidence-family:A</x:v>
      </x:c>
      <x:c r="AJ1209"/>
      <x:c r="AK1209" t="str">
        <x:f>IF(AJ1209="","",IF(OR(LOWER(AJ1209)="brazil",LOWER(AJ1209)="brasil"),"Yes","No"))</x:f>
      </x:c>
      <x:c r="AL1209"/>
      <x:c r="AM1209"/>
      <x:c r="AN1209"/>
      <x:c r="AO1209"/>
      <x:c r="AP1209"/>
      <x:c r="AQ1209"/>
      <x:c r="AR1209"/>
      <x:c r="AS1209"/>
      <x:c r="AT1209"/>
      <x:c r="AU1209"/>
      <x:c r="AV1209"/>
      <x:c r="AW1209"/>
      <x:c r="AX1209"/>
      <x:c r="AY1209"/>
      <x:c r="AZ1209"/>
      <x:c r="BA1209"/>
      <x:c r="BB1209"/>
      <x:c r="BC1209"/>
      <x:c r="BD1209"/>
      <x:c r="BE1209"/>
      <x:c r="BF1209"/>
      <x:c r="BG1209"/>
      <x:c r="BH1209"/>
      <x:c r="BI1209"/>
      <x:c r="BJ1209"/>
      <x:c r="BK1209"/>
      <x:c r="BL1209"/>
      <x:c r="BM1209"/>
      <x:c r="BN1209"/>
      <x:c r="BO1209"/>
      <x:c r="BP1209"/>
      <x:c r="BQ1209"/>
      <x:c r="BR1209"/>
      <x:c r="BS1209"/>
      <x:c r="BT1209"/>
      <x:c r="BU1209"/>
      <x:c r="BV1209"/>
      <x:c r="BW1209"/>
      <x:c r="BX1209"/>
      <x:c r="BY1209"/>
      <x:c r="BZ1209"/>
      <x:c r="CA1209"/>
      <x:c r="CB1209"/>
      <x:c r="CC1209"/>
      <x:c r="CD1209"/>
      <x:c r="CE1209"/>
      <x:c r="CF1209"/>
      <x:c r="CG1209"/>
      <x:c r="CH1209"/>
      <x:c r="CI1209"/>
      <x:c r="CJ1209" t="str">
        <x:v>Pending</x:v>
      </x:c>
      <x:c r="CK1209" t="str">
        <x:v>Yes</x:v>
      </x:c>
      <x:c r="CL1209" t="str">
        <x:v>Yes</x:v>
      </x:c>
      <x:c r="CM1209" t="str">
        <x:v>Clear</x:v>
      </x:c>
      <x:c r="CN1209" t="str">
        <x:v>Verified — clear</x:v>
      </x:c>
      <x:c r="CO1209" t="n">
        <x:v>46272</x:v>
      </x:c>
      <x:c r="CP1209" t="str">
        <x:v>https://pubmed.ncbi.nlm.nih.gov/24996853/</x:v>
      </x:c>
      <x:c r="CQ1209"/>
      <x:c r="CR1209"/>
      <x:c r="CS1209"/>
      <x:c r="CT1209"/>
      <x:c r="CU1209"/>
      <x:c r="CV1209"/>
      <x:c r="CW1209"/>
      <x:c r="CX1209"/>
      <x:c r="CY1209"/>
      <x:c r="CZ1209"/>
      <x:c r="DA1209"/>
      <x:c r="DB1209" t="str">
        <x:f>IF(L1209="","",IF(AND(COUNT(CU1209:DA1209)=7,OR(CU1209=0,CU1209=1,CU1209=2),OR(CV1209=0,CV1209=1,CV1209=2),OR(CW1209=0,CW1209=1,CW1209=2),OR(CX1209=0,CX1209=1,CX1209=2),OR(CY1209=0,CY1209=1,CY1209=2),OR(CZ1209=0,CZ1209=1,CZ1209=2),OR(DA1209=0,DA1209=1,DA1209=2)),SUM(CU1209:DA1209),""))</x:f>
      </x:c>
      <x:c r="DC1209" t="str">
        <x:f>IF(DB1209="","",ROUND(DB1209/14*10,1))</x:f>
      </x:c>
      <x:c r="DD1209" t="str">
        <x:v>Pending</x:v>
      </x:c>
      <x:c r="DE1209" t="str">
        <x:f>IF(L1209="","",IF(DC1209="","Pending",IF(DD1209="Yes","CONDITIONAL — safety override",IF(DC1209&gt;=8,"HIGH",IF(DC1209&gt;=5,"CONDITIONAL","LOW")))))</x:f>
        <x:v>Pending</x:v>
      </x:c>
      <x:c r="DF1209" t="str">
        <x:v>Pending screening and full-text appraisal; no transferability judgment made at identification.</x:v>
      </x:c>
      <x:c r="DG1209"/>
      <x:c r="DH1209"/>
      <x:c r="DI1209"/>
      <x:c r="DJ1209"/>
      <x:c r="DK1209"/>
      <x:c r="DL1209"/>
      <x:c r="DM1209"/>
      <x:c r="DN1209"/>
      <x:c r="DO1209"/>
      <x:c r="DP1209"/>
      <x:c r="DQ1209"/>
      <x:c r="DR1209"/>
      <x:c r="DS1209"/>
      <x:c r="DT1209"/>
      <x:c r="DU1209"/>
      <x:c r="DV1209"/>
      <x:c r="DW1209"/>
      <x:c r="DX1209"/>
      <x:c r="DY1209"/>
      <x:c r="DZ1209" t="str">
        <x:v>Title/abstract information is insufficient for a substantive scientific, causal, transferability or institutional claim.</x:v>
      </x:c>
      <x:c r="EA1209" t="str">
        <x:v>Pending</x:v>
      </x:c>
      <x:c r="EB1209" t="str">
        <x:f>IF(L1209="","",IF(EC1209="READY","Yes","No / Pending"))</x:f>
        <x:v>No / Pending</x:v>
      </x:c>
      <x:c r="EC1209" t="str">
        <x:f>IF(L1209="","",IF(OR(ISNUMBER(SEARCH("Retracted Publication",Q1209)),CM1209="Retracted",CN1209="Retracted",CM1209="Expression of Concern",CN1209="Expression of Concern",F1209="Not used",CG1209="Critical",CH1209="High",CH1209="Critical"),"BLOCKED — integrity or use restriction",IF(AND(CJ1209="Yes",CK1209="Yes",CL1209="Yes"),IF(AND(CM1209="Clear",CN1209="Verified — clear"),IF(AND(AND(LEN(TRIM(CF1209))&gt;0,LEFT(LOWER(TRIM(CF1209)),7)&lt;&gt;"pending"),OR(CG1209="High",CG1209="Moderate"),OR(CH1209="Low",CH1209="Some concerns",CH1209="Not applicable")),IF(AND(DD1209="No",OR(DE1209="HIGH",DE1209="CONDITIONAL"),AND(LEN(TRIM(DF1209))&gt;0,LEFT(LOWER(TRIM(DF1209)),7)&lt;&gt;"pending")),IF(AND(AND(LEN(TRIM(DT1209))&gt;0,LEFT(LOWER(TRIM(DT1209)),7)&lt;&gt;"pending"),AND(LEN(TRIM(DU1209))&gt;0,LEFT(LOWER(TRIM(DU1209)),7)&lt;&gt;"pending"),OR(AND(LEN(TRIM(DV1209))&gt;0,LEFT(LOWER(TRIM(DV1209)),7)&lt;&gt;"pending"),AND(LEN(TRIM(DW1209))&gt;0,LEFT(LOWER(TRIM(DW1209)),7)&lt;&gt;"pending")),AND(LEN(TRIM(DX1209))&gt;0,LEFT(LOWER(TRIM(DX1209)),7)&lt;&gt;"pending")),IF(AND(F1209="Claim-ready",OR(EA1209="Strong",EA1209="Moderate"),AND(LEN(TRIM(G1209))&gt;0,LEFT(LOWER(TRIM(G1209)),7)&lt;&gt;"pending"),G1209&lt;&gt;"No substantive use decision is permitted from identification metadata alone.",AND(LEN(TRIM(DZ1209))&gt;0,LEFT(LOWER(TRIM(DZ1209)),7)&lt;&gt;"pending"),DZ1209&lt;&gt;"Identification metadata alone does not permit any substantive scientific, causal, operational, or institutional claim.",AND(LEN(TRIM(EI1209))&gt;0,LEFT(LOWER(TRIM(EI1209)),7)&lt;&gt;"pending"),ISNUMBER(EH1209),EH1209&gt;0),"READY","PENDING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09" t="str">
        <x:v>Pending</x:v>
      </x:c>
      <x:c r="EE1209"/>
      <x:c r="EF1209" t="str">
        <x:v>Pending</x:v>
      </x:c>
      <x:c r="EG1209" t="str">
        <x:v>Pending</x:v>
      </x:c>
      <x:c r="EH1209"/>
      <x:c r="EI1209" s="501"/>
      <x:c r="EJ1209"/>
      <x:c r="EK1209" t="str">
        <x:v>Pending</x:v>
      </x:c>
      <x:c r="EL1209" t="n">
        <x:v>46272</x:v>
      </x:c>
      <x:c r="EM1209" t="str">
        <x:v>Production PubMed record imported and reconciled to Zotero item URXUP96V;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209" t="n">
        <x:f>IF(L1209="","",(IF(N1209&lt;&gt;"",1,0)+IF(O1209&lt;&gt;"",1,0)+IF(AJ1209&lt;&gt;"",1,0)+IF(AU1209&lt;&gt;"",1,0)+IF(BE1209&lt;&gt;"",1,0)+IF(CF1209&lt;&gt;"",1,0)+IF(CJ1209="Yes",1,0)+IF(CL1209="Yes",1,0)+IF(DE1209&lt;&gt;"Pending",1,0)+IF(F1209&lt;&gt;"",1,0)+IF(DZ1209&lt;&gt;"",1,0)+IF(EI1209&lt;&gt;"",1,0))/12)</x:f>
        <x:v>0.4166666666666667</x:v>
      </x:c>
    </x:row>
    <x:row r="1210">
      <x:c r="A1210" t="str">
        <x:v>EV-1207</x:v>
      </x:c>
      <x:c r="B1210" t="str">
        <x:v>Integrity check</x:v>
      </x:c>
      <x:c r="C1210" t="str">
        <x:f>IF(L1210="","",IF(LEFT(EC1210,7)="BLOCKED","🔴 Do not use for conclusion",IF(EB1210="Yes","🟢 Claim-ready","🟡 Caution / context")))</x:f>
        <x:v>🟡 Caution / context</x:v>
      </x:c>
      <x:c r="D1210" t="str">
        <x:f>IF(L1210="","",EC1210)</x:f>
        <x:v>PENDING — appropriate appraisal</x:v>
      </x:c>
      <x:c r="E1210" t="str">
        <x:v>P3 — Medium</x:v>
      </x:c>
      <x:c r="F1210" t="str">
        <x:v>Pending</x:v>
      </x:c>
      <x:c r="G1210" t="str">
        <x:v>Title/abstract identify an explicit operational APHT/medical-readiness topic; retain for full-text assessment.</x:v>
      </x:c>
      <x:c r="H1210" t="str">
        <x:v>Obtain and review lawful full text; confirm human adjudication; then select a design-specific appraisal instrument.</x:v>
      </x:c>
      <x:c r="I1210"/>
      <x:c r="J1210" t="str">
        <x:v>B — APHT / Medical Readiness</x:v>
      </x:c>
      <x:c r="K1210" t="str">
        <x:v>IDENTIFIED</x:v>
      </x:c>
      <x:c r="L1210" t="str">
        <x:v>Predeployment training for forward medicalisation in a combat zone: the specific policy of the French Military Health Service.</x:v>
      </x:c>
      <x:c r="M1210"/>
      <x:c r="N1210" t="str">
        <x:v>Pasquier, Pierre; Dubost, Clement; Boutonnet, Mathieu; Chrisment, Anne; Villevieille, Thierry; Batjom, Emmanuel; Bordier, Emmanuel; Ausset, Sylvain; Puidupin, Marc; Martinez, Jean-Yves; Bay, Christian; Escarment, Jacques; Pons, Francois; Lenoir, Bernard; Merat, Stephane</x:v>
      </x:c>
      <x:c r="O1210" t="n">
        <x:v>2014</x:v>
      </x:c>
      <x:c r="P1210" t="str">
        <x:v>Injury</x:v>
      </x:c>
      <x:c r="Q1210" t="str">
        <x:v>Evaluation Study; Journal Article</x:v>
      </x:c>
      <x:c r="R1210" t="str">
        <x:v>Unclear</x:v>
      </x:c>
      <x:c r="S1210" t="str">
        <x:v>Unknown</x:v>
      </x:c>
      <x:c r="T1210" t="str">
        <x:v>eng</x:v>
      </x:c>
      <x:c r="U1210" t="str">
        <x:v>https://pubmed.ncbi.nlm.nih.gov/24952973/</x:v>
      </x:c>
      <x:c r="V1210" t="str">
        <x:v>10.1016/j.injury.2014.05.037</x:v>
      </x:c>
      <x:c r="W1210" t="str">
        <x:f>IF(V1210="","",LOWER(SUBSTITUTE(SUBSTITUTE(SUBSTITUTE(SUBSTITUTE(TRIM(V1210),"https://doi.org/",""),"http://doi.org/",""),"https://dx.doi.org/",""),"doi:","")))</x:f>
        <x:v>10.1016/j.injury.2014.05.037</x:v>
      </x:c>
      <x:c r="X1210" t="str">
        <x:v>24952973</x:v>
      </x:c>
      <x:c r="Y1210" t="str"/>
      <x:c r="Z1210"/>
      <x:c r="AA1210" t="str">
        <x:v>PubMed/MEDLINE</x:v>
      </x:c>
      <x:c r="AB1210" t="str">
        <x:v>PUBMED-B-v1.0-2026-08-28</x:v>
      </x:c>
      <x:c r="AC1210" t="str">
        <x:v>SP-PUBMED-B-20260828</x:v>
      </x:c>
      <x:c r="AD1210" s="499" t="n">
        <x:v>46262</x:v>
      </x:c>
      <x:c r="AE1210" s="499" t="n">
        <x:v>46272</x:v>
      </x:c>
      <x:c r="AF1210" t="str">
        <x:v>2VS5NX4S</x:v>
      </x:c>
      <x:c r="AG1210"/>
      <x:c r="AH1210" t="str">
        <x:v>Tactical Athlete → Operational Readiness Brazil</x:v>
      </x:c>
      <x:c r="AI1210" t="str">
        <x:v>evidence-family:B</x:v>
      </x:c>
      <x:c r="AJ1210"/>
      <x:c r="AK1210" t="str">
        <x:f>IF(AJ1210="","",IF(OR(LOWER(AJ1210)="brazil",LOWER(AJ1210)="brasil"),"Yes","No"))</x:f>
      </x:c>
      <x:c r="AL1210"/>
      <x:c r="AM1210"/>
      <x:c r="AN1210"/>
      <x:c r="AO1210"/>
      <x:c r="AP1210"/>
      <x:c r="AQ1210"/>
      <x:c r="AR1210"/>
      <x:c r="AS1210"/>
      <x:c r="AT1210"/>
      <x:c r="AU1210"/>
      <x:c r="AV1210"/>
      <x:c r="AW1210"/>
      <x:c r="AX1210"/>
      <x:c r="AY1210"/>
      <x:c r="AZ1210"/>
      <x:c r="BA1210"/>
      <x:c r="BB1210"/>
      <x:c r="BC1210"/>
      <x:c r="BD1210"/>
      <x:c r="BE1210"/>
      <x:c r="BF1210"/>
      <x:c r="BG1210"/>
      <x:c r="BH1210"/>
      <x:c r="BI1210"/>
      <x:c r="BJ1210"/>
      <x:c r="BK1210"/>
      <x:c r="BL1210"/>
      <x:c r="BM1210"/>
      <x:c r="BN1210"/>
      <x:c r="BO1210"/>
      <x:c r="BP1210"/>
      <x:c r="BQ1210"/>
      <x:c r="BR1210"/>
      <x:c r="BS1210"/>
      <x:c r="BT1210"/>
      <x:c r="BU1210"/>
      <x:c r="BV1210"/>
      <x:c r="BW1210"/>
      <x:c r="BX1210"/>
      <x:c r="BY1210"/>
      <x:c r="BZ1210"/>
      <x:c r="CA1210"/>
      <x:c r="CB1210"/>
      <x:c r="CC1210"/>
      <x:c r="CD1210"/>
      <x:c r="CE1210"/>
      <x:c r="CF1210"/>
      <x:c r="CG1210"/>
      <x:c r="CH1210"/>
      <x:c r="CI1210"/>
      <x:c r="CJ1210" t="str">
        <x:v>Yes</x:v>
      </x:c>
      <x:c r="CK1210" t="str">
        <x:v>Yes</x:v>
      </x:c>
      <x:c r="CL1210" t="str">
        <x:v>Yes</x:v>
      </x:c>
      <x:c r="CM1210" t="str">
        <x:v>Clear</x:v>
      </x:c>
      <x:c r="CN1210" t="str">
        <x:v>Verified — clear</x:v>
      </x:c>
      <x:c r="CO1210" t="n">
        <x:v>46272</x:v>
      </x:c>
      <x:c r="CP1210" t="str">
        <x:v>https://pubmed.ncbi.nlm.nih.gov/32127344/</x:v>
      </x:c>
      <x:c r="CQ1210"/>
      <x:c r="CR1210"/>
      <x:c r="CS1210"/>
      <x:c r="CT1210"/>
      <x:c r="CU1210"/>
      <x:c r="CV1210"/>
      <x:c r="CW1210"/>
      <x:c r="CX1210"/>
      <x:c r="CY1210"/>
      <x:c r="CZ1210"/>
      <x:c r="DA1210"/>
      <x:c r="DB1210" t="str">
        <x:f>IF(L1210="","",IF(AND(COUNT(CU1210:DA1210)=7,OR(CU1210=0,CU1210=1,CU1210=2),OR(CV1210=0,CV1210=1,CV1210=2),OR(CW1210=0,CW1210=1,CW1210=2),OR(CX1210=0,CX1210=1,CX1210=2),OR(CY1210=0,CY1210=1,CY1210=2),OR(CZ1210=0,CZ1210=1,CZ1210=2),OR(DA1210=0,DA1210=1,DA1210=2)),SUM(CU1210:DA1210),""))</x:f>
      </x:c>
      <x:c r="DC1210" t="str">
        <x:f>IF(DB1210="","",ROUND(DB1210/14*10,1))</x:f>
      </x:c>
      <x:c r="DD1210" t="str">
        <x:v>Pending</x:v>
      </x:c>
      <x:c r="DE1210" t="str">
        <x:f>IF(L1210="","",IF(DC1210="","Pending",IF(DD1210="Yes","CONDITIONAL — safety override",IF(DC1210&gt;=8,"HIGH",IF(DC1210&gt;=5,"CONDITIONAL","LOW")))))</x:f>
        <x:v>Pending</x:v>
      </x:c>
      <x:c r="DF1210" t="str">
        <x:v>Pending screening and full-text appraisal; no transferability judgment made at identification.</x:v>
      </x:c>
      <x:c r="DG1210"/>
      <x:c r="DH1210"/>
      <x:c r="DI1210"/>
      <x:c r="DJ1210"/>
      <x:c r="DK1210"/>
      <x:c r="DL1210"/>
      <x:c r="DM1210"/>
      <x:c r="DN1210"/>
      <x:c r="DO1210"/>
      <x:c r="DP1210"/>
      <x:c r="DQ1210"/>
      <x:c r="DR1210"/>
      <x:c r="DS1210"/>
      <x:c r="DT1210"/>
      <x:c r="DU1210"/>
      <x:c r="DV1210"/>
      <x:c r="DW1210"/>
      <x:c r="DX1210"/>
      <x:c r="DY1210"/>
      <x:c r="DZ1210" t="str">
        <x:v>Title/abstract screening alone does not establish effectiveness, causality, methodological quality, transferability to Brazilian public safety or an institutional recommendation.</x:v>
      </x:c>
      <x:c r="EA1210" t="str">
        <x:v>Pending</x:v>
      </x:c>
      <x:c r="EB1210" t="str">
        <x:f>IF(L1210="","",IF(EC1210="READY","Yes","No / Pending"))</x:f>
        <x:v>No / Pending</x:v>
      </x:c>
      <x:c r="EC1210" t="str">
        <x:f>IF(L1210="","",IF(OR(ISNUMBER(SEARCH("Retracted Publication",Q1210)),CM1210="Retracted",CN1210="Retracted",CM1210="Expression of Concern",CN1210="Expression of Concern",F1210="Not used",CG1210="Critical",CH1210="High",CH1210="Critical"),"BLOCKED — integrity or use restriction",IF(AND(CJ1210="Yes",CK1210="Yes",CL1210="Yes"),IF(AND(CM1210="Clear",CN1210="Verified — clear"),IF(AND(AND(LEN(TRIM(CF1210))&gt;0,LEFT(LOWER(TRIM(CF1210)),7)&lt;&gt;"pending"),OR(CG1210="High",CG1210="Moderate"),OR(CH1210="Low",CH1210="Some concerns",CH1210="Not applicable")),IF(AND(DD1210="No",OR(DE1210="HIGH",DE1210="CONDITIONAL"),AND(LEN(TRIM(DF1210))&gt;0,LEFT(LOWER(TRIM(DF1210)),7)&lt;&gt;"pending")),IF(AND(AND(LEN(TRIM(DT1210))&gt;0,LEFT(LOWER(TRIM(DT1210)),7)&lt;&gt;"pending"),AND(LEN(TRIM(DU1210))&gt;0,LEFT(LOWER(TRIM(DU1210)),7)&lt;&gt;"pending"),OR(AND(LEN(TRIM(DV1210))&gt;0,LEFT(LOWER(TRIM(DV1210)),7)&lt;&gt;"pending"),AND(LEN(TRIM(DW1210))&gt;0,LEFT(LOWER(TRIM(DW1210)),7)&lt;&gt;"pending")),AND(LEN(TRIM(DX1210))&gt;0,LEFT(LOWER(TRIM(DX1210)),7)&lt;&gt;"pending")),IF(AND(F1210="Claim-ready",OR(EA1210="Strong",EA1210="Moderate"),AND(LEN(TRIM(G1210))&gt;0,LEFT(LOWER(TRIM(G1210)),7)&lt;&gt;"pending"),G1210&lt;&gt;"No substantive use decision is permitted from identification metadata alone.",AND(LEN(TRIM(DZ1210))&gt;0,LEFT(LOWER(TRIM(DZ1210)),7)&lt;&gt;"pending"),DZ1210&lt;&gt;"Identification metadata alone does not permit any substantive scientific, causal, operational, or institutional claim.",AND(LEN(TRIM(EI1210))&gt;0,LEFT(LOWER(TRIM(EI1210)),7)&lt;&gt;"pending"),ISNUMBER(EH1210),EH1210&gt;0),"READY","PENDING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0" t="str">
        <x:v>Pending</x:v>
      </x:c>
      <x:c r="EE1210"/>
      <x:c r="EF1210" t="str">
        <x:v>Pending</x:v>
      </x:c>
      <x:c r="EG1210" t="str">
        <x:v>Pending</x:v>
      </x:c>
      <x:c r="EH1210"/>
      <x:c r="EI1210" s="501"/>
      <x:c r="EJ1210"/>
      <x:c r="EK1210" t="str">
        <x:v>Pending</x:v>
      </x:c>
      <x:c r="EL1210" t="n">
        <x:v>46272</x:v>
      </x:c>
      <x:c r="EM1210" t="str">
        <x:v>Production PubMed record imported and reconciled to Zotero item 2VS5NX4S;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0" t="n">
        <x:f>IF(L1210="","",(IF(N1210&lt;&gt;"",1,0)+IF(O1210&lt;&gt;"",1,0)+IF(AJ1210&lt;&gt;"",1,0)+IF(AU1210&lt;&gt;"",1,0)+IF(BE1210&lt;&gt;"",1,0)+IF(CF1210&lt;&gt;"",1,0)+IF(CJ1210="Yes",1,0)+IF(CL1210="Yes",1,0)+IF(DE1210&lt;&gt;"Pending",1,0)+IF(F1210&lt;&gt;"",1,0)+IF(DZ1210&lt;&gt;"",1,0)+IF(EI1210&lt;&gt;"",1,0))/12)</x:f>
        <x:v>0.5</x:v>
      </x:c>
    </x:row>
    <x:row r="1211">
      <x:c r="A1211" t="str">
        <x:v>EV-1208</x:v>
      </x:c>
      <x:c r="B1211" t="str">
        <x:v>Integrity check</x:v>
      </x:c>
      <x:c r="C1211" t="str">
        <x:f>IF(L1211="","",IF(LEFT(EC1211,7)="BLOCKED","🔴 Do not use for conclusion",IF(EB1211="Yes","🟢 Claim-ready","🟡 Caution / context")))</x:f>
        <x:v>🟡 Caution / context</x:v>
      </x:c>
      <x:c r="D1211" t="str">
        <x:f>IF(L1211="","",EC1211)</x:f>
        <x:v>PENDING — appropriate appraisal</x:v>
      </x:c>
      <x:c r="E1211" t="str">
        <x:v>P3 — Medium</x:v>
      </x:c>
      <x:c r="F1211" t="str">
        <x:v>Pending</x:v>
      </x:c>
      <x:c r="G1211" t="str">
        <x:v>Title/abstract identify an explicit operational APHT/medical-readiness topic; retain for full-text assessment.</x:v>
      </x:c>
      <x:c r="H1211" t="str">
        <x:v>Obtain and review lawful full text; confirm human adjudication; then select a design-specific appraisal instrument.</x:v>
      </x:c>
      <x:c r="I1211"/>
      <x:c r="J1211" t="str">
        <x:v>B — APHT / Medical Readiness</x:v>
      </x:c>
      <x:c r="K1211" t="str">
        <x:v>IDENTIFIED</x:v>
      </x:c>
      <x:c r="L1211" t="str">
        <x:v>Development of a National Consensus for Tactical Emergency Medical Support (TEMS) Training Programs--Operators and Medical Providers.</x:v>
      </x:c>
      <x:c r="M1211"/>
      <x:c r="N1211" t="str">
        <x:v>Schwartz, Richard B; Lerner, Brooke; Llewellyn, Craig; Pennardt, Andre; Wedmore, Ian; Callaway, David W; Wightman, John M; Casillas, Raymond; Eastman, Alexander L; Gerold, Kevin B; Giebner, Stephen; Davidson, Robert; Kamin, Richard; Piazza, Gina; Bollard, Glenn A; Carmona, Philip A; Sonstrom, Ben; Seifarth, William; Nicely, Barbara; Croushorn, John; Carmona, Philip A</x:v>
      </x:c>
      <x:c r="O1211" t="n">
        <x:v>2014</x:v>
      </x:c>
      <x:c r="P1211" t="str">
        <x:v>Journal of special operations medicine : a peer reviewed journal for SOF medical professionals</x:v>
      </x:c>
      <x:c r="Q1211" t="str">
        <x:v>Consensus Statement; Journal Article</x:v>
      </x:c>
      <x:c r="R1211" t="str">
        <x:v>Unclear</x:v>
      </x:c>
      <x:c r="S1211" t="str">
        <x:v>Unknown</x:v>
      </x:c>
      <x:c r="T1211" t="str">
        <x:v>eng</x:v>
      </x:c>
      <x:c r="U1211" t="str">
        <x:v>https://pubmed.ncbi.nlm.nih.gov/24952052/</x:v>
      </x:c>
      <x:c r="V1211" t="str">
        <x:v>10.55460/2qza-hklc</x:v>
      </x:c>
      <x:c r="W1211" t="str">
        <x:f>IF(V1211="","",LOWER(SUBSTITUTE(SUBSTITUTE(SUBSTITUTE(SUBSTITUTE(TRIM(V1211),"https://doi.org/",""),"http://doi.org/",""),"https://dx.doi.org/",""),"doi:","")))</x:f>
        <x:v>10.55460/2qza-hklc</x:v>
      </x:c>
      <x:c r="X1211" t="str">
        <x:v>24952052</x:v>
      </x:c>
      <x:c r="Y1211" t="str"/>
      <x:c r="Z1211"/>
      <x:c r="AA1211" t="str">
        <x:v>PubMed/MEDLINE</x:v>
      </x:c>
      <x:c r="AB1211" t="str">
        <x:v>PUBMED-B-v1.0-2026-08-28</x:v>
      </x:c>
      <x:c r="AC1211" t="str">
        <x:v>SP-PUBMED-B-20260828</x:v>
      </x:c>
      <x:c r="AD1211" s="499" t="n">
        <x:v>46262</x:v>
      </x:c>
      <x:c r="AE1211" s="499" t="n">
        <x:v>46272</x:v>
      </x:c>
      <x:c r="AF1211" t="str">
        <x:v>4U2VSEKB</x:v>
      </x:c>
      <x:c r="AG1211"/>
      <x:c r="AH1211" t="str">
        <x:v>Tactical Athlete → Operational Readiness Brazil</x:v>
      </x:c>
      <x:c r="AI1211" t="str">
        <x:v>evidence-family:B</x:v>
      </x:c>
      <x:c r="AJ1211"/>
      <x:c r="AK1211" t="str">
        <x:f>IF(AJ1211="","",IF(OR(LOWER(AJ1211)="brazil",LOWER(AJ1211)="brasil"),"Yes","No"))</x:f>
      </x:c>
      <x:c r="AL1211"/>
      <x:c r="AM1211"/>
      <x:c r="AN1211"/>
      <x:c r="AO1211"/>
      <x:c r="AP1211"/>
      <x:c r="AQ1211"/>
      <x:c r="AR1211"/>
      <x:c r="AS1211"/>
      <x:c r="AT1211"/>
      <x:c r="AU1211"/>
      <x:c r="AV1211"/>
      <x:c r="AW1211"/>
      <x:c r="AX1211"/>
      <x:c r="AY1211"/>
      <x:c r="AZ1211"/>
      <x:c r="BA1211"/>
      <x:c r="BB1211"/>
      <x:c r="BC1211"/>
      <x:c r="BD1211"/>
      <x:c r="BE1211"/>
      <x:c r="BF1211"/>
      <x:c r="BG1211"/>
      <x:c r="BH1211"/>
      <x:c r="BI1211"/>
      <x:c r="BJ1211"/>
      <x:c r="BK1211"/>
      <x:c r="BL1211"/>
      <x:c r="BM1211"/>
      <x:c r="BN1211"/>
      <x:c r="BO1211"/>
      <x:c r="BP1211"/>
      <x:c r="BQ1211"/>
      <x:c r="BR1211"/>
      <x:c r="BS1211"/>
      <x:c r="BT1211"/>
      <x:c r="BU1211"/>
      <x:c r="BV1211"/>
      <x:c r="BW1211"/>
      <x:c r="BX1211"/>
      <x:c r="BY1211"/>
      <x:c r="BZ1211"/>
      <x:c r="CA1211"/>
      <x:c r="CB1211"/>
      <x:c r="CC1211"/>
      <x:c r="CD1211"/>
      <x:c r="CE1211"/>
      <x:c r="CF1211"/>
      <x:c r="CG1211"/>
      <x:c r="CH1211"/>
      <x:c r="CI1211"/>
      <x:c r="CJ1211" t="str">
        <x:v>Yes</x:v>
      </x:c>
      <x:c r="CK1211" t="str">
        <x:v>Yes</x:v>
      </x:c>
      <x:c r="CL1211" t="str">
        <x:v>Yes</x:v>
      </x:c>
      <x:c r="CM1211" t="str">
        <x:v>Clear</x:v>
      </x:c>
      <x:c r="CN1211" t="str">
        <x:v>Verified — clear</x:v>
      </x:c>
      <x:c r="CO1211" t="n">
        <x:v>46272</x:v>
      </x:c>
      <x:c r="CP1211" t="str">
        <x:v>https://pubmed.ncbi.nlm.nih.gov/24952052/</x:v>
      </x:c>
      <x:c r="CQ1211"/>
      <x:c r="CR1211"/>
      <x:c r="CS1211"/>
      <x:c r="CT1211"/>
      <x:c r="CU1211"/>
      <x:c r="CV1211"/>
      <x:c r="CW1211"/>
      <x:c r="CX1211"/>
      <x:c r="CY1211"/>
      <x:c r="CZ1211"/>
      <x:c r="DA1211"/>
      <x:c r="DB1211" t="str">
        <x:f>IF(L1211="","",IF(AND(COUNT(CU1211:DA1211)=7,OR(CU1211=0,CU1211=1,CU1211=2),OR(CV1211=0,CV1211=1,CV1211=2),OR(CW1211=0,CW1211=1,CW1211=2),OR(CX1211=0,CX1211=1,CX1211=2),OR(CY1211=0,CY1211=1,CY1211=2),OR(CZ1211=0,CZ1211=1,CZ1211=2),OR(DA1211=0,DA1211=1,DA1211=2)),SUM(CU1211:DA1211),""))</x:f>
      </x:c>
      <x:c r="DC1211" t="str">
        <x:f>IF(DB1211="","",ROUND(DB1211/14*10,1))</x:f>
      </x:c>
      <x:c r="DD1211" t="str">
        <x:v>Pending</x:v>
      </x:c>
      <x:c r="DE1211" t="str">
        <x:f>IF(L1211="","",IF(DC1211="","Pending",IF(DD1211="Yes","CONDITIONAL — safety override",IF(DC1211&gt;=8,"HIGH",IF(DC1211&gt;=5,"CONDITIONAL","LOW")))))</x:f>
        <x:v>Pending</x:v>
      </x:c>
      <x:c r="DF1211" t="str">
        <x:v>Pending screening and full-text appraisal; no transferability judgment made at identification.</x:v>
      </x:c>
      <x:c r="DG1211"/>
      <x:c r="DH1211"/>
      <x:c r="DI1211"/>
      <x:c r="DJ1211"/>
      <x:c r="DK1211"/>
      <x:c r="DL1211"/>
      <x:c r="DM1211"/>
      <x:c r="DN1211"/>
      <x:c r="DO1211"/>
      <x:c r="DP1211"/>
      <x:c r="DQ1211"/>
      <x:c r="DR1211"/>
      <x:c r="DS1211"/>
      <x:c r="DT1211"/>
      <x:c r="DU1211"/>
      <x:c r="DV1211"/>
      <x:c r="DW1211"/>
      <x:c r="DX1211"/>
      <x:c r="DY1211"/>
      <x:c r="DZ1211" t="str">
        <x:v>Title/abstract screening alone does not establish effectiveness, causality, methodological quality, transferability to Brazilian public safety or an institutional recommendation.</x:v>
      </x:c>
      <x:c r="EA1211" t="str">
        <x:v>Pending</x:v>
      </x:c>
      <x:c r="EB1211" t="str">
        <x:f>IF(L1211="","",IF(EC1211="READY","Yes","No / Pending"))</x:f>
        <x:v>No / Pending</x:v>
      </x:c>
      <x:c r="EC1211" t="str">
        <x:f>IF(L1211="","",IF(OR(ISNUMBER(SEARCH("Retracted Publication",Q1211)),CM1211="Retracted",CN1211="Retracted",CM1211="Expression of Concern",CN1211="Expression of Concern",F1211="Not used",CG1211="Critical",CH1211="High",CH1211="Critical"),"BLOCKED — integrity or use restriction",IF(AND(CJ1211="Yes",CK1211="Yes",CL1211="Yes"),IF(AND(CM1211="Clear",CN1211="Verified — clear"),IF(AND(AND(LEN(TRIM(CF1211))&gt;0,LEFT(LOWER(TRIM(CF1211)),7)&lt;&gt;"pending"),OR(CG1211="High",CG1211="Moderate"),OR(CH1211="Low",CH1211="Some concerns",CH1211="Not applicable")),IF(AND(DD1211="No",OR(DE1211="HIGH",DE1211="CONDITIONAL"),AND(LEN(TRIM(DF1211))&gt;0,LEFT(LOWER(TRIM(DF1211)),7)&lt;&gt;"pending")),IF(AND(AND(LEN(TRIM(DT1211))&gt;0,LEFT(LOWER(TRIM(DT1211)),7)&lt;&gt;"pending"),AND(LEN(TRIM(DU1211))&gt;0,LEFT(LOWER(TRIM(DU1211)),7)&lt;&gt;"pending"),OR(AND(LEN(TRIM(DV1211))&gt;0,LEFT(LOWER(TRIM(DV1211)),7)&lt;&gt;"pending"),AND(LEN(TRIM(DW1211))&gt;0,LEFT(LOWER(TRIM(DW1211)),7)&lt;&gt;"pending")),AND(LEN(TRIM(DX1211))&gt;0,LEFT(LOWER(TRIM(DX1211)),7)&lt;&gt;"pending")),IF(AND(F1211="Claim-ready",OR(EA1211="Strong",EA1211="Moderate"),AND(LEN(TRIM(G1211))&gt;0,LEFT(LOWER(TRIM(G1211)),7)&lt;&gt;"pending"),G1211&lt;&gt;"No substantive use decision is permitted from identification metadata alone.",AND(LEN(TRIM(DZ1211))&gt;0,LEFT(LOWER(TRIM(DZ1211)),7)&lt;&gt;"pending"),DZ1211&lt;&gt;"Identification metadata alone does not permit any substantive scientific, causal, operational, or institutional claim.",AND(LEN(TRIM(EI1211))&gt;0,LEFT(LOWER(TRIM(EI1211)),7)&lt;&gt;"pending"),ISNUMBER(EH1211),EH1211&gt;0),"READY","PENDING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1" t="str">
        <x:v>Pending</x:v>
      </x:c>
      <x:c r="EE1211"/>
      <x:c r="EF1211" t="str">
        <x:v>Pending</x:v>
      </x:c>
      <x:c r="EG1211" t="str">
        <x:v>Pending</x:v>
      </x:c>
      <x:c r="EH1211"/>
      <x:c r="EI1211" s="501"/>
      <x:c r="EJ1211"/>
      <x:c r="EK1211" t="str">
        <x:v>Pending</x:v>
      </x:c>
      <x:c r="EL1211" t="n">
        <x:v>46272</x:v>
      </x:c>
      <x:c r="EM1211" t="str">
        <x:v>Production PubMed record imported and reconciled to Zotero item 4U2VSEKB;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1" t="n">
        <x:f>IF(L1211="","",(IF(N1211&lt;&gt;"",1,0)+IF(O1211&lt;&gt;"",1,0)+IF(AJ1211&lt;&gt;"",1,0)+IF(AU1211&lt;&gt;"",1,0)+IF(BE1211&lt;&gt;"",1,0)+IF(CF1211&lt;&gt;"",1,0)+IF(CJ1211="Yes",1,0)+IF(CL1211="Yes",1,0)+IF(DE1211&lt;&gt;"Pending",1,0)+IF(F1211&lt;&gt;"",1,0)+IF(DZ1211&lt;&gt;"",1,0)+IF(EI1211&lt;&gt;"",1,0))/12)</x:f>
        <x:v>0.5</x:v>
      </x:c>
    </x:row>
    <x:row r="1212">
      <x:c r="A1212" t="str">
        <x:v>EV-1209</x:v>
      </x:c>
      <x:c r="B1212" t="str">
        <x:v>Integrity check</x:v>
      </x:c>
      <x:c r="C1212" t="str">
        <x:f>IF(L1212="","",IF(LEFT(EC1212,7)="BLOCKED","🔴 Do not use for conclusion",IF(EB1212="Yes","🟢 Claim-ready","🟡 Caution / context")))</x:f>
        <x:v>🟡 Caution / context</x:v>
      </x:c>
      <x:c r="D1212" t="str">
        <x:f>IF(L1212="","",EC1212)</x:f>
        <x:v>PENDING — appropriate appraisal</x:v>
      </x:c>
      <x:c r="E1212" t="str">
        <x:v>P3 — Medium</x:v>
      </x:c>
      <x:c r="F1212" t="str">
        <x:v>Pending</x:v>
      </x:c>
      <x:c r="G1212" t="str">
        <x:v>Title/abstract identify an explicit operational APHT/medical-readiness topic; retain for full-text assessment.</x:v>
      </x:c>
      <x:c r="H1212" t="str">
        <x:v>Obtain and review lawful full text; confirm human adjudication; then select a design-specific appraisal instrument.</x:v>
      </x:c>
      <x:c r="I1212"/>
      <x:c r="J1212" t="str">
        <x:v>B — APHT / Medical Readiness</x:v>
      </x:c>
      <x:c r="K1212" t="str">
        <x:v>IDENTIFIED</x:v>
      </x:c>
      <x:c r="L1212" t="str">
        <x:v>Clinical encounters in tactical medicine: a mission-specific analysis of the Maryland State Police experience.</x:v>
      </x:c>
      <x:c r="M1212"/>
      <x:c r="N1212" t="str">
        <x:v>Levy, Matthew J; Smith, Rebecca; Gerold, Kevin B; Alves, Donald; Tang, Nelson</x:v>
      </x:c>
      <x:c r="O1212" t="n">
        <x:v>2014</x:v>
      </x:c>
      <x:c r="P1212" t="str">
        <x:v>Journal of special operations medicine : a peer reviewed journal for SOF medical professionals</x:v>
      </x:c>
      <x:c r="Q1212" t="str">
        <x:v>Journal Article</x:v>
      </x:c>
      <x:c r="R1212" t="str">
        <x:v>Unclear</x:v>
      </x:c>
      <x:c r="S1212" t="str">
        <x:v>Unknown</x:v>
      </x:c>
      <x:c r="T1212" t="str">
        <x:v>eng</x:v>
      </x:c>
      <x:c r="U1212" t="str">
        <x:v>https://pubmed.ncbi.nlm.nih.gov/24952050/</x:v>
      </x:c>
      <x:c r="V1212" t="str">
        <x:v>10.55460/eryz-toma</x:v>
      </x:c>
      <x:c r="W1212" t="str">
        <x:f>IF(V1212="","",LOWER(SUBSTITUTE(SUBSTITUTE(SUBSTITUTE(SUBSTITUTE(TRIM(V1212),"https://doi.org/",""),"http://doi.org/",""),"https://dx.doi.org/",""),"doi:","")))</x:f>
        <x:v>10.55460/eryz-toma</x:v>
      </x:c>
      <x:c r="X1212" t="str">
        <x:v>24952050</x:v>
      </x:c>
      <x:c r="Y1212" t="str"/>
      <x:c r="Z1212"/>
      <x:c r="AA1212" t="str">
        <x:v>PubMed/MEDLINE</x:v>
      </x:c>
      <x:c r="AB1212" t="str">
        <x:v>PUBMED-B-v1.0-2026-08-28</x:v>
      </x:c>
      <x:c r="AC1212" t="str">
        <x:v>SP-PUBMED-B-20260828</x:v>
      </x:c>
      <x:c r="AD1212" s="499" t="n">
        <x:v>46262</x:v>
      </x:c>
      <x:c r="AE1212" s="499" t="n">
        <x:v>46272</x:v>
      </x:c>
      <x:c r="AF1212" t="str">
        <x:v>VV6BT3AY</x:v>
      </x:c>
      <x:c r="AG1212"/>
      <x:c r="AH1212" t="str">
        <x:v>Tactical Athlete → Operational Readiness Brazil</x:v>
      </x:c>
      <x:c r="AI1212" t="str">
        <x:v>evidence-family:B</x:v>
      </x:c>
      <x:c r="AJ1212"/>
      <x:c r="AK1212" t="str">
        <x:f>IF(AJ1212="","",IF(OR(LOWER(AJ1212)="brazil",LOWER(AJ1212)="brasil"),"Yes","No"))</x:f>
      </x:c>
      <x:c r="AL1212"/>
      <x:c r="AM1212"/>
      <x:c r="AN1212"/>
      <x:c r="AO1212"/>
      <x:c r="AP1212"/>
      <x:c r="AQ1212"/>
      <x:c r="AR1212"/>
      <x:c r="AS1212"/>
      <x:c r="AT1212"/>
      <x:c r="AU1212"/>
      <x:c r="AV1212"/>
      <x:c r="AW1212"/>
      <x:c r="AX1212"/>
      <x:c r="AY1212"/>
      <x:c r="AZ1212"/>
      <x:c r="BA1212"/>
      <x:c r="BB1212"/>
      <x:c r="BC1212"/>
      <x:c r="BD1212"/>
      <x:c r="BE1212"/>
      <x:c r="BF1212"/>
      <x:c r="BG1212"/>
      <x:c r="BH1212"/>
      <x:c r="BI1212"/>
      <x:c r="BJ1212"/>
      <x:c r="BK1212"/>
      <x:c r="BL1212"/>
      <x:c r="BM1212"/>
      <x:c r="BN1212"/>
      <x:c r="BO1212"/>
      <x:c r="BP1212"/>
      <x:c r="BQ1212"/>
      <x:c r="BR1212"/>
      <x:c r="BS1212"/>
      <x:c r="BT1212"/>
      <x:c r="BU1212"/>
      <x:c r="BV1212"/>
      <x:c r="BW1212"/>
      <x:c r="BX1212"/>
      <x:c r="BY1212"/>
      <x:c r="BZ1212"/>
      <x:c r="CA1212"/>
      <x:c r="CB1212"/>
      <x:c r="CC1212"/>
      <x:c r="CD1212"/>
      <x:c r="CE1212"/>
      <x:c r="CF1212"/>
      <x:c r="CG1212"/>
      <x:c r="CH1212"/>
      <x:c r="CI1212"/>
      <x:c r="CJ1212" t="str">
        <x:v>Yes</x:v>
      </x:c>
      <x:c r="CK1212" t="str">
        <x:v>Yes</x:v>
      </x:c>
      <x:c r="CL1212" t="str">
        <x:v>Yes</x:v>
      </x:c>
      <x:c r="CM1212" t="str">
        <x:v>Clear</x:v>
      </x:c>
      <x:c r="CN1212" t="str">
        <x:v>Verified — clear</x:v>
      </x:c>
      <x:c r="CO1212" t="n">
        <x:v>46272</x:v>
      </x:c>
      <x:c r="CP1212" t="str">
        <x:v>https://pubmed.ncbi.nlm.nih.gov/24952050/</x:v>
      </x:c>
      <x:c r="CQ1212"/>
      <x:c r="CR1212"/>
      <x:c r="CS1212"/>
      <x:c r="CT1212"/>
      <x:c r="CU1212"/>
      <x:c r="CV1212"/>
      <x:c r="CW1212"/>
      <x:c r="CX1212"/>
      <x:c r="CY1212"/>
      <x:c r="CZ1212"/>
      <x:c r="DA1212"/>
      <x:c r="DB1212" t="str">
        <x:f>IF(L1212="","",IF(AND(COUNT(CU1212:DA1212)=7,OR(CU1212=0,CU1212=1,CU1212=2),OR(CV1212=0,CV1212=1,CV1212=2),OR(CW1212=0,CW1212=1,CW1212=2),OR(CX1212=0,CX1212=1,CX1212=2),OR(CY1212=0,CY1212=1,CY1212=2),OR(CZ1212=0,CZ1212=1,CZ1212=2),OR(DA1212=0,DA1212=1,DA1212=2)),SUM(CU1212:DA1212),""))</x:f>
      </x:c>
      <x:c r="DC1212" t="str">
        <x:f>IF(DB1212="","",ROUND(DB1212/14*10,1))</x:f>
      </x:c>
      <x:c r="DD1212" t="str">
        <x:v>Pending</x:v>
      </x:c>
      <x:c r="DE1212" t="str">
        <x:f>IF(L1212="","",IF(DC1212="","Pending",IF(DD1212="Yes","CONDITIONAL — safety override",IF(DC1212&gt;=8,"HIGH",IF(DC1212&gt;=5,"CONDITIONAL","LOW")))))</x:f>
        <x:v>Pending</x:v>
      </x:c>
      <x:c r="DF1212" t="str">
        <x:v>Pending screening and full-text appraisal; no transferability judgment made at identification.</x:v>
      </x:c>
      <x:c r="DG1212"/>
      <x:c r="DH1212"/>
      <x:c r="DI1212"/>
      <x:c r="DJ1212"/>
      <x:c r="DK1212"/>
      <x:c r="DL1212"/>
      <x:c r="DM1212"/>
      <x:c r="DN1212"/>
      <x:c r="DO1212"/>
      <x:c r="DP1212"/>
      <x:c r="DQ1212"/>
      <x:c r="DR1212"/>
      <x:c r="DS1212"/>
      <x:c r="DT1212"/>
      <x:c r="DU1212"/>
      <x:c r="DV1212"/>
      <x:c r="DW1212"/>
      <x:c r="DX1212"/>
      <x:c r="DY1212"/>
      <x:c r="DZ1212" t="str">
        <x:v>Title/abstract screening alone does not establish effectiveness, causality, methodological quality, transferability to Brazilian public safety or an institutional recommendation.</x:v>
      </x:c>
      <x:c r="EA1212" t="str">
        <x:v>Pending</x:v>
      </x:c>
      <x:c r="EB1212" t="str">
        <x:f>IF(L1212="","",IF(EC1212="READY","Yes","No / Pending"))</x:f>
        <x:v>No / Pending</x:v>
      </x:c>
      <x:c r="EC1212" t="str">
        <x:f>IF(L1212="","",IF(OR(ISNUMBER(SEARCH("Retracted Publication",Q1212)),CM1212="Retracted",CN1212="Retracted",CM1212="Expression of Concern",CN1212="Expression of Concern",F1212="Not used",CG1212="Critical",CH1212="High",CH1212="Critical"),"BLOCKED — integrity or use restriction",IF(AND(CJ1212="Yes",CK1212="Yes",CL1212="Yes"),IF(AND(CM1212="Clear",CN1212="Verified — clear"),IF(AND(AND(LEN(TRIM(CF1212))&gt;0,LEFT(LOWER(TRIM(CF1212)),7)&lt;&gt;"pending"),OR(CG1212="High",CG1212="Moderate"),OR(CH1212="Low",CH1212="Some concerns",CH1212="Not applicable")),IF(AND(DD1212="No",OR(DE1212="HIGH",DE1212="CONDITIONAL"),AND(LEN(TRIM(DF1212))&gt;0,LEFT(LOWER(TRIM(DF1212)),7)&lt;&gt;"pending")),IF(AND(AND(LEN(TRIM(DT1212))&gt;0,LEFT(LOWER(TRIM(DT1212)),7)&lt;&gt;"pending"),AND(LEN(TRIM(DU1212))&gt;0,LEFT(LOWER(TRIM(DU1212)),7)&lt;&gt;"pending"),OR(AND(LEN(TRIM(DV1212))&gt;0,LEFT(LOWER(TRIM(DV1212)),7)&lt;&gt;"pending"),AND(LEN(TRIM(DW1212))&gt;0,LEFT(LOWER(TRIM(DW1212)),7)&lt;&gt;"pending")),AND(LEN(TRIM(DX1212))&gt;0,LEFT(LOWER(TRIM(DX1212)),7)&lt;&gt;"pending")),IF(AND(F1212="Claim-ready",OR(EA1212="Strong",EA1212="Moderate"),AND(LEN(TRIM(G1212))&gt;0,LEFT(LOWER(TRIM(G1212)),7)&lt;&gt;"pending"),G1212&lt;&gt;"No substantive use decision is permitted from identification metadata alone.",AND(LEN(TRIM(DZ1212))&gt;0,LEFT(LOWER(TRIM(DZ1212)),7)&lt;&gt;"pending"),DZ1212&lt;&gt;"Identification metadata alone does not permit any substantive scientific, causal, operational, or institutional claim.",AND(LEN(TRIM(EI1212))&gt;0,LEFT(LOWER(TRIM(EI1212)),7)&lt;&gt;"pending"),ISNUMBER(EH1212),EH1212&gt;0),"READY","PENDING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2" t="str">
        <x:v>Pending</x:v>
      </x:c>
      <x:c r="EE1212"/>
      <x:c r="EF1212" t="str">
        <x:v>Pending</x:v>
      </x:c>
      <x:c r="EG1212" t="str">
        <x:v>Pending</x:v>
      </x:c>
      <x:c r="EH1212"/>
      <x:c r="EI1212" s="501"/>
      <x:c r="EJ1212"/>
      <x:c r="EK1212" t="str">
        <x:v>Pending</x:v>
      </x:c>
      <x:c r="EL1212" t="n">
        <x:v>46272</x:v>
      </x:c>
      <x:c r="EM1212" t="str">
        <x:v>Production PubMed record imported and reconciled to Zotero item VV6BT3AY;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2" t="n">
        <x:f>IF(L1212="","",(IF(N1212&lt;&gt;"",1,0)+IF(O1212&lt;&gt;"",1,0)+IF(AJ1212&lt;&gt;"",1,0)+IF(AU1212&lt;&gt;"",1,0)+IF(BE1212&lt;&gt;"",1,0)+IF(CF1212&lt;&gt;"",1,0)+IF(CJ1212="Yes",1,0)+IF(CL1212="Yes",1,0)+IF(DE1212&lt;&gt;"Pending",1,0)+IF(F1212&lt;&gt;"",1,0)+IF(DZ1212&lt;&gt;"",1,0)+IF(EI1212&lt;&gt;"",1,0))/12)</x:f>
        <x:v>0.5</x:v>
      </x:c>
    </x:row>
    <x:row r="1213">
      <x:c r="A1213" t="str">
        <x:v>EV-1210</x:v>
      </x:c>
      <x:c r="B1213" t="str">
        <x:v>Integrity check</x:v>
      </x:c>
      <x:c r="C1213" t="str">
        <x:f>IF(L1213="","",IF(LEFT(EC1213,7)="BLOCKED","🔴 Do not use for conclusion",IF(EB1213="Yes","🟢 Claim-ready","🟡 Caution / context")))</x:f>
        <x:v>🟡 Caution / context</x:v>
      </x:c>
      <x:c r="D1213" t="str">
        <x:f>IF(L1213="","",EC1213)</x:f>
        <x:v>PENDING — appropriate appraisal</x:v>
      </x:c>
      <x:c r="E1213" t="str">
        <x:v>P3 — Medium</x:v>
      </x:c>
      <x:c r="F1213" t="str">
        <x:v>Pending</x:v>
      </x:c>
      <x:c r="G1213" t="str">
        <x:v>Title/abstract identify an explicit tactical/public-safety context and readiness domain; retain for full-text assessment.</x:v>
      </x:c>
      <x:c r="H1213" t="str">
        <x:v>Obtain and review lawful full text; confirm human adjudication; then select a design-specific appraisal instrument.</x:v>
      </x:c>
      <x:c r="I1213"/>
      <x:c r="J1213" t="str">
        <x:v>A — Core</x:v>
      </x:c>
      <x:c r="K1213" t="str">
        <x:v>IDENTIFIED</x:v>
      </x:c>
      <x:c r="L1213" t="str">
        <x:v>Reporting sexual assault in the military: who reports and why most servicewomen don't.</x:v>
      </x:c>
      <x:c r="M1213"/>
      <x:c r="N1213" t="str">
        <x:v>Mengeling, Michelle A; Booth, Brenda M; Torner, James C; Sadler, Anne G</x:v>
      </x:c>
      <x:c r="O1213" t="n">
        <x:v>2014</x:v>
      </x:c>
      <x:c r="P1213" t="str">
        <x:v>American journal of preventive medicine</x:v>
      </x:c>
      <x:c r="Q1213" t="str">
        <x:v>Journal Article; Research Support, U.S. Gov't, Non-P.H.S.</x:v>
      </x:c>
      <x:c r="R1213" t="str">
        <x:v>Unclear</x:v>
      </x:c>
      <x:c r="S1213" t="str">
        <x:v>Unknown</x:v>
      </x:c>
      <x:c r="T1213" t="str">
        <x:v>eng</x:v>
      </x:c>
      <x:c r="U1213" t="str">
        <x:v>https://pubmed.ncbi.nlm.nih.gov/24854779/</x:v>
      </x:c>
      <x:c r="V1213" t="str">
        <x:v>10.1016/j.amepre.2014.03.001</x:v>
      </x:c>
      <x:c r="W1213" t="str">
        <x:f>IF(V1213="","",LOWER(SUBSTITUTE(SUBSTITUTE(SUBSTITUTE(SUBSTITUTE(TRIM(V1213),"https://doi.org/",""),"http://doi.org/",""),"https://dx.doi.org/",""),"doi:","")))</x:f>
        <x:v>10.1016/j.amepre.2014.03.001</x:v>
      </x:c>
      <x:c r="X1213" t="str">
        <x:v>24854779</x:v>
      </x:c>
      <x:c r="Y1213" t="str"/>
      <x:c r="Z1213"/>
      <x:c r="AA1213" t="str">
        <x:v>PubMed/MEDLINE</x:v>
      </x:c>
      <x:c r="AB1213" t="str">
        <x:v>PUBMED-A-v1.0-2026-08-28</x:v>
      </x:c>
      <x:c r="AC1213" t="str">
        <x:v>SP-PUBMED-A-20260828</x:v>
      </x:c>
      <x:c r="AD1213" s="499" t="n">
        <x:v>46262</x:v>
      </x:c>
      <x:c r="AE1213" s="499" t="n">
        <x:v>46272</x:v>
      </x:c>
      <x:c r="AF1213" t="str">
        <x:v>WRXIJKS7</x:v>
      </x:c>
      <x:c r="AG1213"/>
      <x:c r="AH1213" t="str">
        <x:v>Tactical Athlete → Operational Readiness Brazil</x:v>
      </x:c>
      <x:c r="AI1213" t="str">
        <x:v>evidence-family:A</x:v>
      </x:c>
      <x:c r="AJ1213"/>
      <x:c r="AK1213" t="str">
        <x:f>IF(AJ1213="","",IF(OR(LOWER(AJ1213)="brazil",LOWER(AJ1213)="brasil"),"Yes","No"))</x:f>
      </x:c>
      <x:c r="AL1213"/>
      <x:c r="AM1213"/>
      <x:c r="AN1213"/>
      <x:c r="AO1213"/>
      <x:c r="AP1213"/>
      <x:c r="AQ1213"/>
      <x:c r="AR1213"/>
      <x:c r="AS1213"/>
      <x:c r="AT1213"/>
      <x:c r="AU1213"/>
      <x:c r="AV1213"/>
      <x:c r="AW1213"/>
      <x:c r="AX1213"/>
      <x:c r="AY1213"/>
      <x:c r="AZ1213"/>
      <x:c r="BA1213"/>
      <x:c r="BB1213"/>
      <x:c r="BC1213"/>
      <x:c r="BD1213"/>
      <x:c r="BE1213"/>
      <x:c r="BF1213"/>
      <x:c r="BG1213"/>
      <x:c r="BH1213"/>
      <x:c r="BI1213"/>
      <x:c r="BJ1213"/>
      <x:c r="BK1213"/>
      <x:c r="BL1213"/>
      <x:c r="BM1213"/>
      <x:c r="BN1213"/>
      <x:c r="BO1213"/>
      <x:c r="BP1213"/>
      <x:c r="BQ1213"/>
      <x:c r="BR1213"/>
      <x:c r="BS1213"/>
      <x:c r="BT1213"/>
      <x:c r="BU1213"/>
      <x:c r="BV1213"/>
      <x:c r="BW1213"/>
      <x:c r="BX1213"/>
      <x:c r="BY1213"/>
      <x:c r="BZ1213"/>
      <x:c r="CA1213"/>
      <x:c r="CB1213"/>
      <x:c r="CC1213"/>
      <x:c r="CD1213"/>
      <x:c r="CE1213"/>
      <x:c r="CF1213"/>
      <x:c r="CG1213"/>
      <x:c r="CH1213"/>
      <x:c r="CI1213"/>
      <x:c r="CJ1213" t="str">
        <x:v>Yes</x:v>
      </x:c>
      <x:c r="CK1213" t="str">
        <x:v>Yes</x:v>
      </x:c>
      <x:c r="CL1213" t="str">
        <x:v>Yes</x:v>
      </x:c>
      <x:c r="CM1213" t="str">
        <x:v>Clear</x:v>
      </x:c>
      <x:c r="CN1213" t="str">
        <x:v>Verified — clear</x:v>
      </x:c>
      <x:c r="CO1213" t="n">
        <x:v>46272</x:v>
      </x:c>
      <x:c r="CP1213" t="str">
        <x:v>https://pubmed.ncbi.nlm.nih.gov/24854779/</x:v>
      </x:c>
      <x:c r="CQ1213"/>
      <x:c r="CR1213"/>
      <x:c r="CS1213"/>
      <x:c r="CT1213"/>
      <x:c r="CU1213"/>
      <x:c r="CV1213"/>
      <x:c r="CW1213"/>
      <x:c r="CX1213"/>
      <x:c r="CY1213"/>
      <x:c r="CZ1213"/>
      <x:c r="DA1213"/>
      <x:c r="DB1213" t="str">
        <x:f>IF(L1213="","",IF(AND(COUNT(CU1213:DA1213)=7,OR(CU1213=0,CU1213=1,CU1213=2),OR(CV1213=0,CV1213=1,CV1213=2),OR(CW1213=0,CW1213=1,CW1213=2),OR(CX1213=0,CX1213=1,CX1213=2),OR(CY1213=0,CY1213=1,CY1213=2),OR(CZ1213=0,CZ1213=1,CZ1213=2),OR(DA1213=0,DA1213=1,DA1213=2)),SUM(CU1213:DA1213),""))</x:f>
      </x:c>
      <x:c r="DC1213" t="str">
        <x:f>IF(DB1213="","",ROUND(DB1213/14*10,1))</x:f>
      </x:c>
      <x:c r="DD1213" t="str">
        <x:v>Pending</x:v>
      </x:c>
      <x:c r="DE1213" t="str">
        <x:f>IF(L1213="","",IF(DC1213="","Pending",IF(DD1213="Yes","CONDITIONAL — safety override",IF(DC1213&gt;=8,"HIGH",IF(DC1213&gt;=5,"CONDITIONAL","LOW")))))</x:f>
        <x:v>Pending</x:v>
      </x:c>
      <x:c r="DF1213" t="str">
        <x:v>Pending screening and full-text appraisal; no transferability judgment made at identification.</x:v>
      </x:c>
      <x:c r="DG1213"/>
      <x:c r="DH1213"/>
      <x:c r="DI1213"/>
      <x:c r="DJ1213"/>
      <x:c r="DK1213"/>
      <x:c r="DL1213"/>
      <x:c r="DM1213"/>
      <x:c r="DN1213"/>
      <x:c r="DO1213"/>
      <x:c r="DP1213"/>
      <x:c r="DQ1213"/>
      <x:c r="DR1213"/>
      <x:c r="DS1213"/>
      <x:c r="DT1213"/>
      <x:c r="DU1213"/>
      <x:c r="DV1213"/>
      <x:c r="DW1213"/>
      <x:c r="DX1213"/>
      <x:c r="DY1213"/>
      <x:c r="DZ1213" t="str">
        <x:v>Title/abstract screening alone does not establish effectiveness, causality, methodological quality, transferability to Brazilian public safety or an institutional recommendation.</x:v>
      </x:c>
      <x:c r="EA1213" t="str">
        <x:v>Pending</x:v>
      </x:c>
      <x:c r="EB1213" t="str">
        <x:f>IF(L1213="","",IF(EC1213="READY","Yes","No / Pending"))</x:f>
        <x:v>No / Pending</x:v>
      </x:c>
      <x:c r="EC1213" t="str">
        <x:f>IF(L1213="","",IF(OR(ISNUMBER(SEARCH("Retracted Publication",Q1213)),CM1213="Retracted",CN1213="Retracted",CM1213="Expression of Concern",CN1213="Expression of Concern",F1213="Not used",CG1213="Critical",CH1213="High",CH1213="Critical"),"BLOCKED — integrity or use restriction",IF(AND(CJ1213="Yes",CK1213="Yes",CL1213="Yes"),IF(AND(CM1213="Clear",CN1213="Verified — clear"),IF(AND(AND(LEN(TRIM(CF1213))&gt;0,LEFT(LOWER(TRIM(CF1213)),7)&lt;&gt;"pending"),OR(CG1213="High",CG1213="Moderate"),OR(CH1213="Low",CH1213="Some concerns",CH1213="Not applicable")),IF(AND(DD1213="No",OR(DE1213="HIGH",DE1213="CONDITIONAL"),AND(LEN(TRIM(DF1213))&gt;0,LEFT(LOWER(TRIM(DF1213)),7)&lt;&gt;"pending")),IF(AND(AND(LEN(TRIM(DT1213))&gt;0,LEFT(LOWER(TRIM(DT1213)),7)&lt;&gt;"pending"),AND(LEN(TRIM(DU1213))&gt;0,LEFT(LOWER(TRIM(DU1213)),7)&lt;&gt;"pending"),OR(AND(LEN(TRIM(DV1213))&gt;0,LEFT(LOWER(TRIM(DV1213)),7)&lt;&gt;"pending"),AND(LEN(TRIM(DW1213))&gt;0,LEFT(LOWER(TRIM(DW1213)),7)&lt;&gt;"pending")),AND(LEN(TRIM(DX1213))&gt;0,LEFT(LOWER(TRIM(DX1213)),7)&lt;&gt;"pending")),IF(AND(F1213="Claim-ready",OR(EA1213="Strong",EA1213="Moderate"),AND(LEN(TRIM(G1213))&gt;0,LEFT(LOWER(TRIM(G1213)),7)&lt;&gt;"pending"),G1213&lt;&gt;"No substantive use decision is permitted from identification metadata alone.",AND(LEN(TRIM(DZ1213))&gt;0,LEFT(LOWER(TRIM(DZ1213)),7)&lt;&gt;"pending"),DZ1213&lt;&gt;"Identification metadata alone does not permit any substantive scientific, causal, operational, or institutional claim.",AND(LEN(TRIM(EI1213))&gt;0,LEFT(LOWER(TRIM(EI1213)),7)&lt;&gt;"pending"),ISNUMBER(EH1213),EH1213&gt;0),"READY","PENDING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3" t="str">
        <x:v>Pending</x:v>
      </x:c>
      <x:c r="EE1213"/>
      <x:c r="EF1213" t="str">
        <x:v>Pending</x:v>
      </x:c>
      <x:c r="EG1213" t="str">
        <x:v>Pending</x:v>
      </x:c>
      <x:c r="EH1213"/>
      <x:c r="EI1213" s="501"/>
      <x:c r="EJ1213"/>
      <x:c r="EK1213" t="str">
        <x:v>Pending</x:v>
      </x:c>
      <x:c r="EL1213" t="n">
        <x:v>46272</x:v>
      </x:c>
      <x:c r="EM1213" t="str">
        <x:v>Production PubMed record imported and reconciled to Zotero item WRXIJKS7;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3" t="n">
        <x:f>IF(L1213="","",(IF(N1213&lt;&gt;"",1,0)+IF(O1213&lt;&gt;"",1,0)+IF(AJ1213&lt;&gt;"",1,0)+IF(AU1213&lt;&gt;"",1,0)+IF(BE1213&lt;&gt;"",1,0)+IF(CF1213&lt;&gt;"",1,0)+IF(CJ1213="Yes",1,0)+IF(CL1213="Yes",1,0)+IF(DE1213&lt;&gt;"Pending",1,0)+IF(F1213&lt;&gt;"",1,0)+IF(DZ1213&lt;&gt;"",1,0)+IF(EI1213&lt;&gt;"",1,0))/12)</x:f>
        <x:v>0.5</x:v>
      </x:c>
    </x:row>
    <x:row r="1214">
      <x:c r="A1214" t="str">
        <x:v>EV-1211</x:v>
      </x:c>
      <x:c r="B1214" t="str">
        <x:v>Metadata verification</x:v>
      </x:c>
      <x:c r="C1214" t="str">
        <x:f>IF(L1214="","",IF(LEFT(EC1214,7)="BLOCKED","🔴 Do not use for conclusion",IF(EB1214="Yes","🟢 Claim-ready","🟡 Caution / context")))</x:f>
        <x:v>🟡 Caution / context</x:v>
      </x:c>
      <x:c r="D1214" t="str">
        <x:f>IF(L1214="","",EC1214)</x:f>
        <x:v>PENDING — verification</x:v>
      </x:c>
      <x:c r="E1214" t="str">
        <x:v>P2 — High</x:v>
      </x:c>
      <x:c r="F1214" t="str">
        <x:v>Pending</x:v>
      </x:c>
      <x:c r="G1214" t="str">
        <x:v>Title/abstract identify an explicit tactical/public-safety context and readiness domain; retain for full-text assessment.</x:v>
      </x:c>
      <x:c r="H1214" t="str">
        <x:v>Obtain and review lawful full text; confirm human adjudication; then select a design-specific appraisal instrument.</x:v>
      </x:c>
      <x:c r="I1214"/>
      <x:c r="J1214" t="str">
        <x:v>A — Core</x:v>
      </x:c>
      <x:c r="K1214" t="str">
        <x:v>IDENTIFIED</x:v>
      </x:c>
      <x:c r="L1214" t="str">
        <x:v>Building a Resilient Workforce: Opportunities for the Department of Homeland Security: Workshop Summary</x:v>
      </x:c>
      <x:c r="M1214"/>
      <x:c r="N1214" t="str">
        <x:v>Planning Committee on Workforce Resiliency Programs; Board on Health Sciences Policy; Institute of Medicine</x:v>
      </x:c>
      <x:c r="O1214" t="n">
        <x:v>2012</x:v>
      </x:c>
      <x:c r="P1214" t="str">
        <x:v>National Academies Press (US)</x:v>
      </x:c>
      <x:c r="Q1214" t="str">
        <x:v>Review; Book</x:v>
      </x:c>
      <x:c r="R1214" t="str">
        <x:v>Unclear</x:v>
      </x:c>
      <x:c r="S1214" t="str">
        <x:v>Unknown</x:v>
      </x:c>
      <x:c r="T1214" t="str">
        <x:v>eng</x:v>
      </x:c>
      <x:c r="U1214" t="str">
        <x:v>https://pubmed.ncbi.nlm.nih.gov/24851287/</x:v>
      </x:c>
      <x:c r="V1214" t="str">
        <x:v>10.17226/13380</x:v>
      </x:c>
      <x:c r="W1214" t="str">
        <x:f>IF(V1214="","",LOWER(SUBSTITUTE(SUBSTITUTE(SUBSTITUTE(SUBSTITUTE(TRIM(V1214),"https://doi.org/",""),"http://doi.org/",""),"https://dx.doi.org/",""),"doi:","")))</x:f>
        <x:v>10.17226/13380</x:v>
      </x:c>
      <x:c r="X1214" t="str">
        <x:v>24851287</x:v>
      </x:c>
      <x:c r="Y1214" t="str"/>
      <x:c r="Z1214"/>
      <x:c r="AA1214" t="str">
        <x:v>PubMed/MEDLINE</x:v>
      </x:c>
      <x:c r="AB1214" t="str">
        <x:v>PUBMED-A-v1.0-2026-08-28</x:v>
      </x:c>
      <x:c r="AC1214" t="str">
        <x:v>SP-PUBMED-A-20260828</x:v>
      </x:c>
      <x:c r="AD1214" s="499" t="n">
        <x:v>46262</x:v>
      </x:c>
      <x:c r="AE1214" s="499" t="n">
        <x:v>46272</x:v>
      </x:c>
      <x:c r="AF1214" t="str">
        <x:v>VEEU78I3</x:v>
      </x:c>
      <x:c r="AG1214"/>
      <x:c r="AH1214" t="str">
        <x:v>Tactical Athlete → Operational Readiness Brazil</x:v>
      </x:c>
      <x:c r="AI1214" t="str">
        <x:v>evidence-family:A</x:v>
      </x:c>
      <x:c r="AJ1214"/>
      <x:c r="AK1214" t="str">
        <x:f>IF(AJ1214="","",IF(OR(LOWER(AJ1214)="brazil",LOWER(AJ1214)="brasil"),"Yes","No"))</x:f>
      </x:c>
      <x:c r="AL1214"/>
      <x:c r="AM1214"/>
      <x:c r="AN1214"/>
      <x:c r="AO1214"/>
      <x:c r="AP1214"/>
      <x:c r="AQ1214"/>
      <x:c r="AR1214"/>
      <x:c r="AS1214"/>
      <x:c r="AT1214"/>
      <x:c r="AU1214"/>
      <x:c r="AV1214"/>
      <x:c r="AW1214"/>
      <x:c r="AX1214"/>
      <x:c r="AY1214"/>
      <x:c r="AZ1214"/>
      <x:c r="BA1214"/>
      <x:c r="BB1214"/>
      <x:c r="BC1214"/>
      <x:c r="BD1214"/>
      <x:c r="BE1214"/>
      <x:c r="BF1214"/>
      <x:c r="BG1214"/>
      <x:c r="BH1214"/>
      <x:c r="BI1214"/>
      <x:c r="BJ1214"/>
      <x:c r="BK1214"/>
      <x:c r="BL1214"/>
      <x:c r="BM1214"/>
      <x:c r="BN1214"/>
      <x:c r="BO1214"/>
      <x:c r="BP1214"/>
      <x:c r="BQ1214"/>
      <x:c r="BR1214"/>
      <x:c r="BS1214"/>
      <x:c r="BT1214"/>
      <x:c r="BU1214"/>
      <x:c r="BV1214"/>
      <x:c r="BW1214"/>
      <x:c r="BX1214"/>
      <x:c r="BY1214"/>
      <x:c r="BZ1214"/>
      <x:c r="CA1214"/>
      <x:c r="CB1214"/>
      <x:c r="CC1214"/>
      <x:c r="CD1214"/>
      <x:c r="CE1214"/>
      <x:c r="CF1214"/>
      <x:c r="CG1214"/>
      <x:c r="CH1214"/>
      <x:c r="CI1214"/>
      <x:c r="CJ1214" t="str">
        <x:v>Pending</x:v>
      </x:c>
      <x:c r="CK1214" t="str">
        <x:v>Pending</x:v>
      </x:c>
      <x:c r="CL1214" t="str">
        <x:v>Yes</x:v>
      </x:c>
      <x:c r="CM1214" t="str">
        <x:v>Clear</x:v>
      </x:c>
      <x:c r="CN1214" t="str">
        <x:v>Verified — clear</x:v>
      </x:c>
      <x:c r="CO1214" t="n">
        <x:v>46272</x:v>
      </x:c>
      <x:c r="CP1214" t="str">
        <x:v>https://pubmed.ncbi.nlm.nih.gov/24851287/</x:v>
      </x:c>
      <x:c r="CQ1214"/>
      <x:c r="CR1214"/>
      <x:c r="CS1214"/>
      <x:c r="CT1214"/>
      <x:c r="CU1214"/>
      <x:c r="CV1214"/>
      <x:c r="CW1214"/>
      <x:c r="CX1214"/>
      <x:c r="CY1214"/>
      <x:c r="CZ1214"/>
      <x:c r="DA1214"/>
      <x:c r="DB1214" t="str">
        <x:f>IF(L1214="","",IF(AND(COUNT(CU1214:DA1214)=7,OR(CU1214=0,CU1214=1,CU1214=2),OR(CV1214=0,CV1214=1,CV1214=2),OR(CW1214=0,CW1214=1,CW1214=2),OR(CX1214=0,CX1214=1,CX1214=2),OR(CY1214=0,CY1214=1,CY1214=2),OR(CZ1214=0,CZ1214=1,CZ1214=2),OR(DA1214=0,DA1214=1,DA1214=2)),SUM(CU1214:DA1214),""))</x:f>
      </x:c>
      <x:c r="DC1214" t="str">
        <x:f>IF(DB1214="","",ROUND(DB1214/14*10,1))</x:f>
      </x:c>
      <x:c r="DD1214" t="str">
        <x:v>Pending</x:v>
      </x:c>
      <x:c r="DE1214" t="str">
        <x:f>IF(L1214="","",IF(DC1214="","Pending",IF(DD1214="Yes","CONDITIONAL — safety override",IF(DC1214&gt;=8,"HIGH",IF(DC1214&gt;=5,"CONDITIONAL","LOW")))))</x:f>
        <x:v>Pending</x:v>
      </x:c>
      <x:c r="DF1214" t="str">
        <x:v>Pending screening and full-text appraisal; no transferability judgment made at identification.</x:v>
      </x:c>
      <x:c r="DG1214"/>
      <x:c r="DH1214"/>
      <x:c r="DI1214"/>
      <x:c r="DJ1214"/>
      <x:c r="DK1214"/>
      <x:c r="DL1214"/>
      <x:c r="DM1214"/>
      <x:c r="DN1214"/>
      <x:c r="DO1214"/>
      <x:c r="DP1214"/>
      <x:c r="DQ1214"/>
      <x:c r="DR1214"/>
      <x:c r="DS1214"/>
      <x:c r="DT1214"/>
      <x:c r="DU1214"/>
      <x:c r="DV1214"/>
      <x:c r="DW1214"/>
      <x:c r="DX1214"/>
      <x:c r="DY1214"/>
      <x:c r="DZ1214" t="str">
        <x:v>Title/abstract screening alone does not establish effectiveness, causality, methodological quality, transferability to Brazilian public safety or an institutional recommendation.</x:v>
      </x:c>
      <x:c r="EA1214" t="str">
        <x:v>Pending</x:v>
      </x:c>
      <x:c r="EB1214" t="str">
        <x:f>IF(L1214="","",IF(EC1214="READY","Yes","No / Pending"))</x:f>
        <x:v>No / Pending</x:v>
      </x:c>
      <x:c r="EC1214" t="str">
        <x:f>IF(L1214="","",IF(OR(ISNUMBER(SEARCH("Retracted Publication",Q1214)),CM1214="Retracted",CN1214="Retracted",CM1214="Expression of Concern",CN1214="Expression of Concern",F1214="Not used",CG1214="Critical",CH1214="High",CH1214="Critical"),"BLOCKED — integrity or use restriction",IF(AND(CJ1214="Yes",CK1214="Yes",CL1214="Yes"),IF(AND(CM1214="Clear",CN1214="Verified — clear"),IF(AND(AND(LEN(TRIM(CF1214))&gt;0,LEFT(LOWER(TRIM(CF1214)),7)&lt;&gt;"pending"),OR(CG1214="High",CG1214="Moderate"),OR(CH1214="Low",CH1214="Some concerns",CH1214="Not applicable")),IF(AND(DD1214="No",OR(DE1214="HIGH",DE1214="CONDITIONAL"),AND(LEN(TRIM(DF1214))&gt;0,LEFT(LOWER(TRIM(DF1214)),7)&lt;&gt;"pending")),IF(AND(AND(LEN(TRIM(DT1214))&gt;0,LEFT(LOWER(TRIM(DT1214)),7)&lt;&gt;"pending"),AND(LEN(TRIM(DU1214))&gt;0,LEFT(LOWER(TRIM(DU1214)),7)&lt;&gt;"pending"),OR(AND(LEN(TRIM(DV1214))&gt;0,LEFT(LOWER(TRIM(DV1214)),7)&lt;&gt;"pending"),AND(LEN(TRIM(DW1214))&gt;0,LEFT(LOWER(TRIM(DW1214)),7)&lt;&gt;"pending")),AND(LEN(TRIM(DX1214))&gt;0,LEFT(LOWER(TRIM(DX1214)),7)&lt;&gt;"pending")),IF(AND(F1214="Claim-ready",OR(EA1214="Strong",EA1214="Moderate"),AND(LEN(TRIM(G1214))&gt;0,LEFT(LOWER(TRIM(G1214)),7)&lt;&gt;"pending"),G1214&lt;&gt;"No substantive use decision is permitted from identification metadata alone.",AND(LEN(TRIM(DZ1214))&gt;0,LEFT(LOWER(TRIM(DZ1214)),7)&lt;&gt;"pending"),DZ1214&lt;&gt;"Identification metadata alone does not permit any substantive scientific, causal, operational, or institutional claim.",AND(LEN(TRIM(EI1214))&gt;0,LEFT(LOWER(TRIM(EI1214)),7)&lt;&gt;"pending"),ISNUMBER(EH1214),EH1214&gt;0),"READY","PENDING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14" t="str">
        <x:v>Pending</x:v>
      </x:c>
      <x:c r="EE1214"/>
      <x:c r="EF1214" t="str">
        <x:v>Pending</x:v>
      </x:c>
      <x:c r="EG1214" t="str">
        <x:v>Pending</x:v>
      </x:c>
      <x:c r="EH1214"/>
      <x:c r="EI1214" s="501"/>
      <x:c r="EJ1214"/>
      <x:c r="EK1214" t="str">
        <x:v>Pending</x:v>
      </x:c>
      <x:c r="EL1214" t="n">
        <x:v>46272</x:v>
      </x:c>
      <x:c r="EM1214" t="str">
        <x:v>Production PubMed record imported and reconciled to Zotero item VEEU78I3; controlled infrastructure item FXC7ZY9R excluded. | SCREENING_DECISION=INCLUDE_FULL_TEXT; reviewer=OpenAI Codex — AI-assisted primary screen; date=2026-09-07; source=NCBI Entrez EFetch/PubMed URL; abstract=available; metadata_conflicts=authors; identifier_status=pending; integrity_action=CLEAR; human_confirmation=pending.</x:v>
      </x:c>
      <x:c r="EN1214" t="n">
        <x:f>IF(L1214="","",(IF(N1214&lt;&gt;"",1,0)+IF(O1214&lt;&gt;"",1,0)+IF(AJ1214&lt;&gt;"",1,0)+IF(AU1214&lt;&gt;"",1,0)+IF(BE1214&lt;&gt;"",1,0)+IF(CF1214&lt;&gt;"",1,0)+IF(CJ1214="Yes",1,0)+IF(CL1214="Yes",1,0)+IF(DE1214&lt;&gt;"Pending",1,0)+IF(F1214&lt;&gt;"",1,0)+IF(DZ1214&lt;&gt;"",1,0)+IF(EI1214&lt;&gt;"",1,0))/12)</x:f>
        <x:v>0.4166666666666667</x:v>
      </x:c>
    </x:row>
    <x:row r="1215">
      <x:c r="A1215" t="str">
        <x:v>EV-1212</x:v>
      </x:c>
      <x:c r="B1215" t="str">
        <x:v>Integrity check</x:v>
      </x:c>
      <x:c r="C1215" t="str">
        <x:f>IF(L1215="","",IF(LEFT(EC1215,7)="BLOCKED","🔴 Do not use for conclusion",IF(EB1215="Yes","🟢 Claim-ready","🟡 Caution / context")))</x:f>
        <x:v>🟡 Caution / context</x:v>
      </x:c>
      <x:c r="D1215" t="str">
        <x:f>IF(L1215="","",EC1215)</x:f>
        <x:v>PENDING — appropriate appraisal</x:v>
      </x:c>
      <x:c r="E1215" t="str">
        <x:v>P3 — Medium</x:v>
      </x:c>
      <x:c r="F1215" t="str">
        <x:v>Pending</x:v>
      </x:c>
      <x:c r="G1215" t="str">
        <x:v>Title/abstract identify an explicit tactical/public-safety context and readiness domain; retain for full-text assessment.</x:v>
      </x:c>
      <x:c r="H1215" t="str">
        <x:v>Obtain and review lawful full text; confirm human adjudication; then select a design-specific appraisal instrument.</x:v>
      </x:c>
      <x:c r="I1215"/>
      <x:c r="J1215" t="str">
        <x:v>A — Core</x:v>
      </x:c>
      <x:c r="K1215" t="str">
        <x:v>IDENTIFIED</x:v>
      </x:c>
      <x:c r="L1215" t="str">
        <x:v>Neurology cases evaluated by the U.S. Air Force School of Aerospace Medicine 2000-2012.</x:v>
      </x:c>
      <x:c r="M1215"/>
      <x:c r="N1215" t="str">
        <x:v>Hesselbrock, Roger; Heaton, John</x:v>
      </x:c>
      <x:c r="O1215" t="n">
        <x:v>2014</x:v>
      </x:c>
      <x:c r="P1215" t="str">
        <x:v>Aviation, space, and environmental medicine</x:v>
      </x:c>
      <x:c r="Q1215" t="str">
        <x:v>Journal Article</x:v>
      </x:c>
      <x:c r="R1215" t="str">
        <x:v>Unclear</x:v>
      </x:c>
      <x:c r="S1215" t="str">
        <x:v>Unknown</x:v>
      </x:c>
      <x:c r="T1215" t="str">
        <x:v>eng</x:v>
      </x:c>
      <x:c r="U1215" t="str">
        <x:v>https://pubmed.ncbi.nlm.nih.gov/24834573/</x:v>
      </x:c>
      <x:c r="V1215" t="str">
        <x:v>10.3357/asem.3867.2014</x:v>
      </x:c>
      <x:c r="W1215" t="str">
        <x:f>IF(V1215="","",LOWER(SUBSTITUTE(SUBSTITUTE(SUBSTITUTE(SUBSTITUTE(TRIM(V1215),"https://doi.org/",""),"http://doi.org/",""),"https://dx.doi.org/",""),"doi:","")))</x:f>
        <x:v>10.3357/asem.3867.2014</x:v>
      </x:c>
      <x:c r="X1215" t="str">
        <x:v>24834573</x:v>
      </x:c>
      <x:c r="Y1215" t="str"/>
      <x:c r="Z1215"/>
      <x:c r="AA1215" t="str">
        <x:v>PubMed/MEDLINE</x:v>
      </x:c>
      <x:c r="AB1215" t="str">
        <x:v>PUBMED-A-v1.0-2026-08-28</x:v>
      </x:c>
      <x:c r="AC1215" t="str">
        <x:v>SP-PUBMED-A-20260828</x:v>
      </x:c>
      <x:c r="AD1215" s="499" t="n">
        <x:v>46262</x:v>
      </x:c>
      <x:c r="AE1215" s="499" t="n">
        <x:v>46272</x:v>
      </x:c>
      <x:c r="AF1215" t="str">
        <x:v>RYGDAITD</x:v>
      </x:c>
      <x:c r="AG1215"/>
      <x:c r="AH1215" t="str">
        <x:v>Tactical Athlete → Operational Readiness Brazil</x:v>
      </x:c>
      <x:c r="AI1215" t="str">
        <x:v>evidence-family:A</x:v>
      </x:c>
      <x:c r="AJ1215"/>
      <x:c r="AK1215" t="str">
        <x:f>IF(AJ1215="","",IF(OR(LOWER(AJ1215)="brazil",LOWER(AJ1215)="brasil"),"Yes","No"))</x:f>
      </x:c>
      <x:c r="AL1215"/>
      <x:c r="AM1215"/>
      <x:c r="AN1215"/>
      <x:c r="AO1215"/>
      <x:c r="AP1215"/>
      <x:c r="AQ1215"/>
      <x:c r="AR1215"/>
      <x:c r="AS1215"/>
      <x:c r="AT1215"/>
      <x:c r="AU1215"/>
      <x:c r="AV1215"/>
      <x:c r="AW1215"/>
      <x:c r="AX1215"/>
      <x:c r="AY1215"/>
      <x:c r="AZ1215"/>
      <x:c r="BA1215"/>
      <x:c r="BB1215"/>
      <x:c r="BC1215"/>
      <x:c r="BD1215"/>
      <x:c r="BE1215"/>
      <x:c r="BF1215"/>
      <x:c r="BG1215"/>
      <x:c r="BH1215"/>
      <x:c r="BI1215"/>
      <x:c r="BJ1215"/>
      <x:c r="BK1215"/>
      <x:c r="BL1215"/>
      <x:c r="BM1215"/>
      <x:c r="BN1215"/>
      <x:c r="BO1215"/>
      <x:c r="BP1215"/>
      <x:c r="BQ1215"/>
      <x:c r="BR1215"/>
      <x:c r="BS1215"/>
      <x:c r="BT1215"/>
      <x:c r="BU1215"/>
      <x:c r="BV1215"/>
      <x:c r="BW1215"/>
      <x:c r="BX1215"/>
      <x:c r="BY1215"/>
      <x:c r="BZ1215"/>
      <x:c r="CA1215"/>
      <x:c r="CB1215"/>
      <x:c r="CC1215"/>
      <x:c r="CD1215"/>
      <x:c r="CE1215"/>
      <x:c r="CF1215"/>
      <x:c r="CG1215"/>
      <x:c r="CH1215"/>
      <x:c r="CI1215"/>
      <x:c r="CJ1215" t="str">
        <x:v>Yes</x:v>
      </x:c>
      <x:c r="CK1215" t="str">
        <x:v>Yes</x:v>
      </x:c>
      <x:c r="CL1215" t="str">
        <x:v>Yes</x:v>
      </x:c>
      <x:c r="CM1215" t="str">
        <x:v>Clear</x:v>
      </x:c>
      <x:c r="CN1215" t="str">
        <x:v>Verified — clear</x:v>
      </x:c>
      <x:c r="CO1215" t="n">
        <x:v>46272</x:v>
      </x:c>
      <x:c r="CP1215" t="str">
        <x:v>https://pubmed.ncbi.nlm.nih.gov/24834573/</x:v>
      </x:c>
      <x:c r="CQ1215"/>
      <x:c r="CR1215"/>
      <x:c r="CS1215"/>
      <x:c r="CT1215"/>
      <x:c r="CU1215"/>
      <x:c r="CV1215"/>
      <x:c r="CW1215"/>
      <x:c r="CX1215"/>
      <x:c r="CY1215"/>
      <x:c r="CZ1215"/>
      <x:c r="DA1215"/>
      <x:c r="DB1215" t="str">
        <x:f>IF(L1215="","",IF(AND(COUNT(CU1215:DA1215)=7,OR(CU1215=0,CU1215=1,CU1215=2),OR(CV1215=0,CV1215=1,CV1215=2),OR(CW1215=0,CW1215=1,CW1215=2),OR(CX1215=0,CX1215=1,CX1215=2),OR(CY1215=0,CY1215=1,CY1215=2),OR(CZ1215=0,CZ1215=1,CZ1215=2),OR(DA1215=0,DA1215=1,DA1215=2)),SUM(CU1215:DA1215),""))</x:f>
      </x:c>
      <x:c r="DC1215" t="str">
        <x:f>IF(DB1215="","",ROUND(DB1215/14*10,1))</x:f>
      </x:c>
      <x:c r="DD1215" t="str">
        <x:v>Pending</x:v>
      </x:c>
      <x:c r="DE1215" t="str">
        <x:f>IF(L1215="","",IF(DC1215="","Pending",IF(DD1215="Yes","CONDITIONAL — safety override",IF(DC1215&gt;=8,"HIGH",IF(DC1215&gt;=5,"CONDITIONAL","LOW")))))</x:f>
        <x:v>Pending</x:v>
      </x:c>
      <x:c r="DF1215" t="str">
        <x:v>Pending screening and full-text appraisal; no transferability judgment made at identification.</x:v>
      </x:c>
      <x:c r="DG1215"/>
      <x:c r="DH1215"/>
      <x:c r="DI1215"/>
      <x:c r="DJ1215"/>
      <x:c r="DK1215"/>
      <x:c r="DL1215"/>
      <x:c r="DM1215"/>
      <x:c r="DN1215"/>
      <x:c r="DO1215"/>
      <x:c r="DP1215"/>
      <x:c r="DQ1215"/>
      <x:c r="DR1215"/>
      <x:c r="DS1215"/>
      <x:c r="DT1215"/>
      <x:c r="DU1215"/>
      <x:c r="DV1215"/>
      <x:c r="DW1215"/>
      <x:c r="DX1215"/>
      <x:c r="DY1215"/>
      <x:c r="DZ1215" t="str">
        <x:v>Title/abstract screening alone does not establish effectiveness, causality, methodological quality, transferability to Brazilian public safety or an institutional recommendation.</x:v>
      </x:c>
      <x:c r="EA1215" t="str">
        <x:v>Pending</x:v>
      </x:c>
      <x:c r="EB1215" t="str">
        <x:f>IF(L1215="","",IF(EC1215="READY","Yes","No / Pending"))</x:f>
        <x:v>No / Pending</x:v>
      </x:c>
      <x:c r="EC1215" t="str">
        <x:f>IF(L1215="","",IF(OR(ISNUMBER(SEARCH("Retracted Publication",Q1215)),CM1215="Retracted",CN1215="Retracted",CM1215="Expression of Concern",CN1215="Expression of Concern",F1215="Not used",CG1215="Critical",CH1215="High",CH1215="Critical"),"BLOCKED — integrity or use restriction",IF(AND(CJ1215="Yes",CK1215="Yes",CL1215="Yes"),IF(AND(CM1215="Clear",CN1215="Verified — clear"),IF(AND(AND(LEN(TRIM(CF1215))&gt;0,LEFT(LOWER(TRIM(CF1215)),7)&lt;&gt;"pending"),OR(CG1215="High",CG1215="Moderate"),OR(CH1215="Low",CH1215="Some concerns",CH1215="Not applicable")),IF(AND(DD1215="No",OR(DE1215="HIGH",DE1215="CONDITIONAL"),AND(LEN(TRIM(DF1215))&gt;0,LEFT(LOWER(TRIM(DF1215)),7)&lt;&gt;"pending")),IF(AND(AND(LEN(TRIM(DT1215))&gt;0,LEFT(LOWER(TRIM(DT1215)),7)&lt;&gt;"pending"),AND(LEN(TRIM(DU1215))&gt;0,LEFT(LOWER(TRIM(DU1215)),7)&lt;&gt;"pending"),OR(AND(LEN(TRIM(DV1215))&gt;0,LEFT(LOWER(TRIM(DV1215)),7)&lt;&gt;"pending"),AND(LEN(TRIM(DW1215))&gt;0,LEFT(LOWER(TRIM(DW1215)),7)&lt;&gt;"pending")),AND(LEN(TRIM(DX1215))&gt;0,LEFT(LOWER(TRIM(DX1215)),7)&lt;&gt;"pending")),IF(AND(F1215="Claim-ready",OR(EA1215="Strong",EA1215="Moderate"),AND(LEN(TRIM(G1215))&gt;0,LEFT(LOWER(TRIM(G1215)),7)&lt;&gt;"pending"),G1215&lt;&gt;"No substantive use decision is permitted from identification metadata alone.",AND(LEN(TRIM(DZ1215))&gt;0,LEFT(LOWER(TRIM(DZ1215)),7)&lt;&gt;"pending"),DZ1215&lt;&gt;"Identification metadata alone does not permit any substantive scientific, causal, operational, or institutional claim.",AND(LEN(TRIM(EI1215))&gt;0,LEFT(LOWER(TRIM(EI1215)),7)&lt;&gt;"pending"),ISNUMBER(EH1215),EH1215&gt;0),"READY","PENDING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5" t="str">
        <x:v>Pending</x:v>
      </x:c>
      <x:c r="EE1215"/>
      <x:c r="EF1215" t="str">
        <x:v>Pending</x:v>
      </x:c>
      <x:c r="EG1215" t="str">
        <x:v>Pending</x:v>
      </x:c>
      <x:c r="EH1215"/>
      <x:c r="EI1215" s="501"/>
      <x:c r="EJ1215"/>
      <x:c r="EK1215" t="str">
        <x:v>Pending</x:v>
      </x:c>
      <x:c r="EL1215" t="n">
        <x:v>46272</x:v>
      </x:c>
      <x:c r="EM1215" t="str">
        <x:v>Production PubMed record imported and reconciled to Zotero item RYGDAITD;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5" t="n">
        <x:f>IF(L1215="","",(IF(N1215&lt;&gt;"",1,0)+IF(O1215&lt;&gt;"",1,0)+IF(AJ1215&lt;&gt;"",1,0)+IF(AU1215&lt;&gt;"",1,0)+IF(BE1215&lt;&gt;"",1,0)+IF(CF1215&lt;&gt;"",1,0)+IF(CJ1215="Yes",1,0)+IF(CL1215="Yes",1,0)+IF(DE1215&lt;&gt;"Pending",1,0)+IF(F1215&lt;&gt;"",1,0)+IF(DZ1215&lt;&gt;"",1,0)+IF(EI1215&lt;&gt;"",1,0))/12)</x:f>
        <x:v>0.5</x:v>
      </x:c>
    </x:row>
    <x:row r="1216">
      <x:c r="A1216" t="str">
        <x:v>EV-1213</x:v>
      </x:c>
      <x:c r="B1216" t="str">
        <x:v>Integrity check</x:v>
      </x:c>
      <x:c r="C1216" t="str">
        <x:f>IF(L1216="","",IF(LEFT(EC1216,7)="BLOCKED","🔴 Do not use for conclusion",IF(EB1216="Yes","🟢 Claim-ready","🟡 Caution / context")))</x:f>
        <x:v>🟡 Caution / context</x:v>
      </x:c>
      <x:c r="D1216" t="str">
        <x:f>IF(L1216="","",EC1216)</x:f>
        <x:v>PENDING — appropriate appraisal</x:v>
      </x:c>
      <x:c r="E1216" t="str">
        <x:v>P3 — Medium</x:v>
      </x:c>
      <x:c r="F1216" t="str">
        <x:v>Pending</x:v>
      </x:c>
      <x:c r="G1216" t="str">
        <x:v>Title/abstract identify an explicit tactical/public-safety context and readiness domain; retain for full-text assessment.</x:v>
      </x:c>
      <x:c r="H1216" t="str">
        <x:v>Obtain and review lawful full text; confirm human adjudication; then select a design-specific appraisal instrument.</x:v>
      </x:c>
      <x:c r="I1216"/>
      <x:c r="J1216" t="str">
        <x:v>A — Core</x:v>
      </x:c>
      <x:c r="K1216" t="str">
        <x:v>IDENTIFIED</x:v>
      </x:c>
      <x:c r="L1216" t="str">
        <x:v>Attention and visual tracking degradation during acute sleep deprivation in a military sample.</x:v>
      </x:c>
      <x:c r="M1216"/>
      <x:c r="N1216" t="str">
        <x:v>Heaton, Kristin J; Maule, Alexis L; Maruta, Jun; Kryskow, Elisabeth M; Ghajar, Jamshid</x:v>
      </x:c>
      <x:c r="O1216" t="n">
        <x:v>2014</x:v>
      </x:c>
      <x:c r="P1216" t="str">
        <x:v>Aviation, space, and environmental medicine</x:v>
      </x:c>
      <x:c r="Q1216" t="str">
        <x:v>Journal Article; Research Support, Non-U.S. Gov't; Research Support, U.S. Gov't, Non-P.H.S.</x:v>
      </x:c>
      <x:c r="R1216" t="str">
        <x:v>Unclear</x:v>
      </x:c>
      <x:c r="S1216" t="str">
        <x:v>Unknown</x:v>
      </x:c>
      <x:c r="T1216" t="str">
        <x:v>eng</x:v>
      </x:c>
      <x:c r="U1216" t="str">
        <x:v>https://pubmed.ncbi.nlm.nih.gov/24834562/</x:v>
      </x:c>
      <x:c r="V1216" t="str">
        <x:v>10.3357/asem.3882.2014</x:v>
      </x:c>
      <x:c r="W1216" t="str">
        <x:f>IF(V1216="","",LOWER(SUBSTITUTE(SUBSTITUTE(SUBSTITUTE(SUBSTITUTE(TRIM(V1216),"https://doi.org/",""),"http://doi.org/",""),"https://dx.doi.org/",""),"doi:","")))</x:f>
        <x:v>10.3357/asem.3882.2014</x:v>
      </x:c>
      <x:c r="X1216" t="str">
        <x:v>24834562</x:v>
      </x:c>
      <x:c r="Y1216" t="str"/>
      <x:c r="Z1216"/>
      <x:c r="AA1216" t="str">
        <x:v>PubMed/MEDLINE</x:v>
      </x:c>
      <x:c r="AB1216" t="str">
        <x:v>PUBMED-A-v1.0-2026-08-28</x:v>
      </x:c>
      <x:c r="AC1216" t="str">
        <x:v>SP-PUBMED-A-20260828</x:v>
      </x:c>
      <x:c r="AD1216" s="499" t="n">
        <x:v>46262</x:v>
      </x:c>
      <x:c r="AE1216" s="499" t="n">
        <x:v>46272</x:v>
      </x:c>
      <x:c r="AF1216" t="str">
        <x:v>9UIS3G8T</x:v>
      </x:c>
      <x:c r="AG1216"/>
      <x:c r="AH1216" t="str">
        <x:v>Tactical Athlete → Operational Readiness Brazil</x:v>
      </x:c>
      <x:c r="AI1216" t="str">
        <x:v>evidence-family:A</x:v>
      </x:c>
      <x:c r="AJ1216"/>
      <x:c r="AK1216" t="str">
        <x:f>IF(AJ1216="","",IF(OR(LOWER(AJ1216)="brazil",LOWER(AJ1216)="brasil"),"Yes","No"))</x:f>
      </x:c>
      <x:c r="AL1216"/>
      <x:c r="AM1216"/>
      <x:c r="AN1216"/>
      <x:c r="AO1216"/>
      <x:c r="AP1216"/>
      <x:c r="AQ1216"/>
      <x:c r="AR1216"/>
      <x:c r="AS1216"/>
      <x:c r="AT1216"/>
      <x:c r="AU1216"/>
      <x:c r="AV1216"/>
      <x:c r="AW1216"/>
      <x:c r="AX1216"/>
      <x:c r="AY1216"/>
      <x:c r="AZ1216"/>
      <x:c r="BA1216"/>
      <x:c r="BB1216"/>
      <x:c r="BC1216"/>
      <x:c r="BD1216"/>
      <x:c r="BE1216"/>
      <x:c r="BF1216"/>
      <x:c r="BG1216"/>
      <x:c r="BH1216"/>
      <x:c r="BI1216"/>
      <x:c r="BJ1216"/>
      <x:c r="BK1216"/>
      <x:c r="BL1216"/>
      <x:c r="BM1216"/>
      <x:c r="BN1216"/>
      <x:c r="BO1216"/>
      <x:c r="BP1216"/>
      <x:c r="BQ1216"/>
      <x:c r="BR1216"/>
      <x:c r="BS1216"/>
      <x:c r="BT1216"/>
      <x:c r="BU1216"/>
      <x:c r="BV1216"/>
      <x:c r="BW1216"/>
      <x:c r="BX1216"/>
      <x:c r="BY1216"/>
      <x:c r="BZ1216"/>
      <x:c r="CA1216"/>
      <x:c r="CB1216"/>
      <x:c r="CC1216"/>
      <x:c r="CD1216"/>
      <x:c r="CE1216"/>
      <x:c r="CF1216"/>
      <x:c r="CG1216"/>
      <x:c r="CH1216"/>
      <x:c r="CI1216"/>
      <x:c r="CJ1216" t="str">
        <x:v>Yes</x:v>
      </x:c>
      <x:c r="CK1216" t="str">
        <x:v>Yes</x:v>
      </x:c>
      <x:c r="CL1216" t="str">
        <x:v>Yes</x:v>
      </x:c>
      <x:c r="CM1216" t="str">
        <x:v>Clear</x:v>
      </x:c>
      <x:c r="CN1216" t="str">
        <x:v>Verified — clear</x:v>
      </x:c>
      <x:c r="CO1216" t="n">
        <x:v>46272</x:v>
      </x:c>
      <x:c r="CP1216" t="str">
        <x:v>https://pubmed.ncbi.nlm.nih.gov/24834562/</x:v>
      </x:c>
      <x:c r="CQ1216"/>
      <x:c r="CR1216"/>
      <x:c r="CS1216"/>
      <x:c r="CT1216"/>
      <x:c r="CU1216"/>
      <x:c r="CV1216"/>
      <x:c r="CW1216"/>
      <x:c r="CX1216"/>
      <x:c r="CY1216"/>
      <x:c r="CZ1216"/>
      <x:c r="DA1216"/>
      <x:c r="DB1216" t="str">
        <x:f>IF(L1216="","",IF(AND(COUNT(CU1216:DA1216)=7,OR(CU1216=0,CU1216=1,CU1216=2),OR(CV1216=0,CV1216=1,CV1216=2),OR(CW1216=0,CW1216=1,CW1216=2),OR(CX1216=0,CX1216=1,CX1216=2),OR(CY1216=0,CY1216=1,CY1216=2),OR(CZ1216=0,CZ1216=1,CZ1216=2),OR(DA1216=0,DA1216=1,DA1216=2)),SUM(CU1216:DA1216),""))</x:f>
      </x:c>
      <x:c r="DC1216" t="str">
        <x:f>IF(DB1216="","",ROUND(DB1216/14*10,1))</x:f>
      </x:c>
      <x:c r="DD1216" t="str">
        <x:v>Pending</x:v>
      </x:c>
      <x:c r="DE1216" t="str">
        <x:f>IF(L1216="","",IF(DC1216="","Pending",IF(DD1216="Yes","CONDITIONAL — safety override",IF(DC1216&gt;=8,"HIGH",IF(DC1216&gt;=5,"CONDITIONAL","LOW")))))</x:f>
        <x:v>Pending</x:v>
      </x:c>
      <x:c r="DF1216" t="str">
        <x:v>Pending screening and full-text appraisal; no transferability judgment made at identification.</x:v>
      </x:c>
      <x:c r="DG1216"/>
      <x:c r="DH1216"/>
      <x:c r="DI1216"/>
      <x:c r="DJ1216"/>
      <x:c r="DK1216"/>
      <x:c r="DL1216"/>
      <x:c r="DM1216"/>
      <x:c r="DN1216"/>
      <x:c r="DO1216"/>
      <x:c r="DP1216"/>
      <x:c r="DQ1216"/>
      <x:c r="DR1216"/>
      <x:c r="DS1216"/>
      <x:c r="DT1216"/>
      <x:c r="DU1216"/>
      <x:c r="DV1216"/>
      <x:c r="DW1216"/>
      <x:c r="DX1216"/>
      <x:c r="DY1216"/>
      <x:c r="DZ1216" t="str">
        <x:v>Title/abstract screening alone does not establish effectiveness, causality, methodological quality, transferability to Brazilian public safety or an institutional recommendation.</x:v>
      </x:c>
      <x:c r="EA1216" t="str">
        <x:v>Pending</x:v>
      </x:c>
      <x:c r="EB1216" t="str">
        <x:f>IF(L1216="","",IF(EC1216="READY","Yes","No / Pending"))</x:f>
        <x:v>No / Pending</x:v>
      </x:c>
      <x:c r="EC1216" t="str">
        <x:f>IF(L1216="","",IF(OR(ISNUMBER(SEARCH("Retracted Publication",Q1216)),CM1216="Retracted",CN1216="Retracted",CM1216="Expression of Concern",CN1216="Expression of Concern",F1216="Not used",CG1216="Critical",CH1216="High",CH1216="Critical"),"BLOCKED — integrity or use restriction",IF(AND(CJ1216="Yes",CK1216="Yes",CL1216="Yes"),IF(AND(CM1216="Clear",CN1216="Verified — clear"),IF(AND(AND(LEN(TRIM(CF1216))&gt;0,LEFT(LOWER(TRIM(CF1216)),7)&lt;&gt;"pending"),OR(CG1216="High",CG1216="Moderate"),OR(CH1216="Low",CH1216="Some concerns",CH1216="Not applicable")),IF(AND(DD1216="No",OR(DE1216="HIGH",DE1216="CONDITIONAL"),AND(LEN(TRIM(DF1216))&gt;0,LEFT(LOWER(TRIM(DF1216)),7)&lt;&gt;"pending")),IF(AND(AND(LEN(TRIM(DT1216))&gt;0,LEFT(LOWER(TRIM(DT1216)),7)&lt;&gt;"pending"),AND(LEN(TRIM(DU1216))&gt;0,LEFT(LOWER(TRIM(DU1216)),7)&lt;&gt;"pending"),OR(AND(LEN(TRIM(DV1216))&gt;0,LEFT(LOWER(TRIM(DV1216)),7)&lt;&gt;"pending"),AND(LEN(TRIM(DW1216))&gt;0,LEFT(LOWER(TRIM(DW1216)),7)&lt;&gt;"pending")),AND(LEN(TRIM(DX1216))&gt;0,LEFT(LOWER(TRIM(DX1216)),7)&lt;&gt;"pending")),IF(AND(F1216="Claim-ready",OR(EA1216="Strong",EA1216="Moderate"),AND(LEN(TRIM(G1216))&gt;0,LEFT(LOWER(TRIM(G1216)),7)&lt;&gt;"pending"),G1216&lt;&gt;"No substantive use decision is permitted from identification metadata alone.",AND(LEN(TRIM(DZ1216))&gt;0,LEFT(LOWER(TRIM(DZ1216)),7)&lt;&gt;"pending"),DZ1216&lt;&gt;"Identification metadata alone does not permit any substantive scientific, causal, operational, or institutional claim.",AND(LEN(TRIM(EI1216))&gt;0,LEFT(LOWER(TRIM(EI1216)),7)&lt;&gt;"pending"),ISNUMBER(EH1216),EH1216&gt;0),"READY","PENDING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6" t="str">
        <x:v>Pending</x:v>
      </x:c>
      <x:c r="EE1216"/>
      <x:c r="EF1216" t="str">
        <x:v>Pending</x:v>
      </x:c>
      <x:c r="EG1216" t="str">
        <x:v>Pending</x:v>
      </x:c>
      <x:c r="EH1216"/>
      <x:c r="EI1216" s="501"/>
      <x:c r="EJ1216"/>
      <x:c r="EK1216" t="str">
        <x:v>Pending</x:v>
      </x:c>
      <x:c r="EL1216" t="n">
        <x:v>46272</x:v>
      </x:c>
      <x:c r="EM1216" t="str">
        <x:v>Production PubMed record imported and reconciled to Zotero item 9UIS3G8T;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6" t="n">
        <x:f>IF(L1216="","",(IF(N1216&lt;&gt;"",1,0)+IF(O1216&lt;&gt;"",1,0)+IF(AJ1216&lt;&gt;"",1,0)+IF(AU1216&lt;&gt;"",1,0)+IF(BE1216&lt;&gt;"",1,0)+IF(CF1216&lt;&gt;"",1,0)+IF(CJ1216="Yes",1,0)+IF(CL1216="Yes",1,0)+IF(DE1216&lt;&gt;"Pending",1,0)+IF(F1216&lt;&gt;"",1,0)+IF(DZ1216&lt;&gt;"",1,0)+IF(EI1216&lt;&gt;"",1,0))/12)</x:f>
        <x:v>0.5</x:v>
      </x:c>
    </x:row>
    <x:row r="1217">
      <x:c r="A1217" t="str">
        <x:v>EV-1214</x:v>
      </x:c>
      <x:c r="B1217" t="str">
        <x:v>Integrity check</x:v>
      </x:c>
      <x:c r="C1217" t="str">
        <x:f>IF(L1217="","",IF(LEFT(EC1217,7)="BLOCKED","🔴 Do not use for conclusion",IF(EB1217="Yes","🟢 Claim-ready","🟡 Caution / context")))</x:f>
        <x:v>🟡 Caution / context</x:v>
      </x:c>
      <x:c r="D1217" t="str">
        <x:f>IF(L1217="","",EC1217)</x:f>
        <x:v>PENDING — appropriate appraisal</x:v>
      </x:c>
      <x:c r="E1217" t="str">
        <x:v>P3 — Medium</x:v>
      </x:c>
      <x:c r="F1217" t="str">
        <x:v>Pending</x:v>
      </x:c>
      <x:c r="G1217" t="str">
        <x:v>A potentially relevant concept is present, but direct applicability is ambiguous at title/abstract level.</x:v>
      </x:c>
      <x:c r="H1217" t="str">
        <x:v>Human title/abstract adjudication; retrieve full text if relevance remains plausible.</x:v>
      </x:c>
      <x:c r="I1217"/>
      <x:c r="J1217" t="str">
        <x:v>A — Core</x:v>
      </x:c>
      <x:c r="K1217" t="str">
        <x:v>IDENTIFIED</x:v>
      </x:c>
      <x:c r="L1217" t="str">
        <x:v>Cultural heritage training in the US military.</x:v>
      </x:c>
      <x:c r="M1217"/>
      <x:c r="N1217" t="str">
        <x:v>Svec, Leedjia</x:v>
      </x:c>
      <x:c r="O1217" t="n">
        <x:v>2014</x:v>
      </x:c>
      <x:c r="P1217" t="str">
        <x:v>SpringerPlus</x:v>
      </x:c>
      <x:c r="Q1217" t="str">
        <x:v>Journal Article</x:v>
      </x:c>
      <x:c r="R1217" t="str">
        <x:v>Unclear</x:v>
      </x:c>
      <x:c r="S1217" t="str">
        <x:v>Unknown</x:v>
      </x:c>
      <x:c r="T1217" t="str">
        <x:v>eng</x:v>
      </x:c>
      <x:c r="U1217" t="str">
        <x:v>https://pubmed.ncbi.nlm.nih.gov/24741471/</x:v>
      </x:c>
      <x:c r="V1217" t="str">
        <x:v>10.1186/2193-1801-3-126</x:v>
      </x:c>
      <x:c r="W1217" t="str">
        <x:f>IF(V1217="","",LOWER(SUBSTITUTE(SUBSTITUTE(SUBSTITUTE(SUBSTITUTE(TRIM(V1217),"https://doi.org/",""),"http://doi.org/",""),"https://dx.doi.org/",""),"doi:","")))</x:f>
        <x:v>10.1186/2193-1801-3-126</x:v>
      </x:c>
      <x:c r="X1217" t="str">
        <x:v>24741471</x:v>
      </x:c>
      <x:c r="Y1217" t="str">
        <x:v>PMC3979978</x:v>
      </x:c>
      <x:c r="Z1217"/>
      <x:c r="AA1217" t="str">
        <x:v>PubMed/MEDLINE</x:v>
      </x:c>
      <x:c r="AB1217" t="str">
        <x:v>PUBMED-A-v1.0-2026-08-28</x:v>
      </x:c>
      <x:c r="AC1217" t="str">
        <x:v>SP-PUBMED-A-20260828</x:v>
      </x:c>
      <x:c r="AD1217" s="499" t="n">
        <x:v>46262</x:v>
      </x:c>
      <x:c r="AE1217" s="499" t="n">
        <x:v>46272</x:v>
      </x:c>
      <x:c r="AF1217" t="str">
        <x:v>FCLFE4JN</x:v>
      </x:c>
      <x:c r="AG1217"/>
      <x:c r="AH1217" t="str">
        <x:v>Tactical Athlete → Operational Readiness Brazil</x:v>
      </x:c>
      <x:c r="AI1217" t="str">
        <x:v>evidence-family:A</x:v>
      </x:c>
      <x:c r="AJ1217"/>
      <x:c r="AK1217" t="str">
        <x:f>IF(AJ1217="","",IF(OR(LOWER(AJ1217)="brazil",LOWER(AJ1217)="brasil"),"Yes","No"))</x:f>
      </x:c>
      <x:c r="AL1217"/>
      <x:c r="AM1217"/>
      <x:c r="AN1217"/>
      <x:c r="AO1217"/>
      <x:c r="AP1217"/>
      <x:c r="AQ1217"/>
      <x:c r="AR1217"/>
      <x:c r="AS1217"/>
      <x:c r="AT1217"/>
      <x:c r="AU1217"/>
      <x:c r="AV1217"/>
      <x:c r="AW1217"/>
      <x:c r="AX1217"/>
      <x:c r="AY1217"/>
      <x:c r="AZ1217"/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/>
      <x:c r="BO1217"/>
      <x:c r="BP1217"/>
      <x:c r="BQ1217"/>
      <x:c r="BR1217"/>
      <x:c r="BS1217"/>
      <x:c r="BT1217"/>
      <x:c r="BU1217"/>
      <x:c r="BV1217"/>
      <x:c r="BW1217"/>
      <x:c r="BX1217"/>
      <x:c r="BY1217"/>
      <x:c r="BZ1217"/>
      <x:c r="CA1217"/>
      <x:c r="CB1217"/>
      <x:c r="CC1217"/>
      <x:c r="CD1217"/>
      <x:c r="CE1217"/>
      <x:c r="CF1217"/>
      <x:c r="CG1217"/>
      <x:c r="CH1217"/>
      <x:c r="CI1217"/>
      <x:c r="CJ1217" t="str">
        <x:v>Yes</x:v>
      </x:c>
      <x:c r="CK1217" t="str">
        <x:v>Yes</x:v>
      </x:c>
      <x:c r="CL1217" t="str">
        <x:v>Yes</x:v>
      </x:c>
      <x:c r="CM1217" t="str">
        <x:v>Clear</x:v>
      </x:c>
      <x:c r="CN1217" t="str">
        <x:v>Verified — clear</x:v>
      </x:c>
      <x:c r="CO1217" t="n">
        <x:v>46272</x:v>
      </x:c>
      <x:c r="CP1217" t="str">
        <x:v>https://pubmed.ncbi.nlm.nih.gov/24741471/</x:v>
      </x:c>
      <x:c r="CQ1217"/>
      <x:c r="CR1217"/>
      <x:c r="CS1217"/>
      <x:c r="CT1217"/>
      <x:c r="CU1217"/>
      <x:c r="CV1217"/>
      <x:c r="CW1217"/>
      <x:c r="CX1217"/>
      <x:c r="CY1217"/>
      <x:c r="CZ1217"/>
      <x:c r="DA1217"/>
      <x:c r="DB1217" t="str">
        <x:f>IF(L1217="","",IF(AND(COUNT(CU1217:DA1217)=7,OR(CU1217=0,CU1217=1,CU1217=2),OR(CV1217=0,CV1217=1,CV1217=2),OR(CW1217=0,CW1217=1,CW1217=2),OR(CX1217=0,CX1217=1,CX1217=2),OR(CY1217=0,CY1217=1,CY1217=2),OR(CZ1217=0,CZ1217=1,CZ1217=2),OR(DA1217=0,DA1217=1,DA1217=2)),SUM(CU1217:DA1217),""))</x:f>
      </x:c>
      <x:c r="DC1217" t="str">
        <x:f>IF(DB1217="","",ROUND(DB1217/14*10,1))</x:f>
      </x:c>
      <x:c r="DD1217" t="str">
        <x:v>Pending</x:v>
      </x:c>
      <x:c r="DE1217" t="str">
        <x:f>IF(L1217="","",IF(DC1217="","Pending",IF(DD1217="Yes","CONDITIONAL — safety override",IF(DC1217&gt;=8,"HIGH",IF(DC1217&gt;=5,"CONDITIONAL","LOW")))))</x:f>
        <x:v>Pending</x:v>
      </x:c>
      <x:c r="DF1217" t="str">
        <x:v>Pending screening and full-text appraisal; no transferability judgment made at identification.</x:v>
      </x:c>
      <x:c r="DG1217"/>
      <x:c r="DH1217"/>
      <x:c r="DI1217"/>
      <x:c r="DJ1217"/>
      <x:c r="DK1217"/>
      <x:c r="DL1217"/>
      <x:c r="DM1217"/>
      <x:c r="DN1217"/>
      <x:c r="DO1217"/>
      <x:c r="DP1217"/>
      <x:c r="DQ1217"/>
      <x:c r="DR1217"/>
      <x:c r="DS1217"/>
      <x:c r="DT1217"/>
      <x:c r="DU1217"/>
      <x:c r="DV1217"/>
      <x:c r="DW1217"/>
      <x:c r="DX1217"/>
      <x:c r="DY1217"/>
      <x:c r="DZ1217" t="str">
        <x:v>Title/abstract information is insufficient for a substantive scientific, causal, transferability or institutional claim.</x:v>
      </x:c>
      <x:c r="EA1217" t="str">
        <x:v>Pending</x:v>
      </x:c>
      <x:c r="EB1217" t="str">
        <x:f>IF(L1217="","",IF(EC1217="READY","Yes","No / Pending"))</x:f>
        <x:v>No / Pending</x:v>
      </x:c>
      <x:c r="EC1217" t="str">
        <x:f>IF(L1217="","",IF(OR(ISNUMBER(SEARCH("Retracted Publication",Q1217)),CM1217="Retracted",CN1217="Retracted",CM1217="Expression of Concern",CN1217="Expression of Concern",F1217="Not used",CG1217="Critical",CH1217="High",CH1217="Critical"),"BLOCKED — integrity or use restriction",IF(AND(CJ1217="Yes",CK1217="Yes",CL1217="Yes"),IF(AND(CM1217="Clear",CN1217="Verified — clear"),IF(AND(AND(LEN(TRIM(CF1217))&gt;0,LEFT(LOWER(TRIM(CF1217)),7)&lt;&gt;"pending"),OR(CG1217="High",CG1217="Moderate"),OR(CH1217="Low",CH1217="Some concerns",CH1217="Not applicable")),IF(AND(DD1217="No",OR(DE1217="HIGH",DE1217="CONDITIONAL"),AND(LEN(TRIM(DF1217))&gt;0,LEFT(LOWER(TRIM(DF1217)),7)&lt;&gt;"pending")),IF(AND(AND(LEN(TRIM(DT1217))&gt;0,LEFT(LOWER(TRIM(DT1217)),7)&lt;&gt;"pending"),AND(LEN(TRIM(DU1217))&gt;0,LEFT(LOWER(TRIM(DU1217)),7)&lt;&gt;"pending"),OR(AND(LEN(TRIM(DV1217))&gt;0,LEFT(LOWER(TRIM(DV1217)),7)&lt;&gt;"pending"),AND(LEN(TRIM(DW1217))&gt;0,LEFT(LOWER(TRIM(DW1217)),7)&lt;&gt;"pending")),AND(LEN(TRIM(DX1217))&gt;0,LEFT(LOWER(TRIM(DX1217)),7)&lt;&gt;"pending")),IF(AND(F1217="Claim-ready",OR(EA1217="Strong",EA1217="Moderate"),AND(LEN(TRIM(G1217))&gt;0,LEFT(LOWER(TRIM(G1217)),7)&lt;&gt;"pending"),G1217&lt;&gt;"No substantive use decision is permitted from identification metadata alone.",AND(LEN(TRIM(DZ1217))&gt;0,LEFT(LOWER(TRIM(DZ1217)),7)&lt;&gt;"pending"),DZ1217&lt;&gt;"Identification metadata alone does not permit any substantive scientific, causal, operational, or institutional claim.",AND(LEN(TRIM(EI1217))&gt;0,LEFT(LOWER(TRIM(EI1217)),7)&lt;&gt;"pending"),ISNUMBER(EH1217),EH1217&gt;0),"READY","PENDING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7" t="str">
        <x:v>Pending</x:v>
      </x:c>
      <x:c r="EE1217"/>
      <x:c r="EF1217" t="str">
        <x:v>Pending</x:v>
      </x:c>
      <x:c r="EG1217" t="str">
        <x:v>Pending</x:v>
      </x:c>
      <x:c r="EH1217"/>
      <x:c r="EI1217" s="501"/>
      <x:c r="EJ1217"/>
      <x:c r="EK1217" t="str">
        <x:v>Pending</x:v>
      </x:c>
      <x:c r="EL1217" t="n">
        <x:v>46272</x:v>
      </x:c>
      <x:c r="EM1217" t="str">
        <x:v>Production PubMed record imported and reconciled to Zotero item FCLFE4JN;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17" t="n">
        <x:f>IF(L1217="","",(IF(N1217&lt;&gt;"",1,0)+IF(O1217&lt;&gt;"",1,0)+IF(AJ1217&lt;&gt;"",1,0)+IF(AU1217&lt;&gt;"",1,0)+IF(BE1217&lt;&gt;"",1,0)+IF(CF1217&lt;&gt;"",1,0)+IF(CJ1217="Yes",1,0)+IF(CL1217="Yes",1,0)+IF(DE1217&lt;&gt;"Pending",1,0)+IF(F1217&lt;&gt;"",1,0)+IF(DZ1217&lt;&gt;"",1,0)+IF(EI1217&lt;&gt;"",1,0))/12)</x:f>
        <x:v>0.5</x:v>
      </x:c>
    </x:row>
    <x:row r="1218">
      <x:c r="A1218" t="str">
        <x:v>EV-1215</x:v>
      </x:c>
      <x:c r="B1218" t="str">
        <x:v>Integrity check</x:v>
      </x:c>
      <x:c r="C1218" t="str">
        <x:f>IF(L1218="","",IF(LEFT(EC1218,7)="BLOCKED","🔴 Do not use for conclusion",IF(EB1218="Yes","🟢 Claim-ready","🟡 Caution / context")))</x:f>
        <x:v>🟡 Caution / context</x:v>
      </x:c>
      <x:c r="D1218" t="str">
        <x:f>IF(L1218="","",EC1218)</x:f>
        <x:v>PENDING — appropriate appraisal</x:v>
      </x:c>
      <x:c r="E1218" t="str">
        <x:v>P2 — High</x:v>
      </x:c>
      <x:c r="F1218" t="str">
        <x:v>Pending</x:v>
      </x:c>
      <x:c r="G1218" t="str">
        <x:v>Title/abstract identify an explicit tactical/public-safety context and readiness domain; retain for full-text assessment.</x:v>
      </x:c>
      <x:c r="H1218" t="str">
        <x:v>Obtain and review lawful full text; confirm human adjudication; then select a design-specific appraisal instrument.</x:v>
      </x:c>
      <x:c r="I1218"/>
      <x:c r="J1218" t="str">
        <x:v>A — Core</x:v>
      </x:c>
      <x:c r="K1218" t="str">
        <x:v>IDENTIFIED</x:v>
      </x:c>
      <x:c r="L1218" t="str">
        <x:v>Risk factors associated with higher body fat in US Army female soldiers.</x:v>
      </x:c>
      <x:c r="M1218"/>
      <x:c r="N1218" t="str">
        <x:v>Anderson, Morgan K; Grier, Tyson; Canham-Chervak, Michelle; Bushman, Timothy T; Jones, Bruce H</x:v>
      </x:c>
      <x:c r="O1218" t="n">
        <x:v>2014</x:v>
      </x:c>
      <x:c r="P1218" t="str">
        <x:v>U.S. Army Medical Department journal</x:v>
      </x:c>
      <x:c r="Q1218" t="str">
        <x:v>Journal Article</x:v>
      </x:c>
      <x:c r="R1218" t="str">
        <x:v>Unclear</x:v>
      </x:c>
      <x:c r="S1218" t="str">
        <x:v>Unknown</x:v>
      </x:c>
      <x:c r="T1218" t="str">
        <x:v>eng</x:v>
      </x:c>
      <x:c r="U1218" t="str">
        <x:v>https://pubmed.ncbi.nlm.nih.gov/24706247/</x:v>
      </x:c>
      <x:c r="V1218" t="str"/>
      <x:c r="W1218" t="str">
        <x:f>IF(V1218="","",LOWER(SUBSTITUTE(SUBSTITUTE(SUBSTITUTE(SUBSTITUTE(TRIM(V1218),"https://doi.org/",""),"http://doi.org/",""),"https://dx.doi.org/",""),"doi:","")))</x:f>
      </x:c>
      <x:c r="X1218" t="str">
        <x:v>24706247</x:v>
      </x:c>
      <x:c r="Y1218" t="str"/>
      <x:c r="Z1218"/>
      <x:c r="AA1218" t="str">
        <x:v>PubMed/MEDLINE</x:v>
      </x:c>
      <x:c r="AB1218" t="str">
        <x:v>PUBMED-A-v1.0-2026-08-28</x:v>
      </x:c>
      <x:c r="AC1218" t="str">
        <x:v>SP-PUBMED-A-20260828</x:v>
      </x:c>
      <x:c r="AD1218" s="499" t="n">
        <x:v>46262</x:v>
      </x:c>
      <x:c r="AE1218" s="499" t="n">
        <x:v>46272</x:v>
      </x:c>
      <x:c r="AF1218" t="str">
        <x:v>IGYHB9DG</x:v>
      </x:c>
      <x:c r="AG1218"/>
      <x:c r="AH1218" t="str">
        <x:v>Tactical Athlete → Operational Readiness Brazil</x:v>
      </x:c>
      <x:c r="AI1218" t="str">
        <x:v>evidence-family:A</x:v>
      </x:c>
      <x:c r="AJ1218"/>
      <x:c r="AK1218" t="str">
        <x:f>IF(AJ1218="","",IF(OR(LOWER(AJ1218)="brazil",LOWER(AJ1218)="brasil"),"Yes","No"))</x:f>
      </x:c>
      <x:c r="AL1218"/>
      <x:c r="AM1218"/>
      <x:c r="AN1218"/>
      <x:c r="AO1218"/>
      <x:c r="AP1218"/>
      <x:c r="AQ1218"/>
      <x:c r="AR1218"/>
      <x:c r="AS1218"/>
      <x:c r="AT1218"/>
      <x:c r="AU1218"/>
      <x:c r="AV1218"/>
      <x:c r="AW1218"/>
      <x:c r="AX1218"/>
      <x:c r="AY1218"/>
      <x:c r="AZ1218"/>
      <x:c r="BA1218"/>
      <x:c r="BB1218"/>
      <x:c r="BC1218"/>
      <x:c r="BD1218"/>
      <x:c r="BE1218"/>
      <x:c r="BF1218"/>
      <x:c r="BG1218"/>
      <x:c r="BH1218"/>
      <x:c r="BI1218"/>
      <x:c r="BJ1218"/>
      <x:c r="BK1218"/>
      <x:c r="BL1218"/>
      <x:c r="BM1218"/>
      <x:c r="BN1218"/>
      <x:c r="BO1218"/>
      <x:c r="BP1218"/>
      <x:c r="BQ1218"/>
      <x:c r="BR1218"/>
      <x:c r="BS1218"/>
      <x:c r="BT1218"/>
      <x:c r="BU1218"/>
      <x:c r="BV1218"/>
      <x:c r="BW1218"/>
      <x:c r="BX1218"/>
      <x:c r="BY1218"/>
      <x:c r="BZ1218"/>
      <x:c r="CA1218"/>
      <x:c r="CB1218"/>
      <x:c r="CC1218"/>
      <x:c r="CD1218"/>
      <x:c r="CE1218"/>
      <x:c r="CF1218"/>
      <x:c r="CG1218"/>
      <x:c r="CH1218"/>
      <x:c r="CI1218"/>
      <x:c r="CJ1218" t="str">
        <x:v>Yes</x:v>
      </x:c>
      <x:c r="CK1218" t="str">
        <x:v>Yes</x:v>
      </x:c>
      <x:c r="CL1218" t="str">
        <x:v>Yes</x:v>
      </x:c>
      <x:c r="CM1218" t="str">
        <x:v>Clear</x:v>
      </x:c>
      <x:c r="CN1218" t="str">
        <x:v>Verified — clear</x:v>
      </x:c>
      <x:c r="CO1218" t="n">
        <x:v>46272</x:v>
      </x:c>
      <x:c r="CP1218" t="str">
        <x:v>https://pubmed.ncbi.nlm.nih.gov/24706247/</x:v>
      </x:c>
      <x:c r="CQ1218"/>
      <x:c r="CR1218"/>
      <x:c r="CS1218"/>
      <x:c r="CT1218"/>
      <x:c r="CU1218"/>
      <x:c r="CV1218"/>
      <x:c r="CW1218"/>
      <x:c r="CX1218"/>
      <x:c r="CY1218"/>
      <x:c r="CZ1218"/>
      <x:c r="DA1218"/>
      <x:c r="DB1218" t="str">
        <x:f>IF(L1218="","",IF(AND(COUNT(CU1218:DA1218)=7,OR(CU1218=0,CU1218=1,CU1218=2),OR(CV1218=0,CV1218=1,CV1218=2),OR(CW1218=0,CW1218=1,CW1218=2),OR(CX1218=0,CX1218=1,CX1218=2),OR(CY1218=0,CY1218=1,CY1218=2),OR(CZ1218=0,CZ1218=1,CZ1218=2),OR(DA1218=0,DA1218=1,DA1218=2)),SUM(CU1218:DA1218),""))</x:f>
      </x:c>
      <x:c r="DC1218" t="str">
        <x:f>IF(DB1218="","",ROUND(DB1218/14*10,1))</x:f>
      </x:c>
      <x:c r="DD1218" t="str">
        <x:v>Pending</x:v>
      </x:c>
      <x:c r="DE1218" t="str">
        <x:f>IF(L1218="","",IF(DC1218="","Pending",IF(DD1218="Yes","CONDITIONAL — safety override",IF(DC1218&gt;=8,"HIGH",IF(DC1218&gt;=5,"CONDITIONAL","LOW")))))</x:f>
        <x:v>Pending</x:v>
      </x:c>
      <x:c r="DF1218" t="str">
        <x:v>Pending screening and full-text appraisal; no transferability judgment made at identification.</x:v>
      </x:c>
      <x:c r="DG1218"/>
      <x:c r="DH1218"/>
      <x:c r="DI1218"/>
      <x:c r="DJ1218"/>
      <x:c r="DK1218"/>
      <x:c r="DL1218"/>
      <x:c r="DM1218"/>
      <x:c r="DN1218"/>
      <x:c r="DO1218"/>
      <x:c r="DP1218"/>
      <x:c r="DQ1218"/>
      <x:c r="DR1218"/>
      <x:c r="DS1218"/>
      <x:c r="DT1218"/>
      <x:c r="DU1218"/>
      <x:c r="DV1218"/>
      <x:c r="DW1218"/>
      <x:c r="DX1218"/>
      <x:c r="DY1218"/>
      <x:c r="DZ1218" t="str">
        <x:v>Title/abstract screening alone does not establish effectiveness, causality, methodological quality, transferability to Brazilian public safety or an institutional recommendation.</x:v>
      </x:c>
      <x:c r="EA1218" t="str">
        <x:v>Pending</x:v>
      </x:c>
      <x:c r="EB1218" t="str">
        <x:f>IF(L1218="","",IF(EC1218="READY","Yes","No / Pending"))</x:f>
        <x:v>No / Pending</x:v>
      </x:c>
      <x:c r="EC1218" t="str">
        <x:f>IF(L1218="","",IF(OR(ISNUMBER(SEARCH("Retracted Publication",Q1218)),CM1218="Retracted",CN1218="Retracted",CM1218="Expression of Concern",CN1218="Expression of Concern",F1218="Not used",CG1218="Critical",CH1218="High",CH1218="Critical"),"BLOCKED — integrity or use restriction",IF(AND(CJ1218="Yes",CK1218="Yes",CL1218="Yes"),IF(AND(CM1218="Clear",CN1218="Verified — clear"),IF(AND(AND(LEN(TRIM(CF1218))&gt;0,LEFT(LOWER(TRIM(CF1218)),7)&lt;&gt;"pending"),OR(CG1218="High",CG1218="Moderate"),OR(CH1218="Low",CH1218="Some concerns",CH1218="Not applicable")),IF(AND(DD1218="No",OR(DE1218="HIGH",DE1218="CONDITIONAL"),AND(LEN(TRIM(DF1218))&gt;0,LEFT(LOWER(TRIM(DF1218)),7)&lt;&gt;"pending")),IF(AND(AND(LEN(TRIM(DT1218))&gt;0,LEFT(LOWER(TRIM(DT1218)),7)&lt;&gt;"pending"),AND(LEN(TRIM(DU1218))&gt;0,LEFT(LOWER(TRIM(DU1218)),7)&lt;&gt;"pending"),OR(AND(LEN(TRIM(DV1218))&gt;0,LEFT(LOWER(TRIM(DV1218)),7)&lt;&gt;"pending"),AND(LEN(TRIM(DW1218))&gt;0,LEFT(LOWER(TRIM(DW1218)),7)&lt;&gt;"pending")),AND(LEN(TRIM(DX1218))&gt;0,LEFT(LOWER(TRIM(DX1218)),7)&lt;&gt;"pending")),IF(AND(F1218="Claim-ready",OR(EA1218="Strong",EA1218="Moderate"),AND(LEN(TRIM(G1218))&gt;0,LEFT(LOWER(TRIM(G1218)),7)&lt;&gt;"pending"),G1218&lt;&gt;"No substantive use decision is permitted from identification metadata alone.",AND(LEN(TRIM(DZ1218))&gt;0,LEFT(LOWER(TRIM(DZ1218)),7)&lt;&gt;"pending"),DZ1218&lt;&gt;"Identification metadata alone does not permit any substantive scientific, causal, operational, or institutional claim.",AND(LEN(TRIM(EI1218))&gt;0,LEFT(LOWER(TRIM(EI1218)),7)&lt;&gt;"pending"),ISNUMBER(EH1218),EH1218&gt;0),"READY","PENDING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8" t="str">
        <x:v>Pending</x:v>
      </x:c>
      <x:c r="EE1218"/>
      <x:c r="EF1218" t="str">
        <x:v>Pending</x:v>
      </x:c>
      <x:c r="EG1218" t="str">
        <x:v>Pending</x:v>
      </x:c>
      <x:c r="EH1218"/>
      <x:c r="EI1218" s="501"/>
      <x:c r="EJ1218"/>
      <x:c r="EK1218" t="str">
        <x:v>Pending</x:v>
      </x:c>
      <x:c r="EL1218" t="n">
        <x:v>46272</x:v>
      </x:c>
      <x:c r="EM1218" t="str">
        <x:v>Production PubMed record imported and reconciled to Zotero item IGYHB9DG;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8" t="n">
        <x:f>IF(L1218="","",(IF(N1218&lt;&gt;"",1,0)+IF(O1218&lt;&gt;"",1,0)+IF(AJ1218&lt;&gt;"",1,0)+IF(AU1218&lt;&gt;"",1,0)+IF(BE1218&lt;&gt;"",1,0)+IF(CF1218&lt;&gt;"",1,0)+IF(CJ1218="Yes",1,0)+IF(CL1218="Yes",1,0)+IF(DE1218&lt;&gt;"Pending",1,0)+IF(F1218&lt;&gt;"",1,0)+IF(DZ1218&lt;&gt;"",1,0)+IF(EI1218&lt;&gt;"",1,0))/12)</x:f>
        <x:v>0.5</x:v>
      </x:c>
    </x:row>
    <x:row r="1219">
      <x:c r="A1219" t="str">
        <x:v>EV-1216</x:v>
      </x:c>
      <x:c r="B1219" t="str">
        <x:v>Integrity check</x:v>
      </x:c>
      <x:c r="C1219" t="str">
        <x:f>IF(L1219="","",IF(LEFT(EC1219,7)="BLOCKED","🔴 Do not use for conclusion",IF(EB1219="Yes","🟢 Claim-ready","🟡 Caution / context")))</x:f>
        <x:v>🟡 Caution / context</x:v>
      </x:c>
      <x:c r="D1219" t="str">
        <x:f>IF(L1219="","",EC1219)</x:f>
        <x:v>PENDING — appropriate appraisal</x:v>
      </x:c>
      <x:c r="E1219" t="str">
        <x:v>P2 — High</x:v>
      </x:c>
      <x:c r="F1219" t="str">
        <x:v>Pending</x:v>
      </x:c>
      <x:c r="G1219" t="str">
        <x:v>Title/abstract identify an explicit tactical/public-safety context and readiness domain; retain for full-text assessment.</x:v>
      </x:c>
      <x:c r="H1219" t="str">
        <x:v>Obtain and review lawful full text; confirm human adjudication; then select a design-specific appraisal instrument.</x:v>
      </x:c>
      <x:c r="I1219"/>
      <x:c r="J1219" t="str">
        <x:v>A — Core</x:v>
      </x:c>
      <x:c r="K1219" t="str">
        <x:v>IDENTIFIED</x:v>
      </x:c>
      <x:c r="L1219" t="str">
        <x:v>Relationships of physical performance tests to military-relevant tasks in women.</x:v>
      </x:c>
      <x:c r="M1219"/>
      <x:c r="N1219" t="str">
        <x:v>Szivak, Tunde K; Kraemer, William J; Nindl, Bradley C; Gotshalk, Lincoln A; Volek, Jeff S; Gomez, Ana L; Dunn-Lewis, Courtenay; Looney, David P; Comstock, Brett A; Hooper, David R; Flanagan, Shawn D; Maresh, Carl M</x:v>
      </x:c>
      <x:c r="O1219" t="n">
        <x:v>2014</x:v>
      </x:c>
      <x:c r="P1219" t="str">
        <x:v>U.S. Army Medical Department journal</x:v>
      </x:c>
      <x:c r="Q1219" t="str">
        <x:v>Journal Article</x:v>
      </x:c>
      <x:c r="R1219" t="str">
        <x:v>Unclear</x:v>
      </x:c>
      <x:c r="S1219" t="str">
        <x:v>Unknown</x:v>
      </x:c>
      <x:c r="T1219" t="str">
        <x:v>eng</x:v>
      </x:c>
      <x:c r="U1219" t="str">
        <x:v>https://pubmed.ncbi.nlm.nih.gov/24706238/</x:v>
      </x:c>
      <x:c r="V1219" t="str"/>
      <x:c r="W1219" t="str">
        <x:f>IF(V1219="","",LOWER(SUBSTITUTE(SUBSTITUTE(SUBSTITUTE(SUBSTITUTE(TRIM(V1219),"https://doi.org/",""),"http://doi.org/",""),"https://dx.doi.org/",""),"doi:","")))</x:f>
      </x:c>
      <x:c r="X1219" t="str">
        <x:v>24706238</x:v>
      </x:c>
      <x:c r="Y1219" t="str"/>
      <x:c r="Z1219"/>
      <x:c r="AA1219" t="str">
        <x:v>PubMed/MEDLINE</x:v>
      </x:c>
      <x:c r="AB1219" t="str">
        <x:v>PUBMED-A-v1.0-2026-08-28</x:v>
      </x:c>
      <x:c r="AC1219" t="str">
        <x:v>SP-PUBMED-A-20260828</x:v>
      </x:c>
      <x:c r="AD1219" s="499" t="n">
        <x:v>46262</x:v>
      </x:c>
      <x:c r="AE1219" s="499" t="n">
        <x:v>46272</x:v>
      </x:c>
      <x:c r="AF1219" t="str">
        <x:v>PKXGG6JW</x:v>
      </x:c>
      <x:c r="AG1219"/>
      <x:c r="AH1219" t="str">
        <x:v>Tactical Athlete → Operational Readiness Brazil</x:v>
      </x:c>
      <x:c r="AI1219" t="str">
        <x:v>evidence-family:A</x:v>
      </x:c>
      <x:c r="AJ1219"/>
      <x:c r="AK1219" t="str">
        <x:f>IF(AJ1219="","",IF(OR(LOWER(AJ1219)="brazil",LOWER(AJ1219)="brasil"),"Yes","No"))</x:f>
      </x:c>
      <x:c r="AL1219"/>
      <x:c r="AM1219"/>
      <x:c r="AN1219"/>
      <x:c r="AO1219"/>
      <x:c r="AP1219"/>
      <x:c r="AQ1219"/>
      <x:c r="AR1219"/>
      <x:c r="AS1219"/>
      <x:c r="AT1219"/>
      <x:c r="AU1219"/>
      <x:c r="AV1219"/>
      <x:c r="AW1219"/>
      <x:c r="AX1219"/>
      <x:c r="AY1219"/>
      <x:c r="AZ1219"/>
      <x:c r="BA1219"/>
      <x:c r="BB1219"/>
      <x:c r="BC1219"/>
      <x:c r="BD1219"/>
      <x:c r="BE1219"/>
      <x:c r="BF1219"/>
      <x:c r="BG1219"/>
      <x:c r="BH1219"/>
      <x:c r="BI1219"/>
      <x:c r="BJ1219"/>
      <x:c r="BK1219"/>
      <x:c r="BL1219"/>
      <x:c r="BM1219"/>
      <x:c r="BN1219"/>
      <x:c r="BO1219"/>
      <x:c r="BP1219"/>
      <x:c r="BQ1219"/>
      <x:c r="BR1219"/>
      <x:c r="BS1219"/>
      <x:c r="BT1219"/>
      <x:c r="BU1219"/>
      <x:c r="BV1219"/>
      <x:c r="BW1219"/>
      <x:c r="BX1219"/>
      <x:c r="BY1219"/>
      <x:c r="BZ1219"/>
      <x:c r="CA1219"/>
      <x:c r="CB1219"/>
      <x:c r="CC1219"/>
      <x:c r="CD1219"/>
      <x:c r="CE1219"/>
      <x:c r="CF1219"/>
      <x:c r="CG1219"/>
      <x:c r="CH1219"/>
      <x:c r="CI1219"/>
      <x:c r="CJ1219" t="str">
        <x:v>Yes</x:v>
      </x:c>
      <x:c r="CK1219" t="str">
        <x:v>Yes</x:v>
      </x:c>
      <x:c r="CL1219" t="str">
        <x:v>Yes</x:v>
      </x:c>
      <x:c r="CM1219" t="str">
        <x:v>Clear</x:v>
      </x:c>
      <x:c r="CN1219" t="str">
        <x:v>Verified — clear</x:v>
      </x:c>
      <x:c r="CO1219" t="n">
        <x:v>46272</x:v>
      </x:c>
      <x:c r="CP1219" t="str">
        <x:v>https://pubmed.ncbi.nlm.nih.gov/24706238/</x:v>
      </x:c>
      <x:c r="CQ1219"/>
      <x:c r="CR1219"/>
      <x:c r="CS1219"/>
      <x:c r="CT1219"/>
      <x:c r="CU1219"/>
      <x:c r="CV1219"/>
      <x:c r="CW1219"/>
      <x:c r="CX1219"/>
      <x:c r="CY1219"/>
      <x:c r="CZ1219"/>
      <x:c r="DA1219"/>
      <x:c r="DB1219" t="str">
        <x:f>IF(L1219="","",IF(AND(COUNT(CU1219:DA1219)=7,OR(CU1219=0,CU1219=1,CU1219=2),OR(CV1219=0,CV1219=1,CV1219=2),OR(CW1219=0,CW1219=1,CW1219=2),OR(CX1219=0,CX1219=1,CX1219=2),OR(CY1219=0,CY1219=1,CY1219=2),OR(CZ1219=0,CZ1219=1,CZ1219=2),OR(DA1219=0,DA1219=1,DA1219=2)),SUM(CU1219:DA1219),""))</x:f>
      </x:c>
      <x:c r="DC1219" t="str">
        <x:f>IF(DB1219="","",ROUND(DB1219/14*10,1))</x:f>
      </x:c>
      <x:c r="DD1219" t="str">
        <x:v>Pending</x:v>
      </x:c>
      <x:c r="DE1219" t="str">
        <x:f>IF(L1219="","",IF(DC1219="","Pending",IF(DD1219="Yes","CONDITIONAL — safety override",IF(DC1219&gt;=8,"HIGH",IF(DC1219&gt;=5,"CONDITIONAL","LOW")))))</x:f>
        <x:v>Pending</x:v>
      </x:c>
      <x:c r="DF1219" t="str">
        <x:v>Pending screening and full-text appraisal; no transferability judgment made at identification.</x:v>
      </x:c>
      <x:c r="DG1219"/>
      <x:c r="DH1219"/>
      <x:c r="DI1219"/>
      <x:c r="DJ1219"/>
      <x:c r="DK1219"/>
      <x:c r="DL1219"/>
      <x:c r="DM1219"/>
      <x:c r="DN1219"/>
      <x:c r="DO1219"/>
      <x:c r="DP1219"/>
      <x:c r="DQ1219"/>
      <x:c r="DR1219"/>
      <x:c r="DS1219"/>
      <x:c r="DT1219"/>
      <x:c r="DU1219"/>
      <x:c r="DV1219"/>
      <x:c r="DW1219"/>
      <x:c r="DX1219"/>
      <x:c r="DY1219"/>
      <x:c r="DZ1219" t="str">
        <x:v>Title/abstract screening alone does not establish effectiveness, causality, methodological quality, transferability to Brazilian public safety or an institutional recommendation.</x:v>
      </x:c>
      <x:c r="EA1219" t="str">
        <x:v>Pending</x:v>
      </x:c>
      <x:c r="EB1219" t="str">
        <x:f>IF(L1219="","",IF(EC1219="READY","Yes","No / Pending"))</x:f>
        <x:v>No / Pending</x:v>
      </x:c>
      <x:c r="EC1219" t="str">
        <x:f>IF(L1219="","",IF(OR(ISNUMBER(SEARCH("Retracted Publication",Q1219)),CM1219="Retracted",CN1219="Retracted",CM1219="Expression of Concern",CN1219="Expression of Concern",F1219="Not used",CG1219="Critical",CH1219="High",CH1219="Critical"),"BLOCKED — integrity or use restriction",IF(AND(CJ1219="Yes",CK1219="Yes",CL1219="Yes"),IF(AND(CM1219="Clear",CN1219="Verified — clear"),IF(AND(AND(LEN(TRIM(CF1219))&gt;0,LEFT(LOWER(TRIM(CF1219)),7)&lt;&gt;"pending"),OR(CG1219="High",CG1219="Moderate"),OR(CH1219="Low",CH1219="Some concerns",CH1219="Not applicable")),IF(AND(DD1219="No",OR(DE1219="HIGH",DE1219="CONDITIONAL"),AND(LEN(TRIM(DF1219))&gt;0,LEFT(LOWER(TRIM(DF1219)),7)&lt;&gt;"pending")),IF(AND(AND(LEN(TRIM(DT1219))&gt;0,LEFT(LOWER(TRIM(DT1219)),7)&lt;&gt;"pending"),AND(LEN(TRIM(DU1219))&gt;0,LEFT(LOWER(TRIM(DU1219)),7)&lt;&gt;"pending"),OR(AND(LEN(TRIM(DV1219))&gt;0,LEFT(LOWER(TRIM(DV1219)),7)&lt;&gt;"pending"),AND(LEN(TRIM(DW1219))&gt;0,LEFT(LOWER(TRIM(DW1219)),7)&lt;&gt;"pending")),AND(LEN(TRIM(DX1219))&gt;0,LEFT(LOWER(TRIM(DX1219)),7)&lt;&gt;"pending")),IF(AND(F1219="Claim-ready",OR(EA1219="Strong",EA1219="Moderate"),AND(LEN(TRIM(G1219))&gt;0,LEFT(LOWER(TRIM(G1219)),7)&lt;&gt;"pending"),G1219&lt;&gt;"No substantive use decision is permitted from identification metadata alone.",AND(LEN(TRIM(DZ1219))&gt;0,LEFT(LOWER(TRIM(DZ1219)),7)&lt;&gt;"pending"),DZ1219&lt;&gt;"Identification metadata alone does not permit any substantive scientific, causal, operational, or institutional claim.",AND(LEN(TRIM(EI1219))&gt;0,LEFT(LOWER(TRIM(EI1219)),7)&lt;&gt;"pending"),ISNUMBER(EH1219),EH1219&gt;0),"READY","PENDING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19" t="str">
        <x:v>Pending</x:v>
      </x:c>
      <x:c r="EE1219"/>
      <x:c r="EF1219" t="str">
        <x:v>Pending</x:v>
      </x:c>
      <x:c r="EG1219" t="str">
        <x:v>Pending</x:v>
      </x:c>
      <x:c r="EH1219"/>
      <x:c r="EI1219" s="501"/>
      <x:c r="EJ1219"/>
      <x:c r="EK1219" t="str">
        <x:v>Pending</x:v>
      </x:c>
      <x:c r="EL1219" t="n">
        <x:v>46272</x:v>
      </x:c>
      <x:c r="EM1219" t="str">
        <x:v>Production PubMed record imported and reconciled to Zotero item PKXGG6JW;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19" t="n">
        <x:f>IF(L1219="","",(IF(N1219&lt;&gt;"",1,0)+IF(O1219&lt;&gt;"",1,0)+IF(AJ1219&lt;&gt;"",1,0)+IF(AU1219&lt;&gt;"",1,0)+IF(BE1219&lt;&gt;"",1,0)+IF(CF1219&lt;&gt;"",1,0)+IF(CJ1219="Yes",1,0)+IF(CL1219="Yes",1,0)+IF(DE1219&lt;&gt;"Pending",1,0)+IF(F1219&lt;&gt;"",1,0)+IF(DZ1219&lt;&gt;"",1,0)+IF(EI1219&lt;&gt;"",1,0))/12)</x:f>
        <x:v>0.5</x:v>
      </x:c>
    </x:row>
    <x:row r="1220">
      <x:c r="A1220" t="str">
        <x:v>EV-1217</x:v>
      </x:c>
      <x:c r="B1220" t="str">
        <x:v>Integrity check</x:v>
      </x:c>
      <x:c r="C1220" t="str">
        <x:f>IF(L1220="","",IF(LEFT(EC1220,7)="BLOCKED","🔴 Do not use for conclusion",IF(EB1220="Yes","🟢 Claim-ready","🟡 Caution / context")))</x:f>
        <x:v>🟡 Caution / context</x:v>
      </x:c>
      <x:c r="D1220" t="str">
        <x:f>IF(L1220="","",EC1220)</x:f>
        <x:v>PENDING — appropriate appraisal</x:v>
      </x:c>
      <x:c r="E1220" t="str">
        <x:v>P2 — High</x:v>
      </x:c>
      <x:c r="F1220" t="str">
        <x:v>Pending</x:v>
      </x:c>
      <x:c r="G1220" t="str">
        <x:v>Title/abstract identify an explicit tactical/public-safety context and readiness domain; retain for full-text assessment.</x:v>
      </x:c>
      <x:c r="H1220" t="str">
        <x:v>Obtain and review lawful full text; confirm human adjudication; then select a design-specific appraisal instrument.</x:v>
      </x:c>
      <x:c r="I1220"/>
      <x:c r="J1220" t="str">
        <x:v>A — Core</x:v>
      </x:c>
      <x:c r="K1220" t="str">
        <x:v>IDENTIFIED</x:v>
      </x:c>
      <x:c r="L1220" t="str">
        <x:v>History of United States Army physical fitness and physical readiness training.</x:v>
      </x:c>
      <x:c r="M1220"/>
      <x:c r="N1220" t="str">
        <x:v>Knapik, Joseph J; East, Whitfield B</x:v>
      </x:c>
      <x:c r="O1220" t="n">
        <x:v>2014</x:v>
      </x:c>
      <x:c r="P1220" t="str">
        <x:v>U.S. Army Medical Department journal</x:v>
      </x:c>
      <x:c r="Q1220" t="str">
        <x:v>Historical Article; Journal Article</x:v>
      </x:c>
      <x:c r="R1220" t="str">
        <x:v>Unclear</x:v>
      </x:c>
      <x:c r="S1220" t="str">
        <x:v>Unknown</x:v>
      </x:c>
      <x:c r="T1220" t="str">
        <x:v>eng</x:v>
      </x:c>
      <x:c r="U1220" t="str">
        <x:v>https://pubmed.ncbi.nlm.nih.gov/24706237/</x:v>
      </x:c>
      <x:c r="V1220" t="str"/>
      <x:c r="W1220" t="str">
        <x:f>IF(V1220="","",LOWER(SUBSTITUTE(SUBSTITUTE(SUBSTITUTE(SUBSTITUTE(TRIM(V1220),"https://doi.org/",""),"http://doi.org/",""),"https://dx.doi.org/",""),"doi:","")))</x:f>
      </x:c>
      <x:c r="X1220" t="str">
        <x:v>24706237</x:v>
      </x:c>
      <x:c r="Y1220" t="str"/>
      <x:c r="Z1220"/>
      <x:c r="AA1220" t="str">
        <x:v>PubMed/MEDLINE</x:v>
      </x:c>
      <x:c r="AB1220" t="str">
        <x:v>PUBMED-A-v1.0-2026-08-28</x:v>
      </x:c>
      <x:c r="AC1220" t="str">
        <x:v>SP-PUBMED-A-20260828</x:v>
      </x:c>
      <x:c r="AD1220" s="499" t="n">
        <x:v>46262</x:v>
      </x:c>
      <x:c r="AE1220" s="499" t="n">
        <x:v>46272</x:v>
      </x:c>
      <x:c r="AF1220" t="str">
        <x:v>77EHWB8R</x:v>
      </x:c>
      <x:c r="AG1220"/>
      <x:c r="AH1220" t="str">
        <x:v>Tactical Athlete → Operational Readiness Brazil</x:v>
      </x:c>
      <x:c r="AI1220" t="str">
        <x:v>evidence-family:A</x:v>
      </x:c>
      <x:c r="AJ1220"/>
      <x:c r="AK1220" t="str">
        <x:f>IF(AJ1220="","",IF(OR(LOWER(AJ1220)="brazil",LOWER(AJ1220)="brasil"),"Yes","No"))</x:f>
      </x:c>
      <x:c r="AL1220"/>
      <x:c r="AM1220"/>
      <x:c r="AN1220"/>
      <x:c r="AO1220"/>
      <x:c r="AP1220"/>
      <x:c r="AQ1220"/>
      <x:c r="AR1220"/>
      <x:c r="AS1220"/>
      <x:c r="AT1220"/>
      <x:c r="AU1220"/>
      <x:c r="AV1220"/>
      <x:c r="AW1220"/>
      <x:c r="AX1220"/>
      <x:c r="AY1220"/>
      <x:c r="AZ1220"/>
      <x:c r="BA1220"/>
      <x:c r="BB1220"/>
      <x:c r="BC1220"/>
      <x:c r="BD1220"/>
      <x:c r="BE1220"/>
      <x:c r="BF1220"/>
      <x:c r="BG1220"/>
      <x:c r="BH1220"/>
      <x:c r="BI1220"/>
      <x:c r="BJ1220"/>
      <x:c r="BK1220"/>
      <x:c r="BL1220"/>
      <x:c r="BM1220"/>
      <x:c r="BN1220"/>
      <x:c r="BO1220"/>
      <x:c r="BP1220"/>
      <x:c r="BQ1220"/>
      <x:c r="BR1220"/>
      <x:c r="BS1220"/>
      <x:c r="BT1220"/>
      <x:c r="BU1220"/>
      <x:c r="BV1220"/>
      <x:c r="BW1220"/>
      <x:c r="BX1220"/>
      <x:c r="BY1220"/>
      <x:c r="BZ1220"/>
      <x:c r="CA1220"/>
      <x:c r="CB1220"/>
      <x:c r="CC1220"/>
      <x:c r="CD1220"/>
      <x:c r="CE1220"/>
      <x:c r="CF1220"/>
      <x:c r="CG1220"/>
      <x:c r="CH1220"/>
      <x:c r="CI1220"/>
      <x:c r="CJ1220" t="str">
        <x:v>Yes</x:v>
      </x:c>
      <x:c r="CK1220" t="str">
        <x:v>Yes</x:v>
      </x:c>
      <x:c r="CL1220" t="str">
        <x:v>Yes</x:v>
      </x:c>
      <x:c r="CM1220" t="str">
        <x:v>Clear</x:v>
      </x:c>
      <x:c r="CN1220" t="str">
        <x:v>Verified — clear</x:v>
      </x:c>
      <x:c r="CO1220" t="n">
        <x:v>46272</x:v>
      </x:c>
      <x:c r="CP1220" t="str">
        <x:v>https://pubmed.ncbi.nlm.nih.gov/24706237/</x:v>
      </x:c>
      <x:c r="CQ1220"/>
      <x:c r="CR1220"/>
      <x:c r="CS1220"/>
      <x:c r="CT1220"/>
      <x:c r="CU1220"/>
      <x:c r="CV1220"/>
      <x:c r="CW1220"/>
      <x:c r="CX1220"/>
      <x:c r="CY1220"/>
      <x:c r="CZ1220"/>
      <x:c r="DA1220"/>
      <x:c r="DB1220" t="str">
        <x:f>IF(L1220="","",IF(AND(COUNT(CU1220:DA1220)=7,OR(CU1220=0,CU1220=1,CU1220=2),OR(CV1220=0,CV1220=1,CV1220=2),OR(CW1220=0,CW1220=1,CW1220=2),OR(CX1220=0,CX1220=1,CX1220=2),OR(CY1220=0,CY1220=1,CY1220=2),OR(CZ1220=0,CZ1220=1,CZ1220=2),OR(DA1220=0,DA1220=1,DA1220=2)),SUM(CU1220:DA1220),""))</x:f>
      </x:c>
      <x:c r="DC1220" t="str">
        <x:f>IF(DB1220="","",ROUND(DB1220/14*10,1))</x:f>
      </x:c>
      <x:c r="DD1220" t="str">
        <x:v>Pending</x:v>
      </x:c>
      <x:c r="DE1220" t="str">
        <x:f>IF(L1220="","",IF(DC1220="","Pending",IF(DD1220="Yes","CONDITIONAL — safety override",IF(DC1220&gt;=8,"HIGH",IF(DC1220&gt;=5,"CONDITIONAL","LOW")))))</x:f>
        <x:v>Pending</x:v>
      </x:c>
      <x:c r="DF1220" t="str">
        <x:v>Pending screening and full-text appraisal; no transferability judgment made at identification.</x:v>
      </x:c>
      <x:c r="DG1220"/>
      <x:c r="DH1220"/>
      <x:c r="DI1220"/>
      <x:c r="DJ1220"/>
      <x:c r="DK1220"/>
      <x:c r="DL1220"/>
      <x:c r="DM1220"/>
      <x:c r="DN1220"/>
      <x:c r="DO1220"/>
      <x:c r="DP1220"/>
      <x:c r="DQ1220"/>
      <x:c r="DR1220"/>
      <x:c r="DS1220"/>
      <x:c r="DT1220"/>
      <x:c r="DU1220"/>
      <x:c r="DV1220"/>
      <x:c r="DW1220"/>
      <x:c r="DX1220"/>
      <x:c r="DY1220"/>
      <x:c r="DZ1220" t="str">
        <x:v>Title/abstract screening alone does not establish effectiveness, causality, methodological quality, transferability to Brazilian public safety or an institutional recommendation.</x:v>
      </x:c>
      <x:c r="EA1220" t="str">
        <x:v>Pending</x:v>
      </x:c>
      <x:c r="EB1220" t="str">
        <x:f>IF(L1220="","",IF(EC1220="READY","Yes","No / Pending"))</x:f>
        <x:v>No / Pending</x:v>
      </x:c>
      <x:c r="EC1220" t="str">
        <x:f>IF(L1220="","",IF(OR(ISNUMBER(SEARCH("Retracted Publication",Q1220)),CM1220="Retracted",CN1220="Retracted",CM1220="Expression of Concern",CN1220="Expression of Concern",F1220="Not used",CG1220="Critical",CH1220="High",CH1220="Critical"),"BLOCKED — integrity or use restriction",IF(AND(CJ1220="Yes",CK1220="Yes",CL1220="Yes"),IF(AND(CM1220="Clear",CN1220="Verified — clear"),IF(AND(AND(LEN(TRIM(CF1220))&gt;0,LEFT(LOWER(TRIM(CF1220)),7)&lt;&gt;"pending"),OR(CG1220="High",CG1220="Moderate"),OR(CH1220="Low",CH1220="Some concerns",CH1220="Not applicable")),IF(AND(DD1220="No",OR(DE1220="HIGH",DE1220="CONDITIONAL"),AND(LEN(TRIM(DF1220))&gt;0,LEFT(LOWER(TRIM(DF1220)),7)&lt;&gt;"pending")),IF(AND(AND(LEN(TRIM(DT1220))&gt;0,LEFT(LOWER(TRIM(DT1220)),7)&lt;&gt;"pending"),AND(LEN(TRIM(DU1220))&gt;0,LEFT(LOWER(TRIM(DU1220)),7)&lt;&gt;"pending"),OR(AND(LEN(TRIM(DV1220))&gt;0,LEFT(LOWER(TRIM(DV1220)),7)&lt;&gt;"pending"),AND(LEN(TRIM(DW1220))&gt;0,LEFT(LOWER(TRIM(DW1220)),7)&lt;&gt;"pending")),AND(LEN(TRIM(DX1220))&gt;0,LEFT(LOWER(TRIM(DX1220)),7)&lt;&gt;"pending")),IF(AND(F1220="Claim-ready",OR(EA1220="Strong",EA1220="Moderate"),AND(LEN(TRIM(G1220))&gt;0,LEFT(LOWER(TRIM(G1220)),7)&lt;&gt;"pending"),G1220&lt;&gt;"No substantive use decision is permitted from identification metadata alone.",AND(LEN(TRIM(DZ1220))&gt;0,LEFT(LOWER(TRIM(DZ1220)),7)&lt;&gt;"pending"),DZ1220&lt;&gt;"Identification metadata alone does not permit any substantive scientific, causal, operational, or institutional claim.",AND(LEN(TRIM(EI1220))&gt;0,LEFT(LOWER(TRIM(EI1220)),7)&lt;&gt;"pending"),ISNUMBER(EH1220),EH1220&gt;0),"READY","PENDING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0" t="str">
        <x:v>Pending</x:v>
      </x:c>
      <x:c r="EE1220"/>
      <x:c r="EF1220" t="str">
        <x:v>Pending</x:v>
      </x:c>
      <x:c r="EG1220" t="str">
        <x:v>Pending</x:v>
      </x:c>
      <x:c r="EH1220"/>
      <x:c r="EI1220" s="501"/>
      <x:c r="EJ1220"/>
      <x:c r="EK1220" t="str">
        <x:v>Pending</x:v>
      </x:c>
      <x:c r="EL1220" t="n">
        <x:v>46272</x:v>
      </x:c>
      <x:c r="EM1220" t="str">
        <x:v>Production PubMed record imported and reconciled to Zotero item 77EHWB8R;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0" t="n">
        <x:f>IF(L1220="","",(IF(N1220&lt;&gt;"",1,0)+IF(O1220&lt;&gt;"",1,0)+IF(AJ1220&lt;&gt;"",1,0)+IF(AU1220&lt;&gt;"",1,0)+IF(BE1220&lt;&gt;"",1,0)+IF(CF1220&lt;&gt;"",1,0)+IF(CJ1220="Yes",1,0)+IF(CL1220="Yes",1,0)+IF(DE1220&lt;&gt;"Pending",1,0)+IF(F1220&lt;&gt;"",1,0)+IF(DZ1220&lt;&gt;"",1,0)+IF(EI1220&lt;&gt;"",1,0))/12)</x:f>
        <x:v>0.5</x:v>
      </x:c>
    </x:row>
    <x:row r="1221">
      <x:c r="A1221" t="str">
        <x:v>EV-1218</x:v>
      </x:c>
      <x:c r="B1221" t="str">
        <x:v>Integrity check</x:v>
      </x:c>
      <x:c r="C1221" t="str">
        <x:f>IF(L1221="","",IF(LEFT(EC1221,7)="BLOCKED","🔴 Do not use for conclusion",IF(EB1221="Yes","🟢 Claim-ready","🟡 Caution / context")))</x:f>
        <x:v>🟡 Caution / context</x:v>
      </x:c>
      <x:c r="D1221" t="str">
        <x:f>IF(L1221="","",EC1221)</x:f>
        <x:v>PENDING — appropriate appraisal</x:v>
      </x:c>
      <x:c r="E1221" t="str">
        <x:v>P3 — Medium</x:v>
      </x:c>
      <x:c r="F1221" t="str">
        <x:v>Pending</x:v>
      </x:c>
      <x:c r="G1221" t="str">
        <x:v>A potentially relevant concept is present, but direct applicability is ambiguous at title/abstract level.</x:v>
      </x:c>
      <x:c r="H1221" t="str">
        <x:v>Human title/abstract adjudication; retrieve full text if relevance remains plausible.</x:v>
      </x:c>
      <x:c r="I1221"/>
      <x:c r="J1221" t="str">
        <x:v>B — APHT / Medical Readiness</x:v>
      </x:c>
      <x:c r="K1221" t="str">
        <x:v>IDENTIFIED</x:v>
      </x:c>
      <x:c r="L1221" t="str">
        <x:v>Evaluation of fluid bolus administration rates using ruggedized field intravenous systems.</x:v>
      </x:c>
      <x:c r="M1221"/>
      <x:c r="N1221" t="str">
        <x:v>Morgan, Theodore R</x:v>
      </x:c>
      <x:c r="O1221" t="n">
        <x:v>2014</x:v>
      </x:c>
      <x:c r="P1221" t="str">
        <x:v>Wilderness &amp; environmental medicine</x:v>
      </x:c>
      <x:c r="Q1221" t="str">
        <x:v>Evaluation Study; Journal Article</x:v>
      </x:c>
      <x:c r="R1221" t="str">
        <x:v>Unclear</x:v>
      </x:c>
      <x:c r="S1221" t="str">
        <x:v>Unknown</x:v>
      </x:c>
      <x:c r="T1221" t="str">
        <x:v>eng</x:v>
      </x:c>
      <x:c r="U1221" t="str">
        <x:v>https://pubmed.ncbi.nlm.nih.gov/24631229/</x:v>
      </x:c>
      <x:c r="V1221" t="str">
        <x:v>10.1016/j.wem.2013.12.026</x:v>
      </x:c>
      <x:c r="W1221" t="str">
        <x:f>IF(V1221="","",LOWER(SUBSTITUTE(SUBSTITUTE(SUBSTITUTE(SUBSTITUTE(TRIM(V1221),"https://doi.org/",""),"http://doi.org/",""),"https://dx.doi.org/",""),"doi:","")))</x:f>
        <x:v>10.1016/j.wem.2013.12.026</x:v>
      </x:c>
      <x:c r="X1221" t="str">
        <x:v>24631229</x:v>
      </x:c>
      <x:c r="Y1221" t="str"/>
      <x:c r="Z1221"/>
      <x:c r="AA1221" t="str">
        <x:v>PubMed/MEDLINE</x:v>
      </x:c>
      <x:c r="AB1221" t="str">
        <x:v>PUBMED-B-v1.0-2026-08-28</x:v>
      </x:c>
      <x:c r="AC1221" t="str">
        <x:v>SP-PUBMED-B-20260828</x:v>
      </x:c>
      <x:c r="AD1221" s="499" t="n">
        <x:v>46262</x:v>
      </x:c>
      <x:c r="AE1221" s="499" t="n">
        <x:v>46272</x:v>
      </x:c>
      <x:c r="AF1221" t="str">
        <x:v>D3WYS6MT</x:v>
      </x:c>
      <x:c r="AG1221"/>
      <x:c r="AH1221" t="str">
        <x:v>Tactical Athlete → Operational Readiness Brazil</x:v>
      </x:c>
      <x:c r="AI1221" t="str">
        <x:v>evidence-family:B</x:v>
      </x:c>
      <x:c r="AJ1221"/>
      <x:c r="AK1221" t="str">
        <x:f>IF(AJ1221="","",IF(OR(LOWER(AJ1221)="brazil",LOWER(AJ1221)="brasil"),"Yes","No"))</x:f>
      </x:c>
      <x:c r="AL1221"/>
      <x:c r="AM1221"/>
      <x:c r="AN1221"/>
      <x:c r="AO1221"/>
      <x:c r="AP1221"/>
      <x:c r="AQ1221"/>
      <x:c r="AR1221"/>
      <x:c r="AS1221"/>
      <x:c r="AT1221"/>
      <x:c r="AU1221"/>
      <x:c r="AV1221"/>
      <x:c r="AW1221"/>
      <x:c r="AX1221"/>
      <x:c r="AY1221"/>
      <x:c r="AZ1221"/>
      <x:c r="BA1221"/>
      <x:c r="BB1221"/>
      <x:c r="BC1221"/>
      <x:c r="BD1221"/>
      <x:c r="BE1221"/>
      <x:c r="BF1221"/>
      <x:c r="BG1221"/>
      <x:c r="BH1221"/>
      <x:c r="BI1221"/>
      <x:c r="BJ1221"/>
      <x:c r="BK1221"/>
      <x:c r="BL1221"/>
      <x:c r="BM1221"/>
      <x:c r="BN1221"/>
      <x:c r="BO1221"/>
      <x:c r="BP1221"/>
      <x:c r="BQ1221"/>
      <x:c r="BR1221"/>
      <x:c r="BS1221"/>
      <x:c r="BT1221"/>
      <x:c r="BU1221"/>
      <x:c r="BV1221"/>
      <x:c r="BW1221"/>
      <x:c r="BX1221"/>
      <x:c r="BY1221"/>
      <x:c r="BZ1221"/>
      <x:c r="CA1221"/>
      <x:c r="CB1221"/>
      <x:c r="CC1221"/>
      <x:c r="CD1221"/>
      <x:c r="CE1221"/>
      <x:c r="CF1221"/>
      <x:c r="CG1221"/>
      <x:c r="CH1221"/>
      <x:c r="CI1221"/>
      <x:c r="CJ1221" t="str">
        <x:v>Yes</x:v>
      </x:c>
      <x:c r="CK1221" t="str">
        <x:v>Yes</x:v>
      </x:c>
      <x:c r="CL1221" t="str">
        <x:v>Yes</x:v>
      </x:c>
      <x:c r="CM1221" t="str">
        <x:v>Clear</x:v>
      </x:c>
      <x:c r="CN1221" t="str">
        <x:v>Verified — clear</x:v>
      </x:c>
      <x:c r="CO1221" t="n">
        <x:v>46272</x:v>
      </x:c>
      <x:c r="CP1221" t="str">
        <x:v>https://pubmed.ncbi.nlm.nih.gov/24631229/</x:v>
      </x:c>
      <x:c r="CQ1221"/>
      <x:c r="CR1221"/>
      <x:c r="CS1221"/>
      <x:c r="CT1221"/>
      <x:c r="CU1221"/>
      <x:c r="CV1221"/>
      <x:c r="CW1221"/>
      <x:c r="CX1221"/>
      <x:c r="CY1221"/>
      <x:c r="CZ1221"/>
      <x:c r="DA1221"/>
      <x:c r="DB1221" t="str">
        <x:f>IF(L1221="","",IF(AND(COUNT(CU1221:DA1221)=7,OR(CU1221=0,CU1221=1,CU1221=2),OR(CV1221=0,CV1221=1,CV1221=2),OR(CW1221=0,CW1221=1,CW1221=2),OR(CX1221=0,CX1221=1,CX1221=2),OR(CY1221=0,CY1221=1,CY1221=2),OR(CZ1221=0,CZ1221=1,CZ1221=2),OR(DA1221=0,DA1221=1,DA1221=2)),SUM(CU1221:DA1221),""))</x:f>
      </x:c>
      <x:c r="DC1221" t="str">
        <x:f>IF(DB1221="","",ROUND(DB1221/14*10,1))</x:f>
      </x:c>
      <x:c r="DD1221" t="str">
        <x:v>Pending</x:v>
      </x:c>
      <x:c r="DE1221" t="str">
        <x:f>IF(L1221="","",IF(DC1221="","Pending",IF(DD1221="Yes","CONDITIONAL — safety override",IF(DC1221&gt;=8,"HIGH",IF(DC1221&gt;=5,"CONDITIONAL","LOW")))))</x:f>
        <x:v>Pending</x:v>
      </x:c>
      <x:c r="DF1221" t="str">
        <x:v>Pending screening and full-text appraisal; no transferability judgment made at identification.</x:v>
      </x:c>
      <x:c r="DG1221"/>
      <x:c r="DH1221"/>
      <x:c r="DI1221"/>
      <x:c r="DJ1221"/>
      <x:c r="DK1221"/>
      <x:c r="DL1221"/>
      <x:c r="DM1221"/>
      <x:c r="DN1221"/>
      <x:c r="DO1221"/>
      <x:c r="DP1221"/>
      <x:c r="DQ1221"/>
      <x:c r="DR1221"/>
      <x:c r="DS1221"/>
      <x:c r="DT1221"/>
      <x:c r="DU1221"/>
      <x:c r="DV1221"/>
      <x:c r="DW1221"/>
      <x:c r="DX1221"/>
      <x:c r="DY1221"/>
      <x:c r="DZ1221" t="str">
        <x:v>Title/abstract information is insufficient for a substantive scientific, causal, transferability or institutional claim.</x:v>
      </x:c>
      <x:c r="EA1221" t="str">
        <x:v>Pending</x:v>
      </x:c>
      <x:c r="EB1221" t="str">
        <x:f>IF(L1221="","",IF(EC1221="READY","Yes","No / Pending"))</x:f>
        <x:v>No / Pending</x:v>
      </x:c>
      <x:c r="EC1221" t="str">
        <x:f>IF(L1221="","",IF(OR(ISNUMBER(SEARCH("Retracted Publication",Q1221)),CM1221="Retracted",CN1221="Retracted",CM1221="Expression of Concern",CN1221="Expression of Concern",F1221="Not used",CG1221="Critical",CH1221="High",CH1221="Critical"),"BLOCKED — integrity or use restriction",IF(AND(CJ1221="Yes",CK1221="Yes",CL1221="Yes"),IF(AND(CM1221="Clear",CN1221="Verified — clear"),IF(AND(AND(LEN(TRIM(CF1221))&gt;0,LEFT(LOWER(TRIM(CF1221)),7)&lt;&gt;"pending"),OR(CG1221="High",CG1221="Moderate"),OR(CH1221="Low",CH1221="Some concerns",CH1221="Not applicable")),IF(AND(DD1221="No",OR(DE1221="HIGH",DE1221="CONDITIONAL"),AND(LEN(TRIM(DF1221))&gt;0,LEFT(LOWER(TRIM(DF1221)),7)&lt;&gt;"pending")),IF(AND(AND(LEN(TRIM(DT1221))&gt;0,LEFT(LOWER(TRIM(DT1221)),7)&lt;&gt;"pending"),AND(LEN(TRIM(DU1221))&gt;0,LEFT(LOWER(TRIM(DU1221)),7)&lt;&gt;"pending"),OR(AND(LEN(TRIM(DV1221))&gt;0,LEFT(LOWER(TRIM(DV1221)),7)&lt;&gt;"pending"),AND(LEN(TRIM(DW1221))&gt;0,LEFT(LOWER(TRIM(DW1221)),7)&lt;&gt;"pending")),AND(LEN(TRIM(DX1221))&gt;0,LEFT(LOWER(TRIM(DX1221)),7)&lt;&gt;"pending")),IF(AND(F1221="Claim-ready",OR(EA1221="Strong",EA1221="Moderate"),AND(LEN(TRIM(G1221))&gt;0,LEFT(LOWER(TRIM(G1221)),7)&lt;&gt;"pending"),G1221&lt;&gt;"No substantive use decision is permitted from identification metadata alone.",AND(LEN(TRIM(DZ1221))&gt;0,LEFT(LOWER(TRIM(DZ1221)),7)&lt;&gt;"pending"),DZ1221&lt;&gt;"Identification metadata alone does not permit any substantive scientific, causal, operational, or institutional claim.",AND(LEN(TRIM(EI1221))&gt;0,LEFT(LOWER(TRIM(EI1221)),7)&lt;&gt;"pending"),ISNUMBER(EH1221),EH1221&gt;0),"READY","PENDING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1" t="str">
        <x:v>Pending</x:v>
      </x:c>
      <x:c r="EE1221"/>
      <x:c r="EF1221" t="str">
        <x:v>Pending</x:v>
      </x:c>
      <x:c r="EG1221" t="str">
        <x:v>Pending</x:v>
      </x:c>
      <x:c r="EH1221"/>
      <x:c r="EI1221" s="501"/>
      <x:c r="EJ1221"/>
      <x:c r="EK1221" t="str">
        <x:v>Pending</x:v>
      </x:c>
      <x:c r="EL1221" t="n">
        <x:v>46272</x:v>
      </x:c>
      <x:c r="EM1221" t="str">
        <x:v>Production PubMed record imported and reconciled to Zotero item D3WYS6MT;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21" t="n">
        <x:f>IF(L1221="","",(IF(N1221&lt;&gt;"",1,0)+IF(O1221&lt;&gt;"",1,0)+IF(AJ1221&lt;&gt;"",1,0)+IF(AU1221&lt;&gt;"",1,0)+IF(BE1221&lt;&gt;"",1,0)+IF(CF1221&lt;&gt;"",1,0)+IF(CJ1221="Yes",1,0)+IF(CL1221="Yes",1,0)+IF(DE1221&lt;&gt;"Pending",1,0)+IF(F1221&lt;&gt;"",1,0)+IF(DZ1221&lt;&gt;"",1,0)+IF(EI1221&lt;&gt;"",1,0))/12)</x:f>
        <x:v>0.5</x:v>
      </x:c>
    </x:row>
    <x:row r="1222">
      <x:c r="A1222" t="str">
        <x:v>EV-1219</x:v>
      </x:c>
      <x:c r="B1222" t="str">
        <x:v>Integrity check</x:v>
      </x:c>
      <x:c r="C1222" t="str">
        <x:f>IF(L1222="","",IF(LEFT(EC1222,7)="BLOCKED","🔴 Do not use for conclusion",IF(EB1222="Yes","🟢 Claim-ready","🟡 Caution / context")))</x:f>
        <x:v>🟡 Caution / context</x:v>
      </x:c>
      <x:c r="D1222" t="str">
        <x:f>IF(L1222="","",EC1222)</x:f>
        <x:v>PENDING — appropriate appraisal</x:v>
      </x:c>
      <x:c r="E1222" t="str">
        <x:v>P3 — Medium</x:v>
      </x:c>
      <x:c r="F1222" t="str">
        <x:v>Pending</x:v>
      </x:c>
      <x:c r="G1222" t="str">
        <x:v>Title/abstract identify an explicit tactical/public-safety context and readiness domain; retain for full-text assessment.</x:v>
      </x:c>
      <x:c r="H1222" t="str">
        <x:v>Obtain and review lawful full text; confirm human adjudication; then select a design-specific appraisal instrument.</x:v>
      </x:c>
      <x:c r="I1222"/>
      <x:c r="J1222" t="str">
        <x:v>A — Core</x:v>
      </x:c>
      <x:c r="K1222" t="str">
        <x:v>IDENTIFIED</x:v>
      </x:c>
      <x:c r="L1222" t="str">
        <x:v>Health-related quality of life in soldiers in Croatia: relationship with combat readiness and psychological dimensions.</x:v>
      </x:c>
      <x:c r="M1222"/>
      <x:c r="N1222" t="str">
        <x:v>Peric, Davorka; Plancak, Darije; Bulj, Martina; Tudor, Vedrana; Spalj, Stjepan</x:v>
      </x:c>
      <x:c r="O1222" t="n">
        <x:v>2013</x:v>
      </x:c>
      <x:c r="P1222" t="str">
        <x:v>Central European journal of public health</x:v>
      </x:c>
      <x:c r="Q1222" t="str">
        <x:v>Journal Article</x:v>
      </x:c>
      <x:c r="R1222" t="str">
        <x:v>Unclear</x:v>
      </x:c>
      <x:c r="S1222" t="str">
        <x:v>Unknown</x:v>
      </x:c>
      <x:c r="T1222" t="str">
        <x:v>eng</x:v>
      </x:c>
      <x:c r="U1222" t="str">
        <x:v>https://pubmed.ncbi.nlm.nih.gov/24592726/</x:v>
      </x:c>
      <x:c r="V1222" t="str">
        <x:v>10.21101/cejph.a3862</x:v>
      </x:c>
      <x:c r="W1222" t="str">
        <x:f>IF(V1222="","",LOWER(SUBSTITUTE(SUBSTITUTE(SUBSTITUTE(SUBSTITUTE(TRIM(V1222),"https://doi.org/",""),"http://doi.org/",""),"https://dx.doi.org/",""),"doi:","")))</x:f>
        <x:v>10.21101/cejph.a3862</x:v>
      </x:c>
      <x:c r="X1222" t="str">
        <x:v>24592726</x:v>
      </x:c>
      <x:c r="Y1222" t="str"/>
      <x:c r="Z1222"/>
      <x:c r="AA1222" t="str">
        <x:v>PubMed/MEDLINE</x:v>
      </x:c>
      <x:c r="AB1222" t="str">
        <x:v>PUBMED-A-v1.0-2026-08-28</x:v>
      </x:c>
      <x:c r="AC1222" t="str">
        <x:v>SP-PUBMED-A-20260828</x:v>
      </x:c>
      <x:c r="AD1222" s="499" t="n">
        <x:v>46262</x:v>
      </x:c>
      <x:c r="AE1222" s="499" t="n">
        <x:v>46272</x:v>
      </x:c>
      <x:c r="AF1222" t="str">
        <x:v>B2Z7XKC7</x:v>
      </x:c>
      <x:c r="AG1222"/>
      <x:c r="AH1222" t="str">
        <x:v>Tactical Athlete → Operational Readiness Brazil</x:v>
      </x:c>
      <x:c r="AI1222" t="str">
        <x:v>evidence-family:A</x:v>
      </x:c>
      <x:c r="AJ1222"/>
      <x:c r="AK1222" t="str">
        <x:f>IF(AJ1222="","",IF(OR(LOWER(AJ1222)="brazil",LOWER(AJ1222)="brasil"),"Yes","No"))</x:f>
      </x:c>
      <x:c r="AL1222"/>
      <x:c r="AM1222"/>
      <x:c r="AN1222"/>
      <x:c r="AO1222"/>
      <x:c r="AP1222"/>
      <x:c r="AQ1222"/>
      <x:c r="AR1222"/>
      <x:c r="AS1222"/>
      <x:c r="AT1222"/>
      <x:c r="AU1222"/>
      <x:c r="AV1222"/>
      <x:c r="AW1222"/>
      <x:c r="AX1222"/>
      <x:c r="AY1222"/>
      <x:c r="AZ1222"/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/>
      <x:c r="BO1222"/>
      <x:c r="BP1222"/>
      <x:c r="BQ1222"/>
      <x:c r="BR1222"/>
      <x:c r="BS1222"/>
      <x:c r="BT1222"/>
      <x:c r="BU1222"/>
      <x:c r="BV1222"/>
      <x:c r="BW1222"/>
      <x:c r="BX1222"/>
      <x:c r="BY1222"/>
      <x:c r="BZ1222"/>
      <x:c r="CA1222"/>
      <x:c r="CB1222"/>
      <x:c r="CC1222"/>
      <x:c r="CD1222"/>
      <x:c r="CE1222"/>
      <x:c r="CF1222"/>
      <x:c r="CG1222"/>
      <x:c r="CH1222"/>
      <x:c r="CI1222"/>
      <x:c r="CJ1222" t="str">
        <x:v>Yes</x:v>
      </x:c>
      <x:c r="CK1222" t="str">
        <x:v>Yes</x:v>
      </x:c>
      <x:c r="CL1222" t="str">
        <x:v>Yes</x:v>
      </x:c>
      <x:c r="CM1222" t="str">
        <x:v>Clear</x:v>
      </x:c>
      <x:c r="CN1222" t="str">
        <x:v>Verified — clear</x:v>
      </x:c>
      <x:c r="CO1222" t="n">
        <x:v>46272</x:v>
      </x:c>
      <x:c r="CP1222" t="str">
        <x:v>https://pubmed.ncbi.nlm.nih.gov/24592726/</x:v>
      </x:c>
      <x:c r="CQ1222"/>
      <x:c r="CR1222"/>
      <x:c r="CS1222"/>
      <x:c r="CT1222"/>
      <x:c r="CU1222"/>
      <x:c r="CV1222"/>
      <x:c r="CW1222"/>
      <x:c r="CX1222"/>
      <x:c r="CY1222"/>
      <x:c r="CZ1222"/>
      <x:c r="DA1222"/>
      <x:c r="DB1222" t="str">
        <x:f>IF(L1222="","",IF(AND(COUNT(CU1222:DA1222)=7,OR(CU1222=0,CU1222=1,CU1222=2),OR(CV1222=0,CV1222=1,CV1222=2),OR(CW1222=0,CW1222=1,CW1222=2),OR(CX1222=0,CX1222=1,CX1222=2),OR(CY1222=0,CY1222=1,CY1222=2),OR(CZ1222=0,CZ1222=1,CZ1222=2),OR(DA1222=0,DA1222=1,DA1222=2)),SUM(CU1222:DA1222),""))</x:f>
      </x:c>
      <x:c r="DC1222" t="str">
        <x:f>IF(DB1222="","",ROUND(DB1222/14*10,1))</x:f>
      </x:c>
      <x:c r="DD1222" t="str">
        <x:v>Pending</x:v>
      </x:c>
      <x:c r="DE1222" t="str">
        <x:f>IF(L1222="","",IF(DC1222="","Pending",IF(DD1222="Yes","CONDITIONAL — safety override",IF(DC1222&gt;=8,"HIGH",IF(DC1222&gt;=5,"CONDITIONAL","LOW")))))</x:f>
        <x:v>Pending</x:v>
      </x:c>
      <x:c r="DF1222" t="str">
        <x:v>Pending screening and full-text appraisal; no transferability judgment made at identification.</x:v>
      </x:c>
      <x:c r="DG1222"/>
      <x:c r="DH1222"/>
      <x:c r="DI1222"/>
      <x:c r="DJ1222"/>
      <x:c r="DK1222"/>
      <x:c r="DL1222"/>
      <x:c r="DM1222"/>
      <x:c r="DN1222"/>
      <x:c r="DO1222"/>
      <x:c r="DP1222"/>
      <x:c r="DQ1222"/>
      <x:c r="DR1222"/>
      <x:c r="DS1222"/>
      <x:c r="DT1222"/>
      <x:c r="DU1222"/>
      <x:c r="DV1222"/>
      <x:c r="DW1222"/>
      <x:c r="DX1222"/>
      <x:c r="DY1222"/>
      <x:c r="DZ1222" t="str">
        <x:v>Title/abstract screening alone does not establish effectiveness, causality, methodological quality, transferability to Brazilian public safety or an institutional recommendation.</x:v>
      </x:c>
      <x:c r="EA1222" t="str">
        <x:v>Pending</x:v>
      </x:c>
      <x:c r="EB1222" t="str">
        <x:f>IF(L1222="","",IF(EC1222="READY","Yes","No / Pending"))</x:f>
        <x:v>No / Pending</x:v>
      </x:c>
      <x:c r="EC1222" t="str">
        <x:f>IF(L1222="","",IF(OR(ISNUMBER(SEARCH("Retracted Publication",Q1222)),CM1222="Retracted",CN1222="Retracted",CM1222="Expression of Concern",CN1222="Expression of Concern",F1222="Not used",CG1222="Critical",CH1222="High",CH1222="Critical"),"BLOCKED — integrity or use restriction",IF(AND(CJ1222="Yes",CK1222="Yes",CL1222="Yes"),IF(AND(CM1222="Clear",CN1222="Verified — clear"),IF(AND(AND(LEN(TRIM(CF1222))&gt;0,LEFT(LOWER(TRIM(CF1222)),7)&lt;&gt;"pending"),OR(CG1222="High",CG1222="Moderate"),OR(CH1222="Low",CH1222="Some concerns",CH1222="Not applicable")),IF(AND(DD1222="No",OR(DE1222="HIGH",DE1222="CONDITIONAL"),AND(LEN(TRIM(DF1222))&gt;0,LEFT(LOWER(TRIM(DF1222)),7)&lt;&gt;"pending")),IF(AND(AND(LEN(TRIM(DT1222))&gt;0,LEFT(LOWER(TRIM(DT1222)),7)&lt;&gt;"pending"),AND(LEN(TRIM(DU1222))&gt;0,LEFT(LOWER(TRIM(DU1222)),7)&lt;&gt;"pending"),OR(AND(LEN(TRIM(DV1222))&gt;0,LEFT(LOWER(TRIM(DV1222)),7)&lt;&gt;"pending"),AND(LEN(TRIM(DW1222))&gt;0,LEFT(LOWER(TRIM(DW1222)),7)&lt;&gt;"pending")),AND(LEN(TRIM(DX1222))&gt;0,LEFT(LOWER(TRIM(DX1222)),7)&lt;&gt;"pending")),IF(AND(F1222="Claim-ready",OR(EA1222="Strong",EA1222="Moderate"),AND(LEN(TRIM(G1222))&gt;0,LEFT(LOWER(TRIM(G1222)),7)&lt;&gt;"pending"),G1222&lt;&gt;"No substantive use decision is permitted from identification metadata alone.",AND(LEN(TRIM(DZ1222))&gt;0,LEFT(LOWER(TRIM(DZ1222)),7)&lt;&gt;"pending"),DZ1222&lt;&gt;"Identification metadata alone does not permit any substantive scientific, causal, operational, or institutional claim.",AND(LEN(TRIM(EI1222))&gt;0,LEFT(LOWER(TRIM(EI1222)),7)&lt;&gt;"pending"),ISNUMBER(EH1222),EH1222&gt;0),"READY","PENDING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2" t="str">
        <x:v>Pending</x:v>
      </x:c>
      <x:c r="EE1222"/>
      <x:c r="EF1222" t="str">
        <x:v>Pending</x:v>
      </x:c>
      <x:c r="EG1222" t="str">
        <x:v>Pending</x:v>
      </x:c>
      <x:c r="EH1222"/>
      <x:c r="EI1222" s="501"/>
      <x:c r="EJ1222"/>
      <x:c r="EK1222" t="str">
        <x:v>Pending</x:v>
      </x:c>
      <x:c r="EL1222" t="n">
        <x:v>46272</x:v>
      </x:c>
      <x:c r="EM1222" t="str">
        <x:v>Production PubMed record imported and reconciled to Zotero item B2Z7XKC7;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2" t="n">
        <x:f>IF(L1222="","",(IF(N1222&lt;&gt;"",1,0)+IF(O1222&lt;&gt;"",1,0)+IF(AJ1222&lt;&gt;"",1,0)+IF(AU1222&lt;&gt;"",1,0)+IF(BE1222&lt;&gt;"",1,0)+IF(CF1222&lt;&gt;"",1,0)+IF(CJ1222="Yes",1,0)+IF(CL1222="Yes",1,0)+IF(DE1222&lt;&gt;"Pending",1,0)+IF(F1222&lt;&gt;"",1,0)+IF(DZ1222&lt;&gt;"",1,0)+IF(EI1222&lt;&gt;"",1,0))/12)</x:f>
        <x:v>0.5</x:v>
      </x:c>
    </x:row>
    <x:row r="1223">
      <x:c r="A1223" t="str">
        <x:v>EV-1220</x:v>
      </x:c>
      <x:c r="B1223" t="str">
        <x:v>Integrity check</x:v>
      </x:c>
      <x:c r="C1223" t="str">
        <x:f>IF(L1223="","",IF(LEFT(EC1223,7)="BLOCKED","🔴 Do not use for conclusion",IF(EB1223="Yes","🟢 Claim-ready","🟡 Caution / context")))</x:f>
        <x:v>🟡 Caution / context</x:v>
      </x:c>
      <x:c r="D1223" t="str">
        <x:f>IF(L1223="","",EC1223)</x:f>
        <x:v>PENDING — appropriate appraisal</x:v>
      </x:c>
      <x:c r="E1223" t="str">
        <x:v>P3 — Medium</x:v>
      </x:c>
      <x:c r="F1223" t="str">
        <x:v>Pending</x:v>
      </x:c>
      <x:c r="G1223" t="str">
        <x:v>Title/abstract identify an explicit implementation-science construct; retain for full-text assessment.</x:v>
      </x:c>
      <x:c r="H1223" t="str">
        <x:v>Obtain and review lawful full text; confirm human adjudication; then select a design-specific appraisal instrument.</x:v>
      </x:c>
      <x:c r="I1223"/>
      <x:c r="J1223" t="str">
        <x:v>C — Implementation Science</x:v>
      </x:c>
      <x:c r="K1223" t="str">
        <x:v>IDENTIFIED</x:v>
      </x:c>
      <x:c r="L1223" t="str">
        <x:v>Do flexible alcohol trading hours reduce violence? A theory-based natural experiment in alcohol policy.</x:v>
      </x:c>
      <x:c r="M1223"/>
      <x:c r="N1223" t="str">
        <x:v>Humphreys, David K; Eisner, Manuel P</x:v>
      </x:c>
      <x:c r="O1223" t="n">
        <x:v>2014</x:v>
      </x:c>
      <x:c r="P1223" t="str">
        <x:v>Social science &amp; medicine (1982)</x:v>
      </x:c>
      <x:c r="Q1223" t="str">
        <x:v>Journal Article; Research Support, Non-U.S. Gov't</x:v>
      </x:c>
      <x:c r="R1223" t="str">
        <x:v>Unclear</x:v>
      </x:c>
      <x:c r="S1223" t="str">
        <x:v>Unknown</x:v>
      </x:c>
      <x:c r="T1223" t="str">
        <x:v>eng</x:v>
      </x:c>
      <x:c r="U1223" t="str">
        <x:v>https://pubmed.ncbi.nlm.nih.gov/24565135/</x:v>
      </x:c>
      <x:c r="V1223" t="str">
        <x:v>10.1016/j.socscimed.2013.11.038</x:v>
      </x:c>
      <x:c r="W1223" t="str">
        <x:f>IF(V1223="","",LOWER(SUBSTITUTE(SUBSTITUTE(SUBSTITUTE(SUBSTITUTE(TRIM(V1223),"https://doi.org/",""),"http://doi.org/",""),"https://dx.doi.org/",""),"doi:","")))</x:f>
        <x:v>10.1016/j.socscimed.2013.11.038</x:v>
      </x:c>
      <x:c r="X1223" t="str">
        <x:v>24565135</x:v>
      </x:c>
      <x:c r="Y1223" t="str"/>
      <x:c r="Z1223"/>
      <x:c r="AA1223" t="str">
        <x:v>PubMed/MEDLINE</x:v>
      </x:c>
      <x:c r="AB1223" t="str">
        <x:v>PUBMED-C-v1.0-2026-08-28</x:v>
      </x:c>
      <x:c r="AC1223" t="str">
        <x:v>SP-PUBMED-C-20260828</x:v>
      </x:c>
      <x:c r="AD1223" s="499" t="n">
        <x:v>46262</x:v>
      </x:c>
      <x:c r="AE1223" s="499" t="n">
        <x:v>46272</x:v>
      </x:c>
      <x:c r="AF1223" t="str">
        <x:v>M5NQZXWU</x:v>
      </x:c>
      <x:c r="AG1223"/>
      <x:c r="AH1223" t="str">
        <x:v>Tactical Athlete → Operational Readiness Brazil</x:v>
      </x:c>
      <x:c r="AI1223" t="str">
        <x:v>evidence-family:C</x:v>
      </x:c>
      <x:c r="AJ1223"/>
      <x:c r="AK1223" t="str">
        <x:f>IF(AJ1223="","",IF(OR(LOWER(AJ1223)="brazil",LOWER(AJ1223)="brasil"),"Yes","No"))</x:f>
      </x:c>
      <x:c r="AL1223"/>
      <x:c r="AM1223"/>
      <x:c r="AN1223"/>
      <x:c r="AO1223"/>
      <x:c r="AP1223"/>
      <x:c r="AQ1223"/>
      <x:c r="AR1223"/>
      <x:c r="AS1223"/>
      <x:c r="AT1223"/>
      <x:c r="AU1223"/>
      <x:c r="AV1223"/>
      <x:c r="AW1223"/>
      <x:c r="AX1223"/>
      <x:c r="AY1223"/>
      <x:c r="AZ1223"/>
      <x:c r="BA1223"/>
      <x:c r="BB1223"/>
      <x:c r="BC1223"/>
      <x:c r="BD1223"/>
      <x:c r="BE1223"/>
      <x:c r="BF1223"/>
      <x:c r="BG1223"/>
      <x:c r="BH1223"/>
      <x:c r="BI1223"/>
      <x:c r="BJ1223"/>
      <x:c r="BK1223"/>
      <x:c r="BL1223"/>
      <x:c r="BM1223"/>
      <x:c r="BN1223"/>
      <x:c r="BO1223"/>
      <x:c r="BP1223"/>
      <x:c r="BQ1223"/>
      <x:c r="BR1223"/>
      <x:c r="BS1223"/>
      <x:c r="BT1223"/>
      <x:c r="BU1223"/>
      <x:c r="BV1223"/>
      <x:c r="BW1223"/>
      <x:c r="BX1223"/>
      <x:c r="BY1223"/>
      <x:c r="BZ1223"/>
      <x:c r="CA1223"/>
      <x:c r="CB1223"/>
      <x:c r="CC1223"/>
      <x:c r="CD1223"/>
      <x:c r="CE1223"/>
      <x:c r="CF1223"/>
      <x:c r="CG1223"/>
      <x:c r="CH1223"/>
      <x:c r="CI1223"/>
      <x:c r="CJ1223" t="str">
        <x:v>Yes</x:v>
      </x:c>
      <x:c r="CK1223" t="str">
        <x:v>Yes</x:v>
      </x:c>
      <x:c r="CL1223" t="str">
        <x:v>Yes</x:v>
      </x:c>
      <x:c r="CM1223" t="str">
        <x:v>Clear</x:v>
      </x:c>
      <x:c r="CN1223" t="str">
        <x:v>Verified — clear</x:v>
      </x:c>
      <x:c r="CO1223" t="n">
        <x:v>46272</x:v>
      </x:c>
      <x:c r="CP1223" t="str">
        <x:v>https://pubmed.ncbi.nlm.nih.gov/24565135/</x:v>
      </x:c>
      <x:c r="CQ1223"/>
      <x:c r="CR1223"/>
      <x:c r="CS1223"/>
      <x:c r="CT1223"/>
      <x:c r="CU1223"/>
      <x:c r="CV1223"/>
      <x:c r="CW1223"/>
      <x:c r="CX1223"/>
      <x:c r="CY1223"/>
      <x:c r="CZ1223"/>
      <x:c r="DA1223"/>
      <x:c r="DB1223" t="str">
        <x:f>IF(L1223="","",IF(AND(COUNT(CU1223:DA1223)=7,OR(CU1223=0,CU1223=1,CU1223=2),OR(CV1223=0,CV1223=1,CV1223=2),OR(CW1223=0,CW1223=1,CW1223=2),OR(CX1223=0,CX1223=1,CX1223=2),OR(CY1223=0,CY1223=1,CY1223=2),OR(CZ1223=0,CZ1223=1,CZ1223=2),OR(DA1223=0,DA1223=1,DA1223=2)),SUM(CU1223:DA1223),""))</x:f>
      </x:c>
      <x:c r="DC1223" t="str">
        <x:f>IF(DB1223="","",ROUND(DB1223/14*10,1))</x:f>
      </x:c>
      <x:c r="DD1223" t="str">
        <x:v>Pending</x:v>
      </x:c>
      <x:c r="DE1223" t="str">
        <x:f>IF(L1223="","",IF(DC1223="","Pending",IF(DD1223="Yes","CONDITIONAL — safety override",IF(DC1223&gt;=8,"HIGH",IF(DC1223&gt;=5,"CONDITIONAL","LOW")))))</x:f>
        <x:v>Pending</x:v>
      </x:c>
      <x:c r="DF1223" t="str">
        <x:v>Pending screening and full-text appraisal; no transferability judgment made at identification.</x:v>
      </x:c>
      <x:c r="DG1223"/>
      <x:c r="DH1223"/>
      <x:c r="DI1223"/>
      <x:c r="DJ1223"/>
      <x:c r="DK1223"/>
      <x:c r="DL1223"/>
      <x:c r="DM1223"/>
      <x:c r="DN1223"/>
      <x:c r="DO1223"/>
      <x:c r="DP1223"/>
      <x:c r="DQ1223"/>
      <x:c r="DR1223"/>
      <x:c r="DS1223"/>
      <x:c r="DT1223"/>
      <x:c r="DU1223"/>
      <x:c r="DV1223"/>
      <x:c r="DW1223"/>
      <x:c r="DX1223"/>
      <x:c r="DY1223"/>
      <x:c r="DZ1223" t="str">
        <x:v>Title/abstract screening alone does not establish effectiveness, causality, methodological quality, transferability to Brazilian public safety or an institutional recommendation.</x:v>
      </x:c>
      <x:c r="EA1223" t="str">
        <x:v>Pending</x:v>
      </x:c>
      <x:c r="EB1223" t="str">
        <x:f>IF(L1223="","",IF(EC1223="READY","Yes","No / Pending"))</x:f>
        <x:v>No / Pending</x:v>
      </x:c>
      <x:c r="EC1223" t="str">
        <x:f>IF(L1223="","",IF(OR(ISNUMBER(SEARCH("Retracted Publication",Q1223)),CM1223="Retracted",CN1223="Retracted",CM1223="Expression of Concern",CN1223="Expression of Concern",F1223="Not used",CG1223="Critical",CH1223="High",CH1223="Critical"),"BLOCKED — integrity or use restriction",IF(AND(CJ1223="Yes",CK1223="Yes",CL1223="Yes"),IF(AND(CM1223="Clear",CN1223="Verified — clear"),IF(AND(AND(LEN(TRIM(CF1223))&gt;0,LEFT(LOWER(TRIM(CF1223)),7)&lt;&gt;"pending"),OR(CG1223="High",CG1223="Moderate"),OR(CH1223="Low",CH1223="Some concerns",CH1223="Not applicable")),IF(AND(DD1223="No",OR(DE1223="HIGH",DE1223="CONDITIONAL"),AND(LEN(TRIM(DF1223))&gt;0,LEFT(LOWER(TRIM(DF1223)),7)&lt;&gt;"pending")),IF(AND(AND(LEN(TRIM(DT1223))&gt;0,LEFT(LOWER(TRIM(DT1223)),7)&lt;&gt;"pending"),AND(LEN(TRIM(DU1223))&gt;0,LEFT(LOWER(TRIM(DU1223)),7)&lt;&gt;"pending"),OR(AND(LEN(TRIM(DV1223))&gt;0,LEFT(LOWER(TRIM(DV1223)),7)&lt;&gt;"pending"),AND(LEN(TRIM(DW1223))&gt;0,LEFT(LOWER(TRIM(DW1223)),7)&lt;&gt;"pending")),AND(LEN(TRIM(DX1223))&gt;0,LEFT(LOWER(TRIM(DX1223)),7)&lt;&gt;"pending")),IF(AND(F1223="Claim-ready",OR(EA1223="Strong",EA1223="Moderate"),AND(LEN(TRIM(G1223))&gt;0,LEFT(LOWER(TRIM(G1223)),7)&lt;&gt;"pending"),G1223&lt;&gt;"No substantive use decision is permitted from identification metadata alone.",AND(LEN(TRIM(DZ1223))&gt;0,LEFT(LOWER(TRIM(DZ1223)),7)&lt;&gt;"pending"),DZ1223&lt;&gt;"Identification metadata alone does not permit any substantive scientific, causal, operational, or institutional claim.",AND(LEN(TRIM(EI1223))&gt;0,LEFT(LOWER(TRIM(EI1223)),7)&lt;&gt;"pending"),ISNUMBER(EH1223),EH1223&gt;0),"READY","PENDING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3" t="str">
        <x:v>Pending</x:v>
      </x:c>
      <x:c r="EE1223"/>
      <x:c r="EF1223" t="str">
        <x:v>Pending</x:v>
      </x:c>
      <x:c r="EG1223" t="str">
        <x:v>Pending</x:v>
      </x:c>
      <x:c r="EH1223"/>
      <x:c r="EI1223" s="501"/>
      <x:c r="EJ1223"/>
      <x:c r="EK1223" t="str">
        <x:v>Pending</x:v>
      </x:c>
      <x:c r="EL1223" t="n">
        <x:v>46272</x:v>
      </x:c>
      <x:c r="EM1223" t="str">
        <x:v>Production PubMed record imported and reconciled to Zotero item M5NQZXWU;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3" t="n">
        <x:f>IF(L1223="","",(IF(N1223&lt;&gt;"",1,0)+IF(O1223&lt;&gt;"",1,0)+IF(AJ1223&lt;&gt;"",1,0)+IF(AU1223&lt;&gt;"",1,0)+IF(BE1223&lt;&gt;"",1,0)+IF(CF1223&lt;&gt;"",1,0)+IF(CJ1223="Yes",1,0)+IF(CL1223="Yes",1,0)+IF(DE1223&lt;&gt;"Pending",1,0)+IF(F1223&lt;&gt;"",1,0)+IF(DZ1223&lt;&gt;"",1,0)+IF(EI1223&lt;&gt;"",1,0))/12)</x:f>
        <x:v>0.5</x:v>
      </x:c>
    </x:row>
    <x:row r="1224">
      <x:c r="A1224" t="str">
        <x:v>EV-1221</x:v>
      </x:c>
      <x:c r="B1224" t="str">
        <x:v>Integrity check</x:v>
      </x:c>
      <x:c r="C1224" t="str">
        <x:f>IF(L1224="","",IF(LEFT(EC1224,7)="BLOCKED","🔴 Do not use for conclusion",IF(EB1224="Yes","🟢 Claim-ready","🟡 Caution / context")))</x:f>
        <x:v>🟡 Caution / context</x:v>
      </x:c>
      <x:c r="D1224" t="str">
        <x:f>IF(L1224="","",EC1224)</x:f>
        <x:v>PENDING — appropriate appraisal</x:v>
      </x:c>
      <x:c r="E1224" t="str">
        <x:v>P3 — Medium</x:v>
      </x:c>
      <x:c r="F1224" t="str">
        <x:v>Pending</x:v>
      </x:c>
      <x:c r="G1224" t="str">
        <x:v>Title/abstract identify an explicit tactical/public-safety context and readiness domain; retain for full-text assessment.</x:v>
      </x:c>
      <x:c r="H1224" t="str">
        <x:v>Obtain and review lawful full text; confirm human adjudication; then select a design-specific appraisal instrument.</x:v>
      </x:c>
      <x:c r="I1224"/>
      <x:c r="J1224" t="str">
        <x:v>A — Core</x:v>
      </x:c>
      <x:c r="K1224" t="str">
        <x:v>IDENTIFIED</x:v>
      </x:c>
      <x:c r="L1224" t="str">
        <x:v>The effect of exercise on D-dimer levels.</x:v>
      </x:c>
      <x:c r="M1224"/>
      <x:c r="N1224" t="str">
        <x:v>Koehler, Kevin Scott; Bottoni, Thomas</x:v>
      </x:c>
      <x:c r="O1224" t="n">
        <x:v>2014</x:v>
      </x:c>
      <x:c r="P1224" t="str">
        <x:v>Military medicine</x:v>
      </x:c>
      <x:c r="Q1224" t="str">
        <x:v>Journal Article; Research Support, U.S. Gov't, Non-P.H.S.</x:v>
      </x:c>
      <x:c r="R1224" t="str">
        <x:v>Unclear</x:v>
      </x:c>
      <x:c r="S1224" t="str">
        <x:v>Unknown</x:v>
      </x:c>
      <x:c r="T1224" t="str">
        <x:v>eng</x:v>
      </x:c>
      <x:c r="U1224" t="str">
        <x:v>https://pubmed.ncbi.nlm.nih.gov/24491621/</x:v>
      </x:c>
      <x:c r="V1224" t="str">
        <x:v>10.7205/milmed-d-13-00384</x:v>
      </x:c>
      <x:c r="W1224" t="str">
        <x:f>IF(V1224="","",LOWER(SUBSTITUTE(SUBSTITUTE(SUBSTITUTE(SUBSTITUTE(TRIM(V1224),"https://doi.org/",""),"http://doi.org/",""),"https://dx.doi.org/",""),"doi:","")))</x:f>
        <x:v>10.7205/milmed-d-13-00384</x:v>
      </x:c>
      <x:c r="X1224" t="str">
        <x:v>24491621</x:v>
      </x:c>
      <x:c r="Y1224" t="str"/>
      <x:c r="Z1224"/>
      <x:c r="AA1224" t="str">
        <x:v>PubMed/MEDLINE</x:v>
      </x:c>
      <x:c r="AB1224" t="str">
        <x:v>PUBMED-A-v1.0-2026-08-28</x:v>
      </x:c>
      <x:c r="AC1224" t="str">
        <x:v>SP-PUBMED-A-20260828</x:v>
      </x:c>
      <x:c r="AD1224" s="499" t="n">
        <x:v>46262</x:v>
      </x:c>
      <x:c r="AE1224" s="499" t="n">
        <x:v>46272</x:v>
      </x:c>
      <x:c r="AF1224" t="str">
        <x:v>W59JUNDJ</x:v>
      </x:c>
      <x:c r="AG1224"/>
      <x:c r="AH1224" t="str">
        <x:v>Tactical Athlete → Operational Readiness Brazil</x:v>
      </x:c>
      <x:c r="AI1224" t="str">
        <x:v>evidence-family:A</x:v>
      </x:c>
      <x:c r="AJ1224"/>
      <x:c r="AK1224" t="str">
        <x:f>IF(AJ1224="","",IF(OR(LOWER(AJ1224)="brazil",LOWER(AJ1224)="brasil"),"Yes","No"))</x:f>
      </x:c>
      <x:c r="AL1224"/>
      <x:c r="AM1224"/>
      <x:c r="AN1224"/>
      <x:c r="AO1224"/>
      <x:c r="AP1224"/>
      <x:c r="AQ1224"/>
      <x:c r="AR1224"/>
      <x:c r="AS1224"/>
      <x:c r="AT1224"/>
      <x:c r="AU1224"/>
      <x:c r="AV1224"/>
      <x:c r="AW1224"/>
      <x:c r="AX1224"/>
      <x:c r="AY1224"/>
      <x:c r="AZ1224"/>
      <x:c r="BA1224"/>
      <x:c r="BB1224"/>
      <x:c r="BC1224"/>
      <x:c r="BD1224"/>
      <x:c r="BE1224"/>
      <x:c r="BF1224"/>
      <x:c r="BG1224"/>
      <x:c r="BH1224"/>
      <x:c r="BI1224"/>
      <x:c r="BJ1224"/>
      <x:c r="BK1224"/>
      <x:c r="BL1224"/>
      <x:c r="BM1224"/>
      <x:c r="BN1224"/>
      <x:c r="BO1224"/>
      <x:c r="BP1224"/>
      <x:c r="BQ1224"/>
      <x:c r="BR1224"/>
      <x:c r="BS1224"/>
      <x:c r="BT1224"/>
      <x:c r="BU1224"/>
      <x:c r="BV1224"/>
      <x:c r="BW1224"/>
      <x:c r="BX1224"/>
      <x:c r="BY1224"/>
      <x:c r="BZ1224"/>
      <x:c r="CA1224"/>
      <x:c r="CB1224"/>
      <x:c r="CC1224"/>
      <x:c r="CD1224"/>
      <x:c r="CE1224"/>
      <x:c r="CF1224"/>
      <x:c r="CG1224"/>
      <x:c r="CH1224"/>
      <x:c r="CI1224"/>
      <x:c r="CJ1224" t="str">
        <x:v>Yes</x:v>
      </x:c>
      <x:c r="CK1224" t="str">
        <x:v>Yes</x:v>
      </x:c>
      <x:c r="CL1224" t="str">
        <x:v>Yes</x:v>
      </x:c>
      <x:c r="CM1224" t="str">
        <x:v>Clear</x:v>
      </x:c>
      <x:c r="CN1224" t="str">
        <x:v>Verified — clear</x:v>
      </x:c>
      <x:c r="CO1224" t="n">
        <x:v>46272</x:v>
      </x:c>
      <x:c r="CP1224" t="str">
        <x:v>https://pubmed.ncbi.nlm.nih.gov/24491621/</x:v>
      </x:c>
      <x:c r="CQ1224"/>
      <x:c r="CR1224"/>
      <x:c r="CS1224"/>
      <x:c r="CT1224"/>
      <x:c r="CU1224"/>
      <x:c r="CV1224"/>
      <x:c r="CW1224"/>
      <x:c r="CX1224"/>
      <x:c r="CY1224"/>
      <x:c r="CZ1224"/>
      <x:c r="DA1224"/>
      <x:c r="DB1224" t="str">
        <x:f>IF(L1224="","",IF(AND(COUNT(CU1224:DA1224)=7,OR(CU1224=0,CU1224=1,CU1224=2),OR(CV1224=0,CV1224=1,CV1224=2),OR(CW1224=0,CW1224=1,CW1224=2),OR(CX1224=0,CX1224=1,CX1224=2),OR(CY1224=0,CY1224=1,CY1224=2),OR(CZ1224=0,CZ1224=1,CZ1224=2),OR(DA1224=0,DA1224=1,DA1224=2)),SUM(CU1224:DA1224),""))</x:f>
      </x:c>
      <x:c r="DC1224" t="str">
        <x:f>IF(DB1224="","",ROUND(DB1224/14*10,1))</x:f>
      </x:c>
      <x:c r="DD1224" t="str">
        <x:v>Pending</x:v>
      </x:c>
      <x:c r="DE1224" t="str">
        <x:f>IF(L1224="","",IF(DC1224="","Pending",IF(DD1224="Yes","CONDITIONAL — safety override",IF(DC1224&gt;=8,"HIGH",IF(DC1224&gt;=5,"CONDITIONAL","LOW")))))</x:f>
        <x:v>Pending</x:v>
      </x:c>
      <x:c r="DF1224" t="str">
        <x:v>Pending screening and full-text appraisal; no transferability judgment made at identification.</x:v>
      </x:c>
      <x:c r="DG1224"/>
      <x:c r="DH1224"/>
      <x:c r="DI1224"/>
      <x:c r="DJ1224"/>
      <x:c r="DK1224"/>
      <x:c r="DL1224"/>
      <x:c r="DM1224"/>
      <x:c r="DN1224"/>
      <x:c r="DO1224"/>
      <x:c r="DP1224"/>
      <x:c r="DQ1224"/>
      <x:c r="DR1224"/>
      <x:c r="DS1224"/>
      <x:c r="DT1224"/>
      <x:c r="DU1224"/>
      <x:c r="DV1224"/>
      <x:c r="DW1224"/>
      <x:c r="DX1224"/>
      <x:c r="DY1224"/>
      <x:c r="DZ1224" t="str">
        <x:v>Title/abstract screening alone does not establish effectiveness, causality, methodological quality, transferability to Brazilian public safety or an institutional recommendation.</x:v>
      </x:c>
      <x:c r="EA1224" t="str">
        <x:v>Pending</x:v>
      </x:c>
      <x:c r="EB1224" t="str">
        <x:f>IF(L1224="","",IF(EC1224="READY","Yes","No / Pending"))</x:f>
        <x:v>No / Pending</x:v>
      </x:c>
      <x:c r="EC1224" t="str">
        <x:f>IF(L1224="","",IF(OR(ISNUMBER(SEARCH("Retracted Publication",Q1224)),CM1224="Retracted",CN1224="Retracted",CM1224="Expression of Concern",CN1224="Expression of Concern",F1224="Not used",CG1224="Critical",CH1224="High",CH1224="Critical"),"BLOCKED — integrity or use restriction",IF(AND(CJ1224="Yes",CK1224="Yes",CL1224="Yes"),IF(AND(CM1224="Clear",CN1224="Verified — clear"),IF(AND(AND(LEN(TRIM(CF1224))&gt;0,LEFT(LOWER(TRIM(CF1224)),7)&lt;&gt;"pending"),OR(CG1224="High",CG1224="Moderate"),OR(CH1224="Low",CH1224="Some concerns",CH1224="Not applicable")),IF(AND(DD1224="No",OR(DE1224="HIGH",DE1224="CONDITIONAL"),AND(LEN(TRIM(DF1224))&gt;0,LEFT(LOWER(TRIM(DF1224)),7)&lt;&gt;"pending")),IF(AND(AND(LEN(TRIM(DT1224))&gt;0,LEFT(LOWER(TRIM(DT1224)),7)&lt;&gt;"pending"),AND(LEN(TRIM(DU1224))&gt;0,LEFT(LOWER(TRIM(DU1224)),7)&lt;&gt;"pending"),OR(AND(LEN(TRIM(DV1224))&gt;0,LEFT(LOWER(TRIM(DV1224)),7)&lt;&gt;"pending"),AND(LEN(TRIM(DW1224))&gt;0,LEFT(LOWER(TRIM(DW1224)),7)&lt;&gt;"pending")),AND(LEN(TRIM(DX1224))&gt;0,LEFT(LOWER(TRIM(DX1224)),7)&lt;&gt;"pending")),IF(AND(F1224="Claim-ready",OR(EA1224="Strong",EA1224="Moderate"),AND(LEN(TRIM(G1224))&gt;0,LEFT(LOWER(TRIM(G1224)),7)&lt;&gt;"pending"),G1224&lt;&gt;"No substantive use decision is permitted from identification metadata alone.",AND(LEN(TRIM(DZ1224))&gt;0,LEFT(LOWER(TRIM(DZ1224)),7)&lt;&gt;"pending"),DZ1224&lt;&gt;"Identification metadata alone does not permit any substantive scientific, causal, operational, or institutional claim.",AND(LEN(TRIM(EI1224))&gt;0,LEFT(LOWER(TRIM(EI1224)),7)&lt;&gt;"pending"),ISNUMBER(EH1224),EH1224&gt;0),"READY","PENDING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4" t="str">
        <x:v>Pending</x:v>
      </x:c>
      <x:c r="EE1224"/>
      <x:c r="EF1224" t="str">
        <x:v>Pending</x:v>
      </x:c>
      <x:c r="EG1224" t="str">
        <x:v>Pending</x:v>
      </x:c>
      <x:c r="EH1224"/>
      <x:c r="EI1224" s="501"/>
      <x:c r="EJ1224"/>
      <x:c r="EK1224" t="str">
        <x:v>Pending</x:v>
      </x:c>
      <x:c r="EL1224" t="n">
        <x:v>46272</x:v>
      </x:c>
      <x:c r="EM1224" t="str">
        <x:v>Production PubMed record imported and reconciled to Zotero item W59JUNDJ;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4" t="n">
        <x:f>IF(L1224="","",(IF(N1224&lt;&gt;"",1,0)+IF(O1224&lt;&gt;"",1,0)+IF(AJ1224&lt;&gt;"",1,0)+IF(AU1224&lt;&gt;"",1,0)+IF(BE1224&lt;&gt;"",1,0)+IF(CF1224&lt;&gt;"",1,0)+IF(CJ1224="Yes",1,0)+IF(CL1224="Yes",1,0)+IF(DE1224&lt;&gt;"Pending",1,0)+IF(F1224&lt;&gt;"",1,0)+IF(DZ1224&lt;&gt;"",1,0)+IF(EI1224&lt;&gt;"",1,0))/12)</x:f>
        <x:v>0.5</x:v>
      </x:c>
    </x:row>
    <x:row r="1225">
      <x:c r="A1225" t="str">
        <x:v>EV-1222</x:v>
      </x:c>
      <x:c r="B1225" t="str">
        <x:v>Integrity check</x:v>
      </x:c>
      <x:c r="C1225" t="str">
        <x:f>IF(L1225="","",IF(LEFT(EC1225,7)="BLOCKED","🔴 Do not use for conclusion",IF(EB1225="Yes","🟢 Claim-ready","🟡 Caution / context")))</x:f>
        <x:v>🟡 Caution / context</x:v>
      </x:c>
      <x:c r="D1225" t="str">
        <x:f>IF(L1225="","",EC1225)</x:f>
        <x:v>PENDING — appropriate appraisal</x:v>
      </x:c>
      <x:c r="E1225" t="str">
        <x:v>P3 — Medium</x:v>
      </x:c>
      <x:c r="F1225" t="str">
        <x:v>Pending</x:v>
      </x:c>
      <x:c r="G1225" t="str">
        <x:v>Title/abstract identify an explicit operational APHT/medical-readiness topic; retain for full-text assessment.</x:v>
      </x:c>
      <x:c r="H1225" t="str">
        <x:v>Obtain and review lawful full text; confirm human adjudication; then select a design-specific appraisal instrument.</x:v>
      </x:c>
      <x:c r="I1225"/>
      <x:c r="J1225" t="str">
        <x:v>B — APHT / Medical Readiness</x:v>
      </x:c>
      <x:c r="K1225" t="str">
        <x:v>IDENTIFIED</x:v>
      </x:c>
      <x:c r="L1225" t="str">
        <x:v>Effects of training and simulated combat stress on leg tourniquet application accuracy, time, and effectiveness.</x:v>
      </x:c>
      <x:c r="M1225"/>
      <x:c r="N1225" t="str">
        <x:v>Schreckengaust, Richard; Littlejohn, Lanny; Zarow, Gregory J</x:v>
      </x:c>
      <x:c r="O1225" t="n">
        <x:v>2014</x:v>
      </x:c>
      <x:c r="P1225" t="str">
        <x:v>Military medicine</x:v>
      </x:c>
      <x:c r="Q1225" t="str">
        <x:v>Journal Article</x:v>
      </x:c>
      <x:c r="R1225" t="str">
        <x:v>Unclear</x:v>
      </x:c>
      <x:c r="S1225" t="str">
        <x:v>Unknown</x:v>
      </x:c>
      <x:c r="T1225" t="str">
        <x:v>eng</x:v>
      </x:c>
      <x:c r="U1225" t="str">
        <x:v>https://pubmed.ncbi.nlm.nih.gov/24491604/</x:v>
      </x:c>
      <x:c r="V1225" t="str">
        <x:v>10.7205/milmed-d-13-00311</x:v>
      </x:c>
      <x:c r="W1225" t="str">
        <x:f>IF(V1225="","",LOWER(SUBSTITUTE(SUBSTITUTE(SUBSTITUTE(SUBSTITUTE(TRIM(V1225),"https://doi.org/",""),"http://doi.org/",""),"https://dx.doi.org/",""),"doi:","")))</x:f>
        <x:v>10.7205/milmed-d-13-00311</x:v>
      </x:c>
      <x:c r="X1225" t="str">
        <x:v>24491604</x:v>
      </x:c>
      <x:c r="Y1225" t="str"/>
      <x:c r="Z1225"/>
      <x:c r="AA1225" t="str">
        <x:v>PubMed/MEDLINE</x:v>
      </x:c>
      <x:c r="AB1225" t="str">
        <x:v>PUBMED-B-v1.0-2026-08-28</x:v>
      </x:c>
      <x:c r="AC1225" t="str">
        <x:v>SP-PUBMED-B-20260828</x:v>
      </x:c>
      <x:c r="AD1225" s="499" t="n">
        <x:v>46262</x:v>
      </x:c>
      <x:c r="AE1225" s="499" t="n">
        <x:v>46272</x:v>
      </x:c>
      <x:c r="AF1225" t="str">
        <x:v>ZXWWKZQD</x:v>
      </x:c>
      <x:c r="AG1225"/>
      <x:c r="AH1225" t="str">
        <x:v>Tactical Athlete → Operational Readiness Brazil</x:v>
      </x:c>
      <x:c r="AI1225" t="str">
        <x:v>evidence-family:B</x:v>
      </x:c>
      <x:c r="AJ1225"/>
      <x:c r="AK1225" t="str">
        <x:f>IF(AJ1225="","",IF(OR(LOWER(AJ1225)="brazil",LOWER(AJ1225)="brasil"),"Yes","No"))</x:f>
      </x:c>
      <x:c r="AL1225"/>
      <x:c r="AM1225"/>
      <x:c r="AN1225"/>
      <x:c r="AO1225"/>
      <x:c r="AP1225"/>
      <x:c r="AQ1225"/>
      <x:c r="AR1225"/>
      <x:c r="AS1225"/>
      <x:c r="AT1225"/>
      <x:c r="AU1225"/>
      <x:c r="AV1225"/>
      <x:c r="AW1225"/>
      <x:c r="AX1225"/>
      <x:c r="AY1225"/>
      <x:c r="AZ1225"/>
      <x:c r="BA1225"/>
      <x:c r="BB1225"/>
      <x:c r="BC1225"/>
      <x:c r="BD1225"/>
      <x:c r="BE1225"/>
      <x:c r="BF1225"/>
      <x:c r="BG1225"/>
      <x:c r="BH1225"/>
      <x:c r="BI1225"/>
      <x:c r="BJ1225"/>
      <x:c r="BK1225"/>
      <x:c r="BL1225"/>
      <x:c r="BM1225"/>
      <x:c r="BN1225"/>
      <x:c r="BO1225"/>
      <x:c r="BP1225"/>
      <x:c r="BQ1225"/>
      <x:c r="BR1225"/>
      <x:c r="BS1225"/>
      <x:c r="BT1225"/>
      <x:c r="BU1225"/>
      <x:c r="BV1225"/>
      <x:c r="BW1225"/>
      <x:c r="BX1225"/>
      <x:c r="BY1225"/>
      <x:c r="BZ1225"/>
      <x:c r="CA1225"/>
      <x:c r="CB1225"/>
      <x:c r="CC1225"/>
      <x:c r="CD1225"/>
      <x:c r="CE1225"/>
      <x:c r="CF1225"/>
      <x:c r="CG1225"/>
      <x:c r="CH1225"/>
      <x:c r="CI1225"/>
      <x:c r="CJ1225" t="str">
        <x:v>Yes</x:v>
      </x:c>
      <x:c r="CK1225" t="str">
        <x:v>Yes</x:v>
      </x:c>
      <x:c r="CL1225" t="str">
        <x:v>Yes</x:v>
      </x:c>
      <x:c r="CM1225" t="str">
        <x:v>Clear</x:v>
      </x:c>
      <x:c r="CN1225" t="str">
        <x:v>Verified — clear</x:v>
      </x:c>
      <x:c r="CO1225" t="n">
        <x:v>46272</x:v>
      </x:c>
      <x:c r="CP1225" t="str">
        <x:v>https://pubmed.ncbi.nlm.nih.gov/24491604/</x:v>
      </x:c>
      <x:c r="CQ1225"/>
      <x:c r="CR1225"/>
      <x:c r="CS1225"/>
      <x:c r="CT1225"/>
      <x:c r="CU1225"/>
      <x:c r="CV1225"/>
      <x:c r="CW1225"/>
      <x:c r="CX1225"/>
      <x:c r="CY1225"/>
      <x:c r="CZ1225"/>
      <x:c r="DA1225"/>
      <x:c r="DB1225" t="str">
        <x:f>IF(L1225="","",IF(AND(COUNT(CU1225:DA1225)=7,OR(CU1225=0,CU1225=1,CU1225=2),OR(CV1225=0,CV1225=1,CV1225=2),OR(CW1225=0,CW1225=1,CW1225=2),OR(CX1225=0,CX1225=1,CX1225=2),OR(CY1225=0,CY1225=1,CY1225=2),OR(CZ1225=0,CZ1225=1,CZ1225=2),OR(DA1225=0,DA1225=1,DA1225=2)),SUM(CU1225:DA1225),""))</x:f>
      </x:c>
      <x:c r="DC1225" t="str">
        <x:f>IF(DB1225="","",ROUND(DB1225/14*10,1))</x:f>
      </x:c>
      <x:c r="DD1225" t="str">
        <x:v>Pending</x:v>
      </x:c>
      <x:c r="DE1225" t="str">
        <x:f>IF(L1225="","",IF(DC1225="","Pending",IF(DD1225="Yes","CONDITIONAL — safety override",IF(DC1225&gt;=8,"HIGH",IF(DC1225&gt;=5,"CONDITIONAL","LOW")))))</x:f>
        <x:v>Pending</x:v>
      </x:c>
      <x:c r="DF1225" t="str">
        <x:v>Pending screening and full-text appraisal; no transferability judgment made at identification.</x:v>
      </x:c>
      <x:c r="DG1225"/>
      <x:c r="DH1225"/>
      <x:c r="DI1225"/>
      <x:c r="DJ1225"/>
      <x:c r="DK1225"/>
      <x:c r="DL1225"/>
      <x:c r="DM1225"/>
      <x:c r="DN1225"/>
      <x:c r="DO1225"/>
      <x:c r="DP1225"/>
      <x:c r="DQ1225"/>
      <x:c r="DR1225"/>
      <x:c r="DS1225"/>
      <x:c r="DT1225"/>
      <x:c r="DU1225"/>
      <x:c r="DV1225"/>
      <x:c r="DW1225"/>
      <x:c r="DX1225"/>
      <x:c r="DY1225"/>
      <x:c r="DZ1225" t="str">
        <x:v>Title/abstract screening alone does not establish effectiveness, causality, methodological quality, transferability to Brazilian public safety or an institutional recommendation.</x:v>
      </x:c>
      <x:c r="EA1225" t="str">
        <x:v>Pending</x:v>
      </x:c>
      <x:c r="EB1225" t="str">
        <x:f>IF(L1225="","",IF(EC1225="READY","Yes","No / Pending"))</x:f>
        <x:v>No / Pending</x:v>
      </x:c>
      <x:c r="EC1225" t="str">
        <x:f>IF(L1225="","",IF(OR(ISNUMBER(SEARCH("Retracted Publication",Q1225)),CM1225="Retracted",CN1225="Retracted",CM1225="Expression of Concern",CN1225="Expression of Concern",F1225="Not used",CG1225="Critical",CH1225="High",CH1225="Critical"),"BLOCKED — integrity or use restriction",IF(AND(CJ1225="Yes",CK1225="Yes",CL1225="Yes"),IF(AND(CM1225="Clear",CN1225="Verified — clear"),IF(AND(AND(LEN(TRIM(CF1225))&gt;0,LEFT(LOWER(TRIM(CF1225)),7)&lt;&gt;"pending"),OR(CG1225="High",CG1225="Moderate"),OR(CH1225="Low",CH1225="Some concerns",CH1225="Not applicable")),IF(AND(DD1225="No",OR(DE1225="HIGH",DE1225="CONDITIONAL"),AND(LEN(TRIM(DF1225))&gt;0,LEFT(LOWER(TRIM(DF1225)),7)&lt;&gt;"pending")),IF(AND(AND(LEN(TRIM(DT1225))&gt;0,LEFT(LOWER(TRIM(DT1225)),7)&lt;&gt;"pending"),AND(LEN(TRIM(DU1225))&gt;0,LEFT(LOWER(TRIM(DU1225)),7)&lt;&gt;"pending"),OR(AND(LEN(TRIM(DV1225))&gt;0,LEFT(LOWER(TRIM(DV1225)),7)&lt;&gt;"pending"),AND(LEN(TRIM(DW1225))&gt;0,LEFT(LOWER(TRIM(DW1225)),7)&lt;&gt;"pending")),AND(LEN(TRIM(DX1225))&gt;0,LEFT(LOWER(TRIM(DX1225)),7)&lt;&gt;"pending")),IF(AND(F1225="Claim-ready",OR(EA1225="Strong",EA1225="Moderate"),AND(LEN(TRIM(G1225))&gt;0,LEFT(LOWER(TRIM(G1225)),7)&lt;&gt;"pending"),G1225&lt;&gt;"No substantive use decision is permitted from identification metadata alone.",AND(LEN(TRIM(DZ1225))&gt;0,LEFT(LOWER(TRIM(DZ1225)),7)&lt;&gt;"pending"),DZ1225&lt;&gt;"Identification metadata alone does not permit any substantive scientific, causal, operational, or institutional claim.",AND(LEN(TRIM(EI1225))&gt;0,LEFT(LOWER(TRIM(EI1225)),7)&lt;&gt;"pending"),ISNUMBER(EH1225),EH1225&gt;0),"READY","PENDING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5" t="str">
        <x:v>Pending</x:v>
      </x:c>
      <x:c r="EE1225"/>
      <x:c r="EF1225" t="str">
        <x:v>Pending</x:v>
      </x:c>
      <x:c r="EG1225" t="str">
        <x:v>Pending</x:v>
      </x:c>
      <x:c r="EH1225"/>
      <x:c r="EI1225" s="501"/>
      <x:c r="EJ1225"/>
      <x:c r="EK1225" t="str">
        <x:v>Pending</x:v>
      </x:c>
      <x:c r="EL1225" t="n">
        <x:v>46272</x:v>
      </x:c>
      <x:c r="EM1225" t="str">
        <x:v>Production PubMed record imported and reconciled to Zotero item ZXWWKZQD;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5" t="n">
        <x:f>IF(L1225="","",(IF(N1225&lt;&gt;"",1,0)+IF(O1225&lt;&gt;"",1,0)+IF(AJ1225&lt;&gt;"",1,0)+IF(AU1225&lt;&gt;"",1,0)+IF(BE1225&lt;&gt;"",1,0)+IF(CF1225&lt;&gt;"",1,0)+IF(CJ1225="Yes",1,0)+IF(CL1225="Yes",1,0)+IF(DE1225&lt;&gt;"Pending",1,0)+IF(F1225&lt;&gt;"",1,0)+IF(DZ1225&lt;&gt;"",1,0)+IF(EI1225&lt;&gt;"",1,0))/12)</x:f>
        <x:v>0.5</x:v>
      </x:c>
    </x:row>
    <x:row r="1226">
      <x:c r="A1226" t="str">
        <x:v>EV-1223</x:v>
      </x:c>
      <x:c r="B1226" t="str">
        <x:v>Metadata verification</x:v>
      </x:c>
      <x:c r="C1226" t="str">
        <x:f>IF(L1226="","",IF(LEFT(EC1226,7)="BLOCKED","🔴 Do not use for conclusion",IF(EB1226="Yes","🟢 Claim-ready","🟡 Caution / context")))</x:f>
        <x:v>🟡 Caution / context</x:v>
      </x:c>
      <x:c r="D1226" t="str">
        <x:f>IF(L1226="","",EC1226)</x:f>
        <x:v>PENDING — verification</x:v>
      </x:c>
      <x:c r="E1226" t="str">
        <x:v>P2 — High</x:v>
      </x:c>
      <x:c r="F1226" t="str">
        <x:v>Pending</x:v>
      </x:c>
      <x:c r="G1226" t="str">
        <x:v>Title/abstract identify an explicit operational APHT/medical-readiness topic; retain for full-text assessment.</x:v>
      </x:c>
      <x:c r="H1226" t="str">
        <x:v>Obtain and review lawful full text; confirm human adjudication; then select a design-specific appraisal instrument.</x:v>
      </x:c>
      <x:c r="I1226"/>
      <x:c r="J1226" t="str">
        <x:v>B — APHT / Medical Readiness</x:v>
      </x:c>
      <x:c r="K1226" t="str">
        <x:v>IDENTIFIED</x:v>
      </x:c>
      <x:c r="L1226" t="str">
        <x:v>Comparison of video, optical, and direct laryngoscopy by experienced tactical paramedics.</x:v>
      </x:c>
      <x:c r="M1226"/>
      <x:c r="N1226" t="str">
        <x:v>Yun, Brian J; Brown, Calvin A 3rd; Grazioso, Christopher J; Pozner, Charles N; Raja, Ali S</x:v>
      </x:c>
      <x:c r="O1226" t="n">
        <x:v>2014</x:v>
      </x:c>
      <x:c r="P1226" t="str">
        <x:v>Prehospital emergency care</x:v>
      </x:c>
      <x:c r="Q1226" t="str">
        <x:v>Comparative Study; Journal Article; Research Support, Non-U.S. Gov't</x:v>
      </x:c>
      <x:c r="R1226" t="str">
        <x:v>Unclear</x:v>
      </x:c>
      <x:c r="S1226" t="str">
        <x:v>Unknown</x:v>
      </x:c>
      <x:c r="T1226" t="str">
        <x:v>eng</x:v>
      </x:c>
      <x:c r="U1226" t="str">
        <x:v>https://pubmed.ncbi.nlm.nih.gov/24460509/</x:v>
      </x:c>
      <x:c r="V1226" t="str">
        <x:v>10.3109/10903127.2013.864356</x:v>
      </x:c>
      <x:c r="W1226" t="str">
        <x:f>IF(V1226="","",LOWER(SUBSTITUTE(SUBSTITUTE(SUBSTITUTE(SUBSTITUTE(TRIM(V1226),"https://doi.org/",""),"http://doi.org/",""),"https://dx.doi.org/",""),"doi:","")))</x:f>
        <x:v>10.3109/10903127.2013.864356</x:v>
      </x:c>
      <x:c r="X1226" t="str">
        <x:v>24460509</x:v>
      </x:c>
      <x:c r="Y1226" t="str"/>
      <x:c r="Z1226"/>
      <x:c r="AA1226" t="str">
        <x:v>PubMed/MEDLINE</x:v>
      </x:c>
      <x:c r="AB1226" t="str">
        <x:v>PUBMED-B-v1.0-2026-08-28</x:v>
      </x:c>
      <x:c r="AC1226" t="str">
        <x:v>SP-PUBMED-B-20260828</x:v>
      </x:c>
      <x:c r="AD1226" s="499" t="n">
        <x:v>46262</x:v>
      </x:c>
      <x:c r="AE1226" s="499" t="n">
        <x:v>46272</x:v>
      </x:c>
      <x:c r="AF1226" t="str">
        <x:v>IVQHJYDI</x:v>
      </x:c>
      <x:c r="AG1226"/>
      <x:c r="AH1226" t="str">
        <x:v>Tactical Athlete → Operational Readiness Brazil</x:v>
      </x:c>
      <x:c r="AI1226" t="str">
        <x:v>evidence-family:B</x:v>
      </x:c>
      <x:c r="AJ1226"/>
      <x:c r="AK1226" t="str">
        <x:f>IF(AJ1226="","",IF(OR(LOWER(AJ1226)="brazil",LOWER(AJ1226)="brasil"),"Yes","No"))</x:f>
      </x:c>
      <x:c r="AL1226"/>
      <x:c r="AM1226"/>
      <x:c r="AN1226"/>
      <x:c r="AO1226"/>
      <x:c r="AP1226"/>
      <x:c r="AQ1226"/>
      <x:c r="AR1226"/>
      <x:c r="AS1226"/>
      <x:c r="AT1226"/>
      <x:c r="AU1226"/>
      <x:c r="AV1226"/>
      <x:c r="AW1226"/>
      <x:c r="AX1226"/>
      <x:c r="AY1226"/>
      <x:c r="AZ1226"/>
      <x:c r="BA1226"/>
      <x:c r="BB1226"/>
      <x:c r="BC1226"/>
      <x:c r="BD1226"/>
      <x:c r="BE1226"/>
      <x:c r="BF1226"/>
      <x:c r="BG1226"/>
      <x:c r="BH1226"/>
      <x:c r="BI1226"/>
      <x:c r="BJ1226"/>
      <x:c r="BK1226"/>
      <x:c r="BL1226"/>
      <x:c r="BM1226"/>
      <x:c r="BN1226"/>
      <x:c r="BO1226"/>
      <x:c r="BP1226"/>
      <x:c r="BQ1226"/>
      <x:c r="BR1226"/>
      <x:c r="BS1226"/>
      <x:c r="BT1226"/>
      <x:c r="BU1226"/>
      <x:c r="BV1226"/>
      <x:c r="BW1226"/>
      <x:c r="BX1226"/>
      <x:c r="BY1226"/>
      <x:c r="BZ1226"/>
      <x:c r="CA1226"/>
      <x:c r="CB1226"/>
      <x:c r="CC1226"/>
      <x:c r="CD1226"/>
      <x:c r="CE1226"/>
      <x:c r="CF1226"/>
      <x:c r="CG1226"/>
      <x:c r="CH1226"/>
      <x:c r="CI1226"/>
      <x:c r="CJ1226" t="str">
        <x:v>Pending</x:v>
      </x:c>
      <x:c r="CK1226" t="str">
        <x:v>Yes</x:v>
      </x:c>
      <x:c r="CL1226" t="str">
        <x:v>Yes</x:v>
      </x:c>
      <x:c r="CM1226" t="str">
        <x:v>Clear</x:v>
      </x:c>
      <x:c r="CN1226" t="str">
        <x:v>Verified — clear</x:v>
      </x:c>
      <x:c r="CO1226" t="n">
        <x:v>46272</x:v>
      </x:c>
      <x:c r="CP1226" t="str">
        <x:v>https://pubmed.ncbi.nlm.nih.gov/24460509/</x:v>
      </x:c>
      <x:c r="CQ1226"/>
      <x:c r="CR1226"/>
      <x:c r="CS1226"/>
      <x:c r="CT1226"/>
      <x:c r="CU1226"/>
      <x:c r="CV1226"/>
      <x:c r="CW1226"/>
      <x:c r="CX1226"/>
      <x:c r="CY1226"/>
      <x:c r="CZ1226"/>
      <x:c r="DA1226"/>
      <x:c r="DB1226" t="str">
        <x:f>IF(L1226="","",IF(AND(COUNT(CU1226:DA1226)=7,OR(CU1226=0,CU1226=1,CU1226=2),OR(CV1226=0,CV1226=1,CV1226=2),OR(CW1226=0,CW1226=1,CW1226=2),OR(CX1226=0,CX1226=1,CX1226=2),OR(CY1226=0,CY1226=1,CY1226=2),OR(CZ1226=0,CZ1226=1,CZ1226=2),OR(DA1226=0,DA1226=1,DA1226=2)),SUM(CU1226:DA1226),""))</x:f>
      </x:c>
      <x:c r="DC1226" t="str">
        <x:f>IF(DB1226="","",ROUND(DB1226/14*10,1))</x:f>
      </x:c>
      <x:c r="DD1226" t="str">
        <x:v>Pending</x:v>
      </x:c>
      <x:c r="DE1226" t="str">
        <x:f>IF(L1226="","",IF(DC1226="","Pending",IF(DD1226="Yes","CONDITIONAL — safety override",IF(DC1226&gt;=8,"HIGH",IF(DC1226&gt;=5,"CONDITIONAL","LOW")))))</x:f>
        <x:v>Pending</x:v>
      </x:c>
      <x:c r="DF1226" t="str">
        <x:v>Pending screening and full-text appraisal; no transferability judgment made at identification.</x:v>
      </x:c>
      <x:c r="DG1226"/>
      <x:c r="DH1226"/>
      <x:c r="DI1226"/>
      <x:c r="DJ1226"/>
      <x:c r="DK1226"/>
      <x:c r="DL1226"/>
      <x:c r="DM1226"/>
      <x:c r="DN1226"/>
      <x:c r="DO1226"/>
      <x:c r="DP1226"/>
      <x:c r="DQ1226"/>
      <x:c r="DR1226"/>
      <x:c r="DS1226"/>
      <x:c r="DT1226"/>
      <x:c r="DU1226"/>
      <x:c r="DV1226"/>
      <x:c r="DW1226"/>
      <x:c r="DX1226"/>
      <x:c r="DY1226"/>
      <x:c r="DZ1226" t="str">
        <x:v>Title/abstract screening alone does not establish effectiveness, causality, methodological quality, transferability to Brazilian public safety or an institutional recommendation.</x:v>
      </x:c>
      <x:c r="EA1226" t="str">
        <x:v>Pending</x:v>
      </x:c>
      <x:c r="EB1226" t="str">
        <x:f>IF(L1226="","",IF(EC1226="READY","Yes","No / Pending"))</x:f>
        <x:v>No / Pending</x:v>
      </x:c>
      <x:c r="EC1226" t="str">
        <x:f>IF(L1226="","",IF(OR(ISNUMBER(SEARCH("Retracted Publication",Q1226)),CM1226="Retracted",CN1226="Retracted",CM1226="Expression of Concern",CN1226="Expression of Concern",F1226="Not used",CG1226="Critical",CH1226="High",CH1226="Critical"),"BLOCKED — integrity or use restriction",IF(AND(CJ1226="Yes",CK1226="Yes",CL1226="Yes"),IF(AND(CM1226="Clear",CN1226="Verified — clear"),IF(AND(AND(LEN(TRIM(CF1226))&gt;0,LEFT(LOWER(TRIM(CF1226)),7)&lt;&gt;"pending"),OR(CG1226="High",CG1226="Moderate"),OR(CH1226="Low",CH1226="Some concerns",CH1226="Not applicable")),IF(AND(DD1226="No",OR(DE1226="HIGH",DE1226="CONDITIONAL"),AND(LEN(TRIM(DF1226))&gt;0,LEFT(LOWER(TRIM(DF1226)),7)&lt;&gt;"pending")),IF(AND(AND(LEN(TRIM(DT1226))&gt;0,LEFT(LOWER(TRIM(DT1226)),7)&lt;&gt;"pending"),AND(LEN(TRIM(DU1226))&gt;0,LEFT(LOWER(TRIM(DU1226)),7)&lt;&gt;"pending"),OR(AND(LEN(TRIM(DV1226))&gt;0,LEFT(LOWER(TRIM(DV1226)),7)&lt;&gt;"pending"),AND(LEN(TRIM(DW1226))&gt;0,LEFT(LOWER(TRIM(DW1226)),7)&lt;&gt;"pending")),AND(LEN(TRIM(DX1226))&gt;0,LEFT(LOWER(TRIM(DX1226)),7)&lt;&gt;"pending")),IF(AND(F1226="Claim-ready",OR(EA1226="Strong",EA1226="Moderate"),AND(LEN(TRIM(G1226))&gt;0,LEFT(LOWER(TRIM(G1226)),7)&lt;&gt;"pending"),G1226&lt;&gt;"No substantive use decision is permitted from identification metadata alone.",AND(LEN(TRIM(DZ1226))&gt;0,LEFT(LOWER(TRIM(DZ1226)),7)&lt;&gt;"pending"),DZ1226&lt;&gt;"Identification metadata alone does not permit any substantive scientific, causal, operational, or institutional claim.",AND(LEN(TRIM(EI1226))&gt;0,LEFT(LOWER(TRIM(EI1226)),7)&lt;&gt;"pending"),ISNUMBER(EH1226),EH1226&gt;0),"READY","PENDING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26" t="str">
        <x:v>Pending</x:v>
      </x:c>
      <x:c r="EE1226"/>
      <x:c r="EF1226" t="str">
        <x:v>Pending</x:v>
      </x:c>
      <x:c r="EG1226" t="str">
        <x:v>Pending</x:v>
      </x:c>
      <x:c r="EH1226"/>
      <x:c r="EI1226" s="501"/>
      <x:c r="EJ1226"/>
      <x:c r="EK1226" t="str">
        <x:v>Pending</x:v>
      </x:c>
      <x:c r="EL1226" t="n">
        <x:v>46272</x:v>
      </x:c>
      <x:c r="EM1226" t="str">
        <x:v>Production PubMed record imported and reconciled to Zotero item IVQHJYDI;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26" t="n">
        <x:f>IF(L1226="","",(IF(N1226&lt;&gt;"",1,0)+IF(O1226&lt;&gt;"",1,0)+IF(AJ1226&lt;&gt;"",1,0)+IF(AU1226&lt;&gt;"",1,0)+IF(BE1226&lt;&gt;"",1,0)+IF(CF1226&lt;&gt;"",1,0)+IF(CJ1226="Yes",1,0)+IF(CL1226="Yes",1,0)+IF(DE1226&lt;&gt;"Pending",1,0)+IF(F1226&lt;&gt;"",1,0)+IF(DZ1226&lt;&gt;"",1,0)+IF(EI1226&lt;&gt;"",1,0))/12)</x:f>
        <x:v>0.4166666666666667</x:v>
      </x:c>
    </x:row>
    <x:row r="1227">
      <x:c r="A1227" t="str">
        <x:v>EV-1224</x:v>
      </x:c>
      <x:c r="B1227" t="str">
        <x:v>Integrity check</x:v>
      </x:c>
      <x:c r="C1227" t="str">
        <x:f>IF(L1227="","",IF(LEFT(EC1227,7)="BLOCKED","🔴 Do not use for conclusion",IF(EB1227="Yes","🟢 Claim-ready","🟡 Caution / context")))</x:f>
        <x:v>🟡 Caution / context</x:v>
      </x:c>
      <x:c r="D1227" t="str">
        <x:f>IF(L1227="","",EC1227)</x:f>
        <x:v>PENDING — appropriate appraisal</x:v>
      </x:c>
      <x:c r="E1227" t="str">
        <x:v>P2 — High</x:v>
      </x:c>
      <x:c r="F1227" t="str">
        <x:v>Pending</x:v>
      </x:c>
      <x:c r="G1227" t="str">
        <x:v>Title/abstract identify an explicit tactical/public-safety context and readiness domain; retain for full-text assessment.</x:v>
      </x:c>
      <x:c r="H1227" t="str">
        <x:v>Obtain and review lawful full text; confirm human adjudication; then select a design-specific appraisal instrument.</x:v>
      </x:c>
      <x:c r="I1227"/>
      <x:c r="J1227" t="str">
        <x:v>A — Core</x:v>
      </x:c>
      <x:c r="K1227" t="str">
        <x:v>IDENTIFIED</x:v>
      </x:c>
      <x:c r="L1227" t="str">
        <x:v>[Methods of substance abuse prevention in the Armed Forces].</x:v>
      </x:c>
      <x:c r="M1227"/>
      <x:c r="N1227" t="str">
        <x:v>Fisun, A Ia; Shamrei, V K; Marchenko, A A; Sinenchenko, A G; Pastushenkov, A V</x:v>
      </x:c>
      <x:c r="O1227" t="n">
        <x:v>2013</x:v>
      </x:c>
      <x:c r="P1227" t="str">
        <x:v>Voenno-meditsinskii zhurnal</x:v>
      </x:c>
      <x:c r="Q1227" t="str">
        <x:v>English Abstract; Journal Article</x:v>
      </x:c>
      <x:c r="R1227" t="str">
        <x:v>Unclear</x:v>
      </x:c>
      <x:c r="S1227" t="str">
        <x:v>Unknown</x:v>
      </x:c>
      <x:c r="T1227" t="str">
        <x:v>rus</x:v>
      </x:c>
      <x:c r="U1227" t="str">
        <x:v>https://pubmed.ncbi.nlm.nih.gov/24341196/</x:v>
      </x:c>
      <x:c r="V1227" t="str"/>
      <x:c r="W1227" t="str">
        <x:f>IF(V1227="","",LOWER(SUBSTITUTE(SUBSTITUTE(SUBSTITUTE(SUBSTITUTE(TRIM(V1227),"https://doi.org/",""),"http://doi.org/",""),"https://dx.doi.org/",""),"doi:","")))</x:f>
      </x:c>
      <x:c r="X1227" t="str">
        <x:v>24341196</x:v>
      </x:c>
      <x:c r="Y1227" t="str"/>
      <x:c r="Z1227"/>
      <x:c r="AA1227" t="str">
        <x:v>PubMed/MEDLINE</x:v>
      </x:c>
      <x:c r="AB1227" t="str">
        <x:v>PUBMED-A-v1.0-2026-08-28</x:v>
      </x:c>
      <x:c r="AC1227" t="str">
        <x:v>SP-PUBMED-A-20260828</x:v>
      </x:c>
      <x:c r="AD1227" s="499" t="n">
        <x:v>46262</x:v>
      </x:c>
      <x:c r="AE1227" s="499" t="n">
        <x:v>46272</x:v>
      </x:c>
      <x:c r="AF1227" t="str">
        <x:v>WSJ4D9UV</x:v>
      </x:c>
      <x:c r="AG1227"/>
      <x:c r="AH1227" t="str">
        <x:v>Tactical Athlete → Operational Readiness Brazil</x:v>
      </x:c>
      <x:c r="AI1227" t="str">
        <x:v>evidence-family:A</x:v>
      </x:c>
      <x:c r="AJ1227"/>
      <x:c r="AK1227" t="str">
        <x:f>IF(AJ1227="","",IF(OR(LOWER(AJ1227)="brazil",LOWER(AJ1227)="brasil"),"Yes","No"))</x:f>
      </x:c>
      <x:c r="AL1227"/>
      <x:c r="AM1227"/>
      <x:c r="AN1227"/>
      <x:c r="AO1227"/>
      <x:c r="AP1227"/>
      <x:c r="AQ1227"/>
      <x:c r="AR1227"/>
      <x:c r="AS1227"/>
      <x:c r="AT1227"/>
      <x:c r="AU1227"/>
      <x:c r="AV1227"/>
      <x:c r="AW1227"/>
      <x:c r="AX1227"/>
      <x:c r="AY1227"/>
      <x:c r="AZ1227"/>
      <x:c r="BA1227"/>
      <x:c r="BB1227"/>
      <x:c r="BC1227"/>
      <x:c r="BD1227"/>
      <x:c r="BE1227"/>
      <x:c r="BF1227"/>
      <x:c r="BG1227"/>
      <x:c r="BH1227"/>
      <x:c r="BI1227"/>
      <x:c r="BJ1227"/>
      <x:c r="BK1227"/>
      <x:c r="BL1227"/>
      <x:c r="BM1227"/>
      <x:c r="BN1227"/>
      <x:c r="BO1227"/>
      <x:c r="BP1227"/>
      <x:c r="BQ1227"/>
      <x:c r="BR1227"/>
      <x:c r="BS1227"/>
      <x:c r="BT1227"/>
      <x:c r="BU1227"/>
      <x:c r="BV1227"/>
      <x:c r="BW1227"/>
      <x:c r="BX1227"/>
      <x:c r="BY1227"/>
      <x:c r="BZ1227"/>
      <x:c r="CA1227"/>
      <x:c r="CB1227"/>
      <x:c r="CC1227"/>
      <x:c r="CD1227"/>
      <x:c r="CE1227"/>
      <x:c r="CF1227"/>
      <x:c r="CG1227"/>
      <x:c r="CH1227"/>
      <x:c r="CI1227"/>
      <x:c r="CJ1227" t="str">
        <x:v>Yes</x:v>
      </x:c>
      <x:c r="CK1227" t="str">
        <x:v>Yes</x:v>
      </x:c>
      <x:c r="CL1227" t="str">
        <x:v>Yes</x:v>
      </x:c>
      <x:c r="CM1227" t="str">
        <x:v>Clear</x:v>
      </x:c>
      <x:c r="CN1227" t="str">
        <x:v>Verified — clear</x:v>
      </x:c>
      <x:c r="CO1227" t="n">
        <x:v>46272</x:v>
      </x:c>
      <x:c r="CP1227" t="str">
        <x:v>https://pubmed.ncbi.nlm.nih.gov/24341196/</x:v>
      </x:c>
      <x:c r="CQ1227"/>
      <x:c r="CR1227"/>
      <x:c r="CS1227"/>
      <x:c r="CT1227"/>
      <x:c r="CU1227"/>
      <x:c r="CV1227"/>
      <x:c r="CW1227"/>
      <x:c r="CX1227"/>
      <x:c r="CY1227"/>
      <x:c r="CZ1227"/>
      <x:c r="DA1227"/>
      <x:c r="DB1227" t="str">
        <x:f>IF(L1227="","",IF(AND(COUNT(CU1227:DA1227)=7,OR(CU1227=0,CU1227=1,CU1227=2),OR(CV1227=0,CV1227=1,CV1227=2),OR(CW1227=0,CW1227=1,CW1227=2),OR(CX1227=0,CX1227=1,CX1227=2),OR(CY1227=0,CY1227=1,CY1227=2),OR(CZ1227=0,CZ1227=1,CZ1227=2),OR(DA1227=0,DA1227=1,DA1227=2)),SUM(CU1227:DA1227),""))</x:f>
      </x:c>
      <x:c r="DC1227" t="str">
        <x:f>IF(DB1227="","",ROUND(DB1227/14*10,1))</x:f>
      </x:c>
      <x:c r="DD1227" t="str">
        <x:v>Pending</x:v>
      </x:c>
      <x:c r="DE1227" t="str">
        <x:f>IF(L1227="","",IF(DC1227="","Pending",IF(DD1227="Yes","CONDITIONAL — safety override",IF(DC1227&gt;=8,"HIGH",IF(DC1227&gt;=5,"CONDITIONAL","LOW")))))</x:f>
        <x:v>Pending</x:v>
      </x:c>
      <x:c r="DF1227" t="str">
        <x:v>Pending screening and full-text appraisal; no transferability judgment made at identification.</x:v>
      </x:c>
      <x:c r="DG1227"/>
      <x:c r="DH1227"/>
      <x:c r="DI1227"/>
      <x:c r="DJ1227"/>
      <x:c r="DK1227"/>
      <x:c r="DL1227"/>
      <x:c r="DM1227"/>
      <x:c r="DN1227"/>
      <x:c r="DO1227"/>
      <x:c r="DP1227"/>
      <x:c r="DQ1227"/>
      <x:c r="DR1227"/>
      <x:c r="DS1227"/>
      <x:c r="DT1227"/>
      <x:c r="DU1227"/>
      <x:c r="DV1227"/>
      <x:c r="DW1227"/>
      <x:c r="DX1227"/>
      <x:c r="DY1227"/>
      <x:c r="DZ1227" t="str">
        <x:v>Title/abstract screening alone does not establish effectiveness, causality, methodological quality, transferability to Brazilian public safety or an institutional recommendation.</x:v>
      </x:c>
      <x:c r="EA1227" t="str">
        <x:v>Pending</x:v>
      </x:c>
      <x:c r="EB1227" t="str">
        <x:f>IF(L1227="","",IF(EC1227="READY","Yes","No / Pending"))</x:f>
        <x:v>No / Pending</x:v>
      </x:c>
      <x:c r="EC1227" t="str">
        <x:f>IF(L1227="","",IF(OR(ISNUMBER(SEARCH("Retracted Publication",Q1227)),CM1227="Retracted",CN1227="Retracted",CM1227="Expression of Concern",CN1227="Expression of Concern",F1227="Not used",CG1227="Critical",CH1227="High",CH1227="Critical"),"BLOCKED — integrity or use restriction",IF(AND(CJ1227="Yes",CK1227="Yes",CL1227="Yes"),IF(AND(CM1227="Clear",CN1227="Verified — clear"),IF(AND(AND(LEN(TRIM(CF1227))&gt;0,LEFT(LOWER(TRIM(CF1227)),7)&lt;&gt;"pending"),OR(CG1227="High",CG1227="Moderate"),OR(CH1227="Low",CH1227="Some concerns",CH1227="Not applicable")),IF(AND(DD1227="No",OR(DE1227="HIGH",DE1227="CONDITIONAL"),AND(LEN(TRIM(DF1227))&gt;0,LEFT(LOWER(TRIM(DF1227)),7)&lt;&gt;"pending")),IF(AND(AND(LEN(TRIM(DT1227))&gt;0,LEFT(LOWER(TRIM(DT1227)),7)&lt;&gt;"pending"),AND(LEN(TRIM(DU1227))&gt;0,LEFT(LOWER(TRIM(DU1227)),7)&lt;&gt;"pending"),OR(AND(LEN(TRIM(DV1227))&gt;0,LEFT(LOWER(TRIM(DV1227)),7)&lt;&gt;"pending"),AND(LEN(TRIM(DW1227))&gt;0,LEFT(LOWER(TRIM(DW1227)),7)&lt;&gt;"pending")),AND(LEN(TRIM(DX1227))&gt;0,LEFT(LOWER(TRIM(DX1227)),7)&lt;&gt;"pending")),IF(AND(F1227="Claim-ready",OR(EA1227="Strong",EA1227="Moderate"),AND(LEN(TRIM(G1227))&gt;0,LEFT(LOWER(TRIM(G1227)),7)&lt;&gt;"pending"),G1227&lt;&gt;"No substantive use decision is permitted from identification metadata alone.",AND(LEN(TRIM(DZ1227))&gt;0,LEFT(LOWER(TRIM(DZ1227)),7)&lt;&gt;"pending"),DZ1227&lt;&gt;"Identification metadata alone does not permit any substantive scientific, causal, operational, or institutional claim.",AND(LEN(TRIM(EI1227))&gt;0,LEFT(LOWER(TRIM(EI1227)),7)&lt;&gt;"pending"),ISNUMBER(EH1227),EH1227&gt;0),"READY","PENDING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7" t="str">
        <x:v>Pending</x:v>
      </x:c>
      <x:c r="EE1227"/>
      <x:c r="EF1227" t="str">
        <x:v>Pending</x:v>
      </x:c>
      <x:c r="EG1227" t="str">
        <x:v>Pending</x:v>
      </x:c>
      <x:c r="EH1227"/>
      <x:c r="EI1227" s="501"/>
      <x:c r="EJ1227"/>
      <x:c r="EK1227" t="str">
        <x:v>Pending</x:v>
      </x:c>
      <x:c r="EL1227" t="n">
        <x:v>46272</x:v>
      </x:c>
      <x:c r="EM1227" t="str">
        <x:v>Production PubMed record imported and reconciled to Zotero item WSJ4D9UV;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7" t="n">
        <x:f>IF(L1227="","",(IF(N1227&lt;&gt;"",1,0)+IF(O1227&lt;&gt;"",1,0)+IF(AJ1227&lt;&gt;"",1,0)+IF(AU1227&lt;&gt;"",1,0)+IF(BE1227&lt;&gt;"",1,0)+IF(CF1227&lt;&gt;"",1,0)+IF(CJ1227="Yes",1,0)+IF(CL1227="Yes",1,0)+IF(DE1227&lt;&gt;"Pending",1,0)+IF(F1227&lt;&gt;"",1,0)+IF(DZ1227&lt;&gt;"",1,0)+IF(EI1227&lt;&gt;"",1,0))/12)</x:f>
        <x:v>0.5</x:v>
      </x:c>
    </x:row>
    <x:row r="1228">
      <x:c r="A1228" t="str">
        <x:v>EV-1225</x:v>
      </x:c>
      <x:c r="B1228" t="str">
        <x:v>Integrity check</x:v>
      </x:c>
      <x:c r="C1228" t="str">
        <x:f>IF(L1228="","",IF(LEFT(EC1228,7)="BLOCKED","🔴 Do not use for conclusion",IF(EB1228="Yes","🟢 Claim-ready","🟡 Caution / context")))</x:f>
        <x:v>🟡 Caution / context</x:v>
      </x:c>
      <x:c r="D1228" t="str">
        <x:f>IF(L1228="","",EC1228)</x:f>
        <x:v>PENDING — appropriate appraisal</x:v>
      </x:c>
      <x:c r="E1228" t="str">
        <x:v>P2 — High</x:v>
      </x:c>
      <x:c r="F1228" t="str">
        <x:v>Pending</x:v>
      </x:c>
      <x:c r="G1228" t="str">
        <x:v>Title/abstract identify an explicit tactical/public-safety context and readiness domain; retain for full-text assessment.</x:v>
      </x:c>
      <x:c r="H1228" t="str">
        <x:v>Obtain and review lawful full text; confirm human adjudication; then select a design-specific appraisal instrument.</x:v>
      </x:c>
      <x:c r="I1228"/>
      <x:c r="J1228" t="str">
        <x:v>A — Core</x:v>
      </x:c>
      <x:c r="K1228" t="str">
        <x:v>IDENTIFIED</x:v>
      </x:c>
      <x:c r="L1228" t="str">
        <x:v>[Improvement of the system of medical equipmet rationing for military units during the wartime].</x:v>
      </x:c>
      <x:c r="M1228"/>
      <x:c r="N1228" t="str">
        <x:v>Miroshnichenko, Iu V; Goriachev, A B; Popov, A A; Morgunov, V A; Ryzhikov, M V; Merkulov, A V</x:v>
      </x:c>
      <x:c r="O1228" t="n">
        <x:v>2013</x:v>
      </x:c>
      <x:c r="P1228" t="str">
        <x:v>Voenno-meditsinskii zhurnal</x:v>
      </x:c>
      <x:c r="Q1228" t="str">
        <x:v>English Abstract; Journal Article</x:v>
      </x:c>
      <x:c r="R1228" t="str">
        <x:v>Unclear</x:v>
      </x:c>
      <x:c r="S1228" t="str">
        <x:v>Unknown</x:v>
      </x:c>
      <x:c r="T1228" t="str">
        <x:v>rus</x:v>
      </x:c>
      <x:c r="U1228" t="str">
        <x:v>https://pubmed.ncbi.nlm.nih.gov/24341006/</x:v>
      </x:c>
      <x:c r="V1228" t="str"/>
      <x:c r="W1228" t="str">
        <x:f>IF(V1228="","",LOWER(SUBSTITUTE(SUBSTITUTE(SUBSTITUTE(SUBSTITUTE(TRIM(V1228),"https://doi.org/",""),"http://doi.org/",""),"https://dx.doi.org/",""),"doi:","")))</x:f>
      </x:c>
      <x:c r="X1228" t="str">
        <x:v>24341006</x:v>
      </x:c>
      <x:c r="Y1228" t="str"/>
      <x:c r="Z1228"/>
      <x:c r="AA1228" t="str">
        <x:v>PubMed/MEDLINE</x:v>
      </x:c>
      <x:c r="AB1228" t="str">
        <x:v>PUBMED-A-v1.0-2026-08-28</x:v>
      </x:c>
      <x:c r="AC1228" t="str">
        <x:v>SP-PUBMED-A-20260828</x:v>
      </x:c>
      <x:c r="AD1228" s="499" t="n">
        <x:v>46262</x:v>
      </x:c>
      <x:c r="AE1228" s="499" t="n">
        <x:v>46272</x:v>
      </x:c>
      <x:c r="AF1228" t="str">
        <x:v>J5545SQI</x:v>
      </x:c>
      <x:c r="AG1228"/>
      <x:c r="AH1228" t="str">
        <x:v>Tactical Athlete → Operational Readiness Brazil</x:v>
      </x:c>
      <x:c r="AI1228" t="str">
        <x:v>evidence-family:A</x:v>
      </x:c>
      <x:c r="AJ1228"/>
      <x:c r="AK1228" t="str">
        <x:f>IF(AJ1228="","",IF(OR(LOWER(AJ1228)="brazil",LOWER(AJ1228)="brasil"),"Yes","No"))</x:f>
      </x:c>
      <x:c r="AL1228"/>
      <x:c r="AM1228"/>
      <x:c r="AN1228"/>
      <x:c r="AO1228"/>
      <x:c r="AP1228"/>
      <x:c r="AQ1228"/>
      <x:c r="AR1228"/>
      <x:c r="AS1228"/>
      <x:c r="AT1228"/>
      <x:c r="AU1228"/>
      <x:c r="AV1228"/>
      <x:c r="AW1228"/>
      <x:c r="AX1228"/>
      <x:c r="AY1228"/>
      <x:c r="AZ1228"/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/>
      <x:c r="BO1228"/>
      <x:c r="BP1228"/>
      <x:c r="BQ1228"/>
      <x:c r="BR1228"/>
      <x:c r="BS1228"/>
      <x:c r="BT1228"/>
      <x:c r="BU1228"/>
      <x:c r="BV1228"/>
      <x:c r="BW1228"/>
      <x:c r="BX1228"/>
      <x:c r="BY1228"/>
      <x:c r="BZ1228"/>
      <x:c r="CA1228"/>
      <x:c r="CB1228"/>
      <x:c r="CC1228"/>
      <x:c r="CD1228"/>
      <x:c r="CE1228"/>
      <x:c r="CF1228"/>
      <x:c r="CG1228"/>
      <x:c r="CH1228"/>
      <x:c r="CI1228"/>
      <x:c r="CJ1228" t="str">
        <x:v>Yes</x:v>
      </x:c>
      <x:c r="CK1228" t="str">
        <x:v>Yes</x:v>
      </x:c>
      <x:c r="CL1228" t="str">
        <x:v>Yes</x:v>
      </x:c>
      <x:c r="CM1228" t="str">
        <x:v>Clear</x:v>
      </x:c>
      <x:c r="CN1228" t="str">
        <x:v>Verified — clear</x:v>
      </x:c>
      <x:c r="CO1228" t="n">
        <x:v>46272</x:v>
      </x:c>
      <x:c r="CP1228" t="str">
        <x:v>https://pubmed.ncbi.nlm.nih.gov/24341006/</x:v>
      </x:c>
      <x:c r="CQ1228"/>
      <x:c r="CR1228"/>
      <x:c r="CS1228"/>
      <x:c r="CT1228"/>
      <x:c r="CU1228"/>
      <x:c r="CV1228"/>
      <x:c r="CW1228"/>
      <x:c r="CX1228"/>
      <x:c r="CY1228"/>
      <x:c r="CZ1228"/>
      <x:c r="DA1228"/>
      <x:c r="DB1228" t="str">
        <x:f>IF(L1228="","",IF(AND(COUNT(CU1228:DA1228)=7,OR(CU1228=0,CU1228=1,CU1228=2),OR(CV1228=0,CV1228=1,CV1228=2),OR(CW1228=0,CW1228=1,CW1228=2),OR(CX1228=0,CX1228=1,CX1228=2),OR(CY1228=0,CY1228=1,CY1228=2),OR(CZ1228=0,CZ1228=1,CZ1228=2),OR(DA1228=0,DA1228=1,DA1228=2)),SUM(CU1228:DA1228),""))</x:f>
      </x:c>
      <x:c r="DC1228" t="str">
        <x:f>IF(DB1228="","",ROUND(DB1228/14*10,1))</x:f>
      </x:c>
      <x:c r="DD1228" t="str">
        <x:v>Pending</x:v>
      </x:c>
      <x:c r="DE1228" t="str">
        <x:f>IF(L1228="","",IF(DC1228="","Pending",IF(DD1228="Yes","CONDITIONAL — safety override",IF(DC1228&gt;=8,"HIGH",IF(DC1228&gt;=5,"CONDITIONAL","LOW")))))</x:f>
        <x:v>Pending</x:v>
      </x:c>
      <x:c r="DF1228" t="str">
        <x:v>Pending screening and full-text appraisal; no transferability judgment made at identification.</x:v>
      </x:c>
      <x:c r="DG1228"/>
      <x:c r="DH1228"/>
      <x:c r="DI1228"/>
      <x:c r="DJ1228"/>
      <x:c r="DK1228"/>
      <x:c r="DL1228"/>
      <x:c r="DM1228"/>
      <x:c r="DN1228"/>
      <x:c r="DO1228"/>
      <x:c r="DP1228"/>
      <x:c r="DQ1228"/>
      <x:c r="DR1228"/>
      <x:c r="DS1228"/>
      <x:c r="DT1228"/>
      <x:c r="DU1228"/>
      <x:c r="DV1228"/>
      <x:c r="DW1228"/>
      <x:c r="DX1228"/>
      <x:c r="DY1228"/>
      <x:c r="DZ1228" t="str">
        <x:v>Title/abstract screening alone does not establish effectiveness, causality, methodological quality, transferability to Brazilian public safety or an institutional recommendation.</x:v>
      </x:c>
      <x:c r="EA1228" t="str">
        <x:v>Pending</x:v>
      </x:c>
      <x:c r="EB1228" t="str">
        <x:f>IF(L1228="","",IF(EC1228="READY","Yes","No / Pending"))</x:f>
        <x:v>No / Pending</x:v>
      </x:c>
      <x:c r="EC1228" t="str">
        <x:f>IF(L1228="","",IF(OR(ISNUMBER(SEARCH("Retracted Publication",Q1228)),CM1228="Retracted",CN1228="Retracted",CM1228="Expression of Concern",CN1228="Expression of Concern",F1228="Not used",CG1228="Critical",CH1228="High",CH1228="Critical"),"BLOCKED — integrity or use restriction",IF(AND(CJ1228="Yes",CK1228="Yes",CL1228="Yes"),IF(AND(CM1228="Clear",CN1228="Verified — clear"),IF(AND(AND(LEN(TRIM(CF1228))&gt;0,LEFT(LOWER(TRIM(CF1228)),7)&lt;&gt;"pending"),OR(CG1228="High",CG1228="Moderate"),OR(CH1228="Low",CH1228="Some concerns",CH1228="Not applicable")),IF(AND(DD1228="No",OR(DE1228="HIGH",DE1228="CONDITIONAL"),AND(LEN(TRIM(DF1228))&gt;0,LEFT(LOWER(TRIM(DF1228)),7)&lt;&gt;"pending")),IF(AND(AND(LEN(TRIM(DT1228))&gt;0,LEFT(LOWER(TRIM(DT1228)),7)&lt;&gt;"pending"),AND(LEN(TRIM(DU1228))&gt;0,LEFT(LOWER(TRIM(DU1228)),7)&lt;&gt;"pending"),OR(AND(LEN(TRIM(DV1228))&gt;0,LEFT(LOWER(TRIM(DV1228)),7)&lt;&gt;"pending"),AND(LEN(TRIM(DW1228))&gt;0,LEFT(LOWER(TRIM(DW1228)),7)&lt;&gt;"pending")),AND(LEN(TRIM(DX1228))&gt;0,LEFT(LOWER(TRIM(DX1228)),7)&lt;&gt;"pending")),IF(AND(F1228="Claim-ready",OR(EA1228="Strong",EA1228="Moderate"),AND(LEN(TRIM(G1228))&gt;0,LEFT(LOWER(TRIM(G1228)),7)&lt;&gt;"pending"),G1228&lt;&gt;"No substantive use decision is permitted from identification metadata alone.",AND(LEN(TRIM(DZ1228))&gt;0,LEFT(LOWER(TRIM(DZ1228)),7)&lt;&gt;"pending"),DZ1228&lt;&gt;"Identification metadata alone does not permit any substantive scientific, causal, operational, or institutional claim.",AND(LEN(TRIM(EI1228))&gt;0,LEFT(LOWER(TRIM(EI1228)),7)&lt;&gt;"pending"),ISNUMBER(EH1228),EH1228&gt;0),"READY","PENDING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8" t="str">
        <x:v>Pending</x:v>
      </x:c>
      <x:c r="EE1228"/>
      <x:c r="EF1228" t="str">
        <x:v>Pending</x:v>
      </x:c>
      <x:c r="EG1228" t="str">
        <x:v>Pending</x:v>
      </x:c>
      <x:c r="EH1228"/>
      <x:c r="EI1228" s="501"/>
      <x:c r="EJ1228"/>
      <x:c r="EK1228" t="str">
        <x:v>Pending</x:v>
      </x:c>
      <x:c r="EL1228" t="n">
        <x:v>46272</x:v>
      </x:c>
      <x:c r="EM1228" t="str">
        <x:v>Production PubMed record imported and reconciled to Zotero item J5545SQI;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8" t="n">
        <x:f>IF(L1228="","",(IF(N1228&lt;&gt;"",1,0)+IF(O1228&lt;&gt;"",1,0)+IF(AJ1228&lt;&gt;"",1,0)+IF(AU1228&lt;&gt;"",1,0)+IF(BE1228&lt;&gt;"",1,0)+IF(CF1228&lt;&gt;"",1,0)+IF(CJ1228="Yes",1,0)+IF(CL1228="Yes",1,0)+IF(DE1228&lt;&gt;"Pending",1,0)+IF(F1228&lt;&gt;"",1,0)+IF(DZ1228&lt;&gt;"",1,0)+IF(EI1228&lt;&gt;"",1,0))/12)</x:f>
        <x:v>0.5</x:v>
      </x:c>
    </x:row>
    <x:row r="1229">
      <x:c r="A1229" t="str">
        <x:v>EV-1226</x:v>
      </x:c>
      <x:c r="B1229" t="str">
        <x:v>Integrity check</x:v>
      </x:c>
      <x:c r="C1229" t="str">
        <x:f>IF(L1229="","",IF(LEFT(EC1229,7)="BLOCKED","🔴 Do not use for conclusion",IF(EB1229="Yes","🟢 Claim-ready","🟡 Caution / context")))</x:f>
        <x:v>🟡 Caution / context</x:v>
      </x:c>
      <x:c r="D1229" t="str">
        <x:f>IF(L1229="","",EC1229)</x:f>
        <x:v>PENDING — appropriate appraisal</x:v>
      </x:c>
      <x:c r="E1229" t="str">
        <x:v>P3 — Medium</x:v>
      </x:c>
      <x:c r="F1229" t="str">
        <x:v>Pending</x:v>
      </x:c>
      <x:c r="G1229" t="str">
        <x:v>Title/abstract identify an explicit tactical/public-safety context and readiness domain; retain for full-text assessment.</x:v>
      </x:c>
      <x:c r="H1229" t="str">
        <x:v>Obtain and review lawful full text; confirm human adjudication; then select a design-specific appraisal instrument.</x:v>
      </x:c>
      <x:c r="I1229"/>
      <x:c r="J1229" t="str">
        <x:v>A — Core</x:v>
      </x:c>
      <x:c r="K1229" t="str">
        <x:v>IDENTIFIED</x:v>
      </x:c>
      <x:c r="L1229" t="str">
        <x:v>Association among functional-movement ability, fatigue, sedentary time, and fitness in 40 years and older active duty military personnel.</x:v>
      </x:c>
      <x:c r="M1229"/>
      <x:c r="N1229" t="str">
        <x:v>Kennedy-Armbruster, Carol; Evans, Ellen M; Sexauer, Lisa; Peterson, James; Wyatt, William</x:v>
      </x:c>
      <x:c r="O1229" t="n">
        <x:v>2013</x:v>
      </x:c>
      <x:c r="P1229" t="str">
        <x:v>Military medicine</x:v>
      </x:c>
      <x:c r="Q1229" t="str">
        <x:v>Journal Article; Research Support, Non-U.S. Gov't</x:v>
      </x:c>
      <x:c r="R1229" t="str">
        <x:v>Unclear</x:v>
      </x:c>
      <x:c r="S1229" t="str">
        <x:v>Unknown</x:v>
      </x:c>
      <x:c r="T1229" t="str">
        <x:v>eng</x:v>
      </x:c>
      <x:c r="U1229" t="str">
        <x:v>https://pubmed.ncbi.nlm.nih.gov/24306020/</x:v>
      </x:c>
      <x:c r="V1229" t="str">
        <x:v>10.7205/milmed-d-13-00186</x:v>
      </x:c>
      <x:c r="W1229" t="str">
        <x:f>IF(V1229="","",LOWER(SUBSTITUTE(SUBSTITUTE(SUBSTITUTE(SUBSTITUTE(TRIM(V1229),"https://doi.org/",""),"http://doi.org/",""),"https://dx.doi.org/",""),"doi:","")))</x:f>
        <x:v>10.7205/milmed-d-13-00186</x:v>
      </x:c>
      <x:c r="X1229" t="str">
        <x:v>24306020</x:v>
      </x:c>
      <x:c r="Y1229" t="str"/>
      <x:c r="Z1229"/>
      <x:c r="AA1229" t="str">
        <x:v>PubMed/MEDLINE</x:v>
      </x:c>
      <x:c r="AB1229" t="str">
        <x:v>PUBMED-A-v1.0-2026-08-28</x:v>
      </x:c>
      <x:c r="AC1229" t="str">
        <x:v>SP-PUBMED-A-20260828</x:v>
      </x:c>
      <x:c r="AD1229" s="499" t="n">
        <x:v>46262</x:v>
      </x:c>
      <x:c r="AE1229" s="499" t="n">
        <x:v>46272</x:v>
      </x:c>
      <x:c r="AF1229" t="str">
        <x:v>N6RJCJ4I</x:v>
      </x:c>
      <x:c r="AG1229"/>
      <x:c r="AH1229" t="str">
        <x:v>Tactical Athlete → Operational Readiness Brazil</x:v>
      </x:c>
      <x:c r="AI1229" t="str">
        <x:v>evidence-family:A</x:v>
      </x:c>
      <x:c r="AJ1229"/>
      <x:c r="AK1229" t="str">
        <x:f>IF(AJ1229="","",IF(OR(LOWER(AJ1229)="brazil",LOWER(AJ1229)="brasil"),"Yes","No"))</x:f>
      </x:c>
      <x:c r="AL1229"/>
      <x:c r="AM1229"/>
      <x:c r="AN1229"/>
      <x:c r="AO1229"/>
      <x:c r="AP1229"/>
      <x:c r="AQ1229"/>
      <x:c r="AR1229"/>
      <x:c r="AS1229"/>
      <x:c r="AT1229"/>
      <x:c r="AU1229"/>
      <x:c r="AV1229"/>
      <x:c r="AW1229"/>
      <x:c r="AX1229"/>
      <x:c r="AY1229"/>
      <x:c r="AZ1229"/>
      <x:c r="BA1229"/>
      <x:c r="BB1229"/>
      <x:c r="BC1229"/>
      <x:c r="BD1229"/>
      <x:c r="BE1229"/>
      <x:c r="BF1229"/>
      <x:c r="BG1229"/>
      <x:c r="BH1229"/>
      <x:c r="BI1229"/>
      <x:c r="BJ1229"/>
      <x:c r="BK1229"/>
      <x:c r="BL1229"/>
      <x:c r="BM1229"/>
      <x:c r="BN1229"/>
      <x:c r="BO1229"/>
      <x:c r="BP1229"/>
      <x:c r="BQ1229"/>
      <x:c r="BR1229"/>
      <x:c r="BS1229"/>
      <x:c r="BT1229"/>
      <x:c r="BU1229"/>
      <x:c r="BV1229"/>
      <x:c r="BW1229"/>
      <x:c r="BX1229"/>
      <x:c r="BY1229"/>
      <x:c r="BZ1229"/>
      <x:c r="CA1229"/>
      <x:c r="CB1229"/>
      <x:c r="CC1229"/>
      <x:c r="CD1229"/>
      <x:c r="CE1229"/>
      <x:c r="CF1229"/>
      <x:c r="CG1229"/>
      <x:c r="CH1229"/>
      <x:c r="CI1229"/>
      <x:c r="CJ1229" t="str">
        <x:v>Yes</x:v>
      </x:c>
      <x:c r="CK1229" t="str">
        <x:v>Yes</x:v>
      </x:c>
      <x:c r="CL1229" t="str">
        <x:v>Yes</x:v>
      </x:c>
      <x:c r="CM1229" t="str">
        <x:v>Clear</x:v>
      </x:c>
      <x:c r="CN1229" t="str">
        <x:v>Verified — clear</x:v>
      </x:c>
      <x:c r="CO1229" t="n">
        <x:v>46272</x:v>
      </x:c>
      <x:c r="CP1229" t="str">
        <x:v>https://pubmed.ncbi.nlm.nih.gov/24306020/</x:v>
      </x:c>
      <x:c r="CQ1229"/>
      <x:c r="CR1229"/>
      <x:c r="CS1229"/>
      <x:c r="CT1229"/>
      <x:c r="CU1229"/>
      <x:c r="CV1229"/>
      <x:c r="CW1229"/>
      <x:c r="CX1229"/>
      <x:c r="CY1229"/>
      <x:c r="CZ1229"/>
      <x:c r="DA1229"/>
      <x:c r="DB1229" t="str">
        <x:f>IF(L1229="","",IF(AND(COUNT(CU1229:DA1229)=7,OR(CU1229=0,CU1229=1,CU1229=2),OR(CV1229=0,CV1229=1,CV1229=2),OR(CW1229=0,CW1229=1,CW1229=2),OR(CX1229=0,CX1229=1,CX1229=2),OR(CY1229=0,CY1229=1,CY1229=2),OR(CZ1229=0,CZ1229=1,CZ1229=2),OR(DA1229=0,DA1229=1,DA1229=2)),SUM(CU1229:DA1229),""))</x:f>
      </x:c>
      <x:c r="DC1229" t="str">
        <x:f>IF(DB1229="","",ROUND(DB1229/14*10,1))</x:f>
      </x:c>
      <x:c r="DD1229" t="str">
        <x:v>Pending</x:v>
      </x:c>
      <x:c r="DE1229" t="str">
        <x:f>IF(L1229="","",IF(DC1229="","Pending",IF(DD1229="Yes","CONDITIONAL — safety override",IF(DC1229&gt;=8,"HIGH",IF(DC1229&gt;=5,"CONDITIONAL","LOW")))))</x:f>
        <x:v>Pending</x:v>
      </x:c>
      <x:c r="DF1229" t="str">
        <x:v>Pending screening and full-text appraisal; no transferability judgment made at identification.</x:v>
      </x:c>
      <x:c r="DG1229"/>
      <x:c r="DH1229"/>
      <x:c r="DI1229"/>
      <x:c r="DJ1229"/>
      <x:c r="DK1229"/>
      <x:c r="DL1229"/>
      <x:c r="DM1229"/>
      <x:c r="DN1229"/>
      <x:c r="DO1229"/>
      <x:c r="DP1229"/>
      <x:c r="DQ1229"/>
      <x:c r="DR1229"/>
      <x:c r="DS1229"/>
      <x:c r="DT1229"/>
      <x:c r="DU1229"/>
      <x:c r="DV1229"/>
      <x:c r="DW1229"/>
      <x:c r="DX1229"/>
      <x:c r="DY1229"/>
      <x:c r="DZ1229" t="str">
        <x:v>Title/abstract screening alone does not establish effectiveness, causality, methodological quality, transferability to Brazilian public safety or an institutional recommendation.</x:v>
      </x:c>
      <x:c r="EA1229" t="str">
        <x:v>Pending</x:v>
      </x:c>
      <x:c r="EB1229" t="str">
        <x:f>IF(L1229="","",IF(EC1229="READY","Yes","No / Pending"))</x:f>
        <x:v>No / Pending</x:v>
      </x:c>
      <x:c r="EC1229" t="str">
        <x:f>IF(L1229="","",IF(OR(ISNUMBER(SEARCH("Retracted Publication",Q1229)),CM1229="Retracted",CN1229="Retracted",CM1229="Expression of Concern",CN1229="Expression of Concern",F1229="Not used",CG1229="Critical",CH1229="High",CH1229="Critical"),"BLOCKED — integrity or use restriction",IF(AND(CJ1229="Yes",CK1229="Yes",CL1229="Yes"),IF(AND(CM1229="Clear",CN1229="Verified — clear"),IF(AND(AND(LEN(TRIM(CF1229))&gt;0,LEFT(LOWER(TRIM(CF1229)),7)&lt;&gt;"pending"),OR(CG1229="High",CG1229="Moderate"),OR(CH1229="Low",CH1229="Some concerns",CH1229="Not applicable")),IF(AND(DD1229="No",OR(DE1229="HIGH",DE1229="CONDITIONAL"),AND(LEN(TRIM(DF1229))&gt;0,LEFT(LOWER(TRIM(DF1229)),7)&lt;&gt;"pending")),IF(AND(AND(LEN(TRIM(DT1229))&gt;0,LEFT(LOWER(TRIM(DT1229)),7)&lt;&gt;"pending"),AND(LEN(TRIM(DU1229))&gt;0,LEFT(LOWER(TRIM(DU1229)),7)&lt;&gt;"pending"),OR(AND(LEN(TRIM(DV1229))&gt;0,LEFT(LOWER(TRIM(DV1229)),7)&lt;&gt;"pending"),AND(LEN(TRIM(DW1229))&gt;0,LEFT(LOWER(TRIM(DW1229)),7)&lt;&gt;"pending")),AND(LEN(TRIM(DX1229))&gt;0,LEFT(LOWER(TRIM(DX1229)),7)&lt;&gt;"pending")),IF(AND(F1229="Claim-ready",OR(EA1229="Strong",EA1229="Moderate"),AND(LEN(TRIM(G1229))&gt;0,LEFT(LOWER(TRIM(G1229)),7)&lt;&gt;"pending"),G1229&lt;&gt;"No substantive use decision is permitted from identification metadata alone.",AND(LEN(TRIM(DZ1229))&gt;0,LEFT(LOWER(TRIM(DZ1229)),7)&lt;&gt;"pending"),DZ1229&lt;&gt;"Identification metadata alone does not permit any substantive scientific, causal, operational, or institutional claim.",AND(LEN(TRIM(EI1229))&gt;0,LEFT(LOWER(TRIM(EI1229)),7)&lt;&gt;"pending"),ISNUMBER(EH1229),EH1229&gt;0),"READY","PENDING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29" t="str">
        <x:v>Pending</x:v>
      </x:c>
      <x:c r="EE1229"/>
      <x:c r="EF1229" t="str">
        <x:v>Pending</x:v>
      </x:c>
      <x:c r="EG1229" t="str">
        <x:v>Pending</x:v>
      </x:c>
      <x:c r="EH1229"/>
      <x:c r="EI1229" s="501"/>
      <x:c r="EJ1229"/>
      <x:c r="EK1229" t="str">
        <x:v>Pending</x:v>
      </x:c>
      <x:c r="EL1229" t="n">
        <x:v>46272</x:v>
      </x:c>
      <x:c r="EM1229" t="str">
        <x:v>Production PubMed record imported and reconciled to Zotero item N6RJCJ4I;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29" t="n">
        <x:f>IF(L1229="","",(IF(N1229&lt;&gt;"",1,0)+IF(O1229&lt;&gt;"",1,0)+IF(AJ1229&lt;&gt;"",1,0)+IF(AU1229&lt;&gt;"",1,0)+IF(BE1229&lt;&gt;"",1,0)+IF(CF1229&lt;&gt;"",1,0)+IF(CJ1229="Yes",1,0)+IF(CL1229="Yes",1,0)+IF(DE1229&lt;&gt;"Pending",1,0)+IF(F1229&lt;&gt;"",1,0)+IF(DZ1229&lt;&gt;"",1,0)+IF(EI1229&lt;&gt;"",1,0))/12)</x:f>
        <x:v>0.5</x:v>
      </x:c>
    </x:row>
    <x:row r="1230">
      <x:c r="A1230" t="str">
        <x:v>EV-1227</x:v>
      </x:c>
      <x:c r="B1230" t="str">
        <x:v>Integrity check</x:v>
      </x:c>
      <x:c r="C1230" t="str">
        <x:f>IF(L1230="","",IF(LEFT(EC1230,7)="BLOCKED","🔴 Do not use for conclusion",IF(EB1230="Yes","🟢 Claim-ready","🟡 Caution / context")))</x:f>
        <x:v>🟡 Caution / context</x:v>
      </x:c>
      <x:c r="D1230" t="str">
        <x:f>IF(L1230="","",EC1230)</x:f>
        <x:v>PENDING — appropriate appraisal</x:v>
      </x:c>
      <x:c r="E1230" t="str">
        <x:v>P3 — Medium</x:v>
      </x:c>
      <x:c r="F1230" t="str">
        <x:v>Pending</x:v>
      </x:c>
      <x:c r="G1230" t="str">
        <x:v>Title/abstract identify an explicit tactical/public-safety context and readiness domain; retain for full-text assessment.</x:v>
      </x:c>
      <x:c r="H1230" t="str">
        <x:v>Obtain and review lawful full text; confirm human adjudication; then select a design-specific appraisal instrument.</x:v>
      </x:c>
      <x:c r="I1230"/>
      <x:c r="J1230" t="str">
        <x:v>A — Core</x:v>
      </x:c>
      <x:c r="K1230" t="str">
        <x:v>IDENTIFIED</x:v>
      </x:c>
      <x:c r="L1230" t="str">
        <x:v>Impact of illness per ICD-9 classification on progression to physical evaluation board for U.S. marines placed on limited duty status 2006-2010.</x:v>
      </x:c>
      <x:c r="M1230"/>
      <x:c r="N1230" t="str">
        <x:v>Johnson, Lucas A; Cantrell, Joyce</x:v>
      </x:c>
      <x:c r="O1230" t="n">
        <x:v>2013</x:v>
      </x:c>
      <x:c r="P1230" t="str">
        <x:v>Military medicine</x:v>
      </x:c>
      <x:c r="Q1230" t="str">
        <x:v>Journal Article</x:v>
      </x:c>
      <x:c r="R1230" t="str">
        <x:v>Unclear</x:v>
      </x:c>
      <x:c r="S1230" t="str">
        <x:v>Unknown</x:v>
      </x:c>
      <x:c r="T1230" t="str">
        <x:v>eng</x:v>
      </x:c>
      <x:c r="U1230" t="str">
        <x:v>https://pubmed.ncbi.nlm.nih.gov/24306017/</x:v>
      </x:c>
      <x:c r="V1230" t="str">
        <x:v>10.7205/milmed-d-13-00320</x:v>
      </x:c>
      <x:c r="W1230" t="str">
        <x:f>IF(V1230="","",LOWER(SUBSTITUTE(SUBSTITUTE(SUBSTITUTE(SUBSTITUTE(TRIM(V1230),"https://doi.org/",""),"http://doi.org/",""),"https://dx.doi.org/",""),"doi:","")))</x:f>
        <x:v>10.7205/milmed-d-13-00320</x:v>
      </x:c>
      <x:c r="X1230" t="str">
        <x:v>24306017</x:v>
      </x:c>
      <x:c r="Y1230" t="str"/>
      <x:c r="Z1230"/>
      <x:c r="AA1230" t="str">
        <x:v>PubMed/MEDLINE</x:v>
      </x:c>
      <x:c r="AB1230" t="str">
        <x:v>PUBMED-A-v1.0-2026-08-28</x:v>
      </x:c>
      <x:c r="AC1230" t="str">
        <x:v>SP-PUBMED-A-20260828</x:v>
      </x:c>
      <x:c r="AD1230" s="499" t="n">
        <x:v>46262</x:v>
      </x:c>
      <x:c r="AE1230" s="499" t="n">
        <x:v>46272</x:v>
      </x:c>
      <x:c r="AF1230" t="str">
        <x:v>STDP37ID</x:v>
      </x:c>
      <x:c r="AG1230"/>
      <x:c r="AH1230" t="str">
        <x:v>Tactical Athlete → Operational Readiness Brazil</x:v>
      </x:c>
      <x:c r="AI1230" t="str">
        <x:v>evidence-family:A</x:v>
      </x:c>
      <x:c r="AJ1230"/>
      <x:c r="AK1230" t="str">
        <x:f>IF(AJ1230="","",IF(OR(LOWER(AJ1230)="brazil",LOWER(AJ1230)="brasil"),"Yes","No"))</x:f>
      </x:c>
      <x:c r="AL1230"/>
      <x:c r="AM1230"/>
      <x:c r="AN1230"/>
      <x:c r="AO1230"/>
      <x:c r="AP1230"/>
      <x:c r="AQ1230"/>
      <x:c r="AR1230"/>
      <x:c r="AS1230"/>
      <x:c r="AT1230"/>
      <x:c r="AU1230"/>
      <x:c r="AV1230"/>
      <x:c r="AW1230"/>
      <x:c r="AX1230"/>
      <x:c r="AY1230"/>
      <x:c r="AZ1230"/>
      <x:c r="BA1230"/>
      <x:c r="BB1230"/>
      <x:c r="BC1230"/>
      <x:c r="BD1230"/>
      <x:c r="BE1230"/>
      <x:c r="BF1230"/>
      <x:c r="BG1230"/>
      <x:c r="BH1230"/>
      <x:c r="BI1230"/>
      <x:c r="BJ1230"/>
      <x:c r="BK1230"/>
      <x:c r="BL1230"/>
      <x:c r="BM1230"/>
      <x:c r="BN1230"/>
      <x:c r="BO1230"/>
      <x:c r="BP1230"/>
      <x:c r="BQ1230"/>
      <x:c r="BR1230"/>
      <x:c r="BS1230"/>
      <x:c r="BT1230"/>
      <x:c r="BU1230"/>
      <x:c r="BV1230"/>
      <x:c r="BW1230"/>
      <x:c r="BX1230"/>
      <x:c r="BY1230"/>
      <x:c r="BZ1230"/>
      <x:c r="CA1230"/>
      <x:c r="CB1230"/>
      <x:c r="CC1230"/>
      <x:c r="CD1230"/>
      <x:c r="CE1230"/>
      <x:c r="CF1230"/>
      <x:c r="CG1230"/>
      <x:c r="CH1230"/>
      <x:c r="CI1230"/>
      <x:c r="CJ1230" t="str">
        <x:v>Yes</x:v>
      </x:c>
      <x:c r="CK1230" t="str">
        <x:v>Yes</x:v>
      </x:c>
      <x:c r="CL1230" t="str">
        <x:v>Yes</x:v>
      </x:c>
      <x:c r="CM1230" t="str">
        <x:v>Clear</x:v>
      </x:c>
      <x:c r="CN1230" t="str">
        <x:v>Verified — clear</x:v>
      </x:c>
      <x:c r="CO1230" t="n">
        <x:v>46272</x:v>
      </x:c>
      <x:c r="CP1230" t="str">
        <x:v>https://pubmed.ncbi.nlm.nih.gov/24306017/</x:v>
      </x:c>
      <x:c r="CQ1230"/>
      <x:c r="CR1230"/>
      <x:c r="CS1230"/>
      <x:c r="CT1230"/>
      <x:c r="CU1230"/>
      <x:c r="CV1230"/>
      <x:c r="CW1230"/>
      <x:c r="CX1230"/>
      <x:c r="CY1230"/>
      <x:c r="CZ1230"/>
      <x:c r="DA1230"/>
      <x:c r="DB1230" t="str">
        <x:f>IF(L1230="","",IF(AND(COUNT(CU1230:DA1230)=7,OR(CU1230=0,CU1230=1,CU1230=2),OR(CV1230=0,CV1230=1,CV1230=2),OR(CW1230=0,CW1230=1,CW1230=2),OR(CX1230=0,CX1230=1,CX1230=2),OR(CY1230=0,CY1230=1,CY1230=2),OR(CZ1230=0,CZ1230=1,CZ1230=2),OR(DA1230=0,DA1230=1,DA1230=2)),SUM(CU1230:DA1230),""))</x:f>
      </x:c>
      <x:c r="DC1230" t="str">
        <x:f>IF(DB1230="","",ROUND(DB1230/14*10,1))</x:f>
      </x:c>
      <x:c r="DD1230" t="str">
        <x:v>Pending</x:v>
      </x:c>
      <x:c r="DE1230" t="str">
        <x:f>IF(L1230="","",IF(DC1230="","Pending",IF(DD1230="Yes","CONDITIONAL — safety override",IF(DC1230&gt;=8,"HIGH",IF(DC1230&gt;=5,"CONDITIONAL","LOW")))))</x:f>
        <x:v>Pending</x:v>
      </x:c>
      <x:c r="DF1230" t="str">
        <x:v>Pending screening and full-text appraisal; no transferability judgment made at identification.</x:v>
      </x:c>
      <x:c r="DG1230"/>
      <x:c r="DH1230"/>
      <x:c r="DI1230"/>
      <x:c r="DJ1230"/>
      <x:c r="DK1230"/>
      <x:c r="DL1230"/>
      <x:c r="DM1230"/>
      <x:c r="DN1230"/>
      <x:c r="DO1230"/>
      <x:c r="DP1230"/>
      <x:c r="DQ1230"/>
      <x:c r="DR1230"/>
      <x:c r="DS1230"/>
      <x:c r="DT1230"/>
      <x:c r="DU1230"/>
      <x:c r="DV1230"/>
      <x:c r="DW1230"/>
      <x:c r="DX1230"/>
      <x:c r="DY1230"/>
      <x:c r="DZ1230" t="str">
        <x:v>Title/abstract screening alone does not establish effectiveness, causality, methodological quality, transferability to Brazilian public safety or an institutional recommendation.</x:v>
      </x:c>
      <x:c r="EA1230" t="str">
        <x:v>Pending</x:v>
      </x:c>
      <x:c r="EB1230" t="str">
        <x:f>IF(L1230="","",IF(EC1230="READY","Yes","No / Pending"))</x:f>
        <x:v>No / Pending</x:v>
      </x:c>
      <x:c r="EC1230" t="str">
        <x:f>IF(L1230="","",IF(OR(ISNUMBER(SEARCH("Retracted Publication",Q1230)),CM1230="Retracted",CN1230="Retracted",CM1230="Expression of Concern",CN1230="Expression of Concern",F1230="Not used",CG1230="Critical",CH1230="High",CH1230="Critical"),"BLOCKED — integrity or use restriction",IF(AND(CJ1230="Yes",CK1230="Yes",CL1230="Yes"),IF(AND(CM1230="Clear",CN1230="Verified — clear"),IF(AND(AND(LEN(TRIM(CF1230))&gt;0,LEFT(LOWER(TRIM(CF1230)),7)&lt;&gt;"pending"),OR(CG1230="High",CG1230="Moderate"),OR(CH1230="Low",CH1230="Some concerns",CH1230="Not applicable")),IF(AND(DD1230="No",OR(DE1230="HIGH",DE1230="CONDITIONAL"),AND(LEN(TRIM(DF1230))&gt;0,LEFT(LOWER(TRIM(DF1230)),7)&lt;&gt;"pending")),IF(AND(AND(LEN(TRIM(DT1230))&gt;0,LEFT(LOWER(TRIM(DT1230)),7)&lt;&gt;"pending"),AND(LEN(TRIM(DU1230))&gt;0,LEFT(LOWER(TRIM(DU1230)),7)&lt;&gt;"pending"),OR(AND(LEN(TRIM(DV1230))&gt;0,LEFT(LOWER(TRIM(DV1230)),7)&lt;&gt;"pending"),AND(LEN(TRIM(DW1230))&gt;0,LEFT(LOWER(TRIM(DW1230)),7)&lt;&gt;"pending")),AND(LEN(TRIM(DX1230))&gt;0,LEFT(LOWER(TRIM(DX1230)),7)&lt;&gt;"pending")),IF(AND(F1230="Claim-ready",OR(EA1230="Strong",EA1230="Moderate"),AND(LEN(TRIM(G1230))&gt;0,LEFT(LOWER(TRIM(G1230)),7)&lt;&gt;"pending"),G1230&lt;&gt;"No substantive use decision is permitted from identification metadata alone.",AND(LEN(TRIM(DZ1230))&gt;0,LEFT(LOWER(TRIM(DZ1230)),7)&lt;&gt;"pending"),DZ1230&lt;&gt;"Identification metadata alone does not permit any substantive scientific, causal, operational, or institutional claim.",AND(LEN(TRIM(EI1230))&gt;0,LEFT(LOWER(TRIM(EI1230)),7)&lt;&gt;"pending"),ISNUMBER(EH1230),EH1230&gt;0),"READY","PENDING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0" t="str">
        <x:v>Pending</x:v>
      </x:c>
      <x:c r="EE1230"/>
      <x:c r="EF1230" t="str">
        <x:v>Pending</x:v>
      </x:c>
      <x:c r="EG1230" t="str">
        <x:v>Pending</x:v>
      </x:c>
      <x:c r="EH1230"/>
      <x:c r="EI1230" s="501"/>
      <x:c r="EJ1230"/>
      <x:c r="EK1230" t="str">
        <x:v>Pending</x:v>
      </x:c>
      <x:c r="EL1230" t="n">
        <x:v>46272</x:v>
      </x:c>
      <x:c r="EM1230" t="str">
        <x:v>Production PubMed record imported and reconciled to Zotero item STDP37ID;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0" t="n">
        <x:f>IF(L1230="","",(IF(N1230&lt;&gt;"",1,0)+IF(O1230&lt;&gt;"",1,0)+IF(AJ1230&lt;&gt;"",1,0)+IF(AU1230&lt;&gt;"",1,0)+IF(BE1230&lt;&gt;"",1,0)+IF(CF1230&lt;&gt;"",1,0)+IF(CJ1230="Yes",1,0)+IF(CL1230="Yes",1,0)+IF(DE1230&lt;&gt;"Pending",1,0)+IF(F1230&lt;&gt;"",1,0)+IF(DZ1230&lt;&gt;"",1,0)+IF(EI1230&lt;&gt;"",1,0))/12)</x:f>
        <x:v>0.5</x:v>
      </x:c>
    </x:row>
    <x:row r="1231">
      <x:c r="A1231" t="str">
        <x:v>EV-1228</x:v>
      </x:c>
      <x:c r="B1231" t="str">
        <x:v>Integrity check</x:v>
      </x:c>
      <x:c r="C1231" t="str">
        <x:f>IF(L1231="","",IF(LEFT(EC1231,7)="BLOCKED","🔴 Do not use for conclusion",IF(EB1231="Yes","🟢 Claim-ready","🟡 Caution / context")))</x:f>
        <x:v>🟡 Caution / context</x:v>
      </x:c>
      <x:c r="D1231" t="str">
        <x:f>IF(L1231="","",EC1231)</x:f>
        <x:v>PENDING — appropriate appraisal</x:v>
      </x:c>
      <x:c r="E1231" t="str">
        <x:v>P3 — Medium</x:v>
      </x:c>
      <x:c r="F1231" t="str">
        <x:v>Pending</x:v>
      </x:c>
      <x:c r="G1231" t="str">
        <x:v>Title/abstract identify an explicit operational APHT/medical-readiness topic; retain for full-text assessment.</x:v>
      </x:c>
      <x:c r="H1231" t="str">
        <x:v>Obtain and review lawful full text; confirm human adjudication; then select a design-specific appraisal instrument.</x:v>
      </x:c>
      <x:c r="I1231"/>
      <x:c r="J1231" t="str">
        <x:v>B — APHT / Medical Readiness</x:v>
      </x:c>
      <x:c r="K1231" t="str">
        <x:v>IDENTIFIED</x:v>
      </x:c>
      <x:c r="L1231" t="str">
        <x:v>A method for testing the integrated thermal resistance of thermoelectric modules.</x:v>
      </x:c>
      <x:c r="M1231"/>
      <x:c r="N1231" t="str">
        <x:v>Gao, Junling; Du, Qungui; Chen, Min</x:v>
      </x:c>
      <x:c r="O1231" t="n">
        <x:v>2013</x:v>
      </x:c>
      <x:c r="P1231" t="str">
        <x:v>The Review of scientific instruments</x:v>
      </x:c>
      <x:c r="Q1231" t="str">
        <x:v>Journal Article</x:v>
      </x:c>
      <x:c r="R1231" t="str">
        <x:v>Unclear</x:v>
      </x:c>
      <x:c r="S1231" t="str">
        <x:v>Unknown</x:v>
      </x:c>
      <x:c r="T1231" t="str">
        <x:v>eng</x:v>
      </x:c>
      <x:c r="U1231" t="str">
        <x:v>https://pubmed.ncbi.nlm.nih.gov/24289427/</x:v>
      </x:c>
      <x:c r="V1231" t="str">
        <x:v>10.1063/1.4828339</x:v>
      </x:c>
      <x:c r="W1231" t="str">
        <x:f>IF(V1231="","",LOWER(SUBSTITUTE(SUBSTITUTE(SUBSTITUTE(SUBSTITUTE(TRIM(V1231),"https://doi.org/",""),"http://doi.org/",""),"https://dx.doi.org/",""),"doi:","")))</x:f>
        <x:v>10.1063/1.4828339</x:v>
      </x:c>
      <x:c r="X1231" t="str">
        <x:v>24289427</x:v>
      </x:c>
      <x:c r="Y1231" t="str"/>
      <x:c r="Z1231"/>
      <x:c r="AA1231" t="str">
        <x:v>PubMed/MEDLINE</x:v>
      </x:c>
      <x:c r="AB1231" t="str">
        <x:v>PUBMED-B-v1.0-2026-08-28</x:v>
      </x:c>
      <x:c r="AC1231" t="str">
        <x:v>SP-PUBMED-B-20260828</x:v>
      </x:c>
      <x:c r="AD1231" s="499" t="n">
        <x:v>46262</x:v>
      </x:c>
      <x:c r="AE1231" s="499" t="n">
        <x:v>46272</x:v>
      </x:c>
      <x:c r="AF1231" t="str">
        <x:v>C5GPN3PF</x:v>
      </x:c>
      <x:c r="AG1231"/>
      <x:c r="AH1231" t="str">
        <x:v>Tactical Athlete → Operational Readiness Brazil</x:v>
      </x:c>
      <x:c r="AI1231" t="str">
        <x:v>evidence-family:B</x:v>
      </x:c>
      <x:c r="AJ1231"/>
      <x:c r="AK1231" t="str">
        <x:f>IF(AJ1231="","",IF(OR(LOWER(AJ1231)="brazil",LOWER(AJ1231)="brasil"),"Yes","No"))</x:f>
      </x:c>
      <x:c r="AL1231"/>
      <x:c r="AM1231"/>
      <x:c r="AN1231"/>
      <x:c r="AO1231"/>
      <x:c r="AP1231"/>
      <x:c r="AQ1231"/>
      <x:c r="AR1231"/>
      <x:c r="AS1231"/>
      <x:c r="AT1231"/>
      <x:c r="AU1231"/>
      <x:c r="AV1231"/>
      <x:c r="AW1231"/>
      <x:c r="AX1231"/>
      <x:c r="AY1231"/>
      <x:c r="AZ1231"/>
      <x:c r="BA1231"/>
      <x:c r="BB1231"/>
      <x:c r="BC1231"/>
      <x:c r="BD1231"/>
      <x:c r="BE1231"/>
      <x:c r="BF1231"/>
      <x:c r="BG1231"/>
      <x:c r="BH1231"/>
      <x:c r="BI1231"/>
      <x:c r="BJ1231"/>
      <x:c r="BK1231"/>
      <x:c r="BL1231"/>
      <x:c r="BM1231"/>
      <x:c r="BN1231"/>
      <x:c r="BO1231"/>
      <x:c r="BP1231"/>
      <x:c r="BQ1231"/>
      <x:c r="BR1231"/>
      <x:c r="BS1231"/>
      <x:c r="BT1231"/>
      <x:c r="BU1231"/>
      <x:c r="BV1231"/>
      <x:c r="BW1231"/>
      <x:c r="BX1231"/>
      <x:c r="BY1231"/>
      <x:c r="BZ1231"/>
      <x:c r="CA1231"/>
      <x:c r="CB1231"/>
      <x:c r="CC1231"/>
      <x:c r="CD1231"/>
      <x:c r="CE1231"/>
      <x:c r="CF1231"/>
      <x:c r="CG1231"/>
      <x:c r="CH1231"/>
      <x:c r="CI1231"/>
      <x:c r="CJ1231" t="str">
        <x:v>Yes</x:v>
      </x:c>
      <x:c r="CK1231" t="str">
        <x:v>Yes</x:v>
      </x:c>
      <x:c r="CL1231" t="str">
        <x:v>Yes</x:v>
      </x:c>
      <x:c r="CM1231" t="str">
        <x:v>Clear</x:v>
      </x:c>
      <x:c r="CN1231" t="str">
        <x:v>Verified — clear</x:v>
      </x:c>
      <x:c r="CO1231" t="n">
        <x:v>46272</x:v>
      </x:c>
      <x:c r="CP1231" t="str">
        <x:v>https://pubmed.ncbi.nlm.nih.gov/24289427/</x:v>
      </x:c>
      <x:c r="CQ1231"/>
      <x:c r="CR1231"/>
      <x:c r="CS1231"/>
      <x:c r="CT1231"/>
      <x:c r="CU1231"/>
      <x:c r="CV1231"/>
      <x:c r="CW1231"/>
      <x:c r="CX1231"/>
      <x:c r="CY1231"/>
      <x:c r="CZ1231"/>
      <x:c r="DA1231"/>
      <x:c r="DB1231" t="str">
        <x:f>IF(L1231="","",IF(AND(COUNT(CU1231:DA1231)=7,OR(CU1231=0,CU1231=1,CU1231=2),OR(CV1231=0,CV1231=1,CV1231=2),OR(CW1231=0,CW1231=1,CW1231=2),OR(CX1231=0,CX1231=1,CX1231=2),OR(CY1231=0,CY1231=1,CY1231=2),OR(CZ1231=0,CZ1231=1,CZ1231=2),OR(DA1231=0,DA1231=1,DA1231=2)),SUM(CU1231:DA1231),""))</x:f>
      </x:c>
      <x:c r="DC1231" t="str">
        <x:f>IF(DB1231="","",ROUND(DB1231/14*10,1))</x:f>
      </x:c>
      <x:c r="DD1231" t="str">
        <x:v>Pending</x:v>
      </x:c>
      <x:c r="DE1231" t="str">
        <x:f>IF(L1231="","",IF(DC1231="","Pending",IF(DD1231="Yes","CONDITIONAL — safety override",IF(DC1231&gt;=8,"HIGH",IF(DC1231&gt;=5,"CONDITIONAL","LOW")))))</x:f>
        <x:v>Pending</x:v>
      </x:c>
      <x:c r="DF1231" t="str">
        <x:v>Pending screening and full-text appraisal; no transferability judgment made at identification.</x:v>
      </x:c>
      <x:c r="DG1231"/>
      <x:c r="DH1231"/>
      <x:c r="DI1231"/>
      <x:c r="DJ1231"/>
      <x:c r="DK1231"/>
      <x:c r="DL1231"/>
      <x:c r="DM1231"/>
      <x:c r="DN1231"/>
      <x:c r="DO1231"/>
      <x:c r="DP1231"/>
      <x:c r="DQ1231"/>
      <x:c r="DR1231"/>
      <x:c r="DS1231"/>
      <x:c r="DT1231"/>
      <x:c r="DU1231"/>
      <x:c r="DV1231"/>
      <x:c r="DW1231"/>
      <x:c r="DX1231"/>
      <x:c r="DY1231"/>
      <x:c r="DZ1231" t="str">
        <x:v>Title/abstract screening alone does not establish effectiveness, causality, methodological quality, transferability to Brazilian public safety or an institutional recommendation.</x:v>
      </x:c>
      <x:c r="EA1231" t="str">
        <x:v>Pending</x:v>
      </x:c>
      <x:c r="EB1231" t="str">
        <x:f>IF(L1231="","",IF(EC1231="READY","Yes","No / Pending"))</x:f>
        <x:v>No / Pending</x:v>
      </x:c>
      <x:c r="EC1231" t="str">
        <x:f>IF(L1231="","",IF(OR(ISNUMBER(SEARCH("Retracted Publication",Q1231)),CM1231="Retracted",CN1231="Retracted",CM1231="Expression of Concern",CN1231="Expression of Concern",F1231="Not used",CG1231="Critical",CH1231="High",CH1231="Critical"),"BLOCKED — integrity or use restriction",IF(AND(CJ1231="Yes",CK1231="Yes",CL1231="Yes"),IF(AND(CM1231="Clear",CN1231="Verified — clear"),IF(AND(AND(LEN(TRIM(CF1231))&gt;0,LEFT(LOWER(TRIM(CF1231)),7)&lt;&gt;"pending"),OR(CG1231="High",CG1231="Moderate"),OR(CH1231="Low",CH1231="Some concerns",CH1231="Not applicable")),IF(AND(DD1231="No",OR(DE1231="HIGH",DE1231="CONDITIONAL"),AND(LEN(TRIM(DF1231))&gt;0,LEFT(LOWER(TRIM(DF1231)),7)&lt;&gt;"pending")),IF(AND(AND(LEN(TRIM(DT1231))&gt;0,LEFT(LOWER(TRIM(DT1231)),7)&lt;&gt;"pending"),AND(LEN(TRIM(DU1231))&gt;0,LEFT(LOWER(TRIM(DU1231)),7)&lt;&gt;"pending"),OR(AND(LEN(TRIM(DV1231))&gt;0,LEFT(LOWER(TRIM(DV1231)),7)&lt;&gt;"pending"),AND(LEN(TRIM(DW1231))&gt;0,LEFT(LOWER(TRIM(DW1231)),7)&lt;&gt;"pending")),AND(LEN(TRIM(DX1231))&gt;0,LEFT(LOWER(TRIM(DX1231)),7)&lt;&gt;"pending")),IF(AND(F1231="Claim-ready",OR(EA1231="Strong",EA1231="Moderate"),AND(LEN(TRIM(G1231))&gt;0,LEFT(LOWER(TRIM(G1231)),7)&lt;&gt;"pending"),G1231&lt;&gt;"No substantive use decision is permitted from identification metadata alone.",AND(LEN(TRIM(DZ1231))&gt;0,LEFT(LOWER(TRIM(DZ1231)),7)&lt;&gt;"pending"),DZ1231&lt;&gt;"Identification metadata alone does not permit any substantive scientific, causal, operational, or institutional claim.",AND(LEN(TRIM(EI1231))&gt;0,LEFT(LOWER(TRIM(EI1231)),7)&lt;&gt;"pending"),ISNUMBER(EH1231),EH1231&gt;0),"READY","PENDING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1" t="str">
        <x:v>Pending</x:v>
      </x:c>
      <x:c r="EE1231"/>
      <x:c r="EF1231" t="str">
        <x:v>Pending</x:v>
      </x:c>
      <x:c r="EG1231" t="str">
        <x:v>Pending</x:v>
      </x:c>
      <x:c r="EH1231"/>
      <x:c r="EI1231" s="501"/>
      <x:c r="EJ1231"/>
      <x:c r="EK1231" t="str">
        <x:v>Pending</x:v>
      </x:c>
      <x:c r="EL1231" t="n">
        <x:v>46272</x:v>
      </x:c>
      <x:c r="EM1231" t="str">
        <x:v>Production PubMed record imported and reconciled to Zotero item C5GPN3PF;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1" t="n">
        <x:f>IF(L1231="","",(IF(N1231&lt;&gt;"",1,0)+IF(O1231&lt;&gt;"",1,0)+IF(AJ1231&lt;&gt;"",1,0)+IF(AU1231&lt;&gt;"",1,0)+IF(BE1231&lt;&gt;"",1,0)+IF(CF1231&lt;&gt;"",1,0)+IF(CJ1231="Yes",1,0)+IF(CL1231="Yes",1,0)+IF(DE1231&lt;&gt;"Pending",1,0)+IF(F1231&lt;&gt;"",1,0)+IF(DZ1231&lt;&gt;"",1,0)+IF(EI1231&lt;&gt;"",1,0))/12)</x:f>
        <x:v>0.5</x:v>
      </x:c>
    </x:row>
    <x:row r="1232">
      <x:c r="A1232" t="str">
        <x:v>EV-1229</x:v>
      </x:c>
      <x:c r="B1232" t="str">
        <x:v>Integrity check</x:v>
      </x:c>
      <x:c r="C1232" t="str">
        <x:f>IF(L1232="","",IF(LEFT(EC1232,7)="BLOCKED","🔴 Do not use for conclusion",IF(EB1232="Yes","🟢 Claim-ready","🟡 Caution / context")))</x:f>
        <x:v>🟡 Caution / context</x:v>
      </x:c>
      <x:c r="D1232" t="str">
        <x:f>IF(L1232="","",EC1232)</x:f>
        <x:v>PENDING — appropriate appraisal</x:v>
      </x:c>
      <x:c r="E1232" t="str">
        <x:v>P3 — Medium</x:v>
      </x:c>
      <x:c r="F1232" t="str">
        <x:v>Pending</x:v>
      </x:c>
      <x:c r="G1232" t="str">
        <x:v>Title/abstract identify an explicit tactical/public-safety context and readiness domain; retain for full-text assessment.</x:v>
      </x:c>
      <x:c r="H1232" t="str">
        <x:v>Obtain and review lawful full text; confirm human adjudication; then select a design-specific appraisal instrument.</x:v>
      </x:c>
      <x:c r="I1232"/>
      <x:c r="J1232" t="str">
        <x:v>A — Core</x:v>
      </x:c>
      <x:c r="K1232" t="str">
        <x:v>IDENTIFIED</x:v>
      </x:c>
      <x:c r="L1232" t="str">
        <x:v>Towards the next frontier for simulation-based training: full-hospital simulation across the entire patient pathway.</x:v>
      </x:c>
      <x:c r="M1232"/>
      <x:c r="N1232" t="str">
        <x:v>Arora, Sonal; Cox, Charles; Davies, Simon; Kassab, Eva; Mahoney, Peter; Sharma, Eshaa; Darzi, Ara; Vincent, Charles; Sevdalis, Nick</x:v>
      </x:c>
      <x:c r="O1232" t="n">
        <x:v>2014</x:v>
      </x:c>
      <x:c r="P1232" t="str">
        <x:v>Annals of surgery</x:v>
      </x:c>
      <x:c r="Q1232" t="str">
        <x:v>Journal Article; Research Support, Non-U.S. Gov't</x:v>
      </x:c>
      <x:c r="R1232" t="str">
        <x:v>Unclear</x:v>
      </x:c>
      <x:c r="S1232" t="str">
        <x:v>Unknown</x:v>
      </x:c>
      <x:c r="T1232" t="str">
        <x:v>eng</x:v>
      </x:c>
      <x:c r="U1232" t="str">
        <x:v>https://pubmed.ncbi.nlm.nih.gov/24263325/</x:v>
      </x:c>
      <x:c r="V1232" t="str">
        <x:v>10.1097/sla.0000000000000305</x:v>
      </x:c>
      <x:c r="W1232" t="str">
        <x:f>IF(V1232="","",LOWER(SUBSTITUTE(SUBSTITUTE(SUBSTITUTE(SUBSTITUTE(TRIM(V1232),"https://doi.org/",""),"http://doi.org/",""),"https://dx.doi.org/",""),"doi:","")))</x:f>
        <x:v>10.1097/sla.0000000000000305</x:v>
      </x:c>
      <x:c r="X1232" t="str">
        <x:v>24263325</x:v>
      </x:c>
      <x:c r="Y1232" t="str"/>
      <x:c r="Z1232"/>
      <x:c r="AA1232" t="str">
        <x:v>PubMed/MEDLINE</x:v>
      </x:c>
      <x:c r="AB1232" t="str">
        <x:v>PUBMED-A-v1.0-2026-08-28</x:v>
      </x:c>
      <x:c r="AC1232" t="str">
        <x:v>SP-PUBMED-A-20260828</x:v>
      </x:c>
      <x:c r="AD1232" s="499" t="n">
        <x:v>46262</x:v>
      </x:c>
      <x:c r="AE1232" s="499" t="n">
        <x:v>46272</x:v>
      </x:c>
      <x:c r="AF1232" t="str">
        <x:v>QFQUL4JB</x:v>
      </x:c>
      <x:c r="AG1232"/>
      <x:c r="AH1232" t="str">
        <x:v>Tactical Athlete → Operational Readiness Brazil</x:v>
      </x:c>
      <x:c r="AI1232" t="str">
        <x:v>evidence-family:A</x:v>
      </x:c>
      <x:c r="AJ1232"/>
      <x:c r="AK1232" t="str">
        <x:f>IF(AJ1232="","",IF(OR(LOWER(AJ1232)="brazil",LOWER(AJ1232)="brasil"),"Yes","No"))</x:f>
      </x:c>
      <x:c r="AL1232"/>
      <x:c r="AM1232"/>
      <x:c r="AN1232"/>
      <x:c r="AO1232"/>
      <x:c r="AP1232"/>
      <x:c r="AQ1232"/>
      <x:c r="AR1232"/>
      <x:c r="AS1232"/>
      <x:c r="AT1232"/>
      <x:c r="AU1232"/>
      <x:c r="AV1232"/>
      <x:c r="AW1232"/>
      <x:c r="AX1232"/>
      <x:c r="AY1232"/>
      <x:c r="AZ1232"/>
      <x:c r="BA1232"/>
      <x:c r="BB1232"/>
      <x:c r="BC1232"/>
      <x:c r="BD1232"/>
      <x:c r="BE1232"/>
      <x:c r="BF1232"/>
      <x:c r="BG1232"/>
      <x:c r="BH1232"/>
      <x:c r="BI1232"/>
      <x:c r="BJ1232"/>
      <x:c r="BK1232"/>
      <x:c r="BL1232"/>
      <x:c r="BM1232"/>
      <x:c r="BN1232"/>
      <x:c r="BO1232"/>
      <x:c r="BP1232"/>
      <x:c r="BQ1232"/>
      <x:c r="BR1232"/>
      <x:c r="BS1232"/>
      <x:c r="BT1232"/>
      <x:c r="BU1232"/>
      <x:c r="BV1232"/>
      <x:c r="BW1232"/>
      <x:c r="BX1232"/>
      <x:c r="BY1232"/>
      <x:c r="BZ1232"/>
      <x:c r="CA1232"/>
      <x:c r="CB1232"/>
      <x:c r="CC1232"/>
      <x:c r="CD1232"/>
      <x:c r="CE1232"/>
      <x:c r="CF1232"/>
      <x:c r="CG1232"/>
      <x:c r="CH1232"/>
      <x:c r="CI1232"/>
      <x:c r="CJ1232" t="str">
        <x:v>Yes</x:v>
      </x:c>
      <x:c r="CK1232" t="str">
        <x:v>Yes</x:v>
      </x:c>
      <x:c r="CL1232" t="str">
        <x:v>Yes</x:v>
      </x:c>
      <x:c r="CM1232" t="str">
        <x:v>Clear</x:v>
      </x:c>
      <x:c r="CN1232" t="str">
        <x:v>Verified — clear</x:v>
      </x:c>
      <x:c r="CO1232" t="n">
        <x:v>46272</x:v>
      </x:c>
      <x:c r="CP1232" t="str">
        <x:v>https://pubmed.ncbi.nlm.nih.gov/24263325/</x:v>
      </x:c>
      <x:c r="CQ1232"/>
      <x:c r="CR1232"/>
      <x:c r="CS1232"/>
      <x:c r="CT1232"/>
      <x:c r="CU1232"/>
      <x:c r="CV1232"/>
      <x:c r="CW1232"/>
      <x:c r="CX1232"/>
      <x:c r="CY1232"/>
      <x:c r="CZ1232"/>
      <x:c r="DA1232"/>
      <x:c r="DB1232" t="str">
        <x:f>IF(L1232="","",IF(AND(COUNT(CU1232:DA1232)=7,OR(CU1232=0,CU1232=1,CU1232=2),OR(CV1232=0,CV1232=1,CV1232=2),OR(CW1232=0,CW1232=1,CW1232=2),OR(CX1232=0,CX1232=1,CX1232=2),OR(CY1232=0,CY1232=1,CY1232=2),OR(CZ1232=0,CZ1232=1,CZ1232=2),OR(DA1232=0,DA1232=1,DA1232=2)),SUM(CU1232:DA1232),""))</x:f>
      </x:c>
      <x:c r="DC1232" t="str">
        <x:f>IF(DB1232="","",ROUND(DB1232/14*10,1))</x:f>
      </x:c>
      <x:c r="DD1232" t="str">
        <x:v>Pending</x:v>
      </x:c>
      <x:c r="DE1232" t="str">
        <x:f>IF(L1232="","",IF(DC1232="","Pending",IF(DD1232="Yes","CONDITIONAL — safety override",IF(DC1232&gt;=8,"HIGH",IF(DC1232&gt;=5,"CONDITIONAL","LOW")))))</x:f>
        <x:v>Pending</x:v>
      </x:c>
      <x:c r="DF1232" t="str">
        <x:v>Pending screening and full-text appraisal; no transferability judgment made at identification.</x:v>
      </x:c>
      <x:c r="DG1232"/>
      <x:c r="DH1232"/>
      <x:c r="DI1232"/>
      <x:c r="DJ1232"/>
      <x:c r="DK1232"/>
      <x:c r="DL1232"/>
      <x:c r="DM1232"/>
      <x:c r="DN1232"/>
      <x:c r="DO1232"/>
      <x:c r="DP1232"/>
      <x:c r="DQ1232"/>
      <x:c r="DR1232"/>
      <x:c r="DS1232"/>
      <x:c r="DT1232"/>
      <x:c r="DU1232"/>
      <x:c r="DV1232"/>
      <x:c r="DW1232"/>
      <x:c r="DX1232"/>
      <x:c r="DY1232"/>
      <x:c r="DZ1232" t="str">
        <x:v>Title/abstract screening alone does not establish effectiveness, causality, methodological quality, transferability to Brazilian public safety or an institutional recommendation.</x:v>
      </x:c>
      <x:c r="EA1232" t="str">
        <x:v>Pending</x:v>
      </x:c>
      <x:c r="EB1232" t="str">
        <x:f>IF(L1232="","",IF(EC1232="READY","Yes","No / Pending"))</x:f>
        <x:v>No / Pending</x:v>
      </x:c>
      <x:c r="EC1232" t="str">
        <x:f>IF(L1232="","",IF(OR(ISNUMBER(SEARCH("Retracted Publication",Q1232)),CM1232="Retracted",CN1232="Retracted",CM1232="Expression of Concern",CN1232="Expression of Concern",F1232="Not used",CG1232="Critical",CH1232="High",CH1232="Critical"),"BLOCKED — integrity or use restriction",IF(AND(CJ1232="Yes",CK1232="Yes",CL1232="Yes"),IF(AND(CM1232="Clear",CN1232="Verified — clear"),IF(AND(AND(LEN(TRIM(CF1232))&gt;0,LEFT(LOWER(TRIM(CF1232)),7)&lt;&gt;"pending"),OR(CG1232="High",CG1232="Moderate"),OR(CH1232="Low",CH1232="Some concerns",CH1232="Not applicable")),IF(AND(DD1232="No",OR(DE1232="HIGH",DE1232="CONDITIONAL"),AND(LEN(TRIM(DF1232))&gt;0,LEFT(LOWER(TRIM(DF1232)),7)&lt;&gt;"pending")),IF(AND(AND(LEN(TRIM(DT1232))&gt;0,LEFT(LOWER(TRIM(DT1232)),7)&lt;&gt;"pending"),AND(LEN(TRIM(DU1232))&gt;0,LEFT(LOWER(TRIM(DU1232)),7)&lt;&gt;"pending"),OR(AND(LEN(TRIM(DV1232))&gt;0,LEFT(LOWER(TRIM(DV1232)),7)&lt;&gt;"pending"),AND(LEN(TRIM(DW1232))&gt;0,LEFT(LOWER(TRIM(DW1232)),7)&lt;&gt;"pending")),AND(LEN(TRIM(DX1232))&gt;0,LEFT(LOWER(TRIM(DX1232)),7)&lt;&gt;"pending")),IF(AND(F1232="Claim-ready",OR(EA1232="Strong",EA1232="Moderate"),AND(LEN(TRIM(G1232))&gt;0,LEFT(LOWER(TRIM(G1232)),7)&lt;&gt;"pending"),G1232&lt;&gt;"No substantive use decision is permitted from identification metadata alone.",AND(LEN(TRIM(DZ1232))&gt;0,LEFT(LOWER(TRIM(DZ1232)),7)&lt;&gt;"pending"),DZ1232&lt;&gt;"Identification metadata alone does not permit any substantive scientific, causal, operational, or institutional claim.",AND(LEN(TRIM(EI1232))&gt;0,LEFT(LOWER(TRIM(EI1232)),7)&lt;&gt;"pending"),ISNUMBER(EH1232),EH1232&gt;0),"READY","PENDING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2" t="str">
        <x:v>Pending</x:v>
      </x:c>
      <x:c r="EE1232"/>
      <x:c r="EF1232" t="str">
        <x:v>Pending</x:v>
      </x:c>
      <x:c r="EG1232" t="str">
        <x:v>Pending</x:v>
      </x:c>
      <x:c r="EH1232"/>
      <x:c r="EI1232" s="501"/>
      <x:c r="EJ1232"/>
      <x:c r="EK1232" t="str">
        <x:v>Pending</x:v>
      </x:c>
      <x:c r="EL1232" t="n">
        <x:v>46272</x:v>
      </x:c>
      <x:c r="EM1232" t="str">
        <x:v>Production PubMed record imported and reconciled to Zotero item QFQUL4JB;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2" t="n">
        <x:f>IF(L1232="","",(IF(N1232&lt;&gt;"",1,0)+IF(O1232&lt;&gt;"",1,0)+IF(AJ1232&lt;&gt;"",1,0)+IF(AU1232&lt;&gt;"",1,0)+IF(BE1232&lt;&gt;"",1,0)+IF(CF1232&lt;&gt;"",1,0)+IF(CJ1232="Yes",1,0)+IF(CL1232="Yes",1,0)+IF(DE1232&lt;&gt;"Pending",1,0)+IF(F1232&lt;&gt;"",1,0)+IF(DZ1232&lt;&gt;"",1,0)+IF(EI1232&lt;&gt;"",1,0))/12)</x:f>
        <x:v>0.5</x:v>
      </x:c>
    </x:row>
    <x:row r="1233">
      <x:c r="A1233" t="str">
        <x:v>EV-1230</x:v>
      </x:c>
      <x:c r="B1233" t="str">
        <x:v>Integrity check</x:v>
      </x:c>
      <x:c r="C1233" t="str">
        <x:f>IF(L1233="","",IF(LEFT(EC1233,7)="BLOCKED","🔴 Do not use for conclusion",IF(EB1233="Yes","🟢 Claim-ready","🟡 Caution / context")))</x:f>
        <x:v>🟡 Caution / context</x:v>
      </x:c>
      <x:c r="D1233" t="str">
        <x:f>IF(L1233="","",EC1233)</x:f>
        <x:v>PENDING — appropriate appraisal</x:v>
      </x:c>
      <x:c r="E1233" t="str">
        <x:v>P3 — Medium</x:v>
      </x:c>
      <x:c r="F1233" t="str">
        <x:v>Pending</x:v>
      </x:c>
      <x:c r="G1233" t="str">
        <x:v>Title/abstract identify an explicit operational APHT/medical-readiness topic; retain for full-text assessment.</x:v>
      </x:c>
      <x:c r="H1233" t="str">
        <x:v>Obtain and review lawful full text; confirm human adjudication; then select a design-specific appraisal instrument.</x:v>
      </x:c>
      <x:c r="I1233"/>
      <x:c r="J1233" t="str">
        <x:v>B — APHT / Medical Readiness</x:v>
      </x:c>
      <x:c r="K1233" t="str">
        <x:v>IDENTIFIED</x:v>
      </x:c>
      <x:c r="L1233" t="str">
        <x:v>Tactical emergency casualty care?pediatric appendix: novel guidelines for the care of the pediatric casualty in the high-threat, prehospital environment.</x:v>
      </x:c>
      <x:c r="M1233"/>
      <x:c r="N1233" t="str">
        <x:v>Bobko, Joshua P; Lai, Tristan T; Smith, Reed; Shapiro, Geoffrey; Baldridge, Todd; Callaway, David W</x:v>
      </x:c>
      <x:c r="O1233" t="n">
        <x:v>2013</x:v>
      </x:c>
      <x:c r="P1233" t="str">
        <x:v>Journal of special operations medicine : a peer reviewed journal for SOF medical professionals</x:v>
      </x:c>
      <x:c r="Q1233" t="str">
        <x:v>Journal Article</x:v>
      </x:c>
      <x:c r="R1233" t="str">
        <x:v>Unclear</x:v>
      </x:c>
      <x:c r="S1233" t="str">
        <x:v>Unknown</x:v>
      </x:c>
      <x:c r="T1233" t="str">
        <x:v>eng</x:v>
      </x:c>
      <x:c r="U1233" t="str">
        <x:v>https://pubmed.ncbi.nlm.nih.gov/24227567/</x:v>
      </x:c>
      <x:c r="V1233" t="str">
        <x:v>10.55460/ef77-ldyw</x:v>
      </x:c>
      <x:c r="W1233" t="str">
        <x:f>IF(V1233="","",LOWER(SUBSTITUTE(SUBSTITUTE(SUBSTITUTE(SUBSTITUTE(TRIM(V1233),"https://doi.org/",""),"http://doi.org/",""),"https://dx.doi.org/",""),"doi:","")))</x:f>
        <x:v>10.55460/ef77-ldyw</x:v>
      </x:c>
      <x:c r="X1233" t="str">
        <x:v>24227567</x:v>
      </x:c>
      <x:c r="Y1233" t="str"/>
      <x:c r="Z1233"/>
      <x:c r="AA1233" t="str">
        <x:v>PubMed/MEDLINE</x:v>
      </x:c>
      <x:c r="AB1233" t="str">
        <x:v>PUBMED-B-v1.0-2026-08-28</x:v>
      </x:c>
      <x:c r="AC1233" t="str">
        <x:v>SP-PUBMED-B-20260828</x:v>
      </x:c>
      <x:c r="AD1233" s="499" t="n">
        <x:v>46262</x:v>
      </x:c>
      <x:c r="AE1233" s="499" t="n">
        <x:v>46272</x:v>
      </x:c>
      <x:c r="AF1233" t="str">
        <x:v>GRG8B286</x:v>
      </x:c>
      <x:c r="AG1233"/>
      <x:c r="AH1233" t="str">
        <x:v>Tactical Athlete → Operational Readiness Brazil</x:v>
      </x:c>
      <x:c r="AI1233" t="str">
        <x:v>evidence-family:B</x:v>
      </x:c>
      <x:c r="AJ1233"/>
      <x:c r="AK1233" t="str">
        <x:f>IF(AJ1233="","",IF(OR(LOWER(AJ1233)="brazil",LOWER(AJ1233)="brasil"),"Yes","No"))</x:f>
      </x:c>
      <x:c r="AL1233"/>
      <x:c r="AM1233"/>
      <x:c r="AN1233"/>
      <x:c r="AO1233"/>
      <x:c r="AP1233"/>
      <x:c r="AQ1233"/>
      <x:c r="AR1233"/>
      <x:c r="AS1233"/>
      <x:c r="AT1233"/>
      <x:c r="AU1233"/>
      <x:c r="AV1233"/>
      <x:c r="AW1233"/>
      <x:c r="AX1233"/>
      <x:c r="AY1233"/>
      <x:c r="AZ1233"/>
      <x:c r="BA1233"/>
      <x:c r="BB1233"/>
      <x:c r="BC1233"/>
      <x:c r="BD1233"/>
      <x:c r="BE1233"/>
      <x:c r="BF1233"/>
      <x:c r="BG1233"/>
      <x:c r="BH1233"/>
      <x:c r="BI1233"/>
      <x:c r="BJ1233"/>
      <x:c r="BK1233"/>
      <x:c r="BL1233"/>
      <x:c r="BM1233"/>
      <x:c r="BN1233"/>
      <x:c r="BO1233"/>
      <x:c r="BP1233"/>
      <x:c r="BQ1233"/>
      <x:c r="BR1233"/>
      <x:c r="BS1233"/>
      <x:c r="BT1233"/>
      <x:c r="BU1233"/>
      <x:c r="BV1233"/>
      <x:c r="BW1233"/>
      <x:c r="BX1233"/>
      <x:c r="BY1233"/>
      <x:c r="BZ1233"/>
      <x:c r="CA1233"/>
      <x:c r="CB1233"/>
      <x:c r="CC1233"/>
      <x:c r="CD1233"/>
      <x:c r="CE1233"/>
      <x:c r="CF1233"/>
      <x:c r="CG1233"/>
      <x:c r="CH1233"/>
      <x:c r="CI1233"/>
      <x:c r="CJ1233" t="str">
        <x:v>Yes</x:v>
      </x:c>
      <x:c r="CK1233" t="str">
        <x:v>Yes</x:v>
      </x:c>
      <x:c r="CL1233" t="str">
        <x:v>Yes</x:v>
      </x:c>
      <x:c r="CM1233" t="str">
        <x:v>Clear</x:v>
      </x:c>
      <x:c r="CN1233" t="str">
        <x:v>Verified — clear</x:v>
      </x:c>
      <x:c r="CO1233" t="n">
        <x:v>46272</x:v>
      </x:c>
      <x:c r="CP1233" t="str">
        <x:v>https://pubmed.ncbi.nlm.nih.gov/24227567/</x:v>
      </x:c>
      <x:c r="CQ1233"/>
      <x:c r="CR1233"/>
      <x:c r="CS1233"/>
      <x:c r="CT1233"/>
      <x:c r="CU1233"/>
      <x:c r="CV1233"/>
      <x:c r="CW1233"/>
      <x:c r="CX1233"/>
      <x:c r="CY1233"/>
      <x:c r="CZ1233"/>
      <x:c r="DA1233"/>
      <x:c r="DB1233" t="str">
        <x:f>IF(L1233="","",IF(AND(COUNT(CU1233:DA1233)=7,OR(CU1233=0,CU1233=1,CU1233=2),OR(CV1233=0,CV1233=1,CV1233=2),OR(CW1233=0,CW1233=1,CW1233=2),OR(CX1233=0,CX1233=1,CX1233=2),OR(CY1233=0,CY1233=1,CY1233=2),OR(CZ1233=0,CZ1233=1,CZ1233=2),OR(DA1233=0,DA1233=1,DA1233=2)),SUM(CU1233:DA1233),""))</x:f>
      </x:c>
      <x:c r="DC1233" t="str">
        <x:f>IF(DB1233="","",ROUND(DB1233/14*10,1))</x:f>
      </x:c>
      <x:c r="DD1233" t="str">
        <x:v>Pending</x:v>
      </x:c>
      <x:c r="DE1233" t="str">
        <x:f>IF(L1233="","",IF(DC1233="","Pending",IF(DD1233="Yes","CONDITIONAL — safety override",IF(DC1233&gt;=8,"HIGH",IF(DC1233&gt;=5,"CONDITIONAL","LOW")))))</x:f>
        <x:v>Pending</x:v>
      </x:c>
      <x:c r="DF1233" t="str">
        <x:v>Pending screening and full-text appraisal; no transferability judgment made at identification.</x:v>
      </x:c>
      <x:c r="DG1233"/>
      <x:c r="DH1233"/>
      <x:c r="DI1233"/>
      <x:c r="DJ1233"/>
      <x:c r="DK1233"/>
      <x:c r="DL1233"/>
      <x:c r="DM1233"/>
      <x:c r="DN1233"/>
      <x:c r="DO1233"/>
      <x:c r="DP1233"/>
      <x:c r="DQ1233"/>
      <x:c r="DR1233"/>
      <x:c r="DS1233"/>
      <x:c r="DT1233"/>
      <x:c r="DU1233"/>
      <x:c r="DV1233"/>
      <x:c r="DW1233"/>
      <x:c r="DX1233"/>
      <x:c r="DY1233"/>
      <x:c r="DZ1233" t="str">
        <x:v>Title/abstract screening alone does not establish effectiveness, causality, methodological quality, transferability to Brazilian public safety or an institutional recommendation.</x:v>
      </x:c>
      <x:c r="EA1233" t="str">
        <x:v>Pending</x:v>
      </x:c>
      <x:c r="EB1233" t="str">
        <x:f>IF(L1233="","",IF(EC1233="READY","Yes","No / Pending"))</x:f>
        <x:v>No / Pending</x:v>
      </x:c>
      <x:c r="EC1233" t="str">
        <x:f>IF(L1233="","",IF(OR(ISNUMBER(SEARCH("Retracted Publication",Q1233)),CM1233="Retracted",CN1233="Retracted",CM1233="Expression of Concern",CN1233="Expression of Concern",F1233="Not used",CG1233="Critical",CH1233="High",CH1233="Critical"),"BLOCKED — integrity or use restriction",IF(AND(CJ1233="Yes",CK1233="Yes",CL1233="Yes"),IF(AND(CM1233="Clear",CN1233="Verified — clear"),IF(AND(AND(LEN(TRIM(CF1233))&gt;0,LEFT(LOWER(TRIM(CF1233)),7)&lt;&gt;"pending"),OR(CG1233="High",CG1233="Moderate"),OR(CH1233="Low",CH1233="Some concerns",CH1233="Not applicable")),IF(AND(DD1233="No",OR(DE1233="HIGH",DE1233="CONDITIONAL"),AND(LEN(TRIM(DF1233))&gt;0,LEFT(LOWER(TRIM(DF1233)),7)&lt;&gt;"pending")),IF(AND(AND(LEN(TRIM(DT1233))&gt;0,LEFT(LOWER(TRIM(DT1233)),7)&lt;&gt;"pending"),AND(LEN(TRIM(DU1233))&gt;0,LEFT(LOWER(TRIM(DU1233)),7)&lt;&gt;"pending"),OR(AND(LEN(TRIM(DV1233))&gt;0,LEFT(LOWER(TRIM(DV1233)),7)&lt;&gt;"pending"),AND(LEN(TRIM(DW1233))&gt;0,LEFT(LOWER(TRIM(DW1233)),7)&lt;&gt;"pending")),AND(LEN(TRIM(DX1233))&gt;0,LEFT(LOWER(TRIM(DX1233)),7)&lt;&gt;"pending")),IF(AND(F1233="Claim-ready",OR(EA1233="Strong",EA1233="Moderate"),AND(LEN(TRIM(G1233))&gt;0,LEFT(LOWER(TRIM(G1233)),7)&lt;&gt;"pending"),G1233&lt;&gt;"No substantive use decision is permitted from identification metadata alone.",AND(LEN(TRIM(DZ1233))&gt;0,LEFT(LOWER(TRIM(DZ1233)),7)&lt;&gt;"pending"),DZ1233&lt;&gt;"Identification metadata alone does not permit any substantive scientific, causal, operational, or institutional claim.",AND(LEN(TRIM(EI1233))&gt;0,LEFT(LOWER(TRIM(EI1233)),7)&lt;&gt;"pending"),ISNUMBER(EH1233),EH1233&gt;0),"READY","PENDING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3" t="str">
        <x:v>Pending</x:v>
      </x:c>
      <x:c r="EE1233"/>
      <x:c r="EF1233" t="str">
        <x:v>Pending</x:v>
      </x:c>
      <x:c r="EG1233" t="str">
        <x:v>Pending</x:v>
      </x:c>
      <x:c r="EH1233"/>
      <x:c r="EI1233" s="501"/>
      <x:c r="EJ1233"/>
      <x:c r="EK1233" t="str">
        <x:v>Pending</x:v>
      </x:c>
      <x:c r="EL1233" t="n">
        <x:v>46272</x:v>
      </x:c>
      <x:c r="EM1233" t="str">
        <x:v>Production PubMed record imported and reconciled to Zotero item GRG8B286;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3" t="n">
        <x:f>IF(L1233="","",(IF(N1233&lt;&gt;"",1,0)+IF(O1233&lt;&gt;"",1,0)+IF(AJ1233&lt;&gt;"",1,0)+IF(AU1233&lt;&gt;"",1,0)+IF(BE1233&lt;&gt;"",1,0)+IF(CF1233&lt;&gt;"",1,0)+IF(CJ1233="Yes",1,0)+IF(CL1233="Yes",1,0)+IF(DE1233&lt;&gt;"Pending",1,0)+IF(F1233&lt;&gt;"",1,0)+IF(DZ1233&lt;&gt;"",1,0)+IF(EI1233&lt;&gt;"",1,0))/12)</x:f>
        <x:v>0.5</x:v>
      </x:c>
    </x:row>
    <x:row r="1234">
      <x:c r="A1234" t="str">
        <x:v>EV-1231</x:v>
      </x:c>
      <x:c r="B1234" t="str">
        <x:v>Metadata verification</x:v>
      </x:c>
      <x:c r="C1234" t="str">
        <x:f>IF(L1234="","",IF(LEFT(EC1234,7)="BLOCKED","🔴 Do not use for conclusion",IF(EB1234="Yes","🟢 Claim-ready","🟡 Caution / context")))</x:f>
        <x:v>🟡 Caution / context</x:v>
      </x:c>
      <x:c r="D1234" t="str">
        <x:f>IF(L1234="","",EC1234)</x:f>
        <x:v>PENDING — verification</x:v>
      </x:c>
      <x:c r="E1234" t="str">
        <x:v>P2 — High</x:v>
      </x:c>
      <x:c r="F1234" t="str">
        <x:v>Pending</x:v>
      </x:c>
      <x:c r="G1234" t="str">
        <x:v>Title/abstract identify an explicit operational APHT/medical-readiness topic; retain for full-text assessment.</x:v>
      </x:c>
      <x:c r="H1234" t="str">
        <x:v>Obtain and review lawful full text; confirm human adjudication; then select a design-specific appraisal instrument.</x:v>
      </x:c>
      <x:c r="I1234"/>
      <x:c r="J1234" t="str">
        <x:v>B — APHT / Medical Readiness</x:v>
      </x:c>
      <x:c r="K1234" t="str">
        <x:v>IDENTIFIED</x:v>
      </x:c>
      <x:c r="L1234" t="str">
        <x:v>Management of Junctional Hemorrhage in Tactical Combat Casualty Care: TCCC Guidelines?Proposed Change 13-03.</x:v>
      </x:c>
      <x:c r="M1234"/>
      <x:c r="N1234" t="str">
        <x:v>Kotwal, Russ S; Butler, Frank K Jr; Gross, Kirby; Kheirabadi, Bijan S; Billings, Smiley; Dubick, Michael A; Rasmussen, Todd E; Weber, Michael A; Bailey, Jeffrey A</x:v>
      </x:c>
      <x:c r="O1234" t="n">
        <x:v>2013</x:v>
      </x:c>
      <x:c r="P1234" t="str">
        <x:v>Journal of special operations medicine : a peer reviewed journal for SOF medical professionals</x:v>
      </x:c>
      <x:c r="Q1234" t="str">
        <x:v>Journal Article</x:v>
      </x:c>
      <x:c r="R1234" t="str">
        <x:v>Unclear</x:v>
      </x:c>
      <x:c r="S1234" t="str">
        <x:v>Unknown</x:v>
      </x:c>
      <x:c r="T1234" t="str">
        <x:v>eng</x:v>
      </x:c>
      <x:c r="U1234" t="str">
        <x:v>https://pubmed.ncbi.nlm.nih.gov/24227566/</x:v>
      </x:c>
      <x:c r="V1234" t="str">
        <x:v>10.55460/ms8t-zupx</x:v>
      </x:c>
      <x:c r="W1234" t="str">
        <x:f>IF(V1234="","",LOWER(SUBSTITUTE(SUBSTITUTE(SUBSTITUTE(SUBSTITUTE(TRIM(V1234),"https://doi.org/",""),"http://doi.org/",""),"https://dx.doi.org/",""),"doi:","")))</x:f>
        <x:v>10.55460/ms8t-zupx</x:v>
      </x:c>
      <x:c r="X1234" t="str">
        <x:v>24227566</x:v>
      </x:c>
      <x:c r="Y1234" t="str"/>
      <x:c r="Z1234"/>
      <x:c r="AA1234" t="str">
        <x:v>PubMed/MEDLINE</x:v>
      </x:c>
      <x:c r="AB1234" t="str">
        <x:v>PUBMED-B-v1.0-2026-08-28</x:v>
      </x:c>
      <x:c r="AC1234" t="str">
        <x:v>SP-PUBMED-B-20260828</x:v>
      </x:c>
      <x:c r="AD1234" s="499" t="n">
        <x:v>46262</x:v>
      </x:c>
      <x:c r="AE1234" s="499" t="n">
        <x:v>46272</x:v>
      </x:c>
      <x:c r="AF1234" t="str">
        <x:v>6IHRH399</x:v>
      </x:c>
      <x:c r="AG1234"/>
      <x:c r="AH1234" t="str">
        <x:v>Tactical Athlete → Operational Readiness Brazil</x:v>
      </x:c>
      <x:c r="AI1234" t="str">
        <x:v>evidence-family:B</x:v>
      </x:c>
      <x:c r="AJ1234"/>
      <x:c r="AK1234" t="str">
        <x:f>IF(AJ1234="","",IF(OR(LOWER(AJ1234)="brazil",LOWER(AJ1234)="brasil"),"Yes","No"))</x:f>
      </x:c>
      <x:c r="AL1234"/>
      <x:c r="AM1234"/>
      <x:c r="AN1234"/>
      <x:c r="AO1234"/>
      <x:c r="AP1234"/>
      <x:c r="AQ1234"/>
      <x:c r="AR1234"/>
      <x:c r="AS1234"/>
      <x:c r="AT1234"/>
      <x:c r="AU1234"/>
      <x:c r="AV1234"/>
      <x:c r="AW1234"/>
      <x:c r="AX1234"/>
      <x:c r="AY1234"/>
      <x:c r="AZ1234"/>
      <x:c r="BA1234"/>
      <x:c r="BB1234"/>
      <x:c r="BC1234"/>
      <x:c r="BD1234"/>
      <x:c r="BE1234"/>
      <x:c r="BF1234"/>
      <x:c r="BG1234"/>
      <x:c r="BH1234"/>
      <x:c r="BI1234"/>
      <x:c r="BJ1234"/>
      <x:c r="BK1234"/>
      <x:c r="BL1234"/>
      <x:c r="BM1234"/>
      <x:c r="BN1234"/>
      <x:c r="BO1234"/>
      <x:c r="BP1234"/>
      <x:c r="BQ1234"/>
      <x:c r="BR1234"/>
      <x:c r="BS1234"/>
      <x:c r="BT1234"/>
      <x:c r="BU1234"/>
      <x:c r="BV1234"/>
      <x:c r="BW1234"/>
      <x:c r="BX1234"/>
      <x:c r="BY1234"/>
      <x:c r="BZ1234"/>
      <x:c r="CA1234"/>
      <x:c r="CB1234"/>
      <x:c r="CC1234"/>
      <x:c r="CD1234"/>
      <x:c r="CE1234"/>
      <x:c r="CF1234"/>
      <x:c r="CG1234"/>
      <x:c r="CH1234"/>
      <x:c r="CI1234"/>
      <x:c r="CJ1234" t="str">
        <x:v>Pending</x:v>
      </x:c>
      <x:c r="CK1234" t="str">
        <x:v>Yes</x:v>
      </x:c>
      <x:c r="CL1234" t="str">
        <x:v>Yes</x:v>
      </x:c>
      <x:c r="CM1234" t="str">
        <x:v>Clear</x:v>
      </x:c>
      <x:c r="CN1234" t="str">
        <x:v>Verified — clear</x:v>
      </x:c>
      <x:c r="CO1234" t="n">
        <x:v>46272</x:v>
      </x:c>
      <x:c r="CP1234" t="str">
        <x:v>https://pubmed.ncbi.nlm.nih.gov/24227566/</x:v>
      </x:c>
      <x:c r="CQ1234"/>
      <x:c r="CR1234"/>
      <x:c r="CS1234"/>
      <x:c r="CT1234"/>
      <x:c r="CU1234"/>
      <x:c r="CV1234"/>
      <x:c r="CW1234"/>
      <x:c r="CX1234"/>
      <x:c r="CY1234"/>
      <x:c r="CZ1234"/>
      <x:c r="DA1234"/>
      <x:c r="DB1234" t="str">
        <x:f>IF(L1234="","",IF(AND(COUNT(CU1234:DA1234)=7,OR(CU1234=0,CU1234=1,CU1234=2),OR(CV1234=0,CV1234=1,CV1234=2),OR(CW1234=0,CW1234=1,CW1234=2),OR(CX1234=0,CX1234=1,CX1234=2),OR(CY1234=0,CY1234=1,CY1234=2),OR(CZ1234=0,CZ1234=1,CZ1234=2),OR(DA1234=0,DA1234=1,DA1234=2)),SUM(CU1234:DA1234),""))</x:f>
      </x:c>
      <x:c r="DC1234" t="str">
        <x:f>IF(DB1234="","",ROUND(DB1234/14*10,1))</x:f>
      </x:c>
      <x:c r="DD1234" t="str">
        <x:v>Pending</x:v>
      </x:c>
      <x:c r="DE1234" t="str">
        <x:f>IF(L1234="","",IF(DC1234="","Pending",IF(DD1234="Yes","CONDITIONAL — safety override",IF(DC1234&gt;=8,"HIGH",IF(DC1234&gt;=5,"CONDITIONAL","LOW")))))</x:f>
        <x:v>Pending</x:v>
      </x:c>
      <x:c r="DF1234" t="str">
        <x:v>Pending screening and full-text appraisal; no transferability judgment made at identification.</x:v>
      </x:c>
      <x:c r="DG1234"/>
      <x:c r="DH1234"/>
      <x:c r="DI1234"/>
      <x:c r="DJ1234"/>
      <x:c r="DK1234"/>
      <x:c r="DL1234"/>
      <x:c r="DM1234"/>
      <x:c r="DN1234"/>
      <x:c r="DO1234"/>
      <x:c r="DP1234"/>
      <x:c r="DQ1234"/>
      <x:c r="DR1234"/>
      <x:c r="DS1234"/>
      <x:c r="DT1234"/>
      <x:c r="DU1234"/>
      <x:c r="DV1234"/>
      <x:c r="DW1234"/>
      <x:c r="DX1234"/>
      <x:c r="DY1234"/>
      <x:c r="DZ1234" t="str">
        <x:v>Title/abstract screening alone does not establish effectiveness, causality, methodological quality, transferability to Brazilian public safety or an institutional recommendation.</x:v>
      </x:c>
      <x:c r="EA1234" t="str">
        <x:v>Pending</x:v>
      </x:c>
      <x:c r="EB1234" t="str">
        <x:f>IF(L1234="","",IF(EC1234="READY","Yes","No / Pending"))</x:f>
        <x:v>No / Pending</x:v>
      </x:c>
      <x:c r="EC1234" t="str">
        <x:f>IF(L1234="","",IF(OR(ISNUMBER(SEARCH("Retracted Publication",Q1234)),CM1234="Retracted",CN1234="Retracted",CM1234="Expression of Concern",CN1234="Expression of Concern",F1234="Not used",CG1234="Critical",CH1234="High",CH1234="Critical"),"BLOCKED — integrity or use restriction",IF(AND(CJ1234="Yes",CK1234="Yes",CL1234="Yes"),IF(AND(CM1234="Clear",CN1234="Verified — clear"),IF(AND(AND(LEN(TRIM(CF1234))&gt;0,LEFT(LOWER(TRIM(CF1234)),7)&lt;&gt;"pending"),OR(CG1234="High",CG1234="Moderate"),OR(CH1234="Low",CH1234="Some concerns",CH1234="Not applicable")),IF(AND(DD1234="No",OR(DE1234="HIGH",DE1234="CONDITIONAL"),AND(LEN(TRIM(DF1234))&gt;0,LEFT(LOWER(TRIM(DF1234)),7)&lt;&gt;"pending")),IF(AND(AND(LEN(TRIM(DT1234))&gt;0,LEFT(LOWER(TRIM(DT1234)),7)&lt;&gt;"pending"),AND(LEN(TRIM(DU1234))&gt;0,LEFT(LOWER(TRIM(DU1234)),7)&lt;&gt;"pending"),OR(AND(LEN(TRIM(DV1234))&gt;0,LEFT(LOWER(TRIM(DV1234)),7)&lt;&gt;"pending"),AND(LEN(TRIM(DW1234))&gt;0,LEFT(LOWER(TRIM(DW1234)),7)&lt;&gt;"pending")),AND(LEN(TRIM(DX1234))&gt;0,LEFT(LOWER(TRIM(DX1234)),7)&lt;&gt;"pending")),IF(AND(F1234="Claim-ready",OR(EA1234="Strong",EA1234="Moderate"),AND(LEN(TRIM(G1234))&gt;0,LEFT(LOWER(TRIM(G1234)),7)&lt;&gt;"pending"),G1234&lt;&gt;"No substantive use decision is permitted from identification metadata alone.",AND(LEN(TRIM(DZ1234))&gt;0,LEFT(LOWER(TRIM(DZ1234)),7)&lt;&gt;"pending"),DZ1234&lt;&gt;"Identification metadata alone does not permit any substantive scientific, causal, operational, or institutional claim.",AND(LEN(TRIM(EI1234))&gt;0,LEFT(LOWER(TRIM(EI1234)),7)&lt;&gt;"pending"),ISNUMBER(EH1234),EH1234&gt;0),"READY","PENDING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34" t="str">
        <x:v>Pending</x:v>
      </x:c>
      <x:c r="EE1234"/>
      <x:c r="EF1234" t="str">
        <x:v>Pending</x:v>
      </x:c>
      <x:c r="EG1234" t="str">
        <x:v>Pending</x:v>
      </x:c>
      <x:c r="EH1234"/>
      <x:c r="EI1234" s="501"/>
      <x:c r="EJ1234"/>
      <x:c r="EK1234" t="str">
        <x:v>Pending</x:v>
      </x:c>
      <x:c r="EL1234" t="n">
        <x:v>46272</x:v>
      </x:c>
      <x:c r="EM1234" t="str">
        <x:v>Production PubMed record imported and reconciled to Zotero item 6IHRH399;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34" t="n">
        <x:f>IF(L1234="","",(IF(N1234&lt;&gt;"",1,0)+IF(O1234&lt;&gt;"",1,0)+IF(AJ1234&lt;&gt;"",1,0)+IF(AU1234&lt;&gt;"",1,0)+IF(BE1234&lt;&gt;"",1,0)+IF(CF1234&lt;&gt;"",1,0)+IF(CJ1234="Yes",1,0)+IF(CL1234="Yes",1,0)+IF(DE1234&lt;&gt;"Pending",1,0)+IF(F1234&lt;&gt;"",1,0)+IF(DZ1234&lt;&gt;"",1,0)+IF(EI1234&lt;&gt;"",1,0))/12)</x:f>
        <x:v>0.4166666666666667</x:v>
      </x:c>
    </x:row>
    <x:row r="1235">
      <x:c r="A1235" t="str">
        <x:v>EV-1232</x:v>
      </x:c>
      <x:c r="B1235" t="str">
        <x:v>Integrity check</x:v>
      </x:c>
      <x:c r="C1235" t="str">
        <x:f>IF(L1235="","",IF(LEFT(EC1235,7)="BLOCKED","🔴 Do not use for conclusion",IF(EB1235="Yes","🟢 Claim-ready","🟡 Caution / context")))</x:f>
        <x:v>🟡 Caution / context</x:v>
      </x:c>
      <x:c r="D1235" t="str">
        <x:f>IF(L1235="","",EC1235)</x:f>
        <x:v>PENDING — appropriate appraisal</x:v>
      </x:c>
      <x:c r="E1235" t="str">
        <x:v>P3 — Medium</x:v>
      </x:c>
      <x:c r="F1235" t="str">
        <x:v>Pending</x:v>
      </x:c>
      <x:c r="G1235" t="str">
        <x:v>Title/abstract identify an explicit operational APHT/medical-readiness topic; retain for full-text assessment.</x:v>
      </x:c>
      <x:c r="H1235" t="str">
        <x:v>Obtain and review lawful full text; confirm human adjudication; then select a design-specific appraisal instrument.</x:v>
      </x:c>
      <x:c r="I1235"/>
      <x:c r="J1235" t="str">
        <x:v>B — APHT / Medical Readiness</x:v>
      </x:c>
      <x:c r="K1235" t="str">
        <x:v>IDENTIFIED</x:v>
      </x:c>
      <x:c r="L1235" t="str">
        <x:v>Identification of barriers to adaptation of battlefield technologies into civilian trauma in California.</x:v>
      </x:c>
      <x:c r="M1235"/>
      <x:c r="N1235" t="str">
        <x:v>Galante, Joseph M; Smith, Caitlin A; Sena, Matthew J; Scherer, Lynette A; Tharratt, R Steven</x:v>
      </x:c>
      <x:c r="O1235" t="n">
        <x:v>2013</x:v>
      </x:c>
      <x:c r="P1235" t="str">
        <x:v>Military medicine</x:v>
      </x:c>
      <x:c r="Q1235" t="str">
        <x:v>Journal Article; Multicenter Study; Randomized Controlled Trial</x:v>
      </x:c>
      <x:c r="R1235" t="str">
        <x:v>Unclear</x:v>
      </x:c>
      <x:c r="S1235" t="str">
        <x:v>Unknown</x:v>
      </x:c>
      <x:c r="T1235" t="str">
        <x:v>eng</x:v>
      </x:c>
      <x:c r="U1235" t="str">
        <x:v>https://pubmed.ncbi.nlm.nih.gov/24183771/</x:v>
      </x:c>
      <x:c r="V1235" t="str">
        <x:v>10.7205/milmed-d-13-00127</x:v>
      </x:c>
      <x:c r="W1235" t="str">
        <x:f>IF(V1235="","",LOWER(SUBSTITUTE(SUBSTITUTE(SUBSTITUTE(SUBSTITUTE(TRIM(V1235),"https://doi.org/",""),"http://doi.org/",""),"https://dx.doi.org/",""),"doi:","")))</x:f>
        <x:v>10.7205/milmed-d-13-00127</x:v>
      </x:c>
      <x:c r="X1235" t="str">
        <x:v>24183771</x:v>
      </x:c>
      <x:c r="Y1235" t="str"/>
      <x:c r="Z1235"/>
      <x:c r="AA1235" t="str">
        <x:v>PubMed/MEDLINE</x:v>
      </x:c>
      <x:c r="AB1235" t="str">
        <x:v>PUBMED-B-v1.0-2026-08-28</x:v>
      </x:c>
      <x:c r="AC1235" t="str">
        <x:v>SP-PUBMED-B-20260828</x:v>
      </x:c>
      <x:c r="AD1235" s="499" t="n">
        <x:v>46262</x:v>
      </x:c>
      <x:c r="AE1235" s="499" t="n">
        <x:v>46272</x:v>
      </x:c>
      <x:c r="AF1235" t="str">
        <x:v>HEYDTUVF</x:v>
      </x:c>
      <x:c r="AG1235"/>
      <x:c r="AH1235" t="str">
        <x:v>Tactical Athlete → Operational Readiness Brazil</x:v>
      </x:c>
      <x:c r="AI1235" t="str">
        <x:v>evidence-family:B</x:v>
      </x:c>
      <x:c r="AJ1235"/>
      <x:c r="AK1235" t="str">
        <x:f>IF(AJ1235="","",IF(OR(LOWER(AJ1235)="brazil",LOWER(AJ1235)="brasil"),"Yes","No"))</x:f>
      </x:c>
      <x:c r="AL1235"/>
      <x:c r="AM1235"/>
      <x:c r="AN1235"/>
      <x:c r="AO1235"/>
      <x:c r="AP1235"/>
      <x:c r="AQ1235"/>
      <x:c r="AR1235"/>
      <x:c r="AS1235"/>
      <x:c r="AT1235"/>
      <x:c r="AU1235"/>
      <x:c r="AV1235"/>
      <x:c r="AW1235"/>
      <x:c r="AX1235"/>
      <x:c r="AY1235"/>
      <x:c r="AZ1235"/>
      <x:c r="BA1235"/>
      <x:c r="BB1235"/>
      <x:c r="BC1235"/>
      <x:c r="BD1235"/>
      <x:c r="BE1235"/>
      <x:c r="BF1235"/>
      <x:c r="BG1235"/>
      <x:c r="BH1235"/>
      <x:c r="BI1235"/>
      <x:c r="BJ1235"/>
      <x:c r="BK1235"/>
      <x:c r="BL1235"/>
      <x:c r="BM1235"/>
      <x:c r="BN1235"/>
      <x:c r="BO1235"/>
      <x:c r="BP1235"/>
      <x:c r="BQ1235"/>
      <x:c r="BR1235"/>
      <x:c r="BS1235"/>
      <x:c r="BT1235"/>
      <x:c r="BU1235"/>
      <x:c r="BV1235"/>
      <x:c r="BW1235"/>
      <x:c r="BX1235"/>
      <x:c r="BY1235"/>
      <x:c r="BZ1235"/>
      <x:c r="CA1235"/>
      <x:c r="CB1235"/>
      <x:c r="CC1235"/>
      <x:c r="CD1235"/>
      <x:c r="CE1235"/>
      <x:c r="CF1235"/>
      <x:c r="CG1235"/>
      <x:c r="CH1235"/>
      <x:c r="CI1235"/>
      <x:c r="CJ1235" t="str">
        <x:v>Yes</x:v>
      </x:c>
      <x:c r="CK1235" t="str">
        <x:v>Yes</x:v>
      </x:c>
      <x:c r="CL1235" t="str">
        <x:v>Yes</x:v>
      </x:c>
      <x:c r="CM1235" t="str">
        <x:v>Clear</x:v>
      </x:c>
      <x:c r="CN1235" t="str">
        <x:v>Verified — clear</x:v>
      </x:c>
      <x:c r="CO1235" t="n">
        <x:v>46272</x:v>
      </x:c>
      <x:c r="CP1235" t="str">
        <x:v>https://pubmed.ncbi.nlm.nih.gov/24183771/</x:v>
      </x:c>
      <x:c r="CQ1235"/>
      <x:c r="CR1235"/>
      <x:c r="CS1235"/>
      <x:c r="CT1235"/>
      <x:c r="CU1235"/>
      <x:c r="CV1235"/>
      <x:c r="CW1235"/>
      <x:c r="CX1235"/>
      <x:c r="CY1235"/>
      <x:c r="CZ1235"/>
      <x:c r="DA1235"/>
      <x:c r="DB1235" t="str">
        <x:f>IF(L1235="","",IF(AND(COUNT(CU1235:DA1235)=7,OR(CU1235=0,CU1235=1,CU1235=2),OR(CV1235=0,CV1235=1,CV1235=2),OR(CW1235=0,CW1235=1,CW1235=2),OR(CX1235=0,CX1235=1,CX1235=2),OR(CY1235=0,CY1235=1,CY1235=2),OR(CZ1235=0,CZ1235=1,CZ1235=2),OR(DA1235=0,DA1235=1,DA1235=2)),SUM(CU1235:DA1235),""))</x:f>
      </x:c>
      <x:c r="DC1235" t="str">
        <x:f>IF(DB1235="","",ROUND(DB1235/14*10,1))</x:f>
      </x:c>
      <x:c r="DD1235" t="str">
        <x:v>Pending</x:v>
      </x:c>
      <x:c r="DE1235" t="str">
        <x:f>IF(L1235="","",IF(DC1235="","Pending",IF(DD1235="Yes","CONDITIONAL — safety override",IF(DC1235&gt;=8,"HIGH",IF(DC1235&gt;=5,"CONDITIONAL","LOW")))))</x:f>
        <x:v>Pending</x:v>
      </x:c>
      <x:c r="DF1235" t="str">
        <x:v>Pending screening and full-text appraisal; no transferability judgment made at identification.</x:v>
      </x:c>
      <x:c r="DG1235"/>
      <x:c r="DH1235"/>
      <x:c r="DI1235"/>
      <x:c r="DJ1235"/>
      <x:c r="DK1235"/>
      <x:c r="DL1235"/>
      <x:c r="DM1235"/>
      <x:c r="DN1235"/>
      <x:c r="DO1235"/>
      <x:c r="DP1235"/>
      <x:c r="DQ1235"/>
      <x:c r="DR1235"/>
      <x:c r="DS1235"/>
      <x:c r="DT1235"/>
      <x:c r="DU1235"/>
      <x:c r="DV1235"/>
      <x:c r="DW1235"/>
      <x:c r="DX1235"/>
      <x:c r="DY1235"/>
      <x:c r="DZ1235" t="str">
        <x:v>Title/abstract screening alone does not establish effectiveness, causality, methodological quality, transferability to Brazilian public safety or an institutional recommendation.</x:v>
      </x:c>
      <x:c r="EA1235" t="str">
        <x:v>Pending</x:v>
      </x:c>
      <x:c r="EB1235" t="str">
        <x:f>IF(L1235="","",IF(EC1235="READY","Yes","No / Pending"))</x:f>
        <x:v>No / Pending</x:v>
      </x:c>
      <x:c r="EC1235" t="str">
        <x:f>IF(L1235="","",IF(OR(ISNUMBER(SEARCH("Retracted Publication",Q1235)),CM1235="Retracted",CN1235="Retracted",CM1235="Expression of Concern",CN1235="Expression of Concern",F1235="Not used",CG1235="Critical",CH1235="High",CH1235="Critical"),"BLOCKED — integrity or use restriction",IF(AND(CJ1235="Yes",CK1235="Yes",CL1235="Yes"),IF(AND(CM1235="Clear",CN1235="Verified — clear"),IF(AND(AND(LEN(TRIM(CF1235))&gt;0,LEFT(LOWER(TRIM(CF1235)),7)&lt;&gt;"pending"),OR(CG1235="High",CG1235="Moderate"),OR(CH1235="Low",CH1235="Some concerns",CH1235="Not applicable")),IF(AND(DD1235="No",OR(DE1235="HIGH",DE1235="CONDITIONAL"),AND(LEN(TRIM(DF1235))&gt;0,LEFT(LOWER(TRIM(DF1235)),7)&lt;&gt;"pending")),IF(AND(AND(LEN(TRIM(DT1235))&gt;0,LEFT(LOWER(TRIM(DT1235)),7)&lt;&gt;"pending"),AND(LEN(TRIM(DU1235))&gt;0,LEFT(LOWER(TRIM(DU1235)),7)&lt;&gt;"pending"),OR(AND(LEN(TRIM(DV1235))&gt;0,LEFT(LOWER(TRIM(DV1235)),7)&lt;&gt;"pending"),AND(LEN(TRIM(DW1235))&gt;0,LEFT(LOWER(TRIM(DW1235)),7)&lt;&gt;"pending")),AND(LEN(TRIM(DX1235))&gt;0,LEFT(LOWER(TRIM(DX1235)),7)&lt;&gt;"pending")),IF(AND(F1235="Claim-ready",OR(EA1235="Strong",EA1235="Moderate"),AND(LEN(TRIM(G1235))&gt;0,LEFT(LOWER(TRIM(G1235)),7)&lt;&gt;"pending"),G1235&lt;&gt;"No substantive use decision is permitted from identification metadata alone.",AND(LEN(TRIM(DZ1235))&gt;0,LEFT(LOWER(TRIM(DZ1235)),7)&lt;&gt;"pending"),DZ1235&lt;&gt;"Identification metadata alone does not permit any substantive scientific, causal, operational, or institutional claim.",AND(LEN(TRIM(EI1235))&gt;0,LEFT(LOWER(TRIM(EI1235)),7)&lt;&gt;"pending"),ISNUMBER(EH1235),EH1235&gt;0),"READY","PENDING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5" t="str">
        <x:v>Pending</x:v>
      </x:c>
      <x:c r="EE1235"/>
      <x:c r="EF1235" t="str">
        <x:v>Pending</x:v>
      </x:c>
      <x:c r="EG1235" t="str">
        <x:v>Pending</x:v>
      </x:c>
      <x:c r="EH1235"/>
      <x:c r="EI1235" s="501"/>
      <x:c r="EJ1235"/>
      <x:c r="EK1235" t="str">
        <x:v>Pending</x:v>
      </x:c>
      <x:c r="EL1235" t="n">
        <x:v>46272</x:v>
      </x:c>
      <x:c r="EM1235" t="str">
        <x:v>Production PubMed record imported and reconciled to Zotero item HEYDTUVF;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5" t="n">
        <x:f>IF(L1235="","",(IF(N1235&lt;&gt;"",1,0)+IF(O1235&lt;&gt;"",1,0)+IF(AJ1235&lt;&gt;"",1,0)+IF(AU1235&lt;&gt;"",1,0)+IF(BE1235&lt;&gt;"",1,0)+IF(CF1235&lt;&gt;"",1,0)+IF(CJ1235="Yes",1,0)+IF(CL1235="Yes",1,0)+IF(DE1235&lt;&gt;"Pending",1,0)+IF(F1235&lt;&gt;"",1,0)+IF(DZ1235&lt;&gt;"",1,0)+IF(EI1235&lt;&gt;"",1,0))/12)</x:f>
        <x:v>0.5</x:v>
      </x:c>
    </x:row>
    <x:row r="1236">
      <x:c r="A1236" t="str">
        <x:v>EV-1233</x:v>
      </x:c>
      <x:c r="B1236" t="str">
        <x:v>Integrity check</x:v>
      </x:c>
      <x:c r="C1236" t="str">
        <x:f>IF(L1236="","",IF(LEFT(EC1236,7)="BLOCKED","🔴 Do not use for conclusion",IF(EB1236="Yes","🟢 Claim-ready","🟡 Caution / context")))</x:f>
        <x:v>🟡 Caution / context</x:v>
      </x:c>
      <x:c r="D1236" t="str">
        <x:f>IF(L1236="","",EC1236)</x:f>
        <x:v>PENDING — appropriate appraisal</x:v>
      </x:c>
      <x:c r="E1236" t="str">
        <x:v>P3 — Medium</x:v>
      </x:c>
      <x:c r="F1236" t="str">
        <x:v>Pending</x:v>
      </x:c>
      <x:c r="G1236" t="str">
        <x:v>Title/abstract identify an explicit operational APHT/medical-readiness topic; retain for full-text assessment.</x:v>
      </x:c>
      <x:c r="H1236" t="str">
        <x:v>Obtain and review lawful full text; confirm human adjudication; then select a design-specific appraisal instrument.</x:v>
      </x:c>
      <x:c r="I1236"/>
      <x:c r="J1236" t="str">
        <x:v>B — APHT / Medical Readiness</x:v>
      </x:c>
      <x:c r="K1236" t="str">
        <x:v>IDENTIFIED</x:v>
      </x:c>
      <x:c r="L1236" t="str">
        <x:v>Self-rated readiness for performance of needle decompression in combat lifesaver training.</x:v>
      </x:c>
      <x:c r="M1236"/>
      <x:c r="N1236" t="str">
        <x:v>Studer, Nicholas M; Horn, Gregory T; Armstrong, John H</x:v>
      </x:c>
      <x:c r="O1236" t="n">
        <x:v>2013</x:v>
      </x:c>
      <x:c r="P1236" t="str">
        <x:v>Military medicine</x:v>
      </x:c>
      <x:c r="Q1236" t="str">
        <x:v>Journal Article</x:v>
      </x:c>
      <x:c r="R1236" t="str">
        <x:v>Unclear</x:v>
      </x:c>
      <x:c r="S1236" t="str">
        <x:v>Unknown</x:v>
      </x:c>
      <x:c r="T1236" t="str">
        <x:v>eng</x:v>
      </x:c>
      <x:c r="U1236" t="str">
        <x:v>https://pubmed.ncbi.nlm.nih.gov/24183769/</x:v>
      </x:c>
      <x:c r="V1236" t="str">
        <x:v>10.7205/milmed-d-13-00141</x:v>
      </x:c>
      <x:c r="W1236" t="str">
        <x:f>IF(V1236="","",LOWER(SUBSTITUTE(SUBSTITUTE(SUBSTITUTE(SUBSTITUTE(TRIM(V1236),"https://doi.org/",""),"http://doi.org/",""),"https://dx.doi.org/",""),"doi:","")))</x:f>
        <x:v>10.7205/milmed-d-13-00141</x:v>
      </x:c>
      <x:c r="X1236" t="str">
        <x:v>24183769</x:v>
      </x:c>
      <x:c r="Y1236" t="str"/>
      <x:c r="Z1236"/>
      <x:c r="AA1236" t="str">
        <x:v>PubMed/MEDLINE</x:v>
      </x:c>
      <x:c r="AB1236" t="str">
        <x:v>PUBMED-B-v1.0-2026-08-28</x:v>
      </x:c>
      <x:c r="AC1236" t="str">
        <x:v>SP-PUBMED-B-20260828</x:v>
      </x:c>
      <x:c r="AD1236" s="499" t="n">
        <x:v>46262</x:v>
      </x:c>
      <x:c r="AE1236" s="499" t="n">
        <x:v>46272</x:v>
      </x:c>
      <x:c r="AF1236" t="str">
        <x:v>LRGJJSV3</x:v>
      </x:c>
      <x:c r="AG1236"/>
      <x:c r="AH1236" t="str">
        <x:v>Tactical Athlete → Operational Readiness Brazil</x:v>
      </x:c>
      <x:c r="AI1236" t="str">
        <x:v>evidence-family:B</x:v>
      </x:c>
      <x:c r="AJ1236"/>
      <x:c r="AK1236" t="str">
        <x:f>IF(AJ1236="","",IF(OR(LOWER(AJ1236)="brazil",LOWER(AJ1236)="brasil"),"Yes","No"))</x:f>
      </x:c>
      <x:c r="AL1236"/>
      <x:c r="AM1236"/>
      <x:c r="AN1236"/>
      <x:c r="AO1236"/>
      <x:c r="AP1236"/>
      <x:c r="AQ1236"/>
      <x:c r="AR1236"/>
      <x:c r="AS1236"/>
      <x:c r="AT1236"/>
      <x:c r="AU1236"/>
      <x:c r="AV1236"/>
      <x:c r="AW1236"/>
      <x:c r="AX1236"/>
      <x:c r="AY1236"/>
      <x:c r="AZ1236"/>
      <x:c r="BA1236"/>
      <x:c r="BB1236"/>
      <x:c r="BC1236"/>
      <x:c r="BD1236"/>
      <x:c r="BE1236"/>
      <x:c r="BF1236"/>
      <x:c r="BG1236"/>
      <x:c r="BH1236"/>
      <x:c r="BI1236"/>
      <x:c r="BJ1236"/>
      <x:c r="BK1236"/>
      <x:c r="BL1236"/>
      <x:c r="BM1236"/>
      <x:c r="BN1236"/>
      <x:c r="BO1236"/>
      <x:c r="BP1236"/>
      <x:c r="BQ1236"/>
      <x:c r="BR1236"/>
      <x:c r="BS1236"/>
      <x:c r="BT1236"/>
      <x:c r="BU1236"/>
      <x:c r="BV1236"/>
      <x:c r="BW1236"/>
      <x:c r="BX1236"/>
      <x:c r="BY1236"/>
      <x:c r="BZ1236"/>
      <x:c r="CA1236"/>
      <x:c r="CB1236"/>
      <x:c r="CC1236"/>
      <x:c r="CD1236"/>
      <x:c r="CE1236"/>
      <x:c r="CF1236"/>
      <x:c r="CG1236"/>
      <x:c r="CH1236"/>
      <x:c r="CI1236"/>
      <x:c r="CJ1236" t="str">
        <x:v>Yes</x:v>
      </x:c>
      <x:c r="CK1236" t="str">
        <x:v>Yes</x:v>
      </x:c>
      <x:c r="CL1236" t="str">
        <x:v>Yes</x:v>
      </x:c>
      <x:c r="CM1236" t="str">
        <x:v>Clear</x:v>
      </x:c>
      <x:c r="CN1236" t="str">
        <x:v>Verified — clear</x:v>
      </x:c>
      <x:c r="CO1236" t="n">
        <x:v>46272</x:v>
      </x:c>
      <x:c r="CP1236" t="str">
        <x:v>https://pubmed.ncbi.nlm.nih.gov/24183769/</x:v>
      </x:c>
      <x:c r="CQ1236"/>
      <x:c r="CR1236"/>
      <x:c r="CS1236"/>
      <x:c r="CT1236"/>
      <x:c r="CU1236"/>
      <x:c r="CV1236"/>
      <x:c r="CW1236"/>
      <x:c r="CX1236"/>
      <x:c r="CY1236"/>
      <x:c r="CZ1236"/>
      <x:c r="DA1236"/>
      <x:c r="DB1236" t="str">
        <x:f>IF(L1236="","",IF(AND(COUNT(CU1236:DA1236)=7,OR(CU1236=0,CU1236=1,CU1236=2),OR(CV1236=0,CV1236=1,CV1236=2),OR(CW1236=0,CW1236=1,CW1236=2),OR(CX1236=0,CX1236=1,CX1236=2),OR(CY1236=0,CY1236=1,CY1236=2),OR(CZ1236=0,CZ1236=1,CZ1236=2),OR(DA1236=0,DA1236=1,DA1236=2)),SUM(CU1236:DA1236),""))</x:f>
      </x:c>
      <x:c r="DC1236" t="str">
        <x:f>IF(DB1236="","",ROUND(DB1236/14*10,1))</x:f>
      </x:c>
      <x:c r="DD1236" t="str">
        <x:v>Pending</x:v>
      </x:c>
      <x:c r="DE1236" t="str">
        <x:f>IF(L1236="","",IF(DC1236="","Pending",IF(DD1236="Yes","CONDITIONAL — safety override",IF(DC1236&gt;=8,"HIGH",IF(DC1236&gt;=5,"CONDITIONAL","LOW")))))</x:f>
        <x:v>Pending</x:v>
      </x:c>
      <x:c r="DF1236" t="str">
        <x:v>Pending screening and full-text appraisal; no transferability judgment made at identification.</x:v>
      </x:c>
      <x:c r="DG1236"/>
      <x:c r="DH1236"/>
      <x:c r="DI1236"/>
      <x:c r="DJ1236"/>
      <x:c r="DK1236"/>
      <x:c r="DL1236"/>
      <x:c r="DM1236"/>
      <x:c r="DN1236"/>
      <x:c r="DO1236"/>
      <x:c r="DP1236"/>
      <x:c r="DQ1236"/>
      <x:c r="DR1236"/>
      <x:c r="DS1236"/>
      <x:c r="DT1236"/>
      <x:c r="DU1236"/>
      <x:c r="DV1236"/>
      <x:c r="DW1236"/>
      <x:c r="DX1236"/>
      <x:c r="DY1236"/>
      <x:c r="DZ1236" t="str">
        <x:v>Title/abstract screening alone does not establish effectiveness, causality, methodological quality, transferability to Brazilian public safety or an institutional recommendation.</x:v>
      </x:c>
      <x:c r="EA1236" t="str">
        <x:v>Pending</x:v>
      </x:c>
      <x:c r="EB1236" t="str">
        <x:f>IF(L1236="","",IF(EC1236="READY","Yes","No / Pending"))</x:f>
        <x:v>No / Pending</x:v>
      </x:c>
      <x:c r="EC1236" t="str">
        <x:f>IF(L1236="","",IF(OR(ISNUMBER(SEARCH("Retracted Publication",Q1236)),CM1236="Retracted",CN1236="Retracted",CM1236="Expression of Concern",CN1236="Expression of Concern",F1236="Not used",CG1236="Critical",CH1236="High",CH1236="Critical"),"BLOCKED — integrity or use restriction",IF(AND(CJ1236="Yes",CK1236="Yes",CL1236="Yes"),IF(AND(CM1236="Clear",CN1236="Verified — clear"),IF(AND(AND(LEN(TRIM(CF1236))&gt;0,LEFT(LOWER(TRIM(CF1236)),7)&lt;&gt;"pending"),OR(CG1236="High",CG1236="Moderate"),OR(CH1236="Low",CH1236="Some concerns",CH1236="Not applicable")),IF(AND(DD1236="No",OR(DE1236="HIGH",DE1236="CONDITIONAL"),AND(LEN(TRIM(DF1236))&gt;0,LEFT(LOWER(TRIM(DF1236)),7)&lt;&gt;"pending")),IF(AND(AND(LEN(TRIM(DT1236))&gt;0,LEFT(LOWER(TRIM(DT1236)),7)&lt;&gt;"pending"),AND(LEN(TRIM(DU1236))&gt;0,LEFT(LOWER(TRIM(DU1236)),7)&lt;&gt;"pending"),OR(AND(LEN(TRIM(DV1236))&gt;0,LEFT(LOWER(TRIM(DV1236)),7)&lt;&gt;"pending"),AND(LEN(TRIM(DW1236))&gt;0,LEFT(LOWER(TRIM(DW1236)),7)&lt;&gt;"pending")),AND(LEN(TRIM(DX1236))&gt;0,LEFT(LOWER(TRIM(DX1236)),7)&lt;&gt;"pending")),IF(AND(F1236="Claim-ready",OR(EA1236="Strong",EA1236="Moderate"),AND(LEN(TRIM(G1236))&gt;0,LEFT(LOWER(TRIM(G1236)),7)&lt;&gt;"pending"),G1236&lt;&gt;"No substantive use decision is permitted from identification metadata alone.",AND(LEN(TRIM(DZ1236))&gt;0,LEFT(LOWER(TRIM(DZ1236)),7)&lt;&gt;"pending"),DZ1236&lt;&gt;"Identification metadata alone does not permit any substantive scientific, causal, operational, or institutional claim.",AND(LEN(TRIM(EI1236))&gt;0,LEFT(LOWER(TRIM(EI1236)),7)&lt;&gt;"pending"),ISNUMBER(EH1236),EH1236&gt;0),"READY","PENDING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6" t="str">
        <x:v>Pending</x:v>
      </x:c>
      <x:c r="EE1236"/>
      <x:c r="EF1236" t="str">
        <x:v>Pending</x:v>
      </x:c>
      <x:c r="EG1236" t="str">
        <x:v>Pending</x:v>
      </x:c>
      <x:c r="EH1236"/>
      <x:c r="EI1236" s="501"/>
      <x:c r="EJ1236"/>
      <x:c r="EK1236" t="str">
        <x:v>Pending</x:v>
      </x:c>
      <x:c r="EL1236" t="n">
        <x:v>46272</x:v>
      </x:c>
      <x:c r="EM1236" t="str">
        <x:v>Production PubMed record imported and reconciled to Zotero item LRGJJSV3;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6" t="n">
        <x:f>IF(L1236="","",(IF(N1236&lt;&gt;"",1,0)+IF(O1236&lt;&gt;"",1,0)+IF(AJ1236&lt;&gt;"",1,0)+IF(AU1236&lt;&gt;"",1,0)+IF(BE1236&lt;&gt;"",1,0)+IF(CF1236&lt;&gt;"",1,0)+IF(CJ1236="Yes",1,0)+IF(CL1236="Yes",1,0)+IF(DE1236&lt;&gt;"Pending",1,0)+IF(F1236&lt;&gt;"",1,0)+IF(DZ1236&lt;&gt;"",1,0)+IF(EI1236&lt;&gt;"",1,0))/12)</x:f>
        <x:v>0.5</x:v>
      </x:c>
    </x:row>
    <x:row r="1237">
      <x:c r="A1237" t="str">
        <x:v>EV-1234</x:v>
      </x:c>
      <x:c r="B1237" t="str">
        <x:v>Integrity check</x:v>
      </x:c>
      <x:c r="C1237" t="str">
        <x:f>IF(L1237="","",IF(LEFT(EC1237,7)="BLOCKED","🔴 Do not use for conclusion",IF(EB1237="Yes","🟢 Claim-ready","🟡 Caution / context")))</x:f>
        <x:v>🟡 Caution / context</x:v>
      </x:c>
      <x:c r="D1237" t="str">
        <x:f>IF(L1237="","",EC1237)</x:f>
        <x:v>PENDING — appropriate appraisal</x:v>
      </x:c>
      <x:c r="E1237" t="str">
        <x:v>P2 — High</x:v>
      </x:c>
      <x:c r="F1237" t="str">
        <x:v>Pending</x:v>
      </x:c>
      <x:c r="G1237" t="str">
        <x:v>Title/abstract identify an explicit tactical/public-safety context and readiness domain; retain for full-text assessment.</x:v>
      </x:c>
      <x:c r="H1237" t="str">
        <x:v>Obtain and review lawful full text; confirm human adjudication; then select a design-specific appraisal instrument.</x:v>
      </x:c>
      <x:c r="I1237"/>
      <x:c r="J1237" t="str">
        <x:v>A — Core</x:v>
      </x:c>
      <x:c r="K1237" t="str">
        <x:v>IDENTIFIED</x:v>
      </x:c>
      <x:c r="L1237" t="str">
        <x:v>Quantification of physical activity performed during US Army Basic Combat Training.</x:v>
      </x:c>
      <x:c r="M1237"/>
      <x:c r="N1237" t="str">
        <x:v>Simpson, Kathleen; Redmond, Jan E; Cohen, Bruce S; Hendrickson, Nathan R; Spiering, Barry A; Steelman, Ryan; Knapik, Joseph J; Sharp, Marilyn A</x:v>
      </x:c>
      <x:c r="O1237" t="n">
        <x:v>2013</x:v>
      </x:c>
      <x:c r="P1237" t="str">
        <x:v>U.S. Army Medical Department journal</x:v>
      </x:c>
      <x:c r="Q1237" t="str">
        <x:v>Journal Article; Research Support, Non-U.S. Gov't</x:v>
      </x:c>
      <x:c r="R1237" t="str">
        <x:v>Unclear</x:v>
      </x:c>
      <x:c r="S1237" t="str">
        <x:v>Unknown</x:v>
      </x:c>
      <x:c r="T1237" t="str">
        <x:v>eng</x:v>
      </x:c>
      <x:c r="U1237" t="str">
        <x:v>https://pubmed.ncbi.nlm.nih.gov/24146243/</x:v>
      </x:c>
      <x:c r="V1237" t="str"/>
      <x:c r="W1237" t="str">
        <x:f>IF(V1237="","",LOWER(SUBSTITUTE(SUBSTITUTE(SUBSTITUTE(SUBSTITUTE(TRIM(V1237),"https://doi.org/",""),"http://doi.org/",""),"https://dx.doi.org/",""),"doi:","")))</x:f>
      </x:c>
      <x:c r="X1237" t="str">
        <x:v>24146243</x:v>
      </x:c>
      <x:c r="Y1237" t="str"/>
      <x:c r="Z1237"/>
      <x:c r="AA1237" t="str">
        <x:v>PubMed/MEDLINE</x:v>
      </x:c>
      <x:c r="AB1237" t="str">
        <x:v>PUBMED-A-v1.0-2026-08-28</x:v>
      </x:c>
      <x:c r="AC1237" t="str">
        <x:v>SP-PUBMED-A-20260828</x:v>
      </x:c>
      <x:c r="AD1237" s="499" t="n">
        <x:v>46262</x:v>
      </x:c>
      <x:c r="AE1237" s="499" t="n">
        <x:v>46272</x:v>
      </x:c>
      <x:c r="AF1237" t="str">
        <x:v>36H5ZAEH</x:v>
      </x:c>
      <x:c r="AG1237"/>
      <x:c r="AH1237" t="str">
        <x:v>Tactical Athlete → Operational Readiness Brazil</x:v>
      </x:c>
      <x:c r="AI1237" t="str">
        <x:v>evidence-family:A</x:v>
      </x:c>
      <x:c r="AJ1237"/>
      <x:c r="AK1237" t="str">
        <x:f>IF(AJ1237="","",IF(OR(LOWER(AJ1237)="brazil",LOWER(AJ1237)="brasil"),"Yes","No"))</x:f>
      </x:c>
      <x:c r="AL1237"/>
      <x:c r="AM1237"/>
      <x:c r="AN1237"/>
      <x:c r="AO1237"/>
      <x:c r="AP1237"/>
      <x:c r="AQ1237"/>
      <x:c r="AR1237"/>
      <x:c r="AS1237"/>
      <x:c r="AT1237"/>
      <x:c r="AU1237"/>
      <x:c r="AV1237"/>
      <x:c r="AW1237"/>
      <x:c r="AX1237"/>
      <x:c r="AY1237"/>
      <x:c r="AZ1237"/>
      <x:c r="BA1237"/>
      <x:c r="BB1237"/>
      <x:c r="BC1237"/>
      <x:c r="BD1237"/>
      <x:c r="BE1237"/>
      <x:c r="BF1237"/>
      <x:c r="BG1237"/>
      <x:c r="BH1237"/>
      <x:c r="BI1237"/>
      <x:c r="BJ1237"/>
      <x:c r="BK1237"/>
      <x:c r="BL1237"/>
      <x:c r="BM1237"/>
      <x:c r="BN1237"/>
      <x:c r="BO1237"/>
      <x:c r="BP1237"/>
      <x:c r="BQ1237"/>
      <x:c r="BR1237"/>
      <x:c r="BS1237"/>
      <x:c r="BT1237"/>
      <x:c r="BU1237"/>
      <x:c r="BV1237"/>
      <x:c r="BW1237"/>
      <x:c r="BX1237"/>
      <x:c r="BY1237"/>
      <x:c r="BZ1237"/>
      <x:c r="CA1237"/>
      <x:c r="CB1237"/>
      <x:c r="CC1237"/>
      <x:c r="CD1237"/>
      <x:c r="CE1237"/>
      <x:c r="CF1237"/>
      <x:c r="CG1237"/>
      <x:c r="CH1237"/>
      <x:c r="CI1237"/>
      <x:c r="CJ1237" t="str">
        <x:v>Yes</x:v>
      </x:c>
      <x:c r="CK1237" t="str">
        <x:v>Yes</x:v>
      </x:c>
      <x:c r="CL1237" t="str">
        <x:v>Yes</x:v>
      </x:c>
      <x:c r="CM1237" t="str">
        <x:v>Clear</x:v>
      </x:c>
      <x:c r="CN1237" t="str">
        <x:v>Verified — clear</x:v>
      </x:c>
      <x:c r="CO1237" t="n">
        <x:v>46272</x:v>
      </x:c>
      <x:c r="CP1237" t="str">
        <x:v>https://pubmed.ncbi.nlm.nih.gov/24146243/</x:v>
      </x:c>
      <x:c r="CQ1237"/>
      <x:c r="CR1237"/>
      <x:c r="CS1237"/>
      <x:c r="CT1237"/>
      <x:c r="CU1237"/>
      <x:c r="CV1237"/>
      <x:c r="CW1237"/>
      <x:c r="CX1237"/>
      <x:c r="CY1237"/>
      <x:c r="CZ1237"/>
      <x:c r="DA1237"/>
      <x:c r="DB1237" t="str">
        <x:f>IF(L1237="","",IF(AND(COUNT(CU1237:DA1237)=7,OR(CU1237=0,CU1237=1,CU1237=2),OR(CV1237=0,CV1237=1,CV1237=2),OR(CW1237=0,CW1237=1,CW1237=2),OR(CX1237=0,CX1237=1,CX1237=2),OR(CY1237=0,CY1237=1,CY1237=2),OR(CZ1237=0,CZ1237=1,CZ1237=2),OR(DA1237=0,DA1237=1,DA1237=2)),SUM(CU1237:DA1237),""))</x:f>
      </x:c>
      <x:c r="DC1237" t="str">
        <x:f>IF(DB1237="","",ROUND(DB1237/14*10,1))</x:f>
      </x:c>
      <x:c r="DD1237" t="str">
        <x:v>Pending</x:v>
      </x:c>
      <x:c r="DE1237" t="str">
        <x:f>IF(L1237="","",IF(DC1237="","Pending",IF(DD1237="Yes","CONDITIONAL — safety override",IF(DC1237&gt;=8,"HIGH",IF(DC1237&gt;=5,"CONDITIONAL","LOW")))))</x:f>
        <x:v>Pending</x:v>
      </x:c>
      <x:c r="DF1237" t="str">
        <x:v>Pending screening and full-text appraisal; no transferability judgment made at identification.</x:v>
      </x:c>
      <x:c r="DG1237"/>
      <x:c r="DH1237"/>
      <x:c r="DI1237"/>
      <x:c r="DJ1237"/>
      <x:c r="DK1237"/>
      <x:c r="DL1237"/>
      <x:c r="DM1237"/>
      <x:c r="DN1237"/>
      <x:c r="DO1237"/>
      <x:c r="DP1237"/>
      <x:c r="DQ1237"/>
      <x:c r="DR1237"/>
      <x:c r="DS1237"/>
      <x:c r="DT1237"/>
      <x:c r="DU1237"/>
      <x:c r="DV1237"/>
      <x:c r="DW1237"/>
      <x:c r="DX1237"/>
      <x:c r="DY1237"/>
      <x:c r="DZ1237" t="str">
        <x:v>Title/abstract screening alone does not establish effectiveness, causality, methodological quality, transferability to Brazilian public safety or an institutional recommendation.</x:v>
      </x:c>
      <x:c r="EA1237" t="str">
        <x:v>Pending</x:v>
      </x:c>
      <x:c r="EB1237" t="str">
        <x:f>IF(L1237="","",IF(EC1237="READY","Yes","No / Pending"))</x:f>
        <x:v>No / Pending</x:v>
      </x:c>
      <x:c r="EC1237" t="str">
        <x:f>IF(L1237="","",IF(OR(ISNUMBER(SEARCH("Retracted Publication",Q1237)),CM1237="Retracted",CN1237="Retracted",CM1237="Expression of Concern",CN1237="Expression of Concern",F1237="Not used",CG1237="Critical",CH1237="High",CH1237="Critical"),"BLOCKED — integrity or use restriction",IF(AND(CJ1237="Yes",CK1237="Yes",CL1237="Yes"),IF(AND(CM1237="Clear",CN1237="Verified — clear"),IF(AND(AND(LEN(TRIM(CF1237))&gt;0,LEFT(LOWER(TRIM(CF1237)),7)&lt;&gt;"pending"),OR(CG1237="High",CG1237="Moderate"),OR(CH1237="Low",CH1237="Some concerns",CH1237="Not applicable")),IF(AND(DD1237="No",OR(DE1237="HIGH",DE1237="CONDITIONAL"),AND(LEN(TRIM(DF1237))&gt;0,LEFT(LOWER(TRIM(DF1237)),7)&lt;&gt;"pending")),IF(AND(AND(LEN(TRIM(DT1237))&gt;0,LEFT(LOWER(TRIM(DT1237)),7)&lt;&gt;"pending"),AND(LEN(TRIM(DU1237))&gt;0,LEFT(LOWER(TRIM(DU1237)),7)&lt;&gt;"pending"),OR(AND(LEN(TRIM(DV1237))&gt;0,LEFT(LOWER(TRIM(DV1237)),7)&lt;&gt;"pending"),AND(LEN(TRIM(DW1237))&gt;0,LEFT(LOWER(TRIM(DW1237)),7)&lt;&gt;"pending")),AND(LEN(TRIM(DX1237))&gt;0,LEFT(LOWER(TRIM(DX1237)),7)&lt;&gt;"pending")),IF(AND(F1237="Claim-ready",OR(EA1237="Strong",EA1237="Moderate"),AND(LEN(TRIM(G1237))&gt;0,LEFT(LOWER(TRIM(G1237)),7)&lt;&gt;"pending"),G1237&lt;&gt;"No substantive use decision is permitted from identification metadata alone.",AND(LEN(TRIM(DZ1237))&gt;0,LEFT(LOWER(TRIM(DZ1237)),7)&lt;&gt;"pending"),DZ1237&lt;&gt;"Identification metadata alone does not permit any substantive scientific, causal, operational, or institutional claim.",AND(LEN(TRIM(EI1237))&gt;0,LEFT(LOWER(TRIM(EI1237)),7)&lt;&gt;"pending"),ISNUMBER(EH1237),EH1237&gt;0),"READY","PENDING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7" t="str">
        <x:v>Pending</x:v>
      </x:c>
      <x:c r="EE1237"/>
      <x:c r="EF1237" t="str">
        <x:v>Pending</x:v>
      </x:c>
      <x:c r="EG1237" t="str">
        <x:v>Pending</x:v>
      </x:c>
      <x:c r="EH1237"/>
      <x:c r="EI1237" s="501"/>
      <x:c r="EJ1237"/>
      <x:c r="EK1237" t="str">
        <x:v>Pending</x:v>
      </x:c>
      <x:c r="EL1237" t="n">
        <x:v>46272</x:v>
      </x:c>
      <x:c r="EM1237" t="str">
        <x:v>Production PubMed record imported and reconciled to Zotero item 36H5ZAEH;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7" t="n">
        <x:f>IF(L1237="","",(IF(N1237&lt;&gt;"",1,0)+IF(O1237&lt;&gt;"",1,0)+IF(AJ1237&lt;&gt;"",1,0)+IF(AU1237&lt;&gt;"",1,0)+IF(BE1237&lt;&gt;"",1,0)+IF(CF1237&lt;&gt;"",1,0)+IF(CJ1237="Yes",1,0)+IF(CL1237="Yes",1,0)+IF(DE1237&lt;&gt;"Pending",1,0)+IF(F1237&lt;&gt;"",1,0)+IF(DZ1237&lt;&gt;"",1,0)+IF(EI1237&lt;&gt;"",1,0))/12)</x:f>
        <x:v>0.5</x:v>
      </x:c>
    </x:row>
    <x:row r="1238">
      <x:c r="A1238" t="str">
        <x:v>EV-1235</x:v>
      </x:c>
      <x:c r="B1238" t="str">
        <x:v>Integrity check</x:v>
      </x:c>
      <x:c r="C1238" t="str">
        <x:f>IF(L1238="","",IF(LEFT(EC1238,7)="BLOCKED","🔴 Do not use for conclusion",IF(EB1238="Yes","🟢 Claim-ready","🟡 Caution / context")))</x:f>
        <x:v>🟡 Caution / context</x:v>
      </x:c>
      <x:c r="D1238" t="str">
        <x:f>IF(L1238="","",EC1238)</x:f>
        <x:v>PENDING — appropriate appraisal</x:v>
      </x:c>
      <x:c r="E1238" t="str">
        <x:v>P2 — High</x:v>
      </x:c>
      <x:c r="F1238" t="str">
        <x:v>Pending</x:v>
      </x:c>
      <x:c r="G1238" t="str">
        <x:v>Title/abstract identify an explicit tactical/public-safety context and readiness domain; retain for full-text assessment.</x:v>
      </x:c>
      <x:c r="H1238" t="str">
        <x:v>Obtain and review lawful full text; confirm human adjudication; then select a design-specific appraisal instrument.</x:v>
      </x:c>
      <x:c r="I1238"/>
      <x:c r="J1238" t="str">
        <x:v>A — Core</x:v>
      </x:c>
      <x:c r="K1238" t="str">
        <x:v>IDENTIFIED</x:v>
      </x:c>
      <x:c r="L1238" t="str">
        <x:v>Extreme conditioning programs and injury risk in a US Army Brigade Combat Team.</x:v>
      </x:c>
      <x:c r="M1238"/>
      <x:c r="N1238" t="str">
        <x:v>Grier, Tyson; Canham-Chervak, Michelle; McNulty, Vancil; Jones, Bruce H</x:v>
      </x:c>
      <x:c r="O1238" t="n">
        <x:v>2013</x:v>
      </x:c>
      <x:c r="P1238" t="str">
        <x:v>U.S. Army Medical Department journal</x:v>
      </x:c>
      <x:c r="Q1238" t="str">
        <x:v>Journal Article</x:v>
      </x:c>
      <x:c r="R1238" t="str">
        <x:v>Unclear</x:v>
      </x:c>
      <x:c r="S1238" t="str">
        <x:v>Unknown</x:v>
      </x:c>
      <x:c r="T1238" t="str">
        <x:v>eng</x:v>
      </x:c>
      <x:c r="U1238" t="str">
        <x:v>https://pubmed.ncbi.nlm.nih.gov/24146241/</x:v>
      </x:c>
      <x:c r="V1238" t="str"/>
      <x:c r="W1238" t="str">
        <x:f>IF(V1238="","",LOWER(SUBSTITUTE(SUBSTITUTE(SUBSTITUTE(SUBSTITUTE(TRIM(V1238),"https://doi.org/",""),"http://doi.org/",""),"https://dx.doi.org/",""),"doi:","")))</x:f>
      </x:c>
      <x:c r="X1238" t="str">
        <x:v>24146241</x:v>
      </x:c>
      <x:c r="Y1238" t="str"/>
      <x:c r="Z1238"/>
      <x:c r="AA1238" t="str">
        <x:v>PubMed/MEDLINE</x:v>
      </x:c>
      <x:c r="AB1238" t="str">
        <x:v>PUBMED-A-v1.0-2026-08-28</x:v>
      </x:c>
      <x:c r="AC1238" t="str">
        <x:v>SP-PUBMED-A-20260828</x:v>
      </x:c>
      <x:c r="AD1238" s="499" t="n">
        <x:v>46262</x:v>
      </x:c>
      <x:c r="AE1238" s="499" t="n">
        <x:v>46272</x:v>
      </x:c>
      <x:c r="AF1238" t="str">
        <x:v>83CILHLV</x:v>
      </x:c>
      <x:c r="AG1238"/>
      <x:c r="AH1238" t="str">
        <x:v>Tactical Athlete → Operational Readiness Brazil</x:v>
      </x:c>
      <x:c r="AI1238" t="str">
        <x:v>evidence-family:A</x:v>
      </x:c>
      <x:c r="AJ1238"/>
      <x:c r="AK1238" t="str">
        <x:f>IF(AJ1238="","",IF(OR(LOWER(AJ1238)="brazil",LOWER(AJ1238)="brasil"),"Yes","No"))</x:f>
      </x:c>
      <x:c r="AL1238"/>
      <x:c r="AM1238"/>
      <x:c r="AN1238"/>
      <x:c r="AO1238"/>
      <x:c r="AP1238"/>
      <x:c r="AQ1238"/>
      <x:c r="AR1238"/>
      <x:c r="AS1238"/>
      <x:c r="AT1238"/>
      <x:c r="AU1238"/>
      <x:c r="AV1238"/>
      <x:c r="AW1238"/>
      <x:c r="AX1238"/>
      <x:c r="AY1238"/>
      <x:c r="AZ1238"/>
      <x:c r="BA1238"/>
      <x:c r="BB1238"/>
      <x:c r="BC1238"/>
      <x:c r="BD1238"/>
      <x:c r="BE1238"/>
      <x:c r="BF1238"/>
      <x:c r="BG1238"/>
      <x:c r="BH1238"/>
      <x:c r="BI1238"/>
      <x:c r="BJ1238"/>
      <x:c r="BK1238"/>
      <x:c r="BL1238"/>
      <x:c r="BM1238"/>
      <x:c r="BN1238"/>
      <x:c r="BO1238"/>
      <x:c r="BP1238"/>
      <x:c r="BQ1238"/>
      <x:c r="BR1238"/>
      <x:c r="BS1238"/>
      <x:c r="BT1238"/>
      <x:c r="BU1238"/>
      <x:c r="BV1238"/>
      <x:c r="BW1238"/>
      <x:c r="BX1238"/>
      <x:c r="BY1238"/>
      <x:c r="BZ1238"/>
      <x:c r="CA1238"/>
      <x:c r="CB1238"/>
      <x:c r="CC1238"/>
      <x:c r="CD1238"/>
      <x:c r="CE1238"/>
      <x:c r="CF1238"/>
      <x:c r="CG1238"/>
      <x:c r="CH1238"/>
      <x:c r="CI1238"/>
      <x:c r="CJ1238" t="str">
        <x:v>Yes</x:v>
      </x:c>
      <x:c r="CK1238" t="str">
        <x:v>Yes</x:v>
      </x:c>
      <x:c r="CL1238" t="str">
        <x:v>Yes</x:v>
      </x:c>
      <x:c r="CM1238" t="str">
        <x:v>Clear</x:v>
      </x:c>
      <x:c r="CN1238" t="str">
        <x:v>Verified — clear</x:v>
      </x:c>
      <x:c r="CO1238" t="n">
        <x:v>46272</x:v>
      </x:c>
      <x:c r="CP1238" t="str">
        <x:v>https://pubmed.ncbi.nlm.nih.gov/24146241/</x:v>
      </x:c>
      <x:c r="CQ1238"/>
      <x:c r="CR1238"/>
      <x:c r="CS1238"/>
      <x:c r="CT1238"/>
      <x:c r="CU1238"/>
      <x:c r="CV1238"/>
      <x:c r="CW1238"/>
      <x:c r="CX1238"/>
      <x:c r="CY1238"/>
      <x:c r="CZ1238"/>
      <x:c r="DA1238"/>
      <x:c r="DB1238" t="str">
        <x:f>IF(L1238="","",IF(AND(COUNT(CU1238:DA1238)=7,OR(CU1238=0,CU1238=1,CU1238=2),OR(CV1238=0,CV1238=1,CV1238=2),OR(CW1238=0,CW1238=1,CW1238=2),OR(CX1238=0,CX1238=1,CX1238=2),OR(CY1238=0,CY1238=1,CY1238=2),OR(CZ1238=0,CZ1238=1,CZ1238=2),OR(DA1238=0,DA1238=1,DA1238=2)),SUM(CU1238:DA1238),""))</x:f>
      </x:c>
      <x:c r="DC1238" t="str">
        <x:f>IF(DB1238="","",ROUND(DB1238/14*10,1))</x:f>
      </x:c>
      <x:c r="DD1238" t="str">
        <x:v>Pending</x:v>
      </x:c>
      <x:c r="DE1238" t="str">
        <x:f>IF(L1238="","",IF(DC1238="","Pending",IF(DD1238="Yes","CONDITIONAL — safety override",IF(DC1238&gt;=8,"HIGH",IF(DC1238&gt;=5,"CONDITIONAL","LOW")))))</x:f>
        <x:v>Pending</x:v>
      </x:c>
      <x:c r="DF1238" t="str">
        <x:v>Pending screening and full-text appraisal; no transferability judgment made at identification.</x:v>
      </x:c>
      <x:c r="DG1238"/>
      <x:c r="DH1238"/>
      <x:c r="DI1238"/>
      <x:c r="DJ1238"/>
      <x:c r="DK1238"/>
      <x:c r="DL1238"/>
      <x:c r="DM1238"/>
      <x:c r="DN1238"/>
      <x:c r="DO1238"/>
      <x:c r="DP1238"/>
      <x:c r="DQ1238"/>
      <x:c r="DR1238"/>
      <x:c r="DS1238"/>
      <x:c r="DT1238"/>
      <x:c r="DU1238"/>
      <x:c r="DV1238"/>
      <x:c r="DW1238"/>
      <x:c r="DX1238"/>
      <x:c r="DY1238"/>
      <x:c r="DZ1238" t="str">
        <x:v>Title/abstract screening alone does not establish effectiveness, causality, methodological quality, transferability to Brazilian public safety or an institutional recommendation.</x:v>
      </x:c>
      <x:c r="EA1238" t="str">
        <x:v>Pending</x:v>
      </x:c>
      <x:c r="EB1238" t="str">
        <x:f>IF(L1238="","",IF(EC1238="READY","Yes","No / Pending"))</x:f>
        <x:v>No / Pending</x:v>
      </x:c>
      <x:c r="EC1238" t="str">
        <x:f>IF(L1238="","",IF(OR(ISNUMBER(SEARCH("Retracted Publication",Q1238)),CM1238="Retracted",CN1238="Retracted",CM1238="Expression of Concern",CN1238="Expression of Concern",F1238="Not used",CG1238="Critical",CH1238="High",CH1238="Critical"),"BLOCKED — integrity or use restriction",IF(AND(CJ1238="Yes",CK1238="Yes",CL1238="Yes"),IF(AND(CM1238="Clear",CN1238="Verified — clear"),IF(AND(AND(LEN(TRIM(CF1238))&gt;0,LEFT(LOWER(TRIM(CF1238)),7)&lt;&gt;"pending"),OR(CG1238="High",CG1238="Moderate"),OR(CH1238="Low",CH1238="Some concerns",CH1238="Not applicable")),IF(AND(DD1238="No",OR(DE1238="HIGH",DE1238="CONDITIONAL"),AND(LEN(TRIM(DF1238))&gt;0,LEFT(LOWER(TRIM(DF1238)),7)&lt;&gt;"pending")),IF(AND(AND(LEN(TRIM(DT1238))&gt;0,LEFT(LOWER(TRIM(DT1238)),7)&lt;&gt;"pending"),AND(LEN(TRIM(DU1238))&gt;0,LEFT(LOWER(TRIM(DU1238)),7)&lt;&gt;"pending"),OR(AND(LEN(TRIM(DV1238))&gt;0,LEFT(LOWER(TRIM(DV1238)),7)&lt;&gt;"pending"),AND(LEN(TRIM(DW1238))&gt;0,LEFT(LOWER(TRIM(DW1238)),7)&lt;&gt;"pending")),AND(LEN(TRIM(DX1238))&gt;0,LEFT(LOWER(TRIM(DX1238)),7)&lt;&gt;"pending")),IF(AND(F1238="Claim-ready",OR(EA1238="Strong",EA1238="Moderate"),AND(LEN(TRIM(G1238))&gt;0,LEFT(LOWER(TRIM(G1238)),7)&lt;&gt;"pending"),G1238&lt;&gt;"No substantive use decision is permitted from identification metadata alone.",AND(LEN(TRIM(DZ1238))&gt;0,LEFT(LOWER(TRIM(DZ1238)),7)&lt;&gt;"pending"),DZ1238&lt;&gt;"Identification metadata alone does not permit any substantive scientific, causal, operational, or institutional claim.",AND(LEN(TRIM(EI1238))&gt;0,LEFT(LOWER(TRIM(EI1238)),7)&lt;&gt;"pending"),ISNUMBER(EH1238),EH1238&gt;0),"READY","PENDING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8" t="str">
        <x:v>Pending</x:v>
      </x:c>
      <x:c r="EE1238"/>
      <x:c r="EF1238" t="str">
        <x:v>Pending</x:v>
      </x:c>
      <x:c r="EG1238" t="str">
        <x:v>Pending</x:v>
      </x:c>
      <x:c r="EH1238"/>
      <x:c r="EI1238" s="501"/>
      <x:c r="EJ1238"/>
      <x:c r="EK1238" t="str">
        <x:v>Pending</x:v>
      </x:c>
      <x:c r="EL1238" t="n">
        <x:v>46272</x:v>
      </x:c>
      <x:c r="EM1238" t="str">
        <x:v>Production PubMed record imported and reconciled to Zotero item 83CILHLV;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8" t="n">
        <x:f>IF(L1238="","",(IF(N1238&lt;&gt;"",1,0)+IF(O1238&lt;&gt;"",1,0)+IF(AJ1238&lt;&gt;"",1,0)+IF(AU1238&lt;&gt;"",1,0)+IF(BE1238&lt;&gt;"",1,0)+IF(CF1238&lt;&gt;"",1,0)+IF(CJ1238="Yes",1,0)+IF(CL1238="Yes",1,0)+IF(DE1238&lt;&gt;"Pending",1,0)+IF(F1238&lt;&gt;"",1,0)+IF(DZ1238&lt;&gt;"",1,0)+IF(EI1238&lt;&gt;"",1,0))/12)</x:f>
        <x:v>0.5</x:v>
      </x:c>
    </x:row>
    <x:row r="1239">
      <x:c r="A1239" t="str">
        <x:v>EV-1236</x:v>
      </x:c>
      <x:c r="B1239" t="str">
        <x:v>Integrity check</x:v>
      </x:c>
      <x:c r="C1239" t="str">
        <x:f>IF(L1239="","",IF(LEFT(EC1239,7)="BLOCKED","🔴 Do not use for conclusion",IF(EB1239="Yes","🟢 Claim-ready","🟡 Caution / context")))</x:f>
        <x:v>🟡 Caution / context</x:v>
      </x:c>
      <x:c r="D1239" t="str">
        <x:f>IF(L1239="","",EC1239)</x:f>
        <x:v>PENDING — appropriate appraisal</x:v>
      </x:c>
      <x:c r="E1239" t="str">
        <x:v>P2 — High</x:v>
      </x:c>
      <x:c r="F1239" t="str">
        <x:v>Pending</x:v>
      </x:c>
      <x:c r="G1239" t="str">
        <x:v>Title/abstract identify an explicit tactical/public-safety context and readiness domain; retain for full-text assessment.</x:v>
      </x:c>
      <x:c r="H1239" t="str">
        <x:v>Obtain and review lawful full text; confirm human adjudication; then select a design-specific appraisal instrument.</x:v>
      </x:c>
      <x:c r="I1239"/>
      <x:c r="J1239" t="str">
        <x:v>A — Core</x:v>
      </x:c>
      <x:c r="K1239" t="str">
        <x:v>IDENTIFIED</x:v>
      </x:c>
      <x:c r="L1239" t="str">
        <x:v>Strategies for optimizing military physical readiness and preventing musculoskeletal injuries in the 21st century.</x:v>
      </x:c>
      <x:c r="M1239"/>
      <x:c r="N1239" t="str">
        <x:v>Nindl, Bradley C; Williams, Thomas J; Deuster, Patricia A; Butler, Nikki L; Jones, Bruce H</x:v>
      </x:c>
      <x:c r="O1239" t="n">
        <x:v>2013</x:v>
      </x:c>
      <x:c r="P1239" t="str">
        <x:v>U.S. Army Medical Department journal</x:v>
      </x:c>
      <x:c r="Q1239" t="str">
        <x:v>Journal Article</x:v>
      </x:c>
      <x:c r="R1239" t="str">
        <x:v>Unclear</x:v>
      </x:c>
      <x:c r="S1239" t="str">
        <x:v>Unknown</x:v>
      </x:c>
      <x:c r="T1239" t="str">
        <x:v>eng</x:v>
      </x:c>
      <x:c r="U1239" t="str">
        <x:v>https://pubmed.ncbi.nlm.nih.gov/24146239/</x:v>
      </x:c>
      <x:c r="V1239" t="str"/>
      <x:c r="W1239" t="str">
        <x:f>IF(V1239="","",LOWER(SUBSTITUTE(SUBSTITUTE(SUBSTITUTE(SUBSTITUTE(TRIM(V1239),"https://doi.org/",""),"http://doi.org/",""),"https://dx.doi.org/",""),"doi:","")))</x:f>
      </x:c>
      <x:c r="X1239" t="str">
        <x:v>24146239</x:v>
      </x:c>
      <x:c r="Y1239" t="str"/>
      <x:c r="Z1239"/>
      <x:c r="AA1239" t="str">
        <x:v>PubMed/MEDLINE</x:v>
      </x:c>
      <x:c r="AB1239" t="str">
        <x:v>PUBMED-A-v1.0-2026-08-28</x:v>
      </x:c>
      <x:c r="AC1239" t="str">
        <x:v>SP-PUBMED-A-20260828</x:v>
      </x:c>
      <x:c r="AD1239" s="499" t="n">
        <x:v>46262</x:v>
      </x:c>
      <x:c r="AE1239" s="499" t="n">
        <x:v>46272</x:v>
      </x:c>
      <x:c r="AF1239" t="str">
        <x:v>JBDZX2BY</x:v>
      </x:c>
      <x:c r="AG1239"/>
      <x:c r="AH1239" t="str">
        <x:v>Tactical Athlete → Operational Readiness Brazil</x:v>
      </x:c>
      <x:c r="AI1239" t="str">
        <x:v>evidence-family:A</x:v>
      </x:c>
      <x:c r="AJ1239"/>
      <x:c r="AK1239" t="str">
        <x:f>IF(AJ1239="","",IF(OR(LOWER(AJ1239)="brazil",LOWER(AJ1239)="brasil"),"Yes","No"))</x:f>
      </x:c>
      <x:c r="AL1239"/>
      <x:c r="AM1239"/>
      <x:c r="AN1239"/>
      <x:c r="AO1239"/>
      <x:c r="AP1239"/>
      <x:c r="AQ1239"/>
      <x:c r="AR1239"/>
      <x:c r="AS1239"/>
      <x:c r="AT1239"/>
      <x:c r="AU1239"/>
      <x:c r="AV1239"/>
      <x:c r="AW1239"/>
      <x:c r="AX1239"/>
      <x:c r="AY1239"/>
      <x:c r="AZ1239"/>
      <x:c r="BA1239"/>
      <x:c r="BB1239"/>
      <x:c r="BC1239"/>
      <x:c r="BD1239"/>
      <x:c r="BE1239"/>
      <x:c r="BF1239"/>
      <x:c r="BG1239"/>
      <x:c r="BH1239"/>
      <x:c r="BI1239"/>
      <x:c r="BJ1239"/>
      <x:c r="BK1239"/>
      <x:c r="BL1239"/>
      <x:c r="BM1239"/>
      <x:c r="BN1239"/>
      <x:c r="BO1239"/>
      <x:c r="BP1239"/>
      <x:c r="BQ1239"/>
      <x:c r="BR1239"/>
      <x:c r="BS1239"/>
      <x:c r="BT1239"/>
      <x:c r="BU1239"/>
      <x:c r="BV1239"/>
      <x:c r="BW1239"/>
      <x:c r="BX1239"/>
      <x:c r="BY1239"/>
      <x:c r="BZ1239"/>
      <x:c r="CA1239"/>
      <x:c r="CB1239"/>
      <x:c r="CC1239"/>
      <x:c r="CD1239"/>
      <x:c r="CE1239"/>
      <x:c r="CF1239"/>
      <x:c r="CG1239"/>
      <x:c r="CH1239"/>
      <x:c r="CI1239"/>
      <x:c r="CJ1239" t="str">
        <x:v>Yes</x:v>
      </x:c>
      <x:c r="CK1239" t="str">
        <x:v>Yes</x:v>
      </x:c>
      <x:c r="CL1239" t="str">
        <x:v>Yes</x:v>
      </x:c>
      <x:c r="CM1239" t="str">
        <x:v>Clear</x:v>
      </x:c>
      <x:c r="CN1239" t="str">
        <x:v>Verified — clear</x:v>
      </x:c>
      <x:c r="CO1239" t="n">
        <x:v>46272</x:v>
      </x:c>
      <x:c r="CP1239" t="str">
        <x:v>https://pubmed.ncbi.nlm.nih.gov/24146239/</x:v>
      </x:c>
      <x:c r="CQ1239"/>
      <x:c r="CR1239"/>
      <x:c r="CS1239"/>
      <x:c r="CT1239"/>
      <x:c r="CU1239"/>
      <x:c r="CV1239"/>
      <x:c r="CW1239"/>
      <x:c r="CX1239"/>
      <x:c r="CY1239"/>
      <x:c r="CZ1239"/>
      <x:c r="DA1239"/>
      <x:c r="DB1239" t="str">
        <x:f>IF(L1239="","",IF(AND(COUNT(CU1239:DA1239)=7,OR(CU1239=0,CU1239=1,CU1239=2),OR(CV1239=0,CV1239=1,CV1239=2),OR(CW1239=0,CW1239=1,CW1239=2),OR(CX1239=0,CX1239=1,CX1239=2),OR(CY1239=0,CY1239=1,CY1239=2),OR(CZ1239=0,CZ1239=1,CZ1239=2),OR(DA1239=0,DA1239=1,DA1239=2)),SUM(CU1239:DA1239),""))</x:f>
      </x:c>
      <x:c r="DC1239" t="str">
        <x:f>IF(DB1239="","",ROUND(DB1239/14*10,1))</x:f>
      </x:c>
      <x:c r="DD1239" t="str">
        <x:v>Pending</x:v>
      </x:c>
      <x:c r="DE1239" t="str">
        <x:f>IF(L1239="","",IF(DC1239="","Pending",IF(DD1239="Yes","CONDITIONAL — safety override",IF(DC1239&gt;=8,"HIGH",IF(DC1239&gt;=5,"CONDITIONAL","LOW")))))</x:f>
        <x:v>Pending</x:v>
      </x:c>
      <x:c r="DF1239" t="str">
        <x:v>Pending screening and full-text appraisal; no transferability judgment made at identification.</x:v>
      </x:c>
      <x:c r="DG1239"/>
      <x:c r="DH1239"/>
      <x:c r="DI1239"/>
      <x:c r="DJ1239"/>
      <x:c r="DK1239"/>
      <x:c r="DL1239"/>
      <x:c r="DM1239"/>
      <x:c r="DN1239"/>
      <x:c r="DO1239"/>
      <x:c r="DP1239"/>
      <x:c r="DQ1239"/>
      <x:c r="DR1239"/>
      <x:c r="DS1239"/>
      <x:c r="DT1239"/>
      <x:c r="DU1239"/>
      <x:c r="DV1239"/>
      <x:c r="DW1239"/>
      <x:c r="DX1239"/>
      <x:c r="DY1239"/>
      <x:c r="DZ1239" t="str">
        <x:v>Title/abstract screening alone does not establish effectiveness, causality, methodological quality, transferability to Brazilian public safety or an institutional recommendation.</x:v>
      </x:c>
      <x:c r="EA1239" t="str">
        <x:v>Pending</x:v>
      </x:c>
      <x:c r="EB1239" t="str">
        <x:f>IF(L1239="","",IF(EC1239="READY","Yes","No / Pending"))</x:f>
        <x:v>No / Pending</x:v>
      </x:c>
      <x:c r="EC1239" t="str">
        <x:f>IF(L1239="","",IF(OR(ISNUMBER(SEARCH("Retracted Publication",Q1239)),CM1239="Retracted",CN1239="Retracted",CM1239="Expression of Concern",CN1239="Expression of Concern",F1239="Not used",CG1239="Critical",CH1239="High",CH1239="Critical"),"BLOCKED — integrity or use restriction",IF(AND(CJ1239="Yes",CK1239="Yes",CL1239="Yes"),IF(AND(CM1239="Clear",CN1239="Verified — clear"),IF(AND(AND(LEN(TRIM(CF1239))&gt;0,LEFT(LOWER(TRIM(CF1239)),7)&lt;&gt;"pending"),OR(CG1239="High",CG1239="Moderate"),OR(CH1239="Low",CH1239="Some concerns",CH1239="Not applicable")),IF(AND(DD1239="No",OR(DE1239="HIGH",DE1239="CONDITIONAL"),AND(LEN(TRIM(DF1239))&gt;0,LEFT(LOWER(TRIM(DF1239)),7)&lt;&gt;"pending")),IF(AND(AND(LEN(TRIM(DT1239))&gt;0,LEFT(LOWER(TRIM(DT1239)),7)&lt;&gt;"pending"),AND(LEN(TRIM(DU1239))&gt;0,LEFT(LOWER(TRIM(DU1239)),7)&lt;&gt;"pending"),OR(AND(LEN(TRIM(DV1239))&gt;0,LEFT(LOWER(TRIM(DV1239)),7)&lt;&gt;"pending"),AND(LEN(TRIM(DW1239))&gt;0,LEFT(LOWER(TRIM(DW1239)),7)&lt;&gt;"pending")),AND(LEN(TRIM(DX1239))&gt;0,LEFT(LOWER(TRIM(DX1239)),7)&lt;&gt;"pending")),IF(AND(F1239="Claim-ready",OR(EA1239="Strong",EA1239="Moderate"),AND(LEN(TRIM(G1239))&gt;0,LEFT(LOWER(TRIM(G1239)),7)&lt;&gt;"pending"),G1239&lt;&gt;"No substantive use decision is permitted from identification metadata alone.",AND(LEN(TRIM(DZ1239))&gt;0,LEFT(LOWER(TRIM(DZ1239)),7)&lt;&gt;"pending"),DZ1239&lt;&gt;"Identification metadata alone does not permit any substantive scientific, causal, operational, or institutional claim.",AND(LEN(TRIM(EI1239))&gt;0,LEFT(LOWER(TRIM(EI1239)),7)&lt;&gt;"pending"),ISNUMBER(EH1239),EH1239&gt;0),"READY","PENDING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39" t="str">
        <x:v>Pending</x:v>
      </x:c>
      <x:c r="EE1239"/>
      <x:c r="EF1239" t="str">
        <x:v>Pending</x:v>
      </x:c>
      <x:c r="EG1239" t="str">
        <x:v>Pending</x:v>
      </x:c>
      <x:c r="EH1239"/>
      <x:c r="EI1239" s="501"/>
      <x:c r="EJ1239"/>
      <x:c r="EK1239" t="str">
        <x:v>Pending</x:v>
      </x:c>
      <x:c r="EL1239" t="n">
        <x:v>46272</x:v>
      </x:c>
      <x:c r="EM1239" t="str">
        <x:v>Production PubMed record imported and reconciled to Zotero item JBDZX2BY;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39" t="n">
        <x:f>IF(L1239="","",(IF(N1239&lt;&gt;"",1,0)+IF(O1239&lt;&gt;"",1,0)+IF(AJ1239&lt;&gt;"",1,0)+IF(AU1239&lt;&gt;"",1,0)+IF(BE1239&lt;&gt;"",1,0)+IF(CF1239&lt;&gt;"",1,0)+IF(CJ1239="Yes",1,0)+IF(CL1239="Yes",1,0)+IF(DE1239&lt;&gt;"Pending",1,0)+IF(F1239&lt;&gt;"",1,0)+IF(DZ1239&lt;&gt;"",1,0)+IF(EI1239&lt;&gt;"",1,0))/12)</x:f>
        <x:v>0.5</x:v>
      </x:c>
    </x:row>
    <x:row r="1240">
      <x:c r="A1240" t="str">
        <x:v>EV-1237</x:v>
      </x:c>
      <x:c r="B1240" t="str">
        <x:v>Integrity check</x:v>
      </x:c>
      <x:c r="C1240" t="str">
        <x:f>IF(L1240="","",IF(LEFT(EC1240,7)="BLOCKED","🔴 Do not use for conclusion",IF(EB1240="Yes","🟢 Claim-ready","🟡 Caution / context")))</x:f>
        <x:v>🟡 Caution / context</x:v>
      </x:c>
      <x:c r="D1240" t="str">
        <x:f>IF(L1240="","",EC1240)</x:f>
        <x:v>PENDING — appropriate appraisal</x:v>
      </x:c>
      <x:c r="E1240" t="str">
        <x:v>P3 — Medium</x:v>
      </x:c>
      <x:c r="F1240" t="str">
        <x:v>Pending</x:v>
      </x:c>
      <x:c r="G1240" t="str">
        <x:v>No abstract is available in the current PubMed record; title alone is insufficient for exclusion.</x:v>
      </x:c>
      <x:c r="H1240" t="str">
        <x:v>Human title/abstract adjudication; retrieve full text if relevance remains plausible.</x:v>
      </x:c>
      <x:c r="I1240"/>
      <x:c r="J1240" t="str">
        <x:v>B — APHT / Medical Readiness</x:v>
      </x:c>
      <x:c r="K1240" t="str">
        <x:v>IDENTIFIED</x:v>
      </x:c>
      <x:c r="L1240" t="str">
        <x:v>The Hartford Consensus: THREAT, a medical disaster preparedness concept.</x:v>
      </x:c>
      <x:c r="M1240"/>
      <x:c r="N1240" t="str">
        <x:v>Jacobs, Lenworth M; Wade, David S; McSwain, Norman E; Butler, Frank K; Fabbri, William P; Eastman, Alexander L; Rotondo, Michael; Sinclair, John; Burns, Karyl J</x:v>
      </x:c>
      <x:c r="O1240" t="n">
        <x:v>2013</x:v>
      </x:c>
      <x:c r="P1240" t="str">
        <x:v>Journal of the American College of Surgeons</x:v>
      </x:c>
      <x:c r="Q1240" t="str">
        <x:v>Consensus Statement; Journal Article</x:v>
      </x:c>
      <x:c r="R1240" t="str">
        <x:v>Unclear</x:v>
      </x:c>
      <x:c r="S1240" t="str">
        <x:v>Unknown</x:v>
      </x:c>
      <x:c r="T1240" t="str">
        <x:v>eng</x:v>
      </x:c>
      <x:c r="U1240" t="str">
        <x:v>https://pubmed.ncbi.nlm.nih.gov/24139220/</x:v>
      </x:c>
      <x:c r="V1240" t="str">
        <x:v>10.1016/j.jamcollsurg.2013.07.002</x:v>
      </x:c>
      <x:c r="W1240" t="str">
        <x:f>IF(V1240="","",LOWER(SUBSTITUTE(SUBSTITUTE(SUBSTITUTE(SUBSTITUTE(TRIM(V1240),"https://doi.org/",""),"http://doi.org/",""),"https://dx.doi.org/",""),"doi:","")))</x:f>
        <x:v>10.1016/j.jamcollsurg.2013.07.002</x:v>
      </x:c>
      <x:c r="X1240" t="str">
        <x:v>24139220</x:v>
      </x:c>
      <x:c r="Y1240" t="str"/>
      <x:c r="Z1240"/>
      <x:c r="AA1240" t="str">
        <x:v>PubMed/MEDLINE</x:v>
      </x:c>
      <x:c r="AB1240" t="str">
        <x:v>PUBMED-B-v1.0-2026-08-28</x:v>
      </x:c>
      <x:c r="AC1240" t="str">
        <x:v>SP-PUBMED-B-20260828</x:v>
      </x:c>
      <x:c r="AD1240" s="499" t="n">
        <x:v>46262</x:v>
      </x:c>
      <x:c r="AE1240" s="499" t="n">
        <x:v>46272</x:v>
      </x:c>
      <x:c r="AF1240" t="str">
        <x:v>WYGUQKGJ</x:v>
      </x:c>
      <x:c r="AG1240"/>
      <x:c r="AH1240" t="str">
        <x:v>Tactical Athlete → Operational Readiness Brazil</x:v>
      </x:c>
      <x:c r="AI1240" t="str">
        <x:v>evidence-family:B</x:v>
      </x:c>
      <x:c r="AJ1240"/>
      <x:c r="AK1240" t="str">
        <x:f>IF(AJ1240="","",IF(OR(LOWER(AJ1240)="brazil",LOWER(AJ1240)="brasil"),"Yes","No"))</x:f>
      </x:c>
      <x:c r="AL1240"/>
      <x:c r="AM1240"/>
      <x:c r="AN1240"/>
      <x:c r="AO1240"/>
      <x:c r="AP1240"/>
      <x:c r="AQ1240"/>
      <x:c r="AR1240"/>
      <x:c r="AS1240"/>
      <x:c r="AT1240"/>
      <x:c r="AU1240"/>
      <x:c r="AV1240"/>
      <x:c r="AW1240"/>
      <x:c r="AX1240"/>
      <x:c r="AY1240"/>
      <x:c r="AZ1240"/>
      <x:c r="BA1240"/>
      <x:c r="BB1240"/>
      <x:c r="BC1240"/>
      <x:c r="BD1240"/>
      <x:c r="BE1240"/>
      <x:c r="BF1240"/>
      <x:c r="BG1240"/>
      <x:c r="BH1240"/>
      <x:c r="BI1240"/>
      <x:c r="BJ1240"/>
      <x:c r="BK1240"/>
      <x:c r="BL1240"/>
      <x:c r="BM1240"/>
      <x:c r="BN1240"/>
      <x:c r="BO1240"/>
      <x:c r="BP1240"/>
      <x:c r="BQ1240"/>
      <x:c r="BR1240"/>
      <x:c r="BS1240"/>
      <x:c r="BT1240"/>
      <x:c r="BU1240"/>
      <x:c r="BV1240"/>
      <x:c r="BW1240"/>
      <x:c r="BX1240"/>
      <x:c r="BY1240"/>
      <x:c r="BZ1240"/>
      <x:c r="CA1240"/>
      <x:c r="CB1240"/>
      <x:c r="CC1240"/>
      <x:c r="CD1240"/>
      <x:c r="CE1240"/>
      <x:c r="CF1240"/>
      <x:c r="CG1240"/>
      <x:c r="CH1240"/>
      <x:c r="CI1240"/>
      <x:c r="CJ1240" t="str">
        <x:v>Yes</x:v>
      </x:c>
      <x:c r="CK1240" t="str">
        <x:v>Yes</x:v>
      </x:c>
      <x:c r="CL1240" t="str">
        <x:v>Yes</x:v>
      </x:c>
      <x:c r="CM1240" t="str">
        <x:v>Clear</x:v>
      </x:c>
      <x:c r="CN1240" t="str">
        <x:v>Verified — clear</x:v>
      </x:c>
      <x:c r="CO1240" t="n">
        <x:v>46272</x:v>
      </x:c>
      <x:c r="CP1240" t="str">
        <x:v>https://pubmed.ncbi.nlm.nih.gov/24139220/</x:v>
      </x:c>
      <x:c r="CQ1240"/>
      <x:c r="CR1240"/>
      <x:c r="CS1240"/>
      <x:c r="CT1240"/>
      <x:c r="CU1240"/>
      <x:c r="CV1240"/>
      <x:c r="CW1240"/>
      <x:c r="CX1240"/>
      <x:c r="CY1240"/>
      <x:c r="CZ1240"/>
      <x:c r="DA1240"/>
      <x:c r="DB1240" t="str">
        <x:f>IF(L1240="","",IF(AND(COUNT(CU1240:DA1240)=7,OR(CU1240=0,CU1240=1,CU1240=2),OR(CV1240=0,CV1240=1,CV1240=2),OR(CW1240=0,CW1240=1,CW1240=2),OR(CX1240=0,CX1240=1,CX1240=2),OR(CY1240=0,CY1240=1,CY1240=2),OR(CZ1240=0,CZ1240=1,CZ1240=2),OR(DA1240=0,DA1240=1,DA1240=2)),SUM(CU1240:DA1240),""))</x:f>
      </x:c>
      <x:c r="DC1240" t="str">
        <x:f>IF(DB1240="","",ROUND(DB1240/14*10,1))</x:f>
      </x:c>
      <x:c r="DD1240" t="str">
        <x:v>Pending</x:v>
      </x:c>
      <x:c r="DE1240" t="str">
        <x:f>IF(L1240="","",IF(DC1240="","Pending",IF(DD1240="Yes","CONDITIONAL — safety override",IF(DC1240&gt;=8,"HIGH",IF(DC1240&gt;=5,"CONDITIONAL","LOW")))))</x:f>
        <x:v>Pending</x:v>
      </x:c>
      <x:c r="DF1240" t="str">
        <x:v>Pending screening and full-text appraisal; no transferability judgment made at identification.</x:v>
      </x:c>
      <x:c r="DG1240"/>
      <x:c r="DH1240"/>
      <x:c r="DI1240"/>
      <x:c r="DJ1240"/>
      <x:c r="DK1240"/>
      <x:c r="DL1240"/>
      <x:c r="DM1240"/>
      <x:c r="DN1240"/>
      <x:c r="DO1240"/>
      <x:c r="DP1240"/>
      <x:c r="DQ1240"/>
      <x:c r="DR1240"/>
      <x:c r="DS1240"/>
      <x:c r="DT1240"/>
      <x:c r="DU1240"/>
      <x:c r="DV1240"/>
      <x:c r="DW1240"/>
      <x:c r="DX1240"/>
      <x:c r="DY1240"/>
      <x:c r="DZ1240" t="str">
        <x:v>Title/abstract information is insufficient for a substantive scientific, causal, transferability or institutional claim.</x:v>
      </x:c>
      <x:c r="EA1240" t="str">
        <x:v>Pending</x:v>
      </x:c>
      <x:c r="EB1240" t="str">
        <x:f>IF(L1240="","",IF(EC1240="READY","Yes","No / Pending"))</x:f>
        <x:v>No / Pending</x:v>
      </x:c>
      <x:c r="EC1240" t="str">
        <x:f>IF(L1240="","",IF(OR(ISNUMBER(SEARCH("Retracted Publication",Q1240)),CM1240="Retracted",CN1240="Retracted",CM1240="Expression of Concern",CN1240="Expression of Concern",F1240="Not used",CG1240="Critical",CH1240="High",CH1240="Critical"),"BLOCKED — integrity or use restriction",IF(AND(CJ1240="Yes",CK1240="Yes",CL1240="Yes"),IF(AND(CM1240="Clear",CN1240="Verified — clear"),IF(AND(AND(LEN(TRIM(CF1240))&gt;0,LEFT(LOWER(TRIM(CF1240)),7)&lt;&gt;"pending"),OR(CG1240="High",CG1240="Moderate"),OR(CH1240="Low",CH1240="Some concerns",CH1240="Not applicable")),IF(AND(DD1240="No",OR(DE1240="HIGH",DE1240="CONDITIONAL"),AND(LEN(TRIM(DF1240))&gt;0,LEFT(LOWER(TRIM(DF1240)),7)&lt;&gt;"pending")),IF(AND(AND(LEN(TRIM(DT1240))&gt;0,LEFT(LOWER(TRIM(DT1240)),7)&lt;&gt;"pending"),AND(LEN(TRIM(DU1240))&gt;0,LEFT(LOWER(TRIM(DU1240)),7)&lt;&gt;"pending"),OR(AND(LEN(TRIM(DV1240))&gt;0,LEFT(LOWER(TRIM(DV1240)),7)&lt;&gt;"pending"),AND(LEN(TRIM(DW1240))&gt;0,LEFT(LOWER(TRIM(DW1240)),7)&lt;&gt;"pending")),AND(LEN(TRIM(DX1240))&gt;0,LEFT(LOWER(TRIM(DX1240)),7)&lt;&gt;"pending")),IF(AND(F1240="Claim-ready",OR(EA1240="Strong",EA1240="Moderate"),AND(LEN(TRIM(G1240))&gt;0,LEFT(LOWER(TRIM(G1240)),7)&lt;&gt;"pending"),G1240&lt;&gt;"No substantive use decision is permitted from identification metadata alone.",AND(LEN(TRIM(DZ1240))&gt;0,LEFT(LOWER(TRIM(DZ1240)),7)&lt;&gt;"pending"),DZ1240&lt;&gt;"Identification metadata alone does not permit any substantive scientific, causal, operational, or institutional claim.",AND(LEN(TRIM(EI1240))&gt;0,LEFT(LOWER(TRIM(EI1240)),7)&lt;&gt;"pending"),ISNUMBER(EH1240),EH1240&gt;0),"READY","PENDING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0" t="str">
        <x:v>Pending</x:v>
      </x:c>
      <x:c r="EE1240"/>
      <x:c r="EF1240" t="str">
        <x:v>Pending</x:v>
      </x:c>
      <x:c r="EG1240" t="str">
        <x:v>Pending</x:v>
      </x:c>
      <x:c r="EH1240"/>
      <x:c r="EI1240" s="501"/>
      <x:c r="EJ1240"/>
      <x:c r="EK1240" t="str">
        <x:v>Pending</x:v>
      </x:c>
      <x:c r="EL1240" t="n">
        <x:v>46272</x:v>
      </x:c>
      <x:c r="EM1240" t="str">
        <x:v>Production PubMed record imported and reconciled to Zotero item WYGUQKGJ;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1240" t="n">
        <x:f>IF(L1240="","",(IF(N1240&lt;&gt;"",1,0)+IF(O1240&lt;&gt;"",1,0)+IF(AJ1240&lt;&gt;"",1,0)+IF(AU1240&lt;&gt;"",1,0)+IF(BE1240&lt;&gt;"",1,0)+IF(CF1240&lt;&gt;"",1,0)+IF(CJ1240="Yes",1,0)+IF(CL1240="Yes",1,0)+IF(DE1240&lt;&gt;"Pending",1,0)+IF(F1240&lt;&gt;"",1,0)+IF(DZ1240&lt;&gt;"",1,0)+IF(EI1240&lt;&gt;"",1,0))/12)</x:f>
        <x:v>0.5</x:v>
      </x:c>
    </x:row>
    <x:row r="1241">
      <x:c r="A1241" t="str">
        <x:v>EV-1238</x:v>
      </x:c>
      <x:c r="B1241" t="str">
        <x:v>Integrity check</x:v>
      </x:c>
      <x:c r="C1241" t="str">
        <x:f>IF(L1241="","",IF(LEFT(EC1241,7)="BLOCKED","🔴 Do not use for conclusion",IF(EB1241="Yes","🟢 Claim-ready","🟡 Caution / context")))</x:f>
        <x:v>🟡 Caution / context</x:v>
      </x:c>
      <x:c r="D1241" t="str">
        <x:f>IF(L1241="","",EC1241)</x:f>
        <x:v>PENDING — appropriate appraisal</x:v>
      </x:c>
      <x:c r="E1241" t="str">
        <x:v>P3 — Medium</x:v>
      </x:c>
      <x:c r="F1241" t="str">
        <x:v>Pending</x:v>
      </x:c>
      <x:c r="G1241" t="str">
        <x:v>Title/abstract identify an explicit operational APHT/medical-readiness topic; retain for full-text assessment.</x:v>
      </x:c>
      <x:c r="H1241" t="str">
        <x:v>Obtain and review lawful full text; confirm human adjudication; then select a design-specific appraisal instrument.</x:v>
      </x:c>
      <x:c r="I1241"/>
      <x:c r="J1241" t="str">
        <x:v>B — APHT / Medical Readiness</x:v>
      </x:c>
      <x:c r="K1241" t="str">
        <x:v>IDENTIFIED</x:v>
      </x:c>
      <x:c r="L1241" t="str">
        <x:v>Physician roles in tactical emergency medical support: the first 20 years.</x:v>
      </x:c>
      <x:c r="M1241"/>
      <x:c r="N1241" t="str">
        <x:v>Young, Jason B; Sena, Matthew J; Galante, Joseph M</x:v>
      </x:c>
      <x:c r="O1241" t="n">
        <x:v>2014</x:v>
      </x:c>
      <x:c r="P1241" t="str">
        <x:v>The Journal of emergency medicine</x:v>
      </x:c>
      <x:c r="Q1241" t="str">
        <x:v>Journal Article; Review</x:v>
      </x:c>
      <x:c r="R1241" t="str">
        <x:v>Unclear</x:v>
      </x:c>
      <x:c r="S1241" t="str">
        <x:v>Unknown</x:v>
      </x:c>
      <x:c r="T1241" t="str">
        <x:v>eng</x:v>
      </x:c>
      <x:c r="U1241" t="str">
        <x:v>https://pubmed.ncbi.nlm.nih.gov/24084057/</x:v>
      </x:c>
      <x:c r="V1241" t="str">
        <x:v>10.1016/j.jemermed.2013.08.022</x:v>
      </x:c>
      <x:c r="W1241" t="str">
        <x:f>IF(V1241="","",LOWER(SUBSTITUTE(SUBSTITUTE(SUBSTITUTE(SUBSTITUTE(TRIM(V1241),"https://doi.org/",""),"http://doi.org/",""),"https://dx.doi.org/",""),"doi:","")))</x:f>
        <x:v>10.1016/j.jemermed.2013.08.022</x:v>
      </x:c>
      <x:c r="X1241" t="str">
        <x:v>24084057</x:v>
      </x:c>
      <x:c r="Y1241" t="str"/>
      <x:c r="Z1241"/>
      <x:c r="AA1241" t="str">
        <x:v>PubMed/MEDLINE</x:v>
      </x:c>
      <x:c r="AB1241" t="str">
        <x:v>PUBMED-B-v1.0-2026-08-28</x:v>
      </x:c>
      <x:c r="AC1241" t="str">
        <x:v>SP-PUBMED-B-20260828</x:v>
      </x:c>
      <x:c r="AD1241" s="499" t="n">
        <x:v>46262</x:v>
      </x:c>
      <x:c r="AE1241" s="499" t="n">
        <x:v>46272</x:v>
      </x:c>
      <x:c r="AF1241" t="str">
        <x:v>GC94XR2R</x:v>
      </x:c>
      <x:c r="AG1241"/>
      <x:c r="AH1241" t="str">
        <x:v>Tactical Athlete → Operational Readiness Brazil</x:v>
      </x:c>
      <x:c r="AI1241" t="str">
        <x:v>evidence-family:B</x:v>
      </x:c>
      <x:c r="AJ1241"/>
      <x:c r="AK1241" t="str">
        <x:f>IF(AJ1241="","",IF(OR(LOWER(AJ1241)="brazil",LOWER(AJ1241)="brasil"),"Yes","No"))</x:f>
      </x:c>
      <x:c r="AL1241"/>
      <x:c r="AM1241"/>
      <x:c r="AN1241"/>
      <x:c r="AO1241"/>
      <x:c r="AP1241"/>
      <x:c r="AQ1241"/>
      <x:c r="AR1241"/>
      <x:c r="AS1241"/>
      <x:c r="AT1241"/>
      <x:c r="AU1241"/>
      <x:c r="AV1241"/>
      <x:c r="AW1241"/>
      <x:c r="AX1241"/>
      <x:c r="AY1241"/>
      <x:c r="AZ1241"/>
      <x:c r="BA1241"/>
      <x:c r="BB1241"/>
      <x:c r="BC1241"/>
      <x:c r="BD1241"/>
      <x:c r="BE1241"/>
      <x:c r="BF1241"/>
      <x:c r="BG1241"/>
      <x:c r="BH1241"/>
      <x:c r="BI1241"/>
      <x:c r="BJ1241"/>
      <x:c r="BK1241"/>
      <x:c r="BL1241"/>
      <x:c r="BM1241"/>
      <x:c r="BN1241"/>
      <x:c r="BO1241"/>
      <x:c r="BP1241"/>
      <x:c r="BQ1241"/>
      <x:c r="BR1241"/>
      <x:c r="BS1241"/>
      <x:c r="BT1241"/>
      <x:c r="BU1241"/>
      <x:c r="BV1241"/>
      <x:c r="BW1241"/>
      <x:c r="BX1241"/>
      <x:c r="BY1241"/>
      <x:c r="BZ1241"/>
      <x:c r="CA1241"/>
      <x:c r="CB1241"/>
      <x:c r="CC1241"/>
      <x:c r="CD1241"/>
      <x:c r="CE1241"/>
      <x:c r="CF1241"/>
      <x:c r="CG1241"/>
      <x:c r="CH1241"/>
      <x:c r="CI1241"/>
      <x:c r="CJ1241" t="str">
        <x:v>Yes</x:v>
      </x:c>
      <x:c r="CK1241" t="str">
        <x:v>Yes</x:v>
      </x:c>
      <x:c r="CL1241" t="str">
        <x:v>Yes</x:v>
      </x:c>
      <x:c r="CM1241" t="str">
        <x:v>Clear</x:v>
      </x:c>
      <x:c r="CN1241" t="str">
        <x:v>Verified — clear</x:v>
      </x:c>
      <x:c r="CO1241" t="n">
        <x:v>46272</x:v>
      </x:c>
      <x:c r="CP1241" t="str">
        <x:v>https://pubmed.ncbi.nlm.nih.gov/24084057/</x:v>
      </x:c>
      <x:c r="CQ1241"/>
      <x:c r="CR1241"/>
      <x:c r="CS1241"/>
      <x:c r="CT1241"/>
      <x:c r="CU1241"/>
      <x:c r="CV1241"/>
      <x:c r="CW1241"/>
      <x:c r="CX1241"/>
      <x:c r="CY1241"/>
      <x:c r="CZ1241"/>
      <x:c r="DA1241"/>
      <x:c r="DB1241" t="str">
        <x:f>IF(L1241="","",IF(AND(COUNT(CU1241:DA1241)=7,OR(CU1241=0,CU1241=1,CU1241=2),OR(CV1241=0,CV1241=1,CV1241=2),OR(CW1241=0,CW1241=1,CW1241=2),OR(CX1241=0,CX1241=1,CX1241=2),OR(CY1241=0,CY1241=1,CY1241=2),OR(CZ1241=0,CZ1241=1,CZ1241=2),OR(DA1241=0,DA1241=1,DA1241=2)),SUM(CU1241:DA1241),""))</x:f>
      </x:c>
      <x:c r="DC1241" t="str">
        <x:f>IF(DB1241="","",ROUND(DB1241/14*10,1))</x:f>
      </x:c>
      <x:c r="DD1241" t="str">
        <x:v>Pending</x:v>
      </x:c>
      <x:c r="DE1241" t="str">
        <x:f>IF(L1241="","",IF(DC1241="","Pending",IF(DD1241="Yes","CONDITIONAL — safety override",IF(DC1241&gt;=8,"HIGH",IF(DC1241&gt;=5,"CONDITIONAL","LOW")))))</x:f>
        <x:v>Pending</x:v>
      </x:c>
      <x:c r="DF1241" t="str">
        <x:v>Pending screening and full-text appraisal; no transferability judgment made at identification.</x:v>
      </x:c>
      <x:c r="DG1241"/>
      <x:c r="DH1241"/>
      <x:c r="DI1241"/>
      <x:c r="DJ1241"/>
      <x:c r="DK1241"/>
      <x:c r="DL1241"/>
      <x:c r="DM1241"/>
      <x:c r="DN1241"/>
      <x:c r="DO1241"/>
      <x:c r="DP1241"/>
      <x:c r="DQ1241"/>
      <x:c r="DR1241"/>
      <x:c r="DS1241"/>
      <x:c r="DT1241"/>
      <x:c r="DU1241"/>
      <x:c r="DV1241"/>
      <x:c r="DW1241"/>
      <x:c r="DX1241"/>
      <x:c r="DY1241"/>
      <x:c r="DZ1241" t="str">
        <x:v>Title/abstract screening alone does not establish effectiveness, causality, methodological quality, transferability to Brazilian public safety or an institutional recommendation.</x:v>
      </x:c>
      <x:c r="EA1241" t="str">
        <x:v>Pending</x:v>
      </x:c>
      <x:c r="EB1241" t="str">
        <x:f>IF(L1241="","",IF(EC1241="READY","Yes","No / Pending"))</x:f>
        <x:v>No / Pending</x:v>
      </x:c>
      <x:c r="EC1241" t="str">
        <x:f>IF(L1241="","",IF(OR(ISNUMBER(SEARCH("Retracted Publication",Q1241)),CM1241="Retracted",CN1241="Retracted",CM1241="Expression of Concern",CN1241="Expression of Concern",F1241="Not used",CG1241="Critical",CH1241="High",CH1241="Critical"),"BLOCKED — integrity or use restriction",IF(AND(CJ1241="Yes",CK1241="Yes",CL1241="Yes"),IF(AND(CM1241="Clear",CN1241="Verified — clear"),IF(AND(AND(LEN(TRIM(CF1241))&gt;0,LEFT(LOWER(TRIM(CF1241)),7)&lt;&gt;"pending"),OR(CG1241="High",CG1241="Moderate"),OR(CH1241="Low",CH1241="Some concerns",CH1241="Not applicable")),IF(AND(DD1241="No",OR(DE1241="HIGH",DE1241="CONDITIONAL"),AND(LEN(TRIM(DF1241))&gt;0,LEFT(LOWER(TRIM(DF1241)),7)&lt;&gt;"pending")),IF(AND(AND(LEN(TRIM(DT1241))&gt;0,LEFT(LOWER(TRIM(DT1241)),7)&lt;&gt;"pending"),AND(LEN(TRIM(DU1241))&gt;0,LEFT(LOWER(TRIM(DU1241)),7)&lt;&gt;"pending"),OR(AND(LEN(TRIM(DV1241))&gt;0,LEFT(LOWER(TRIM(DV1241)),7)&lt;&gt;"pending"),AND(LEN(TRIM(DW1241))&gt;0,LEFT(LOWER(TRIM(DW1241)),7)&lt;&gt;"pending")),AND(LEN(TRIM(DX1241))&gt;0,LEFT(LOWER(TRIM(DX1241)),7)&lt;&gt;"pending")),IF(AND(F1241="Claim-ready",OR(EA1241="Strong",EA1241="Moderate"),AND(LEN(TRIM(G1241))&gt;0,LEFT(LOWER(TRIM(G1241)),7)&lt;&gt;"pending"),G1241&lt;&gt;"No substantive use decision is permitted from identification metadata alone.",AND(LEN(TRIM(DZ1241))&gt;0,LEFT(LOWER(TRIM(DZ1241)),7)&lt;&gt;"pending"),DZ1241&lt;&gt;"Identification metadata alone does not permit any substantive scientific, causal, operational, or institutional claim.",AND(LEN(TRIM(EI1241))&gt;0,LEFT(LOWER(TRIM(EI1241)),7)&lt;&gt;"pending"),ISNUMBER(EH1241),EH1241&gt;0),"READY","PENDING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1" t="str">
        <x:v>Pending</x:v>
      </x:c>
      <x:c r="EE1241"/>
      <x:c r="EF1241" t="str">
        <x:v>Pending</x:v>
      </x:c>
      <x:c r="EG1241" t="str">
        <x:v>Pending</x:v>
      </x:c>
      <x:c r="EH1241"/>
      <x:c r="EI1241" s="501"/>
      <x:c r="EJ1241"/>
      <x:c r="EK1241" t="str">
        <x:v>Pending</x:v>
      </x:c>
      <x:c r="EL1241" t="n">
        <x:v>46272</x:v>
      </x:c>
      <x:c r="EM1241" t="str">
        <x:v>Production PubMed record imported and reconciled to Zotero item GC94XR2R;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1" t="n">
        <x:f>IF(L1241="","",(IF(N1241&lt;&gt;"",1,0)+IF(O1241&lt;&gt;"",1,0)+IF(AJ1241&lt;&gt;"",1,0)+IF(AU1241&lt;&gt;"",1,0)+IF(BE1241&lt;&gt;"",1,0)+IF(CF1241&lt;&gt;"",1,0)+IF(CJ1241="Yes",1,0)+IF(CL1241="Yes",1,0)+IF(DE1241&lt;&gt;"Pending",1,0)+IF(F1241&lt;&gt;"",1,0)+IF(DZ1241&lt;&gt;"",1,0)+IF(EI1241&lt;&gt;"",1,0))/12)</x:f>
        <x:v>0.5</x:v>
      </x:c>
    </x:row>
    <x:row r="1242">
      <x:c r="A1242" t="str">
        <x:v>EV-1239</x:v>
      </x:c>
      <x:c r="B1242" t="str">
        <x:v>Integrity check</x:v>
      </x:c>
      <x:c r="C1242" t="str">
        <x:f>IF(L1242="","",IF(LEFT(EC1242,7)="BLOCKED","🔴 Do not use for conclusion",IF(EB1242="Yes","🟢 Claim-ready","🟡 Caution / context")))</x:f>
        <x:v>🟡 Caution / context</x:v>
      </x:c>
      <x:c r="D1242" t="str">
        <x:f>IF(L1242="","",EC1242)</x:f>
        <x:v>PENDING — appropriate appraisal</x:v>
      </x:c>
      <x:c r="E1242" t="str">
        <x:v>P3 — Medium</x:v>
      </x:c>
      <x:c r="F1242" t="str">
        <x:v>Pending</x:v>
      </x:c>
      <x:c r="G1242" t="str">
        <x:v>Title/abstract identify an explicit implementation-science construct; retain for full-text assessment.</x:v>
      </x:c>
      <x:c r="H1242" t="str">
        <x:v>Obtain and review lawful full text; confirm human adjudication; then select a design-specific appraisal instrument.</x:v>
      </x:c>
      <x:c r="I1242"/>
      <x:c r="J1242" t="str">
        <x:v>C — Implementation Science</x:v>
      </x:c>
      <x:c r="K1242" t="str">
        <x:v>IDENTIFIED</x:v>
      </x:c>
      <x:c r="L1242" t="str">
        <x:v>Understanding and supporting the resilience of a new generation of combat-exposed military families and their children.</x:v>
      </x:c>
      <x:c r="M1242"/>
      <x:c r="N1242" t="str">
        <x:v>Wadsworth, Shelley MacDermid</x:v>
      </x:c>
      <x:c r="O1242" t="n">
        <x:v>2013</x:v>
      </x:c>
      <x:c r="P1242" t="str">
        <x:v>Clinical child and family psychology review</x:v>
      </x:c>
      <x:c r="Q1242" t="str">
        <x:v>Journal Article; Review</x:v>
      </x:c>
      <x:c r="R1242" t="str">
        <x:v>Unclear</x:v>
      </x:c>
      <x:c r="S1242" t="str">
        <x:v>Unknown</x:v>
      </x:c>
      <x:c r="T1242" t="str">
        <x:v>eng</x:v>
      </x:c>
      <x:c r="U1242" t="str">
        <x:v>https://pubmed.ncbi.nlm.nih.gov/24081544/</x:v>
      </x:c>
      <x:c r="V1242" t="str">
        <x:v>10.1007/s10567-013-0155-x</x:v>
      </x:c>
      <x:c r="W1242" t="str">
        <x:f>IF(V1242="","",LOWER(SUBSTITUTE(SUBSTITUTE(SUBSTITUTE(SUBSTITUTE(TRIM(V1242),"https://doi.org/",""),"http://doi.org/",""),"https://dx.doi.org/",""),"doi:","")))</x:f>
        <x:v>10.1007/s10567-013-0155-x</x:v>
      </x:c>
      <x:c r="X1242" t="str">
        <x:v>24081544</x:v>
      </x:c>
      <x:c r="Y1242" t="str"/>
      <x:c r="Z1242"/>
      <x:c r="AA1242" t="str">
        <x:v>PubMed/MEDLINE</x:v>
      </x:c>
      <x:c r="AB1242" t="str">
        <x:v>PUBMED-C-v1.0-2026-08-28</x:v>
      </x:c>
      <x:c r="AC1242" t="str">
        <x:v>SP-PUBMED-C-20260828</x:v>
      </x:c>
      <x:c r="AD1242" s="499" t="n">
        <x:v>46262</x:v>
      </x:c>
      <x:c r="AE1242" s="499" t="n">
        <x:v>46272</x:v>
      </x:c>
      <x:c r="AF1242" t="str">
        <x:v>VU5EX9G2</x:v>
      </x:c>
      <x:c r="AG1242"/>
      <x:c r="AH1242" t="str">
        <x:v>Tactical Athlete → Operational Readiness Brazil</x:v>
      </x:c>
      <x:c r="AI1242" t="str">
        <x:v>evidence-family:C</x:v>
      </x:c>
      <x:c r="AJ1242"/>
      <x:c r="AK1242" t="str">
        <x:f>IF(AJ1242="","",IF(OR(LOWER(AJ1242)="brazil",LOWER(AJ1242)="brasil"),"Yes","No"))</x:f>
      </x:c>
      <x:c r="AL1242"/>
      <x:c r="AM1242"/>
      <x:c r="AN1242"/>
      <x:c r="AO1242"/>
      <x:c r="AP1242"/>
      <x:c r="AQ1242"/>
      <x:c r="AR1242"/>
      <x:c r="AS1242"/>
      <x:c r="AT1242"/>
      <x:c r="AU1242"/>
      <x:c r="AV1242"/>
      <x:c r="AW1242"/>
      <x:c r="AX1242"/>
      <x:c r="AY1242"/>
      <x:c r="AZ1242"/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/>
      <x:c r="BO1242"/>
      <x:c r="BP1242"/>
      <x:c r="BQ1242"/>
      <x:c r="BR1242"/>
      <x:c r="BS1242"/>
      <x:c r="BT1242"/>
      <x:c r="BU1242"/>
      <x:c r="BV1242"/>
      <x:c r="BW1242"/>
      <x:c r="BX1242"/>
      <x:c r="BY1242"/>
      <x:c r="BZ1242"/>
      <x:c r="CA1242"/>
      <x:c r="CB1242"/>
      <x:c r="CC1242"/>
      <x:c r="CD1242"/>
      <x:c r="CE1242"/>
      <x:c r="CF1242"/>
      <x:c r="CG1242"/>
      <x:c r="CH1242"/>
      <x:c r="CI1242"/>
      <x:c r="CJ1242" t="str">
        <x:v>Yes</x:v>
      </x:c>
      <x:c r="CK1242" t="str">
        <x:v>Yes</x:v>
      </x:c>
      <x:c r="CL1242" t="str">
        <x:v>Yes</x:v>
      </x:c>
      <x:c r="CM1242" t="str">
        <x:v>Clear</x:v>
      </x:c>
      <x:c r="CN1242" t="str">
        <x:v>Verified — clear</x:v>
      </x:c>
      <x:c r="CO1242" t="n">
        <x:v>46272</x:v>
      </x:c>
      <x:c r="CP1242" t="str">
        <x:v>https://pubmed.ncbi.nlm.nih.gov/24081544/</x:v>
      </x:c>
      <x:c r="CQ1242"/>
      <x:c r="CR1242"/>
      <x:c r="CS1242"/>
      <x:c r="CT1242"/>
      <x:c r="CU1242"/>
      <x:c r="CV1242"/>
      <x:c r="CW1242"/>
      <x:c r="CX1242"/>
      <x:c r="CY1242"/>
      <x:c r="CZ1242"/>
      <x:c r="DA1242"/>
      <x:c r="DB1242" t="str">
        <x:f>IF(L1242="","",IF(AND(COUNT(CU1242:DA1242)=7,OR(CU1242=0,CU1242=1,CU1242=2),OR(CV1242=0,CV1242=1,CV1242=2),OR(CW1242=0,CW1242=1,CW1242=2),OR(CX1242=0,CX1242=1,CX1242=2),OR(CY1242=0,CY1242=1,CY1242=2),OR(CZ1242=0,CZ1242=1,CZ1242=2),OR(DA1242=0,DA1242=1,DA1242=2)),SUM(CU1242:DA1242),""))</x:f>
      </x:c>
      <x:c r="DC1242" t="str">
        <x:f>IF(DB1242="","",ROUND(DB1242/14*10,1))</x:f>
      </x:c>
      <x:c r="DD1242" t="str">
        <x:v>Pending</x:v>
      </x:c>
      <x:c r="DE1242" t="str">
        <x:f>IF(L1242="","",IF(DC1242="","Pending",IF(DD1242="Yes","CONDITIONAL — safety override",IF(DC1242&gt;=8,"HIGH",IF(DC1242&gt;=5,"CONDITIONAL","LOW")))))</x:f>
        <x:v>Pending</x:v>
      </x:c>
      <x:c r="DF1242" t="str">
        <x:v>Pending screening and full-text appraisal; no transferability judgment made at identification.</x:v>
      </x:c>
      <x:c r="DG1242"/>
      <x:c r="DH1242"/>
      <x:c r="DI1242"/>
      <x:c r="DJ1242"/>
      <x:c r="DK1242"/>
      <x:c r="DL1242"/>
      <x:c r="DM1242"/>
      <x:c r="DN1242"/>
      <x:c r="DO1242"/>
      <x:c r="DP1242"/>
      <x:c r="DQ1242"/>
      <x:c r="DR1242"/>
      <x:c r="DS1242"/>
      <x:c r="DT1242"/>
      <x:c r="DU1242"/>
      <x:c r="DV1242"/>
      <x:c r="DW1242"/>
      <x:c r="DX1242"/>
      <x:c r="DY1242"/>
      <x:c r="DZ1242" t="str">
        <x:v>Title/abstract screening alone does not establish effectiveness, causality, methodological quality, transferability to Brazilian public safety or an institutional recommendation.</x:v>
      </x:c>
      <x:c r="EA1242" t="str">
        <x:v>Pending</x:v>
      </x:c>
      <x:c r="EB1242" t="str">
        <x:f>IF(L1242="","",IF(EC1242="READY","Yes","No / Pending"))</x:f>
        <x:v>No / Pending</x:v>
      </x:c>
      <x:c r="EC1242" t="str">
        <x:f>IF(L1242="","",IF(OR(ISNUMBER(SEARCH("Retracted Publication",Q1242)),CM1242="Retracted",CN1242="Retracted",CM1242="Expression of Concern",CN1242="Expression of Concern",F1242="Not used",CG1242="Critical",CH1242="High",CH1242="Critical"),"BLOCKED — integrity or use restriction",IF(AND(CJ1242="Yes",CK1242="Yes",CL1242="Yes"),IF(AND(CM1242="Clear",CN1242="Verified — clear"),IF(AND(AND(LEN(TRIM(CF1242))&gt;0,LEFT(LOWER(TRIM(CF1242)),7)&lt;&gt;"pending"),OR(CG1242="High",CG1242="Moderate"),OR(CH1242="Low",CH1242="Some concerns",CH1242="Not applicable")),IF(AND(DD1242="No",OR(DE1242="HIGH",DE1242="CONDITIONAL"),AND(LEN(TRIM(DF1242))&gt;0,LEFT(LOWER(TRIM(DF1242)),7)&lt;&gt;"pending")),IF(AND(AND(LEN(TRIM(DT1242))&gt;0,LEFT(LOWER(TRIM(DT1242)),7)&lt;&gt;"pending"),AND(LEN(TRIM(DU1242))&gt;0,LEFT(LOWER(TRIM(DU1242)),7)&lt;&gt;"pending"),OR(AND(LEN(TRIM(DV1242))&gt;0,LEFT(LOWER(TRIM(DV1242)),7)&lt;&gt;"pending"),AND(LEN(TRIM(DW1242))&gt;0,LEFT(LOWER(TRIM(DW1242)),7)&lt;&gt;"pending")),AND(LEN(TRIM(DX1242))&gt;0,LEFT(LOWER(TRIM(DX1242)),7)&lt;&gt;"pending")),IF(AND(F1242="Claim-ready",OR(EA1242="Strong",EA1242="Moderate"),AND(LEN(TRIM(G1242))&gt;0,LEFT(LOWER(TRIM(G1242)),7)&lt;&gt;"pending"),G1242&lt;&gt;"No substantive use decision is permitted from identification metadata alone.",AND(LEN(TRIM(DZ1242))&gt;0,LEFT(LOWER(TRIM(DZ1242)),7)&lt;&gt;"pending"),DZ1242&lt;&gt;"Identification metadata alone does not permit any substantive scientific, causal, operational, or institutional claim.",AND(LEN(TRIM(EI1242))&gt;0,LEFT(LOWER(TRIM(EI1242)),7)&lt;&gt;"pending"),ISNUMBER(EH1242),EH1242&gt;0),"READY","PENDING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2" t="str">
        <x:v>Pending</x:v>
      </x:c>
      <x:c r="EE1242"/>
      <x:c r="EF1242" t="str">
        <x:v>Pending</x:v>
      </x:c>
      <x:c r="EG1242" t="str">
        <x:v>Pending</x:v>
      </x:c>
      <x:c r="EH1242"/>
      <x:c r="EI1242" s="501"/>
      <x:c r="EJ1242"/>
      <x:c r="EK1242" t="str">
        <x:v>Pending</x:v>
      </x:c>
      <x:c r="EL1242" t="n">
        <x:v>46272</x:v>
      </x:c>
      <x:c r="EM1242" t="str">
        <x:v>Production PubMed record imported and reconciled to Zotero item VU5EX9G2;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2" t="n">
        <x:f>IF(L1242="","",(IF(N1242&lt;&gt;"",1,0)+IF(O1242&lt;&gt;"",1,0)+IF(AJ1242&lt;&gt;"",1,0)+IF(AU1242&lt;&gt;"",1,0)+IF(BE1242&lt;&gt;"",1,0)+IF(CF1242&lt;&gt;"",1,0)+IF(CJ1242="Yes",1,0)+IF(CL1242="Yes",1,0)+IF(DE1242&lt;&gt;"Pending",1,0)+IF(F1242&lt;&gt;"",1,0)+IF(DZ1242&lt;&gt;"",1,0)+IF(EI1242&lt;&gt;"",1,0))/12)</x:f>
        <x:v>0.5</x:v>
      </x:c>
    </x:row>
    <x:row r="1243">
      <x:c r="A1243" t="str">
        <x:v>EV-1240</x:v>
      </x:c>
      <x:c r="B1243" t="str">
        <x:v>Integrity check</x:v>
      </x:c>
      <x:c r="C1243" t="str">
        <x:f>IF(L1243="","",IF(LEFT(EC1243,7)="BLOCKED","🔴 Do not use for conclusion",IF(EB1243="Yes","🟢 Claim-ready","🟡 Caution / context")))</x:f>
        <x:v>🟡 Caution / context</x:v>
      </x:c>
      <x:c r="D1243" t="str">
        <x:f>IF(L1243="","",EC1243)</x:f>
        <x:v>PENDING — appropriate appraisal</x:v>
      </x:c>
      <x:c r="E1243" t="str">
        <x:v>P3 — Medium</x:v>
      </x:c>
      <x:c r="F1243" t="str">
        <x:v>Pending</x:v>
      </x:c>
      <x:c r="G1243" t="str">
        <x:v>Title/abstract identify an explicit operational APHT/medical-readiness topic; retain for full-text assessment.</x:v>
      </x:c>
      <x:c r="H1243" t="str">
        <x:v>Obtain and review lawful full text; confirm human adjudication; then select a design-specific appraisal instrument.</x:v>
      </x:c>
      <x:c r="I1243"/>
      <x:c r="J1243" t="str">
        <x:v>B — APHT / Medical Readiness</x:v>
      </x:c>
      <x:c r="K1243" t="str">
        <x:v>IDENTIFIED</x:v>
      </x:c>
      <x:c r="L1243" t="str">
        <x:v>Operator Training and TEMS Support: A Survey of Unit Leaders in Northern and Central California.</x:v>
      </x:c>
      <x:c r="M1243"/>
      <x:c r="N1243" t="str">
        <x:v>Young, Jason B; Galante, Joseph M; Sena, Matthew J</x:v>
      </x:c>
      <x:c r="O1243" t="n">
        <x:v>2013</x:v>
      </x:c>
      <x:c r="P1243" t="str">
        <x:v>Journal of special operations medicine : a peer reviewed journal for SOF medical professionals</x:v>
      </x:c>
      <x:c r="Q1243" t="str">
        <x:v>Journal Article</x:v>
      </x:c>
      <x:c r="R1243" t="str">
        <x:v>Unclear</x:v>
      </x:c>
      <x:c r="S1243" t="str">
        <x:v>Unknown</x:v>
      </x:c>
      <x:c r="T1243" t="str">
        <x:v>eng</x:v>
      </x:c>
      <x:c r="U1243" t="str">
        <x:v>https://pubmed.ncbi.nlm.nih.gov/24048997/</x:v>
      </x:c>
      <x:c r="V1243" t="str">
        <x:v>10.55460/ceyd-3287</x:v>
      </x:c>
      <x:c r="W1243" t="str">
        <x:f>IF(V1243="","",LOWER(SUBSTITUTE(SUBSTITUTE(SUBSTITUTE(SUBSTITUTE(TRIM(V1243),"https://doi.org/",""),"http://doi.org/",""),"https://dx.doi.org/",""),"doi:","")))</x:f>
        <x:v>10.55460/ceyd-3287</x:v>
      </x:c>
      <x:c r="X1243" t="str">
        <x:v>24048997</x:v>
      </x:c>
      <x:c r="Y1243" t="str"/>
      <x:c r="Z1243"/>
      <x:c r="AA1243" t="str">
        <x:v>PubMed/MEDLINE</x:v>
      </x:c>
      <x:c r="AB1243" t="str">
        <x:v>PUBMED-B-v1.0-2026-08-28</x:v>
      </x:c>
      <x:c r="AC1243" t="str">
        <x:v>SP-PUBMED-B-20260828</x:v>
      </x:c>
      <x:c r="AD1243" s="499" t="n">
        <x:v>46262</x:v>
      </x:c>
      <x:c r="AE1243" s="499" t="n">
        <x:v>46272</x:v>
      </x:c>
      <x:c r="AF1243" t="str">
        <x:v>6QFB4SAB</x:v>
      </x:c>
      <x:c r="AG1243"/>
      <x:c r="AH1243" t="str">
        <x:v>Tactical Athlete → Operational Readiness Brazil</x:v>
      </x:c>
      <x:c r="AI1243" t="str">
        <x:v>evidence-family:B</x:v>
      </x:c>
      <x:c r="AJ1243"/>
      <x:c r="AK1243" t="str">
        <x:f>IF(AJ1243="","",IF(OR(LOWER(AJ1243)="brazil",LOWER(AJ1243)="brasil"),"Yes","No"))</x:f>
      </x:c>
      <x:c r="AL1243"/>
      <x:c r="AM1243"/>
      <x:c r="AN1243"/>
      <x:c r="AO1243"/>
      <x:c r="AP1243"/>
      <x:c r="AQ1243"/>
      <x:c r="AR1243"/>
      <x:c r="AS1243"/>
      <x:c r="AT1243"/>
      <x:c r="AU1243"/>
      <x:c r="AV1243"/>
      <x:c r="AW1243"/>
      <x:c r="AX1243"/>
      <x:c r="AY1243"/>
      <x:c r="AZ1243"/>
      <x:c r="BA1243"/>
      <x:c r="BB1243"/>
      <x:c r="BC1243"/>
      <x:c r="BD1243"/>
      <x:c r="BE1243"/>
      <x:c r="BF1243"/>
      <x:c r="BG1243"/>
      <x:c r="BH1243"/>
      <x:c r="BI1243"/>
      <x:c r="BJ1243"/>
      <x:c r="BK1243"/>
      <x:c r="BL1243"/>
      <x:c r="BM1243"/>
      <x:c r="BN1243"/>
      <x:c r="BO1243"/>
      <x:c r="BP1243"/>
      <x:c r="BQ1243"/>
      <x:c r="BR1243"/>
      <x:c r="BS1243"/>
      <x:c r="BT1243"/>
      <x:c r="BU1243"/>
      <x:c r="BV1243"/>
      <x:c r="BW1243"/>
      <x:c r="BX1243"/>
      <x:c r="BY1243"/>
      <x:c r="BZ1243"/>
      <x:c r="CA1243"/>
      <x:c r="CB1243"/>
      <x:c r="CC1243"/>
      <x:c r="CD1243"/>
      <x:c r="CE1243"/>
      <x:c r="CF1243"/>
      <x:c r="CG1243"/>
      <x:c r="CH1243"/>
      <x:c r="CI1243"/>
      <x:c r="CJ1243" t="str">
        <x:v>Yes</x:v>
      </x:c>
      <x:c r="CK1243" t="str">
        <x:v>Yes</x:v>
      </x:c>
      <x:c r="CL1243" t="str">
        <x:v>Yes</x:v>
      </x:c>
      <x:c r="CM1243" t="str">
        <x:v>Clear</x:v>
      </x:c>
      <x:c r="CN1243" t="str">
        <x:v>Verified — clear</x:v>
      </x:c>
      <x:c r="CO1243" t="n">
        <x:v>46272</x:v>
      </x:c>
      <x:c r="CP1243" t="str">
        <x:v>https://pubmed.ncbi.nlm.nih.gov/24048997/</x:v>
      </x:c>
      <x:c r="CQ1243"/>
      <x:c r="CR1243"/>
      <x:c r="CS1243"/>
      <x:c r="CT1243"/>
      <x:c r="CU1243"/>
      <x:c r="CV1243"/>
      <x:c r="CW1243"/>
      <x:c r="CX1243"/>
      <x:c r="CY1243"/>
      <x:c r="CZ1243"/>
      <x:c r="DA1243"/>
      <x:c r="DB1243" t="str">
        <x:f>IF(L1243="","",IF(AND(COUNT(CU1243:DA1243)=7,OR(CU1243=0,CU1243=1,CU1243=2),OR(CV1243=0,CV1243=1,CV1243=2),OR(CW1243=0,CW1243=1,CW1243=2),OR(CX1243=0,CX1243=1,CX1243=2),OR(CY1243=0,CY1243=1,CY1243=2),OR(CZ1243=0,CZ1243=1,CZ1243=2),OR(DA1243=0,DA1243=1,DA1243=2)),SUM(CU1243:DA1243),""))</x:f>
      </x:c>
      <x:c r="DC1243" t="str">
        <x:f>IF(DB1243="","",ROUND(DB1243/14*10,1))</x:f>
      </x:c>
      <x:c r="DD1243" t="str">
        <x:v>Pending</x:v>
      </x:c>
      <x:c r="DE1243" t="str">
        <x:f>IF(L1243="","",IF(DC1243="","Pending",IF(DD1243="Yes","CONDITIONAL — safety override",IF(DC1243&gt;=8,"HIGH",IF(DC1243&gt;=5,"CONDITIONAL","LOW")))))</x:f>
        <x:v>Pending</x:v>
      </x:c>
      <x:c r="DF1243" t="str">
        <x:v>Pending screening and full-text appraisal; no transferability judgment made at identification.</x:v>
      </x:c>
      <x:c r="DG1243"/>
      <x:c r="DH1243"/>
      <x:c r="DI1243"/>
      <x:c r="DJ1243"/>
      <x:c r="DK1243"/>
      <x:c r="DL1243"/>
      <x:c r="DM1243"/>
      <x:c r="DN1243"/>
      <x:c r="DO1243"/>
      <x:c r="DP1243"/>
      <x:c r="DQ1243"/>
      <x:c r="DR1243"/>
      <x:c r="DS1243"/>
      <x:c r="DT1243"/>
      <x:c r="DU1243"/>
      <x:c r="DV1243"/>
      <x:c r="DW1243"/>
      <x:c r="DX1243"/>
      <x:c r="DY1243"/>
      <x:c r="DZ1243" t="str">
        <x:v>Title/abstract screening alone does not establish effectiveness, causality, methodological quality, transferability to Brazilian public safety or an institutional recommendation.</x:v>
      </x:c>
      <x:c r="EA1243" t="str">
        <x:v>Pending</x:v>
      </x:c>
      <x:c r="EB1243" t="str">
        <x:f>IF(L1243="","",IF(EC1243="READY","Yes","No / Pending"))</x:f>
        <x:v>No / Pending</x:v>
      </x:c>
      <x:c r="EC1243" t="str">
        <x:f>IF(L1243="","",IF(OR(ISNUMBER(SEARCH("Retracted Publication",Q1243)),CM1243="Retracted",CN1243="Retracted",CM1243="Expression of Concern",CN1243="Expression of Concern",F1243="Not used",CG1243="Critical",CH1243="High",CH1243="Critical"),"BLOCKED — integrity or use restriction",IF(AND(CJ1243="Yes",CK1243="Yes",CL1243="Yes"),IF(AND(CM1243="Clear",CN1243="Verified — clear"),IF(AND(AND(LEN(TRIM(CF1243))&gt;0,LEFT(LOWER(TRIM(CF1243)),7)&lt;&gt;"pending"),OR(CG1243="High",CG1243="Moderate"),OR(CH1243="Low",CH1243="Some concerns",CH1243="Not applicable")),IF(AND(DD1243="No",OR(DE1243="HIGH",DE1243="CONDITIONAL"),AND(LEN(TRIM(DF1243))&gt;0,LEFT(LOWER(TRIM(DF1243)),7)&lt;&gt;"pending")),IF(AND(AND(LEN(TRIM(DT1243))&gt;0,LEFT(LOWER(TRIM(DT1243)),7)&lt;&gt;"pending"),AND(LEN(TRIM(DU1243))&gt;0,LEFT(LOWER(TRIM(DU1243)),7)&lt;&gt;"pending"),OR(AND(LEN(TRIM(DV1243))&gt;0,LEFT(LOWER(TRIM(DV1243)),7)&lt;&gt;"pending"),AND(LEN(TRIM(DW1243))&gt;0,LEFT(LOWER(TRIM(DW1243)),7)&lt;&gt;"pending")),AND(LEN(TRIM(DX1243))&gt;0,LEFT(LOWER(TRIM(DX1243)),7)&lt;&gt;"pending")),IF(AND(F1243="Claim-ready",OR(EA1243="Strong",EA1243="Moderate"),AND(LEN(TRIM(G1243))&gt;0,LEFT(LOWER(TRIM(G1243)),7)&lt;&gt;"pending"),G1243&lt;&gt;"No substantive use decision is permitted from identification metadata alone.",AND(LEN(TRIM(DZ1243))&gt;0,LEFT(LOWER(TRIM(DZ1243)),7)&lt;&gt;"pending"),DZ1243&lt;&gt;"Identification metadata alone does not permit any substantive scientific, causal, operational, or institutional claim.",AND(LEN(TRIM(EI1243))&gt;0,LEFT(LOWER(TRIM(EI1243)),7)&lt;&gt;"pending"),ISNUMBER(EH1243),EH1243&gt;0),"READY","PENDING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3" t="str">
        <x:v>Pending</x:v>
      </x:c>
      <x:c r="EE1243"/>
      <x:c r="EF1243" t="str">
        <x:v>Pending</x:v>
      </x:c>
      <x:c r="EG1243" t="str">
        <x:v>Pending</x:v>
      </x:c>
      <x:c r="EH1243"/>
      <x:c r="EI1243" s="501"/>
      <x:c r="EJ1243"/>
      <x:c r="EK1243" t="str">
        <x:v>Pending</x:v>
      </x:c>
      <x:c r="EL1243" t="n">
        <x:v>46272</x:v>
      </x:c>
      <x:c r="EM1243" t="str">
        <x:v>Production PubMed record imported and reconciled to Zotero item 6QFB4SAB;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3" t="n">
        <x:f>IF(L1243="","",(IF(N1243&lt;&gt;"",1,0)+IF(O1243&lt;&gt;"",1,0)+IF(AJ1243&lt;&gt;"",1,0)+IF(AU1243&lt;&gt;"",1,0)+IF(BE1243&lt;&gt;"",1,0)+IF(CF1243&lt;&gt;"",1,0)+IF(CJ1243="Yes",1,0)+IF(CL1243="Yes",1,0)+IF(DE1243&lt;&gt;"Pending",1,0)+IF(F1243&lt;&gt;"",1,0)+IF(DZ1243&lt;&gt;"",1,0)+IF(EI1243&lt;&gt;"",1,0))/12)</x:f>
        <x:v>0.5</x:v>
      </x:c>
    </x:row>
    <x:row r="1244">
      <x:c r="A1244" t="str">
        <x:v>EV-1241</x:v>
      </x:c>
      <x:c r="B1244" t="str">
        <x:v>Integrity check</x:v>
      </x:c>
      <x:c r="C1244" t="str">
        <x:f>IF(L1244="","",IF(LEFT(EC1244,7)="BLOCKED","🔴 Do not use for conclusion",IF(EB1244="Yes","🟢 Claim-ready","🟡 Caution / context")))</x:f>
        <x:v>🟡 Caution / context</x:v>
      </x:c>
      <x:c r="D1244" t="str">
        <x:f>IF(L1244="","",EC1244)</x:f>
        <x:v>PENDING — appropriate appraisal</x:v>
      </x:c>
      <x:c r="E1244" t="str">
        <x:v>P3 — Medium</x:v>
      </x:c>
      <x:c r="F1244" t="str">
        <x:v>Pending</x:v>
      </x:c>
      <x:c r="G1244" t="str">
        <x:v>Title/abstract identify an explicit tactical/public-safety context and readiness domain; retain for full-text assessment.</x:v>
      </x:c>
      <x:c r="H1244" t="str">
        <x:v>Obtain and review lawful full text; confirm human adjudication; then select a design-specific appraisal instrument.</x:v>
      </x:c>
      <x:c r="I1244"/>
      <x:c r="J1244" t="str">
        <x:v>A — Core</x:v>
      </x:c>
      <x:c r="K1244" t="str">
        <x:v>IDENTIFIED</x:v>
      </x:c>
      <x:c r="L1244" t="str">
        <x:v>Blast-related ear injuries among U.S. military personnel.</x:v>
      </x:c>
      <x:c r="M1244"/>
      <x:c r="N1244" t="str">
        <x:v>Dougherty, Amber L; MacGregor, Andrew J; Han, Peggy P; Viirre, Erik; Heltemes, Kevin J; Galarneau, Michael R</x:v>
      </x:c>
      <x:c r="O1244" t="n">
        <x:v>2013</x:v>
      </x:c>
      <x:c r="P1244" t="str">
        <x:v>Journal of rehabilitation research and development</x:v>
      </x:c>
      <x:c r="Q1244" t="str">
        <x:v>Journal Article; Research Support, U.S. Gov't, Non-P.H.S.</x:v>
      </x:c>
      <x:c r="R1244" t="str">
        <x:v>Unclear</x:v>
      </x:c>
      <x:c r="S1244" t="str">
        <x:v>Unknown</x:v>
      </x:c>
      <x:c r="T1244" t="str">
        <x:v>eng</x:v>
      </x:c>
      <x:c r="U1244" t="str">
        <x:v>https://pubmed.ncbi.nlm.nih.gov/24030196/</x:v>
      </x:c>
      <x:c r="V1244" t="str">
        <x:v>10.1682/jrrd.2012.02.0024</x:v>
      </x:c>
      <x:c r="W1244" t="str">
        <x:f>IF(V1244="","",LOWER(SUBSTITUTE(SUBSTITUTE(SUBSTITUTE(SUBSTITUTE(TRIM(V1244),"https://doi.org/",""),"http://doi.org/",""),"https://dx.doi.org/",""),"doi:","")))</x:f>
        <x:v>10.1682/jrrd.2012.02.0024</x:v>
      </x:c>
      <x:c r="X1244" t="str">
        <x:v>24030196</x:v>
      </x:c>
      <x:c r="Y1244" t="str"/>
      <x:c r="Z1244"/>
      <x:c r="AA1244" t="str">
        <x:v>PubMed/MEDLINE</x:v>
      </x:c>
      <x:c r="AB1244" t="str">
        <x:v>PUBMED-A-v1.0-2026-08-28</x:v>
      </x:c>
      <x:c r="AC1244" t="str">
        <x:v>SP-PUBMED-A-20260828</x:v>
      </x:c>
      <x:c r="AD1244" s="499" t="n">
        <x:v>46262</x:v>
      </x:c>
      <x:c r="AE1244" s="499" t="n">
        <x:v>46272</x:v>
      </x:c>
      <x:c r="AF1244" t="str">
        <x:v>J22DTQLN</x:v>
      </x:c>
      <x:c r="AG1244"/>
      <x:c r="AH1244" t="str">
        <x:v>Tactical Athlete → Operational Readiness Brazil</x:v>
      </x:c>
      <x:c r="AI1244" t="str">
        <x:v>evidence-family:A</x:v>
      </x:c>
      <x:c r="AJ1244"/>
      <x:c r="AK1244" t="str">
        <x:f>IF(AJ1244="","",IF(OR(LOWER(AJ1244)="brazil",LOWER(AJ1244)="brasil"),"Yes","No"))</x:f>
      </x:c>
      <x:c r="AL1244"/>
      <x:c r="AM1244"/>
      <x:c r="AN1244"/>
      <x:c r="AO1244"/>
      <x:c r="AP1244"/>
      <x:c r="AQ1244"/>
      <x:c r="AR1244"/>
      <x:c r="AS1244"/>
      <x:c r="AT1244"/>
      <x:c r="AU1244"/>
      <x:c r="AV1244"/>
      <x:c r="AW1244"/>
      <x:c r="AX1244"/>
      <x:c r="AY1244"/>
      <x:c r="AZ1244"/>
      <x:c r="BA1244"/>
      <x:c r="BB1244"/>
      <x:c r="BC1244"/>
      <x:c r="BD1244"/>
      <x:c r="BE1244"/>
      <x:c r="BF1244"/>
      <x:c r="BG1244"/>
      <x:c r="BH1244"/>
      <x:c r="BI1244"/>
      <x:c r="BJ1244"/>
      <x:c r="BK1244"/>
      <x:c r="BL1244"/>
      <x:c r="BM1244"/>
      <x:c r="BN1244"/>
      <x:c r="BO1244"/>
      <x:c r="BP1244"/>
      <x:c r="BQ1244"/>
      <x:c r="BR1244"/>
      <x:c r="BS1244"/>
      <x:c r="BT1244"/>
      <x:c r="BU1244"/>
      <x:c r="BV1244"/>
      <x:c r="BW1244"/>
      <x:c r="BX1244"/>
      <x:c r="BY1244"/>
      <x:c r="BZ1244"/>
      <x:c r="CA1244"/>
      <x:c r="CB1244"/>
      <x:c r="CC1244"/>
      <x:c r="CD1244"/>
      <x:c r="CE1244"/>
      <x:c r="CF1244"/>
      <x:c r="CG1244"/>
      <x:c r="CH1244"/>
      <x:c r="CI1244"/>
      <x:c r="CJ1244" t="str">
        <x:v>Yes</x:v>
      </x:c>
      <x:c r="CK1244" t="str">
        <x:v>Yes</x:v>
      </x:c>
      <x:c r="CL1244" t="str">
        <x:v>Yes</x:v>
      </x:c>
      <x:c r="CM1244" t="str">
        <x:v>Clear</x:v>
      </x:c>
      <x:c r="CN1244" t="str">
        <x:v>Verified — clear</x:v>
      </x:c>
      <x:c r="CO1244" t="n">
        <x:v>46272</x:v>
      </x:c>
      <x:c r="CP1244" t="str">
        <x:v>https://pubmed.ncbi.nlm.nih.gov/24030196/</x:v>
      </x:c>
      <x:c r="CQ1244"/>
      <x:c r="CR1244"/>
      <x:c r="CS1244"/>
      <x:c r="CT1244"/>
      <x:c r="CU1244"/>
      <x:c r="CV1244"/>
      <x:c r="CW1244"/>
      <x:c r="CX1244"/>
      <x:c r="CY1244"/>
      <x:c r="CZ1244"/>
      <x:c r="DA1244"/>
      <x:c r="DB1244" t="str">
        <x:f>IF(L1244="","",IF(AND(COUNT(CU1244:DA1244)=7,OR(CU1244=0,CU1244=1,CU1244=2),OR(CV1244=0,CV1244=1,CV1244=2),OR(CW1244=0,CW1244=1,CW1244=2),OR(CX1244=0,CX1244=1,CX1244=2),OR(CY1244=0,CY1244=1,CY1244=2),OR(CZ1244=0,CZ1244=1,CZ1244=2),OR(DA1244=0,DA1244=1,DA1244=2)),SUM(CU1244:DA1244),""))</x:f>
      </x:c>
      <x:c r="DC1244" t="str">
        <x:f>IF(DB1244="","",ROUND(DB1244/14*10,1))</x:f>
      </x:c>
      <x:c r="DD1244" t="str">
        <x:v>Pending</x:v>
      </x:c>
      <x:c r="DE1244" t="str">
        <x:f>IF(L1244="","",IF(DC1244="","Pending",IF(DD1244="Yes","CONDITIONAL — safety override",IF(DC1244&gt;=8,"HIGH",IF(DC1244&gt;=5,"CONDITIONAL","LOW")))))</x:f>
        <x:v>Pending</x:v>
      </x:c>
      <x:c r="DF1244" t="str">
        <x:v>Pending screening and full-text appraisal; no transferability judgment made at identification.</x:v>
      </x:c>
      <x:c r="DG1244"/>
      <x:c r="DH1244"/>
      <x:c r="DI1244"/>
      <x:c r="DJ1244"/>
      <x:c r="DK1244"/>
      <x:c r="DL1244"/>
      <x:c r="DM1244"/>
      <x:c r="DN1244"/>
      <x:c r="DO1244"/>
      <x:c r="DP1244"/>
      <x:c r="DQ1244"/>
      <x:c r="DR1244"/>
      <x:c r="DS1244"/>
      <x:c r="DT1244"/>
      <x:c r="DU1244"/>
      <x:c r="DV1244"/>
      <x:c r="DW1244"/>
      <x:c r="DX1244"/>
      <x:c r="DY1244"/>
      <x:c r="DZ1244" t="str">
        <x:v>Title/abstract screening alone does not establish effectiveness, causality, methodological quality, transferability to Brazilian public safety or an institutional recommendation.</x:v>
      </x:c>
      <x:c r="EA1244" t="str">
        <x:v>Pending</x:v>
      </x:c>
      <x:c r="EB1244" t="str">
        <x:f>IF(L1244="","",IF(EC1244="READY","Yes","No / Pending"))</x:f>
        <x:v>No / Pending</x:v>
      </x:c>
      <x:c r="EC1244" t="str">
        <x:f>IF(L1244="","",IF(OR(ISNUMBER(SEARCH("Retracted Publication",Q1244)),CM1244="Retracted",CN1244="Retracted",CM1244="Expression of Concern",CN1244="Expression of Concern",F1244="Not used",CG1244="Critical",CH1244="High",CH1244="Critical"),"BLOCKED — integrity or use restriction",IF(AND(CJ1244="Yes",CK1244="Yes",CL1244="Yes"),IF(AND(CM1244="Clear",CN1244="Verified — clear"),IF(AND(AND(LEN(TRIM(CF1244))&gt;0,LEFT(LOWER(TRIM(CF1244)),7)&lt;&gt;"pending"),OR(CG1244="High",CG1244="Moderate"),OR(CH1244="Low",CH1244="Some concerns",CH1244="Not applicable")),IF(AND(DD1244="No",OR(DE1244="HIGH",DE1244="CONDITIONAL"),AND(LEN(TRIM(DF1244))&gt;0,LEFT(LOWER(TRIM(DF1244)),7)&lt;&gt;"pending")),IF(AND(AND(LEN(TRIM(DT1244))&gt;0,LEFT(LOWER(TRIM(DT1244)),7)&lt;&gt;"pending"),AND(LEN(TRIM(DU1244))&gt;0,LEFT(LOWER(TRIM(DU1244)),7)&lt;&gt;"pending"),OR(AND(LEN(TRIM(DV1244))&gt;0,LEFT(LOWER(TRIM(DV1244)),7)&lt;&gt;"pending"),AND(LEN(TRIM(DW1244))&gt;0,LEFT(LOWER(TRIM(DW1244)),7)&lt;&gt;"pending")),AND(LEN(TRIM(DX1244))&gt;0,LEFT(LOWER(TRIM(DX1244)),7)&lt;&gt;"pending")),IF(AND(F1244="Claim-ready",OR(EA1244="Strong",EA1244="Moderate"),AND(LEN(TRIM(G1244))&gt;0,LEFT(LOWER(TRIM(G1244)),7)&lt;&gt;"pending"),G1244&lt;&gt;"No substantive use decision is permitted from identification metadata alone.",AND(LEN(TRIM(DZ1244))&gt;0,LEFT(LOWER(TRIM(DZ1244)),7)&lt;&gt;"pending"),DZ1244&lt;&gt;"Identification metadata alone does not permit any substantive scientific, causal, operational, or institutional claim.",AND(LEN(TRIM(EI1244))&gt;0,LEFT(LOWER(TRIM(EI1244)),7)&lt;&gt;"pending"),ISNUMBER(EH1244),EH1244&gt;0),"READY","PENDING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4" t="str">
        <x:v>Pending</x:v>
      </x:c>
      <x:c r="EE1244"/>
      <x:c r="EF1244" t="str">
        <x:v>Pending</x:v>
      </x:c>
      <x:c r="EG1244" t="str">
        <x:v>Pending</x:v>
      </x:c>
      <x:c r="EH1244"/>
      <x:c r="EI1244" s="501"/>
      <x:c r="EJ1244"/>
      <x:c r="EK1244" t="str">
        <x:v>Pending</x:v>
      </x:c>
      <x:c r="EL1244" t="n">
        <x:v>46272</x:v>
      </x:c>
      <x:c r="EM1244" t="str">
        <x:v>Production PubMed record imported and reconciled to Zotero item J22DTQLN;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4" t="n">
        <x:f>IF(L1244="","",(IF(N1244&lt;&gt;"",1,0)+IF(O1244&lt;&gt;"",1,0)+IF(AJ1244&lt;&gt;"",1,0)+IF(AU1244&lt;&gt;"",1,0)+IF(BE1244&lt;&gt;"",1,0)+IF(CF1244&lt;&gt;"",1,0)+IF(CJ1244="Yes",1,0)+IF(CL1244="Yes",1,0)+IF(DE1244&lt;&gt;"Pending",1,0)+IF(F1244&lt;&gt;"",1,0)+IF(DZ1244&lt;&gt;"",1,0)+IF(EI1244&lt;&gt;"",1,0))/12)</x:f>
        <x:v>0.5</x:v>
      </x:c>
    </x:row>
    <x:row r="1245">
      <x:c r="A1245" t="str">
        <x:v>EV-1242</x:v>
      </x:c>
      <x:c r="B1245" t="str">
        <x:v>Integrity check</x:v>
      </x:c>
      <x:c r="C1245" t="str">
        <x:f>IF(L1245="","",IF(LEFT(EC1245,7)="BLOCKED","🔴 Do not use for conclusion",IF(EB1245="Yes","🟢 Claim-ready","🟡 Caution / context")))</x:f>
        <x:v>🟡 Caution / context</x:v>
      </x:c>
      <x:c r="D1245" t="str">
        <x:f>IF(L1245="","",EC1245)</x:f>
        <x:v>PENDING — appropriate appraisal</x:v>
      </x:c>
      <x:c r="E1245" t="str">
        <x:v>P3 — Medium</x:v>
      </x:c>
      <x:c r="F1245" t="str">
        <x:v>Pending</x:v>
      </x:c>
      <x:c r="G1245" t="str">
        <x:v>Title/abstract identify an explicit operational APHT/medical-readiness topic; retain for full-text assessment.</x:v>
      </x:c>
      <x:c r="H1245" t="str">
        <x:v>Obtain and review lawful full text; confirm human adjudication; then select a design-specific appraisal instrument.</x:v>
      </x:c>
      <x:c r="I1245"/>
      <x:c r="J1245" t="str">
        <x:v>B — APHT / Medical Readiness</x:v>
      </x:c>
      <x:c r="K1245" t="str">
        <x:v>IDENTIFIED</x:v>
      </x:c>
      <x:c r="L1245" t="str">
        <x:v>Transanal endoscopic microsurgery: a new technique for completion proctectomy.</x:v>
      </x:c>
      <x:c r="M1245"/>
      <x:c r="N1245" t="str">
        <x:v>Liyanage, C; Ramwell, A; Harris, G J; Levy, B F; Simson, J N L</x:v>
      </x:c>
      <x:c r="O1245" t="n">
        <x:v>2013</x:v>
      </x:c>
      <x:c r="P1245" t="str">
        <x:v>Colorectal disease : the official journal of the Association of Coloproctology of Great Britain and Ireland</x:v>
      </x:c>
      <x:c r="Q1245" t="str">
        <x:v>Journal Article</x:v>
      </x:c>
      <x:c r="R1245" t="str">
        <x:v>Unclear</x:v>
      </x:c>
      <x:c r="S1245" t="str">
        <x:v>Unknown</x:v>
      </x:c>
      <x:c r="T1245" t="str">
        <x:v>eng</x:v>
      </x:c>
      <x:c r="U1245" t="str">
        <x:v>https://pubmed.ncbi.nlm.nih.gov/24011233/</x:v>
      </x:c>
      <x:c r="V1245" t="str">
        <x:v>10.1111/codi.12316</x:v>
      </x:c>
      <x:c r="W1245" t="str">
        <x:f>IF(V1245="","",LOWER(SUBSTITUTE(SUBSTITUTE(SUBSTITUTE(SUBSTITUTE(TRIM(V1245),"https://doi.org/",""),"http://doi.org/",""),"https://dx.doi.org/",""),"doi:","")))</x:f>
        <x:v>10.1111/codi.12316</x:v>
      </x:c>
      <x:c r="X1245" t="str">
        <x:v>24011233</x:v>
      </x:c>
      <x:c r="Y1245" t="str"/>
      <x:c r="Z1245"/>
      <x:c r="AA1245" t="str">
        <x:v>PubMed/MEDLINE</x:v>
      </x:c>
      <x:c r="AB1245" t="str">
        <x:v>PUBMED-B-v1.0-2026-08-28</x:v>
      </x:c>
      <x:c r="AC1245" t="str">
        <x:v>SP-PUBMED-B-20260828</x:v>
      </x:c>
      <x:c r="AD1245" s="499" t="n">
        <x:v>46262</x:v>
      </x:c>
      <x:c r="AE1245" s="499" t="n">
        <x:v>46272</x:v>
      </x:c>
      <x:c r="AF1245" t="str">
        <x:v>8TX9IWDC</x:v>
      </x:c>
      <x:c r="AG1245"/>
      <x:c r="AH1245" t="str">
        <x:v>Tactical Athlete → Operational Readiness Brazil</x:v>
      </x:c>
      <x:c r="AI1245" t="str">
        <x:v>evidence-family:B</x:v>
      </x:c>
      <x:c r="AJ1245"/>
      <x:c r="AK1245" t="str">
        <x:f>IF(AJ1245="","",IF(OR(LOWER(AJ1245)="brazil",LOWER(AJ1245)="brasil"),"Yes","No"))</x:f>
      </x:c>
      <x:c r="AL1245"/>
      <x:c r="AM1245"/>
      <x:c r="AN1245"/>
      <x:c r="AO1245"/>
      <x:c r="AP1245"/>
      <x:c r="AQ1245"/>
      <x:c r="AR1245"/>
      <x:c r="AS1245"/>
      <x:c r="AT1245"/>
      <x:c r="AU1245"/>
      <x:c r="AV1245"/>
      <x:c r="AW1245"/>
      <x:c r="AX1245"/>
      <x:c r="AY1245"/>
      <x:c r="AZ1245"/>
      <x:c r="BA1245"/>
      <x:c r="BB1245"/>
      <x:c r="BC1245"/>
      <x:c r="BD1245"/>
      <x:c r="BE1245"/>
      <x:c r="BF1245"/>
      <x:c r="BG1245"/>
      <x:c r="BH1245"/>
      <x:c r="BI1245"/>
      <x:c r="BJ1245"/>
      <x:c r="BK1245"/>
      <x:c r="BL1245"/>
      <x:c r="BM1245"/>
      <x:c r="BN1245"/>
      <x:c r="BO1245"/>
      <x:c r="BP1245"/>
      <x:c r="BQ1245"/>
      <x:c r="BR1245"/>
      <x:c r="BS1245"/>
      <x:c r="BT1245"/>
      <x:c r="BU1245"/>
      <x:c r="BV1245"/>
      <x:c r="BW1245"/>
      <x:c r="BX1245"/>
      <x:c r="BY1245"/>
      <x:c r="BZ1245"/>
      <x:c r="CA1245"/>
      <x:c r="CB1245"/>
      <x:c r="CC1245"/>
      <x:c r="CD1245"/>
      <x:c r="CE1245"/>
      <x:c r="CF1245"/>
      <x:c r="CG1245"/>
      <x:c r="CH1245"/>
      <x:c r="CI1245"/>
      <x:c r="CJ1245" t="str">
        <x:v>Yes</x:v>
      </x:c>
      <x:c r="CK1245" t="str">
        <x:v>Yes</x:v>
      </x:c>
      <x:c r="CL1245" t="str">
        <x:v>Yes</x:v>
      </x:c>
      <x:c r="CM1245" t="str">
        <x:v>Clear</x:v>
      </x:c>
      <x:c r="CN1245" t="str">
        <x:v>Verified — clear</x:v>
      </x:c>
      <x:c r="CO1245" t="n">
        <x:v>46272</x:v>
      </x:c>
      <x:c r="CP1245" t="str">
        <x:v>https://pubmed.ncbi.nlm.nih.gov/24011233/</x:v>
      </x:c>
      <x:c r="CQ1245"/>
      <x:c r="CR1245"/>
      <x:c r="CS1245"/>
      <x:c r="CT1245"/>
      <x:c r="CU1245"/>
      <x:c r="CV1245"/>
      <x:c r="CW1245"/>
      <x:c r="CX1245"/>
      <x:c r="CY1245"/>
      <x:c r="CZ1245"/>
      <x:c r="DA1245"/>
      <x:c r="DB1245" t="str">
        <x:f>IF(L1245="","",IF(AND(COUNT(CU1245:DA1245)=7,OR(CU1245=0,CU1245=1,CU1245=2),OR(CV1245=0,CV1245=1,CV1245=2),OR(CW1245=0,CW1245=1,CW1245=2),OR(CX1245=0,CX1245=1,CX1245=2),OR(CY1245=0,CY1245=1,CY1245=2),OR(CZ1245=0,CZ1245=1,CZ1245=2),OR(DA1245=0,DA1245=1,DA1245=2)),SUM(CU1245:DA1245),""))</x:f>
      </x:c>
      <x:c r="DC1245" t="str">
        <x:f>IF(DB1245="","",ROUND(DB1245/14*10,1))</x:f>
      </x:c>
      <x:c r="DD1245" t="str">
        <x:v>Pending</x:v>
      </x:c>
      <x:c r="DE1245" t="str">
        <x:f>IF(L1245="","",IF(DC1245="","Pending",IF(DD1245="Yes","CONDITIONAL — safety override",IF(DC1245&gt;=8,"HIGH",IF(DC1245&gt;=5,"CONDITIONAL","LOW")))))</x:f>
        <x:v>Pending</x:v>
      </x:c>
      <x:c r="DF1245" t="str">
        <x:v>Pending screening and full-text appraisal; no transferability judgment made at identification.</x:v>
      </x:c>
      <x:c r="DG1245"/>
      <x:c r="DH1245"/>
      <x:c r="DI1245"/>
      <x:c r="DJ1245"/>
      <x:c r="DK1245"/>
      <x:c r="DL1245"/>
      <x:c r="DM1245"/>
      <x:c r="DN1245"/>
      <x:c r="DO1245"/>
      <x:c r="DP1245"/>
      <x:c r="DQ1245"/>
      <x:c r="DR1245"/>
      <x:c r="DS1245"/>
      <x:c r="DT1245"/>
      <x:c r="DU1245"/>
      <x:c r="DV1245"/>
      <x:c r="DW1245"/>
      <x:c r="DX1245"/>
      <x:c r="DY1245"/>
      <x:c r="DZ1245" t="str">
        <x:v>Title/abstract screening alone does not establish effectiveness, causality, methodological quality, transferability to Brazilian public safety or an institutional recommendation.</x:v>
      </x:c>
      <x:c r="EA1245" t="str">
        <x:v>Pending</x:v>
      </x:c>
      <x:c r="EB1245" t="str">
        <x:f>IF(L1245="","",IF(EC1245="READY","Yes","No / Pending"))</x:f>
        <x:v>No / Pending</x:v>
      </x:c>
      <x:c r="EC1245" t="str">
        <x:f>IF(L1245="","",IF(OR(ISNUMBER(SEARCH("Retracted Publication",Q1245)),CM1245="Retracted",CN1245="Retracted",CM1245="Expression of Concern",CN1245="Expression of Concern",F1245="Not used",CG1245="Critical",CH1245="High",CH1245="Critical"),"BLOCKED — integrity or use restriction",IF(AND(CJ1245="Yes",CK1245="Yes",CL1245="Yes"),IF(AND(CM1245="Clear",CN1245="Verified — clear"),IF(AND(AND(LEN(TRIM(CF1245))&gt;0,LEFT(LOWER(TRIM(CF1245)),7)&lt;&gt;"pending"),OR(CG1245="High",CG1245="Moderate"),OR(CH1245="Low",CH1245="Some concerns",CH1245="Not applicable")),IF(AND(DD1245="No",OR(DE1245="HIGH",DE1245="CONDITIONAL"),AND(LEN(TRIM(DF1245))&gt;0,LEFT(LOWER(TRIM(DF1245)),7)&lt;&gt;"pending")),IF(AND(AND(LEN(TRIM(DT1245))&gt;0,LEFT(LOWER(TRIM(DT1245)),7)&lt;&gt;"pending"),AND(LEN(TRIM(DU1245))&gt;0,LEFT(LOWER(TRIM(DU1245)),7)&lt;&gt;"pending"),OR(AND(LEN(TRIM(DV1245))&gt;0,LEFT(LOWER(TRIM(DV1245)),7)&lt;&gt;"pending"),AND(LEN(TRIM(DW1245))&gt;0,LEFT(LOWER(TRIM(DW1245)),7)&lt;&gt;"pending")),AND(LEN(TRIM(DX1245))&gt;0,LEFT(LOWER(TRIM(DX1245)),7)&lt;&gt;"pending")),IF(AND(F1245="Claim-ready",OR(EA1245="Strong",EA1245="Moderate"),AND(LEN(TRIM(G1245))&gt;0,LEFT(LOWER(TRIM(G1245)),7)&lt;&gt;"pending"),G1245&lt;&gt;"No substantive use decision is permitted from identification metadata alone.",AND(LEN(TRIM(DZ1245))&gt;0,LEFT(LOWER(TRIM(DZ1245)),7)&lt;&gt;"pending"),DZ1245&lt;&gt;"Identification metadata alone does not permit any substantive scientific, causal, operational, or institutional claim.",AND(LEN(TRIM(EI1245))&gt;0,LEFT(LOWER(TRIM(EI1245)),7)&lt;&gt;"pending"),ISNUMBER(EH1245),EH1245&gt;0),"READY","PENDING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5" t="str">
        <x:v>Pending</x:v>
      </x:c>
      <x:c r="EE1245"/>
      <x:c r="EF1245" t="str">
        <x:v>Pending</x:v>
      </x:c>
      <x:c r="EG1245" t="str">
        <x:v>Pending</x:v>
      </x:c>
      <x:c r="EH1245"/>
      <x:c r="EI1245" s="501"/>
      <x:c r="EJ1245"/>
      <x:c r="EK1245" t="str">
        <x:v>Pending</x:v>
      </x:c>
      <x:c r="EL1245" t="n">
        <x:v>46272</x:v>
      </x:c>
      <x:c r="EM1245" t="str">
        <x:v>Production PubMed record imported and reconciled to Zotero item 8TX9IWDC;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5" t="n">
        <x:f>IF(L1245="","",(IF(N1245&lt;&gt;"",1,0)+IF(O1245&lt;&gt;"",1,0)+IF(AJ1245&lt;&gt;"",1,0)+IF(AU1245&lt;&gt;"",1,0)+IF(BE1245&lt;&gt;"",1,0)+IF(CF1245&lt;&gt;"",1,0)+IF(CJ1245="Yes",1,0)+IF(CL1245="Yes",1,0)+IF(DE1245&lt;&gt;"Pending",1,0)+IF(F1245&lt;&gt;"",1,0)+IF(DZ1245&lt;&gt;"",1,0)+IF(EI1245&lt;&gt;"",1,0))/12)</x:f>
        <x:v>0.5</x:v>
      </x:c>
    </x:row>
    <x:row r="1246">
      <x:c r="A1246" t="str">
        <x:v>EV-1243</x:v>
      </x:c>
      <x:c r="B1246" t="str">
        <x:v>Integrity check</x:v>
      </x:c>
      <x:c r="C1246" t="str">
        <x:f>IF(L1246="","",IF(LEFT(EC1246,7)="BLOCKED","🔴 Do not use for conclusion",IF(EB1246="Yes","🟢 Claim-ready","🟡 Caution / context")))</x:f>
        <x:v>🟡 Caution / context</x:v>
      </x:c>
      <x:c r="D1246" t="str">
        <x:f>IF(L1246="","",EC1246)</x:f>
        <x:v>PENDING — appropriate appraisal</x:v>
      </x:c>
      <x:c r="E1246" t="str">
        <x:v>P3 — Medium</x:v>
      </x:c>
      <x:c r="F1246" t="str">
        <x:v>Pending</x:v>
      </x:c>
      <x:c r="G1246" t="str">
        <x:v>Title/abstract identify an explicit tactical/public-safety context and readiness domain; retain for full-text assessment.</x:v>
      </x:c>
      <x:c r="H1246" t="str">
        <x:v>Obtain and review lawful full text; confirm human adjudication; then select a design-specific appraisal instrument.</x:v>
      </x:c>
      <x:c r="I1246"/>
      <x:c r="J1246" t="str">
        <x:v>A — Core</x:v>
      </x:c>
      <x:c r="K1246" t="str">
        <x:v>IDENTIFIED</x:v>
      </x:c>
      <x:c r="L1246" t="str">
        <x:v>An examination of the benefits of health promotion programs for the national fire service.</x:v>
      </x:c>
      <x:c r="M1246"/>
      <x:c r="N1246" t="str">
        <x:v>Poston, Walker S C; Haddock, Christopher K; Jahnke, Sara A; Jitnarin, Nattinee; Day, R Sue</x:v>
      </x:c>
      <x:c r="O1246" t="n">
        <x:v>2013</x:v>
      </x:c>
      <x:c r="P1246" t="str">
        <x:v>BMC public health</x:v>
      </x:c>
      <x:c r="Q1246" t="str">
        <x:v>Comparative Study; Evaluation Study; Journal Article; Research Support, U.S. Gov't, Non-P.H.S.</x:v>
      </x:c>
      <x:c r="R1246" t="str">
        <x:v>Unclear</x:v>
      </x:c>
      <x:c r="S1246" t="str">
        <x:v>Unknown</x:v>
      </x:c>
      <x:c r="T1246" t="str">
        <x:v>eng</x:v>
      </x:c>
      <x:c r="U1246" t="str">
        <x:v>https://pubmed.ncbi.nlm.nih.gov/24007391/</x:v>
      </x:c>
      <x:c r="V1246" t="str">
        <x:v>10.1186/1471-2458-13-805</x:v>
      </x:c>
      <x:c r="W1246" t="str">
        <x:f>IF(V1246="","",LOWER(SUBSTITUTE(SUBSTITUTE(SUBSTITUTE(SUBSTITUTE(TRIM(V1246),"https://doi.org/",""),"http://doi.org/",""),"https://dx.doi.org/",""),"doi:","")))</x:f>
        <x:v>10.1186/1471-2458-13-805</x:v>
      </x:c>
      <x:c r="X1246" t="str">
        <x:v>24007391</x:v>
      </x:c>
      <x:c r="Y1246" t="str">
        <x:v>PMC3846399</x:v>
      </x:c>
      <x:c r="Z1246"/>
      <x:c r="AA1246" t="str">
        <x:v>PubMed/MEDLINE</x:v>
      </x:c>
      <x:c r="AB1246" t="str">
        <x:v>PUBMED-A-v1.0-2026-08-28</x:v>
      </x:c>
      <x:c r="AC1246" t="str">
        <x:v>SP-PUBMED-A-20260828</x:v>
      </x:c>
      <x:c r="AD1246" s="499" t="n">
        <x:v>46262</x:v>
      </x:c>
      <x:c r="AE1246" s="499" t="n">
        <x:v>46272</x:v>
      </x:c>
      <x:c r="AF1246" t="str">
        <x:v>2A5EDUU6</x:v>
      </x:c>
      <x:c r="AG1246"/>
      <x:c r="AH1246" t="str">
        <x:v>Tactical Athlete → Operational Readiness Brazil</x:v>
      </x:c>
      <x:c r="AI1246" t="str">
        <x:v>evidence-family:A</x:v>
      </x:c>
      <x:c r="AJ1246"/>
      <x:c r="AK1246" t="str">
        <x:f>IF(AJ1246="","",IF(OR(LOWER(AJ1246)="brazil",LOWER(AJ1246)="brasil"),"Yes","No"))</x:f>
      </x:c>
      <x:c r="AL1246"/>
      <x:c r="AM1246"/>
      <x:c r="AN1246"/>
      <x:c r="AO1246"/>
      <x:c r="AP1246"/>
      <x:c r="AQ1246"/>
      <x:c r="AR1246"/>
      <x:c r="AS1246"/>
      <x:c r="AT1246"/>
      <x:c r="AU1246"/>
      <x:c r="AV1246"/>
      <x:c r="AW1246"/>
      <x:c r="AX1246"/>
      <x:c r="AY1246"/>
      <x:c r="AZ1246"/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/>
      <x:c r="BO1246"/>
      <x:c r="BP1246"/>
      <x:c r="BQ1246"/>
      <x:c r="BR1246"/>
      <x:c r="BS1246"/>
      <x:c r="BT1246"/>
      <x:c r="BU1246"/>
      <x:c r="BV1246"/>
      <x:c r="BW1246"/>
      <x:c r="BX1246"/>
      <x:c r="BY1246"/>
      <x:c r="BZ1246"/>
      <x:c r="CA1246"/>
      <x:c r="CB1246"/>
      <x:c r="CC1246"/>
      <x:c r="CD1246"/>
      <x:c r="CE1246"/>
      <x:c r="CF1246"/>
      <x:c r="CG1246"/>
      <x:c r="CH1246"/>
      <x:c r="CI1246"/>
      <x:c r="CJ1246" t="str">
        <x:v>Yes</x:v>
      </x:c>
      <x:c r="CK1246" t="str">
        <x:v>Yes</x:v>
      </x:c>
      <x:c r="CL1246" t="str">
        <x:v>Yes</x:v>
      </x:c>
      <x:c r="CM1246" t="str">
        <x:v>Clear</x:v>
      </x:c>
      <x:c r="CN1246" t="str">
        <x:v>Verified — clear</x:v>
      </x:c>
      <x:c r="CO1246" t="n">
        <x:v>46272</x:v>
      </x:c>
      <x:c r="CP1246" t="str">
        <x:v>https://pubmed.ncbi.nlm.nih.gov/24007391/</x:v>
      </x:c>
      <x:c r="CQ1246"/>
      <x:c r="CR1246"/>
      <x:c r="CS1246"/>
      <x:c r="CT1246"/>
      <x:c r="CU1246"/>
      <x:c r="CV1246"/>
      <x:c r="CW1246"/>
      <x:c r="CX1246"/>
      <x:c r="CY1246"/>
      <x:c r="CZ1246"/>
      <x:c r="DA1246"/>
      <x:c r="DB1246" t="str">
        <x:f>IF(L1246="","",IF(AND(COUNT(CU1246:DA1246)=7,OR(CU1246=0,CU1246=1,CU1246=2),OR(CV1246=0,CV1246=1,CV1246=2),OR(CW1246=0,CW1246=1,CW1246=2),OR(CX1246=0,CX1246=1,CX1246=2),OR(CY1246=0,CY1246=1,CY1246=2),OR(CZ1246=0,CZ1246=1,CZ1246=2),OR(DA1246=0,DA1246=1,DA1246=2)),SUM(CU1246:DA1246),""))</x:f>
      </x:c>
      <x:c r="DC1246" t="str">
        <x:f>IF(DB1246="","",ROUND(DB1246/14*10,1))</x:f>
      </x:c>
      <x:c r="DD1246" t="str">
        <x:v>Pending</x:v>
      </x:c>
      <x:c r="DE1246" t="str">
        <x:f>IF(L1246="","",IF(DC1246="","Pending",IF(DD1246="Yes","CONDITIONAL — safety override",IF(DC1246&gt;=8,"HIGH",IF(DC1246&gt;=5,"CONDITIONAL","LOW")))))</x:f>
        <x:v>Pending</x:v>
      </x:c>
      <x:c r="DF1246" t="str">
        <x:v>Pending screening and full-text appraisal; no transferability judgment made at identification.</x:v>
      </x:c>
      <x:c r="DG1246"/>
      <x:c r="DH1246"/>
      <x:c r="DI1246"/>
      <x:c r="DJ1246"/>
      <x:c r="DK1246"/>
      <x:c r="DL1246"/>
      <x:c r="DM1246"/>
      <x:c r="DN1246"/>
      <x:c r="DO1246"/>
      <x:c r="DP1246"/>
      <x:c r="DQ1246"/>
      <x:c r="DR1246"/>
      <x:c r="DS1246"/>
      <x:c r="DT1246"/>
      <x:c r="DU1246"/>
      <x:c r="DV1246"/>
      <x:c r="DW1246"/>
      <x:c r="DX1246"/>
      <x:c r="DY1246"/>
      <x:c r="DZ1246" t="str">
        <x:v>Title/abstract screening alone does not establish effectiveness, causality, methodological quality, transferability to Brazilian public safety or an institutional recommendation.</x:v>
      </x:c>
      <x:c r="EA1246" t="str">
        <x:v>Pending</x:v>
      </x:c>
      <x:c r="EB1246" t="str">
        <x:f>IF(L1246="","",IF(EC1246="READY","Yes","No / Pending"))</x:f>
        <x:v>No / Pending</x:v>
      </x:c>
      <x:c r="EC1246" t="str">
        <x:f>IF(L1246="","",IF(OR(ISNUMBER(SEARCH("Retracted Publication",Q1246)),CM1246="Retracted",CN1246="Retracted",CM1246="Expression of Concern",CN1246="Expression of Concern",F1246="Not used",CG1246="Critical",CH1246="High",CH1246="Critical"),"BLOCKED — integrity or use restriction",IF(AND(CJ1246="Yes",CK1246="Yes",CL1246="Yes"),IF(AND(CM1246="Clear",CN1246="Verified — clear"),IF(AND(AND(LEN(TRIM(CF1246))&gt;0,LEFT(LOWER(TRIM(CF1246)),7)&lt;&gt;"pending"),OR(CG1246="High",CG1246="Moderate"),OR(CH1246="Low",CH1246="Some concerns",CH1246="Not applicable")),IF(AND(DD1246="No",OR(DE1246="HIGH",DE1246="CONDITIONAL"),AND(LEN(TRIM(DF1246))&gt;0,LEFT(LOWER(TRIM(DF1246)),7)&lt;&gt;"pending")),IF(AND(AND(LEN(TRIM(DT1246))&gt;0,LEFT(LOWER(TRIM(DT1246)),7)&lt;&gt;"pending"),AND(LEN(TRIM(DU1246))&gt;0,LEFT(LOWER(TRIM(DU1246)),7)&lt;&gt;"pending"),OR(AND(LEN(TRIM(DV1246))&gt;0,LEFT(LOWER(TRIM(DV1246)),7)&lt;&gt;"pending"),AND(LEN(TRIM(DW1246))&gt;0,LEFT(LOWER(TRIM(DW1246)),7)&lt;&gt;"pending")),AND(LEN(TRIM(DX1246))&gt;0,LEFT(LOWER(TRIM(DX1246)),7)&lt;&gt;"pending")),IF(AND(F1246="Claim-ready",OR(EA1246="Strong",EA1246="Moderate"),AND(LEN(TRIM(G1246))&gt;0,LEFT(LOWER(TRIM(G1246)),7)&lt;&gt;"pending"),G1246&lt;&gt;"No substantive use decision is permitted from identification metadata alone.",AND(LEN(TRIM(DZ1246))&gt;0,LEFT(LOWER(TRIM(DZ1246)),7)&lt;&gt;"pending"),DZ1246&lt;&gt;"Identification metadata alone does not permit any substantive scientific, causal, operational, or institutional claim.",AND(LEN(TRIM(EI1246))&gt;0,LEFT(LOWER(TRIM(EI1246)),7)&lt;&gt;"pending"),ISNUMBER(EH1246),EH1246&gt;0),"READY","PENDING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6" t="str">
        <x:v>Pending</x:v>
      </x:c>
      <x:c r="EE1246"/>
      <x:c r="EF1246" t="str">
        <x:v>Pending</x:v>
      </x:c>
      <x:c r="EG1246" t="str">
        <x:v>Pending</x:v>
      </x:c>
      <x:c r="EH1246"/>
      <x:c r="EI1246" s="501"/>
      <x:c r="EJ1246"/>
      <x:c r="EK1246" t="str">
        <x:v>Pending</x:v>
      </x:c>
      <x:c r="EL1246" t="n">
        <x:v>46272</x:v>
      </x:c>
      <x:c r="EM1246" t="str">
        <x:v>Production PubMed record imported and reconciled to Zotero item 2A5EDUU6;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6" t="n">
        <x:f>IF(L1246="","",(IF(N1246&lt;&gt;"",1,0)+IF(O1246&lt;&gt;"",1,0)+IF(AJ1246&lt;&gt;"",1,0)+IF(AU1246&lt;&gt;"",1,0)+IF(BE1246&lt;&gt;"",1,0)+IF(CF1246&lt;&gt;"",1,0)+IF(CJ1246="Yes",1,0)+IF(CL1246="Yes",1,0)+IF(DE1246&lt;&gt;"Pending",1,0)+IF(F1246&lt;&gt;"",1,0)+IF(DZ1246&lt;&gt;"",1,0)+IF(EI1246&lt;&gt;"",1,0))/12)</x:f>
        <x:v>0.5</x:v>
      </x:c>
    </x:row>
    <x:row r="1247">
      <x:c r="A1247" t="str">
        <x:v>EV-1244</x:v>
      </x:c>
      <x:c r="B1247" t="str">
        <x:v>Integrity check</x:v>
      </x:c>
      <x:c r="C1247" t="str">
        <x:f>IF(L1247="","",IF(LEFT(EC1247,7)="BLOCKED","🔴 Do not use for conclusion",IF(EB1247="Yes","🟢 Claim-ready","🟡 Caution / context")))</x:f>
        <x:v>🟡 Caution / context</x:v>
      </x:c>
      <x:c r="D1247" t="str">
        <x:f>IF(L1247="","",EC1247)</x:f>
        <x:v>PENDING — appropriate appraisal</x:v>
      </x:c>
      <x:c r="E1247" t="str">
        <x:v>P3 — Medium</x:v>
      </x:c>
      <x:c r="F1247" t="str">
        <x:v>Pending</x:v>
      </x:c>
      <x:c r="G1247" t="str">
        <x:v>Title/abstract identify an explicit tactical/public-safety context and readiness domain; retain for full-text assessment.</x:v>
      </x:c>
      <x:c r="H1247" t="str">
        <x:v>Obtain and review lawful full text; confirm human adjudication; then select a design-specific appraisal instrument.</x:v>
      </x:c>
      <x:c r="I1247"/>
      <x:c r="J1247" t="str">
        <x:v>C — Implementation Science</x:v>
      </x:c>
      <x:c r="K1247" t="str">
        <x:v>IDENTIFIED</x:v>
      </x:c>
      <x:c r="L1247" t="str">
        <x:v>Improving the adoption of evidence-based practice among nurses in Army outpatient medical treatment facilities.</x:v>
      </x:c>
      <x:c r="M1247"/>
      <x:c r="N1247" t="str">
        <x:v>Yackel, Edward E; Short, Nancy M; Lewis, Paul C; Breckenridge-Sproat, Sara T; Turner, Barbara S</x:v>
      </x:c>
      <x:c r="O1247" t="n">
        <x:v>2013</x:v>
      </x:c>
      <x:c r="P1247" t="str">
        <x:v>Military medicine</x:v>
      </x:c>
      <x:c r="Q1247" t="str">
        <x:v>Clinical Trial; Journal Article; Research Support, Non-U.S. Gov't</x:v>
      </x:c>
      <x:c r="R1247" t="str">
        <x:v>Unclear</x:v>
      </x:c>
      <x:c r="S1247" t="str">
        <x:v>Unknown</x:v>
      </x:c>
      <x:c r="T1247" t="str">
        <x:v>eng</x:v>
      </x:c>
      <x:c r="U1247" t="str">
        <x:v>https://pubmed.ncbi.nlm.nih.gov/24005550/</x:v>
      </x:c>
      <x:c r="V1247" t="str">
        <x:v>10.7205/milmed-d-13-00191</x:v>
      </x:c>
      <x:c r="W1247" t="str">
        <x:f>IF(V1247="","",LOWER(SUBSTITUTE(SUBSTITUTE(SUBSTITUTE(SUBSTITUTE(TRIM(V1247),"https://doi.org/",""),"http://doi.org/",""),"https://dx.doi.org/",""),"doi:","")))</x:f>
        <x:v>10.7205/milmed-d-13-00191</x:v>
      </x:c>
      <x:c r="X1247" t="str">
        <x:v>24005550</x:v>
      </x:c>
      <x:c r="Y1247" t="str"/>
      <x:c r="Z1247"/>
      <x:c r="AA1247" t="str">
        <x:v>PubMed/MEDLINE</x:v>
      </x:c>
      <x:c r="AB1247" t="str">
        <x:v>PUBMED-C-v1.0-2026-08-28</x:v>
      </x:c>
      <x:c r="AC1247" t="str">
        <x:v>SP-PUBMED-C-20260828</x:v>
      </x:c>
      <x:c r="AD1247" s="499" t="n">
        <x:v>46262</x:v>
      </x:c>
      <x:c r="AE1247" s="499" t="n">
        <x:v>46272</x:v>
      </x:c>
      <x:c r="AF1247" t="str">
        <x:v>E8E88ISS</x:v>
      </x:c>
      <x:c r="AG1247"/>
      <x:c r="AH1247" t="str">
        <x:v>Tactical Athlete → Operational Readiness Brazil</x:v>
      </x:c>
      <x:c r="AI1247" t="str">
        <x:v>evidence-family:C</x:v>
      </x:c>
      <x:c r="AJ1247"/>
      <x:c r="AK1247" t="str">
        <x:f>IF(AJ1247="","",IF(OR(LOWER(AJ1247)="brazil",LOWER(AJ1247)="brasil"),"Yes","No"))</x:f>
      </x:c>
      <x:c r="AL1247"/>
      <x:c r="AM1247"/>
      <x:c r="AN1247"/>
      <x:c r="AO1247"/>
      <x:c r="AP1247"/>
      <x:c r="AQ1247"/>
      <x:c r="AR1247"/>
      <x:c r="AS1247"/>
      <x:c r="AT1247"/>
      <x:c r="AU1247"/>
      <x:c r="AV1247"/>
      <x:c r="AW1247"/>
      <x:c r="AX1247"/>
      <x:c r="AY1247"/>
      <x:c r="AZ1247"/>
      <x:c r="BA1247"/>
      <x:c r="BB1247"/>
      <x:c r="BC1247"/>
      <x:c r="BD1247"/>
      <x:c r="BE1247"/>
      <x:c r="BF1247"/>
      <x:c r="BG1247"/>
      <x:c r="BH1247"/>
      <x:c r="BI1247"/>
      <x:c r="BJ1247"/>
      <x:c r="BK1247"/>
      <x:c r="BL1247"/>
      <x:c r="BM1247"/>
      <x:c r="BN1247"/>
      <x:c r="BO1247"/>
      <x:c r="BP1247"/>
      <x:c r="BQ1247"/>
      <x:c r="BR1247"/>
      <x:c r="BS1247"/>
      <x:c r="BT1247"/>
      <x:c r="BU1247"/>
      <x:c r="BV1247"/>
      <x:c r="BW1247"/>
      <x:c r="BX1247"/>
      <x:c r="BY1247"/>
      <x:c r="BZ1247"/>
      <x:c r="CA1247"/>
      <x:c r="CB1247"/>
      <x:c r="CC1247"/>
      <x:c r="CD1247"/>
      <x:c r="CE1247"/>
      <x:c r="CF1247"/>
      <x:c r="CG1247"/>
      <x:c r="CH1247"/>
      <x:c r="CI1247"/>
      <x:c r="CJ1247" t="str">
        <x:v>Yes</x:v>
      </x:c>
      <x:c r="CK1247" t="str">
        <x:v>Yes</x:v>
      </x:c>
      <x:c r="CL1247" t="str">
        <x:v>Yes</x:v>
      </x:c>
      <x:c r="CM1247" t="str">
        <x:v>Clear</x:v>
      </x:c>
      <x:c r="CN1247" t="str">
        <x:v>Verified — clear</x:v>
      </x:c>
      <x:c r="CO1247" t="n">
        <x:v>46272</x:v>
      </x:c>
      <x:c r="CP1247" t="str">
        <x:v>https://pubmed.ncbi.nlm.nih.gov/24005550/</x:v>
      </x:c>
      <x:c r="CQ1247"/>
      <x:c r="CR1247"/>
      <x:c r="CS1247"/>
      <x:c r="CT1247"/>
      <x:c r="CU1247"/>
      <x:c r="CV1247"/>
      <x:c r="CW1247"/>
      <x:c r="CX1247"/>
      <x:c r="CY1247"/>
      <x:c r="CZ1247"/>
      <x:c r="DA1247"/>
      <x:c r="DB1247" t="str">
        <x:f>IF(L1247="","",IF(AND(COUNT(CU1247:DA1247)=7,OR(CU1247=0,CU1247=1,CU1247=2),OR(CV1247=0,CV1247=1,CV1247=2),OR(CW1247=0,CW1247=1,CW1247=2),OR(CX1247=0,CX1247=1,CX1247=2),OR(CY1247=0,CY1247=1,CY1247=2),OR(CZ1247=0,CZ1247=1,CZ1247=2),OR(DA1247=0,DA1247=1,DA1247=2)),SUM(CU1247:DA1247),""))</x:f>
      </x:c>
      <x:c r="DC1247" t="str">
        <x:f>IF(DB1247="","",ROUND(DB1247/14*10,1))</x:f>
      </x:c>
      <x:c r="DD1247" t="str">
        <x:v>Pending</x:v>
      </x:c>
      <x:c r="DE1247" t="str">
        <x:f>IF(L1247="","",IF(DC1247="","Pending",IF(DD1247="Yes","CONDITIONAL — safety override",IF(DC1247&gt;=8,"HIGH",IF(DC1247&gt;=5,"CONDITIONAL","LOW")))))</x:f>
        <x:v>Pending</x:v>
      </x:c>
      <x:c r="DF1247" t="str">
        <x:v>Pending screening and full-text appraisal; no transferability judgment made at identification.</x:v>
      </x:c>
      <x:c r="DG1247"/>
      <x:c r="DH1247"/>
      <x:c r="DI1247"/>
      <x:c r="DJ1247"/>
      <x:c r="DK1247"/>
      <x:c r="DL1247"/>
      <x:c r="DM1247"/>
      <x:c r="DN1247"/>
      <x:c r="DO1247"/>
      <x:c r="DP1247"/>
      <x:c r="DQ1247"/>
      <x:c r="DR1247"/>
      <x:c r="DS1247"/>
      <x:c r="DT1247"/>
      <x:c r="DU1247"/>
      <x:c r="DV1247"/>
      <x:c r="DW1247"/>
      <x:c r="DX1247"/>
      <x:c r="DY1247"/>
      <x:c r="DZ1247" t="str">
        <x:v>Title/abstract screening alone does not establish effectiveness, causality, methodological quality, transferability to Brazilian public safety or an institutional recommendation.</x:v>
      </x:c>
      <x:c r="EA1247" t="str">
        <x:v>Pending</x:v>
      </x:c>
      <x:c r="EB1247" t="str">
        <x:f>IF(L1247="","",IF(EC1247="READY","Yes","No / Pending"))</x:f>
        <x:v>No / Pending</x:v>
      </x:c>
      <x:c r="EC1247" t="str">
        <x:f>IF(L1247="","",IF(OR(ISNUMBER(SEARCH("Retracted Publication",Q1247)),CM1247="Retracted",CN1247="Retracted",CM1247="Expression of Concern",CN1247="Expression of Concern",F1247="Not used",CG1247="Critical",CH1247="High",CH1247="Critical"),"BLOCKED — integrity or use restriction",IF(AND(CJ1247="Yes",CK1247="Yes",CL1247="Yes"),IF(AND(CM1247="Clear",CN1247="Verified — clear"),IF(AND(AND(LEN(TRIM(CF1247))&gt;0,LEFT(LOWER(TRIM(CF1247)),7)&lt;&gt;"pending"),OR(CG1247="High",CG1247="Moderate"),OR(CH1247="Low",CH1247="Some concerns",CH1247="Not applicable")),IF(AND(DD1247="No",OR(DE1247="HIGH",DE1247="CONDITIONAL"),AND(LEN(TRIM(DF1247))&gt;0,LEFT(LOWER(TRIM(DF1247)),7)&lt;&gt;"pending")),IF(AND(AND(LEN(TRIM(DT1247))&gt;0,LEFT(LOWER(TRIM(DT1247)),7)&lt;&gt;"pending"),AND(LEN(TRIM(DU1247))&gt;0,LEFT(LOWER(TRIM(DU1247)),7)&lt;&gt;"pending"),OR(AND(LEN(TRIM(DV1247))&gt;0,LEFT(LOWER(TRIM(DV1247)),7)&lt;&gt;"pending"),AND(LEN(TRIM(DW1247))&gt;0,LEFT(LOWER(TRIM(DW1247)),7)&lt;&gt;"pending")),AND(LEN(TRIM(DX1247))&gt;0,LEFT(LOWER(TRIM(DX1247)),7)&lt;&gt;"pending")),IF(AND(F1247="Claim-ready",OR(EA1247="Strong",EA1247="Moderate"),AND(LEN(TRIM(G1247))&gt;0,LEFT(LOWER(TRIM(G1247)),7)&lt;&gt;"pending"),G1247&lt;&gt;"No substantive use decision is permitted from identification metadata alone.",AND(LEN(TRIM(DZ1247))&gt;0,LEFT(LOWER(TRIM(DZ1247)),7)&lt;&gt;"pending"),DZ1247&lt;&gt;"Identification metadata alone does not permit any substantive scientific, causal, operational, or institutional claim.",AND(LEN(TRIM(EI1247))&gt;0,LEFT(LOWER(TRIM(EI1247)),7)&lt;&gt;"pending"),ISNUMBER(EH1247),EH1247&gt;0),"READY","PENDING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7" t="str">
        <x:v>Pending</x:v>
      </x:c>
      <x:c r="EE1247"/>
      <x:c r="EF1247" t="str">
        <x:v>Pending</x:v>
      </x:c>
      <x:c r="EG1247" t="str">
        <x:v>Pending</x:v>
      </x:c>
      <x:c r="EH1247"/>
      <x:c r="EI1247" s="501"/>
      <x:c r="EJ1247"/>
      <x:c r="EK1247" t="str">
        <x:v>Pending</x:v>
      </x:c>
      <x:c r="EL1247" t="n">
        <x:v>46272</x:v>
      </x:c>
      <x:c r="EM1247" t="str">
        <x:v>Production PubMed record imported and reconciled to Zotero item E8E88ISS;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7" t="n">
        <x:f>IF(L1247="","",(IF(N1247&lt;&gt;"",1,0)+IF(O1247&lt;&gt;"",1,0)+IF(AJ1247&lt;&gt;"",1,0)+IF(AU1247&lt;&gt;"",1,0)+IF(BE1247&lt;&gt;"",1,0)+IF(CF1247&lt;&gt;"",1,0)+IF(CJ1247="Yes",1,0)+IF(CL1247="Yes",1,0)+IF(DE1247&lt;&gt;"Pending",1,0)+IF(F1247&lt;&gt;"",1,0)+IF(DZ1247&lt;&gt;"",1,0)+IF(EI1247&lt;&gt;"",1,0))/12)</x:f>
        <x:v>0.5</x:v>
      </x:c>
    </x:row>
    <x:row r="1248">
      <x:c r="A1248" t="str">
        <x:v>EV-1245</x:v>
      </x:c>
      <x:c r="B1248" t="str">
        <x:v>Integrity check</x:v>
      </x:c>
      <x:c r="C1248" t="str">
        <x:f>IF(L1248="","",IF(LEFT(EC1248,7)="BLOCKED","🔴 Do not use for conclusion",IF(EB1248="Yes","🟢 Claim-ready","🟡 Caution / context")))</x:f>
        <x:v>🟡 Caution / context</x:v>
      </x:c>
      <x:c r="D1248" t="str">
        <x:f>IF(L1248="","",EC1248)</x:f>
        <x:v>PENDING — appropriate appraisal</x:v>
      </x:c>
      <x:c r="E1248" t="str">
        <x:v>P3 — Medium</x:v>
      </x:c>
      <x:c r="F1248" t="str">
        <x:v>Pending</x:v>
      </x:c>
      <x:c r="G1248" t="str">
        <x:v>Title/abstract identify an explicit tactical/public-safety context and readiness domain; retain for full-text assessment.</x:v>
      </x:c>
      <x:c r="H1248" t="str">
        <x:v>Obtain and review lawful full text; confirm human adjudication; then select a design-specific appraisal instrument.</x:v>
      </x:c>
      <x:c r="I1248"/>
      <x:c r="J1248" t="str">
        <x:v>C — Implementation Science</x:v>
      </x:c>
      <x:c r="K1248" t="str">
        <x:v>IDENTIFIED</x:v>
      </x:c>
      <x:c r="L1248" t="str">
        <x:v>Implementation outcomes of military provider training in cognitive processing therapy and prolonged exposure therapy for post-traumatic stress disorder.</x:v>
      </x:c>
      <x:c r="M1248"/>
      <x:c r="N1248" t="str">
        <x:v>Borah, Elisa V; Wright, Edward C; Donahue, D Allen; Cedillos, Elizabeth M; Riggs, David S; Isler, William C; Peterson, Alan L</x:v>
      </x:c>
      <x:c r="O1248" t="n">
        <x:v>2013</x:v>
      </x:c>
      <x:c r="P1248" t="str">
        <x:v>Military medicine</x:v>
      </x:c>
      <x:c r="Q1248" t="str">
        <x:v>Journal Article</x:v>
      </x:c>
      <x:c r="R1248" t="str">
        <x:v>Unclear</x:v>
      </x:c>
      <x:c r="S1248" t="str">
        <x:v>Unknown</x:v>
      </x:c>
      <x:c r="T1248" t="str">
        <x:v>eng</x:v>
      </x:c>
      <x:c r="U1248" t="str">
        <x:v>https://pubmed.ncbi.nlm.nih.gov/24005540/</x:v>
      </x:c>
      <x:c r="V1248" t="str">
        <x:v>10.7205/milmed-d-13-00072</x:v>
      </x:c>
      <x:c r="W1248" t="str">
        <x:f>IF(V1248="","",LOWER(SUBSTITUTE(SUBSTITUTE(SUBSTITUTE(SUBSTITUTE(TRIM(V1248),"https://doi.org/",""),"http://doi.org/",""),"https://dx.doi.org/",""),"doi:","")))</x:f>
        <x:v>10.7205/milmed-d-13-00072</x:v>
      </x:c>
      <x:c r="X1248" t="str">
        <x:v>24005540</x:v>
      </x:c>
      <x:c r="Y1248" t="str"/>
      <x:c r="Z1248"/>
      <x:c r="AA1248" t="str">
        <x:v>PubMed/MEDLINE</x:v>
      </x:c>
      <x:c r="AB1248" t="str">
        <x:v>PUBMED-C-v1.0-2026-08-28</x:v>
      </x:c>
      <x:c r="AC1248" t="str">
        <x:v>SP-PUBMED-C-20260828</x:v>
      </x:c>
      <x:c r="AD1248" s="499" t="n">
        <x:v>46262</x:v>
      </x:c>
      <x:c r="AE1248" s="499" t="n">
        <x:v>46272</x:v>
      </x:c>
      <x:c r="AF1248" t="str">
        <x:v>IA3XN6B4</x:v>
      </x:c>
      <x:c r="AG1248"/>
      <x:c r="AH1248" t="str">
        <x:v>Tactical Athlete → Operational Readiness Brazil</x:v>
      </x:c>
      <x:c r="AI1248" t="str">
        <x:v>evidence-family:C</x:v>
      </x:c>
      <x:c r="AJ1248"/>
      <x:c r="AK1248" t="str">
        <x:f>IF(AJ1248="","",IF(OR(LOWER(AJ1248)="brazil",LOWER(AJ1248)="brasil"),"Yes","No"))</x:f>
      </x:c>
      <x:c r="AL1248"/>
      <x:c r="AM1248"/>
      <x:c r="AN1248"/>
      <x:c r="AO1248"/>
      <x:c r="AP1248"/>
      <x:c r="AQ1248"/>
      <x:c r="AR1248"/>
      <x:c r="AS1248"/>
      <x:c r="AT1248"/>
      <x:c r="AU1248"/>
      <x:c r="AV1248"/>
      <x:c r="AW1248"/>
      <x:c r="AX1248"/>
      <x:c r="AY1248"/>
      <x:c r="AZ1248"/>
      <x:c r="BA1248"/>
      <x:c r="BB1248"/>
      <x:c r="BC1248"/>
      <x:c r="BD1248"/>
      <x:c r="BE1248"/>
      <x:c r="BF1248"/>
      <x:c r="BG1248"/>
      <x:c r="BH1248"/>
      <x:c r="BI1248"/>
      <x:c r="BJ1248"/>
      <x:c r="BK1248"/>
      <x:c r="BL1248"/>
      <x:c r="BM1248"/>
      <x:c r="BN1248"/>
      <x:c r="BO1248"/>
      <x:c r="BP1248"/>
      <x:c r="BQ1248"/>
      <x:c r="BR1248"/>
      <x:c r="BS1248"/>
      <x:c r="BT1248"/>
      <x:c r="BU1248"/>
      <x:c r="BV1248"/>
      <x:c r="BW1248"/>
      <x:c r="BX1248"/>
      <x:c r="BY1248"/>
      <x:c r="BZ1248"/>
      <x:c r="CA1248"/>
      <x:c r="CB1248"/>
      <x:c r="CC1248"/>
      <x:c r="CD1248"/>
      <x:c r="CE1248"/>
      <x:c r="CF1248"/>
      <x:c r="CG1248"/>
      <x:c r="CH1248"/>
      <x:c r="CI1248"/>
      <x:c r="CJ1248" t="str">
        <x:v>Yes</x:v>
      </x:c>
      <x:c r="CK1248" t="str">
        <x:v>Yes</x:v>
      </x:c>
      <x:c r="CL1248" t="str">
        <x:v>Yes</x:v>
      </x:c>
      <x:c r="CM1248" t="str">
        <x:v>Clear</x:v>
      </x:c>
      <x:c r="CN1248" t="str">
        <x:v>Verified — clear</x:v>
      </x:c>
      <x:c r="CO1248" t="n">
        <x:v>46272</x:v>
      </x:c>
      <x:c r="CP1248" t="str">
        <x:v>https://pubmed.ncbi.nlm.nih.gov/24005540/</x:v>
      </x:c>
      <x:c r="CQ1248"/>
      <x:c r="CR1248"/>
      <x:c r="CS1248"/>
      <x:c r="CT1248"/>
      <x:c r="CU1248"/>
      <x:c r="CV1248"/>
      <x:c r="CW1248"/>
      <x:c r="CX1248"/>
      <x:c r="CY1248"/>
      <x:c r="CZ1248"/>
      <x:c r="DA1248"/>
      <x:c r="DB1248" t="str">
        <x:f>IF(L1248="","",IF(AND(COUNT(CU1248:DA1248)=7,OR(CU1248=0,CU1248=1,CU1248=2),OR(CV1248=0,CV1248=1,CV1248=2),OR(CW1248=0,CW1248=1,CW1248=2),OR(CX1248=0,CX1248=1,CX1248=2),OR(CY1248=0,CY1248=1,CY1248=2),OR(CZ1248=0,CZ1248=1,CZ1248=2),OR(DA1248=0,DA1248=1,DA1248=2)),SUM(CU1248:DA1248),""))</x:f>
      </x:c>
      <x:c r="DC1248" t="str">
        <x:f>IF(DB1248="","",ROUND(DB1248/14*10,1))</x:f>
      </x:c>
      <x:c r="DD1248" t="str">
        <x:v>Pending</x:v>
      </x:c>
      <x:c r="DE1248" t="str">
        <x:f>IF(L1248="","",IF(DC1248="","Pending",IF(DD1248="Yes","CONDITIONAL — safety override",IF(DC1248&gt;=8,"HIGH",IF(DC1248&gt;=5,"CONDITIONAL","LOW")))))</x:f>
        <x:v>Pending</x:v>
      </x:c>
      <x:c r="DF1248" t="str">
        <x:v>Pending screening and full-text appraisal; no transferability judgment made at identification.</x:v>
      </x:c>
      <x:c r="DG1248"/>
      <x:c r="DH1248"/>
      <x:c r="DI1248"/>
      <x:c r="DJ1248"/>
      <x:c r="DK1248"/>
      <x:c r="DL1248"/>
      <x:c r="DM1248"/>
      <x:c r="DN1248"/>
      <x:c r="DO1248"/>
      <x:c r="DP1248"/>
      <x:c r="DQ1248"/>
      <x:c r="DR1248"/>
      <x:c r="DS1248"/>
      <x:c r="DT1248"/>
      <x:c r="DU1248"/>
      <x:c r="DV1248"/>
      <x:c r="DW1248"/>
      <x:c r="DX1248"/>
      <x:c r="DY1248"/>
      <x:c r="DZ1248" t="str">
        <x:v>Title/abstract screening alone does not establish effectiveness, causality, methodological quality, transferability to Brazilian public safety or an institutional recommendation.</x:v>
      </x:c>
      <x:c r="EA1248" t="str">
        <x:v>Pending</x:v>
      </x:c>
      <x:c r="EB1248" t="str">
        <x:f>IF(L1248="","",IF(EC1248="READY","Yes","No / Pending"))</x:f>
        <x:v>No / Pending</x:v>
      </x:c>
      <x:c r="EC1248" t="str">
        <x:f>IF(L1248="","",IF(OR(ISNUMBER(SEARCH("Retracted Publication",Q1248)),CM1248="Retracted",CN1248="Retracted",CM1248="Expression of Concern",CN1248="Expression of Concern",F1248="Not used",CG1248="Critical",CH1248="High",CH1248="Critical"),"BLOCKED — integrity or use restriction",IF(AND(CJ1248="Yes",CK1248="Yes",CL1248="Yes"),IF(AND(CM1248="Clear",CN1248="Verified — clear"),IF(AND(AND(LEN(TRIM(CF1248))&gt;0,LEFT(LOWER(TRIM(CF1248)),7)&lt;&gt;"pending"),OR(CG1248="High",CG1248="Moderate"),OR(CH1248="Low",CH1248="Some concerns",CH1248="Not applicable")),IF(AND(DD1248="No",OR(DE1248="HIGH",DE1248="CONDITIONAL"),AND(LEN(TRIM(DF1248))&gt;0,LEFT(LOWER(TRIM(DF1248)),7)&lt;&gt;"pending")),IF(AND(AND(LEN(TRIM(DT1248))&gt;0,LEFT(LOWER(TRIM(DT1248)),7)&lt;&gt;"pending"),AND(LEN(TRIM(DU1248))&gt;0,LEFT(LOWER(TRIM(DU1248)),7)&lt;&gt;"pending"),OR(AND(LEN(TRIM(DV1248))&gt;0,LEFT(LOWER(TRIM(DV1248)),7)&lt;&gt;"pending"),AND(LEN(TRIM(DW1248))&gt;0,LEFT(LOWER(TRIM(DW1248)),7)&lt;&gt;"pending")),AND(LEN(TRIM(DX1248))&gt;0,LEFT(LOWER(TRIM(DX1248)),7)&lt;&gt;"pending")),IF(AND(F1248="Claim-ready",OR(EA1248="Strong",EA1248="Moderate"),AND(LEN(TRIM(G1248))&gt;0,LEFT(LOWER(TRIM(G1248)),7)&lt;&gt;"pending"),G1248&lt;&gt;"No substantive use decision is permitted from identification metadata alone.",AND(LEN(TRIM(DZ1248))&gt;0,LEFT(LOWER(TRIM(DZ1248)),7)&lt;&gt;"pending"),DZ1248&lt;&gt;"Identification metadata alone does not permit any substantive scientific, causal, operational, or institutional claim.",AND(LEN(TRIM(EI1248))&gt;0,LEFT(LOWER(TRIM(EI1248)),7)&lt;&gt;"pending"),ISNUMBER(EH1248),EH1248&gt;0),"READY","PENDING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8" t="str">
        <x:v>Pending</x:v>
      </x:c>
      <x:c r="EE1248"/>
      <x:c r="EF1248" t="str">
        <x:v>Pending</x:v>
      </x:c>
      <x:c r="EG1248" t="str">
        <x:v>Pending</x:v>
      </x:c>
      <x:c r="EH1248"/>
      <x:c r="EI1248" s="501"/>
      <x:c r="EJ1248"/>
      <x:c r="EK1248" t="str">
        <x:v>Pending</x:v>
      </x:c>
      <x:c r="EL1248" t="n">
        <x:v>46272</x:v>
      </x:c>
      <x:c r="EM1248" t="str">
        <x:v>Production PubMed record imported and reconciled to Zotero item IA3XN6B4;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8" t="n">
        <x:f>IF(L1248="","",(IF(N1248&lt;&gt;"",1,0)+IF(O1248&lt;&gt;"",1,0)+IF(AJ1248&lt;&gt;"",1,0)+IF(AU1248&lt;&gt;"",1,0)+IF(BE1248&lt;&gt;"",1,0)+IF(CF1248&lt;&gt;"",1,0)+IF(CJ1248="Yes",1,0)+IF(CL1248="Yes",1,0)+IF(DE1248&lt;&gt;"Pending",1,0)+IF(F1248&lt;&gt;"",1,0)+IF(DZ1248&lt;&gt;"",1,0)+IF(EI1248&lt;&gt;"",1,0))/12)</x:f>
        <x:v>0.5</x:v>
      </x:c>
    </x:row>
    <x:row r="1249">
      <x:c r="A1249" t="str">
        <x:v>EV-1246</x:v>
      </x:c>
      <x:c r="B1249" t="str">
        <x:v>Integrity check</x:v>
      </x:c>
      <x:c r="C1249" t="str">
        <x:f>IF(L1249="","",IF(LEFT(EC1249,7)="BLOCKED","🔴 Do not use for conclusion",IF(EB1249="Yes","🟢 Claim-ready","🟡 Caution / context")))</x:f>
        <x:v>🟡 Caution / context</x:v>
      </x:c>
      <x:c r="D1249" t="str">
        <x:f>IF(L1249="","",EC1249)</x:f>
        <x:v>PENDING — appropriate appraisal</x:v>
      </x:c>
      <x:c r="E1249" t="str">
        <x:v>P3 — Medium</x:v>
      </x:c>
      <x:c r="F1249" t="str">
        <x:v>Pending</x:v>
      </x:c>
      <x:c r="G1249" t="str">
        <x:v>Title/abstract identify an explicit operational APHT/medical-readiness topic; retain for full-text assessment.</x:v>
      </x:c>
      <x:c r="H1249" t="str">
        <x:v>Obtain and review lawful full text; confirm human adjudication; then select a design-specific appraisal instrument.</x:v>
      </x:c>
      <x:c r="I1249"/>
      <x:c r="J1249" t="str">
        <x:v>B — APHT / Medical Readiness</x:v>
      </x:c>
      <x:c r="K1249" t="str">
        <x:v>IDENTIFIED</x:v>
      </x:c>
      <x:c r="L1249" t="str">
        <x:v>Law enforcement and the long gun: do we need a new face in the fight?</x:v>
      </x:c>
      <x:c r="M1249"/>
      <x:c r="N1249" t="str">
        <x:v>Cannon, Mark</x:v>
      </x:c>
      <x:c r="O1249" t="n">
        <x:v>2013</x:v>
      </x:c>
      <x:c r="P1249" t="str">
        <x:v>The Journal of emergency medicine</x:v>
      </x:c>
      <x:c r="Q1249" t="str">
        <x:v>Journal Article</x:v>
      </x:c>
      <x:c r="R1249" t="str">
        <x:v>Unclear</x:v>
      </x:c>
      <x:c r="S1249" t="str">
        <x:v>Unknown</x:v>
      </x:c>
      <x:c r="T1249" t="str">
        <x:v>eng</x:v>
      </x:c>
      <x:c r="U1249" t="str">
        <x:v>https://pubmed.ncbi.nlm.nih.gov/23993329/</x:v>
      </x:c>
      <x:c r="V1249" t="str">
        <x:v>10.1016/j.jemermed.2013.01.026</x:v>
      </x:c>
      <x:c r="W1249" t="str">
        <x:f>IF(V1249="","",LOWER(SUBSTITUTE(SUBSTITUTE(SUBSTITUTE(SUBSTITUTE(TRIM(V1249),"https://doi.org/",""),"http://doi.org/",""),"https://dx.doi.org/",""),"doi:","")))</x:f>
        <x:v>10.1016/j.jemermed.2013.01.026</x:v>
      </x:c>
      <x:c r="X1249" t="str">
        <x:v>23993329</x:v>
      </x:c>
      <x:c r="Y1249" t="str"/>
      <x:c r="Z1249"/>
      <x:c r="AA1249" t="str">
        <x:v>PubMed/MEDLINE</x:v>
      </x:c>
      <x:c r="AB1249" t="str">
        <x:v>PUBMED-B-v1.0-2026-08-28</x:v>
      </x:c>
      <x:c r="AC1249" t="str">
        <x:v>SP-PUBMED-B-20260828</x:v>
      </x:c>
      <x:c r="AD1249" s="499" t="n">
        <x:v>46262</x:v>
      </x:c>
      <x:c r="AE1249" s="499" t="n">
        <x:v>46272</x:v>
      </x:c>
      <x:c r="AF1249" t="str">
        <x:v>KXERWEVK</x:v>
      </x:c>
      <x:c r="AG1249"/>
      <x:c r="AH1249" t="str">
        <x:v>Tactical Athlete → Operational Readiness Brazil</x:v>
      </x:c>
      <x:c r="AI1249" t="str">
        <x:v>evidence-family:B</x:v>
      </x:c>
      <x:c r="AJ1249"/>
      <x:c r="AK1249" t="str">
        <x:f>IF(AJ1249="","",IF(OR(LOWER(AJ1249)="brazil",LOWER(AJ1249)="brasil"),"Yes","No"))</x:f>
      </x:c>
      <x:c r="AL1249"/>
      <x:c r="AM1249"/>
      <x:c r="AN1249"/>
      <x:c r="AO1249"/>
      <x:c r="AP1249"/>
      <x:c r="AQ1249"/>
      <x:c r="AR1249"/>
      <x:c r="AS1249"/>
      <x:c r="AT1249"/>
      <x:c r="AU1249"/>
      <x:c r="AV1249"/>
      <x:c r="AW1249"/>
      <x:c r="AX1249"/>
      <x:c r="AY1249"/>
      <x:c r="AZ1249"/>
      <x:c r="BA1249"/>
      <x:c r="BB1249"/>
      <x:c r="BC1249"/>
      <x:c r="BD1249"/>
      <x:c r="BE1249"/>
      <x:c r="BF1249"/>
      <x:c r="BG1249"/>
      <x:c r="BH1249"/>
      <x:c r="BI1249"/>
      <x:c r="BJ1249"/>
      <x:c r="BK1249"/>
      <x:c r="BL1249"/>
      <x:c r="BM1249"/>
      <x:c r="BN1249"/>
      <x:c r="BO1249"/>
      <x:c r="BP1249"/>
      <x:c r="BQ1249"/>
      <x:c r="BR1249"/>
      <x:c r="BS1249"/>
      <x:c r="BT1249"/>
      <x:c r="BU1249"/>
      <x:c r="BV1249"/>
      <x:c r="BW1249"/>
      <x:c r="BX1249"/>
      <x:c r="BY1249"/>
      <x:c r="BZ1249"/>
      <x:c r="CA1249"/>
      <x:c r="CB1249"/>
      <x:c r="CC1249"/>
      <x:c r="CD1249"/>
      <x:c r="CE1249"/>
      <x:c r="CF1249"/>
      <x:c r="CG1249"/>
      <x:c r="CH1249"/>
      <x:c r="CI1249"/>
      <x:c r="CJ1249" t="str">
        <x:v>Yes</x:v>
      </x:c>
      <x:c r="CK1249" t="str">
        <x:v>Yes</x:v>
      </x:c>
      <x:c r="CL1249" t="str">
        <x:v>Yes</x:v>
      </x:c>
      <x:c r="CM1249" t="str">
        <x:v>Clear</x:v>
      </x:c>
      <x:c r="CN1249" t="str">
        <x:v>Verified — clear</x:v>
      </x:c>
      <x:c r="CO1249" t="n">
        <x:v>46272</x:v>
      </x:c>
      <x:c r="CP1249" t="str">
        <x:v>https://pubmed.ncbi.nlm.nih.gov/23993329/</x:v>
      </x:c>
      <x:c r="CQ1249"/>
      <x:c r="CR1249"/>
      <x:c r="CS1249"/>
      <x:c r="CT1249"/>
      <x:c r="CU1249"/>
      <x:c r="CV1249"/>
      <x:c r="CW1249"/>
      <x:c r="CX1249"/>
      <x:c r="CY1249"/>
      <x:c r="CZ1249"/>
      <x:c r="DA1249"/>
      <x:c r="DB1249" t="str">
        <x:f>IF(L1249="","",IF(AND(COUNT(CU1249:DA1249)=7,OR(CU1249=0,CU1249=1,CU1249=2),OR(CV1249=0,CV1249=1,CV1249=2),OR(CW1249=0,CW1249=1,CW1249=2),OR(CX1249=0,CX1249=1,CX1249=2),OR(CY1249=0,CY1249=1,CY1249=2),OR(CZ1249=0,CZ1249=1,CZ1249=2),OR(DA1249=0,DA1249=1,DA1249=2)),SUM(CU1249:DA1249),""))</x:f>
      </x:c>
      <x:c r="DC1249" t="str">
        <x:f>IF(DB1249="","",ROUND(DB1249/14*10,1))</x:f>
      </x:c>
      <x:c r="DD1249" t="str">
        <x:v>Pending</x:v>
      </x:c>
      <x:c r="DE1249" t="str">
        <x:f>IF(L1249="","",IF(DC1249="","Pending",IF(DD1249="Yes","CONDITIONAL — safety override",IF(DC1249&gt;=8,"HIGH",IF(DC1249&gt;=5,"CONDITIONAL","LOW")))))</x:f>
        <x:v>Pending</x:v>
      </x:c>
      <x:c r="DF1249" t="str">
        <x:v>Pending screening and full-text appraisal; no transferability judgment made at identification.</x:v>
      </x:c>
      <x:c r="DG1249"/>
      <x:c r="DH1249"/>
      <x:c r="DI1249"/>
      <x:c r="DJ1249"/>
      <x:c r="DK1249"/>
      <x:c r="DL1249"/>
      <x:c r="DM1249"/>
      <x:c r="DN1249"/>
      <x:c r="DO1249"/>
      <x:c r="DP1249"/>
      <x:c r="DQ1249"/>
      <x:c r="DR1249"/>
      <x:c r="DS1249"/>
      <x:c r="DT1249"/>
      <x:c r="DU1249"/>
      <x:c r="DV1249"/>
      <x:c r="DW1249"/>
      <x:c r="DX1249"/>
      <x:c r="DY1249"/>
      <x:c r="DZ1249" t="str">
        <x:v>Title/abstract screening alone does not establish effectiveness, causality, methodological quality, transferability to Brazilian public safety or an institutional recommendation.</x:v>
      </x:c>
      <x:c r="EA1249" t="str">
        <x:v>Pending</x:v>
      </x:c>
      <x:c r="EB1249" t="str">
        <x:f>IF(L1249="","",IF(EC1249="READY","Yes","No / Pending"))</x:f>
        <x:v>No / Pending</x:v>
      </x:c>
      <x:c r="EC1249" t="str">
        <x:f>IF(L1249="","",IF(OR(ISNUMBER(SEARCH("Retracted Publication",Q1249)),CM1249="Retracted",CN1249="Retracted",CM1249="Expression of Concern",CN1249="Expression of Concern",F1249="Not used",CG1249="Critical",CH1249="High",CH1249="Critical"),"BLOCKED — integrity or use restriction",IF(AND(CJ1249="Yes",CK1249="Yes",CL1249="Yes"),IF(AND(CM1249="Clear",CN1249="Verified — clear"),IF(AND(AND(LEN(TRIM(CF1249))&gt;0,LEFT(LOWER(TRIM(CF1249)),7)&lt;&gt;"pending"),OR(CG1249="High",CG1249="Moderate"),OR(CH1249="Low",CH1249="Some concerns",CH1249="Not applicable")),IF(AND(DD1249="No",OR(DE1249="HIGH",DE1249="CONDITIONAL"),AND(LEN(TRIM(DF1249))&gt;0,LEFT(LOWER(TRIM(DF1249)),7)&lt;&gt;"pending")),IF(AND(AND(LEN(TRIM(DT1249))&gt;0,LEFT(LOWER(TRIM(DT1249)),7)&lt;&gt;"pending"),AND(LEN(TRIM(DU1249))&gt;0,LEFT(LOWER(TRIM(DU1249)),7)&lt;&gt;"pending"),OR(AND(LEN(TRIM(DV1249))&gt;0,LEFT(LOWER(TRIM(DV1249)),7)&lt;&gt;"pending"),AND(LEN(TRIM(DW1249))&gt;0,LEFT(LOWER(TRIM(DW1249)),7)&lt;&gt;"pending")),AND(LEN(TRIM(DX1249))&gt;0,LEFT(LOWER(TRIM(DX1249)),7)&lt;&gt;"pending")),IF(AND(F1249="Claim-ready",OR(EA1249="Strong",EA1249="Moderate"),AND(LEN(TRIM(G1249))&gt;0,LEFT(LOWER(TRIM(G1249)),7)&lt;&gt;"pending"),G1249&lt;&gt;"No substantive use decision is permitted from identification metadata alone.",AND(LEN(TRIM(DZ1249))&gt;0,LEFT(LOWER(TRIM(DZ1249)),7)&lt;&gt;"pending"),DZ1249&lt;&gt;"Identification metadata alone does not permit any substantive scientific, causal, operational, or institutional claim.",AND(LEN(TRIM(EI1249))&gt;0,LEFT(LOWER(TRIM(EI1249)),7)&lt;&gt;"pending"),ISNUMBER(EH1249),EH1249&gt;0),"READY","PENDING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49" t="str">
        <x:v>Pending</x:v>
      </x:c>
      <x:c r="EE1249"/>
      <x:c r="EF1249" t="str">
        <x:v>Pending</x:v>
      </x:c>
      <x:c r="EG1249" t="str">
        <x:v>Pending</x:v>
      </x:c>
      <x:c r="EH1249"/>
      <x:c r="EI1249" s="501"/>
      <x:c r="EJ1249"/>
      <x:c r="EK1249" t="str">
        <x:v>Pending</x:v>
      </x:c>
      <x:c r="EL1249" t="n">
        <x:v>46272</x:v>
      </x:c>
      <x:c r="EM1249" t="str">
        <x:v>Production PubMed record imported and reconciled to Zotero item KXERWEVK;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49" t="n">
        <x:f>IF(L1249="","",(IF(N1249&lt;&gt;"",1,0)+IF(O1249&lt;&gt;"",1,0)+IF(AJ1249&lt;&gt;"",1,0)+IF(AU1249&lt;&gt;"",1,0)+IF(BE1249&lt;&gt;"",1,0)+IF(CF1249&lt;&gt;"",1,0)+IF(CJ1249="Yes",1,0)+IF(CL1249="Yes",1,0)+IF(DE1249&lt;&gt;"Pending",1,0)+IF(F1249&lt;&gt;"",1,0)+IF(DZ1249&lt;&gt;"",1,0)+IF(EI1249&lt;&gt;"",1,0))/12)</x:f>
        <x:v>0.5</x:v>
      </x:c>
    </x:row>
    <x:row r="1250">
      <x:c r="A1250" t="str">
        <x:v>EV-1247</x:v>
      </x:c>
      <x:c r="B1250" t="str">
        <x:v>Integrity check</x:v>
      </x:c>
      <x:c r="C1250" t="str">
        <x:f>IF(L1250="","",IF(LEFT(EC1250,7)="BLOCKED","🔴 Do not use for conclusion",IF(EB1250="Yes","🟢 Claim-ready","🟡 Caution / context")))</x:f>
        <x:v>🟡 Caution / context</x:v>
      </x:c>
      <x:c r="D1250" t="str">
        <x:f>IF(L1250="","",EC1250)</x:f>
        <x:v>PENDING — appropriate appraisal</x:v>
      </x:c>
      <x:c r="E1250" t="str">
        <x:v>P3 — Medium</x:v>
      </x:c>
      <x:c r="F1250" t="str">
        <x:v>Pending</x:v>
      </x:c>
      <x:c r="G1250" t="str">
        <x:v>Title/abstract identify an explicit operational APHT/medical-readiness topic; retain for full-text assessment.</x:v>
      </x:c>
      <x:c r="H1250" t="str">
        <x:v>Obtain and review lawful full text; confirm human adjudication; then select a design-specific appraisal instrument.</x:v>
      </x:c>
      <x:c r="I1250"/>
      <x:c r="J1250" t="str">
        <x:v>B — APHT / Medical Readiness</x:v>
      </x:c>
      <x:c r="K1250" t="str">
        <x:v>IDENTIFIED</x:v>
      </x:c>
      <x:c r="L1250" t="str">
        <x:v>Comparison of novel hemostatic dressings with QuikClot combat gauze in a standardized swine model of uncontrolled hemorrhage.</x:v>
      </x:c>
      <x:c r="M1250"/>
      <x:c r="N1250" t="str">
        <x:v>Rall, Jason M; Cox, Jennifer M; Songer, Adam G; Cestero, Ramon F; Ross, James D</x:v>
      </x:c>
      <x:c r="O1250" t="n">
        <x:v>2013</x:v>
      </x:c>
      <x:c r="P1250" t="str">
        <x:v>The journal of trauma and acute care surgery</x:v>
      </x:c>
      <x:c r="Q1250" t="str">
        <x:v>Comparative Study; Journal Article; Research Support, U.S. Gov't, Non-P.H.S.</x:v>
      </x:c>
      <x:c r="R1250" t="str">
        <x:v>Unclear</x:v>
      </x:c>
      <x:c r="S1250" t="str">
        <x:v>Unknown</x:v>
      </x:c>
      <x:c r="T1250" t="str">
        <x:v>eng</x:v>
      </x:c>
      <x:c r="U1250" t="str">
        <x:v>https://pubmed.ncbi.nlm.nih.gov/23883900/</x:v>
      </x:c>
      <x:c r="V1250" t="str">
        <x:v>10.1097/ta.0b013e318299d909</x:v>
      </x:c>
      <x:c r="W1250" t="str">
        <x:f>IF(V1250="","",LOWER(SUBSTITUTE(SUBSTITUTE(SUBSTITUTE(SUBSTITUTE(TRIM(V1250),"https://doi.org/",""),"http://doi.org/",""),"https://dx.doi.org/",""),"doi:","")))</x:f>
        <x:v>10.1097/ta.0b013e318299d909</x:v>
      </x:c>
      <x:c r="X1250" t="str">
        <x:v>23883900</x:v>
      </x:c>
      <x:c r="Y1250" t="str"/>
      <x:c r="Z1250"/>
      <x:c r="AA1250" t="str">
        <x:v>PubMed/MEDLINE</x:v>
      </x:c>
      <x:c r="AB1250" t="str">
        <x:v>PUBMED-B-v1.0-2026-08-28</x:v>
      </x:c>
      <x:c r="AC1250" t="str">
        <x:v>SP-PUBMED-B-20260828</x:v>
      </x:c>
      <x:c r="AD1250" s="499" t="n">
        <x:v>46262</x:v>
      </x:c>
      <x:c r="AE1250" s="499" t="n">
        <x:v>46272</x:v>
      </x:c>
      <x:c r="AF1250" t="str">
        <x:v>6KDA3NNS</x:v>
      </x:c>
      <x:c r="AG1250"/>
      <x:c r="AH1250" t="str">
        <x:v>Tactical Athlete → Operational Readiness Brazil</x:v>
      </x:c>
      <x:c r="AI1250" t="str">
        <x:v>evidence-family:B</x:v>
      </x:c>
      <x:c r="AJ1250"/>
      <x:c r="AK1250" t="str">
        <x:f>IF(AJ1250="","",IF(OR(LOWER(AJ1250)="brazil",LOWER(AJ1250)="brasil"),"Yes","No"))</x:f>
      </x:c>
      <x:c r="AL1250"/>
      <x:c r="AM1250"/>
      <x:c r="AN1250"/>
      <x:c r="AO1250"/>
      <x:c r="AP1250"/>
      <x:c r="AQ1250"/>
      <x:c r="AR1250"/>
      <x:c r="AS1250"/>
      <x:c r="AT1250"/>
      <x:c r="AU1250"/>
      <x:c r="AV1250"/>
      <x:c r="AW1250"/>
      <x:c r="AX1250"/>
      <x:c r="AY1250"/>
      <x:c r="AZ1250"/>
      <x:c r="BA1250"/>
      <x:c r="BB1250"/>
      <x:c r="BC1250"/>
      <x:c r="BD1250"/>
      <x:c r="BE1250"/>
      <x:c r="BF1250"/>
      <x:c r="BG1250"/>
      <x:c r="BH1250"/>
      <x:c r="BI1250"/>
      <x:c r="BJ1250"/>
      <x:c r="BK1250"/>
      <x:c r="BL1250"/>
      <x:c r="BM1250"/>
      <x:c r="BN1250"/>
      <x:c r="BO1250"/>
      <x:c r="BP1250"/>
      <x:c r="BQ1250"/>
      <x:c r="BR1250"/>
      <x:c r="BS1250"/>
      <x:c r="BT1250"/>
      <x:c r="BU1250"/>
      <x:c r="BV1250"/>
      <x:c r="BW1250"/>
      <x:c r="BX1250"/>
      <x:c r="BY1250"/>
      <x:c r="BZ1250"/>
      <x:c r="CA1250"/>
      <x:c r="CB1250"/>
      <x:c r="CC1250"/>
      <x:c r="CD1250"/>
      <x:c r="CE1250"/>
      <x:c r="CF1250"/>
      <x:c r="CG1250"/>
      <x:c r="CH1250"/>
      <x:c r="CI1250"/>
      <x:c r="CJ1250" t="str">
        <x:v>Yes</x:v>
      </x:c>
      <x:c r="CK1250" t="str">
        <x:v>Yes</x:v>
      </x:c>
      <x:c r="CL1250" t="str">
        <x:v>Yes</x:v>
      </x:c>
      <x:c r="CM1250" t="str">
        <x:v>Clear</x:v>
      </x:c>
      <x:c r="CN1250" t="str">
        <x:v>Verified — clear</x:v>
      </x:c>
      <x:c r="CO1250" t="n">
        <x:v>46272</x:v>
      </x:c>
      <x:c r="CP1250" t="str">
        <x:v>https://pubmed.ncbi.nlm.nih.gov/23883900/</x:v>
      </x:c>
      <x:c r="CQ1250"/>
      <x:c r="CR1250"/>
      <x:c r="CS1250"/>
      <x:c r="CT1250"/>
      <x:c r="CU1250"/>
      <x:c r="CV1250"/>
      <x:c r="CW1250"/>
      <x:c r="CX1250"/>
      <x:c r="CY1250"/>
      <x:c r="CZ1250"/>
      <x:c r="DA1250"/>
      <x:c r="DB1250" t="str">
        <x:f>IF(L1250="","",IF(AND(COUNT(CU1250:DA1250)=7,OR(CU1250=0,CU1250=1,CU1250=2),OR(CV1250=0,CV1250=1,CV1250=2),OR(CW1250=0,CW1250=1,CW1250=2),OR(CX1250=0,CX1250=1,CX1250=2),OR(CY1250=0,CY1250=1,CY1250=2),OR(CZ1250=0,CZ1250=1,CZ1250=2),OR(DA1250=0,DA1250=1,DA1250=2)),SUM(CU1250:DA1250),""))</x:f>
      </x:c>
      <x:c r="DC1250" t="str">
        <x:f>IF(DB1250="","",ROUND(DB1250/14*10,1))</x:f>
      </x:c>
      <x:c r="DD1250" t="str">
        <x:v>Pending</x:v>
      </x:c>
      <x:c r="DE1250" t="str">
        <x:f>IF(L1250="","",IF(DC1250="","Pending",IF(DD1250="Yes","CONDITIONAL — safety override",IF(DC1250&gt;=8,"HIGH",IF(DC1250&gt;=5,"CONDITIONAL","LOW")))))</x:f>
        <x:v>Pending</x:v>
      </x:c>
      <x:c r="DF1250" t="str">
        <x:v>Pending screening and full-text appraisal; no transferability judgment made at identification.</x:v>
      </x:c>
      <x:c r="DG1250"/>
      <x:c r="DH1250"/>
      <x:c r="DI1250"/>
      <x:c r="DJ1250"/>
      <x:c r="DK1250"/>
      <x:c r="DL1250"/>
      <x:c r="DM1250"/>
      <x:c r="DN1250"/>
      <x:c r="DO1250"/>
      <x:c r="DP1250"/>
      <x:c r="DQ1250"/>
      <x:c r="DR1250"/>
      <x:c r="DS1250"/>
      <x:c r="DT1250"/>
      <x:c r="DU1250"/>
      <x:c r="DV1250"/>
      <x:c r="DW1250"/>
      <x:c r="DX1250"/>
      <x:c r="DY1250"/>
      <x:c r="DZ1250" t="str">
        <x:v>Title/abstract screening alone does not establish effectiveness, causality, methodological quality, transferability to Brazilian public safety or an institutional recommendation.</x:v>
      </x:c>
      <x:c r="EA1250" t="str">
        <x:v>Pending</x:v>
      </x:c>
      <x:c r="EB1250" t="str">
        <x:f>IF(L1250="","",IF(EC1250="READY","Yes","No / Pending"))</x:f>
        <x:v>No / Pending</x:v>
      </x:c>
      <x:c r="EC1250" t="str">
        <x:f>IF(L1250="","",IF(OR(ISNUMBER(SEARCH("Retracted Publication",Q1250)),CM1250="Retracted",CN1250="Retracted",CM1250="Expression of Concern",CN1250="Expression of Concern",F1250="Not used",CG1250="Critical",CH1250="High",CH1250="Critical"),"BLOCKED — integrity or use restriction",IF(AND(CJ1250="Yes",CK1250="Yes",CL1250="Yes"),IF(AND(CM1250="Clear",CN1250="Verified — clear"),IF(AND(AND(LEN(TRIM(CF1250))&gt;0,LEFT(LOWER(TRIM(CF1250)),7)&lt;&gt;"pending"),OR(CG1250="High",CG1250="Moderate"),OR(CH1250="Low",CH1250="Some concerns",CH1250="Not applicable")),IF(AND(DD1250="No",OR(DE1250="HIGH",DE1250="CONDITIONAL"),AND(LEN(TRIM(DF1250))&gt;0,LEFT(LOWER(TRIM(DF1250)),7)&lt;&gt;"pending")),IF(AND(AND(LEN(TRIM(DT1250))&gt;0,LEFT(LOWER(TRIM(DT1250)),7)&lt;&gt;"pending"),AND(LEN(TRIM(DU1250))&gt;0,LEFT(LOWER(TRIM(DU1250)),7)&lt;&gt;"pending"),OR(AND(LEN(TRIM(DV1250))&gt;0,LEFT(LOWER(TRIM(DV1250)),7)&lt;&gt;"pending"),AND(LEN(TRIM(DW1250))&gt;0,LEFT(LOWER(TRIM(DW1250)),7)&lt;&gt;"pending")),AND(LEN(TRIM(DX1250))&gt;0,LEFT(LOWER(TRIM(DX1250)),7)&lt;&gt;"pending")),IF(AND(F1250="Claim-ready",OR(EA1250="Strong",EA1250="Moderate"),AND(LEN(TRIM(G1250))&gt;0,LEFT(LOWER(TRIM(G1250)),7)&lt;&gt;"pending"),G1250&lt;&gt;"No substantive use decision is permitted from identification metadata alone.",AND(LEN(TRIM(DZ1250))&gt;0,LEFT(LOWER(TRIM(DZ1250)),7)&lt;&gt;"pending"),DZ1250&lt;&gt;"Identification metadata alone does not permit any substantive scientific, causal, operational, or institutional claim.",AND(LEN(TRIM(EI1250))&gt;0,LEFT(LOWER(TRIM(EI1250)),7)&lt;&gt;"pending"),ISNUMBER(EH1250),EH1250&gt;0),"READY","PENDING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0" t="str">
        <x:v>Pending</x:v>
      </x:c>
      <x:c r="EE1250"/>
      <x:c r="EF1250" t="str">
        <x:v>Pending</x:v>
      </x:c>
      <x:c r="EG1250" t="str">
        <x:v>Pending</x:v>
      </x:c>
      <x:c r="EH1250"/>
      <x:c r="EI1250" s="501"/>
      <x:c r="EJ1250"/>
      <x:c r="EK1250" t="str">
        <x:v>Pending</x:v>
      </x:c>
      <x:c r="EL1250" t="n">
        <x:v>46272</x:v>
      </x:c>
      <x:c r="EM1250" t="str">
        <x:v>Production PubMed record imported and reconciled to Zotero item 6KDA3NNS;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0" t="n">
        <x:f>IF(L1250="","",(IF(N1250&lt;&gt;"",1,0)+IF(O1250&lt;&gt;"",1,0)+IF(AJ1250&lt;&gt;"",1,0)+IF(AU1250&lt;&gt;"",1,0)+IF(BE1250&lt;&gt;"",1,0)+IF(CF1250&lt;&gt;"",1,0)+IF(CJ1250="Yes",1,0)+IF(CL1250="Yes",1,0)+IF(DE1250&lt;&gt;"Pending",1,0)+IF(F1250&lt;&gt;"",1,0)+IF(DZ1250&lt;&gt;"",1,0)+IF(EI1250&lt;&gt;"",1,0))/12)</x:f>
        <x:v>0.5</x:v>
      </x:c>
    </x:row>
    <x:row r="1251">
      <x:c r="A1251" t="str">
        <x:v>EV-1248</x:v>
      </x:c>
      <x:c r="B1251" t="str">
        <x:v>Metadata verification</x:v>
      </x:c>
      <x:c r="C1251" t="str">
        <x:f>IF(L1251="","",IF(LEFT(EC1251,7)="BLOCKED","🔴 Do not use for conclusion",IF(EB1251="Yes","🟢 Claim-ready","🟡 Caution / context")))</x:f>
        <x:v>🟡 Caution / context</x:v>
      </x:c>
      <x:c r="D1251" t="str">
        <x:f>IF(L1251="","",EC1251)</x:f>
        <x:v>PENDING — verification</x:v>
      </x:c>
      <x:c r="E1251" t="str">
        <x:v>P2 — High</x:v>
      </x:c>
      <x:c r="F1251" t="str">
        <x:v>Pending</x:v>
      </x:c>
      <x:c r="G1251" t="str">
        <x:v>Title/abstract identify an explicit operational APHT/medical-readiness topic; retain for full-text assessment.</x:v>
      </x:c>
      <x:c r="H1251" t="str">
        <x:v>Obtain and review lawful full text; confirm human adjudication; then select a design-specific appraisal instrument.</x:v>
      </x:c>
      <x:c r="I1251"/>
      <x:c r="J1251" t="str">
        <x:v>B — APHT / Medical Readiness</x:v>
      </x:c>
      <x:c r="K1251" t="str">
        <x:v>IDENTIFIED</x:v>
      </x:c>
      <x:c r="L1251" t="str">
        <x:v>The Tactical Combat Casualty Care Casualty Card TCCC Guidelines ? Proposed Change 1301.</x:v>
      </x:c>
      <x:c r="M1251"/>
      <x:c r="N1251" t="str">
        <x:v>Kotwal, Russ S; Butler, Frank K Jr; Montgomery, Harold R; Brunstetter, Tyson; Diaz, George Y; Kirkpatrick, James W; Summers, Nancy L; Shackelford, Stacy A; Holcomb, John B; Bailey, Jeffrey A</x:v>
      </x:c>
      <x:c r="O1251" t="n">
        <x:v>2013</x:v>
      </x:c>
      <x:c r="P1251" t="str">
        <x:v>Journal of special operations medicine : a peer reviewed journal for SOF medical professionals</x:v>
      </x:c>
      <x:c r="Q1251" t="str">
        <x:v>Journal Article</x:v>
      </x:c>
      <x:c r="R1251" t="str">
        <x:v>Unclear</x:v>
      </x:c>
      <x:c r="S1251" t="str">
        <x:v>Unknown</x:v>
      </x:c>
      <x:c r="T1251" t="str">
        <x:v>eng</x:v>
      </x:c>
      <x:c r="U1251" t="str">
        <x:v>https://pubmed.ncbi.nlm.nih.gov/23877773/</x:v>
      </x:c>
      <x:c r="V1251" t="str">
        <x:v>10.55460/7dn3-a0jx</x:v>
      </x:c>
      <x:c r="W1251" t="str">
        <x:f>IF(V1251="","",LOWER(SUBSTITUTE(SUBSTITUTE(SUBSTITUTE(SUBSTITUTE(TRIM(V1251),"https://doi.org/",""),"http://doi.org/",""),"https://dx.doi.org/",""),"doi:","")))</x:f>
        <x:v>10.55460/7dn3-a0jx</x:v>
      </x:c>
      <x:c r="X1251" t="str">
        <x:v>23877773</x:v>
      </x:c>
      <x:c r="Y1251" t="str"/>
      <x:c r="Z1251"/>
      <x:c r="AA1251" t="str">
        <x:v>PubMed/MEDLINE</x:v>
      </x:c>
      <x:c r="AB1251" t="str">
        <x:v>PUBMED-B-v1.0-2026-08-28</x:v>
      </x:c>
      <x:c r="AC1251" t="str">
        <x:v>SP-PUBMED-B-20260828</x:v>
      </x:c>
      <x:c r="AD1251" s="499" t="n">
        <x:v>46262</x:v>
      </x:c>
      <x:c r="AE1251" s="499" t="n">
        <x:v>46272</x:v>
      </x:c>
      <x:c r="AF1251" t="str">
        <x:v>2JQY3SVC</x:v>
      </x:c>
      <x:c r="AG1251"/>
      <x:c r="AH1251" t="str">
        <x:v>Tactical Athlete → Operational Readiness Brazil</x:v>
      </x:c>
      <x:c r="AI1251" t="str">
        <x:v>evidence-family:B</x:v>
      </x:c>
      <x:c r="AJ1251"/>
      <x:c r="AK1251" t="str">
        <x:f>IF(AJ1251="","",IF(OR(LOWER(AJ1251)="brazil",LOWER(AJ1251)="brasil"),"Yes","No"))</x:f>
      </x:c>
      <x:c r="AL1251"/>
      <x:c r="AM1251"/>
      <x:c r="AN1251"/>
      <x:c r="AO1251"/>
      <x:c r="AP1251"/>
      <x:c r="AQ1251"/>
      <x:c r="AR1251"/>
      <x:c r="AS1251"/>
      <x:c r="AT1251"/>
      <x:c r="AU1251"/>
      <x:c r="AV1251"/>
      <x:c r="AW1251"/>
      <x:c r="AX1251"/>
      <x:c r="AY1251"/>
      <x:c r="AZ1251"/>
      <x:c r="BA1251"/>
      <x:c r="BB1251"/>
      <x:c r="BC1251"/>
      <x:c r="BD1251"/>
      <x:c r="BE1251"/>
      <x:c r="BF1251"/>
      <x:c r="BG1251"/>
      <x:c r="BH1251"/>
      <x:c r="BI1251"/>
      <x:c r="BJ1251"/>
      <x:c r="BK1251"/>
      <x:c r="BL1251"/>
      <x:c r="BM1251"/>
      <x:c r="BN1251"/>
      <x:c r="BO1251"/>
      <x:c r="BP1251"/>
      <x:c r="BQ1251"/>
      <x:c r="BR1251"/>
      <x:c r="BS1251"/>
      <x:c r="BT1251"/>
      <x:c r="BU1251"/>
      <x:c r="BV1251"/>
      <x:c r="BW1251"/>
      <x:c r="BX1251"/>
      <x:c r="BY1251"/>
      <x:c r="BZ1251"/>
      <x:c r="CA1251"/>
      <x:c r="CB1251"/>
      <x:c r="CC1251"/>
      <x:c r="CD1251"/>
      <x:c r="CE1251"/>
      <x:c r="CF1251"/>
      <x:c r="CG1251"/>
      <x:c r="CH1251"/>
      <x:c r="CI1251"/>
      <x:c r="CJ1251" t="str">
        <x:v>Pending</x:v>
      </x:c>
      <x:c r="CK1251" t="str">
        <x:v>Yes</x:v>
      </x:c>
      <x:c r="CL1251" t="str">
        <x:v>Yes</x:v>
      </x:c>
      <x:c r="CM1251" t="str">
        <x:v>Clear</x:v>
      </x:c>
      <x:c r="CN1251" t="str">
        <x:v>Verified — clear</x:v>
      </x:c>
      <x:c r="CO1251" t="n">
        <x:v>46272</x:v>
      </x:c>
      <x:c r="CP1251" t="str">
        <x:v>https://pubmed.ncbi.nlm.nih.gov/23877773/</x:v>
      </x:c>
      <x:c r="CQ1251"/>
      <x:c r="CR1251"/>
      <x:c r="CS1251"/>
      <x:c r="CT1251"/>
      <x:c r="CU1251"/>
      <x:c r="CV1251"/>
      <x:c r="CW1251"/>
      <x:c r="CX1251"/>
      <x:c r="CY1251"/>
      <x:c r="CZ1251"/>
      <x:c r="DA1251"/>
      <x:c r="DB1251" t="str">
        <x:f>IF(L1251="","",IF(AND(COUNT(CU1251:DA1251)=7,OR(CU1251=0,CU1251=1,CU1251=2),OR(CV1251=0,CV1251=1,CV1251=2),OR(CW1251=0,CW1251=1,CW1251=2),OR(CX1251=0,CX1251=1,CX1251=2),OR(CY1251=0,CY1251=1,CY1251=2),OR(CZ1251=0,CZ1251=1,CZ1251=2),OR(DA1251=0,DA1251=1,DA1251=2)),SUM(CU1251:DA1251),""))</x:f>
      </x:c>
      <x:c r="DC1251" t="str">
        <x:f>IF(DB1251="","",ROUND(DB1251/14*10,1))</x:f>
      </x:c>
      <x:c r="DD1251" t="str">
        <x:v>Pending</x:v>
      </x:c>
      <x:c r="DE1251" t="str">
        <x:f>IF(L1251="","",IF(DC1251="","Pending",IF(DD1251="Yes","CONDITIONAL — safety override",IF(DC1251&gt;=8,"HIGH",IF(DC1251&gt;=5,"CONDITIONAL","LOW")))))</x:f>
        <x:v>Pending</x:v>
      </x:c>
      <x:c r="DF1251" t="str">
        <x:v>Pending screening and full-text appraisal; no transferability judgment made at identification.</x:v>
      </x:c>
      <x:c r="DG1251"/>
      <x:c r="DH1251"/>
      <x:c r="DI1251"/>
      <x:c r="DJ1251"/>
      <x:c r="DK1251"/>
      <x:c r="DL1251"/>
      <x:c r="DM1251"/>
      <x:c r="DN1251"/>
      <x:c r="DO1251"/>
      <x:c r="DP1251"/>
      <x:c r="DQ1251"/>
      <x:c r="DR1251"/>
      <x:c r="DS1251"/>
      <x:c r="DT1251"/>
      <x:c r="DU1251"/>
      <x:c r="DV1251"/>
      <x:c r="DW1251"/>
      <x:c r="DX1251"/>
      <x:c r="DY1251"/>
      <x:c r="DZ1251" t="str">
        <x:v>Title/abstract screening alone does not establish effectiveness, causality, methodological quality, transferability to Brazilian public safety or an institutional recommendation.</x:v>
      </x:c>
      <x:c r="EA1251" t="str">
        <x:v>Pending</x:v>
      </x:c>
      <x:c r="EB1251" t="str">
        <x:f>IF(L1251="","",IF(EC1251="READY","Yes","No / Pending"))</x:f>
        <x:v>No / Pending</x:v>
      </x:c>
      <x:c r="EC1251" t="str">
        <x:f>IF(L1251="","",IF(OR(ISNUMBER(SEARCH("Retracted Publication",Q1251)),CM1251="Retracted",CN1251="Retracted",CM1251="Expression of Concern",CN1251="Expression of Concern",F1251="Not used",CG1251="Critical",CH1251="High",CH1251="Critical"),"BLOCKED — integrity or use restriction",IF(AND(CJ1251="Yes",CK1251="Yes",CL1251="Yes"),IF(AND(CM1251="Clear",CN1251="Verified — clear"),IF(AND(AND(LEN(TRIM(CF1251))&gt;0,LEFT(LOWER(TRIM(CF1251)),7)&lt;&gt;"pending"),OR(CG1251="High",CG1251="Moderate"),OR(CH1251="Low",CH1251="Some concerns",CH1251="Not applicable")),IF(AND(DD1251="No",OR(DE1251="HIGH",DE1251="CONDITIONAL"),AND(LEN(TRIM(DF1251))&gt;0,LEFT(LOWER(TRIM(DF1251)),7)&lt;&gt;"pending")),IF(AND(AND(LEN(TRIM(DT1251))&gt;0,LEFT(LOWER(TRIM(DT1251)),7)&lt;&gt;"pending"),AND(LEN(TRIM(DU1251))&gt;0,LEFT(LOWER(TRIM(DU1251)),7)&lt;&gt;"pending"),OR(AND(LEN(TRIM(DV1251))&gt;0,LEFT(LOWER(TRIM(DV1251)),7)&lt;&gt;"pending"),AND(LEN(TRIM(DW1251))&gt;0,LEFT(LOWER(TRIM(DW1251)),7)&lt;&gt;"pending")),AND(LEN(TRIM(DX1251))&gt;0,LEFT(LOWER(TRIM(DX1251)),7)&lt;&gt;"pending")),IF(AND(F1251="Claim-ready",OR(EA1251="Strong",EA1251="Moderate"),AND(LEN(TRIM(G1251))&gt;0,LEFT(LOWER(TRIM(G1251)),7)&lt;&gt;"pending"),G1251&lt;&gt;"No substantive use decision is permitted from identification metadata alone.",AND(LEN(TRIM(DZ1251))&gt;0,LEFT(LOWER(TRIM(DZ1251)),7)&lt;&gt;"pending"),DZ1251&lt;&gt;"Identification metadata alone does not permit any substantive scientific, causal, operational, or institutional claim.",AND(LEN(TRIM(EI1251))&gt;0,LEFT(LOWER(TRIM(EI1251)),7)&lt;&gt;"pending"),ISNUMBER(EH1251),EH1251&gt;0),"READY","PENDING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51" t="str">
        <x:v>Pending</x:v>
      </x:c>
      <x:c r="EE1251"/>
      <x:c r="EF1251" t="str">
        <x:v>Pending</x:v>
      </x:c>
      <x:c r="EG1251" t="str">
        <x:v>Pending</x:v>
      </x:c>
      <x:c r="EH1251"/>
      <x:c r="EI1251" s="501"/>
      <x:c r="EJ1251"/>
      <x:c r="EK1251" t="str">
        <x:v>Pending</x:v>
      </x:c>
      <x:c r="EL1251" t="n">
        <x:v>46272</x:v>
      </x:c>
      <x:c r="EM1251" t="str">
        <x:v>Production PubMed record imported and reconciled to Zotero item 2JQY3SVC;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51" t="n">
        <x:f>IF(L1251="","",(IF(N1251&lt;&gt;"",1,0)+IF(O1251&lt;&gt;"",1,0)+IF(AJ1251&lt;&gt;"",1,0)+IF(AU1251&lt;&gt;"",1,0)+IF(BE1251&lt;&gt;"",1,0)+IF(CF1251&lt;&gt;"",1,0)+IF(CJ1251="Yes",1,0)+IF(CL1251="Yes",1,0)+IF(DE1251&lt;&gt;"Pending",1,0)+IF(F1251&lt;&gt;"",1,0)+IF(DZ1251&lt;&gt;"",1,0)+IF(EI1251&lt;&gt;"",1,0))/12)</x:f>
        <x:v>0.4166666666666667</x:v>
      </x:c>
    </x:row>
    <x:row r="1252">
      <x:c r="A1252" t="str">
        <x:v>EV-1249</x:v>
      </x:c>
      <x:c r="B1252" t="str">
        <x:v>Integrity check</x:v>
      </x:c>
      <x:c r="C1252" t="str">
        <x:f>IF(L1252="","",IF(LEFT(EC1252,7)="BLOCKED","🔴 Do not use for conclusion",IF(EB1252="Yes","🟢 Claim-ready","🟡 Caution / context")))</x:f>
        <x:v>🟡 Caution / context</x:v>
      </x:c>
      <x:c r="D1252" t="str">
        <x:f>IF(L1252="","",EC1252)</x:f>
        <x:v>PENDING — appropriate appraisal</x:v>
      </x:c>
      <x:c r="E1252" t="str">
        <x:v>P3 — Medium</x:v>
      </x:c>
      <x:c r="F1252" t="str">
        <x:v>Pending</x:v>
      </x:c>
      <x:c r="G1252" t="str">
        <x:v>Title/abstract identify an explicit implementation-science construct; retain for full-text assessment.</x:v>
      </x:c>
      <x:c r="H1252" t="str">
        <x:v>Obtain and review lawful full text; confirm human adjudication; then select a design-specific appraisal instrument.</x:v>
      </x:c>
      <x:c r="I1252"/>
      <x:c r="J1252" t="str">
        <x:v>C — Implementation Science</x:v>
      </x:c>
      <x:c r="K1252" t="str">
        <x:v>IDENTIFIED</x:v>
      </x:c>
      <x:c r="L1252" t="str">
        <x:v>Implementation and dissemination of military informed and evidence-based interventions for community dwelling military families.</x:v>
      </x:c>
      <x:c r="M1252"/>
      <x:c r="N1252" t="str">
        <x:v>Murphy, Robert A; Fairbank, John A</x:v>
      </x:c>
      <x:c r="O1252" t="n">
        <x:v>2013</x:v>
      </x:c>
      <x:c r="P1252" t="str">
        <x:v>Clinical child and family psychology review</x:v>
      </x:c>
      <x:c r="Q1252" t="str">
        <x:v>Journal Article; Research Support, Non-U.S. Gov't; Research Support, U.S. Gov't, P.H.S.; Review</x:v>
      </x:c>
      <x:c r="R1252" t="str">
        <x:v>Unclear</x:v>
      </x:c>
      <x:c r="S1252" t="str">
        <x:v>Unknown</x:v>
      </x:c>
      <x:c r="T1252" t="str">
        <x:v>eng</x:v>
      </x:c>
      <x:c r="U1252" t="str">
        <x:v>https://pubmed.ncbi.nlm.nih.gov/23852335/</x:v>
      </x:c>
      <x:c r="V1252" t="str">
        <x:v>10.1007/s10567-013-0149-8</x:v>
      </x:c>
      <x:c r="W1252" t="str">
        <x:f>IF(V1252="","",LOWER(SUBSTITUTE(SUBSTITUTE(SUBSTITUTE(SUBSTITUTE(TRIM(V1252),"https://doi.org/",""),"http://doi.org/",""),"https://dx.doi.org/",""),"doi:","")))</x:f>
        <x:v>10.1007/s10567-013-0149-8</x:v>
      </x:c>
      <x:c r="X1252" t="str">
        <x:v>23852335</x:v>
      </x:c>
      <x:c r="Y1252" t="str"/>
      <x:c r="Z1252"/>
      <x:c r="AA1252" t="str">
        <x:v>PubMed/MEDLINE</x:v>
      </x:c>
      <x:c r="AB1252" t="str">
        <x:v>PUBMED-C-v1.0-2026-08-28</x:v>
      </x:c>
      <x:c r="AC1252" t="str">
        <x:v>SP-PUBMED-C-20260828</x:v>
      </x:c>
      <x:c r="AD1252" s="499" t="n">
        <x:v>46262</x:v>
      </x:c>
      <x:c r="AE1252" s="499" t="n">
        <x:v>46272</x:v>
      </x:c>
      <x:c r="AF1252" t="str">
        <x:v>7ZPCD2IE</x:v>
      </x:c>
      <x:c r="AG1252"/>
      <x:c r="AH1252" t="str">
        <x:v>Tactical Athlete → Operational Readiness Brazil</x:v>
      </x:c>
      <x:c r="AI1252" t="str">
        <x:v>evidence-family:C</x:v>
      </x:c>
      <x:c r="AJ1252"/>
      <x:c r="AK1252" t="str">
        <x:f>IF(AJ1252="","",IF(OR(LOWER(AJ1252)="brazil",LOWER(AJ1252)="brasil"),"Yes","No"))</x:f>
      </x:c>
      <x:c r="AL1252"/>
      <x:c r="AM1252"/>
      <x:c r="AN1252"/>
      <x:c r="AO1252"/>
      <x:c r="AP1252"/>
      <x:c r="AQ1252"/>
      <x:c r="AR1252"/>
      <x:c r="AS1252"/>
      <x:c r="AT1252"/>
      <x:c r="AU1252"/>
      <x:c r="AV1252"/>
      <x:c r="AW1252"/>
      <x:c r="AX1252"/>
      <x:c r="AY1252"/>
      <x:c r="AZ1252"/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/>
      <x:c r="BO1252"/>
      <x:c r="BP1252"/>
      <x:c r="BQ1252"/>
      <x:c r="BR1252"/>
      <x:c r="BS1252"/>
      <x:c r="BT1252"/>
      <x:c r="BU1252"/>
      <x:c r="BV1252"/>
      <x:c r="BW1252"/>
      <x:c r="BX1252"/>
      <x:c r="BY1252"/>
      <x:c r="BZ1252"/>
      <x:c r="CA1252"/>
      <x:c r="CB1252"/>
      <x:c r="CC1252"/>
      <x:c r="CD1252"/>
      <x:c r="CE1252"/>
      <x:c r="CF1252"/>
      <x:c r="CG1252"/>
      <x:c r="CH1252"/>
      <x:c r="CI1252"/>
      <x:c r="CJ1252" t="str">
        <x:v>Yes</x:v>
      </x:c>
      <x:c r="CK1252" t="str">
        <x:v>Yes</x:v>
      </x:c>
      <x:c r="CL1252" t="str">
        <x:v>Yes</x:v>
      </x:c>
      <x:c r="CM1252" t="str">
        <x:v>Clear</x:v>
      </x:c>
      <x:c r="CN1252" t="str">
        <x:v>Verified — clear</x:v>
      </x:c>
      <x:c r="CO1252" t="n">
        <x:v>46272</x:v>
      </x:c>
      <x:c r="CP1252" t="str">
        <x:v>https://pubmed.ncbi.nlm.nih.gov/23852335/</x:v>
      </x:c>
      <x:c r="CQ1252"/>
      <x:c r="CR1252"/>
      <x:c r="CS1252"/>
      <x:c r="CT1252"/>
      <x:c r="CU1252"/>
      <x:c r="CV1252"/>
      <x:c r="CW1252"/>
      <x:c r="CX1252"/>
      <x:c r="CY1252"/>
      <x:c r="CZ1252"/>
      <x:c r="DA1252"/>
      <x:c r="DB1252" t="str">
        <x:f>IF(L1252="","",IF(AND(COUNT(CU1252:DA1252)=7,OR(CU1252=0,CU1252=1,CU1252=2),OR(CV1252=0,CV1252=1,CV1252=2),OR(CW1252=0,CW1252=1,CW1252=2),OR(CX1252=0,CX1252=1,CX1252=2),OR(CY1252=0,CY1252=1,CY1252=2),OR(CZ1252=0,CZ1252=1,CZ1252=2),OR(DA1252=0,DA1252=1,DA1252=2)),SUM(CU1252:DA1252),""))</x:f>
      </x:c>
      <x:c r="DC1252" t="str">
        <x:f>IF(DB1252="","",ROUND(DB1252/14*10,1))</x:f>
      </x:c>
      <x:c r="DD1252" t="str">
        <x:v>Pending</x:v>
      </x:c>
      <x:c r="DE1252" t="str">
        <x:f>IF(L1252="","",IF(DC1252="","Pending",IF(DD1252="Yes","CONDITIONAL — safety override",IF(DC1252&gt;=8,"HIGH",IF(DC1252&gt;=5,"CONDITIONAL","LOW")))))</x:f>
        <x:v>Pending</x:v>
      </x:c>
      <x:c r="DF1252" t="str">
        <x:v>Pending screening and full-text appraisal; no transferability judgment made at identification.</x:v>
      </x:c>
      <x:c r="DG1252"/>
      <x:c r="DH1252"/>
      <x:c r="DI1252"/>
      <x:c r="DJ1252"/>
      <x:c r="DK1252"/>
      <x:c r="DL1252"/>
      <x:c r="DM1252"/>
      <x:c r="DN1252"/>
      <x:c r="DO1252"/>
      <x:c r="DP1252"/>
      <x:c r="DQ1252"/>
      <x:c r="DR1252"/>
      <x:c r="DS1252"/>
      <x:c r="DT1252"/>
      <x:c r="DU1252"/>
      <x:c r="DV1252"/>
      <x:c r="DW1252"/>
      <x:c r="DX1252"/>
      <x:c r="DY1252"/>
      <x:c r="DZ1252" t="str">
        <x:v>Title/abstract screening alone does not establish effectiveness, causality, methodological quality, transferability to Brazilian public safety or an institutional recommendation.</x:v>
      </x:c>
      <x:c r="EA1252" t="str">
        <x:v>Pending</x:v>
      </x:c>
      <x:c r="EB1252" t="str">
        <x:f>IF(L1252="","",IF(EC1252="READY","Yes","No / Pending"))</x:f>
        <x:v>No / Pending</x:v>
      </x:c>
      <x:c r="EC1252" t="str">
        <x:f>IF(L1252="","",IF(OR(ISNUMBER(SEARCH("Retracted Publication",Q1252)),CM1252="Retracted",CN1252="Retracted",CM1252="Expression of Concern",CN1252="Expression of Concern",F1252="Not used",CG1252="Critical",CH1252="High",CH1252="Critical"),"BLOCKED — integrity or use restriction",IF(AND(CJ1252="Yes",CK1252="Yes",CL1252="Yes"),IF(AND(CM1252="Clear",CN1252="Verified — clear"),IF(AND(AND(LEN(TRIM(CF1252))&gt;0,LEFT(LOWER(TRIM(CF1252)),7)&lt;&gt;"pending"),OR(CG1252="High",CG1252="Moderate"),OR(CH1252="Low",CH1252="Some concerns",CH1252="Not applicable")),IF(AND(DD1252="No",OR(DE1252="HIGH",DE1252="CONDITIONAL"),AND(LEN(TRIM(DF1252))&gt;0,LEFT(LOWER(TRIM(DF1252)),7)&lt;&gt;"pending")),IF(AND(AND(LEN(TRIM(DT1252))&gt;0,LEFT(LOWER(TRIM(DT1252)),7)&lt;&gt;"pending"),AND(LEN(TRIM(DU1252))&gt;0,LEFT(LOWER(TRIM(DU1252)),7)&lt;&gt;"pending"),OR(AND(LEN(TRIM(DV1252))&gt;0,LEFT(LOWER(TRIM(DV1252)),7)&lt;&gt;"pending"),AND(LEN(TRIM(DW1252))&gt;0,LEFT(LOWER(TRIM(DW1252)),7)&lt;&gt;"pending")),AND(LEN(TRIM(DX1252))&gt;0,LEFT(LOWER(TRIM(DX1252)),7)&lt;&gt;"pending")),IF(AND(F1252="Claim-ready",OR(EA1252="Strong",EA1252="Moderate"),AND(LEN(TRIM(G1252))&gt;0,LEFT(LOWER(TRIM(G1252)),7)&lt;&gt;"pending"),G1252&lt;&gt;"No substantive use decision is permitted from identification metadata alone.",AND(LEN(TRIM(DZ1252))&gt;0,LEFT(LOWER(TRIM(DZ1252)),7)&lt;&gt;"pending"),DZ1252&lt;&gt;"Identification metadata alone does not permit any substantive scientific, causal, operational, or institutional claim.",AND(LEN(TRIM(EI1252))&gt;0,LEFT(LOWER(TRIM(EI1252)),7)&lt;&gt;"pending"),ISNUMBER(EH1252),EH1252&gt;0),"READY","PENDING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2" t="str">
        <x:v>Pending</x:v>
      </x:c>
      <x:c r="EE1252"/>
      <x:c r="EF1252" t="str">
        <x:v>Pending</x:v>
      </x:c>
      <x:c r="EG1252" t="str">
        <x:v>Pending</x:v>
      </x:c>
      <x:c r="EH1252"/>
      <x:c r="EI1252" s="501"/>
      <x:c r="EJ1252"/>
      <x:c r="EK1252" t="str">
        <x:v>Pending</x:v>
      </x:c>
      <x:c r="EL1252" t="n">
        <x:v>46272</x:v>
      </x:c>
      <x:c r="EM1252" t="str">
        <x:v>Production PubMed record imported and reconciled to Zotero item 7ZPCD2IE;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2" t="n">
        <x:f>IF(L1252="","",(IF(N1252&lt;&gt;"",1,0)+IF(O1252&lt;&gt;"",1,0)+IF(AJ1252&lt;&gt;"",1,0)+IF(AU1252&lt;&gt;"",1,0)+IF(BE1252&lt;&gt;"",1,0)+IF(CF1252&lt;&gt;"",1,0)+IF(CJ1252="Yes",1,0)+IF(CL1252="Yes",1,0)+IF(DE1252&lt;&gt;"Pending",1,0)+IF(F1252&lt;&gt;"",1,0)+IF(DZ1252&lt;&gt;"",1,0)+IF(EI1252&lt;&gt;"",1,0))/12)</x:f>
        <x:v>0.5</x:v>
      </x:c>
    </x:row>
    <x:row r="1253">
      <x:c r="A1253" t="str">
        <x:v>EV-1250</x:v>
      </x:c>
      <x:c r="B1253" t="str">
        <x:v>Metadata verification</x:v>
      </x:c>
      <x:c r="C1253" t="str">
        <x:f>IF(L1253="","",IF(LEFT(EC1253,7)="BLOCKED","🔴 Do not use for conclusion",IF(EB1253="Yes","🟢 Claim-ready","🟡 Caution / context")))</x:f>
        <x:v>🟡 Caution / context</x:v>
      </x:c>
      <x:c r="D1253" t="str">
        <x:f>IF(L1253="","",EC1253)</x:f>
        <x:v>PENDING — verification</x:v>
      </x:c>
      <x:c r="E1253" t="str">
        <x:v>P2 — High</x:v>
      </x:c>
      <x:c r="F1253" t="str">
        <x:v>Pending</x:v>
      </x:c>
      <x:c r="G1253" t="str">
        <x:v>Title/abstract identify an explicit operational APHT/medical-readiness topic; retain for full-text assessment.</x:v>
      </x:c>
      <x:c r="H1253" t="str">
        <x:v>Obtain and review lawful full text; confirm human adjudication; then select a design-specific appraisal instrument.</x:v>
      </x:c>
      <x:c r="I1253"/>
      <x:c r="J1253" t="str">
        <x:v>B — APHT / Medical Readiness</x:v>
      </x:c>
      <x:c r="K1253" t="str">
        <x:v>IDENTIFIED</x:v>
      </x:c>
      <x:c r="L1253" t="str">
        <x:v>Analysis of recovered tourniquets from casualties of Operation Enduring Freedom and Operation New Dawn.</x:v>
      </x:c>
      <x:c r="M1253"/>
      <x:c r="N1253" t="str">
        <x:v>Kragh, John F Jr; Burrows, Steve; Wasner, Christine; Ritter, Brandi A; Mazuchowski, Edward L; Brunstetter, Tyson; Johnston, Keary J; Diaz, George Y; Hodge, Douglas; Harcke, H Theodore Jr</x:v>
      </x:c>
      <x:c r="O1253" t="n">
        <x:v>2013</x:v>
      </x:c>
      <x:c r="P1253" t="str">
        <x:v>Military medicine</x:v>
      </x:c>
      <x:c r="Q1253" t="str">
        <x:v>Journal Article; Research Support, U.S. Gov't, Non-P.H.S.</x:v>
      </x:c>
      <x:c r="R1253" t="str">
        <x:v>Unclear</x:v>
      </x:c>
      <x:c r="S1253" t="str">
        <x:v>Unknown</x:v>
      </x:c>
      <x:c r="T1253" t="str">
        <x:v>eng</x:v>
      </x:c>
      <x:c r="U1253" t="str">
        <x:v>https://pubmed.ncbi.nlm.nih.gov/23820356/</x:v>
      </x:c>
      <x:c r="V1253" t="str">
        <x:v>10.7205/milmed-d-12-00491</x:v>
      </x:c>
      <x:c r="W1253" t="str">
        <x:f>IF(V1253="","",LOWER(SUBSTITUTE(SUBSTITUTE(SUBSTITUTE(SUBSTITUTE(TRIM(V1253),"https://doi.org/",""),"http://doi.org/",""),"https://dx.doi.org/",""),"doi:","")))</x:f>
        <x:v>10.7205/milmed-d-12-00491</x:v>
      </x:c>
      <x:c r="X1253" t="str">
        <x:v>23820356</x:v>
      </x:c>
      <x:c r="Y1253" t="str"/>
      <x:c r="Z1253"/>
      <x:c r="AA1253" t="str">
        <x:v>PubMed/MEDLINE</x:v>
      </x:c>
      <x:c r="AB1253" t="str">
        <x:v>PUBMED-B-v1.0-2026-08-28</x:v>
      </x:c>
      <x:c r="AC1253" t="str">
        <x:v>SP-PUBMED-B-20260828</x:v>
      </x:c>
      <x:c r="AD1253" s="499" t="n">
        <x:v>46262</x:v>
      </x:c>
      <x:c r="AE1253" s="499" t="n">
        <x:v>46272</x:v>
      </x:c>
      <x:c r="AF1253" t="str">
        <x:v>VTUVC372</x:v>
      </x:c>
      <x:c r="AG1253"/>
      <x:c r="AH1253" t="str">
        <x:v>Tactical Athlete → Operational Readiness Brazil</x:v>
      </x:c>
      <x:c r="AI1253" t="str">
        <x:v>evidence-family:B</x:v>
      </x:c>
      <x:c r="AJ1253"/>
      <x:c r="AK1253" t="str">
        <x:f>IF(AJ1253="","",IF(OR(LOWER(AJ1253)="brazil",LOWER(AJ1253)="brasil"),"Yes","No"))</x:f>
      </x:c>
      <x:c r="AL1253"/>
      <x:c r="AM1253"/>
      <x:c r="AN1253"/>
      <x:c r="AO1253"/>
      <x:c r="AP1253"/>
      <x:c r="AQ1253"/>
      <x:c r="AR1253"/>
      <x:c r="AS1253"/>
      <x:c r="AT1253"/>
      <x:c r="AU1253"/>
      <x:c r="AV1253"/>
      <x:c r="AW1253"/>
      <x:c r="AX1253"/>
      <x:c r="AY1253"/>
      <x:c r="AZ1253"/>
      <x:c r="BA1253"/>
      <x:c r="BB1253"/>
      <x:c r="BC1253"/>
      <x:c r="BD1253"/>
      <x:c r="BE1253"/>
      <x:c r="BF1253"/>
      <x:c r="BG1253"/>
      <x:c r="BH1253"/>
      <x:c r="BI1253"/>
      <x:c r="BJ1253"/>
      <x:c r="BK1253"/>
      <x:c r="BL1253"/>
      <x:c r="BM1253"/>
      <x:c r="BN1253"/>
      <x:c r="BO1253"/>
      <x:c r="BP1253"/>
      <x:c r="BQ1253"/>
      <x:c r="BR1253"/>
      <x:c r="BS1253"/>
      <x:c r="BT1253"/>
      <x:c r="BU1253"/>
      <x:c r="BV1253"/>
      <x:c r="BW1253"/>
      <x:c r="BX1253"/>
      <x:c r="BY1253"/>
      <x:c r="BZ1253"/>
      <x:c r="CA1253"/>
      <x:c r="CB1253"/>
      <x:c r="CC1253"/>
      <x:c r="CD1253"/>
      <x:c r="CE1253"/>
      <x:c r="CF1253"/>
      <x:c r="CG1253"/>
      <x:c r="CH1253"/>
      <x:c r="CI1253"/>
      <x:c r="CJ1253" t="str">
        <x:v>Pending</x:v>
      </x:c>
      <x:c r="CK1253" t="str">
        <x:v>Yes</x:v>
      </x:c>
      <x:c r="CL1253" t="str">
        <x:v>Yes</x:v>
      </x:c>
      <x:c r="CM1253" t="str">
        <x:v>Clear</x:v>
      </x:c>
      <x:c r="CN1253" t="str">
        <x:v>Verified — clear</x:v>
      </x:c>
      <x:c r="CO1253" t="n">
        <x:v>46272</x:v>
      </x:c>
      <x:c r="CP1253" t="str">
        <x:v>https://pubmed.ncbi.nlm.nih.gov/23820356/</x:v>
      </x:c>
      <x:c r="CQ1253"/>
      <x:c r="CR1253"/>
      <x:c r="CS1253"/>
      <x:c r="CT1253"/>
      <x:c r="CU1253"/>
      <x:c r="CV1253"/>
      <x:c r="CW1253"/>
      <x:c r="CX1253"/>
      <x:c r="CY1253"/>
      <x:c r="CZ1253"/>
      <x:c r="DA1253"/>
      <x:c r="DB1253" t="str">
        <x:f>IF(L1253="","",IF(AND(COUNT(CU1253:DA1253)=7,OR(CU1253=0,CU1253=1,CU1253=2),OR(CV1253=0,CV1253=1,CV1253=2),OR(CW1253=0,CW1253=1,CW1253=2),OR(CX1253=0,CX1253=1,CX1253=2),OR(CY1253=0,CY1253=1,CY1253=2),OR(CZ1253=0,CZ1253=1,CZ1253=2),OR(DA1253=0,DA1253=1,DA1253=2)),SUM(CU1253:DA1253),""))</x:f>
      </x:c>
      <x:c r="DC1253" t="str">
        <x:f>IF(DB1253="","",ROUND(DB1253/14*10,1))</x:f>
      </x:c>
      <x:c r="DD1253" t="str">
        <x:v>Pending</x:v>
      </x:c>
      <x:c r="DE1253" t="str">
        <x:f>IF(L1253="","",IF(DC1253="","Pending",IF(DD1253="Yes","CONDITIONAL — safety override",IF(DC1253&gt;=8,"HIGH",IF(DC1253&gt;=5,"CONDITIONAL","LOW")))))</x:f>
        <x:v>Pending</x:v>
      </x:c>
      <x:c r="DF1253" t="str">
        <x:v>Pending screening and full-text appraisal; no transferability judgment made at identification.</x:v>
      </x:c>
      <x:c r="DG1253"/>
      <x:c r="DH1253"/>
      <x:c r="DI1253"/>
      <x:c r="DJ1253"/>
      <x:c r="DK1253"/>
      <x:c r="DL1253"/>
      <x:c r="DM1253"/>
      <x:c r="DN1253"/>
      <x:c r="DO1253"/>
      <x:c r="DP1253"/>
      <x:c r="DQ1253"/>
      <x:c r="DR1253"/>
      <x:c r="DS1253"/>
      <x:c r="DT1253"/>
      <x:c r="DU1253"/>
      <x:c r="DV1253"/>
      <x:c r="DW1253"/>
      <x:c r="DX1253"/>
      <x:c r="DY1253"/>
      <x:c r="DZ1253" t="str">
        <x:v>Title/abstract screening alone does not establish effectiveness, causality, methodological quality, transferability to Brazilian public safety or an institutional recommendation.</x:v>
      </x:c>
      <x:c r="EA1253" t="str">
        <x:v>Pending</x:v>
      </x:c>
      <x:c r="EB1253" t="str">
        <x:f>IF(L1253="","",IF(EC1253="READY","Yes","No / Pending"))</x:f>
        <x:v>No / Pending</x:v>
      </x:c>
      <x:c r="EC1253" t="str">
        <x:f>IF(L1253="","",IF(OR(ISNUMBER(SEARCH("Retracted Publication",Q1253)),CM1253="Retracted",CN1253="Retracted",CM1253="Expression of Concern",CN1253="Expression of Concern",F1253="Not used",CG1253="Critical",CH1253="High",CH1253="Critical"),"BLOCKED — integrity or use restriction",IF(AND(CJ1253="Yes",CK1253="Yes",CL1253="Yes"),IF(AND(CM1253="Clear",CN1253="Verified — clear"),IF(AND(AND(LEN(TRIM(CF1253))&gt;0,LEFT(LOWER(TRIM(CF1253)),7)&lt;&gt;"pending"),OR(CG1253="High",CG1253="Moderate"),OR(CH1253="Low",CH1253="Some concerns",CH1253="Not applicable")),IF(AND(DD1253="No",OR(DE1253="HIGH",DE1253="CONDITIONAL"),AND(LEN(TRIM(DF1253))&gt;0,LEFT(LOWER(TRIM(DF1253)),7)&lt;&gt;"pending")),IF(AND(AND(LEN(TRIM(DT1253))&gt;0,LEFT(LOWER(TRIM(DT1253)),7)&lt;&gt;"pending"),AND(LEN(TRIM(DU1253))&gt;0,LEFT(LOWER(TRIM(DU1253)),7)&lt;&gt;"pending"),OR(AND(LEN(TRIM(DV1253))&gt;0,LEFT(LOWER(TRIM(DV1253)),7)&lt;&gt;"pending"),AND(LEN(TRIM(DW1253))&gt;0,LEFT(LOWER(TRIM(DW1253)),7)&lt;&gt;"pending")),AND(LEN(TRIM(DX1253))&gt;0,LEFT(LOWER(TRIM(DX1253)),7)&lt;&gt;"pending")),IF(AND(F1253="Claim-ready",OR(EA1253="Strong",EA1253="Moderate"),AND(LEN(TRIM(G1253))&gt;0,LEFT(LOWER(TRIM(G1253)),7)&lt;&gt;"pending"),G1253&lt;&gt;"No substantive use decision is permitted from identification metadata alone.",AND(LEN(TRIM(DZ1253))&gt;0,LEFT(LOWER(TRIM(DZ1253)),7)&lt;&gt;"pending"),DZ1253&lt;&gt;"Identification metadata alone does not permit any substantive scientific, causal, operational, or institutional claim.",AND(LEN(TRIM(EI1253))&gt;0,LEFT(LOWER(TRIM(EI1253)),7)&lt;&gt;"pending"),ISNUMBER(EH1253),EH1253&gt;0),"READY","PENDING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53" t="str">
        <x:v>Pending</x:v>
      </x:c>
      <x:c r="EE1253"/>
      <x:c r="EF1253" t="str">
        <x:v>Pending</x:v>
      </x:c>
      <x:c r="EG1253" t="str">
        <x:v>Pending</x:v>
      </x:c>
      <x:c r="EH1253"/>
      <x:c r="EI1253" s="501"/>
      <x:c r="EJ1253"/>
      <x:c r="EK1253" t="str">
        <x:v>Pending</x:v>
      </x:c>
      <x:c r="EL1253" t="n">
        <x:v>46272</x:v>
      </x:c>
      <x:c r="EM1253" t="str">
        <x:v>Production PubMed record imported and reconciled to Zotero item VTUVC372;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53" t="n">
        <x:f>IF(L1253="","",(IF(N1253&lt;&gt;"",1,0)+IF(O1253&lt;&gt;"",1,0)+IF(AJ1253&lt;&gt;"",1,0)+IF(AU1253&lt;&gt;"",1,0)+IF(BE1253&lt;&gt;"",1,0)+IF(CF1253&lt;&gt;"",1,0)+IF(CJ1253="Yes",1,0)+IF(CL1253="Yes",1,0)+IF(DE1253&lt;&gt;"Pending",1,0)+IF(F1253&lt;&gt;"",1,0)+IF(DZ1253&lt;&gt;"",1,0)+IF(EI1253&lt;&gt;"",1,0))/12)</x:f>
        <x:v>0.4166666666666667</x:v>
      </x:c>
    </x:row>
    <x:row r="1254">
      <x:c r="A1254" t="str">
        <x:v>EV-1251</x:v>
      </x:c>
      <x:c r="B1254" t="str">
        <x:v>Metadata verification</x:v>
      </x:c>
      <x:c r="C1254" t="str">
        <x:f>IF(L1254="","",IF(LEFT(EC1254,7)="BLOCKED","🔴 Do not use for conclusion",IF(EB1254="Yes","🟢 Claim-ready","🟡 Caution / context")))</x:f>
        <x:v>🟡 Caution / context</x:v>
      </x:c>
      <x:c r="D1254" t="str">
        <x:f>IF(L1254="","",EC1254)</x:f>
        <x:v>PENDING — verification</x:v>
      </x:c>
      <x:c r="E1254" t="str">
        <x:v>P2 — High</x:v>
      </x:c>
      <x:c r="F1254" t="str">
        <x:v>Pending</x:v>
      </x:c>
      <x:c r="G1254" t="str">
        <x:v>Title/abstract identify an explicit operational APHT/medical-readiness topic; retain for full-text assessment.</x:v>
      </x:c>
      <x:c r="H1254" t="str">
        <x:v>Obtain and review lawful full text; confirm human adjudication; then select a design-specific appraisal instrument.</x:v>
      </x:c>
      <x:c r="I1254"/>
      <x:c r="J1254" t="str">
        <x:v>B — APHT / Medical Readiness</x:v>
      </x:c>
      <x:c r="K1254" t="str">
        <x:v>IDENTIFIED</x:v>
      </x:c>
      <x:c r="L1254" t="str">
        <x:v>CBRNE TC3: A Hybrid Approach to Casualty Care in the CBRNE Environment.</x:v>
      </x:c>
      <x:c r="M1254"/>
      <x:c r="N1254" t="str">
        <x:v>Strain, Jonathan E 2nd</x:v>
      </x:c>
      <x:c r="O1254" t="n">
        <x:v>2013</x:v>
      </x:c>
      <x:c r="P1254" t="str">
        <x:v>Journal of special operations medicine : a peer reviewed journal for SOF medical professionals</x:v>
      </x:c>
      <x:c r="Q1254" t="str">
        <x:v>Journal Article</x:v>
      </x:c>
      <x:c r="R1254" t="str">
        <x:v>Unclear</x:v>
      </x:c>
      <x:c r="S1254" t="str">
        <x:v>Unknown</x:v>
      </x:c>
      <x:c r="T1254" t="str">
        <x:v>eng</x:v>
      </x:c>
      <x:c r="U1254" t="str">
        <x:v>https://pubmed.ncbi.nlm.nih.gov/23817878/</x:v>
      </x:c>
      <x:c r="V1254" t="str">
        <x:v>10.55460/x1tu-pj61</x:v>
      </x:c>
      <x:c r="W1254" t="str">
        <x:f>IF(V1254="","",LOWER(SUBSTITUTE(SUBSTITUTE(SUBSTITUTE(SUBSTITUTE(TRIM(V1254),"https://doi.org/",""),"http://doi.org/",""),"https://dx.doi.org/",""),"doi:","")))</x:f>
        <x:v>10.55460/x1tu-pj61</x:v>
      </x:c>
      <x:c r="X1254" t="str">
        <x:v>23817878</x:v>
      </x:c>
      <x:c r="Y1254" t="str"/>
      <x:c r="Z1254"/>
      <x:c r="AA1254" t="str">
        <x:v>PubMed/MEDLINE</x:v>
      </x:c>
      <x:c r="AB1254" t="str">
        <x:v>PUBMED-B-v1.0-2026-08-28</x:v>
      </x:c>
      <x:c r="AC1254" t="str">
        <x:v>SP-PUBMED-B-20260828</x:v>
      </x:c>
      <x:c r="AD1254" s="499" t="n">
        <x:v>46262</x:v>
      </x:c>
      <x:c r="AE1254" s="499" t="n">
        <x:v>46272</x:v>
      </x:c>
      <x:c r="AF1254" t="str">
        <x:v>5B43JGV5</x:v>
      </x:c>
      <x:c r="AG1254"/>
      <x:c r="AH1254" t="str">
        <x:v>Tactical Athlete → Operational Readiness Brazil</x:v>
      </x:c>
      <x:c r="AI1254" t="str">
        <x:v>evidence-family:B</x:v>
      </x:c>
      <x:c r="AJ1254"/>
      <x:c r="AK1254" t="str">
        <x:f>IF(AJ1254="","",IF(OR(LOWER(AJ1254)="brazil",LOWER(AJ1254)="brasil"),"Yes","No"))</x:f>
      </x:c>
      <x:c r="AL1254"/>
      <x:c r="AM1254"/>
      <x:c r="AN1254"/>
      <x:c r="AO1254"/>
      <x:c r="AP1254"/>
      <x:c r="AQ1254"/>
      <x:c r="AR1254"/>
      <x:c r="AS1254"/>
      <x:c r="AT1254"/>
      <x:c r="AU1254"/>
      <x:c r="AV1254"/>
      <x:c r="AW1254"/>
      <x:c r="AX1254"/>
      <x:c r="AY1254"/>
      <x:c r="AZ1254"/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/>
      <x:c r="BO1254"/>
      <x:c r="BP1254"/>
      <x:c r="BQ1254"/>
      <x:c r="BR1254"/>
      <x:c r="BS1254"/>
      <x:c r="BT1254"/>
      <x:c r="BU1254"/>
      <x:c r="BV1254"/>
      <x:c r="BW1254"/>
      <x:c r="BX1254"/>
      <x:c r="BY1254"/>
      <x:c r="BZ1254"/>
      <x:c r="CA1254"/>
      <x:c r="CB1254"/>
      <x:c r="CC1254"/>
      <x:c r="CD1254"/>
      <x:c r="CE1254"/>
      <x:c r="CF1254"/>
      <x:c r="CG1254"/>
      <x:c r="CH1254"/>
      <x:c r="CI1254"/>
      <x:c r="CJ1254" t="str">
        <x:v>Pending</x:v>
      </x:c>
      <x:c r="CK1254" t="str">
        <x:v>Yes</x:v>
      </x:c>
      <x:c r="CL1254" t="str">
        <x:v>Yes</x:v>
      </x:c>
      <x:c r="CM1254" t="str">
        <x:v>Clear</x:v>
      </x:c>
      <x:c r="CN1254" t="str">
        <x:v>Verified — clear</x:v>
      </x:c>
      <x:c r="CO1254" t="n">
        <x:v>46272</x:v>
      </x:c>
      <x:c r="CP1254" t="str">
        <x:v>https://pubmed.ncbi.nlm.nih.gov/23817878/</x:v>
      </x:c>
      <x:c r="CQ1254"/>
      <x:c r="CR1254"/>
      <x:c r="CS1254"/>
      <x:c r="CT1254"/>
      <x:c r="CU1254"/>
      <x:c r="CV1254"/>
      <x:c r="CW1254"/>
      <x:c r="CX1254"/>
      <x:c r="CY1254"/>
      <x:c r="CZ1254"/>
      <x:c r="DA1254"/>
      <x:c r="DB1254" t="str">
        <x:f>IF(L1254="","",IF(AND(COUNT(CU1254:DA1254)=7,OR(CU1254=0,CU1254=1,CU1254=2),OR(CV1254=0,CV1254=1,CV1254=2),OR(CW1254=0,CW1254=1,CW1254=2),OR(CX1254=0,CX1254=1,CX1254=2),OR(CY1254=0,CY1254=1,CY1254=2),OR(CZ1254=0,CZ1254=1,CZ1254=2),OR(DA1254=0,DA1254=1,DA1254=2)),SUM(CU1254:DA1254),""))</x:f>
      </x:c>
      <x:c r="DC1254" t="str">
        <x:f>IF(DB1254="","",ROUND(DB1254/14*10,1))</x:f>
      </x:c>
      <x:c r="DD1254" t="str">
        <x:v>Pending</x:v>
      </x:c>
      <x:c r="DE1254" t="str">
        <x:f>IF(L1254="","",IF(DC1254="","Pending",IF(DD1254="Yes","CONDITIONAL — safety override",IF(DC1254&gt;=8,"HIGH",IF(DC1254&gt;=5,"CONDITIONAL","LOW")))))</x:f>
        <x:v>Pending</x:v>
      </x:c>
      <x:c r="DF1254" t="str">
        <x:v>Pending screening and full-text appraisal; no transferability judgment made at identification.</x:v>
      </x:c>
      <x:c r="DG1254"/>
      <x:c r="DH1254"/>
      <x:c r="DI1254"/>
      <x:c r="DJ1254"/>
      <x:c r="DK1254"/>
      <x:c r="DL1254"/>
      <x:c r="DM1254"/>
      <x:c r="DN1254"/>
      <x:c r="DO1254"/>
      <x:c r="DP1254"/>
      <x:c r="DQ1254"/>
      <x:c r="DR1254"/>
      <x:c r="DS1254"/>
      <x:c r="DT1254"/>
      <x:c r="DU1254"/>
      <x:c r="DV1254"/>
      <x:c r="DW1254"/>
      <x:c r="DX1254"/>
      <x:c r="DY1254"/>
      <x:c r="DZ1254" t="str">
        <x:v>Title/abstract screening alone does not establish effectiveness, causality, methodological quality, transferability to Brazilian public safety or an institutional recommendation.</x:v>
      </x:c>
      <x:c r="EA1254" t="str">
        <x:v>Pending</x:v>
      </x:c>
      <x:c r="EB1254" t="str">
        <x:f>IF(L1254="","",IF(EC1254="READY","Yes","No / Pending"))</x:f>
        <x:v>No / Pending</x:v>
      </x:c>
      <x:c r="EC1254" t="str">
        <x:f>IF(L1254="","",IF(OR(ISNUMBER(SEARCH("Retracted Publication",Q1254)),CM1254="Retracted",CN1254="Retracted",CM1254="Expression of Concern",CN1254="Expression of Concern",F1254="Not used",CG1254="Critical",CH1254="High",CH1254="Critical"),"BLOCKED — integrity or use restriction",IF(AND(CJ1254="Yes",CK1254="Yes",CL1254="Yes"),IF(AND(CM1254="Clear",CN1254="Verified — clear"),IF(AND(AND(LEN(TRIM(CF1254))&gt;0,LEFT(LOWER(TRIM(CF1254)),7)&lt;&gt;"pending"),OR(CG1254="High",CG1254="Moderate"),OR(CH1254="Low",CH1254="Some concerns",CH1254="Not applicable")),IF(AND(DD1254="No",OR(DE1254="HIGH",DE1254="CONDITIONAL"),AND(LEN(TRIM(DF1254))&gt;0,LEFT(LOWER(TRIM(DF1254)),7)&lt;&gt;"pending")),IF(AND(AND(LEN(TRIM(DT1254))&gt;0,LEFT(LOWER(TRIM(DT1254)),7)&lt;&gt;"pending"),AND(LEN(TRIM(DU1254))&gt;0,LEFT(LOWER(TRIM(DU1254)),7)&lt;&gt;"pending"),OR(AND(LEN(TRIM(DV1254))&gt;0,LEFT(LOWER(TRIM(DV1254)),7)&lt;&gt;"pending"),AND(LEN(TRIM(DW1254))&gt;0,LEFT(LOWER(TRIM(DW1254)),7)&lt;&gt;"pending")),AND(LEN(TRIM(DX1254))&gt;0,LEFT(LOWER(TRIM(DX1254)),7)&lt;&gt;"pending")),IF(AND(F1254="Claim-ready",OR(EA1254="Strong",EA1254="Moderate"),AND(LEN(TRIM(G1254))&gt;0,LEFT(LOWER(TRIM(G1254)),7)&lt;&gt;"pending"),G1254&lt;&gt;"No substantive use decision is permitted from identification metadata alone.",AND(LEN(TRIM(DZ1254))&gt;0,LEFT(LOWER(TRIM(DZ1254)),7)&lt;&gt;"pending"),DZ1254&lt;&gt;"Identification metadata alone does not permit any substantive scientific, causal, operational, or institutional claim.",AND(LEN(TRIM(EI1254))&gt;0,LEFT(LOWER(TRIM(EI1254)),7)&lt;&gt;"pending"),ISNUMBER(EH1254),EH1254&gt;0),"READY","PENDING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54" t="str">
        <x:v>Pending</x:v>
      </x:c>
      <x:c r="EE1254"/>
      <x:c r="EF1254" t="str">
        <x:v>Pending</x:v>
      </x:c>
      <x:c r="EG1254" t="str">
        <x:v>Pending</x:v>
      </x:c>
      <x:c r="EH1254"/>
      <x:c r="EI1254" s="501"/>
      <x:c r="EJ1254"/>
      <x:c r="EK1254" t="str">
        <x:v>Pending</x:v>
      </x:c>
      <x:c r="EL1254" t="n">
        <x:v>46272</x:v>
      </x:c>
      <x:c r="EM1254" t="str">
        <x:v>Production PubMed record imported and reconciled to Zotero item 5B43JGV5;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54" t="n">
        <x:f>IF(L1254="","",(IF(N1254&lt;&gt;"",1,0)+IF(O1254&lt;&gt;"",1,0)+IF(AJ1254&lt;&gt;"",1,0)+IF(AU1254&lt;&gt;"",1,0)+IF(BE1254&lt;&gt;"",1,0)+IF(CF1254&lt;&gt;"",1,0)+IF(CJ1254="Yes",1,0)+IF(CL1254="Yes",1,0)+IF(DE1254&lt;&gt;"Pending",1,0)+IF(F1254&lt;&gt;"",1,0)+IF(DZ1254&lt;&gt;"",1,0)+IF(EI1254&lt;&gt;"",1,0))/12)</x:f>
        <x:v>0.4166666666666667</x:v>
      </x:c>
    </x:row>
    <x:row r="1255">
      <x:c r="A1255" t="str">
        <x:v>EV-1252</x:v>
      </x:c>
      <x:c r="B1255" t="str">
        <x:v>Integrity check</x:v>
      </x:c>
      <x:c r="C1255" t="str">
        <x:f>IF(L1255="","",IF(LEFT(EC1255,7)="BLOCKED","🔴 Do not use for conclusion",IF(EB1255="Yes","🟢 Claim-ready","🟡 Caution / context")))</x:f>
        <x:v>🟡 Caution / context</x:v>
      </x:c>
      <x:c r="D1255" t="str">
        <x:f>IF(L1255="","",EC1255)</x:f>
        <x:v>PENDING — appropriate appraisal</x:v>
      </x:c>
      <x:c r="E1255" t="str">
        <x:v>P3 — Medium</x:v>
      </x:c>
      <x:c r="F1255" t="str">
        <x:v>Pending</x:v>
      </x:c>
      <x:c r="G1255" t="str">
        <x:v>Title/abstract identify an explicit tactical/public-safety context and readiness domain; retain for full-text assessment.</x:v>
      </x:c>
      <x:c r="H1255" t="str">
        <x:v>Obtain and review lawful full text; confirm human adjudication; then select a design-specific appraisal instrument.</x:v>
      </x:c>
      <x:c r="I1255"/>
      <x:c r="J1255" t="str">
        <x:v>A — Core</x:v>
      </x:c>
      <x:c r="K1255" t="str">
        <x:v>IDENTIFIED</x:v>
      </x:c>
      <x:c r="L1255" t="str">
        <x:v>Cigarette prices in military retail: a review and proposal for advancing military health policy.</x:v>
      </x:c>
      <x:c r="M1255"/>
      <x:c r="N1255" t="str">
        <x:v>Haddock, Christopher K; Jahnke, Sara A; Poston, Walker S C; Williams, Larry N</x:v>
      </x:c>
      <x:c r="O1255" t="n">
        <x:v>2013</x:v>
      </x:c>
      <x:c r="P1255" t="str">
        <x:v>Military medicine</x:v>
      </x:c>
      <x:c r="Q1255" t="str">
        <x:v>Journal Article; Research Support, N.I.H., Extramural; Review</x:v>
      </x:c>
      <x:c r="R1255" t="str">
        <x:v>Unclear</x:v>
      </x:c>
      <x:c r="S1255" t="str">
        <x:v>Unknown</x:v>
      </x:c>
      <x:c r="T1255" t="str">
        <x:v>eng</x:v>
      </x:c>
      <x:c r="U1255" t="str">
        <x:v>https://pubmed.ncbi.nlm.nih.gov/23756017/</x:v>
      </x:c>
      <x:c r="V1255" t="str">
        <x:v>10.7205/milmed-d-12-00517</x:v>
      </x:c>
      <x:c r="W1255" t="str">
        <x:f>IF(V1255="","",LOWER(SUBSTITUTE(SUBSTITUTE(SUBSTITUTE(SUBSTITUTE(TRIM(V1255),"https://doi.org/",""),"http://doi.org/",""),"https://dx.doi.org/",""),"doi:","")))</x:f>
        <x:v>10.7205/milmed-d-12-00517</x:v>
      </x:c>
      <x:c r="X1255" t="str">
        <x:v>23756017</x:v>
      </x:c>
      <x:c r="Y1255" t="str">
        <x:v>PMC3705735</x:v>
      </x:c>
      <x:c r="Z1255"/>
      <x:c r="AA1255" t="str">
        <x:v>PubMed/MEDLINE</x:v>
      </x:c>
      <x:c r="AB1255" t="str">
        <x:v>PUBMED-A-v1.0-2026-08-28</x:v>
      </x:c>
      <x:c r="AC1255" t="str">
        <x:v>SP-PUBMED-A-20260828</x:v>
      </x:c>
      <x:c r="AD1255" s="499" t="n">
        <x:v>46262</x:v>
      </x:c>
      <x:c r="AE1255" s="499" t="n">
        <x:v>46272</x:v>
      </x:c>
      <x:c r="AF1255" t="str">
        <x:v>S47A9ZB8</x:v>
      </x:c>
      <x:c r="AG1255"/>
      <x:c r="AH1255" t="str">
        <x:v>Tactical Athlete → Operational Readiness Brazil</x:v>
      </x:c>
      <x:c r="AI1255" t="str">
        <x:v>evidence-family:A</x:v>
      </x:c>
      <x:c r="AJ1255"/>
      <x:c r="AK1255" t="str">
        <x:f>IF(AJ1255="","",IF(OR(LOWER(AJ1255)="brazil",LOWER(AJ1255)="brasil"),"Yes","No"))</x:f>
      </x:c>
      <x:c r="AL1255"/>
      <x:c r="AM1255"/>
      <x:c r="AN1255"/>
      <x:c r="AO1255"/>
      <x:c r="AP1255"/>
      <x:c r="AQ1255"/>
      <x:c r="AR1255"/>
      <x:c r="AS1255"/>
      <x:c r="AT1255"/>
      <x:c r="AU1255"/>
      <x:c r="AV1255"/>
      <x:c r="AW1255"/>
      <x:c r="AX1255"/>
      <x:c r="AY1255"/>
      <x:c r="AZ1255"/>
      <x:c r="BA1255"/>
      <x:c r="BB1255"/>
      <x:c r="BC1255"/>
      <x:c r="BD1255"/>
      <x:c r="BE1255"/>
      <x:c r="BF1255"/>
      <x:c r="BG1255"/>
      <x:c r="BH1255"/>
      <x:c r="BI1255"/>
      <x:c r="BJ1255"/>
      <x:c r="BK1255"/>
      <x:c r="BL1255"/>
      <x:c r="BM1255"/>
      <x:c r="BN1255"/>
      <x:c r="BO1255"/>
      <x:c r="BP1255"/>
      <x:c r="BQ1255"/>
      <x:c r="BR1255"/>
      <x:c r="BS1255"/>
      <x:c r="BT1255"/>
      <x:c r="BU1255"/>
      <x:c r="BV1255"/>
      <x:c r="BW1255"/>
      <x:c r="BX1255"/>
      <x:c r="BY1255"/>
      <x:c r="BZ1255"/>
      <x:c r="CA1255"/>
      <x:c r="CB1255"/>
      <x:c r="CC1255"/>
      <x:c r="CD1255"/>
      <x:c r="CE1255"/>
      <x:c r="CF1255"/>
      <x:c r="CG1255"/>
      <x:c r="CH1255"/>
      <x:c r="CI1255"/>
      <x:c r="CJ1255" t="str">
        <x:v>Yes</x:v>
      </x:c>
      <x:c r="CK1255" t="str">
        <x:v>Yes</x:v>
      </x:c>
      <x:c r="CL1255" t="str">
        <x:v>Yes</x:v>
      </x:c>
      <x:c r="CM1255" t="str">
        <x:v>Clear</x:v>
      </x:c>
      <x:c r="CN1255" t="str">
        <x:v>Verified — clear</x:v>
      </x:c>
      <x:c r="CO1255" t="n">
        <x:v>46272</x:v>
      </x:c>
      <x:c r="CP1255" t="str">
        <x:v>https://pubmed.ncbi.nlm.nih.gov/23756017/</x:v>
      </x:c>
      <x:c r="CQ1255"/>
      <x:c r="CR1255"/>
      <x:c r="CS1255"/>
      <x:c r="CT1255"/>
      <x:c r="CU1255"/>
      <x:c r="CV1255"/>
      <x:c r="CW1255"/>
      <x:c r="CX1255"/>
      <x:c r="CY1255"/>
      <x:c r="CZ1255"/>
      <x:c r="DA1255"/>
      <x:c r="DB1255" t="str">
        <x:f>IF(L1255="","",IF(AND(COUNT(CU1255:DA1255)=7,OR(CU1255=0,CU1255=1,CU1255=2),OR(CV1255=0,CV1255=1,CV1255=2),OR(CW1255=0,CW1255=1,CW1255=2),OR(CX1255=0,CX1255=1,CX1255=2),OR(CY1255=0,CY1255=1,CY1255=2),OR(CZ1255=0,CZ1255=1,CZ1255=2),OR(DA1255=0,DA1255=1,DA1255=2)),SUM(CU1255:DA1255),""))</x:f>
      </x:c>
      <x:c r="DC1255" t="str">
        <x:f>IF(DB1255="","",ROUND(DB1255/14*10,1))</x:f>
      </x:c>
      <x:c r="DD1255" t="str">
        <x:v>Pending</x:v>
      </x:c>
      <x:c r="DE1255" t="str">
        <x:f>IF(L1255="","",IF(DC1255="","Pending",IF(DD1255="Yes","CONDITIONAL — safety override",IF(DC1255&gt;=8,"HIGH",IF(DC1255&gt;=5,"CONDITIONAL","LOW")))))</x:f>
        <x:v>Pending</x:v>
      </x:c>
      <x:c r="DF1255" t="str">
        <x:v>Pending screening and full-text appraisal; no transferability judgment made at identification.</x:v>
      </x:c>
      <x:c r="DG1255"/>
      <x:c r="DH1255"/>
      <x:c r="DI1255"/>
      <x:c r="DJ1255"/>
      <x:c r="DK1255"/>
      <x:c r="DL1255"/>
      <x:c r="DM1255"/>
      <x:c r="DN1255"/>
      <x:c r="DO1255"/>
      <x:c r="DP1255"/>
      <x:c r="DQ1255"/>
      <x:c r="DR1255"/>
      <x:c r="DS1255"/>
      <x:c r="DT1255"/>
      <x:c r="DU1255"/>
      <x:c r="DV1255"/>
      <x:c r="DW1255"/>
      <x:c r="DX1255"/>
      <x:c r="DY1255"/>
      <x:c r="DZ1255" t="str">
        <x:v>Title/abstract screening alone does not establish effectiveness, causality, methodological quality, transferability to Brazilian public safety or an institutional recommendation.</x:v>
      </x:c>
      <x:c r="EA1255" t="str">
        <x:v>Pending</x:v>
      </x:c>
      <x:c r="EB1255" t="str">
        <x:f>IF(L1255="","",IF(EC1255="READY","Yes","No / Pending"))</x:f>
        <x:v>No / Pending</x:v>
      </x:c>
      <x:c r="EC1255" t="str">
        <x:f>IF(L1255="","",IF(OR(ISNUMBER(SEARCH("Retracted Publication",Q1255)),CM1255="Retracted",CN1255="Retracted",CM1255="Expression of Concern",CN1255="Expression of Concern",F1255="Not used",CG1255="Critical",CH1255="High",CH1255="Critical"),"BLOCKED — integrity or use restriction",IF(AND(CJ1255="Yes",CK1255="Yes",CL1255="Yes"),IF(AND(CM1255="Clear",CN1255="Verified — clear"),IF(AND(AND(LEN(TRIM(CF1255))&gt;0,LEFT(LOWER(TRIM(CF1255)),7)&lt;&gt;"pending"),OR(CG1255="High",CG1255="Moderate"),OR(CH1255="Low",CH1255="Some concerns",CH1255="Not applicable")),IF(AND(DD1255="No",OR(DE1255="HIGH",DE1255="CONDITIONAL"),AND(LEN(TRIM(DF1255))&gt;0,LEFT(LOWER(TRIM(DF1255)),7)&lt;&gt;"pending")),IF(AND(AND(LEN(TRIM(DT1255))&gt;0,LEFT(LOWER(TRIM(DT1255)),7)&lt;&gt;"pending"),AND(LEN(TRIM(DU1255))&gt;0,LEFT(LOWER(TRIM(DU1255)),7)&lt;&gt;"pending"),OR(AND(LEN(TRIM(DV1255))&gt;0,LEFT(LOWER(TRIM(DV1255)),7)&lt;&gt;"pending"),AND(LEN(TRIM(DW1255))&gt;0,LEFT(LOWER(TRIM(DW1255)),7)&lt;&gt;"pending")),AND(LEN(TRIM(DX1255))&gt;0,LEFT(LOWER(TRIM(DX1255)),7)&lt;&gt;"pending")),IF(AND(F1255="Claim-ready",OR(EA1255="Strong",EA1255="Moderate"),AND(LEN(TRIM(G1255))&gt;0,LEFT(LOWER(TRIM(G1255)),7)&lt;&gt;"pending"),G1255&lt;&gt;"No substantive use decision is permitted from identification metadata alone.",AND(LEN(TRIM(DZ1255))&gt;0,LEFT(LOWER(TRIM(DZ1255)),7)&lt;&gt;"pending"),DZ1255&lt;&gt;"Identification metadata alone does not permit any substantive scientific, causal, operational, or institutional claim.",AND(LEN(TRIM(EI1255))&gt;0,LEFT(LOWER(TRIM(EI1255)),7)&lt;&gt;"pending"),ISNUMBER(EH1255),EH1255&gt;0),"READY","PENDING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5" t="str">
        <x:v>Pending</x:v>
      </x:c>
      <x:c r="EE1255"/>
      <x:c r="EF1255" t="str">
        <x:v>Pending</x:v>
      </x:c>
      <x:c r="EG1255" t="str">
        <x:v>Pending</x:v>
      </x:c>
      <x:c r="EH1255"/>
      <x:c r="EI1255" s="501"/>
      <x:c r="EJ1255"/>
      <x:c r="EK1255" t="str">
        <x:v>Pending</x:v>
      </x:c>
      <x:c r="EL1255" t="n">
        <x:v>46272</x:v>
      </x:c>
      <x:c r="EM1255" t="str">
        <x:v>Production PubMed record imported and reconciled to Zotero item S47A9ZB8;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5" t="n">
        <x:f>IF(L1255="","",(IF(N1255&lt;&gt;"",1,0)+IF(O1255&lt;&gt;"",1,0)+IF(AJ1255&lt;&gt;"",1,0)+IF(AU1255&lt;&gt;"",1,0)+IF(BE1255&lt;&gt;"",1,0)+IF(CF1255&lt;&gt;"",1,0)+IF(CJ1255="Yes",1,0)+IF(CL1255="Yes",1,0)+IF(DE1255&lt;&gt;"Pending",1,0)+IF(F1255&lt;&gt;"",1,0)+IF(DZ1255&lt;&gt;"",1,0)+IF(EI1255&lt;&gt;"",1,0))/12)</x:f>
        <x:v>0.5</x:v>
      </x:c>
    </x:row>
    <x:row r="1256">
      <x:c r="A1256" t="str">
        <x:v>EV-1253</x:v>
      </x:c>
      <x:c r="B1256" t="str">
        <x:v>Integrity check</x:v>
      </x:c>
      <x:c r="C1256" t="str">
        <x:f>IF(L1256="","",IF(LEFT(EC1256,7)="BLOCKED","🔴 Do not use for conclusion",IF(EB1256="Yes","🟢 Claim-ready","🟡 Caution / context")))</x:f>
        <x:v>🟡 Caution / context</x:v>
      </x:c>
      <x:c r="D1256" t="str">
        <x:f>IF(L1256="","",EC1256)</x:f>
        <x:v>PENDING — appropriate appraisal</x:v>
      </x:c>
      <x:c r="E1256" t="str">
        <x:v>P3 — Medium</x:v>
      </x:c>
      <x:c r="F1256" t="str">
        <x:v>Pending</x:v>
      </x:c>
      <x:c r="G1256" t="str">
        <x:v>Title/abstract identify an explicit operational APHT/medical-readiness topic; retain for full-text assessment.</x:v>
      </x:c>
      <x:c r="H1256" t="str">
        <x:v>Obtain and review lawful full text; confirm human adjudication; then select a design-specific appraisal instrument.</x:v>
      </x:c>
      <x:c r="I1256"/>
      <x:c r="J1256" t="str">
        <x:v>B — APHT / Medical Readiness</x:v>
      </x:c>
      <x:c r="K1256" t="str">
        <x:v>IDENTIFIED</x:v>
      </x:c>
      <x:c r="L1256" t="str">
        <x:v>Facile synthesis of Bi2S3 hierarchical nanostructure with enhanced photocatalytic activity.</x:v>
      </x:c>
      <x:c r="M1256"/>
      <x:c r="N1256" t="str">
        <x:v>Chen, Fengjuan; Cao, Yali; Jia, Dianzeng</x:v>
      </x:c>
      <x:c r="O1256" t="n">
        <x:v>2013</x:v>
      </x:c>
      <x:c r="P1256" t="str">
        <x:v>Journal of colloid and interface science</x:v>
      </x:c>
      <x:c r="Q1256" t="str">
        <x:v>Journal Article; Research Support, Non-U.S. Gov't</x:v>
      </x:c>
      <x:c r="R1256" t="str">
        <x:v>Unclear</x:v>
      </x:c>
      <x:c r="S1256" t="str">
        <x:v>Unknown</x:v>
      </x:c>
      <x:c r="T1256" t="str">
        <x:v>eng</x:v>
      </x:c>
      <x:c r="U1256" t="str">
        <x:v>https://pubmed.ncbi.nlm.nih.gov/23673008/</x:v>
      </x:c>
      <x:c r="V1256" t="str">
        <x:v>10.1016/j.jcis.2013.04.013</x:v>
      </x:c>
      <x:c r="W1256" t="str">
        <x:f>IF(V1256="","",LOWER(SUBSTITUTE(SUBSTITUTE(SUBSTITUTE(SUBSTITUTE(TRIM(V1256),"https://doi.org/",""),"http://doi.org/",""),"https://dx.doi.org/",""),"doi:","")))</x:f>
        <x:v>10.1016/j.jcis.2013.04.013</x:v>
      </x:c>
      <x:c r="X1256" t="str">
        <x:v>23673008</x:v>
      </x:c>
      <x:c r="Y1256" t="str"/>
      <x:c r="Z1256"/>
      <x:c r="AA1256" t="str">
        <x:v>PubMed/MEDLINE</x:v>
      </x:c>
      <x:c r="AB1256" t="str">
        <x:v>PUBMED-B-v1.0-2026-08-28</x:v>
      </x:c>
      <x:c r="AC1256" t="str">
        <x:v>SP-PUBMED-B-20260828</x:v>
      </x:c>
      <x:c r="AD1256" s="499" t="n">
        <x:v>46262</x:v>
      </x:c>
      <x:c r="AE1256" s="499" t="n">
        <x:v>46272</x:v>
      </x:c>
      <x:c r="AF1256" t="str">
        <x:v>ZXIPRYA7</x:v>
      </x:c>
      <x:c r="AG1256"/>
      <x:c r="AH1256" t="str">
        <x:v>Tactical Athlete → Operational Readiness Brazil</x:v>
      </x:c>
      <x:c r="AI1256" t="str">
        <x:v>evidence-family:B</x:v>
      </x:c>
      <x:c r="AJ1256"/>
      <x:c r="AK1256" t="str">
        <x:f>IF(AJ1256="","",IF(OR(LOWER(AJ1256)="brazil",LOWER(AJ1256)="brasil"),"Yes","No"))</x:f>
      </x:c>
      <x:c r="AL1256"/>
      <x:c r="AM1256"/>
      <x:c r="AN1256"/>
      <x:c r="AO1256"/>
      <x:c r="AP1256"/>
      <x:c r="AQ1256"/>
      <x:c r="AR1256"/>
      <x:c r="AS1256"/>
      <x:c r="AT1256"/>
      <x:c r="AU1256"/>
      <x:c r="AV1256"/>
      <x:c r="AW1256"/>
      <x:c r="AX1256"/>
      <x:c r="AY1256"/>
      <x:c r="AZ1256"/>
      <x:c r="BA1256"/>
      <x:c r="BB1256"/>
      <x:c r="BC1256"/>
      <x:c r="BD1256"/>
      <x:c r="BE1256"/>
      <x:c r="BF1256"/>
      <x:c r="BG1256"/>
      <x:c r="BH1256"/>
      <x:c r="BI1256"/>
      <x:c r="BJ1256"/>
      <x:c r="BK1256"/>
      <x:c r="BL1256"/>
      <x:c r="BM1256"/>
      <x:c r="BN1256"/>
      <x:c r="BO1256"/>
      <x:c r="BP1256"/>
      <x:c r="BQ1256"/>
      <x:c r="BR1256"/>
      <x:c r="BS1256"/>
      <x:c r="BT1256"/>
      <x:c r="BU1256"/>
      <x:c r="BV1256"/>
      <x:c r="BW1256"/>
      <x:c r="BX1256"/>
      <x:c r="BY1256"/>
      <x:c r="BZ1256"/>
      <x:c r="CA1256"/>
      <x:c r="CB1256"/>
      <x:c r="CC1256"/>
      <x:c r="CD1256"/>
      <x:c r="CE1256"/>
      <x:c r="CF1256"/>
      <x:c r="CG1256"/>
      <x:c r="CH1256"/>
      <x:c r="CI1256"/>
      <x:c r="CJ1256" t="str">
        <x:v>Yes</x:v>
      </x:c>
      <x:c r="CK1256" t="str">
        <x:v>Yes</x:v>
      </x:c>
      <x:c r="CL1256" t="str">
        <x:v>Yes</x:v>
      </x:c>
      <x:c r="CM1256" t="str">
        <x:v>Clear</x:v>
      </x:c>
      <x:c r="CN1256" t="str">
        <x:v>Verified — clear</x:v>
      </x:c>
      <x:c r="CO1256" t="n">
        <x:v>46272</x:v>
      </x:c>
      <x:c r="CP1256" t="str">
        <x:v>https://pubmed.ncbi.nlm.nih.gov/23673008/</x:v>
      </x:c>
      <x:c r="CQ1256"/>
      <x:c r="CR1256"/>
      <x:c r="CS1256"/>
      <x:c r="CT1256"/>
      <x:c r="CU1256"/>
      <x:c r="CV1256"/>
      <x:c r="CW1256"/>
      <x:c r="CX1256"/>
      <x:c r="CY1256"/>
      <x:c r="CZ1256"/>
      <x:c r="DA1256"/>
      <x:c r="DB1256" t="str">
        <x:f>IF(L1256="","",IF(AND(COUNT(CU1256:DA1256)=7,OR(CU1256=0,CU1256=1,CU1256=2),OR(CV1256=0,CV1256=1,CV1256=2),OR(CW1256=0,CW1256=1,CW1256=2),OR(CX1256=0,CX1256=1,CX1256=2),OR(CY1256=0,CY1256=1,CY1256=2),OR(CZ1256=0,CZ1256=1,CZ1256=2),OR(DA1256=0,DA1256=1,DA1256=2)),SUM(CU1256:DA1256),""))</x:f>
      </x:c>
      <x:c r="DC1256" t="str">
        <x:f>IF(DB1256="","",ROUND(DB1256/14*10,1))</x:f>
      </x:c>
      <x:c r="DD1256" t="str">
        <x:v>Pending</x:v>
      </x:c>
      <x:c r="DE1256" t="str">
        <x:f>IF(L1256="","",IF(DC1256="","Pending",IF(DD1256="Yes","CONDITIONAL — safety override",IF(DC1256&gt;=8,"HIGH",IF(DC1256&gt;=5,"CONDITIONAL","LOW")))))</x:f>
        <x:v>Pending</x:v>
      </x:c>
      <x:c r="DF1256" t="str">
        <x:v>Pending screening and full-text appraisal; no transferability judgment made at identification.</x:v>
      </x:c>
      <x:c r="DG1256"/>
      <x:c r="DH1256"/>
      <x:c r="DI1256"/>
      <x:c r="DJ1256"/>
      <x:c r="DK1256"/>
      <x:c r="DL1256"/>
      <x:c r="DM1256"/>
      <x:c r="DN1256"/>
      <x:c r="DO1256"/>
      <x:c r="DP1256"/>
      <x:c r="DQ1256"/>
      <x:c r="DR1256"/>
      <x:c r="DS1256"/>
      <x:c r="DT1256"/>
      <x:c r="DU1256"/>
      <x:c r="DV1256"/>
      <x:c r="DW1256"/>
      <x:c r="DX1256"/>
      <x:c r="DY1256"/>
      <x:c r="DZ1256" t="str">
        <x:v>Title/abstract screening alone does not establish effectiveness, causality, methodological quality, transferability to Brazilian public safety or an institutional recommendation.</x:v>
      </x:c>
      <x:c r="EA1256" t="str">
        <x:v>Pending</x:v>
      </x:c>
      <x:c r="EB1256" t="str">
        <x:f>IF(L1256="","",IF(EC1256="READY","Yes","No / Pending"))</x:f>
        <x:v>No / Pending</x:v>
      </x:c>
      <x:c r="EC1256" t="str">
        <x:f>IF(L1256="","",IF(OR(ISNUMBER(SEARCH("Retracted Publication",Q1256)),CM1256="Retracted",CN1256="Retracted",CM1256="Expression of Concern",CN1256="Expression of Concern",F1256="Not used",CG1256="Critical",CH1256="High",CH1256="Critical"),"BLOCKED — integrity or use restriction",IF(AND(CJ1256="Yes",CK1256="Yes",CL1256="Yes"),IF(AND(CM1256="Clear",CN1256="Verified — clear"),IF(AND(AND(LEN(TRIM(CF1256))&gt;0,LEFT(LOWER(TRIM(CF1256)),7)&lt;&gt;"pending"),OR(CG1256="High",CG1256="Moderate"),OR(CH1256="Low",CH1256="Some concerns",CH1256="Not applicable")),IF(AND(DD1256="No",OR(DE1256="HIGH",DE1256="CONDITIONAL"),AND(LEN(TRIM(DF1256))&gt;0,LEFT(LOWER(TRIM(DF1256)),7)&lt;&gt;"pending")),IF(AND(AND(LEN(TRIM(DT1256))&gt;0,LEFT(LOWER(TRIM(DT1256)),7)&lt;&gt;"pending"),AND(LEN(TRIM(DU1256))&gt;0,LEFT(LOWER(TRIM(DU1256)),7)&lt;&gt;"pending"),OR(AND(LEN(TRIM(DV1256))&gt;0,LEFT(LOWER(TRIM(DV1256)),7)&lt;&gt;"pending"),AND(LEN(TRIM(DW1256))&gt;0,LEFT(LOWER(TRIM(DW1256)),7)&lt;&gt;"pending")),AND(LEN(TRIM(DX1256))&gt;0,LEFT(LOWER(TRIM(DX1256)),7)&lt;&gt;"pending")),IF(AND(F1256="Claim-ready",OR(EA1256="Strong",EA1256="Moderate"),AND(LEN(TRIM(G1256))&gt;0,LEFT(LOWER(TRIM(G1256)),7)&lt;&gt;"pending"),G1256&lt;&gt;"No substantive use decision is permitted from identification metadata alone.",AND(LEN(TRIM(DZ1256))&gt;0,LEFT(LOWER(TRIM(DZ1256)),7)&lt;&gt;"pending"),DZ1256&lt;&gt;"Identification metadata alone does not permit any substantive scientific, causal, operational, or institutional claim.",AND(LEN(TRIM(EI1256))&gt;0,LEFT(LOWER(TRIM(EI1256)),7)&lt;&gt;"pending"),ISNUMBER(EH1256),EH1256&gt;0),"READY","PENDING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6" t="str">
        <x:v>Pending</x:v>
      </x:c>
      <x:c r="EE1256"/>
      <x:c r="EF1256" t="str">
        <x:v>Pending</x:v>
      </x:c>
      <x:c r="EG1256" t="str">
        <x:v>Pending</x:v>
      </x:c>
      <x:c r="EH1256"/>
      <x:c r="EI1256" s="501"/>
      <x:c r="EJ1256"/>
      <x:c r="EK1256" t="str">
        <x:v>Pending</x:v>
      </x:c>
      <x:c r="EL1256" t="n">
        <x:v>46272</x:v>
      </x:c>
      <x:c r="EM1256" t="str">
        <x:v>Production PubMed record imported and reconciled to Zotero item ZXIPRYA7;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6" t="n">
        <x:f>IF(L1256="","",(IF(N1256&lt;&gt;"",1,0)+IF(O1256&lt;&gt;"",1,0)+IF(AJ1256&lt;&gt;"",1,0)+IF(AU1256&lt;&gt;"",1,0)+IF(BE1256&lt;&gt;"",1,0)+IF(CF1256&lt;&gt;"",1,0)+IF(CJ1256="Yes",1,0)+IF(CL1256="Yes",1,0)+IF(DE1256&lt;&gt;"Pending",1,0)+IF(F1256&lt;&gt;"",1,0)+IF(DZ1256&lt;&gt;"",1,0)+IF(EI1256&lt;&gt;"",1,0))/12)</x:f>
        <x:v>0.5</x:v>
      </x:c>
    </x:row>
    <x:row r="1257">
      <x:c r="A1257" t="str">
        <x:v>EV-1254</x:v>
      </x:c>
      <x:c r="B1257" t="str">
        <x:v>Not used</x:v>
      </x:c>
      <x:c r="C1257" t="str">
        <x:f>IF(L1257="","",IF(LEFT(EC1257,7)="BLOCKED","🔴 Do not use for conclusion",IF(EB1257="Yes","🟢 Claim-ready","🟡 Caution / context")))</x:f>
        <x:v>🔴 Do not use for conclusion</x:v>
      </x:c>
      <x:c r="D1257" t="str">
        <x:f>IF(L1257="","",EC1257)</x:f>
        <x:v>BLOCKED — integrity or use restriction</x:v>
      </x:c>
      <x:c r="E1257" t="str">
        <x:v>P4 — Low</x:v>
      </x:c>
      <x:c r="F1257" t="str">
        <x:v>Not used</x:v>
      </x:c>
      <x:c r="G1257" t="str">
        <x:v>No tactical/public-safety context, readiness domain, operational APHT link or explicit implementation-science role is evident in title/abstract.</x:v>
      </x:c>
      <x:c r="H1257" t="str">
        <x:v>Human confirmation of exclusion; retain the record and audit trail; do not use it for conclusions.</x:v>
      </x:c>
      <x:c r="I1257"/>
      <x:c r="J1257" t="str">
        <x:v>B — APHT / Medical Readiness</x:v>
      </x:c>
      <x:c r="K1257" t="str">
        <x:v>IDENTIFIED</x:v>
      </x:c>
      <x:c r="L1257" t="str">
        <x:v>Interactions between urinary 4-tert-octylphenol levels and metabolism enzyme gene variants on idiopathic male infertility.</x:v>
      </x:c>
      <x:c r="M1257"/>
      <x:c r="N1257" t="str">
        <x:v>Qin, Yufeng; Chen, Minjian; Wu, Wei; Xu, Bin; Tang, Rong; Chen, Xiaojiao; Du, Guizhen; Lu, Chuncheng; Meeker, John D; Zhou, Zuomin; Xia, Yankai; Wang, Xinru</x:v>
      </x:c>
      <x:c r="O1257" t="n">
        <x:v>2013</x:v>
      </x:c>
      <x:c r="P1257" t="str">
        <x:v>PloS one</x:v>
      </x:c>
      <x:c r="Q1257" t="str">
        <x:v>Journal Article; Research Support, Non-U.S. Gov't</x:v>
      </x:c>
      <x:c r="R1257" t="str">
        <x:v>Unclear</x:v>
      </x:c>
      <x:c r="S1257" t="str">
        <x:v>Unknown</x:v>
      </x:c>
      <x:c r="T1257" t="str">
        <x:v>eng</x:v>
      </x:c>
      <x:c r="U1257" t="str">
        <x:v>https://pubmed.ncbi.nlm.nih.gov/23555028/</x:v>
      </x:c>
      <x:c r="V1257" t="str">
        <x:v>10.1371/journal.pone.0059398</x:v>
      </x:c>
      <x:c r="W1257" t="str">
        <x:f>IF(V1257="","",LOWER(SUBSTITUTE(SUBSTITUTE(SUBSTITUTE(SUBSTITUTE(TRIM(V1257),"https://doi.org/",""),"http://doi.org/",""),"https://dx.doi.org/",""),"doi:","")))</x:f>
        <x:v>10.1371/journal.pone.0059398</x:v>
      </x:c>
      <x:c r="X1257" t="str">
        <x:v>23555028</x:v>
      </x:c>
      <x:c r="Y1257" t="str">
        <x:v>PMC3598701</x:v>
      </x:c>
      <x:c r="Z1257"/>
      <x:c r="AA1257" t="str">
        <x:v>PubMed/MEDLINE</x:v>
      </x:c>
      <x:c r="AB1257" t="str">
        <x:v>PUBMED-B-v1.0-2026-08-28</x:v>
      </x:c>
      <x:c r="AC1257" t="str">
        <x:v>SP-PUBMED-B-20260828</x:v>
      </x:c>
      <x:c r="AD1257" s="499" t="n">
        <x:v>46262</x:v>
      </x:c>
      <x:c r="AE1257" s="499" t="n">
        <x:v>46272</x:v>
      </x:c>
      <x:c r="AF1257" t="str">
        <x:v>K3LT8CWT</x:v>
      </x:c>
      <x:c r="AG1257"/>
      <x:c r="AH1257" t="str">
        <x:v>Tactical Athlete → Operational Readiness Brazil</x:v>
      </x:c>
      <x:c r="AI1257" t="str">
        <x:v>evidence-family:B</x:v>
      </x:c>
      <x:c r="AJ1257"/>
      <x:c r="AK1257" t="str">
        <x:f>IF(AJ1257="","",IF(OR(LOWER(AJ1257)="brazil",LOWER(AJ1257)="brasil"),"Yes","No"))</x:f>
      </x:c>
      <x:c r="AL1257"/>
      <x:c r="AM1257"/>
      <x:c r="AN1257"/>
      <x:c r="AO1257"/>
      <x:c r="AP1257"/>
      <x:c r="AQ1257"/>
      <x:c r="AR1257"/>
      <x:c r="AS1257"/>
      <x:c r="AT1257"/>
      <x:c r="AU1257"/>
      <x:c r="AV1257"/>
      <x:c r="AW1257"/>
      <x:c r="AX1257"/>
      <x:c r="AY1257"/>
      <x:c r="AZ1257"/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/>
      <x:c r="BO1257"/>
      <x:c r="BP1257"/>
      <x:c r="BQ1257"/>
      <x:c r="BR1257"/>
      <x:c r="BS1257"/>
      <x:c r="BT1257"/>
      <x:c r="BU1257"/>
      <x:c r="BV1257"/>
      <x:c r="BW1257"/>
      <x:c r="BX1257"/>
      <x:c r="BY1257"/>
      <x:c r="BZ1257"/>
      <x:c r="CA1257"/>
      <x:c r="CB1257"/>
      <x:c r="CC1257"/>
      <x:c r="CD1257"/>
      <x:c r="CE1257"/>
      <x:c r="CF1257"/>
      <x:c r="CG1257"/>
      <x:c r="CH1257"/>
      <x:c r="CI1257"/>
      <x:c r="CJ1257" t="str">
        <x:v>Yes</x:v>
      </x:c>
      <x:c r="CK1257" t="str">
        <x:v>Yes</x:v>
      </x:c>
      <x:c r="CL1257" t="str">
        <x:v>Yes</x:v>
      </x:c>
      <x:c r="CM1257" t="str">
        <x:v>Clear</x:v>
      </x:c>
      <x:c r="CN1257" t="str">
        <x:v>Verified — clear</x:v>
      </x:c>
      <x:c r="CO1257" t="n">
        <x:v>46272</x:v>
      </x:c>
      <x:c r="CP1257" t="str">
        <x:v>https://pubmed.ncbi.nlm.nih.gov/23555028/</x:v>
      </x:c>
      <x:c r="CQ1257"/>
      <x:c r="CR1257"/>
      <x:c r="CS1257"/>
      <x:c r="CT1257"/>
      <x:c r="CU1257"/>
      <x:c r="CV1257"/>
      <x:c r="CW1257"/>
      <x:c r="CX1257"/>
      <x:c r="CY1257"/>
      <x:c r="CZ1257"/>
      <x:c r="DA1257"/>
      <x:c r="DB1257" t="str">
        <x:f>IF(L1257="","",IF(AND(COUNT(CU1257:DA1257)=7,OR(CU1257=0,CU1257=1,CU1257=2),OR(CV1257=0,CV1257=1,CV1257=2),OR(CW1257=0,CW1257=1,CW1257=2),OR(CX1257=0,CX1257=1,CX1257=2),OR(CY1257=0,CY1257=1,CY1257=2),OR(CZ1257=0,CZ1257=1,CZ1257=2),OR(DA1257=0,DA1257=1,DA1257=2)),SUM(CU1257:DA1257),""))</x:f>
      </x:c>
      <x:c r="DC1257" t="str">
        <x:f>IF(DB1257="","",ROUND(DB1257/14*10,1))</x:f>
      </x:c>
      <x:c r="DD1257" t="str">
        <x:v>Pending</x:v>
      </x:c>
      <x:c r="DE1257" t="str">
        <x:f>IF(L1257="","",IF(DC1257="","Pending",IF(DD1257="Yes","CONDITIONAL — safety override",IF(DC1257&gt;=8,"HIGH",IF(DC1257&gt;=5,"CONDITIONAL","LOW")))))</x:f>
        <x:v>Pending</x:v>
      </x:c>
      <x:c r="DF1257" t="str">
        <x:v>Pending screening and full-text appraisal; no transferability judgment made at identification.</x:v>
      </x:c>
      <x:c r="DG1257"/>
      <x:c r="DH1257"/>
      <x:c r="DI1257"/>
      <x:c r="DJ1257"/>
      <x:c r="DK1257"/>
      <x:c r="DL1257"/>
      <x:c r="DM1257"/>
      <x:c r="DN1257"/>
      <x:c r="DO1257"/>
      <x:c r="DP1257"/>
      <x:c r="DQ1257"/>
      <x:c r="DR1257"/>
      <x:c r="DS1257"/>
      <x:c r="DT1257"/>
      <x:c r="DU1257"/>
      <x:c r="DV1257"/>
      <x:c r="DW1257"/>
      <x:c r="DX1257"/>
      <x:c r="DY1257"/>
      <x:c r="DZ1257" t="str">
        <x:v>This title/abstract screening record does not support conclusions about Brazilian operational readiness or institutional practice.</x:v>
      </x:c>
      <x:c r="EA1257" t="str">
        <x:v>Pending</x:v>
      </x:c>
      <x:c r="EB1257" t="str">
        <x:f>IF(L1257="","",IF(EC1257="READY","Yes","No / Pending"))</x:f>
        <x:v>No / Pending</x:v>
      </x:c>
      <x:c r="EC1257" t="str">
        <x:f>IF(L1257="","",IF(OR(ISNUMBER(SEARCH("Retracted Publication",Q1257)),CM1257="Retracted",CN1257="Retracted",CM1257="Expression of Concern",CN1257="Expression of Concern",F1257="Not used",CG1257="Critical",CH1257="High",CH1257="Critical"),"BLOCKED — integrity or use restriction",IF(AND(CJ1257="Yes",CK1257="Yes",CL1257="Yes"),IF(AND(CM1257="Clear",CN1257="Verified — clear"),IF(AND(AND(LEN(TRIM(CF1257))&gt;0,LEFT(LOWER(TRIM(CF1257)),7)&lt;&gt;"pending"),OR(CG1257="High",CG1257="Moderate"),OR(CH1257="Low",CH1257="Some concerns",CH1257="Not applicable")),IF(AND(DD1257="No",OR(DE1257="HIGH",DE1257="CONDITIONAL"),AND(LEN(TRIM(DF1257))&gt;0,LEFT(LOWER(TRIM(DF1257)),7)&lt;&gt;"pending")),IF(AND(AND(LEN(TRIM(DT1257))&gt;0,LEFT(LOWER(TRIM(DT1257)),7)&lt;&gt;"pending"),AND(LEN(TRIM(DU1257))&gt;0,LEFT(LOWER(TRIM(DU1257)),7)&lt;&gt;"pending"),OR(AND(LEN(TRIM(DV1257))&gt;0,LEFT(LOWER(TRIM(DV1257)),7)&lt;&gt;"pending"),AND(LEN(TRIM(DW1257))&gt;0,LEFT(LOWER(TRIM(DW1257)),7)&lt;&gt;"pending")),AND(LEN(TRIM(DX1257))&gt;0,LEFT(LOWER(TRIM(DX1257)),7)&lt;&gt;"pending")),IF(AND(F1257="Claim-ready",OR(EA1257="Strong",EA1257="Moderate"),AND(LEN(TRIM(G1257))&gt;0,LEFT(LOWER(TRIM(G1257)),7)&lt;&gt;"pending"),G1257&lt;&gt;"No substantive use decision is permitted from identification metadata alone.",AND(LEN(TRIM(DZ1257))&gt;0,LEFT(LOWER(TRIM(DZ1257)),7)&lt;&gt;"pending"),DZ1257&lt;&gt;"Identification metadata alone does not permit any substantive scientific, causal, operational, or institutional claim.",AND(LEN(TRIM(EI1257))&gt;0,LEFT(LOWER(TRIM(EI1257)),7)&lt;&gt;"pending"),ISNUMBER(EH1257),EH1257&gt;0),"READY","PENDING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257" t="str">
        <x:v>Pending</x:v>
      </x:c>
      <x:c r="EE1257"/>
      <x:c r="EF1257" t="str">
        <x:v>Pending</x:v>
      </x:c>
      <x:c r="EG1257" t="str">
        <x:v>Pending</x:v>
      </x:c>
      <x:c r="EH1257"/>
      <x:c r="EI1257" s="501"/>
      <x:c r="EJ1257"/>
      <x:c r="EK1257" t="str">
        <x:v>Pending</x:v>
      </x:c>
      <x:c r="EL1257" t="n">
        <x:v>46272</x:v>
      </x:c>
      <x:c r="EM1257" t="str">
        <x:v>Production PubMed record imported and reconciled to Zotero item K3LT8CWT;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1257" t="n">
        <x:f>IF(L1257="","",(IF(N1257&lt;&gt;"",1,0)+IF(O1257&lt;&gt;"",1,0)+IF(AJ1257&lt;&gt;"",1,0)+IF(AU1257&lt;&gt;"",1,0)+IF(BE1257&lt;&gt;"",1,0)+IF(CF1257&lt;&gt;"",1,0)+IF(CJ1257="Yes",1,0)+IF(CL1257="Yes",1,0)+IF(DE1257&lt;&gt;"Pending",1,0)+IF(F1257&lt;&gt;"",1,0)+IF(DZ1257&lt;&gt;"",1,0)+IF(EI1257&lt;&gt;"",1,0))/12)</x:f>
        <x:v>0.5</x:v>
      </x:c>
    </x:row>
    <x:row r="1258">
      <x:c r="A1258" t="str">
        <x:v>EV-1255</x:v>
      </x:c>
      <x:c r="B1258" t="str">
        <x:v>Integrity check</x:v>
      </x:c>
      <x:c r="C1258" t="str">
        <x:f>IF(L1258="","",IF(LEFT(EC1258,7)="BLOCKED","🔴 Do not use for conclusion",IF(EB1258="Yes","🟢 Claim-ready","🟡 Caution / context")))</x:f>
        <x:v>🟡 Caution / context</x:v>
      </x:c>
      <x:c r="D1258" t="str">
        <x:f>IF(L1258="","",EC1258)</x:f>
        <x:v>PENDING — appropriate appraisal</x:v>
      </x:c>
      <x:c r="E1258" t="str">
        <x:v>P3 — Medium</x:v>
      </x:c>
      <x:c r="F1258" t="str">
        <x:v>Pending</x:v>
      </x:c>
      <x:c r="G1258" t="str">
        <x:v>Title/abstract identify an explicit operational APHT/medical-readiness topic; retain for full-text assessment.</x:v>
      </x:c>
      <x:c r="H1258" t="str">
        <x:v>Obtain and review lawful full text; confirm human adjudication; then select a design-specific appraisal instrument.</x:v>
      </x:c>
      <x:c r="I1258"/>
      <x:c r="J1258" t="str">
        <x:v>B — APHT / Medical Readiness</x:v>
      </x:c>
      <x:c r="K1258" t="str">
        <x:v>IDENTIFIED</x:v>
      </x:c>
      <x:c r="L1258" t="str">
        <x:v>Redefining Technical Rescue and Casualty Care for SOF: Part 1.</x:v>
      </x:c>
      <x:c r="M1258"/>
      <x:c r="N1258" t="str">
        <x:v>McKay, Sean D; Johnston, J; Callaway, David W</x:v>
      </x:c>
      <x:c r="O1258" t="n">
        <x:v>2012</x:v>
      </x:c>
      <x:c r="P1258" t="str">
        <x:v>Journal of special operations medicine : a peer reviewed journal for SOF medical professionals</x:v>
      </x:c>
      <x:c r="Q1258" t="str">
        <x:v>Journal Article</x:v>
      </x:c>
      <x:c r="R1258" t="str">
        <x:v>Unclear</x:v>
      </x:c>
      <x:c r="S1258" t="str">
        <x:v>Unknown</x:v>
      </x:c>
      <x:c r="T1258" t="str">
        <x:v>eng</x:v>
      </x:c>
      <x:c r="U1258" t="str">
        <x:v>https://pubmed.ncbi.nlm.nih.gov/23536462/</x:v>
      </x:c>
      <x:c r="V1258" t="str">
        <x:v>10.55460/yt1m-yhyx</x:v>
      </x:c>
      <x:c r="W1258" t="str">
        <x:f>IF(V1258="","",LOWER(SUBSTITUTE(SUBSTITUTE(SUBSTITUTE(SUBSTITUTE(TRIM(V1258),"https://doi.org/",""),"http://doi.org/",""),"https://dx.doi.org/",""),"doi:","")))</x:f>
        <x:v>10.55460/yt1m-yhyx</x:v>
      </x:c>
      <x:c r="X1258" t="str">
        <x:v>23536462</x:v>
      </x:c>
      <x:c r="Y1258" t="str"/>
      <x:c r="Z1258"/>
      <x:c r="AA1258" t="str">
        <x:v>PubMed/MEDLINE</x:v>
      </x:c>
      <x:c r="AB1258" t="str">
        <x:v>PUBMED-B-v1.0-2026-08-28</x:v>
      </x:c>
      <x:c r="AC1258" t="str">
        <x:v>SP-PUBMED-B-20260828</x:v>
      </x:c>
      <x:c r="AD1258" s="499" t="n">
        <x:v>46262</x:v>
      </x:c>
      <x:c r="AE1258" s="499" t="n">
        <x:v>46272</x:v>
      </x:c>
      <x:c r="AF1258" t="str">
        <x:v>Y5VXHU4U</x:v>
      </x:c>
      <x:c r="AG1258"/>
      <x:c r="AH1258" t="str">
        <x:v>Tactical Athlete → Operational Readiness Brazil</x:v>
      </x:c>
      <x:c r="AI1258" t="str">
        <x:v>evidence-family:B</x:v>
      </x:c>
      <x:c r="AJ1258"/>
      <x:c r="AK1258" t="str">
        <x:f>IF(AJ1258="","",IF(OR(LOWER(AJ1258)="brazil",LOWER(AJ1258)="brasil"),"Yes","No"))</x:f>
      </x:c>
      <x:c r="AL1258"/>
      <x:c r="AM1258"/>
      <x:c r="AN1258"/>
      <x:c r="AO1258"/>
      <x:c r="AP1258"/>
      <x:c r="AQ1258"/>
      <x:c r="AR1258"/>
      <x:c r="AS1258"/>
      <x:c r="AT1258"/>
      <x:c r="AU1258"/>
      <x:c r="AV1258"/>
      <x:c r="AW1258"/>
      <x:c r="AX1258"/>
      <x:c r="AY1258"/>
      <x:c r="AZ1258"/>
      <x:c r="BA1258"/>
      <x:c r="BB1258"/>
      <x:c r="BC1258"/>
      <x:c r="BD1258"/>
      <x:c r="BE1258"/>
      <x:c r="BF1258"/>
      <x:c r="BG1258"/>
      <x:c r="BH1258"/>
      <x:c r="BI1258"/>
      <x:c r="BJ1258"/>
      <x:c r="BK1258"/>
      <x:c r="BL1258"/>
      <x:c r="BM1258"/>
      <x:c r="BN1258"/>
      <x:c r="BO1258"/>
      <x:c r="BP1258"/>
      <x:c r="BQ1258"/>
      <x:c r="BR1258"/>
      <x:c r="BS1258"/>
      <x:c r="BT1258"/>
      <x:c r="BU1258"/>
      <x:c r="BV1258"/>
      <x:c r="BW1258"/>
      <x:c r="BX1258"/>
      <x:c r="BY1258"/>
      <x:c r="BZ1258"/>
      <x:c r="CA1258"/>
      <x:c r="CB1258"/>
      <x:c r="CC1258"/>
      <x:c r="CD1258"/>
      <x:c r="CE1258"/>
      <x:c r="CF1258"/>
      <x:c r="CG1258"/>
      <x:c r="CH1258"/>
      <x:c r="CI1258"/>
      <x:c r="CJ1258" t="str">
        <x:v>Yes</x:v>
      </x:c>
      <x:c r="CK1258" t="str">
        <x:v>Yes</x:v>
      </x:c>
      <x:c r="CL1258" t="str">
        <x:v>Yes</x:v>
      </x:c>
      <x:c r="CM1258" t="str">
        <x:v>Clear</x:v>
      </x:c>
      <x:c r="CN1258" t="str">
        <x:v>Verified — clear</x:v>
      </x:c>
      <x:c r="CO1258" t="n">
        <x:v>46272</x:v>
      </x:c>
      <x:c r="CP1258" t="str">
        <x:v>https://pubmed.ncbi.nlm.nih.gov/23536462/</x:v>
      </x:c>
      <x:c r="CQ1258"/>
      <x:c r="CR1258"/>
      <x:c r="CS1258"/>
      <x:c r="CT1258"/>
      <x:c r="CU1258"/>
      <x:c r="CV1258"/>
      <x:c r="CW1258"/>
      <x:c r="CX1258"/>
      <x:c r="CY1258"/>
      <x:c r="CZ1258"/>
      <x:c r="DA1258"/>
      <x:c r="DB1258" t="str">
        <x:f>IF(L1258="","",IF(AND(COUNT(CU1258:DA1258)=7,OR(CU1258=0,CU1258=1,CU1258=2),OR(CV1258=0,CV1258=1,CV1258=2),OR(CW1258=0,CW1258=1,CW1258=2),OR(CX1258=0,CX1258=1,CX1258=2),OR(CY1258=0,CY1258=1,CY1258=2),OR(CZ1258=0,CZ1258=1,CZ1258=2),OR(DA1258=0,DA1258=1,DA1258=2)),SUM(CU1258:DA1258),""))</x:f>
      </x:c>
      <x:c r="DC1258" t="str">
        <x:f>IF(DB1258="","",ROUND(DB1258/14*10,1))</x:f>
      </x:c>
      <x:c r="DD1258" t="str">
        <x:v>Pending</x:v>
      </x:c>
      <x:c r="DE1258" t="str">
        <x:f>IF(L1258="","",IF(DC1258="","Pending",IF(DD1258="Yes","CONDITIONAL — safety override",IF(DC1258&gt;=8,"HIGH",IF(DC1258&gt;=5,"CONDITIONAL","LOW")))))</x:f>
        <x:v>Pending</x:v>
      </x:c>
      <x:c r="DF1258" t="str">
        <x:v>Pending screening and full-text appraisal; no transferability judgment made at identification.</x:v>
      </x:c>
      <x:c r="DG1258"/>
      <x:c r="DH1258"/>
      <x:c r="DI1258"/>
      <x:c r="DJ1258"/>
      <x:c r="DK1258"/>
      <x:c r="DL1258"/>
      <x:c r="DM1258"/>
      <x:c r="DN1258"/>
      <x:c r="DO1258"/>
      <x:c r="DP1258"/>
      <x:c r="DQ1258"/>
      <x:c r="DR1258"/>
      <x:c r="DS1258"/>
      <x:c r="DT1258"/>
      <x:c r="DU1258"/>
      <x:c r="DV1258"/>
      <x:c r="DW1258"/>
      <x:c r="DX1258"/>
      <x:c r="DY1258"/>
      <x:c r="DZ1258" t="str">
        <x:v>Title/abstract screening alone does not establish effectiveness, causality, methodological quality, transferability to Brazilian public safety or an institutional recommendation.</x:v>
      </x:c>
      <x:c r="EA1258" t="str">
        <x:v>Pending</x:v>
      </x:c>
      <x:c r="EB1258" t="str">
        <x:f>IF(L1258="","",IF(EC1258="READY","Yes","No / Pending"))</x:f>
        <x:v>No / Pending</x:v>
      </x:c>
      <x:c r="EC1258" t="str">
        <x:f>IF(L1258="","",IF(OR(ISNUMBER(SEARCH("Retracted Publication",Q1258)),CM1258="Retracted",CN1258="Retracted",CM1258="Expression of Concern",CN1258="Expression of Concern",F1258="Not used",CG1258="Critical",CH1258="High",CH1258="Critical"),"BLOCKED — integrity or use restriction",IF(AND(CJ1258="Yes",CK1258="Yes",CL1258="Yes"),IF(AND(CM1258="Clear",CN1258="Verified — clear"),IF(AND(AND(LEN(TRIM(CF1258))&gt;0,LEFT(LOWER(TRIM(CF1258)),7)&lt;&gt;"pending"),OR(CG1258="High",CG1258="Moderate"),OR(CH1258="Low",CH1258="Some concerns",CH1258="Not applicable")),IF(AND(DD1258="No",OR(DE1258="HIGH",DE1258="CONDITIONAL"),AND(LEN(TRIM(DF1258))&gt;0,LEFT(LOWER(TRIM(DF1258)),7)&lt;&gt;"pending")),IF(AND(AND(LEN(TRIM(DT1258))&gt;0,LEFT(LOWER(TRIM(DT1258)),7)&lt;&gt;"pending"),AND(LEN(TRIM(DU1258))&gt;0,LEFT(LOWER(TRIM(DU1258)),7)&lt;&gt;"pending"),OR(AND(LEN(TRIM(DV1258))&gt;0,LEFT(LOWER(TRIM(DV1258)),7)&lt;&gt;"pending"),AND(LEN(TRIM(DW1258))&gt;0,LEFT(LOWER(TRIM(DW1258)),7)&lt;&gt;"pending")),AND(LEN(TRIM(DX1258))&gt;0,LEFT(LOWER(TRIM(DX1258)),7)&lt;&gt;"pending")),IF(AND(F1258="Claim-ready",OR(EA1258="Strong",EA1258="Moderate"),AND(LEN(TRIM(G1258))&gt;0,LEFT(LOWER(TRIM(G1258)),7)&lt;&gt;"pending"),G1258&lt;&gt;"No substantive use decision is permitted from identification metadata alone.",AND(LEN(TRIM(DZ1258))&gt;0,LEFT(LOWER(TRIM(DZ1258)),7)&lt;&gt;"pending"),DZ1258&lt;&gt;"Identification metadata alone does not permit any substantive scientific, causal, operational, or institutional claim.",AND(LEN(TRIM(EI1258))&gt;0,LEFT(LOWER(TRIM(EI1258)),7)&lt;&gt;"pending"),ISNUMBER(EH1258),EH1258&gt;0),"READY","PENDING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8" t="str">
        <x:v>Pending</x:v>
      </x:c>
      <x:c r="EE1258"/>
      <x:c r="EF1258" t="str">
        <x:v>Pending</x:v>
      </x:c>
      <x:c r="EG1258" t="str">
        <x:v>Pending</x:v>
      </x:c>
      <x:c r="EH1258"/>
      <x:c r="EI1258" s="501"/>
      <x:c r="EJ1258"/>
      <x:c r="EK1258" t="str">
        <x:v>Pending</x:v>
      </x:c>
      <x:c r="EL1258" t="n">
        <x:v>46272</x:v>
      </x:c>
      <x:c r="EM1258" t="str">
        <x:v>Production PubMed record imported and reconciled to Zotero item Y5VXHU4U;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8" t="n">
        <x:f>IF(L1258="","",(IF(N1258&lt;&gt;"",1,0)+IF(O1258&lt;&gt;"",1,0)+IF(AJ1258&lt;&gt;"",1,0)+IF(AU1258&lt;&gt;"",1,0)+IF(BE1258&lt;&gt;"",1,0)+IF(CF1258&lt;&gt;"",1,0)+IF(CJ1258="Yes",1,0)+IF(CL1258="Yes",1,0)+IF(DE1258&lt;&gt;"Pending",1,0)+IF(F1258&lt;&gt;"",1,0)+IF(DZ1258&lt;&gt;"",1,0)+IF(EI1258&lt;&gt;"",1,0))/12)</x:f>
        <x:v>0.5</x:v>
      </x:c>
    </x:row>
    <x:row r="1259">
      <x:c r="A1259" t="str">
        <x:v>EV-1256</x:v>
      </x:c>
      <x:c r="B1259" t="str">
        <x:v>Integrity check</x:v>
      </x:c>
      <x:c r="C1259" t="str">
        <x:f>IF(L1259="","",IF(LEFT(EC1259,7)="BLOCKED","🔴 Do not use for conclusion",IF(EB1259="Yes","🟢 Claim-ready","🟡 Caution / context")))</x:f>
        <x:v>🟡 Caution / context</x:v>
      </x:c>
      <x:c r="D1259" t="str">
        <x:f>IF(L1259="","",EC1259)</x:f>
        <x:v>PENDING — appropriate appraisal</x:v>
      </x:c>
      <x:c r="E1259" t="str">
        <x:v>P3 — Medium</x:v>
      </x:c>
      <x:c r="F1259" t="str">
        <x:v>Pending</x:v>
      </x:c>
      <x:c r="G1259" t="str">
        <x:v>Title/abstract identify an explicit operational APHT/medical-readiness topic; retain for full-text assessment.</x:v>
      </x:c>
      <x:c r="H1259" t="str">
        <x:v>Obtain and review lawful full text; confirm human adjudication; then select a design-specific appraisal instrument.</x:v>
      </x:c>
      <x:c r="I1259"/>
      <x:c r="J1259" t="str">
        <x:v>B — APHT / Medical Readiness</x:v>
      </x:c>
      <x:c r="K1259" t="str">
        <x:v>IDENTIFIED</x:v>
      </x:c>
      <x:c r="L1259" t="str">
        <x:v>USSOCOM TCCC CASEVAC Set Program A Retrospective and Overview.</x:v>
      </x:c>
      <x:c r="M1259"/>
      <x:c r="N1259" t="str">
        <x:v>Gilpin, John</x:v>
      </x:c>
      <x:c r="O1259" t="n">
        <x:v>2012</x:v>
      </x:c>
      <x:c r="P1259" t="str">
        <x:v>Journal of special operations medicine : a peer reviewed journal for SOF medical professionals</x:v>
      </x:c>
      <x:c r="Q1259" t="str">
        <x:v>Journal Article</x:v>
      </x:c>
      <x:c r="R1259" t="str">
        <x:v>Unclear</x:v>
      </x:c>
      <x:c r="S1259" t="str">
        <x:v>Unknown</x:v>
      </x:c>
      <x:c r="T1259" t="str">
        <x:v>eng</x:v>
      </x:c>
      <x:c r="U1259" t="str">
        <x:v>https://pubmed.ncbi.nlm.nih.gov/23536461/</x:v>
      </x:c>
      <x:c r="V1259" t="str">
        <x:v>10.55460/m1g4-53gv</x:v>
      </x:c>
      <x:c r="W1259" t="str">
        <x:f>IF(V1259="","",LOWER(SUBSTITUTE(SUBSTITUTE(SUBSTITUTE(SUBSTITUTE(TRIM(V1259),"https://doi.org/",""),"http://doi.org/",""),"https://dx.doi.org/",""),"doi:","")))</x:f>
        <x:v>10.55460/m1g4-53gv</x:v>
      </x:c>
      <x:c r="X1259" t="str">
        <x:v>23536461</x:v>
      </x:c>
      <x:c r="Y1259" t="str"/>
      <x:c r="Z1259"/>
      <x:c r="AA1259" t="str">
        <x:v>PubMed/MEDLINE</x:v>
      </x:c>
      <x:c r="AB1259" t="str">
        <x:v>PUBMED-B-v1.0-2026-08-28</x:v>
      </x:c>
      <x:c r="AC1259" t="str">
        <x:v>SP-PUBMED-B-20260828</x:v>
      </x:c>
      <x:c r="AD1259" s="499" t="n">
        <x:v>46262</x:v>
      </x:c>
      <x:c r="AE1259" s="499" t="n">
        <x:v>46272</x:v>
      </x:c>
      <x:c r="AF1259" t="str">
        <x:v>IV65YZBH</x:v>
      </x:c>
      <x:c r="AG1259"/>
      <x:c r="AH1259" t="str">
        <x:v>Tactical Athlete → Operational Readiness Brazil</x:v>
      </x:c>
      <x:c r="AI1259" t="str">
        <x:v>evidence-family:B</x:v>
      </x:c>
      <x:c r="AJ1259"/>
      <x:c r="AK1259" t="str">
        <x:f>IF(AJ1259="","",IF(OR(LOWER(AJ1259)="brazil",LOWER(AJ1259)="brasil"),"Yes","No"))</x:f>
      </x:c>
      <x:c r="AL1259"/>
      <x:c r="AM1259"/>
      <x:c r="AN1259"/>
      <x:c r="AO1259"/>
      <x:c r="AP1259"/>
      <x:c r="AQ1259"/>
      <x:c r="AR1259"/>
      <x:c r="AS1259"/>
      <x:c r="AT1259"/>
      <x:c r="AU1259"/>
      <x:c r="AV1259"/>
      <x:c r="AW1259"/>
      <x:c r="AX1259"/>
      <x:c r="AY1259"/>
      <x:c r="AZ1259"/>
      <x:c r="BA1259"/>
      <x:c r="BB1259"/>
      <x:c r="BC1259"/>
      <x:c r="BD1259"/>
      <x:c r="BE1259"/>
      <x:c r="BF1259"/>
      <x:c r="BG1259"/>
      <x:c r="BH1259"/>
      <x:c r="BI1259"/>
      <x:c r="BJ1259"/>
      <x:c r="BK1259"/>
      <x:c r="BL1259"/>
      <x:c r="BM1259"/>
      <x:c r="BN1259"/>
      <x:c r="BO1259"/>
      <x:c r="BP1259"/>
      <x:c r="BQ1259"/>
      <x:c r="BR1259"/>
      <x:c r="BS1259"/>
      <x:c r="BT1259"/>
      <x:c r="BU1259"/>
      <x:c r="BV1259"/>
      <x:c r="BW1259"/>
      <x:c r="BX1259"/>
      <x:c r="BY1259"/>
      <x:c r="BZ1259"/>
      <x:c r="CA1259"/>
      <x:c r="CB1259"/>
      <x:c r="CC1259"/>
      <x:c r="CD1259"/>
      <x:c r="CE1259"/>
      <x:c r="CF1259"/>
      <x:c r="CG1259"/>
      <x:c r="CH1259"/>
      <x:c r="CI1259"/>
      <x:c r="CJ1259" t="str">
        <x:v>Yes</x:v>
      </x:c>
      <x:c r="CK1259" t="str">
        <x:v>Yes</x:v>
      </x:c>
      <x:c r="CL1259" t="str">
        <x:v>Yes</x:v>
      </x:c>
      <x:c r="CM1259" t="str">
        <x:v>Clear</x:v>
      </x:c>
      <x:c r="CN1259" t="str">
        <x:v>Verified — clear</x:v>
      </x:c>
      <x:c r="CO1259" t="n">
        <x:v>46272</x:v>
      </x:c>
      <x:c r="CP1259" t="str">
        <x:v>https://pubmed.ncbi.nlm.nih.gov/23536461/</x:v>
      </x:c>
      <x:c r="CQ1259"/>
      <x:c r="CR1259"/>
      <x:c r="CS1259"/>
      <x:c r="CT1259"/>
      <x:c r="CU1259"/>
      <x:c r="CV1259"/>
      <x:c r="CW1259"/>
      <x:c r="CX1259"/>
      <x:c r="CY1259"/>
      <x:c r="CZ1259"/>
      <x:c r="DA1259"/>
      <x:c r="DB1259" t="str">
        <x:f>IF(L1259="","",IF(AND(COUNT(CU1259:DA1259)=7,OR(CU1259=0,CU1259=1,CU1259=2),OR(CV1259=0,CV1259=1,CV1259=2),OR(CW1259=0,CW1259=1,CW1259=2),OR(CX1259=0,CX1259=1,CX1259=2),OR(CY1259=0,CY1259=1,CY1259=2),OR(CZ1259=0,CZ1259=1,CZ1259=2),OR(DA1259=0,DA1259=1,DA1259=2)),SUM(CU1259:DA1259),""))</x:f>
      </x:c>
      <x:c r="DC1259" t="str">
        <x:f>IF(DB1259="","",ROUND(DB1259/14*10,1))</x:f>
      </x:c>
      <x:c r="DD1259" t="str">
        <x:v>Pending</x:v>
      </x:c>
      <x:c r="DE1259" t="str">
        <x:f>IF(L1259="","",IF(DC1259="","Pending",IF(DD1259="Yes","CONDITIONAL — safety override",IF(DC1259&gt;=8,"HIGH",IF(DC1259&gt;=5,"CONDITIONAL","LOW")))))</x:f>
        <x:v>Pending</x:v>
      </x:c>
      <x:c r="DF1259" t="str">
        <x:v>Pending screening and full-text appraisal; no transferability judgment made at identification.</x:v>
      </x:c>
      <x:c r="DG1259"/>
      <x:c r="DH1259"/>
      <x:c r="DI1259"/>
      <x:c r="DJ1259"/>
      <x:c r="DK1259"/>
      <x:c r="DL1259"/>
      <x:c r="DM1259"/>
      <x:c r="DN1259"/>
      <x:c r="DO1259"/>
      <x:c r="DP1259"/>
      <x:c r="DQ1259"/>
      <x:c r="DR1259"/>
      <x:c r="DS1259"/>
      <x:c r="DT1259"/>
      <x:c r="DU1259"/>
      <x:c r="DV1259"/>
      <x:c r="DW1259"/>
      <x:c r="DX1259"/>
      <x:c r="DY1259"/>
      <x:c r="DZ1259" t="str">
        <x:v>Title/abstract screening alone does not establish effectiveness, causality, methodological quality, transferability to Brazilian public safety or an institutional recommendation.</x:v>
      </x:c>
      <x:c r="EA1259" t="str">
        <x:v>Pending</x:v>
      </x:c>
      <x:c r="EB1259" t="str">
        <x:f>IF(L1259="","",IF(EC1259="READY","Yes","No / Pending"))</x:f>
        <x:v>No / Pending</x:v>
      </x:c>
      <x:c r="EC1259" t="str">
        <x:f>IF(L1259="","",IF(OR(ISNUMBER(SEARCH("Retracted Publication",Q1259)),CM1259="Retracted",CN1259="Retracted",CM1259="Expression of Concern",CN1259="Expression of Concern",F1259="Not used",CG1259="Critical",CH1259="High",CH1259="Critical"),"BLOCKED — integrity or use restriction",IF(AND(CJ1259="Yes",CK1259="Yes",CL1259="Yes"),IF(AND(CM1259="Clear",CN1259="Verified — clear"),IF(AND(AND(LEN(TRIM(CF1259))&gt;0,LEFT(LOWER(TRIM(CF1259)),7)&lt;&gt;"pending"),OR(CG1259="High",CG1259="Moderate"),OR(CH1259="Low",CH1259="Some concerns",CH1259="Not applicable")),IF(AND(DD1259="No",OR(DE1259="HIGH",DE1259="CONDITIONAL"),AND(LEN(TRIM(DF1259))&gt;0,LEFT(LOWER(TRIM(DF1259)),7)&lt;&gt;"pending")),IF(AND(AND(LEN(TRIM(DT1259))&gt;0,LEFT(LOWER(TRIM(DT1259)),7)&lt;&gt;"pending"),AND(LEN(TRIM(DU1259))&gt;0,LEFT(LOWER(TRIM(DU1259)),7)&lt;&gt;"pending"),OR(AND(LEN(TRIM(DV1259))&gt;0,LEFT(LOWER(TRIM(DV1259)),7)&lt;&gt;"pending"),AND(LEN(TRIM(DW1259))&gt;0,LEFT(LOWER(TRIM(DW1259)),7)&lt;&gt;"pending")),AND(LEN(TRIM(DX1259))&gt;0,LEFT(LOWER(TRIM(DX1259)),7)&lt;&gt;"pending")),IF(AND(F1259="Claim-ready",OR(EA1259="Strong",EA1259="Moderate"),AND(LEN(TRIM(G1259))&gt;0,LEFT(LOWER(TRIM(G1259)),7)&lt;&gt;"pending"),G1259&lt;&gt;"No substantive use decision is permitted from identification metadata alone.",AND(LEN(TRIM(DZ1259))&gt;0,LEFT(LOWER(TRIM(DZ1259)),7)&lt;&gt;"pending"),DZ1259&lt;&gt;"Identification metadata alone does not permit any substantive scientific, causal, operational, or institutional claim.",AND(LEN(TRIM(EI1259))&gt;0,LEFT(LOWER(TRIM(EI1259)),7)&lt;&gt;"pending"),ISNUMBER(EH1259),EH1259&gt;0),"READY","PENDING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59" t="str">
        <x:v>Pending</x:v>
      </x:c>
      <x:c r="EE1259"/>
      <x:c r="EF1259" t="str">
        <x:v>Pending</x:v>
      </x:c>
      <x:c r="EG1259" t="str">
        <x:v>Pending</x:v>
      </x:c>
      <x:c r="EH1259"/>
      <x:c r="EI1259" s="501"/>
      <x:c r="EJ1259"/>
      <x:c r="EK1259" t="str">
        <x:v>Pending</x:v>
      </x:c>
      <x:c r="EL1259" t="n">
        <x:v>46272</x:v>
      </x:c>
      <x:c r="EM1259" t="str">
        <x:v>Production PubMed record imported and reconciled to Zotero item IV65YZBH;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59" t="n">
        <x:f>IF(L1259="","",(IF(N1259&lt;&gt;"",1,0)+IF(O1259&lt;&gt;"",1,0)+IF(AJ1259&lt;&gt;"",1,0)+IF(AU1259&lt;&gt;"",1,0)+IF(BE1259&lt;&gt;"",1,0)+IF(CF1259&lt;&gt;"",1,0)+IF(CJ1259="Yes",1,0)+IF(CL1259="Yes",1,0)+IF(DE1259&lt;&gt;"Pending",1,0)+IF(F1259&lt;&gt;"",1,0)+IF(DZ1259&lt;&gt;"",1,0)+IF(EI1259&lt;&gt;"",1,0))/12)</x:f>
        <x:v>0.5</x:v>
      </x:c>
    </x:row>
    <x:row r="1260">
      <x:c r="A1260" t="str">
        <x:v>EV-1257</x:v>
      </x:c>
      <x:c r="B1260" t="str">
        <x:v>Integrity check</x:v>
      </x:c>
      <x:c r="C1260" t="str">
        <x:f>IF(L1260="","",IF(LEFT(EC1260,7)="BLOCKED","🔴 Do not use for conclusion",IF(EB1260="Yes","🟢 Claim-ready","🟡 Caution / context")))</x:f>
        <x:v>🟡 Caution / context</x:v>
      </x:c>
      <x:c r="D1260" t="str">
        <x:f>IF(L1260="","",EC1260)</x:f>
        <x:v>PENDING — appropriate appraisal</x:v>
      </x:c>
      <x:c r="E1260" t="str">
        <x:v>P3 — Medium</x:v>
      </x:c>
      <x:c r="F1260" t="str">
        <x:v>Pending</x:v>
      </x:c>
      <x:c r="G1260" t="str">
        <x:v>A potentially relevant concept is present, but direct applicability is ambiguous at title/abstract level.</x:v>
      </x:c>
      <x:c r="H1260" t="str">
        <x:v>Human title/abstract adjudication; retrieve full text if relevance remains plausible.</x:v>
      </x:c>
      <x:c r="I1260"/>
      <x:c r="J1260" t="str">
        <x:v>A — Core</x:v>
      </x:c>
      <x:c r="K1260" t="str">
        <x:v>IDENTIFIED</x:v>
      </x:c>
      <x:c r="L1260" t="str">
        <x:v>Outcomes following cervical disc arthroplasty in an active duty military population.</x:v>
      </x:c>
      <x:c r="M1260"/>
      <x:c r="N1260" t="str">
        <x:v>Kang, Daniel G; Lehman, Ronald A; Tracey, Robert W; Cody, John P; Rosner, Michael K; Bevevino, Adam J</x:v>
      </x:c>
      <x:c r="O1260" t="n">
        <x:v>2013</x:v>
      </x:c>
      <x:c r="P1260" t="str">
        <x:v>Journal of surgical orthopaedic advances</x:v>
      </x:c>
      <x:c r="Q1260" t="str">
        <x:v>Journal Article</x:v>
      </x:c>
      <x:c r="R1260" t="str">
        <x:v>Unclear</x:v>
      </x:c>
      <x:c r="S1260" t="str">
        <x:v>Unknown</x:v>
      </x:c>
      <x:c r="T1260" t="str">
        <x:v>eng</x:v>
      </x:c>
      <x:c r="U1260" t="str">
        <x:v>https://pubmed.ncbi.nlm.nih.gov/23449049/</x:v>
      </x:c>
      <x:c r="V1260" t="str">
        <x:v>10.3113/jsoa.2013.0010</x:v>
      </x:c>
      <x:c r="W1260" t="str">
        <x:f>IF(V1260="","",LOWER(SUBSTITUTE(SUBSTITUTE(SUBSTITUTE(SUBSTITUTE(TRIM(V1260),"https://doi.org/",""),"http://doi.org/",""),"https://dx.doi.org/",""),"doi:","")))</x:f>
        <x:v>10.3113/jsoa.2013.0010</x:v>
      </x:c>
      <x:c r="X1260" t="str">
        <x:v>23449049</x:v>
      </x:c>
      <x:c r="Y1260" t="str"/>
      <x:c r="Z1260"/>
      <x:c r="AA1260" t="str">
        <x:v>PubMed/MEDLINE</x:v>
      </x:c>
      <x:c r="AB1260" t="str">
        <x:v>PUBMED-A-v1.0-2026-08-28</x:v>
      </x:c>
      <x:c r="AC1260" t="str">
        <x:v>SP-PUBMED-A-20260828</x:v>
      </x:c>
      <x:c r="AD1260" s="499" t="n">
        <x:v>46262</x:v>
      </x:c>
      <x:c r="AE1260" s="499" t="n">
        <x:v>46272</x:v>
      </x:c>
      <x:c r="AF1260" t="str">
        <x:v>V7IKEY2V</x:v>
      </x:c>
      <x:c r="AG1260"/>
      <x:c r="AH1260" t="str">
        <x:v>Tactical Athlete → Operational Readiness Brazil</x:v>
      </x:c>
      <x:c r="AI1260" t="str">
        <x:v>evidence-family:A</x:v>
      </x:c>
      <x:c r="AJ1260"/>
      <x:c r="AK1260" t="str">
        <x:f>IF(AJ1260="","",IF(OR(LOWER(AJ1260)="brazil",LOWER(AJ1260)="brasil"),"Yes","No"))</x:f>
      </x:c>
      <x:c r="AL1260"/>
      <x:c r="AM1260"/>
      <x:c r="AN1260"/>
      <x:c r="AO1260"/>
      <x:c r="AP1260"/>
      <x:c r="AQ1260"/>
      <x:c r="AR1260"/>
      <x:c r="AS1260"/>
      <x:c r="AT1260"/>
      <x:c r="AU1260"/>
      <x:c r="AV1260"/>
      <x:c r="AW1260"/>
      <x:c r="AX1260"/>
      <x:c r="AY1260"/>
      <x:c r="AZ1260"/>
      <x:c r="BA1260"/>
      <x:c r="BB1260"/>
      <x:c r="BC1260"/>
      <x:c r="BD1260"/>
      <x:c r="BE1260"/>
      <x:c r="BF1260"/>
      <x:c r="BG1260"/>
      <x:c r="BH1260"/>
      <x:c r="BI1260"/>
      <x:c r="BJ1260"/>
      <x:c r="BK1260"/>
      <x:c r="BL1260"/>
      <x:c r="BM1260"/>
      <x:c r="BN1260"/>
      <x:c r="BO1260"/>
      <x:c r="BP1260"/>
      <x:c r="BQ1260"/>
      <x:c r="BR1260"/>
      <x:c r="BS1260"/>
      <x:c r="BT1260"/>
      <x:c r="BU1260"/>
      <x:c r="BV1260"/>
      <x:c r="BW1260"/>
      <x:c r="BX1260"/>
      <x:c r="BY1260"/>
      <x:c r="BZ1260"/>
      <x:c r="CA1260"/>
      <x:c r="CB1260"/>
      <x:c r="CC1260"/>
      <x:c r="CD1260"/>
      <x:c r="CE1260"/>
      <x:c r="CF1260"/>
      <x:c r="CG1260"/>
      <x:c r="CH1260"/>
      <x:c r="CI1260"/>
      <x:c r="CJ1260" t="str">
        <x:v>Yes</x:v>
      </x:c>
      <x:c r="CK1260" t="str">
        <x:v>Yes</x:v>
      </x:c>
      <x:c r="CL1260" t="str">
        <x:v>Yes</x:v>
      </x:c>
      <x:c r="CM1260" t="str">
        <x:v>Clear</x:v>
      </x:c>
      <x:c r="CN1260" t="str">
        <x:v>Verified — clear</x:v>
      </x:c>
      <x:c r="CO1260" t="n">
        <x:v>46272</x:v>
      </x:c>
      <x:c r="CP1260" t="str">
        <x:v>https://pubmed.ncbi.nlm.nih.gov/23449049/</x:v>
      </x:c>
      <x:c r="CQ1260"/>
      <x:c r="CR1260"/>
      <x:c r="CS1260"/>
      <x:c r="CT1260"/>
      <x:c r="CU1260"/>
      <x:c r="CV1260"/>
      <x:c r="CW1260"/>
      <x:c r="CX1260"/>
      <x:c r="CY1260"/>
      <x:c r="CZ1260"/>
      <x:c r="DA1260"/>
      <x:c r="DB1260" t="str">
        <x:f>IF(L1260="","",IF(AND(COUNT(CU1260:DA1260)=7,OR(CU1260=0,CU1260=1,CU1260=2),OR(CV1260=0,CV1260=1,CV1260=2),OR(CW1260=0,CW1260=1,CW1260=2),OR(CX1260=0,CX1260=1,CX1260=2),OR(CY1260=0,CY1260=1,CY1260=2),OR(CZ1260=0,CZ1260=1,CZ1260=2),OR(DA1260=0,DA1260=1,DA1260=2)),SUM(CU1260:DA1260),""))</x:f>
      </x:c>
      <x:c r="DC1260" t="str">
        <x:f>IF(DB1260="","",ROUND(DB1260/14*10,1))</x:f>
      </x:c>
      <x:c r="DD1260" t="str">
        <x:v>Pending</x:v>
      </x:c>
      <x:c r="DE1260" t="str">
        <x:f>IF(L1260="","",IF(DC1260="","Pending",IF(DD1260="Yes","CONDITIONAL — safety override",IF(DC1260&gt;=8,"HIGH",IF(DC1260&gt;=5,"CONDITIONAL","LOW")))))</x:f>
        <x:v>Pending</x:v>
      </x:c>
      <x:c r="DF1260" t="str">
        <x:v>Pending screening and full-text appraisal; no transferability judgment made at identification.</x:v>
      </x:c>
      <x:c r="DG1260"/>
      <x:c r="DH1260"/>
      <x:c r="DI1260"/>
      <x:c r="DJ1260"/>
      <x:c r="DK1260"/>
      <x:c r="DL1260"/>
      <x:c r="DM1260"/>
      <x:c r="DN1260"/>
      <x:c r="DO1260"/>
      <x:c r="DP1260"/>
      <x:c r="DQ1260"/>
      <x:c r="DR1260"/>
      <x:c r="DS1260"/>
      <x:c r="DT1260"/>
      <x:c r="DU1260"/>
      <x:c r="DV1260"/>
      <x:c r="DW1260"/>
      <x:c r="DX1260"/>
      <x:c r="DY1260"/>
      <x:c r="DZ1260" t="str">
        <x:v>Title/abstract information is insufficient for a substantive scientific, causal, transferability or institutional claim.</x:v>
      </x:c>
      <x:c r="EA1260" t="str">
        <x:v>Pending</x:v>
      </x:c>
      <x:c r="EB1260" t="str">
        <x:f>IF(L1260="","",IF(EC1260="READY","Yes","No / Pending"))</x:f>
        <x:v>No / Pending</x:v>
      </x:c>
      <x:c r="EC1260" t="str">
        <x:f>IF(L1260="","",IF(OR(ISNUMBER(SEARCH("Retracted Publication",Q1260)),CM1260="Retracted",CN1260="Retracted",CM1260="Expression of Concern",CN1260="Expression of Concern",F1260="Not used",CG1260="Critical",CH1260="High",CH1260="Critical"),"BLOCKED — integrity or use restriction",IF(AND(CJ1260="Yes",CK1260="Yes",CL1260="Yes"),IF(AND(CM1260="Clear",CN1260="Verified — clear"),IF(AND(AND(LEN(TRIM(CF1260))&gt;0,LEFT(LOWER(TRIM(CF1260)),7)&lt;&gt;"pending"),OR(CG1260="High",CG1260="Moderate"),OR(CH1260="Low",CH1260="Some concerns",CH1260="Not applicable")),IF(AND(DD1260="No",OR(DE1260="HIGH",DE1260="CONDITIONAL"),AND(LEN(TRIM(DF1260))&gt;0,LEFT(LOWER(TRIM(DF1260)),7)&lt;&gt;"pending")),IF(AND(AND(LEN(TRIM(DT1260))&gt;0,LEFT(LOWER(TRIM(DT1260)),7)&lt;&gt;"pending"),AND(LEN(TRIM(DU1260))&gt;0,LEFT(LOWER(TRIM(DU1260)),7)&lt;&gt;"pending"),OR(AND(LEN(TRIM(DV1260))&gt;0,LEFT(LOWER(TRIM(DV1260)),7)&lt;&gt;"pending"),AND(LEN(TRIM(DW1260))&gt;0,LEFT(LOWER(TRIM(DW1260)),7)&lt;&gt;"pending")),AND(LEN(TRIM(DX1260))&gt;0,LEFT(LOWER(TRIM(DX1260)),7)&lt;&gt;"pending")),IF(AND(F1260="Claim-ready",OR(EA1260="Strong",EA1260="Moderate"),AND(LEN(TRIM(G1260))&gt;0,LEFT(LOWER(TRIM(G1260)),7)&lt;&gt;"pending"),G1260&lt;&gt;"No substantive use decision is permitted from identification metadata alone.",AND(LEN(TRIM(DZ1260))&gt;0,LEFT(LOWER(TRIM(DZ1260)),7)&lt;&gt;"pending"),DZ1260&lt;&gt;"Identification metadata alone does not permit any substantive scientific, causal, operational, or institutional claim.",AND(LEN(TRIM(EI1260))&gt;0,LEFT(LOWER(TRIM(EI1260)),7)&lt;&gt;"pending"),ISNUMBER(EH1260),EH1260&gt;0),"READY","PENDING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0" t="str">
        <x:v>Pending</x:v>
      </x:c>
      <x:c r="EE1260"/>
      <x:c r="EF1260" t="str">
        <x:v>Pending</x:v>
      </x:c>
      <x:c r="EG1260" t="str">
        <x:v>Pending</x:v>
      </x:c>
      <x:c r="EH1260"/>
      <x:c r="EI1260" s="501"/>
      <x:c r="EJ1260"/>
      <x:c r="EK1260" t="str">
        <x:v>Pending</x:v>
      </x:c>
      <x:c r="EL1260" t="n">
        <x:v>46272</x:v>
      </x:c>
      <x:c r="EM1260" t="str">
        <x:v>Production PubMed record imported and reconciled to Zotero item V7IKEY2V;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60" t="n">
        <x:f>IF(L1260="","",(IF(N1260&lt;&gt;"",1,0)+IF(O1260&lt;&gt;"",1,0)+IF(AJ1260&lt;&gt;"",1,0)+IF(AU1260&lt;&gt;"",1,0)+IF(BE1260&lt;&gt;"",1,0)+IF(CF1260&lt;&gt;"",1,0)+IF(CJ1260="Yes",1,0)+IF(CL1260="Yes",1,0)+IF(DE1260&lt;&gt;"Pending",1,0)+IF(F1260&lt;&gt;"",1,0)+IF(DZ1260&lt;&gt;"",1,0)+IF(EI1260&lt;&gt;"",1,0))/12)</x:f>
        <x:v>0.5</x:v>
      </x:c>
    </x:row>
    <x:row r="1261">
      <x:c r="A1261" t="str">
        <x:v>EV-1258</x:v>
      </x:c>
      <x:c r="B1261" t="str">
        <x:v>Metadata verification</x:v>
      </x:c>
      <x:c r="C1261" t="str">
        <x:f>IF(L1261="","",IF(LEFT(EC1261,7)="BLOCKED","🔴 Do not use for conclusion",IF(EB1261="Yes","🟢 Claim-ready","🟡 Caution / context")))</x:f>
        <x:v>🟡 Caution / context</x:v>
      </x:c>
      <x:c r="D1261" t="str">
        <x:f>IF(L1261="","",EC1261)</x:f>
        <x:v>PENDING — verification</x:v>
      </x:c>
      <x:c r="E1261" t="str">
        <x:v>P2 — High</x:v>
      </x:c>
      <x:c r="F1261" t="str">
        <x:v>Pending</x:v>
      </x:c>
      <x:c r="G1261" t="str">
        <x:v>Title/abstract identify an explicit operational APHT/medical-readiness topic; retain for full-text assessment.</x:v>
      </x:c>
      <x:c r="H1261" t="str">
        <x:v>Obtain and review lawful full text; confirm human adjudication; then select a design-specific appraisal instrument.</x:v>
      </x:c>
      <x:c r="I1261"/>
      <x:c r="J1261" t="str">
        <x:v>B — APHT / Medical Readiness</x:v>
      </x:c>
      <x:c r="K1261" t="str">
        <x:v>IDENTIFIED</x:v>
      </x:c>
      <x:c r="L1261" t="str">
        <x:v>Hemostasis in a noncompressible hemorrhage model: an end-user evaluation of hemostatic agents in a proximal arterial injury.</x:v>
      </x:c>
      <x:c r="M1261"/>
      <x:c r="N1261" t="str">
        <x:v>Satterly, Steven; Nelson, Daniel; Zwintscher, Nathan; Oguntoye, Morohunranti; Causey, Wayne; Theis, Bryan; Huang, Raywin; Haque, Mohamad; Martin, Matthew; Bickett, Gerald; Rush, Robert M Jr</x:v>
      </x:c>
      <x:c r="O1261" t="n">
        <x:v>2013</x:v>
      </x:c>
      <x:c r="P1261" t="str">
        <x:v>Journal of surgical education</x:v>
      </x:c>
      <x:c r="Q1261" t="str">
        <x:v>Journal Article; Randomized Controlled Trial</x:v>
      </x:c>
      <x:c r="R1261" t="str">
        <x:v>Unclear</x:v>
      </x:c>
      <x:c r="S1261" t="str">
        <x:v>Unknown</x:v>
      </x:c>
      <x:c r="T1261" t="str">
        <x:v>eng</x:v>
      </x:c>
      <x:c r="U1261" t="str">
        <x:v>https://pubmed.ncbi.nlm.nih.gov/23427965/</x:v>
      </x:c>
      <x:c r="V1261" t="str">
        <x:v>10.1016/j.jsurg.2012.11.001</x:v>
      </x:c>
      <x:c r="W1261" t="str">
        <x:f>IF(V1261="","",LOWER(SUBSTITUTE(SUBSTITUTE(SUBSTITUTE(SUBSTITUTE(TRIM(V1261),"https://doi.org/",""),"http://doi.org/",""),"https://dx.doi.org/",""),"doi:","")))</x:f>
        <x:v>10.1016/j.jsurg.2012.11.001</x:v>
      </x:c>
      <x:c r="X1261" t="str">
        <x:v>23427965</x:v>
      </x:c>
      <x:c r="Y1261" t="str"/>
      <x:c r="Z1261"/>
      <x:c r="AA1261" t="str">
        <x:v>PubMed/MEDLINE</x:v>
      </x:c>
      <x:c r="AB1261" t="str">
        <x:v>PUBMED-B-v1.0-2026-08-28</x:v>
      </x:c>
      <x:c r="AC1261" t="str">
        <x:v>SP-PUBMED-B-20260828</x:v>
      </x:c>
      <x:c r="AD1261" s="499" t="n">
        <x:v>46262</x:v>
      </x:c>
      <x:c r="AE1261" s="499" t="n">
        <x:v>46272</x:v>
      </x:c>
      <x:c r="AF1261" t="str">
        <x:v>4QT9V7GD</x:v>
      </x:c>
      <x:c r="AG1261"/>
      <x:c r="AH1261" t="str">
        <x:v>Tactical Athlete → Operational Readiness Brazil</x:v>
      </x:c>
      <x:c r="AI1261" t="str">
        <x:v>evidence-family:B</x:v>
      </x:c>
      <x:c r="AJ1261"/>
      <x:c r="AK1261" t="str">
        <x:f>IF(AJ1261="","",IF(OR(LOWER(AJ1261)="brazil",LOWER(AJ1261)="brasil"),"Yes","No"))</x:f>
      </x:c>
      <x:c r="AL1261"/>
      <x:c r="AM1261"/>
      <x:c r="AN1261"/>
      <x:c r="AO1261"/>
      <x:c r="AP1261"/>
      <x:c r="AQ1261"/>
      <x:c r="AR1261"/>
      <x:c r="AS1261"/>
      <x:c r="AT1261"/>
      <x:c r="AU1261"/>
      <x:c r="AV1261"/>
      <x:c r="AW1261"/>
      <x:c r="AX1261"/>
      <x:c r="AY1261"/>
      <x:c r="AZ1261"/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/>
      <x:c r="BO1261"/>
      <x:c r="BP1261"/>
      <x:c r="BQ1261"/>
      <x:c r="BR1261"/>
      <x:c r="BS1261"/>
      <x:c r="BT1261"/>
      <x:c r="BU1261"/>
      <x:c r="BV1261"/>
      <x:c r="BW1261"/>
      <x:c r="BX1261"/>
      <x:c r="BY1261"/>
      <x:c r="BZ1261"/>
      <x:c r="CA1261"/>
      <x:c r="CB1261"/>
      <x:c r="CC1261"/>
      <x:c r="CD1261"/>
      <x:c r="CE1261"/>
      <x:c r="CF1261"/>
      <x:c r="CG1261"/>
      <x:c r="CH1261"/>
      <x:c r="CI1261"/>
      <x:c r="CJ1261" t="str">
        <x:v>Pending</x:v>
      </x:c>
      <x:c r="CK1261" t="str">
        <x:v>Yes</x:v>
      </x:c>
      <x:c r="CL1261" t="str">
        <x:v>Yes</x:v>
      </x:c>
      <x:c r="CM1261" t="str">
        <x:v>Clear</x:v>
      </x:c>
      <x:c r="CN1261" t="str">
        <x:v>Verified — clear</x:v>
      </x:c>
      <x:c r="CO1261" t="n">
        <x:v>46272</x:v>
      </x:c>
      <x:c r="CP1261" t="str">
        <x:v>https://pubmed.ncbi.nlm.nih.gov/23427965/</x:v>
      </x:c>
      <x:c r="CQ1261"/>
      <x:c r="CR1261"/>
      <x:c r="CS1261"/>
      <x:c r="CT1261"/>
      <x:c r="CU1261"/>
      <x:c r="CV1261"/>
      <x:c r="CW1261"/>
      <x:c r="CX1261"/>
      <x:c r="CY1261"/>
      <x:c r="CZ1261"/>
      <x:c r="DA1261"/>
      <x:c r="DB1261" t="str">
        <x:f>IF(L1261="","",IF(AND(COUNT(CU1261:DA1261)=7,OR(CU1261=0,CU1261=1,CU1261=2),OR(CV1261=0,CV1261=1,CV1261=2),OR(CW1261=0,CW1261=1,CW1261=2),OR(CX1261=0,CX1261=1,CX1261=2),OR(CY1261=0,CY1261=1,CY1261=2),OR(CZ1261=0,CZ1261=1,CZ1261=2),OR(DA1261=0,DA1261=1,DA1261=2)),SUM(CU1261:DA1261),""))</x:f>
      </x:c>
      <x:c r="DC1261" t="str">
        <x:f>IF(DB1261="","",ROUND(DB1261/14*10,1))</x:f>
      </x:c>
      <x:c r="DD1261" t="str">
        <x:v>Pending</x:v>
      </x:c>
      <x:c r="DE1261" t="str">
        <x:f>IF(L1261="","",IF(DC1261="","Pending",IF(DD1261="Yes","CONDITIONAL — safety override",IF(DC1261&gt;=8,"HIGH",IF(DC1261&gt;=5,"CONDITIONAL","LOW")))))</x:f>
        <x:v>Pending</x:v>
      </x:c>
      <x:c r="DF1261" t="str">
        <x:v>Pending screening and full-text appraisal; no transferability judgment made at identification.</x:v>
      </x:c>
      <x:c r="DG1261"/>
      <x:c r="DH1261"/>
      <x:c r="DI1261"/>
      <x:c r="DJ1261"/>
      <x:c r="DK1261"/>
      <x:c r="DL1261"/>
      <x:c r="DM1261"/>
      <x:c r="DN1261"/>
      <x:c r="DO1261"/>
      <x:c r="DP1261"/>
      <x:c r="DQ1261"/>
      <x:c r="DR1261"/>
      <x:c r="DS1261"/>
      <x:c r="DT1261"/>
      <x:c r="DU1261"/>
      <x:c r="DV1261"/>
      <x:c r="DW1261"/>
      <x:c r="DX1261"/>
      <x:c r="DY1261"/>
      <x:c r="DZ1261" t="str">
        <x:v>Title/abstract screening alone does not establish effectiveness, causality, methodological quality, transferability to Brazilian public safety or an institutional recommendation.</x:v>
      </x:c>
      <x:c r="EA1261" t="str">
        <x:v>Pending</x:v>
      </x:c>
      <x:c r="EB1261" t="str">
        <x:f>IF(L1261="","",IF(EC1261="READY","Yes","No / Pending"))</x:f>
        <x:v>No / Pending</x:v>
      </x:c>
      <x:c r="EC1261" t="str">
        <x:f>IF(L1261="","",IF(OR(ISNUMBER(SEARCH("Retracted Publication",Q1261)),CM1261="Retracted",CN1261="Retracted",CM1261="Expression of Concern",CN1261="Expression of Concern",F1261="Not used",CG1261="Critical",CH1261="High",CH1261="Critical"),"BLOCKED — integrity or use restriction",IF(AND(CJ1261="Yes",CK1261="Yes",CL1261="Yes"),IF(AND(CM1261="Clear",CN1261="Verified — clear"),IF(AND(AND(LEN(TRIM(CF1261))&gt;0,LEFT(LOWER(TRIM(CF1261)),7)&lt;&gt;"pending"),OR(CG1261="High",CG1261="Moderate"),OR(CH1261="Low",CH1261="Some concerns",CH1261="Not applicable")),IF(AND(DD1261="No",OR(DE1261="HIGH",DE1261="CONDITIONAL"),AND(LEN(TRIM(DF1261))&gt;0,LEFT(LOWER(TRIM(DF1261)),7)&lt;&gt;"pending")),IF(AND(AND(LEN(TRIM(DT1261))&gt;0,LEFT(LOWER(TRIM(DT1261)),7)&lt;&gt;"pending"),AND(LEN(TRIM(DU1261))&gt;0,LEFT(LOWER(TRIM(DU1261)),7)&lt;&gt;"pending"),OR(AND(LEN(TRIM(DV1261))&gt;0,LEFT(LOWER(TRIM(DV1261)),7)&lt;&gt;"pending"),AND(LEN(TRIM(DW1261))&gt;0,LEFT(LOWER(TRIM(DW1261)),7)&lt;&gt;"pending")),AND(LEN(TRIM(DX1261))&gt;0,LEFT(LOWER(TRIM(DX1261)),7)&lt;&gt;"pending")),IF(AND(F1261="Claim-ready",OR(EA1261="Strong",EA1261="Moderate"),AND(LEN(TRIM(G1261))&gt;0,LEFT(LOWER(TRIM(G1261)),7)&lt;&gt;"pending"),G1261&lt;&gt;"No substantive use decision is permitted from identification metadata alone.",AND(LEN(TRIM(DZ1261))&gt;0,LEFT(LOWER(TRIM(DZ1261)),7)&lt;&gt;"pending"),DZ1261&lt;&gt;"Identification metadata alone does not permit any substantive scientific, causal, operational, or institutional claim.",AND(LEN(TRIM(EI1261))&gt;0,LEFT(LOWER(TRIM(EI1261)),7)&lt;&gt;"pending"),ISNUMBER(EH1261),EH1261&gt;0),"READY","PENDING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61" t="str">
        <x:v>Pending</x:v>
      </x:c>
      <x:c r="EE1261"/>
      <x:c r="EF1261" t="str">
        <x:v>Pending</x:v>
      </x:c>
      <x:c r="EG1261" t="str">
        <x:v>Pending</x:v>
      </x:c>
      <x:c r="EH1261"/>
      <x:c r="EI1261" s="501"/>
      <x:c r="EJ1261"/>
      <x:c r="EK1261" t="str">
        <x:v>Pending</x:v>
      </x:c>
      <x:c r="EL1261" t="n">
        <x:v>46272</x:v>
      </x:c>
      <x:c r="EM1261" t="str">
        <x:v>Production PubMed record imported and reconciled to Zotero item 4QT9V7GD;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61" t="n">
        <x:f>IF(L1261="","",(IF(N1261&lt;&gt;"",1,0)+IF(O1261&lt;&gt;"",1,0)+IF(AJ1261&lt;&gt;"",1,0)+IF(AU1261&lt;&gt;"",1,0)+IF(BE1261&lt;&gt;"",1,0)+IF(CF1261&lt;&gt;"",1,0)+IF(CJ1261="Yes",1,0)+IF(CL1261="Yes",1,0)+IF(DE1261&lt;&gt;"Pending",1,0)+IF(F1261&lt;&gt;"",1,0)+IF(DZ1261&lt;&gt;"",1,0)+IF(EI1261&lt;&gt;"",1,0))/12)</x:f>
        <x:v>0.4166666666666667</x:v>
      </x:c>
    </x:row>
    <x:row r="1262">
      <x:c r="A1262" t="str">
        <x:v>EV-1259</x:v>
      </x:c>
      <x:c r="B1262" t="str">
        <x:v>Integrity check</x:v>
      </x:c>
      <x:c r="C1262" t="str">
        <x:f>IF(L1262="","",IF(LEFT(EC1262,7)="BLOCKED","🔴 Do not use for conclusion",IF(EB1262="Yes","🟢 Claim-ready","🟡 Caution / context")))</x:f>
        <x:v>🟡 Caution / context</x:v>
      </x:c>
      <x:c r="D1262" t="str">
        <x:f>IF(L1262="","",EC1262)</x:f>
        <x:v>PENDING — appropriate appraisal</x:v>
      </x:c>
      <x:c r="E1262" t="str">
        <x:v>P3 — Medium</x:v>
      </x:c>
      <x:c r="F1262" t="str">
        <x:v>Pending</x:v>
      </x:c>
      <x:c r="G1262" t="str">
        <x:v>Title/abstract identify an explicit operational APHT/medical-readiness topic; retain for full-text assessment.</x:v>
      </x:c>
      <x:c r="H1262" t="str">
        <x:v>Obtain and review lawful full text; confirm human adjudication; then select a design-specific appraisal instrument.</x:v>
      </x:c>
      <x:c r="I1262"/>
      <x:c r="J1262" t="str">
        <x:v>B — APHT / Medical Readiness</x:v>
      </x:c>
      <x:c r="K1262" t="str">
        <x:v>IDENTIFIED</x:v>
      </x:c>
      <x:c r="L1262" t="str">
        <x:v>Chemical 3D tomography of 28nm high K metal gate transistor: STEM XEDS experimental method and results.</x:v>
      </x:c>
      <x:c r="M1262"/>
      <x:c r="N1262" t="str">
        <x:v>Lepinay, K; Lorut, F; Pantel, R; Epicier, T</x:v>
      </x:c>
      <x:c r="O1262" t="n">
        <x:v>2013</x:v>
      </x:c>
      <x:c r="P1262" t="str">
        <x:v>Micron (Oxford, England : 1993)</x:v>
      </x:c>
      <x:c r="Q1262" t="str">
        <x:v>Journal Article</x:v>
      </x:c>
      <x:c r="R1262" t="str">
        <x:v>Unclear</x:v>
      </x:c>
      <x:c r="S1262" t="str">
        <x:v>Unknown</x:v>
      </x:c>
      <x:c r="T1262" t="str">
        <x:v>eng</x:v>
      </x:c>
      <x:c r="U1262" t="str">
        <x:v>https://pubmed.ncbi.nlm.nih.gov/23411441/</x:v>
      </x:c>
      <x:c r="V1262" t="str">
        <x:v>10.1016/j.micron.2013.01.004</x:v>
      </x:c>
      <x:c r="W1262" t="str">
        <x:f>IF(V1262="","",LOWER(SUBSTITUTE(SUBSTITUTE(SUBSTITUTE(SUBSTITUTE(TRIM(V1262),"https://doi.org/",""),"http://doi.org/",""),"https://dx.doi.org/",""),"doi:","")))</x:f>
        <x:v>10.1016/j.micron.2013.01.004</x:v>
      </x:c>
      <x:c r="X1262" t="str">
        <x:v>23411441</x:v>
      </x:c>
      <x:c r="Y1262" t="str"/>
      <x:c r="Z1262"/>
      <x:c r="AA1262" t="str">
        <x:v>PubMed/MEDLINE</x:v>
      </x:c>
      <x:c r="AB1262" t="str">
        <x:v>PUBMED-B-v1.0-2026-08-28</x:v>
      </x:c>
      <x:c r="AC1262" t="str">
        <x:v>SP-PUBMED-B-20260828</x:v>
      </x:c>
      <x:c r="AD1262" s="499" t="n">
        <x:v>46262</x:v>
      </x:c>
      <x:c r="AE1262" s="499" t="n">
        <x:v>46272</x:v>
      </x:c>
      <x:c r="AF1262" t="str">
        <x:v>V2BNFKDM</x:v>
      </x:c>
      <x:c r="AG1262"/>
      <x:c r="AH1262" t="str">
        <x:v>Tactical Athlete → Operational Readiness Brazil</x:v>
      </x:c>
      <x:c r="AI1262" t="str">
        <x:v>evidence-family:B</x:v>
      </x:c>
      <x:c r="AJ1262"/>
      <x:c r="AK1262" t="str">
        <x:f>IF(AJ1262="","",IF(OR(LOWER(AJ1262)="brazil",LOWER(AJ1262)="brasil"),"Yes","No"))</x:f>
      </x:c>
      <x:c r="AL1262"/>
      <x:c r="AM1262"/>
      <x:c r="AN1262"/>
      <x:c r="AO1262"/>
      <x:c r="AP1262"/>
      <x:c r="AQ1262"/>
      <x:c r="AR1262"/>
      <x:c r="AS1262"/>
      <x:c r="AT1262"/>
      <x:c r="AU1262"/>
      <x:c r="AV1262"/>
      <x:c r="AW1262"/>
      <x:c r="AX1262"/>
      <x:c r="AY1262"/>
      <x:c r="AZ1262"/>
      <x:c r="BA1262"/>
      <x:c r="BB1262"/>
      <x:c r="BC1262"/>
      <x:c r="BD1262"/>
      <x:c r="BE1262"/>
      <x:c r="BF1262"/>
      <x:c r="BG1262"/>
      <x:c r="BH1262"/>
      <x:c r="BI1262"/>
      <x:c r="BJ1262"/>
      <x:c r="BK1262"/>
      <x:c r="BL1262"/>
      <x:c r="BM1262"/>
      <x:c r="BN1262"/>
      <x:c r="BO1262"/>
      <x:c r="BP1262"/>
      <x:c r="BQ1262"/>
      <x:c r="BR1262"/>
      <x:c r="BS1262"/>
      <x:c r="BT1262"/>
      <x:c r="BU1262"/>
      <x:c r="BV1262"/>
      <x:c r="BW1262"/>
      <x:c r="BX1262"/>
      <x:c r="BY1262"/>
      <x:c r="BZ1262"/>
      <x:c r="CA1262"/>
      <x:c r="CB1262"/>
      <x:c r="CC1262"/>
      <x:c r="CD1262"/>
      <x:c r="CE1262"/>
      <x:c r="CF1262"/>
      <x:c r="CG1262"/>
      <x:c r="CH1262"/>
      <x:c r="CI1262"/>
      <x:c r="CJ1262" t="str">
        <x:v>Yes</x:v>
      </x:c>
      <x:c r="CK1262" t="str">
        <x:v>Yes</x:v>
      </x:c>
      <x:c r="CL1262" t="str">
        <x:v>Yes</x:v>
      </x:c>
      <x:c r="CM1262" t="str">
        <x:v>Clear</x:v>
      </x:c>
      <x:c r="CN1262" t="str">
        <x:v>Verified — clear</x:v>
      </x:c>
      <x:c r="CO1262" t="n">
        <x:v>46272</x:v>
      </x:c>
      <x:c r="CP1262" t="str">
        <x:v>https://pubmed.ncbi.nlm.nih.gov/23411441/</x:v>
      </x:c>
      <x:c r="CQ1262"/>
      <x:c r="CR1262"/>
      <x:c r="CS1262"/>
      <x:c r="CT1262"/>
      <x:c r="CU1262"/>
      <x:c r="CV1262"/>
      <x:c r="CW1262"/>
      <x:c r="CX1262"/>
      <x:c r="CY1262"/>
      <x:c r="CZ1262"/>
      <x:c r="DA1262"/>
      <x:c r="DB1262" t="str">
        <x:f>IF(L1262="","",IF(AND(COUNT(CU1262:DA1262)=7,OR(CU1262=0,CU1262=1,CU1262=2),OR(CV1262=0,CV1262=1,CV1262=2),OR(CW1262=0,CW1262=1,CW1262=2),OR(CX1262=0,CX1262=1,CX1262=2),OR(CY1262=0,CY1262=1,CY1262=2),OR(CZ1262=0,CZ1262=1,CZ1262=2),OR(DA1262=0,DA1262=1,DA1262=2)),SUM(CU1262:DA1262),""))</x:f>
      </x:c>
      <x:c r="DC1262" t="str">
        <x:f>IF(DB1262="","",ROUND(DB1262/14*10,1))</x:f>
      </x:c>
      <x:c r="DD1262" t="str">
        <x:v>Pending</x:v>
      </x:c>
      <x:c r="DE1262" t="str">
        <x:f>IF(L1262="","",IF(DC1262="","Pending",IF(DD1262="Yes","CONDITIONAL — safety override",IF(DC1262&gt;=8,"HIGH",IF(DC1262&gt;=5,"CONDITIONAL","LOW")))))</x:f>
        <x:v>Pending</x:v>
      </x:c>
      <x:c r="DF1262" t="str">
        <x:v>Pending screening and full-text appraisal; no transferability judgment made at identification.</x:v>
      </x:c>
      <x:c r="DG1262"/>
      <x:c r="DH1262"/>
      <x:c r="DI1262"/>
      <x:c r="DJ1262"/>
      <x:c r="DK1262"/>
      <x:c r="DL1262"/>
      <x:c r="DM1262"/>
      <x:c r="DN1262"/>
      <x:c r="DO1262"/>
      <x:c r="DP1262"/>
      <x:c r="DQ1262"/>
      <x:c r="DR1262"/>
      <x:c r="DS1262"/>
      <x:c r="DT1262"/>
      <x:c r="DU1262"/>
      <x:c r="DV1262"/>
      <x:c r="DW1262"/>
      <x:c r="DX1262"/>
      <x:c r="DY1262"/>
      <x:c r="DZ1262" t="str">
        <x:v>Title/abstract screening alone does not establish effectiveness, causality, methodological quality, transferability to Brazilian public safety or an institutional recommendation.</x:v>
      </x:c>
      <x:c r="EA1262" t="str">
        <x:v>Pending</x:v>
      </x:c>
      <x:c r="EB1262" t="str">
        <x:f>IF(L1262="","",IF(EC1262="READY","Yes","No / Pending"))</x:f>
        <x:v>No / Pending</x:v>
      </x:c>
      <x:c r="EC1262" t="str">
        <x:f>IF(L1262="","",IF(OR(ISNUMBER(SEARCH("Retracted Publication",Q1262)),CM1262="Retracted",CN1262="Retracted",CM1262="Expression of Concern",CN1262="Expression of Concern",F1262="Not used",CG1262="Critical",CH1262="High",CH1262="Critical"),"BLOCKED — integrity or use restriction",IF(AND(CJ1262="Yes",CK1262="Yes",CL1262="Yes"),IF(AND(CM1262="Clear",CN1262="Verified — clear"),IF(AND(AND(LEN(TRIM(CF1262))&gt;0,LEFT(LOWER(TRIM(CF1262)),7)&lt;&gt;"pending"),OR(CG1262="High",CG1262="Moderate"),OR(CH1262="Low",CH1262="Some concerns",CH1262="Not applicable")),IF(AND(DD1262="No",OR(DE1262="HIGH",DE1262="CONDITIONAL"),AND(LEN(TRIM(DF1262))&gt;0,LEFT(LOWER(TRIM(DF1262)),7)&lt;&gt;"pending")),IF(AND(AND(LEN(TRIM(DT1262))&gt;0,LEFT(LOWER(TRIM(DT1262)),7)&lt;&gt;"pending"),AND(LEN(TRIM(DU1262))&gt;0,LEFT(LOWER(TRIM(DU1262)),7)&lt;&gt;"pending"),OR(AND(LEN(TRIM(DV1262))&gt;0,LEFT(LOWER(TRIM(DV1262)),7)&lt;&gt;"pending"),AND(LEN(TRIM(DW1262))&gt;0,LEFT(LOWER(TRIM(DW1262)),7)&lt;&gt;"pending")),AND(LEN(TRIM(DX1262))&gt;0,LEFT(LOWER(TRIM(DX1262)),7)&lt;&gt;"pending")),IF(AND(F1262="Claim-ready",OR(EA1262="Strong",EA1262="Moderate"),AND(LEN(TRIM(G1262))&gt;0,LEFT(LOWER(TRIM(G1262)),7)&lt;&gt;"pending"),G1262&lt;&gt;"No substantive use decision is permitted from identification metadata alone.",AND(LEN(TRIM(DZ1262))&gt;0,LEFT(LOWER(TRIM(DZ1262)),7)&lt;&gt;"pending"),DZ1262&lt;&gt;"Identification metadata alone does not permit any substantive scientific, causal, operational, or institutional claim.",AND(LEN(TRIM(EI1262))&gt;0,LEFT(LOWER(TRIM(EI1262)),7)&lt;&gt;"pending"),ISNUMBER(EH1262),EH1262&gt;0),"READY","PENDING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2" t="str">
        <x:v>Pending</x:v>
      </x:c>
      <x:c r="EE1262"/>
      <x:c r="EF1262" t="str">
        <x:v>Pending</x:v>
      </x:c>
      <x:c r="EG1262" t="str">
        <x:v>Pending</x:v>
      </x:c>
      <x:c r="EH1262"/>
      <x:c r="EI1262" s="501"/>
      <x:c r="EJ1262"/>
      <x:c r="EK1262" t="str">
        <x:v>Pending</x:v>
      </x:c>
      <x:c r="EL1262" t="n">
        <x:v>46272</x:v>
      </x:c>
      <x:c r="EM1262" t="str">
        <x:v>Production PubMed record imported and reconciled to Zotero item V2BNFKDM;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62" t="n">
        <x:f>IF(L1262="","",(IF(N1262&lt;&gt;"",1,0)+IF(O1262&lt;&gt;"",1,0)+IF(AJ1262&lt;&gt;"",1,0)+IF(AU1262&lt;&gt;"",1,0)+IF(BE1262&lt;&gt;"",1,0)+IF(CF1262&lt;&gt;"",1,0)+IF(CJ1262="Yes",1,0)+IF(CL1262="Yes",1,0)+IF(DE1262&lt;&gt;"Pending",1,0)+IF(F1262&lt;&gt;"",1,0)+IF(DZ1262&lt;&gt;"",1,0)+IF(EI1262&lt;&gt;"",1,0))/12)</x:f>
        <x:v>0.5</x:v>
      </x:c>
    </x:row>
    <x:row r="1263">
      <x:c r="A1263" t="str">
        <x:v>EV-1260</x:v>
      </x:c>
      <x:c r="B1263" t="str">
        <x:v>Integrity check</x:v>
      </x:c>
      <x:c r="C1263" t="str">
        <x:f>IF(L1263="","",IF(LEFT(EC1263,7)="BLOCKED","🔴 Do not use for conclusion",IF(EB1263="Yes","🟢 Claim-ready","🟡 Caution / context")))</x:f>
        <x:v>🟡 Caution / context</x:v>
      </x:c>
      <x:c r="D1263" t="str">
        <x:f>IF(L1263="","",EC1263)</x:f>
        <x:v>PENDING — appropriate appraisal</x:v>
      </x:c>
      <x:c r="E1263" t="str">
        <x:v>P3 — Medium</x:v>
      </x:c>
      <x:c r="F1263" t="str">
        <x:v>Pending</x:v>
      </x:c>
      <x:c r="G1263" t="str">
        <x:v>Title/abstract identify an explicit tactical/public-safety context and readiness domain; retain for full-text assessment.</x:v>
      </x:c>
      <x:c r="H1263" t="str">
        <x:v>Obtain and review lawful full text; confirm human adjudication; then select a design-specific appraisal instrument.</x:v>
      </x:c>
      <x:c r="I1263"/>
      <x:c r="J1263" t="str">
        <x:v>A — Core</x:v>
      </x:c>
      <x:c r="K1263" t="str">
        <x:v>IDENTIFIED</x:v>
      </x:c>
      <x:c r="L1263" t="str">
        <x:v>Narrative text analysis to identify technologies to prevent motor vehicle crashes: examples from military vehicles.</x:v>
      </x:c>
      <x:c r="M1263"/>
      <x:c r="N1263" t="str">
        <x:v>Pollack, Keshia M; Yee, Nathan; Canham-Chervak, Michelle; Rossen, Lauren; Bachynski, Kathleen E; Baker, Susan P</x:v>
      </x:c>
      <x:c r="O1263" t="n">
        <x:v>2013</x:v>
      </x:c>
      <x:c r="P1263" t="str">
        <x:v>Journal of safety research</x:v>
      </x:c>
      <x:c r="Q1263" t="str">
        <x:v>Journal Article; Research Support, Non-U.S. Gov't; Research Support, U.S. Gov't, P.H.S.</x:v>
      </x:c>
      <x:c r="R1263" t="str">
        <x:v>Unclear</x:v>
      </x:c>
      <x:c r="S1263" t="str">
        <x:v>Unknown</x:v>
      </x:c>
      <x:c r="T1263" t="str">
        <x:v>eng</x:v>
      </x:c>
      <x:c r="U1263" t="str">
        <x:v>https://pubmed.ncbi.nlm.nih.gov/23398704/</x:v>
      </x:c>
      <x:c r="V1263" t="str">
        <x:v>10.1016/j.jsr.2012.10.013</x:v>
      </x:c>
      <x:c r="W1263" t="str">
        <x:f>IF(V1263="","",LOWER(SUBSTITUTE(SUBSTITUTE(SUBSTITUTE(SUBSTITUTE(TRIM(V1263),"https://doi.org/",""),"http://doi.org/",""),"https://dx.doi.org/",""),"doi:","")))</x:f>
        <x:v>10.1016/j.jsr.2012.10.013</x:v>
      </x:c>
      <x:c r="X1263" t="str">
        <x:v>23398704</x:v>
      </x:c>
      <x:c r="Y1263" t="str"/>
      <x:c r="Z1263"/>
      <x:c r="AA1263" t="str">
        <x:v>PubMed/MEDLINE</x:v>
      </x:c>
      <x:c r="AB1263" t="str">
        <x:v>PUBMED-A-v1.0-2026-08-28</x:v>
      </x:c>
      <x:c r="AC1263" t="str">
        <x:v>SP-PUBMED-A-20260828</x:v>
      </x:c>
      <x:c r="AD1263" s="499" t="n">
        <x:v>46262</x:v>
      </x:c>
      <x:c r="AE1263" s="499" t="n">
        <x:v>46272</x:v>
      </x:c>
      <x:c r="AF1263" t="str">
        <x:v>ZTTFSWH4</x:v>
      </x:c>
      <x:c r="AG1263"/>
      <x:c r="AH1263" t="str">
        <x:v>Tactical Athlete → Operational Readiness Brazil</x:v>
      </x:c>
      <x:c r="AI1263" t="str">
        <x:v>evidence-family:A</x:v>
      </x:c>
      <x:c r="AJ1263"/>
      <x:c r="AK1263" t="str">
        <x:f>IF(AJ1263="","",IF(OR(LOWER(AJ1263)="brazil",LOWER(AJ1263)="brasil"),"Yes","No"))</x:f>
      </x:c>
      <x:c r="AL1263"/>
      <x:c r="AM1263"/>
      <x:c r="AN1263"/>
      <x:c r="AO1263"/>
      <x:c r="AP1263"/>
      <x:c r="AQ1263"/>
      <x:c r="AR1263"/>
      <x:c r="AS1263"/>
      <x:c r="AT1263"/>
      <x:c r="AU1263"/>
      <x:c r="AV1263"/>
      <x:c r="AW1263"/>
      <x:c r="AX1263"/>
      <x:c r="AY1263"/>
      <x:c r="AZ1263"/>
      <x:c r="BA1263"/>
      <x:c r="BB1263"/>
      <x:c r="BC1263"/>
      <x:c r="BD1263"/>
      <x:c r="BE1263"/>
      <x:c r="BF1263"/>
      <x:c r="BG1263"/>
      <x:c r="BH1263"/>
      <x:c r="BI1263"/>
      <x:c r="BJ1263"/>
      <x:c r="BK1263"/>
      <x:c r="BL1263"/>
      <x:c r="BM1263"/>
      <x:c r="BN1263"/>
      <x:c r="BO1263"/>
      <x:c r="BP1263"/>
      <x:c r="BQ1263"/>
      <x:c r="BR1263"/>
      <x:c r="BS1263"/>
      <x:c r="BT1263"/>
      <x:c r="BU1263"/>
      <x:c r="BV1263"/>
      <x:c r="BW1263"/>
      <x:c r="BX1263"/>
      <x:c r="BY1263"/>
      <x:c r="BZ1263"/>
      <x:c r="CA1263"/>
      <x:c r="CB1263"/>
      <x:c r="CC1263"/>
      <x:c r="CD1263"/>
      <x:c r="CE1263"/>
      <x:c r="CF1263"/>
      <x:c r="CG1263"/>
      <x:c r="CH1263"/>
      <x:c r="CI1263"/>
      <x:c r="CJ1263" t="str">
        <x:v>Yes</x:v>
      </x:c>
      <x:c r="CK1263" t="str">
        <x:v>Yes</x:v>
      </x:c>
      <x:c r="CL1263" t="str">
        <x:v>Yes</x:v>
      </x:c>
      <x:c r="CM1263" t="str">
        <x:v>Clear</x:v>
      </x:c>
      <x:c r="CN1263" t="str">
        <x:v>Verified — clear</x:v>
      </x:c>
      <x:c r="CO1263" t="n">
        <x:v>46272</x:v>
      </x:c>
      <x:c r="CP1263" t="str">
        <x:v>https://pubmed.ncbi.nlm.nih.gov/23398704/</x:v>
      </x:c>
      <x:c r="CQ1263"/>
      <x:c r="CR1263"/>
      <x:c r="CS1263"/>
      <x:c r="CT1263"/>
      <x:c r="CU1263"/>
      <x:c r="CV1263"/>
      <x:c r="CW1263"/>
      <x:c r="CX1263"/>
      <x:c r="CY1263"/>
      <x:c r="CZ1263"/>
      <x:c r="DA1263"/>
      <x:c r="DB1263" t="str">
        <x:f>IF(L1263="","",IF(AND(COUNT(CU1263:DA1263)=7,OR(CU1263=0,CU1263=1,CU1263=2),OR(CV1263=0,CV1263=1,CV1263=2),OR(CW1263=0,CW1263=1,CW1263=2),OR(CX1263=0,CX1263=1,CX1263=2),OR(CY1263=0,CY1263=1,CY1263=2),OR(CZ1263=0,CZ1263=1,CZ1263=2),OR(DA1263=0,DA1263=1,DA1263=2)),SUM(CU1263:DA1263),""))</x:f>
      </x:c>
      <x:c r="DC1263" t="str">
        <x:f>IF(DB1263="","",ROUND(DB1263/14*10,1))</x:f>
      </x:c>
      <x:c r="DD1263" t="str">
        <x:v>Pending</x:v>
      </x:c>
      <x:c r="DE1263" t="str">
        <x:f>IF(L1263="","",IF(DC1263="","Pending",IF(DD1263="Yes","CONDITIONAL — safety override",IF(DC1263&gt;=8,"HIGH",IF(DC1263&gt;=5,"CONDITIONAL","LOW")))))</x:f>
        <x:v>Pending</x:v>
      </x:c>
      <x:c r="DF1263" t="str">
        <x:v>Pending screening and full-text appraisal; no transferability judgment made at identification.</x:v>
      </x:c>
      <x:c r="DG1263"/>
      <x:c r="DH1263"/>
      <x:c r="DI1263"/>
      <x:c r="DJ1263"/>
      <x:c r="DK1263"/>
      <x:c r="DL1263"/>
      <x:c r="DM1263"/>
      <x:c r="DN1263"/>
      <x:c r="DO1263"/>
      <x:c r="DP1263"/>
      <x:c r="DQ1263"/>
      <x:c r="DR1263"/>
      <x:c r="DS1263"/>
      <x:c r="DT1263"/>
      <x:c r="DU1263"/>
      <x:c r="DV1263"/>
      <x:c r="DW1263"/>
      <x:c r="DX1263"/>
      <x:c r="DY1263"/>
      <x:c r="DZ1263" t="str">
        <x:v>Title/abstract screening alone does not establish effectiveness, causality, methodological quality, transferability to Brazilian public safety or an institutional recommendation.</x:v>
      </x:c>
      <x:c r="EA1263" t="str">
        <x:v>Pending</x:v>
      </x:c>
      <x:c r="EB1263" t="str">
        <x:f>IF(L1263="","",IF(EC1263="READY","Yes","No / Pending"))</x:f>
        <x:v>No / Pending</x:v>
      </x:c>
      <x:c r="EC1263" t="str">
        <x:f>IF(L1263="","",IF(OR(ISNUMBER(SEARCH("Retracted Publication",Q1263)),CM1263="Retracted",CN1263="Retracted",CM1263="Expression of Concern",CN1263="Expression of Concern",F1263="Not used",CG1263="Critical",CH1263="High",CH1263="Critical"),"BLOCKED — integrity or use restriction",IF(AND(CJ1263="Yes",CK1263="Yes",CL1263="Yes"),IF(AND(CM1263="Clear",CN1263="Verified — clear"),IF(AND(AND(LEN(TRIM(CF1263))&gt;0,LEFT(LOWER(TRIM(CF1263)),7)&lt;&gt;"pending"),OR(CG1263="High",CG1263="Moderate"),OR(CH1263="Low",CH1263="Some concerns",CH1263="Not applicable")),IF(AND(DD1263="No",OR(DE1263="HIGH",DE1263="CONDITIONAL"),AND(LEN(TRIM(DF1263))&gt;0,LEFT(LOWER(TRIM(DF1263)),7)&lt;&gt;"pending")),IF(AND(AND(LEN(TRIM(DT1263))&gt;0,LEFT(LOWER(TRIM(DT1263)),7)&lt;&gt;"pending"),AND(LEN(TRIM(DU1263))&gt;0,LEFT(LOWER(TRIM(DU1263)),7)&lt;&gt;"pending"),OR(AND(LEN(TRIM(DV1263))&gt;0,LEFT(LOWER(TRIM(DV1263)),7)&lt;&gt;"pending"),AND(LEN(TRIM(DW1263))&gt;0,LEFT(LOWER(TRIM(DW1263)),7)&lt;&gt;"pending")),AND(LEN(TRIM(DX1263))&gt;0,LEFT(LOWER(TRIM(DX1263)),7)&lt;&gt;"pending")),IF(AND(F1263="Claim-ready",OR(EA1263="Strong",EA1263="Moderate"),AND(LEN(TRIM(G1263))&gt;0,LEFT(LOWER(TRIM(G1263)),7)&lt;&gt;"pending"),G1263&lt;&gt;"No substantive use decision is permitted from identification metadata alone.",AND(LEN(TRIM(DZ1263))&gt;0,LEFT(LOWER(TRIM(DZ1263)),7)&lt;&gt;"pending"),DZ1263&lt;&gt;"Identification metadata alone does not permit any substantive scientific, causal, operational, or institutional claim.",AND(LEN(TRIM(EI1263))&gt;0,LEFT(LOWER(TRIM(EI1263)),7)&lt;&gt;"pending"),ISNUMBER(EH1263),EH1263&gt;0),"READY","PENDING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3" t="str">
        <x:v>Pending</x:v>
      </x:c>
      <x:c r="EE1263"/>
      <x:c r="EF1263" t="str">
        <x:v>Pending</x:v>
      </x:c>
      <x:c r="EG1263" t="str">
        <x:v>Pending</x:v>
      </x:c>
      <x:c r="EH1263"/>
      <x:c r="EI1263" s="501"/>
      <x:c r="EJ1263"/>
      <x:c r="EK1263" t="str">
        <x:v>Pending</x:v>
      </x:c>
      <x:c r="EL1263" t="n">
        <x:v>46272</x:v>
      </x:c>
      <x:c r="EM1263" t="str">
        <x:v>Production PubMed record imported and reconciled to Zotero item ZTTFSWH4;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63" t="n">
        <x:f>IF(L1263="","",(IF(N1263&lt;&gt;"",1,0)+IF(O1263&lt;&gt;"",1,0)+IF(AJ1263&lt;&gt;"",1,0)+IF(AU1263&lt;&gt;"",1,0)+IF(BE1263&lt;&gt;"",1,0)+IF(CF1263&lt;&gt;"",1,0)+IF(CJ1263="Yes",1,0)+IF(CL1263="Yes",1,0)+IF(DE1263&lt;&gt;"Pending",1,0)+IF(F1263&lt;&gt;"",1,0)+IF(DZ1263&lt;&gt;"",1,0)+IF(EI1263&lt;&gt;"",1,0))/12)</x:f>
        <x:v>0.5</x:v>
      </x:c>
    </x:row>
    <x:row r="1264">
      <x:c r="A1264" t="str">
        <x:v>EV-1261</x:v>
      </x:c>
      <x:c r="B1264" t="str">
        <x:v>Integrity check</x:v>
      </x:c>
      <x:c r="C1264" t="str">
        <x:f>IF(L1264="","",IF(LEFT(EC1264,7)="BLOCKED","🔴 Do not use for conclusion",IF(EB1264="Yes","🟢 Claim-ready","🟡 Caution / context")))</x:f>
        <x:v>🟡 Caution / context</x:v>
      </x:c>
      <x:c r="D1264" t="str">
        <x:f>IF(L1264="","",EC1264)</x:f>
        <x:v>PENDING — appropriate appraisal</x:v>
      </x:c>
      <x:c r="E1264" t="str">
        <x:v>P3 — Medium</x:v>
      </x:c>
      <x:c r="F1264" t="str">
        <x:v>Pending</x:v>
      </x:c>
      <x:c r="G1264" t="str">
        <x:v>Title/abstract identify an explicit tactical/public-safety context and readiness domain; retain for full-text assessment.</x:v>
      </x:c>
      <x:c r="H1264" t="str">
        <x:v>Obtain and review lawful full text; confirm human adjudication; then select a design-specific appraisal instrument.</x:v>
      </x:c>
      <x:c r="I1264"/>
      <x:c r="J1264" t="str">
        <x:v>A — Core</x:v>
      </x:c>
      <x:c r="K1264" t="str">
        <x:v>IDENTIFIED</x:v>
      </x:c>
      <x:c r="L1264" t="str">
        <x:v>Tobacco use during military deployment.</x:v>
      </x:c>
      <x:c r="M1264"/>
      <x:c r="N1264" t="str">
        <x:v>Talcott, G Wayne; Cigrang, Jeffrey; Sherrill-Mittleman, Deborah; Snyder, Douglas K; Baker, Monty; Tatum, Jolyn; Cassidy, Daniel; Sonnek, Scott; Balderrama-Durbin, Christina; Klesges, Robert C; Ebbert, Jon O; Slep, Amy M; Heyman, Richard E</x:v>
      </x:c>
      <x:c r="O1264" t="n">
        <x:v>2013</x:v>
      </x:c>
      <x:c r="P1264" t="str">
        <x:v>Nicotine &amp; tobacco research : official journal of the Society for Research on Nicotine and Tobacco</x:v>
      </x:c>
      <x:c r="Q1264" t="str">
        <x:v>Journal Article; Research Support, Non-U.S. Gov't</x:v>
      </x:c>
      <x:c r="R1264" t="str">
        <x:v>Unclear</x:v>
      </x:c>
      <x:c r="S1264" t="str">
        <x:v>Unknown</x:v>
      </x:c>
      <x:c r="T1264" t="str">
        <x:v>eng</x:v>
      </x:c>
      <x:c r="U1264" t="str">
        <x:v>https://pubmed.ncbi.nlm.nih.gov/23299184/</x:v>
      </x:c>
      <x:c r="V1264" t="str">
        <x:v>10.1093/ntr/nts267</x:v>
      </x:c>
      <x:c r="W1264" t="str">
        <x:f>IF(V1264="","",LOWER(SUBSTITUTE(SUBSTITUTE(SUBSTITUTE(SUBSTITUTE(TRIM(V1264),"https://doi.org/",""),"http://doi.org/",""),"https://dx.doi.org/",""),"doi:","")))</x:f>
        <x:v>10.1093/ntr/nts267</x:v>
      </x:c>
      <x:c r="X1264" t="str">
        <x:v>23299184</x:v>
      </x:c>
      <x:c r="Y1264" t="str"/>
      <x:c r="Z1264"/>
      <x:c r="AA1264" t="str">
        <x:v>PubMed/MEDLINE</x:v>
      </x:c>
      <x:c r="AB1264" t="str">
        <x:v>PUBMED-A-v1.0-2026-08-28</x:v>
      </x:c>
      <x:c r="AC1264" t="str">
        <x:v>SP-PUBMED-A-20260828</x:v>
      </x:c>
      <x:c r="AD1264" s="499" t="n">
        <x:v>46262</x:v>
      </x:c>
      <x:c r="AE1264" s="499" t="n">
        <x:v>46272</x:v>
      </x:c>
      <x:c r="AF1264" t="str">
        <x:v>AXSB79B2</x:v>
      </x:c>
      <x:c r="AG1264"/>
      <x:c r="AH1264" t="str">
        <x:v>Tactical Athlete → Operational Readiness Brazil</x:v>
      </x:c>
      <x:c r="AI1264" t="str">
        <x:v>evidence-family:A</x:v>
      </x:c>
      <x:c r="AJ1264"/>
      <x:c r="AK1264" t="str">
        <x:f>IF(AJ1264="","",IF(OR(LOWER(AJ1264)="brazil",LOWER(AJ1264)="brasil"),"Yes","No"))</x:f>
      </x:c>
      <x:c r="AL1264"/>
      <x:c r="AM1264"/>
      <x:c r="AN1264"/>
      <x:c r="AO1264"/>
      <x:c r="AP1264"/>
      <x:c r="AQ1264"/>
      <x:c r="AR1264"/>
      <x:c r="AS1264"/>
      <x:c r="AT1264"/>
      <x:c r="AU1264"/>
      <x:c r="AV1264"/>
      <x:c r="AW1264"/>
      <x:c r="AX1264"/>
      <x:c r="AY1264"/>
      <x:c r="AZ1264"/>
      <x:c r="BA1264"/>
      <x:c r="BB1264"/>
      <x:c r="BC1264"/>
      <x:c r="BD1264"/>
      <x:c r="BE1264"/>
      <x:c r="BF1264"/>
      <x:c r="BG1264"/>
      <x:c r="BH1264"/>
      <x:c r="BI1264"/>
      <x:c r="BJ1264"/>
      <x:c r="BK1264"/>
      <x:c r="BL1264"/>
      <x:c r="BM1264"/>
      <x:c r="BN1264"/>
      <x:c r="BO1264"/>
      <x:c r="BP1264"/>
      <x:c r="BQ1264"/>
      <x:c r="BR1264"/>
      <x:c r="BS1264"/>
      <x:c r="BT1264"/>
      <x:c r="BU1264"/>
      <x:c r="BV1264"/>
      <x:c r="BW1264"/>
      <x:c r="BX1264"/>
      <x:c r="BY1264"/>
      <x:c r="BZ1264"/>
      <x:c r="CA1264"/>
      <x:c r="CB1264"/>
      <x:c r="CC1264"/>
      <x:c r="CD1264"/>
      <x:c r="CE1264"/>
      <x:c r="CF1264"/>
      <x:c r="CG1264"/>
      <x:c r="CH1264"/>
      <x:c r="CI1264"/>
      <x:c r="CJ1264" t="str">
        <x:v>Yes</x:v>
      </x:c>
      <x:c r="CK1264" t="str">
        <x:v>Yes</x:v>
      </x:c>
      <x:c r="CL1264" t="str">
        <x:v>Yes</x:v>
      </x:c>
      <x:c r="CM1264" t="str">
        <x:v>Clear</x:v>
      </x:c>
      <x:c r="CN1264" t="str">
        <x:v>Verified — clear</x:v>
      </x:c>
      <x:c r="CO1264" t="n">
        <x:v>46272</x:v>
      </x:c>
      <x:c r="CP1264" t="str">
        <x:v>https://pubmed.ncbi.nlm.nih.gov/23299184/</x:v>
      </x:c>
      <x:c r="CQ1264"/>
      <x:c r="CR1264"/>
      <x:c r="CS1264"/>
      <x:c r="CT1264"/>
      <x:c r="CU1264"/>
      <x:c r="CV1264"/>
      <x:c r="CW1264"/>
      <x:c r="CX1264"/>
      <x:c r="CY1264"/>
      <x:c r="CZ1264"/>
      <x:c r="DA1264"/>
      <x:c r="DB1264" t="str">
        <x:f>IF(L1264="","",IF(AND(COUNT(CU1264:DA1264)=7,OR(CU1264=0,CU1264=1,CU1264=2),OR(CV1264=0,CV1264=1,CV1264=2),OR(CW1264=0,CW1264=1,CW1264=2),OR(CX1264=0,CX1264=1,CX1264=2),OR(CY1264=0,CY1264=1,CY1264=2),OR(CZ1264=0,CZ1264=1,CZ1264=2),OR(DA1264=0,DA1264=1,DA1264=2)),SUM(CU1264:DA1264),""))</x:f>
      </x:c>
      <x:c r="DC1264" t="str">
        <x:f>IF(DB1264="","",ROUND(DB1264/14*10,1))</x:f>
      </x:c>
      <x:c r="DD1264" t="str">
        <x:v>Pending</x:v>
      </x:c>
      <x:c r="DE1264" t="str">
        <x:f>IF(L1264="","",IF(DC1264="","Pending",IF(DD1264="Yes","CONDITIONAL — safety override",IF(DC1264&gt;=8,"HIGH",IF(DC1264&gt;=5,"CONDITIONAL","LOW")))))</x:f>
        <x:v>Pending</x:v>
      </x:c>
      <x:c r="DF1264" t="str">
        <x:v>Pending screening and full-text appraisal; no transferability judgment made at identification.</x:v>
      </x:c>
      <x:c r="DG1264"/>
      <x:c r="DH1264"/>
      <x:c r="DI1264"/>
      <x:c r="DJ1264"/>
      <x:c r="DK1264"/>
      <x:c r="DL1264"/>
      <x:c r="DM1264"/>
      <x:c r="DN1264"/>
      <x:c r="DO1264"/>
      <x:c r="DP1264"/>
      <x:c r="DQ1264"/>
      <x:c r="DR1264"/>
      <x:c r="DS1264"/>
      <x:c r="DT1264"/>
      <x:c r="DU1264"/>
      <x:c r="DV1264"/>
      <x:c r="DW1264"/>
      <x:c r="DX1264"/>
      <x:c r="DY1264"/>
      <x:c r="DZ1264" t="str">
        <x:v>Title/abstract screening alone does not establish effectiveness, causality, methodological quality, transferability to Brazilian public safety or an institutional recommendation.</x:v>
      </x:c>
      <x:c r="EA1264" t="str">
        <x:v>Pending</x:v>
      </x:c>
      <x:c r="EB1264" t="str">
        <x:f>IF(L1264="","",IF(EC1264="READY","Yes","No / Pending"))</x:f>
        <x:v>No / Pending</x:v>
      </x:c>
      <x:c r="EC1264" t="str">
        <x:f>IF(L1264="","",IF(OR(ISNUMBER(SEARCH("Retracted Publication",Q1264)),CM1264="Retracted",CN1264="Retracted",CM1264="Expression of Concern",CN1264="Expression of Concern",F1264="Not used",CG1264="Critical",CH1264="High",CH1264="Critical"),"BLOCKED — integrity or use restriction",IF(AND(CJ1264="Yes",CK1264="Yes",CL1264="Yes"),IF(AND(CM1264="Clear",CN1264="Verified — clear"),IF(AND(AND(LEN(TRIM(CF1264))&gt;0,LEFT(LOWER(TRIM(CF1264)),7)&lt;&gt;"pending"),OR(CG1264="High",CG1264="Moderate"),OR(CH1264="Low",CH1264="Some concerns",CH1264="Not applicable")),IF(AND(DD1264="No",OR(DE1264="HIGH",DE1264="CONDITIONAL"),AND(LEN(TRIM(DF1264))&gt;0,LEFT(LOWER(TRIM(DF1264)),7)&lt;&gt;"pending")),IF(AND(AND(LEN(TRIM(DT1264))&gt;0,LEFT(LOWER(TRIM(DT1264)),7)&lt;&gt;"pending"),AND(LEN(TRIM(DU1264))&gt;0,LEFT(LOWER(TRIM(DU1264)),7)&lt;&gt;"pending"),OR(AND(LEN(TRIM(DV1264))&gt;0,LEFT(LOWER(TRIM(DV1264)),7)&lt;&gt;"pending"),AND(LEN(TRIM(DW1264))&gt;0,LEFT(LOWER(TRIM(DW1264)),7)&lt;&gt;"pending")),AND(LEN(TRIM(DX1264))&gt;0,LEFT(LOWER(TRIM(DX1264)),7)&lt;&gt;"pending")),IF(AND(F1264="Claim-ready",OR(EA1264="Strong",EA1264="Moderate"),AND(LEN(TRIM(G1264))&gt;0,LEFT(LOWER(TRIM(G1264)),7)&lt;&gt;"pending"),G1264&lt;&gt;"No substantive use decision is permitted from identification metadata alone.",AND(LEN(TRIM(DZ1264))&gt;0,LEFT(LOWER(TRIM(DZ1264)),7)&lt;&gt;"pending"),DZ1264&lt;&gt;"Identification metadata alone does not permit any substantive scientific, causal, operational, or institutional claim.",AND(LEN(TRIM(EI1264))&gt;0,LEFT(LOWER(TRIM(EI1264)),7)&lt;&gt;"pending"),ISNUMBER(EH1264),EH1264&gt;0),"READY","PENDING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4" t="str">
        <x:v>Pending</x:v>
      </x:c>
      <x:c r="EE1264"/>
      <x:c r="EF1264" t="str">
        <x:v>Pending</x:v>
      </x:c>
      <x:c r="EG1264" t="str">
        <x:v>Pending</x:v>
      </x:c>
      <x:c r="EH1264"/>
      <x:c r="EI1264" s="501"/>
      <x:c r="EJ1264"/>
      <x:c r="EK1264" t="str">
        <x:v>Pending</x:v>
      </x:c>
      <x:c r="EL1264" t="n">
        <x:v>46272</x:v>
      </x:c>
      <x:c r="EM1264" t="str">
        <x:v>Production PubMed record imported and reconciled to Zotero item AXSB79B2;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64" t="n">
        <x:f>IF(L1264="","",(IF(N1264&lt;&gt;"",1,0)+IF(O1264&lt;&gt;"",1,0)+IF(AJ1264&lt;&gt;"",1,0)+IF(AU1264&lt;&gt;"",1,0)+IF(BE1264&lt;&gt;"",1,0)+IF(CF1264&lt;&gt;"",1,0)+IF(CJ1264="Yes",1,0)+IF(CL1264="Yes",1,0)+IF(DE1264&lt;&gt;"Pending",1,0)+IF(F1264&lt;&gt;"",1,0)+IF(DZ1264&lt;&gt;"",1,0)+IF(EI1264&lt;&gt;"",1,0))/12)</x:f>
        <x:v>0.5</x:v>
      </x:c>
    </x:row>
    <x:row r="1265">
      <x:c r="A1265" t="str">
        <x:v>EV-1262</x:v>
      </x:c>
      <x:c r="B1265" t="str">
        <x:v>Integrity check</x:v>
      </x:c>
      <x:c r="C1265" t="str">
        <x:f>IF(L1265="","",IF(LEFT(EC1265,7)="BLOCKED","🔴 Do not use for conclusion",IF(EB1265="Yes","🟢 Claim-ready","🟡 Caution / context")))</x:f>
        <x:v>🟡 Caution / context</x:v>
      </x:c>
      <x:c r="D1265" t="str">
        <x:f>IF(L1265="","",EC1265)</x:f>
        <x:v>PENDING — appropriate appraisal</x:v>
      </x:c>
      <x:c r="E1265" t="str">
        <x:v>P2 — High</x:v>
      </x:c>
      <x:c r="F1265" t="str">
        <x:v>Pending</x:v>
      </x:c>
      <x:c r="G1265" t="str">
        <x:v>Title/abstract identify an explicit tactical/public-safety context and readiness domain; retain for full-text assessment.</x:v>
      </x:c>
      <x:c r="H1265" t="str">
        <x:v>Obtain and review lawful full text; confirm human adjudication; then select a design-specific appraisal instrument.</x:v>
      </x:c>
      <x:c r="I1265"/>
      <x:c r="J1265" t="str">
        <x:v>A — Core</x:v>
      </x:c>
      <x:c r="K1265" t="str">
        <x:v>IDENTIFIED</x:v>
      </x:c>
      <x:c r="L1265" t="str">
        <x:v>US veterinary support to standardization of food and water safety and animal care and use within NATO.</x:v>
      </x:c>
      <x:c r="M1265"/>
      <x:c r="N1265" t="str">
        <x:v>Burke, Ronald L; Mann, Kelly A; Richards, Steven; Stevenson, Timothy H</x:v>
      </x:c>
      <x:c r="O1265" t="n">
        <x:v>2013</x:v>
      </x:c>
      <x:c r="P1265" t="str">
        <x:v>U.S. Army Medical Department journal</x:v>
      </x:c>
      <x:c r="Q1265" t="str">
        <x:v>Journal Article</x:v>
      </x:c>
      <x:c r="R1265" t="str">
        <x:v>Unclear</x:v>
      </x:c>
      <x:c r="S1265" t="str">
        <x:v>Unknown</x:v>
      </x:c>
      <x:c r="T1265" t="str">
        <x:v>eng</x:v>
      </x:c>
      <x:c r="U1265" t="str">
        <x:v>https://pubmed.ncbi.nlm.nih.gov/23277450/</x:v>
      </x:c>
      <x:c r="V1265" t="str"/>
      <x:c r="W1265" t="str">
        <x:f>IF(V1265="","",LOWER(SUBSTITUTE(SUBSTITUTE(SUBSTITUTE(SUBSTITUTE(TRIM(V1265),"https://doi.org/",""),"http://doi.org/",""),"https://dx.doi.org/",""),"doi:","")))</x:f>
      </x:c>
      <x:c r="X1265" t="str">
        <x:v>23277450</x:v>
      </x:c>
      <x:c r="Y1265" t="str"/>
      <x:c r="Z1265"/>
      <x:c r="AA1265" t="str">
        <x:v>PubMed/MEDLINE</x:v>
      </x:c>
      <x:c r="AB1265" t="str">
        <x:v>PUBMED-A-v1.0-2026-08-28</x:v>
      </x:c>
      <x:c r="AC1265" t="str">
        <x:v>SP-PUBMED-A-20260828</x:v>
      </x:c>
      <x:c r="AD1265" s="499" t="n">
        <x:v>46262</x:v>
      </x:c>
      <x:c r="AE1265" s="499" t="n">
        <x:v>46272</x:v>
      </x:c>
      <x:c r="AF1265" t="str">
        <x:v>3YG4LYLW</x:v>
      </x:c>
      <x:c r="AG1265"/>
      <x:c r="AH1265" t="str">
        <x:v>Tactical Athlete → Operational Readiness Brazil</x:v>
      </x:c>
      <x:c r="AI1265" t="str">
        <x:v>evidence-family:A</x:v>
      </x:c>
      <x:c r="AJ1265"/>
      <x:c r="AK1265" t="str">
        <x:f>IF(AJ1265="","",IF(OR(LOWER(AJ1265)="brazil",LOWER(AJ1265)="brasil"),"Yes","No"))</x:f>
      </x:c>
      <x:c r="AL1265"/>
      <x:c r="AM1265"/>
      <x:c r="AN1265"/>
      <x:c r="AO1265"/>
      <x:c r="AP1265"/>
      <x:c r="AQ1265"/>
      <x:c r="AR1265"/>
      <x:c r="AS1265"/>
      <x:c r="AT1265"/>
      <x:c r="AU1265"/>
      <x:c r="AV1265"/>
      <x:c r="AW1265"/>
      <x:c r="AX1265"/>
      <x:c r="AY1265"/>
      <x:c r="AZ1265"/>
      <x:c r="BA1265"/>
      <x:c r="BB1265"/>
      <x:c r="BC1265"/>
      <x:c r="BD1265"/>
      <x:c r="BE1265"/>
      <x:c r="BF1265"/>
      <x:c r="BG1265"/>
      <x:c r="BH1265"/>
      <x:c r="BI1265"/>
      <x:c r="BJ1265"/>
      <x:c r="BK1265"/>
      <x:c r="BL1265"/>
      <x:c r="BM1265"/>
      <x:c r="BN1265"/>
      <x:c r="BO1265"/>
      <x:c r="BP1265"/>
      <x:c r="BQ1265"/>
      <x:c r="BR1265"/>
      <x:c r="BS1265"/>
      <x:c r="BT1265"/>
      <x:c r="BU1265"/>
      <x:c r="BV1265"/>
      <x:c r="BW1265"/>
      <x:c r="BX1265"/>
      <x:c r="BY1265"/>
      <x:c r="BZ1265"/>
      <x:c r="CA1265"/>
      <x:c r="CB1265"/>
      <x:c r="CC1265"/>
      <x:c r="CD1265"/>
      <x:c r="CE1265"/>
      <x:c r="CF1265"/>
      <x:c r="CG1265"/>
      <x:c r="CH1265"/>
      <x:c r="CI1265"/>
      <x:c r="CJ1265" t="str">
        <x:v>Yes</x:v>
      </x:c>
      <x:c r="CK1265" t="str">
        <x:v>Yes</x:v>
      </x:c>
      <x:c r="CL1265" t="str">
        <x:v>Yes</x:v>
      </x:c>
      <x:c r="CM1265" t="str">
        <x:v>Clear</x:v>
      </x:c>
      <x:c r="CN1265" t="str">
        <x:v>Verified — clear</x:v>
      </x:c>
      <x:c r="CO1265" t="n">
        <x:v>46272</x:v>
      </x:c>
      <x:c r="CP1265" t="str">
        <x:v>https://pubmed.ncbi.nlm.nih.gov/23277450/</x:v>
      </x:c>
      <x:c r="CQ1265"/>
      <x:c r="CR1265"/>
      <x:c r="CS1265"/>
      <x:c r="CT1265"/>
      <x:c r="CU1265"/>
      <x:c r="CV1265"/>
      <x:c r="CW1265"/>
      <x:c r="CX1265"/>
      <x:c r="CY1265"/>
      <x:c r="CZ1265"/>
      <x:c r="DA1265"/>
      <x:c r="DB1265" t="str">
        <x:f>IF(L1265="","",IF(AND(COUNT(CU1265:DA1265)=7,OR(CU1265=0,CU1265=1,CU1265=2),OR(CV1265=0,CV1265=1,CV1265=2),OR(CW1265=0,CW1265=1,CW1265=2),OR(CX1265=0,CX1265=1,CX1265=2),OR(CY1265=0,CY1265=1,CY1265=2),OR(CZ1265=0,CZ1265=1,CZ1265=2),OR(DA1265=0,DA1265=1,DA1265=2)),SUM(CU1265:DA1265),""))</x:f>
      </x:c>
      <x:c r="DC1265" t="str">
        <x:f>IF(DB1265="","",ROUND(DB1265/14*10,1))</x:f>
      </x:c>
      <x:c r="DD1265" t="str">
        <x:v>Pending</x:v>
      </x:c>
      <x:c r="DE1265" t="str">
        <x:f>IF(L1265="","",IF(DC1265="","Pending",IF(DD1265="Yes","CONDITIONAL — safety override",IF(DC1265&gt;=8,"HIGH",IF(DC1265&gt;=5,"CONDITIONAL","LOW")))))</x:f>
        <x:v>Pending</x:v>
      </x:c>
      <x:c r="DF1265" t="str">
        <x:v>Pending screening and full-text appraisal; no transferability judgment made at identification.</x:v>
      </x:c>
      <x:c r="DG1265"/>
      <x:c r="DH1265"/>
      <x:c r="DI1265"/>
      <x:c r="DJ1265"/>
      <x:c r="DK1265"/>
      <x:c r="DL1265"/>
      <x:c r="DM1265"/>
      <x:c r="DN1265"/>
      <x:c r="DO1265"/>
      <x:c r="DP1265"/>
      <x:c r="DQ1265"/>
      <x:c r="DR1265"/>
      <x:c r="DS1265"/>
      <x:c r="DT1265"/>
      <x:c r="DU1265"/>
      <x:c r="DV1265"/>
      <x:c r="DW1265"/>
      <x:c r="DX1265"/>
      <x:c r="DY1265"/>
      <x:c r="DZ1265" t="str">
        <x:v>Title/abstract screening alone does not establish effectiveness, causality, methodological quality, transferability to Brazilian public safety or an institutional recommendation.</x:v>
      </x:c>
      <x:c r="EA1265" t="str">
        <x:v>Pending</x:v>
      </x:c>
      <x:c r="EB1265" t="str">
        <x:f>IF(L1265="","",IF(EC1265="READY","Yes","No / Pending"))</x:f>
        <x:v>No / Pending</x:v>
      </x:c>
      <x:c r="EC1265" t="str">
        <x:f>IF(L1265="","",IF(OR(ISNUMBER(SEARCH("Retracted Publication",Q1265)),CM1265="Retracted",CN1265="Retracted",CM1265="Expression of Concern",CN1265="Expression of Concern",F1265="Not used",CG1265="Critical",CH1265="High",CH1265="Critical"),"BLOCKED — integrity or use restriction",IF(AND(CJ1265="Yes",CK1265="Yes",CL1265="Yes"),IF(AND(CM1265="Clear",CN1265="Verified — clear"),IF(AND(AND(LEN(TRIM(CF1265))&gt;0,LEFT(LOWER(TRIM(CF1265)),7)&lt;&gt;"pending"),OR(CG1265="High",CG1265="Moderate"),OR(CH1265="Low",CH1265="Some concerns",CH1265="Not applicable")),IF(AND(DD1265="No",OR(DE1265="HIGH",DE1265="CONDITIONAL"),AND(LEN(TRIM(DF1265))&gt;0,LEFT(LOWER(TRIM(DF1265)),7)&lt;&gt;"pending")),IF(AND(AND(LEN(TRIM(DT1265))&gt;0,LEFT(LOWER(TRIM(DT1265)),7)&lt;&gt;"pending"),AND(LEN(TRIM(DU1265))&gt;0,LEFT(LOWER(TRIM(DU1265)),7)&lt;&gt;"pending"),OR(AND(LEN(TRIM(DV1265))&gt;0,LEFT(LOWER(TRIM(DV1265)),7)&lt;&gt;"pending"),AND(LEN(TRIM(DW1265))&gt;0,LEFT(LOWER(TRIM(DW1265)),7)&lt;&gt;"pending")),AND(LEN(TRIM(DX1265))&gt;0,LEFT(LOWER(TRIM(DX1265)),7)&lt;&gt;"pending")),IF(AND(F1265="Claim-ready",OR(EA1265="Strong",EA1265="Moderate"),AND(LEN(TRIM(G1265))&gt;0,LEFT(LOWER(TRIM(G1265)),7)&lt;&gt;"pending"),G1265&lt;&gt;"No substantive use decision is permitted from identification metadata alone.",AND(LEN(TRIM(DZ1265))&gt;0,LEFT(LOWER(TRIM(DZ1265)),7)&lt;&gt;"pending"),DZ1265&lt;&gt;"Identification metadata alone does not permit any substantive scientific, causal, operational, or institutional claim.",AND(LEN(TRIM(EI1265))&gt;0,LEFT(LOWER(TRIM(EI1265)),7)&lt;&gt;"pending"),ISNUMBER(EH1265),EH1265&gt;0),"READY","PENDING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5" t="str">
        <x:v>Pending</x:v>
      </x:c>
      <x:c r="EE1265"/>
      <x:c r="EF1265" t="str">
        <x:v>Pending</x:v>
      </x:c>
      <x:c r="EG1265" t="str">
        <x:v>Pending</x:v>
      </x:c>
      <x:c r="EH1265"/>
      <x:c r="EI1265" s="501"/>
      <x:c r="EJ1265"/>
      <x:c r="EK1265" t="str">
        <x:v>Pending</x:v>
      </x:c>
      <x:c r="EL1265" t="n">
        <x:v>46272</x:v>
      </x:c>
      <x:c r="EM1265" t="str">
        <x:v>Production PubMed record imported and reconciled to Zotero item 3YG4LYLW;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65" t="n">
        <x:f>IF(L1265="","",(IF(N1265&lt;&gt;"",1,0)+IF(O1265&lt;&gt;"",1,0)+IF(AJ1265&lt;&gt;"",1,0)+IF(AU1265&lt;&gt;"",1,0)+IF(BE1265&lt;&gt;"",1,0)+IF(CF1265&lt;&gt;"",1,0)+IF(CJ1265="Yes",1,0)+IF(CL1265="Yes",1,0)+IF(DE1265&lt;&gt;"Pending",1,0)+IF(F1265&lt;&gt;"",1,0)+IF(DZ1265&lt;&gt;"",1,0)+IF(EI1265&lt;&gt;"",1,0))/12)</x:f>
        <x:v>0.5</x:v>
      </x:c>
    </x:row>
    <x:row r="1266">
      <x:c r="A1266" t="str">
        <x:v>EV-1263</x:v>
      </x:c>
      <x:c r="B1266" t="str">
        <x:v>Integrity check</x:v>
      </x:c>
      <x:c r="C1266" t="str">
        <x:f>IF(L1266="","",IF(LEFT(EC1266,7)="BLOCKED","🔴 Do not use for conclusion",IF(EB1266="Yes","🟢 Claim-ready","🟡 Caution / context")))</x:f>
        <x:v>🟡 Caution / context</x:v>
      </x:c>
      <x:c r="D1266" t="str">
        <x:f>IF(L1266="","",EC1266)</x:f>
        <x:v>PENDING — appropriate appraisal</x:v>
      </x:c>
      <x:c r="E1266" t="str">
        <x:v>P2 — High</x:v>
      </x:c>
      <x:c r="F1266" t="str">
        <x:v>Pending</x:v>
      </x:c>
      <x:c r="G1266" t="str">
        <x:v>Title/abstract identify an explicit tactical/public-safety context and readiness domain; retain for full-text assessment.</x:v>
      </x:c>
      <x:c r="H1266" t="str">
        <x:v>Obtain and review lawful full text; confirm human adjudication; then select a design-specific appraisal instrument.</x:v>
      </x:c>
      <x:c r="I1266"/>
      <x:c r="J1266" t="str">
        <x:v>A — Core</x:v>
      </x:c>
      <x:c r="K1266" t="str">
        <x:v>IDENTIFIED</x:v>
      </x:c>
      <x:c r="L1266" t="str">
        <x:v>[Formation and development of flight-surgeon examination in the Branch No. 1 of Main Military Clinical Hospital n. a. N.N.Burdenko].</x:v>
      </x:c>
      <x:c r="M1266"/>
      <x:c r="N1266" t="str">
        <x:v>Esipov, A V; Tsyganok, V A; Vartbaronov, R A</x:v>
      </x:c>
      <x:c r="O1266" t="n">
        <x:v>2012</x:v>
      </x:c>
      <x:c r="P1266" t="str">
        <x:v>Voenno-meditsinskii zhurnal</x:v>
      </x:c>
      <x:c r="Q1266" t="str">
        <x:v>Historical Article; Journal Article</x:v>
      </x:c>
      <x:c r="R1266" t="str">
        <x:v>Unclear</x:v>
      </x:c>
      <x:c r="S1266" t="str">
        <x:v>Unknown</x:v>
      </x:c>
      <x:c r="T1266" t="str">
        <x:v>rus</x:v>
      </x:c>
      <x:c r="U1266" t="str">
        <x:v>https://pubmed.ncbi.nlm.nih.gov/23213778/</x:v>
      </x:c>
      <x:c r="V1266" t="str"/>
      <x:c r="W1266" t="str">
        <x:f>IF(V1266="","",LOWER(SUBSTITUTE(SUBSTITUTE(SUBSTITUTE(SUBSTITUTE(TRIM(V1266),"https://doi.org/",""),"http://doi.org/",""),"https://dx.doi.org/",""),"doi:","")))</x:f>
      </x:c>
      <x:c r="X1266" t="str">
        <x:v>23213778</x:v>
      </x:c>
      <x:c r="Y1266" t="str"/>
      <x:c r="Z1266"/>
      <x:c r="AA1266" t="str">
        <x:v>PubMed/MEDLINE</x:v>
      </x:c>
      <x:c r="AB1266" t="str">
        <x:v>PUBMED-A-v1.0-2026-08-28</x:v>
      </x:c>
      <x:c r="AC1266" t="str">
        <x:v>SP-PUBMED-A-20260828</x:v>
      </x:c>
      <x:c r="AD1266" s="499" t="n">
        <x:v>46262</x:v>
      </x:c>
      <x:c r="AE1266" s="499" t="n">
        <x:v>46272</x:v>
      </x:c>
      <x:c r="AF1266" t="str">
        <x:v>IW6HRE2P</x:v>
      </x:c>
      <x:c r="AG1266"/>
      <x:c r="AH1266" t="str">
        <x:v>Tactical Athlete → Operational Readiness Brazil</x:v>
      </x:c>
      <x:c r="AI1266" t="str">
        <x:v>evidence-family:A</x:v>
      </x:c>
      <x:c r="AJ1266"/>
      <x:c r="AK1266" t="str">
        <x:f>IF(AJ1266="","",IF(OR(LOWER(AJ1266)="brazil",LOWER(AJ1266)="brasil"),"Yes","No"))</x:f>
      </x:c>
      <x:c r="AL1266"/>
      <x:c r="AM1266"/>
      <x:c r="AN1266"/>
      <x:c r="AO1266"/>
      <x:c r="AP1266"/>
      <x:c r="AQ1266"/>
      <x:c r="AR1266"/>
      <x:c r="AS1266"/>
      <x:c r="AT1266"/>
      <x:c r="AU1266"/>
      <x:c r="AV1266"/>
      <x:c r="AW1266"/>
      <x:c r="AX1266"/>
      <x:c r="AY1266"/>
      <x:c r="AZ1266"/>
      <x:c r="BA1266"/>
      <x:c r="BB1266"/>
      <x:c r="BC1266"/>
      <x:c r="BD1266"/>
      <x:c r="BE1266"/>
      <x:c r="BF1266"/>
      <x:c r="BG1266"/>
      <x:c r="BH1266"/>
      <x:c r="BI1266"/>
      <x:c r="BJ1266"/>
      <x:c r="BK1266"/>
      <x:c r="BL1266"/>
      <x:c r="BM1266"/>
      <x:c r="BN1266"/>
      <x:c r="BO1266"/>
      <x:c r="BP1266"/>
      <x:c r="BQ1266"/>
      <x:c r="BR1266"/>
      <x:c r="BS1266"/>
      <x:c r="BT1266"/>
      <x:c r="BU1266"/>
      <x:c r="BV1266"/>
      <x:c r="BW1266"/>
      <x:c r="BX1266"/>
      <x:c r="BY1266"/>
      <x:c r="BZ1266"/>
      <x:c r="CA1266"/>
      <x:c r="CB1266"/>
      <x:c r="CC1266"/>
      <x:c r="CD1266"/>
      <x:c r="CE1266"/>
      <x:c r="CF1266"/>
      <x:c r="CG1266"/>
      <x:c r="CH1266"/>
      <x:c r="CI1266"/>
      <x:c r="CJ1266" t="str">
        <x:v>Yes</x:v>
      </x:c>
      <x:c r="CK1266" t="str">
        <x:v>Yes</x:v>
      </x:c>
      <x:c r="CL1266" t="str">
        <x:v>Yes</x:v>
      </x:c>
      <x:c r="CM1266" t="str">
        <x:v>Clear</x:v>
      </x:c>
      <x:c r="CN1266" t="str">
        <x:v>Verified — clear</x:v>
      </x:c>
      <x:c r="CO1266" t="n">
        <x:v>46272</x:v>
      </x:c>
      <x:c r="CP1266" t="str">
        <x:v>https://pubmed.ncbi.nlm.nih.gov/23213778/</x:v>
      </x:c>
      <x:c r="CQ1266"/>
      <x:c r="CR1266"/>
      <x:c r="CS1266"/>
      <x:c r="CT1266"/>
      <x:c r="CU1266"/>
      <x:c r="CV1266"/>
      <x:c r="CW1266"/>
      <x:c r="CX1266"/>
      <x:c r="CY1266"/>
      <x:c r="CZ1266"/>
      <x:c r="DA1266"/>
      <x:c r="DB1266" t="str">
        <x:f>IF(L1266="","",IF(AND(COUNT(CU1266:DA1266)=7,OR(CU1266=0,CU1266=1,CU1266=2),OR(CV1266=0,CV1266=1,CV1266=2),OR(CW1266=0,CW1266=1,CW1266=2),OR(CX1266=0,CX1266=1,CX1266=2),OR(CY1266=0,CY1266=1,CY1266=2),OR(CZ1266=0,CZ1266=1,CZ1266=2),OR(DA1266=0,DA1266=1,DA1266=2)),SUM(CU1266:DA1266),""))</x:f>
      </x:c>
      <x:c r="DC1266" t="str">
        <x:f>IF(DB1266="","",ROUND(DB1266/14*10,1))</x:f>
      </x:c>
      <x:c r="DD1266" t="str">
        <x:v>Pending</x:v>
      </x:c>
      <x:c r="DE1266" t="str">
        <x:f>IF(L1266="","",IF(DC1266="","Pending",IF(DD1266="Yes","CONDITIONAL — safety override",IF(DC1266&gt;=8,"HIGH",IF(DC1266&gt;=5,"CONDITIONAL","LOW")))))</x:f>
        <x:v>Pending</x:v>
      </x:c>
      <x:c r="DF1266" t="str">
        <x:v>Pending screening and full-text appraisal; no transferability judgment made at identification.</x:v>
      </x:c>
      <x:c r="DG1266"/>
      <x:c r="DH1266"/>
      <x:c r="DI1266"/>
      <x:c r="DJ1266"/>
      <x:c r="DK1266"/>
      <x:c r="DL1266"/>
      <x:c r="DM1266"/>
      <x:c r="DN1266"/>
      <x:c r="DO1266"/>
      <x:c r="DP1266"/>
      <x:c r="DQ1266"/>
      <x:c r="DR1266"/>
      <x:c r="DS1266"/>
      <x:c r="DT1266"/>
      <x:c r="DU1266"/>
      <x:c r="DV1266"/>
      <x:c r="DW1266"/>
      <x:c r="DX1266"/>
      <x:c r="DY1266"/>
      <x:c r="DZ1266" t="str">
        <x:v>Title/abstract screening alone does not establish effectiveness, causality, methodological quality, transferability to Brazilian public safety or an institutional recommendation.</x:v>
      </x:c>
      <x:c r="EA1266" t="str">
        <x:v>Pending</x:v>
      </x:c>
      <x:c r="EB1266" t="str">
        <x:f>IF(L1266="","",IF(EC1266="READY","Yes","No / Pending"))</x:f>
        <x:v>No / Pending</x:v>
      </x:c>
      <x:c r="EC1266" t="str">
        <x:f>IF(L1266="","",IF(OR(ISNUMBER(SEARCH("Retracted Publication",Q1266)),CM1266="Retracted",CN1266="Retracted",CM1266="Expression of Concern",CN1266="Expression of Concern",F1266="Not used",CG1266="Critical",CH1266="High",CH1266="Critical"),"BLOCKED — integrity or use restriction",IF(AND(CJ1266="Yes",CK1266="Yes",CL1266="Yes"),IF(AND(CM1266="Clear",CN1266="Verified — clear"),IF(AND(AND(LEN(TRIM(CF1266))&gt;0,LEFT(LOWER(TRIM(CF1266)),7)&lt;&gt;"pending"),OR(CG1266="High",CG1266="Moderate"),OR(CH1266="Low",CH1266="Some concerns",CH1266="Not applicable")),IF(AND(DD1266="No",OR(DE1266="HIGH",DE1266="CONDITIONAL"),AND(LEN(TRIM(DF1266))&gt;0,LEFT(LOWER(TRIM(DF1266)),7)&lt;&gt;"pending")),IF(AND(AND(LEN(TRIM(DT1266))&gt;0,LEFT(LOWER(TRIM(DT1266)),7)&lt;&gt;"pending"),AND(LEN(TRIM(DU1266))&gt;0,LEFT(LOWER(TRIM(DU1266)),7)&lt;&gt;"pending"),OR(AND(LEN(TRIM(DV1266))&gt;0,LEFT(LOWER(TRIM(DV1266)),7)&lt;&gt;"pending"),AND(LEN(TRIM(DW1266))&gt;0,LEFT(LOWER(TRIM(DW1266)),7)&lt;&gt;"pending")),AND(LEN(TRIM(DX1266))&gt;0,LEFT(LOWER(TRIM(DX1266)),7)&lt;&gt;"pending")),IF(AND(F1266="Claim-ready",OR(EA1266="Strong",EA1266="Moderate"),AND(LEN(TRIM(G1266))&gt;0,LEFT(LOWER(TRIM(G1266)),7)&lt;&gt;"pending"),G1266&lt;&gt;"No substantive use decision is permitted from identification metadata alone.",AND(LEN(TRIM(DZ1266))&gt;0,LEFT(LOWER(TRIM(DZ1266)),7)&lt;&gt;"pending"),DZ1266&lt;&gt;"Identification metadata alone does not permit any substantive scientific, causal, operational, or institutional claim.",AND(LEN(TRIM(EI1266))&gt;0,LEFT(LOWER(TRIM(EI1266)),7)&lt;&gt;"pending"),ISNUMBER(EH1266),EH1266&gt;0),"READY","PENDING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6" t="str">
        <x:v>Pending</x:v>
      </x:c>
      <x:c r="EE1266"/>
      <x:c r="EF1266" t="str">
        <x:v>Pending</x:v>
      </x:c>
      <x:c r="EG1266" t="str">
        <x:v>Pending</x:v>
      </x:c>
      <x:c r="EH1266"/>
      <x:c r="EI1266" s="501"/>
      <x:c r="EJ1266"/>
      <x:c r="EK1266" t="str">
        <x:v>Pending</x:v>
      </x:c>
      <x:c r="EL1266" t="n">
        <x:v>46272</x:v>
      </x:c>
      <x:c r="EM1266" t="str">
        <x:v>Production PubMed record imported and reconciled to Zotero item IW6HRE2P;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66" t="n">
        <x:f>IF(L1266="","",(IF(N1266&lt;&gt;"",1,0)+IF(O1266&lt;&gt;"",1,0)+IF(AJ1266&lt;&gt;"",1,0)+IF(AU1266&lt;&gt;"",1,0)+IF(BE1266&lt;&gt;"",1,0)+IF(CF1266&lt;&gt;"",1,0)+IF(CJ1266="Yes",1,0)+IF(CL1266="Yes",1,0)+IF(DE1266&lt;&gt;"Pending",1,0)+IF(F1266&lt;&gt;"",1,0)+IF(DZ1266&lt;&gt;"",1,0)+IF(EI1266&lt;&gt;"",1,0))/12)</x:f>
        <x:v>0.5</x:v>
      </x:c>
    </x:row>
    <x:row r="1267">
      <x:c r="A1267" t="str">
        <x:v>EV-1264</x:v>
      </x:c>
      <x:c r="B1267" t="str">
        <x:v>Integrity check</x:v>
      </x:c>
      <x:c r="C1267" t="str">
        <x:f>IF(L1267="","",IF(LEFT(EC1267,7)="BLOCKED","🔴 Do not use for conclusion",IF(EB1267="Yes","🟢 Claim-ready","🟡 Caution / context")))</x:f>
        <x:v>🟡 Caution / context</x:v>
      </x:c>
      <x:c r="D1267" t="str">
        <x:f>IF(L1267="","",EC1267)</x:f>
        <x:v>PENDING — appropriate appraisal</x:v>
      </x:c>
      <x:c r="E1267" t="str">
        <x:v>P3 — Medium</x:v>
      </x:c>
      <x:c r="F1267" t="str">
        <x:v>Pending</x:v>
      </x:c>
      <x:c r="G1267" t="str">
        <x:v>Title/abstract identify an explicit tactical/public-safety context and readiness domain; retain for full-text assessment.</x:v>
      </x:c>
      <x:c r="H1267" t="str">
        <x:v>Obtain and review lawful full text; confirm human adjudication; then select a design-specific appraisal instrument.</x:v>
      </x:c>
      <x:c r="I1267"/>
      <x:c r="J1267" t="str">
        <x:v>A — Core</x:v>
      </x:c>
      <x:c r="K1267" t="str">
        <x:v>IDENTIFIED</x:v>
      </x:c>
      <x:c r="L1267" t="str">
        <x:v>Possible new modalities for the Navy physical readiness test.</x:v>
      </x:c>
      <x:c r="M1267"/>
      <x:c r="N1267" t="str">
        <x:v>Whitehead, Paul N; Schilling, Brian K; Peterson, David D; Weiss, Lawrence W</x:v>
      </x:c>
      <x:c r="O1267" t="n">
        <x:v>2012</x:v>
      </x:c>
      <x:c r="P1267" t="str">
        <x:v>Military medicine</x:v>
      </x:c>
      <x:c r="Q1267" t="str">
        <x:v>Comparative Study; Journal Article; Research Support, Non-U.S. Gov't; Research Support, U.S. Gov't, Non-P.H.S.</x:v>
      </x:c>
      <x:c r="R1267" t="str">
        <x:v>Unclear</x:v>
      </x:c>
      <x:c r="S1267" t="str">
        <x:v>Unknown</x:v>
      </x:c>
      <x:c r="T1267" t="str">
        <x:v>eng</x:v>
      </x:c>
      <x:c r="U1267" t="str">
        <x:v>https://pubmed.ncbi.nlm.nih.gov/23198525/</x:v>
      </x:c>
      <x:c r="V1267" t="str">
        <x:v>10.7205/milmed-d-12-00127</x:v>
      </x:c>
      <x:c r="W1267" t="str">
        <x:f>IF(V1267="","",LOWER(SUBSTITUTE(SUBSTITUTE(SUBSTITUTE(SUBSTITUTE(TRIM(V1267),"https://doi.org/",""),"http://doi.org/",""),"https://dx.doi.org/",""),"doi:","")))</x:f>
        <x:v>10.7205/milmed-d-12-00127</x:v>
      </x:c>
      <x:c r="X1267" t="str">
        <x:v>23198525</x:v>
      </x:c>
      <x:c r="Y1267" t="str"/>
      <x:c r="Z1267"/>
      <x:c r="AA1267" t="str">
        <x:v>PubMed/MEDLINE</x:v>
      </x:c>
      <x:c r="AB1267" t="str">
        <x:v>PUBMED-A-v1.0-2026-08-28</x:v>
      </x:c>
      <x:c r="AC1267" t="str">
        <x:v>SP-PUBMED-A-20260828</x:v>
      </x:c>
      <x:c r="AD1267" s="499" t="n">
        <x:v>46262</x:v>
      </x:c>
      <x:c r="AE1267" s="499" t="n">
        <x:v>46272</x:v>
      </x:c>
      <x:c r="AF1267" t="str">
        <x:v>AK9M5XB8</x:v>
      </x:c>
      <x:c r="AG1267"/>
      <x:c r="AH1267" t="str">
        <x:v>Tactical Athlete → Operational Readiness Brazil</x:v>
      </x:c>
      <x:c r="AI1267" t="str">
        <x:v>evidence-family:A</x:v>
      </x:c>
      <x:c r="AJ1267"/>
      <x:c r="AK1267" t="str">
        <x:f>IF(AJ1267="","",IF(OR(LOWER(AJ1267)="brazil",LOWER(AJ1267)="brasil"),"Yes","No"))</x:f>
      </x:c>
      <x:c r="AL1267"/>
      <x:c r="AM1267"/>
      <x:c r="AN1267"/>
      <x:c r="AO1267"/>
      <x:c r="AP1267"/>
      <x:c r="AQ1267"/>
      <x:c r="AR1267"/>
      <x:c r="AS1267"/>
      <x:c r="AT1267"/>
      <x:c r="AU1267"/>
      <x:c r="AV1267"/>
      <x:c r="AW1267"/>
      <x:c r="AX1267"/>
      <x:c r="AY1267"/>
      <x:c r="AZ1267"/>
      <x:c r="BA1267"/>
      <x:c r="BB1267"/>
      <x:c r="BC1267"/>
      <x:c r="BD1267"/>
      <x:c r="BE1267"/>
      <x:c r="BF1267"/>
      <x:c r="BG1267"/>
      <x:c r="BH1267"/>
      <x:c r="BI1267"/>
      <x:c r="BJ1267"/>
      <x:c r="BK1267"/>
      <x:c r="BL1267"/>
      <x:c r="BM1267"/>
      <x:c r="BN1267"/>
      <x:c r="BO1267"/>
      <x:c r="BP1267"/>
      <x:c r="BQ1267"/>
      <x:c r="BR1267"/>
      <x:c r="BS1267"/>
      <x:c r="BT1267"/>
      <x:c r="BU1267"/>
      <x:c r="BV1267"/>
      <x:c r="BW1267"/>
      <x:c r="BX1267"/>
      <x:c r="BY1267"/>
      <x:c r="BZ1267"/>
      <x:c r="CA1267"/>
      <x:c r="CB1267"/>
      <x:c r="CC1267"/>
      <x:c r="CD1267"/>
      <x:c r="CE1267"/>
      <x:c r="CF1267"/>
      <x:c r="CG1267"/>
      <x:c r="CH1267"/>
      <x:c r="CI1267"/>
      <x:c r="CJ1267" t="str">
        <x:v>Yes</x:v>
      </x:c>
      <x:c r="CK1267" t="str">
        <x:v>Yes</x:v>
      </x:c>
      <x:c r="CL1267" t="str">
        <x:v>Yes</x:v>
      </x:c>
      <x:c r="CM1267" t="str">
        <x:v>Clear</x:v>
      </x:c>
      <x:c r="CN1267" t="str">
        <x:v>Verified — clear</x:v>
      </x:c>
      <x:c r="CO1267" t="n">
        <x:v>46272</x:v>
      </x:c>
      <x:c r="CP1267" t="str">
        <x:v>https://pubmed.ncbi.nlm.nih.gov/23198525/</x:v>
      </x:c>
      <x:c r="CQ1267"/>
      <x:c r="CR1267"/>
      <x:c r="CS1267"/>
      <x:c r="CT1267"/>
      <x:c r="CU1267"/>
      <x:c r="CV1267"/>
      <x:c r="CW1267"/>
      <x:c r="CX1267"/>
      <x:c r="CY1267"/>
      <x:c r="CZ1267"/>
      <x:c r="DA1267"/>
      <x:c r="DB1267" t="str">
        <x:f>IF(L1267="","",IF(AND(COUNT(CU1267:DA1267)=7,OR(CU1267=0,CU1267=1,CU1267=2),OR(CV1267=0,CV1267=1,CV1267=2),OR(CW1267=0,CW1267=1,CW1267=2),OR(CX1267=0,CX1267=1,CX1267=2),OR(CY1267=0,CY1267=1,CY1267=2),OR(CZ1267=0,CZ1267=1,CZ1267=2),OR(DA1267=0,DA1267=1,DA1267=2)),SUM(CU1267:DA1267),""))</x:f>
      </x:c>
      <x:c r="DC1267" t="str">
        <x:f>IF(DB1267="","",ROUND(DB1267/14*10,1))</x:f>
      </x:c>
      <x:c r="DD1267" t="str">
        <x:v>Pending</x:v>
      </x:c>
      <x:c r="DE1267" t="str">
        <x:f>IF(L1267="","",IF(DC1267="","Pending",IF(DD1267="Yes","CONDITIONAL — safety override",IF(DC1267&gt;=8,"HIGH",IF(DC1267&gt;=5,"CONDITIONAL","LOW")))))</x:f>
        <x:v>Pending</x:v>
      </x:c>
      <x:c r="DF1267" t="str">
        <x:v>Pending screening and full-text appraisal; no transferability judgment made at identification.</x:v>
      </x:c>
      <x:c r="DG1267"/>
      <x:c r="DH1267"/>
      <x:c r="DI1267"/>
      <x:c r="DJ1267"/>
      <x:c r="DK1267"/>
      <x:c r="DL1267"/>
      <x:c r="DM1267"/>
      <x:c r="DN1267"/>
      <x:c r="DO1267"/>
      <x:c r="DP1267"/>
      <x:c r="DQ1267"/>
      <x:c r="DR1267"/>
      <x:c r="DS1267"/>
      <x:c r="DT1267"/>
      <x:c r="DU1267"/>
      <x:c r="DV1267"/>
      <x:c r="DW1267"/>
      <x:c r="DX1267"/>
      <x:c r="DY1267"/>
      <x:c r="DZ1267" t="str">
        <x:v>Title/abstract screening alone does not establish effectiveness, causality, methodological quality, transferability to Brazilian public safety or an institutional recommendation.</x:v>
      </x:c>
      <x:c r="EA1267" t="str">
        <x:v>Pending</x:v>
      </x:c>
      <x:c r="EB1267" t="str">
        <x:f>IF(L1267="","",IF(EC1267="READY","Yes","No / Pending"))</x:f>
        <x:v>No / Pending</x:v>
      </x:c>
      <x:c r="EC1267" t="str">
        <x:f>IF(L1267="","",IF(OR(ISNUMBER(SEARCH("Retracted Publication",Q1267)),CM1267="Retracted",CN1267="Retracted",CM1267="Expression of Concern",CN1267="Expression of Concern",F1267="Not used",CG1267="Critical",CH1267="High",CH1267="Critical"),"BLOCKED — integrity or use restriction",IF(AND(CJ1267="Yes",CK1267="Yes",CL1267="Yes"),IF(AND(CM1267="Clear",CN1267="Verified — clear"),IF(AND(AND(LEN(TRIM(CF1267))&gt;0,LEFT(LOWER(TRIM(CF1267)),7)&lt;&gt;"pending"),OR(CG1267="High",CG1267="Moderate"),OR(CH1267="Low",CH1267="Some concerns",CH1267="Not applicable")),IF(AND(DD1267="No",OR(DE1267="HIGH",DE1267="CONDITIONAL"),AND(LEN(TRIM(DF1267))&gt;0,LEFT(LOWER(TRIM(DF1267)),7)&lt;&gt;"pending")),IF(AND(AND(LEN(TRIM(DT1267))&gt;0,LEFT(LOWER(TRIM(DT1267)),7)&lt;&gt;"pending"),AND(LEN(TRIM(DU1267))&gt;0,LEFT(LOWER(TRIM(DU1267)),7)&lt;&gt;"pending"),OR(AND(LEN(TRIM(DV1267))&gt;0,LEFT(LOWER(TRIM(DV1267)),7)&lt;&gt;"pending"),AND(LEN(TRIM(DW1267))&gt;0,LEFT(LOWER(TRIM(DW1267)),7)&lt;&gt;"pending")),AND(LEN(TRIM(DX1267))&gt;0,LEFT(LOWER(TRIM(DX1267)),7)&lt;&gt;"pending")),IF(AND(F1267="Claim-ready",OR(EA1267="Strong",EA1267="Moderate"),AND(LEN(TRIM(G1267))&gt;0,LEFT(LOWER(TRIM(G1267)),7)&lt;&gt;"pending"),G1267&lt;&gt;"No substantive use decision is permitted from identification metadata alone.",AND(LEN(TRIM(DZ1267))&gt;0,LEFT(LOWER(TRIM(DZ1267)),7)&lt;&gt;"pending"),DZ1267&lt;&gt;"Identification metadata alone does not permit any substantive scientific, causal, operational, or institutional claim.",AND(LEN(TRIM(EI1267))&gt;0,LEFT(LOWER(TRIM(EI1267)),7)&lt;&gt;"pending"),ISNUMBER(EH1267),EH1267&gt;0),"READY","PENDING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67" t="str">
        <x:v>Pending</x:v>
      </x:c>
      <x:c r="EE1267"/>
      <x:c r="EF1267" t="str">
        <x:v>Pending</x:v>
      </x:c>
      <x:c r="EG1267" t="str">
        <x:v>Pending</x:v>
      </x:c>
      <x:c r="EH1267"/>
      <x:c r="EI1267" s="501"/>
      <x:c r="EJ1267"/>
      <x:c r="EK1267" t="str">
        <x:v>Pending</x:v>
      </x:c>
      <x:c r="EL1267" t="n">
        <x:v>46272</x:v>
      </x:c>
      <x:c r="EM1267" t="str">
        <x:v>Production PubMed record imported and reconciled to Zotero item AK9M5XB8;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67" t="n">
        <x:f>IF(L1267="","",(IF(N1267&lt;&gt;"",1,0)+IF(O1267&lt;&gt;"",1,0)+IF(AJ1267&lt;&gt;"",1,0)+IF(AU1267&lt;&gt;"",1,0)+IF(BE1267&lt;&gt;"",1,0)+IF(CF1267&lt;&gt;"",1,0)+IF(CJ1267="Yes",1,0)+IF(CL1267="Yes",1,0)+IF(DE1267&lt;&gt;"Pending",1,0)+IF(F1267&lt;&gt;"",1,0)+IF(DZ1267&lt;&gt;"",1,0)+IF(EI1267&lt;&gt;"",1,0))/12)</x:f>
        <x:v>0.5</x:v>
      </x:c>
    </x:row>
    <x:row r="1268">
      <x:c r="A1268" t="str">
        <x:v>EV-1265</x:v>
      </x:c>
      <x:c r="B1268" t="str">
        <x:v>Metadata verification</x:v>
      </x:c>
      <x:c r="C1268" t="str">
        <x:f>IF(L1268="","",IF(LEFT(EC1268,7)="BLOCKED","🔴 Do not use for conclusion",IF(EB1268="Yes","🟢 Claim-ready","🟡 Caution / context")))</x:f>
        <x:v>🟡 Caution / context</x:v>
      </x:c>
      <x:c r="D1268" t="str">
        <x:f>IF(L1268="","",EC1268)</x:f>
        <x:v>PENDING — verification</x:v>
      </x:c>
      <x:c r="E1268" t="str">
        <x:v>P2 — High</x:v>
      </x:c>
      <x:c r="F1268" t="str">
        <x:v>Pending</x:v>
      </x:c>
      <x:c r="G1268" t="str">
        <x:v>Title/abstract identify an explicit tactical/public-safety context and readiness domain; retain for full-text assessment.</x:v>
      </x:c>
      <x:c r="H1268" t="str">
        <x:v>Obtain and review lawful full text; confirm human adjudication; then select a design-specific appraisal instrument.</x:v>
      </x:c>
      <x:c r="I1268"/>
      <x:c r="J1268" t="str">
        <x:v>A — Core</x:v>
      </x:c>
      <x:c r="K1268" t="str">
        <x:v>IDENTIFIED</x:v>
      </x:c>
      <x:c r="L1268" t="str">
        <x:v>Physical readiness and obesity among male U.S. Navy personnel with limited exercise availability while at sea.</x:v>
      </x:c>
      <x:c r="M1268"/>
      <x:c r="N1268" t="str">
        <x:v>Gregg, Marion A 2nd; Jankosky, Christopher J</x:v>
      </x:c>
      <x:c r="O1268" t="n">
        <x:v>2012</x:v>
      </x:c>
      <x:c r="P1268" t="str">
        <x:v>Military medicine</x:v>
      </x:c>
      <x:c r="Q1268" t="str">
        <x:v>Comparative Study; Journal Article</x:v>
      </x:c>
      <x:c r="R1268" t="str">
        <x:v>Unclear</x:v>
      </x:c>
      <x:c r="S1268" t="str">
        <x:v>Unknown</x:v>
      </x:c>
      <x:c r="T1268" t="str">
        <x:v>eng</x:v>
      </x:c>
      <x:c r="U1268" t="str">
        <x:v>https://pubmed.ncbi.nlm.nih.gov/23198505/</x:v>
      </x:c>
      <x:c r="V1268" t="str">
        <x:v>10.7205/milmed-d-12-00016</x:v>
      </x:c>
      <x:c r="W1268" t="str">
        <x:f>IF(V1268="","",LOWER(SUBSTITUTE(SUBSTITUTE(SUBSTITUTE(SUBSTITUTE(TRIM(V1268),"https://doi.org/",""),"http://doi.org/",""),"https://dx.doi.org/",""),"doi:","")))</x:f>
        <x:v>10.7205/milmed-d-12-00016</x:v>
      </x:c>
      <x:c r="X1268" t="str">
        <x:v>23198505</x:v>
      </x:c>
      <x:c r="Y1268" t="str"/>
      <x:c r="Z1268"/>
      <x:c r="AA1268" t="str">
        <x:v>PubMed/MEDLINE</x:v>
      </x:c>
      <x:c r="AB1268" t="str">
        <x:v>PUBMED-A-v1.0-2026-08-28</x:v>
      </x:c>
      <x:c r="AC1268" t="str">
        <x:v>SP-PUBMED-A-20260828</x:v>
      </x:c>
      <x:c r="AD1268" s="499" t="n">
        <x:v>46262</x:v>
      </x:c>
      <x:c r="AE1268" s="499" t="n">
        <x:v>46272</x:v>
      </x:c>
      <x:c r="AF1268" t="str">
        <x:v>QSQA5QMK</x:v>
      </x:c>
      <x:c r="AG1268"/>
      <x:c r="AH1268" t="str">
        <x:v>Tactical Athlete → Operational Readiness Brazil</x:v>
      </x:c>
      <x:c r="AI1268" t="str">
        <x:v>evidence-family:A</x:v>
      </x:c>
      <x:c r="AJ1268"/>
      <x:c r="AK1268" t="str">
        <x:f>IF(AJ1268="","",IF(OR(LOWER(AJ1268)="brazil",LOWER(AJ1268)="brasil"),"Yes","No"))</x:f>
      </x:c>
      <x:c r="AL1268"/>
      <x:c r="AM1268"/>
      <x:c r="AN1268"/>
      <x:c r="AO1268"/>
      <x:c r="AP1268"/>
      <x:c r="AQ1268"/>
      <x:c r="AR1268"/>
      <x:c r="AS1268"/>
      <x:c r="AT1268"/>
      <x:c r="AU1268"/>
      <x:c r="AV1268"/>
      <x:c r="AW1268"/>
      <x:c r="AX1268"/>
      <x:c r="AY1268"/>
      <x:c r="AZ1268"/>
      <x:c r="BA1268"/>
      <x:c r="BB1268"/>
      <x:c r="BC1268"/>
      <x:c r="BD1268"/>
      <x:c r="BE1268"/>
      <x:c r="BF1268"/>
      <x:c r="BG1268"/>
      <x:c r="BH1268"/>
      <x:c r="BI1268"/>
      <x:c r="BJ1268"/>
      <x:c r="BK1268"/>
      <x:c r="BL1268"/>
      <x:c r="BM1268"/>
      <x:c r="BN1268"/>
      <x:c r="BO1268"/>
      <x:c r="BP1268"/>
      <x:c r="BQ1268"/>
      <x:c r="BR1268"/>
      <x:c r="BS1268"/>
      <x:c r="BT1268"/>
      <x:c r="BU1268"/>
      <x:c r="BV1268"/>
      <x:c r="BW1268"/>
      <x:c r="BX1268"/>
      <x:c r="BY1268"/>
      <x:c r="BZ1268"/>
      <x:c r="CA1268"/>
      <x:c r="CB1268"/>
      <x:c r="CC1268"/>
      <x:c r="CD1268"/>
      <x:c r="CE1268"/>
      <x:c r="CF1268"/>
      <x:c r="CG1268"/>
      <x:c r="CH1268"/>
      <x:c r="CI1268"/>
      <x:c r="CJ1268" t="str">
        <x:v>Pending</x:v>
      </x:c>
      <x:c r="CK1268" t="str">
        <x:v>Yes</x:v>
      </x:c>
      <x:c r="CL1268" t="str">
        <x:v>Yes</x:v>
      </x:c>
      <x:c r="CM1268" t="str">
        <x:v>Clear</x:v>
      </x:c>
      <x:c r="CN1268" t="str">
        <x:v>Verified — clear</x:v>
      </x:c>
      <x:c r="CO1268" t="n">
        <x:v>46272</x:v>
      </x:c>
      <x:c r="CP1268" t="str">
        <x:v>https://pubmed.ncbi.nlm.nih.gov/23198505/</x:v>
      </x:c>
      <x:c r="CQ1268"/>
      <x:c r="CR1268"/>
      <x:c r="CS1268"/>
      <x:c r="CT1268"/>
      <x:c r="CU1268"/>
      <x:c r="CV1268"/>
      <x:c r="CW1268"/>
      <x:c r="CX1268"/>
      <x:c r="CY1268"/>
      <x:c r="CZ1268"/>
      <x:c r="DA1268"/>
      <x:c r="DB1268" t="str">
        <x:f>IF(L1268="","",IF(AND(COUNT(CU1268:DA1268)=7,OR(CU1268=0,CU1268=1,CU1268=2),OR(CV1268=0,CV1268=1,CV1268=2),OR(CW1268=0,CW1268=1,CW1268=2),OR(CX1268=0,CX1268=1,CX1268=2),OR(CY1268=0,CY1268=1,CY1268=2),OR(CZ1268=0,CZ1268=1,CZ1268=2),OR(DA1268=0,DA1268=1,DA1268=2)),SUM(CU1268:DA1268),""))</x:f>
      </x:c>
      <x:c r="DC1268" t="str">
        <x:f>IF(DB1268="","",ROUND(DB1268/14*10,1))</x:f>
      </x:c>
      <x:c r="DD1268" t="str">
        <x:v>Pending</x:v>
      </x:c>
      <x:c r="DE1268" t="str">
        <x:f>IF(L1268="","",IF(DC1268="","Pending",IF(DD1268="Yes","CONDITIONAL — safety override",IF(DC1268&gt;=8,"HIGH",IF(DC1268&gt;=5,"CONDITIONAL","LOW")))))</x:f>
        <x:v>Pending</x:v>
      </x:c>
      <x:c r="DF1268" t="str">
        <x:v>Pending screening and full-text appraisal; no transferability judgment made at identification.</x:v>
      </x:c>
      <x:c r="DG1268"/>
      <x:c r="DH1268"/>
      <x:c r="DI1268"/>
      <x:c r="DJ1268"/>
      <x:c r="DK1268"/>
      <x:c r="DL1268"/>
      <x:c r="DM1268"/>
      <x:c r="DN1268"/>
      <x:c r="DO1268"/>
      <x:c r="DP1268"/>
      <x:c r="DQ1268"/>
      <x:c r="DR1268"/>
      <x:c r="DS1268"/>
      <x:c r="DT1268"/>
      <x:c r="DU1268"/>
      <x:c r="DV1268"/>
      <x:c r="DW1268"/>
      <x:c r="DX1268"/>
      <x:c r="DY1268"/>
      <x:c r="DZ1268" t="str">
        <x:v>Title/abstract screening alone does not establish effectiveness, causality, methodological quality, transferability to Brazilian public safety or an institutional recommendation.</x:v>
      </x:c>
      <x:c r="EA1268" t="str">
        <x:v>Pending</x:v>
      </x:c>
      <x:c r="EB1268" t="str">
        <x:f>IF(L1268="","",IF(EC1268="READY","Yes","No / Pending"))</x:f>
        <x:v>No / Pending</x:v>
      </x:c>
      <x:c r="EC1268" t="str">
        <x:f>IF(L1268="","",IF(OR(ISNUMBER(SEARCH("Retracted Publication",Q1268)),CM1268="Retracted",CN1268="Retracted",CM1268="Expression of Concern",CN1268="Expression of Concern",F1268="Not used",CG1268="Critical",CH1268="High",CH1268="Critical"),"BLOCKED — integrity or use restriction",IF(AND(CJ1268="Yes",CK1268="Yes",CL1268="Yes"),IF(AND(CM1268="Clear",CN1268="Verified — clear"),IF(AND(AND(LEN(TRIM(CF1268))&gt;0,LEFT(LOWER(TRIM(CF1268)),7)&lt;&gt;"pending"),OR(CG1268="High",CG1268="Moderate"),OR(CH1268="Low",CH1268="Some concerns",CH1268="Not applicable")),IF(AND(DD1268="No",OR(DE1268="HIGH",DE1268="CONDITIONAL"),AND(LEN(TRIM(DF1268))&gt;0,LEFT(LOWER(TRIM(DF1268)),7)&lt;&gt;"pending")),IF(AND(AND(LEN(TRIM(DT1268))&gt;0,LEFT(LOWER(TRIM(DT1268)),7)&lt;&gt;"pending"),AND(LEN(TRIM(DU1268))&gt;0,LEFT(LOWER(TRIM(DU1268)),7)&lt;&gt;"pending"),OR(AND(LEN(TRIM(DV1268))&gt;0,LEFT(LOWER(TRIM(DV1268)),7)&lt;&gt;"pending"),AND(LEN(TRIM(DW1268))&gt;0,LEFT(LOWER(TRIM(DW1268)),7)&lt;&gt;"pending")),AND(LEN(TRIM(DX1268))&gt;0,LEFT(LOWER(TRIM(DX1268)),7)&lt;&gt;"pending")),IF(AND(F1268="Claim-ready",OR(EA1268="Strong",EA1268="Moderate"),AND(LEN(TRIM(G1268))&gt;0,LEFT(LOWER(TRIM(G1268)),7)&lt;&gt;"pending"),G1268&lt;&gt;"No substantive use decision is permitted from identification metadata alone.",AND(LEN(TRIM(DZ1268))&gt;0,LEFT(LOWER(TRIM(DZ1268)),7)&lt;&gt;"pending"),DZ1268&lt;&gt;"Identification metadata alone does not permit any substantive scientific, causal, operational, or institutional claim.",AND(LEN(TRIM(EI1268))&gt;0,LEFT(LOWER(TRIM(EI1268)),7)&lt;&gt;"pending"),ISNUMBER(EH1268),EH1268&gt;0),"READY","PENDING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268" t="str">
        <x:v>Pending</x:v>
      </x:c>
      <x:c r="EE1268"/>
      <x:c r="EF1268" t="str">
        <x:v>Pending</x:v>
      </x:c>
      <x:c r="EG1268" t="str">
        <x:v>Pending</x:v>
      </x:c>
      <x:c r="EH1268"/>
      <x:c r="EI1268" s="501"/>
      <x:c r="EJ1268"/>
      <x:c r="EK1268" t="str">
        <x:v>Pending</x:v>
      </x:c>
      <x:c r="EL1268" t="n">
        <x:v>46272</x:v>
      </x:c>
      <x:c r="EM1268" t="str">
        <x:v>Production PubMed record imported and reconciled to Zotero item QSQA5QMK;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268" t="n">
        <x:f>IF(L1268="","",(IF(N1268&lt;&gt;"",1,0)+IF(O1268&lt;&gt;"",1,0)+IF(AJ1268&lt;&gt;"",1,0)+IF(AU1268&lt;&gt;"",1,0)+IF(BE1268&lt;&gt;"",1,0)+IF(CF1268&lt;&gt;"",1,0)+IF(CJ1268="Yes",1,0)+IF(CL1268="Yes",1,0)+IF(DE1268&lt;&gt;"Pending",1,0)+IF(F1268&lt;&gt;"",1,0)+IF(DZ1268&lt;&gt;"",1,0)+IF(EI1268&lt;&gt;"",1,0))/12)</x:f>
        <x:v>0.4166666666666667</x:v>
      </x:c>
    </x:row>
    <x:row r="1269">
      <x:c r="A1269" t="str">
        <x:v>EV-1266</x:v>
      </x:c>
      <x:c r="B1269" t="str">
        <x:v>Integrity check</x:v>
      </x:c>
      <x:c r="C1269" t="str">
        <x:f>IF(L1269="","",IF(LEFT(EC1269,7)="BLOCKED","🔴 Do not use for conclusion",IF(EB1269="Yes","🟢 Claim-ready","🟡 Caution / context")))</x:f>
        <x:v>🟡 Caution / context</x:v>
      </x:c>
      <x:c r="D1269" t="str">
        <x:f>IF(L1269="","",EC1269)</x:f>
        <x:v>PENDING — integrity resolution</x:v>
      </x:c>
      <x:c r="E1269" t="str">
        <x:v>P2 — High</x:v>
      </x:c>
      <x:c r="F1269" t="str">
        <x:v>Pending</x:v>
      </x:c>
      <x:c r="G1269" t="str">
        <x:v>Title/abstract identify an explicit operational APHT/medical-readiness topic; retain for full-text assessment.</x:v>
      </x:c>
      <x:c r="H1269" t="str">
        <x:v>Obtain and review lawful full text; confirm human adjudication; then select a design-specific appraisal instrument.</x:v>
      </x:c>
      <x:c r="I1269"/>
      <x:c r="J1269" t="str">
        <x:v>B — APHT / Medical Readiness</x:v>
      </x:c>
      <x:c r="K1269" t="str">
        <x:v>IDENTIFIED</x:v>
      </x:c>
      <x:c r="L1269" t="str">
        <x:v>Death on the battlefield (2001-2011): implications for the future of combat casualty care.</x:v>
      </x:c>
      <x:c r="M1269"/>
      <x:c r="N1269" t="str">
        <x:v>Eastridge, Brian J; Mabry, Robert L; Seguin, Peter; Cantrell, Joyce; Tops, Terrill; Uribe, Paul; Mallett, Olga; Zubko, Tamara; Oetjen-Gerdes, Lynne; Rasmussen, Todd E; Butler, Frank K; Kotwal, Russ S; Holcomb, John B; Wade, Charles; Champion, Howard; Lawnick, Mimi; Moores, Leon; Blackbourne, Lorne H</x:v>
      </x:c>
      <x:c r="O1269" t="n">
        <x:v>2012</x:v>
      </x:c>
      <x:c r="P1269" t="str">
        <x:v>The journal of trauma and acute care surgery</x:v>
      </x:c>
      <x:c r="Q1269" t="str">
        <x:v>Comparative Study; Journal Article</x:v>
      </x:c>
      <x:c r="R1269" t="str">
        <x:v>Unclear</x:v>
      </x:c>
      <x:c r="S1269" t="str">
        <x:v>Unknown</x:v>
      </x:c>
      <x:c r="T1269" t="str">
        <x:v>eng</x:v>
      </x:c>
      <x:c r="U1269" t="str">
        <x:v>https://pubmed.ncbi.nlm.nih.gov/23192066/</x:v>
      </x:c>
      <x:c r="V1269" t="str">
        <x:v>10.1097/ta.0b013e3182755dcc</x:v>
      </x:c>
      <x:c r="W1269" t="str">
        <x:f>IF(V1269="","",LOWER(SUBSTITUTE(SUBSTITUTE(SUBSTITUTE(SUBSTITUTE(TRIM(V1269),"https://doi.org/",""),"http://doi.org/",""),"https://dx.doi.org/",""),"doi:","")))</x:f>
        <x:v>10.1097/ta.0b013e3182755dcc</x:v>
      </x:c>
      <x:c r="X1269" t="str">
        <x:v>23192066</x:v>
      </x:c>
      <x:c r="Y1269" t="str"/>
      <x:c r="Z1269"/>
      <x:c r="AA1269" t="str">
        <x:v>PubMed/MEDLINE</x:v>
      </x:c>
      <x:c r="AB1269" t="str">
        <x:v>PUBMED-B-v1.0-2026-08-28</x:v>
      </x:c>
      <x:c r="AC1269" t="str">
        <x:v>SP-PUBMED-B-20260828</x:v>
      </x:c>
      <x:c r="AD1269" s="499" t="n">
        <x:v>46262</x:v>
      </x:c>
      <x:c r="AE1269" s="499" t="n">
        <x:v>46272</x:v>
      </x:c>
      <x:c r="AF1269" t="str">
        <x:v>8P9QAB82</x:v>
      </x:c>
      <x:c r="AG1269"/>
      <x:c r="AH1269" t="str">
        <x:v>Tactical Athlete → Operational Readiness Brazil</x:v>
      </x:c>
      <x:c r="AI1269" t="str">
        <x:v>evidence-family:B</x:v>
      </x:c>
      <x:c r="AJ1269"/>
      <x:c r="AK1269" t="str">
        <x:f>IF(AJ1269="","",IF(OR(LOWER(AJ1269)="brazil",LOWER(AJ1269)="brasil"),"Yes","No"))</x:f>
      </x:c>
      <x:c r="AL1269"/>
      <x:c r="AM1269"/>
      <x:c r="AN1269"/>
      <x:c r="AO1269"/>
      <x:c r="AP1269"/>
      <x:c r="AQ1269"/>
      <x:c r="AR1269"/>
      <x:c r="AS1269"/>
      <x:c r="AT1269"/>
      <x:c r="AU1269"/>
      <x:c r="AV1269"/>
      <x:c r="AW1269"/>
      <x:c r="AX1269"/>
      <x:c r="AY1269"/>
      <x:c r="AZ1269"/>
      <x:c r="BA1269"/>
      <x:c r="BB1269"/>
      <x:c r="BC1269"/>
      <x:c r="BD1269"/>
      <x:c r="BE1269"/>
      <x:c r="BF1269"/>
      <x:c r="BG1269"/>
      <x:c r="BH1269"/>
      <x:c r="BI1269"/>
      <x:c r="BJ1269"/>
      <x:c r="BK1269"/>
      <x:c r="BL1269"/>
      <x:c r="BM1269"/>
      <x:c r="BN1269"/>
      <x:c r="BO1269"/>
      <x:c r="BP1269"/>
      <x:c r="BQ1269"/>
      <x:c r="BR1269"/>
      <x:c r="BS1269"/>
      <x:c r="BT1269"/>
      <x:c r="BU1269"/>
      <x:c r="BV1269"/>
      <x:c r="BW1269"/>
      <x:c r="BX1269"/>
      <x:c r="BY1269"/>
      <x:c r="BZ1269"/>
      <x:c r="CA1269"/>
      <x:c r="CB1269"/>
      <x:c r="CC1269"/>
      <x:c r="CD1269"/>
      <x:c r="CE1269"/>
      <x:c r="CF1269"/>
      <x:c r="CG1269"/>
      <x:c r="CH1269"/>
      <x:c r="CI1269"/>
      <x:c r="CJ1269" t="str">
        <x:v>Yes</x:v>
      </x:c>
      <x:c r="CK1269" t="str">
        <x:v>Yes</x:v>
      </x:c>
      <x:c r="CL1269" t="str">
        <x:v>Yes</x:v>
      </x:c>
      <x:c r="CM1269" t="str">
        <x:v>Correction</x:v>
      </x:c>
      <x:c r="CN1269" t="str">
        <x:v>Pending</x:v>
      </x:c>
      <x:c r="CO1269" t="n">
        <x:v>46272</x:v>
      </x:c>
      <x:c r="CP1269" t="str">
        <x:v>https://pubmed.ncbi.nlm.nih.gov/23192066/</x:v>
      </x:c>
      <x:c r="CQ1269"/>
      <x:c r="CR1269"/>
      <x:c r="CS1269"/>
      <x:c r="CT1269"/>
      <x:c r="CU1269"/>
      <x:c r="CV1269"/>
      <x:c r="CW1269"/>
      <x:c r="CX1269"/>
      <x:c r="CY1269"/>
      <x:c r="CZ1269"/>
      <x:c r="DA1269"/>
      <x:c r="DB1269" t="str">
        <x:f>IF(L1269="","",IF(AND(COUNT(CU1269:DA1269)=7,OR(CU1269=0,CU1269=1,CU1269=2),OR(CV1269=0,CV1269=1,CV1269=2),OR(CW1269=0,CW1269=1,CW1269=2),OR(CX1269=0,CX1269=1,CX1269=2),OR(CY1269=0,CY1269=1,CY1269=2),OR(CZ1269=0,CZ1269=1,CZ1269=2),OR(DA1269=0,DA1269=1,DA1269=2)),SUM(CU1269:DA1269),""))</x:f>
      </x:c>
      <x:c r="DC1269" t="str">
        <x:f>IF(DB1269="","",ROUND(DB1269/14*10,1))</x:f>
      </x:c>
      <x:c r="DD1269" t="str">
        <x:v>Pending</x:v>
      </x:c>
      <x:c r="DE1269" t="str">
        <x:f>IF(L1269="","",IF(DC1269="","Pending",IF(DD1269="Yes","CONDITIONAL — safety override",IF(DC1269&gt;=8,"HIGH",IF(DC1269&gt;=5,"CONDITIONAL","LOW")))))</x:f>
        <x:v>Pending</x:v>
      </x:c>
      <x:c r="DF1269" t="str">
        <x:v>Pending screening and full-text appraisal; no transferability judgment made at identification.</x:v>
      </x:c>
      <x:c r="DG1269"/>
      <x:c r="DH1269"/>
      <x:c r="DI1269"/>
      <x:c r="DJ1269"/>
      <x:c r="DK1269"/>
      <x:c r="DL1269"/>
      <x:c r="DM1269"/>
      <x:c r="DN1269"/>
      <x:c r="DO1269"/>
      <x:c r="DP1269"/>
      <x:c r="DQ1269"/>
      <x:c r="DR1269"/>
      <x:c r="DS1269"/>
      <x:c r="DT1269"/>
      <x:c r="DU1269"/>
      <x:c r="DV1269"/>
      <x:c r="DW1269"/>
      <x:c r="DX1269"/>
      <x:c r="DY1269"/>
      <x:c r="DZ1269" t="str">
        <x:v>Title/abstract screening alone does not establish effectiveness, causality, methodological quality, transferability to Brazilian public safety or an institutional recommendation.</x:v>
      </x:c>
      <x:c r="EA1269" t="str">
        <x:v>Pending</x:v>
      </x:c>
      <x:c r="EB1269" t="str">
        <x:f>IF(L1269="","",IF(EC1269="READY","Yes","No / Pending"))</x:f>
        <x:v>No / Pending</x:v>
      </x:c>
      <x:c r="EC1269" t="str">
        <x:f>IF(L1269="","",IF(OR(ISNUMBER(SEARCH("Retracted Publication",Q1269)),CM1269="Retracted",CN1269="Retracted",CM1269="Expression of Concern",CN1269="Expression of Concern",F1269="Not used",CG1269="Critical",CH1269="High",CH1269="Critical"),"BLOCKED — integrity or use restriction",IF(AND(CJ1269="Yes",CK1269="Yes",CL1269="Yes"),IF(AND(CM1269="Clear",CN1269="Verified — clear"),IF(AND(AND(LEN(TRIM(CF1269))&gt;0,LEFT(LOWER(TRIM(CF1269)),7)&lt;&gt;"pending"),OR(CG1269="High",CG1269="Moderate"),OR(CH1269="Low",CH1269="Some concerns",CH1269="Not applicable")),IF(AND(DD1269="No",OR(DE1269="HIGH",DE1269="CONDITIONAL"),AND(LEN(TRIM(DF1269))&gt;0,LEFT(LOWER(TRIM(DF1269)),7)&lt;&gt;"pending")),IF(AND(AND(LEN(TRIM(DT1269))&gt;0,LEFT(LOWER(TRIM(DT1269)),7)&lt;&gt;"pending"),AND(LEN(TRIM(DU1269))&gt;0,LEFT(LOWER(TRIM(DU1269)),7)&lt;&gt;"pending"),OR(AND(LEN(TRIM(DV1269))&gt;0,LEFT(LOWER(TRIM(DV1269)),7)&lt;&gt;"pending"),AND(LEN(TRIM(DW1269))&gt;0,LEFT(LOWER(TRIM(DW1269)),7)&lt;&gt;"pending")),AND(LEN(TRIM(DX1269))&gt;0,LEFT(LOWER(TRIM(DX1269)),7)&lt;&gt;"pending")),IF(AND(F1269="Claim-ready",OR(EA1269="Strong",EA1269="Moderate"),AND(LEN(TRIM(G1269))&gt;0,LEFT(LOWER(TRIM(G1269)),7)&lt;&gt;"pending"),G1269&lt;&gt;"No substantive use decision is permitted from identification metadata alone.",AND(LEN(TRIM(DZ1269))&gt;0,LEFT(LOWER(TRIM(DZ1269)),7)&lt;&gt;"pending"),DZ1269&lt;&gt;"Identification metadata alone does not permit any substantive scientific, causal, operational, or institutional claim.",AND(LEN(TRIM(EI1269))&gt;0,LEFT(LOWER(TRIM(EI1269)),7)&lt;&gt;"pending"),ISNUMBER(EH1269),EH1269&gt;0),"READY","PENDING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1269" t="str">
        <x:v>Pending</x:v>
      </x:c>
      <x:c r="EE1269"/>
      <x:c r="EF1269" t="str">
        <x:v>Pending</x:v>
      </x:c>
      <x:c r="EG1269" t="str">
        <x:v>Pending</x:v>
      </x:c>
      <x:c r="EH1269"/>
      <x:c r="EI1269" s="501"/>
      <x:c r="EJ1269"/>
      <x:c r="EK1269" t="str">
        <x:v>Pending</x:v>
      </x:c>
      <x:c r="EL1269" t="n">
        <x:v>46272</x:v>
      </x:c>
      <x:c r="EM1269" t="str">
        <x:v>Production PubMed record imported and reconciled to Zotero item 8P9QAB82;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1269" t="n">
        <x:f>IF(L1269="","",(IF(N1269&lt;&gt;"",1,0)+IF(O1269&lt;&gt;"",1,0)+IF(AJ1269&lt;&gt;"",1,0)+IF(AU1269&lt;&gt;"",1,0)+IF(BE1269&lt;&gt;"",1,0)+IF(CF1269&lt;&gt;"",1,0)+IF(CJ1269="Yes",1,0)+IF(CL1269="Yes",1,0)+IF(DE1269&lt;&gt;"Pending",1,0)+IF(F1269&lt;&gt;"",1,0)+IF(DZ1269&lt;&gt;"",1,0)+IF(EI1269&lt;&gt;"",1,0))/12)</x:f>
        <x:v>0.5</x:v>
      </x:c>
    </x:row>
    <x:row r="1270">
      <x:c r="A1270" t="str">
        <x:v>EV-1267</x:v>
      </x:c>
      <x:c r="B1270" t="str">
        <x:v>Not used</x:v>
      </x:c>
      <x:c r="C1270" t="str">
        <x:f>IF(L1270="","",IF(LEFT(EC1270,7)="BLOCKED","🔴 Do not use for conclusion",IF(EB1270="Yes","🟢 Claim-ready","🟡 Caution / context")))</x:f>
        <x:v>🔴 Do not use for conclusion</x:v>
      </x:c>
      <x:c r="D1270" t="str">
        <x:f>IF(L1270="","",EC1270)</x:f>
        <x:v>BLOCKED — integrity or use restriction</x:v>
      </x:c>
      <x:c r="E1270" t="str">
        <x:v>P2 — High</x:v>
      </x:c>
      <x:c r="F1270" t="str">
        <x:v>Not used</x:v>
      </x:c>
      <x:c r="G1270" t="str">
        <x:v>Title/abstract describe a clearly unrelated biomedical, physical-science or engineering topic.</x:v>
      </x:c>
      <x:c r="H1270" t="str">
        <x:v>Human confirmation of exclusion; retain the record and audit trail; do not use it for conclusions.</x:v>
      </x:c>
      <x:c r="I1270"/>
      <x:c r="J1270" t="str">
        <x:v>B — APHT / Medical Readiness</x:v>
      </x:c>
      <x:c r="K1270" t="str">
        <x:v>IDENTIFIED</x:v>
      </x:c>
      <x:c r="L1270" t="str">
        <x:v>Association of a Serotonin Receptor 2A Gene Polymorphism with Visual Sustained Attention in Early-Onset Schizophrenia Patients and their Non-Psychotic Siblings.</x:v>
      </x:c>
      <x:c r="M1270"/>
      <x:c r="N1270" t="str">
        <x:v>Vyas, Nora S; Lee, Yohan; Ahn, Kwangmi; Ternouth, Andrew; Stahl, Daniel R; Al-Chalabi, Ammar; Powell, John F; Puri, Basant K</x:v>
      </x:c>
      <x:c r="O1270" t="n">
        <x:v>2012</x:v>
      </x:c>
      <x:c r="P1270" t="str">
        <x:v>Aging and disease</x:v>
      </x:c>
      <x:c r="Q1270" t="str">
        <x:v>Journal Article</x:v>
      </x:c>
      <x:c r="R1270" t="str">
        <x:v>Unclear</x:v>
      </x:c>
      <x:c r="S1270" t="str">
        <x:v>Unknown</x:v>
      </x:c>
      <x:c r="T1270" t="str">
        <x:v>eng</x:v>
      </x:c>
      <x:c r="U1270" t="str">
        <x:v>https://pubmed.ncbi.nlm.nih.gov/23185710/</x:v>
      </x:c>
      <x:c r="V1270" t="str"/>
      <x:c r="W1270" t="str">
        <x:f>IF(V1270="","",LOWER(SUBSTITUTE(SUBSTITUTE(SUBSTITUTE(SUBSTITUTE(TRIM(V1270),"https://doi.org/",""),"http://doi.org/",""),"https://dx.doi.org/",""),"doi:","")))</x:f>
      </x:c>
      <x:c r="X1270" t="str">
        <x:v>23185710</x:v>
      </x:c>
      <x:c r="Y1270" t="str">
        <x:v>PMC3501364</x:v>
      </x:c>
      <x:c r="Z1270"/>
      <x:c r="AA1270" t="str">
        <x:v>PubMed/MEDLINE</x:v>
      </x:c>
      <x:c r="AB1270" t="str">
        <x:v>PUBMED-B-v1.0-2026-08-28</x:v>
      </x:c>
      <x:c r="AC1270" t="str">
        <x:v>SP-PUBMED-B-20260828</x:v>
      </x:c>
      <x:c r="AD1270" s="499" t="n">
        <x:v>46262</x:v>
      </x:c>
      <x:c r="AE1270" s="499" t="n">
        <x:v>46272</x:v>
      </x:c>
      <x:c r="AF1270" t="str">
        <x:v>QSXIJIZZ</x:v>
      </x:c>
      <x:c r="AG1270"/>
      <x:c r="AH1270" t="str">
        <x:v>Tactical Athlete → Operational Readiness Brazil</x:v>
      </x:c>
      <x:c r="AI1270" t="str">
        <x:v>evidence-family:B</x:v>
      </x:c>
      <x:c r="AJ1270"/>
      <x:c r="AK1270" t="str">
        <x:f>IF(AJ1270="","",IF(OR(LOWER(AJ1270)="brazil",LOWER(AJ1270)="brasil"),"Yes","No"))</x:f>
      </x:c>
      <x:c r="AL1270"/>
      <x:c r="AM1270"/>
      <x:c r="AN1270"/>
      <x:c r="AO1270"/>
      <x:c r="AP1270"/>
      <x:c r="AQ1270"/>
      <x:c r="AR1270"/>
      <x:c r="AS1270"/>
      <x:c r="AT1270"/>
      <x:c r="AU1270"/>
      <x:c r="AV1270"/>
      <x:c r="AW1270"/>
      <x:c r="AX1270"/>
      <x:c r="AY1270"/>
      <x:c r="AZ1270"/>
      <x:c r="BA1270"/>
      <x:c r="BB1270"/>
      <x:c r="BC1270"/>
      <x:c r="BD1270"/>
      <x:c r="BE1270"/>
      <x:c r="BF1270"/>
      <x:c r="BG1270"/>
      <x:c r="BH1270"/>
      <x:c r="BI1270"/>
      <x:c r="BJ1270"/>
      <x:c r="BK1270"/>
      <x:c r="BL1270"/>
      <x:c r="BM1270"/>
      <x:c r="BN1270"/>
      <x:c r="BO1270"/>
      <x:c r="BP1270"/>
      <x:c r="BQ1270"/>
      <x:c r="BR1270"/>
      <x:c r="BS1270"/>
      <x:c r="BT1270"/>
      <x:c r="BU1270"/>
      <x:c r="BV1270"/>
      <x:c r="BW1270"/>
      <x:c r="BX1270"/>
      <x:c r="BY1270"/>
      <x:c r="BZ1270"/>
      <x:c r="CA1270"/>
      <x:c r="CB1270"/>
      <x:c r="CC1270"/>
      <x:c r="CD1270"/>
      <x:c r="CE1270"/>
      <x:c r="CF1270"/>
      <x:c r="CG1270"/>
      <x:c r="CH1270"/>
      <x:c r="CI1270"/>
      <x:c r="CJ1270" t="str">
        <x:v>Yes</x:v>
      </x:c>
      <x:c r="CK1270" t="str">
        <x:v>Yes</x:v>
      </x:c>
      <x:c r="CL1270" t="str">
        <x:v>Yes</x:v>
      </x:c>
      <x:c r="CM1270" t="str">
        <x:v>Clear</x:v>
      </x:c>
      <x:c r="CN1270" t="str">
        <x:v>Verified — clear</x:v>
      </x:c>
      <x:c r="CO1270" t="n">
        <x:v>46272</x:v>
      </x:c>
      <x:c r="CP1270" t="str">
        <x:v>https://pubmed.ncbi.nlm.nih.gov/23185710/</x:v>
      </x:c>
      <x:c r="CQ1270"/>
      <x:c r="CR1270"/>
      <x:c r="CS1270"/>
      <x:c r="CT1270"/>
      <x:c r="CU1270"/>
      <x:c r="CV1270"/>
      <x:c r="CW1270"/>
      <x:c r="CX1270"/>
      <x:c r="CY1270"/>
      <x:c r="CZ1270"/>
      <x:c r="DA1270"/>
      <x:c r="DB1270" t="str">
        <x:f>IF(L1270="","",IF(AND(COUNT(CU1270:DA1270)=7,OR(CU1270=0,CU1270=1,CU1270=2),OR(CV1270=0,CV1270=1,CV1270=2),OR(CW1270=0,CW1270=1,CW1270=2),OR(CX1270=0,CX1270=1,CX1270=2),OR(CY1270=0,CY1270=1,CY1270=2),OR(CZ1270=0,CZ1270=1,CZ1270=2),OR(DA1270=0,DA1270=1,DA1270=2)),SUM(CU1270:DA1270),""))</x:f>
      </x:c>
      <x:c r="DC1270" t="str">
        <x:f>IF(DB1270="","",ROUND(DB1270/14*10,1))</x:f>
      </x:c>
      <x:c r="DD1270" t="str">
        <x:v>Pending</x:v>
      </x:c>
      <x:c r="DE1270" t="str">
        <x:f>IF(L1270="","",IF(DC1270="","Pending",IF(DD1270="Yes","CONDITIONAL — safety override",IF(DC1270&gt;=8,"HIGH",IF(DC1270&gt;=5,"CONDITIONAL","LOW")))))</x:f>
        <x:v>Pending</x:v>
      </x:c>
      <x:c r="DF1270" t="str">
        <x:v>Pending screening and full-text appraisal; no transferability judgment made at identification.</x:v>
      </x:c>
      <x:c r="DG1270"/>
      <x:c r="DH1270"/>
      <x:c r="DI1270"/>
      <x:c r="DJ1270"/>
      <x:c r="DK1270"/>
      <x:c r="DL1270"/>
      <x:c r="DM1270"/>
      <x:c r="DN1270"/>
      <x:c r="DO1270"/>
      <x:c r="DP1270"/>
      <x:c r="DQ1270"/>
      <x:c r="DR1270"/>
      <x:c r="DS1270"/>
      <x:c r="DT1270"/>
      <x:c r="DU1270"/>
      <x:c r="DV1270"/>
      <x:c r="DW1270"/>
      <x:c r="DX1270"/>
      <x:c r="DY1270"/>
      <x:c r="DZ1270" t="str">
        <x:v>This title/abstract screening record does not support conclusions about Brazilian operational readiness or institutional practice.</x:v>
      </x:c>
      <x:c r="EA1270" t="str">
        <x:v>Pending</x:v>
      </x:c>
      <x:c r="EB1270" t="str">
        <x:f>IF(L1270="","",IF(EC1270="READY","Yes","No / Pending"))</x:f>
        <x:v>No / Pending</x:v>
      </x:c>
      <x:c r="EC1270" t="str">
        <x:f>IF(L1270="","",IF(OR(ISNUMBER(SEARCH("Retracted Publication",Q1270)),CM1270="Retracted",CN1270="Retracted",CM1270="Expression of Concern",CN1270="Expression of Concern",F1270="Not used",CG1270="Critical",CH1270="High",CH1270="Critical"),"BLOCKED — integrity or use restriction",IF(AND(CJ1270="Yes",CK1270="Yes",CL1270="Yes"),IF(AND(CM1270="Clear",CN1270="Verified — clear"),IF(AND(AND(LEN(TRIM(CF1270))&gt;0,LEFT(LOWER(TRIM(CF1270)),7)&lt;&gt;"pending"),OR(CG1270="High",CG1270="Moderate"),OR(CH1270="Low",CH1270="Some concerns",CH1270="Not applicable")),IF(AND(DD1270="No",OR(DE1270="HIGH",DE1270="CONDITIONAL"),AND(LEN(TRIM(DF1270))&gt;0,LEFT(LOWER(TRIM(DF1270)),7)&lt;&gt;"pending")),IF(AND(AND(LEN(TRIM(DT1270))&gt;0,LEFT(LOWER(TRIM(DT1270)),7)&lt;&gt;"pending"),AND(LEN(TRIM(DU1270))&gt;0,LEFT(LOWER(TRIM(DU1270)),7)&lt;&gt;"pending"),OR(AND(LEN(TRIM(DV1270))&gt;0,LEFT(LOWER(TRIM(DV1270)),7)&lt;&gt;"pending"),AND(LEN(TRIM(DW1270))&gt;0,LEFT(LOWER(TRIM(DW1270)),7)&lt;&gt;"pending")),AND(LEN(TRIM(DX1270))&gt;0,LEFT(LOWER(TRIM(DX1270)),7)&lt;&gt;"pending")),IF(AND(F1270="Claim-ready",OR(EA1270="Strong",EA1270="Moderate"),AND(LEN(TRIM(G1270))&gt;0,LEFT(LOWER(TRIM(G1270)),7)&lt;&gt;"pending"),G1270&lt;&gt;"No substantive use decision is permitted from identification metadata alone.",AND(LEN(TRIM(DZ1270))&gt;0,LEFT(LOWER(TRIM(DZ1270)),7)&lt;&gt;"pending"),DZ1270&lt;&gt;"Identification metadata alone does not permit any substantive scientific, causal, operational, or institutional claim.",AND(LEN(TRIM(EI1270))&gt;0,LEFT(LOWER(TRIM(EI1270)),7)&lt;&gt;"pending"),ISNUMBER(EH1270),EH1270&gt;0),"READY","PENDING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BLOCKED — integrity or use restriction</x:v>
      </x:c>
      <x:c r="ED1270" t="str">
        <x:v>Pending</x:v>
      </x:c>
      <x:c r="EE1270"/>
      <x:c r="EF1270" t="str">
        <x:v>Pending</x:v>
      </x:c>
      <x:c r="EG1270" t="str">
        <x:v>Pending</x:v>
      </x:c>
      <x:c r="EH1270"/>
      <x:c r="EI1270" s="501"/>
      <x:c r="EJ1270"/>
      <x:c r="EK1270" t="str">
        <x:v>Pending</x:v>
      </x:c>
      <x:c r="EL1270" t="n">
        <x:v>46272</x:v>
      </x:c>
      <x:c r="EM1270" t="str">
        <x:v>Production PubMed record imported and reconciled to Zotero item QSXIJIZZ; controlled infrastructure item FXC7ZY9R excluded. | SCREENING_DECISION=EXCLUDE_TITLE_ABSTRACT; reviewer=OpenAI Codex — AI-assisted primary screen; date=2026-09-07; source=NCBI Entrez EFetch/PubMed URL; abstract=available; metadata_conflicts=none; identifier_status=verified; integrity_action=CLEAR; human_confirmation=pending.</x:v>
      </x:c>
      <x:c r="EN1270" t="n">
        <x:f>IF(L1270="","",(IF(N1270&lt;&gt;"",1,0)+IF(O1270&lt;&gt;"",1,0)+IF(AJ1270&lt;&gt;"",1,0)+IF(AU1270&lt;&gt;"",1,0)+IF(BE1270&lt;&gt;"",1,0)+IF(CF1270&lt;&gt;"",1,0)+IF(CJ1270="Yes",1,0)+IF(CL1270="Yes",1,0)+IF(DE1270&lt;&gt;"Pending",1,0)+IF(F1270&lt;&gt;"",1,0)+IF(DZ1270&lt;&gt;"",1,0)+IF(EI1270&lt;&gt;"",1,0))/12)</x:f>
        <x:v>0.5</x:v>
      </x:c>
    </x:row>
    <x:row r="1271">
      <x:c r="A1271" t="str">
        <x:v>EV-1268</x:v>
      </x:c>
      <x:c r="B1271" t="str">
        <x:v>Integrity check</x:v>
      </x:c>
      <x:c r="C1271" t="str">
        <x:f>IF(L1271="","",IF(LEFT(EC1271,7)="BLOCKED","🔴 Do not use for conclusion",IF(EB1271="Yes","🟢 Claim-ready","🟡 Caution / context")))</x:f>
        <x:v>🟡 Caution / context</x:v>
      </x:c>
      <x:c r="D1271" t="str">
        <x:f>IF(L1271="","",EC1271)</x:f>
        <x:v>PENDING — appropriate appraisal</x:v>
      </x:c>
      <x:c r="E1271" t="str">
        <x:v>P3 — Medium</x:v>
      </x:c>
      <x:c r="F1271" t="str">
        <x:v>Pending</x:v>
      </x:c>
      <x:c r="G1271" t="str">
        <x:v>Title/abstract identify an explicit operational APHT/medical-readiness topic; retain for full-text assessment.</x:v>
      </x:c>
      <x:c r="H1271" t="str">
        <x:v>Obtain and review lawful full text; confirm human adjudication; then select a design-specific appraisal instrument.</x:v>
      </x:c>
      <x:c r="I1271"/>
      <x:c r="J1271" t="str">
        <x:v>B — APHT / Medical Readiness</x:v>
      </x:c>
      <x:c r="K1271" t="str">
        <x:v>IDENTIFIED</x:v>
      </x:c>
      <x:c r="L1271" t="str">
        <x:v>Retro-fitting an older (S)TEM with two Cs aberration correctors for 80 kV and 60 kV operation.</x:v>
      </x:c>
      <x:c r="M1271"/>
      <x:c r="N1271" t="str">
        <x:v>Borrnert, F; Bachmatiuk, A; Gorantla, S; Wolf, D; Lubk, A; Buchner, B; Rummeli, M H</x:v>
      </x:c>
      <x:c r="O1271" t="n">
        <x:v>2013</x:v>
      </x:c>
      <x:c r="P1271" t="str">
        <x:v>Journal of microscopy</x:v>
      </x:c>
      <x:c r="Q1271" t="str">
        <x:v>Journal Article; Research Support, Non-U.S. Gov't</x:v>
      </x:c>
      <x:c r="R1271" t="str">
        <x:v>Unclear</x:v>
      </x:c>
      <x:c r="S1271" t="str">
        <x:v>Unknown</x:v>
      </x:c>
      <x:c r="T1271" t="str">
        <x:v>eng</x:v>
      </x:c>
      <x:c r="U1271" t="str">
        <x:v>https://pubmed.ncbi.nlm.nih.gov/23176667/</x:v>
      </x:c>
      <x:c r="V1271" t="str">
        <x:v>10.1111/j.1365-2818.2012.03684.x</x:v>
      </x:c>
      <x:c r="W1271" t="str">
        <x:f>IF(V1271="","",LOWER(SUBSTITUTE(SUBSTITUTE(SUBSTITUTE(SUBSTITUTE(TRIM(V1271),"https://doi.org/",""),"http://doi.org/",""),"https://dx.doi.org/",""),"doi:","")))</x:f>
        <x:v>10.1111/j.1365-2818.2012.03684.x</x:v>
      </x:c>
      <x:c r="X1271" t="str">
        <x:v>23176667</x:v>
      </x:c>
      <x:c r="Y1271" t="str"/>
      <x:c r="Z1271"/>
      <x:c r="AA1271" t="str">
        <x:v>PubMed/MEDLINE</x:v>
      </x:c>
      <x:c r="AB1271" t="str">
        <x:v>PUBMED-B-v1.0-2026-08-28</x:v>
      </x:c>
      <x:c r="AC1271" t="str">
        <x:v>SP-PUBMED-B-20260828</x:v>
      </x:c>
      <x:c r="AD1271" s="499" t="n">
        <x:v>46262</x:v>
      </x:c>
      <x:c r="AE1271" s="499" t="n">
        <x:v>46272</x:v>
      </x:c>
      <x:c r="AF1271" t="str">
        <x:v>NXNC4NAM</x:v>
      </x:c>
      <x:c r="AG1271"/>
      <x:c r="AH1271" t="str">
        <x:v>Tactical Athlete → Operational Readiness Brazil</x:v>
      </x:c>
      <x:c r="AI1271" t="str">
        <x:v>evidence-family:B</x:v>
      </x:c>
      <x:c r="AJ1271"/>
      <x:c r="AK1271" t="str">
        <x:f>IF(AJ1271="","",IF(OR(LOWER(AJ1271)="brazil",LOWER(AJ1271)="brasil"),"Yes","No"))</x:f>
      </x:c>
      <x:c r="AL1271"/>
      <x:c r="AM1271"/>
      <x:c r="AN1271"/>
      <x:c r="AO1271"/>
      <x:c r="AP1271"/>
      <x:c r="AQ1271"/>
      <x:c r="AR1271"/>
      <x:c r="AS1271"/>
      <x:c r="AT1271"/>
      <x:c r="AU1271"/>
      <x:c r="AV1271"/>
      <x:c r="AW1271"/>
      <x:c r="AX1271"/>
      <x:c r="AY1271"/>
      <x:c r="AZ1271"/>
      <x:c r="BA1271"/>
      <x:c r="BB1271"/>
      <x:c r="BC1271"/>
      <x:c r="BD1271"/>
      <x:c r="BE1271"/>
      <x:c r="BF1271"/>
      <x:c r="BG1271"/>
      <x:c r="BH1271"/>
      <x:c r="BI1271"/>
      <x:c r="BJ1271"/>
      <x:c r="BK1271"/>
      <x:c r="BL1271"/>
      <x:c r="BM1271"/>
      <x:c r="BN1271"/>
      <x:c r="BO1271"/>
      <x:c r="BP1271"/>
      <x:c r="BQ1271"/>
      <x:c r="BR1271"/>
      <x:c r="BS1271"/>
      <x:c r="BT1271"/>
      <x:c r="BU1271"/>
      <x:c r="BV1271"/>
      <x:c r="BW1271"/>
      <x:c r="BX1271"/>
      <x:c r="BY1271"/>
      <x:c r="BZ1271"/>
      <x:c r="CA1271"/>
      <x:c r="CB1271"/>
      <x:c r="CC1271"/>
      <x:c r="CD1271"/>
      <x:c r="CE1271"/>
      <x:c r="CF1271"/>
      <x:c r="CG1271"/>
      <x:c r="CH1271"/>
      <x:c r="CI1271"/>
      <x:c r="CJ1271" t="str">
        <x:v>Yes</x:v>
      </x:c>
      <x:c r="CK1271" t="str">
        <x:v>Yes</x:v>
      </x:c>
      <x:c r="CL1271" t="str">
        <x:v>Yes</x:v>
      </x:c>
      <x:c r="CM1271" t="str">
        <x:v>Clear</x:v>
      </x:c>
      <x:c r="CN1271" t="str">
        <x:v>Verified — clear</x:v>
      </x:c>
      <x:c r="CO1271" t="n">
        <x:v>46272</x:v>
      </x:c>
      <x:c r="CP1271" t="str">
        <x:v>https://pubmed.ncbi.nlm.nih.gov/23176667/</x:v>
      </x:c>
      <x:c r="CQ1271"/>
      <x:c r="CR1271"/>
      <x:c r="CS1271"/>
      <x:c r="CT1271"/>
      <x:c r="CU1271"/>
      <x:c r="CV1271"/>
      <x:c r="CW1271"/>
      <x:c r="CX1271"/>
      <x:c r="CY1271"/>
      <x:c r="CZ1271"/>
      <x:c r="DA1271"/>
      <x:c r="DB1271" t="str">
        <x:f>IF(L1271="","",IF(AND(COUNT(CU1271:DA1271)=7,OR(CU1271=0,CU1271=1,CU1271=2),OR(CV1271=0,CV1271=1,CV1271=2),OR(CW1271=0,CW1271=1,CW1271=2),OR(CX1271=0,CX1271=1,CX1271=2),OR(CY1271=0,CY1271=1,CY1271=2),OR(CZ1271=0,CZ1271=1,CZ1271=2),OR(DA1271=0,DA1271=1,DA1271=2)),SUM(CU1271:DA1271),""))</x:f>
      </x:c>
      <x:c r="DC1271" t="str">
        <x:f>IF(DB1271="","",ROUND(DB1271/14*10,1))</x:f>
      </x:c>
      <x:c r="DD1271" t="str">
        <x:v>Pending</x:v>
      </x:c>
      <x:c r="DE1271" t="str">
        <x:f>IF(L1271="","",IF(DC1271="","Pending",IF(DD1271="Yes","CONDITIONAL — safety override",IF(DC1271&gt;=8,"HIGH",IF(DC1271&gt;=5,"CONDITIONAL","LOW")))))</x:f>
        <x:v>Pending</x:v>
      </x:c>
      <x:c r="DF1271" t="str">
        <x:v>Pending screening and full-text appraisal; no transferability judgment made at identification.</x:v>
      </x:c>
      <x:c r="DG1271"/>
      <x:c r="DH1271"/>
      <x:c r="DI1271"/>
      <x:c r="DJ1271"/>
      <x:c r="DK1271"/>
      <x:c r="DL1271"/>
      <x:c r="DM1271"/>
      <x:c r="DN1271"/>
      <x:c r="DO1271"/>
      <x:c r="DP1271"/>
      <x:c r="DQ1271"/>
      <x:c r="DR1271"/>
      <x:c r="DS1271"/>
      <x:c r="DT1271"/>
      <x:c r="DU1271"/>
      <x:c r="DV1271"/>
      <x:c r="DW1271"/>
      <x:c r="DX1271"/>
      <x:c r="DY1271"/>
      <x:c r="DZ1271" t="str">
        <x:v>Title/abstract screening alone does not establish effectiveness, causality, methodological quality, transferability to Brazilian public safety or an institutional recommendation.</x:v>
      </x:c>
      <x:c r="EA1271" t="str">
        <x:v>Pending</x:v>
      </x:c>
      <x:c r="EB1271" t="str">
        <x:f>IF(L1271="","",IF(EC1271="READY","Yes","No / Pending"))</x:f>
        <x:v>No / Pending</x:v>
      </x:c>
      <x:c r="EC1271" t="str">
        <x:f>IF(L1271="","",IF(OR(ISNUMBER(SEARCH("Retracted Publication",Q1271)),CM1271="Retracted",CN1271="Retracted",CM1271="Expression of Concern",CN1271="Expression of Concern",F1271="Not used",CG1271="Critical",CH1271="High",CH1271="Critical"),"BLOCKED — integrity or use restriction",IF(AND(CJ1271="Yes",CK1271="Yes",CL1271="Yes"),IF(AND(CM1271="Clear",CN1271="Verified — clear"),IF(AND(AND(LEN(TRIM(CF1271))&gt;0,LEFT(LOWER(TRIM(CF1271)),7)&lt;&gt;"pending"),OR(CG1271="High",CG1271="Moderate"),OR(CH1271="Low",CH1271="Some concerns",CH1271="Not applicable")),IF(AND(DD1271="No",OR(DE1271="HIGH",DE1271="CONDITIONAL"),AND(LEN(TRIM(DF1271))&gt;0,LEFT(LOWER(TRIM(DF1271)),7)&lt;&gt;"pending")),IF(AND(AND(LEN(TRIM(DT1271))&gt;0,LEFT(LOWER(TRIM(DT1271)),7)&lt;&gt;"pending"),AND(LEN(TRIM(DU1271))&gt;0,LEFT(LOWER(TRIM(DU1271)),7)&lt;&gt;"pending"),OR(AND(LEN(TRIM(DV1271))&gt;0,LEFT(LOWER(TRIM(DV1271)),7)&lt;&gt;"pending"),AND(LEN(TRIM(DW1271))&gt;0,LEFT(LOWER(TRIM(DW1271)),7)&lt;&gt;"pending")),AND(LEN(TRIM(DX1271))&gt;0,LEFT(LOWER(TRIM(DX1271)),7)&lt;&gt;"pending")),IF(AND(F1271="Claim-ready",OR(EA1271="Strong",EA1271="Moderate"),AND(LEN(TRIM(G1271))&gt;0,LEFT(LOWER(TRIM(G1271)),7)&lt;&gt;"pending"),G1271&lt;&gt;"No substantive use decision is permitted from identification metadata alone.",AND(LEN(TRIM(DZ1271))&gt;0,LEFT(LOWER(TRIM(DZ1271)),7)&lt;&gt;"pending"),DZ1271&lt;&gt;"Identification metadata alone does not permit any substantive scientific, causal, operational, or institutional claim.",AND(LEN(TRIM(EI1271))&gt;0,LEFT(LOWER(TRIM(EI1271)),7)&lt;&gt;"pending"),ISNUMBER(EH1271),EH1271&gt;0),"READY","PENDING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1" t="str">
        <x:v>Pending</x:v>
      </x:c>
      <x:c r="EE1271"/>
      <x:c r="EF1271" t="str">
        <x:v>Pending</x:v>
      </x:c>
      <x:c r="EG1271" t="str">
        <x:v>Pending</x:v>
      </x:c>
      <x:c r="EH1271"/>
      <x:c r="EI1271" s="501"/>
      <x:c r="EJ1271"/>
      <x:c r="EK1271" t="str">
        <x:v>Pending</x:v>
      </x:c>
      <x:c r="EL1271" t="n">
        <x:v>46272</x:v>
      </x:c>
      <x:c r="EM1271" t="str">
        <x:v>Production PubMed record imported and reconciled to Zotero item NXNC4NAM;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1" t="n">
        <x:f>IF(L1271="","",(IF(N1271&lt;&gt;"",1,0)+IF(O1271&lt;&gt;"",1,0)+IF(AJ1271&lt;&gt;"",1,0)+IF(AU1271&lt;&gt;"",1,0)+IF(BE1271&lt;&gt;"",1,0)+IF(CF1271&lt;&gt;"",1,0)+IF(CJ1271="Yes",1,0)+IF(CL1271="Yes",1,0)+IF(DE1271&lt;&gt;"Pending",1,0)+IF(F1271&lt;&gt;"",1,0)+IF(DZ1271&lt;&gt;"",1,0)+IF(EI1271&lt;&gt;"",1,0))/12)</x:f>
        <x:v>0.5</x:v>
      </x:c>
    </x:row>
    <x:row r="1272">
      <x:c r="A1272" t="str">
        <x:v>EV-1269</x:v>
      </x:c>
      <x:c r="B1272" t="str">
        <x:v>Integrity check</x:v>
      </x:c>
      <x:c r="C1272" t="str">
        <x:f>IF(L1272="","",IF(LEFT(EC1272,7)="BLOCKED","🔴 Do not use for conclusion",IF(EB1272="Yes","🟢 Claim-ready","🟡 Caution / context")))</x:f>
        <x:v>🟡 Caution / context</x:v>
      </x:c>
      <x:c r="D1272" t="str">
        <x:f>IF(L1272="","",EC1272)</x:f>
        <x:v>PENDING — appropriate appraisal</x:v>
      </x:c>
      <x:c r="E1272" t="str">
        <x:v>P2 — High</x:v>
      </x:c>
      <x:c r="F1272" t="str">
        <x:v>Pending</x:v>
      </x:c>
      <x:c r="G1272" t="str">
        <x:v>Title/abstract identify an explicit tactical/public-safety context and readiness domain; retain for full-text assessment.</x:v>
      </x:c>
      <x:c r="H1272" t="str">
        <x:v>Obtain and review lawful full text; confirm human adjudication; then select a design-specific appraisal instrument.</x:v>
      </x:c>
      <x:c r="I1272"/>
      <x:c r="J1272" t="str">
        <x:v>A — Core</x:v>
      </x:c>
      <x:c r="K1272" t="str">
        <x:v>IDENTIFIED</x:v>
      </x:c>
      <x:c r="L1272" t="str">
        <x:v>Physical fitness during medical school: a 4-year study at the Uniformed Services University.</x:v>
      </x:c>
      <x:c r="M1272"/>
      <x:c r="N1272" t="str">
        <x:v>Stephens, Mark B; Cochran, Christopher; Hall, Jennifer M; Olsen, Cara</x:v>
      </x:c>
      <x:c r="O1272" t="n">
        <x:v>2012</x:v>
      </x:c>
      <x:c r="P1272" t="str">
        <x:v>Family medicine</x:v>
      </x:c>
      <x:c r="Q1272" t="str">
        <x:v>Journal Article</x:v>
      </x:c>
      <x:c r="R1272" t="str">
        <x:v>Unclear</x:v>
      </x:c>
      <x:c r="S1272" t="str">
        <x:v>Unknown</x:v>
      </x:c>
      <x:c r="T1272" t="str">
        <x:v>eng</x:v>
      </x:c>
      <x:c r="U1272" t="str">
        <x:v>https://pubmed.ncbi.nlm.nih.gov/23148000/</x:v>
      </x:c>
      <x:c r="V1272" t="str"/>
      <x:c r="W1272" t="str">
        <x:f>IF(V1272="","",LOWER(SUBSTITUTE(SUBSTITUTE(SUBSTITUTE(SUBSTITUTE(TRIM(V1272),"https://doi.org/",""),"http://doi.org/",""),"https://dx.doi.org/",""),"doi:","")))</x:f>
      </x:c>
      <x:c r="X1272" t="str">
        <x:v>23148000</x:v>
      </x:c>
      <x:c r="Y1272" t="str"/>
      <x:c r="Z1272"/>
      <x:c r="AA1272" t="str">
        <x:v>PubMed/MEDLINE</x:v>
      </x:c>
      <x:c r="AB1272" t="str">
        <x:v>PUBMED-A-v1.0-2026-08-28</x:v>
      </x:c>
      <x:c r="AC1272" t="str">
        <x:v>SP-PUBMED-A-20260828</x:v>
      </x:c>
      <x:c r="AD1272" s="499" t="n">
        <x:v>46262</x:v>
      </x:c>
      <x:c r="AE1272" s="499" t="n">
        <x:v>46272</x:v>
      </x:c>
      <x:c r="AF1272" t="str">
        <x:v>K3DL9FT9</x:v>
      </x:c>
      <x:c r="AG1272"/>
      <x:c r="AH1272" t="str">
        <x:v>Tactical Athlete → Operational Readiness Brazil</x:v>
      </x:c>
      <x:c r="AI1272" t="str">
        <x:v>evidence-family:A</x:v>
      </x:c>
      <x:c r="AJ1272"/>
      <x:c r="AK1272" t="str">
        <x:f>IF(AJ1272="","",IF(OR(LOWER(AJ1272)="brazil",LOWER(AJ1272)="brasil"),"Yes","No"))</x:f>
      </x:c>
      <x:c r="AL1272"/>
      <x:c r="AM1272"/>
      <x:c r="AN1272"/>
      <x:c r="AO1272"/>
      <x:c r="AP1272"/>
      <x:c r="AQ1272"/>
      <x:c r="AR1272"/>
      <x:c r="AS1272"/>
      <x:c r="AT1272"/>
      <x:c r="AU1272"/>
      <x:c r="AV1272"/>
      <x:c r="AW1272"/>
      <x:c r="AX1272"/>
      <x:c r="AY1272"/>
      <x:c r="AZ1272"/>
      <x:c r="BA1272"/>
      <x:c r="BB1272"/>
      <x:c r="BC1272"/>
      <x:c r="BD1272"/>
      <x:c r="BE1272"/>
      <x:c r="BF1272"/>
      <x:c r="BG1272"/>
      <x:c r="BH1272"/>
      <x:c r="BI1272"/>
      <x:c r="BJ1272"/>
      <x:c r="BK1272"/>
      <x:c r="BL1272"/>
      <x:c r="BM1272"/>
      <x:c r="BN1272"/>
      <x:c r="BO1272"/>
      <x:c r="BP1272"/>
      <x:c r="BQ1272"/>
      <x:c r="BR1272"/>
      <x:c r="BS1272"/>
      <x:c r="BT1272"/>
      <x:c r="BU1272"/>
      <x:c r="BV1272"/>
      <x:c r="BW1272"/>
      <x:c r="BX1272"/>
      <x:c r="BY1272"/>
      <x:c r="BZ1272"/>
      <x:c r="CA1272"/>
      <x:c r="CB1272"/>
      <x:c r="CC1272"/>
      <x:c r="CD1272"/>
      <x:c r="CE1272"/>
      <x:c r="CF1272"/>
      <x:c r="CG1272"/>
      <x:c r="CH1272"/>
      <x:c r="CI1272"/>
      <x:c r="CJ1272" t="str">
        <x:v>Yes</x:v>
      </x:c>
      <x:c r="CK1272" t="str">
        <x:v>Yes</x:v>
      </x:c>
      <x:c r="CL1272" t="str">
        <x:v>Yes</x:v>
      </x:c>
      <x:c r="CM1272" t="str">
        <x:v>Clear</x:v>
      </x:c>
      <x:c r="CN1272" t="str">
        <x:v>Verified — clear</x:v>
      </x:c>
      <x:c r="CO1272" t="n">
        <x:v>46272</x:v>
      </x:c>
      <x:c r="CP1272" t="str">
        <x:v>https://pubmed.ncbi.nlm.nih.gov/24006561/</x:v>
      </x:c>
      <x:c r="CQ1272"/>
      <x:c r="CR1272"/>
      <x:c r="CS1272"/>
      <x:c r="CT1272"/>
      <x:c r="CU1272"/>
      <x:c r="CV1272"/>
      <x:c r="CW1272"/>
      <x:c r="CX1272"/>
      <x:c r="CY1272"/>
      <x:c r="CZ1272"/>
      <x:c r="DA1272"/>
      <x:c r="DB1272" t="str">
        <x:f>IF(L1272="","",IF(AND(COUNT(CU1272:DA1272)=7,OR(CU1272=0,CU1272=1,CU1272=2),OR(CV1272=0,CV1272=1,CV1272=2),OR(CW1272=0,CW1272=1,CW1272=2),OR(CX1272=0,CX1272=1,CX1272=2),OR(CY1272=0,CY1272=1,CY1272=2),OR(CZ1272=0,CZ1272=1,CZ1272=2),OR(DA1272=0,DA1272=1,DA1272=2)),SUM(CU1272:DA1272),""))</x:f>
      </x:c>
      <x:c r="DC1272" t="str">
        <x:f>IF(DB1272="","",ROUND(DB1272/14*10,1))</x:f>
      </x:c>
      <x:c r="DD1272" t="str">
        <x:v>Pending</x:v>
      </x:c>
      <x:c r="DE1272" t="str">
        <x:f>IF(L1272="","",IF(DC1272="","Pending",IF(DD1272="Yes","CONDITIONAL — safety override",IF(DC1272&gt;=8,"HIGH",IF(DC1272&gt;=5,"CONDITIONAL","LOW")))))</x:f>
        <x:v>Pending</x:v>
      </x:c>
      <x:c r="DF1272" t="str">
        <x:v>Pending screening and full-text appraisal; no transferability judgment made at identification.</x:v>
      </x:c>
      <x:c r="DG1272"/>
      <x:c r="DH1272"/>
      <x:c r="DI1272"/>
      <x:c r="DJ1272"/>
      <x:c r="DK1272"/>
      <x:c r="DL1272"/>
      <x:c r="DM1272"/>
      <x:c r="DN1272"/>
      <x:c r="DO1272"/>
      <x:c r="DP1272"/>
      <x:c r="DQ1272"/>
      <x:c r="DR1272"/>
      <x:c r="DS1272"/>
      <x:c r="DT1272"/>
      <x:c r="DU1272"/>
      <x:c r="DV1272"/>
      <x:c r="DW1272"/>
      <x:c r="DX1272"/>
      <x:c r="DY1272"/>
      <x:c r="DZ1272" t="str">
        <x:v>Title/abstract screening alone does not establish effectiveness, causality, methodological quality, transferability to Brazilian public safety or an institutional recommendation.</x:v>
      </x:c>
      <x:c r="EA1272" t="str">
        <x:v>Pending</x:v>
      </x:c>
      <x:c r="EB1272" t="str">
        <x:f>IF(L1272="","",IF(EC1272="READY","Yes","No / Pending"))</x:f>
        <x:v>No / Pending</x:v>
      </x:c>
      <x:c r="EC1272" t="str">
        <x:f>IF(L1272="","",IF(OR(ISNUMBER(SEARCH("Retracted Publication",Q1272)),CM1272="Retracted",CN1272="Retracted",CM1272="Expression of Concern",CN1272="Expression of Concern",F1272="Not used",CG1272="Critical",CH1272="High",CH1272="Critical"),"BLOCKED — integrity or use restriction",IF(AND(CJ1272="Yes",CK1272="Yes",CL1272="Yes"),IF(AND(CM1272="Clear",CN1272="Verified — clear"),IF(AND(AND(LEN(TRIM(CF1272))&gt;0,LEFT(LOWER(TRIM(CF1272)),7)&lt;&gt;"pending"),OR(CG1272="High",CG1272="Moderate"),OR(CH1272="Low",CH1272="Some concerns",CH1272="Not applicable")),IF(AND(DD1272="No",OR(DE1272="HIGH",DE1272="CONDITIONAL"),AND(LEN(TRIM(DF1272))&gt;0,LEFT(LOWER(TRIM(DF1272)),7)&lt;&gt;"pending")),IF(AND(AND(LEN(TRIM(DT1272))&gt;0,LEFT(LOWER(TRIM(DT1272)),7)&lt;&gt;"pending"),AND(LEN(TRIM(DU1272))&gt;0,LEFT(LOWER(TRIM(DU1272)),7)&lt;&gt;"pending"),OR(AND(LEN(TRIM(DV1272))&gt;0,LEFT(LOWER(TRIM(DV1272)),7)&lt;&gt;"pending"),AND(LEN(TRIM(DW1272))&gt;0,LEFT(LOWER(TRIM(DW1272)),7)&lt;&gt;"pending")),AND(LEN(TRIM(DX1272))&gt;0,LEFT(LOWER(TRIM(DX1272)),7)&lt;&gt;"pending")),IF(AND(F1272="Claim-ready",OR(EA1272="Strong",EA1272="Moderate"),AND(LEN(TRIM(G1272))&gt;0,LEFT(LOWER(TRIM(G1272)),7)&lt;&gt;"pending"),G1272&lt;&gt;"No substantive use decision is permitted from identification metadata alone.",AND(LEN(TRIM(DZ1272))&gt;0,LEFT(LOWER(TRIM(DZ1272)),7)&lt;&gt;"pending"),DZ1272&lt;&gt;"Identification metadata alone does not permit any substantive scientific, causal, operational, or institutional claim.",AND(LEN(TRIM(EI1272))&gt;0,LEFT(LOWER(TRIM(EI1272)),7)&lt;&gt;"pending"),ISNUMBER(EH1272),EH1272&gt;0),"READY","PENDING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2" t="str">
        <x:v>Pending</x:v>
      </x:c>
      <x:c r="EE1272"/>
      <x:c r="EF1272" t="str">
        <x:v>Pending</x:v>
      </x:c>
      <x:c r="EG1272" t="str">
        <x:v>Pending</x:v>
      </x:c>
      <x:c r="EH1272"/>
      <x:c r="EI1272" s="501"/>
      <x:c r="EJ1272"/>
      <x:c r="EK1272" t="str">
        <x:v>Pending</x:v>
      </x:c>
      <x:c r="EL1272" t="n">
        <x:v>46272</x:v>
      </x:c>
      <x:c r="EM1272" t="str">
        <x:v>Production PubMed record imported and reconciled to Zotero item K3DL9FT9;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2" t="n">
        <x:f>IF(L1272="","",(IF(N1272&lt;&gt;"",1,0)+IF(O1272&lt;&gt;"",1,0)+IF(AJ1272&lt;&gt;"",1,0)+IF(AU1272&lt;&gt;"",1,0)+IF(BE1272&lt;&gt;"",1,0)+IF(CF1272&lt;&gt;"",1,0)+IF(CJ1272="Yes",1,0)+IF(CL1272="Yes",1,0)+IF(DE1272&lt;&gt;"Pending",1,0)+IF(F1272&lt;&gt;"",1,0)+IF(DZ1272&lt;&gt;"",1,0)+IF(EI1272&lt;&gt;"",1,0))/12)</x:f>
        <x:v>0.5</x:v>
      </x:c>
    </x:row>
    <x:row r="1273">
      <x:c r="A1273" t="str">
        <x:v>EV-1270</x:v>
      </x:c>
      <x:c r="B1273" t="str">
        <x:v>Integrity check</x:v>
      </x:c>
      <x:c r="C1273" t="str">
        <x:f>IF(L1273="","",IF(LEFT(EC1273,7)="BLOCKED","🔴 Do not use for conclusion",IF(EB1273="Yes","🟢 Claim-ready","🟡 Caution / context")))</x:f>
        <x:v>🟡 Caution / context</x:v>
      </x:c>
      <x:c r="D1273" t="str">
        <x:f>IF(L1273="","",EC1273)</x:f>
        <x:v>PENDING — appropriate appraisal</x:v>
      </x:c>
      <x:c r="E1273" t="str">
        <x:v>P3 — Medium</x:v>
      </x:c>
      <x:c r="F1273" t="str">
        <x:v>Pending</x:v>
      </x:c>
      <x:c r="G1273" t="str">
        <x:v>Title/abstract identify an explicit tactical/public-safety context and readiness domain; retain for full-text assessment.</x:v>
      </x:c>
      <x:c r="H1273" t="str">
        <x:v>Obtain and review lawful full text; confirm human adjudication; then select a design-specific appraisal instrument.</x:v>
      </x:c>
      <x:c r="I1273"/>
      <x:c r="J1273" t="str">
        <x:v>A — Core</x:v>
      </x:c>
      <x:c r="K1273" t="str">
        <x:v>IDENTIFIED</x:v>
      </x:c>
      <x:c r="L1273" t="str">
        <x:v>Mission essential fitness: comparison of functional circuit training to traditional Army physical training for active duty military.</x:v>
      </x:c>
      <x:c r="M1273"/>
      <x:c r="N1273" t="str">
        <x:v>Heinrich, Katie M; Spencer, Vincent; Fehl, Nathanael; Poston, Walker S Carlos</x:v>
      </x:c>
      <x:c r="O1273" t="n">
        <x:v>2012</x:v>
      </x:c>
      <x:c r="P1273" t="str">
        <x:v>Military medicine</x:v>
      </x:c>
      <x:c r="Q1273" t="str">
        <x:v>Comparative Study; Journal Article; Randomized Controlled Trial</x:v>
      </x:c>
      <x:c r="R1273" t="str">
        <x:v>Unclear</x:v>
      </x:c>
      <x:c r="S1273" t="str">
        <x:v>Unknown</x:v>
      </x:c>
      <x:c r="T1273" t="str">
        <x:v>eng</x:v>
      </x:c>
      <x:c r="U1273" t="str">
        <x:v>https://pubmed.ncbi.nlm.nih.gov/23113436/</x:v>
      </x:c>
      <x:c r="V1273" t="str">
        <x:v>10.7205/milmed-d-12-00143</x:v>
      </x:c>
      <x:c r="W1273" t="str">
        <x:f>IF(V1273="","",LOWER(SUBSTITUTE(SUBSTITUTE(SUBSTITUTE(SUBSTITUTE(TRIM(V1273),"https://doi.org/",""),"http://doi.org/",""),"https://dx.doi.org/",""),"doi:","")))</x:f>
        <x:v>10.7205/milmed-d-12-00143</x:v>
      </x:c>
      <x:c r="X1273" t="str">
        <x:v>23113436</x:v>
      </x:c>
      <x:c r="Y1273" t="str"/>
      <x:c r="Z1273"/>
      <x:c r="AA1273" t="str">
        <x:v>PubMed/MEDLINE</x:v>
      </x:c>
      <x:c r="AB1273" t="str">
        <x:v>PUBMED-A-v1.0-2026-08-28</x:v>
      </x:c>
      <x:c r="AC1273" t="str">
        <x:v>SP-PUBMED-A-20260828</x:v>
      </x:c>
      <x:c r="AD1273" s="499" t="n">
        <x:v>46262</x:v>
      </x:c>
      <x:c r="AE1273" s="499" t="n">
        <x:v>46272</x:v>
      </x:c>
      <x:c r="AF1273" t="str">
        <x:v>SM28MY4I</x:v>
      </x:c>
      <x:c r="AG1273"/>
      <x:c r="AH1273" t="str">
        <x:v>Tactical Athlete → Operational Readiness Brazil</x:v>
      </x:c>
      <x:c r="AI1273" t="str">
        <x:v>evidence-family:A</x:v>
      </x:c>
      <x:c r="AJ1273"/>
      <x:c r="AK1273" t="str">
        <x:f>IF(AJ1273="","",IF(OR(LOWER(AJ1273)="brazil",LOWER(AJ1273)="brasil"),"Yes","No"))</x:f>
      </x:c>
      <x:c r="AL1273"/>
      <x:c r="AM1273"/>
      <x:c r="AN1273"/>
      <x:c r="AO1273"/>
      <x:c r="AP1273"/>
      <x:c r="AQ1273"/>
      <x:c r="AR1273"/>
      <x:c r="AS1273"/>
      <x:c r="AT1273"/>
      <x:c r="AU1273"/>
      <x:c r="AV1273"/>
      <x:c r="AW1273"/>
      <x:c r="AX1273"/>
      <x:c r="AY1273"/>
      <x:c r="AZ1273"/>
      <x:c r="BA1273"/>
      <x:c r="BB1273"/>
      <x:c r="BC1273"/>
      <x:c r="BD1273"/>
      <x:c r="BE1273"/>
      <x:c r="BF1273"/>
      <x:c r="BG1273"/>
      <x:c r="BH1273"/>
      <x:c r="BI1273"/>
      <x:c r="BJ1273"/>
      <x:c r="BK1273"/>
      <x:c r="BL1273"/>
      <x:c r="BM1273"/>
      <x:c r="BN1273"/>
      <x:c r="BO1273"/>
      <x:c r="BP1273"/>
      <x:c r="BQ1273"/>
      <x:c r="BR1273"/>
      <x:c r="BS1273"/>
      <x:c r="BT1273"/>
      <x:c r="BU1273"/>
      <x:c r="BV1273"/>
      <x:c r="BW1273"/>
      <x:c r="BX1273"/>
      <x:c r="BY1273"/>
      <x:c r="BZ1273"/>
      <x:c r="CA1273"/>
      <x:c r="CB1273"/>
      <x:c r="CC1273"/>
      <x:c r="CD1273"/>
      <x:c r="CE1273"/>
      <x:c r="CF1273"/>
      <x:c r="CG1273"/>
      <x:c r="CH1273"/>
      <x:c r="CI1273"/>
      <x:c r="CJ1273" t="str">
        <x:v>Yes</x:v>
      </x:c>
      <x:c r="CK1273" t="str">
        <x:v>Yes</x:v>
      </x:c>
      <x:c r="CL1273" t="str">
        <x:v>Yes</x:v>
      </x:c>
      <x:c r="CM1273" t="str">
        <x:v>Clear</x:v>
      </x:c>
      <x:c r="CN1273" t="str">
        <x:v>Verified — clear</x:v>
      </x:c>
      <x:c r="CO1273" t="n">
        <x:v>46272</x:v>
      </x:c>
      <x:c r="CP1273" t="str">
        <x:v>https://pubmed.ncbi.nlm.nih.gov/23113436/</x:v>
      </x:c>
      <x:c r="CQ1273"/>
      <x:c r="CR1273"/>
      <x:c r="CS1273"/>
      <x:c r="CT1273"/>
      <x:c r="CU1273"/>
      <x:c r="CV1273"/>
      <x:c r="CW1273"/>
      <x:c r="CX1273"/>
      <x:c r="CY1273"/>
      <x:c r="CZ1273"/>
      <x:c r="DA1273"/>
      <x:c r="DB1273" t="str">
        <x:f>IF(L1273="","",IF(AND(COUNT(CU1273:DA1273)=7,OR(CU1273=0,CU1273=1,CU1273=2),OR(CV1273=0,CV1273=1,CV1273=2),OR(CW1273=0,CW1273=1,CW1273=2),OR(CX1273=0,CX1273=1,CX1273=2),OR(CY1273=0,CY1273=1,CY1273=2),OR(CZ1273=0,CZ1273=1,CZ1273=2),OR(DA1273=0,DA1273=1,DA1273=2)),SUM(CU1273:DA1273),""))</x:f>
      </x:c>
      <x:c r="DC1273" t="str">
        <x:f>IF(DB1273="","",ROUND(DB1273/14*10,1))</x:f>
      </x:c>
      <x:c r="DD1273" t="str">
        <x:v>Pending</x:v>
      </x:c>
      <x:c r="DE1273" t="str">
        <x:f>IF(L1273="","",IF(DC1273="","Pending",IF(DD1273="Yes","CONDITIONAL — safety override",IF(DC1273&gt;=8,"HIGH",IF(DC1273&gt;=5,"CONDITIONAL","LOW")))))</x:f>
        <x:v>Pending</x:v>
      </x:c>
      <x:c r="DF1273" t="str">
        <x:v>Pending screening and full-text appraisal; no transferability judgment made at identification.</x:v>
      </x:c>
      <x:c r="DG1273"/>
      <x:c r="DH1273"/>
      <x:c r="DI1273"/>
      <x:c r="DJ1273"/>
      <x:c r="DK1273"/>
      <x:c r="DL1273"/>
      <x:c r="DM1273"/>
      <x:c r="DN1273"/>
      <x:c r="DO1273"/>
      <x:c r="DP1273"/>
      <x:c r="DQ1273"/>
      <x:c r="DR1273"/>
      <x:c r="DS1273"/>
      <x:c r="DT1273"/>
      <x:c r="DU1273"/>
      <x:c r="DV1273"/>
      <x:c r="DW1273"/>
      <x:c r="DX1273"/>
      <x:c r="DY1273"/>
      <x:c r="DZ1273" t="str">
        <x:v>Title/abstract screening alone does not establish effectiveness, causality, methodological quality, transferability to Brazilian public safety or an institutional recommendation.</x:v>
      </x:c>
      <x:c r="EA1273" t="str">
        <x:v>Pending</x:v>
      </x:c>
      <x:c r="EB1273" t="str">
        <x:f>IF(L1273="","",IF(EC1273="READY","Yes","No / Pending"))</x:f>
        <x:v>No / Pending</x:v>
      </x:c>
      <x:c r="EC1273" t="str">
        <x:f>IF(L1273="","",IF(OR(ISNUMBER(SEARCH("Retracted Publication",Q1273)),CM1273="Retracted",CN1273="Retracted",CM1273="Expression of Concern",CN1273="Expression of Concern",F1273="Not used",CG1273="Critical",CH1273="High",CH1273="Critical"),"BLOCKED — integrity or use restriction",IF(AND(CJ1273="Yes",CK1273="Yes",CL1273="Yes"),IF(AND(CM1273="Clear",CN1273="Verified — clear"),IF(AND(AND(LEN(TRIM(CF1273))&gt;0,LEFT(LOWER(TRIM(CF1273)),7)&lt;&gt;"pending"),OR(CG1273="High",CG1273="Moderate"),OR(CH1273="Low",CH1273="Some concerns",CH1273="Not applicable")),IF(AND(DD1273="No",OR(DE1273="HIGH",DE1273="CONDITIONAL"),AND(LEN(TRIM(DF1273))&gt;0,LEFT(LOWER(TRIM(DF1273)),7)&lt;&gt;"pending")),IF(AND(AND(LEN(TRIM(DT1273))&gt;0,LEFT(LOWER(TRIM(DT1273)),7)&lt;&gt;"pending"),AND(LEN(TRIM(DU1273))&gt;0,LEFT(LOWER(TRIM(DU1273)),7)&lt;&gt;"pending"),OR(AND(LEN(TRIM(DV1273))&gt;0,LEFT(LOWER(TRIM(DV1273)),7)&lt;&gt;"pending"),AND(LEN(TRIM(DW1273))&gt;0,LEFT(LOWER(TRIM(DW1273)),7)&lt;&gt;"pending")),AND(LEN(TRIM(DX1273))&gt;0,LEFT(LOWER(TRIM(DX1273)),7)&lt;&gt;"pending")),IF(AND(F1273="Claim-ready",OR(EA1273="Strong",EA1273="Moderate"),AND(LEN(TRIM(G1273))&gt;0,LEFT(LOWER(TRIM(G1273)),7)&lt;&gt;"pending"),G1273&lt;&gt;"No substantive use decision is permitted from identification metadata alone.",AND(LEN(TRIM(DZ1273))&gt;0,LEFT(LOWER(TRIM(DZ1273)),7)&lt;&gt;"pending"),DZ1273&lt;&gt;"Identification metadata alone does not permit any substantive scientific, causal, operational, or institutional claim.",AND(LEN(TRIM(EI1273))&gt;0,LEFT(LOWER(TRIM(EI1273)),7)&lt;&gt;"pending"),ISNUMBER(EH1273),EH1273&gt;0),"READY","PENDING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3" t="str">
        <x:v>Pending</x:v>
      </x:c>
      <x:c r="EE1273"/>
      <x:c r="EF1273" t="str">
        <x:v>Pending</x:v>
      </x:c>
      <x:c r="EG1273" t="str">
        <x:v>Pending</x:v>
      </x:c>
      <x:c r="EH1273"/>
      <x:c r="EI1273" s="501"/>
      <x:c r="EJ1273"/>
      <x:c r="EK1273" t="str">
        <x:v>Pending</x:v>
      </x:c>
      <x:c r="EL1273" t="n">
        <x:v>46272</x:v>
      </x:c>
      <x:c r="EM1273" t="str">
        <x:v>Production PubMed record imported and reconciled to Zotero item SM28MY4I;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3" t="n">
        <x:f>IF(L1273="","",(IF(N1273&lt;&gt;"",1,0)+IF(O1273&lt;&gt;"",1,0)+IF(AJ1273&lt;&gt;"",1,0)+IF(AU1273&lt;&gt;"",1,0)+IF(BE1273&lt;&gt;"",1,0)+IF(CF1273&lt;&gt;"",1,0)+IF(CJ1273="Yes",1,0)+IF(CL1273="Yes",1,0)+IF(DE1273&lt;&gt;"Pending",1,0)+IF(F1273&lt;&gt;"",1,0)+IF(DZ1273&lt;&gt;"",1,0)+IF(EI1273&lt;&gt;"",1,0))/12)</x:f>
        <x:v>0.5</x:v>
      </x:c>
    </x:row>
    <x:row r="1274">
      <x:c r="A1274" t="str">
        <x:v>EV-1271</x:v>
      </x:c>
      <x:c r="B1274" t="str">
        <x:v>Integrity check</x:v>
      </x:c>
      <x:c r="C1274" t="str">
        <x:f>IF(L1274="","",IF(LEFT(EC1274,7)="BLOCKED","🔴 Do not use for conclusion",IF(EB1274="Yes","🟢 Claim-ready","🟡 Caution / context")))</x:f>
        <x:v>🟡 Caution / context</x:v>
      </x:c>
      <x:c r="D1274" t="str">
        <x:f>IF(L1274="","",EC1274)</x:f>
        <x:v>PENDING — appropriate appraisal</x:v>
      </x:c>
      <x:c r="E1274" t="str">
        <x:v>P3 — Medium</x:v>
      </x:c>
      <x:c r="F1274" t="str">
        <x:v>Pending</x:v>
      </x:c>
      <x:c r="G1274" t="str">
        <x:v>A potentially relevant concept is present, but direct applicability is ambiguous at title/abstract level.</x:v>
      </x:c>
      <x:c r="H1274" t="str">
        <x:v>Human title/abstract adjudication; retrieve full text if relevance remains plausible.</x:v>
      </x:c>
      <x:c r="I1274"/>
      <x:c r="J1274" t="str">
        <x:v>C — Implementation Science</x:v>
      </x:c>
      <x:c r="K1274" t="str">
        <x:v>IDENTIFIED</x:v>
      </x:c>
      <x:c r="L1274" t="str">
        <x:v>Medical stability operations--one approach to transforming the Department of Defense Military Health System.</x:v>
      </x:c>
      <x:c r="M1274"/>
      <x:c r="N1274" t="str">
        <x:v>Licina, Derek</x:v>
      </x:c>
      <x:c r="O1274" t="n">
        <x:v>2012</x:v>
      </x:c>
      <x:c r="P1274" t="str">
        <x:v>Military medicine</x:v>
      </x:c>
      <x:c r="Q1274" t="str">
        <x:v>Journal Article</x:v>
      </x:c>
      <x:c r="R1274" t="str">
        <x:v>Unclear</x:v>
      </x:c>
      <x:c r="S1274" t="str">
        <x:v>Unknown</x:v>
      </x:c>
      <x:c r="T1274" t="str">
        <x:v>eng</x:v>
      </x:c>
      <x:c r="U1274" t="str">
        <x:v>https://pubmed.ncbi.nlm.nih.gov/23113435/</x:v>
      </x:c>
      <x:c r="V1274" t="str">
        <x:v>10.7205/milmed-d-12-00119</x:v>
      </x:c>
      <x:c r="W1274" t="str">
        <x:f>IF(V1274="","",LOWER(SUBSTITUTE(SUBSTITUTE(SUBSTITUTE(SUBSTITUTE(TRIM(V1274),"https://doi.org/",""),"http://doi.org/",""),"https://dx.doi.org/",""),"doi:","")))</x:f>
        <x:v>10.7205/milmed-d-12-00119</x:v>
      </x:c>
      <x:c r="X1274" t="str">
        <x:v>23113435</x:v>
      </x:c>
      <x:c r="Y1274" t="str"/>
      <x:c r="Z1274"/>
      <x:c r="AA1274" t="str">
        <x:v>PubMed/MEDLINE</x:v>
      </x:c>
      <x:c r="AB1274" t="str">
        <x:v>PUBMED-C-v1.0-2026-08-28</x:v>
      </x:c>
      <x:c r="AC1274" t="str">
        <x:v>SP-PUBMED-C-20260828</x:v>
      </x:c>
      <x:c r="AD1274" s="499" t="n">
        <x:v>46262</x:v>
      </x:c>
      <x:c r="AE1274" s="499" t="n">
        <x:v>46272</x:v>
      </x:c>
      <x:c r="AF1274" t="str">
        <x:v>NP5NFAE3</x:v>
      </x:c>
      <x:c r="AG1274"/>
      <x:c r="AH1274" t="str">
        <x:v>Tactical Athlete → Operational Readiness Brazil</x:v>
      </x:c>
      <x:c r="AI1274" t="str">
        <x:v>evidence-family:C</x:v>
      </x:c>
      <x:c r="AJ1274"/>
      <x:c r="AK1274" t="str">
        <x:f>IF(AJ1274="","",IF(OR(LOWER(AJ1274)="brazil",LOWER(AJ1274)="brasil"),"Yes","No"))</x:f>
      </x:c>
      <x:c r="AL1274"/>
      <x:c r="AM1274"/>
      <x:c r="AN1274"/>
      <x:c r="AO1274"/>
      <x:c r="AP1274"/>
      <x:c r="AQ1274"/>
      <x:c r="AR1274"/>
      <x:c r="AS1274"/>
      <x:c r="AT1274"/>
      <x:c r="AU1274"/>
      <x:c r="AV1274"/>
      <x:c r="AW1274"/>
      <x:c r="AX1274"/>
      <x:c r="AY1274"/>
      <x:c r="AZ1274"/>
      <x:c r="BA1274"/>
      <x:c r="BB1274"/>
      <x:c r="BC1274"/>
      <x:c r="BD1274"/>
      <x:c r="BE1274"/>
      <x:c r="BF1274"/>
      <x:c r="BG1274"/>
      <x:c r="BH1274"/>
      <x:c r="BI1274"/>
      <x:c r="BJ1274"/>
      <x:c r="BK1274"/>
      <x:c r="BL1274"/>
      <x:c r="BM1274"/>
      <x:c r="BN1274"/>
      <x:c r="BO1274"/>
      <x:c r="BP1274"/>
      <x:c r="BQ1274"/>
      <x:c r="BR1274"/>
      <x:c r="BS1274"/>
      <x:c r="BT1274"/>
      <x:c r="BU1274"/>
      <x:c r="BV1274"/>
      <x:c r="BW1274"/>
      <x:c r="BX1274"/>
      <x:c r="BY1274"/>
      <x:c r="BZ1274"/>
      <x:c r="CA1274"/>
      <x:c r="CB1274"/>
      <x:c r="CC1274"/>
      <x:c r="CD1274"/>
      <x:c r="CE1274"/>
      <x:c r="CF1274"/>
      <x:c r="CG1274"/>
      <x:c r="CH1274"/>
      <x:c r="CI1274"/>
      <x:c r="CJ1274" t="str">
        <x:v>Yes</x:v>
      </x:c>
      <x:c r="CK1274" t="str">
        <x:v>Yes</x:v>
      </x:c>
      <x:c r="CL1274" t="str">
        <x:v>Yes</x:v>
      </x:c>
      <x:c r="CM1274" t="str">
        <x:v>Clear</x:v>
      </x:c>
      <x:c r="CN1274" t="str">
        <x:v>Verified — clear</x:v>
      </x:c>
      <x:c r="CO1274" t="n">
        <x:v>46272</x:v>
      </x:c>
      <x:c r="CP1274" t="str">
        <x:v>https://pubmed.ncbi.nlm.nih.gov/23113435/</x:v>
      </x:c>
      <x:c r="CQ1274"/>
      <x:c r="CR1274"/>
      <x:c r="CS1274"/>
      <x:c r="CT1274"/>
      <x:c r="CU1274"/>
      <x:c r="CV1274"/>
      <x:c r="CW1274"/>
      <x:c r="CX1274"/>
      <x:c r="CY1274"/>
      <x:c r="CZ1274"/>
      <x:c r="DA1274"/>
      <x:c r="DB1274" t="str">
        <x:f>IF(L1274="","",IF(AND(COUNT(CU1274:DA1274)=7,OR(CU1274=0,CU1274=1,CU1274=2),OR(CV1274=0,CV1274=1,CV1274=2),OR(CW1274=0,CW1274=1,CW1274=2),OR(CX1274=0,CX1274=1,CX1274=2),OR(CY1274=0,CY1274=1,CY1274=2),OR(CZ1274=0,CZ1274=1,CZ1274=2),OR(DA1274=0,DA1274=1,DA1274=2)),SUM(CU1274:DA1274),""))</x:f>
      </x:c>
      <x:c r="DC1274" t="str">
        <x:f>IF(DB1274="","",ROUND(DB1274/14*10,1))</x:f>
      </x:c>
      <x:c r="DD1274" t="str">
        <x:v>Pending</x:v>
      </x:c>
      <x:c r="DE1274" t="str">
        <x:f>IF(L1274="","",IF(DC1274="","Pending",IF(DD1274="Yes","CONDITIONAL — safety override",IF(DC1274&gt;=8,"HIGH",IF(DC1274&gt;=5,"CONDITIONAL","LOW")))))</x:f>
        <x:v>Pending</x:v>
      </x:c>
      <x:c r="DF1274" t="str">
        <x:v>Pending screening and full-text appraisal; no transferability judgment made at identification.</x:v>
      </x:c>
      <x:c r="DG1274"/>
      <x:c r="DH1274"/>
      <x:c r="DI1274"/>
      <x:c r="DJ1274"/>
      <x:c r="DK1274"/>
      <x:c r="DL1274"/>
      <x:c r="DM1274"/>
      <x:c r="DN1274"/>
      <x:c r="DO1274"/>
      <x:c r="DP1274"/>
      <x:c r="DQ1274"/>
      <x:c r="DR1274"/>
      <x:c r="DS1274"/>
      <x:c r="DT1274"/>
      <x:c r="DU1274"/>
      <x:c r="DV1274"/>
      <x:c r="DW1274"/>
      <x:c r="DX1274"/>
      <x:c r="DY1274"/>
      <x:c r="DZ1274" t="str">
        <x:v>Title/abstract information is insufficient for a substantive scientific, causal, transferability or institutional claim.</x:v>
      </x:c>
      <x:c r="EA1274" t="str">
        <x:v>Pending</x:v>
      </x:c>
      <x:c r="EB1274" t="str">
        <x:f>IF(L1274="","",IF(EC1274="READY","Yes","No / Pending"))</x:f>
        <x:v>No / Pending</x:v>
      </x:c>
      <x:c r="EC1274" t="str">
        <x:f>IF(L1274="","",IF(OR(ISNUMBER(SEARCH("Retracted Publication",Q1274)),CM1274="Retracted",CN1274="Retracted",CM1274="Expression of Concern",CN1274="Expression of Concern",F1274="Not used",CG1274="Critical",CH1274="High",CH1274="Critical"),"BLOCKED — integrity or use restriction",IF(AND(CJ1274="Yes",CK1274="Yes",CL1274="Yes"),IF(AND(CM1274="Clear",CN1274="Verified — clear"),IF(AND(AND(LEN(TRIM(CF1274))&gt;0,LEFT(LOWER(TRIM(CF1274)),7)&lt;&gt;"pending"),OR(CG1274="High",CG1274="Moderate"),OR(CH1274="Low",CH1274="Some concerns",CH1274="Not applicable")),IF(AND(DD1274="No",OR(DE1274="HIGH",DE1274="CONDITIONAL"),AND(LEN(TRIM(DF1274))&gt;0,LEFT(LOWER(TRIM(DF1274)),7)&lt;&gt;"pending")),IF(AND(AND(LEN(TRIM(DT1274))&gt;0,LEFT(LOWER(TRIM(DT1274)),7)&lt;&gt;"pending"),AND(LEN(TRIM(DU1274))&gt;0,LEFT(LOWER(TRIM(DU1274)),7)&lt;&gt;"pending"),OR(AND(LEN(TRIM(DV1274))&gt;0,LEFT(LOWER(TRIM(DV1274)),7)&lt;&gt;"pending"),AND(LEN(TRIM(DW1274))&gt;0,LEFT(LOWER(TRIM(DW1274)),7)&lt;&gt;"pending")),AND(LEN(TRIM(DX1274))&gt;0,LEFT(LOWER(TRIM(DX1274)),7)&lt;&gt;"pending")),IF(AND(F1274="Claim-ready",OR(EA1274="Strong",EA1274="Moderate"),AND(LEN(TRIM(G1274))&gt;0,LEFT(LOWER(TRIM(G1274)),7)&lt;&gt;"pending"),G1274&lt;&gt;"No substantive use decision is permitted from identification metadata alone.",AND(LEN(TRIM(DZ1274))&gt;0,LEFT(LOWER(TRIM(DZ1274)),7)&lt;&gt;"pending"),DZ1274&lt;&gt;"Identification metadata alone does not permit any substantive scientific, causal, operational, or institutional claim.",AND(LEN(TRIM(EI1274))&gt;0,LEFT(LOWER(TRIM(EI1274)),7)&lt;&gt;"pending"),ISNUMBER(EH1274),EH1274&gt;0),"READY","PENDING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4" t="str">
        <x:v>Pending</x:v>
      </x:c>
      <x:c r="EE1274"/>
      <x:c r="EF1274" t="str">
        <x:v>Pending</x:v>
      </x:c>
      <x:c r="EG1274" t="str">
        <x:v>Pending</x:v>
      </x:c>
      <x:c r="EH1274"/>
      <x:c r="EI1274" s="501"/>
      <x:c r="EJ1274"/>
      <x:c r="EK1274" t="str">
        <x:v>Pending</x:v>
      </x:c>
      <x:c r="EL1274" t="n">
        <x:v>46272</x:v>
      </x:c>
      <x:c r="EM1274" t="str">
        <x:v>Production PubMed record imported and reconciled to Zotero item NP5NFAE3;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74" t="n">
        <x:f>IF(L1274="","",(IF(N1274&lt;&gt;"",1,0)+IF(O1274&lt;&gt;"",1,0)+IF(AJ1274&lt;&gt;"",1,0)+IF(AU1274&lt;&gt;"",1,0)+IF(BE1274&lt;&gt;"",1,0)+IF(CF1274&lt;&gt;"",1,0)+IF(CJ1274="Yes",1,0)+IF(CL1274="Yes",1,0)+IF(DE1274&lt;&gt;"Pending",1,0)+IF(F1274&lt;&gt;"",1,0)+IF(DZ1274&lt;&gt;"",1,0)+IF(EI1274&lt;&gt;"",1,0))/12)</x:f>
        <x:v>0.5</x:v>
      </x:c>
    </x:row>
    <x:row r="1275">
      <x:c r="A1275" t="str">
        <x:v>EV-1272</x:v>
      </x:c>
      <x:c r="B1275" t="str">
        <x:v>Integrity check</x:v>
      </x:c>
      <x:c r="C1275" t="str">
        <x:f>IF(L1275="","",IF(LEFT(EC1275,7)="BLOCKED","🔴 Do not use for conclusion",IF(EB1275="Yes","🟢 Claim-ready","🟡 Caution / context")))</x:f>
        <x:v>🟡 Caution / context</x:v>
      </x:c>
      <x:c r="D1275" t="str">
        <x:f>IF(L1275="","",EC1275)</x:f>
        <x:v>PENDING — appropriate appraisal</x:v>
      </x:c>
      <x:c r="E1275" t="str">
        <x:v>P3 — Medium</x:v>
      </x:c>
      <x:c r="F1275" t="str">
        <x:v>Pending</x:v>
      </x:c>
      <x:c r="G1275" t="str">
        <x:v>Title/abstract identify an explicit tactical/public-safety context and readiness domain; retain for full-text assessment.</x:v>
      </x:c>
      <x:c r="H1275" t="str">
        <x:v>Obtain and review lawful full text; confirm human adjudication; then select a design-specific appraisal instrument.</x:v>
      </x:c>
      <x:c r="I1275"/>
      <x:c r="J1275" t="str">
        <x:v>A — Core</x:v>
      </x:c>
      <x:c r="K1275" t="str">
        <x:v>IDENTIFIED</x:v>
      </x:c>
      <x:c r="L1275" t="str">
        <x:v>Tactical physical preparation: the case for a movement-based approach.</x:v>
      </x:c>
      <x:c r="M1275"/>
      <x:c r="N1275" t="str">
        <x:v>Kechijian, Doug; Rush, Stephen C</x:v>
      </x:c>
      <x:c r="O1275" t="n">
        <x:v>2012</x:v>
      </x:c>
      <x:c r="P1275" t="str">
        <x:v>Journal of special operations medicine : a peer reviewed journal for SOF medical professionals</x:v>
      </x:c>
      <x:c r="Q1275" t="str">
        <x:v>Journal Article</x:v>
      </x:c>
      <x:c r="R1275" t="str">
        <x:v>Unclear</x:v>
      </x:c>
      <x:c r="S1275" t="str">
        <x:v>Unknown</x:v>
      </x:c>
      <x:c r="T1275" t="str">
        <x:v>eng</x:v>
      </x:c>
      <x:c r="U1275" t="str">
        <x:v>https://pubmed.ncbi.nlm.nih.gov/23032319/</x:v>
      </x:c>
      <x:c r="V1275" t="str">
        <x:v>10.55460/wt1f-608j</x:v>
      </x:c>
      <x:c r="W1275" t="str">
        <x:f>IF(V1275="","",LOWER(SUBSTITUTE(SUBSTITUTE(SUBSTITUTE(SUBSTITUTE(TRIM(V1275),"https://doi.org/",""),"http://doi.org/",""),"https://dx.doi.org/",""),"doi:","")))</x:f>
        <x:v>10.55460/wt1f-608j</x:v>
      </x:c>
      <x:c r="X1275" t="str">
        <x:v>23032319</x:v>
      </x:c>
      <x:c r="Y1275" t="str"/>
      <x:c r="Z1275"/>
      <x:c r="AA1275" t="str">
        <x:v>PubMed/MEDLINE</x:v>
      </x:c>
      <x:c r="AB1275" t="str">
        <x:v>PUBMED-A-v1.0-2026-08-28</x:v>
      </x:c>
      <x:c r="AC1275" t="str">
        <x:v>SP-PUBMED-A-20260828</x:v>
      </x:c>
      <x:c r="AD1275" s="499" t="n">
        <x:v>46262</x:v>
      </x:c>
      <x:c r="AE1275" s="499" t="n">
        <x:v>46272</x:v>
      </x:c>
      <x:c r="AF1275" t="str">
        <x:v>4HQP9KPK</x:v>
      </x:c>
      <x:c r="AG1275"/>
      <x:c r="AH1275" t="str">
        <x:v>Tactical Athlete → Operational Readiness Brazil</x:v>
      </x:c>
      <x:c r="AI1275" t="str">
        <x:v>evidence-family:A</x:v>
      </x:c>
      <x:c r="AJ1275"/>
      <x:c r="AK1275" t="str">
        <x:f>IF(AJ1275="","",IF(OR(LOWER(AJ1275)="brazil",LOWER(AJ1275)="brasil"),"Yes","No"))</x:f>
      </x:c>
      <x:c r="AL1275"/>
      <x:c r="AM1275"/>
      <x:c r="AN1275"/>
      <x:c r="AO1275"/>
      <x:c r="AP1275"/>
      <x:c r="AQ1275"/>
      <x:c r="AR1275"/>
      <x:c r="AS1275"/>
      <x:c r="AT1275"/>
      <x:c r="AU1275"/>
      <x:c r="AV1275"/>
      <x:c r="AW1275"/>
      <x:c r="AX1275"/>
      <x:c r="AY1275"/>
      <x:c r="AZ1275"/>
      <x:c r="BA1275"/>
      <x:c r="BB1275"/>
      <x:c r="BC1275"/>
      <x:c r="BD1275"/>
      <x:c r="BE1275"/>
      <x:c r="BF1275"/>
      <x:c r="BG1275"/>
      <x:c r="BH1275"/>
      <x:c r="BI1275"/>
      <x:c r="BJ1275"/>
      <x:c r="BK1275"/>
      <x:c r="BL1275"/>
      <x:c r="BM1275"/>
      <x:c r="BN1275"/>
      <x:c r="BO1275"/>
      <x:c r="BP1275"/>
      <x:c r="BQ1275"/>
      <x:c r="BR1275"/>
      <x:c r="BS1275"/>
      <x:c r="BT1275"/>
      <x:c r="BU1275"/>
      <x:c r="BV1275"/>
      <x:c r="BW1275"/>
      <x:c r="BX1275"/>
      <x:c r="BY1275"/>
      <x:c r="BZ1275"/>
      <x:c r="CA1275"/>
      <x:c r="CB1275"/>
      <x:c r="CC1275"/>
      <x:c r="CD1275"/>
      <x:c r="CE1275"/>
      <x:c r="CF1275"/>
      <x:c r="CG1275"/>
      <x:c r="CH1275"/>
      <x:c r="CI1275"/>
      <x:c r="CJ1275" t="str">
        <x:v>Yes</x:v>
      </x:c>
      <x:c r="CK1275" t="str">
        <x:v>Yes</x:v>
      </x:c>
      <x:c r="CL1275" t="str">
        <x:v>Yes</x:v>
      </x:c>
      <x:c r="CM1275" t="str">
        <x:v>Clear</x:v>
      </x:c>
      <x:c r="CN1275" t="str">
        <x:v>Verified — clear</x:v>
      </x:c>
      <x:c r="CO1275" t="n">
        <x:v>46272</x:v>
      </x:c>
      <x:c r="CP1275" t="str">
        <x:v>https://pubmed.ncbi.nlm.nih.gov/23032319/</x:v>
      </x:c>
      <x:c r="CQ1275"/>
      <x:c r="CR1275"/>
      <x:c r="CS1275"/>
      <x:c r="CT1275"/>
      <x:c r="CU1275"/>
      <x:c r="CV1275"/>
      <x:c r="CW1275"/>
      <x:c r="CX1275"/>
      <x:c r="CY1275"/>
      <x:c r="CZ1275"/>
      <x:c r="DA1275"/>
      <x:c r="DB1275" t="str">
        <x:f>IF(L1275="","",IF(AND(COUNT(CU1275:DA1275)=7,OR(CU1275=0,CU1275=1,CU1275=2),OR(CV1275=0,CV1275=1,CV1275=2),OR(CW1275=0,CW1275=1,CW1275=2),OR(CX1275=0,CX1275=1,CX1275=2),OR(CY1275=0,CY1275=1,CY1275=2),OR(CZ1275=0,CZ1275=1,CZ1275=2),OR(DA1275=0,DA1275=1,DA1275=2)),SUM(CU1275:DA1275),""))</x:f>
      </x:c>
      <x:c r="DC1275" t="str">
        <x:f>IF(DB1275="","",ROUND(DB1275/14*10,1))</x:f>
      </x:c>
      <x:c r="DD1275" t="str">
        <x:v>Pending</x:v>
      </x:c>
      <x:c r="DE1275" t="str">
        <x:f>IF(L1275="","",IF(DC1275="","Pending",IF(DD1275="Yes","CONDITIONAL — safety override",IF(DC1275&gt;=8,"HIGH",IF(DC1275&gt;=5,"CONDITIONAL","LOW")))))</x:f>
        <x:v>Pending</x:v>
      </x:c>
      <x:c r="DF1275" t="str">
        <x:v>Pending screening and full-text appraisal; no transferability judgment made at identification.</x:v>
      </x:c>
      <x:c r="DG1275"/>
      <x:c r="DH1275"/>
      <x:c r="DI1275"/>
      <x:c r="DJ1275"/>
      <x:c r="DK1275"/>
      <x:c r="DL1275"/>
      <x:c r="DM1275"/>
      <x:c r="DN1275"/>
      <x:c r="DO1275"/>
      <x:c r="DP1275"/>
      <x:c r="DQ1275"/>
      <x:c r="DR1275"/>
      <x:c r="DS1275"/>
      <x:c r="DT1275"/>
      <x:c r="DU1275"/>
      <x:c r="DV1275"/>
      <x:c r="DW1275"/>
      <x:c r="DX1275"/>
      <x:c r="DY1275"/>
      <x:c r="DZ1275" t="str">
        <x:v>Title/abstract screening alone does not establish effectiveness, causality, methodological quality, transferability to Brazilian public safety or an institutional recommendation.</x:v>
      </x:c>
      <x:c r="EA1275" t="str">
        <x:v>Pending</x:v>
      </x:c>
      <x:c r="EB1275" t="str">
        <x:f>IF(L1275="","",IF(EC1275="READY","Yes","No / Pending"))</x:f>
        <x:v>No / Pending</x:v>
      </x:c>
      <x:c r="EC1275" t="str">
        <x:f>IF(L1275="","",IF(OR(ISNUMBER(SEARCH("Retracted Publication",Q1275)),CM1275="Retracted",CN1275="Retracted",CM1275="Expression of Concern",CN1275="Expression of Concern",F1275="Not used",CG1275="Critical",CH1275="High",CH1275="Critical"),"BLOCKED — integrity or use restriction",IF(AND(CJ1275="Yes",CK1275="Yes",CL1275="Yes"),IF(AND(CM1275="Clear",CN1275="Verified — clear"),IF(AND(AND(LEN(TRIM(CF1275))&gt;0,LEFT(LOWER(TRIM(CF1275)),7)&lt;&gt;"pending"),OR(CG1275="High",CG1275="Moderate"),OR(CH1275="Low",CH1275="Some concerns",CH1275="Not applicable")),IF(AND(DD1275="No",OR(DE1275="HIGH",DE1275="CONDITIONAL"),AND(LEN(TRIM(DF1275))&gt;0,LEFT(LOWER(TRIM(DF1275)),7)&lt;&gt;"pending")),IF(AND(AND(LEN(TRIM(DT1275))&gt;0,LEFT(LOWER(TRIM(DT1275)),7)&lt;&gt;"pending"),AND(LEN(TRIM(DU1275))&gt;0,LEFT(LOWER(TRIM(DU1275)),7)&lt;&gt;"pending"),OR(AND(LEN(TRIM(DV1275))&gt;0,LEFT(LOWER(TRIM(DV1275)),7)&lt;&gt;"pending"),AND(LEN(TRIM(DW1275))&gt;0,LEFT(LOWER(TRIM(DW1275)),7)&lt;&gt;"pending")),AND(LEN(TRIM(DX1275))&gt;0,LEFT(LOWER(TRIM(DX1275)),7)&lt;&gt;"pending")),IF(AND(F1275="Claim-ready",OR(EA1275="Strong",EA1275="Moderate"),AND(LEN(TRIM(G1275))&gt;0,LEFT(LOWER(TRIM(G1275)),7)&lt;&gt;"pending"),G1275&lt;&gt;"No substantive use decision is permitted from identification metadata alone.",AND(LEN(TRIM(DZ1275))&gt;0,LEFT(LOWER(TRIM(DZ1275)),7)&lt;&gt;"pending"),DZ1275&lt;&gt;"Identification metadata alone does not permit any substantive scientific, causal, operational, or institutional claim.",AND(LEN(TRIM(EI1275))&gt;0,LEFT(LOWER(TRIM(EI1275)),7)&lt;&gt;"pending"),ISNUMBER(EH1275),EH1275&gt;0),"READY","PENDING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5" t="str">
        <x:v>Pending</x:v>
      </x:c>
      <x:c r="EE1275"/>
      <x:c r="EF1275" t="str">
        <x:v>Pending</x:v>
      </x:c>
      <x:c r="EG1275" t="str">
        <x:v>Pending</x:v>
      </x:c>
      <x:c r="EH1275"/>
      <x:c r="EI1275" s="501"/>
      <x:c r="EJ1275"/>
      <x:c r="EK1275" t="str">
        <x:v>Pending</x:v>
      </x:c>
      <x:c r="EL1275" t="n">
        <x:v>46272</x:v>
      </x:c>
      <x:c r="EM1275" t="str">
        <x:v>Production PubMed record imported and reconciled to Zotero item 4HQP9KPK;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5" t="n">
        <x:f>IF(L1275="","",(IF(N1275&lt;&gt;"",1,0)+IF(O1275&lt;&gt;"",1,0)+IF(AJ1275&lt;&gt;"",1,0)+IF(AU1275&lt;&gt;"",1,0)+IF(BE1275&lt;&gt;"",1,0)+IF(CF1275&lt;&gt;"",1,0)+IF(CJ1275="Yes",1,0)+IF(CL1275="Yes",1,0)+IF(DE1275&lt;&gt;"Pending",1,0)+IF(F1275&lt;&gt;"",1,0)+IF(DZ1275&lt;&gt;"",1,0)+IF(EI1275&lt;&gt;"",1,0))/12)</x:f>
        <x:v>0.5</x:v>
      </x:c>
    </x:row>
    <x:row r="1276">
      <x:c r="A1276" t="str">
        <x:v>EV-1273</x:v>
      </x:c>
      <x:c r="B1276" t="str">
        <x:v>Integrity check</x:v>
      </x:c>
      <x:c r="C1276" t="str">
        <x:f>IF(L1276="","",IF(LEFT(EC1276,7)="BLOCKED","🔴 Do not use for conclusion",IF(EB1276="Yes","🟢 Claim-ready","🟡 Caution / context")))</x:f>
        <x:v>🟡 Caution / context</x:v>
      </x:c>
      <x:c r="D1276" t="str">
        <x:f>IF(L1276="","",EC1276)</x:f>
        <x:v>PENDING — appropriate appraisal</x:v>
      </x:c>
      <x:c r="E1276" t="str">
        <x:v>P3 — Medium</x:v>
      </x:c>
      <x:c r="F1276" t="str">
        <x:v>Pending</x:v>
      </x:c>
      <x:c r="G1276" t="str">
        <x:v>Title/abstract identify an explicit tactical/public-safety context and readiness domain; retain for full-text assessment.</x:v>
      </x:c>
      <x:c r="H1276" t="str">
        <x:v>Obtain and review lawful full text; confirm human adjudication; then select a design-specific appraisal instrument.</x:v>
      </x:c>
      <x:c r="I1276"/>
      <x:c r="J1276" t="str">
        <x:v>A — Core</x:v>
      </x:c>
      <x:c r="K1276" t="str">
        <x:v>IDENTIFIED</x:v>
      </x:c>
      <x:c r="L1276" t="str">
        <x:v>Use of the dental disease nonbattle injury encounter module to assess the emergency rate on an Army military installation within the United States.</x:v>
      </x:c>
      <x:c r="M1276"/>
      <x:c r="N1276" t="str">
        <x:v>Colthirst, Paul; DeNicolo, Philip; Will, Randy; Simecek, John W</x:v>
      </x:c>
      <x:c r="O1276" t="n">
        <x:v>2012</x:v>
      </x:c>
      <x:c r="P1276" t="str">
        <x:v>Military medicine</x:v>
      </x:c>
      <x:c r="Q1276" t="str">
        <x:v>Journal Article; Research Support, U.S. Gov't, Non-P.H.S.</x:v>
      </x:c>
      <x:c r="R1276" t="str">
        <x:v>Unclear</x:v>
      </x:c>
      <x:c r="S1276" t="str">
        <x:v>Unknown</x:v>
      </x:c>
      <x:c r="T1276" t="str">
        <x:v>eng</x:v>
      </x:c>
      <x:c r="U1276" t="str">
        <x:v>https://pubmed.ncbi.nlm.nih.gov/23025142/</x:v>
      </x:c>
      <x:c r="V1276" t="str">
        <x:v>10.7205/milmed-d-12-00113</x:v>
      </x:c>
      <x:c r="W1276" t="str">
        <x:f>IF(V1276="","",LOWER(SUBSTITUTE(SUBSTITUTE(SUBSTITUTE(SUBSTITUTE(TRIM(V1276),"https://doi.org/",""),"http://doi.org/",""),"https://dx.doi.org/",""),"doi:","")))</x:f>
        <x:v>10.7205/milmed-d-12-00113</x:v>
      </x:c>
      <x:c r="X1276" t="str">
        <x:v>23025142</x:v>
      </x:c>
      <x:c r="Y1276" t="str"/>
      <x:c r="Z1276"/>
      <x:c r="AA1276" t="str">
        <x:v>PubMed/MEDLINE</x:v>
      </x:c>
      <x:c r="AB1276" t="str">
        <x:v>PUBMED-A-v1.0-2026-08-28</x:v>
      </x:c>
      <x:c r="AC1276" t="str">
        <x:v>SP-PUBMED-A-20260828</x:v>
      </x:c>
      <x:c r="AD1276" s="499" t="n">
        <x:v>46262</x:v>
      </x:c>
      <x:c r="AE1276" s="499" t="n">
        <x:v>46272</x:v>
      </x:c>
      <x:c r="AF1276" t="str">
        <x:v>GSCUAD59</x:v>
      </x:c>
      <x:c r="AG1276"/>
      <x:c r="AH1276" t="str">
        <x:v>Tactical Athlete → Operational Readiness Brazil</x:v>
      </x:c>
      <x:c r="AI1276" t="str">
        <x:v>evidence-family:A</x:v>
      </x:c>
      <x:c r="AJ1276"/>
      <x:c r="AK1276" t="str">
        <x:f>IF(AJ1276="","",IF(OR(LOWER(AJ1276)="brazil",LOWER(AJ1276)="brasil"),"Yes","No"))</x:f>
      </x:c>
      <x:c r="AL1276"/>
      <x:c r="AM1276"/>
      <x:c r="AN1276"/>
      <x:c r="AO1276"/>
      <x:c r="AP1276"/>
      <x:c r="AQ1276"/>
      <x:c r="AR1276"/>
      <x:c r="AS1276"/>
      <x:c r="AT1276"/>
      <x:c r="AU1276"/>
      <x:c r="AV1276"/>
      <x:c r="AW1276"/>
      <x:c r="AX1276"/>
      <x:c r="AY1276"/>
      <x:c r="AZ1276"/>
      <x:c r="BA1276"/>
      <x:c r="BB1276"/>
      <x:c r="BC1276"/>
      <x:c r="BD1276"/>
      <x:c r="BE1276"/>
      <x:c r="BF1276"/>
      <x:c r="BG1276"/>
      <x:c r="BH1276"/>
      <x:c r="BI1276"/>
      <x:c r="BJ1276"/>
      <x:c r="BK1276"/>
      <x:c r="BL1276"/>
      <x:c r="BM1276"/>
      <x:c r="BN1276"/>
      <x:c r="BO1276"/>
      <x:c r="BP1276"/>
      <x:c r="BQ1276"/>
      <x:c r="BR1276"/>
      <x:c r="BS1276"/>
      <x:c r="BT1276"/>
      <x:c r="BU1276"/>
      <x:c r="BV1276"/>
      <x:c r="BW1276"/>
      <x:c r="BX1276"/>
      <x:c r="BY1276"/>
      <x:c r="BZ1276"/>
      <x:c r="CA1276"/>
      <x:c r="CB1276"/>
      <x:c r="CC1276"/>
      <x:c r="CD1276"/>
      <x:c r="CE1276"/>
      <x:c r="CF1276"/>
      <x:c r="CG1276"/>
      <x:c r="CH1276"/>
      <x:c r="CI1276"/>
      <x:c r="CJ1276" t="str">
        <x:v>Yes</x:v>
      </x:c>
      <x:c r="CK1276" t="str">
        <x:v>Yes</x:v>
      </x:c>
      <x:c r="CL1276" t="str">
        <x:v>Yes</x:v>
      </x:c>
      <x:c r="CM1276" t="str">
        <x:v>Clear</x:v>
      </x:c>
      <x:c r="CN1276" t="str">
        <x:v>Verified — clear</x:v>
      </x:c>
      <x:c r="CO1276" t="n">
        <x:v>46272</x:v>
      </x:c>
      <x:c r="CP1276" t="str">
        <x:v>https://pubmed.ncbi.nlm.nih.gov/23025142/</x:v>
      </x:c>
      <x:c r="CQ1276"/>
      <x:c r="CR1276"/>
      <x:c r="CS1276"/>
      <x:c r="CT1276"/>
      <x:c r="CU1276"/>
      <x:c r="CV1276"/>
      <x:c r="CW1276"/>
      <x:c r="CX1276"/>
      <x:c r="CY1276"/>
      <x:c r="CZ1276"/>
      <x:c r="DA1276"/>
      <x:c r="DB1276" t="str">
        <x:f>IF(L1276="","",IF(AND(COUNT(CU1276:DA1276)=7,OR(CU1276=0,CU1276=1,CU1276=2),OR(CV1276=0,CV1276=1,CV1276=2),OR(CW1276=0,CW1276=1,CW1276=2),OR(CX1276=0,CX1276=1,CX1276=2),OR(CY1276=0,CY1276=1,CY1276=2),OR(CZ1276=0,CZ1276=1,CZ1276=2),OR(DA1276=0,DA1276=1,DA1276=2)),SUM(CU1276:DA1276),""))</x:f>
      </x:c>
      <x:c r="DC1276" t="str">
        <x:f>IF(DB1276="","",ROUND(DB1276/14*10,1))</x:f>
      </x:c>
      <x:c r="DD1276" t="str">
        <x:v>Pending</x:v>
      </x:c>
      <x:c r="DE1276" t="str">
        <x:f>IF(L1276="","",IF(DC1276="","Pending",IF(DD1276="Yes","CONDITIONAL — safety override",IF(DC1276&gt;=8,"HIGH",IF(DC1276&gt;=5,"CONDITIONAL","LOW")))))</x:f>
        <x:v>Pending</x:v>
      </x:c>
      <x:c r="DF1276" t="str">
        <x:v>Pending screening and full-text appraisal; no transferability judgment made at identification.</x:v>
      </x:c>
      <x:c r="DG1276"/>
      <x:c r="DH1276"/>
      <x:c r="DI1276"/>
      <x:c r="DJ1276"/>
      <x:c r="DK1276"/>
      <x:c r="DL1276"/>
      <x:c r="DM1276"/>
      <x:c r="DN1276"/>
      <x:c r="DO1276"/>
      <x:c r="DP1276"/>
      <x:c r="DQ1276"/>
      <x:c r="DR1276"/>
      <x:c r="DS1276"/>
      <x:c r="DT1276"/>
      <x:c r="DU1276"/>
      <x:c r="DV1276"/>
      <x:c r="DW1276"/>
      <x:c r="DX1276"/>
      <x:c r="DY1276"/>
      <x:c r="DZ1276" t="str">
        <x:v>Title/abstract screening alone does not establish effectiveness, causality, methodological quality, transferability to Brazilian public safety or an institutional recommendation.</x:v>
      </x:c>
      <x:c r="EA1276" t="str">
        <x:v>Pending</x:v>
      </x:c>
      <x:c r="EB1276" t="str">
        <x:f>IF(L1276="","",IF(EC1276="READY","Yes","No / Pending"))</x:f>
        <x:v>No / Pending</x:v>
      </x:c>
      <x:c r="EC1276" t="str">
        <x:f>IF(L1276="","",IF(OR(ISNUMBER(SEARCH("Retracted Publication",Q1276)),CM1276="Retracted",CN1276="Retracted",CM1276="Expression of Concern",CN1276="Expression of Concern",F1276="Not used",CG1276="Critical",CH1276="High",CH1276="Critical"),"BLOCKED — integrity or use restriction",IF(AND(CJ1276="Yes",CK1276="Yes",CL1276="Yes"),IF(AND(CM1276="Clear",CN1276="Verified — clear"),IF(AND(AND(LEN(TRIM(CF1276))&gt;0,LEFT(LOWER(TRIM(CF1276)),7)&lt;&gt;"pending"),OR(CG1276="High",CG1276="Moderate"),OR(CH1276="Low",CH1276="Some concerns",CH1276="Not applicable")),IF(AND(DD1276="No",OR(DE1276="HIGH",DE1276="CONDITIONAL"),AND(LEN(TRIM(DF1276))&gt;0,LEFT(LOWER(TRIM(DF1276)),7)&lt;&gt;"pending")),IF(AND(AND(LEN(TRIM(DT1276))&gt;0,LEFT(LOWER(TRIM(DT1276)),7)&lt;&gt;"pending"),AND(LEN(TRIM(DU1276))&gt;0,LEFT(LOWER(TRIM(DU1276)),7)&lt;&gt;"pending"),OR(AND(LEN(TRIM(DV1276))&gt;0,LEFT(LOWER(TRIM(DV1276)),7)&lt;&gt;"pending"),AND(LEN(TRIM(DW1276))&gt;0,LEFT(LOWER(TRIM(DW1276)),7)&lt;&gt;"pending")),AND(LEN(TRIM(DX1276))&gt;0,LEFT(LOWER(TRIM(DX1276)),7)&lt;&gt;"pending")),IF(AND(F1276="Claim-ready",OR(EA1276="Strong",EA1276="Moderate"),AND(LEN(TRIM(G1276))&gt;0,LEFT(LOWER(TRIM(G1276)),7)&lt;&gt;"pending"),G1276&lt;&gt;"No substantive use decision is permitted from identification metadata alone.",AND(LEN(TRIM(DZ1276))&gt;0,LEFT(LOWER(TRIM(DZ1276)),7)&lt;&gt;"pending"),DZ1276&lt;&gt;"Identification metadata alone does not permit any substantive scientific, causal, operational, or institutional claim.",AND(LEN(TRIM(EI1276))&gt;0,LEFT(LOWER(TRIM(EI1276)),7)&lt;&gt;"pending"),ISNUMBER(EH1276),EH1276&gt;0),"READY","PENDING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6" t="str">
        <x:v>Pending</x:v>
      </x:c>
      <x:c r="EE1276"/>
      <x:c r="EF1276" t="str">
        <x:v>Pending</x:v>
      </x:c>
      <x:c r="EG1276" t="str">
        <x:v>Pending</x:v>
      </x:c>
      <x:c r="EH1276"/>
      <x:c r="EI1276" s="501"/>
      <x:c r="EJ1276"/>
      <x:c r="EK1276" t="str">
        <x:v>Pending</x:v>
      </x:c>
      <x:c r="EL1276" t="n">
        <x:v>46272</x:v>
      </x:c>
      <x:c r="EM1276" t="str">
        <x:v>Production PubMed record imported and reconciled to Zotero item GSCUAD59;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6" t="n">
        <x:f>IF(L1276="","",(IF(N1276&lt;&gt;"",1,0)+IF(O1276&lt;&gt;"",1,0)+IF(AJ1276&lt;&gt;"",1,0)+IF(AU1276&lt;&gt;"",1,0)+IF(BE1276&lt;&gt;"",1,0)+IF(CF1276&lt;&gt;"",1,0)+IF(CJ1276="Yes",1,0)+IF(CL1276="Yes",1,0)+IF(DE1276&lt;&gt;"Pending",1,0)+IF(F1276&lt;&gt;"",1,0)+IF(DZ1276&lt;&gt;"",1,0)+IF(EI1276&lt;&gt;"",1,0))/12)</x:f>
        <x:v>0.5</x:v>
      </x:c>
    </x:row>
    <x:row r="1277">
      <x:c r="A1277" t="str">
        <x:v>EV-1274</x:v>
      </x:c>
      <x:c r="B1277" t="str">
        <x:v>Integrity check</x:v>
      </x:c>
      <x:c r="C1277" t="str">
        <x:f>IF(L1277="","",IF(LEFT(EC1277,7)="BLOCKED","🔴 Do not use for conclusion",IF(EB1277="Yes","🟢 Claim-ready","🟡 Caution / context")))</x:f>
        <x:v>🟡 Caution / context</x:v>
      </x:c>
      <x:c r="D1277" t="str">
        <x:f>IF(L1277="","",EC1277)</x:f>
        <x:v>PENDING — appropriate appraisal</x:v>
      </x:c>
      <x:c r="E1277" t="str">
        <x:v>P3 — Medium</x:v>
      </x:c>
      <x:c r="F1277" t="str">
        <x:v>Pending</x:v>
      </x:c>
      <x:c r="G1277" t="str">
        <x:v>Title/abstract identify an explicit operational APHT/medical-readiness topic; retain for full-text assessment.</x:v>
      </x:c>
      <x:c r="H1277" t="str">
        <x:v>Obtain and review lawful full text; confirm human adjudication; then select a design-specific appraisal instrument.</x:v>
      </x:c>
      <x:c r="I1277"/>
      <x:c r="J1277" t="str">
        <x:v>B — APHT / Medical Readiness</x:v>
      </x:c>
      <x:c r="K1277" t="str">
        <x:v>IDENTIFIED</x:v>
      </x:c>
      <x:c r="L1277" t="str">
        <x:v>Ethical considerations in embedding a surgeon in a military or civilian tactical team.</x:v>
      </x:c>
      <x:c r="M1277"/>
      <x:c r="N1277" t="str">
        <x:v>Kaplan, Lewis J; Siegel, Mark D; Eastman, Alexander L; Flynn, Lisa M; Rosenbaum, Stanley H; Cone, David C; Blake, David P; Mulhern, Jonathan</x:v>
      </x:c>
      <x:c r="O1277" t="n">
        <x:v>2012</x:v>
      </x:c>
      <x:c r="P1277" t="str">
        <x:v>Prehospital and disaster medicine</x:v>
      </x:c>
      <x:c r="Q1277" t="str">
        <x:v>Journal Article</x:v>
      </x:c>
      <x:c r="R1277" t="str">
        <x:v>Unclear</x:v>
      </x:c>
      <x:c r="S1277" t="str">
        <x:v>Unknown</x:v>
      </x:c>
      <x:c r="T1277" t="str">
        <x:v>eng</x:v>
      </x:c>
      <x:c r="U1277" t="str">
        <x:v>https://pubmed.ncbi.nlm.nih.gov/22985714/</x:v>
      </x:c>
      <x:c r="V1277" t="str">
        <x:v>10.1017/s1049023x12001112</x:v>
      </x:c>
      <x:c r="W1277" t="str">
        <x:f>IF(V1277="","",LOWER(SUBSTITUTE(SUBSTITUTE(SUBSTITUTE(SUBSTITUTE(TRIM(V1277),"https://doi.org/",""),"http://doi.org/",""),"https://dx.doi.org/",""),"doi:","")))</x:f>
        <x:v>10.1017/s1049023x12001112</x:v>
      </x:c>
      <x:c r="X1277" t="str">
        <x:v>22985714</x:v>
      </x:c>
      <x:c r="Y1277" t="str"/>
      <x:c r="Z1277"/>
      <x:c r="AA1277" t="str">
        <x:v>PubMed/MEDLINE</x:v>
      </x:c>
      <x:c r="AB1277" t="str">
        <x:v>PUBMED-B-v1.0-2026-08-28</x:v>
      </x:c>
      <x:c r="AC1277" t="str">
        <x:v>SP-PUBMED-B-20260828</x:v>
      </x:c>
      <x:c r="AD1277" s="499" t="n">
        <x:v>46262</x:v>
      </x:c>
      <x:c r="AE1277" s="499" t="n">
        <x:v>46272</x:v>
      </x:c>
      <x:c r="AF1277" t="str">
        <x:v>K238YFFR</x:v>
      </x:c>
      <x:c r="AG1277"/>
      <x:c r="AH1277" t="str">
        <x:v>Tactical Athlete → Operational Readiness Brazil</x:v>
      </x:c>
      <x:c r="AI1277" t="str">
        <x:v>evidence-family:B</x:v>
      </x:c>
      <x:c r="AJ1277"/>
      <x:c r="AK1277" t="str">
        <x:f>IF(AJ1277="","",IF(OR(LOWER(AJ1277)="brazil",LOWER(AJ1277)="brasil"),"Yes","No"))</x:f>
      </x:c>
      <x:c r="AL1277"/>
      <x:c r="AM1277"/>
      <x:c r="AN1277"/>
      <x:c r="AO1277"/>
      <x:c r="AP1277"/>
      <x:c r="AQ1277"/>
      <x:c r="AR1277"/>
      <x:c r="AS1277"/>
      <x:c r="AT1277"/>
      <x:c r="AU1277"/>
      <x:c r="AV1277"/>
      <x:c r="AW1277"/>
      <x:c r="AX1277"/>
      <x:c r="AY1277"/>
      <x:c r="AZ1277"/>
      <x:c r="BA1277"/>
      <x:c r="BB1277"/>
      <x:c r="BC1277"/>
      <x:c r="BD1277"/>
      <x:c r="BE1277"/>
      <x:c r="BF1277"/>
      <x:c r="BG1277"/>
      <x:c r="BH1277"/>
      <x:c r="BI1277"/>
      <x:c r="BJ1277"/>
      <x:c r="BK1277"/>
      <x:c r="BL1277"/>
      <x:c r="BM1277"/>
      <x:c r="BN1277"/>
      <x:c r="BO1277"/>
      <x:c r="BP1277"/>
      <x:c r="BQ1277"/>
      <x:c r="BR1277"/>
      <x:c r="BS1277"/>
      <x:c r="BT1277"/>
      <x:c r="BU1277"/>
      <x:c r="BV1277"/>
      <x:c r="BW1277"/>
      <x:c r="BX1277"/>
      <x:c r="BY1277"/>
      <x:c r="BZ1277"/>
      <x:c r="CA1277"/>
      <x:c r="CB1277"/>
      <x:c r="CC1277"/>
      <x:c r="CD1277"/>
      <x:c r="CE1277"/>
      <x:c r="CF1277"/>
      <x:c r="CG1277"/>
      <x:c r="CH1277"/>
      <x:c r="CI1277"/>
      <x:c r="CJ1277" t="str">
        <x:v>Yes</x:v>
      </x:c>
      <x:c r="CK1277" t="str">
        <x:v>Yes</x:v>
      </x:c>
      <x:c r="CL1277" t="str">
        <x:v>Yes</x:v>
      </x:c>
      <x:c r="CM1277" t="str">
        <x:v>Clear</x:v>
      </x:c>
      <x:c r="CN1277" t="str">
        <x:v>Verified — clear</x:v>
      </x:c>
      <x:c r="CO1277" t="n">
        <x:v>46272</x:v>
      </x:c>
      <x:c r="CP1277" t="str">
        <x:v>https://pubmed.ncbi.nlm.nih.gov/22985714/</x:v>
      </x:c>
      <x:c r="CQ1277"/>
      <x:c r="CR1277"/>
      <x:c r="CS1277"/>
      <x:c r="CT1277"/>
      <x:c r="CU1277"/>
      <x:c r="CV1277"/>
      <x:c r="CW1277"/>
      <x:c r="CX1277"/>
      <x:c r="CY1277"/>
      <x:c r="CZ1277"/>
      <x:c r="DA1277"/>
      <x:c r="DB1277" t="str">
        <x:f>IF(L1277="","",IF(AND(COUNT(CU1277:DA1277)=7,OR(CU1277=0,CU1277=1,CU1277=2),OR(CV1277=0,CV1277=1,CV1277=2),OR(CW1277=0,CW1277=1,CW1277=2),OR(CX1277=0,CX1277=1,CX1277=2),OR(CY1277=0,CY1277=1,CY1277=2),OR(CZ1277=0,CZ1277=1,CZ1277=2),OR(DA1277=0,DA1277=1,DA1277=2)),SUM(CU1277:DA1277),""))</x:f>
      </x:c>
      <x:c r="DC1277" t="str">
        <x:f>IF(DB1277="","",ROUND(DB1277/14*10,1))</x:f>
      </x:c>
      <x:c r="DD1277" t="str">
        <x:v>Pending</x:v>
      </x:c>
      <x:c r="DE1277" t="str">
        <x:f>IF(L1277="","",IF(DC1277="","Pending",IF(DD1277="Yes","CONDITIONAL — safety override",IF(DC1277&gt;=8,"HIGH",IF(DC1277&gt;=5,"CONDITIONAL","LOW")))))</x:f>
        <x:v>Pending</x:v>
      </x:c>
      <x:c r="DF1277" t="str">
        <x:v>Pending screening and full-text appraisal; no transferability judgment made at identification.</x:v>
      </x:c>
      <x:c r="DG1277"/>
      <x:c r="DH1277"/>
      <x:c r="DI1277"/>
      <x:c r="DJ1277"/>
      <x:c r="DK1277"/>
      <x:c r="DL1277"/>
      <x:c r="DM1277"/>
      <x:c r="DN1277"/>
      <x:c r="DO1277"/>
      <x:c r="DP1277"/>
      <x:c r="DQ1277"/>
      <x:c r="DR1277"/>
      <x:c r="DS1277"/>
      <x:c r="DT1277"/>
      <x:c r="DU1277"/>
      <x:c r="DV1277"/>
      <x:c r="DW1277"/>
      <x:c r="DX1277"/>
      <x:c r="DY1277"/>
      <x:c r="DZ1277" t="str">
        <x:v>Title/abstract screening alone does not establish effectiveness, causality, methodological quality, transferability to Brazilian public safety or an institutional recommendation.</x:v>
      </x:c>
      <x:c r="EA1277" t="str">
        <x:v>Pending</x:v>
      </x:c>
      <x:c r="EB1277" t="str">
        <x:f>IF(L1277="","",IF(EC1277="READY","Yes","No / Pending"))</x:f>
        <x:v>No / Pending</x:v>
      </x:c>
      <x:c r="EC1277" t="str">
        <x:f>IF(L1277="","",IF(OR(ISNUMBER(SEARCH("Retracted Publication",Q1277)),CM1277="Retracted",CN1277="Retracted",CM1277="Expression of Concern",CN1277="Expression of Concern",F1277="Not used",CG1277="Critical",CH1277="High",CH1277="Critical"),"BLOCKED — integrity or use restriction",IF(AND(CJ1277="Yes",CK1277="Yes",CL1277="Yes"),IF(AND(CM1277="Clear",CN1277="Verified — clear"),IF(AND(AND(LEN(TRIM(CF1277))&gt;0,LEFT(LOWER(TRIM(CF1277)),7)&lt;&gt;"pending"),OR(CG1277="High",CG1277="Moderate"),OR(CH1277="Low",CH1277="Some concerns",CH1277="Not applicable")),IF(AND(DD1277="No",OR(DE1277="HIGH",DE1277="CONDITIONAL"),AND(LEN(TRIM(DF1277))&gt;0,LEFT(LOWER(TRIM(DF1277)),7)&lt;&gt;"pending")),IF(AND(AND(LEN(TRIM(DT1277))&gt;0,LEFT(LOWER(TRIM(DT1277)),7)&lt;&gt;"pending"),AND(LEN(TRIM(DU1277))&gt;0,LEFT(LOWER(TRIM(DU1277)),7)&lt;&gt;"pending"),OR(AND(LEN(TRIM(DV1277))&gt;0,LEFT(LOWER(TRIM(DV1277)),7)&lt;&gt;"pending"),AND(LEN(TRIM(DW1277))&gt;0,LEFT(LOWER(TRIM(DW1277)),7)&lt;&gt;"pending")),AND(LEN(TRIM(DX1277))&gt;0,LEFT(LOWER(TRIM(DX1277)),7)&lt;&gt;"pending")),IF(AND(F1277="Claim-ready",OR(EA1277="Strong",EA1277="Moderate"),AND(LEN(TRIM(G1277))&gt;0,LEFT(LOWER(TRIM(G1277)),7)&lt;&gt;"pending"),G1277&lt;&gt;"No substantive use decision is permitted from identification metadata alone.",AND(LEN(TRIM(DZ1277))&gt;0,LEFT(LOWER(TRIM(DZ1277)),7)&lt;&gt;"pending"),DZ1277&lt;&gt;"Identification metadata alone does not permit any substantive scientific, causal, operational, or institutional claim.",AND(LEN(TRIM(EI1277))&gt;0,LEFT(LOWER(TRIM(EI1277)),7)&lt;&gt;"pending"),ISNUMBER(EH1277),EH1277&gt;0),"READY","PENDING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7" t="str">
        <x:v>Pending</x:v>
      </x:c>
      <x:c r="EE1277"/>
      <x:c r="EF1277" t="str">
        <x:v>Pending</x:v>
      </x:c>
      <x:c r="EG1277" t="str">
        <x:v>Pending</x:v>
      </x:c>
      <x:c r="EH1277"/>
      <x:c r="EI1277" s="501"/>
      <x:c r="EJ1277"/>
      <x:c r="EK1277" t="str">
        <x:v>Pending</x:v>
      </x:c>
      <x:c r="EL1277" t="n">
        <x:v>46272</x:v>
      </x:c>
      <x:c r="EM1277" t="str">
        <x:v>Production PubMed record imported and reconciled to Zotero item K238YFFR;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7" t="n">
        <x:f>IF(L1277="","",(IF(N1277&lt;&gt;"",1,0)+IF(O1277&lt;&gt;"",1,0)+IF(AJ1277&lt;&gt;"",1,0)+IF(AU1277&lt;&gt;"",1,0)+IF(BE1277&lt;&gt;"",1,0)+IF(CF1277&lt;&gt;"",1,0)+IF(CJ1277="Yes",1,0)+IF(CL1277="Yes",1,0)+IF(DE1277&lt;&gt;"Pending",1,0)+IF(F1277&lt;&gt;"",1,0)+IF(DZ1277&lt;&gt;"",1,0)+IF(EI1277&lt;&gt;"",1,0))/12)</x:f>
        <x:v>0.5</x:v>
      </x:c>
    </x:row>
    <x:row r="1278">
      <x:c r="A1278" t="str">
        <x:v>EV-1275</x:v>
      </x:c>
      <x:c r="B1278" t="str">
        <x:v>Integrity check</x:v>
      </x:c>
      <x:c r="C1278" t="str">
        <x:f>IF(L1278="","",IF(LEFT(EC1278,7)="BLOCKED","🔴 Do not use for conclusion",IF(EB1278="Yes","🟢 Claim-ready","🟡 Caution / context")))</x:f>
        <x:v>🟡 Caution / context</x:v>
      </x:c>
      <x:c r="D1278" t="str">
        <x:f>IF(L1278="","",EC1278)</x:f>
        <x:v>PENDING — appropriate appraisal</x:v>
      </x:c>
      <x:c r="E1278" t="str">
        <x:v>P3 — Medium</x:v>
      </x:c>
      <x:c r="F1278" t="str">
        <x:v>Pending</x:v>
      </x:c>
      <x:c r="G1278" t="str">
        <x:v>Title/abstract identify an explicit operational APHT/medical-readiness topic; retain for full-text assessment.</x:v>
      </x:c>
      <x:c r="H1278" t="str">
        <x:v>Obtain and review lawful full text; confirm human adjudication; then select a design-specific appraisal instrument.</x:v>
      </x:c>
      <x:c r="I1278"/>
      <x:c r="J1278" t="str">
        <x:v>B — APHT / Medical Readiness</x:v>
      </x:c>
      <x:c r="K1278" t="str">
        <x:v>IDENTIFIED</x:v>
      </x:c>
      <x:c r="L1278" t="str">
        <x:v>4D electron microscopy: principles and applications.</x:v>
      </x:c>
      <x:c r="M1278"/>
      <x:c r="N1278" t="str">
        <x:v>Flannigan, David J; Zewail, Ahmed H</x:v>
      </x:c>
      <x:c r="O1278" t="n">
        <x:v>2012</x:v>
      </x:c>
      <x:c r="P1278" t="str">
        <x:v>Accounts of chemical research</x:v>
      </x:c>
      <x:c r="Q1278" t="str">
        <x:v>Journal Article; Research Support, Non-U.S. Gov't; Research Support, U.S. Gov't, Non-P.H.S.</x:v>
      </x:c>
      <x:c r="R1278" t="str">
        <x:v>Unclear</x:v>
      </x:c>
      <x:c r="S1278" t="str">
        <x:v>Unknown</x:v>
      </x:c>
      <x:c r="T1278" t="str">
        <x:v>eng</x:v>
      </x:c>
      <x:c r="U1278" t="str">
        <x:v>https://pubmed.ncbi.nlm.nih.gov/22967215/</x:v>
      </x:c>
      <x:c r="V1278" t="str">
        <x:v>10.1021/ar3001684</x:v>
      </x:c>
      <x:c r="W1278" t="str">
        <x:f>IF(V1278="","",LOWER(SUBSTITUTE(SUBSTITUTE(SUBSTITUTE(SUBSTITUTE(TRIM(V1278),"https://doi.org/",""),"http://doi.org/",""),"https://dx.doi.org/",""),"doi:","")))</x:f>
        <x:v>10.1021/ar3001684</x:v>
      </x:c>
      <x:c r="X1278" t="str">
        <x:v>22967215</x:v>
      </x:c>
      <x:c r="Y1278" t="str"/>
      <x:c r="Z1278"/>
      <x:c r="AA1278" t="str">
        <x:v>PubMed/MEDLINE</x:v>
      </x:c>
      <x:c r="AB1278" t="str">
        <x:v>PUBMED-B-v1.0-2026-08-28</x:v>
      </x:c>
      <x:c r="AC1278" t="str">
        <x:v>SP-PUBMED-B-20260828</x:v>
      </x:c>
      <x:c r="AD1278" s="499" t="n">
        <x:v>46262</x:v>
      </x:c>
      <x:c r="AE1278" s="499" t="n">
        <x:v>46272</x:v>
      </x:c>
      <x:c r="AF1278" t="str">
        <x:v>MM8QJFI2</x:v>
      </x:c>
      <x:c r="AG1278"/>
      <x:c r="AH1278" t="str">
        <x:v>Tactical Athlete → Operational Readiness Brazil</x:v>
      </x:c>
      <x:c r="AI1278" t="str">
        <x:v>evidence-family:B</x:v>
      </x:c>
      <x:c r="AJ1278"/>
      <x:c r="AK1278" t="str">
        <x:f>IF(AJ1278="","",IF(OR(LOWER(AJ1278)="brazil",LOWER(AJ1278)="brasil"),"Yes","No"))</x:f>
      </x:c>
      <x:c r="AL1278"/>
      <x:c r="AM1278"/>
      <x:c r="AN1278"/>
      <x:c r="AO1278"/>
      <x:c r="AP1278"/>
      <x:c r="AQ1278"/>
      <x:c r="AR1278"/>
      <x:c r="AS1278"/>
      <x:c r="AT1278"/>
      <x:c r="AU1278"/>
      <x:c r="AV1278"/>
      <x:c r="AW1278"/>
      <x:c r="AX1278"/>
      <x:c r="AY1278"/>
      <x:c r="AZ1278"/>
      <x:c r="BA1278"/>
      <x:c r="BB1278"/>
      <x:c r="BC1278"/>
      <x:c r="BD1278"/>
      <x:c r="BE1278"/>
      <x:c r="BF1278"/>
      <x:c r="BG1278"/>
      <x:c r="BH1278"/>
      <x:c r="BI1278"/>
      <x:c r="BJ1278"/>
      <x:c r="BK1278"/>
      <x:c r="BL1278"/>
      <x:c r="BM1278"/>
      <x:c r="BN1278"/>
      <x:c r="BO1278"/>
      <x:c r="BP1278"/>
      <x:c r="BQ1278"/>
      <x:c r="BR1278"/>
      <x:c r="BS1278"/>
      <x:c r="BT1278"/>
      <x:c r="BU1278"/>
      <x:c r="BV1278"/>
      <x:c r="BW1278"/>
      <x:c r="BX1278"/>
      <x:c r="BY1278"/>
      <x:c r="BZ1278"/>
      <x:c r="CA1278"/>
      <x:c r="CB1278"/>
      <x:c r="CC1278"/>
      <x:c r="CD1278"/>
      <x:c r="CE1278"/>
      <x:c r="CF1278"/>
      <x:c r="CG1278"/>
      <x:c r="CH1278"/>
      <x:c r="CI1278"/>
      <x:c r="CJ1278" t="str">
        <x:v>Yes</x:v>
      </x:c>
      <x:c r="CK1278" t="str">
        <x:v>Yes</x:v>
      </x:c>
      <x:c r="CL1278" t="str">
        <x:v>Yes</x:v>
      </x:c>
      <x:c r="CM1278" t="str">
        <x:v>Clear</x:v>
      </x:c>
      <x:c r="CN1278" t="str">
        <x:v>Verified — clear</x:v>
      </x:c>
      <x:c r="CO1278" t="n">
        <x:v>46272</x:v>
      </x:c>
      <x:c r="CP1278" t="str">
        <x:v>https://pubmed.ncbi.nlm.nih.gov/27976852/</x:v>
      </x:c>
      <x:c r="CQ1278"/>
      <x:c r="CR1278"/>
      <x:c r="CS1278"/>
      <x:c r="CT1278"/>
      <x:c r="CU1278"/>
      <x:c r="CV1278"/>
      <x:c r="CW1278"/>
      <x:c r="CX1278"/>
      <x:c r="CY1278"/>
      <x:c r="CZ1278"/>
      <x:c r="DA1278"/>
      <x:c r="DB1278" t="str">
        <x:f>IF(L1278="","",IF(AND(COUNT(CU1278:DA1278)=7,OR(CU1278=0,CU1278=1,CU1278=2),OR(CV1278=0,CV1278=1,CV1278=2),OR(CW1278=0,CW1278=1,CW1278=2),OR(CX1278=0,CX1278=1,CX1278=2),OR(CY1278=0,CY1278=1,CY1278=2),OR(CZ1278=0,CZ1278=1,CZ1278=2),OR(DA1278=0,DA1278=1,DA1278=2)),SUM(CU1278:DA1278),""))</x:f>
      </x:c>
      <x:c r="DC1278" t="str">
        <x:f>IF(DB1278="","",ROUND(DB1278/14*10,1))</x:f>
      </x:c>
      <x:c r="DD1278" t="str">
        <x:v>Pending</x:v>
      </x:c>
      <x:c r="DE1278" t="str">
        <x:f>IF(L1278="","",IF(DC1278="","Pending",IF(DD1278="Yes","CONDITIONAL — safety override",IF(DC1278&gt;=8,"HIGH",IF(DC1278&gt;=5,"CONDITIONAL","LOW")))))</x:f>
        <x:v>Pending</x:v>
      </x:c>
      <x:c r="DF1278" t="str">
        <x:v>Pending screening and full-text appraisal; no transferability judgment made at identification.</x:v>
      </x:c>
      <x:c r="DG1278"/>
      <x:c r="DH1278"/>
      <x:c r="DI1278"/>
      <x:c r="DJ1278"/>
      <x:c r="DK1278"/>
      <x:c r="DL1278"/>
      <x:c r="DM1278"/>
      <x:c r="DN1278"/>
      <x:c r="DO1278"/>
      <x:c r="DP1278"/>
      <x:c r="DQ1278"/>
      <x:c r="DR1278"/>
      <x:c r="DS1278"/>
      <x:c r="DT1278"/>
      <x:c r="DU1278"/>
      <x:c r="DV1278"/>
      <x:c r="DW1278"/>
      <x:c r="DX1278"/>
      <x:c r="DY1278"/>
      <x:c r="DZ1278" t="str">
        <x:v>Title/abstract screening alone does not establish effectiveness, causality, methodological quality, transferability to Brazilian public safety or an institutional recommendation.</x:v>
      </x:c>
      <x:c r="EA1278" t="str">
        <x:v>Pending</x:v>
      </x:c>
      <x:c r="EB1278" t="str">
        <x:f>IF(L1278="","",IF(EC1278="READY","Yes","No / Pending"))</x:f>
        <x:v>No / Pending</x:v>
      </x:c>
      <x:c r="EC1278" t="str">
        <x:f>IF(L1278="","",IF(OR(ISNUMBER(SEARCH("Retracted Publication",Q1278)),CM1278="Retracted",CN1278="Retracted",CM1278="Expression of Concern",CN1278="Expression of Concern",F1278="Not used",CG1278="Critical",CH1278="High",CH1278="Critical"),"BLOCKED — integrity or use restriction",IF(AND(CJ1278="Yes",CK1278="Yes",CL1278="Yes"),IF(AND(CM1278="Clear",CN1278="Verified — clear"),IF(AND(AND(LEN(TRIM(CF1278))&gt;0,LEFT(LOWER(TRIM(CF1278)),7)&lt;&gt;"pending"),OR(CG1278="High",CG1278="Moderate"),OR(CH1278="Low",CH1278="Some concerns",CH1278="Not applicable")),IF(AND(DD1278="No",OR(DE1278="HIGH",DE1278="CONDITIONAL"),AND(LEN(TRIM(DF1278))&gt;0,LEFT(LOWER(TRIM(DF1278)),7)&lt;&gt;"pending")),IF(AND(AND(LEN(TRIM(DT1278))&gt;0,LEFT(LOWER(TRIM(DT1278)),7)&lt;&gt;"pending"),AND(LEN(TRIM(DU1278))&gt;0,LEFT(LOWER(TRIM(DU1278)),7)&lt;&gt;"pending"),OR(AND(LEN(TRIM(DV1278))&gt;0,LEFT(LOWER(TRIM(DV1278)),7)&lt;&gt;"pending"),AND(LEN(TRIM(DW1278))&gt;0,LEFT(LOWER(TRIM(DW1278)),7)&lt;&gt;"pending")),AND(LEN(TRIM(DX1278))&gt;0,LEFT(LOWER(TRIM(DX1278)),7)&lt;&gt;"pending")),IF(AND(F1278="Claim-ready",OR(EA1278="Strong",EA1278="Moderate"),AND(LEN(TRIM(G1278))&gt;0,LEFT(LOWER(TRIM(G1278)),7)&lt;&gt;"pending"),G1278&lt;&gt;"No substantive use decision is permitted from identification metadata alone.",AND(LEN(TRIM(DZ1278))&gt;0,LEFT(LOWER(TRIM(DZ1278)),7)&lt;&gt;"pending"),DZ1278&lt;&gt;"Identification metadata alone does not permit any substantive scientific, causal, operational, or institutional claim.",AND(LEN(TRIM(EI1278))&gt;0,LEFT(LOWER(TRIM(EI1278)),7)&lt;&gt;"pending"),ISNUMBER(EH1278),EH1278&gt;0),"READY","PENDING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8" t="str">
        <x:v>Pending</x:v>
      </x:c>
      <x:c r="EE1278"/>
      <x:c r="EF1278" t="str">
        <x:v>Pending</x:v>
      </x:c>
      <x:c r="EG1278" t="str">
        <x:v>Pending</x:v>
      </x:c>
      <x:c r="EH1278"/>
      <x:c r="EI1278" s="501"/>
      <x:c r="EJ1278"/>
      <x:c r="EK1278" t="str">
        <x:v>Pending</x:v>
      </x:c>
      <x:c r="EL1278" t="n">
        <x:v>46272</x:v>
      </x:c>
      <x:c r="EM1278" t="str">
        <x:v>Production PubMed record imported and reconciled to Zotero item MM8QJFI2;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8" t="n">
        <x:f>IF(L1278="","",(IF(N1278&lt;&gt;"",1,0)+IF(O1278&lt;&gt;"",1,0)+IF(AJ1278&lt;&gt;"",1,0)+IF(AU1278&lt;&gt;"",1,0)+IF(BE1278&lt;&gt;"",1,0)+IF(CF1278&lt;&gt;"",1,0)+IF(CJ1278="Yes",1,0)+IF(CL1278="Yes",1,0)+IF(DE1278&lt;&gt;"Pending",1,0)+IF(F1278&lt;&gt;"",1,0)+IF(DZ1278&lt;&gt;"",1,0)+IF(EI1278&lt;&gt;"",1,0))/12)</x:f>
        <x:v>0.5</x:v>
      </x:c>
    </x:row>
    <x:row r="1279">
      <x:c r="A1279" t="str">
        <x:v>EV-1276</x:v>
      </x:c>
      <x:c r="B1279" t="str">
        <x:v>Integrity check</x:v>
      </x:c>
      <x:c r="C1279" t="str">
        <x:f>IF(L1279="","",IF(LEFT(EC1279,7)="BLOCKED","🔴 Do not use for conclusion",IF(EB1279="Yes","🟢 Claim-ready","🟡 Caution / context")))</x:f>
        <x:v>🟡 Caution / context</x:v>
      </x:c>
      <x:c r="D1279" t="str">
        <x:f>IF(L1279="","",EC1279)</x:f>
        <x:v>PENDING — appropriate appraisal</x:v>
      </x:c>
      <x:c r="E1279" t="str">
        <x:v>P3 — Medium</x:v>
      </x:c>
      <x:c r="F1279" t="str">
        <x:v>Pending</x:v>
      </x:c>
      <x:c r="G1279" t="str">
        <x:v>Title/abstract identify an explicit tactical/public-safety context and readiness domain; retain for full-text assessment.</x:v>
      </x:c>
      <x:c r="H1279" t="str">
        <x:v>Obtain and review lawful full text; confirm human adjudication; then select a design-specific appraisal instrument.</x:v>
      </x:c>
      <x:c r="I1279"/>
      <x:c r="J1279" t="str">
        <x:v>A — Core</x:v>
      </x:c>
      <x:c r="K1279" t="str">
        <x:v>IDENTIFIED</x:v>
      </x:c>
      <x:c r="L1279" t="str">
        <x:v>Epidemiology and prevention of substance use disorders in the military.</x:v>
      </x:c>
      <x:c r="M1279"/>
      <x:c r="N1279" t="str">
        <x:v>Sirratt, Deborah; Ozanian, Alfred; Traenkner, Barbara</x:v>
      </x:c>
      <x:c r="O1279" t="n">
        <x:v>2012</x:v>
      </x:c>
      <x:c r="P1279" t="str">
        <x:v>Military medicine</x:v>
      </x:c>
      <x:c r="Q1279" t="str">
        <x:v>Journal Article; Review</x:v>
      </x:c>
      <x:c r="R1279" t="str">
        <x:v>Unclear</x:v>
      </x:c>
      <x:c r="S1279" t="str">
        <x:v>Unknown</x:v>
      </x:c>
      <x:c r="T1279" t="str">
        <x:v>eng</x:v>
      </x:c>
      <x:c r="U1279" t="str">
        <x:v>https://pubmed.ncbi.nlm.nih.gov/22953438/</x:v>
      </x:c>
      <x:c r="V1279" t="str">
        <x:v>10.7205/milmed-d-12-00139</x:v>
      </x:c>
      <x:c r="W1279" t="str">
        <x:f>IF(V1279="","",LOWER(SUBSTITUTE(SUBSTITUTE(SUBSTITUTE(SUBSTITUTE(TRIM(V1279),"https://doi.org/",""),"http://doi.org/",""),"https://dx.doi.org/",""),"doi:","")))</x:f>
        <x:v>10.7205/milmed-d-12-00139</x:v>
      </x:c>
      <x:c r="X1279" t="str">
        <x:v>22953438</x:v>
      </x:c>
      <x:c r="Y1279" t="str"/>
      <x:c r="Z1279"/>
      <x:c r="AA1279" t="str">
        <x:v>PubMed/MEDLINE</x:v>
      </x:c>
      <x:c r="AB1279" t="str">
        <x:v>PUBMED-A-v1.0-2026-08-28</x:v>
      </x:c>
      <x:c r="AC1279" t="str">
        <x:v>SP-PUBMED-A-20260828</x:v>
      </x:c>
      <x:c r="AD1279" s="499" t="n">
        <x:v>46262</x:v>
      </x:c>
      <x:c r="AE1279" s="499" t="n">
        <x:v>46272</x:v>
      </x:c>
      <x:c r="AF1279" t="str">
        <x:v>4W2DXREA</x:v>
      </x:c>
      <x:c r="AG1279"/>
      <x:c r="AH1279" t="str">
        <x:v>Tactical Athlete → Operational Readiness Brazil</x:v>
      </x:c>
      <x:c r="AI1279" t="str">
        <x:v>evidence-family:A</x:v>
      </x:c>
      <x:c r="AJ1279"/>
      <x:c r="AK1279" t="str">
        <x:f>IF(AJ1279="","",IF(OR(LOWER(AJ1279)="brazil",LOWER(AJ1279)="brasil"),"Yes","No"))</x:f>
      </x:c>
      <x:c r="AL1279"/>
      <x:c r="AM1279"/>
      <x:c r="AN1279"/>
      <x:c r="AO1279"/>
      <x:c r="AP1279"/>
      <x:c r="AQ1279"/>
      <x:c r="AR1279"/>
      <x:c r="AS1279"/>
      <x:c r="AT1279"/>
      <x:c r="AU1279"/>
      <x:c r="AV1279"/>
      <x:c r="AW1279"/>
      <x:c r="AX1279"/>
      <x:c r="AY1279"/>
      <x:c r="AZ1279"/>
      <x:c r="BA1279"/>
      <x:c r="BB1279"/>
      <x:c r="BC1279"/>
      <x:c r="BD1279"/>
      <x:c r="BE1279"/>
      <x:c r="BF1279"/>
      <x:c r="BG1279"/>
      <x:c r="BH1279"/>
      <x:c r="BI1279"/>
      <x:c r="BJ1279"/>
      <x:c r="BK1279"/>
      <x:c r="BL1279"/>
      <x:c r="BM1279"/>
      <x:c r="BN1279"/>
      <x:c r="BO1279"/>
      <x:c r="BP1279"/>
      <x:c r="BQ1279"/>
      <x:c r="BR1279"/>
      <x:c r="BS1279"/>
      <x:c r="BT1279"/>
      <x:c r="BU1279"/>
      <x:c r="BV1279"/>
      <x:c r="BW1279"/>
      <x:c r="BX1279"/>
      <x:c r="BY1279"/>
      <x:c r="BZ1279"/>
      <x:c r="CA1279"/>
      <x:c r="CB1279"/>
      <x:c r="CC1279"/>
      <x:c r="CD1279"/>
      <x:c r="CE1279"/>
      <x:c r="CF1279"/>
      <x:c r="CG1279"/>
      <x:c r="CH1279"/>
      <x:c r="CI1279"/>
      <x:c r="CJ1279" t="str">
        <x:v>Yes</x:v>
      </x:c>
      <x:c r="CK1279" t="str">
        <x:v>Yes</x:v>
      </x:c>
      <x:c r="CL1279" t="str">
        <x:v>Yes</x:v>
      </x:c>
      <x:c r="CM1279" t="str">
        <x:v>Clear</x:v>
      </x:c>
      <x:c r="CN1279" t="str">
        <x:v>Verified — clear</x:v>
      </x:c>
      <x:c r="CO1279" t="n">
        <x:v>46272</x:v>
      </x:c>
      <x:c r="CP1279" t="str">
        <x:v>https://pubmed.ncbi.nlm.nih.gov/22953438/</x:v>
      </x:c>
      <x:c r="CQ1279"/>
      <x:c r="CR1279"/>
      <x:c r="CS1279"/>
      <x:c r="CT1279"/>
      <x:c r="CU1279"/>
      <x:c r="CV1279"/>
      <x:c r="CW1279"/>
      <x:c r="CX1279"/>
      <x:c r="CY1279"/>
      <x:c r="CZ1279"/>
      <x:c r="DA1279"/>
      <x:c r="DB1279" t="str">
        <x:f>IF(L1279="","",IF(AND(COUNT(CU1279:DA1279)=7,OR(CU1279=0,CU1279=1,CU1279=2),OR(CV1279=0,CV1279=1,CV1279=2),OR(CW1279=0,CW1279=1,CW1279=2),OR(CX1279=0,CX1279=1,CX1279=2),OR(CY1279=0,CY1279=1,CY1279=2),OR(CZ1279=0,CZ1279=1,CZ1279=2),OR(DA1279=0,DA1279=1,DA1279=2)),SUM(CU1279:DA1279),""))</x:f>
      </x:c>
      <x:c r="DC1279" t="str">
        <x:f>IF(DB1279="","",ROUND(DB1279/14*10,1))</x:f>
      </x:c>
      <x:c r="DD1279" t="str">
        <x:v>Pending</x:v>
      </x:c>
      <x:c r="DE1279" t="str">
        <x:f>IF(L1279="","",IF(DC1279="","Pending",IF(DD1279="Yes","CONDITIONAL — safety override",IF(DC1279&gt;=8,"HIGH",IF(DC1279&gt;=5,"CONDITIONAL","LOW")))))</x:f>
        <x:v>Pending</x:v>
      </x:c>
      <x:c r="DF1279" t="str">
        <x:v>Pending screening and full-text appraisal; no transferability judgment made at identification.</x:v>
      </x:c>
      <x:c r="DG1279"/>
      <x:c r="DH1279"/>
      <x:c r="DI1279"/>
      <x:c r="DJ1279"/>
      <x:c r="DK1279"/>
      <x:c r="DL1279"/>
      <x:c r="DM1279"/>
      <x:c r="DN1279"/>
      <x:c r="DO1279"/>
      <x:c r="DP1279"/>
      <x:c r="DQ1279"/>
      <x:c r="DR1279"/>
      <x:c r="DS1279"/>
      <x:c r="DT1279"/>
      <x:c r="DU1279"/>
      <x:c r="DV1279"/>
      <x:c r="DW1279"/>
      <x:c r="DX1279"/>
      <x:c r="DY1279"/>
      <x:c r="DZ1279" t="str">
        <x:v>Title/abstract screening alone does not establish effectiveness, causality, methodological quality, transferability to Brazilian public safety or an institutional recommendation.</x:v>
      </x:c>
      <x:c r="EA1279" t="str">
        <x:v>Pending</x:v>
      </x:c>
      <x:c r="EB1279" t="str">
        <x:f>IF(L1279="","",IF(EC1279="READY","Yes","No / Pending"))</x:f>
        <x:v>No / Pending</x:v>
      </x:c>
      <x:c r="EC1279" t="str">
        <x:f>IF(L1279="","",IF(OR(ISNUMBER(SEARCH("Retracted Publication",Q1279)),CM1279="Retracted",CN1279="Retracted",CM1279="Expression of Concern",CN1279="Expression of Concern",F1279="Not used",CG1279="Critical",CH1279="High",CH1279="Critical"),"BLOCKED — integrity or use restriction",IF(AND(CJ1279="Yes",CK1279="Yes",CL1279="Yes"),IF(AND(CM1279="Clear",CN1279="Verified — clear"),IF(AND(AND(LEN(TRIM(CF1279))&gt;0,LEFT(LOWER(TRIM(CF1279)),7)&lt;&gt;"pending"),OR(CG1279="High",CG1279="Moderate"),OR(CH1279="Low",CH1279="Some concerns",CH1279="Not applicable")),IF(AND(DD1279="No",OR(DE1279="HIGH",DE1279="CONDITIONAL"),AND(LEN(TRIM(DF1279))&gt;0,LEFT(LOWER(TRIM(DF1279)),7)&lt;&gt;"pending")),IF(AND(AND(LEN(TRIM(DT1279))&gt;0,LEFT(LOWER(TRIM(DT1279)),7)&lt;&gt;"pending"),AND(LEN(TRIM(DU1279))&gt;0,LEFT(LOWER(TRIM(DU1279)),7)&lt;&gt;"pending"),OR(AND(LEN(TRIM(DV1279))&gt;0,LEFT(LOWER(TRIM(DV1279)),7)&lt;&gt;"pending"),AND(LEN(TRIM(DW1279))&gt;0,LEFT(LOWER(TRIM(DW1279)),7)&lt;&gt;"pending")),AND(LEN(TRIM(DX1279))&gt;0,LEFT(LOWER(TRIM(DX1279)),7)&lt;&gt;"pending")),IF(AND(F1279="Claim-ready",OR(EA1279="Strong",EA1279="Moderate"),AND(LEN(TRIM(G1279))&gt;0,LEFT(LOWER(TRIM(G1279)),7)&lt;&gt;"pending"),G1279&lt;&gt;"No substantive use decision is permitted from identification metadata alone.",AND(LEN(TRIM(DZ1279))&gt;0,LEFT(LOWER(TRIM(DZ1279)),7)&lt;&gt;"pending"),DZ1279&lt;&gt;"Identification metadata alone does not permit any substantive scientific, causal, operational, or institutional claim.",AND(LEN(TRIM(EI1279))&gt;0,LEFT(LOWER(TRIM(EI1279)),7)&lt;&gt;"pending"),ISNUMBER(EH1279),EH1279&gt;0),"READY","PENDING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79" t="str">
        <x:v>Pending</x:v>
      </x:c>
      <x:c r="EE1279"/>
      <x:c r="EF1279" t="str">
        <x:v>Pending</x:v>
      </x:c>
      <x:c r="EG1279" t="str">
        <x:v>Pending</x:v>
      </x:c>
      <x:c r="EH1279"/>
      <x:c r="EI1279" s="501"/>
      <x:c r="EJ1279"/>
      <x:c r="EK1279" t="str">
        <x:v>Pending</x:v>
      </x:c>
      <x:c r="EL1279" t="n">
        <x:v>46272</x:v>
      </x:c>
      <x:c r="EM1279" t="str">
        <x:v>Production PubMed record imported and reconciled to Zotero item 4W2DXREA;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79" t="n">
        <x:f>IF(L1279="","",(IF(N1279&lt;&gt;"",1,0)+IF(O1279&lt;&gt;"",1,0)+IF(AJ1279&lt;&gt;"",1,0)+IF(AU1279&lt;&gt;"",1,0)+IF(BE1279&lt;&gt;"",1,0)+IF(CF1279&lt;&gt;"",1,0)+IF(CJ1279="Yes",1,0)+IF(CL1279="Yes",1,0)+IF(DE1279&lt;&gt;"Pending",1,0)+IF(F1279&lt;&gt;"",1,0)+IF(DZ1279&lt;&gt;"",1,0)+IF(EI1279&lt;&gt;"",1,0))/12)</x:f>
        <x:v>0.5</x:v>
      </x:c>
    </x:row>
    <x:row r="1280">
      <x:c r="A1280" t="str">
        <x:v>EV-1277</x:v>
      </x:c>
      <x:c r="B1280" t="str">
        <x:v>Integrity check</x:v>
      </x:c>
      <x:c r="C1280" t="str">
        <x:f>IF(L1280="","",IF(LEFT(EC1280,7)="BLOCKED","🔴 Do not use for conclusion",IF(EB1280="Yes","🟢 Claim-ready","🟡 Caution / context")))</x:f>
        <x:v>🟡 Caution / context</x:v>
      </x:c>
      <x:c r="D1280" t="str">
        <x:f>IF(L1280="","",EC1280)</x:f>
        <x:v>PENDING — appropriate appraisal</x:v>
      </x:c>
      <x:c r="E1280" t="str">
        <x:v>P3 — Medium</x:v>
      </x:c>
      <x:c r="F1280" t="str">
        <x:v>Pending</x:v>
      </x:c>
      <x:c r="G1280" t="str">
        <x:v>Title/abstract identify an explicit tactical/public-safety context and readiness domain; retain for full-text assessment.</x:v>
      </x:c>
      <x:c r="H1280" t="str">
        <x:v>Obtain and review lawful full text; confirm human adjudication; then select a design-specific appraisal instrument.</x:v>
      </x:c>
      <x:c r="I1280"/>
      <x:c r="J1280" t="str">
        <x:v>A — Core</x:v>
      </x:c>
      <x:c r="K1280" t="str">
        <x:v>IDENTIFIED</x:v>
      </x:c>
      <x:c r="L1280" t="str">
        <x:v>Injuries to deployed U.S. Army soldiers involved in HMMWV crashes, 2002-2006.</x:v>
      </x:c>
      <x:c r="M1280"/>
      <x:c r="N1280" t="str">
        <x:v>Peik, Samuel M; Pollack, Keshia M; Canham-Chervak, Michelle; Hauret, Keith G; Baker, Susan P</x:v>
      </x:c>
      <x:c r="O1280" t="n">
        <x:v>2012</x:v>
      </x:c>
      <x:c r="P1280" t="str">
        <x:v>Military medicine</x:v>
      </x:c>
      <x:c r="Q1280" t="str">
        <x:v>Journal Article; Research Support, Non-U.S. Gov't; Research Support, U.S. Gov't, P.H.S.</x:v>
      </x:c>
      <x:c r="R1280" t="str">
        <x:v>Unclear</x:v>
      </x:c>
      <x:c r="S1280" t="str">
        <x:v>Unknown</x:v>
      </x:c>
      <x:c r="T1280" t="str">
        <x:v>eng</x:v>
      </x:c>
      <x:c r="U1280" t="str">
        <x:v>https://pubmed.ncbi.nlm.nih.gov/22934378/</x:v>
      </x:c>
      <x:c r="V1280" t="str">
        <x:v>10.7205/milmed-d-11-00462</x:v>
      </x:c>
      <x:c r="W1280" t="str">
        <x:f>IF(V1280="","",LOWER(SUBSTITUTE(SUBSTITUTE(SUBSTITUTE(SUBSTITUTE(TRIM(V1280),"https://doi.org/",""),"http://doi.org/",""),"https://dx.doi.org/",""),"doi:","")))</x:f>
        <x:v>10.7205/milmed-d-11-00462</x:v>
      </x:c>
      <x:c r="X1280" t="str">
        <x:v>22934378</x:v>
      </x:c>
      <x:c r="Y1280" t="str"/>
      <x:c r="Z1280"/>
      <x:c r="AA1280" t="str">
        <x:v>PubMed/MEDLINE</x:v>
      </x:c>
      <x:c r="AB1280" t="str">
        <x:v>PUBMED-A-v1.0-2026-08-28</x:v>
      </x:c>
      <x:c r="AC1280" t="str">
        <x:v>SP-PUBMED-A-20260828</x:v>
      </x:c>
      <x:c r="AD1280" s="499" t="n">
        <x:v>46262</x:v>
      </x:c>
      <x:c r="AE1280" s="499" t="n">
        <x:v>46272</x:v>
      </x:c>
      <x:c r="AF1280" t="str">
        <x:v>KC36235M</x:v>
      </x:c>
      <x:c r="AG1280"/>
      <x:c r="AH1280" t="str">
        <x:v>Tactical Athlete → Operational Readiness Brazil</x:v>
      </x:c>
      <x:c r="AI1280" t="str">
        <x:v>evidence-family:A</x:v>
      </x:c>
      <x:c r="AJ1280"/>
      <x:c r="AK1280" t="str">
        <x:f>IF(AJ1280="","",IF(OR(LOWER(AJ1280)="brazil",LOWER(AJ1280)="brasil"),"Yes","No"))</x:f>
      </x:c>
      <x:c r="AL1280"/>
      <x:c r="AM1280"/>
      <x:c r="AN1280"/>
      <x:c r="AO1280"/>
      <x:c r="AP1280"/>
      <x:c r="AQ1280"/>
      <x:c r="AR1280"/>
      <x:c r="AS1280"/>
      <x:c r="AT1280"/>
      <x:c r="AU1280"/>
      <x:c r="AV1280"/>
      <x:c r="AW1280"/>
      <x:c r="AX1280"/>
      <x:c r="AY1280"/>
      <x:c r="AZ1280"/>
      <x:c r="BA1280"/>
      <x:c r="BB1280"/>
      <x:c r="BC1280"/>
      <x:c r="BD1280"/>
      <x:c r="BE1280"/>
      <x:c r="BF1280"/>
      <x:c r="BG1280"/>
      <x:c r="BH1280"/>
      <x:c r="BI1280"/>
      <x:c r="BJ1280"/>
      <x:c r="BK1280"/>
      <x:c r="BL1280"/>
      <x:c r="BM1280"/>
      <x:c r="BN1280"/>
      <x:c r="BO1280"/>
      <x:c r="BP1280"/>
      <x:c r="BQ1280"/>
      <x:c r="BR1280"/>
      <x:c r="BS1280"/>
      <x:c r="BT1280"/>
      <x:c r="BU1280"/>
      <x:c r="BV1280"/>
      <x:c r="BW1280"/>
      <x:c r="BX1280"/>
      <x:c r="BY1280"/>
      <x:c r="BZ1280"/>
      <x:c r="CA1280"/>
      <x:c r="CB1280"/>
      <x:c r="CC1280"/>
      <x:c r="CD1280"/>
      <x:c r="CE1280"/>
      <x:c r="CF1280"/>
      <x:c r="CG1280"/>
      <x:c r="CH1280"/>
      <x:c r="CI1280"/>
      <x:c r="CJ1280" t="str">
        <x:v>Yes</x:v>
      </x:c>
      <x:c r="CK1280" t="str">
        <x:v>Yes</x:v>
      </x:c>
      <x:c r="CL1280" t="str">
        <x:v>Yes</x:v>
      </x:c>
      <x:c r="CM1280" t="str">
        <x:v>Clear</x:v>
      </x:c>
      <x:c r="CN1280" t="str">
        <x:v>Verified — clear</x:v>
      </x:c>
      <x:c r="CO1280" t="n">
        <x:v>46272</x:v>
      </x:c>
      <x:c r="CP1280" t="str">
        <x:v>https://pubmed.ncbi.nlm.nih.gov/22934378/</x:v>
      </x:c>
      <x:c r="CQ1280"/>
      <x:c r="CR1280"/>
      <x:c r="CS1280"/>
      <x:c r="CT1280"/>
      <x:c r="CU1280"/>
      <x:c r="CV1280"/>
      <x:c r="CW1280"/>
      <x:c r="CX1280"/>
      <x:c r="CY1280"/>
      <x:c r="CZ1280"/>
      <x:c r="DA1280"/>
      <x:c r="DB1280" t="str">
        <x:f>IF(L1280="","",IF(AND(COUNT(CU1280:DA1280)=7,OR(CU1280=0,CU1280=1,CU1280=2),OR(CV1280=0,CV1280=1,CV1280=2),OR(CW1280=0,CW1280=1,CW1280=2),OR(CX1280=0,CX1280=1,CX1280=2),OR(CY1280=0,CY1280=1,CY1280=2),OR(CZ1280=0,CZ1280=1,CZ1280=2),OR(DA1280=0,DA1280=1,DA1280=2)),SUM(CU1280:DA1280),""))</x:f>
      </x:c>
      <x:c r="DC1280" t="str">
        <x:f>IF(DB1280="","",ROUND(DB1280/14*10,1))</x:f>
      </x:c>
      <x:c r="DD1280" t="str">
        <x:v>Pending</x:v>
      </x:c>
      <x:c r="DE1280" t="str">
        <x:f>IF(L1280="","",IF(DC1280="","Pending",IF(DD1280="Yes","CONDITIONAL — safety override",IF(DC1280&gt;=8,"HIGH",IF(DC1280&gt;=5,"CONDITIONAL","LOW")))))</x:f>
        <x:v>Pending</x:v>
      </x:c>
      <x:c r="DF1280" t="str">
        <x:v>Pending screening and full-text appraisal; no transferability judgment made at identification.</x:v>
      </x:c>
      <x:c r="DG1280"/>
      <x:c r="DH1280"/>
      <x:c r="DI1280"/>
      <x:c r="DJ1280"/>
      <x:c r="DK1280"/>
      <x:c r="DL1280"/>
      <x:c r="DM1280"/>
      <x:c r="DN1280"/>
      <x:c r="DO1280"/>
      <x:c r="DP1280"/>
      <x:c r="DQ1280"/>
      <x:c r="DR1280"/>
      <x:c r="DS1280"/>
      <x:c r="DT1280"/>
      <x:c r="DU1280"/>
      <x:c r="DV1280"/>
      <x:c r="DW1280"/>
      <x:c r="DX1280"/>
      <x:c r="DY1280"/>
      <x:c r="DZ1280" t="str">
        <x:v>Title/abstract screening alone does not establish effectiveness, causality, methodological quality, transferability to Brazilian public safety or an institutional recommendation.</x:v>
      </x:c>
      <x:c r="EA1280" t="str">
        <x:v>Pending</x:v>
      </x:c>
      <x:c r="EB1280" t="str">
        <x:f>IF(L1280="","",IF(EC1280="READY","Yes","No / Pending"))</x:f>
        <x:v>No / Pending</x:v>
      </x:c>
      <x:c r="EC1280" t="str">
        <x:f>IF(L1280="","",IF(OR(ISNUMBER(SEARCH("Retracted Publication",Q1280)),CM1280="Retracted",CN1280="Retracted",CM1280="Expression of Concern",CN1280="Expression of Concern",F1280="Not used",CG1280="Critical",CH1280="High",CH1280="Critical"),"BLOCKED — integrity or use restriction",IF(AND(CJ1280="Yes",CK1280="Yes",CL1280="Yes"),IF(AND(CM1280="Clear",CN1280="Verified — clear"),IF(AND(AND(LEN(TRIM(CF1280))&gt;0,LEFT(LOWER(TRIM(CF1280)),7)&lt;&gt;"pending"),OR(CG1280="High",CG1280="Moderate"),OR(CH1280="Low",CH1280="Some concerns",CH1280="Not applicable")),IF(AND(DD1280="No",OR(DE1280="HIGH",DE1280="CONDITIONAL"),AND(LEN(TRIM(DF1280))&gt;0,LEFT(LOWER(TRIM(DF1280)),7)&lt;&gt;"pending")),IF(AND(AND(LEN(TRIM(DT1280))&gt;0,LEFT(LOWER(TRIM(DT1280)),7)&lt;&gt;"pending"),AND(LEN(TRIM(DU1280))&gt;0,LEFT(LOWER(TRIM(DU1280)),7)&lt;&gt;"pending"),OR(AND(LEN(TRIM(DV1280))&gt;0,LEFT(LOWER(TRIM(DV1280)),7)&lt;&gt;"pending"),AND(LEN(TRIM(DW1280))&gt;0,LEFT(LOWER(TRIM(DW1280)),7)&lt;&gt;"pending")),AND(LEN(TRIM(DX1280))&gt;0,LEFT(LOWER(TRIM(DX1280)),7)&lt;&gt;"pending")),IF(AND(F1280="Claim-ready",OR(EA1280="Strong",EA1280="Moderate"),AND(LEN(TRIM(G1280))&gt;0,LEFT(LOWER(TRIM(G1280)),7)&lt;&gt;"pending"),G1280&lt;&gt;"No substantive use decision is permitted from identification metadata alone.",AND(LEN(TRIM(DZ1280))&gt;0,LEFT(LOWER(TRIM(DZ1280)),7)&lt;&gt;"pending"),DZ1280&lt;&gt;"Identification metadata alone does not permit any substantive scientific, causal, operational, or institutional claim.",AND(LEN(TRIM(EI1280))&gt;0,LEFT(LOWER(TRIM(EI1280)),7)&lt;&gt;"pending"),ISNUMBER(EH1280),EH1280&gt;0),"READY","PENDING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0" t="str">
        <x:v>Pending</x:v>
      </x:c>
      <x:c r="EE1280"/>
      <x:c r="EF1280" t="str">
        <x:v>Pending</x:v>
      </x:c>
      <x:c r="EG1280" t="str">
        <x:v>Pending</x:v>
      </x:c>
      <x:c r="EH1280"/>
      <x:c r="EI1280" s="501"/>
      <x:c r="EJ1280"/>
      <x:c r="EK1280" t="str">
        <x:v>Pending</x:v>
      </x:c>
      <x:c r="EL1280" t="n">
        <x:v>46272</x:v>
      </x:c>
      <x:c r="EM1280" t="str">
        <x:v>Production PubMed record imported and reconciled to Zotero item KC36235M;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0" t="n">
        <x:f>IF(L1280="","",(IF(N1280&lt;&gt;"",1,0)+IF(O1280&lt;&gt;"",1,0)+IF(AJ1280&lt;&gt;"",1,0)+IF(AU1280&lt;&gt;"",1,0)+IF(BE1280&lt;&gt;"",1,0)+IF(CF1280&lt;&gt;"",1,0)+IF(CJ1280="Yes",1,0)+IF(CL1280="Yes",1,0)+IF(DE1280&lt;&gt;"Pending",1,0)+IF(F1280&lt;&gt;"",1,0)+IF(DZ1280&lt;&gt;"",1,0)+IF(EI1280&lt;&gt;"",1,0))/12)</x:f>
        <x:v>0.5</x:v>
      </x:c>
    </x:row>
    <x:row r="1281">
      <x:c r="A1281" t="str">
        <x:v>EV-1278</x:v>
      </x:c>
      <x:c r="B1281" t="str">
        <x:v>Integrity check</x:v>
      </x:c>
      <x:c r="C1281" t="str">
        <x:f>IF(L1281="","",IF(LEFT(EC1281,7)="BLOCKED","🔴 Do not use for conclusion",IF(EB1281="Yes","🟢 Claim-ready","🟡 Caution / context")))</x:f>
        <x:v>🟡 Caution / context</x:v>
      </x:c>
      <x:c r="D1281" t="str">
        <x:f>IF(L1281="","",EC1281)</x:f>
        <x:v>PENDING — appropriate appraisal</x:v>
      </x:c>
      <x:c r="E1281" t="str">
        <x:v>P3 — Medium</x:v>
      </x:c>
      <x:c r="F1281" t="str">
        <x:v>Pending</x:v>
      </x:c>
      <x:c r="G1281" t="str">
        <x:v>Title/abstract identify an explicit tactical/public-safety context and readiness domain; retain for full-text assessment.</x:v>
      </x:c>
      <x:c r="H1281" t="str">
        <x:v>Obtain and review lawful full text; confirm human adjudication; then select a design-specific appraisal instrument.</x:v>
      </x:c>
      <x:c r="I1281"/>
      <x:c r="J1281" t="str">
        <x:v>A — Core</x:v>
      </x:c>
      <x:c r="K1281" t="str">
        <x:v>IDENTIFIED</x:v>
      </x:c>
      <x:c r="L1281" t="str">
        <x:v>Ten years of spatial disorientation in U.S. Army rotary-wing operations.</x:v>
      </x:c>
      <x:c r="M1281"/>
      <x:c r="N1281" t="str">
        <x:v>Gaydos, Steven J; Harrigan, Michael J; Bushby, Alaistair J R</x:v>
      </x:c>
      <x:c r="O1281" t="n">
        <x:v>2012</x:v>
      </x:c>
      <x:c r="P1281" t="str">
        <x:v>Aviation, space, and environmental medicine</x:v>
      </x:c>
      <x:c r="Q1281" t="str">
        <x:v>Journal Article</x:v>
      </x:c>
      <x:c r="R1281" t="str">
        <x:v>Unclear</x:v>
      </x:c>
      <x:c r="S1281" t="str">
        <x:v>Unknown</x:v>
      </x:c>
      <x:c r="T1281" t="str">
        <x:v>eng</x:v>
      </x:c>
      <x:c r="U1281" t="str">
        <x:v>https://pubmed.ncbi.nlm.nih.gov/22872986/</x:v>
      </x:c>
      <x:c r="V1281" t="str">
        <x:v>10.3357/asem.3196.2012</x:v>
      </x:c>
      <x:c r="W1281" t="str">
        <x:f>IF(V1281="","",LOWER(SUBSTITUTE(SUBSTITUTE(SUBSTITUTE(SUBSTITUTE(TRIM(V1281),"https://doi.org/",""),"http://doi.org/",""),"https://dx.doi.org/",""),"doi:","")))</x:f>
        <x:v>10.3357/asem.3196.2012</x:v>
      </x:c>
      <x:c r="X1281" t="str">
        <x:v>22872986</x:v>
      </x:c>
      <x:c r="Y1281" t="str"/>
      <x:c r="Z1281"/>
      <x:c r="AA1281" t="str">
        <x:v>PubMed/MEDLINE</x:v>
      </x:c>
      <x:c r="AB1281" t="str">
        <x:v>PUBMED-A-v1.0-2026-08-28</x:v>
      </x:c>
      <x:c r="AC1281" t="str">
        <x:v>SP-PUBMED-A-20260828</x:v>
      </x:c>
      <x:c r="AD1281" s="499" t="n">
        <x:v>46262</x:v>
      </x:c>
      <x:c r="AE1281" s="499" t="n">
        <x:v>46272</x:v>
      </x:c>
      <x:c r="AF1281" t="str">
        <x:v>AUC4A7DE</x:v>
      </x:c>
      <x:c r="AG1281"/>
      <x:c r="AH1281" t="str">
        <x:v>Tactical Athlete → Operational Readiness Brazil</x:v>
      </x:c>
      <x:c r="AI1281" t="str">
        <x:v>evidence-family:A</x:v>
      </x:c>
      <x:c r="AJ1281"/>
      <x:c r="AK1281" t="str">
        <x:f>IF(AJ1281="","",IF(OR(LOWER(AJ1281)="brazil",LOWER(AJ1281)="brasil"),"Yes","No"))</x:f>
      </x:c>
      <x:c r="AL1281"/>
      <x:c r="AM1281"/>
      <x:c r="AN1281"/>
      <x:c r="AO1281"/>
      <x:c r="AP1281"/>
      <x:c r="AQ1281"/>
      <x:c r="AR1281"/>
      <x:c r="AS1281"/>
      <x:c r="AT1281"/>
      <x:c r="AU1281"/>
      <x:c r="AV1281"/>
      <x:c r="AW1281"/>
      <x:c r="AX1281"/>
      <x:c r="AY1281"/>
      <x:c r="AZ1281"/>
      <x:c r="BA1281"/>
      <x:c r="BB1281"/>
      <x:c r="BC1281"/>
      <x:c r="BD1281"/>
      <x:c r="BE1281"/>
      <x:c r="BF1281"/>
      <x:c r="BG1281"/>
      <x:c r="BH1281"/>
      <x:c r="BI1281"/>
      <x:c r="BJ1281"/>
      <x:c r="BK1281"/>
      <x:c r="BL1281"/>
      <x:c r="BM1281"/>
      <x:c r="BN1281"/>
      <x:c r="BO1281"/>
      <x:c r="BP1281"/>
      <x:c r="BQ1281"/>
      <x:c r="BR1281"/>
      <x:c r="BS1281"/>
      <x:c r="BT1281"/>
      <x:c r="BU1281"/>
      <x:c r="BV1281"/>
      <x:c r="BW1281"/>
      <x:c r="BX1281"/>
      <x:c r="BY1281"/>
      <x:c r="BZ1281"/>
      <x:c r="CA1281"/>
      <x:c r="CB1281"/>
      <x:c r="CC1281"/>
      <x:c r="CD1281"/>
      <x:c r="CE1281"/>
      <x:c r="CF1281"/>
      <x:c r="CG1281"/>
      <x:c r="CH1281"/>
      <x:c r="CI1281"/>
      <x:c r="CJ1281" t="str">
        <x:v>Yes</x:v>
      </x:c>
      <x:c r="CK1281" t="str">
        <x:v>Yes</x:v>
      </x:c>
      <x:c r="CL1281" t="str">
        <x:v>Yes</x:v>
      </x:c>
      <x:c r="CM1281" t="str">
        <x:v>Clear</x:v>
      </x:c>
      <x:c r="CN1281" t="str">
        <x:v>Verified — clear</x:v>
      </x:c>
      <x:c r="CO1281" t="n">
        <x:v>46272</x:v>
      </x:c>
      <x:c r="CP1281" t="str">
        <x:v>https://pubmed.ncbi.nlm.nih.gov/22872986/</x:v>
      </x:c>
      <x:c r="CQ1281"/>
      <x:c r="CR1281"/>
      <x:c r="CS1281"/>
      <x:c r="CT1281"/>
      <x:c r="CU1281"/>
      <x:c r="CV1281"/>
      <x:c r="CW1281"/>
      <x:c r="CX1281"/>
      <x:c r="CY1281"/>
      <x:c r="CZ1281"/>
      <x:c r="DA1281"/>
      <x:c r="DB1281" t="str">
        <x:f>IF(L1281="","",IF(AND(COUNT(CU1281:DA1281)=7,OR(CU1281=0,CU1281=1,CU1281=2),OR(CV1281=0,CV1281=1,CV1281=2),OR(CW1281=0,CW1281=1,CW1281=2),OR(CX1281=0,CX1281=1,CX1281=2),OR(CY1281=0,CY1281=1,CY1281=2),OR(CZ1281=0,CZ1281=1,CZ1281=2),OR(DA1281=0,DA1281=1,DA1281=2)),SUM(CU1281:DA1281),""))</x:f>
      </x:c>
      <x:c r="DC1281" t="str">
        <x:f>IF(DB1281="","",ROUND(DB1281/14*10,1))</x:f>
      </x:c>
      <x:c r="DD1281" t="str">
        <x:v>Pending</x:v>
      </x:c>
      <x:c r="DE1281" t="str">
        <x:f>IF(L1281="","",IF(DC1281="","Pending",IF(DD1281="Yes","CONDITIONAL — safety override",IF(DC1281&gt;=8,"HIGH",IF(DC1281&gt;=5,"CONDITIONAL","LOW")))))</x:f>
        <x:v>Pending</x:v>
      </x:c>
      <x:c r="DF1281" t="str">
        <x:v>Pending screening and full-text appraisal; no transferability judgment made at identification.</x:v>
      </x:c>
      <x:c r="DG1281"/>
      <x:c r="DH1281"/>
      <x:c r="DI1281"/>
      <x:c r="DJ1281"/>
      <x:c r="DK1281"/>
      <x:c r="DL1281"/>
      <x:c r="DM1281"/>
      <x:c r="DN1281"/>
      <x:c r="DO1281"/>
      <x:c r="DP1281"/>
      <x:c r="DQ1281"/>
      <x:c r="DR1281"/>
      <x:c r="DS1281"/>
      <x:c r="DT1281"/>
      <x:c r="DU1281"/>
      <x:c r="DV1281"/>
      <x:c r="DW1281"/>
      <x:c r="DX1281"/>
      <x:c r="DY1281"/>
      <x:c r="DZ1281" t="str">
        <x:v>Title/abstract screening alone does not establish effectiveness, causality, methodological quality, transferability to Brazilian public safety or an institutional recommendation.</x:v>
      </x:c>
      <x:c r="EA1281" t="str">
        <x:v>Pending</x:v>
      </x:c>
      <x:c r="EB1281" t="str">
        <x:f>IF(L1281="","",IF(EC1281="READY","Yes","No / Pending"))</x:f>
        <x:v>No / Pending</x:v>
      </x:c>
      <x:c r="EC1281" t="str">
        <x:f>IF(L1281="","",IF(OR(ISNUMBER(SEARCH("Retracted Publication",Q1281)),CM1281="Retracted",CN1281="Retracted",CM1281="Expression of Concern",CN1281="Expression of Concern",F1281="Not used",CG1281="Critical",CH1281="High",CH1281="Critical"),"BLOCKED — integrity or use restriction",IF(AND(CJ1281="Yes",CK1281="Yes",CL1281="Yes"),IF(AND(CM1281="Clear",CN1281="Verified — clear"),IF(AND(AND(LEN(TRIM(CF1281))&gt;0,LEFT(LOWER(TRIM(CF1281)),7)&lt;&gt;"pending"),OR(CG1281="High",CG1281="Moderate"),OR(CH1281="Low",CH1281="Some concerns",CH1281="Not applicable")),IF(AND(DD1281="No",OR(DE1281="HIGH",DE1281="CONDITIONAL"),AND(LEN(TRIM(DF1281))&gt;0,LEFT(LOWER(TRIM(DF1281)),7)&lt;&gt;"pending")),IF(AND(AND(LEN(TRIM(DT1281))&gt;0,LEFT(LOWER(TRIM(DT1281)),7)&lt;&gt;"pending"),AND(LEN(TRIM(DU1281))&gt;0,LEFT(LOWER(TRIM(DU1281)),7)&lt;&gt;"pending"),OR(AND(LEN(TRIM(DV1281))&gt;0,LEFT(LOWER(TRIM(DV1281)),7)&lt;&gt;"pending"),AND(LEN(TRIM(DW1281))&gt;0,LEFT(LOWER(TRIM(DW1281)),7)&lt;&gt;"pending")),AND(LEN(TRIM(DX1281))&gt;0,LEFT(LOWER(TRIM(DX1281)),7)&lt;&gt;"pending")),IF(AND(F1281="Claim-ready",OR(EA1281="Strong",EA1281="Moderate"),AND(LEN(TRIM(G1281))&gt;0,LEFT(LOWER(TRIM(G1281)),7)&lt;&gt;"pending"),G1281&lt;&gt;"No substantive use decision is permitted from identification metadata alone.",AND(LEN(TRIM(DZ1281))&gt;0,LEFT(LOWER(TRIM(DZ1281)),7)&lt;&gt;"pending"),DZ1281&lt;&gt;"Identification metadata alone does not permit any substantive scientific, causal, operational, or institutional claim.",AND(LEN(TRIM(EI1281))&gt;0,LEFT(LOWER(TRIM(EI1281)),7)&lt;&gt;"pending"),ISNUMBER(EH1281),EH1281&gt;0),"READY","PENDING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1" t="str">
        <x:v>Pending</x:v>
      </x:c>
      <x:c r="EE1281"/>
      <x:c r="EF1281" t="str">
        <x:v>Pending</x:v>
      </x:c>
      <x:c r="EG1281" t="str">
        <x:v>Pending</x:v>
      </x:c>
      <x:c r="EH1281"/>
      <x:c r="EI1281" s="501"/>
      <x:c r="EJ1281"/>
      <x:c r="EK1281" t="str">
        <x:v>Pending</x:v>
      </x:c>
      <x:c r="EL1281" t="n">
        <x:v>46272</x:v>
      </x:c>
      <x:c r="EM1281" t="str">
        <x:v>Production PubMed record imported and reconciled to Zotero item AUC4A7DE;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1" t="n">
        <x:f>IF(L1281="","",(IF(N1281&lt;&gt;"",1,0)+IF(O1281&lt;&gt;"",1,0)+IF(AJ1281&lt;&gt;"",1,0)+IF(AU1281&lt;&gt;"",1,0)+IF(BE1281&lt;&gt;"",1,0)+IF(CF1281&lt;&gt;"",1,0)+IF(CJ1281="Yes",1,0)+IF(CL1281="Yes",1,0)+IF(DE1281&lt;&gt;"Pending",1,0)+IF(F1281&lt;&gt;"",1,0)+IF(DZ1281&lt;&gt;"",1,0)+IF(EI1281&lt;&gt;"",1,0))/12)</x:f>
        <x:v>0.5</x:v>
      </x:c>
    </x:row>
    <x:row r="1282">
      <x:c r="A1282" t="str">
        <x:v>EV-1279</x:v>
      </x:c>
      <x:c r="B1282" t="str">
        <x:v>Integrity check</x:v>
      </x:c>
      <x:c r="C1282" t="str">
        <x:f>IF(L1282="","",IF(LEFT(EC1282,7)="BLOCKED","🔴 Do not use for conclusion",IF(EB1282="Yes","🟢 Claim-ready","🟡 Caution / context")))</x:f>
        <x:v>🟡 Caution / context</x:v>
      </x:c>
      <x:c r="D1282" t="str">
        <x:f>IF(L1282="","",EC1282)</x:f>
        <x:v>PENDING — appropriate appraisal</x:v>
      </x:c>
      <x:c r="E1282" t="str">
        <x:v>P2 — High</x:v>
      </x:c>
      <x:c r="F1282" t="str">
        <x:v>Pending</x:v>
      </x:c>
      <x:c r="G1282" t="str">
        <x:v>Title/abstract identify an explicit tactical/public-safety context and readiness domain; retain for full-text assessment.</x:v>
      </x:c>
      <x:c r="H1282" t="str">
        <x:v>Obtain and review lawful full text; confirm human adjudication; then select a design-specific appraisal instrument.</x:v>
      </x:c>
      <x:c r="I1282"/>
      <x:c r="J1282" t="str">
        <x:v>A — Core</x:v>
      </x:c>
      <x:c r="K1282" t="str">
        <x:v>IDENTIFIED</x:v>
      </x:c>
      <x:c r="L1282" t="str">
        <x:v>Readiness requires a team.</x:v>
      </x:c>
      <x:c r="M1282"/>
      <x:c r="N1282" t="str">
        <x:v>Hartzell, David</x:v>
      </x:c>
      <x:c r="O1282" t="n">
        <x:v>2012</x:v>
      </x:c>
      <x:c r="P1282" t="str">
        <x:v>The Journal of the American College of Dentists</x:v>
      </x:c>
      <x:c r="Q1282" t="str">
        <x:v>Journal Article</x:v>
      </x:c>
      <x:c r="R1282" t="str">
        <x:v>Unclear</x:v>
      </x:c>
      <x:c r="S1282" t="str">
        <x:v>Unknown</x:v>
      </x:c>
      <x:c r="T1282" t="str">
        <x:v>eng</x:v>
      </x:c>
      <x:c r="U1282" t="str">
        <x:v>https://pubmed.ncbi.nlm.nih.gov/22856049/</x:v>
      </x:c>
      <x:c r="V1282" t="str"/>
      <x:c r="W1282" t="str">
        <x:f>IF(V1282="","",LOWER(SUBSTITUTE(SUBSTITUTE(SUBSTITUTE(SUBSTITUTE(TRIM(V1282),"https://doi.org/",""),"http://doi.org/",""),"https://dx.doi.org/",""),"doi:","")))</x:f>
      </x:c>
      <x:c r="X1282" t="str">
        <x:v>22856049</x:v>
      </x:c>
      <x:c r="Y1282" t="str"/>
      <x:c r="Z1282"/>
      <x:c r="AA1282" t="str">
        <x:v>PubMed/MEDLINE</x:v>
      </x:c>
      <x:c r="AB1282" t="str">
        <x:v>PUBMED-A-v1.0-2026-08-28</x:v>
      </x:c>
      <x:c r="AC1282" t="str">
        <x:v>SP-PUBMED-A-20260828</x:v>
      </x:c>
      <x:c r="AD1282" s="499" t="n">
        <x:v>46262</x:v>
      </x:c>
      <x:c r="AE1282" s="499" t="n">
        <x:v>46272</x:v>
      </x:c>
      <x:c r="AF1282" t="str">
        <x:v>9HUPFIIY</x:v>
      </x:c>
      <x:c r="AG1282"/>
      <x:c r="AH1282" t="str">
        <x:v>Tactical Athlete → Operational Readiness Brazil</x:v>
      </x:c>
      <x:c r="AI1282" t="str">
        <x:v>evidence-family:A</x:v>
      </x:c>
      <x:c r="AJ1282"/>
      <x:c r="AK1282" t="str">
        <x:f>IF(AJ1282="","",IF(OR(LOWER(AJ1282)="brazil",LOWER(AJ1282)="brasil"),"Yes","No"))</x:f>
      </x:c>
      <x:c r="AL1282"/>
      <x:c r="AM1282"/>
      <x:c r="AN1282"/>
      <x:c r="AO1282"/>
      <x:c r="AP1282"/>
      <x:c r="AQ1282"/>
      <x:c r="AR1282"/>
      <x:c r="AS1282"/>
      <x:c r="AT1282"/>
      <x:c r="AU1282"/>
      <x:c r="AV1282"/>
      <x:c r="AW1282"/>
      <x:c r="AX1282"/>
      <x:c r="AY1282"/>
      <x:c r="AZ1282"/>
      <x:c r="BA1282"/>
      <x:c r="BB1282"/>
      <x:c r="BC1282"/>
      <x:c r="BD1282"/>
      <x:c r="BE1282"/>
      <x:c r="BF1282"/>
      <x:c r="BG1282"/>
      <x:c r="BH1282"/>
      <x:c r="BI1282"/>
      <x:c r="BJ1282"/>
      <x:c r="BK1282"/>
      <x:c r="BL1282"/>
      <x:c r="BM1282"/>
      <x:c r="BN1282"/>
      <x:c r="BO1282"/>
      <x:c r="BP1282"/>
      <x:c r="BQ1282"/>
      <x:c r="BR1282"/>
      <x:c r="BS1282"/>
      <x:c r="BT1282"/>
      <x:c r="BU1282"/>
      <x:c r="BV1282"/>
      <x:c r="BW1282"/>
      <x:c r="BX1282"/>
      <x:c r="BY1282"/>
      <x:c r="BZ1282"/>
      <x:c r="CA1282"/>
      <x:c r="CB1282"/>
      <x:c r="CC1282"/>
      <x:c r="CD1282"/>
      <x:c r="CE1282"/>
      <x:c r="CF1282"/>
      <x:c r="CG1282"/>
      <x:c r="CH1282"/>
      <x:c r="CI1282"/>
      <x:c r="CJ1282" t="str">
        <x:v>Yes</x:v>
      </x:c>
      <x:c r="CK1282" t="str">
        <x:v>Yes</x:v>
      </x:c>
      <x:c r="CL1282" t="str">
        <x:v>Yes</x:v>
      </x:c>
      <x:c r="CM1282" t="str">
        <x:v>Clear</x:v>
      </x:c>
      <x:c r="CN1282" t="str">
        <x:v>Verified — clear</x:v>
      </x:c>
      <x:c r="CO1282" t="n">
        <x:v>46272</x:v>
      </x:c>
      <x:c r="CP1282" t="str">
        <x:v>https://pubmed.ncbi.nlm.nih.gov/22856049/</x:v>
      </x:c>
      <x:c r="CQ1282"/>
      <x:c r="CR1282"/>
      <x:c r="CS1282"/>
      <x:c r="CT1282"/>
      <x:c r="CU1282"/>
      <x:c r="CV1282"/>
      <x:c r="CW1282"/>
      <x:c r="CX1282"/>
      <x:c r="CY1282"/>
      <x:c r="CZ1282"/>
      <x:c r="DA1282"/>
      <x:c r="DB1282" t="str">
        <x:f>IF(L1282="","",IF(AND(COUNT(CU1282:DA1282)=7,OR(CU1282=0,CU1282=1,CU1282=2),OR(CV1282=0,CV1282=1,CV1282=2),OR(CW1282=0,CW1282=1,CW1282=2),OR(CX1282=0,CX1282=1,CX1282=2),OR(CY1282=0,CY1282=1,CY1282=2),OR(CZ1282=0,CZ1282=1,CZ1282=2),OR(DA1282=0,DA1282=1,DA1282=2)),SUM(CU1282:DA1282),""))</x:f>
      </x:c>
      <x:c r="DC1282" t="str">
        <x:f>IF(DB1282="","",ROUND(DB1282/14*10,1))</x:f>
      </x:c>
      <x:c r="DD1282" t="str">
        <x:v>Pending</x:v>
      </x:c>
      <x:c r="DE1282" t="str">
        <x:f>IF(L1282="","",IF(DC1282="","Pending",IF(DD1282="Yes","CONDITIONAL — safety override",IF(DC1282&gt;=8,"HIGH",IF(DC1282&gt;=5,"CONDITIONAL","LOW")))))</x:f>
        <x:v>Pending</x:v>
      </x:c>
      <x:c r="DF1282" t="str">
        <x:v>Pending screening and full-text appraisal; no transferability judgment made at identification.</x:v>
      </x:c>
      <x:c r="DG1282"/>
      <x:c r="DH1282"/>
      <x:c r="DI1282"/>
      <x:c r="DJ1282"/>
      <x:c r="DK1282"/>
      <x:c r="DL1282"/>
      <x:c r="DM1282"/>
      <x:c r="DN1282"/>
      <x:c r="DO1282"/>
      <x:c r="DP1282"/>
      <x:c r="DQ1282"/>
      <x:c r="DR1282"/>
      <x:c r="DS1282"/>
      <x:c r="DT1282"/>
      <x:c r="DU1282"/>
      <x:c r="DV1282"/>
      <x:c r="DW1282"/>
      <x:c r="DX1282"/>
      <x:c r="DY1282"/>
      <x:c r="DZ1282" t="str">
        <x:v>Title/abstract screening alone does not establish effectiveness, causality, methodological quality, transferability to Brazilian public safety or an institutional recommendation.</x:v>
      </x:c>
      <x:c r="EA1282" t="str">
        <x:v>Pending</x:v>
      </x:c>
      <x:c r="EB1282" t="str">
        <x:f>IF(L1282="","",IF(EC1282="READY","Yes","No / Pending"))</x:f>
        <x:v>No / Pending</x:v>
      </x:c>
      <x:c r="EC1282" t="str">
        <x:f>IF(L1282="","",IF(OR(ISNUMBER(SEARCH("Retracted Publication",Q1282)),CM1282="Retracted",CN1282="Retracted",CM1282="Expression of Concern",CN1282="Expression of Concern",F1282="Not used",CG1282="Critical",CH1282="High",CH1282="Critical"),"BLOCKED — integrity or use restriction",IF(AND(CJ1282="Yes",CK1282="Yes",CL1282="Yes"),IF(AND(CM1282="Clear",CN1282="Verified — clear"),IF(AND(AND(LEN(TRIM(CF1282))&gt;0,LEFT(LOWER(TRIM(CF1282)),7)&lt;&gt;"pending"),OR(CG1282="High",CG1282="Moderate"),OR(CH1282="Low",CH1282="Some concerns",CH1282="Not applicable")),IF(AND(DD1282="No",OR(DE1282="HIGH",DE1282="CONDITIONAL"),AND(LEN(TRIM(DF1282))&gt;0,LEFT(LOWER(TRIM(DF1282)),7)&lt;&gt;"pending")),IF(AND(AND(LEN(TRIM(DT1282))&gt;0,LEFT(LOWER(TRIM(DT1282)),7)&lt;&gt;"pending"),AND(LEN(TRIM(DU1282))&gt;0,LEFT(LOWER(TRIM(DU1282)),7)&lt;&gt;"pending"),OR(AND(LEN(TRIM(DV1282))&gt;0,LEFT(LOWER(TRIM(DV1282)),7)&lt;&gt;"pending"),AND(LEN(TRIM(DW1282))&gt;0,LEFT(LOWER(TRIM(DW1282)),7)&lt;&gt;"pending")),AND(LEN(TRIM(DX1282))&gt;0,LEFT(LOWER(TRIM(DX1282)),7)&lt;&gt;"pending")),IF(AND(F1282="Claim-ready",OR(EA1282="Strong",EA1282="Moderate"),AND(LEN(TRIM(G1282))&gt;0,LEFT(LOWER(TRIM(G1282)),7)&lt;&gt;"pending"),G1282&lt;&gt;"No substantive use decision is permitted from identification metadata alone.",AND(LEN(TRIM(DZ1282))&gt;0,LEFT(LOWER(TRIM(DZ1282)),7)&lt;&gt;"pending"),DZ1282&lt;&gt;"Identification metadata alone does not permit any substantive scientific, causal, operational, or institutional claim.",AND(LEN(TRIM(EI1282))&gt;0,LEFT(LOWER(TRIM(EI1282)),7)&lt;&gt;"pending"),ISNUMBER(EH1282),EH1282&gt;0),"READY","PENDING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2" t="str">
        <x:v>Pending</x:v>
      </x:c>
      <x:c r="EE1282"/>
      <x:c r="EF1282" t="str">
        <x:v>Pending</x:v>
      </x:c>
      <x:c r="EG1282" t="str">
        <x:v>Pending</x:v>
      </x:c>
      <x:c r="EH1282"/>
      <x:c r="EI1282" s="501"/>
      <x:c r="EJ1282"/>
      <x:c r="EK1282" t="str">
        <x:v>Pending</x:v>
      </x:c>
      <x:c r="EL1282" t="n">
        <x:v>46272</x:v>
      </x:c>
      <x:c r="EM1282" t="str">
        <x:v>Production PubMed record imported and reconciled to Zotero item 9HUPFIIY;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2" t="n">
        <x:f>IF(L1282="","",(IF(N1282&lt;&gt;"",1,0)+IF(O1282&lt;&gt;"",1,0)+IF(AJ1282&lt;&gt;"",1,0)+IF(AU1282&lt;&gt;"",1,0)+IF(BE1282&lt;&gt;"",1,0)+IF(CF1282&lt;&gt;"",1,0)+IF(CJ1282="Yes",1,0)+IF(CL1282="Yes",1,0)+IF(DE1282&lt;&gt;"Pending",1,0)+IF(F1282&lt;&gt;"",1,0)+IF(DZ1282&lt;&gt;"",1,0)+IF(EI1282&lt;&gt;"",1,0))/12)</x:f>
        <x:v>0.5</x:v>
      </x:c>
    </x:row>
    <x:row r="1283">
      <x:c r="A1283" t="str">
        <x:v>EV-1280</x:v>
      </x:c>
      <x:c r="B1283" t="str">
        <x:v>Integrity check</x:v>
      </x:c>
      <x:c r="C1283" t="str">
        <x:f>IF(L1283="","",IF(LEFT(EC1283,7)="BLOCKED","🔴 Do not use for conclusion",IF(EB1283="Yes","🟢 Claim-ready","🟡 Caution / context")))</x:f>
        <x:v>🟡 Caution / context</x:v>
      </x:c>
      <x:c r="D1283" t="str">
        <x:f>IF(L1283="","",EC1283)</x:f>
        <x:v>PENDING — appropriate appraisal</x:v>
      </x:c>
      <x:c r="E1283" t="str">
        <x:v>P3 — Medium</x:v>
      </x:c>
      <x:c r="F1283" t="str">
        <x:v>Pending</x:v>
      </x:c>
      <x:c r="G1283" t="str">
        <x:v>Title/abstract identify an explicit tactical/public-safety context and readiness domain; retain for full-text assessment.</x:v>
      </x:c>
      <x:c r="H1283" t="str">
        <x:v>Obtain and review lawful full text; confirm human adjudication; then select a design-specific appraisal instrument.</x:v>
      </x:c>
      <x:c r="I1283"/>
      <x:c r="J1283" t="str">
        <x:v>A — Core</x:v>
      </x:c>
      <x:c r="K1283" t="str">
        <x:v>IDENTIFIED</x:v>
      </x:c>
      <x:c r="L1283" t="str">
        <x:v>Combat readiness for the modern military surgeon: data from a decade of combat operations.</x:v>
      </x:c>
      <x:c r="M1283"/>
      <x:c r="N1283" t="str">
        <x:v>Tyler, Joshua A; Ritchie, John D; Leas, Michelle L; Edwards, Kurt D; Eastridge, Brian E; White, Christopher E; Knudson, M Margaret; Rasmussen, Todd E; Martin, R Russell; Blackbourne, Lorne H</x:v>
      </x:c>
      <x:c r="O1283" t="n">
        <x:v>2012</x:v>
      </x:c>
      <x:c r="P1283" t="str">
        <x:v>The journal of trauma and acute care surgery</x:v>
      </x:c>
      <x:c r="Q1283" t="str">
        <x:v>Journal Article; Research Support, U.S. Gov't, Non-P.H.S.</x:v>
      </x:c>
      <x:c r="R1283" t="str">
        <x:v>Unclear</x:v>
      </x:c>
      <x:c r="S1283" t="str">
        <x:v>Unknown</x:v>
      </x:c>
      <x:c r="T1283" t="str">
        <x:v>eng</x:v>
      </x:c>
      <x:c r="U1283" t="str">
        <x:v>https://pubmed.ncbi.nlm.nih.gov/22847097/</x:v>
      </x:c>
      <x:c r="V1283" t="str">
        <x:v>10.1097/ta.0b013e3182625ebb</x:v>
      </x:c>
      <x:c r="W1283" t="str">
        <x:f>IF(V1283="","",LOWER(SUBSTITUTE(SUBSTITUTE(SUBSTITUTE(SUBSTITUTE(TRIM(V1283),"https://doi.org/",""),"http://doi.org/",""),"https://dx.doi.org/",""),"doi:","")))</x:f>
        <x:v>10.1097/ta.0b013e3182625ebb</x:v>
      </x:c>
      <x:c r="X1283" t="str">
        <x:v>22847097</x:v>
      </x:c>
      <x:c r="Y1283" t="str"/>
      <x:c r="Z1283"/>
      <x:c r="AA1283" t="str">
        <x:v>PubMed/MEDLINE</x:v>
      </x:c>
      <x:c r="AB1283" t="str">
        <x:v>PUBMED-A-v1.0-2026-08-28</x:v>
      </x:c>
      <x:c r="AC1283" t="str">
        <x:v>SP-PUBMED-A-20260828</x:v>
      </x:c>
      <x:c r="AD1283" s="499" t="n">
        <x:v>46262</x:v>
      </x:c>
      <x:c r="AE1283" s="499" t="n">
        <x:v>46272</x:v>
      </x:c>
      <x:c r="AF1283" t="str">
        <x:v>Z93I8K9T</x:v>
      </x:c>
      <x:c r="AG1283"/>
      <x:c r="AH1283" t="str">
        <x:v>Tactical Athlete → Operational Readiness Brazil</x:v>
      </x:c>
      <x:c r="AI1283" t="str">
        <x:v>evidence-family:A</x:v>
      </x:c>
      <x:c r="AJ1283"/>
      <x:c r="AK1283" t="str">
        <x:f>IF(AJ1283="","",IF(OR(LOWER(AJ1283)="brazil",LOWER(AJ1283)="brasil"),"Yes","No"))</x:f>
      </x:c>
      <x:c r="AL1283"/>
      <x:c r="AM1283"/>
      <x:c r="AN1283"/>
      <x:c r="AO1283"/>
      <x:c r="AP1283"/>
      <x:c r="AQ1283"/>
      <x:c r="AR1283"/>
      <x:c r="AS1283"/>
      <x:c r="AT1283"/>
      <x:c r="AU1283"/>
      <x:c r="AV1283"/>
      <x:c r="AW1283"/>
      <x:c r="AX1283"/>
      <x:c r="AY1283"/>
      <x:c r="AZ1283"/>
      <x:c r="BA1283"/>
      <x:c r="BB1283"/>
      <x:c r="BC1283"/>
      <x:c r="BD1283"/>
      <x:c r="BE1283"/>
      <x:c r="BF1283"/>
      <x:c r="BG1283"/>
      <x:c r="BH1283"/>
      <x:c r="BI1283"/>
      <x:c r="BJ1283"/>
      <x:c r="BK1283"/>
      <x:c r="BL1283"/>
      <x:c r="BM1283"/>
      <x:c r="BN1283"/>
      <x:c r="BO1283"/>
      <x:c r="BP1283"/>
      <x:c r="BQ1283"/>
      <x:c r="BR1283"/>
      <x:c r="BS1283"/>
      <x:c r="BT1283"/>
      <x:c r="BU1283"/>
      <x:c r="BV1283"/>
      <x:c r="BW1283"/>
      <x:c r="BX1283"/>
      <x:c r="BY1283"/>
      <x:c r="BZ1283"/>
      <x:c r="CA1283"/>
      <x:c r="CB1283"/>
      <x:c r="CC1283"/>
      <x:c r="CD1283"/>
      <x:c r="CE1283"/>
      <x:c r="CF1283"/>
      <x:c r="CG1283"/>
      <x:c r="CH1283"/>
      <x:c r="CI1283"/>
      <x:c r="CJ1283" t="str">
        <x:v>Yes</x:v>
      </x:c>
      <x:c r="CK1283" t="str">
        <x:v>Yes</x:v>
      </x:c>
      <x:c r="CL1283" t="str">
        <x:v>Yes</x:v>
      </x:c>
      <x:c r="CM1283" t="str">
        <x:v>Clear</x:v>
      </x:c>
      <x:c r="CN1283" t="str">
        <x:v>Verified — clear</x:v>
      </x:c>
      <x:c r="CO1283" t="n">
        <x:v>46272</x:v>
      </x:c>
      <x:c r="CP1283" t="str">
        <x:v>https://pubmed.ncbi.nlm.nih.gov/22847097/</x:v>
      </x:c>
      <x:c r="CQ1283"/>
      <x:c r="CR1283"/>
      <x:c r="CS1283"/>
      <x:c r="CT1283"/>
      <x:c r="CU1283"/>
      <x:c r="CV1283"/>
      <x:c r="CW1283"/>
      <x:c r="CX1283"/>
      <x:c r="CY1283"/>
      <x:c r="CZ1283"/>
      <x:c r="DA1283"/>
      <x:c r="DB1283" t="str">
        <x:f>IF(L1283="","",IF(AND(COUNT(CU1283:DA1283)=7,OR(CU1283=0,CU1283=1,CU1283=2),OR(CV1283=0,CV1283=1,CV1283=2),OR(CW1283=0,CW1283=1,CW1283=2),OR(CX1283=0,CX1283=1,CX1283=2),OR(CY1283=0,CY1283=1,CY1283=2),OR(CZ1283=0,CZ1283=1,CZ1283=2),OR(DA1283=0,DA1283=1,DA1283=2)),SUM(CU1283:DA1283),""))</x:f>
      </x:c>
      <x:c r="DC1283" t="str">
        <x:f>IF(DB1283="","",ROUND(DB1283/14*10,1))</x:f>
      </x:c>
      <x:c r="DD1283" t="str">
        <x:v>Pending</x:v>
      </x:c>
      <x:c r="DE1283" t="str">
        <x:f>IF(L1283="","",IF(DC1283="","Pending",IF(DD1283="Yes","CONDITIONAL — safety override",IF(DC1283&gt;=8,"HIGH",IF(DC1283&gt;=5,"CONDITIONAL","LOW")))))</x:f>
        <x:v>Pending</x:v>
      </x:c>
      <x:c r="DF1283" t="str">
        <x:v>Pending screening and full-text appraisal; no transferability judgment made at identification.</x:v>
      </x:c>
      <x:c r="DG1283"/>
      <x:c r="DH1283"/>
      <x:c r="DI1283"/>
      <x:c r="DJ1283"/>
      <x:c r="DK1283"/>
      <x:c r="DL1283"/>
      <x:c r="DM1283"/>
      <x:c r="DN1283"/>
      <x:c r="DO1283"/>
      <x:c r="DP1283"/>
      <x:c r="DQ1283"/>
      <x:c r="DR1283"/>
      <x:c r="DS1283"/>
      <x:c r="DT1283"/>
      <x:c r="DU1283"/>
      <x:c r="DV1283"/>
      <x:c r="DW1283"/>
      <x:c r="DX1283"/>
      <x:c r="DY1283"/>
      <x:c r="DZ1283" t="str">
        <x:v>Title/abstract screening alone does not establish effectiveness, causality, methodological quality, transferability to Brazilian public safety or an institutional recommendation.</x:v>
      </x:c>
      <x:c r="EA1283" t="str">
        <x:v>Pending</x:v>
      </x:c>
      <x:c r="EB1283" t="str">
        <x:f>IF(L1283="","",IF(EC1283="READY","Yes","No / Pending"))</x:f>
        <x:v>No / Pending</x:v>
      </x:c>
      <x:c r="EC1283" t="str">
        <x:f>IF(L1283="","",IF(OR(ISNUMBER(SEARCH("Retracted Publication",Q1283)),CM1283="Retracted",CN1283="Retracted",CM1283="Expression of Concern",CN1283="Expression of Concern",F1283="Not used",CG1283="Critical",CH1283="High",CH1283="Critical"),"BLOCKED — integrity or use restriction",IF(AND(CJ1283="Yes",CK1283="Yes",CL1283="Yes"),IF(AND(CM1283="Clear",CN1283="Verified — clear"),IF(AND(AND(LEN(TRIM(CF1283))&gt;0,LEFT(LOWER(TRIM(CF1283)),7)&lt;&gt;"pending"),OR(CG1283="High",CG1283="Moderate"),OR(CH1283="Low",CH1283="Some concerns",CH1283="Not applicable")),IF(AND(DD1283="No",OR(DE1283="HIGH",DE1283="CONDITIONAL"),AND(LEN(TRIM(DF1283))&gt;0,LEFT(LOWER(TRIM(DF1283)),7)&lt;&gt;"pending")),IF(AND(AND(LEN(TRIM(DT1283))&gt;0,LEFT(LOWER(TRIM(DT1283)),7)&lt;&gt;"pending"),AND(LEN(TRIM(DU1283))&gt;0,LEFT(LOWER(TRIM(DU1283)),7)&lt;&gt;"pending"),OR(AND(LEN(TRIM(DV1283))&gt;0,LEFT(LOWER(TRIM(DV1283)),7)&lt;&gt;"pending"),AND(LEN(TRIM(DW1283))&gt;0,LEFT(LOWER(TRIM(DW1283)),7)&lt;&gt;"pending")),AND(LEN(TRIM(DX1283))&gt;0,LEFT(LOWER(TRIM(DX1283)),7)&lt;&gt;"pending")),IF(AND(F1283="Claim-ready",OR(EA1283="Strong",EA1283="Moderate"),AND(LEN(TRIM(G1283))&gt;0,LEFT(LOWER(TRIM(G1283)),7)&lt;&gt;"pending"),G1283&lt;&gt;"No substantive use decision is permitted from identification metadata alone.",AND(LEN(TRIM(DZ1283))&gt;0,LEFT(LOWER(TRIM(DZ1283)),7)&lt;&gt;"pending"),DZ1283&lt;&gt;"Identification metadata alone does not permit any substantive scientific, causal, operational, or institutional claim.",AND(LEN(TRIM(EI1283))&gt;0,LEFT(LOWER(TRIM(EI1283)),7)&lt;&gt;"pending"),ISNUMBER(EH1283),EH1283&gt;0),"READY","PENDING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3" t="str">
        <x:v>Pending</x:v>
      </x:c>
      <x:c r="EE1283"/>
      <x:c r="EF1283" t="str">
        <x:v>Pending</x:v>
      </x:c>
      <x:c r="EG1283" t="str">
        <x:v>Pending</x:v>
      </x:c>
      <x:c r="EH1283"/>
      <x:c r="EI1283" s="501"/>
      <x:c r="EJ1283"/>
      <x:c r="EK1283" t="str">
        <x:v>Pending</x:v>
      </x:c>
      <x:c r="EL1283" t="n">
        <x:v>46272</x:v>
      </x:c>
      <x:c r="EM1283" t="str">
        <x:v>Production PubMed record imported and reconciled to Zotero item Z93I8K9T;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3" t="n">
        <x:f>IF(L1283="","",(IF(N1283&lt;&gt;"",1,0)+IF(O1283&lt;&gt;"",1,0)+IF(AJ1283&lt;&gt;"",1,0)+IF(AU1283&lt;&gt;"",1,0)+IF(BE1283&lt;&gt;"",1,0)+IF(CF1283&lt;&gt;"",1,0)+IF(CJ1283="Yes",1,0)+IF(CL1283="Yes",1,0)+IF(DE1283&lt;&gt;"Pending",1,0)+IF(F1283&lt;&gt;"",1,0)+IF(DZ1283&lt;&gt;"",1,0)+IF(EI1283&lt;&gt;"",1,0))/12)</x:f>
        <x:v>0.5</x:v>
      </x:c>
    </x:row>
    <x:row r="1284">
      <x:c r="A1284" t="str">
        <x:v>EV-1281</x:v>
      </x:c>
      <x:c r="B1284" t="str">
        <x:v>Integrity check</x:v>
      </x:c>
      <x:c r="C1284" t="str">
        <x:f>IF(L1284="","",IF(LEFT(EC1284,7)="BLOCKED","🔴 Do not use for conclusion",IF(EB1284="Yes","🟢 Claim-ready","🟡 Caution / context")))</x:f>
        <x:v>🟡 Caution / context</x:v>
      </x:c>
      <x:c r="D1284" t="str">
        <x:f>IF(L1284="","",EC1284)</x:f>
        <x:v>PENDING — appropriate appraisal</x:v>
      </x:c>
      <x:c r="E1284" t="str">
        <x:v>P3 — Medium</x:v>
      </x:c>
      <x:c r="F1284" t="str">
        <x:v>Pending</x:v>
      </x:c>
      <x:c r="G1284" t="str">
        <x:v>Title/abstract identify an explicit operational APHT/medical-readiness topic; retain for full-text assessment.</x:v>
      </x:c>
      <x:c r="H1284" t="str">
        <x:v>Obtain and review lawful full text; confirm human adjudication; then select a design-specific appraisal instrument.</x:v>
      </x:c>
      <x:c r="I1284"/>
      <x:c r="J1284" t="str">
        <x:v>B — APHT / Medical Readiness</x:v>
      </x:c>
      <x:c r="K1284" t="str">
        <x:v>IDENTIFIED</x:v>
      </x:c>
      <x:c r="L1284" t="str">
        <x:v>The effects of standardized trauma training on prehospital pain control: have pain medication administration rates increased on the battlefield?</x:v>
      </x:c>
      <x:c r="M1284"/>
      <x:c r="N1284" t="str">
        <x:v>Bowman, W Joseph; Nesbitt, Michael E; Therien, Sean P</x:v>
      </x:c>
      <x:c r="O1284" t="n">
        <x:v>2012</x:v>
      </x:c>
      <x:c r="P1284" t="str">
        <x:v>The journal of trauma and acute care surgery</x:v>
      </x:c>
      <x:c r="Q1284" t="str">
        <x:v>Journal Article</x:v>
      </x:c>
      <x:c r="R1284" t="str">
        <x:v>Unclear</x:v>
      </x:c>
      <x:c r="S1284" t="str">
        <x:v>Unknown</x:v>
      </x:c>
      <x:c r="T1284" t="str">
        <x:v>eng</x:v>
      </x:c>
      <x:c r="U1284" t="str">
        <x:v>https://pubmed.ncbi.nlm.nih.gov/22847093/</x:v>
      </x:c>
      <x:c r="V1284" t="str">
        <x:v>10.1097/ta.0b013e3182606148</x:v>
      </x:c>
      <x:c r="W1284" t="str">
        <x:f>IF(V1284="","",LOWER(SUBSTITUTE(SUBSTITUTE(SUBSTITUTE(SUBSTITUTE(TRIM(V1284),"https://doi.org/",""),"http://doi.org/",""),"https://dx.doi.org/",""),"doi:","")))</x:f>
        <x:v>10.1097/ta.0b013e3182606148</x:v>
      </x:c>
      <x:c r="X1284" t="str">
        <x:v>22847093</x:v>
      </x:c>
      <x:c r="Y1284" t="str"/>
      <x:c r="Z1284"/>
      <x:c r="AA1284" t="str">
        <x:v>PubMed/MEDLINE</x:v>
      </x:c>
      <x:c r="AB1284" t="str">
        <x:v>PUBMED-B-v1.0-2026-08-28</x:v>
      </x:c>
      <x:c r="AC1284" t="str">
        <x:v>SP-PUBMED-B-20260828</x:v>
      </x:c>
      <x:c r="AD1284" s="499" t="n">
        <x:v>46262</x:v>
      </x:c>
      <x:c r="AE1284" s="499" t="n">
        <x:v>46272</x:v>
      </x:c>
      <x:c r="AF1284" t="str">
        <x:v>G2LD5FP6</x:v>
      </x:c>
      <x:c r="AG1284"/>
      <x:c r="AH1284" t="str">
        <x:v>Tactical Athlete → Operational Readiness Brazil</x:v>
      </x:c>
      <x:c r="AI1284" t="str">
        <x:v>evidence-family:B</x:v>
      </x:c>
      <x:c r="AJ1284"/>
      <x:c r="AK1284" t="str">
        <x:f>IF(AJ1284="","",IF(OR(LOWER(AJ1284)="brazil",LOWER(AJ1284)="brasil"),"Yes","No"))</x:f>
      </x:c>
      <x:c r="AL1284"/>
      <x:c r="AM1284"/>
      <x:c r="AN1284"/>
      <x:c r="AO1284"/>
      <x:c r="AP1284"/>
      <x:c r="AQ1284"/>
      <x:c r="AR1284"/>
      <x:c r="AS1284"/>
      <x:c r="AT1284"/>
      <x:c r="AU1284"/>
      <x:c r="AV1284"/>
      <x:c r="AW1284"/>
      <x:c r="AX1284"/>
      <x:c r="AY1284"/>
      <x:c r="AZ1284"/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/>
      <x:c r="BO1284"/>
      <x:c r="BP1284"/>
      <x:c r="BQ1284"/>
      <x:c r="BR1284"/>
      <x:c r="BS1284"/>
      <x:c r="BT1284"/>
      <x:c r="BU1284"/>
      <x:c r="BV1284"/>
      <x:c r="BW1284"/>
      <x:c r="BX1284"/>
      <x:c r="BY1284"/>
      <x:c r="BZ1284"/>
      <x:c r="CA1284"/>
      <x:c r="CB1284"/>
      <x:c r="CC1284"/>
      <x:c r="CD1284"/>
      <x:c r="CE1284"/>
      <x:c r="CF1284"/>
      <x:c r="CG1284"/>
      <x:c r="CH1284"/>
      <x:c r="CI1284"/>
      <x:c r="CJ1284" t="str">
        <x:v>Yes</x:v>
      </x:c>
      <x:c r="CK1284" t="str">
        <x:v>Yes</x:v>
      </x:c>
      <x:c r="CL1284" t="str">
        <x:v>Yes</x:v>
      </x:c>
      <x:c r="CM1284" t="str">
        <x:v>Clear</x:v>
      </x:c>
      <x:c r="CN1284" t="str">
        <x:v>Verified — clear</x:v>
      </x:c>
      <x:c r="CO1284" t="n">
        <x:v>46272</x:v>
      </x:c>
      <x:c r="CP1284" t="str">
        <x:v>https://pubmed.ncbi.nlm.nih.gov/22847093/</x:v>
      </x:c>
      <x:c r="CQ1284"/>
      <x:c r="CR1284"/>
      <x:c r="CS1284"/>
      <x:c r="CT1284"/>
      <x:c r="CU1284"/>
      <x:c r="CV1284"/>
      <x:c r="CW1284"/>
      <x:c r="CX1284"/>
      <x:c r="CY1284"/>
      <x:c r="CZ1284"/>
      <x:c r="DA1284"/>
      <x:c r="DB1284" t="str">
        <x:f>IF(L1284="","",IF(AND(COUNT(CU1284:DA1284)=7,OR(CU1284=0,CU1284=1,CU1284=2),OR(CV1284=0,CV1284=1,CV1284=2),OR(CW1284=0,CW1284=1,CW1284=2),OR(CX1284=0,CX1284=1,CX1284=2),OR(CY1284=0,CY1284=1,CY1284=2),OR(CZ1284=0,CZ1284=1,CZ1284=2),OR(DA1284=0,DA1284=1,DA1284=2)),SUM(CU1284:DA1284),""))</x:f>
      </x:c>
      <x:c r="DC1284" t="str">
        <x:f>IF(DB1284="","",ROUND(DB1284/14*10,1))</x:f>
      </x:c>
      <x:c r="DD1284" t="str">
        <x:v>Pending</x:v>
      </x:c>
      <x:c r="DE1284" t="str">
        <x:f>IF(L1284="","",IF(DC1284="","Pending",IF(DD1284="Yes","CONDITIONAL — safety override",IF(DC1284&gt;=8,"HIGH",IF(DC1284&gt;=5,"CONDITIONAL","LOW")))))</x:f>
        <x:v>Pending</x:v>
      </x:c>
      <x:c r="DF1284" t="str">
        <x:v>Pending screening and full-text appraisal; no transferability judgment made at identification.</x:v>
      </x:c>
      <x:c r="DG1284"/>
      <x:c r="DH1284"/>
      <x:c r="DI1284"/>
      <x:c r="DJ1284"/>
      <x:c r="DK1284"/>
      <x:c r="DL1284"/>
      <x:c r="DM1284"/>
      <x:c r="DN1284"/>
      <x:c r="DO1284"/>
      <x:c r="DP1284"/>
      <x:c r="DQ1284"/>
      <x:c r="DR1284"/>
      <x:c r="DS1284"/>
      <x:c r="DT1284"/>
      <x:c r="DU1284"/>
      <x:c r="DV1284"/>
      <x:c r="DW1284"/>
      <x:c r="DX1284"/>
      <x:c r="DY1284"/>
      <x:c r="DZ1284" t="str">
        <x:v>Title/abstract screening alone does not establish effectiveness, causality, methodological quality, transferability to Brazilian public safety or an institutional recommendation.</x:v>
      </x:c>
      <x:c r="EA1284" t="str">
        <x:v>Pending</x:v>
      </x:c>
      <x:c r="EB1284" t="str">
        <x:f>IF(L1284="","",IF(EC1284="READY","Yes","No / Pending"))</x:f>
        <x:v>No / Pending</x:v>
      </x:c>
      <x:c r="EC1284" t="str">
        <x:f>IF(L1284="","",IF(OR(ISNUMBER(SEARCH("Retracted Publication",Q1284)),CM1284="Retracted",CN1284="Retracted",CM1284="Expression of Concern",CN1284="Expression of Concern",F1284="Not used",CG1284="Critical",CH1284="High",CH1284="Critical"),"BLOCKED — integrity or use restriction",IF(AND(CJ1284="Yes",CK1284="Yes",CL1284="Yes"),IF(AND(CM1284="Clear",CN1284="Verified — clear"),IF(AND(AND(LEN(TRIM(CF1284))&gt;0,LEFT(LOWER(TRIM(CF1284)),7)&lt;&gt;"pending"),OR(CG1284="High",CG1284="Moderate"),OR(CH1284="Low",CH1284="Some concerns",CH1284="Not applicable")),IF(AND(DD1284="No",OR(DE1284="HIGH",DE1284="CONDITIONAL"),AND(LEN(TRIM(DF1284))&gt;0,LEFT(LOWER(TRIM(DF1284)),7)&lt;&gt;"pending")),IF(AND(AND(LEN(TRIM(DT1284))&gt;0,LEFT(LOWER(TRIM(DT1284)),7)&lt;&gt;"pending"),AND(LEN(TRIM(DU1284))&gt;0,LEFT(LOWER(TRIM(DU1284)),7)&lt;&gt;"pending"),OR(AND(LEN(TRIM(DV1284))&gt;0,LEFT(LOWER(TRIM(DV1284)),7)&lt;&gt;"pending"),AND(LEN(TRIM(DW1284))&gt;0,LEFT(LOWER(TRIM(DW1284)),7)&lt;&gt;"pending")),AND(LEN(TRIM(DX1284))&gt;0,LEFT(LOWER(TRIM(DX1284)),7)&lt;&gt;"pending")),IF(AND(F1284="Claim-ready",OR(EA1284="Strong",EA1284="Moderate"),AND(LEN(TRIM(G1284))&gt;0,LEFT(LOWER(TRIM(G1284)),7)&lt;&gt;"pending"),G1284&lt;&gt;"No substantive use decision is permitted from identification metadata alone.",AND(LEN(TRIM(DZ1284))&gt;0,LEFT(LOWER(TRIM(DZ1284)),7)&lt;&gt;"pending"),DZ1284&lt;&gt;"Identification metadata alone does not permit any substantive scientific, causal, operational, or institutional claim.",AND(LEN(TRIM(EI1284))&gt;0,LEFT(LOWER(TRIM(EI1284)),7)&lt;&gt;"pending"),ISNUMBER(EH1284),EH1284&gt;0),"READY","PENDING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4" t="str">
        <x:v>Pending</x:v>
      </x:c>
      <x:c r="EE1284"/>
      <x:c r="EF1284" t="str">
        <x:v>Pending</x:v>
      </x:c>
      <x:c r="EG1284" t="str">
        <x:v>Pending</x:v>
      </x:c>
      <x:c r="EH1284"/>
      <x:c r="EI1284" s="501"/>
      <x:c r="EJ1284"/>
      <x:c r="EK1284" t="str">
        <x:v>Pending</x:v>
      </x:c>
      <x:c r="EL1284" t="n">
        <x:v>46272</x:v>
      </x:c>
      <x:c r="EM1284" t="str">
        <x:v>Production PubMed record imported and reconciled to Zotero item G2LD5FP6;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4" t="n">
        <x:f>IF(L1284="","",(IF(N1284&lt;&gt;"",1,0)+IF(O1284&lt;&gt;"",1,0)+IF(AJ1284&lt;&gt;"",1,0)+IF(AU1284&lt;&gt;"",1,0)+IF(BE1284&lt;&gt;"",1,0)+IF(CF1284&lt;&gt;"",1,0)+IF(CJ1284="Yes",1,0)+IF(CL1284="Yes",1,0)+IF(DE1284&lt;&gt;"Pending",1,0)+IF(F1284&lt;&gt;"",1,0)+IF(DZ1284&lt;&gt;"",1,0)+IF(EI1284&lt;&gt;"",1,0))/12)</x:f>
        <x:v>0.5</x:v>
      </x:c>
    </x:row>
    <x:row r="1285">
      <x:c r="A1285" t="str">
        <x:v>EV-1282</x:v>
      </x:c>
      <x:c r="B1285" t="str">
        <x:v>Integrity check</x:v>
      </x:c>
      <x:c r="C1285" t="str">
        <x:f>IF(L1285="","",IF(LEFT(EC1285,7)="BLOCKED","🔴 Do not use for conclusion",IF(EB1285="Yes","🟢 Claim-ready","🟡 Caution / context")))</x:f>
        <x:v>🟡 Caution / context</x:v>
      </x:c>
      <x:c r="D1285" t="str">
        <x:f>IF(L1285="","",EC1285)</x:f>
        <x:v>PENDING — appropriate appraisal</x:v>
      </x:c>
      <x:c r="E1285" t="str">
        <x:v>P3 — Medium</x:v>
      </x:c>
      <x:c r="F1285" t="str">
        <x:v>Pending</x:v>
      </x:c>
      <x:c r="G1285" t="str">
        <x:v>Title/abstract identify an explicit operational APHT/medical-readiness topic; retain for full-text assessment.</x:v>
      </x:c>
      <x:c r="H1285" t="str">
        <x:v>Obtain and review lawful full text; confirm human adjudication; then select a design-specific appraisal instrument.</x:v>
      </x:c>
      <x:c r="I1285"/>
      <x:c r="J1285" t="str">
        <x:v>B — APHT / Medical Readiness</x:v>
      </x:c>
      <x:c r="K1285" t="str">
        <x:v>IDENTIFIED</x:v>
      </x:c>
      <x:c r="L1285" t="str">
        <x:v>Prehospital interventions performed in a combat zone: a prospective multicenter study of 1,003 combat wounded.</x:v>
      </x:c>
      <x:c r="M1285"/>
      <x:c r="N1285" t="str">
        <x:v>Lairet, Julio R; Bebarta, Vikhyat S; Burns, Christopher J; Lairet, Kimberly F; Rasmussen, Todd E; Renz, Evan M; King, Booker T; Fernandez, William; Gerhardt, Robert; Butler, Frank; DuBose, Joseph; Cestero, Ramon; Salinas, Jose; Torres, Pedro; Minnick, Joanne; Blackbourne, Lorne H</x:v>
      </x:c>
      <x:c r="O1285" t="n">
        <x:v>2012</x:v>
      </x:c>
      <x:c r="P1285" t="str">
        <x:v>The journal of trauma and acute care surgery</x:v>
      </x:c>
      <x:c r="Q1285" t="str">
        <x:v>Journal Article; Multicenter Study</x:v>
      </x:c>
      <x:c r="R1285" t="str">
        <x:v>Unclear</x:v>
      </x:c>
      <x:c r="S1285" t="str">
        <x:v>Unknown</x:v>
      </x:c>
      <x:c r="T1285" t="str">
        <x:v>eng</x:v>
      </x:c>
      <x:c r="U1285" t="str">
        <x:v>https://pubmed.ncbi.nlm.nih.gov/22847092/</x:v>
      </x:c>
      <x:c r="V1285" t="str">
        <x:v>10.1097/ta.0b013e3182606022</x:v>
      </x:c>
      <x:c r="W1285" t="str">
        <x:f>IF(V1285="","",LOWER(SUBSTITUTE(SUBSTITUTE(SUBSTITUTE(SUBSTITUTE(TRIM(V1285),"https://doi.org/",""),"http://doi.org/",""),"https://dx.doi.org/",""),"doi:","")))</x:f>
        <x:v>10.1097/ta.0b013e3182606022</x:v>
      </x:c>
      <x:c r="X1285" t="str">
        <x:v>22847092</x:v>
      </x:c>
      <x:c r="Y1285" t="str"/>
      <x:c r="Z1285"/>
      <x:c r="AA1285" t="str">
        <x:v>PubMed/MEDLINE</x:v>
      </x:c>
      <x:c r="AB1285" t="str">
        <x:v>PUBMED-B-v1.0-2026-08-28</x:v>
      </x:c>
      <x:c r="AC1285" t="str">
        <x:v>SP-PUBMED-B-20260828</x:v>
      </x:c>
      <x:c r="AD1285" s="499" t="n">
        <x:v>46262</x:v>
      </x:c>
      <x:c r="AE1285" s="499" t="n">
        <x:v>46272</x:v>
      </x:c>
      <x:c r="AF1285" t="str">
        <x:v>TCNNAS9E</x:v>
      </x:c>
      <x:c r="AG1285"/>
      <x:c r="AH1285" t="str">
        <x:v>Tactical Athlete → Operational Readiness Brazil</x:v>
      </x:c>
      <x:c r="AI1285" t="str">
        <x:v>evidence-family:B</x:v>
      </x:c>
      <x:c r="AJ1285"/>
      <x:c r="AK1285" t="str">
        <x:f>IF(AJ1285="","",IF(OR(LOWER(AJ1285)="brazil",LOWER(AJ1285)="brasil"),"Yes","No"))</x:f>
      </x:c>
      <x:c r="AL1285"/>
      <x:c r="AM1285"/>
      <x:c r="AN1285"/>
      <x:c r="AO1285"/>
      <x:c r="AP1285"/>
      <x:c r="AQ1285"/>
      <x:c r="AR1285"/>
      <x:c r="AS1285"/>
      <x:c r="AT1285"/>
      <x:c r="AU1285"/>
      <x:c r="AV1285"/>
      <x:c r="AW1285"/>
      <x:c r="AX1285"/>
      <x:c r="AY1285"/>
      <x:c r="AZ1285"/>
      <x:c r="BA1285"/>
      <x:c r="BB1285"/>
      <x:c r="BC1285"/>
      <x:c r="BD1285"/>
      <x:c r="BE1285"/>
      <x:c r="BF1285"/>
      <x:c r="BG1285"/>
      <x:c r="BH1285"/>
      <x:c r="BI1285"/>
      <x:c r="BJ1285"/>
      <x:c r="BK1285"/>
      <x:c r="BL1285"/>
      <x:c r="BM1285"/>
      <x:c r="BN1285"/>
      <x:c r="BO1285"/>
      <x:c r="BP1285"/>
      <x:c r="BQ1285"/>
      <x:c r="BR1285"/>
      <x:c r="BS1285"/>
      <x:c r="BT1285"/>
      <x:c r="BU1285"/>
      <x:c r="BV1285"/>
      <x:c r="BW1285"/>
      <x:c r="BX1285"/>
      <x:c r="BY1285"/>
      <x:c r="BZ1285"/>
      <x:c r="CA1285"/>
      <x:c r="CB1285"/>
      <x:c r="CC1285"/>
      <x:c r="CD1285"/>
      <x:c r="CE1285"/>
      <x:c r="CF1285"/>
      <x:c r="CG1285"/>
      <x:c r="CH1285"/>
      <x:c r="CI1285"/>
      <x:c r="CJ1285" t="str">
        <x:v>Yes</x:v>
      </x:c>
      <x:c r="CK1285" t="str">
        <x:v>Yes</x:v>
      </x:c>
      <x:c r="CL1285" t="str">
        <x:v>Yes</x:v>
      </x:c>
      <x:c r="CM1285" t="str">
        <x:v>Clear</x:v>
      </x:c>
      <x:c r="CN1285" t="str">
        <x:v>Verified — clear</x:v>
      </x:c>
      <x:c r="CO1285" t="n">
        <x:v>46272</x:v>
      </x:c>
      <x:c r="CP1285" t="str">
        <x:v>https://pubmed.ncbi.nlm.nih.gov/22847092/</x:v>
      </x:c>
      <x:c r="CQ1285"/>
      <x:c r="CR1285"/>
      <x:c r="CS1285"/>
      <x:c r="CT1285"/>
      <x:c r="CU1285"/>
      <x:c r="CV1285"/>
      <x:c r="CW1285"/>
      <x:c r="CX1285"/>
      <x:c r="CY1285"/>
      <x:c r="CZ1285"/>
      <x:c r="DA1285"/>
      <x:c r="DB1285" t="str">
        <x:f>IF(L1285="","",IF(AND(COUNT(CU1285:DA1285)=7,OR(CU1285=0,CU1285=1,CU1285=2),OR(CV1285=0,CV1285=1,CV1285=2),OR(CW1285=0,CW1285=1,CW1285=2),OR(CX1285=0,CX1285=1,CX1285=2),OR(CY1285=0,CY1285=1,CY1285=2),OR(CZ1285=0,CZ1285=1,CZ1285=2),OR(DA1285=0,DA1285=1,DA1285=2)),SUM(CU1285:DA1285),""))</x:f>
      </x:c>
      <x:c r="DC1285" t="str">
        <x:f>IF(DB1285="","",ROUND(DB1285/14*10,1))</x:f>
      </x:c>
      <x:c r="DD1285" t="str">
        <x:v>Pending</x:v>
      </x:c>
      <x:c r="DE1285" t="str">
        <x:f>IF(L1285="","",IF(DC1285="","Pending",IF(DD1285="Yes","CONDITIONAL — safety override",IF(DC1285&gt;=8,"HIGH",IF(DC1285&gt;=5,"CONDITIONAL","LOW")))))</x:f>
        <x:v>Pending</x:v>
      </x:c>
      <x:c r="DF1285" t="str">
        <x:v>Pending screening and full-text appraisal; no transferability judgment made at identification.</x:v>
      </x:c>
      <x:c r="DG1285"/>
      <x:c r="DH1285"/>
      <x:c r="DI1285"/>
      <x:c r="DJ1285"/>
      <x:c r="DK1285"/>
      <x:c r="DL1285"/>
      <x:c r="DM1285"/>
      <x:c r="DN1285"/>
      <x:c r="DO1285"/>
      <x:c r="DP1285"/>
      <x:c r="DQ1285"/>
      <x:c r="DR1285"/>
      <x:c r="DS1285"/>
      <x:c r="DT1285"/>
      <x:c r="DU1285"/>
      <x:c r="DV1285"/>
      <x:c r="DW1285"/>
      <x:c r="DX1285"/>
      <x:c r="DY1285"/>
      <x:c r="DZ1285" t="str">
        <x:v>Title/abstract screening alone does not establish effectiveness, causality, methodological quality, transferability to Brazilian public safety or an institutional recommendation.</x:v>
      </x:c>
      <x:c r="EA1285" t="str">
        <x:v>Pending</x:v>
      </x:c>
      <x:c r="EB1285" t="str">
        <x:f>IF(L1285="","",IF(EC1285="READY","Yes","No / Pending"))</x:f>
        <x:v>No / Pending</x:v>
      </x:c>
      <x:c r="EC1285" t="str">
        <x:f>IF(L1285="","",IF(OR(ISNUMBER(SEARCH("Retracted Publication",Q1285)),CM1285="Retracted",CN1285="Retracted",CM1285="Expression of Concern",CN1285="Expression of Concern",F1285="Not used",CG1285="Critical",CH1285="High",CH1285="Critical"),"BLOCKED — integrity or use restriction",IF(AND(CJ1285="Yes",CK1285="Yes",CL1285="Yes"),IF(AND(CM1285="Clear",CN1285="Verified — clear"),IF(AND(AND(LEN(TRIM(CF1285))&gt;0,LEFT(LOWER(TRIM(CF1285)),7)&lt;&gt;"pending"),OR(CG1285="High",CG1285="Moderate"),OR(CH1285="Low",CH1285="Some concerns",CH1285="Not applicable")),IF(AND(DD1285="No",OR(DE1285="HIGH",DE1285="CONDITIONAL"),AND(LEN(TRIM(DF1285))&gt;0,LEFT(LOWER(TRIM(DF1285)),7)&lt;&gt;"pending")),IF(AND(AND(LEN(TRIM(DT1285))&gt;0,LEFT(LOWER(TRIM(DT1285)),7)&lt;&gt;"pending"),AND(LEN(TRIM(DU1285))&gt;0,LEFT(LOWER(TRIM(DU1285)),7)&lt;&gt;"pending"),OR(AND(LEN(TRIM(DV1285))&gt;0,LEFT(LOWER(TRIM(DV1285)),7)&lt;&gt;"pending"),AND(LEN(TRIM(DW1285))&gt;0,LEFT(LOWER(TRIM(DW1285)),7)&lt;&gt;"pending")),AND(LEN(TRIM(DX1285))&gt;0,LEFT(LOWER(TRIM(DX1285)),7)&lt;&gt;"pending")),IF(AND(F1285="Claim-ready",OR(EA1285="Strong",EA1285="Moderate"),AND(LEN(TRIM(G1285))&gt;0,LEFT(LOWER(TRIM(G1285)),7)&lt;&gt;"pending"),G1285&lt;&gt;"No substantive use decision is permitted from identification metadata alone.",AND(LEN(TRIM(DZ1285))&gt;0,LEFT(LOWER(TRIM(DZ1285)),7)&lt;&gt;"pending"),DZ1285&lt;&gt;"Identification metadata alone does not permit any substantive scientific, causal, operational, or institutional claim.",AND(LEN(TRIM(EI1285))&gt;0,LEFT(LOWER(TRIM(EI1285)),7)&lt;&gt;"pending"),ISNUMBER(EH1285),EH1285&gt;0),"READY","PENDING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5" t="str">
        <x:v>Pending</x:v>
      </x:c>
      <x:c r="EE1285"/>
      <x:c r="EF1285" t="str">
        <x:v>Pending</x:v>
      </x:c>
      <x:c r="EG1285" t="str">
        <x:v>Pending</x:v>
      </x:c>
      <x:c r="EH1285"/>
      <x:c r="EI1285" s="501"/>
      <x:c r="EJ1285"/>
      <x:c r="EK1285" t="str">
        <x:v>Pending</x:v>
      </x:c>
      <x:c r="EL1285" t="n">
        <x:v>46272</x:v>
      </x:c>
      <x:c r="EM1285" t="str">
        <x:v>Production PubMed record imported and reconciled to Zotero item TCNNAS9E;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5" t="n">
        <x:f>IF(L1285="","",(IF(N1285&lt;&gt;"",1,0)+IF(O1285&lt;&gt;"",1,0)+IF(AJ1285&lt;&gt;"",1,0)+IF(AU1285&lt;&gt;"",1,0)+IF(BE1285&lt;&gt;"",1,0)+IF(CF1285&lt;&gt;"",1,0)+IF(CJ1285="Yes",1,0)+IF(CL1285="Yes",1,0)+IF(DE1285&lt;&gt;"Pending",1,0)+IF(F1285&lt;&gt;"",1,0)+IF(DZ1285&lt;&gt;"",1,0)+IF(EI1285&lt;&gt;"",1,0))/12)</x:f>
        <x:v>0.5</x:v>
      </x:c>
    </x:row>
    <x:row r="1286">
      <x:c r="A1286" t="str">
        <x:v>EV-1283</x:v>
      </x:c>
      <x:c r="B1286" t="str">
        <x:v>Integrity check</x:v>
      </x:c>
      <x:c r="C1286" t="str">
        <x:f>IF(L1286="","",IF(LEFT(EC1286,7)="BLOCKED","🔴 Do not use for conclusion",IF(EB1286="Yes","🟢 Claim-ready","🟡 Caution / context")))</x:f>
        <x:v>🟡 Caution / context</x:v>
      </x:c>
      <x:c r="D1286" t="str">
        <x:f>IF(L1286="","",EC1286)</x:f>
        <x:v>PENDING — appropriate appraisal</x:v>
      </x:c>
      <x:c r="E1286" t="str">
        <x:v>P3 — Medium</x:v>
      </x:c>
      <x:c r="F1286" t="str">
        <x:v>Pending</x:v>
      </x:c>
      <x:c r="G1286" t="str">
        <x:v>Title/abstract identify an explicit tactical/public-safety context and readiness domain; retain for full-text assessment.</x:v>
      </x:c>
      <x:c r="H1286" t="str">
        <x:v>Obtain and review lawful full text; confirm human adjudication; then select a design-specific appraisal instrument.</x:v>
      </x:c>
      <x:c r="I1286"/>
      <x:c r="J1286" t="str">
        <x:v>A — Core</x:v>
      </x:c>
      <x:c r="K1286" t="str">
        <x:v>IDENTIFIED</x:v>
      </x:c>
      <x:c r="L1286" t="str">
        <x:v>Tobacco use at Fort Riley: a study of the prevalence of tobacco use among active duty soldiers assigned to Fort Riley, Kansas.</x:v>
      </x:c>
      <x:c r="M1286"/>
      <x:c r="N1286" t="str">
        <x:v>Ornelas, Samuel; Benne, Paul D; Rosenkranz, Richard R</x:v>
      </x:c>
      <x:c r="O1286" t="n">
        <x:v>2012</x:v>
      </x:c>
      <x:c r="P1286" t="str">
        <x:v>Military medicine</x:v>
      </x:c>
      <x:c r="Q1286" t="str">
        <x:v>Journal Article</x:v>
      </x:c>
      <x:c r="R1286" t="str">
        <x:v>Unclear</x:v>
      </x:c>
      <x:c r="S1286" t="str">
        <x:v>Unknown</x:v>
      </x:c>
      <x:c r="T1286" t="str">
        <x:v>eng</x:v>
      </x:c>
      <x:c r="U1286" t="str">
        <x:v>https://pubmed.ncbi.nlm.nih.gov/22808883/</x:v>
      </x:c>
      <x:c r="V1286" t="str">
        <x:v>10.7205/milmed-d-11-00131</x:v>
      </x:c>
      <x:c r="W1286" t="str">
        <x:f>IF(V1286="","",LOWER(SUBSTITUTE(SUBSTITUTE(SUBSTITUTE(SUBSTITUTE(TRIM(V1286),"https://doi.org/",""),"http://doi.org/",""),"https://dx.doi.org/",""),"doi:","")))</x:f>
        <x:v>10.7205/milmed-d-11-00131</x:v>
      </x:c>
      <x:c r="X1286" t="str">
        <x:v>22808883</x:v>
      </x:c>
      <x:c r="Y1286" t="str"/>
      <x:c r="Z1286"/>
      <x:c r="AA1286" t="str">
        <x:v>PubMed/MEDLINE</x:v>
      </x:c>
      <x:c r="AB1286" t="str">
        <x:v>PUBMED-A-v1.0-2026-08-28</x:v>
      </x:c>
      <x:c r="AC1286" t="str">
        <x:v>SP-PUBMED-A-20260828</x:v>
      </x:c>
      <x:c r="AD1286" s="499" t="n">
        <x:v>46262</x:v>
      </x:c>
      <x:c r="AE1286" s="499" t="n">
        <x:v>46272</x:v>
      </x:c>
      <x:c r="AF1286" t="str">
        <x:v>PJIA7RPU</x:v>
      </x:c>
      <x:c r="AG1286"/>
      <x:c r="AH1286" t="str">
        <x:v>Tactical Athlete → Operational Readiness Brazil</x:v>
      </x:c>
      <x:c r="AI1286" t="str">
        <x:v>evidence-family:A</x:v>
      </x:c>
      <x:c r="AJ1286"/>
      <x:c r="AK1286" t="str">
        <x:f>IF(AJ1286="","",IF(OR(LOWER(AJ1286)="brazil",LOWER(AJ1286)="brasil"),"Yes","No"))</x:f>
      </x:c>
      <x:c r="AL1286"/>
      <x:c r="AM1286"/>
      <x:c r="AN1286"/>
      <x:c r="AO1286"/>
      <x:c r="AP1286"/>
      <x:c r="AQ1286"/>
      <x:c r="AR1286"/>
      <x:c r="AS1286"/>
      <x:c r="AT1286"/>
      <x:c r="AU1286"/>
      <x:c r="AV1286"/>
      <x:c r="AW1286"/>
      <x:c r="AX1286"/>
      <x:c r="AY1286"/>
      <x:c r="AZ1286"/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/>
      <x:c r="BO1286"/>
      <x:c r="BP1286"/>
      <x:c r="BQ1286"/>
      <x:c r="BR1286"/>
      <x:c r="BS1286"/>
      <x:c r="BT1286"/>
      <x:c r="BU1286"/>
      <x:c r="BV1286"/>
      <x:c r="BW1286"/>
      <x:c r="BX1286"/>
      <x:c r="BY1286"/>
      <x:c r="BZ1286"/>
      <x:c r="CA1286"/>
      <x:c r="CB1286"/>
      <x:c r="CC1286"/>
      <x:c r="CD1286"/>
      <x:c r="CE1286"/>
      <x:c r="CF1286"/>
      <x:c r="CG1286"/>
      <x:c r="CH1286"/>
      <x:c r="CI1286"/>
      <x:c r="CJ1286" t="str">
        <x:v>Yes</x:v>
      </x:c>
      <x:c r="CK1286" t="str">
        <x:v>Yes</x:v>
      </x:c>
      <x:c r="CL1286" t="str">
        <x:v>Yes</x:v>
      </x:c>
      <x:c r="CM1286" t="str">
        <x:v>Clear</x:v>
      </x:c>
      <x:c r="CN1286" t="str">
        <x:v>Verified — clear</x:v>
      </x:c>
      <x:c r="CO1286" t="n">
        <x:v>46272</x:v>
      </x:c>
      <x:c r="CP1286" t="str">
        <x:v>https://pubmed.ncbi.nlm.nih.gov/22808883/</x:v>
      </x:c>
      <x:c r="CQ1286"/>
      <x:c r="CR1286"/>
      <x:c r="CS1286"/>
      <x:c r="CT1286"/>
      <x:c r="CU1286"/>
      <x:c r="CV1286"/>
      <x:c r="CW1286"/>
      <x:c r="CX1286"/>
      <x:c r="CY1286"/>
      <x:c r="CZ1286"/>
      <x:c r="DA1286"/>
      <x:c r="DB1286" t="str">
        <x:f>IF(L1286="","",IF(AND(COUNT(CU1286:DA1286)=7,OR(CU1286=0,CU1286=1,CU1286=2),OR(CV1286=0,CV1286=1,CV1286=2),OR(CW1286=0,CW1286=1,CW1286=2),OR(CX1286=0,CX1286=1,CX1286=2),OR(CY1286=0,CY1286=1,CY1286=2),OR(CZ1286=0,CZ1286=1,CZ1286=2),OR(DA1286=0,DA1286=1,DA1286=2)),SUM(CU1286:DA1286),""))</x:f>
      </x:c>
      <x:c r="DC1286" t="str">
        <x:f>IF(DB1286="","",ROUND(DB1286/14*10,1))</x:f>
      </x:c>
      <x:c r="DD1286" t="str">
        <x:v>Pending</x:v>
      </x:c>
      <x:c r="DE1286" t="str">
        <x:f>IF(L1286="","",IF(DC1286="","Pending",IF(DD1286="Yes","CONDITIONAL — safety override",IF(DC1286&gt;=8,"HIGH",IF(DC1286&gt;=5,"CONDITIONAL","LOW")))))</x:f>
        <x:v>Pending</x:v>
      </x:c>
      <x:c r="DF1286" t="str">
        <x:v>Pending screening and full-text appraisal; no transferability judgment made at identification.</x:v>
      </x:c>
      <x:c r="DG1286"/>
      <x:c r="DH1286"/>
      <x:c r="DI1286"/>
      <x:c r="DJ1286"/>
      <x:c r="DK1286"/>
      <x:c r="DL1286"/>
      <x:c r="DM1286"/>
      <x:c r="DN1286"/>
      <x:c r="DO1286"/>
      <x:c r="DP1286"/>
      <x:c r="DQ1286"/>
      <x:c r="DR1286"/>
      <x:c r="DS1286"/>
      <x:c r="DT1286"/>
      <x:c r="DU1286"/>
      <x:c r="DV1286"/>
      <x:c r="DW1286"/>
      <x:c r="DX1286"/>
      <x:c r="DY1286"/>
      <x:c r="DZ1286" t="str">
        <x:v>Title/abstract screening alone does not establish effectiveness, causality, methodological quality, transferability to Brazilian public safety or an institutional recommendation.</x:v>
      </x:c>
      <x:c r="EA1286" t="str">
        <x:v>Pending</x:v>
      </x:c>
      <x:c r="EB1286" t="str">
        <x:f>IF(L1286="","",IF(EC1286="READY","Yes","No / Pending"))</x:f>
        <x:v>No / Pending</x:v>
      </x:c>
      <x:c r="EC1286" t="str">
        <x:f>IF(L1286="","",IF(OR(ISNUMBER(SEARCH("Retracted Publication",Q1286)),CM1286="Retracted",CN1286="Retracted",CM1286="Expression of Concern",CN1286="Expression of Concern",F1286="Not used",CG1286="Critical",CH1286="High",CH1286="Critical"),"BLOCKED — integrity or use restriction",IF(AND(CJ1286="Yes",CK1286="Yes",CL1286="Yes"),IF(AND(CM1286="Clear",CN1286="Verified — clear"),IF(AND(AND(LEN(TRIM(CF1286))&gt;0,LEFT(LOWER(TRIM(CF1286)),7)&lt;&gt;"pending"),OR(CG1286="High",CG1286="Moderate"),OR(CH1286="Low",CH1286="Some concerns",CH1286="Not applicable")),IF(AND(DD1286="No",OR(DE1286="HIGH",DE1286="CONDITIONAL"),AND(LEN(TRIM(DF1286))&gt;0,LEFT(LOWER(TRIM(DF1286)),7)&lt;&gt;"pending")),IF(AND(AND(LEN(TRIM(DT1286))&gt;0,LEFT(LOWER(TRIM(DT1286)),7)&lt;&gt;"pending"),AND(LEN(TRIM(DU1286))&gt;0,LEFT(LOWER(TRIM(DU1286)),7)&lt;&gt;"pending"),OR(AND(LEN(TRIM(DV1286))&gt;0,LEFT(LOWER(TRIM(DV1286)),7)&lt;&gt;"pending"),AND(LEN(TRIM(DW1286))&gt;0,LEFT(LOWER(TRIM(DW1286)),7)&lt;&gt;"pending")),AND(LEN(TRIM(DX1286))&gt;0,LEFT(LOWER(TRIM(DX1286)),7)&lt;&gt;"pending")),IF(AND(F1286="Claim-ready",OR(EA1286="Strong",EA1286="Moderate"),AND(LEN(TRIM(G1286))&gt;0,LEFT(LOWER(TRIM(G1286)),7)&lt;&gt;"pending"),G1286&lt;&gt;"No substantive use decision is permitted from identification metadata alone.",AND(LEN(TRIM(DZ1286))&gt;0,LEFT(LOWER(TRIM(DZ1286)),7)&lt;&gt;"pending"),DZ1286&lt;&gt;"Identification metadata alone does not permit any substantive scientific, causal, operational, or institutional claim.",AND(LEN(TRIM(EI1286))&gt;0,LEFT(LOWER(TRIM(EI1286)),7)&lt;&gt;"pending"),ISNUMBER(EH1286),EH1286&gt;0),"READY","PENDING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6" t="str">
        <x:v>Pending</x:v>
      </x:c>
      <x:c r="EE1286"/>
      <x:c r="EF1286" t="str">
        <x:v>Pending</x:v>
      </x:c>
      <x:c r="EG1286" t="str">
        <x:v>Pending</x:v>
      </x:c>
      <x:c r="EH1286"/>
      <x:c r="EI1286" s="501"/>
      <x:c r="EJ1286"/>
      <x:c r="EK1286" t="str">
        <x:v>Pending</x:v>
      </x:c>
      <x:c r="EL1286" t="n">
        <x:v>46272</x:v>
      </x:c>
      <x:c r="EM1286" t="str">
        <x:v>Production PubMed record imported and reconciled to Zotero item PJIA7RPU;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6" t="n">
        <x:f>IF(L1286="","",(IF(N1286&lt;&gt;"",1,0)+IF(O1286&lt;&gt;"",1,0)+IF(AJ1286&lt;&gt;"",1,0)+IF(AU1286&lt;&gt;"",1,0)+IF(BE1286&lt;&gt;"",1,0)+IF(CF1286&lt;&gt;"",1,0)+IF(CJ1286="Yes",1,0)+IF(CL1286="Yes",1,0)+IF(DE1286&lt;&gt;"Pending",1,0)+IF(F1286&lt;&gt;"",1,0)+IF(DZ1286&lt;&gt;"",1,0)+IF(EI1286&lt;&gt;"",1,0))/12)</x:f>
        <x:v>0.5</x:v>
      </x:c>
    </x:row>
    <x:row r="1287">
      <x:c r="A1287" t="str">
        <x:v>EV-1284</x:v>
      </x:c>
      <x:c r="B1287" t="str">
        <x:v>Integrity check</x:v>
      </x:c>
      <x:c r="C1287" t="str">
        <x:f>IF(L1287="","",IF(LEFT(EC1287,7)="BLOCKED","🔴 Do not use for conclusion",IF(EB1287="Yes","🟢 Claim-ready","🟡 Caution / context")))</x:f>
        <x:v>🟡 Caution / context</x:v>
      </x:c>
      <x:c r="D1287" t="str">
        <x:f>IF(L1287="","",EC1287)</x:f>
        <x:v>PENDING — appropriate appraisal</x:v>
      </x:c>
      <x:c r="E1287" t="str">
        <x:v>P3 — Medium</x:v>
      </x:c>
      <x:c r="F1287" t="str">
        <x:v>Pending</x:v>
      </x:c>
      <x:c r="G1287" t="str">
        <x:v>Title/abstract identify an explicit tactical/public-safety context and readiness domain; retain for full-text assessment.</x:v>
      </x:c>
      <x:c r="H1287" t="str">
        <x:v>Obtain and review lawful full text; confirm human adjudication; then select a design-specific appraisal instrument.</x:v>
      </x:c>
      <x:c r="I1287"/>
      <x:c r="J1287" t="str">
        <x:v>A — Core</x:v>
      </x:c>
      <x:c r="K1287" t="str">
        <x:v>IDENTIFIED</x:v>
      </x:c>
      <x:c r="L1287" t="str">
        <x:v>Donor performance of combat readiness skills of special forces soldiers are maintained immediately after whole blood donation: a study to support the development of a prehospital fresh whole blood transfusion program.</x:v>
      </x:c>
      <x:c r="M1287"/>
      <x:c r="N1287" t="str">
        <x:v>Strandenes, Geir; Skogrand, Hakon; Spinella, Philip C; Hervig, Tor; Rein, Erling B</x:v>
      </x:c>
      <x:c r="O1287" t="n">
        <x:v>2013</x:v>
      </x:c>
      <x:c r="P1287" t="str">
        <x:v>Transfusion</x:v>
      </x:c>
      <x:c r="Q1287" t="str">
        <x:v>Clinical Trial; Journal Article</x:v>
      </x:c>
      <x:c r="R1287" t="str">
        <x:v>Unclear</x:v>
      </x:c>
      <x:c r="S1287" t="str">
        <x:v>Unknown</x:v>
      </x:c>
      <x:c r="T1287" t="str">
        <x:v>eng</x:v>
      </x:c>
      <x:c r="U1287" t="str">
        <x:v>https://pubmed.ncbi.nlm.nih.gov/22738468/</x:v>
      </x:c>
      <x:c r="V1287" t="str">
        <x:v>10.1111/j.1537-2995.2012.03767.x</x:v>
      </x:c>
      <x:c r="W1287" t="str">
        <x:f>IF(V1287="","",LOWER(SUBSTITUTE(SUBSTITUTE(SUBSTITUTE(SUBSTITUTE(TRIM(V1287),"https://doi.org/",""),"http://doi.org/",""),"https://dx.doi.org/",""),"doi:","")))</x:f>
        <x:v>10.1111/j.1537-2995.2012.03767.x</x:v>
      </x:c>
      <x:c r="X1287" t="str">
        <x:v>22738468</x:v>
      </x:c>
      <x:c r="Y1287" t="str"/>
      <x:c r="Z1287"/>
      <x:c r="AA1287" t="str">
        <x:v>PubMed/MEDLINE</x:v>
      </x:c>
      <x:c r="AB1287" t="str">
        <x:v>PUBMED-A-v1.0-2026-08-28</x:v>
      </x:c>
      <x:c r="AC1287" t="str">
        <x:v>SP-PUBMED-A-20260828</x:v>
      </x:c>
      <x:c r="AD1287" s="499" t="n">
        <x:v>46262</x:v>
      </x:c>
      <x:c r="AE1287" s="499" t="n">
        <x:v>46272</x:v>
      </x:c>
      <x:c r="AF1287" t="str">
        <x:v>KFFMBVBC</x:v>
      </x:c>
      <x:c r="AG1287"/>
      <x:c r="AH1287" t="str">
        <x:v>Tactical Athlete → Operational Readiness Brazil</x:v>
      </x:c>
      <x:c r="AI1287" t="str">
        <x:v>evidence-family:A</x:v>
      </x:c>
      <x:c r="AJ1287"/>
      <x:c r="AK1287" t="str">
        <x:f>IF(AJ1287="","",IF(OR(LOWER(AJ1287)="brazil",LOWER(AJ1287)="brasil"),"Yes","No"))</x:f>
      </x:c>
      <x:c r="AL1287"/>
      <x:c r="AM1287"/>
      <x:c r="AN1287"/>
      <x:c r="AO1287"/>
      <x:c r="AP1287"/>
      <x:c r="AQ1287"/>
      <x:c r="AR1287"/>
      <x:c r="AS1287"/>
      <x:c r="AT1287"/>
      <x:c r="AU1287"/>
      <x:c r="AV1287"/>
      <x:c r="AW1287"/>
      <x:c r="AX1287"/>
      <x:c r="AY1287"/>
      <x:c r="AZ1287"/>
      <x:c r="BA1287"/>
      <x:c r="BB1287"/>
      <x:c r="BC1287"/>
      <x:c r="BD1287"/>
      <x:c r="BE1287"/>
      <x:c r="BF1287"/>
      <x:c r="BG1287"/>
      <x:c r="BH1287"/>
      <x:c r="BI1287"/>
      <x:c r="BJ1287"/>
      <x:c r="BK1287"/>
      <x:c r="BL1287"/>
      <x:c r="BM1287"/>
      <x:c r="BN1287"/>
      <x:c r="BO1287"/>
      <x:c r="BP1287"/>
      <x:c r="BQ1287"/>
      <x:c r="BR1287"/>
      <x:c r="BS1287"/>
      <x:c r="BT1287"/>
      <x:c r="BU1287"/>
      <x:c r="BV1287"/>
      <x:c r="BW1287"/>
      <x:c r="BX1287"/>
      <x:c r="BY1287"/>
      <x:c r="BZ1287"/>
      <x:c r="CA1287"/>
      <x:c r="CB1287"/>
      <x:c r="CC1287"/>
      <x:c r="CD1287"/>
      <x:c r="CE1287"/>
      <x:c r="CF1287"/>
      <x:c r="CG1287"/>
      <x:c r="CH1287"/>
      <x:c r="CI1287"/>
      <x:c r="CJ1287" t="str">
        <x:v>Yes</x:v>
      </x:c>
      <x:c r="CK1287" t="str">
        <x:v>Yes</x:v>
      </x:c>
      <x:c r="CL1287" t="str">
        <x:v>Yes</x:v>
      </x:c>
      <x:c r="CM1287" t="str">
        <x:v>Clear</x:v>
      </x:c>
      <x:c r="CN1287" t="str">
        <x:v>Verified — clear</x:v>
      </x:c>
      <x:c r="CO1287" t="n">
        <x:v>46272</x:v>
      </x:c>
      <x:c r="CP1287" t="str">
        <x:v>https://pubmed.ncbi.nlm.nih.gov/22738468/</x:v>
      </x:c>
      <x:c r="CQ1287"/>
      <x:c r="CR1287"/>
      <x:c r="CS1287"/>
      <x:c r="CT1287"/>
      <x:c r="CU1287"/>
      <x:c r="CV1287"/>
      <x:c r="CW1287"/>
      <x:c r="CX1287"/>
      <x:c r="CY1287"/>
      <x:c r="CZ1287"/>
      <x:c r="DA1287"/>
      <x:c r="DB1287" t="str">
        <x:f>IF(L1287="","",IF(AND(COUNT(CU1287:DA1287)=7,OR(CU1287=0,CU1287=1,CU1287=2),OR(CV1287=0,CV1287=1,CV1287=2),OR(CW1287=0,CW1287=1,CW1287=2),OR(CX1287=0,CX1287=1,CX1287=2),OR(CY1287=0,CY1287=1,CY1287=2),OR(CZ1287=0,CZ1287=1,CZ1287=2),OR(DA1287=0,DA1287=1,DA1287=2)),SUM(CU1287:DA1287),""))</x:f>
      </x:c>
      <x:c r="DC1287" t="str">
        <x:f>IF(DB1287="","",ROUND(DB1287/14*10,1))</x:f>
      </x:c>
      <x:c r="DD1287" t="str">
        <x:v>Pending</x:v>
      </x:c>
      <x:c r="DE1287" t="str">
        <x:f>IF(L1287="","",IF(DC1287="","Pending",IF(DD1287="Yes","CONDITIONAL — safety override",IF(DC1287&gt;=8,"HIGH",IF(DC1287&gt;=5,"CONDITIONAL","LOW")))))</x:f>
        <x:v>Pending</x:v>
      </x:c>
      <x:c r="DF1287" t="str">
        <x:v>Pending screening and full-text appraisal; no transferability judgment made at identification.</x:v>
      </x:c>
      <x:c r="DG1287"/>
      <x:c r="DH1287"/>
      <x:c r="DI1287"/>
      <x:c r="DJ1287"/>
      <x:c r="DK1287"/>
      <x:c r="DL1287"/>
      <x:c r="DM1287"/>
      <x:c r="DN1287"/>
      <x:c r="DO1287"/>
      <x:c r="DP1287"/>
      <x:c r="DQ1287"/>
      <x:c r="DR1287"/>
      <x:c r="DS1287"/>
      <x:c r="DT1287"/>
      <x:c r="DU1287"/>
      <x:c r="DV1287"/>
      <x:c r="DW1287"/>
      <x:c r="DX1287"/>
      <x:c r="DY1287"/>
      <x:c r="DZ1287" t="str">
        <x:v>Title/abstract screening alone does not establish effectiveness, causality, methodological quality, transferability to Brazilian public safety or an institutional recommendation.</x:v>
      </x:c>
      <x:c r="EA1287" t="str">
        <x:v>Pending</x:v>
      </x:c>
      <x:c r="EB1287" t="str">
        <x:f>IF(L1287="","",IF(EC1287="READY","Yes","No / Pending"))</x:f>
        <x:v>No / Pending</x:v>
      </x:c>
      <x:c r="EC1287" t="str">
        <x:f>IF(L1287="","",IF(OR(ISNUMBER(SEARCH("Retracted Publication",Q1287)),CM1287="Retracted",CN1287="Retracted",CM1287="Expression of Concern",CN1287="Expression of Concern",F1287="Not used",CG1287="Critical",CH1287="High",CH1287="Critical"),"BLOCKED — integrity or use restriction",IF(AND(CJ1287="Yes",CK1287="Yes",CL1287="Yes"),IF(AND(CM1287="Clear",CN1287="Verified — clear"),IF(AND(AND(LEN(TRIM(CF1287))&gt;0,LEFT(LOWER(TRIM(CF1287)),7)&lt;&gt;"pending"),OR(CG1287="High",CG1287="Moderate"),OR(CH1287="Low",CH1287="Some concerns",CH1287="Not applicable")),IF(AND(DD1287="No",OR(DE1287="HIGH",DE1287="CONDITIONAL"),AND(LEN(TRIM(DF1287))&gt;0,LEFT(LOWER(TRIM(DF1287)),7)&lt;&gt;"pending")),IF(AND(AND(LEN(TRIM(DT1287))&gt;0,LEFT(LOWER(TRIM(DT1287)),7)&lt;&gt;"pending"),AND(LEN(TRIM(DU1287))&gt;0,LEFT(LOWER(TRIM(DU1287)),7)&lt;&gt;"pending"),OR(AND(LEN(TRIM(DV1287))&gt;0,LEFT(LOWER(TRIM(DV1287)),7)&lt;&gt;"pending"),AND(LEN(TRIM(DW1287))&gt;0,LEFT(LOWER(TRIM(DW1287)),7)&lt;&gt;"pending")),AND(LEN(TRIM(DX1287))&gt;0,LEFT(LOWER(TRIM(DX1287)),7)&lt;&gt;"pending")),IF(AND(F1287="Claim-ready",OR(EA1287="Strong",EA1287="Moderate"),AND(LEN(TRIM(G1287))&gt;0,LEFT(LOWER(TRIM(G1287)),7)&lt;&gt;"pending"),G1287&lt;&gt;"No substantive use decision is permitted from identification metadata alone.",AND(LEN(TRIM(DZ1287))&gt;0,LEFT(LOWER(TRIM(DZ1287)),7)&lt;&gt;"pending"),DZ1287&lt;&gt;"Identification metadata alone does not permit any substantive scientific, causal, operational, or institutional claim.",AND(LEN(TRIM(EI1287))&gt;0,LEFT(LOWER(TRIM(EI1287)),7)&lt;&gt;"pending"),ISNUMBER(EH1287),EH1287&gt;0),"READY","PENDING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7" t="str">
        <x:v>Pending</x:v>
      </x:c>
      <x:c r="EE1287"/>
      <x:c r="EF1287" t="str">
        <x:v>Pending</x:v>
      </x:c>
      <x:c r="EG1287" t="str">
        <x:v>Pending</x:v>
      </x:c>
      <x:c r="EH1287"/>
      <x:c r="EI1287" s="501"/>
      <x:c r="EJ1287"/>
      <x:c r="EK1287" t="str">
        <x:v>Pending</x:v>
      </x:c>
      <x:c r="EL1287" t="n">
        <x:v>46272</x:v>
      </x:c>
      <x:c r="EM1287" t="str">
        <x:v>Production PubMed record imported and reconciled to Zotero item KFFMBVBC;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7" t="n">
        <x:f>IF(L1287="","",(IF(N1287&lt;&gt;"",1,0)+IF(O1287&lt;&gt;"",1,0)+IF(AJ1287&lt;&gt;"",1,0)+IF(AU1287&lt;&gt;"",1,0)+IF(BE1287&lt;&gt;"",1,0)+IF(CF1287&lt;&gt;"",1,0)+IF(CJ1287="Yes",1,0)+IF(CL1287="Yes",1,0)+IF(DE1287&lt;&gt;"Pending",1,0)+IF(F1287&lt;&gt;"",1,0)+IF(DZ1287&lt;&gt;"",1,0)+IF(EI1287&lt;&gt;"",1,0))/12)</x:f>
        <x:v>0.5</x:v>
      </x:c>
    </x:row>
    <x:row r="1288">
      <x:c r="A1288" t="str">
        <x:v>EV-1285</x:v>
      </x:c>
      <x:c r="B1288" t="str">
        <x:v>Integrity check</x:v>
      </x:c>
      <x:c r="C1288" t="str">
        <x:f>IF(L1288="","",IF(LEFT(EC1288,7)="BLOCKED","🔴 Do not use for conclusion",IF(EB1288="Yes","🟢 Claim-ready","🟡 Caution / context")))</x:f>
        <x:v>🟡 Caution / context</x:v>
      </x:c>
      <x:c r="D1288" t="str">
        <x:f>IF(L1288="","",EC1288)</x:f>
        <x:v>PENDING — appropriate appraisal</x:v>
      </x:c>
      <x:c r="E1288" t="str">
        <x:v>P3 — Medium</x:v>
      </x:c>
      <x:c r="F1288" t="str">
        <x:v>Pending</x:v>
      </x:c>
      <x:c r="G1288" t="str">
        <x:v>Title/abstract identify an explicit tactical/public-safety context and readiness domain; retain for full-text assessment.</x:v>
      </x:c>
      <x:c r="H1288" t="str">
        <x:v>Obtain and review lawful full text; confirm human adjudication; then select a design-specific appraisal instrument.</x:v>
      </x:c>
      <x:c r="I1288"/>
      <x:c r="J1288" t="str">
        <x:v>A — Core</x:v>
      </x:c>
      <x:c r="K1288" t="str">
        <x:v>IDENTIFIED</x:v>
      </x:c>
      <x:c r="L1288" t="str">
        <x:v>Lifting tasks are associated with injuries during the early portion of a deployment to Afghanistan.</x:v>
      </x:c>
      <x:c r="M1288"/>
      <x:c r="N1288" t="str">
        <x:v>Roy, Tanja C; Ritland, Bradley M; Knapik, Joseph J; Sharp, Marilyn A</x:v>
      </x:c>
      <x:c r="O1288" t="n">
        <x:v>2012</x:v>
      </x:c>
      <x:c r="P1288" t="str">
        <x:v>Military medicine</x:v>
      </x:c>
      <x:c r="Q1288" t="str">
        <x:v>Journal Article; Research Support, U.S. Gov't, Non-P.H.S.</x:v>
      </x:c>
      <x:c r="R1288" t="str">
        <x:v>Unclear</x:v>
      </x:c>
      <x:c r="S1288" t="str">
        <x:v>Unknown</x:v>
      </x:c>
      <x:c r="T1288" t="str">
        <x:v>eng</x:v>
      </x:c>
      <x:c r="U1288" t="str">
        <x:v>https://pubmed.ncbi.nlm.nih.gov/22730849/</x:v>
      </x:c>
      <x:c r="V1288" t="str">
        <x:v>10.7205/milmed-d-11-00402</x:v>
      </x:c>
      <x:c r="W1288" t="str">
        <x:f>IF(V1288="","",LOWER(SUBSTITUTE(SUBSTITUTE(SUBSTITUTE(SUBSTITUTE(TRIM(V1288),"https://doi.org/",""),"http://doi.org/",""),"https://dx.doi.org/",""),"doi:","")))</x:f>
        <x:v>10.7205/milmed-d-11-00402</x:v>
      </x:c>
      <x:c r="X1288" t="str">
        <x:v>22730849</x:v>
      </x:c>
      <x:c r="Y1288" t="str"/>
      <x:c r="Z1288"/>
      <x:c r="AA1288" t="str">
        <x:v>PubMed/MEDLINE</x:v>
      </x:c>
      <x:c r="AB1288" t="str">
        <x:v>PUBMED-A-v1.0-2026-08-28</x:v>
      </x:c>
      <x:c r="AC1288" t="str">
        <x:v>SP-PUBMED-A-20260828</x:v>
      </x:c>
      <x:c r="AD1288" s="499" t="n">
        <x:v>46262</x:v>
      </x:c>
      <x:c r="AE1288" s="499" t="n">
        <x:v>46272</x:v>
      </x:c>
      <x:c r="AF1288" t="str">
        <x:v>ZHSPPW2S</x:v>
      </x:c>
      <x:c r="AG1288"/>
      <x:c r="AH1288" t="str">
        <x:v>Tactical Athlete → Operational Readiness Brazil</x:v>
      </x:c>
      <x:c r="AI1288" t="str">
        <x:v>evidence-family:A</x:v>
      </x:c>
      <x:c r="AJ1288"/>
      <x:c r="AK1288" t="str">
        <x:f>IF(AJ1288="","",IF(OR(LOWER(AJ1288)="brazil",LOWER(AJ1288)="brasil"),"Yes","No"))</x:f>
      </x:c>
      <x:c r="AL1288"/>
      <x:c r="AM1288"/>
      <x:c r="AN1288"/>
      <x:c r="AO1288"/>
      <x:c r="AP1288"/>
      <x:c r="AQ1288"/>
      <x:c r="AR1288"/>
      <x:c r="AS1288"/>
      <x:c r="AT1288"/>
      <x:c r="AU1288"/>
      <x:c r="AV1288"/>
      <x:c r="AW1288"/>
      <x:c r="AX1288"/>
      <x:c r="AY1288"/>
      <x:c r="AZ1288"/>
      <x:c r="BA1288"/>
      <x:c r="BB1288"/>
      <x:c r="BC1288"/>
      <x:c r="BD1288"/>
      <x:c r="BE1288"/>
      <x:c r="BF1288"/>
      <x:c r="BG1288"/>
      <x:c r="BH1288"/>
      <x:c r="BI1288"/>
      <x:c r="BJ1288"/>
      <x:c r="BK1288"/>
      <x:c r="BL1288"/>
      <x:c r="BM1288"/>
      <x:c r="BN1288"/>
      <x:c r="BO1288"/>
      <x:c r="BP1288"/>
      <x:c r="BQ1288"/>
      <x:c r="BR1288"/>
      <x:c r="BS1288"/>
      <x:c r="BT1288"/>
      <x:c r="BU1288"/>
      <x:c r="BV1288"/>
      <x:c r="BW1288"/>
      <x:c r="BX1288"/>
      <x:c r="BY1288"/>
      <x:c r="BZ1288"/>
      <x:c r="CA1288"/>
      <x:c r="CB1288"/>
      <x:c r="CC1288"/>
      <x:c r="CD1288"/>
      <x:c r="CE1288"/>
      <x:c r="CF1288"/>
      <x:c r="CG1288"/>
      <x:c r="CH1288"/>
      <x:c r="CI1288"/>
      <x:c r="CJ1288" t="str">
        <x:v>Yes</x:v>
      </x:c>
      <x:c r="CK1288" t="str">
        <x:v>Yes</x:v>
      </x:c>
      <x:c r="CL1288" t="str">
        <x:v>Yes</x:v>
      </x:c>
      <x:c r="CM1288" t="str">
        <x:v>Clear</x:v>
      </x:c>
      <x:c r="CN1288" t="str">
        <x:v>Verified — clear</x:v>
      </x:c>
      <x:c r="CO1288" t="n">
        <x:v>46272</x:v>
      </x:c>
      <x:c r="CP1288" t="str">
        <x:v>https://pubmed.ncbi.nlm.nih.gov/22730849/</x:v>
      </x:c>
      <x:c r="CQ1288"/>
      <x:c r="CR1288"/>
      <x:c r="CS1288"/>
      <x:c r="CT1288"/>
      <x:c r="CU1288"/>
      <x:c r="CV1288"/>
      <x:c r="CW1288"/>
      <x:c r="CX1288"/>
      <x:c r="CY1288"/>
      <x:c r="CZ1288"/>
      <x:c r="DA1288"/>
      <x:c r="DB1288" t="str">
        <x:f>IF(L1288="","",IF(AND(COUNT(CU1288:DA1288)=7,OR(CU1288=0,CU1288=1,CU1288=2),OR(CV1288=0,CV1288=1,CV1288=2),OR(CW1288=0,CW1288=1,CW1288=2),OR(CX1288=0,CX1288=1,CX1288=2),OR(CY1288=0,CY1288=1,CY1288=2),OR(CZ1288=0,CZ1288=1,CZ1288=2),OR(DA1288=0,DA1288=1,DA1288=2)),SUM(CU1288:DA1288),""))</x:f>
      </x:c>
      <x:c r="DC1288" t="str">
        <x:f>IF(DB1288="","",ROUND(DB1288/14*10,1))</x:f>
      </x:c>
      <x:c r="DD1288" t="str">
        <x:v>Pending</x:v>
      </x:c>
      <x:c r="DE1288" t="str">
        <x:f>IF(L1288="","",IF(DC1288="","Pending",IF(DD1288="Yes","CONDITIONAL — safety override",IF(DC1288&gt;=8,"HIGH",IF(DC1288&gt;=5,"CONDITIONAL","LOW")))))</x:f>
        <x:v>Pending</x:v>
      </x:c>
      <x:c r="DF1288" t="str">
        <x:v>Pending screening and full-text appraisal; no transferability judgment made at identification.</x:v>
      </x:c>
      <x:c r="DG1288"/>
      <x:c r="DH1288"/>
      <x:c r="DI1288"/>
      <x:c r="DJ1288"/>
      <x:c r="DK1288"/>
      <x:c r="DL1288"/>
      <x:c r="DM1288"/>
      <x:c r="DN1288"/>
      <x:c r="DO1288"/>
      <x:c r="DP1288"/>
      <x:c r="DQ1288"/>
      <x:c r="DR1288"/>
      <x:c r="DS1288"/>
      <x:c r="DT1288"/>
      <x:c r="DU1288"/>
      <x:c r="DV1288"/>
      <x:c r="DW1288"/>
      <x:c r="DX1288"/>
      <x:c r="DY1288"/>
      <x:c r="DZ1288" t="str">
        <x:v>Title/abstract screening alone does not establish effectiveness, causality, methodological quality, transferability to Brazilian public safety or an institutional recommendation.</x:v>
      </x:c>
      <x:c r="EA1288" t="str">
        <x:v>Pending</x:v>
      </x:c>
      <x:c r="EB1288" t="str">
        <x:f>IF(L1288="","",IF(EC1288="READY","Yes","No / Pending"))</x:f>
        <x:v>No / Pending</x:v>
      </x:c>
      <x:c r="EC1288" t="str">
        <x:f>IF(L1288="","",IF(OR(ISNUMBER(SEARCH("Retracted Publication",Q1288)),CM1288="Retracted",CN1288="Retracted",CM1288="Expression of Concern",CN1288="Expression of Concern",F1288="Not used",CG1288="Critical",CH1288="High",CH1288="Critical"),"BLOCKED — integrity or use restriction",IF(AND(CJ1288="Yes",CK1288="Yes",CL1288="Yes"),IF(AND(CM1288="Clear",CN1288="Verified — clear"),IF(AND(AND(LEN(TRIM(CF1288))&gt;0,LEFT(LOWER(TRIM(CF1288)),7)&lt;&gt;"pending"),OR(CG1288="High",CG1288="Moderate"),OR(CH1288="Low",CH1288="Some concerns",CH1288="Not applicable")),IF(AND(DD1288="No",OR(DE1288="HIGH",DE1288="CONDITIONAL"),AND(LEN(TRIM(DF1288))&gt;0,LEFT(LOWER(TRIM(DF1288)),7)&lt;&gt;"pending")),IF(AND(AND(LEN(TRIM(DT1288))&gt;0,LEFT(LOWER(TRIM(DT1288)),7)&lt;&gt;"pending"),AND(LEN(TRIM(DU1288))&gt;0,LEFT(LOWER(TRIM(DU1288)),7)&lt;&gt;"pending"),OR(AND(LEN(TRIM(DV1288))&gt;0,LEFT(LOWER(TRIM(DV1288)),7)&lt;&gt;"pending"),AND(LEN(TRIM(DW1288))&gt;0,LEFT(LOWER(TRIM(DW1288)),7)&lt;&gt;"pending")),AND(LEN(TRIM(DX1288))&gt;0,LEFT(LOWER(TRIM(DX1288)),7)&lt;&gt;"pending")),IF(AND(F1288="Claim-ready",OR(EA1288="Strong",EA1288="Moderate"),AND(LEN(TRIM(G1288))&gt;0,LEFT(LOWER(TRIM(G1288)),7)&lt;&gt;"pending"),G1288&lt;&gt;"No substantive use decision is permitted from identification metadata alone.",AND(LEN(TRIM(DZ1288))&gt;0,LEFT(LOWER(TRIM(DZ1288)),7)&lt;&gt;"pending"),DZ1288&lt;&gt;"Identification metadata alone does not permit any substantive scientific, causal, operational, or institutional claim.",AND(LEN(TRIM(EI1288))&gt;0,LEFT(LOWER(TRIM(EI1288)),7)&lt;&gt;"pending"),ISNUMBER(EH1288),EH1288&gt;0),"READY","PENDING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8" t="str">
        <x:v>Pending</x:v>
      </x:c>
      <x:c r="EE1288"/>
      <x:c r="EF1288" t="str">
        <x:v>Pending</x:v>
      </x:c>
      <x:c r="EG1288" t="str">
        <x:v>Pending</x:v>
      </x:c>
      <x:c r="EH1288"/>
      <x:c r="EI1288" s="501"/>
      <x:c r="EJ1288"/>
      <x:c r="EK1288" t="str">
        <x:v>Pending</x:v>
      </x:c>
      <x:c r="EL1288" t="n">
        <x:v>46272</x:v>
      </x:c>
      <x:c r="EM1288" t="str">
        <x:v>Production PubMed record imported and reconciled to Zotero item ZHSPPW2S;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8" t="n">
        <x:f>IF(L1288="","",(IF(N1288&lt;&gt;"",1,0)+IF(O1288&lt;&gt;"",1,0)+IF(AJ1288&lt;&gt;"",1,0)+IF(AU1288&lt;&gt;"",1,0)+IF(BE1288&lt;&gt;"",1,0)+IF(CF1288&lt;&gt;"",1,0)+IF(CJ1288="Yes",1,0)+IF(CL1288="Yes",1,0)+IF(DE1288&lt;&gt;"Pending",1,0)+IF(F1288&lt;&gt;"",1,0)+IF(DZ1288&lt;&gt;"",1,0)+IF(EI1288&lt;&gt;"",1,0))/12)</x:f>
        <x:v>0.5</x:v>
      </x:c>
    </x:row>
    <x:row r="1289">
      <x:c r="A1289" t="str">
        <x:v>EV-1286</x:v>
      </x:c>
      <x:c r="B1289" t="str">
        <x:v>Integrity check</x:v>
      </x:c>
      <x:c r="C1289" t="str">
        <x:f>IF(L1289="","",IF(LEFT(EC1289,7)="BLOCKED","🔴 Do not use for conclusion",IF(EB1289="Yes","🟢 Claim-ready","🟡 Caution / context")))</x:f>
        <x:v>🟡 Caution / context</x:v>
      </x:c>
      <x:c r="D1289" t="str">
        <x:f>IF(L1289="","",EC1289)</x:f>
        <x:v>PENDING — appropriate appraisal</x:v>
      </x:c>
      <x:c r="E1289" t="str">
        <x:v>P3 — Medium</x:v>
      </x:c>
      <x:c r="F1289" t="str">
        <x:v>Pending</x:v>
      </x:c>
      <x:c r="G1289" t="str">
        <x:v>Title/abstract identify an explicit tactical/public-safety context and readiness domain; retain for full-text assessment.</x:v>
      </x:c>
      <x:c r="H1289" t="str">
        <x:v>Obtain and review lawful full text; confirm human adjudication; then select a design-specific appraisal instrument.</x:v>
      </x:c>
      <x:c r="I1289"/>
      <x:c r="J1289" t="str">
        <x:v>A — Core</x:v>
      </x:c>
      <x:c r="K1289" t="str">
        <x:v>IDENTIFIED</x:v>
      </x:c>
      <x:c r="L1289" t="str">
        <x:v>Physical training injuries and interventions for military recruits.</x:v>
      </x:c>
      <x:c r="M1289"/>
      <x:c r="N1289" t="str">
        <x:v>Molloy, Joseph M; Feltwell, David N; Scott, Shawn J; Niebuhr, David W</x:v>
      </x:c>
      <x:c r="O1289" t="n">
        <x:v>2012</x:v>
      </x:c>
      <x:c r="P1289" t="str">
        <x:v>Military medicine</x:v>
      </x:c>
      <x:c r="Q1289" t="str">
        <x:v>Journal Article</x:v>
      </x:c>
      <x:c r="R1289" t="str">
        <x:v>Unclear</x:v>
      </x:c>
      <x:c r="S1289" t="str">
        <x:v>Unknown</x:v>
      </x:c>
      <x:c r="T1289" t="str">
        <x:v>eng</x:v>
      </x:c>
      <x:c r="U1289" t="str">
        <x:v>https://pubmed.ncbi.nlm.nih.gov/22645882/</x:v>
      </x:c>
      <x:c r="V1289" t="str">
        <x:v>10.7205/milmed-d-11-00329</x:v>
      </x:c>
      <x:c r="W1289" t="str">
        <x:f>IF(V1289="","",LOWER(SUBSTITUTE(SUBSTITUTE(SUBSTITUTE(SUBSTITUTE(TRIM(V1289),"https://doi.org/",""),"http://doi.org/",""),"https://dx.doi.org/",""),"doi:","")))</x:f>
        <x:v>10.7205/milmed-d-11-00329</x:v>
      </x:c>
      <x:c r="X1289" t="str">
        <x:v>22645882</x:v>
      </x:c>
      <x:c r="Y1289" t="str"/>
      <x:c r="Z1289"/>
      <x:c r="AA1289" t="str">
        <x:v>PubMed/MEDLINE</x:v>
      </x:c>
      <x:c r="AB1289" t="str">
        <x:v>PUBMED-A-v1.0-2026-08-28</x:v>
      </x:c>
      <x:c r="AC1289" t="str">
        <x:v>SP-PUBMED-A-20260828</x:v>
      </x:c>
      <x:c r="AD1289" s="499" t="n">
        <x:v>46262</x:v>
      </x:c>
      <x:c r="AE1289" s="499" t="n">
        <x:v>46272</x:v>
      </x:c>
      <x:c r="AF1289" t="str">
        <x:v>KRT2J8AM</x:v>
      </x:c>
      <x:c r="AG1289"/>
      <x:c r="AH1289" t="str">
        <x:v>Tactical Athlete → Operational Readiness Brazil</x:v>
      </x:c>
      <x:c r="AI1289" t="str">
        <x:v>evidence-family:A</x:v>
      </x:c>
      <x:c r="AJ1289"/>
      <x:c r="AK1289" t="str">
        <x:f>IF(AJ1289="","",IF(OR(LOWER(AJ1289)="brazil",LOWER(AJ1289)="brasil"),"Yes","No"))</x:f>
      </x:c>
      <x:c r="AL1289"/>
      <x:c r="AM1289"/>
      <x:c r="AN1289"/>
      <x:c r="AO1289"/>
      <x:c r="AP1289"/>
      <x:c r="AQ1289"/>
      <x:c r="AR1289"/>
      <x:c r="AS1289"/>
      <x:c r="AT1289"/>
      <x:c r="AU1289"/>
      <x:c r="AV1289"/>
      <x:c r="AW1289"/>
      <x:c r="AX1289"/>
      <x:c r="AY1289"/>
      <x:c r="AZ1289"/>
      <x:c r="BA1289"/>
      <x:c r="BB1289"/>
      <x:c r="BC1289"/>
      <x:c r="BD1289"/>
      <x:c r="BE1289"/>
      <x:c r="BF1289"/>
      <x:c r="BG1289"/>
      <x:c r="BH1289"/>
      <x:c r="BI1289"/>
      <x:c r="BJ1289"/>
      <x:c r="BK1289"/>
      <x:c r="BL1289"/>
      <x:c r="BM1289"/>
      <x:c r="BN1289"/>
      <x:c r="BO1289"/>
      <x:c r="BP1289"/>
      <x:c r="BQ1289"/>
      <x:c r="BR1289"/>
      <x:c r="BS1289"/>
      <x:c r="BT1289"/>
      <x:c r="BU1289"/>
      <x:c r="BV1289"/>
      <x:c r="BW1289"/>
      <x:c r="BX1289"/>
      <x:c r="BY1289"/>
      <x:c r="BZ1289"/>
      <x:c r="CA1289"/>
      <x:c r="CB1289"/>
      <x:c r="CC1289"/>
      <x:c r="CD1289"/>
      <x:c r="CE1289"/>
      <x:c r="CF1289"/>
      <x:c r="CG1289"/>
      <x:c r="CH1289"/>
      <x:c r="CI1289"/>
      <x:c r="CJ1289" t="str">
        <x:v>Yes</x:v>
      </x:c>
      <x:c r="CK1289" t="str">
        <x:v>Yes</x:v>
      </x:c>
      <x:c r="CL1289" t="str">
        <x:v>Yes</x:v>
      </x:c>
      <x:c r="CM1289" t="str">
        <x:v>Clear</x:v>
      </x:c>
      <x:c r="CN1289" t="str">
        <x:v>Verified — clear</x:v>
      </x:c>
      <x:c r="CO1289" t="n">
        <x:v>46272</x:v>
      </x:c>
      <x:c r="CP1289" t="str">
        <x:v>https://pubmed.ncbi.nlm.nih.gov/22645882/</x:v>
      </x:c>
      <x:c r="CQ1289"/>
      <x:c r="CR1289"/>
      <x:c r="CS1289"/>
      <x:c r="CT1289"/>
      <x:c r="CU1289"/>
      <x:c r="CV1289"/>
      <x:c r="CW1289"/>
      <x:c r="CX1289"/>
      <x:c r="CY1289"/>
      <x:c r="CZ1289"/>
      <x:c r="DA1289"/>
      <x:c r="DB1289" t="str">
        <x:f>IF(L1289="","",IF(AND(COUNT(CU1289:DA1289)=7,OR(CU1289=0,CU1289=1,CU1289=2),OR(CV1289=0,CV1289=1,CV1289=2),OR(CW1289=0,CW1289=1,CW1289=2),OR(CX1289=0,CX1289=1,CX1289=2),OR(CY1289=0,CY1289=1,CY1289=2),OR(CZ1289=0,CZ1289=1,CZ1289=2),OR(DA1289=0,DA1289=1,DA1289=2)),SUM(CU1289:DA1289),""))</x:f>
      </x:c>
      <x:c r="DC1289" t="str">
        <x:f>IF(DB1289="","",ROUND(DB1289/14*10,1))</x:f>
      </x:c>
      <x:c r="DD1289" t="str">
        <x:v>Pending</x:v>
      </x:c>
      <x:c r="DE1289" t="str">
        <x:f>IF(L1289="","",IF(DC1289="","Pending",IF(DD1289="Yes","CONDITIONAL — safety override",IF(DC1289&gt;=8,"HIGH",IF(DC1289&gt;=5,"CONDITIONAL","LOW")))))</x:f>
        <x:v>Pending</x:v>
      </x:c>
      <x:c r="DF1289" t="str">
        <x:v>Pending screening and full-text appraisal; no transferability judgment made at identification.</x:v>
      </x:c>
      <x:c r="DG1289"/>
      <x:c r="DH1289"/>
      <x:c r="DI1289"/>
      <x:c r="DJ1289"/>
      <x:c r="DK1289"/>
      <x:c r="DL1289"/>
      <x:c r="DM1289"/>
      <x:c r="DN1289"/>
      <x:c r="DO1289"/>
      <x:c r="DP1289"/>
      <x:c r="DQ1289"/>
      <x:c r="DR1289"/>
      <x:c r="DS1289"/>
      <x:c r="DT1289"/>
      <x:c r="DU1289"/>
      <x:c r="DV1289"/>
      <x:c r="DW1289"/>
      <x:c r="DX1289"/>
      <x:c r="DY1289"/>
      <x:c r="DZ1289" t="str">
        <x:v>Title/abstract screening alone does not establish effectiveness, causality, methodological quality, transferability to Brazilian public safety or an institutional recommendation.</x:v>
      </x:c>
      <x:c r="EA1289" t="str">
        <x:v>Pending</x:v>
      </x:c>
      <x:c r="EB1289" t="str">
        <x:f>IF(L1289="","",IF(EC1289="READY","Yes","No / Pending"))</x:f>
        <x:v>No / Pending</x:v>
      </x:c>
      <x:c r="EC1289" t="str">
        <x:f>IF(L1289="","",IF(OR(ISNUMBER(SEARCH("Retracted Publication",Q1289)),CM1289="Retracted",CN1289="Retracted",CM1289="Expression of Concern",CN1289="Expression of Concern",F1289="Not used",CG1289="Critical",CH1289="High",CH1289="Critical"),"BLOCKED — integrity or use restriction",IF(AND(CJ1289="Yes",CK1289="Yes",CL1289="Yes"),IF(AND(CM1289="Clear",CN1289="Verified — clear"),IF(AND(AND(LEN(TRIM(CF1289))&gt;0,LEFT(LOWER(TRIM(CF1289)),7)&lt;&gt;"pending"),OR(CG1289="High",CG1289="Moderate"),OR(CH1289="Low",CH1289="Some concerns",CH1289="Not applicable")),IF(AND(DD1289="No",OR(DE1289="HIGH",DE1289="CONDITIONAL"),AND(LEN(TRIM(DF1289))&gt;0,LEFT(LOWER(TRIM(DF1289)),7)&lt;&gt;"pending")),IF(AND(AND(LEN(TRIM(DT1289))&gt;0,LEFT(LOWER(TRIM(DT1289)),7)&lt;&gt;"pending"),AND(LEN(TRIM(DU1289))&gt;0,LEFT(LOWER(TRIM(DU1289)),7)&lt;&gt;"pending"),OR(AND(LEN(TRIM(DV1289))&gt;0,LEFT(LOWER(TRIM(DV1289)),7)&lt;&gt;"pending"),AND(LEN(TRIM(DW1289))&gt;0,LEFT(LOWER(TRIM(DW1289)),7)&lt;&gt;"pending")),AND(LEN(TRIM(DX1289))&gt;0,LEFT(LOWER(TRIM(DX1289)),7)&lt;&gt;"pending")),IF(AND(F1289="Claim-ready",OR(EA1289="Strong",EA1289="Moderate"),AND(LEN(TRIM(G1289))&gt;0,LEFT(LOWER(TRIM(G1289)),7)&lt;&gt;"pending"),G1289&lt;&gt;"No substantive use decision is permitted from identification metadata alone.",AND(LEN(TRIM(DZ1289))&gt;0,LEFT(LOWER(TRIM(DZ1289)),7)&lt;&gt;"pending"),DZ1289&lt;&gt;"Identification metadata alone does not permit any substantive scientific, causal, operational, or institutional claim.",AND(LEN(TRIM(EI1289))&gt;0,LEFT(LOWER(TRIM(EI1289)),7)&lt;&gt;"pending"),ISNUMBER(EH1289),EH1289&gt;0),"READY","PENDING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89" t="str">
        <x:v>Pending</x:v>
      </x:c>
      <x:c r="EE1289"/>
      <x:c r="EF1289" t="str">
        <x:v>Pending</x:v>
      </x:c>
      <x:c r="EG1289" t="str">
        <x:v>Pending</x:v>
      </x:c>
      <x:c r="EH1289"/>
      <x:c r="EI1289" s="501"/>
      <x:c r="EJ1289"/>
      <x:c r="EK1289" t="str">
        <x:v>Pending</x:v>
      </x:c>
      <x:c r="EL1289" t="n">
        <x:v>46272</x:v>
      </x:c>
      <x:c r="EM1289" t="str">
        <x:v>Production PubMed record imported and reconciled to Zotero item KRT2J8AM;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89" t="n">
        <x:f>IF(L1289="","",(IF(N1289&lt;&gt;"",1,0)+IF(O1289&lt;&gt;"",1,0)+IF(AJ1289&lt;&gt;"",1,0)+IF(AU1289&lt;&gt;"",1,0)+IF(BE1289&lt;&gt;"",1,0)+IF(CF1289&lt;&gt;"",1,0)+IF(CJ1289="Yes",1,0)+IF(CL1289="Yes",1,0)+IF(DE1289&lt;&gt;"Pending",1,0)+IF(F1289&lt;&gt;"",1,0)+IF(DZ1289&lt;&gt;"",1,0)+IF(EI1289&lt;&gt;"",1,0))/12)</x:f>
        <x:v>0.5</x:v>
      </x:c>
    </x:row>
    <x:row r="1290">
      <x:c r="A1290" t="str">
        <x:v>EV-1287</x:v>
      </x:c>
      <x:c r="B1290" t="str">
        <x:v>Integrity check</x:v>
      </x:c>
      <x:c r="C1290" t="str">
        <x:f>IF(L1290="","",IF(LEFT(EC1290,7)="BLOCKED","🔴 Do not use for conclusion",IF(EB1290="Yes","🟢 Claim-ready","🟡 Caution / context")))</x:f>
        <x:v>🟡 Caution / context</x:v>
      </x:c>
      <x:c r="D1290" t="str">
        <x:f>IF(L1290="","",EC1290)</x:f>
        <x:v>PENDING — appropriate appraisal</x:v>
      </x:c>
      <x:c r="E1290" t="str">
        <x:v>P3 — Medium</x:v>
      </x:c>
      <x:c r="F1290" t="str">
        <x:v>Pending</x:v>
      </x:c>
      <x:c r="G1290" t="str">
        <x:v>Title/abstract identify an explicit tactical/public-safety context and readiness domain; retain for full-text assessment.</x:v>
      </x:c>
      <x:c r="H1290" t="str">
        <x:v>Obtain and review lawful full text; confirm human adjudication; then select a design-specific appraisal instrument.</x:v>
      </x:c>
      <x:c r="I1290"/>
      <x:c r="J1290" t="str">
        <x:v>A — Core</x:v>
      </x:c>
      <x:c r="K1290" t="str">
        <x:v>IDENTIFIED</x:v>
      </x:c>
      <x:c r="L1290" t="str">
        <x:v>Body composition and military performance--many things to many people.</x:v>
      </x:c>
      <x:c r="M1290"/>
      <x:c r="N1290" t="str">
        <x:v>Friedl, Karl E</x:v>
      </x:c>
      <x:c r="O1290" t="n">
        <x:v>2012</x:v>
      </x:c>
      <x:c r="P1290" t="str">
        <x:v>Journal of strength and conditioning research</x:v>
      </x:c>
      <x:c r="Q1290" t="str">
        <x:v>Journal Article; Review</x:v>
      </x:c>
      <x:c r="R1290" t="str">
        <x:v>Unclear</x:v>
      </x:c>
      <x:c r="S1290" t="str">
        <x:v>Unknown</x:v>
      </x:c>
      <x:c r="T1290" t="str">
        <x:v>eng</x:v>
      </x:c>
      <x:c r="U1290" t="str">
        <x:v>https://pubmed.ncbi.nlm.nih.gov/22643136/</x:v>
      </x:c>
      <x:c r="V1290" t="str">
        <x:v>10.1519/jsc.0b013e31825ced6c</x:v>
      </x:c>
      <x:c r="W1290" t="str">
        <x:f>IF(V1290="","",LOWER(SUBSTITUTE(SUBSTITUTE(SUBSTITUTE(SUBSTITUTE(TRIM(V1290),"https://doi.org/",""),"http://doi.org/",""),"https://dx.doi.org/",""),"doi:","")))</x:f>
        <x:v>10.1519/jsc.0b013e31825ced6c</x:v>
      </x:c>
      <x:c r="X1290" t="str">
        <x:v>22643136</x:v>
      </x:c>
      <x:c r="Y1290" t="str"/>
      <x:c r="Z1290"/>
      <x:c r="AA1290" t="str">
        <x:v>PubMed/MEDLINE</x:v>
      </x:c>
      <x:c r="AB1290" t="str">
        <x:v>PUBMED-A-v1.0-2026-08-28</x:v>
      </x:c>
      <x:c r="AC1290" t="str">
        <x:v>SP-PUBMED-A-20260828</x:v>
      </x:c>
      <x:c r="AD1290" s="499" t="n">
        <x:v>46262</x:v>
      </x:c>
      <x:c r="AE1290" s="499" t="n">
        <x:v>46272</x:v>
      </x:c>
      <x:c r="AF1290" t="str">
        <x:v>2QDAYNQY</x:v>
      </x:c>
      <x:c r="AG1290"/>
      <x:c r="AH1290" t="str">
        <x:v>Tactical Athlete → Operational Readiness Brazil</x:v>
      </x:c>
      <x:c r="AI1290" t="str">
        <x:v>evidence-family:A</x:v>
      </x:c>
      <x:c r="AJ1290"/>
      <x:c r="AK1290" t="str">
        <x:f>IF(AJ1290="","",IF(OR(LOWER(AJ1290)="brazil",LOWER(AJ1290)="brasil"),"Yes","No"))</x:f>
      </x:c>
      <x:c r="AL1290"/>
      <x:c r="AM1290"/>
      <x:c r="AN1290"/>
      <x:c r="AO1290"/>
      <x:c r="AP1290"/>
      <x:c r="AQ1290"/>
      <x:c r="AR1290"/>
      <x:c r="AS1290"/>
      <x:c r="AT1290"/>
      <x:c r="AU1290"/>
      <x:c r="AV1290"/>
      <x:c r="AW1290"/>
      <x:c r="AX1290"/>
      <x:c r="AY1290"/>
      <x:c r="AZ1290"/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/>
      <x:c r="BO1290"/>
      <x:c r="BP1290"/>
      <x:c r="BQ1290"/>
      <x:c r="BR1290"/>
      <x:c r="BS1290"/>
      <x:c r="BT1290"/>
      <x:c r="BU1290"/>
      <x:c r="BV1290"/>
      <x:c r="BW1290"/>
      <x:c r="BX1290"/>
      <x:c r="BY1290"/>
      <x:c r="BZ1290"/>
      <x:c r="CA1290"/>
      <x:c r="CB1290"/>
      <x:c r="CC1290"/>
      <x:c r="CD1290"/>
      <x:c r="CE1290"/>
      <x:c r="CF1290"/>
      <x:c r="CG1290"/>
      <x:c r="CH1290"/>
      <x:c r="CI1290"/>
      <x:c r="CJ1290" t="str">
        <x:v>Yes</x:v>
      </x:c>
      <x:c r="CK1290" t="str">
        <x:v>Yes</x:v>
      </x:c>
      <x:c r="CL1290" t="str">
        <x:v>Yes</x:v>
      </x:c>
      <x:c r="CM1290" t="str">
        <x:v>Clear</x:v>
      </x:c>
      <x:c r="CN1290" t="str">
        <x:v>Verified — clear</x:v>
      </x:c>
      <x:c r="CO1290" t="n">
        <x:v>46272</x:v>
      </x:c>
      <x:c r="CP1290" t="str">
        <x:v>https://pubmed.ncbi.nlm.nih.gov/22643136/</x:v>
      </x:c>
      <x:c r="CQ1290"/>
      <x:c r="CR1290"/>
      <x:c r="CS1290"/>
      <x:c r="CT1290"/>
      <x:c r="CU1290"/>
      <x:c r="CV1290"/>
      <x:c r="CW1290"/>
      <x:c r="CX1290"/>
      <x:c r="CY1290"/>
      <x:c r="CZ1290"/>
      <x:c r="DA1290"/>
      <x:c r="DB1290" t="str">
        <x:f>IF(L1290="","",IF(AND(COUNT(CU1290:DA1290)=7,OR(CU1290=0,CU1290=1,CU1290=2),OR(CV1290=0,CV1290=1,CV1290=2),OR(CW1290=0,CW1290=1,CW1290=2),OR(CX1290=0,CX1290=1,CX1290=2),OR(CY1290=0,CY1290=1,CY1290=2),OR(CZ1290=0,CZ1290=1,CZ1290=2),OR(DA1290=0,DA1290=1,DA1290=2)),SUM(CU1290:DA1290),""))</x:f>
      </x:c>
      <x:c r="DC1290" t="str">
        <x:f>IF(DB1290="","",ROUND(DB1290/14*10,1))</x:f>
      </x:c>
      <x:c r="DD1290" t="str">
        <x:v>Pending</x:v>
      </x:c>
      <x:c r="DE1290" t="str">
        <x:f>IF(L1290="","",IF(DC1290="","Pending",IF(DD1290="Yes","CONDITIONAL — safety override",IF(DC1290&gt;=8,"HIGH",IF(DC1290&gt;=5,"CONDITIONAL","LOW")))))</x:f>
        <x:v>Pending</x:v>
      </x:c>
      <x:c r="DF1290" t="str">
        <x:v>Pending screening and full-text appraisal; no transferability judgment made at identification.</x:v>
      </x:c>
      <x:c r="DG1290"/>
      <x:c r="DH1290"/>
      <x:c r="DI1290"/>
      <x:c r="DJ1290"/>
      <x:c r="DK1290"/>
      <x:c r="DL1290"/>
      <x:c r="DM1290"/>
      <x:c r="DN1290"/>
      <x:c r="DO1290"/>
      <x:c r="DP1290"/>
      <x:c r="DQ1290"/>
      <x:c r="DR1290"/>
      <x:c r="DS1290"/>
      <x:c r="DT1290"/>
      <x:c r="DU1290"/>
      <x:c r="DV1290"/>
      <x:c r="DW1290"/>
      <x:c r="DX1290"/>
      <x:c r="DY1290"/>
      <x:c r="DZ1290" t="str">
        <x:v>Title/abstract screening alone does not establish effectiveness, causality, methodological quality, transferability to Brazilian public safety or an institutional recommendation.</x:v>
      </x:c>
      <x:c r="EA1290" t="str">
        <x:v>Pending</x:v>
      </x:c>
      <x:c r="EB1290" t="str">
        <x:f>IF(L1290="","",IF(EC1290="READY","Yes","No / Pending"))</x:f>
        <x:v>No / Pending</x:v>
      </x:c>
      <x:c r="EC1290" t="str">
        <x:f>IF(L1290="","",IF(OR(ISNUMBER(SEARCH("Retracted Publication",Q1290)),CM1290="Retracted",CN1290="Retracted",CM1290="Expression of Concern",CN1290="Expression of Concern",F1290="Not used",CG1290="Critical",CH1290="High",CH1290="Critical"),"BLOCKED — integrity or use restriction",IF(AND(CJ1290="Yes",CK1290="Yes",CL1290="Yes"),IF(AND(CM1290="Clear",CN1290="Verified — clear"),IF(AND(AND(LEN(TRIM(CF1290))&gt;0,LEFT(LOWER(TRIM(CF1290)),7)&lt;&gt;"pending"),OR(CG1290="High",CG1290="Moderate"),OR(CH1290="Low",CH1290="Some concerns",CH1290="Not applicable")),IF(AND(DD1290="No",OR(DE1290="HIGH",DE1290="CONDITIONAL"),AND(LEN(TRIM(DF1290))&gt;0,LEFT(LOWER(TRIM(DF1290)),7)&lt;&gt;"pending")),IF(AND(AND(LEN(TRIM(DT1290))&gt;0,LEFT(LOWER(TRIM(DT1290)),7)&lt;&gt;"pending"),AND(LEN(TRIM(DU1290))&gt;0,LEFT(LOWER(TRIM(DU1290)),7)&lt;&gt;"pending"),OR(AND(LEN(TRIM(DV1290))&gt;0,LEFT(LOWER(TRIM(DV1290)),7)&lt;&gt;"pending"),AND(LEN(TRIM(DW1290))&gt;0,LEFT(LOWER(TRIM(DW1290)),7)&lt;&gt;"pending")),AND(LEN(TRIM(DX1290))&gt;0,LEFT(LOWER(TRIM(DX1290)),7)&lt;&gt;"pending")),IF(AND(F1290="Claim-ready",OR(EA1290="Strong",EA1290="Moderate"),AND(LEN(TRIM(G1290))&gt;0,LEFT(LOWER(TRIM(G1290)),7)&lt;&gt;"pending"),G1290&lt;&gt;"No substantive use decision is permitted from identification metadata alone.",AND(LEN(TRIM(DZ1290))&gt;0,LEFT(LOWER(TRIM(DZ1290)),7)&lt;&gt;"pending"),DZ1290&lt;&gt;"Identification metadata alone does not permit any substantive scientific, causal, operational, or institutional claim.",AND(LEN(TRIM(EI1290))&gt;0,LEFT(LOWER(TRIM(EI1290)),7)&lt;&gt;"pending"),ISNUMBER(EH1290),EH1290&gt;0),"READY","PENDING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0" t="str">
        <x:v>Pending</x:v>
      </x:c>
      <x:c r="EE1290"/>
      <x:c r="EF1290" t="str">
        <x:v>Pending</x:v>
      </x:c>
      <x:c r="EG1290" t="str">
        <x:v>Pending</x:v>
      </x:c>
      <x:c r="EH1290"/>
      <x:c r="EI1290" s="501"/>
      <x:c r="EJ1290"/>
      <x:c r="EK1290" t="str">
        <x:v>Pending</x:v>
      </x:c>
      <x:c r="EL1290" t="n">
        <x:v>46272</x:v>
      </x:c>
      <x:c r="EM1290" t="str">
        <x:v>Production PubMed record imported and reconciled to Zotero item 2QDAYNQY;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0" t="n">
        <x:f>IF(L1290="","",(IF(N1290&lt;&gt;"",1,0)+IF(O1290&lt;&gt;"",1,0)+IF(AJ1290&lt;&gt;"",1,0)+IF(AU1290&lt;&gt;"",1,0)+IF(BE1290&lt;&gt;"",1,0)+IF(CF1290&lt;&gt;"",1,0)+IF(CJ1290="Yes",1,0)+IF(CL1290="Yes",1,0)+IF(DE1290&lt;&gt;"Pending",1,0)+IF(F1290&lt;&gt;"",1,0)+IF(DZ1290&lt;&gt;"",1,0)+IF(EI1290&lt;&gt;"",1,0))/12)</x:f>
        <x:v>0.5</x:v>
      </x:c>
    </x:row>
    <x:row r="1291">
      <x:c r="A1291" t="str">
        <x:v>EV-1288</x:v>
      </x:c>
      <x:c r="B1291" t="str">
        <x:v>Integrity check</x:v>
      </x:c>
      <x:c r="C1291" t="str">
        <x:f>IF(L1291="","",IF(LEFT(EC1291,7)="BLOCKED","🔴 Do not use for conclusion",IF(EB1291="Yes","🟢 Claim-ready","🟡 Caution / context")))</x:f>
        <x:v>🟡 Caution / context</x:v>
      </x:c>
      <x:c r="D1291" t="str">
        <x:f>IF(L1291="","",EC1291)</x:f>
        <x:v>PENDING — appropriate appraisal</x:v>
      </x:c>
      <x:c r="E1291" t="str">
        <x:v>P2 — High</x:v>
      </x:c>
      <x:c r="F1291" t="str">
        <x:v>Pending</x:v>
      </x:c>
      <x:c r="G1291" t="str">
        <x:v>Title/abstract identify an explicit tactical/public-safety context and readiness domain; retain for full-text assessment.</x:v>
      </x:c>
      <x:c r="H1291" t="str">
        <x:v>Obtain and review lawful full text; confirm human adjudication; then select a design-specific appraisal instrument.</x:v>
      </x:c>
      <x:c r="I1291"/>
      <x:c r="J1291" t="str">
        <x:v>A — Core</x:v>
      </x:c>
      <x:c r="K1291" t="str">
        <x:v>IDENTIFIED</x:v>
      </x:c>
      <x:c r="L1291" t="str">
        <x:v>[Modern peculiarities of dynamics and structure of servicemen of Armed Forces of Ukraine retiring in transitional period towards professional Army].</x:v>
      </x:c>
      <x:c r="M1291"/>
      <x:c r="N1291" t="str">
        <x:v>Didenko, L V</x:v>
      </x:c>
      <x:c r="O1291" t="n">
        <x:v>2011</x:v>
      </x:c>
      <x:c r="P1291" t="str">
        <x:v>Likars'ka sprava</x:v>
      </x:c>
      <x:c r="Q1291" t="str">
        <x:v>English Abstract; Journal Article</x:v>
      </x:c>
      <x:c r="R1291" t="str">
        <x:v>Unclear</x:v>
      </x:c>
      <x:c r="S1291" t="str">
        <x:v>Unknown</x:v>
      </x:c>
      <x:c r="T1291" t="str">
        <x:v>ukr</x:v>
      </x:c>
      <x:c r="U1291" t="str">
        <x:v>https://pubmed.ncbi.nlm.nih.gov/22606907/</x:v>
      </x:c>
      <x:c r="V1291" t="str"/>
      <x:c r="W1291" t="str">
        <x:f>IF(V1291="","",LOWER(SUBSTITUTE(SUBSTITUTE(SUBSTITUTE(SUBSTITUTE(TRIM(V1291),"https://doi.org/",""),"http://doi.org/",""),"https://dx.doi.org/",""),"doi:","")))</x:f>
      </x:c>
      <x:c r="X1291" t="str">
        <x:v>22606907</x:v>
      </x:c>
      <x:c r="Y1291" t="str"/>
      <x:c r="Z1291"/>
      <x:c r="AA1291" t="str">
        <x:v>PubMed/MEDLINE</x:v>
      </x:c>
      <x:c r="AB1291" t="str">
        <x:v>PUBMED-A-v1.0-2026-08-28</x:v>
      </x:c>
      <x:c r="AC1291" t="str">
        <x:v>SP-PUBMED-A-20260828</x:v>
      </x:c>
      <x:c r="AD1291" s="499" t="n">
        <x:v>46262</x:v>
      </x:c>
      <x:c r="AE1291" s="499" t="n">
        <x:v>46272</x:v>
      </x:c>
      <x:c r="AF1291" t="str">
        <x:v>M8WVCBDH</x:v>
      </x:c>
      <x:c r="AG1291"/>
      <x:c r="AH1291" t="str">
        <x:v>Tactical Athlete → Operational Readiness Brazil</x:v>
      </x:c>
      <x:c r="AI1291" t="str">
        <x:v>evidence-family:A</x:v>
      </x:c>
      <x:c r="AJ1291"/>
      <x:c r="AK1291" t="str">
        <x:f>IF(AJ1291="","",IF(OR(LOWER(AJ1291)="brazil",LOWER(AJ1291)="brasil"),"Yes","No"))</x:f>
      </x:c>
      <x:c r="AL1291"/>
      <x:c r="AM1291"/>
      <x:c r="AN1291"/>
      <x:c r="AO1291"/>
      <x:c r="AP1291"/>
      <x:c r="AQ1291"/>
      <x:c r="AR1291"/>
      <x:c r="AS1291"/>
      <x:c r="AT1291"/>
      <x:c r="AU1291"/>
      <x:c r="AV1291"/>
      <x:c r="AW1291"/>
      <x:c r="AX1291"/>
      <x:c r="AY1291"/>
      <x:c r="AZ1291"/>
      <x:c r="BA1291"/>
      <x:c r="BB1291"/>
      <x:c r="BC1291"/>
      <x:c r="BD1291"/>
      <x:c r="BE1291"/>
      <x:c r="BF1291"/>
      <x:c r="BG1291"/>
      <x:c r="BH1291"/>
      <x:c r="BI1291"/>
      <x:c r="BJ1291"/>
      <x:c r="BK1291"/>
      <x:c r="BL1291"/>
      <x:c r="BM1291"/>
      <x:c r="BN1291"/>
      <x:c r="BO1291"/>
      <x:c r="BP1291"/>
      <x:c r="BQ1291"/>
      <x:c r="BR1291"/>
      <x:c r="BS1291"/>
      <x:c r="BT1291"/>
      <x:c r="BU1291"/>
      <x:c r="BV1291"/>
      <x:c r="BW1291"/>
      <x:c r="BX1291"/>
      <x:c r="BY1291"/>
      <x:c r="BZ1291"/>
      <x:c r="CA1291"/>
      <x:c r="CB1291"/>
      <x:c r="CC1291"/>
      <x:c r="CD1291"/>
      <x:c r="CE1291"/>
      <x:c r="CF1291"/>
      <x:c r="CG1291"/>
      <x:c r="CH1291"/>
      <x:c r="CI1291"/>
      <x:c r="CJ1291" t="str">
        <x:v>Yes</x:v>
      </x:c>
      <x:c r="CK1291" t="str">
        <x:v>Yes</x:v>
      </x:c>
      <x:c r="CL1291" t="str">
        <x:v>Yes</x:v>
      </x:c>
      <x:c r="CM1291" t="str">
        <x:v>Clear</x:v>
      </x:c>
      <x:c r="CN1291" t="str">
        <x:v>Verified — clear</x:v>
      </x:c>
      <x:c r="CO1291" t="n">
        <x:v>46272</x:v>
      </x:c>
      <x:c r="CP1291" t="str">
        <x:v>https://pubmed.ncbi.nlm.nih.gov/22606907/</x:v>
      </x:c>
      <x:c r="CQ1291"/>
      <x:c r="CR1291"/>
      <x:c r="CS1291"/>
      <x:c r="CT1291"/>
      <x:c r="CU1291"/>
      <x:c r="CV1291"/>
      <x:c r="CW1291"/>
      <x:c r="CX1291"/>
      <x:c r="CY1291"/>
      <x:c r="CZ1291"/>
      <x:c r="DA1291"/>
      <x:c r="DB1291" t="str">
        <x:f>IF(L1291="","",IF(AND(COUNT(CU1291:DA1291)=7,OR(CU1291=0,CU1291=1,CU1291=2),OR(CV1291=0,CV1291=1,CV1291=2),OR(CW1291=0,CW1291=1,CW1291=2),OR(CX1291=0,CX1291=1,CX1291=2),OR(CY1291=0,CY1291=1,CY1291=2),OR(CZ1291=0,CZ1291=1,CZ1291=2),OR(DA1291=0,DA1291=1,DA1291=2)),SUM(CU1291:DA1291),""))</x:f>
      </x:c>
      <x:c r="DC1291" t="str">
        <x:f>IF(DB1291="","",ROUND(DB1291/14*10,1))</x:f>
      </x:c>
      <x:c r="DD1291" t="str">
        <x:v>Pending</x:v>
      </x:c>
      <x:c r="DE1291" t="str">
        <x:f>IF(L1291="","",IF(DC1291="","Pending",IF(DD1291="Yes","CONDITIONAL — safety override",IF(DC1291&gt;=8,"HIGH",IF(DC1291&gt;=5,"CONDITIONAL","LOW")))))</x:f>
        <x:v>Pending</x:v>
      </x:c>
      <x:c r="DF1291" t="str">
        <x:v>Pending screening and full-text appraisal; no transferability judgment made at identification.</x:v>
      </x:c>
      <x:c r="DG1291"/>
      <x:c r="DH1291"/>
      <x:c r="DI1291"/>
      <x:c r="DJ1291"/>
      <x:c r="DK1291"/>
      <x:c r="DL1291"/>
      <x:c r="DM1291"/>
      <x:c r="DN1291"/>
      <x:c r="DO1291"/>
      <x:c r="DP1291"/>
      <x:c r="DQ1291"/>
      <x:c r="DR1291"/>
      <x:c r="DS1291"/>
      <x:c r="DT1291"/>
      <x:c r="DU1291"/>
      <x:c r="DV1291"/>
      <x:c r="DW1291"/>
      <x:c r="DX1291"/>
      <x:c r="DY1291"/>
      <x:c r="DZ1291" t="str">
        <x:v>Title/abstract screening alone does not establish effectiveness, causality, methodological quality, transferability to Brazilian public safety or an institutional recommendation.</x:v>
      </x:c>
      <x:c r="EA1291" t="str">
        <x:v>Pending</x:v>
      </x:c>
      <x:c r="EB1291" t="str">
        <x:f>IF(L1291="","",IF(EC1291="READY","Yes","No / Pending"))</x:f>
        <x:v>No / Pending</x:v>
      </x:c>
      <x:c r="EC1291" t="str">
        <x:f>IF(L1291="","",IF(OR(ISNUMBER(SEARCH("Retracted Publication",Q1291)),CM1291="Retracted",CN1291="Retracted",CM1291="Expression of Concern",CN1291="Expression of Concern",F1291="Not used",CG1291="Critical",CH1291="High",CH1291="Critical"),"BLOCKED — integrity or use restriction",IF(AND(CJ1291="Yes",CK1291="Yes",CL1291="Yes"),IF(AND(CM1291="Clear",CN1291="Verified — clear"),IF(AND(AND(LEN(TRIM(CF1291))&gt;0,LEFT(LOWER(TRIM(CF1291)),7)&lt;&gt;"pending"),OR(CG1291="High",CG1291="Moderate"),OR(CH1291="Low",CH1291="Some concerns",CH1291="Not applicable")),IF(AND(DD1291="No",OR(DE1291="HIGH",DE1291="CONDITIONAL"),AND(LEN(TRIM(DF1291))&gt;0,LEFT(LOWER(TRIM(DF1291)),7)&lt;&gt;"pending")),IF(AND(AND(LEN(TRIM(DT1291))&gt;0,LEFT(LOWER(TRIM(DT1291)),7)&lt;&gt;"pending"),AND(LEN(TRIM(DU1291))&gt;0,LEFT(LOWER(TRIM(DU1291)),7)&lt;&gt;"pending"),OR(AND(LEN(TRIM(DV1291))&gt;0,LEFT(LOWER(TRIM(DV1291)),7)&lt;&gt;"pending"),AND(LEN(TRIM(DW1291))&gt;0,LEFT(LOWER(TRIM(DW1291)),7)&lt;&gt;"pending")),AND(LEN(TRIM(DX1291))&gt;0,LEFT(LOWER(TRIM(DX1291)),7)&lt;&gt;"pending")),IF(AND(F1291="Claim-ready",OR(EA1291="Strong",EA1291="Moderate"),AND(LEN(TRIM(G1291))&gt;0,LEFT(LOWER(TRIM(G1291)),7)&lt;&gt;"pending"),G1291&lt;&gt;"No substantive use decision is permitted from identification metadata alone.",AND(LEN(TRIM(DZ1291))&gt;0,LEFT(LOWER(TRIM(DZ1291)),7)&lt;&gt;"pending"),DZ1291&lt;&gt;"Identification metadata alone does not permit any substantive scientific, causal, operational, or institutional claim.",AND(LEN(TRIM(EI1291))&gt;0,LEFT(LOWER(TRIM(EI1291)),7)&lt;&gt;"pending"),ISNUMBER(EH1291),EH1291&gt;0),"READY","PENDING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1" t="str">
        <x:v>Pending</x:v>
      </x:c>
      <x:c r="EE1291"/>
      <x:c r="EF1291" t="str">
        <x:v>Pending</x:v>
      </x:c>
      <x:c r="EG1291" t="str">
        <x:v>Pending</x:v>
      </x:c>
      <x:c r="EH1291"/>
      <x:c r="EI1291" s="501"/>
      <x:c r="EJ1291"/>
      <x:c r="EK1291" t="str">
        <x:v>Pending</x:v>
      </x:c>
      <x:c r="EL1291" t="n">
        <x:v>46272</x:v>
      </x:c>
      <x:c r="EM1291" t="str">
        <x:v>Production PubMed record imported and reconciled to Zotero item M8WVCBDH;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1" t="n">
        <x:f>IF(L1291="","",(IF(N1291&lt;&gt;"",1,0)+IF(O1291&lt;&gt;"",1,0)+IF(AJ1291&lt;&gt;"",1,0)+IF(AU1291&lt;&gt;"",1,0)+IF(BE1291&lt;&gt;"",1,0)+IF(CF1291&lt;&gt;"",1,0)+IF(CJ1291="Yes",1,0)+IF(CL1291="Yes",1,0)+IF(DE1291&lt;&gt;"Pending",1,0)+IF(F1291&lt;&gt;"",1,0)+IF(DZ1291&lt;&gt;"",1,0)+IF(EI1291&lt;&gt;"",1,0))/12)</x:f>
        <x:v>0.5</x:v>
      </x:c>
    </x:row>
    <x:row r="1292">
      <x:c r="A1292" t="str">
        <x:v>EV-1289</x:v>
      </x:c>
      <x:c r="B1292" t="str">
        <x:v>Integrity check</x:v>
      </x:c>
      <x:c r="C1292" t="str">
        <x:f>IF(L1292="","",IF(LEFT(EC1292,7)="BLOCKED","🔴 Do not use for conclusion",IF(EB1292="Yes","🟢 Claim-ready","🟡 Caution / context")))</x:f>
        <x:v>🟡 Caution / context</x:v>
      </x:c>
      <x:c r="D1292" t="str">
        <x:f>IF(L1292="","",EC1292)</x:f>
        <x:v>PENDING — appropriate appraisal</x:v>
      </x:c>
      <x:c r="E1292" t="str">
        <x:v>P2 — High</x:v>
      </x:c>
      <x:c r="F1292" t="str">
        <x:v>Pending</x:v>
      </x:c>
      <x:c r="G1292" t="str">
        <x:v>Title/abstract identify an explicit tactical/public-safety context and readiness domain; retain for full-text assessment.</x:v>
      </x:c>
      <x:c r="H1292" t="str">
        <x:v>Obtain and review lawful full text; confirm human adjudication; then select a design-specific appraisal instrument.</x:v>
      </x:c>
      <x:c r="I1292"/>
      <x:c r="J1292" t="str">
        <x:v>A — Core</x:v>
      </x:c>
      <x:c r="K1292" t="str">
        <x:v>IDENTIFIED</x:v>
      </x:c>
      <x:c r="L1292" t="str">
        <x:v>Force health protection: essential element of combat readiness.</x:v>
      </x:c>
      <x:c r="M1292"/>
      <x:c r="N1292" t="str">
        <x:v>Rubenstein, David A</x:v>
      </x:c>
      <x:c r="O1292" t="n">
        <x:v>2011</x:v>
      </x:c>
      <x:c r="P1292" t="str">
        <x:v>U.S. Army Medical Department journal</x:v>
      </x:c>
      <x:c r="Q1292" t="str">
        <x:v>Introductory Journal Article</x:v>
      </x:c>
      <x:c r="R1292" t="str">
        <x:v>Unclear</x:v>
      </x:c>
      <x:c r="S1292" t="str">
        <x:v>Unknown</x:v>
      </x:c>
      <x:c r="T1292" t="str">
        <x:v>eng</x:v>
      </x:c>
      <x:c r="U1292" t="str">
        <x:v>https://pubmed.ncbi.nlm.nih.gov/22550760/</x:v>
      </x:c>
      <x:c r="V1292" t="str"/>
      <x:c r="W1292" t="str">
        <x:f>IF(V1292="","",LOWER(SUBSTITUTE(SUBSTITUTE(SUBSTITUTE(SUBSTITUTE(TRIM(V1292),"https://doi.org/",""),"http://doi.org/",""),"https://dx.doi.org/",""),"doi:","")))</x:f>
      </x:c>
      <x:c r="X1292" t="str">
        <x:v>22550760</x:v>
      </x:c>
      <x:c r="Y1292" t="str"/>
      <x:c r="Z1292"/>
      <x:c r="AA1292" t="str">
        <x:v>PubMed/MEDLINE</x:v>
      </x:c>
      <x:c r="AB1292" t="str">
        <x:v>PUBMED-A-v1.0-2026-08-28</x:v>
      </x:c>
      <x:c r="AC1292" t="str">
        <x:v>SP-PUBMED-A-20260828</x:v>
      </x:c>
      <x:c r="AD1292" s="499" t="n">
        <x:v>46262</x:v>
      </x:c>
      <x:c r="AE1292" s="499" t="n">
        <x:v>46272</x:v>
      </x:c>
      <x:c r="AF1292" t="str">
        <x:v>SIUUC9KA</x:v>
      </x:c>
      <x:c r="AG1292"/>
      <x:c r="AH1292" t="str">
        <x:v>Tactical Athlete → Operational Readiness Brazil</x:v>
      </x:c>
      <x:c r="AI1292" t="str">
        <x:v>evidence-family:A</x:v>
      </x:c>
      <x:c r="AJ1292"/>
      <x:c r="AK1292" t="str">
        <x:f>IF(AJ1292="","",IF(OR(LOWER(AJ1292)="brazil",LOWER(AJ1292)="brasil"),"Yes","No"))</x:f>
      </x:c>
      <x:c r="AL1292"/>
      <x:c r="AM1292"/>
      <x:c r="AN1292"/>
      <x:c r="AO1292"/>
      <x:c r="AP1292"/>
      <x:c r="AQ1292"/>
      <x:c r="AR1292"/>
      <x:c r="AS1292"/>
      <x:c r="AT1292"/>
      <x:c r="AU1292"/>
      <x:c r="AV1292"/>
      <x:c r="AW1292"/>
      <x:c r="AX1292"/>
      <x:c r="AY1292"/>
      <x:c r="AZ1292"/>
      <x:c r="BA1292"/>
      <x:c r="BB1292"/>
      <x:c r="BC1292"/>
      <x:c r="BD1292"/>
      <x:c r="BE1292"/>
      <x:c r="BF1292"/>
      <x:c r="BG1292"/>
      <x:c r="BH1292"/>
      <x:c r="BI1292"/>
      <x:c r="BJ1292"/>
      <x:c r="BK1292"/>
      <x:c r="BL1292"/>
      <x:c r="BM1292"/>
      <x:c r="BN1292"/>
      <x:c r="BO1292"/>
      <x:c r="BP1292"/>
      <x:c r="BQ1292"/>
      <x:c r="BR1292"/>
      <x:c r="BS1292"/>
      <x:c r="BT1292"/>
      <x:c r="BU1292"/>
      <x:c r="BV1292"/>
      <x:c r="BW1292"/>
      <x:c r="BX1292"/>
      <x:c r="BY1292"/>
      <x:c r="BZ1292"/>
      <x:c r="CA1292"/>
      <x:c r="CB1292"/>
      <x:c r="CC1292"/>
      <x:c r="CD1292"/>
      <x:c r="CE1292"/>
      <x:c r="CF1292"/>
      <x:c r="CG1292"/>
      <x:c r="CH1292"/>
      <x:c r="CI1292"/>
      <x:c r="CJ1292" t="str">
        <x:v>Yes</x:v>
      </x:c>
      <x:c r="CK1292" t="str">
        <x:v>Yes</x:v>
      </x:c>
      <x:c r="CL1292" t="str">
        <x:v>Yes</x:v>
      </x:c>
      <x:c r="CM1292" t="str">
        <x:v>Clear</x:v>
      </x:c>
      <x:c r="CN1292" t="str">
        <x:v>Verified — clear</x:v>
      </x:c>
      <x:c r="CO1292" t="n">
        <x:v>46272</x:v>
      </x:c>
      <x:c r="CP1292" t="str">
        <x:v>https://pubmed.ncbi.nlm.nih.gov/22550760/</x:v>
      </x:c>
      <x:c r="CQ1292"/>
      <x:c r="CR1292"/>
      <x:c r="CS1292"/>
      <x:c r="CT1292"/>
      <x:c r="CU1292"/>
      <x:c r="CV1292"/>
      <x:c r="CW1292"/>
      <x:c r="CX1292"/>
      <x:c r="CY1292"/>
      <x:c r="CZ1292"/>
      <x:c r="DA1292"/>
      <x:c r="DB1292" t="str">
        <x:f>IF(L1292="","",IF(AND(COUNT(CU1292:DA1292)=7,OR(CU1292=0,CU1292=1,CU1292=2),OR(CV1292=0,CV1292=1,CV1292=2),OR(CW1292=0,CW1292=1,CW1292=2),OR(CX1292=0,CX1292=1,CX1292=2),OR(CY1292=0,CY1292=1,CY1292=2),OR(CZ1292=0,CZ1292=1,CZ1292=2),OR(DA1292=0,DA1292=1,DA1292=2)),SUM(CU1292:DA1292),""))</x:f>
      </x:c>
      <x:c r="DC1292" t="str">
        <x:f>IF(DB1292="","",ROUND(DB1292/14*10,1))</x:f>
      </x:c>
      <x:c r="DD1292" t="str">
        <x:v>Pending</x:v>
      </x:c>
      <x:c r="DE1292" t="str">
        <x:f>IF(L1292="","",IF(DC1292="","Pending",IF(DD1292="Yes","CONDITIONAL — safety override",IF(DC1292&gt;=8,"HIGH",IF(DC1292&gt;=5,"CONDITIONAL","LOW")))))</x:f>
        <x:v>Pending</x:v>
      </x:c>
      <x:c r="DF1292" t="str">
        <x:v>Pending screening and full-text appraisal; no transferability judgment made at identification.</x:v>
      </x:c>
      <x:c r="DG1292"/>
      <x:c r="DH1292"/>
      <x:c r="DI1292"/>
      <x:c r="DJ1292"/>
      <x:c r="DK1292"/>
      <x:c r="DL1292"/>
      <x:c r="DM1292"/>
      <x:c r="DN1292"/>
      <x:c r="DO1292"/>
      <x:c r="DP1292"/>
      <x:c r="DQ1292"/>
      <x:c r="DR1292"/>
      <x:c r="DS1292"/>
      <x:c r="DT1292"/>
      <x:c r="DU1292"/>
      <x:c r="DV1292"/>
      <x:c r="DW1292"/>
      <x:c r="DX1292"/>
      <x:c r="DY1292"/>
      <x:c r="DZ1292" t="str">
        <x:v>Title/abstract screening alone does not establish effectiveness, causality, methodological quality, transferability to Brazilian public safety or an institutional recommendation.</x:v>
      </x:c>
      <x:c r="EA1292" t="str">
        <x:v>Pending</x:v>
      </x:c>
      <x:c r="EB1292" t="str">
        <x:f>IF(L1292="","",IF(EC1292="READY","Yes","No / Pending"))</x:f>
        <x:v>No / Pending</x:v>
      </x:c>
      <x:c r="EC1292" t="str">
        <x:f>IF(L1292="","",IF(OR(ISNUMBER(SEARCH("Retracted Publication",Q1292)),CM1292="Retracted",CN1292="Retracted",CM1292="Expression of Concern",CN1292="Expression of Concern",F1292="Not used",CG1292="Critical",CH1292="High",CH1292="Critical"),"BLOCKED — integrity or use restriction",IF(AND(CJ1292="Yes",CK1292="Yes",CL1292="Yes"),IF(AND(CM1292="Clear",CN1292="Verified — clear"),IF(AND(AND(LEN(TRIM(CF1292))&gt;0,LEFT(LOWER(TRIM(CF1292)),7)&lt;&gt;"pending"),OR(CG1292="High",CG1292="Moderate"),OR(CH1292="Low",CH1292="Some concerns",CH1292="Not applicable")),IF(AND(DD1292="No",OR(DE1292="HIGH",DE1292="CONDITIONAL"),AND(LEN(TRIM(DF1292))&gt;0,LEFT(LOWER(TRIM(DF1292)),7)&lt;&gt;"pending")),IF(AND(AND(LEN(TRIM(DT1292))&gt;0,LEFT(LOWER(TRIM(DT1292)),7)&lt;&gt;"pending"),AND(LEN(TRIM(DU1292))&gt;0,LEFT(LOWER(TRIM(DU1292)),7)&lt;&gt;"pending"),OR(AND(LEN(TRIM(DV1292))&gt;0,LEFT(LOWER(TRIM(DV1292)),7)&lt;&gt;"pending"),AND(LEN(TRIM(DW1292))&gt;0,LEFT(LOWER(TRIM(DW1292)),7)&lt;&gt;"pending")),AND(LEN(TRIM(DX1292))&gt;0,LEFT(LOWER(TRIM(DX1292)),7)&lt;&gt;"pending")),IF(AND(F1292="Claim-ready",OR(EA1292="Strong",EA1292="Moderate"),AND(LEN(TRIM(G1292))&gt;0,LEFT(LOWER(TRIM(G1292)),7)&lt;&gt;"pending"),G1292&lt;&gt;"No substantive use decision is permitted from identification metadata alone.",AND(LEN(TRIM(DZ1292))&gt;0,LEFT(LOWER(TRIM(DZ1292)),7)&lt;&gt;"pending"),DZ1292&lt;&gt;"Identification metadata alone does not permit any substantive scientific, causal, operational, or institutional claim.",AND(LEN(TRIM(EI1292))&gt;0,LEFT(LOWER(TRIM(EI1292)),7)&lt;&gt;"pending"),ISNUMBER(EH1292),EH1292&gt;0),"READY","PENDING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2" t="str">
        <x:v>Pending</x:v>
      </x:c>
      <x:c r="EE1292"/>
      <x:c r="EF1292" t="str">
        <x:v>Pending</x:v>
      </x:c>
      <x:c r="EG1292" t="str">
        <x:v>Pending</x:v>
      </x:c>
      <x:c r="EH1292"/>
      <x:c r="EI1292" s="501"/>
      <x:c r="EJ1292"/>
      <x:c r="EK1292" t="str">
        <x:v>Pending</x:v>
      </x:c>
      <x:c r="EL1292" t="n">
        <x:v>46272</x:v>
      </x:c>
      <x:c r="EM1292" t="str">
        <x:v>Production PubMed record imported and reconciled to Zotero item SIUUC9KA;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292" t="n">
        <x:f>IF(L1292="","",(IF(N1292&lt;&gt;"",1,0)+IF(O1292&lt;&gt;"",1,0)+IF(AJ1292&lt;&gt;"",1,0)+IF(AU1292&lt;&gt;"",1,0)+IF(BE1292&lt;&gt;"",1,0)+IF(CF1292&lt;&gt;"",1,0)+IF(CJ1292="Yes",1,0)+IF(CL1292="Yes",1,0)+IF(DE1292&lt;&gt;"Pending",1,0)+IF(F1292&lt;&gt;"",1,0)+IF(DZ1292&lt;&gt;"",1,0)+IF(EI1292&lt;&gt;"",1,0))/12)</x:f>
        <x:v>0.5</x:v>
      </x:c>
    </x:row>
    <x:row r="1293">
      <x:c r="A1293" t="str">
        <x:v>EV-1290</x:v>
      </x:c>
      <x:c r="B1293" t="str">
        <x:v>Integrity check</x:v>
      </x:c>
      <x:c r="C1293" t="str">
        <x:f>IF(L1293="","",IF(LEFT(EC1293,7)="BLOCKED","🔴 Do not use for conclusion",IF(EB1293="Yes","🟢 Claim-ready","🟡 Caution / context")))</x:f>
        <x:v>🟡 Caution / context</x:v>
      </x:c>
      <x:c r="D1293" t="str">
        <x:f>IF(L1293="","",EC1293)</x:f>
        <x:v>PENDING — appropriate appraisal</x:v>
      </x:c>
      <x:c r="E1293" t="str">
        <x:v>P3 — Medium</x:v>
      </x:c>
      <x:c r="F1293" t="str">
        <x:v>Pending</x:v>
      </x:c>
      <x:c r="G1293" t="str">
        <x:v>Title/abstract identify an explicit operational APHT/medical-readiness topic; retain for full-text assessment.</x:v>
      </x:c>
      <x:c r="H1293" t="str">
        <x:v>Obtain and review lawful full text; confirm human adjudication; then select a design-specific appraisal instrument.</x:v>
      </x:c>
      <x:c r="I1293"/>
      <x:c r="J1293" t="str">
        <x:v>B — APHT / Medical Readiness</x:v>
      </x:c>
      <x:c r="K1293" t="str">
        <x:v>IDENTIFIED</x:v>
      </x:c>
      <x:c r="L1293" t="str">
        <x:v>Massively parallel neural encoding and decoding of visual stimuli.</x:v>
      </x:c>
      <x:c r="M1293"/>
      <x:c r="N1293" t="str">
        <x:v>Lazar, Aurel A; Zhou, Yiyin</x:v>
      </x:c>
      <x:c r="O1293" t="n">
        <x:v>2012</x:v>
      </x:c>
      <x:c r="P1293" t="str">
        <x:v>Neural networks : the official journal of the International Neural Network Society</x:v>
      </x:c>
      <x:c r="Q1293" t="str">
        <x:v>Journal Article; Research Support, U.S. Gov't, Non-P.H.S.</x:v>
      </x:c>
      <x:c r="R1293" t="str">
        <x:v>Unclear</x:v>
      </x:c>
      <x:c r="S1293" t="str">
        <x:v>Unknown</x:v>
      </x:c>
      <x:c r="T1293" t="str">
        <x:v>eng</x:v>
      </x:c>
      <x:c r="U1293" t="str">
        <x:v>https://pubmed.ncbi.nlm.nih.gov/22397951/</x:v>
      </x:c>
      <x:c r="V1293" t="str">
        <x:v>10.1016/j.neunet.2012.02.007</x:v>
      </x:c>
      <x:c r="W1293" t="str">
        <x:f>IF(V1293="","",LOWER(SUBSTITUTE(SUBSTITUTE(SUBSTITUTE(SUBSTITUTE(TRIM(V1293),"https://doi.org/",""),"http://doi.org/",""),"https://dx.doi.org/",""),"doi:","")))</x:f>
        <x:v>10.1016/j.neunet.2012.02.007</x:v>
      </x:c>
      <x:c r="X1293" t="str">
        <x:v>22397951</x:v>
      </x:c>
      <x:c r="Y1293" t="str"/>
      <x:c r="Z1293"/>
      <x:c r="AA1293" t="str">
        <x:v>PubMed/MEDLINE</x:v>
      </x:c>
      <x:c r="AB1293" t="str">
        <x:v>PUBMED-B-v1.0-2026-08-28</x:v>
      </x:c>
      <x:c r="AC1293" t="str">
        <x:v>SP-PUBMED-B-20260828</x:v>
      </x:c>
      <x:c r="AD1293" s="499" t="n">
        <x:v>46262</x:v>
      </x:c>
      <x:c r="AE1293" s="499" t="n">
        <x:v>46272</x:v>
      </x:c>
      <x:c r="AF1293" t="str">
        <x:v>3FTNTY5R</x:v>
      </x:c>
      <x:c r="AG1293"/>
      <x:c r="AH1293" t="str">
        <x:v>Tactical Athlete → Operational Readiness Brazil</x:v>
      </x:c>
      <x:c r="AI1293" t="str">
        <x:v>evidence-family:B</x:v>
      </x:c>
      <x:c r="AJ1293"/>
      <x:c r="AK1293" t="str">
        <x:f>IF(AJ1293="","",IF(OR(LOWER(AJ1293)="brazil",LOWER(AJ1293)="brasil"),"Yes","No"))</x:f>
      </x:c>
      <x:c r="AL1293"/>
      <x:c r="AM1293"/>
      <x:c r="AN1293"/>
      <x:c r="AO1293"/>
      <x:c r="AP1293"/>
      <x:c r="AQ1293"/>
      <x:c r="AR1293"/>
      <x:c r="AS1293"/>
      <x:c r="AT1293"/>
      <x:c r="AU1293"/>
      <x:c r="AV1293"/>
      <x:c r="AW1293"/>
      <x:c r="AX1293"/>
      <x:c r="AY1293"/>
      <x:c r="AZ1293"/>
      <x:c r="BA1293"/>
      <x:c r="BB1293"/>
      <x:c r="BC1293"/>
      <x:c r="BD1293"/>
      <x:c r="BE1293"/>
      <x:c r="BF1293"/>
      <x:c r="BG1293"/>
      <x:c r="BH1293"/>
      <x:c r="BI1293"/>
      <x:c r="BJ1293"/>
      <x:c r="BK1293"/>
      <x:c r="BL1293"/>
      <x:c r="BM1293"/>
      <x:c r="BN1293"/>
      <x:c r="BO1293"/>
      <x:c r="BP1293"/>
      <x:c r="BQ1293"/>
      <x:c r="BR1293"/>
      <x:c r="BS1293"/>
      <x:c r="BT1293"/>
      <x:c r="BU1293"/>
      <x:c r="BV1293"/>
      <x:c r="BW1293"/>
      <x:c r="BX1293"/>
      <x:c r="BY1293"/>
      <x:c r="BZ1293"/>
      <x:c r="CA1293"/>
      <x:c r="CB1293"/>
      <x:c r="CC1293"/>
      <x:c r="CD1293"/>
      <x:c r="CE1293"/>
      <x:c r="CF1293"/>
      <x:c r="CG1293"/>
      <x:c r="CH1293"/>
      <x:c r="CI1293"/>
      <x:c r="CJ1293" t="str">
        <x:v>Yes</x:v>
      </x:c>
      <x:c r="CK1293" t="str">
        <x:v>Yes</x:v>
      </x:c>
      <x:c r="CL1293" t="str">
        <x:v>Yes</x:v>
      </x:c>
      <x:c r="CM1293" t="str">
        <x:v>Clear</x:v>
      </x:c>
      <x:c r="CN1293" t="str">
        <x:v>Verified — clear</x:v>
      </x:c>
      <x:c r="CO1293" t="n">
        <x:v>46272</x:v>
      </x:c>
      <x:c r="CP1293" t="str">
        <x:v>https://pubmed.ncbi.nlm.nih.gov/22397951/</x:v>
      </x:c>
      <x:c r="CQ1293"/>
      <x:c r="CR1293"/>
      <x:c r="CS1293"/>
      <x:c r="CT1293"/>
      <x:c r="CU1293"/>
      <x:c r="CV1293"/>
      <x:c r="CW1293"/>
      <x:c r="CX1293"/>
      <x:c r="CY1293"/>
      <x:c r="CZ1293"/>
      <x:c r="DA1293"/>
      <x:c r="DB1293" t="str">
        <x:f>IF(L1293="","",IF(AND(COUNT(CU1293:DA1293)=7,OR(CU1293=0,CU1293=1,CU1293=2),OR(CV1293=0,CV1293=1,CV1293=2),OR(CW1293=0,CW1293=1,CW1293=2),OR(CX1293=0,CX1293=1,CX1293=2),OR(CY1293=0,CY1293=1,CY1293=2),OR(CZ1293=0,CZ1293=1,CZ1293=2),OR(DA1293=0,DA1293=1,DA1293=2)),SUM(CU1293:DA1293),""))</x:f>
      </x:c>
      <x:c r="DC1293" t="str">
        <x:f>IF(DB1293="","",ROUND(DB1293/14*10,1))</x:f>
      </x:c>
      <x:c r="DD1293" t="str">
        <x:v>Pending</x:v>
      </x:c>
      <x:c r="DE1293" t="str">
        <x:f>IF(L1293="","",IF(DC1293="","Pending",IF(DD1293="Yes","CONDITIONAL — safety override",IF(DC1293&gt;=8,"HIGH",IF(DC1293&gt;=5,"CONDITIONAL","LOW")))))</x:f>
        <x:v>Pending</x:v>
      </x:c>
      <x:c r="DF1293" t="str">
        <x:v>Pending screening and full-text appraisal; no transferability judgment made at identification.</x:v>
      </x:c>
      <x:c r="DG1293"/>
      <x:c r="DH1293"/>
      <x:c r="DI1293"/>
      <x:c r="DJ1293"/>
      <x:c r="DK1293"/>
      <x:c r="DL1293"/>
      <x:c r="DM1293"/>
      <x:c r="DN1293"/>
      <x:c r="DO1293"/>
      <x:c r="DP1293"/>
      <x:c r="DQ1293"/>
      <x:c r="DR1293"/>
      <x:c r="DS1293"/>
      <x:c r="DT1293"/>
      <x:c r="DU1293"/>
      <x:c r="DV1293"/>
      <x:c r="DW1293"/>
      <x:c r="DX1293"/>
      <x:c r="DY1293"/>
      <x:c r="DZ1293" t="str">
        <x:v>Title/abstract screening alone does not establish effectiveness, causality, methodological quality, transferability to Brazilian public safety or an institutional recommendation.</x:v>
      </x:c>
      <x:c r="EA1293" t="str">
        <x:v>Pending</x:v>
      </x:c>
      <x:c r="EB1293" t="str">
        <x:f>IF(L1293="","",IF(EC1293="READY","Yes","No / Pending"))</x:f>
        <x:v>No / Pending</x:v>
      </x:c>
      <x:c r="EC1293" t="str">
        <x:f>IF(L1293="","",IF(OR(ISNUMBER(SEARCH("Retracted Publication",Q1293)),CM1293="Retracted",CN1293="Retracted",CM1293="Expression of Concern",CN1293="Expression of Concern",F1293="Not used",CG1293="Critical",CH1293="High",CH1293="Critical"),"BLOCKED — integrity or use restriction",IF(AND(CJ1293="Yes",CK1293="Yes",CL1293="Yes"),IF(AND(CM1293="Clear",CN1293="Verified — clear"),IF(AND(AND(LEN(TRIM(CF1293))&gt;0,LEFT(LOWER(TRIM(CF1293)),7)&lt;&gt;"pending"),OR(CG1293="High",CG1293="Moderate"),OR(CH1293="Low",CH1293="Some concerns",CH1293="Not applicable")),IF(AND(DD1293="No",OR(DE1293="HIGH",DE1293="CONDITIONAL"),AND(LEN(TRIM(DF1293))&gt;0,LEFT(LOWER(TRIM(DF1293)),7)&lt;&gt;"pending")),IF(AND(AND(LEN(TRIM(DT1293))&gt;0,LEFT(LOWER(TRIM(DT1293)),7)&lt;&gt;"pending"),AND(LEN(TRIM(DU1293))&gt;0,LEFT(LOWER(TRIM(DU1293)),7)&lt;&gt;"pending"),OR(AND(LEN(TRIM(DV1293))&gt;0,LEFT(LOWER(TRIM(DV1293)),7)&lt;&gt;"pending"),AND(LEN(TRIM(DW1293))&gt;0,LEFT(LOWER(TRIM(DW1293)),7)&lt;&gt;"pending")),AND(LEN(TRIM(DX1293))&gt;0,LEFT(LOWER(TRIM(DX1293)),7)&lt;&gt;"pending")),IF(AND(F1293="Claim-ready",OR(EA1293="Strong",EA1293="Moderate"),AND(LEN(TRIM(G1293))&gt;0,LEFT(LOWER(TRIM(G1293)),7)&lt;&gt;"pending"),G1293&lt;&gt;"No substantive use decision is permitted from identification metadata alone.",AND(LEN(TRIM(DZ1293))&gt;0,LEFT(LOWER(TRIM(DZ1293)),7)&lt;&gt;"pending"),DZ1293&lt;&gt;"Identification metadata alone does not permit any substantive scientific, causal, operational, or institutional claim.",AND(LEN(TRIM(EI1293))&gt;0,LEFT(LOWER(TRIM(EI1293)),7)&lt;&gt;"pending"),ISNUMBER(EH1293),EH1293&gt;0),"READY","PENDING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3" t="str">
        <x:v>Pending</x:v>
      </x:c>
      <x:c r="EE1293"/>
      <x:c r="EF1293" t="str">
        <x:v>Pending</x:v>
      </x:c>
      <x:c r="EG1293" t="str">
        <x:v>Pending</x:v>
      </x:c>
      <x:c r="EH1293"/>
      <x:c r="EI1293" s="501"/>
      <x:c r="EJ1293"/>
      <x:c r="EK1293" t="str">
        <x:v>Pending</x:v>
      </x:c>
      <x:c r="EL1293" t="n">
        <x:v>46272</x:v>
      </x:c>
      <x:c r="EM1293" t="str">
        <x:v>Production PubMed record imported and reconciled to Zotero item 3FTNTY5R;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3" t="n">
        <x:f>IF(L1293="","",(IF(N1293&lt;&gt;"",1,0)+IF(O1293&lt;&gt;"",1,0)+IF(AJ1293&lt;&gt;"",1,0)+IF(AU1293&lt;&gt;"",1,0)+IF(BE1293&lt;&gt;"",1,0)+IF(CF1293&lt;&gt;"",1,0)+IF(CJ1293="Yes",1,0)+IF(CL1293="Yes",1,0)+IF(DE1293&lt;&gt;"Pending",1,0)+IF(F1293&lt;&gt;"",1,0)+IF(DZ1293&lt;&gt;"",1,0)+IF(EI1293&lt;&gt;"",1,0))/12)</x:f>
        <x:v>0.5</x:v>
      </x:c>
    </x:row>
    <x:row r="1294">
      <x:c r="A1294" t="str">
        <x:v>EV-1291</x:v>
      </x:c>
      <x:c r="B1294" t="str">
        <x:v>Integrity check</x:v>
      </x:c>
      <x:c r="C1294" t="str">
        <x:f>IF(L1294="","",IF(LEFT(EC1294,7)="BLOCKED","🔴 Do not use for conclusion",IF(EB1294="Yes","🟢 Claim-ready","🟡 Caution / context")))</x:f>
        <x:v>🟡 Caution / context</x:v>
      </x:c>
      <x:c r="D1294" t="str">
        <x:f>IF(L1294="","",EC1294)</x:f>
        <x:v>PENDING — appropriate appraisal</x:v>
      </x:c>
      <x:c r="E1294" t="str">
        <x:v>P3 — Medium</x:v>
      </x:c>
      <x:c r="F1294" t="str">
        <x:v>Pending</x:v>
      </x:c>
      <x:c r="G1294" t="str">
        <x:v>Title/abstract identify an explicit tactical/public-safety context and readiness domain; retain for full-text assessment.</x:v>
      </x:c>
      <x:c r="H1294" t="str">
        <x:v>Obtain and review lawful full text; confirm human adjudication; then select a design-specific appraisal instrument.</x:v>
      </x:c>
      <x:c r="I1294"/>
      <x:c r="J1294" t="str">
        <x:v>A — Core</x:v>
      </x:c>
      <x:c r="K1294" t="str">
        <x:v>IDENTIFIED</x:v>
      </x:c>
      <x:c r="L1294" t="str">
        <x:v>Risk propensity and health risk behaviors in U.S. army soldiers with and without psychological disturbances across the deployment cycle.</x:v>
      </x:c>
      <x:c r="M1294"/>
      <x:c r="N1294" t="str">
        <x:v>Kelley, Amanda M; Athy, Jeremy R; Cho, Timothy H; Erickson, Bradley; King, Melody; Cruz, Pedro</x:v>
      </x:c>
      <x:c r="O1294" t="n">
        <x:v>2012</x:v>
      </x:c>
      <x:c r="P1294" t="str">
        <x:v>Journal of psychiatric research</x:v>
      </x:c>
      <x:c r="Q1294" t="str">
        <x:v>Journal Article; Research Support, Non-U.S. Gov't</x:v>
      </x:c>
      <x:c r="R1294" t="str">
        <x:v>Unclear</x:v>
      </x:c>
      <x:c r="S1294" t="str">
        <x:v>Unknown</x:v>
      </x:c>
      <x:c r="T1294" t="str">
        <x:v>eng</x:v>
      </x:c>
      <x:c r="U1294" t="str">
        <x:v>https://pubmed.ncbi.nlm.nih.gov/22305118/</x:v>
      </x:c>
      <x:c r="V1294" t="str">
        <x:v>10.1016/j.jpsychires.2012.01.017</x:v>
      </x:c>
      <x:c r="W1294" t="str">
        <x:f>IF(V1294="","",LOWER(SUBSTITUTE(SUBSTITUTE(SUBSTITUTE(SUBSTITUTE(TRIM(V1294),"https://doi.org/",""),"http://doi.org/",""),"https://dx.doi.org/",""),"doi:","")))</x:f>
        <x:v>10.1016/j.jpsychires.2012.01.017</x:v>
      </x:c>
      <x:c r="X1294" t="str">
        <x:v>22305118</x:v>
      </x:c>
      <x:c r="Y1294" t="str"/>
      <x:c r="Z1294"/>
      <x:c r="AA1294" t="str">
        <x:v>PubMed/MEDLINE</x:v>
      </x:c>
      <x:c r="AB1294" t="str">
        <x:v>PUBMED-A-v1.0-2026-08-28</x:v>
      </x:c>
      <x:c r="AC1294" t="str">
        <x:v>SP-PUBMED-A-20260828</x:v>
      </x:c>
      <x:c r="AD1294" s="499" t="n">
        <x:v>46262</x:v>
      </x:c>
      <x:c r="AE1294" s="499" t="n">
        <x:v>46272</x:v>
      </x:c>
      <x:c r="AF1294" t="str">
        <x:v>NTB44UG4</x:v>
      </x:c>
      <x:c r="AG1294"/>
      <x:c r="AH1294" t="str">
        <x:v>Tactical Athlete → Operational Readiness Brazil</x:v>
      </x:c>
      <x:c r="AI1294" t="str">
        <x:v>evidence-family:A</x:v>
      </x:c>
      <x:c r="AJ1294"/>
      <x:c r="AK1294" t="str">
        <x:f>IF(AJ1294="","",IF(OR(LOWER(AJ1294)="brazil",LOWER(AJ1294)="brasil"),"Yes","No"))</x:f>
      </x:c>
      <x:c r="AL1294"/>
      <x:c r="AM1294"/>
      <x:c r="AN1294"/>
      <x:c r="AO1294"/>
      <x:c r="AP1294"/>
      <x:c r="AQ1294"/>
      <x:c r="AR1294"/>
      <x:c r="AS1294"/>
      <x:c r="AT1294"/>
      <x:c r="AU1294"/>
      <x:c r="AV1294"/>
      <x:c r="AW1294"/>
      <x:c r="AX1294"/>
      <x:c r="AY1294"/>
      <x:c r="AZ1294"/>
      <x:c r="BA1294"/>
      <x:c r="BB1294"/>
      <x:c r="BC1294"/>
      <x:c r="BD1294"/>
      <x:c r="BE1294"/>
      <x:c r="BF1294"/>
      <x:c r="BG1294"/>
      <x:c r="BH1294"/>
      <x:c r="BI1294"/>
      <x:c r="BJ1294"/>
      <x:c r="BK1294"/>
      <x:c r="BL1294"/>
      <x:c r="BM1294"/>
      <x:c r="BN1294"/>
      <x:c r="BO1294"/>
      <x:c r="BP1294"/>
      <x:c r="BQ1294"/>
      <x:c r="BR1294"/>
      <x:c r="BS1294"/>
      <x:c r="BT1294"/>
      <x:c r="BU1294"/>
      <x:c r="BV1294"/>
      <x:c r="BW1294"/>
      <x:c r="BX1294"/>
      <x:c r="BY1294"/>
      <x:c r="BZ1294"/>
      <x:c r="CA1294"/>
      <x:c r="CB1294"/>
      <x:c r="CC1294"/>
      <x:c r="CD1294"/>
      <x:c r="CE1294"/>
      <x:c r="CF1294"/>
      <x:c r="CG1294"/>
      <x:c r="CH1294"/>
      <x:c r="CI1294"/>
      <x:c r="CJ1294" t="str">
        <x:v>Yes</x:v>
      </x:c>
      <x:c r="CK1294" t="str">
        <x:v>Yes</x:v>
      </x:c>
      <x:c r="CL1294" t="str">
        <x:v>Yes</x:v>
      </x:c>
      <x:c r="CM1294" t="str">
        <x:v>Clear</x:v>
      </x:c>
      <x:c r="CN1294" t="str">
        <x:v>Verified — clear</x:v>
      </x:c>
      <x:c r="CO1294" t="n">
        <x:v>46272</x:v>
      </x:c>
      <x:c r="CP1294" t="str">
        <x:v>https://pubmed.ncbi.nlm.nih.gov/22305118/</x:v>
      </x:c>
      <x:c r="CQ1294"/>
      <x:c r="CR1294"/>
      <x:c r="CS1294"/>
      <x:c r="CT1294"/>
      <x:c r="CU1294"/>
      <x:c r="CV1294"/>
      <x:c r="CW1294"/>
      <x:c r="CX1294"/>
      <x:c r="CY1294"/>
      <x:c r="CZ1294"/>
      <x:c r="DA1294"/>
      <x:c r="DB1294" t="str">
        <x:f>IF(L1294="","",IF(AND(COUNT(CU1294:DA1294)=7,OR(CU1294=0,CU1294=1,CU1294=2),OR(CV1294=0,CV1294=1,CV1294=2),OR(CW1294=0,CW1294=1,CW1294=2),OR(CX1294=0,CX1294=1,CX1294=2),OR(CY1294=0,CY1294=1,CY1294=2),OR(CZ1294=0,CZ1294=1,CZ1294=2),OR(DA1294=0,DA1294=1,DA1294=2)),SUM(CU1294:DA1294),""))</x:f>
      </x:c>
      <x:c r="DC1294" t="str">
        <x:f>IF(DB1294="","",ROUND(DB1294/14*10,1))</x:f>
      </x:c>
      <x:c r="DD1294" t="str">
        <x:v>Pending</x:v>
      </x:c>
      <x:c r="DE1294" t="str">
        <x:f>IF(L1294="","",IF(DC1294="","Pending",IF(DD1294="Yes","CONDITIONAL — safety override",IF(DC1294&gt;=8,"HIGH",IF(DC1294&gt;=5,"CONDITIONAL","LOW")))))</x:f>
        <x:v>Pending</x:v>
      </x:c>
      <x:c r="DF1294" t="str">
        <x:v>Pending screening and full-text appraisal; no transferability judgment made at identification.</x:v>
      </x:c>
      <x:c r="DG1294"/>
      <x:c r="DH1294"/>
      <x:c r="DI1294"/>
      <x:c r="DJ1294"/>
      <x:c r="DK1294"/>
      <x:c r="DL1294"/>
      <x:c r="DM1294"/>
      <x:c r="DN1294"/>
      <x:c r="DO1294"/>
      <x:c r="DP1294"/>
      <x:c r="DQ1294"/>
      <x:c r="DR1294"/>
      <x:c r="DS1294"/>
      <x:c r="DT1294"/>
      <x:c r="DU1294"/>
      <x:c r="DV1294"/>
      <x:c r="DW1294"/>
      <x:c r="DX1294"/>
      <x:c r="DY1294"/>
      <x:c r="DZ1294" t="str">
        <x:v>Title/abstract screening alone does not establish effectiveness, causality, methodological quality, transferability to Brazilian public safety or an institutional recommendation.</x:v>
      </x:c>
      <x:c r="EA1294" t="str">
        <x:v>Pending</x:v>
      </x:c>
      <x:c r="EB1294" t="str">
        <x:f>IF(L1294="","",IF(EC1294="READY","Yes","No / Pending"))</x:f>
        <x:v>No / Pending</x:v>
      </x:c>
      <x:c r="EC1294" t="str">
        <x:f>IF(L1294="","",IF(OR(ISNUMBER(SEARCH("Retracted Publication",Q1294)),CM1294="Retracted",CN1294="Retracted",CM1294="Expression of Concern",CN1294="Expression of Concern",F1294="Not used",CG1294="Critical",CH1294="High",CH1294="Critical"),"BLOCKED — integrity or use restriction",IF(AND(CJ1294="Yes",CK1294="Yes",CL1294="Yes"),IF(AND(CM1294="Clear",CN1294="Verified — clear"),IF(AND(AND(LEN(TRIM(CF1294))&gt;0,LEFT(LOWER(TRIM(CF1294)),7)&lt;&gt;"pending"),OR(CG1294="High",CG1294="Moderate"),OR(CH1294="Low",CH1294="Some concerns",CH1294="Not applicable")),IF(AND(DD1294="No",OR(DE1294="HIGH",DE1294="CONDITIONAL"),AND(LEN(TRIM(DF1294))&gt;0,LEFT(LOWER(TRIM(DF1294)),7)&lt;&gt;"pending")),IF(AND(AND(LEN(TRIM(DT1294))&gt;0,LEFT(LOWER(TRIM(DT1294)),7)&lt;&gt;"pending"),AND(LEN(TRIM(DU1294))&gt;0,LEFT(LOWER(TRIM(DU1294)),7)&lt;&gt;"pending"),OR(AND(LEN(TRIM(DV1294))&gt;0,LEFT(LOWER(TRIM(DV1294)),7)&lt;&gt;"pending"),AND(LEN(TRIM(DW1294))&gt;0,LEFT(LOWER(TRIM(DW1294)),7)&lt;&gt;"pending")),AND(LEN(TRIM(DX1294))&gt;0,LEFT(LOWER(TRIM(DX1294)),7)&lt;&gt;"pending")),IF(AND(F1294="Claim-ready",OR(EA1294="Strong",EA1294="Moderate"),AND(LEN(TRIM(G1294))&gt;0,LEFT(LOWER(TRIM(G1294)),7)&lt;&gt;"pending"),G1294&lt;&gt;"No substantive use decision is permitted from identification metadata alone.",AND(LEN(TRIM(DZ1294))&gt;0,LEFT(LOWER(TRIM(DZ1294)),7)&lt;&gt;"pending"),DZ1294&lt;&gt;"Identification metadata alone does not permit any substantive scientific, causal, operational, or institutional claim.",AND(LEN(TRIM(EI1294))&gt;0,LEFT(LOWER(TRIM(EI1294)),7)&lt;&gt;"pending"),ISNUMBER(EH1294),EH1294&gt;0),"READY","PENDING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4" t="str">
        <x:v>Pending</x:v>
      </x:c>
      <x:c r="EE1294"/>
      <x:c r="EF1294" t="str">
        <x:v>Pending</x:v>
      </x:c>
      <x:c r="EG1294" t="str">
        <x:v>Pending</x:v>
      </x:c>
      <x:c r="EH1294"/>
      <x:c r="EI1294" s="501"/>
      <x:c r="EJ1294"/>
      <x:c r="EK1294" t="str">
        <x:v>Pending</x:v>
      </x:c>
      <x:c r="EL1294" t="n">
        <x:v>46272</x:v>
      </x:c>
      <x:c r="EM1294" t="str">
        <x:v>Production PubMed record imported and reconciled to Zotero item NTB44UG4;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4" t="n">
        <x:f>IF(L1294="","",(IF(N1294&lt;&gt;"",1,0)+IF(O1294&lt;&gt;"",1,0)+IF(AJ1294&lt;&gt;"",1,0)+IF(AU1294&lt;&gt;"",1,0)+IF(BE1294&lt;&gt;"",1,0)+IF(CF1294&lt;&gt;"",1,0)+IF(CJ1294="Yes",1,0)+IF(CL1294="Yes",1,0)+IF(DE1294&lt;&gt;"Pending",1,0)+IF(F1294&lt;&gt;"",1,0)+IF(DZ1294&lt;&gt;"",1,0)+IF(EI1294&lt;&gt;"",1,0))/12)</x:f>
        <x:v>0.5</x:v>
      </x:c>
    </x:row>
    <x:row r="1295">
      <x:c r="A1295" t="str">
        <x:v>EV-1292</x:v>
      </x:c>
      <x:c r="B1295" t="str">
        <x:v>Integrity check</x:v>
      </x:c>
      <x:c r="C1295" t="str">
        <x:f>IF(L1295="","",IF(LEFT(EC1295,7)="BLOCKED","🔴 Do not use for conclusion",IF(EB1295="Yes","🟢 Claim-ready","🟡 Caution / context")))</x:f>
        <x:v>🟡 Caution / context</x:v>
      </x:c>
      <x:c r="D1295" t="str">
        <x:f>IF(L1295="","",EC1295)</x:f>
        <x:v>PENDING — appropriate appraisal</x:v>
      </x:c>
      <x:c r="E1295" t="str">
        <x:v>P3 — Medium</x:v>
      </x:c>
      <x:c r="F1295" t="str">
        <x:v>Pending</x:v>
      </x:c>
      <x:c r="G1295" t="str">
        <x:v>Title/abstract identify an explicit operational APHT/medical-readiness topic; retain for full-text assessment.</x:v>
      </x:c>
      <x:c r="H1295" t="str">
        <x:v>Obtain and review lawful full text; confirm human adjudication; then select a design-specific appraisal instrument.</x:v>
      </x:c>
      <x:c r="I1295"/>
      <x:c r="J1295" t="str">
        <x:v>B — APHT / Medical Readiness</x:v>
      </x:c>
      <x:c r="K1295" t="str">
        <x:v>IDENTIFIED</x:v>
      </x:c>
      <x:c r="L1295" t="str">
        <x:v>Cricothyroidotomy bottom-up training review: battlefield lessons learned.</x:v>
      </x:c>
      <x:c r="M1295"/>
      <x:c r="N1295" t="str">
        <x:v>Bennett, Brad L; Cailteux-Zevallos, Barbara; Kotora, Joseph</x:v>
      </x:c>
      <x:c r="O1295" t="n">
        <x:v>2011</x:v>
      </x:c>
      <x:c r="P1295" t="str">
        <x:v>Military medicine</x:v>
      </x:c>
      <x:c r="Q1295" t="str">
        <x:v>Journal Article</x:v>
      </x:c>
      <x:c r="R1295" t="str">
        <x:v>Unclear</x:v>
      </x:c>
      <x:c r="S1295" t="str">
        <x:v>Unknown</x:v>
      </x:c>
      <x:c r="T1295" t="str">
        <x:v>eng</x:v>
      </x:c>
      <x:c r="U1295" t="str">
        <x:v>https://pubmed.ncbi.nlm.nih.gov/22165662/</x:v>
      </x:c>
      <x:c r="V1295" t="str">
        <x:v>10.7205/milmed-d-11-00054</x:v>
      </x:c>
      <x:c r="W1295" t="str">
        <x:f>IF(V1295="","",LOWER(SUBSTITUTE(SUBSTITUTE(SUBSTITUTE(SUBSTITUTE(TRIM(V1295),"https://doi.org/",""),"http://doi.org/",""),"https://dx.doi.org/",""),"doi:","")))</x:f>
        <x:v>10.7205/milmed-d-11-00054</x:v>
      </x:c>
      <x:c r="X1295" t="str">
        <x:v>22165662</x:v>
      </x:c>
      <x:c r="Y1295" t="str"/>
      <x:c r="Z1295"/>
      <x:c r="AA1295" t="str">
        <x:v>PubMed/MEDLINE</x:v>
      </x:c>
      <x:c r="AB1295" t="str">
        <x:v>PUBMED-B-v1.0-2026-08-28</x:v>
      </x:c>
      <x:c r="AC1295" t="str">
        <x:v>SP-PUBMED-B-20260828</x:v>
      </x:c>
      <x:c r="AD1295" s="499" t="n">
        <x:v>46262</x:v>
      </x:c>
      <x:c r="AE1295" s="499" t="n">
        <x:v>46272</x:v>
      </x:c>
      <x:c r="AF1295" t="str">
        <x:v>XAZUMC56</x:v>
      </x:c>
      <x:c r="AG1295"/>
      <x:c r="AH1295" t="str">
        <x:v>Tactical Athlete → Operational Readiness Brazil</x:v>
      </x:c>
      <x:c r="AI1295" t="str">
        <x:v>evidence-family:B</x:v>
      </x:c>
      <x:c r="AJ1295"/>
      <x:c r="AK1295" t="str">
        <x:f>IF(AJ1295="","",IF(OR(LOWER(AJ1295)="brazil",LOWER(AJ1295)="brasil"),"Yes","No"))</x:f>
      </x:c>
      <x:c r="AL1295"/>
      <x:c r="AM1295"/>
      <x:c r="AN1295"/>
      <x:c r="AO1295"/>
      <x:c r="AP1295"/>
      <x:c r="AQ1295"/>
      <x:c r="AR1295"/>
      <x:c r="AS1295"/>
      <x:c r="AT1295"/>
      <x:c r="AU1295"/>
      <x:c r="AV1295"/>
      <x:c r="AW1295"/>
      <x:c r="AX1295"/>
      <x:c r="AY1295"/>
      <x:c r="AZ1295"/>
      <x:c r="BA1295"/>
      <x:c r="BB1295"/>
      <x:c r="BC1295"/>
      <x:c r="BD1295"/>
      <x:c r="BE1295"/>
      <x:c r="BF1295"/>
      <x:c r="BG1295"/>
      <x:c r="BH1295"/>
      <x:c r="BI1295"/>
      <x:c r="BJ1295"/>
      <x:c r="BK1295"/>
      <x:c r="BL1295"/>
      <x:c r="BM1295"/>
      <x:c r="BN1295"/>
      <x:c r="BO1295"/>
      <x:c r="BP1295"/>
      <x:c r="BQ1295"/>
      <x:c r="BR1295"/>
      <x:c r="BS1295"/>
      <x:c r="BT1295"/>
      <x:c r="BU1295"/>
      <x:c r="BV1295"/>
      <x:c r="BW1295"/>
      <x:c r="BX1295"/>
      <x:c r="BY1295"/>
      <x:c r="BZ1295"/>
      <x:c r="CA1295"/>
      <x:c r="CB1295"/>
      <x:c r="CC1295"/>
      <x:c r="CD1295"/>
      <x:c r="CE1295"/>
      <x:c r="CF1295"/>
      <x:c r="CG1295"/>
      <x:c r="CH1295"/>
      <x:c r="CI1295"/>
      <x:c r="CJ1295" t="str">
        <x:v>Yes</x:v>
      </x:c>
      <x:c r="CK1295" t="str">
        <x:v>Yes</x:v>
      </x:c>
      <x:c r="CL1295" t="str">
        <x:v>Yes</x:v>
      </x:c>
      <x:c r="CM1295" t="str">
        <x:v>Clear</x:v>
      </x:c>
      <x:c r="CN1295" t="str">
        <x:v>Verified — clear</x:v>
      </x:c>
      <x:c r="CO1295" t="n">
        <x:v>46272</x:v>
      </x:c>
      <x:c r="CP1295" t="str">
        <x:v>https://pubmed.ncbi.nlm.nih.gov/22594121/</x:v>
      </x:c>
      <x:c r="CQ1295"/>
      <x:c r="CR1295"/>
      <x:c r="CS1295"/>
      <x:c r="CT1295"/>
      <x:c r="CU1295"/>
      <x:c r="CV1295"/>
      <x:c r="CW1295"/>
      <x:c r="CX1295"/>
      <x:c r="CY1295"/>
      <x:c r="CZ1295"/>
      <x:c r="DA1295"/>
      <x:c r="DB1295" t="str">
        <x:f>IF(L1295="","",IF(AND(COUNT(CU1295:DA1295)=7,OR(CU1295=0,CU1295=1,CU1295=2),OR(CV1295=0,CV1295=1,CV1295=2),OR(CW1295=0,CW1295=1,CW1295=2),OR(CX1295=0,CX1295=1,CX1295=2),OR(CY1295=0,CY1295=1,CY1295=2),OR(CZ1295=0,CZ1295=1,CZ1295=2),OR(DA1295=0,DA1295=1,DA1295=2)),SUM(CU1295:DA1295),""))</x:f>
      </x:c>
      <x:c r="DC1295" t="str">
        <x:f>IF(DB1295="","",ROUND(DB1295/14*10,1))</x:f>
      </x:c>
      <x:c r="DD1295" t="str">
        <x:v>Pending</x:v>
      </x:c>
      <x:c r="DE1295" t="str">
        <x:f>IF(L1295="","",IF(DC1295="","Pending",IF(DD1295="Yes","CONDITIONAL — safety override",IF(DC1295&gt;=8,"HIGH",IF(DC1295&gt;=5,"CONDITIONAL","LOW")))))</x:f>
        <x:v>Pending</x:v>
      </x:c>
      <x:c r="DF1295" t="str">
        <x:v>Pending screening and full-text appraisal; no transferability judgment made at identification.</x:v>
      </x:c>
      <x:c r="DG1295"/>
      <x:c r="DH1295"/>
      <x:c r="DI1295"/>
      <x:c r="DJ1295"/>
      <x:c r="DK1295"/>
      <x:c r="DL1295"/>
      <x:c r="DM1295"/>
      <x:c r="DN1295"/>
      <x:c r="DO1295"/>
      <x:c r="DP1295"/>
      <x:c r="DQ1295"/>
      <x:c r="DR1295"/>
      <x:c r="DS1295"/>
      <x:c r="DT1295"/>
      <x:c r="DU1295"/>
      <x:c r="DV1295"/>
      <x:c r="DW1295"/>
      <x:c r="DX1295"/>
      <x:c r="DY1295"/>
      <x:c r="DZ1295" t="str">
        <x:v>Title/abstract screening alone does not establish effectiveness, causality, methodological quality, transferability to Brazilian public safety or an institutional recommendation.</x:v>
      </x:c>
      <x:c r="EA1295" t="str">
        <x:v>Pending</x:v>
      </x:c>
      <x:c r="EB1295" t="str">
        <x:f>IF(L1295="","",IF(EC1295="READY","Yes","No / Pending"))</x:f>
        <x:v>No / Pending</x:v>
      </x:c>
      <x:c r="EC1295" t="str">
        <x:f>IF(L1295="","",IF(OR(ISNUMBER(SEARCH("Retracted Publication",Q1295)),CM1295="Retracted",CN1295="Retracted",CM1295="Expression of Concern",CN1295="Expression of Concern",F1295="Not used",CG1295="Critical",CH1295="High",CH1295="Critical"),"BLOCKED — integrity or use restriction",IF(AND(CJ1295="Yes",CK1295="Yes",CL1295="Yes"),IF(AND(CM1295="Clear",CN1295="Verified — clear"),IF(AND(AND(LEN(TRIM(CF1295))&gt;0,LEFT(LOWER(TRIM(CF1295)),7)&lt;&gt;"pending"),OR(CG1295="High",CG1295="Moderate"),OR(CH1295="Low",CH1295="Some concerns",CH1295="Not applicable")),IF(AND(DD1295="No",OR(DE1295="HIGH",DE1295="CONDITIONAL"),AND(LEN(TRIM(DF1295))&gt;0,LEFT(LOWER(TRIM(DF1295)),7)&lt;&gt;"pending")),IF(AND(AND(LEN(TRIM(DT1295))&gt;0,LEFT(LOWER(TRIM(DT1295)),7)&lt;&gt;"pending"),AND(LEN(TRIM(DU1295))&gt;0,LEFT(LOWER(TRIM(DU1295)),7)&lt;&gt;"pending"),OR(AND(LEN(TRIM(DV1295))&gt;0,LEFT(LOWER(TRIM(DV1295)),7)&lt;&gt;"pending"),AND(LEN(TRIM(DW1295))&gt;0,LEFT(LOWER(TRIM(DW1295)),7)&lt;&gt;"pending")),AND(LEN(TRIM(DX1295))&gt;0,LEFT(LOWER(TRIM(DX1295)),7)&lt;&gt;"pending")),IF(AND(F1295="Claim-ready",OR(EA1295="Strong",EA1295="Moderate"),AND(LEN(TRIM(G1295))&gt;0,LEFT(LOWER(TRIM(G1295)),7)&lt;&gt;"pending"),G1295&lt;&gt;"No substantive use decision is permitted from identification metadata alone.",AND(LEN(TRIM(DZ1295))&gt;0,LEFT(LOWER(TRIM(DZ1295)),7)&lt;&gt;"pending"),DZ1295&lt;&gt;"Identification metadata alone does not permit any substantive scientific, causal, operational, or institutional claim.",AND(LEN(TRIM(EI1295))&gt;0,LEFT(LOWER(TRIM(EI1295)),7)&lt;&gt;"pending"),ISNUMBER(EH1295),EH1295&gt;0),"READY","PENDING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5" t="str">
        <x:v>Pending</x:v>
      </x:c>
      <x:c r="EE1295"/>
      <x:c r="EF1295" t="str">
        <x:v>Pending</x:v>
      </x:c>
      <x:c r="EG1295" t="str">
        <x:v>Pending</x:v>
      </x:c>
      <x:c r="EH1295"/>
      <x:c r="EI1295" s="501"/>
      <x:c r="EJ1295"/>
      <x:c r="EK1295" t="str">
        <x:v>Pending</x:v>
      </x:c>
      <x:c r="EL1295" t="n">
        <x:v>46272</x:v>
      </x:c>
      <x:c r="EM1295" t="str">
        <x:v>Production PubMed record imported and reconciled to Zotero item XAZUMC56;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5" t="n">
        <x:f>IF(L1295="","",(IF(N1295&lt;&gt;"",1,0)+IF(O1295&lt;&gt;"",1,0)+IF(AJ1295&lt;&gt;"",1,0)+IF(AU1295&lt;&gt;"",1,0)+IF(BE1295&lt;&gt;"",1,0)+IF(CF1295&lt;&gt;"",1,0)+IF(CJ1295="Yes",1,0)+IF(CL1295="Yes",1,0)+IF(DE1295&lt;&gt;"Pending",1,0)+IF(F1295&lt;&gt;"",1,0)+IF(DZ1295&lt;&gt;"",1,0)+IF(EI1295&lt;&gt;"",1,0))/12)</x:f>
        <x:v>0.5</x:v>
      </x:c>
    </x:row>
    <x:row r="1296">
      <x:c r="A1296" t="str">
        <x:v>EV-1293</x:v>
      </x:c>
      <x:c r="B1296" t="str">
        <x:v>Integrity check</x:v>
      </x:c>
      <x:c r="C1296" t="str">
        <x:f>IF(L1296="","",IF(LEFT(EC1296,7)="BLOCKED","🔴 Do not use for conclusion",IF(EB1296="Yes","🟢 Claim-ready","🟡 Caution / context")))</x:f>
        <x:v>🟡 Caution / context</x:v>
      </x:c>
      <x:c r="D1296" t="str">
        <x:f>IF(L1296="","",EC1296)</x:f>
        <x:v>PENDING — appropriate appraisal</x:v>
      </x:c>
      <x:c r="E1296" t="str">
        <x:v>P3 — Medium</x:v>
      </x:c>
      <x:c r="F1296" t="str">
        <x:v>Pending</x:v>
      </x:c>
      <x:c r="G1296" t="str">
        <x:v>A potentially relevant concept is present, but direct applicability is ambiguous at title/abstract level.</x:v>
      </x:c>
      <x:c r="H1296" t="str">
        <x:v>Human title/abstract adjudication; retrieve full text if relevance remains plausible.</x:v>
      </x:c>
      <x:c r="I1296"/>
      <x:c r="J1296" t="str">
        <x:v>A — Core</x:v>
      </x:c>
      <x:c r="K1296" t="str">
        <x:v>IDENTIFIED</x:v>
      </x:c>
      <x:c r="L1296" t="str">
        <x:v>Recognizing asthma mimics and asthma complications.</x:v>
      </x:c>
      <x:c r="M1296"/>
      <x:c r="N1296" t="str">
        <x:v>Amundson, Dennis; Seda, Gilbert; Daheshia, Massoud</x:v>
      </x:c>
      <x:c r="O1296" t="n">
        <x:v>2011</x:v>
      </x:c>
      <x:c r="P1296" t="str">
        <x:v>Military medicine</x:v>
      </x:c>
      <x:c r="Q1296" t="str">
        <x:v>Case Reports; Journal Article</x:v>
      </x:c>
      <x:c r="R1296" t="str">
        <x:v>Unclear</x:v>
      </x:c>
      <x:c r="S1296" t="str">
        <x:v>Unknown</x:v>
      </x:c>
      <x:c r="T1296" t="str">
        <x:v>eng</x:v>
      </x:c>
      <x:c r="U1296" t="str">
        <x:v>https://pubmed.ncbi.nlm.nih.gov/22128653/</x:v>
      </x:c>
      <x:c r="V1296" t="str">
        <x:v>10.7205/milmed-d-10-00221</x:v>
      </x:c>
      <x:c r="W1296" t="str">
        <x:f>IF(V1296="","",LOWER(SUBSTITUTE(SUBSTITUTE(SUBSTITUTE(SUBSTITUTE(TRIM(V1296),"https://doi.org/",""),"http://doi.org/",""),"https://dx.doi.org/",""),"doi:","")))</x:f>
        <x:v>10.7205/milmed-d-10-00221</x:v>
      </x:c>
      <x:c r="X1296" t="str">
        <x:v>22128653</x:v>
      </x:c>
      <x:c r="Y1296" t="str"/>
      <x:c r="Z1296"/>
      <x:c r="AA1296" t="str">
        <x:v>PubMed/MEDLINE</x:v>
      </x:c>
      <x:c r="AB1296" t="str">
        <x:v>PUBMED-A-v1.0-2026-08-28</x:v>
      </x:c>
      <x:c r="AC1296" t="str">
        <x:v>SP-PUBMED-A-20260828</x:v>
      </x:c>
      <x:c r="AD1296" s="499" t="n">
        <x:v>46262</x:v>
      </x:c>
      <x:c r="AE1296" s="499" t="n">
        <x:v>46272</x:v>
      </x:c>
      <x:c r="AF1296" t="str">
        <x:v>NBPUCD4T</x:v>
      </x:c>
      <x:c r="AG1296"/>
      <x:c r="AH1296" t="str">
        <x:v>Tactical Athlete → Operational Readiness Brazil</x:v>
      </x:c>
      <x:c r="AI1296" t="str">
        <x:v>evidence-family:A</x:v>
      </x:c>
      <x:c r="AJ1296"/>
      <x:c r="AK1296" t="str">
        <x:f>IF(AJ1296="","",IF(OR(LOWER(AJ1296)="brazil",LOWER(AJ1296)="brasil"),"Yes","No"))</x:f>
      </x:c>
      <x:c r="AL1296"/>
      <x:c r="AM1296"/>
      <x:c r="AN1296"/>
      <x:c r="AO1296"/>
      <x:c r="AP1296"/>
      <x:c r="AQ1296"/>
      <x:c r="AR1296"/>
      <x:c r="AS1296"/>
      <x:c r="AT1296"/>
      <x:c r="AU1296"/>
      <x:c r="AV1296"/>
      <x:c r="AW1296"/>
      <x:c r="AX1296"/>
      <x:c r="AY1296"/>
      <x:c r="AZ1296"/>
      <x:c r="BA1296"/>
      <x:c r="BB1296"/>
      <x:c r="BC1296"/>
      <x:c r="BD1296"/>
      <x:c r="BE1296"/>
      <x:c r="BF1296"/>
      <x:c r="BG1296"/>
      <x:c r="BH1296"/>
      <x:c r="BI1296"/>
      <x:c r="BJ1296"/>
      <x:c r="BK1296"/>
      <x:c r="BL1296"/>
      <x:c r="BM1296"/>
      <x:c r="BN1296"/>
      <x:c r="BO1296"/>
      <x:c r="BP1296"/>
      <x:c r="BQ1296"/>
      <x:c r="BR1296"/>
      <x:c r="BS1296"/>
      <x:c r="BT1296"/>
      <x:c r="BU1296"/>
      <x:c r="BV1296"/>
      <x:c r="BW1296"/>
      <x:c r="BX1296"/>
      <x:c r="BY1296"/>
      <x:c r="BZ1296"/>
      <x:c r="CA1296"/>
      <x:c r="CB1296"/>
      <x:c r="CC1296"/>
      <x:c r="CD1296"/>
      <x:c r="CE1296"/>
      <x:c r="CF1296"/>
      <x:c r="CG1296"/>
      <x:c r="CH1296"/>
      <x:c r="CI1296"/>
      <x:c r="CJ1296" t="str">
        <x:v>Yes</x:v>
      </x:c>
      <x:c r="CK1296" t="str">
        <x:v>Yes</x:v>
      </x:c>
      <x:c r="CL1296" t="str">
        <x:v>Yes</x:v>
      </x:c>
      <x:c r="CM1296" t="str">
        <x:v>Clear</x:v>
      </x:c>
      <x:c r="CN1296" t="str">
        <x:v>Verified — clear</x:v>
      </x:c>
      <x:c r="CO1296" t="n">
        <x:v>46272</x:v>
      </x:c>
      <x:c r="CP1296" t="str">
        <x:v>https://pubmed.ncbi.nlm.nih.gov/22128653/</x:v>
      </x:c>
      <x:c r="CQ1296"/>
      <x:c r="CR1296"/>
      <x:c r="CS1296"/>
      <x:c r="CT1296"/>
      <x:c r="CU1296"/>
      <x:c r="CV1296"/>
      <x:c r="CW1296"/>
      <x:c r="CX1296"/>
      <x:c r="CY1296"/>
      <x:c r="CZ1296"/>
      <x:c r="DA1296"/>
      <x:c r="DB1296" t="str">
        <x:f>IF(L1296="","",IF(AND(COUNT(CU1296:DA1296)=7,OR(CU1296=0,CU1296=1,CU1296=2),OR(CV1296=0,CV1296=1,CV1296=2),OR(CW1296=0,CW1296=1,CW1296=2),OR(CX1296=0,CX1296=1,CX1296=2),OR(CY1296=0,CY1296=1,CY1296=2),OR(CZ1296=0,CZ1296=1,CZ1296=2),OR(DA1296=0,DA1296=1,DA1296=2)),SUM(CU1296:DA1296),""))</x:f>
      </x:c>
      <x:c r="DC1296" t="str">
        <x:f>IF(DB1296="","",ROUND(DB1296/14*10,1))</x:f>
      </x:c>
      <x:c r="DD1296" t="str">
        <x:v>Pending</x:v>
      </x:c>
      <x:c r="DE1296" t="str">
        <x:f>IF(L1296="","",IF(DC1296="","Pending",IF(DD1296="Yes","CONDITIONAL — safety override",IF(DC1296&gt;=8,"HIGH",IF(DC1296&gt;=5,"CONDITIONAL","LOW")))))</x:f>
        <x:v>Pending</x:v>
      </x:c>
      <x:c r="DF1296" t="str">
        <x:v>Pending screening and full-text appraisal; no transferability judgment made at identification.</x:v>
      </x:c>
      <x:c r="DG1296"/>
      <x:c r="DH1296"/>
      <x:c r="DI1296"/>
      <x:c r="DJ1296"/>
      <x:c r="DK1296"/>
      <x:c r="DL1296"/>
      <x:c r="DM1296"/>
      <x:c r="DN1296"/>
      <x:c r="DO1296"/>
      <x:c r="DP1296"/>
      <x:c r="DQ1296"/>
      <x:c r="DR1296"/>
      <x:c r="DS1296"/>
      <x:c r="DT1296"/>
      <x:c r="DU1296"/>
      <x:c r="DV1296"/>
      <x:c r="DW1296"/>
      <x:c r="DX1296"/>
      <x:c r="DY1296"/>
      <x:c r="DZ1296" t="str">
        <x:v>Title/abstract information is insufficient for a substantive scientific, causal, transferability or institutional claim.</x:v>
      </x:c>
      <x:c r="EA1296" t="str">
        <x:v>Pending</x:v>
      </x:c>
      <x:c r="EB1296" t="str">
        <x:f>IF(L1296="","",IF(EC1296="READY","Yes","No / Pending"))</x:f>
        <x:v>No / Pending</x:v>
      </x:c>
      <x:c r="EC1296" t="str">
        <x:f>IF(L1296="","",IF(OR(ISNUMBER(SEARCH("Retracted Publication",Q1296)),CM1296="Retracted",CN1296="Retracted",CM1296="Expression of Concern",CN1296="Expression of Concern",F1296="Not used",CG1296="Critical",CH1296="High",CH1296="Critical"),"BLOCKED — integrity or use restriction",IF(AND(CJ1296="Yes",CK1296="Yes",CL1296="Yes"),IF(AND(CM1296="Clear",CN1296="Verified — clear"),IF(AND(AND(LEN(TRIM(CF1296))&gt;0,LEFT(LOWER(TRIM(CF1296)),7)&lt;&gt;"pending"),OR(CG1296="High",CG1296="Moderate"),OR(CH1296="Low",CH1296="Some concerns",CH1296="Not applicable")),IF(AND(DD1296="No",OR(DE1296="HIGH",DE1296="CONDITIONAL"),AND(LEN(TRIM(DF1296))&gt;0,LEFT(LOWER(TRIM(DF1296)),7)&lt;&gt;"pending")),IF(AND(AND(LEN(TRIM(DT1296))&gt;0,LEFT(LOWER(TRIM(DT1296)),7)&lt;&gt;"pending"),AND(LEN(TRIM(DU1296))&gt;0,LEFT(LOWER(TRIM(DU1296)),7)&lt;&gt;"pending"),OR(AND(LEN(TRIM(DV1296))&gt;0,LEFT(LOWER(TRIM(DV1296)),7)&lt;&gt;"pending"),AND(LEN(TRIM(DW1296))&gt;0,LEFT(LOWER(TRIM(DW1296)),7)&lt;&gt;"pending")),AND(LEN(TRIM(DX1296))&gt;0,LEFT(LOWER(TRIM(DX1296)),7)&lt;&gt;"pending")),IF(AND(F1296="Claim-ready",OR(EA1296="Strong",EA1296="Moderate"),AND(LEN(TRIM(G1296))&gt;0,LEFT(LOWER(TRIM(G1296)),7)&lt;&gt;"pending"),G1296&lt;&gt;"No substantive use decision is permitted from identification metadata alone.",AND(LEN(TRIM(DZ1296))&gt;0,LEFT(LOWER(TRIM(DZ1296)),7)&lt;&gt;"pending"),DZ1296&lt;&gt;"Identification metadata alone does not permit any substantive scientific, causal, operational, or institutional claim.",AND(LEN(TRIM(EI1296))&gt;0,LEFT(LOWER(TRIM(EI1296)),7)&lt;&gt;"pending"),ISNUMBER(EH1296),EH1296&gt;0),"READY","PENDING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6" t="str">
        <x:v>Pending</x:v>
      </x:c>
      <x:c r="EE1296"/>
      <x:c r="EF1296" t="str">
        <x:v>Pending</x:v>
      </x:c>
      <x:c r="EG1296" t="str">
        <x:v>Pending</x:v>
      </x:c>
      <x:c r="EH1296"/>
      <x:c r="EI1296" s="501"/>
      <x:c r="EJ1296"/>
      <x:c r="EK1296" t="str">
        <x:v>Pending</x:v>
      </x:c>
      <x:c r="EL1296" t="n">
        <x:v>46272</x:v>
      </x:c>
      <x:c r="EM1296" t="str">
        <x:v>Production PubMed record imported and reconciled to Zotero item NBPUCD4T;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296" t="n">
        <x:f>IF(L1296="","",(IF(N1296&lt;&gt;"",1,0)+IF(O1296&lt;&gt;"",1,0)+IF(AJ1296&lt;&gt;"",1,0)+IF(AU1296&lt;&gt;"",1,0)+IF(BE1296&lt;&gt;"",1,0)+IF(CF1296&lt;&gt;"",1,0)+IF(CJ1296="Yes",1,0)+IF(CL1296="Yes",1,0)+IF(DE1296&lt;&gt;"Pending",1,0)+IF(F1296&lt;&gt;"",1,0)+IF(DZ1296&lt;&gt;"",1,0)+IF(EI1296&lt;&gt;"",1,0))/12)</x:f>
        <x:v>0.5</x:v>
      </x:c>
    </x:row>
    <x:row r="1297">
      <x:c r="A1297" t="str">
        <x:v>EV-1294</x:v>
      </x:c>
      <x:c r="B1297" t="str">
        <x:v>Integrity check</x:v>
      </x:c>
      <x:c r="C1297" t="str">
        <x:f>IF(L1297="","",IF(LEFT(EC1297,7)="BLOCKED","🔴 Do not use for conclusion",IF(EB1297="Yes","🟢 Claim-ready","🟡 Caution / context")))</x:f>
        <x:v>🟡 Caution / context</x:v>
      </x:c>
      <x:c r="D1297" t="str">
        <x:f>IF(L1297="","",EC1297)</x:f>
        <x:v>PENDING — appropriate appraisal</x:v>
      </x:c>
      <x:c r="E1297" t="str">
        <x:v>P3 — Medium</x:v>
      </x:c>
      <x:c r="F1297" t="str">
        <x:v>Pending</x:v>
      </x:c>
      <x:c r="G1297" t="str">
        <x:v>Title/abstract identify an explicit operational APHT/medical-readiness topic; retain for full-text assessment.</x:v>
      </x:c>
      <x:c r="H1297" t="str">
        <x:v>Obtain and review lawful full text; confirm human adjudication; then select a design-specific appraisal instrument.</x:v>
      </x:c>
      <x:c r="I1297"/>
      <x:c r="J1297" t="str">
        <x:v>B — APHT / Medical Readiness</x:v>
      </x:c>
      <x:c r="K1297" t="str">
        <x:v>IDENTIFIED</x:v>
      </x:c>
      <x:c r="L1297" t="str">
        <x:v>Causes of death in Canadian Forces members deployed to Afghanistan and implications on tactical combat casualty care provision.</x:v>
      </x:c>
      <x:c r="M1297"/>
      <x:c r="N1297" t="str">
        <x:v>Pannell, Dylan; Brisebois, Ronald; Talbot, Max; Trottier, Vincent; Clement, Julien; Garraway, Naisan; McAlister, Vivian; Tien, Homer C</x:v>
      </x:c>
      <x:c r="O1297" t="n">
        <x:v>2011</x:v>
      </x:c>
      <x:c r="P1297" t="str">
        <x:v>The Journal of trauma</x:v>
      </x:c>
      <x:c r="Q1297" t="str">
        <x:v>Comparative Study; Journal Article</x:v>
      </x:c>
      <x:c r="R1297" t="str">
        <x:v>Unclear</x:v>
      </x:c>
      <x:c r="S1297" t="str">
        <x:v>Unknown</x:v>
      </x:c>
      <x:c r="T1297" t="str">
        <x:v>eng</x:v>
      </x:c>
      <x:c r="U1297" t="str">
        <x:v>https://pubmed.ncbi.nlm.nih.gov/22071995/</x:v>
      </x:c>
      <x:c r="V1297" t="str">
        <x:v>10.1097/ta.0b013e318232e53f</x:v>
      </x:c>
      <x:c r="W1297" t="str">
        <x:f>IF(V1297="","",LOWER(SUBSTITUTE(SUBSTITUTE(SUBSTITUTE(SUBSTITUTE(TRIM(V1297),"https://doi.org/",""),"http://doi.org/",""),"https://dx.doi.org/",""),"doi:","")))</x:f>
        <x:v>10.1097/ta.0b013e318232e53f</x:v>
      </x:c>
      <x:c r="X1297" t="str">
        <x:v>22071995</x:v>
      </x:c>
      <x:c r="Y1297" t="str"/>
      <x:c r="Z1297"/>
      <x:c r="AA1297" t="str">
        <x:v>PubMed/MEDLINE</x:v>
      </x:c>
      <x:c r="AB1297" t="str">
        <x:v>PUBMED-B-v1.0-2026-08-28</x:v>
      </x:c>
      <x:c r="AC1297" t="str">
        <x:v>SP-PUBMED-B-20260828</x:v>
      </x:c>
      <x:c r="AD1297" s="499" t="n">
        <x:v>46262</x:v>
      </x:c>
      <x:c r="AE1297" s="499" t="n">
        <x:v>46272</x:v>
      </x:c>
      <x:c r="AF1297" t="str">
        <x:v>7JPJ54C3</x:v>
      </x:c>
      <x:c r="AG1297"/>
      <x:c r="AH1297" t="str">
        <x:v>Tactical Athlete → Operational Readiness Brazil</x:v>
      </x:c>
      <x:c r="AI1297" t="str">
        <x:v>evidence-family:B</x:v>
      </x:c>
      <x:c r="AJ1297"/>
      <x:c r="AK1297" t="str">
        <x:f>IF(AJ1297="","",IF(OR(LOWER(AJ1297)="brazil",LOWER(AJ1297)="brasil"),"Yes","No"))</x:f>
      </x:c>
      <x:c r="AL1297"/>
      <x:c r="AM1297"/>
      <x:c r="AN1297"/>
      <x:c r="AO1297"/>
      <x:c r="AP1297"/>
      <x:c r="AQ1297"/>
      <x:c r="AR1297"/>
      <x:c r="AS1297"/>
      <x:c r="AT1297"/>
      <x:c r="AU1297"/>
      <x:c r="AV1297"/>
      <x:c r="AW1297"/>
      <x:c r="AX1297"/>
      <x:c r="AY1297"/>
      <x:c r="AZ1297"/>
      <x:c r="BA1297"/>
      <x:c r="BB1297"/>
      <x:c r="BC1297"/>
      <x:c r="BD1297"/>
      <x:c r="BE1297"/>
      <x:c r="BF1297"/>
      <x:c r="BG1297"/>
      <x:c r="BH1297"/>
      <x:c r="BI1297"/>
      <x:c r="BJ1297"/>
      <x:c r="BK1297"/>
      <x:c r="BL1297"/>
      <x:c r="BM1297"/>
      <x:c r="BN1297"/>
      <x:c r="BO1297"/>
      <x:c r="BP1297"/>
      <x:c r="BQ1297"/>
      <x:c r="BR1297"/>
      <x:c r="BS1297"/>
      <x:c r="BT1297"/>
      <x:c r="BU1297"/>
      <x:c r="BV1297"/>
      <x:c r="BW1297"/>
      <x:c r="BX1297"/>
      <x:c r="BY1297"/>
      <x:c r="BZ1297"/>
      <x:c r="CA1297"/>
      <x:c r="CB1297"/>
      <x:c r="CC1297"/>
      <x:c r="CD1297"/>
      <x:c r="CE1297"/>
      <x:c r="CF1297"/>
      <x:c r="CG1297"/>
      <x:c r="CH1297"/>
      <x:c r="CI1297"/>
      <x:c r="CJ1297" t="str">
        <x:v>Yes</x:v>
      </x:c>
      <x:c r="CK1297" t="str">
        <x:v>Yes</x:v>
      </x:c>
      <x:c r="CL1297" t="str">
        <x:v>Yes</x:v>
      </x:c>
      <x:c r="CM1297" t="str">
        <x:v>Clear</x:v>
      </x:c>
      <x:c r="CN1297" t="str">
        <x:v>Verified — clear</x:v>
      </x:c>
      <x:c r="CO1297" t="n">
        <x:v>46272</x:v>
      </x:c>
      <x:c r="CP1297" t="str">
        <x:v>https://pubmed.ncbi.nlm.nih.gov/22071995/</x:v>
      </x:c>
      <x:c r="CQ1297"/>
      <x:c r="CR1297"/>
      <x:c r="CS1297"/>
      <x:c r="CT1297"/>
      <x:c r="CU1297"/>
      <x:c r="CV1297"/>
      <x:c r="CW1297"/>
      <x:c r="CX1297"/>
      <x:c r="CY1297"/>
      <x:c r="CZ1297"/>
      <x:c r="DA1297"/>
      <x:c r="DB1297" t="str">
        <x:f>IF(L1297="","",IF(AND(COUNT(CU1297:DA1297)=7,OR(CU1297=0,CU1297=1,CU1297=2),OR(CV1297=0,CV1297=1,CV1297=2),OR(CW1297=0,CW1297=1,CW1297=2),OR(CX1297=0,CX1297=1,CX1297=2),OR(CY1297=0,CY1297=1,CY1297=2),OR(CZ1297=0,CZ1297=1,CZ1297=2),OR(DA1297=0,DA1297=1,DA1297=2)),SUM(CU1297:DA1297),""))</x:f>
      </x:c>
      <x:c r="DC1297" t="str">
        <x:f>IF(DB1297="","",ROUND(DB1297/14*10,1))</x:f>
      </x:c>
      <x:c r="DD1297" t="str">
        <x:v>Pending</x:v>
      </x:c>
      <x:c r="DE1297" t="str">
        <x:f>IF(L1297="","",IF(DC1297="","Pending",IF(DD1297="Yes","CONDITIONAL — safety override",IF(DC1297&gt;=8,"HIGH",IF(DC1297&gt;=5,"CONDITIONAL","LOW")))))</x:f>
        <x:v>Pending</x:v>
      </x:c>
      <x:c r="DF1297" t="str">
        <x:v>Pending screening and full-text appraisal; no transferability judgment made at identification.</x:v>
      </x:c>
      <x:c r="DG1297"/>
      <x:c r="DH1297"/>
      <x:c r="DI1297"/>
      <x:c r="DJ1297"/>
      <x:c r="DK1297"/>
      <x:c r="DL1297"/>
      <x:c r="DM1297"/>
      <x:c r="DN1297"/>
      <x:c r="DO1297"/>
      <x:c r="DP1297"/>
      <x:c r="DQ1297"/>
      <x:c r="DR1297"/>
      <x:c r="DS1297"/>
      <x:c r="DT1297"/>
      <x:c r="DU1297"/>
      <x:c r="DV1297"/>
      <x:c r="DW1297"/>
      <x:c r="DX1297"/>
      <x:c r="DY1297"/>
      <x:c r="DZ1297" t="str">
        <x:v>Title/abstract screening alone does not establish effectiveness, causality, methodological quality, transferability to Brazilian public safety or an institutional recommendation.</x:v>
      </x:c>
      <x:c r="EA1297" t="str">
        <x:v>Pending</x:v>
      </x:c>
      <x:c r="EB1297" t="str">
        <x:f>IF(L1297="","",IF(EC1297="READY","Yes","No / Pending"))</x:f>
        <x:v>No / Pending</x:v>
      </x:c>
      <x:c r="EC1297" t="str">
        <x:f>IF(L1297="","",IF(OR(ISNUMBER(SEARCH("Retracted Publication",Q1297)),CM1297="Retracted",CN1297="Retracted",CM1297="Expression of Concern",CN1297="Expression of Concern",F1297="Not used",CG1297="Critical",CH1297="High",CH1297="Critical"),"BLOCKED — integrity or use restriction",IF(AND(CJ1297="Yes",CK1297="Yes",CL1297="Yes"),IF(AND(CM1297="Clear",CN1297="Verified — clear"),IF(AND(AND(LEN(TRIM(CF1297))&gt;0,LEFT(LOWER(TRIM(CF1297)),7)&lt;&gt;"pending"),OR(CG1297="High",CG1297="Moderate"),OR(CH1297="Low",CH1297="Some concerns",CH1297="Not applicable")),IF(AND(DD1297="No",OR(DE1297="HIGH",DE1297="CONDITIONAL"),AND(LEN(TRIM(DF1297))&gt;0,LEFT(LOWER(TRIM(DF1297)),7)&lt;&gt;"pending")),IF(AND(AND(LEN(TRIM(DT1297))&gt;0,LEFT(LOWER(TRIM(DT1297)),7)&lt;&gt;"pending"),AND(LEN(TRIM(DU1297))&gt;0,LEFT(LOWER(TRIM(DU1297)),7)&lt;&gt;"pending"),OR(AND(LEN(TRIM(DV1297))&gt;0,LEFT(LOWER(TRIM(DV1297)),7)&lt;&gt;"pending"),AND(LEN(TRIM(DW1297))&gt;0,LEFT(LOWER(TRIM(DW1297)),7)&lt;&gt;"pending")),AND(LEN(TRIM(DX1297))&gt;0,LEFT(LOWER(TRIM(DX1297)),7)&lt;&gt;"pending")),IF(AND(F1297="Claim-ready",OR(EA1297="Strong",EA1297="Moderate"),AND(LEN(TRIM(G1297))&gt;0,LEFT(LOWER(TRIM(G1297)),7)&lt;&gt;"pending"),G1297&lt;&gt;"No substantive use decision is permitted from identification metadata alone.",AND(LEN(TRIM(DZ1297))&gt;0,LEFT(LOWER(TRIM(DZ1297)),7)&lt;&gt;"pending"),DZ1297&lt;&gt;"Identification metadata alone does not permit any substantive scientific, causal, operational, or institutional claim.",AND(LEN(TRIM(EI1297))&gt;0,LEFT(LOWER(TRIM(EI1297)),7)&lt;&gt;"pending"),ISNUMBER(EH1297),EH1297&gt;0),"READY","PENDING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7" t="str">
        <x:v>Pending</x:v>
      </x:c>
      <x:c r="EE1297"/>
      <x:c r="EF1297" t="str">
        <x:v>Pending</x:v>
      </x:c>
      <x:c r="EG1297" t="str">
        <x:v>Pending</x:v>
      </x:c>
      <x:c r="EH1297"/>
      <x:c r="EI1297" s="501"/>
      <x:c r="EJ1297"/>
      <x:c r="EK1297" t="str">
        <x:v>Pending</x:v>
      </x:c>
      <x:c r="EL1297" t="n">
        <x:v>46272</x:v>
      </x:c>
      <x:c r="EM1297" t="str">
        <x:v>Production PubMed record imported and reconciled to Zotero item 7JPJ54C3;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7" t="n">
        <x:f>IF(L1297="","",(IF(N1297&lt;&gt;"",1,0)+IF(O1297&lt;&gt;"",1,0)+IF(AJ1297&lt;&gt;"",1,0)+IF(AU1297&lt;&gt;"",1,0)+IF(BE1297&lt;&gt;"",1,0)+IF(CF1297&lt;&gt;"",1,0)+IF(CJ1297="Yes",1,0)+IF(CL1297="Yes",1,0)+IF(DE1297&lt;&gt;"Pending",1,0)+IF(F1297&lt;&gt;"",1,0)+IF(DZ1297&lt;&gt;"",1,0)+IF(EI1297&lt;&gt;"",1,0))/12)</x:f>
        <x:v>0.5</x:v>
      </x:c>
    </x:row>
    <x:row r="1298">
      <x:c r="A1298" t="str">
        <x:v>EV-1295</x:v>
      </x:c>
      <x:c r="B1298" t="str">
        <x:v>Integrity check</x:v>
      </x:c>
      <x:c r="C1298" t="str">
        <x:f>IF(L1298="","",IF(LEFT(EC1298,7)="BLOCKED","🔴 Do not use for conclusion",IF(EB1298="Yes","🟢 Claim-ready","🟡 Caution / context")))</x:f>
        <x:v>🟡 Caution / context</x:v>
      </x:c>
      <x:c r="D1298" t="str">
        <x:f>IF(L1298="","",EC1298)</x:f>
        <x:v>PENDING — appropriate appraisal</x:v>
      </x:c>
      <x:c r="E1298" t="str">
        <x:v>P3 — Medium</x:v>
      </x:c>
      <x:c r="F1298" t="str">
        <x:v>Pending</x:v>
      </x:c>
      <x:c r="G1298" t="str">
        <x:v>Title/abstract identify an explicit tactical/public-safety context and readiness domain; retain for full-text assessment.</x:v>
      </x:c>
      <x:c r="H1298" t="str">
        <x:v>Obtain and review lawful full text; confirm human adjudication; then select a design-specific appraisal instrument.</x:v>
      </x:c>
      <x:c r="I1298"/>
      <x:c r="J1298" t="str">
        <x:v>A — Core</x:v>
      </x:c>
      <x:c r="K1298" t="str">
        <x:v>IDENTIFIED</x:v>
      </x:c>
      <x:c r="L1298" t="str">
        <x:v>Consortium for Health and Military Performance and American College of Sports Medicine consensus paper on extreme conditioning programs in military personnel.</x:v>
      </x:c>
      <x:c r="M1298"/>
      <x:c r="N1298" t="str">
        <x:v>Bergeron, Michael F; Nindl, Bradley C; Deuster, Patricia A; Baumgartner, Neal; Kane, Shawn F; Kraemer, William J; Sexauer, Lisa R; Thompson, Walter R; O'Connor, Francis G</x:v>
      </x:c>
      <x:c r="O1298" t="n">
        <x:v>2011</x:v>
      </x:c>
      <x:c r="P1298" t="str">
        <x:v>Current sports medicine reports</x:v>
      </x:c>
      <x:c r="Q1298" t="str">
        <x:v>Consensus Statement; Journal Article</x:v>
      </x:c>
      <x:c r="R1298" t="str">
        <x:v>Unclear</x:v>
      </x:c>
      <x:c r="S1298" t="str">
        <x:v>Unknown</x:v>
      </x:c>
      <x:c r="T1298" t="str">
        <x:v>eng</x:v>
      </x:c>
      <x:c r="U1298" t="str">
        <x:v>https://pubmed.ncbi.nlm.nih.gov/22071400/</x:v>
      </x:c>
      <x:c r="V1298" t="str">
        <x:v>10.1249/jsr.0b013e318237bf8a</x:v>
      </x:c>
      <x:c r="W1298" t="str">
        <x:f>IF(V1298="","",LOWER(SUBSTITUTE(SUBSTITUTE(SUBSTITUTE(SUBSTITUTE(TRIM(V1298),"https://doi.org/",""),"http://doi.org/",""),"https://dx.doi.org/",""),"doi:","")))</x:f>
        <x:v>10.1249/jsr.0b013e318237bf8a</x:v>
      </x:c>
      <x:c r="X1298" t="str">
        <x:v>22071400</x:v>
      </x:c>
      <x:c r="Y1298" t="str"/>
      <x:c r="Z1298"/>
      <x:c r="AA1298" t="str">
        <x:v>PubMed/MEDLINE</x:v>
      </x:c>
      <x:c r="AB1298" t="str">
        <x:v>PUBMED-A-v1.0-2026-08-28</x:v>
      </x:c>
      <x:c r="AC1298" t="str">
        <x:v>SP-PUBMED-A-20260828</x:v>
      </x:c>
      <x:c r="AD1298" s="499" t="n">
        <x:v>46262</x:v>
      </x:c>
      <x:c r="AE1298" s="499" t="n">
        <x:v>46272</x:v>
      </x:c>
      <x:c r="AF1298" t="str">
        <x:v>CSMLBSVE</x:v>
      </x:c>
      <x:c r="AG1298"/>
      <x:c r="AH1298" t="str">
        <x:v>Tactical Athlete → Operational Readiness Brazil</x:v>
      </x:c>
      <x:c r="AI1298" t="str">
        <x:v>evidence-family:A</x:v>
      </x:c>
      <x:c r="AJ1298"/>
      <x:c r="AK1298" t="str">
        <x:f>IF(AJ1298="","",IF(OR(LOWER(AJ1298)="brazil",LOWER(AJ1298)="brasil"),"Yes","No"))</x:f>
      </x:c>
      <x:c r="AL1298"/>
      <x:c r="AM1298"/>
      <x:c r="AN1298"/>
      <x:c r="AO1298"/>
      <x:c r="AP1298"/>
      <x:c r="AQ1298"/>
      <x:c r="AR1298"/>
      <x:c r="AS1298"/>
      <x:c r="AT1298"/>
      <x:c r="AU1298"/>
      <x:c r="AV1298"/>
      <x:c r="AW1298"/>
      <x:c r="AX1298"/>
      <x:c r="AY1298"/>
      <x:c r="AZ1298"/>
      <x:c r="BA1298"/>
      <x:c r="BB1298"/>
      <x:c r="BC1298"/>
      <x:c r="BD1298"/>
      <x:c r="BE1298"/>
      <x:c r="BF1298"/>
      <x:c r="BG1298"/>
      <x:c r="BH1298"/>
      <x:c r="BI1298"/>
      <x:c r="BJ1298"/>
      <x:c r="BK1298"/>
      <x:c r="BL1298"/>
      <x:c r="BM1298"/>
      <x:c r="BN1298"/>
      <x:c r="BO1298"/>
      <x:c r="BP1298"/>
      <x:c r="BQ1298"/>
      <x:c r="BR1298"/>
      <x:c r="BS1298"/>
      <x:c r="BT1298"/>
      <x:c r="BU1298"/>
      <x:c r="BV1298"/>
      <x:c r="BW1298"/>
      <x:c r="BX1298"/>
      <x:c r="BY1298"/>
      <x:c r="BZ1298"/>
      <x:c r="CA1298"/>
      <x:c r="CB1298"/>
      <x:c r="CC1298"/>
      <x:c r="CD1298"/>
      <x:c r="CE1298"/>
      <x:c r="CF1298"/>
      <x:c r="CG1298"/>
      <x:c r="CH1298"/>
      <x:c r="CI1298"/>
      <x:c r="CJ1298" t="str">
        <x:v>Yes</x:v>
      </x:c>
      <x:c r="CK1298" t="str">
        <x:v>Yes</x:v>
      </x:c>
      <x:c r="CL1298" t="str">
        <x:v>Yes</x:v>
      </x:c>
      <x:c r="CM1298" t="str">
        <x:v>Clear</x:v>
      </x:c>
      <x:c r="CN1298" t="str">
        <x:v>Verified — clear</x:v>
      </x:c>
      <x:c r="CO1298" t="n">
        <x:v>46272</x:v>
      </x:c>
      <x:c r="CP1298" t="str">
        <x:v>https://pubmed.ncbi.nlm.nih.gov/22071400/</x:v>
      </x:c>
      <x:c r="CQ1298"/>
      <x:c r="CR1298"/>
      <x:c r="CS1298"/>
      <x:c r="CT1298"/>
      <x:c r="CU1298"/>
      <x:c r="CV1298"/>
      <x:c r="CW1298"/>
      <x:c r="CX1298"/>
      <x:c r="CY1298"/>
      <x:c r="CZ1298"/>
      <x:c r="DA1298"/>
      <x:c r="DB1298" t="str">
        <x:f>IF(L1298="","",IF(AND(COUNT(CU1298:DA1298)=7,OR(CU1298=0,CU1298=1,CU1298=2),OR(CV1298=0,CV1298=1,CV1298=2),OR(CW1298=0,CW1298=1,CW1298=2),OR(CX1298=0,CX1298=1,CX1298=2),OR(CY1298=0,CY1298=1,CY1298=2),OR(CZ1298=0,CZ1298=1,CZ1298=2),OR(DA1298=0,DA1298=1,DA1298=2)),SUM(CU1298:DA1298),""))</x:f>
      </x:c>
      <x:c r="DC1298" t="str">
        <x:f>IF(DB1298="","",ROUND(DB1298/14*10,1))</x:f>
      </x:c>
      <x:c r="DD1298" t="str">
        <x:v>Pending</x:v>
      </x:c>
      <x:c r="DE1298" t="str">
        <x:f>IF(L1298="","",IF(DC1298="","Pending",IF(DD1298="Yes","CONDITIONAL — safety override",IF(DC1298&gt;=8,"HIGH",IF(DC1298&gt;=5,"CONDITIONAL","LOW")))))</x:f>
        <x:v>Pending</x:v>
      </x:c>
      <x:c r="DF1298" t="str">
        <x:v>Pending screening and full-text appraisal; no transferability judgment made at identification.</x:v>
      </x:c>
      <x:c r="DG1298"/>
      <x:c r="DH1298"/>
      <x:c r="DI1298"/>
      <x:c r="DJ1298"/>
      <x:c r="DK1298"/>
      <x:c r="DL1298"/>
      <x:c r="DM1298"/>
      <x:c r="DN1298"/>
      <x:c r="DO1298"/>
      <x:c r="DP1298"/>
      <x:c r="DQ1298"/>
      <x:c r="DR1298"/>
      <x:c r="DS1298"/>
      <x:c r="DT1298"/>
      <x:c r="DU1298"/>
      <x:c r="DV1298"/>
      <x:c r="DW1298"/>
      <x:c r="DX1298"/>
      <x:c r="DY1298"/>
      <x:c r="DZ1298" t="str">
        <x:v>Title/abstract screening alone does not establish effectiveness, causality, methodological quality, transferability to Brazilian public safety or an institutional recommendation.</x:v>
      </x:c>
      <x:c r="EA1298" t="str">
        <x:v>Pending</x:v>
      </x:c>
      <x:c r="EB1298" t="str">
        <x:f>IF(L1298="","",IF(EC1298="READY","Yes","No / Pending"))</x:f>
        <x:v>No / Pending</x:v>
      </x:c>
      <x:c r="EC1298" t="str">
        <x:f>IF(L1298="","",IF(OR(ISNUMBER(SEARCH("Retracted Publication",Q1298)),CM1298="Retracted",CN1298="Retracted",CM1298="Expression of Concern",CN1298="Expression of Concern",F1298="Not used",CG1298="Critical",CH1298="High",CH1298="Critical"),"BLOCKED — integrity or use restriction",IF(AND(CJ1298="Yes",CK1298="Yes",CL1298="Yes"),IF(AND(CM1298="Clear",CN1298="Verified — clear"),IF(AND(AND(LEN(TRIM(CF1298))&gt;0,LEFT(LOWER(TRIM(CF1298)),7)&lt;&gt;"pending"),OR(CG1298="High",CG1298="Moderate"),OR(CH1298="Low",CH1298="Some concerns",CH1298="Not applicable")),IF(AND(DD1298="No",OR(DE1298="HIGH",DE1298="CONDITIONAL"),AND(LEN(TRIM(DF1298))&gt;0,LEFT(LOWER(TRIM(DF1298)),7)&lt;&gt;"pending")),IF(AND(AND(LEN(TRIM(DT1298))&gt;0,LEFT(LOWER(TRIM(DT1298)),7)&lt;&gt;"pending"),AND(LEN(TRIM(DU1298))&gt;0,LEFT(LOWER(TRIM(DU1298)),7)&lt;&gt;"pending"),OR(AND(LEN(TRIM(DV1298))&gt;0,LEFT(LOWER(TRIM(DV1298)),7)&lt;&gt;"pending"),AND(LEN(TRIM(DW1298))&gt;0,LEFT(LOWER(TRIM(DW1298)),7)&lt;&gt;"pending")),AND(LEN(TRIM(DX1298))&gt;0,LEFT(LOWER(TRIM(DX1298)),7)&lt;&gt;"pending")),IF(AND(F1298="Claim-ready",OR(EA1298="Strong",EA1298="Moderate"),AND(LEN(TRIM(G1298))&gt;0,LEFT(LOWER(TRIM(G1298)),7)&lt;&gt;"pending"),G1298&lt;&gt;"No substantive use decision is permitted from identification metadata alone.",AND(LEN(TRIM(DZ1298))&gt;0,LEFT(LOWER(TRIM(DZ1298)),7)&lt;&gt;"pending"),DZ1298&lt;&gt;"Identification metadata alone does not permit any substantive scientific, causal, operational, or institutional claim.",AND(LEN(TRIM(EI1298))&gt;0,LEFT(LOWER(TRIM(EI1298)),7)&lt;&gt;"pending"),ISNUMBER(EH1298),EH1298&gt;0),"READY","PENDING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8" t="str">
        <x:v>Pending</x:v>
      </x:c>
      <x:c r="EE1298"/>
      <x:c r="EF1298" t="str">
        <x:v>Pending</x:v>
      </x:c>
      <x:c r="EG1298" t="str">
        <x:v>Pending</x:v>
      </x:c>
      <x:c r="EH1298"/>
      <x:c r="EI1298" s="501"/>
      <x:c r="EJ1298"/>
      <x:c r="EK1298" t="str">
        <x:v>Pending</x:v>
      </x:c>
      <x:c r="EL1298" t="n">
        <x:v>46272</x:v>
      </x:c>
      <x:c r="EM1298" t="str">
        <x:v>Production PubMed record imported and reconciled to Zotero item CSMLBSVE;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8" t="n">
        <x:f>IF(L1298="","",(IF(N1298&lt;&gt;"",1,0)+IF(O1298&lt;&gt;"",1,0)+IF(AJ1298&lt;&gt;"",1,0)+IF(AU1298&lt;&gt;"",1,0)+IF(BE1298&lt;&gt;"",1,0)+IF(CF1298&lt;&gt;"",1,0)+IF(CJ1298="Yes",1,0)+IF(CL1298="Yes",1,0)+IF(DE1298&lt;&gt;"Pending",1,0)+IF(F1298&lt;&gt;"",1,0)+IF(DZ1298&lt;&gt;"",1,0)+IF(EI1298&lt;&gt;"",1,0))/12)</x:f>
        <x:v>0.5</x:v>
      </x:c>
    </x:row>
    <x:row r="1299">
      <x:c r="A1299" t="str">
        <x:v>EV-1296</x:v>
      </x:c>
      <x:c r="B1299" t="str">
        <x:v>Integrity check</x:v>
      </x:c>
      <x:c r="C1299" t="str">
        <x:f>IF(L1299="","",IF(LEFT(EC1299,7)="BLOCKED","🔴 Do not use for conclusion",IF(EB1299="Yes","🟢 Claim-ready","🟡 Caution / context")))</x:f>
        <x:v>🟡 Caution / context</x:v>
      </x:c>
      <x:c r="D1299" t="str">
        <x:f>IF(L1299="","",EC1299)</x:f>
        <x:v>PENDING — appropriate appraisal</x:v>
      </x:c>
      <x:c r="E1299" t="str">
        <x:v>P3 — Medium</x:v>
      </x:c>
      <x:c r="F1299" t="str">
        <x:v>Pending</x:v>
      </x:c>
      <x:c r="G1299" t="str">
        <x:v>Title/abstract identify an explicit tactical/public-safety context and readiness domain; retain for full-text assessment.</x:v>
      </x:c>
      <x:c r="H1299" t="str">
        <x:v>Obtain and review lawful full text; confirm human adjudication; then select a design-specific appraisal instrument.</x:v>
      </x:c>
      <x:c r="I1299"/>
      <x:c r="J1299" t="str">
        <x:v>A — Core</x:v>
      </x:c>
      <x:c r="K1299" t="str">
        <x:v>IDENTIFIED</x:v>
      </x:c>
      <x:c r="L1299" t="str">
        <x:v>Motor vehicle crashes among active duty U.S. Army personnel, 1999 to 2006.</x:v>
      </x:c>
      <x:c r="M1299"/>
      <x:c r="N1299" t="str">
        <x:v>Rossen, Lauren M; Pollack, Keshia M; Canham-Chervak, Michelle; Canada, Sara; Baker, Susan P</x:v>
      </x:c>
      <x:c r="O1299" t="n">
        <x:v>2011</x:v>
      </x:c>
      <x:c r="P1299" t="str">
        <x:v>Military medicine</x:v>
      </x:c>
      <x:c r="Q1299" t="str">
        <x:v>Journal Article; Research Support, U.S. Gov't, Non-P.H.S.</x:v>
      </x:c>
      <x:c r="R1299" t="str">
        <x:v>Unclear</x:v>
      </x:c>
      <x:c r="S1299" t="str">
        <x:v>Unknown</x:v>
      </x:c>
      <x:c r="T1299" t="str">
        <x:v>eng</x:v>
      </x:c>
      <x:c r="U1299" t="str">
        <x:v>https://pubmed.ncbi.nlm.nih.gov/21987960/</x:v>
      </x:c>
      <x:c r="V1299" t="str">
        <x:v>10.7205/milmed-d-10-00482</x:v>
      </x:c>
      <x:c r="W1299" t="str">
        <x:f>IF(V1299="","",LOWER(SUBSTITUTE(SUBSTITUTE(SUBSTITUTE(SUBSTITUTE(TRIM(V1299),"https://doi.org/",""),"http://doi.org/",""),"https://dx.doi.org/",""),"doi:","")))</x:f>
        <x:v>10.7205/milmed-d-10-00482</x:v>
      </x:c>
      <x:c r="X1299" t="str">
        <x:v>21987960</x:v>
      </x:c>
      <x:c r="Y1299" t="str"/>
      <x:c r="Z1299"/>
      <x:c r="AA1299" t="str">
        <x:v>PubMed/MEDLINE</x:v>
      </x:c>
      <x:c r="AB1299" t="str">
        <x:v>PUBMED-A-v1.0-2026-08-28</x:v>
      </x:c>
      <x:c r="AC1299" t="str">
        <x:v>SP-PUBMED-A-20260828</x:v>
      </x:c>
      <x:c r="AD1299" s="499" t="n">
        <x:v>46262</x:v>
      </x:c>
      <x:c r="AE1299" s="499" t="n">
        <x:v>46272</x:v>
      </x:c>
      <x:c r="AF1299" t="str">
        <x:v>E94X9M2S</x:v>
      </x:c>
      <x:c r="AG1299"/>
      <x:c r="AH1299" t="str">
        <x:v>Tactical Athlete → Operational Readiness Brazil</x:v>
      </x:c>
      <x:c r="AI1299" t="str">
        <x:v>evidence-family:A</x:v>
      </x:c>
      <x:c r="AJ1299"/>
      <x:c r="AK1299" t="str">
        <x:f>IF(AJ1299="","",IF(OR(LOWER(AJ1299)="brazil",LOWER(AJ1299)="brasil"),"Yes","No"))</x:f>
      </x:c>
      <x:c r="AL1299"/>
      <x:c r="AM1299"/>
      <x:c r="AN1299"/>
      <x:c r="AO1299"/>
      <x:c r="AP1299"/>
      <x:c r="AQ1299"/>
      <x:c r="AR1299"/>
      <x:c r="AS1299"/>
      <x:c r="AT1299"/>
      <x:c r="AU1299"/>
      <x:c r="AV1299"/>
      <x:c r="AW1299"/>
      <x:c r="AX1299"/>
      <x:c r="AY1299"/>
      <x:c r="AZ1299"/>
      <x:c r="BA1299"/>
      <x:c r="BB1299"/>
      <x:c r="BC1299"/>
      <x:c r="BD1299"/>
      <x:c r="BE1299"/>
      <x:c r="BF1299"/>
      <x:c r="BG1299"/>
      <x:c r="BH1299"/>
      <x:c r="BI1299"/>
      <x:c r="BJ1299"/>
      <x:c r="BK1299"/>
      <x:c r="BL1299"/>
      <x:c r="BM1299"/>
      <x:c r="BN1299"/>
      <x:c r="BO1299"/>
      <x:c r="BP1299"/>
      <x:c r="BQ1299"/>
      <x:c r="BR1299"/>
      <x:c r="BS1299"/>
      <x:c r="BT1299"/>
      <x:c r="BU1299"/>
      <x:c r="BV1299"/>
      <x:c r="BW1299"/>
      <x:c r="BX1299"/>
      <x:c r="BY1299"/>
      <x:c r="BZ1299"/>
      <x:c r="CA1299"/>
      <x:c r="CB1299"/>
      <x:c r="CC1299"/>
      <x:c r="CD1299"/>
      <x:c r="CE1299"/>
      <x:c r="CF1299"/>
      <x:c r="CG1299"/>
      <x:c r="CH1299"/>
      <x:c r="CI1299"/>
      <x:c r="CJ1299" t="str">
        <x:v>Yes</x:v>
      </x:c>
      <x:c r="CK1299" t="str">
        <x:v>Yes</x:v>
      </x:c>
      <x:c r="CL1299" t="str">
        <x:v>Yes</x:v>
      </x:c>
      <x:c r="CM1299" t="str">
        <x:v>Clear</x:v>
      </x:c>
      <x:c r="CN1299" t="str">
        <x:v>Verified — clear</x:v>
      </x:c>
      <x:c r="CO1299" t="n">
        <x:v>46272</x:v>
      </x:c>
      <x:c r="CP1299" t="str">
        <x:v>https://pubmed.ncbi.nlm.nih.gov/21987960/</x:v>
      </x:c>
      <x:c r="CQ1299"/>
      <x:c r="CR1299"/>
      <x:c r="CS1299"/>
      <x:c r="CT1299"/>
      <x:c r="CU1299"/>
      <x:c r="CV1299"/>
      <x:c r="CW1299"/>
      <x:c r="CX1299"/>
      <x:c r="CY1299"/>
      <x:c r="CZ1299"/>
      <x:c r="DA1299"/>
      <x:c r="DB1299" t="str">
        <x:f>IF(L1299="","",IF(AND(COUNT(CU1299:DA1299)=7,OR(CU1299=0,CU1299=1,CU1299=2),OR(CV1299=0,CV1299=1,CV1299=2),OR(CW1299=0,CW1299=1,CW1299=2),OR(CX1299=0,CX1299=1,CX1299=2),OR(CY1299=0,CY1299=1,CY1299=2),OR(CZ1299=0,CZ1299=1,CZ1299=2),OR(DA1299=0,DA1299=1,DA1299=2)),SUM(CU1299:DA1299),""))</x:f>
      </x:c>
      <x:c r="DC1299" t="str">
        <x:f>IF(DB1299="","",ROUND(DB1299/14*10,1))</x:f>
      </x:c>
      <x:c r="DD1299" t="str">
        <x:v>Pending</x:v>
      </x:c>
      <x:c r="DE1299" t="str">
        <x:f>IF(L1299="","",IF(DC1299="","Pending",IF(DD1299="Yes","CONDITIONAL — safety override",IF(DC1299&gt;=8,"HIGH",IF(DC1299&gt;=5,"CONDITIONAL","LOW")))))</x:f>
        <x:v>Pending</x:v>
      </x:c>
      <x:c r="DF1299" t="str">
        <x:v>Pending screening and full-text appraisal; no transferability judgment made at identification.</x:v>
      </x:c>
      <x:c r="DG1299"/>
      <x:c r="DH1299"/>
      <x:c r="DI1299"/>
      <x:c r="DJ1299"/>
      <x:c r="DK1299"/>
      <x:c r="DL1299"/>
      <x:c r="DM1299"/>
      <x:c r="DN1299"/>
      <x:c r="DO1299"/>
      <x:c r="DP1299"/>
      <x:c r="DQ1299"/>
      <x:c r="DR1299"/>
      <x:c r="DS1299"/>
      <x:c r="DT1299"/>
      <x:c r="DU1299"/>
      <x:c r="DV1299"/>
      <x:c r="DW1299"/>
      <x:c r="DX1299"/>
      <x:c r="DY1299"/>
      <x:c r="DZ1299" t="str">
        <x:v>Title/abstract screening alone does not establish effectiveness, causality, methodological quality, transferability to Brazilian public safety or an institutional recommendation.</x:v>
      </x:c>
      <x:c r="EA1299" t="str">
        <x:v>Pending</x:v>
      </x:c>
      <x:c r="EB1299" t="str">
        <x:f>IF(L1299="","",IF(EC1299="READY","Yes","No / Pending"))</x:f>
        <x:v>No / Pending</x:v>
      </x:c>
      <x:c r="EC1299" t="str">
        <x:f>IF(L1299="","",IF(OR(ISNUMBER(SEARCH("Retracted Publication",Q1299)),CM1299="Retracted",CN1299="Retracted",CM1299="Expression of Concern",CN1299="Expression of Concern",F1299="Not used",CG1299="Critical",CH1299="High",CH1299="Critical"),"BLOCKED — integrity or use restriction",IF(AND(CJ1299="Yes",CK1299="Yes",CL1299="Yes"),IF(AND(CM1299="Clear",CN1299="Verified — clear"),IF(AND(AND(LEN(TRIM(CF1299))&gt;0,LEFT(LOWER(TRIM(CF1299)),7)&lt;&gt;"pending"),OR(CG1299="High",CG1299="Moderate"),OR(CH1299="Low",CH1299="Some concerns",CH1299="Not applicable")),IF(AND(DD1299="No",OR(DE1299="HIGH",DE1299="CONDITIONAL"),AND(LEN(TRIM(DF1299))&gt;0,LEFT(LOWER(TRIM(DF1299)),7)&lt;&gt;"pending")),IF(AND(AND(LEN(TRIM(DT1299))&gt;0,LEFT(LOWER(TRIM(DT1299)),7)&lt;&gt;"pending"),AND(LEN(TRIM(DU1299))&gt;0,LEFT(LOWER(TRIM(DU1299)),7)&lt;&gt;"pending"),OR(AND(LEN(TRIM(DV1299))&gt;0,LEFT(LOWER(TRIM(DV1299)),7)&lt;&gt;"pending"),AND(LEN(TRIM(DW1299))&gt;0,LEFT(LOWER(TRIM(DW1299)),7)&lt;&gt;"pending")),AND(LEN(TRIM(DX1299))&gt;0,LEFT(LOWER(TRIM(DX1299)),7)&lt;&gt;"pending")),IF(AND(F1299="Claim-ready",OR(EA1299="Strong",EA1299="Moderate"),AND(LEN(TRIM(G1299))&gt;0,LEFT(LOWER(TRIM(G1299)),7)&lt;&gt;"pending"),G1299&lt;&gt;"No substantive use decision is permitted from identification metadata alone.",AND(LEN(TRIM(DZ1299))&gt;0,LEFT(LOWER(TRIM(DZ1299)),7)&lt;&gt;"pending"),DZ1299&lt;&gt;"Identification metadata alone does not permit any substantive scientific, causal, operational, or institutional claim.",AND(LEN(TRIM(EI1299))&gt;0,LEFT(LOWER(TRIM(EI1299)),7)&lt;&gt;"pending"),ISNUMBER(EH1299),EH1299&gt;0),"READY","PENDING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299" t="str">
        <x:v>Pending</x:v>
      </x:c>
      <x:c r="EE1299"/>
      <x:c r="EF1299" t="str">
        <x:v>Pending</x:v>
      </x:c>
      <x:c r="EG1299" t="str">
        <x:v>Pending</x:v>
      </x:c>
      <x:c r="EH1299"/>
      <x:c r="EI1299" s="501"/>
      <x:c r="EJ1299"/>
      <x:c r="EK1299" t="str">
        <x:v>Pending</x:v>
      </x:c>
      <x:c r="EL1299" t="n">
        <x:v>46272</x:v>
      </x:c>
      <x:c r="EM1299" t="str">
        <x:v>Production PubMed record imported and reconciled to Zotero item E94X9M2S;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299" t="n">
        <x:f>IF(L1299="","",(IF(N1299&lt;&gt;"",1,0)+IF(O1299&lt;&gt;"",1,0)+IF(AJ1299&lt;&gt;"",1,0)+IF(AU1299&lt;&gt;"",1,0)+IF(BE1299&lt;&gt;"",1,0)+IF(CF1299&lt;&gt;"",1,0)+IF(CJ1299="Yes",1,0)+IF(CL1299="Yes",1,0)+IF(DE1299&lt;&gt;"Pending",1,0)+IF(F1299&lt;&gt;"",1,0)+IF(DZ1299&lt;&gt;"",1,0)+IF(EI1299&lt;&gt;"",1,0))/12)</x:f>
        <x:v>0.5</x:v>
      </x:c>
    </x:row>
    <x:row r="1300">
      <x:c r="A1300" t="str">
        <x:v>EV-1297</x:v>
      </x:c>
      <x:c r="B1300" t="str">
        <x:v>Integrity check</x:v>
      </x:c>
      <x:c r="C1300" t="str">
        <x:f>IF(L1300="","",IF(LEFT(EC1300,7)="BLOCKED","🔴 Do not use for conclusion",IF(EB1300="Yes","🟢 Claim-ready","🟡 Caution / context")))</x:f>
        <x:v>🟡 Caution / context</x:v>
      </x:c>
      <x:c r="D1300" t="str">
        <x:f>IF(L1300="","",EC1300)</x:f>
        <x:v>PENDING — appropriate appraisal</x:v>
      </x:c>
      <x:c r="E1300" t="str">
        <x:v>P3 — Medium</x:v>
      </x:c>
      <x:c r="F1300" t="str">
        <x:v>Pending</x:v>
      </x:c>
      <x:c r="G1300" t="str">
        <x:v>Title/abstract identify an explicit tactical/public-safety context and readiness domain; retain for full-text assessment.</x:v>
      </x:c>
      <x:c r="H1300" t="str">
        <x:v>Obtain and review lawful full text; confirm human adjudication; then select a design-specific appraisal instrument.</x:v>
      </x:c>
      <x:c r="I1300"/>
      <x:c r="J1300" t="str">
        <x:v>A — Core</x:v>
      </x:c>
      <x:c r="K1300" t="str">
        <x:v>IDENTIFIED</x:v>
      </x:c>
      <x:c r="L1300" t="str">
        <x:v>Assessment of changes in mental health conditions among sailors and marines during postdeployment phase.</x:v>
      </x:c>
      <x:c r="M1300"/>
      <x:c r="N1300" t="str">
        <x:v>Sharkey, Jessica M; Rennix, Christopher P</x:v>
      </x:c>
      <x:c r="O1300" t="n">
        <x:v>2011</x:v>
      </x:c>
      <x:c r="P1300" t="str">
        <x:v>Military medicine</x:v>
      </x:c>
      <x:c r="Q1300" t="str">
        <x:v>Journal Article; Research Support, U.S. Gov't, Non-P.H.S.</x:v>
      </x:c>
      <x:c r="R1300" t="str">
        <x:v>Unclear</x:v>
      </x:c>
      <x:c r="S1300" t="str">
        <x:v>Unknown</x:v>
      </x:c>
      <x:c r="T1300" t="str">
        <x:v>eng</x:v>
      </x:c>
      <x:c r="U1300" t="str">
        <x:v>https://pubmed.ncbi.nlm.nih.gov/21882782/</x:v>
      </x:c>
      <x:c r="V1300" t="str">
        <x:v>10.7205/milmed-d-10-00366</x:v>
      </x:c>
      <x:c r="W1300" t="str">
        <x:f>IF(V1300="","",LOWER(SUBSTITUTE(SUBSTITUTE(SUBSTITUTE(SUBSTITUTE(TRIM(V1300),"https://doi.org/",""),"http://doi.org/",""),"https://dx.doi.org/",""),"doi:","")))</x:f>
        <x:v>10.7205/milmed-d-10-00366</x:v>
      </x:c>
      <x:c r="X1300" t="str">
        <x:v>21882782</x:v>
      </x:c>
      <x:c r="Y1300" t="str"/>
      <x:c r="Z1300"/>
      <x:c r="AA1300" t="str">
        <x:v>PubMed/MEDLINE</x:v>
      </x:c>
      <x:c r="AB1300" t="str">
        <x:v>PUBMED-A-v1.0-2026-08-28</x:v>
      </x:c>
      <x:c r="AC1300" t="str">
        <x:v>SP-PUBMED-A-20260828</x:v>
      </x:c>
      <x:c r="AD1300" s="499" t="n">
        <x:v>46262</x:v>
      </x:c>
      <x:c r="AE1300" s="499" t="n">
        <x:v>46272</x:v>
      </x:c>
      <x:c r="AF1300" t="str">
        <x:v>VVDBVF8V</x:v>
      </x:c>
      <x:c r="AG1300"/>
      <x:c r="AH1300" t="str">
        <x:v>Tactical Athlete → Operational Readiness Brazil</x:v>
      </x:c>
      <x:c r="AI1300" t="str">
        <x:v>evidence-family:A</x:v>
      </x:c>
      <x:c r="AJ1300"/>
      <x:c r="AK1300" t="str">
        <x:f>IF(AJ1300="","",IF(OR(LOWER(AJ1300)="brazil",LOWER(AJ1300)="brasil"),"Yes","No"))</x:f>
      </x:c>
      <x:c r="AL1300"/>
      <x:c r="AM1300"/>
      <x:c r="AN1300"/>
      <x:c r="AO1300"/>
      <x:c r="AP1300"/>
      <x:c r="AQ1300"/>
      <x:c r="AR1300"/>
      <x:c r="AS1300"/>
      <x:c r="AT1300"/>
      <x:c r="AU1300"/>
      <x:c r="AV1300"/>
      <x:c r="AW1300"/>
      <x:c r="AX1300"/>
      <x:c r="AY1300"/>
      <x:c r="AZ1300"/>
      <x:c r="BA1300"/>
      <x:c r="BB1300"/>
      <x:c r="BC1300"/>
      <x:c r="BD1300"/>
      <x:c r="BE1300"/>
      <x:c r="BF1300"/>
      <x:c r="BG1300"/>
      <x:c r="BH1300"/>
      <x:c r="BI1300"/>
      <x:c r="BJ1300"/>
      <x:c r="BK1300"/>
      <x:c r="BL1300"/>
      <x:c r="BM1300"/>
      <x:c r="BN1300"/>
      <x:c r="BO1300"/>
      <x:c r="BP1300"/>
      <x:c r="BQ1300"/>
      <x:c r="BR1300"/>
      <x:c r="BS1300"/>
      <x:c r="BT1300"/>
      <x:c r="BU1300"/>
      <x:c r="BV1300"/>
      <x:c r="BW1300"/>
      <x:c r="BX1300"/>
      <x:c r="BY1300"/>
      <x:c r="BZ1300"/>
      <x:c r="CA1300"/>
      <x:c r="CB1300"/>
      <x:c r="CC1300"/>
      <x:c r="CD1300"/>
      <x:c r="CE1300"/>
      <x:c r="CF1300"/>
      <x:c r="CG1300"/>
      <x:c r="CH1300"/>
      <x:c r="CI1300"/>
      <x:c r="CJ1300" t="str">
        <x:v>Yes</x:v>
      </x:c>
      <x:c r="CK1300" t="str">
        <x:v>Yes</x:v>
      </x:c>
      <x:c r="CL1300" t="str">
        <x:v>Yes</x:v>
      </x:c>
      <x:c r="CM1300" t="str">
        <x:v>Clear</x:v>
      </x:c>
      <x:c r="CN1300" t="str">
        <x:v>Verified — clear</x:v>
      </x:c>
      <x:c r="CO1300" t="n">
        <x:v>46272</x:v>
      </x:c>
      <x:c r="CP1300" t="str">
        <x:v>https://pubmed.ncbi.nlm.nih.gov/21882782/</x:v>
      </x:c>
      <x:c r="CQ1300"/>
      <x:c r="CR1300"/>
      <x:c r="CS1300"/>
      <x:c r="CT1300"/>
      <x:c r="CU1300"/>
      <x:c r="CV1300"/>
      <x:c r="CW1300"/>
      <x:c r="CX1300"/>
      <x:c r="CY1300"/>
      <x:c r="CZ1300"/>
      <x:c r="DA1300"/>
      <x:c r="DB1300" t="str">
        <x:f>IF(L1300="","",IF(AND(COUNT(CU1300:DA1300)=7,OR(CU1300=0,CU1300=1,CU1300=2),OR(CV1300=0,CV1300=1,CV1300=2),OR(CW1300=0,CW1300=1,CW1300=2),OR(CX1300=0,CX1300=1,CX1300=2),OR(CY1300=0,CY1300=1,CY1300=2),OR(CZ1300=0,CZ1300=1,CZ1300=2),OR(DA1300=0,DA1300=1,DA1300=2)),SUM(CU1300:DA1300),""))</x:f>
      </x:c>
      <x:c r="DC1300" t="str">
        <x:f>IF(DB1300="","",ROUND(DB1300/14*10,1))</x:f>
      </x:c>
      <x:c r="DD1300" t="str">
        <x:v>Pending</x:v>
      </x:c>
      <x:c r="DE1300" t="str">
        <x:f>IF(L1300="","",IF(DC1300="","Pending",IF(DD1300="Yes","CONDITIONAL — safety override",IF(DC1300&gt;=8,"HIGH",IF(DC1300&gt;=5,"CONDITIONAL","LOW")))))</x:f>
        <x:v>Pending</x:v>
      </x:c>
      <x:c r="DF1300" t="str">
        <x:v>Pending screening and full-text appraisal; no transferability judgment made at identification.</x:v>
      </x:c>
      <x:c r="DG1300"/>
      <x:c r="DH1300"/>
      <x:c r="DI1300"/>
      <x:c r="DJ1300"/>
      <x:c r="DK1300"/>
      <x:c r="DL1300"/>
      <x:c r="DM1300"/>
      <x:c r="DN1300"/>
      <x:c r="DO1300"/>
      <x:c r="DP1300"/>
      <x:c r="DQ1300"/>
      <x:c r="DR1300"/>
      <x:c r="DS1300"/>
      <x:c r="DT1300"/>
      <x:c r="DU1300"/>
      <x:c r="DV1300"/>
      <x:c r="DW1300"/>
      <x:c r="DX1300"/>
      <x:c r="DY1300"/>
      <x:c r="DZ1300" t="str">
        <x:v>Title/abstract screening alone does not establish effectiveness, causality, methodological quality, transferability to Brazilian public safety or an institutional recommendation.</x:v>
      </x:c>
      <x:c r="EA1300" t="str">
        <x:v>Pending</x:v>
      </x:c>
      <x:c r="EB1300" t="str">
        <x:f>IF(L1300="","",IF(EC1300="READY","Yes","No / Pending"))</x:f>
        <x:v>No / Pending</x:v>
      </x:c>
      <x:c r="EC1300" t="str">
        <x:f>IF(L1300="","",IF(OR(ISNUMBER(SEARCH("Retracted Publication",Q1300)),CM1300="Retracted",CN1300="Retracted",CM1300="Expression of Concern",CN1300="Expression of Concern",F1300="Not used",CG1300="Critical",CH1300="High",CH1300="Critical"),"BLOCKED — integrity or use restriction",IF(AND(CJ1300="Yes",CK1300="Yes",CL1300="Yes"),IF(AND(CM1300="Clear",CN1300="Verified — clear"),IF(AND(AND(LEN(TRIM(CF1300))&gt;0,LEFT(LOWER(TRIM(CF1300)),7)&lt;&gt;"pending"),OR(CG1300="High",CG1300="Moderate"),OR(CH1300="Low",CH1300="Some concerns",CH1300="Not applicable")),IF(AND(DD1300="No",OR(DE1300="HIGH",DE1300="CONDITIONAL"),AND(LEN(TRIM(DF1300))&gt;0,LEFT(LOWER(TRIM(DF1300)),7)&lt;&gt;"pending")),IF(AND(AND(LEN(TRIM(DT1300))&gt;0,LEFT(LOWER(TRIM(DT1300)),7)&lt;&gt;"pending"),AND(LEN(TRIM(DU1300))&gt;0,LEFT(LOWER(TRIM(DU1300)),7)&lt;&gt;"pending"),OR(AND(LEN(TRIM(DV1300))&gt;0,LEFT(LOWER(TRIM(DV1300)),7)&lt;&gt;"pending"),AND(LEN(TRIM(DW1300))&gt;0,LEFT(LOWER(TRIM(DW1300)),7)&lt;&gt;"pending")),AND(LEN(TRIM(DX1300))&gt;0,LEFT(LOWER(TRIM(DX1300)),7)&lt;&gt;"pending")),IF(AND(F1300="Claim-ready",OR(EA1300="Strong",EA1300="Moderate"),AND(LEN(TRIM(G1300))&gt;0,LEFT(LOWER(TRIM(G1300)),7)&lt;&gt;"pending"),G1300&lt;&gt;"No substantive use decision is permitted from identification metadata alone.",AND(LEN(TRIM(DZ1300))&gt;0,LEFT(LOWER(TRIM(DZ1300)),7)&lt;&gt;"pending"),DZ1300&lt;&gt;"Identification metadata alone does not permit any substantive scientific, causal, operational, or institutional claim.",AND(LEN(TRIM(EI1300))&gt;0,LEFT(LOWER(TRIM(EI1300)),7)&lt;&gt;"pending"),ISNUMBER(EH1300),EH1300&gt;0),"READY","PENDING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0" t="str">
        <x:v>Pending</x:v>
      </x:c>
      <x:c r="EE1300"/>
      <x:c r="EF1300" t="str">
        <x:v>Pending</x:v>
      </x:c>
      <x:c r="EG1300" t="str">
        <x:v>Pending</x:v>
      </x:c>
      <x:c r="EH1300"/>
      <x:c r="EI1300" s="501"/>
      <x:c r="EJ1300"/>
      <x:c r="EK1300" t="str">
        <x:v>Pending</x:v>
      </x:c>
      <x:c r="EL1300" t="n">
        <x:v>46272</x:v>
      </x:c>
      <x:c r="EM1300" t="str">
        <x:v>Production PubMed record imported and reconciled to Zotero item VVDBVF8V;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0" t="n">
        <x:f>IF(L1300="","",(IF(N1300&lt;&gt;"",1,0)+IF(O1300&lt;&gt;"",1,0)+IF(AJ1300&lt;&gt;"",1,0)+IF(AU1300&lt;&gt;"",1,0)+IF(BE1300&lt;&gt;"",1,0)+IF(CF1300&lt;&gt;"",1,0)+IF(CJ1300="Yes",1,0)+IF(CL1300="Yes",1,0)+IF(DE1300&lt;&gt;"Pending",1,0)+IF(F1300&lt;&gt;"",1,0)+IF(DZ1300&lt;&gt;"",1,0)+IF(EI1300&lt;&gt;"",1,0))/12)</x:f>
        <x:v>0.5</x:v>
      </x:c>
    </x:row>
    <x:row r="1301">
      <x:c r="A1301" t="str">
        <x:v>EV-1298</x:v>
      </x:c>
      <x:c r="B1301" t="str">
        <x:v>Metadata verification</x:v>
      </x:c>
      <x:c r="C1301" t="str">
        <x:f>IF(L1301="","",IF(LEFT(EC1301,7)="BLOCKED","🔴 Do not use for conclusion",IF(EB1301="Yes","🟢 Claim-ready","🟡 Caution / context")))</x:f>
        <x:v>🟡 Caution / context</x:v>
      </x:c>
      <x:c r="D1301" t="str">
        <x:f>IF(L1301="","",EC1301)</x:f>
        <x:v>PENDING — verification</x:v>
      </x:c>
      <x:c r="E1301" t="str">
        <x:v>P2 — High</x:v>
      </x:c>
      <x:c r="F1301" t="str">
        <x:v>Pending</x:v>
      </x:c>
      <x:c r="G1301" t="str">
        <x:v>Title/abstract identify an explicit operational APHT/medical-readiness topic; retain for full-text assessment.</x:v>
      </x:c>
      <x:c r="H1301" t="str">
        <x:v>Obtain and review lawful full text; confirm human adjudication; then select a design-specific appraisal instrument.</x:v>
      </x:c>
      <x:c r="I1301"/>
      <x:c r="J1301" t="str">
        <x:v>B — APHT / Medical Readiness</x:v>
      </x:c>
      <x:c r="K1301" t="str">
        <x:v>IDENTIFIED</x:v>
      </x:c>
      <x:c r="L1301" t="str">
        <x:v>Eliminating preventable death on the battlefield.</x:v>
      </x:c>
      <x:c r="M1301"/>
      <x:c r="N1301" t="str">
        <x:v>Kotwal, Russ S; Montgomery, Harold R; Kotwal, Bari M; Champion, Howard R; Butler, Frank K Jr; Mabry, Robert L; Cain, Jeffrey S; Blackbourne, Lorne H; Mechler, Kathy K; Holcomb, John B</x:v>
      </x:c>
      <x:c r="O1301" t="n">
        <x:v>2011</x:v>
      </x:c>
      <x:c r="P1301" t="str">
        <x:v>Archives of surgery (Chicago, Ill. : 1960)</x:v>
      </x:c>
      <x:c r="Q1301" t="str">
        <x:v>Comparative Study; Journal Article</x:v>
      </x:c>
      <x:c r="R1301" t="str">
        <x:v>Unclear</x:v>
      </x:c>
      <x:c r="S1301" t="str">
        <x:v>Unknown</x:v>
      </x:c>
      <x:c r="T1301" t="str">
        <x:v>eng</x:v>
      </x:c>
      <x:c r="U1301" t="str">
        <x:v>https://pubmed.ncbi.nlm.nih.gov/21844425/</x:v>
      </x:c>
      <x:c r="V1301" t="str">
        <x:v>10.1001/archsurg.2011.213</x:v>
      </x:c>
      <x:c r="W1301" t="str">
        <x:f>IF(V1301="","",LOWER(SUBSTITUTE(SUBSTITUTE(SUBSTITUTE(SUBSTITUTE(TRIM(V1301),"https://doi.org/",""),"http://doi.org/",""),"https://dx.doi.org/",""),"doi:","")))</x:f>
        <x:v>10.1001/archsurg.2011.213</x:v>
      </x:c>
      <x:c r="X1301" t="str">
        <x:v>21844425</x:v>
      </x:c>
      <x:c r="Y1301" t="str"/>
      <x:c r="Z1301"/>
      <x:c r="AA1301" t="str">
        <x:v>PubMed/MEDLINE</x:v>
      </x:c>
      <x:c r="AB1301" t="str">
        <x:v>PUBMED-B-v1.0-2026-08-28</x:v>
      </x:c>
      <x:c r="AC1301" t="str">
        <x:v>SP-PUBMED-B-20260828</x:v>
      </x:c>
      <x:c r="AD1301" s="499" t="n">
        <x:v>46262</x:v>
      </x:c>
      <x:c r="AE1301" s="499" t="n">
        <x:v>46272</x:v>
      </x:c>
      <x:c r="AF1301" t="str">
        <x:v>2CIIQJ7L</x:v>
      </x:c>
      <x:c r="AG1301"/>
      <x:c r="AH1301" t="str">
        <x:v>Tactical Athlete → Operational Readiness Brazil</x:v>
      </x:c>
      <x:c r="AI1301" t="str">
        <x:v>evidence-family:B</x:v>
      </x:c>
      <x:c r="AJ1301"/>
      <x:c r="AK1301" t="str">
        <x:f>IF(AJ1301="","",IF(OR(LOWER(AJ1301)="brazil",LOWER(AJ1301)="brasil"),"Yes","No"))</x:f>
      </x:c>
      <x:c r="AL1301"/>
      <x:c r="AM1301"/>
      <x:c r="AN1301"/>
      <x:c r="AO1301"/>
      <x:c r="AP1301"/>
      <x:c r="AQ1301"/>
      <x:c r="AR1301"/>
      <x:c r="AS1301"/>
      <x:c r="AT1301"/>
      <x:c r="AU1301"/>
      <x:c r="AV1301"/>
      <x:c r="AW1301"/>
      <x:c r="AX1301"/>
      <x:c r="AY1301"/>
      <x:c r="AZ1301"/>
      <x:c r="BA1301"/>
      <x:c r="BB1301"/>
      <x:c r="BC1301"/>
      <x:c r="BD1301"/>
      <x:c r="BE1301"/>
      <x:c r="BF1301"/>
      <x:c r="BG1301"/>
      <x:c r="BH1301"/>
      <x:c r="BI1301"/>
      <x:c r="BJ1301"/>
      <x:c r="BK1301"/>
      <x:c r="BL1301"/>
      <x:c r="BM1301"/>
      <x:c r="BN1301"/>
      <x:c r="BO1301"/>
      <x:c r="BP1301"/>
      <x:c r="BQ1301"/>
      <x:c r="BR1301"/>
      <x:c r="BS1301"/>
      <x:c r="BT1301"/>
      <x:c r="BU1301"/>
      <x:c r="BV1301"/>
      <x:c r="BW1301"/>
      <x:c r="BX1301"/>
      <x:c r="BY1301"/>
      <x:c r="BZ1301"/>
      <x:c r="CA1301"/>
      <x:c r="CB1301"/>
      <x:c r="CC1301"/>
      <x:c r="CD1301"/>
      <x:c r="CE1301"/>
      <x:c r="CF1301"/>
      <x:c r="CG1301"/>
      <x:c r="CH1301"/>
      <x:c r="CI1301"/>
      <x:c r="CJ1301" t="str">
        <x:v>Pending</x:v>
      </x:c>
      <x:c r="CK1301" t="str">
        <x:v>Yes</x:v>
      </x:c>
      <x:c r="CL1301" t="str">
        <x:v>Yes</x:v>
      </x:c>
      <x:c r="CM1301" t="str">
        <x:v>Clear</x:v>
      </x:c>
      <x:c r="CN1301" t="str">
        <x:v>Verified — clear</x:v>
      </x:c>
      <x:c r="CO1301" t="n">
        <x:v>46272</x:v>
      </x:c>
      <x:c r="CP1301" t="str">
        <x:v>https://pubmed.ncbi.nlm.nih.gov/22184292/</x:v>
      </x:c>
      <x:c r="CQ1301"/>
      <x:c r="CR1301"/>
      <x:c r="CS1301"/>
      <x:c r="CT1301"/>
      <x:c r="CU1301"/>
      <x:c r="CV1301"/>
      <x:c r="CW1301"/>
      <x:c r="CX1301"/>
      <x:c r="CY1301"/>
      <x:c r="CZ1301"/>
      <x:c r="DA1301"/>
      <x:c r="DB1301" t="str">
        <x:f>IF(L1301="","",IF(AND(COUNT(CU1301:DA1301)=7,OR(CU1301=0,CU1301=1,CU1301=2),OR(CV1301=0,CV1301=1,CV1301=2),OR(CW1301=0,CW1301=1,CW1301=2),OR(CX1301=0,CX1301=1,CX1301=2),OR(CY1301=0,CY1301=1,CY1301=2),OR(CZ1301=0,CZ1301=1,CZ1301=2),OR(DA1301=0,DA1301=1,DA1301=2)),SUM(CU1301:DA1301),""))</x:f>
      </x:c>
      <x:c r="DC1301" t="str">
        <x:f>IF(DB1301="","",ROUND(DB1301/14*10,1))</x:f>
      </x:c>
      <x:c r="DD1301" t="str">
        <x:v>Pending</x:v>
      </x:c>
      <x:c r="DE1301" t="str">
        <x:f>IF(L1301="","",IF(DC1301="","Pending",IF(DD1301="Yes","CONDITIONAL — safety override",IF(DC1301&gt;=8,"HIGH",IF(DC1301&gt;=5,"CONDITIONAL","LOW")))))</x:f>
        <x:v>Pending</x:v>
      </x:c>
      <x:c r="DF1301" t="str">
        <x:v>Pending screening and full-text appraisal; no transferability judgment made at identification.</x:v>
      </x:c>
      <x:c r="DG1301"/>
      <x:c r="DH1301"/>
      <x:c r="DI1301"/>
      <x:c r="DJ1301"/>
      <x:c r="DK1301"/>
      <x:c r="DL1301"/>
      <x:c r="DM1301"/>
      <x:c r="DN1301"/>
      <x:c r="DO1301"/>
      <x:c r="DP1301"/>
      <x:c r="DQ1301"/>
      <x:c r="DR1301"/>
      <x:c r="DS1301"/>
      <x:c r="DT1301"/>
      <x:c r="DU1301"/>
      <x:c r="DV1301"/>
      <x:c r="DW1301"/>
      <x:c r="DX1301"/>
      <x:c r="DY1301"/>
      <x:c r="DZ1301" t="str">
        <x:v>Title/abstract screening alone does not establish effectiveness, causality, methodological quality, transferability to Brazilian public safety or an institutional recommendation.</x:v>
      </x:c>
      <x:c r="EA1301" t="str">
        <x:v>Pending</x:v>
      </x:c>
      <x:c r="EB1301" t="str">
        <x:f>IF(L1301="","",IF(EC1301="READY","Yes","No / Pending"))</x:f>
        <x:v>No / Pending</x:v>
      </x:c>
      <x:c r="EC1301" t="str">
        <x:f>IF(L1301="","",IF(OR(ISNUMBER(SEARCH("Retracted Publication",Q1301)),CM1301="Retracted",CN1301="Retracted",CM1301="Expression of Concern",CN1301="Expression of Concern",F1301="Not used",CG1301="Critical",CH1301="High",CH1301="Critical"),"BLOCKED — integrity or use restriction",IF(AND(CJ1301="Yes",CK1301="Yes",CL1301="Yes"),IF(AND(CM1301="Clear",CN1301="Verified — clear"),IF(AND(AND(LEN(TRIM(CF1301))&gt;0,LEFT(LOWER(TRIM(CF1301)),7)&lt;&gt;"pending"),OR(CG1301="High",CG1301="Moderate"),OR(CH1301="Low",CH1301="Some concerns",CH1301="Not applicable")),IF(AND(DD1301="No",OR(DE1301="HIGH",DE1301="CONDITIONAL"),AND(LEN(TRIM(DF1301))&gt;0,LEFT(LOWER(TRIM(DF1301)),7)&lt;&gt;"pending")),IF(AND(AND(LEN(TRIM(DT1301))&gt;0,LEFT(LOWER(TRIM(DT1301)),7)&lt;&gt;"pending"),AND(LEN(TRIM(DU1301))&gt;0,LEFT(LOWER(TRIM(DU1301)),7)&lt;&gt;"pending"),OR(AND(LEN(TRIM(DV1301))&gt;0,LEFT(LOWER(TRIM(DV1301)),7)&lt;&gt;"pending"),AND(LEN(TRIM(DW1301))&gt;0,LEFT(LOWER(TRIM(DW1301)),7)&lt;&gt;"pending")),AND(LEN(TRIM(DX1301))&gt;0,LEFT(LOWER(TRIM(DX1301)),7)&lt;&gt;"pending")),IF(AND(F1301="Claim-ready",OR(EA1301="Strong",EA1301="Moderate"),AND(LEN(TRIM(G1301))&gt;0,LEFT(LOWER(TRIM(G1301)),7)&lt;&gt;"pending"),G1301&lt;&gt;"No substantive use decision is permitted from identification metadata alone.",AND(LEN(TRIM(DZ1301))&gt;0,LEFT(LOWER(TRIM(DZ1301)),7)&lt;&gt;"pending"),DZ1301&lt;&gt;"Identification metadata alone does not permit any substantive scientific, causal, operational, or institutional claim.",AND(LEN(TRIM(EI1301))&gt;0,LEFT(LOWER(TRIM(EI1301)),7)&lt;&gt;"pending"),ISNUMBER(EH1301),EH1301&gt;0),"READY","PENDING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01" t="str">
        <x:v>Pending</x:v>
      </x:c>
      <x:c r="EE1301"/>
      <x:c r="EF1301" t="str">
        <x:v>Pending</x:v>
      </x:c>
      <x:c r="EG1301" t="str">
        <x:v>Pending</x:v>
      </x:c>
      <x:c r="EH1301"/>
      <x:c r="EI1301" s="501"/>
      <x:c r="EJ1301"/>
      <x:c r="EK1301" t="str">
        <x:v>Pending</x:v>
      </x:c>
      <x:c r="EL1301" t="n">
        <x:v>46272</x:v>
      </x:c>
      <x:c r="EM1301" t="str">
        <x:v>Production PubMed record imported and reconciled to Zotero item 2CIIQJ7L;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01" t="n">
        <x:f>IF(L1301="","",(IF(N1301&lt;&gt;"",1,0)+IF(O1301&lt;&gt;"",1,0)+IF(AJ1301&lt;&gt;"",1,0)+IF(AU1301&lt;&gt;"",1,0)+IF(BE1301&lt;&gt;"",1,0)+IF(CF1301&lt;&gt;"",1,0)+IF(CJ1301="Yes",1,0)+IF(CL1301="Yes",1,0)+IF(DE1301&lt;&gt;"Pending",1,0)+IF(F1301&lt;&gt;"",1,0)+IF(DZ1301&lt;&gt;"",1,0)+IF(EI1301&lt;&gt;"",1,0))/12)</x:f>
        <x:v>0.4166666666666667</x:v>
      </x:c>
    </x:row>
    <x:row r="1302">
      <x:c r="A1302" t="str">
        <x:v>EV-1299</x:v>
      </x:c>
      <x:c r="B1302" t="str">
        <x:v>Integrity check</x:v>
      </x:c>
      <x:c r="C1302" t="str">
        <x:f>IF(L1302="","",IF(LEFT(EC1302,7)="BLOCKED","🔴 Do not use for conclusion",IF(EB1302="Yes","🟢 Claim-ready","🟡 Caution / context")))</x:f>
        <x:v>🟡 Caution / context</x:v>
      </x:c>
      <x:c r="D1302" t="str">
        <x:f>IF(L1302="","",EC1302)</x:f>
        <x:v>PENDING — appropriate appraisal</x:v>
      </x:c>
      <x:c r="E1302" t="str">
        <x:v>P3 — Medium</x:v>
      </x:c>
      <x:c r="F1302" t="str">
        <x:v>Pending</x:v>
      </x:c>
      <x:c r="G1302" t="str">
        <x:v>Title/abstract identify an explicit operational APHT/medical-readiness topic; retain for full-text assessment.</x:v>
      </x:c>
      <x:c r="H1302" t="str">
        <x:v>Obtain and review lawful full text; confirm human adjudication; then select a design-specific appraisal instrument.</x:v>
      </x:c>
      <x:c r="I1302"/>
      <x:c r="J1302" t="str">
        <x:v>B — APHT / Medical Readiness</x:v>
      </x:c>
      <x:c r="K1302" t="str">
        <x:v>IDENTIFIED</x:v>
      </x:c>
      <x:c r="L1302" t="str">
        <x:v>A study on the reliability of sasang constitutional body trunk measurement.</x:v>
      </x:c>
      <x:c r="M1302"/>
      <x:c r="N1302" t="str">
        <x:v>Jang, Eunsu; Kim, Jong Yeol; Lee, Haejung; Kim, Honggie; Baek, Younghwa; Lee, Siwoo</x:v>
      </x:c>
      <x:c r="O1302" t="n">
        <x:v>2012</x:v>
      </x:c>
      <x:c r="P1302" t="str">
        <x:v>Evidence-based complementary and alternative medicine : eCAM</x:v>
      </x:c>
      <x:c r="Q1302" t="str">
        <x:v>Journal Article</x:v>
      </x:c>
      <x:c r="R1302" t="str">
        <x:v>Unclear</x:v>
      </x:c>
      <x:c r="S1302" t="str">
        <x:v>Unknown</x:v>
      </x:c>
      <x:c r="T1302" t="str">
        <x:v>eng</x:v>
      </x:c>
      <x:c r="U1302" t="str">
        <x:v>https://pubmed.ncbi.nlm.nih.gov/21822442/</x:v>
      </x:c>
      <x:c r="V1302" t="str">
        <x:v>10.1155/2012/604842</x:v>
      </x:c>
      <x:c r="W1302" t="str">
        <x:f>IF(V1302="","",LOWER(SUBSTITUTE(SUBSTITUTE(SUBSTITUTE(SUBSTITUTE(TRIM(V1302),"https://doi.org/",""),"http://doi.org/",""),"https://dx.doi.org/",""),"doi:","")))</x:f>
        <x:v>10.1155/2012/604842</x:v>
      </x:c>
      <x:c r="X1302" t="str">
        <x:v>21822442</x:v>
      </x:c>
      <x:c r="Y1302" t="str">
        <x:v>PMC3142773</x:v>
      </x:c>
      <x:c r="Z1302"/>
      <x:c r="AA1302" t="str">
        <x:v>PubMed/MEDLINE</x:v>
      </x:c>
      <x:c r="AB1302" t="str">
        <x:v>PUBMED-B-v1.0-2026-08-28</x:v>
      </x:c>
      <x:c r="AC1302" t="str">
        <x:v>SP-PUBMED-B-20260828</x:v>
      </x:c>
      <x:c r="AD1302" s="499" t="n">
        <x:v>46262</x:v>
      </x:c>
      <x:c r="AE1302" s="499" t="n">
        <x:v>46272</x:v>
      </x:c>
      <x:c r="AF1302" t="str">
        <x:v>KSMSFJUE</x:v>
      </x:c>
      <x:c r="AG1302"/>
      <x:c r="AH1302" t="str">
        <x:v>Tactical Athlete → Operational Readiness Brazil</x:v>
      </x:c>
      <x:c r="AI1302" t="str">
        <x:v>evidence-family:B</x:v>
      </x:c>
      <x:c r="AJ1302"/>
      <x:c r="AK1302" t="str">
        <x:f>IF(AJ1302="","",IF(OR(LOWER(AJ1302)="brazil",LOWER(AJ1302)="brasil"),"Yes","No"))</x:f>
      </x:c>
      <x:c r="AL1302"/>
      <x:c r="AM1302"/>
      <x:c r="AN1302"/>
      <x:c r="AO1302"/>
      <x:c r="AP1302"/>
      <x:c r="AQ1302"/>
      <x:c r="AR1302"/>
      <x:c r="AS1302"/>
      <x:c r="AT1302"/>
      <x:c r="AU1302"/>
      <x:c r="AV1302"/>
      <x:c r="AW1302"/>
      <x:c r="AX1302"/>
      <x:c r="AY1302"/>
      <x:c r="AZ1302"/>
      <x:c r="BA1302"/>
      <x:c r="BB1302"/>
      <x:c r="BC1302"/>
      <x:c r="BD1302"/>
      <x:c r="BE1302"/>
      <x:c r="BF1302"/>
      <x:c r="BG1302"/>
      <x:c r="BH1302"/>
      <x:c r="BI1302"/>
      <x:c r="BJ1302"/>
      <x:c r="BK1302"/>
      <x:c r="BL1302"/>
      <x:c r="BM1302"/>
      <x:c r="BN1302"/>
      <x:c r="BO1302"/>
      <x:c r="BP1302"/>
      <x:c r="BQ1302"/>
      <x:c r="BR1302"/>
      <x:c r="BS1302"/>
      <x:c r="BT1302"/>
      <x:c r="BU1302"/>
      <x:c r="BV1302"/>
      <x:c r="BW1302"/>
      <x:c r="BX1302"/>
      <x:c r="BY1302"/>
      <x:c r="BZ1302"/>
      <x:c r="CA1302"/>
      <x:c r="CB1302"/>
      <x:c r="CC1302"/>
      <x:c r="CD1302"/>
      <x:c r="CE1302"/>
      <x:c r="CF1302"/>
      <x:c r="CG1302"/>
      <x:c r="CH1302"/>
      <x:c r="CI1302"/>
      <x:c r="CJ1302" t="str">
        <x:v>Yes</x:v>
      </x:c>
      <x:c r="CK1302" t="str">
        <x:v>Yes</x:v>
      </x:c>
      <x:c r="CL1302" t="str">
        <x:v>Yes</x:v>
      </x:c>
      <x:c r="CM1302" t="str">
        <x:v>Clear</x:v>
      </x:c>
      <x:c r="CN1302" t="str">
        <x:v>Verified — clear</x:v>
      </x:c>
      <x:c r="CO1302" t="n">
        <x:v>46272</x:v>
      </x:c>
      <x:c r="CP1302" t="str">
        <x:v>https://pubmed.ncbi.nlm.nih.gov/21822442/</x:v>
      </x:c>
      <x:c r="CQ1302"/>
      <x:c r="CR1302"/>
      <x:c r="CS1302"/>
      <x:c r="CT1302"/>
      <x:c r="CU1302"/>
      <x:c r="CV1302"/>
      <x:c r="CW1302"/>
      <x:c r="CX1302"/>
      <x:c r="CY1302"/>
      <x:c r="CZ1302"/>
      <x:c r="DA1302"/>
      <x:c r="DB1302" t="str">
        <x:f>IF(L1302="","",IF(AND(COUNT(CU1302:DA1302)=7,OR(CU1302=0,CU1302=1,CU1302=2),OR(CV1302=0,CV1302=1,CV1302=2),OR(CW1302=0,CW1302=1,CW1302=2),OR(CX1302=0,CX1302=1,CX1302=2),OR(CY1302=0,CY1302=1,CY1302=2),OR(CZ1302=0,CZ1302=1,CZ1302=2),OR(DA1302=0,DA1302=1,DA1302=2)),SUM(CU1302:DA1302),""))</x:f>
      </x:c>
      <x:c r="DC1302" t="str">
        <x:f>IF(DB1302="","",ROUND(DB1302/14*10,1))</x:f>
      </x:c>
      <x:c r="DD1302" t="str">
        <x:v>Pending</x:v>
      </x:c>
      <x:c r="DE1302" t="str">
        <x:f>IF(L1302="","",IF(DC1302="","Pending",IF(DD1302="Yes","CONDITIONAL — safety override",IF(DC1302&gt;=8,"HIGH",IF(DC1302&gt;=5,"CONDITIONAL","LOW")))))</x:f>
        <x:v>Pending</x:v>
      </x:c>
      <x:c r="DF1302" t="str">
        <x:v>Pending screening and full-text appraisal; no transferability judgment made at identification.</x:v>
      </x:c>
      <x:c r="DG1302"/>
      <x:c r="DH1302"/>
      <x:c r="DI1302"/>
      <x:c r="DJ1302"/>
      <x:c r="DK1302"/>
      <x:c r="DL1302"/>
      <x:c r="DM1302"/>
      <x:c r="DN1302"/>
      <x:c r="DO1302"/>
      <x:c r="DP1302"/>
      <x:c r="DQ1302"/>
      <x:c r="DR1302"/>
      <x:c r="DS1302"/>
      <x:c r="DT1302"/>
      <x:c r="DU1302"/>
      <x:c r="DV1302"/>
      <x:c r="DW1302"/>
      <x:c r="DX1302"/>
      <x:c r="DY1302"/>
      <x:c r="DZ1302" t="str">
        <x:v>Title/abstract screening alone does not establish effectiveness, causality, methodological quality, transferability to Brazilian public safety or an institutional recommendation.</x:v>
      </x:c>
      <x:c r="EA1302" t="str">
        <x:v>Pending</x:v>
      </x:c>
      <x:c r="EB1302" t="str">
        <x:f>IF(L1302="","",IF(EC1302="READY","Yes","No / Pending"))</x:f>
        <x:v>No / Pending</x:v>
      </x:c>
      <x:c r="EC1302" t="str">
        <x:f>IF(L1302="","",IF(OR(ISNUMBER(SEARCH("Retracted Publication",Q1302)),CM1302="Retracted",CN1302="Retracted",CM1302="Expression of Concern",CN1302="Expression of Concern",F1302="Not used",CG1302="Critical",CH1302="High",CH1302="Critical"),"BLOCKED — integrity or use restriction",IF(AND(CJ1302="Yes",CK1302="Yes",CL1302="Yes"),IF(AND(CM1302="Clear",CN1302="Verified — clear"),IF(AND(AND(LEN(TRIM(CF1302))&gt;0,LEFT(LOWER(TRIM(CF1302)),7)&lt;&gt;"pending"),OR(CG1302="High",CG1302="Moderate"),OR(CH1302="Low",CH1302="Some concerns",CH1302="Not applicable")),IF(AND(DD1302="No",OR(DE1302="HIGH",DE1302="CONDITIONAL"),AND(LEN(TRIM(DF1302))&gt;0,LEFT(LOWER(TRIM(DF1302)),7)&lt;&gt;"pending")),IF(AND(AND(LEN(TRIM(DT1302))&gt;0,LEFT(LOWER(TRIM(DT1302)),7)&lt;&gt;"pending"),AND(LEN(TRIM(DU1302))&gt;0,LEFT(LOWER(TRIM(DU1302)),7)&lt;&gt;"pending"),OR(AND(LEN(TRIM(DV1302))&gt;0,LEFT(LOWER(TRIM(DV1302)),7)&lt;&gt;"pending"),AND(LEN(TRIM(DW1302))&gt;0,LEFT(LOWER(TRIM(DW1302)),7)&lt;&gt;"pending")),AND(LEN(TRIM(DX1302))&gt;0,LEFT(LOWER(TRIM(DX1302)),7)&lt;&gt;"pending")),IF(AND(F1302="Claim-ready",OR(EA1302="Strong",EA1302="Moderate"),AND(LEN(TRIM(G1302))&gt;0,LEFT(LOWER(TRIM(G1302)),7)&lt;&gt;"pending"),G1302&lt;&gt;"No substantive use decision is permitted from identification metadata alone.",AND(LEN(TRIM(DZ1302))&gt;0,LEFT(LOWER(TRIM(DZ1302)),7)&lt;&gt;"pending"),DZ1302&lt;&gt;"Identification metadata alone does not permit any substantive scientific, causal, operational, or institutional claim.",AND(LEN(TRIM(EI1302))&gt;0,LEFT(LOWER(TRIM(EI1302)),7)&lt;&gt;"pending"),ISNUMBER(EH1302),EH1302&gt;0),"READY","PENDING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2" t="str">
        <x:v>Pending</x:v>
      </x:c>
      <x:c r="EE1302"/>
      <x:c r="EF1302" t="str">
        <x:v>Pending</x:v>
      </x:c>
      <x:c r="EG1302" t="str">
        <x:v>Pending</x:v>
      </x:c>
      <x:c r="EH1302"/>
      <x:c r="EI1302" s="501"/>
      <x:c r="EJ1302"/>
      <x:c r="EK1302" t="str">
        <x:v>Pending</x:v>
      </x:c>
      <x:c r="EL1302" t="n">
        <x:v>46272</x:v>
      </x:c>
      <x:c r="EM1302" t="str">
        <x:v>Production PubMed record imported and reconciled to Zotero item KSMSFJUE;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2" t="n">
        <x:f>IF(L1302="","",(IF(N1302&lt;&gt;"",1,0)+IF(O1302&lt;&gt;"",1,0)+IF(AJ1302&lt;&gt;"",1,0)+IF(AU1302&lt;&gt;"",1,0)+IF(BE1302&lt;&gt;"",1,0)+IF(CF1302&lt;&gt;"",1,0)+IF(CJ1302="Yes",1,0)+IF(CL1302="Yes",1,0)+IF(DE1302&lt;&gt;"Pending",1,0)+IF(F1302&lt;&gt;"",1,0)+IF(DZ1302&lt;&gt;"",1,0)+IF(EI1302&lt;&gt;"",1,0))/12)</x:f>
        <x:v>0.5</x:v>
      </x:c>
    </x:row>
    <x:row r="1303">
      <x:c r="A1303" t="str">
        <x:v>EV-1300</x:v>
      </x:c>
      <x:c r="B1303" t="str">
        <x:v>Integrity check</x:v>
      </x:c>
      <x:c r="C1303" t="str">
        <x:f>IF(L1303="","",IF(LEFT(EC1303,7)="BLOCKED","🔴 Do not use for conclusion",IF(EB1303="Yes","🟢 Claim-ready","🟡 Caution / context")))</x:f>
        <x:v>🟡 Caution / context</x:v>
      </x:c>
      <x:c r="D1303" t="str">
        <x:f>IF(L1303="","",EC1303)</x:f>
        <x:v>PENDING — appropriate appraisal</x:v>
      </x:c>
      <x:c r="E1303" t="str">
        <x:v>P2 — High</x:v>
      </x:c>
      <x:c r="F1303" t="str">
        <x:v>Pending</x:v>
      </x:c>
      <x:c r="G1303" t="str">
        <x:v>Title/abstract identify an explicit tactical/public-safety context and readiness domain; retain for full-text assessment.</x:v>
      </x:c>
      <x:c r="H1303" t="str">
        <x:v>Obtain and review lawful full text; confirm human adjudication; then select a design-specific appraisal instrument.</x:v>
      </x:c>
      <x:c r="I1303"/>
      <x:c r="J1303" t="str">
        <x:v>A — Core</x:v>
      </x:c>
      <x:c r="K1303" t="str">
        <x:v>IDENTIFIED</x:v>
      </x:c>
      <x:c r="L1303" t="str">
        <x:v>[Techniques of preservation and promotion of psychological health in personnel of training center].</x:v>
      </x:c>
      <x:c r="M1303"/>
      <x:c r="N1303" t="str">
        <x:v>Syrkin, L D; Lomako, L L; Stepanychev, A P</x:v>
      </x:c>
      <x:c r="O1303" t="n">
        <x:v>2011</x:v>
      </x:c>
      <x:c r="P1303" t="str">
        <x:v>Voenno-meditsinskii zhurnal</x:v>
      </x:c>
      <x:c r="Q1303" t="str">
        <x:v>English Abstract; Journal Article</x:v>
      </x:c>
      <x:c r="R1303" t="str">
        <x:v>Unclear</x:v>
      </x:c>
      <x:c r="S1303" t="str">
        <x:v>Unknown</x:v>
      </x:c>
      <x:c r="T1303" t="str">
        <x:v>rus</x:v>
      </x:c>
      <x:c r="U1303" t="str">
        <x:v>https://pubmed.ncbi.nlm.nih.gov/21770344/</x:v>
      </x:c>
      <x:c r="V1303" t="str"/>
      <x:c r="W1303" t="str">
        <x:f>IF(V1303="","",LOWER(SUBSTITUTE(SUBSTITUTE(SUBSTITUTE(SUBSTITUTE(TRIM(V1303),"https://doi.org/",""),"http://doi.org/",""),"https://dx.doi.org/",""),"doi:","")))</x:f>
      </x:c>
      <x:c r="X1303" t="str">
        <x:v>21770344</x:v>
      </x:c>
      <x:c r="Y1303" t="str"/>
      <x:c r="Z1303"/>
      <x:c r="AA1303" t="str">
        <x:v>PubMed/MEDLINE</x:v>
      </x:c>
      <x:c r="AB1303" t="str">
        <x:v>PUBMED-A-v1.0-2026-08-28</x:v>
      </x:c>
      <x:c r="AC1303" t="str">
        <x:v>SP-PUBMED-A-20260828</x:v>
      </x:c>
      <x:c r="AD1303" s="499" t="n">
        <x:v>46262</x:v>
      </x:c>
      <x:c r="AE1303" s="499" t="n">
        <x:v>46272</x:v>
      </x:c>
      <x:c r="AF1303" t="str">
        <x:v>KG6SBHCD</x:v>
      </x:c>
      <x:c r="AG1303"/>
      <x:c r="AH1303" t="str">
        <x:v>Tactical Athlete → Operational Readiness Brazil</x:v>
      </x:c>
      <x:c r="AI1303" t="str">
        <x:v>evidence-family:A</x:v>
      </x:c>
      <x:c r="AJ1303"/>
      <x:c r="AK1303" t="str">
        <x:f>IF(AJ1303="","",IF(OR(LOWER(AJ1303)="brazil",LOWER(AJ1303)="brasil"),"Yes","No"))</x:f>
      </x:c>
      <x:c r="AL1303"/>
      <x:c r="AM1303"/>
      <x:c r="AN1303"/>
      <x:c r="AO1303"/>
      <x:c r="AP1303"/>
      <x:c r="AQ1303"/>
      <x:c r="AR1303"/>
      <x:c r="AS1303"/>
      <x:c r="AT1303"/>
      <x:c r="AU1303"/>
      <x:c r="AV1303"/>
      <x:c r="AW1303"/>
      <x:c r="AX1303"/>
      <x:c r="AY1303"/>
      <x:c r="AZ1303"/>
      <x:c r="BA1303"/>
      <x:c r="BB1303"/>
      <x:c r="BC1303"/>
      <x:c r="BD1303"/>
      <x:c r="BE1303"/>
      <x:c r="BF1303"/>
      <x:c r="BG1303"/>
      <x:c r="BH1303"/>
      <x:c r="BI1303"/>
      <x:c r="BJ1303"/>
      <x:c r="BK1303"/>
      <x:c r="BL1303"/>
      <x:c r="BM1303"/>
      <x:c r="BN1303"/>
      <x:c r="BO1303"/>
      <x:c r="BP1303"/>
      <x:c r="BQ1303"/>
      <x:c r="BR1303"/>
      <x:c r="BS1303"/>
      <x:c r="BT1303"/>
      <x:c r="BU1303"/>
      <x:c r="BV1303"/>
      <x:c r="BW1303"/>
      <x:c r="BX1303"/>
      <x:c r="BY1303"/>
      <x:c r="BZ1303"/>
      <x:c r="CA1303"/>
      <x:c r="CB1303"/>
      <x:c r="CC1303"/>
      <x:c r="CD1303"/>
      <x:c r="CE1303"/>
      <x:c r="CF1303"/>
      <x:c r="CG1303"/>
      <x:c r="CH1303"/>
      <x:c r="CI1303"/>
      <x:c r="CJ1303" t="str">
        <x:v>Yes</x:v>
      </x:c>
      <x:c r="CK1303" t="str">
        <x:v>Yes</x:v>
      </x:c>
      <x:c r="CL1303" t="str">
        <x:v>Yes</x:v>
      </x:c>
      <x:c r="CM1303" t="str">
        <x:v>Clear</x:v>
      </x:c>
      <x:c r="CN1303" t="str">
        <x:v>Verified — clear</x:v>
      </x:c>
      <x:c r="CO1303" t="n">
        <x:v>46272</x:v>
      </x:c>
      <x:c r="CP1303" t="str">
        <x:v>https://pubmed.ncbi.nlm.nih.gov/21770344/</x:v>
      </x:c>
      <x:c r="CQ1303"/>
      <x:c r="CR1303"/>
      <x:c r="CS1303"/>
      <x:c r="CT1303"/>
      <x:c r="CU1303"/>
      <x:c r="CV1303"/>
      <x:c r="CW1303"/>
      <x:c r="CX1303"/>
      <x:c r="CY1303"/>
      <x:c r="CZ1303"/>
      <x:c r="DA1303"/>
      <x:c r="DB1303" t="str">
        <x:f>IF(L1303="","",IF(AND(COUNT(CU1303:DA1303)=7,OR(CU1303=0,CU1303=1,CU1303=2),OR(CV1303=0,CV1303=1,CV1303=2),OR(CW1303=0,CW1303=1,CW1303=2),OR(CX1303=0,CX1303=1,CX1303=2),OR(CY1303=0,CY1303=1,CY1303=2),OR(CZ1303=0,CZ1303=1,CZ1303=2),OR(DA1303=0,DA1303=1,DA1303=2)),SUM(CU1303:DA1303),""))</x:f>
      </x:c>
      <x:c r="DC1303" t="str">
        <x:f>IF(DB1303="","",ROUND(DB1303/14*10,1))</x:f>
      </x:c>
      <x:c r="DD1303" t="str">
        <x:v>Pending</x:v>
      </x:c>
      <x:c r="DE1303" t="str">
        <x:f>IF(L1303="","",IF(DC1303="","Pending",IF(DD1303="Yes","CONDITIONAL — safety override",IF(DC1303&gt;=8,"HIGH",IF(DC1303&gt;=5,"CONDITIONAL","LOW")))))</x:f>
        <x:v>Pending</x:v>
      </x:c>
      <x:c r="DF1303" t="str">
        <x:v>Pending screening and full-text appraisal; no transferability judgment made at identification.</x:v>
      </x:c>
      <x:c r="DG1303"/>
      <x:c r="DH1303"/>
      <x:c r="DI1303"/>
      <x:c r="DJ1303"/>
      <x:c r="DK1303"/>
      <x:c r="DL1303"/>
      <x:c r="DM1303"/>
      <x:c r="DN1303"/>
      <x:c r="DO1303"/>
      <x:c r="DP1303"/>
      <x:c r="DQ1303"/>
      <x:c r="DR1303"/>
      <x:c r="DS1303"/>
      <x:c r="DT1303"/>
      <x:c r="DU1303"/>
      <x:c r="DV1303"/>
      <x:c r="DW1303"/>
      <x:c r="DX1303"/>
      <x:c r="DY1303"/>
      <x:c r="DZ1303" t="str">
        <x:v>Title/abstract screening alone does not establish effectiveness, causality, methodological quality, transferability to Brazilian public safety or an institutional recommendation.</x:v>
      </x:c>
      <x:c r="EA1303" t="str">
        <x:v>Pending</x:v>
      </x:c>
      <x:c r="EB1303" t="str">
        <x:f>IF(L1303="","",IF(EC1303="READY","Yes","No / Pending"))</x:f>
        <x:v>No / Pending</x:v>
      </x:c>
      <x:c r="EC1303" t="str">
        <x:f>IF(L1303="","",IF(OR(ISNUMBER(SEARCH("Retracted Publication",Q1303)),CM1303="Retracted",CN1303="Retracted",CM1303="Expression of Concern",CN1303="Expression of Concern",F1303="Not used",CG1303="Critical",CH1303="High",CH1303="Critical"),"BLOCKED — integrity or use restriction",IF(AND(CJ1303="Yes",CK1303="Yes",CL1303="Yes"),IF(AND(CM1303="Clear",CN1303="Verified — clear"),IF(AND(AND(LEN(TRIM(CF1303))&gt;0,LEFT(LOWER(TRIM(CF1303)),7)&lt;&gt;"pending"),OR(CG1303="High",CG1303="Moderate"),OR(CH1303="Low",CH1303="Some concerns",CH1303="Not applicable")),IF(AND(DD1303="No",OR(DE1303="HIGH",DE1303="CONDITIONAL"),AND(LEN(TRIM(DF1303))&gt;0,LEFT(LOWER(TRIM(DF1303)),7)&lt;&gt;"pending")),IF(AND(AND(LEN(TRIM(DT1303))&gt;0,LEFT(LOWER(TRIM(DT1303)),7)&lt;&gt;"pending"),AND(LEN(TRIM(DU1303))&gt;0,LEFT(LOWER(TRIM(DU1303)),7)&lt;&gt;"pending"),OR(AND(LEN(TRIM(DV1303))&gt;0,LEFT(LOWER(TRIM(DV1303)),7)&lt;&gt;"pending"),AND(LEN(TRIM(DW1303))&gt;0,LEFT(LOWER(TRIM(DW1303)),7)&lt;&gt;"pending")),AND(LEN(TRIM(DX1303))&gt;0,LEFT(LOWER(TRIM(DX1303)),7)&lt;&gt;"pending")),IF(AND(F1303="Claim-ready",OR(EA1303="Strong",EA1303="Moderate"),AND(LEN(TRIM(G1303))&gt;0,LEFT(LOWER(TRIM(G1303)),7)&lt;&gt;"pending"),G1303&lt;&gt;"No substantive use decision is permitted from identification metadata alone.",AND(LEN(TRIM(DZ1303))&gt;0,LEFT(LOWER(TRIM(DZ1303)),7)&lt;&gt;"pending"),DZ1303&lt;&gt;"Identification metadata alone does not permit any substantive scientific, causal, operational, or institutional claim.",AND(LEN(TRIM(EI1303))&gt;0,LEFT(LOWER(TRIM(EI1303)),7)&lt;&gt;"pending"),ISNUMBER(EH1303),EH1303&gt;0),"READY","PENDING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3" t="str">
        <x:v>Pending</x:v>
      </x:c>
      <x:c r="EE1303"/>
      <x:c r="EF1303" t="str">
        <x:v>Pending</x:v>
      </x:c>
      <x:c r="EG1303" t="str">
        <x:v>Pending</x:v>
      </x:c>
      <x:c r="EH1303"/>
      <x:c r="EI1303" s="501"/>
      <x:c r="EJ1303"/>
      <x:c r="EK1303" t="str">
        <x:v>Pending</x:v>
      </x:c>
      <x:c r="EL1303" t="n">
        <x:v>46272</x:v>
      </x:c>
      <x:c r="EM1303" t="str">
        <x:v>Production PubMed record imported and reconciled to Zotero item KG6SBHCD;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3" t="n">
        <x:f>IF(L1303="","",(IF(N1303&lt;&gt;"",1,0)+IF(O1303&lt;&gt;"",1,0)+IF(AJ1303&lt;&gt;"",1,0)+IF(AU1303&lt;&gt;"",1,0)+IF(BE1303&lt;&gt;"",1,0)+IF(CF1303&lt;&gt;"",1,0)+IF(CJ1303="Yes",1,0)+IF(CL1303="Yes",1,0)+IF(DE1303&lt;&gt;"Pending",1,0)+IF(F1303&lt;&gt;"",1,0)+IF(DZ1303&lt;&gt;"",1,0)+IF(EI1303&lt;&gt;"",1,0))/12)</x:f>
        <x:v>0.5</x:v>
      </x:c>
    </x:row>
    <x:row r="1304">
      <x:c r="A1304" t="str">
        <x:v>EV-1301</x:v>
      </x:c>
      <x:c r="B1304" t="str">
        <x:v>Integrity check</x:v>
      </x:c>
      <x:c r="C1304" t="str">
        <x:f>IF(L1304="","",IF(LEFT(EC1304,7)="BLOCKED","🔴 Do not use for conclusion",IF(EB1304="Yes","🟢 Claim-ready","🟡 Caution / context")))</x:f>
        <x:v>🟡 Caution / context</x:v>
      </x:c>
      <x:c r="D1304" t="str">
        <x:f>IF(L1304="","",EC1304)</x:f>
        <x:v>PENDING — appropriate appraisal</x:v>
      </x:c>
      <x:c r="E1304" t="str">
        <x:v>P3 — Medium</x:v>
      </x:c>
      <x:c r="F1304" t="str">
        <x:v>Pending</x:v>
      </x:c>
      <x:c r="G1304" t="str">
        <x:v>Title/abstract identify an explicit implementation-science construct; retain for full-text assessment.</x:v>
      </x:c>
      <x:c r="H1304" t="str">
        <x:v>Obtain and review lawful full text; confirm human adjudication; then select a design-specific appraisal instrument.</x:v>
      </x:c>
      <x:c r="I1304"/>
      <x:c r="J1304" t="str">
        <x:v>C — Implementation Science</x:v>
      </x:c>
      <x:c r="K1304" t="str">
        <x:v>IDENTIFIED</x:v>
      </x:c>
      <x:c r="L1304" t="str">
        <x:v>Family-centered preventive intervention for military families: implications for implementation science.</x:v>
      </x:c>
      <x:c r="M1304"/>
      <x:c r="N1304" t="str">
        <x:v>Beardslee, William; Lester, Patricia; Klosinski, Lee; Saltzman, William; Woodward, Kirsten; Nash, William; Mogil, Catherine; Koffman, Robert; Leskin, Gregory</x:v>
      </x:c>
      <x:c r="O1304" t="n">
        <x:v>2011</x:v>
      </x:c>
      <x:c r="P1304" t="str">
        <x:v>Prevention science : the official journal of the Society for Prevention Research</x:v>
      </x:c>
      <x:c r="Q1304" t="str">
        <x:v>Journal Article; Research Support, U.S. Gov't, Non-P.H.S.</x:v>
      </x:c>
      <x:c r="R1304" t="str">
        <x:v>Unclear</x:v>
      </x:c>
      <x:c r="S1304" t="str">
        <x:v>Unknown</x:v>
      </x:c>
      <x:c r="T1304" t="str">
        <x:v>eng</x:v>
      </x:c>
      <x:c r="U1304" t="str">
        <x:v>https://pubmed.ncbi.nlm.nih.gov/21761154/</x:v>
      </x:c>
      <x:c r="V1304" t="str">
        <x:v>10.1007/s11121-011-0234-5</x:v>
      </x:c>
      <x:c r="W1304" t="str">
        <x:f>IF(V1304="","",LOWER(SUBSTITUTE(SUBSTITUTE(SUBSTITUTE(SUBSTITUTE(TRIM(V1304),"https://doi.org/",""),"http://doi.org/",""),"https://dx.doi.org/",""),"doi:","")))</x:f>
        <x:v>10.1007/s11121-011-0234-5</x:v>
      </x:c>
      <x:c r="X1304" t="str">
        <x:v>21761154</x:v>
      </x:c>
      <x:c r="Y1304" t="str">
        <x:v>PMC3218271</x:v>
      </x:c>
      <x:c r="Z1304"/>
      <x:c r="AA1304" t="str">
        <x:v>PubMed/MEDLINE</x:v>
      </x:c>
      <x:c r="AB1304" t="str">
        <x:v>PUBMED-C-v1.0-2026-08-28</x:v>
      </x:c>
      <x:c r="AC1304" t="str">
        <x:v>SP-PUBMED-C-20260828</x:v>
      </x:c>
      <x:c r="AD1304" s="499" t="n">
        <x:v>46262</x:v>
      </x:c>
      <x:c r="AE1304" s="499" t="n">
        <x:v>46272</x:v>
      </x:c>
      <x:c r="AF1304" t="str">
        <x:v>APIWLAEY</x:v>
      </x:c>
      <x:c r="AG1304"/>
      <x:c r="AH1304" t="str">
        <x:v>Tactical Athlete → Operational Readiness Brazil</x:v>
      </x:c>
      <x:c r="AI1304" t="str">
        <x:v>evidence-family:C</x:v>
      </x:c>
      <x:c r="AJ1304"/>
      <x:c r="AK1304" t="str">
        <x:f>IF(AJ1304="","",IF(OR(LOWER(AJ1304)="brazil",LOWER(AJ1304)="brasil"),"Yes","No"))</x:f>
      </x:c>
      <x:c r="AL1304"/>
      <x:c r="AM1304"/>
      <x:c r="AN1304"/>
      <x:c r="AO1304"/>
      <x:c r="AP1304"/>
      <x:c r="AQ1304"/>
      <x:c r="AR1304"/>
      <x:c r="AS1304"/>
      <x:c r="AT1304"/>
      <x:c r="AU1304"/>
      <x:c r="AV1304"/>
      <x:c r="AW1304"/>
      <x:c r="AX1304"/>
      <x:c r="AY1304"/>
      <x:c r="AZ1304"/>
      <x:c r="BA1304"/>
      <x:c r="BB1304"/>
      <x:c r="BC1304"/>
      <x:c r="BD1304"/>
      <x:c r="BE1304"/>
      <x:c r="BF1304"/>
      <x:c r="BG1304"/>
      <x:c r="BH1304"/>
      <x:c r="BI1304"/>
      <x:c r="BJ1304"/>
      <x:c r="BK1304"/>
      <x:c r="BL1304"/>
      <x:c r="BM1304"/>
      <x:c r="BN1304"/>
      <x:c r="BO1304"/>
      <x:c r="BP1304"/>
      <x:c r="BQ1304"/>
      <x:c r="BR1304"/>
      <x:c r="BS1304"/>
      <x:c r="BT1304"/>
      <x:c r="BU1304"/>
      <x:c r="BV1304"/>
      <x:c r="BW1304"/>
      <x:c r="BX1304"/>
      <x:c r="BY1304"/>
      <x:c r="BZ1304"/>
      <x:c r="CA1304"/>
      <x:c r="CB1304"/>
      <x:c r="CC1304"/>
      <x:c r="CD1304"/>
      <x:c r="CE1304"/>
      <x:c r="CF1304"/>
      <x:c r="CG1304"/>
      <x:c r="CH1304"/>
      <x:c r="CI1304"/>
      <x:c r="CJ1304" t="str">
        <x:v>Yes</x:v>
      </x:c>
      <x:c r="CK1304" t="str">
        <x:v>Yes</x:v>
      </x:c>
      <x:c r="CL1304" t="str">
        <x:v>Yes</x:v>
      </x:c>
      <x:c r="CM1304" t="str">
        <x:v>Clear</x:v>
      </x:c>
      <x:c r="CN1304" t="str">
        <x:v>Verified — clear</x:v>
      </x:c>
      <x:c r="CO1304" t="n">
        <x:v>46272</x:v>
      </x:c>
      <x:c r="CP1304" t="str">
        <x:v>https://pubmed.ncbi.nlm.nih.gov/21761154/</x:v>
      </x:c>
      <x:c r="CQ1304"/>
      <x:c r="CR1304"/>
      <x:c r="CS1304"/>
      <x:c r="CT1304"/>
      <x:c r="CU1304"/>
      <x:c r="CV1304"/>
      <x:c r="CW1304"/>
      <x:c r="CX1304"/>
      <x:c r="CY1304"/>
      <x:c r="CZ1304"/>
      <x:c r="DA1304"/>
      <x:c r="DB1304" t="str">
        <x:f>IF(L1304="","",IF(AND(COUNT(CU1304:DA1304)=7,OR(CU1304=0,CU1304=1,CU1304=2),OR(CV1304=0,CV1304=1,CV1304=2),OR(CW1304=0,CW1304=1,CW1304=2),OR(CX1304=0,CX1304=1,CX1304=2),OR(CY1304=0,CY1304=1,CY1304=2),OR(CZ1304=0,CZ1304=1,CZ1304=2),OR(DA1304=0,DA1304=1,DA1304=2)),SUM(CU1304:DA1304),""))</x:f>
      </x:c>
      <x:c r="DC1304" t="str">
        <x:f>IF(DB1304="","",ROUND(DB1304/14*10,1))</x:f>
      </x:c>
      <x:c r="DD1304" t="str">
        <x:v>Pending</x:v>
      </x:c>
      <x:c r="DE1304" t="str">
        <x:f>IF(L1304="","",IF(DC1304="","Pending",IF(DD1304="Yes","CONDITIONAL — safety override",IF(DC1304&gt;=8,"HIGH",IF(DC1304&gt;=5,"CONDITIONAL","LOW")))))</x:f>
        <x:v>Pending</x:v>
      </x:c>
      <x:c r="DF1304" t="str">
        <x:v>Pending screening and full-text appraisal; no transferability judgment made at identification.</x:v>
      </x:c>
      <x:c r="DG1304"/>
      <x:c r="DH1304"/>
      <x:c r="DI1304"/>
      <x:c r="DJ1304"/>
      <x:c r="DK1304"/>
      <x:c r="DL1304"/>
      <x:c r="DM1304"/>
      <x:c r="DN1304"/>
      <x:c r="DO1304"/>
      <x:c r="DP1304"/>
      <x:c r="DQ1304"/>
      <x:c r="DR1304"/>
      <x:c r="DS1304"/>
      <x:c r="DT1304"/>
      <x:c r="DU1304"/>
      <x:c r="DV1304"/>
      <x:c r="DW1304"/>
      <x:c r="DX1304"/>
      <x:c r="DY1304"/>
      <x:c r="DZ1304" t="str">
        <x:v>Title/abstract screening alone does not establish effectiveness, causality, methodological quality, transferability to Brazilian public safety or an institutional recommendation.</x:v>
      </x:c>
      <x:c r="EA1304" t="str">
        <x:v>Pending</x:v>
      </x:c>
      <x:c r="EB1304" t="str">
        <x:f>IF(L1304="","",IF(EC1304="READY","Yes","No / Pending"))</x:f>
        <x:v>No / Pending</x:v>
      </x:c>
      <x:c r="EC1304" t="str">
        <x:f>IF(L1304="","",IF(OR(ISNUMBER(SEARCH("Retracted Publication",Q1304)),CM1304="Retracted",CN1304="Retracted",CM1304="Expression of Concern",CN1304="Expression of Concern",F1304="Not used",CG1304="Critical",CH1304="High",CH1304="Critical"),"BLOCKED — integrity or use restriction",IF(AND(CJ1304="Yes",CK1304="Yes",CL1304="Yes"),IF(AND(CM1304="Clear",CN1304="Verified — clear"),IF(AND(AND(LEN(TRIM(CF1304))&gt;0,LEFT(LOWER(TRIM(CF1304)),7)&lt;&gt;"pending"),OR(CG1304="High",CG1304="Moderate"),OR(CH1304="Low",CH1304="Some concerns",CH1304="Not applicable")),IF(AND(DD1304="No",OR(DE1304="HIGH",DE1304="CONDITIONAL"),AND(LEN(TRIM(DF1304))&gt;0,LEFT(LOWER(TRIM(DF1304)),7)&lt;&gt;"pending")),IF(AND(AND(LEN(TRIM(DT1304))&gt;0,LEFT(LOWER(TRIM(DT1304)),7)&lt;&gt;"pending"),AND(LEN(TRIM(DU1304))&gt;0,LEFT(LOWER(TRIM(DU1304)),7)&lt;&gt;"pending"),OR(AND(LEN(TRIM(DV1304))&gt;0,LEFT(LOWER(TRIM(DV1304)),7)&lt;&gt;"pending"),AND(LEN(TRIM(DW1304))&gt;0,LEFT(LOWER(TRIM(DW1304)),7)&lt;&gt;"pending")),AND(LEN(TRIM(DX1304))&gt;0,LEFT(LOWER(TRIM(DX1304)),7)&lt;&gt;"pending")),IF(AND(F1304="Claim-ready",OR(EA1304="Strong",EA1304="Moderate"),AND(LEN(TRIM(G1304))&gt;0,LEFT(LOWER(TRIM(G1304)),7)&lt;&gt;"pending"),G1304&lt;&gt;"No substantive use decision is permitted from identification metadata alone.",AND(LEN(TRIM(DZ1304))&gt;0,LEFT(LOWER(TRIM(DZ1304)),7)&lt;&gt;"pending"),DZ1304&lt;&gt;"Identification metadata alone does not permit any substantive scientific, causal, operational, or institutional claim.",AND(LEN(TRIM(EI1304))&gt;0,LEFT(LOWER(TRIM(EI1304)),7)&lt;&gt;"pending"),ISNUMBER(EH1304),EH1304&gt;0),"READY","PENDING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4" t="str">
        <x:v>Pending</x:v>
      </x:c>
      <x:c r="EE1304"/>
      <x:c r="EF1304" t="str">
        <x:v>Pending</x:v>
      </x:c>
      <x:c r="EG1304" t="str">
        <x:v>Pending</x:v>
      </x:c>
      <x:c r="EH1304"/>
      <x:c r="EI1304" s="501"/>
      <x:c r="EJ1304"/>
      <x:c r="EK1304" t="str">
        <x:v>Pending</x:v>
      </x:c>
      <x:c r="EL1304" t="n">
        <x:v>46272</x:v>
      </x:c>
      <x:c r="EM1304" t="str">
        <x:v>Production PubMed record imported and reconciled to Zotero item APIWLAEY;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4" t="n">
        <x:f>IF(L1304="","",(IF(N1304&lt;&gt;"",1,0)+IF(O1304&lt;&gt;"",1,0)+IF(AJ1304&lt;&gt;"",1,0)+IF(AU1304&lt;&gt;"",1,0)+IF(BE1304&lt;&gt;"",1,0)+IF(CF1304&lt;&gt;"",1,0)+IF(CJ1304="Yes",1,0)+IF(CL1304="Yes",1,0)+IF(DE1304&lt;&gt;"Pending",1,0)+IF(F1304&lt;&gt;"",1,0)+IF(DZ1304&lt;&gt;"",1,0)+IF(EI1304&lt;&gt;"",1,0))/12)</x:f>
        <x:v>0.5</x:v>
      </x:c>
    </x:row>
    <x:row r="1305">
      <x:c r="A1305" t="str">
        <x:v>EV-1302</x:v>
      </x:c>
      <x:c r="B1305" t="str">
        <x:v>Integrity check</x:v>
      </x:c>
      <x:c r="C1305" t="str">
        <x:f>IF(L1305="","",IF(LEFT(EC1305,7)="BLOCKED","🔴 Do not use for conclusion",IF(EB1305="Yes","🟢 Claim-ready","🟡 Caution / context")))</x:f>
        <x:v>🟡 Caution / context</x:v>
      </x:c>
      <x:c r="D1305" t="str">
        <x:f>IF(L1305="","",EC1305)</x:f>
        <x:v>PENDING — appropriate appraisal</x:v>
      </x:c>
      <x:c r="E1305" t="str">
        <x:v>P3 — Medium</x:v>
      </x:c>
      <x:c r="F1305" t="str">
        <x:v>Pending</x:v>
      </x:c>
      <x:c r="G1305" t="str">
        <x:v>Title/abstract identify an explicit tactical/public-safety context and readiness domain; retain for full-text assessment.</x:v>
      </x:c>
      <x:c r="H1305" t="str">
        <x:v>Obtain and review lawful full text; confirm human adjudication; then select a design-specific appraisal instrument.</x:v>
      </x:c>
      <x:c r="I1305"/>
      <x:c r="J1305" t="str">
        <x:v>A — Core</x:v>
      </x:c>
      <x:c r="K1305" t="str">
        <x:v>IDENTIFIED</x:v>
      </x:c>
      <x:c r="L1305" t="str">
        <x:v>Weight changes among male Navy personnel deployed to Iraq or Kuwait in 2005-2008.</x:v>
      </x:c>
      <x:c r="M1305"/>
      <x:c r="N1305" t="str">
        <x:v>Macera, Caroline A; Aralis, Hilary; MacGregor, Andrew; Rauh, Mitchell J; Heltemes, Kevin; Han, Peggy; Galarneau, Michael R</x:v>
      </x:c>
      <x:c r="O1305" t="n">
        <x:v>2011</x:v>
      </x:c>
      <x:c r="P1305" t="str">
        <x:v>Military medicine</x:v>
      </x:c>
      <x:c r="Q1305" t="str">
        <x:v>Journal Article; Research Support, U.S. Gov't, Non-P.H.S.</x:v>
      </x:c>
      <x:c r="R1305" t="str">
        <x:v>Unclear</x:v>
      </x:c>
      <x:c r="S1305" t="str">
        <x:v>Unknown</x:v>
      </x:c>
      <x:c r="T1305" t="str">
        <x:v>eng</x:v>
      </x:c>
      <x:c r="U1305" t="str">
        <x:v>https://pubmed.ncbi.nlm.nih.gov/21634293/</x:v>
      </x:c>
      <x:c r="V1305" t="str">
        <x:v>10.7205/milmed-d-10-00364</x:v>
      </x:c>
      <x:c r="W1305" t="str">
        <x:f>IF(V1305="","",LOWER(SUBSTITUTE(SUBSTITUTE(SUBSTITUTE(SUBSTITUTE(TRIM(V1305),"https://doi.org/",""),"http://doi.org/",""),"https://dx.doi.org/",""),"doi:","")))</x:f>
        <x:v>10.7205/milmed-d-10-00364</x:v>
      </x:c>
      <x:c r="X1305" t="str">
        <x:v>21634293</x:v>
      </x:c>
      <x:c r="Y1305" t="str"/>
      <x:c r="Z1305"/>
      <x:c r="AA1305" t="str">
        <x:v>PubMed/MEDLINE</x:v>
      </x:c>
      <x:c r="AB1305" t="str">
        <x:v>PUBMED-A-v1.0-2026-08-28</x:v>
      </x:c>
      <x:c r="AC1305" t="str">
        <x:v>SP-PUBMED-A-20260828</x:v>
      </x:c>
      <x:c r="AD1305" s="499" t="n">
        <x:v>46262</x:v>
      </x:c>
      <x:c r="AE1305" s="499" t="n">
        <x:v>46272</x:v>
      </x:c>
      <x:c r="AF1305" t="str">
        <x:v>LQGCLRIP</x:v>
      </x:c>
      <x:c r="AG1305"/>
      <x:c r="AH1305" t="str">
        <x:v>Tactical Athlete → Operational Readiness Brazil</x:v>
      </x:c>
      <x:c r="AI1305" t="str">
        <x:v>evidence-family:A</x:v>
      </x:c>
      <x:c r="AJ1305"/>
      <x:c r="AK1305" t="str">
        <x:f>IF(AJ1305="","",IF(OR(LOWER(AJ1305)="brazil",LOWER(AJ1305)="brasil"),"Yes","No"))</x:f>
      </x:c>
      <x:c r="AL1305"/>
      <x:c r="AM1305"/>
      <x:c r="AN1305"/>
      <x:c r="AO1305"/>
      <x:c r="AP1305"/>
      <x:c r="AQ1305"/>
      <x:c r="AR1305"/>
      <x:c r="AS1305"/>
      <x:c r="AT1305"/>
      <x:c r="AU1305"/>
      <x:c r="AV1305"/>
      <x:c r="AW1305"/>
      <x:c r="AX1305"/>
      <x:c r="AY1305"/>
      <x:c r="AZ1305"/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/>
      <x:c r="BO1305"/>
      <x:c r="BP1305"/>
      <x:c r="BQ1305"/>
      <x:c r="BR1305"/>
      <x:c r="BS1305"/>
      <x:c r="BT1305"/>
      <x:c r="BU1305"/>
      <x:c r="BV1305"/>
      <x:c r="BW1305"/>
      <x:c r="BX1305"/>
      <x:c r="BY1305"/>
      <x:c r="BZ1305"/>
      <x:c r="CA1305"/>
      <x:c r="CB1305"/>
      <x:c r="CC1305"/>
      <x:c r="CD1305"/>
      <x:c r="CE1305"/>
      <x:c r="CF1305"/>
      <x:c r="CG1305"/>
      <x:c r="CH1305"/>
      <x:c r="CI1305"/>
      <x:c r="CJ1305" t="str">
        <x:v>Yes</x:v>
      </x:c>
      <x:c r="CK1305" t="str">
        <x:v>Yes</x:v>
      </x:c>
      <x:c r="CL1305" t="str">
        <x:v>Yes</x:v>
      </x:c>
      <x:c r="CM1305" t="str">
        <x:v>Clear</x:v>
      </x:c>
      <x:c r="CN1305" t="str">
        <x:v>Verified — clear</x:v>
      </x:c>
      <x:c r="CO1305" t="n">
        <x:v>46272</x:v>
      </x:c>
      <x:c r="CP1305" t="str">
        <x:v>https://pubmed.ncbi.nlm.nih.gov/21634293/</x:v>
      </x:c>
      <x:c r="CQ1305"/>
      <x:c r="CR1305"/>
      <x:c r="CS1305"/>
      <x:c r="CT1305"/>
      <x:c r="CU1305"/>
      <x:c r="CV1305"/>
      <x:c r="CW1305"/>
      <x:c r="CX1305"/>
      <x:c r="CY1305"/>
      <x:c r="CZ1305"/>
      <x:c r="DA1305"/>
      <x:c r="DB1305" t="str">
        <x:f>IF(L1305="","",IF(AND(COUNT(CU1305:DA1305)=7,OR(CU1305=0,CU1305=1,CU1305=2),OR(CV1305=0,CV1305=1,CV1305=2),OR(CW1305=0,CW1305=1,CW1305=2),OR(CX1305=0,CX1305=1,CX1305=2),OR(CY1305=0,CY1305=1,CY1305=2),OR(CZ1305=0,CZ1305=1,CZ1305=2),OR(DA1305=0,DA1305=1,DA1305=2)),SUM(CU1305:DA1305),""))</x:f>
      </x:c>
      <x:c r="DC1305" t="str">
        <x:f>IF(DB1305="","",ROUND(DB1305/14*10,1))</x:f>
      </x:c>
      <x:c r="DD1305" t="str">
        <x:v>Pending</x:v>
      </x:c>
      <x:c r="DE1305" t="str">
        <x:f>IF(L1305="","",IF(DC1305="","Pending",IF(DD1305="Yes","CONDITIONAL — safety override",IF(DC1305&gt;=8,"HIGH",IF(DC1305&gt;=5,"CONDITIONAL","LOW")))))</x:f>
        <x:v>Pending</x:v>
      </x:c>
      <x:c r="DF1305" t="str">
        <x:v>Pending screening and full-text appraisal; no transferability judgment made at identification.</x:v>
      </x:c>
      <x:c r="DG1305"/>
      <x:c r="DH1305"/>
      <x:c r="DI1305"/>
      <x:c r="DJ1305"/>
      <x:c r="DK1305"/>
      <x:c r="DL1305"/>
      <x:c r="DM1305"/>
      <x:c r="DN1305"/>
      <x:c r="DO1305"/>
      <x:c r="DP1305"/>
      <x:c r="DQ1305"/>
      <x:c r="DR1305"/>
      <x:c r="DS1305"/>
      <x:c r="DT1305"/>
      <x:c r="DU1305"/>
      <x:c r="DV1305"/>
      <x:c r="DW1305"/>
      <x:c r="DX1305"/>
      <x:c r="DY1305"/>
      <x:c r="DZ1305" t="str">
        <x:v>Title/abstract screening alone does not establish effectiveness, causality, methodological quality, transferability to Brazilian public safety or an institutional recommendation.</x:v>
      </x:c>
      <x:c r="EA1305" t="str">
        <x:v>Pending</x:v>
      </x:c>
      <x:c r="EB1305" t="str">
        <x:f>IF(L1305="","",IF(EC1305="READY","Yes","No / Pending"))</x:f>
        <x:v>No / Pending</x:v>
      </x:c>
      <x:c r="EC1305" t="str">
        <x:f>IF(L1305="","",IF(OR(ISNUMBER(SEARCH("Retracted Publication",Q1305)),CM1305="Retracted",CN1305="Retracted",CM1305="Expression of Concern",CN1305="Expression of Concern",F1305="Not used",CG1305="Critical",CH1305="High",CH1305="Critical"),"BLOCKED — integrity or use restriction",IF(AND(CJ1305="Yes",CK1305="Yes",CL1305="Yes"),IF(AND(CM1305="Clear",CN1305="Verified — clear"),IF(AND(AND(LEN(TRIM(CF1305))&gt;0,LEFT(LOWER(TRIM(CF1305)),7)&lt;&gt;"pending"),OR(CG1305="High",CG1305="Moderate"),OR(CH1305="Low",CH1305="Some concerns",CH1305="Not applicable")),IF(AND(DD1305="No",OR(DE1305="HIGH",DE1305="CONDITIONAL"),AND(LEN(TRIM(DF1305))&gt;0,LEFT(LOWER(TRIM(DF1305)),7)&lt;&gt;"pending")),IF(AND(AND(LEN(TRIM(DT1305))&gt;0,LEFT(LOWER(TRIM(DT1305)),7)&lt;&gt;"pending"),AND(LEN(TRIM(DU1305))&gt;0,LEFT(LOWER(TRIM(DU1305)),7)&lt;&gt;"pending"),OR(AND(LEN(TRIM(DV1305))&gt;0,LEFT(LOWER(TRIM(DV1305)),7)&lt;&gt;"pending"),AND(LEN(TRIM(DW1305))&gt;0,LEFT(LOWER(TRIM(DW1305)),7)&lt;&gt;"pending")),AND(LEN(TRIM(DX1305))&gt;0,LEFT(LOWER(TRIM(DX1305)),7)&lt;&gt;"pending")),IF(AND(F1305="Claim-ready",OR(EA1305="Strong",EA1305="Moderate"),AND(LEN(TRIM(G1305))&gt;0,LEFT(LOWER(TRIM(G1305)),7)&lt;&gt;"pending"),G1305&lt;&gt;"No substantive use decision is permitted from identification metadata alone.",AND(LEN(TRIM(DZ1305))&gt;0,LEFT(LOWER(TRIM(DZ1305)),7)&lt;&gt;"pending"),DZ1305&lt;&gt;"Identification metadata alone does not permit any substantive scientific, causal, operational, or institutional claim.",AND(LEN(TRIM(EI1305))&gt;0,LEFT(LOWER(TRIM(EI1305)),7)&lt;&gt;"pending"),ISNUMBER(EH1305),EH1305&gt;0),"READY","PENDING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5" t="str">
        <x:v>Pending</x:v>
      </x:c>
      <x:c r="EE1305"/>
      <x:c r="EF1305" t="str">
        <x:v>Pending</x:v>
      </x:c>
      <x:c r="EG1305" t="str">
        <x:v>Pending</x:v>
      </x:c>
      <x:c r="EH1305"/>
      <x:c r="EI1305" s="501"/>
      <x:c r="EJ1305"/>
      <x:c r="EK1305" t="str">
        <x:v>Pending</x:v>
      </x:c>
      <x:c r="EL1305" t="n">
        <x:v>46272</x:v>
      </x:c>
      <x:c r="EM1305" t="str">
        <x:v>Production PubMed record imported and reconciled to Zotero item LQGCLRIP;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5" t="n">
        <x:f>IF(L1305="","",(IF(N1305&lt;&gt;"",1,0)+IF(O1305&lt;&gt;"",1,0)+IF(AJ1305&lt;&gt;"",1,0)+IF(AU1305&lt;&gt;"",1,0)+IF(BE1305&lt;&gt;"",1,0)+IF(CF1305&lt;&gt;"",1,0)+IF(CJ1305="Yes",1,0)+IF(CL1305="Yes",1,0)+IF(DE1305&lt;&gt;"Pending",1,0)+IF(F1305&lt;&gt;"",1,0)+IF(DZ1305&lt;&gt;"",1,0)+IF(EI1305&lt;&gt;"",1,0))/12)</x:f>
        <x:v>0.5</x:v>
      </x:c>
    </x:row>
    <x:row r="1306">
      <x:c r="A1306" t="str">
        <x:v>EV-1303</x:v>
      </x:c>
      <x:c r="B1306" t="str">
        <x:v>Integrity check</x:v>
      </x:c>
      <x:c r="C1306" t="str">
        <x:f>IF(L1306="","",IF(LEFT(EC1306,7)="BLOCKED","🔴 Do not use for conclusion",IF(EB1306="Yes","🟢 Claim-ready","🟡 Caution / context")))</x:f>
        <x:v>🟡 Caution / context</x:v>
      </x:c>
      <x:c r="D1306" t="str">
        <x:f>IF(L1306="","",EC1306)</x:f>
        <x:v>PENDING — appropriate appraisal</x:v>
      </x:c>
      <x:c r="E1306" t="str">
        <x:v>P2 — High</x:v>
      </x:c>
      <x:c r="F1306" t="str">
        <x:v>Pending</x:v>
      </x:c>
      <x:c r="G1306" t="str">
        <x:v>Title/abstract identify an explicit operational APHT/medical-readiness topic; retain for full-text assessment.</x:v>
      </x:c>
      <x:c r="H1306" t="str">
        <x:v>Obtain and review lawful full text; confirm human adjudication; then select a design-specific appraisal instrument.</x:v>
      </x:c>
      <x:c r="I1306"/>
      <x:c r="J1306" t="str">
        <x:v>B — APHT / Medical Readiness</x:v>
      </x:c>
      <x:c r="K1306" t="str">
        <x:v>IDENTIFIED</x:v>
      </x:c>
      <x:c r="L1306" t="str">
        <x:v>Prehospital and emergency care research at the US Army Institute of Surgical Research: enabling the next great leap in combat casualty survival.</x:v>
      </x:c>
      <x:c r="M1306"/>
      <x:c r="N1306" t="str">
        <x:v>Gerhardt, Robert T</x:v>
      </x:c>
      <x:c r="O1306" t="n">
        <x:v>2011</x:v>
      </x:c>
      <x:c r="P1306" t="str">
        <x:v>U.S. Army Medical Department journal</x:v>
      </x:c>
      <x:c r="Q1306" t="str">
        <x:v>Journal Article</x:v>
      </x:c>
      <x:c r="R1306" t="str">
        <x:v>Unclear</x:v>
      </x:c>
      <x:c r="S1306" t="str">
        <x:v>Unknown</x:v>
      </x:c>
      <x:c r="T1306" t="str">
        <x:v>eng</x:v>
      </x:c>
      <x:c r="U1306" t="str">
        <x:v>https://pubmed.ncbi.nlm.nih.gov/21607910/</x:v>
      </x:c>
      <x:c r="V1306" t="str"/>
      <x:c r="W1306" t="str">
        <x:f>IF(V1306="","",LOWER(SUBSTITUTE(SUBSTITUTE(SUBSTITUTE(SUBSTITUTE(TRIM(V1306),"https://doi.org/",""),"http://doi.org/",""),"https://dx.doi.org/",""),"doi:","")))</x:f>
      </x:c>
      <x:c r="X1306" t="str">
        <x:v>21607910</x:v>
      </x:c>
      <x:c r="Y1306" t="str"/>
      <x:c r="Z1306"/>
      <x:c r="AA1306" t="str">
        <x:v>PubMed/MEDLINE</x:v>
      </x:c>
      <x:c r="AB1306" t="str">
        <x:v>PUBMED-B-v1.0-2026-08-28</x:v>
      </x:c>
      <x:c r="AC1306" t="str">
        <x:v>SP-PUBMED-B-20260828</x:v>
      </x:c>
      <x:c r="AD1306" s="499" t="n">
        <x:v>46262</x:v>
      </x:c>
      <x:c r="AE1306" s="499" t="n">
        <x:v>46272</x:v>
      </x:c>
      <x:c r="AF1306" t="str">
        <x:v>KWMAHV8Q</x:v>
      </x:c>
      <x:c r="AG1306"/>
      <x:c r="AH1306" t="str">
        <x:v>Tactical Athlete → Operational Readiness Brazil</x:v>
      </x:c>
      <x:c r="AI1306" t="str">
        <x:v>evidence-family:B</x:v>
      </x:c>
      <x:c r="AJ1306"/>
      <x:c r="AK1306" t="str">
        <x:f>IF(AJ1306="","",IF(OR(LOWER(AJ1306)="brazil",LOWER(AJ1306)="brasil"),"Yes","No"))</x:f>
      </x:c>
      <x:c r="AL1306"/>
      <x:c r="AM1306"/>
      <x:c r="AN1306"/>
      <x:c r="AO1306"/>
      <x:c r="AP1306"/>
      <x:c r="AQ1306"/>
      <x:c r="AR1306"/>
      <x:c r="AS1306"/>
      <x:c r="AT1306"/>
      <x:c r="AU1306"/>
      <x:c r="AV1306"/>
      <x:c r="AW1306"/>
      <x:c r="AX1306"/>
      <x:c r="AY1306"/>
      <x:c r="AZ1306"/>
      <x:c r="BA1306"/>
      <x:c r="BB1306"/>
      <x:c r="BC1306"/>
      <x:c r="BD1306"/>
      <x:c r="BE1306"/>
      <x:c r="BF1306"/>
      <x:c r="BG1306"/>
      <x:c r="BH1306"/>
      <x:c r="BI1306"/>
      <x:c r="BJ1306"/>
      <x:c r="BK1306"/>
      <x:c r="BL1306"/>
      <x:c r="BM1306"/>
      <x:c r="BN1306"/>
      <x:c r="BO1306"/>
      <x:c r="BP1306"/>
      <x:c r="BQ1306"/>
      <x:c r="BR1306"/>
      <x:c r="BS1306"/>
      <x:c r="BT1306"/>
      <x:c r="BU1306"/>
      <x:c r="BV1306"/>
      <x:c r="BW1306"/>
      <x:c r="BX1306"/>
      <x:c r="BY1306"/>
      <x:c r="BZ1306"/>
      <x:c r="CA1306"/>
      <x:c r="CB1306"/>
      <x:c r="CC1306"/>
      <x:c r="CD1306"/>
      <x:c r="CE1306"/>
      <x:c r="CF1306"/>
      <x:c r="CG1306"/>
      <x:c r="CH1306"/>
      <x:c r="CI1306"/>
      <x:c r="CJ1306" t="str">
        <x:v>Yes</x:v>
      </x:c>
      <x:c r="CK1306" t="str">
        <x:v>Yes</x:v>
      </x:c>
      <x:c r="CL1306" t="str">
        <x:v>Yes</x:v>
      </x:c>
      <x:c r="CM1306" t="str">
        <x:v>Clear</x:v>
      </x:c>
      <x:c r="CN1306" t="str">
        <x:v>Verified — clear</x:v>
      </x:c>
      <x:c r="CO1306" t="n">
        <x:v>46272</x:v>
      </x:c>
      <x:c r="CP1306" t="str">
        <x:v>https://pubmed.ncbi.nlm.nih.gov/21607910/</x:v>
      </x:c>
      <x:c r="CQ1306"/>
      <x:c r="CR1306"/>
      <x:c r="CS1306"/>
      <x:c r="CT1306"/>
      <x:c r="CU1306"/>
      <x:c r="CV1306"/>
      <x:c r="CW1306"/>
      <x:c r="CX1306"/>
      <x:c r="CY1306"/>
      <x:c r="CZ1306"/>
      <x:c r="DA1306"/>
      <x:c r="DB1306" t="str">
        <x:f>IF(L1306="","",IF(AND(COUNT(CU1306:DA1306)=7,OR(CU1306=0,CU1306=1,CU1306=2),OR(CV1306=0,CV1306=1,CV1306=2),OR(CW1306=0,CW1306=1,CW1306=2),OR(CX1306=0,CX1306=1,CX1306=2),OR(CY1306=0,CY1306=1,CY1306=2),OR(CZ1306=0,CZ1306=1,CZ1306=2),OR(DA1306=0,DA1306=1,DA1306=2)),SUM(CU1306:DA1306),""))</x:f>
      </x:c>
      <x:c r="DC1306" t="str">
        <x:f>IF(DB1306="","",ROUND(DB1306/14*10,1))</x:f>
      </x:c>
      <x:c r="DD1306" t="str">
        <x:v>Pending</x:v>
      </x:c>
      <x:c r="DE1306" t="str">
        <x:f>IF(L1306="","",IF(DC1306="","Pending",IF(DD1306="Yes","CONDITIONAL — safety override",IF(DC1306&gt;=8,"HIGH",IF(DC1306&gt;=5,"CONDITIONAL","LOW")))))</x:f>
        <x:v>Pending</x:v>
      </x:c>
      <x:c r="DF1306" t="str">
        <x:v>Pending screening and full-text appraisal; no transferability judgment made at identification.</x:v>
      </x:c>
      <x:c r="DG1306"/>
      <x:c r="DH1306"/>
      <x:c r="DI1306"/>
      <x:c r="DJ1306"/>
      <x:c r="DK1306"/>
      <x:c r="DL1306"/>
      <x:c r="DM1306"/>
      <x:c r="DN1306"/>
      <x:c r="DO1306"/>
      <x:c r="DP1306"/>
      <x:c r="DQ1306"/>
      <x:c r="DR1306"/>
      <x:c r="DS1306"/>
      <x:c r="DT1306"/>
      <x:c r="DU1306"/>
      <x:c r="DV1306"/>
      <x:c r="DW1306"/>
      <x:c r="DX1306"/>
      <x:c r="DY1306"/>
      <x:c r="DZ1306" t="str">
        <x:v>Title/abstract screening alone does not establish effectiveness, causality, methodological quality, transferability to Brazilian public safety or an institutional recommendation.</x:v>
      </x:c>
      <x:c r="EA1306" t="str">
        <x:v>Pending</x:v>
      </x:c>
      <x:c r="EB1306" t="str">
        <x:f>IF(L1306="","",IF(EC1306="READY","Yes","No / Pending"))</x:f>
        <x:v>No / Pending</x:v>
      </x:c>
      <x:c r="EC1306" t="str">
        <x:f>IF(L1306="","",IF(OR(ISNUMBER(SEARCH("Retracted Publication",Q1306)),CM1306="Retracted",CN1306="Retracted",CM1306="Expression of Concern",CN1306="Expression of Concern",F1306="Not used",CG1306="Critical",CH1306="High",CH1306="Critical"),"BLOCKED — integrity or use restriction",IF(AND(CJ1306="Yes",CK1306="Yes",CL1306="Yes"),IF(AND(CM1306="Clear",CN1306="Verified — clear"),IF(AND(AND(LEN(TRIM(CF1306))&gt;0,LEFT(LOWER(TRIM(CF1306)),7)&lt;&gt;"pending"),OR(CG1306="High",CG1306="Moderate"),OR(CH1306="Low",CH1306="Some concerns",CH1306="Not applicable")),IF(AND(DD1306="No",OR(DE1306="HIGH",DE1306="CONDITIONAL"),AND(LEN(TRIM(DF1306))&gt;0,LEFT(LOWER(TRIM(DF1306)),7)&lt;&gt;"pending")),IF(AND(AND(LEN(TRIM(DT1306))&gt;0,LEFT(LOWER(TRIM(DT1306)),7)&lt;&gt;"pending"),AND(LEN(TRIM(DU1306))&gt;0,LEFT(LOWER(TRIM(DU1306)),7)&lt;&gt;"pending"),OR(AND(LEN(TRIM(DV1306))&gt;0,LEFT(LOWER(TRIM(DV1306)),7)&lt;&gt;"pending"),AND(LEN(TRIM(DW1306))&gt;0,LEFT(LOWER(TRIM(DW1306)),7)&lt;&gt;"pending")),AND(LEN(TRIM(DX1306))&gt;0,LEFT(LOWER(TRIM(DX1306)),7)&lt;&gt;"pending")),IF(AND(F1306="Claim-ready",OR(EA1306="Strong",EA1306="Moderate"),AND(LEN(TRIM(G1306))&gt;0,LEFT(LOWER(TRIM(G1306)),7)&lt;&gt;"pending"),G1306&lt;&gt;"No substantive use decision is permitted from identification metadata alone.",AND(LEN(TRIM(DZ1306))&gt;0,LEFT(LOWER(TRIM(DZ1306)),7)&lt;&gt;"pending"),DZ1306&lt;&gt;"Identification metadata alone does not permit any substantive scientific, causal, operational, or institutional claim.",AND(LEN(TRIM(EI1306))&gt;0,LEFT(LOWER(TRIM(EI1306)),7)&lt;&gt;"pending"),ISNUMBER(EH1306),EH1306&gt;0),"READY","PENDING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6" t="str">
        <x:v>Pending</x:v>
      </x:c>
      <x:c r="EE1306"/>
      <x:c r="EF1306" t="str">
        <x:v>Pending</x:v>
      </x:c>
      <x:c r="EG1306" t="str">
        <x:v>Pending</x:v>
      </x:c>
      <x:c r="EH1306"/>
      <x:c r="EI1306" s="501"/>
      <x:c r="EJ1306"/>
      <x:c r="EK1306" t="str">
        <x:v>Pending</x:v>
      </x:c>
      <x:c r="EL1306" t="n">
        <x:v>46272</x:v>
      </x:c>
      <x:c r="EM1306" t="str">
        <x:v>Production PubMed record imported and reconciled to Zotero item KWMAHV8Q;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6" t="n">
        <x:f>IF(L1306="","",(IF(N1306&lt;&gt;"",1,0)+IF(O1306&lt;&gt;"",1,0)+IF(AJ1306&lt;&gt;"",1,0)+IF(AU1306&lt;&gt;"",1,0)+IF(BE1306&lt;&gt;"",1,0)+IF(CF1306&lt;&gt;"",1,0)+IF(CJ1306="Yes",1,0)+IF(CL1306="Yes",1,0)+IF(DE1306&lt;&gt;"Pending",1,0)+IF(F1306&lt;&gt;"",1,0)+IF(DZ1306&lt;&gt;"",1,0)+IF(EI1306&lt;&gt;"",1,0))/12)</x:f>
        <x:v>0.5</x:v>
      </x:c>
    </x:row>
    <x:row r="1307">
      <x:c r="A1307" t="str">
        <x:v>EV-1304</x:v>
      </x:c>
      <x:c r="B1307" t="str">
        <x:v>Integrity check</x:v>
      </x:c>
      <x:c r="C1307" t="str">
        <x:f>IF(L1307="","",IF(LEFT(EC1307,7)="BLOCKED","🔴 Do not use for conclusion",IF(EB1307="Yes","🟢 Claim-ready","🟡 Caution / context")))</x:f>
        <x:v>🟡 Caution / context</x:v>
      </x:c>
      <x:c r="D1307" t="str">
        <x:f>IF(L1307="","",EC1307)</x:f>
        <x:v>PENDING — appropriate appraisal</x:v>
      </x:c>
      <x:c r="E1307" t="str">
        <x:v>P3 — Medium</x:v>
      </x:c>
      <x:c r="F1307" t="str">
        <x:v>Pending</x:v>
      </x:c>
      <x:c r="G1307" t="str">
        <x:v>A potentially relevant concept is present, but direct applicability is ambiguous at title/abstract level.</x:v>
      </x:c>
      <x:c r="H1307" t="str">
        <x:v>Human title/abstract adjudication; retrieve full text if relevance remains plausible.</x:v>
      </x:c>
      <x:c r="I1307"/>
      <x:c r="J1307" t="str">
        <x:v>C — Implementation Science</x:v>
      </x:c>
      <x:c r="K1307" t="str">
        <x:v>IDENTIFIED</x:v>
      </x:c>
      <x:c r="L1307" t="str">
        <x:v>Lessons for pediatric anesthesia from audit and incident reporting.</x:v>
      </x:c>
      <x:c r="M1307"/>
      <x:c r="N1307" t="str">
        <x:v>Bell, Graham</x:v>
      </x:c>
      <x:c r="O1307" t="n">
        <x:v>2011</x:v>
      </x:c>
      <x:c r="P1307" t="str">
        <x:v>Paediatric anaesthesia</x:v>
      </x:c>
      <x:c r="Q1307" t="str">
        <x:v>Journal Article; Review</x:v>
      </x:c>
      <x:c r="R1307" t="str">
        <x:v>Unclear</x:v>
      </x:c>
      <x:c r="S1307" t="str">
        <x:v>Unknown</x:v>
      </x:c>
      <x:c r="T1307" t="str">
        <x:v>eng</x:v>
      </x:c>
      <x:c r="U1307" t="str">
        <x:v>https://pubmed.ncbi.nlm.nih.gov/21521406/</x:v>
      </x:c>
      <x:c r="V1307" t="str">
        <x:v>10.1111/j.1460-9592.2011.03590.x</x:v>
      </x:c>
      <x:c r="W1307" t="str">
        <x:f>IF(V1307="","",LOWER(SUBSTITUTE(SUBSTITUTE(SUBSTITUTE(SUBSTITUTE(TRIM(V1307),"https://doi.org/",""),"http://doi.org/",""),"https://dx.doi.org/",""),"doi:","")))</x:f>
        <x:v>10.1111/j.1460-9592.2011.03590.x</x:v>
      </x:c>
      <x:c r="X1307" t="str">
        <x:v>21521406</x:v>
      </x:c>
      <x:c r="Y1307" t="str"/>
      <x:c r="Z1307"/>
      <x:c r="AA1307" t="str">
        <x:v>PubMed/MEDLINE</x:v>
      </x:c>
      <x:c r="AB1307" t="str">
        <x:v>PUBMED-C-v1.0-2026-08-28</x:v>
      </x:c>
      <x:c r="AC1307" t="str">
        <x:v>SP-PUBMED-C-20260828</x:v>
      </x:c>
      <x:c r="AD1307" s="499" t="n">
        <x:v>46262</x:v>
      </x:c>
      <x:c r="AE1307" s="499" t="n">
        <x:v>46272</x:v>
      </x:c>
      <x:c r="AF1307" t="str">
        <x:v>G8Z4HWCH</x:v>
      </x:c>
      <x:c r="AG1307"/>
      <x:c r="AH1307" t="str">
        <x:v>Tactical Athlete → Operational Readiness Brazil</x:v>
      </x:c>
      <x:c r="AI1307" t="str">
        <x:v>evidence-family:C</x:v>
      </x:c>
      <x:c r="AJ1307"/>
      <x:c r="AK1307" t="str">
        <x:f>IF(AJ1307="","",IF(OR(LOWER(AJ1307)="brazil",LOWER(AJ1307)="brasil"),"Yes","No"))</x:f>
      </x:c>
      <x:c r="AL1307"/>
      <x:c r="AM1307"/>
      <x:c r="AN1307"/>
      <x:c r="AO1307"/>
      <x:c r="AP1307"/>
      <x:c r="AQ1307"/>
      <x:c r="AR1307"/>
      <x:c r="AS1307"/>
      <x:c r="AT1307"/>
      <x:c r="AU1307"/>
      <x:c r="AV1307"/>
      <x:c r="AW1307"/>
      <x:c r="AX1307"/>
      <x:c r="AY1307"/>
      <x:c r="AZ1307"/>
      <x:c r="BA1307"/>
      <x:c r="BB1307"/>
      <x:c r="BC1307"/>
      <x:c r="BD1307"/>
      <x:c r="BE1307"/>
      <x:c r="BF1307"/>
      <x:c r="BG1307"/>
      <x:c r="BH1307"/>
      <x:c r="BI1307"/>
      <x:c r="BJ1307"/>
      <x:c r="BK1307"/>
      <x:c r="BL1307"/>
      <x:c r="BM1307"/>
      <x:c r="BN1307"/>
      <x:c r="BO1307"/>
      <x:c r="BP1307"/>
      <x:c r="BQ1307"/>
      <x:c r="BR1307"/>
      <x:c r="BS1307"/>
      <x:c r="BT1307"/>
      <x:c r="BU1307"/>
      <x:c r="BV1307"/>
      <x:c r="BW1307"/>
      <x:c r="BX1307"/>
      <x:c r="BY1307"/>
      <x:c r="BZ1307"/>
      <x:c r="CA1307"/>
      <x:c r="CB1307"/>
      <x:c r="CC1307"/>
      <x:c r="CD1307"/>
      <x:c r="CE1307"/>
      <x:c r="CF1307"/>
      <x:c r="CG1307"/>
      <x:c r="CH1307"/>
      <x:c r="CI1307"/>
      <x:c r="CJ1307" t="str">
        <x:v>Yes</x:v>
      </x:c>
      <x:c r="CK1307" t="str">
        <x:v>Yes</x:v>
      </x:c>
      <x:c r="CL1307" t="str">
        <x:v>Yes</x:v>
      </x:c>
      <x:c r="CM1307" t="str">
        <x:v>Clear</x:v>
      </x:c>
      <x:c r="CN1307" t="str">
        <x:v>Verified — clear</x:v>
      </x:c>
      <x:c r="CO1307" t="n">
        <x:v>46272</x:v>
      </x:c>
      <x:c r="CP1307" t="str">
        <x:v>https://pubmed.ncbi.nlm.nih.gov/21521406/</x:v>
      </x:c>
      <x:c r="CQ1307"/>
      <x:c r="CR1307"/>
      <x:c r="CS1307"/>
      <x:c r="CT1307"/>
      <x:c r="CU1307"/>
      <x:c r="CV1307"/>
      <x:c r="CW1307"/>
      <x:c r="CX1307"/>
      <x:c r="CY1307"/>
      <x:c r="CZ1307"/>
      <x:c r="DA1307"/>
      <x:c r="DB1307" t="str">
        <x:f>IF(L1307="","",IF(AND(COUNT(CU1307:DA1307)=7,OR(CU1307=0,CU1307=1,CU1307=2),OR(CV1307=0,CV1307=1,CV1307=2),OR(CW1307=0,CW1307=1,CW1307=2),OR(CX1307=0,CX1307=1,CX1307=2),OR(CY1307=0,CY1307=1,CY1307=2),OR(CZ1307=0,CZ1307=1,CZ1307=2),OR(DA1307=0,DA1307=1,DA1307=2)),SUM(CU1307:DA1307),""))</x:f>
      </x:c>
      <x:c r="DC1307" t="str">
        <x:f>IF(DB1307="","",ROUND(DB1307/14*10,1))</x:f>
      </x:c>
      <x:c r="DD1307" t="str">
        <x:v>Pending</x:v>
      </x:c>
      <x:c r="DE1307" t="str">
        <x:f>IF(L1307="","",IF(DC1307="","Pending",IF(DD1307="Yes","CONDITIONAL — safety override",IF(DC1307&gt;=8,"HIGH",IF(DC1307&gt;=5,"CONDITIONAL","LOW")))))</x:f>
        <x:v>Pending</x:v>
      </x:c>
      <x:c r="DF1307" t="str">
        <x:v>Pending screening and full-text appraisal; no transferability judgment made at identification.</x:v>
      </x:c>
      <x:c r="DG1307"/>
      <x:c r="DH1307"/>
      <x:c r="DI1307"/>
      <x:c r="DJ1307"/>
      <x:c r="DK1307"/>
      <x:c r="DL1307"/>
      <x:c r="DM1307"/>
      <x:c r="DN1307"/>
      <x:c r="DO1307"/>
      <x:c r="DP1307"/>
      <x:c r="DQ1307"/>
      <x:c r="DR1307"/>
      <x:c r="DS1307"/>
      <x:c r="DT1307"/>
      <x:c r="DU1307"/>
      <x:c r="DV1307"/>
      <x:c r="DW1307"/>
      <x:c r="DX1307"/>
      <x:c r="DY1307"/>
      <x:c r="DZ1307" t="str">
        <x:v>Title/abstract information is insufficient for a substantive scientific, causal, transferability or institutional claim.</x:v>
      </x:c>
      <x:c r="EA1307" t="str">
        <x:v>Pending</x:v>
      </x:c>
      <x:c r="EB1307" t="str">
        <x:f>IF(L1307="","",IF(EC1307="READY","Yes","No / Pending"))</x:f>
        <x:v>No / Pending</x:v>
      </x:c>
      <x:c r="EC1307" t="str">
        <x:f>IF(L1307="","",IF(OR(ISNUMBER(SEARCH("Retracted Publication",Q1307)),CM1307="Retracted",CN1307="Retracted",CM1307="Expression of Concern",CN1307="Expression of Concern",F1307="Not used",CG1307="Critical",CH1307="High",CH1307="Critical"),"BLOCKED — integrity or use restriction",IF(AND(CJ1307="Yes",CK1307="Yes",CL1307="Yes"),IF(AND(CM1307="Clear",CN1307="Verified — clear"),IF(AND(AND(LEN(TRIM(CF1307))&gt;0,LEFT(LOWER(TRIM(CF1307)),7)&lt;&gt;"pending"),OR(CG1307="High",CG1307="Moderate"),OR(CH1307="Low",CH1307="Some concerns",CH1307="Not applicable")),IF(AND(DD1307="No",OR(DE1307="HIGH",DE1307="CONDITIONAL"),AND(LEN(TRIM(DF1307))&gt;0,LEFT(LOWER(TRIM(DF1307)),7)&lt;&gt;"pending")),IF(AND(AND(LEN(TRIM(DT1307))&gt;0,LEFT(LOWER(TRIM(DT1307)),7)&lt;&gt;"pending"),AND(LEN(TRIM(DU1307))&gt;0,LEFT(LOWER(TRIM(DU1307)),7)&lt;&gt;"pending"),OR(AND(LEN(TRIM(DV1307))&gt;0,LEFT(LOWER(TRIM(DV1307)),7)&lt;&gt;"pending"),AND(LEN(TRIM(DW1307))&gt;0,LEFT(LOWER(TRIM(DW1307)),7)&lt;&gt;"pending")),AND(LEN(TRIM(DX1307))&gt;0,LEFT(LOWER(TRIM(DX1307)),7)&lt;&gt;"pending")),IF(AND(F1307="Claim-ready",OR(EA1307="Strong",EA1307="Moderate"),AND(LEN(TRIM(G1307))&gt;0,LEFT(LOWER(TRIM(G1307)),7)&lt;&gt;"pending"),G1307&lt;&gt;"No substantive use decision is permitted from identification metadata alone.",AND(LEN(TRIM(DZ1307))&gt;0,LEFT(LOWER(TRIM(DZ1307)),7)&lt;&gt;"pending"),DZ1307&lt;&gt;"Identification metadata alone does not permit any substantive scientific, causal, operational, or institutional claim.",AND(LEN(TRIM(EI1307))&gt;0,LEFT(LOWER(TRIM(EI1307)),7)&lt;&gt;"pending"),ISNUMBER(EH1307),EH1307&gt;0),"READY","PENDING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7" t="str">
        <x:v>Pending</x:v>
      </x:c>
      <x:c r="EE1307"/>
      <x:c r="EF1307" t="str">
        <x:v>Pending</x:v>
      </x:c>
      <x:c r="EG1307" t="str">
        <x:v>Pending</x:v>
      </x:c>
      <x:c r="EH1307"/>
      <x:c r="EI1307" s="501"/>
      <x:c r="EJ1307"/>
      <x:c r="EK1307" t="str">
        <x:v>Pending</x:v>
      </x:c>
      <x:c r="EL1307" t="n">
        <x:v>46272</x:v>
      </x:c>
      <x:c r="EM1307" t="str">
        <x:v>Production PubMed record imported and reconciled to Zotero item G8Z4HWCH;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07" t="n">
        <x:f>IF(L1307="","",(IF(N1307&lt;&gt;"",1,0)+IF(O1307&lt;&gt;"",1,0)+IF(AJ1307&lt;&gt;"",1,0)+IF(AU1307&lt;&gt;"",1,0)+IF(BE1307&lt;&gt;"",1,0)+IF(CF1307&lt;&gt;"",1,0)+IF(CJ1307="Yes",1,0)+IF(CL1307="Yes",1,0)+IF(DE1307&lt;&gt;"Pending",1,0)+IF(F1307&lt;&gt;"",1,0)+IF(DZ1307&lt;&gt;"",1,0)+IF(EI1307&lt;&gt;"",1,0))/12)</x:f>
        <x:v>0.5</x:v>
      </x:c>
    </x:row>
    <x:row r="1308">
      <x:c r="A1308" t="str">
        <x:v>EV-1305</x:v>
      </x:c>
      <x:c r="B1308" t="str">
        <x:v>Integrity check</x:v>
      </x:c>
      <x:c r="C1308" t="str">
        <x:f>IF(L1308="","",IF(LEFT(EC1308,7)="BLOCKED","🔴 Do not use for conclusion",IF(EB1308="Yes","🟢 Claim-ready","🟡 Caution / context")))</x:f>
        <x:v>🟡 Caution / context</x:v>
      </x:c>
      <x:c r="D1308" t="str">
        <x:f>IF(L1308="","",EC1308)</x:f>
        <x:v>PENDING — appropriate appraisal</x:v>
      </x:c>
      <x:c r="E1308" t="str">
        <x:v>P3 — Medium</x:v>
      </x:c>
      <x:c r="F1308" t="str">
        <x:v>Pending</x:v>
      </x:c>
      <x:c r="G1308" t="str">
        <x:v>Title/abstract identify an explicit tactical/public-safety context and readiness domain; retain for full-text assessment.</x:v>
      </x:c>
      <x:c r="H1308" t="str">
        <x:v>Obtain and review lawful full text; confirm human adjudication; then select a design-specific appraisal instrument.</x:v>
      </x:c>
      <x:c r="I1308"/>
      <x:c r="J1308" t="str">
        <x:v>A — Core</x:v>
      </x:c>
      <x:c r="K1308" t="str">
        <x:v>IDENTIFIED</x:v>
      </x:c>
      <x:c r="L1308" t="str">
        <x:v>The effect of tobacco use on oral health and dental readiness in the Croatian Army.</x:v>
      </x:c>
      <x:c r="M1308"/>
      <x:c r="N1308" t="str">
        <x:v>Zajc, Ivan; Brajdic, Davor; Biocic, Josip; Bosan-Kilibarda, Ingrid; Kopic, Vlatko; Siber, Stjepan; Macan, Darko</x:v>
      </x:c>
      <x:c r="O1308" t="n">
        <x:v>2011</x:v>
      </x:c>
      <x:c r="P1308" t="str">
        <x:v>Journal of addictive diseases</x:v>
      </x:c>
      <x:c r="Q1308" t="str">
        <x:v>Journal Article; Research Support, Non-U.S. Gov't</x:v>
      </x:c>
      <x:c r="R1308" t="str">
        <x:v>Unclear</x:v>
      </x:c>
      <x:c r="S1308" t="str">
        <x:v>Unknown</x:v>
      </x:c>
      <x:c r="T1308" t="str">
        <x:v>eng</x:v>
      </x:c>
      <x:c r="U1308" t="str">
        <x:v>https://pubmed.ncbi.nlm.nih.gov/21491297/</x:v>
      </x:c>
      <x:c r="V1308" t="str">
        <x:v>10.1080/10550887.2011.554783</x:v>
      </x:c>
      <x:c r="W1308" t="str">
        <x:f>IF(V1308="","",LOWER(SUBSTITUTE(SUBSTITUTE(SUBSTITUTE(SUBSTITUTE(TRIM(V1308),"https://doi.org/",""),"http://doi.org/",""),"https://dx.doi.org/",""),"doi:","")))</x:f>
        <x:v>10.1080/10550887.2011.554783</x:v>
      </x:c>
      <x:c r="X1308" t="str">
        <x:v>21491297</x:v>
      </x:c>
      <x:c r="Y1308" t="str"/>
      <x:c r="Z1308"/>
      <x:c r="AA1308" t="str">
        <x:v>PubMed/MEDLINE</x:v>
      </x:c>
      <x:c r="AB1308" t="str">
        <x:v>PUBMED-A-v1.0-2026-08-28</x:v>
      </x:c>
      <x:c r="AC1308" t="str">
        <x:v>SP-PUBMED-A-20260828</x:v>
      </x:c>
      <x:c r="AD1308" s="499" t="n">
        <x:v>46262</x:v>
      </x:c>
      <x:c r="AE1308" s="499" t="n">
        <x:v>46272</x:v>
      </x:c>
      <x:c r="AF1308" t="str">
        <x:v>KKATUQHH</x:v>
      </x:c>
      <x:c r="AG1308"/>
      <x:c r="AH1308" t="str">
        <x:v>Tactical Athlete → Operational Readiness Brazil</x:v>
      </x:c>
      <x:c r="AI1308" t="str">
        <x:v>evidence-family:A</x:v>
      </x:c>
      <x:c r="AJ1308"/>
      <x:c r="AK1308" t="str">
        <x:f>IF(AJ1308="","",IF(OR(LOWER(AJ1308)="brazil",LOWER(AJ1308)="brasil"),"Yes","No"))</x:f>
      </x:c>
      <x:c r="AL1308"/>
      <x:c r="AM1308"/>
      <x:c r="AN1308"/>
      <x:c r="AO1308"/>
      <x:c r="AP1308"/>
      <x:c r="AQ1308"/>
      <x:c r="AR1308"/>
      <x:c r="AS1308"/>
      <x:c r="AT1308"/>
      <x:c r="AU1308"/>
      <x:c r="AV1308"/>
      <x:c r="AW1308"/>
      <x:c r="AX1308"/>
      <x:c r="AY1308"/>
      <x:c r="AZ1308"/>
      <x:c r="BA1308"/>
      <x:c r="BB1308"/>
      <x:c r="BC1308"/>
      <x:c r="BD1308"/>
      <x:c r="BE1308"/>
      <x:c r="BF1308"/>
      <x:c r="BG1308"/>
      <x:c r="BH1308"/>
      <x:c r="BI1308"/>
      <x:c r="BJ1308"/>
      <x:c r="BK1308"/>
      <x:c r="BL1308"/>
      <x:c r="BM1308"/>
      <x:c r="BN1308"/>
      <x:c r="BO1308"/>
      <x:c r="BP1308"/>
      <x:c r="BQ1308"/>
      <x:c r="BR1308"/>
      <x:c r="BS1308"/>
      <x:c r="BT1308"/>
      <x:c r="BU1308"/>
      <x:c r="BV1308"/>
      <x:c r="BW1308"/>
      <x:c r="BX1308"/>
      <x:c r="BY1308"/>
      <x:c r="BZ1308"/>
      <x:c r="CA1308"/>
      <x:c r="CB1308"/>
      <x:c r="CC1308"/>
      <x:c r="CD1308"/>
      <x:c r="CE1308"/>
      <x:c r="CF1308"/>
      <x:c r="CG1308"/>
      <x:c r="CH1308"/>
      <x:c r="CI1308"/>
      <x:c r="CJ1308" t="str">
        <x:v>Yes</x:v>
      </x:c>
      <x:c r="CK1308" t="str">
        <x:v>Yes</x:v>
      </x:c>
      <x:c r="CL1308" t="str">
        <x:v>Yes</x:v>
      </x:c>
      <x:c r="CM1308" t="str">
        <x:v>Clear</x:v>
      </x:c>
      <x:c r="CN1308" t="str">
        <x:v>Verified — clear</x:v>
      </x:c>
      <x:c r="CO1308" t="n">
        <x:v>46272</x:v>
      </x:c>
      <x:c r="CP1308" t="str">
        <x:v>https://pubmed.ncbi.nlm.nih.gov/21491297/</x:v>
      </x:c>
      <x:c r="CQ1308"/>
      <x:c r="CR1308"/>
      <x:c r="CS1308"/>
      <x:c r="CT1308"/>
      <x:c r="CU1308"/>
      <x:c r="CV1308"/>
      <x:c r="CW1308"/>
      <x:c r="CX1308"/>
      <x:c r="CY1308"/>
      <x:c r="CZ1308"/>
      <x:c r="DA1308"/>
      <x:c r="DB1308" t="str">
        <x:f>IF(L1308="","",IF(AND(COUNT(CU1308:DA1308)=7,OR(CU1308=0,CU1308=1,CU1308=2),OR(CV1308=0,CV1308=1,CV1308=2),OR(CW1308=0,CW1308=1,CW1308=2),OR(CX1308=0,CX1308=1,CX1308=2),OR(CY1308=0,CY1308=1,CY1308=2),OR(CZ1308=0,CZ1308=1,CZ1308=2),OR(DA1308=0,DA1308=1,DA1308=2)),SUM(CU1308:DA1308),""))</x:f>
      </x:c>
      <x:c r="DC1308" t="str">
        <x:f>IF(DB1308="","",ROUND(DB1308/14*10,1))</x:f>
      </x:c>
      <x:c r="DD1308" t="str">
        <x:v>Pending</x:v>
      </x:c>
      <x:c r="DE1308" t="str">
        <x:f>IF(L1308="","",IF(DC1308="","Pending",IF(DD1308="Yes","CONDITIONAL — safety override",IF(DC1308&gt;=8,"HIGH",IF(DC1308&gt;=5,"CONDITIONAL","LOW")))))</x:f>
        <x:v>Pending</x:v>
      </x:c>
      <x:c r="DF1308" t="str">
        <x:v>Pending screening and full-text appraisal; no transferability judgment made at identification.</x:v>
      </x:c>
      <x:c r="DG1308"/>
      <x:c r="DH1308"/>
      <x:c r="DI1308"/>
      <x:c r="DJ1308"/>
      <x:c r="DK1308"/>
      <x:c r="DL1308"/>
      <x:c r="DM1308"/>
      <x:c r="DN1308"/>
      <x:c r="DO1308"/>
      <x:c r="DP1308"/>
      <x:c r="DQ1308"/>
      <x:c r="DR1308"/>
      <x:c r="DS1308"/>
      <x:c r="DT1308"/>
      <x:c r="DU1308"/>
      <x:c r="DV1308"/>
      <x:c r="DW1308"/>
      <x:c r="DX1308"/>
      <x:c r="DY1308"/>
      <x:c r="DZ1308" t="str">
        <x:v>Title/abstract screening alone does not establish effectiveness, causality, methodological quality, transferability to Brazilian public safety or an institutional recommendation.</x:v>
      </x:c>
      <x:c r="EA1308" t="str">
        <x:v>Pending</x:v>
      </x:c>
      <x:c r="EB1308" t="str">
        <x:f>IF(L1308="","",IF(EC1308="READY","Yes","No / Pending"))</x:f>
        <x:v>No / Pending</x:v>
      </x:c>
      <x:c r="EC1308" t="str">
        <x:f>IF(L1308="","",IF(OR(ISNUMBER(SEARCH("Retracted Publication",Q1308)),CM1308="Retracted",CN1308="Retracted",CM1308="Expression of Concern",CN1308="Expression of Concern",F1308="Not used",CG1308="Critical",CH1308="High",CH1308="Critical"),"BLOCKED — integrity or use restriction",IF(AND(CJ1308="Yes",CK1308="Yes",CL1308="Yes"),IF(AND(CM1308="Clear",CN1308="Verified — clear"),IF(AND(AND(LEN(TRIM(CF1308))&gt;0,LEFT(LOWER(TRIM(CF1308)),7)&lt;&gt;"pending"),OR(CG1308="High",CG1308="Moderate"),OR(CH1308="Low",CH1308="Some concerns",CH1308="Not applicable")),IF(AND(DD1308="No",OR(DE1308="HIGH",DE1308="CONDITIONAL"),AND(LEN(TRIM(DF1308))&gt;0,LEFT(LOWER(TRIM(DF1308)),7)&lt;&gt;"pending")),IF(AND(AND(LEN(TRIM(DT1308))&gt;0,LEFT(LOWER(TRIM(DT1308)),7)&lt;&gt;"pending"),AND(LEN(TRIM(DU1308))&gt;0,LEFT(LOWER(TRIM(DU1308)),7)&lt;&gt;"pending"),OR(AND(LEN(TRIM(DV1308))&gt;0,LEFT(LOWER(TRIM(DV1308)),7)&lt;&gt;"pending"),AND(LEN(TRIM(DW1308))&gt;0,LEFT(LOWER(TRIM(DW1308)),7)&lt;&gt;"pending")),AND(LEN(TRIM(DX1308))&gt;0,LEFT(LOWER(TRIM(DX1308)),7)&lt;&gt;"pending")),IF(AND(F1308="Claim-ready",OR(EA1308="Strong",EA1308="Moderate"),AND(LEN(TRIM(G1308))&gt;0,LEFT(LOWER(TRIM(G1308)),7)&lt;&gt;"pending"),G1308&lt;&gt;"No substantive use decision is permitted from identification metadata alone.",AND(LEN(TRIM(DZ1308))&gt;0,LEFT(LOWER(TRIM(DZ1308)),7)&lt;&gt;"pending"),DZ1308&lt;&gt;"Identification metadata alone does not permit any substantive scientific, causal, operational, or institutional claim.",AND(LEN(TRIM(EI1308))&gt;0,LEFT(LOWER(TRIM(EI1308)),7)&lt;&gt;"pending"),ISNUMBER(EH1308),EH1308&gt;0),"READY","PENDING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08" t="str">
        <x:v>Pending</x:v>
      </x:c>
      <x:c r="EE1308"/>
      <x:c r="EF1308" t="str">
        <x:v>Pending</x:v>
      </x:c>
      <x:c r="EG1308" t="str">
        <x:v>Pending</x:v>
      </x:c>
      <x:c r="EH1308"/>
      <x:c r="EI1308" s="501"/>
      <x:c r="EJ1308"/>
      <x:c r="EK1308" t="str">
        <x:v>Pending</x:v>
      </x:c>
      <x:c r="EL1308" t="n">
        <x:v>46272</x:v>
      </x:c>
      <x:c r="EM1308" t="str">
        <x:v>Production PubMed record imported and reconciled to Zotero item KKATUQHH;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08" t="n">
        <x:f>IF(L1308="","",(IF(N1308&lt;&gt;"",1,0)+IF(O1308&lt;&gt;"",1,0)+IF(AJ1308&lt;&gt;"",1,0)+IF(AU1308&lt;&gt;"",1,0)+IF(BE1308&lt;&gt;"",1,0)+IF(CF1308&lt;&gt;"",1,0)+IF(CJ1308="Yes",1,0)+IF(CL1308="Yes",1,0)+IF(DE1308&lt;&gt;"Pending",1,0)+IF(F1308&lt;&gt;"",1,0)+IF(DZ1308&lt;&gt;"",1,0)+IF(EI1308&lt;&gt;"",1,0))/12)</x:f>
        <x:v>0.5</x:v>
      </x:c>
    </x:row>
    <x:row r="1309">
      <x:c r="A1309" t="str">
        <x:v>EV-1306</x:v>
      </x:c>
      <x:c r="B1309" t="str">
        <x:v>Metadata verification</x:v>
      </x:c>
      <x:c r="C1309" t="str">
        <x:f>IF(L1309="","",IF(LEFT(EC1309,7)="BLOCKED","🔴 Do not use for conclusion",IF(EB1309="Yes","🟢 Claim-ready","🟡 Caution / context")))</x:f>
        <x:v>🟡 Caution / context</x:v>
      </x:c>
      <x:c r="D1309" t="str">
        <x:f>IF(L1309="","",EC1309)</x:f>
        <x:v>PENDING — verification</x:v>
      </x:c>
      <x:c r="E1309" t="str">
        <x:v>P2 — High</x:v>
      </x:c>
      <x:c r="F1309" t="str">
        <x:v>Pending</x:v>
      </x:c>
      <x:c r="G1309" t="str">
        <x:v>Title/abstract identify an explicit operational APHT/medical-readiness topic; retain for full-text assessment.</x:v>
      </x:c>
      <x:c r="H1309" t="str">
        <x:v>Obtain and review lawful full text; confirm human adjudication; then select a design-specific appraisal instrument.</x:v>
      </x:c>
      <x:c r="I1309"/>
      <x:c r="J1309" t="str">
        <x:v>B — APHT / Medical Readiness</x:v>
      </x:c>
      <x:c r="K1309" t="str">
        <x:v>IDENTIFIED</x:v>
      </x:c>
      <x:c r="L1309" t="str">
        <x:v>Intra- and inter-observer reliability in anthropometric measurements in children.</x:v>
      </x:c>
      <x:c r="M1309"/>
      <x:c r="N1309" t="str">
        <x:v>Stomfai, S; Ahrens, W; Bammann, K; Kovacs, E; Marild, S; Michels, N; Moreno, L A; Pohlabeln, H; Siani, A; Tornaritis, M; Veidebaum, T; Molnar, D</x:v>
      </x:c>
      <x:c r="O1309" t="n">
        <x:v>2011</x:v>
      </x:c>
      <x:c r="P1309" t="str">
        <x:v>International journal of obesity (2005)</x:v>
      </x:c>
      <x:c r="Q1309" t="str">
        <x:v>Journal Article; Research Support, Non-U.S. Gov't</x:v>
      </x:c>
      <x:c r="R1309" t="str">
        <x:v>Unclear</x:v>
      </x:c>
      <x:c r="S1309" t="str">
        <x:v>Unknown</x:v>
      </x:c>
      <x:c r="T1309" t="str">
        <x:v>eng</x:v>
      </x:c>
      <x:c r="U1309" t="str">
        <x:v>https://pubmed.ncbi.nlm.nih.gov/21483422/</x:v>
      </x:c>
      <x:c r="V1309" t="str">
        <x:v>10.1038/ijo.2011.34</x:v>
      </x:c>
      <x:c r="W1309" t="str">
        <x:f>IF(V1309="","",LOWER(SUBSTITUTE(SUBSTITUTE(SUBSTITUTE(SUBSTITUTE(TRIM(V1309),"https://doi.org/",""),"http://doi.org/",""),"https://dx.doi.org/",""),"doi:","")))</x:f>
        <x:v>10.1038/ijo.2011.34</x:v>
      </x:c>
      <x:c r="X1309" t="str">
        <x:v>21483422</x:v>
      </x:c>
      <x:c r="Y1309" t="str"/>
      <x:c r="Z1309"/>
      <x:c r="AA1309" t="str">
        <x:v>PubMed/MEDLINE</x:v>
      </x:c>
      <x:c r="AB1309" t="str">
        <x:v>PUBMED-B-v1.0-2026-08-28</x:v>
      </x:c>
      <x:c r="AC1309" t="str">
        <x:v>SP-PUBMED-B-20260828</x:v>
      </x:c>
      <x:c r="AD1309" s="499" t="n">
        <x:v>46262</x:v>
      </x:c>
      <x:c r="AE1309" s="499" t="n">
        <x:v>46272</x:v>
      </x:c>
      <x:c r="AF1309" t="str">
        <x:v>6EJU3S5V</x:v>
      </x:c>
      <x:c r="AG1309"/>
      <x:c r="AH1309" t="str">
        <x:v>Tactical Athlete → Operational Readiness Brazil</x:v>
      </x:c>
      <x:c r="AI1309" t="str">
        <x:v>evidence-family:B</x:v>
      </x:c>
      <x:c r="AJ1309"/>
      <x:c r="AK1309" t="str">
        <x:f>IF(AJ1309="","",IF(OR(LOWER(AJ1309)="brazil",LOWER(AJ1309)="brasil"),"Yes","No"))</x:f>
      </x:c>
      <x:c r="AL1309"/>
      <x:c r="AM1309"/>
      <x:c r="AN1309"/>
      <x:c r="AO1309"/>
      <x:c r="AP1309"/>
      <x:c r="AQ1309"/>
      <x:c r="AR1309"/>
      <x:c r="AS1309"/>
      <x:c r="AT1309"/>
      <x:c r="AU1309"/>
      <x:c r="AV1309"/>
      <x:c r="AW1309"/>
      <x:c r="AX1309"/>
      <x:c r="AY1309"/>
      <x:c r="AZ1309"/>
      <x:c r="BA1309"/>
      <x:c r="BB1309"/>
      <x:c r="BC1309"/>
      <x:c r="BD1309"/>
      <x:c r="BE1309"/>
      <x:c r="BF1309"/>
      <x:c r="BG1309"/>
      <x:c r="BH1309"/>
      <x:c r="BI1309"/>
      <x:c r="BJ1309"/>
      <x:c r="BK1309"/>
      <x:c r="BL1309"/>
      <x:c r="BM1309"/>
      <x:c r="BN1309"/>
      <x:c r="BO1309"/>
      <x:c r="BP1309"/>
      <x:c r="BQ1309"/>
      <x:c r="BR1309"/>
      <x:c r="BS1309"/>
      <x:c r="BT1309"/>
      <x:c r="BU1309"/>
      <x:c r="BV1309"/>
      <x:c r="BW1309"/>
      <x:c r="BX1309"/>
      <x:c r="BY1309"/>
      <x:c r="BZ1309"/>
      <x:c r="CA1309"/>
      <x:c r="CB1309"/>
      <x:c r="CC1309"/>
      <x:c r="CD1309"/>
      <x:c r="CE1309"/>
      <x:c r="CF1309"/>
      <x:c r="CG1309"/>
      <x:c r="CH1309"/>
      <x:c r="CI1309"/>
      <x:c r="CJ1309" t="str">
        <x:v>Pending</x:v>
      </x:c>
      <x:c r="CK1309" t="str">
        <x:v>Yes</x:v>
      </x:c>
      <x:c r="CL1309" t="str">
        <x:v>Yes</x:v>
      </x:c>
      <x:c r="CM1309" t="str">
        <x:v>Clear</x:v>
      </x:c>
      <x:c r="CN1309" t="str">
        <x:v>Verified — clear</x:v>
      </x:c>
      <x:c r="CO1309" t="n">
        <x:v>46272</x:v>
      </x:c>
      <x:c r="CP1309" t="str">
        <x:v>https://pubmed.ncbi.nlm.nih.gov/21483422/</x:v>
      </x:c>
      <x:c r="CQ1309"/>
      <x:c r="CR1309"/>
      <x:c r="CS1309"/>
      <x:c r="CT1309"/>
      <x:c r="CU1309"/>
      <x:c r="CV1309"/>
      <x:c r="CW1309"/>
      <x:c r="CX1309"/>
      <x:c r="CY1309"/>
      <x:c r="CZ1309"/>
      <x:c r="DA1309"/>
      <x:c r="DB1309" t="str">
        <x:f>IF(L1309="","",IF(AND(COUNT(CU1309:DA1309)=7,OR(CU1309=0,CU1309=1,CU1309=2),OR(CV1309=0,CV1309=1,CV1309=2),OR(CW1309=0,CW1309=1,CW1309=2),OR(CX1309=0,CX1309=1,CX1309=2),OR(CY1309=0,CY1309=1,CY1309=2),OR(CZ1309=0,CZ1309=1,CZ1309=2),OR(DA1309=0,DA1309=1,DA1309=2)),SUM(CU1309:DA1309),""))</x:f>
      </x:c>
      <x:c r="DC1309" t="str">
        <x:f>IF(DB1309="","",ROUND(DB1309/14*10,1))</x:f>
      </x:c>
      <x:c r="DD1309" t="str">
        <x:v>Pending</x:v>
      </x:c>
      <x:c r="DE1309" t="str">
        <x:f>IF(L1309="","",IF(DC1309="","Pending",IF(DD1309="Yes","CONDITIONAL — safety override",IF(DC1309&gt;=8,"HIGH",IF(DC1309&gt;=5,"CONDITIONAL","LOW")))))</x:f>
        <x:v>Pending</x:v>
      </x:c>
      <x:c r="DF1309" t="str">
        <x:v>Pending screening and full-text appraisal; no transferability judgment made at identification.</x:v>
      </x:c>
      <x:c r="DG1309"/>
      <x:c r="DH1309"/>
      <x:c r="DI1309"/>
      <x:c r="DJ1309"/>
      <x:c r="DK1309"/>
      <x:c r="DL1309"/>
      <x:c r="DM1309"/>
      <x:c r="DN1309"/>
      <x:c r="DO1309"/>
      <x:c r="DP1309"/>
      <x:c r="DQ1309"/>
      <x:c r="DR1309"/>
      <x:c r="DS1309"/>
      <x:c r="DT1309"/>
      <x:c r="DU1309"/>
      <x:c r="DV1309"/>
      <x:c r="DW1309"/>
      <x:c r="DX1309"/>
      <x:c r="DY1309"/>
      <x:c r="DZ1309" t="str">
        <x:v>Title/abstract screening alone does not establish effectiveness, causality, methodological quality, transferability to Brazilian public safety or an institutional recommendation.</x:v>
      </x:c>
      <x:c r="EA1309" t="str">
        <x:v>Pending</x:v>
      </x:c>
      <x:c r="EB1309" t="str">
        <x:f>IF(L1309="","",IF(EC1309="READY","Yes","No / Pending"))</x:f>
        <x:v>No / Pending</x:v>
      </x:c>
      <x:c r="EC1309" t="str">
        <x:f>IF(L1309="","",IF(OR(ISNUMBER(SEARCH("Retracted Publication",Q1309)),CM1309="Retracted",CN1309="Retracted",CM1309="Expression of Concern",CN1309="Expression of Concern",F1309="Not used",CG1309="Critical",CH1309="High",CH1309="Critical"),"BLOCKED — integrity or use restriction",IF(AND(CJ1309="Yes",CK1309="Yes",CL1309="Yes"),IF(AND(CM1309="Clear",CN1309="Verified — clear"),IF(AND(AND(LEN(TRIM(CF1309))&gt;0,LEFT(LOWER(TRIM(CF1309)),7)&lt;&gt;"pending"),OR(CG1309="High",CG1309="Moderate"),OR(CH1309="Low",CH1309="Some concerns",CH1309="Not applicable")),IF(AND(DD1309="No",OR(DE1309="HIGH",DE1309="CONDITIONAL"),AND(LEN(TRIM(DF1309))&gt;0,LEFT(LOWER(TRIM(DF1309)),7)&lt;&gt;"pending")),IF(AND(AND(LEN(TRIM(DT1309))&gt;0,LEFT(LOWER(TRIM(DT1309)),7)&lt;&gt;"pending"),AND(LEN(TRIM(DU1309))&gt;0,LEFT(LOWER(TRIM(DU1309)),7)&lt;&gt;"pending"),OR(AND(LEN(TRIM(DV1309))&gt;0,LEFT(LOWER(TRIM(DV1309)),7)&lt;&gt;"pending"),AND(LEN(TRIM(DW1309))&gt;0,LEFT(LOWER(TRIM(DW1309)),7)&lt;&gt;"pending")),AND(LEN(TRIM(DX1309))&gt;0,LEFT(LOWER(TRIM(DX1309)),7)&lt;&gt;"pending")),IF(AND(F1309="Claim-ready",OR(EA1309="Strong",EA1309="Moderate"),AND(LEN(TRIM(G1309))&gt;0,LEFT(LOWER(TRIM(G1309)),7)&lt;&gt;"pending"),G1309&lt;&gt;"No substantive use decision is permitted from identification metadata alone.",AND(LEN(TRIM(DZ1309))&gt;0,LEFT(LOWER(TRIM(DZ1309)),7)&lt;&gt;"pending"),DZ1309&lt;&gt;"Identification metadata alone does not permit any substantive scientific, causal, operational, or institutional claim.",AND(LEN(TRIM(EI1309))&gt;0,LEFT(LOWER(TRIM(EI1309)),7)&lt;&gt;"pending"),ISNUMBER(EH1309),EH1309&gt;0),"READY","PENDING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09" t="str">
        <x:v>Pending</x:v>
      </x:c>
      <x:c r="EE1309"/>
      <x:c r="EF1309" t="str">
        <x:v>Pending</x:v>
      </x:c>
      <x:c r="EG1309" t="str">
        <x:v>Pending</x:v>
      </x:c>
      <x:c r="EH1309"/>
      <x:c r="EI1309" s="501"/>
      <x:c r="EJ1309"/>
      <x:c r="EK1309" t="str">
        <x:v>Pending</x:v>
      </x:c>
      <x:c r="EL1309" t="n">
        <x:v>46272</x:v>
      </x:c>
      <x:c r="EM1309" t="str">
        <x:v>Production PubMed record imported and reconciled to Zotero item 6EJU3S5V;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09" t="n">
        <x:f>IF(L1309="","",(IF(N1309&lt;&gt;"",1,0)+IF(O1309&lt;&gt;"",1,0)+IF(AJ1309&lt;&gt;"",1,0)+IF(AU1309&lt;&gt;"",1,0)+IF(BE1309&lt;&gt;"",1,0)+IF(CF1309&lt;&gt;"",1,0)+IF(CJ1309="Yes",1,0)+IF(CL1309="Yes",1,0)+IF(DE1309&lt;&gt;"Pending",1,0)+IF(F1309&lt;&gt;"",1,0)+IF(DZ1309&lt;&gt;"",1,0)+IF(EI1309&lt;&gt;"",1,0))/12)</x:f>
        <x:v>0.4166666666666667</x:v>
      </x:c>
    </x:row>
    <x:row r="1310">
      <x:c r="A1310" t="str">
        <x:v>EV-1307</x:v>
      </x:c>
      <x:c r="B1310" t="str">
        <x:v>Integrity check</x:v>
      </x:c>
      <x:c r="C1310" t="str">
        <x:f>IF(L1310="","",IF(LEFT(EC1310,7)="BLOCKED","🔴 Do not use for conclusion",IF(EB1310="Yes","🟢 Claim-ready","🟡 Caution / context")))</x:f>
        <x:v>🟡 Caution / context</x:v>
      </x:c>
      <x:c r="D1310" t="str">
        <x:f>IF(L1310="","",EC1310)</x:f>
        <x:v>PENDING — appropriate appraisal</x:v>
      </x:c>
      <x:c r="E1310" t="str">
        <x:v>P3 — Medium</x:v>
      </x:c>
      <x:c r="F1310" t="str">
        <x:v>Pending</x:v>
      </x:c>
      <x:c r="G1310" t="str">
        <x:v>Title/abstract identify an explicit tactical/public-safety context and readiness domain; retain for full-text assessment.</x:v>
      </x:c>
      <x:c r="H1310" t="str">
        <x:v>Obtain and review lawful full text; confirm human adjudication; then select a design-specific appraisal instrument.</x:v>
      </x:c>
      <x:c r="I1310"/>
      <x:c r="J1310" t="str">
        <x:v>A — Core</x:v>
      </x:c>
      <x:c r="K1310" t="str">
        <x:v>IDENTIFIED</x:v>
      </x:c>
      <x:c r="L1310" t="str">
        <x:v>Warrior Model for Human Performance and Injury Prevention: Eagle Tactical Athlete Program (ETAP) Part II.</x:v>
      </x:c>
      <x:c r="M1310"/>
      <x:c r="N1310" t="str">
        <x:v>Abt, John P; Sell, Timothy C; Crawford, Kim; Lovalekar, Mita; Nagai, Takashi; Deluzio, Jennifer; Smalley, Brian W; McGrail, Mark A; Rowe, Russell S; Cardin, Sylvain; Lephart, Scott M</x:v>
      </x:c>
      <x:c r="O1310" t="n">
        <x:v>2010</x:v>
      </x:c>
      <x:c r="P1310" t="str">
        <x:v>Journal of special operations medicine : a peer reviewed journal for SOF medical professionals</x:v>
      </x:c>
      <x:c r="Q1310" t="str">
        <x:v>Journal Article; Randomized Controlled Trial; Research Support, Non-U.S. Gov't</x:v>
      </x:c>
      <x:c r="R1310" t="str">
        <x:v>Unclear</x:v>
      </x:c>
      <x:c r="S1310" t="str">
        <x:v>Unknown</x:v>
      </x:c>
      <x:c r="T1310" t="str">
        <x:v>eng</x:v>
      </x:c>
      <x:c r="U1310" t="str">
        <x:v>https://pubmed.ncbi.nlm.nih.gov/21442588/</x:v>
      </x:c>
      <x:c r="V1310" t="str">
        <x:v>10.55460/42ci-elhp</x:v>
      </x:c>
      <x:c r="W1310" t="str">
        <x:f>IF(V1310="","",LOWER(SUBSTITUTE(SUBSTITUTE(SUBSTITUTE(SUBSTITUTE(TRIM(V1310),"https://doi.org/",""),"http://doi.org/",""),"https://dx.doi.org/",""),"doi:","")))</x:f>
        <x:v>10.55460/42ci-elhp</x:v>
      </x:c>
      <x:c r="X1310" t="str">
        <x:v>21442588</x:v>
      </x:c>
      <x:c r="Y1310" t="str"/>
      <x:c r="Z1310"/>
      <x:c r="AA1310" t="str">
        <x:v>PubMed/MEDLINE</x:v>
      </x:c>
      <x:c r="AB1310" t="str">
        <x:v>PUBMED-A-v1.0-2026-08-28</x:v>
      </x:c>
      <x:c r="AC1310" t="str">
        <x:v>SP-PUBMED-A-20260828</x:v>
      </x:c>
      <x:c r="AD1310" s="499" t="n">
        <x:v>46262</x:v>
      </x:c>
      <x:c r="AE1310" s="499" t="n">
        <x:v>46272</x:v>
      </x:c>
      <x:c r="AF1310" t="str">
        <x:v>PGBSQK43</x:v>
      </x:c>
      <x:c r="AG1310"/>
      <x:c r="AH1310" t="str">
        <x:v>Tactical Athlete → Operational Readiness Brazil</x:v>
      </x:c>
      <x:c r="AI1310" t="str">
        <x:v>evidence-family:A</x:v>
      </x:c>
      <x:c r="AJ1310"/>
      <x:c r="AK1310" t="str">
        <x:f>IF(AJ1310="","",IF(OR(LOWER(AJ1310)="brazil",LOWER(AJ1310)="brasil"),"Yes","No"))</x:f>
      </x:c>
      <x:c r="AL1310"/>
      <x:c r="AM1310"/>
      <x:c r="AN1310"/>
      <x:c r="AO1310"/>
      <x:c r="AP1310"/>
      <x:c r="AQ1310"/>
      <x:c r="AR1310"/>
      <x:c r="AS1310"/>
      <x:c r="AT1310"/>
      <x:c r="AU1310"/>
      <x:c r="AV1310"/>
      <x:c r="AW1310"/>
      <x:c r="AX1310"/>
      <x:c r="AY1310"/>
      <x:c r="AZ1310"/>
      <x:c r="BA1310"/>
      <x:c r="BB1310"/>
      <x:c r="BC1310"/>
      <x:c r="BD1310"/>
      <x:c r="BE1310"/>
      <x:c r="BF1310"/>
      <x:c r="BG1310"/>
      <x:c r="BH1310"/>
      <x:c r="BI1310"/>
      <x:c r="BJ1310"/>
      <x:c r="BK1310"/>
      <x:c r="BL1310"/>
      <x:c r="BM1310"/>
      <x:c r="BN1310"/>
      <x:c r="BO1310"/>
      <x:c r="BP1310"/>
      <x:c r="BQ1310"/>
      <x:c r="BR1310"/>
      <x:c r="BS1310"/>
      <x:c r="BT1310"/>
      <x:c r="BU1310"/>
      <x:c r="BV1310"/>
      <x:c r="BW1310"/>
      <x:c r="BX1310"/>
      <x:c r="BY1310"/>
      <x:c r="BZ1310"/>
      <x:c r="CA1310"/>
      <x:c r="CB1310"/>
      <x:c r="CC1310"/>
      <x:c r="CD1310"/>
      <x:c r="CE1310"/>
      <x:c r="CF1310"/>
      <x:c r="CG1310"/>
      <x:c r="CH1310"/>
      <x:c r="CI1310"/>
      <x:c r="CJ1310" t="str">
        <x:v>Yes</x:v>
      </x:c>
      <x:c r="CK1310" t="str">
        <x:v>Yes</x:v>
      </x:c>
      <x:c r="CL1310" t="str">
        <x:v>Yes</x:v>
      </x:c>
      <x:c r="CM1310" t="str">
        <x:v>Clear</x:v>
      </x:c>
      <x:c r="CN1310" t="str">
        <x:v>Verified — clear</x:v>
      </x:c>
      <x:c r="CO1310" t="n">
        <x:v>46272</x:v>
      </x:c>
      <x:c r="CP1310" t="str">
        <x:v>https://pubmed.ncbi.nlm.nih.gov/21442588/</x:v>
      </x:c>
      <x:c r="CQ1310"/>
      <x:c r="CR1310"/>
      <x:c r="CS1310"/>
      <x:c r="CT1310"/>
      <x:c r="CU1310"/>
      <x:c r="CV1310"/>
      <x:c r="CW1310"/>
      <x:c r="CX1310"/>
      <x:c r="CY1310"/>
      <x:c r="CZ1310"/>
      <x:c r="DA1310"/>
      <x:c r="DB1310" t="str">
        <x:f>IF(L1310="","",IF(AND(COUNT(CU1310:DA1310)=7,OR(CU1310=0,CU1310=1,CU1310=2),OR(CV1310=0,CV1310=1,CV1310=2),OR(CW1310=0,CW1310=1,CW1310=2),OR(CX1310=0,CX1310=1,CX1310=2),OR(CY1310=0,CY1310=1,CY1310=2),OR(CZ1310=0,CZ1310=1,CZ1310=2),OR(DA1310=0,DA1310=1,DA1310=2)),SUM(CU1310:DA1310),""))</x:f>
      </x:c>
      <x:c r="DC1310" t="str">
        <x:f>IF(DB1310="","",ROUND(DB1310/14*10,1))</x:f>
      </x:c>
      <x:c r="DD1310" t="str">
        <x:v>Pending</x:v>
      </x:c>
      <x:c r="DE1310" t="str">
        <x:f>IF(L1310="","",IF(DC1310="","Pending",IF(DD1310="Yes","CONDITIONAL — safety override",IF(DC1310&gt;=8,"HIGH",IF(DC1310&gt;=5,"CONDITIONAL","LOW")))))</x:f>
        <x:v>Pending</x:v>
      </x:c>
      <x:c r="DF1310" t="str">
        <x:v>Pending screening and full-text appraisal; no transferability judgment made at identification.</x:v>
      </x:c>
      <x:c r="DG1310"/>
      <x:c r="DH1310"/>
      <x:c r="DI1310"/>
      <x:c r="DJ1310"/>
      <x:c r="DK1310"/>
      <x:c r="DL1310"/>
      <x:c r="DM1310"/>
      <x:c r="DN1310"/>
      <x:c r="DO1310"/>
      <x:c r="DP1310"/>
      <x:c r="DQ1310"/>
      <x:c r="DR1310"/>
      <x:c r="DS1310"/>
      <x:c r="DT1310"/>
      <x:c r="DU1310"/>
      <x:c r="DV1310"/>
      <x:c r="DW1310"/>
      <x:c r="DX1310"/>
      <x:c r="DY1310"/>
      <x:c r="DZ1310" t="str">
        <x:v>Title/abstract screening alone does not establish effectiveness, causality, methodological quality, transferability to Brazilian public safety or an institutional recommendation.</x:v>
      </x:c>
      <x:c r="EA1310" t="str">
        <x:v>Pending</x:v>
      </x:c>
      <x:c r="EB1310" t="str">
        <x:f>IF(L1310="","",IF(EC1310="READY","Yes","No / Pending"))</x:f>
        <x:v>No / Pending</x:v>
      </x:c>
      <x:c r="EC1310" t="str">
        <x:f>IF(L1310="","",IF(OR(ISNUMBER(SEARCH("Retracted Publication",Q1310)),CM1310="Retracted",CN1310="Retracted",CM1310="Expression of Concern",CN1310="Expression of Concern",F1310="Not used",CG1310="Critical",CH1310="High",CH1310="Critical"),"BLOCKED — integrity or use restriction",IF(AND(CJ1310="Yes",CK1310="Yes",CL1310="Yes"),IF(AND(CM1310="Clear",CN1310="Verified — clear"),IF(AND(AND(LEN(TRIM(CF1310))&gt;0,LEFT(LOWER(TRIM(CF1310)),7)&lt;&gt;"pending"),OR(CG1310="High",CG1310="Moderate"),OR(CH1310="Low",CH1310="Some concerns",CH1310="Not applicable")),IF(AND(DD1310="No",OR(DE1310="HIGH",DE1310="CONDITIONAL"),AND(LEN(TRIM(DF1310))&gt;0,LEFT(LOWER(TRIM(DF1310)),7)&lt;&gt;"pending")),IF(AND(AND(LEN(TRIM(DT1310))&gt;0,LEFT(LOWER(TRIM(DT1310)),7)&lt;&gt;"pending"),AND(LEN(TRIM(DU1310))&gt;0,LEFT(LOWER(TRIM(DU1310)),7)&lt;&gt;"pending"),OR(AND(LEN(TRIM(DV1310))&gt;0,LEFT(LOWER(TRIM(DV1310)),7)&lt;&gt;"pending"),AND(LEN(TRIM(DW1310))&gt;0,LEFT(LOWER(TRIM(DW1310)),7)&lt;&gt;"pending")),AND(LEN(TRIM(DX1310))&gt;0,LEFT(LOWER(TRIM(DX1310)),7)&lt;&gt;"pending")),IF(AND(F1310="Claim-ready",OR(EA1310="Strong",EA1310="Moderate"),AND(LEN(TRIM(G1310))&gt;0,LEFT(LOWER(TRIM(G1310)),7)&lt;&gt;"pending"),G1310&lt;&gt;"No substantive use decision is permitted from identification metadata alone.",AND(LEN(TRIM(DZ1310))&gt;0,LEFT(LOWER(TRIM(DZ1310)),7)&lt;&gt;"pending"),DZ1310&lt;&gt;"Identification metadata alone does not permit any substantive scientific, causal, operational, or institutional claim.",AND(LEN(TRIM(EI1310))&gt;0,LEFT(LOWER(TRIM(EI1310)),7)&lt;&gt;"pending"),ISNUMBER(EH1310),EH1310&gt;0),"READY","PENDING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0" t="str">
        <x:v>Pending</x:v>
      </x:c>
      <x:c r="EE1310"/>
      <x:c r="EF1310" t="str">
        <x:v>Pending</x:v>
      </x:c>
      <x:c r="EG1310" t="str">
        <x:v>Pending</x:v>
      </x:c>
      <x:c r="EH1310"/>
      <x:c r="EI1310" s="501"/>
      <x:c r="EJ1310"/>
      <x:c r="EK1310" t="str">
        <x:v>Pending</x:v>
      </x:c>
      <x:c r="EL1310" t="n">
        <x:v>46272</x:v>
      </x:c>
      <x:c r="EM1310" t="str">
        <x:v>Production PubMed record imported and reconciled to Zotero item PGBSQK43;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0" t="n">
        <x:f>IF(L1310="","",(IF(N1310&lt;&gt;"",1,0)+IF(O1310&lt;&gt;"",1,0)+IF(AJ1310&lt;&gt;"",1,0)+IF(AU1310&lt;&gt;"",1,0)+IF(BE1310&lt;&gt;"",1,0)+IF(CF1310&lt;&gt;"",1,0)+IF(CJ1310="Yes",1,0)+IF(CL1310="Yes",1,0)+IF(DE1310&lt;&gt;"Pending",1,0)+IF(F1310&lt;&gt;"",1,0)+IF(DZ1310&lt;&gt;"",1,0)+IF(EI1310&lt;&gt;"",1,0))/12)</x:f>
        <x:v>0.5</x:v>
      </x:c>
    </x:row>
    <x:row r="1311">
      <x:c r="A1311" t="str">
        <x:v>EV-1308</x:v>
      </x:c>
      <x:c r="B1311" t="str">
        <x:v>Integrity check</x:v>
      </x:c>
      <x:c r="C1311" t="str">
        <x:f>IF(L1311="","",IF(LEFT(EC1311,7)="BLOCKED","🔴 Do not use for conclusion",IF(EB1311="Yes","🟢 Claim-ready","🟡 Caution / context")))</x:f>
        <x:v>🟡 Caution / context</x:v>
      </x:c>
      <x:c r="D1311" t="str">
        <x:f>IF(L1311="","",EC1311)</x:f>
        <x:v>PENDING — appropriate appraisal</x:v>
      </x:c>
      <x:c r="E1311" t="str">
        <x:v>P3 — Medium</x:v>
      </x:c>
      <x:c r="F1311" t="str">
        <x:v>Pending</x:v>
      </x:c>
      <x:c r="G1311" t="str">
        <x:v>Title/abstract identify an explicit tactical/public-safety context and readiness domain; retain for full-text assessment.</x:v>
      </x:c>
      <x:c r="H1311" t="str">
        <x:v>Obtain and review lawful full text; confirm human adjudication; then select a design-specific appraisal instrument.</x:v>
      </x:c>
      <x:c r="I1311"/>
      <x:c r="J1311" t="str">
        <x:v>A — Core</x:v>
      </x:c>
      <x:c r="K1311" t="str">
        <x:v>IDENTIFIED</x:v>
      </x:c>
      <x:c r="L1311" t="str">
        <x:v>Warrior Model for Human Performance and Injury Prevention: Eagle Tactical Athlete Program (ETAP) Part I.</x:v>
      </x:c>
      <x:c r="M1311"/>
      <x:c r="N1311" t="str">
        <x:v>Sell, Timothy C; Abt, John P; Crawford, Kim; Lovalekar, Mita; Nagai, Takashi; Deluzio, Jennifer; Smalley, Brian W; McGrail, Mark A; Rowe, Russell S; Cardin, Sylvain; Lephart, Scott M</x:v>
      </x:c>
      <x:c r="O1311" t="n">
        <x:v>2010</x:v>
      </x:c>
      <x:c r="P1311" t="str">
        <x:v>Journal of special operations medicine : a peer reviewed journal for SOF medical professionals</x:v>
      </x:c>
      <x:c r="Q1311" t="str">
        <x:v>Journal Article; Randomized Controlled Trial; Research Support, U.S. Gov't, Non-P.H.S.</x:v>
      </x:c>
      <x:c r="R1311" t="str">
        <x:v>Unclear</x:v>
      </x:c>
      <x:c r="S1311" t="str">
        <x:v>Unknown</x:v>
      </x:c>
      <x:c r="T1311" t="str">
        <x:v>eng</x:v>
      </x:c>
      <x:c r="U1311" t="str">
        <x:v>https://pubmed.ncbi.nlm.nih.gov/21442587/</x:v>
      </x:c>
      <x:c r="V1311" t="str">
        <x:v>10.55460/556o-k7n2</x:v>
      </x:c>
      <x:c r="W1311" t="str">
        <x:f>IF(V1311="","",LOWER(SUBSTITUTE(SUBSTITUTE(SUBSTITUTE(SUBSTITUTE(TRIM(V1311),"https://doi.org/",""),"http://doi.org/",""),"https://dx.doi.org/",""),"doi:","")))</x:f>
        <x:v>10.55460/556o-k7n2</x:v>
      </x:c>
      <x:c r="X1311" t="str">
        <x:v>21442587</x:v>
      </x:c>
      <x:c r="Y1311" t="str"/>
      <x:c r="Z1311"/>
      <x:c r="AA1311" t="str">
        <x:v>PubMed/MEDLINE</x:v>
      </x:c>
      <x:c r="AB1311" t="str">
        <x:v>PUBMED-A-v1.0-2026-08-28</x:v>
      </x:c>
      <x:c r="AC1311" t="str">
        <x:v>SP-PUBMED-A-20260828</x:v>
      </x:c>
      <x:c r="AD1311" s="499" t="n">
        <x:v>46262</x:v>
      </x:c>
      <x:c r="AE1311" s="499" t="n">
        <x:v>46272</x:v>
      </x:c>
      <x:c r="AF1311" t="str">
        <x:v>X7V42HWB</x:v>
      </x:c>
      <x:c r="AG1311"/>
      <x:c r="AH1311" t="str">
        <x:v>Tactical Athlete → Operational Readiness Brazil</x:v>
      </x:c>
      <x:c r="AI1311" t="str">
        <x:v>evidence-family:A</x:v>
      </x:c>
      <x:c r="AJ1311"/>
      <x:c r="AK1311" t="str">
        <x:f>IF(AJ1311="","",IF(OR(LOWER(AJ1311)="brazil",LOWER(AJ1311)="brasil"),"Yes","No"))</x:f>
      </x:c>
      <x:c r="AL1311"/>
      <x:c r="AM1311"/>
      <x:c r="AN1311"/>
      <x:c r="AO1311"/>
      <x:c r="AP1311"/>
      <x:c r="AQ1311"/>
      <x:c r="AR1311"/>
      <x:c r="AS1311"/>
      <x:c r="AT1311"/>
      <x:c r="AU1311"/>
      <x:c r="AV1311"/>
      <x:c r="AW1311"/>
      <x:c r="AX1311"/>
      <x:c r="AY1311"/>
      <x:c r="AZ1311"/>
      <x:c r="BA1311"/>
      <x:c r="BB1311"/>
      <x:c r="BC1311"/>
      <x:c r="BD1311"/>
      <x:c r="BE1311"/>
      <x:c r="BF1311"/>
      <x:c r="BG1311"/>
      <x:c r="BH1311"/>
      <x:c r="BI1311"/>
      <x:c r="BJ1311"/>
      <x:c r="BK1311"/>
      <x:c r="BL1311"/>
      <x:c r="BM1311"/>
      <x:c r="BN1311"/>
      <x:c r="BO1311"/>
      <x:c r="BP1311"/>
      <x:c r="BQ1311"/>
      <x:c r="BR1311"/>
      <x:c r="BS1311"/>
      <x:c r="BT1311"/>
      <x:c r="BU1311"/>
      <x:c r="BV1311"/>
      <x:c r="BW1311"/>
      <x:c r="BX1311"/>
      <x:c r="BY1311"/>
      <x:c r="BZ1311"/>
      <x:c r="CA1311"/>
      <x:c r="CB1311"/>
      <x:c r="CC1311"/>
      <x:c r="CD1311"/>
      <x:c r="CE1311"/>
      <x:c r="CF1311"/>
      <x:c r="CG1311"/>
      <x:c r="CH1311"/>
      <x:c r="CI1311"/>
      <x:c r="CJ1311" t="str">
        <x:v>Yes</x:v>
      </x:c>
      <x:c r="CK1311" t="str">
        <x:v>Yes</x:v>
      </x:c>
      <x:c r="CL1311" t="str">
        <x:v>Yes</x:v>
      </x:c>
      <x:c r="CM1311" t="str">
        <x:v>Clear</x:v>
      </x:c>
      <x:c r="CN1311" t="str">
        <x:v>Verified — clear</x:v>
      </x:c>
      <x:c r="CO1311" t="n">
        <x:v>46272</x:v>
      </x:c>
      <x:c r="CP1311" t="str">
        <x:v>https://pubmed.ncbi.nlm.nih.gov/21442587/</x:v>
      </x:c>
      <x:c r="CQ1311"/>
      <x:c r="CR1311"/>
      <x:c r="CS1311"/>
      <x:c r="CT1311"/>
      <x:c r="CU1311"/>
      <x:c r="CV1311"/>
      <x:c r="CW1311"/>
      <x:c r="CX1311"/>
      <x:c r="CY1311"/>
      <x:c r="CZ1311"/>
      <x:c r="DA1311"/>
      <x:c r="DB1311" t="str">
        <x:f>IF(L1311="","",IF(AND(COUNT(CU1311:DA1311)=7,OR(CU1311=0,CU1311=1,CU1311=2),OR(CV1311=0,CV1311=1,CV1311=2),OR(CW1311=0,CW1311=1,CW1311=2),OR(CX1311=0,CX1311=1,CX1311=2),OR(CY1311=0,CY1311=1,CY1311=2),OR(CZ1311=0,CZ1311=1,CZ1311=2),OR(DA1311=0,DA1311=1,DA1311=2)),SUM(CU1311:DA1311),""))</x:f>
      </x:c>
      <x:c r="DC1311" t="str">
        <x:f>IF(DB1311="","",ROUND(DB1311/14*10,1))</x:f>
      </x:c>
      <x:c r="DD1311" t="str">
        <x:v>Pending</x:v>
      </x:c>
      <x:c r="DE1311" t="str">
        <x:f>IF(L1311="","",IF(DC1311="","Pending",IF(DD1311="Yes","CONDITIONAL — safety override",IF(DC1311&gt;=8,"HIGH",IF(DC1311&gt;=5,"CONDITIONAL","LOW")))))</x:f>
        <x:v>Pending</x:v>
      </x:c>
      <x:c r="DF1311" t="str">
        <x:v>Pending screening and full-text appraisal; no transferability judgment made at identification.</x:v>
      </x:c>
      <x:c r="DG1311"/>
      <x:c r="DH1311"/>
      <x:c r="DI1311"/>
      <x:c r="DJ1311"/>
      <x:c r="DK1311"/>
      <x:c r="DL1311"/>
      <x:c r="DM1311"/>
      <x:c r="DN1311"/>
      <x:c r="DO1311"/>
      <x:c r="DP1311"/>
      <x:c r="DQ1311"/>
      <x:c r="DR1311"/>
      <x:c r="DS1311"/>
      <x:c r="DT1311"/>
      <x:c r="DU1311"/>
      <x:c r="DV1311"/>
      <x:c r="DW1311"/>
      <x:c r="DX1311"/>
      <x:c r="DY1311"/>
      <x:c r="DZ1311" t="str">
        <x:v>Title/abstract screening alone does not establish effectiveness, causality, methodological quality, transferability to Brazilian public safety or an institutional recommendation.</x:v>
      </x:c>
      <x:c r="EA1311" t="str">
        <x:v>Pending</x:v>
      </x:c>
      <x:c r="EB1311" t="str">
        <x:f>IF(L1311="","",IF(EC1311="READY","Yes","No / Pending"))</x:f>
        <x:v>No / Pending</x:v>
      </x:c>
      <x:c r="EC1311" t="str">
        <x:f>IF(L1311="","",IF(OR(ISNUMBER(SEARCH("Retracted Publication",Q1311)),CM1311="Retracted",CN1311="Retracted",CM1311="Expression of Concern",CN1311="Expression of Concern",F1311="Not used",CG1311="Critical",CH1311="High",CH1311="Critical"),"BLOCKED — integrity or use restriction",IF(AND(CJ1311="Yes",CK1311="Yes",CL1311="Yes"),IF(AND(CM1311="Clear",CN1311="Verified — clear"),IF(AND(AND(LEN(TRIM(CF1311))&gt;0,LEFT(LOWER(TRIM(CF1311)),7)&lt;&gt;"pending"),OR(CG1311="High",CG1311="Moderate"),OR(CH1311="Low",CH1311="Some concerns",CH1311="Not applicable")),IF(AND(DD1311="No",OR(DE1311="HIGH",DE1311="CONDITIONAL"),AND(LEN(TRIM(DF1311))&gt;0,LEFT(LOWER(TRIM(DF1311)),7)&lt;&gt;"pending")),IF(AND(AND(LEN(TRIM(DT1311))&gt;0,LEFT(LOWER(TRIM(DT1311)),7)&lt;&gt;"pending"),AND(LEN(TRIM(DU1311))&gt;0,LEFT(LOWER(TRIM(DU1311)),7)&lt;&gt;"pending"),OR(AND(LEN(TRIM(DV1311))&gt;0,LEFT(LOWER(TRIM(DV1311)),7)&lt;&gt;"pending"),AND(LEN(TRIM(DW1311))&gt;0,LEFT(LOWER(TRIM(DW1311)),7)&lt;&gt;"pending")),AND(LEN(TRIM(DX1311))&gt;0,LEFT(LOWER(TRIM(DX1311)),7)&lt;&gt;"pending")),IF(AND(F1311="Claim-ready",OR(EA1311="Strong",EA1311="Moderate"),AND(LEN(TRIM(G1311))&gt;0,LEFT(LOWER(TRIM(G1311)),7)&lt;&gt;"pending"),G1311&lt;&gt;"No substantive use decision is permitted from identification metadata alone.",AND(LEN(TRIM(DZ1311))&gt;0,LEFT(LOWER(TRIM(DZ1311)),7)&lt;&gt;"pending"),DZ1311&lt;&gt;"Identification metadata alone does not permit any substantive scientific, causal, operational, or institutional claim.",AND(LEN(TRIM(EI1311))&gt;0,LEFT(LOWER(TRIM(EI1311)),7)&lt;&gt;"pending"),ISNUMBER(EH1311),EH1311&gt;0),"READY","PENDING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1" t="str">
        <x:v>Pending</x:v>
      </x:c>
      <x:c r="EE1311"/>
      <x:c r="EF1311" t="str">
        <x:v>Pending</x:v>
      </x:c>
      <x:c r="EG1311" t="str">
        <x:v>Pending</x:v>
      </x:c>
      <x:c r="EH1311"/>
      <x:c r="EI1311" s="501"/>
      <x:c r="EJ1311"/>
      <x:c r="EK1311" t="str">
        <x:v>Pending</x:v>
      </x:c>
      <x:c r="EL1311" t="n">
        <x:v>46272</x:v>
      </x:c>
      <x:c r="EM1311" t="str">
        <x:v>Production PubMed record imported and reconciled to Zotero item X7V42HWB;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1" t="n">
        <x:f>IF(L1311="","",(IF(N1311&lt;&gt;"",1,0)+IF(O1311&lt;&gt;"",1,0)+IF(AJ1311&lt;&gt;"",1,0)+IF(AU1311&lt;&gt;"",1,0)+IF(BE1311&lt;&gt;"",1,0)+IF(CF1311&lt;&gt;"",1,0)+IF(CJ1311="Yes",1,0)+IF(CL1311="Yes",1,0)+IF(DE1311&lt;&gt;"Pending",1,0)+IF(F1311&lt;&gt;"",1,0)+IF(DZ1311&lt;&gt;"",1,0)+IF(EI1311&lt;&gt;"",1,0))/12)</x:f>
        <x:v>0.5</x:v>
      </x:c>
    </x:row>
    <x:row r="1312">
      <x:c r="A1312" t="str">
        <x:v>EV-1309</x:v>
      </x:c>
      <x:c r="B1312" t="str">
        <x:v>Integrity check</x:v>
      </x:c>
      <x:c r="C1312" t="str">
        <x:f>IF(L1312="","",IF(LEFT(EC1312,7)="BLOCKED","🔴 Do not use for conclusion",IF(EB1312="Yes","🟢 Claim-ready","🟡 Caution / context")))</x:f>
        <x:v>🟡 Caution / context</x:v>
      </x:c>
      <x:c r="D1312" t="str">
        <x:f>IF(L1312="","",EC1312)</x:f>
        <x:v>PENDING — appropriate appraisal</x:v>
      </x:c>
      <x:c r="E1312" t="str">
        <x:v>P3 — Medium</x:v>
      </x:c>
      <x:c r="F1312" t="str">
        <x:v>Pending</x:v>
      </x:c>
      <x:c r="G1312" t="str">
        <x:v>Title/abstract identify an explicit tactical/public-safety context and readiness domain; retain for full-text assessment.</x:v>
      </x:c>
      <x:c r="H1312" t="str">
        <x:v>Obtain and review lawful full text; confirm human adjudication; then select a design-specific appraisal instrument.</x:v>
      </x:c>
      <x:c r="I1312"/>
      <x:c r="J1312" t="str">
        <x:v>A — Core</x:v>
      </x:c>
      <x:c r="K1312" t="str">
        <x:v>IDENTIFIED</x:v>
      </x:c>
      <x:c r="L1312" t="str">
        <x:v>A systematic review of job-specific workers' health surveillance activities for fire-fighting, ambulance, police and military personnel.</x:v>
      </x:c>
      <x:c r="M1312"/>
      <x:c r="N1312" t="str">
        <x:v>Plat, M J; Frings-Dresen, M H W; Sluiter, J K</x:v>
      </x:c>
      <x:c r="O1312" t="n">
        <x:v>2011</x:v>
      </x:c>
      <x:c r="P1312" t="str">
        <x:v>International archives of occupational and environmental health</x:v>
      </x:c>
      <x:c r="Q1312" t="str">
        <x:v>Journal Article; Systematic Review</x:v>
      </x:c>
      <x:c r="R1312" t="str">
        <x:v>Unclear</x:v>
      </x:c>
      <x:c r="S1312" t="str">
        <x:v>Unknown</x:v>
      </x:c>
      <x:c r="T1312" t="str">
        <x:v>eng</x:v>
      </x:c>
      <x:c r="U1312" t="str">
        <x:v>https://pubmed.ncbi.nlm.nih.gov/21318608/</x:v>
      </x:c>
      <x:c r="V1312" t="str">
        <x:v>10.1007/s00420-011-0614-y</x:v>
      </x:c>
      <x:c r="W1312" t="str">
        <x:f>IF(V1312="","",LOWER(SUBSTITUTE(SUBSTITUTE(SUBSTITUTE(SUBSTITUTE(TRIM(V1312),"https://doi.org/",""),"http://doi.org/",""),"https://dx.doi.org/",""),"doi:","")))</x:f>
        <x:v>10.1007/s00420-011-0614-y</x:v>
      </x:c>
      <x:c r="X1312" t="str">
        <x:v>21318608</x:v>
      </x:c>
      <x:c r="Y1312" t="str"/>
      <x:c r="Z1312"/>
      <x:c r="AA1312" t="str">
        <x:v>PubMed/MEDLINE</x:v>
      </x:c>
      <x:c r="AB1312" t="str">
        <x:v>PUBMED-A-v1.0-2026-08-28</x:v>
      </x:c>
      <x:c r="AC1312" t="str">
        <x:v>SP-PUBMED-A-20260828</x:v>
      </x:c>
      <x:c r="AD1312" s="499" t="n">
        <x:v>46262</x:v>
      </x:c>
      <x:c r="AE1312" s="499" t="n">
        <x:v>46272</x:v>
      </x:c>
      <x:c r="AF1312" t="str">
        <x:v>WBQQDA66</x:v>
      </x:c>
      <x:c r="AG1312"/>
      <x:c r="AH1312" t="str">
        <x:v>Tactical Athlete → Operational Readiness Brazil</x:v>
      </x:c>
      <x:c r="AI1312" t="str">
        <x:v>evidence-family:A</x:v>
      </x:c>
      <x:c r="AJ1312"/>
      <x:c r="AK1312" t="str">
        <x:f>IF(AJ1312="","",IF(OR(LOWER(AJ1312)="brazil",LOWER(AJ1312)="brasil"),"Yes","No"))</x:f>
      </x:c>
      <x:c r="AL1312"/>
      <x:c r="AM1312"/>
      <x:c r="AN1312"/>
      <x:c r="AO1312"/>
      <x:c r="AP1312"/>
      <x:c r="AQ1312"/>
      <x:c r="AR1312"/>
      <x:c r="AS1312"/>
      <x:c r="AT1312"/>
      <x:c r="AU1312"/>
      <x:c r="AV1312"/>
      <x:c r="AW1312"/>
      <x:c r="AX1312"/>
      <x:c r="AY1312"/>
      <x:c r="AZ1312"/>
      <x:c r="BA1312"/>
      <x:c r="BB1312"/>
      <x:c r="BC1312"/>
      <x:c r="BD1312"/>
      <x:c r="BE1312"/>
      <x:c r="BF1312"/>
      <x:c r="BG1312"/>
      <x:c r="BH1312"/>
      <x:c r="BI1312"/>
      <x:c r="BJ1312"/>
      <x:c r="BK1312"/>
      <x:c r="BL1312"/>
      <x:c r="BM1312"/>
      <x:c r="BN1312"/>
      <x:c r="BO1312"/>
      <x:c r="BP1312"/>
      <x:c r="BQ1312"/>
      <x:c r="BR1312"/>
      <x:c r="BS1312"/>
      <x:c r="BT1312"/>
      <x:c r="BU1312"/>
      <x:c r="BV1312"/>
      <x:c r="BW1312"/>
      <x:c r="BX1312"/>
      <x:c r="BY1312"/>
      <x:c r="BZ1312"/>
      <x:c r="CA1312"/>
      <x:c r="CB1312"/>
      <x:c r="CC1312"/>
      <x:c r="CD1312"/>
      <x:c r="CE1312"/>
      <x:c r="CF1312"/>
      <x:c r="CG1312"/>
      <x:c r="CH1312"/>
      <x:c r="CI1312"/>
      <x:c r="CJ1312" t="str">
        <x:v>Yes</x:v>
      </x:c>
      <x:c r="CK1312" t="str">
        <x:v>Yes</x:v>
      </x:c>
      <x:c r="CL1312" t="str">
        <x:v>Yes</x:v>
      </x:c>
      <x:c r="CM1312" t="str">
        <x:v>Clear</x:v>
      </x:c>
      <x:c r="CN1312" t="str">
        <x:v>Verified — clear</x:v>
      </x:c>
      <x:c r="CO1312" t="n">
        <x:v>46272</x:v>
      </x:c>
      <x:c r="CP1312" t="str">
        <x:v>https://pubmed.ncbi.nlm.nih.gov/21318608/</x:v>
      </x:c>
      <x:c r="CQ1312"/>
      <x:c r="CR1312"/>
      <x:c r="CS1312"/>
      <x:c r="CT1312"/>
      <x:c r="CU1312"/>
      <x:c r="CV1312"/>
      <x:c r="CW1312"/>
      <x:c r="CX1312"/>
      <x:c r="CY1312"/>
      <x:c r="CZ1312"/>
      <x:c r="DA1312"/>
      <x:c r="DB1312" t="str">
        <x:f>IF(L1312="","",IF(AND(COUNT(CU1312:DA1312)=7,OR(CU1312=0,CU1312=1,CU1312=2),OR(CV1312=0,CV1312=1,CV1312=2),OR(CW1312=0,CW1312=1,CW1312=2),OR(CX1312=0,CX1312=1,CX1312=2),OR(CY1312=0,CY1312=1,CY1312=2),OR(CZ1312=0,CZ1312=1,CZ1312=2),OR(DA1312=0,DA1312=1,DA1312=2)),SUM(CU1312:DA1312),""))</x:f>
      </x:c>
      <x:c r="DC1312" t="str">
        <x:f>IF(DB1312="","",ROUND(DB1312/14*10,1))</x:f>
      </x:c>
      <x:c r="DD1312" t="str">
        <x:v>Pending</x:v>
      </x:c>
      <x:c r="DE1312" t="str">
        <x:f>IF(L1312="","",IF(DC1312="","Pending",IF(DD1312="Yes","CONDITIONAL — safety override",IF(DC1312&gt;=8,"HIGH",IF(DC1312&gt;=5,"CONDITIONAL","LOW")))))</x:f>
        <x:v>Pending</x:v>
      </x:c>
      <x:c r="DF1312" t="str">
        <x:v>Pending screening and full-text appraisal; no transferability judgment made at identification.</x:v>
      </x:c>
      <x:c r="DG1312"/>
      <x:c r="DH1312"/>
      <x:c r="DI1312"/>
      <x:c r="DJ1312"/>
      <x:c r="DK1312"/>
      <x:c r="DL1312"/>
      <x:c r="DM1312"/>
      <x:c r="DN1312"/>
      <x:c r="DO1312"/>
      <x:c r="DP1312"/>
      <x:c r="DQ1312"/>
      <x:c r="DR1312"/>
      <x:c r="DS1312"/>
      <x:c r="DT1312"/>
      <x:c r="DU1312"/>
      <x:c r="DV1312"/>
      <x:c r="DW1312"/>
      <x:c r="DX1312"/>
      <x:c r="DY1312"/>
      <x:c r="DZ1312" t="str">
        <x:v>Title/abstract screening alone does not establish effectiveness, causality, methodological quality, transferability to Brazilian public safety or an institutional recommendation.</x:v>
      </x:c>
      <x:c r="EA1312" t="str">
        <x:v>Pending</x:v>
      </x:c>
      <x:c r="EB1312" t="str">
        <x:f>IF(L1312="","",IF(EC1312="READY","Yes","No / Pending"))</x:f>
        <x:v>No / Pending</x:v>
      </x:c>
      <x:c r="EC1312" t="str">
        <x:f>IF(L1312="","",IF(OR(ISNUMBER(SEARCH("Retracted Publication",Q1312)),CM1312="Retracted",CN1312="Retracted",CM1312="Expression of Concern",CN1312="Expression of Concern",F1312="Not used",CG1312="Critical",CH1312="High",CH1312="Critical"),"BLOCKED — integrity or use restriction",IF(AND(CJ1312="Yes",CK1312="Yes",CL1312="Yes"),IF(AND(CM1312="Clear",CN1312="Verified — clear"),IF(AND(AND(LEN(TRIM(CF1312))&gt;0,LEFT(LOWER(TRIM(CF1312)),7)&lt;&gt;"pending"),OR(CG1312="High",CG1312="Moderate"),OR(CH1312="Low",CH1312="Some concerns",CH1312="Not applicable")),IF(AND(DD1312="No",OR(DE1312="HIGH",DE1312="CONDITIONAL"),AND(LEN(TRIM(DF1312))&gt;0,LEFT(LOWER(TRIM(DF1312)),7)&lt;&gt;"pending")),IF(AND(AND(LEN(TRIM(DT1312))&gt;0,LEFT(LOWER(TRIM(DT1312)),7)&lt;&gt;"pending"),AND(LEN(TRIM(DU1312))&gt;0,LEFT(LOWER(TRIM(DU1312)),7)&lt;&gt;"pending"),OR(AND(LEN(TRIM(DV1312))&gt;0,LEFT(LOWER(TRIM(DV1312)),7)&lt;&gt;"pending"),AND(LEN(TRIM(DW1312))&gt;0,LEFT(LOWER(TRIM(DW1312)),7)&lt;&gt;"pending")),AND(LEN(TRIM(DX1312))&gt;0,LEFT(LOWER(TRIM(DX1312)),7)&lt;&gt;"pending")),IF(AND(F1312="Claim-ready",OR(EA1312="Strong",EA1312="Moderate"),AND(LEN(TRIM(G1312))&gt;0,LEFT(LOWER(TRIM(G1312)),7)&lt;&gt;"pending"),G1312&lt;&gt;"No substantive use decision is permitted from identification metadata alone.",AND(LEN(TRIM(DZ1312))&gt;0,LEFT(LOWER(TRIM(DZ1312)),7)&lt;&gt;"pending"),DZ1312&lt;&gt;"Identification metadata alone does not permit any substantive scientific, causal, operational, or institutional claim.",AND(LEN(TRIM(EI1312))&gt;0,LEFT(LOWER(TRIM(EI1312)),7)&lt;&gt;"pending"),ISNUMBER(EH1312),EH1312&gt;0),"READY","PENDING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2" t="str">
        <x:v>Pending</x:v>
      </x:c>
      <x:c r="EE1312"/>
      <x:c r="EF1312" t="str">
        <x:v>Pending</x:v>
      </x:c>
      <x:c r="EG1312" t="str">
        <x:v>Pending</x:v>
      </x:c>
      <x:c r="EH1312"/>
      <x:c r="EI1312" s="501"/>
      <x:c r="EJ1312"/>
      <x:c r="EK1312" t="str">
        <x:v>Pending</x:v>
      </x:c>
      <x:c r="EL1312" t="n">
        <x:v>46272</x:v>
      </x:c>
      <x:c r="EM1312" t="str">
        <x:v>Production PubMed record imported and reconciled to Zotero item WBQQDA66;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2" t="n">
        <x:f>IF(L1312="","",(IF(N1312&lt;&gt;"",1,0)+IF(O1312&lt;&gt;"",1,0)+IF(AJ1312&lt;&gt;"",1,0)+IF(AU1312&lt;&gt;"",1,0)+IF(BE1312&lt;&gt;"",1,0)+IF(CF1312&lt;&gt;"",1,0)+IF(CJ1312="Yes",1,0)+IF(CL1312="Yes",1,0)+IF(DE1312&lt;&gt;"Pending",1,0)+IF(F1312&lt;&gt;"",1,0)+IF(DZ1312&lt;&gt;"",1,0)+IF(EI1312&lt;&gt;"",1,0))/12)</x:f>
        <x:v>0.5</x:v>
      </x:c>
    </x:row>
    <x:row r="1313">
      <x:c r="A1313" t="str">
        <x:v>EV-1310</x:v>
      </x:c>
      <x:c r="B1313" t="str">
        <x:v>Metadata verification</x:v>
      </x:c>
      <x:c r="C1313" t="str">
        <x:f>IF(L1313="","",IF(LEFT(EC1313,7)="BLOCKED","🔴 Do not use for conclusion",IF(EB1313="Yes","🟢 Claim-ready","🟡 Caution / context")))</x:f>
        <x:v>🟡 Caution / context</x:v>
      </x:c>
      <x:c r="D1313" t="str">
        <x:f>IF(L1313="","",EC1313)</x:f>
        <x:v>PENDING — verification</x:v>
      </x:c>
      <x:c r="E1313" t="str">
        <x:v>P2 — High</x:v>
      </x:c>
      <x:c r="F1313" t="str">
        <x:v>Pending</x:v>
      </x:c>
      <x:c r="G1313" t="str">
        <x:v>Title/abstract identify an explicit operational APHT/medical-readiness topic; retain for full-text assessment.</x:v>
      </x:c>
      <x:c r="H1313" t="str">
        <x:v>Obtain and review lawful full text; confirm human adjudication; then select a design-specific appraisal instrument.</x:v>
      </x:c>
      <x:c r="I1313"/>
      <x:c r="J1313" t="str">
        <x:v>B — APHT / Medical Readiness</x:v>
      </x:c>
      <x:c r="K1313" t="str">
        <x:v>IDENTIFIED</x:v>
      </x:c>
      <x:c r="L1313" t="str">
        <x:v>Diagnostic yield of nasal scrape biopsies in primary ciliary dyskinesia: a multicenter experience.</x:v>
      </x:c>
      <x:c r="M1313"/>
      <x:c r="N1313" t="str">
        <x:v>Olin, J Tod; Burns, Kim; Carson, Johnny L; Metjian, Hilda; Atkinson, Jeffrey J; Davis, Stephanie D; Dell, Sharon D; Ferkol, Thomas W; Milla, Carlos E; Olivier, Kenneth N; Rosenfeld, Margaret; Baker, Brock; Leigh, Margaret W; Knowles, Michael R; Sagel, Scott D</x:v>
      </x:c>
      <x:c r="O1313" t="n">
        <x:v>2011</x:v>
      </x:c>
      <x:c r="P1313" t="str">
        <x:v>Pediatric pulmonology</x:v>
      </x:c>
      <x:c r="Q1313" t="str">
        <x:v>Journal Article; Multicenter Study; Research Support, N.I.H., Extramural; Research Support, N.I.H., Intramural; Research Support, Non-U.S. Gov't</x:v>
      </x:c>
      <x:c r="R1313" t="str">
        <x:v>Unclear</x:v>
      </x:c>
      <x:c r="S1313" t="str">
        <x:v>Unknown</x:v>
      </x:c>
      <x:c r="T1313" t="str">
        <x:v>eng</x:v>
      </x:c>
      <x:c r="U1313" t="str">
        <x:v>https://pubmed.ncbi.nlm.nih.gov/21284095/</x:v>
      </x:c>
      <x:c r="V1313" t="str">
        <x:v>10.1002/ppul.21402</x:v>
      </x:c>
      <x:c r="W1313" t="str">
        <x:f>IF(V1313="","",LOWER(SUBSTITUTE(SUBSTITUTE(SUBSTITUTE(SUBSTITUTE(TRIM(V1313),"https://doi.org/",""),"http://doi.org/",""),"https://dx.doi.org/",""),"doi:","")))</x:f>
        <x:v>10.1002/ppul.21402</x:v>
      </x:c>
      <x:c r="X1313" t="str">
        <x:v>21284095</x:v>
      </x:c>
      <x:c r="Y1313" t="str">
        <x:v>PMC3875629</x:v>
      </x:c>
      <x:c r="Z1313"/>
      <x:c r="AA1313" t="str">
        <x:v>PubMed/MEDLINE</x:v>
      </x:c>
      <x:c r="AB1313" t="str">
        <x:v>PUBMED-B-v1.0-2026-08-28</x:v>
      </x:c>
      <x:c r="AC1313" t="str">
        <x:v>SP-PUBMED-B-20260828</x:v>
      </x:c>
      <x:c r="AD1313" s="499" t="n">
        <x:v>46262</x:v>
      </x:c>
      <x:c r="AE1313" s="499" t="n">
        <x:v>46272</x:v>
      </x:c>
      <x:c r="AF1313" t="str">
        <x:v>N7ZZCQJ7</x:v>
      </x:c>
      <x:c r="AG1313"/>
      <x:c r="AH1313" t="str">
        <x:v>Tactical Athlete → Operational Readiness Brazil</x:v>
      </x:c>
      <x:c r="AI1313" t="str">
        <x:v>evidence-family:B</x:v>
      </x:c>
      <x:c r="AJ1313"/>
      <x:c r="AK1313" t="str">
        <x:f>IF(AJ1313="","",IF(OR(LOWER(AJ1313)="brazil",LOWER(AJ1313)="brasil"),"Yes","No"))</x:f>
      </x:c>
      <x:c r="AL1313"/>
      <x:c r="AM1313"/>
      <x:c r="AN1313"/>
      <x:c r="AO1313"/>
      <x:c r="AP1313"/>
      <x:c r="AQ1313"/>
      <x:c r="AR1313"/>
      <x:c r="AS1313"/>
      <x:c r="AT1313"/>
      <x:c r="AU1313"/>
      <x:c r="AV1313"/>
      <x:c r="AW1313"/>
      <x:c r="AX1313"/>
      <x:c r="AY1313"/>
      <x:c r="AZ1313"/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/>
      <x:c r="BO1313"/>
      <x:c r="BP1313"/>
      <x:c r="BQ1313"/>
      <x:c r="BR1313"/>
      <x:c r="BS1313"/>
      <x:c r="BT1313"/>
      <x:c r="BU1313"/>
      <x:c r="BV1313"/>
      <x:c r="BW1313"/>
      <x:c r="BX1313"/>
      <x:c r="BY1313"/>
      <x:c r="BZ1313"/>
      <x:c r="CA1313"/>
      <x:c r="CB1313"/>
      <x:c r="CC1313"/>
      <x:c r="CD1313"/>
      <x:c r="CE1313"/>
      <x:c r="CF1313"/>
      <x:c r="CG1313"/>
      <x:c r="CH1313"/>
      <x:c r="CI1313"/>
      <x:c r="CJ1313" t="str">
        <x:v>Pending</x:v>
      </x:c>
      <x:c r="CK1313" t="str">
        <x:v>Yes</x:v>
      </x:c>
      <x:c r="CL1313" t="str">
        <x:v>Yes</x:v>
      </x:c>
      <x:c r="CM1313" t="str">
        <x:v>Clear</x:v>
      </x:c>
      <x:c r="CN1313" t="str">
        <x:v>Verified — clear</x:v>
      </x:c>
      <x:c r="CO1313" t="n">
        <x:v>46272</x:v>
      </x:c>
      <x:c r="CP1313" t="str">
        <x:v>https://pubmed.ncbi.nlm.nih.gov/21284095/</x:v>
      </x:c>
      <x:c r="CQ1313"/>
      <x:c r="CR1313"/>
      <x:c r="CS1313"/>
      <x:c r="CT1313"/>
      <x:c r="CU1313"/>
      <x:c r="CV1313"/>
      <x:c r="CW1313"/>
      <x:c r="CX1313"/>
      <x:c r="CY1313"/>
      <x:c r="CZ1313"/>
      <x:c r="DA1313"/>
      <x:c r="DB1313" t="str">
        <x:f>IF(L1313="","",IF(AND(COUNT(CU1313:DA1313)=7,OR(CU1313=0,CU1313=1,CU1313=2),OR(CV1313=0,CV1313=1,CV1313=2),OR(CW1313=0,CW1313=1,CW1313=2),OR(CX1313=0,CX1313=1,CX1313=2),OR(CY1313=0,CY1313=1,CY1313=2),OR(CZ1313=0,CZ1313=1,CZ1313=2),OR(DA1313=0,DA1313=1,DA1313=2)),SUM(CU1313:DA1313),""))</x:f>
      </x:c>
      <x:c r="DC1313" t="str">
        <x:f>IF(DB1313="","",ROUND(DB1313/14*10,1))</x:f>
      </x:c>
      <x:c r="DD1313" t="str">
        <x:v>Pending</x:v>
      </x:c>
      <x:c r="DE1313" t="str">
        <x:f>IF(L1313="","",IF(DC1313="","Pending",IF(DD1313="Yes","CONDITIONAL — safety override",IF(DC1313&gt;=8,"HIGH",IF(DC1313&gt;=5,"CONDITIONAL","LOW")))))</x:f>
        <x:v>Pending</x:v>
      </x:c>
      <x:c r="DF1313" t="str">
        <x:v>Pending screening and full-text appraisal; no transferability judgment made at identification.</x:v>
      </x:c>
      <x:c r="DG1313"/>
      <x:c r="DH1313"/>
      <x:c r="DI1313"/>
      <x:c r="DJ1313"/>
      <x:c r="DK1313"/>
      <x:c r="DL1313"/>
      <x:c r="DM1313"/>
      <x:c r="DN1313"/>
      <x:c r="DO1313"/>
      <x:c r="DP1313"/>
      <x:c r="DQ1313"/>
      <x:c r="DR1313"/>
      <x:c r="DS1313"/>
      <x:c r="DT1313"/>
      <x:c r="DU1313"/>
      <x:c r="DV1313"/>
      <x:c r="DW1313"/>
      <x:c r="DX1313"/>
      <x:c r="DY1313"/>
      <x:c r="DZ1313" t="str">
        <x:v>Title/abstract screening alone does not establish effectiveness, causality, methodological quality, transferability to Brazilian public safety or an institutional recommendation.</x:v>
      </x:c>
      <x:c r="EA1313" t="str">
        <x:v>Pending</x:v>
      </x:c>
      <x:c r="EB1313" t="str">
        <x:f>IF(L1313="","",IF(EC1313="READY","Yes","No / Pending"))</x:f>
        <x:v>No / Pending</x:v>
      </x:c>
      <x:c r="EC1313" t="str">
        <x:f>IF(L1313="","",IF(OR(ISNUMBER(SEARCH("Retracted Publication",Q1313)),CM1313="Retracted",CN1313="Retracted",CM1313="Expression of Concern",CN1313="Expression of Concern",F1313="Not used",CG1313="Critical",CH1313="High",CH1313="Critical"),"BLOCKED — integrity or use restriction",IF(AND(CJ1313="Yes",CK1313="Yes",CL1313="Yes"),IF(AND(CM1313="Clear",CN1313="Verified — clear"),IF(AND(AND(LEN(TRIM(CF1313))&gt;0,LEFT(LOWER(TRIM(CF1313)),7)&lt;&gt;"pending"),OR(CG1313="High",CG1313="Moderate"),OR(CH1313="Low",CH1313="Some concerns",CH1313="Not applicable")),IF(AND(DD1313="No",OR(DE1313="HIGH",DE1313="CONDITIONAL"),AND(LEN(TRIM(DF1313))&gt;0,LEFT(LOWER(TRIM(DF1313)),7)&lt;&gt;"pending")),IF(AND(AND(LEN(TRIM(DT1313))&gt;0,LEFT(LOWER(TRIM(DT1313)),7)&lt;&gt;"pending"),AND(LEN(TRIM(DU1313))&gt;0,LEFT(LOWER(TRIM(DU1313)),7)&lt;&gt;"pending"),OR(AND(LEN(TRIM(DV1313))&gt;0,LEFT(LOWER(TRIM(DV1313)),7)&lt;&gt;"pending"),AND(LEN(TRIM(DW1313))&gt;0,LEFT(LOWER(TRIM(DW1313)),7)&lt;&gt;"pending")),AND(LEN(TRIM(DX1313))&gt;0,LEFT(LOWER(TRIM(DX1313)),7)&lt;&gt;"pending")),IF(AND(F1313="Claim-ready",OR(EA1313="Strong",EA1313="Moderate"),AND(LEN(TRIM(G1313))&gt;0,LEFT(LOWER(TRIM(G1313)),7)&lt;&gt;"pending"),G1313&lt;&gt;"No substantive use decision is permitted from identification metadata alone.",AND(LEN(TRIM(DZ1313))&gt;0,LEFT(LOWER(TRIM(DZ1313)),7)&lt;&gt;"pending"),DZ1313&lt;&gt;"Identification metadata alone does not permit any substantive scientific, causal, operational, or institutional claim.",AND(LEN(TRIM(EI1313))&gt;0,LEFT(LOWER(TRIM(EI1313)),7)&lt;&gt;"pending"),ISNUMBER(EH1313),EH1313&gt;0),"READY","PENDING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13" t="str">
        <x:v>Pending</x:v>
      </x:c>
      <x:c r="EE1313"/>
      <x:c r="EF1313" t="str">
        <x:v>Pending</x:v>
      </x:c>
      <x:c r="EG1313" t="str">
        <x:v>Pending</x:v>
      </x:c>
      <x:c r="EH1313"/>
      <x:c r="EI1313" s="501"/>
      <x:c r="EJ1313"/>
      <x:c r="EK1313" t="str">
        <x:v>Pending</x:v>
      </x:c>
      <x:c r="EL1313" t="n">
        <x:v>46272</x:v>
      </x:c>
      <x:c r="EM1313" t="str">
        <x:v>Production PubMed record imported and reconciled to Zotero item N7ZZCQJ7;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13" t="n">
        <x:f>IF(L1313="","",(IF(N1313&lt;&gt;"",1,0)+IF(O1313&lt;&gt;"",1,0)+IF(AJ1313&lt;&gt;"",1,0)+IF(AU1313&lt;&gt;"",1,0)+IF(BE1313&lt;&gt;"",1,0)+IF(CF1313&lt;&gt;"",1,0)+IF(CJ1313="Yes",1,0)+IF(CL1313="Yes",1,0)+IF(DE1313&lt;&gt;"Pending",1,0)+IF(F1313&lt;&gt;"",1,0)+IF(DZ1313&lt;&gt;"",1,0)+IF(EI1313&lt;&gt;"",1,0))/12)</x:f>
        <x:v>0.4166666666666667</x:v>
      </x:c>
    </x:row>
    <x:row r="1314">
      <x:c r="A1314" t="str">
        <x:v>EV-1311</x:v>
      </x:c>
      <x:c r="B1314" t="str">
        <x:v>Integrity check</x:v>
      </x:c>
      <x:c r="C1314" t="str">
        <x:f>IF(L1314="","",IF(LEFT(EC1314,7)="BLOCKED","🔴 Do not use for conclusion",IF(EB1314="Yes","🟢 Claim-ready","🟡 Caution / context")))</x:f>
        <x:v>🟡 Caution / context</x:v>
      </x:c>
      <x:c r="D1314" t="str">
        <x:f>IF(L1314="","",EC1314)</x:f>
        <x:v>PENDING — appropriate appraisal</x:v>
      </x:c>
      <x:c r="E1314" t="str">
        <x:v>P3 — Medium</x:v>
      </x:c>
      <x:c r="F1314" t="str">
        <x:v>Pending</x:v>
      </x:c>
      <x:c r="G1314" t="str">
        <x:v>Title/abstract identify an explicit tactical/public-safety context and readiness domain; retain for full-text assessment.</x:v>
      </x:c>
      <x:c r="H1314" t="str">
        <x:v>Obtain and review lawful full text; confirm human adjudication; then select a design-specific appraisal instrument.</x:v>
      </x:c>
      <x:c r="I1314"/>
      <x:c r="J1314" t="str">
        <x:v>A — Core</x:v>
      </x:c>
      <x:c r="K1314" t="str">
        <x:v>IDENTIFIED</x:v>
      </x:c>
      <x:c r="L1314" t="str">
        <x:v>Sleep and fatigue issues in continuous operations: a survey of U.S. Army officers.</x:v>
      </x:c>
      <x:c r="M1314"/>
      <x:c r="N1314" t="str">
        <x:v>Miller, Nita Lewis; Shattuck, Lawrence G; Matsangas, Panagiotis</x:v>
      </x:c>
      <x:c r="O1314" t="n">
        <x:v>2011</x:v>
      </x:c>
      <x:c r="P1314" t="str">
        <x:v>Behavioral sleep medicine</x:v>
      </x:c>
      <x:c r="Q1314" t="str">
        <x:v>Journal Article</x:v>
      </x:c>
      <x:c r="R1314" t="str">
        <x:v>Unclear</x:v>
      </x:c>
      <x:c r="S1314" t="str">
        <x:v>Unknown</x:v>
      </x:c>
      <x:c r="T1314" t="str">
        <x:v>eng</x:v>
      </x:c>
      <x:c r="U1314" t="str">
        <x:v>https://pubmed.ncbi.nlm.nih.gov/21218294/</x:v>
      </x:c>
      <x:c r="V1314" t="str">
        <x:v>10.1080/15402002.2011.533994</x:v>
      </x:c>
      <x:c r="W1314" t="str">
        <x:f>IF(V1314="","",LOWER(SUBSTITUTE(SUBSTITUTE(SUBSTITUTE(SUBSTITUTE(TRIM(V1314),"https://doi.org/",""),"http://doi.org/",""),"https://dx.doi.org/",""),"doi:","")))</x:f>
        <x:v>10.1080/15402002.2011.533994</x:v>
      </x:c>
      <x:c r="X1314" t="str">
        <x:v>21218294</x:v>
      </x:c>
      <x:c r="Y1314" t="str"/>
      <x:c r="Z1314"/>
      <x:c r="AA1314" t="str">
        <x:v>PubMed/MEDLINE</x:v>
      </x:c>
      <x:c r="AB1314" t="str">
        <x:v>PUBMED-A-v1.0-2026-08-28</x:v>
      </x:c>
      <x:c r="AC1314" t="str">
        <x:v>SP-PUBMED-A-20260828</x:v>
      </x:c>
      <x:c r="AD1314" s="499" t="n">
        <x:v>46262</x:v>
      </x:c>
      <x:c r="AE1314" s="499" t="n">
        <x:v>46272</x:v>
      </x:c>
      <x:c r="AF1314" t="str">
        <x:v>PDKC3I2A</x:v>
      </x:c>
      <x:c r="AG1314"/>
      <x:c r="AH1314" t="str">
        <x:v>Tactical Athlete → Operational Readiness Brazil</x:v>
      </x:c>
      <x:c r="AI1314" t="str">
        <x:v>evidence-family:A</x:v>
      </x:c>
      <x:c r="AJ1314"/>
      <x:c r="AK1314" t="str">
        <x:f>IF(AJ1314="","",IF(OR(LOWER(AJ1314)="brazil",LOWER(AJ1314)="brasil"),"Yes","No"))</x:f>
      </x:c>
      <x:c r="AL1314"/>
      <x:c r="AM1314"/>
      <x:c r="AN1314"/>
      <x:c r="AO1314"/>
      <x:c r="AP1314"/>
      <x:c r="AQ1314"/>
      <x:c r="AR1314"/>
      <x:c r="AS1314"/>
      <x:c r="AT1314"/>
      <x:c r="AU1314"/>
      <x:c r="AV1314"/>
      <x:c r="AW1314"/>
      <x:c r="AX1314"/>
      <x:c r="AY1314"/>
      <x:c r="AZ1314"/>
      <x:c r="BA1314"/>
      <x:c r="BB1314"/>
      <x:c r="BC1314"/>
      <x:c r="BD1314"/>
      <x:c r="BE1314"/>
      <x:c r="BF1314"/>
      <x:c r="BG1314"/>
      <x:c r="BH1314"/>
      <x:c r="BI1314"/>
      <x:c r="BJ1314"/>
      <x:c r="BK1314"/>
      <x:c r="BL1314"/>
      <x:c r="BM1314"/>
      <x:c r="BN1314"/>
      <x:c r="BO1314"/>
      <x:c r="BP1314"/>
      <x:c r="BQ1314"/>
      <x:c r="BR1314"/>
      <x:c r="BS1314"/>
      <x:c r="BT1314"/>
      <x:c r="BU1314"/>
      <x:c r="BV1314"/>
      <x:c r="BW1314"/>
      <x:c r="BX1314"/>
      <x:c r="BY1314"/>
      <x:c r="BZ1314"/>
      <x:c r="CA1314"/>
      <x:c r="CB1314"/>
      <x:c r="CC1314"/>
      <x:c r="CD1314"/>
      <x:c r="CE1314"/>
      <x:c r="CF1314"/>
      <x:c r="CG1314"/>
      <x:c r="CH1314"/>
      <x:c r="CI1314"/>
      <x:c r="CJ1314" t="str">
        <x:v>Yes</x:v>
      </x:c>
      <x:c r="CK1314" t="str">
        <x:v>Yes</x:v>
      </x:c>
      <x:c r="CL1314" t="str">
        <x:v>Yes</x:v>
      </x:c>
      <x:c r="CM1314" t="str">
        <x:v>Clear</x:v>
      </x:c>
      <x:c r="CN1314" t="str">
        <x:v>Verified — clear</x:v>
      </x:c>
      <x:c r="CO1314" t="n">
        <x:v>46272</x:v>
      </x:c>
      <x:c r="CP1314" t="str">
        <x:v>https://pubmed.ncbi.nlm.nih.gov/21218294/</x:v>
      </x:c>
      <x:c r="CQ1314"/>
      <x:c r="CR1314"/>
      <x:c r="CS1314"/>
      <x:c r="CT1314"/>
      <x:c r="CU1314"/>
      <x:c r="CV1314"/>
      <x:c r="CW1314"/>
      <x:c r="CX1314"/>
      <x:c r="CY1314"/>
      <x:c r="CZ1314"/>
      <x:c r="DA1314"/>
      <x:c r="DB1314" t="str">
        <x:f>IF(L1314="","",IF(AND(COUNT(CU1314:DA1314)=7,OR(CU1314=0,CU1314=1,CU1314=2),OR(CV1314=0,CV1314=1,CV1314=2),OR(CW1314=0,CW1314=1,CW1314=2),OR(CX1314=0,CX1314=1,CX1314=2),OR(CY1314=0,CY1314=1,CY1314=2),OR(CZ1314=0,CZ1314=1,CZ1314=2),OR(DA1314=0,DA1314=1,DA1314=2)),SUM(CU1314:DA1314),""))</x:f>
      </x:c>
      <x:c r="DC1314" t="str">
        <x:f>IF(DB1314="","",ROUND(DB1314/14*10,1))</x:f>
      </x:c>
      <x:c r="DD1314" t="str">
        <x:v>Pending</x:v>
      </x:c>
      <x:c r="DE1314" t="str">
        <x:f>IF(L1314="","",IF(DC1314="","Pending",IF(DD1314="Yes","CONDITIONAL — safety override",IF(DC1314&gt;=8,"HIGH",IF(DC1314&gt;=5,"CONDITIONAL","LOW")))))</x:f>
        <x:v>Pending</x:v>
      </x:c>
      <x:c r="DF1314" t="str">
        <x:v>Pending screening and full-text appraisal; no transferability judgment made at identification.</x:v>
      </x:c>
      <x:c r="DG1314"/>
      <x:c r="DH1314"/>
      <x:c r="DI1314"/>
      <x:c r="DJ1314"/>
      <x:c r="DK1314"/>
      <x:c r="DL1314"/>
      <x:c r="DM1314"/>
      <x:c r="DN1314"/>
      <x:c r="DO1314"/>
      <x:c r="DP1314"/>
      <x:c r="DQ1314"/>
      <x:c r="DR1314"/>
      <x:c r="DS1314"/>
      <x:c r="DT1314"/>
      <x:c r="DU1314"/>
      <x:c r="DV1314"/>
      <x:c r="DW1314"/>
      <x:c r="DX1314"/>
      <x:c r="DY1314"/>
      <x:c r="DZ1314" t="str">
        <x:v>Title/abstract screening alone does not establish effectiveness, causality, methodological quality, transferability to Brazilian public safety or an institutional recommendation.</x:v>
      </x:c>
      <x:c r="EA1314" t="str">
        <x:v>Pending</x:v>
      </x:c>
      <x:c r="EB1314" t="str">
        <x:f>IF(L1314="","",IF(EC1314="READY","Yes","No / Pending"))</x:f>
        <x:v>No / Pending</x:v>
      </x:c>
      <x:c r="EC1314" t="str">
        <x:f>IF(L1314="","",IF(OR(ISNUMBER(SEARCH("Retracted Publication",Q1314)),CM1314="Retracted",CN1314="Retracted",CM1314="Expression of Concern",CN1314="Expression of Concern",F1314="Not used",CG1314="Critical",CH1314="High",CH1314="Critical"),"BLOCKED — integrity or use restriction",IF(AND(CJ1314="Yes",CK1314="Yes",CL1314="Yes"),IF(AND(CM1314="Clear",CN1314="Verified — clear"),IF(AND(AND(LEN(TRIM(CF1314))&gt;0,LEFT(LOWER(TRIM(CF1314)),7)&lt;&gt;"pending"),OR(CG1314="High",CG1314="Moderate"),OR(CH1314="Low",CH1314="Some concerns",CH1314="Not applicable")),IF(AND(DD1314="No",OR(DE1314="HIGH",DE1314="CONDITIONAL"),AND(LEN(TRIM(DF1314))&gt;0,LEFT(LOWER(TRIM(DF1314)),7)&lt;&gt;"pending")),IF(AND(AND(LEN(TRIM(DT1314))&gt;0,LEFT(LOWER(TRIM(DT1314)),7)&lt;&gt;"pending"),AND(LEN(TRIM(DU1314))&gt;0,LEFT(LOWER(TRIM(DU1314)),7)&lt;&gt;"pending"),OR(AND(LEN(TRIM(DV1314))&gt;0,LEFT(LOWER(TRIM(DV1314)),7)&lt;&gt;"pending"),AND(LEN(TRIM(DW1314))&gt;0,LEFT(LOWER(TRIM(DW1314)),7)&lt;&gt;"pending")),AND(LEN(TRIM(DX1314))&gt;0,LEFT(LOWER(TRIM(DX1314)),7)&lt;&gt;"pending")),IF(AND(F1314="Claim-ready",OR(EA1314="Strong",EA1314="Moderate"),AND(LEN(TRIM(G1314))&gt;0,LEFT(LOWER(TRIM(G1314)),7)&lt;&gt;"pending"),G1314&lt;&gt;"No substantive use decision is permitted from identification metadata alone.",AND(LEN(TRIM(DZ1314))&gt;0,LEFT(LOWER(TRIM(DZ1314)),7)&lt;&gt;"pending"),DZ1314&lt;&gt;"Identification metadata alone does not permit any substantive scientific, causal, operational, or institutional claim.",AND(LEN(TRIM(EI1314))&gt;0,LEFT(LOWER(TRIM(EI1314)),7)&lt;&gt;"pending"),ISNUMBER(EH1314),EH1314&gt;0),"READY","PENDING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4" t="str">
        <x:v>Pending</x:v>
      </x:c>
      <x:c r="EE1314"/>
      <x:c r="EF1314" t="str">
        <x:v>Pending</x:v>
      </x:c>
      <x:c r="EG1314" t="str">
        <x:v>Pending</x:v>
      </x:c>
      <x:c r="EH1314"/>
      <x:c r="EI1314" s="501"/>
      <x:c r="EJ1314"/>
      <x:c r="EK1314" t="str">
        <x:v>Pending</x:v>
      </x:c>
      <x:c r="EL1314" t="n">
        <x:v>46272</x:v>
      </x:c>
      <x:c r="EM1314" t="str">
        <x:v>Production PubMed record imported and reconciled to Zotero item PDKC3I2A;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4" t="n">
        <x:f>IF(L1314="","",(IF(N1314&lt;&gt;"",1,0)+IF(O1314&lt;&gt;"",1,0)+IF(AJ1314&lt;&gt;"",1,0)+IF(AU1314&lt;&gt;"",1,0)+IF(BE1314&lt;&gt;"",1,0)+IF(CF1314&lt;&gt;"",1,0)+IF(CJ1314="Yes",1,0)+IF(CL1314="Yes",1,0)+IF(DE1314&lt;&gt;"Pending",1,0)+IF(F1314&lt;&gt;"",1,0)+IF(DZ1314&lt;&gt;"",1,0)+IF(EI1314&lt;&gt;"",1,0))/12)</x:f>
        <x:v>0.5</x:v>
      </x:c>
    </x:row>
    <x:row r="1315">
      <x:c r="A1315" t="str">
        <x:v>EV-1312</x:v>
      </x:c>
      <x:c r="B1315" t="str">
        <x:v>Integrity check</x:v>
      </x:c>
      <x:c r="C1315" t="str">
        <x:f>IF(L1315="","",IF(LEFT(EC1315,7)="BLOCKED","🔴 Do not use for conclusion",IF(EB1315="Yes","🟢 Claim-ready","🟡 Caution / context")))</x:f>
        <x:v>🟡 Caution / context</x:v>
      </x:c>
      <x:c r="D1315" t="str">
        <x:f>IF(L1315="","",EC1315)</x:f>
        <x:v>PENDING — appropriate appraisal</x:v>
      </x:c>
      <x:c r="E1315" t="str">
        <x:v>P3 — Medium</x:v>
      </x:c>
      <x:c r="F1315" t="str">
        <x:v>Pending</x:v>
      </x:c>
      <x:c r="G1315" t="str">
        <x:v>Title/abstract identify an explicit operational APHT/medical-readiness topic; retain for full-text assessment.</x:v>
      </x:c>
      <x:c r="H1315" t="str">
        <x:v>Obtain and review lawful full text; confirm human adjudication; then select a design-specific appraisal instrument.</x:v>
      </x:c>
      <x:c r="I1315"/>
      <x:c r="J1315" t="str">
        <x:v>B — APHT / Medical Readiness</x:v>
      </x:c>
      <x:c r="K1315" t="str">
        <x:v>IDENTIFIED</x:v>
      </x:c>
      <x:c r="L1315" t="str">
        <x:v>Military applications of novel hemostatic devices.</x:v>
      </x:c>
      <x:c r="M1315"/>
      <x:c r="N1315" t="str">
        <x:v>Gordy, Stephanie D; Rhee, Peter; Schreiber, Martin A</x:v>
      </x:c>
      <x:c r="O1315" t="n">
        <x:v>2011</x:v>
      </x:c>
      <x:c r="P1315" t="str">
        <x:v>Expert review of medical devices</x:v>
      </x:c>
      <x:c r="Q1315" t="str">
        <x:v>Journal Article; Review</x:v>
      </x:c>
      <x:c r="R1315" t="str">
        <x:v>Unclear</x:v>
      </x:c>
      <x:c r="S1315" t="str">
        <x:v>Unknown</x:v>
      </x:c>
      <x:c r="T1315" t="str">
        <x:v>eng</x:v>
      </x:c>
      <x:c r="U1315" t="str">
        <x:v>https://pubmed.ncbi.nlm.nih.gov/21158539/</x:v>
      </x:c>
      <x:c r="V1315" t="str">
        <x:v>10.1586/erd.10.69</x:v>
      </x:c>
      <x:c r="W1315" t="str">
        <x:f>IF(V1315="","",LOWER(SUBSTITUTE(SUBSTITUTE(SUBSTITUTE(SUBSTITUTE(TRIM(V1315),"https://doi.org/",""),"http://doi.org/",""),"https://dx.doi.org/",""),"doi:","")))</x:f>
        <x:v>10.1586/erd.10.69</x:v>
      </x:c>
      <x:c r="X1315" t="str">
        <x:v>21158539</x:v>
      </x:c>
      <x:c r="Y1315" t="str"/>
      <x:c r="Z1315"/>
      <x:c r="AA1315" t="str">
        <x:v>PubMed/MEDLINE</x:v>
      </x:c>
      <x:c r="AB1315" t="str">
        <x:v>PUBMED-B-v1.0-2026-08-28</x:v>
      </x:c>
      <x:c r="AC1315" t="str">
        <x:v>SP-PUBMED-B-20260828</x:v>
      </x:c>
      <x:c r="AD1315" s="499" t="n">
        <x:v>46262</x:v>
      </x:c>
      <x:c r="AE1315" s="499" t="n">
        <x:v>46272</x:v>
      </x:c>
      <x:c r="AF1315" t="str">
        <x:v>6UUT7X63</x:v>
      </x:c>
      <x:c r="AG1315"/>
      <x:c r="AH1315" t="str">
        <x:v>Tactical Athlete → Operational Readiness Brazil</x:v>
      </x:c>
      <x:c r="AI1315" t="str">
        <x:v>evidence-family:B</x:v>
      </x:c>
      <x:c r="AJ1315"/>
      <x:c r="AK1315" t="str">
        <x:f>IF(AJ1315="","",IF(OR(LOWER(AJ1315)="brazil",LOWER(AJ1315)="brasil"),"Yes","No"))</x:f>
      </x:c>
      <x:c r="AL1315"/>
      <x:c r="AM1315"/>
      <x:c r="AN1315"/>
      <x:c r="AO1315"/>
      <x:c r="AP1315"/>
      <x:c r="AQ1315"/>
      <x:c r="AR1315"/>
      <x:c r="AS1315"/>
      <x:c r="AT1315"/>
      <x:c r="AU1315"/>
      <x:c r="AV1315"/>
      <x:c r="AW1315"/>
      <x:c r="AX1315"/>
      <x:c r="AY1315"/>
      <x:c r="AZ1315"/>
      <x:c r="BA1315"/>
      <x:c r="BB1315"/>
      <x:c r="BC1315"/>
      <x:c r="BD1315"/>
      <x:c r="BE1315"/>
      <x:c r="BF1315"/>
      <x:c r="BG1315"/>
      <x:c r="BH1315"/>
      <x:c r="BI1315"/>
      <x:c r="BJ1315"/>
      <x:c r="BK1315"/>
      <x:c r="BL1315"/>
      <x:c r="BM1315"/>
      <x:c r="BN1315"/>
      <x:c r="BO1315"/>
      <x:c r="BP1315"/>
      <x:c r="BQ1315"/>
      <x:c r="BR1315"/>
      <x:c r="BS1315"/>
      <x:c r="BT1315"/>
      <x:c r="BU1315"/>
      <x:c r="BV1315"/>
      <x:c r="BW1315"/>
      <x:c r="BX1315"/>
      <x:c r="BY1315"/>
      <x:c r="BZ1315"/>
      <x:c r="CA1315"/>
      <x:c r="CB1315"/>
      <x:c r="CC1315"/>
      <x:c r="CD1315"/>
      <x:c r="CE1315"/>
      <x:c r="CF1315"/>
      <x:c r="CG1315"/>
      <x:c r="CH1315"/>
      <x:c r="CI1315"/>
      <x:c r="CJ1315" t="str">
        <x:v>Yes</x:v>
      </x:c>
      <x:c r="CK1315" t="str">
        <x:v>Yes</x:v>
      </x:c>
      <x:c r="CL1315" t="str">
        <x:v>Yes</x:v>
      </x:c>
      <x:c r="CM1315" t="str">
        <x:v>Clear</x:v>
      </x:c>
      <x:c r="CN1315" t="str">
        <x:v>Verified — clear</x:v>
      </x:c>
      <x:c r="CO1315" t="n">
        <x:v>46272</x:v>
      </x:c>
      <x:c r="CP1315" t="str">
        <x:v>https://pubmed.ncbi.nlm.nih.gov/21158539/</x:v>
      </x:c>
      <x:c r="CQ1315"/>
      <x:c r="CR1315"/>
      <x:c r="CS1315"/>
      <x:c r="CT1315"/>
      <x:c r="CU1315"/>
      <x:c r="CV1315"/>
      <x:c r="CW1315"/>
      <x:c r="CX1315"/>
      <x:c r="CY1315"/>
      <x:c r="CZ1315"/>
      <x:c r="DA1315"/>
      <x:c r="DB1315" t="str">
        <x:f>IF(L1315="","",IF(AND(COUNT(CU1315:DA1315)=7,OR(CU1315=0,CU1315=1,CU1315=2),OR(CV1315=0,CV1315=1,CV1315=2),OR(CW1315=0,CW1315=1,CW1315=2),OR(CX1315=0,CX1315=1,CX1315=2),OR(CY1315=0,CY1315=1,CY1315=2),OR(CZ1315=0,CZ1315=1,CZ1315=2),OR(DA1315=0,DA1315=1,DA1315=2)),SUM(CU1315:DA1315),""))</x:f>
      </x:c>
      <x:c r="DC1315" t="str">
        <x:f>IF(DB1315="","",ROUND(DB1315/14*10,1))</x:f>
      </x:c>
      <x:c r="DD1315" t="str">
        <x:v>Pending</x:v>
      </x:c>
      <x:c r="DE1315" t="str">
        <x:f>IF(L1315="","",IF(DC1315="","Pending",IF(DD1315="Yes","CONDITIONAL — safety override",IF(DC1315&gt;=8,"HIGH",IF(DC1315&gt;=5,"CONDITIONAL","LOW")))))</x:f>
        <x:v>Pending</x:v>
      </x:c>
      <x:c r="DF1315" t="str">
        <x:v>Pending screening and full-text appraisal; no transferability judgment made at identification.</x:v>
      </x:c>
      <x:c r="DG1315"/>
      <x:c r="DH1315"/>
      <x:c r="DI1315"/>
      <x:c r="DJ1315"/>
      <x:c r="DK1315"/>
      <x:c r="DL1315"/>
      <x:c r="DM1315"/>
      <x:c r="DN1315"/>
      <x:c r="DO1315"/>
      <x:c r="DP1315"/>
      <x:c r="DQ1315"/>
      <x:c r="DR1315"/>
      <x:c r="DS1315"/>
      <x:c r="DT1315"/>
      <x:c r="DU1315"/>
      <x:c r="DV1315"/>
      <x:c r="DW1315"/>
      <x:c r="DX1315"/>
      <x:c r="DY1315"/>
      <x:c r="DZ1315" t="str">
        <x:v>Title/abstract screening alone does not establish effectiveness, causality, methodological quality, transferability to Brazilian public safety or an institutional recommendation.</x:v>
      </x:c>
      <x:c r="EA1315" t="str">
        <x:v>Pending</x:v>
      </x:c>
      <x:c r="EB1315" t="str">
        <x:f>IF(L1315="","",IF(EC1315="READY","Yes","No / Pending"))</x:f>
        <x:v>No / Pending</x:v>
      </x:c>
      <x:c r="EC1315" t="str">
        <x:f>IF(L1315="","",IF(OR(ISNUMBER(SEARCH("Retracted Publication",Q1315)),CM1315="Retracted",CN1315="Retracted",CM1315="Expression of Concern",CN1315="Expression of Concern",F1315="Not used",CG1315="Critical",CH1315="High",CH1315="Critical"),"BLOCKED — integrity or use restriction",IF(AND(CJ1315="Yes",CK1315="Yes",CL1315="Yes"),IF(AND(CM1315="Clear",CN1315="Verified — clear"),IF(AND(AND(LEN(TRIM(CF1315))&gt;0,LEFT(LOWER(TRIM(CF1315)),7)&lt;&gt;"pending"),OR(CG1315="High",CG1315="Moderate"),OR(CH1315="Low",CH1315="Some concerns",CH1315="Not applicable")),IF(AND(DD1315="No",OR(DE1315="HIGH",DE1315="CONDITIONAL"),AND(LEN(TRIM(DF1315))&gt;0,LEFT(LOWER(TRIM(DF1315)),7)&lt;&gt;"pending")),IF(AND(AND(LEN(TRIM(DT1315))&gt;0,LEFT(LOWER(TRIM(DT1315)),7)&lt;&gt;"pending"),AND(LEN(TRIM(DU1315))&gt;0,LEFT(LOWER(TRIM(DU1315)),7)&lt;&gt;"pending"),OR(AND(LEN(TRIM(DV1315))&gt;0,LEFT(LOWER(TRIM(DV1315)),7)&lt;&gt;"pending"),AND(LEN(TRIM(DW1315))&gt;0,LEFT(LOWER(TRIM(DW1315)),7)&lt;&gt;"pending")),AND(LEN(TRIM(DX1315))&gt;0,LEFT(LOWER(TRIM(DX1315)),7)&lt;&gt;"pending")),IF(AND(F1315="Claim-ready",OR(EA1315="Strong",EA1315="Moderate"),AND(LEN(TRIM(G1315))&gt;0,LEFT(LOWER(TRIM(G1315)),7)&lt;&gt;"pending"),G1315&lt;&gt;"No substantive use decision is permitted from identification metadata alone.",AND(LEN(TRIM(DZ1315))&gt;0,LEFT(LOWER(TRIM(DZ1315)),7)&lt;&gt;"pending"),DZ1315&lt;&gt;"Identification metadata alone does not permit any substantive scientific, causal, operational, or institutional claim.",AND(LEN(TRIM(EI1315))&gt;0,LEFT(LOWER(TRIM(EI1315)),7)&lt;&gt;"pending"),ISNUMBER(EH1315),EH1315&gt;0),"READY","PENDING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5" t="str">
        <x:v>Pending</x:v>
      </x:c>
      <x:c r="EE1315"/>
      <x:c r="EF1315" t="str">
        <x:v>Pending</x:v>
      </x:c>
      <x:c r="EG1315" t="str">
        <x:v>Pending</x:v>
      </x:c>
      <x:c r="EH1315"/>
      <x:c r="EI1315" s="501"/>
      <x:c r="EJ1315"/>
      <x:c r="EK1315" t="str">
        <x:v>Pending</x:v>
      </x:c>
      <x:c r="EL1315" t="n">
        <x:v>46272</x:v>
      </x:c>
      <x:c r="EM1315" t="str">
        <x:v>Production PubMed record imported and reconciled to Zotero item 6UUT7X63;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5" t="n">
        <x:f>IF(L1315="","",(IF(N1315&lt;&gt;"",1,0)+IF(O1315&lt;&gt;"",1,0)+IF(AJ1315&lt;&gt;"",1,0)+IF(AU1315&lt;&gt;"",1,0)+IF(BE1315&lt;&gt;"",1,0)+IF(CF1315&lt;&gt;"",1,0)+IF(CJ1315="Yes",1,0)+IF(CL1315="Yes",1,0)+IF(DE1315&lt;&gt;"Pending",1,0)+IF(F1315&lt;&gt;"",1,0)+IF(DZ1315&lt;&gt;"",1,0)+IF(EI1315&lt;&gt;"",1,0))/12)</x:f>
        <x:v>0.5</x:v>
      </x:c>
    </x:row>
    <x:row r="1316">
      <x:c r="A1316" t="str">
        <x:v>EV-1313</x:v>
      </x:c>
      <x:c r="B1316" t="str">
        <x:v>Integrity check</x:v>
      </x:c>
      <x:c r="C1316" t="str">
        <x:f>IF(L1316="","",IF(LEFT(EC1316,7)="BLOCKED","🔴 Do not use for conclusion",IF(EB1316="Yes","🟢 Claim-ready","🟡 Caution / context")))</x:f>
        <x:v>🟡 Caution / context</x:v>
      </x:c>
      <x:c r="D1316" t="str">
        <x:f>IF(L1316="","",EC1316)</x:f>
        <x:v>PENDING — appropriate appraisal</x:v>
      </x:c>
      <x:c r="E1316" t="str">
        <x:v>P3 — Medium</x:v>
      </x:c>
      <x:c r="F1316" t="str">
        <x:v>Pending</x:v>
      </x:c>
      <x:c r="G1316" t="str">
        <x:v>Title/abstract identify an explicit tactical/public-safety context and readiness domain; retain for full-text assessment.</x:v>
      </x:c>
      <x:c r="H1316" t="str">
        <x:v>Obtain and review lawful full text; confirm human adjudication; then select a design-specific appraisal instrument.</x:v>
      </x:c>
      <x:c r="I1316"/>
      <x:c r="J1316" t="str">
        <x:v>A — Core</x:v>
      </x:c>
      <x:c r="K1316" t="str">
        <x:v>IDENTIFIED</x:v>
      </x:c>
      <x:c r="L1316" t="str">
        <x:v>Effects of training on physical performance wearing personal protective equipment.</x:v>
      </x:c>
      <x:c r="M1316"/>
      <x:c r="N1316" t="str">
        <x:v>Swain, David P; Onate, James A; Ringleb, Stacie I; Naik, Dayanand N; DeMaio, Marlene</x:v>
      </x:c>
      <x:c r="O1316" t="n">
        <x:v>2010</x:v>
      </x:c>
      <x:c r="P1316" t="str">
        <x:v>Military medicine</x:v>
      </x:c>
      <x:c r="Q1316" t="str">
        <x:v>Journal Article; Randomized Controlled Trial; Research Support, Non-U.S. Gov't; Research Support, U.S. Gov't, Non-P.H.S.</x:v>
      </x:c>
      <x:c r="R1316" t="str">
        <x:v>Unclear</x:v>
      </x:c>
      <x:c r="S1316" t="str">
        <x:v>Unknown</x:v>
      </x:c>
      <x:c r="T1316" t="str">
        <x:v>eng</x:v>
      </x:c>
      <x:c r="U1316" t="str">
        <x:v>https://pubmed.ncbi.nlm.nih.gov/20882929/</x:v>
      </x:c>
      <x:c r="V1316" t="str">
        <x:v>10.7205/milmed-d-09-00198</x:v>
      </x:c>
      <x:c r="W1316" t="str">
        <x:f>IF(V1316="","",LOWER(SUBSTITUTE(SUBSTITUTE(SUBSTITUTE(SUBSTITUTE(TRIM(V1316),"https://doi.org/",""),"http://doi.org/",""),"https://dx.doi.org/",""),"doi:","")))</x:f>
        <x:v>10.7205/milmed-d-09-00198</x:v>
      </x:c>
      <x:c r="X1316" t="str">
        <x:v>20882929</x:v>
      </x:c>
      <x:c r="Y1316" t="str"/>
      <x:c r="Z1316"/>
      <x:c r="AA1316" t="str">
        <x:v>PubMed/MEDLINE</x:v>
      </x:c>
      <x:c r="AB1316" t="str">
        <x:v>PUBMED-A-v1.0-2026-08-28</x:v>
      </x:c>
      <x:c r="AC1316" t="str">
        <x:v>SP-PUBMED-A-20260828</x:v>
      </x:c>
      <x:c r="AD1316" s="499" t="n">
        <x:v>46262</x:v>
      </x:c>
      <x:c r="AE1316" s="499" t="n">
        <x:v>46272</x:v>
      </x:c>
      <x:c r="AF1316" t="str">
        <x:v>8S4D85E8</x:v>
      </x:c>
      <x:c r="AG1316"/>
      <x:c r="AH1316" t="str">
        <x:v>Tactical Athlete → Operational Readiness Brazil</x:v>
      </x:c>
      <x:c r="AI1316" t="str">
        <x:v>evidence-family:A</x:v>
      </x:c>
      <x:c r="AJ1316"/>
      <x:c r="AK1316" t="str">
        <x:f>IF(AJ1316="","",IF(OR(LOWER(AJ1316)="brazil",LOWER(AJ1316)="brasil"),"Yes","No"))</x:f>
      </x:c>
      <x:c r="AL1316"/>
      <x:c r="AM1316"/>
      <x:c r="AN1316"/>
      <x:c r="AO1316"/>
      <x:c r="AP1316"/>
      <x:c r="AQ1316"/>
      <x:c r="AR1316"/>
      <x:c r="AS1316"/>
      <x:c r="AT1316"/>
      <x:c r="AU1316"/>
      <x:c r="AV1316"/>
      <x:c r="AW1316"/>
      <x:c r="AX1316"/>
      <x:c r="AY1316"/>
      <x:c r="AZ1316"/>
      <x:c r="BA1316"/>
      <x:c r="BB1316"/>
      <x:c r="BC1316"/>
      <x:c r="BD1316"/>
      <x:c r="BE1316"/>
      <x:c r="BF1316"/>
      <x:c r="BG1316"/>
      <x:c r="BH1316"/>
      <x:c r="BI1316"/>
      <x:c r="BJ1316"/>
      <x:c r="BK1316"/>
      <x:c r="BL1316"/>
      <x:c r="BM1316"/>
      <x:c r="BN1316"/>
      <x:c r="BO1316"/>
      <x:c r="BP1316"/>
      <x:c r="BQ1316"/>
      <x:c r="BR1316"/>
      <x:c r="BS1316"/>
      <x:c r="BT1316"/>
      <x:c r="BU1316"/>
      <x:c r="BV1316"/>
      <x:c r="BW1316"/>
      <x:c r="BX1316"/>
      <x:c r="BY1316"/>
      <x:c r="BZ1316"/>
      <x:c r="CA1316"/>
      <x:c r="CB1316"/>
      <x:c r="CC1316"/>
      <x:c r="CD1316"/>
      <x:c r="CE1316"/>
      <x:c r="CF1316"/>
      <x:c r="CG1316"/>
      <x:c r="CH1316"/>
      <x:c r="CI1316"/>
      <x:c r="CJ1316" t="str">
        <x:v>Yes</x:v>
      </x:c>
      <x:c r="CK1316" t="str">
        <x:v>Yes</x:v>
      </x:c>
      <x:c r="CL1316" t="str">
        <x:v>Yes</x:v>
      </x:c>
      <x:c r="CM1316" t="str">
        <x:v>Clear</x:v>
      </x:c>
      <x:c r="CN1316" t="str">
        <x:v>Verified — clear</x:v>
      </x:c>
      <x:c r="CO1316" t="n">
        <x:v>46272</x:v>
      </x:c>
      <x:c r="CP1316" t="str">
        <x:v>https://pubmed.ncbi.nlm.nih.gov/20882929/</x:v>
      </x:c>
      <x:c r="CQ1316"/>
      <x:c r="CR1316"/>
      <x:c r="CS1316"/>
      <x:c r="CT1316"/>
      <x:c r="CU1316"/>
      <x:c r="CV1316"/>
      <x:c r="CW1316"/>
      <x:c r="CX1316"/>
      <x:c r="CY1316"/>
      <x:c r="CZ1316"/>
      <x:c r="DA1316"/>
      <x:c r="DB1316" t="str">
        <x:f>IF(L1316="","",IF(AND(COUNT(CU1316:DA1316)=7,OR(CU1316=0,CU1316=1,CU1316=2),OR(CV1316=0,CV1316=1,CV1316=2),OR(CW1316=0,CW1316=1,CW1316=2),OR(CX1316=0,CX1316=1,CX1316=2),OR(CY1316=0,CY1316=1,CY1316=2),OR(CZ1316=0,CZ1316=1,CZ1316=2),OR(DA1316=0,DA1316=1,DA1316=2)),SUM(CU1316:DA1316),""))</x:f>
      </x:c>
      <x:c r="DC1316" t="str">
        <x:f>IF(DB1316="","",ROUND(DB1316/14*10,1))</x:f>
      </x:c>
      <x:c r="DD1316" t="str">
        <x:v>Pending</x:v>
      </x:c>
      <x:c r="DE1316" t="str">
        <x:f>IF(L1316="","",IF(DC1316="","Pending",IF(DD1316="Yes","CONDITIONAL — safety override",IF(DC1316&gt;=8,"HIGH",IF(DC1316&gt;=5,"CONDITIONAL","LOW")))))</x:f>
        <x:v>Pending</x:v>
      </x:c>
      <x:c r="DF1316" t="str">
        <x:v>Pending screening and full-text appraisal; no transferability judgment made at identification.</x:v>
      </x:c>
      <x:c r="DG1316"/>
      <x:c r="DH1316"/>
      <x:c r="DI1316"/>
      <x:c r="DJ1316"/>
      <x:c r="DK1316"/>
      <x:c r="DL1316"/>
      <x:c r="DM1316"/>
      <x:c r="DN1316"/>
      <x:c r="DO1316"/>
      <x:c r="DP1316"/>
      <x:c r="DQ1316"/>
      <x:c r="DR1316"/>
      <x:c r="DS1316"/>
      <x:c r="DT1316"/>
      <x:c r="DU1316"/>
      <x:c r="DV1316"/>
      <x:c r="DW1316"/>
      <x:c r="DX1316"/>
      <x:c r="DY1316"/>
      <x:c r="DZ1316" t="str">
        <x:v>Title/abstract screening alone does not establish effectiveness, causality, methodological quality, transferability to Brazilian public safety or an institutional recommendation.</x:v>
      </x:c>
      <x:c r="EA1316" t="str">
        <x:v>Pending</x:v>
      </x:c>
      <x:c r="EB1316" t="str">
        <x:f>IF(L1316="","",IF(EC1316="READY","Yes","No / Pending"))</x:f>
        <x:v>No / Pending</x:v>
      </x:c>
      <x:c r="EC1316" t="str">
        <x:f>IF(L1316="","",IF(OR(ISNUMBER(SEARCH("Retracted Publication",Q1316)),CM1316="Retracted",CN1316="Retracted",CM1316="Expression of Concern",CN1316="Expression of Concern",F1316="Not used",CG1316="Critical",CH1316="High",CH1316="Critical"),"BLOCKED — integrity or use restriction",IF(AND(CJ1316="Yes",CK1316="Yes",CL1316="Yes"),IF(AND(CM1316="Clear",CN1316="Verified — clear"),IF(AND(AND(LEN(TRIM(CF1316))&gt;0,LEFT(LOWER(TRIM(CF1316)),7)&lt;&gt;"pending"),OR(CG1316="High",CG1316="Moderate"),OR(CH1316="Low",CH1316="Some concerns",CH1316="Not applicable")),IF(AND(DD1316="No",OR(DE1316="HIGH",DE1316="CONDITIONAL"),AND(LEN(TRIM(DF1316))&gt;0,LEFT(LOWER(TRIM(DF1316)),7)&lt;&gt;"pending")),IF(AND(AND(LEN(TRIM(DT1316))&gt;0,LEFT(LOWER(TRIM(DT1316)),7)&lt;&gt;"pending"),AND(LEN(TRIM(DU1316))&gt;0,LEFT(LOWER(TRIM(DU1316)),7)&lt;&gt;"pending"),OR(AND(LEN(TRIM(DV1316))&gt;0,LEFT(LOWER(TRIM(DV1316)),7)&lt;&gt;"pending"),AND(LEN(TRIM(DW1316))&gt;0,LEFT(LOWER(TRIM(DW1316)),7)&lt;&gt;"pending")),AND(LEN(TRIM(DX1316))&gt;0,LEFT(LOWER(TRIM(DX1316)),7)&lt;&gt;"pending")),IF(AND(F1316="Claim-ready",OR(EA1316="Strong",EA1316="Moderate"),AND(LEN(TRIM(G1316))&gt;0,LEFT(LOWER(TRIM(G1316)),7)&lt;&gt;"pending"),G1316&lt;&gt;"No substantive use decision is permitted from identification metadata alone.",AND(LEN(TRIM(DZ1316))&gt;0,LEFT(LOWER(TRIM(DZ1316)),7)&lt;&gt;"pending"),DZ1316&lt;&gt;"Identification metadata alone does not permit any substantive scientific, causal, operational, or institutional claim.",AND(LEN(TRIM(EI1316))&gt;0,LEFT(LOWER(TRIM(EI1316)),7)&lt;&gt;"pending"),ISNUMBER(EH1316),EH1316&gt;0),"READY","PENDING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6" t="str">
        <x:v>Pending</x:v>
      </x:c>
      <x:c r="EE1316"/>
      <x:c r="EF1316" t="str">
        <x:v>Pending</x:v>
      </x:c>
      <x:c r="EG1316" t="str">
        <x:v>Pending</x:v>
      </x:c>
      <x:c r="EH1316"/>
      <x:c r="EI1316" s="501"/>
      <x:c r="EJ1316"/>
      <x:c r="EK1316" t="str">
        <x:v>Pending</x:v>
      </x:c>
      <x:c r="EL1316" t="n">
        <x:v>46272</x:v>
      </x:c>
      <x:c r="EM1316" t="str">
        <x:v>Production PubMed record imported and reconciled to Zotero item 8S4D85E8;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6" t="n">
        <x:f>IF(L1316="","",(IF(N1316&lt;&gt;"",1,0)+IF(O1316&lt;&gt;"",1,0)+IF(AJ1316&lt;&gt;"",1,0)+IF(AU1316&lt;&gt;"",1,0)+IF(BE1316&lt;&gt;"",1,0)+IF(CF1316&lt;&gt;"",1,0)+IF(CJ1316="Yes",1,0)+IF(CL1316="Yes",1,0)+IF(DE1316&lt;&gt;"Pending",1,0)+IF(F1316&lt;&gt;"",1,0)+IF(DZ1316&lt;&gt;"",1,0)+IF(EI1316&lt;&gt;"",1,0))/12)</x:f>
        <x:v>0.5</x:v>
      </x:c>
    </x:row>
    <x:row r="1317">
      <x:c r="A1317" t="str">
        <x:v>EV-1314</x:v>
      </x:c>
      <x:c r="B1317" t="str">
        <x:v>Metadata verification</x:v>
      </x:c>
      <x:c r="C1317" t="str">
        <x:f>IF(L1317="","",IF(LEFT(EC1317,7)="BLOCKED","🔴 Do not use for conclusion",IF(EB1317="Yes","🟢 Claim-ready","🟡 Caution / context")))</x:f>
        <x:v>🟡 Caution / context</x:v>
      </x:c>
      <x:c r="D1317" t="str">
        <x:f>IF(L1317="","",EC1317)</x:f>
        <x:v>PENDING — verification</x:v>
      </x:c>
      <x:c r="E1317" t="str">
        <x:v>P2 — High</x:v>
      </x:c>
      <x:c r="F1317" t="str">
        <x:v>Pending</x:v>
      </x:c>
      <x:c r="G1317" t="str">
        <x:v>Title/abstract identify an explicit operational APHT/medical-readiness topic; retain for full-text assessment.</x:v>
      </x:c>
      <x:c r="H1317" t="str">
        <x:v>Obtain and review lawful full text; confirm human adjudication; then select a design-specific appraisal instrument.</x:v>
      </x:c>
      <x:c r="I1317"/>
      <x:c r="J1317" t="str">
        <x:v>B — APHT / Medical Readiness</x:v>
      </x:c>
      <x:c r="K1317" t="str">
        <x:v>IDENTIFIED</x:v>
      </x:c>
      <x:c r="L1317" t="str">
        <x:v>Tactical medicine--competency-based guidelines.</x:v>
      </x:c>
      <x:c r="M1317"/>
      <x:c r="N1317" t="str">
        <x:v>Schwartz, Richard Bruce; McManus, John G Jr; Croushorn, John; Piazza, Gina; Coule, Phillip L; Gibbons, Mark; Bollard, Glenn; Ledrick, David; Vecchio, Paul; Lerner, E Brooke</x:v>
      </x:c>
      <x:c r="O1317" t="n">
        <x:v>2011</x:v>
      </x:c>
      <x:c r="P1317" t="str">
        <x:v>Prehospital emergency care</x:v>
      </x:c>
      <x:c r="Q1317" t="str">
        <x:v>Journal Article</x:v>
      </x:c>
      <x:c r="R1317" t="str">
        <x:v>Unclear</x:v>
      </x:c>
      <x:c r="S1317" t="str">
        <x:v>Unknown</x:v>
      </x:c>
      <x:c r="T1317" t="str">
        <x:v>eng</x:v>
      </x:c>
      <x:c r="U1317" t="str">
        <x:v>https://pubmed.ncbi.nlm.nih.gov/20858134/</x:v>
      </x:c>
      <x:c r="V1317" t="str">
        <x:v>10.3109/10903127.2010.514092</x:v>
      </x:c>
      <x:c r="W1317" t="str">
        <x:f>IF(V1317="","",LOWER(SUBSTITUTE(SUBSTITUTE(SUBSTITUTE(SUBSTITUTE(TRIM(V1317),"https://doi.org/",""),"http://doi.org/",""),"https://dx.doi.org/",""),"doi:","")))</x:f>
        <x:v>10.3109/10903127.2010.514092</x:v>
      </x:c>
      <x:c r="X1317" t="str">
        <x:v>20858134</x:v>
      </x:c>
      <x:c r="Y1317" t="str"/>
      <x:c r="Z1317"/>
      <x:c r="AA1317" t="str">
        <x:v>PubMed/MEDLINE</x:v>
      </x:c>
      <x:c r="AB1317" t="str">
        <x:v>PUBMED-B-v1.0-2026-08-28</x:v>
      </x:c>
      <x:c r="AC1317" t="str">
        <x:v>SP-PUBMED-B-20260828</x:v>
      </x:c>
      <x:c r="AD1317" s="499" t="n">
        <x:v>46262</x:v>
      </x:c>
      <x:c r="AE1317" s="499" t="n">
        <x:v>46272</x:v>
      </x:c>
      <x:c r="AF1317" t="str">
        <x:v>7PX4JZBH</x:v>
      </x:c>
      <x:c r="AG1317"/>
      <x:c r="AH1317" t="str">
        <x:v>Tactical Athlete → Operational Readiness Brazil</x:v>
      </x:c>
      <x:c r="AI1317" t="str">
        <x:v>evidence-family:B</x:v>
      </x:c>
      <x:c r="AJ1317"/>
      <x:c r="AK1317" t="str">
        <x:f>IF(AJ1317="","",IF(OR(LOWER(AJ1317)="brazil",LOWER(AJ1317)="brasil"),"Yes","No"))</x:f>
      </x:c>
      <x:c r="AL1317"/>
      <x:c r="AM1317"/>
      <x:c r="AN1317"/>
      <x:c r="AO1317"/>
      <x:c r="AP1317"/>
      <x:c r="AQ1317"/>
      <x:c r="AR1317"/>
      <x:c r="AS1317"/>
      <x:c r="AT1317"/>
      <x:c r="AU1317"/>
      <x:c r="AV1317"/>
      <x:c r="AW1317"/>
      <x:c r="AX1317"/>
      <x:c r="AY1317"/>
      <x:c r="AZ1317"/>
      <x:c r="BA1317"/>
      <x:c r="BB1317"/>
      <x:c r="BC1317"/>
      <x:c r="BD1317"/>
      <x:c r="BE1317"/>
      <x:c r="BF1317"/>
      <x:c r="BG1317"/>
      <x:c r="BH1317"/>
      <x:c r="BI1317"/>
      <x:c r="BJ1317"/>
      <x:c r="BK1317"/>
      <x:c r="BL1317"/>
      <x:c r="BM1317"/>
      <x:c r="BN1317"/>
      <x:c r="BO1317"/>
      <x:c r="BP1317"/>
      <x:c r="BQ1317"/>
      <x:c r="BR1317"/>
      <x:c r="BS1317"/>
      <x:c r="BT1317"/>
      <x:c r="BU1317"/>
      <x:c r="BV1317"/>
      <x:c r="BW1317"/>
      <x:c r="BX1317"/>
      <x:c r="BY1317"/>
      <x:c r="BZ1317"/>
      <x:c r="CA1317"/>
      <x:c r="CB1317"/>
      <x:c r="CC1317"/>
      <x:c r="CD1317"/>
      <x:c r="CE1317"/>
      <x:c r="CF1317"/>
      <x:c r="CG1317"/>
      <x:c r="CH1317"/>
      <x:c r="CI1317"/>
      <x:c r="CJ1317" t="str">
        <x:v>Pending</x:v>
      </x:c>
      <x:c r="CK1317" t="str">
        <x:v>Yes</x:v>
      </x:c>
      <x:c r="CL1317" t="str">
        <x:v>Yes</x:v>
      </x:c>
      <x:c r="CM1317" t="str">
        <x:v>Clear</x:v>
      </x:c>
      <x:c r="CN1317" t="str">
        <x:v>Verified — clear</x:v>
      </x:c>
      <x:c r="CO1317" t="n">
        <x:v>46272</x:v>
      </x:c>
      <x:c r="CP1317" t="str">
        <x:v>https://pubmed.ncbi.nlm.nih.gov/20858134/</x:v>
      </x:c>
      <x:c r="CQ1317"/>
      <x:c r="CR1317"/>
      <x:c r="CS1317"/>
      <x:c r="CT1317"/>
      <x:c r="CU1317"/>
      <x:c r="CV1317"/>
      <x:c r="CW1317"/>
      <x:c r="CX1317"/>
      <x:c r="CY1317"/>
      <x:c r="CZ1317"/>
      <x:c r="DA1317"/>
      <x:c r="DB1317" t="str">
        <x:f>IF(L1317="","",IF(AND(COUNT(CU1317:DA1317)=7,OR(CU1317=0,CU1317=1,CU1317=2),OR(CV1317=0,CV1317=1,CV1317=2),OR(CW1317=0,CW1317=1,CW1317=2),OR(CX1317=0,CX1317=1,CX1317=2),OR(CY1317=0,CY1317=1,CY1317=2),OR(CZ1317=0,CZ1317=1,CZ1317=2),OR(DA1317=0,DA1317=1,DA1317=2)),SUM(CU1317:DA1317),""))</x:f>
      </x:c>
      <x:c r="DC1317" t="str">
        <x:f>IF(DB1317="","",ROUND(DB1317/14*10,1))</x:f>
      </x:c>
      <x:c r="DD1317" t="str">
        <x:v>Pending</x:v>
      </x:c>
      <x:c r="DE1317" t="str">
        <x:f>IF(L1317="","",IF(DC1317="","Pending",IF(DD1317="Yes","CONDITIONAL — safety override",IF(DC1317&gt;=8,"HIGH",IF(DC1317&gt;=5,"CONDITIONAL","LOW")))))</x:f>
        <x:v>Pending</x:v>
      </x:c>
      <x:c r="DF1317" t="str">
        <x:v>Pending screening and full-text appraisal; no transferability judgment made at identification.</x:v>
      </x:c>
      <x:c r="DG1317"/>
      <x:c r="DH1317"/>
      <x:c r="DI1317"/>
      <x:c r="DJ1317"/>
      <x:c r="DK1317"/>
      <x:c r="DL1317"/>
      <x:c r="DM1317"/>
      <x:c r="DN1317"/>
      <x:c r="DO1317"/>
      <x:c r="DP1317"/>
      <x:c r="DQ1317"/>
      <x:c r="DR1317"/>
      <x:c r="DS1317"/>
      <x:c r="DT1317"/>
      <x:c r="DU1317"/>
      <x:c r="DV1317"/>
      <x:c r="DW1317"/>
      <x:c r="DX1317"/>
      <x:c r="DY1317"/>
      <x:c r="DZ1317" t="str">
        <x:v>Title/abstract screening alone does not establish effectiveness, causality, methodological quality, transferability to Brazilian public safety or an institutional recommendation.</x:v>
      </x:c>
      <x:c r="EA1317" t="str">
        <x:v>Pending</x:v>
      </x:c>
      <x:c r="EB1317" t="str">
        <x:f>IF(L1317="","",IF(EC1317="READY","Yes","No / Pending"))</x:f>
        <x:v>No / Pending</x:v>
      </x:c>
      <x:c r="EC1317" t="str">
        <x:f>IF(L1317="","",IF(OR(ISNUMBER(SEARCH("Retracted Publication",Q1317)),CM1317="Retracted",CN1317="Retracted",CM1317="Expression of Concern",CN1317="Expression of Concern",F1317="Not used",CG1317="Critical",CH1317="High",CH1317="Critical"),"BLOCKED — integrity or use restriction",IF(AND(CJ1317="Yes",CK1317="Yes",CL1317="Yes"),IF(AND(CM1317="Clear",CN1317="Verified — clear"),IF(AND(AND(LEN(TRIM(CF1317))&gt;0,LEFT(LOWER(TRIM(CF1317)),7)&lt;&gt;"pending"),OR(CG1317="High",CG1317="Moderate"),OR(CH1317="Low",CH1317="Some concerns",CH1317="Not applicable")),IF(AND(DD1317="No",OR(DE1317="HIGH",DE1317="CONDITIONAL"),AND(LEN(TRIM(DF1317))&gt;0,LEFT(LOWER(TRIM(DF1317)),7)&lt;&gt;"pending")),IF(AND(AND(LEN(TRIM(DT1317))&gt;0,LEFT(LOWER(TRIM(DT1317)),7)&lt;&gt;"pending"),AND(LEN(TRIM(DU1317))&gt;0,LEFT(LOWER(TRIM(DU1317)),7)&lt;&gt;"pending"),OR(AND(LEN(TRIM(DV1317))&gt;0,LEFT(LOWER(TRIM(DV1317)),7)&lt;&gt;"pending"),AND(LEN(TRIM(DW1317))&gt;0,LEFT(LOWER(TRIM(DW1317)),7)&lt;&gt;"pending")),AND(LEN(TRIM(DX1317))&gt;0,LEFT(LOWER(TRIM(DX1317)),7)&lt;&gt;"pending")),IF(AND(F1317="Claim-ready",OR(EA1317="Strong",EA1317="Moderate"),AND(LEN(TRIM(G1317))&gt;0,LEFT(LOWER(TRIM(G1317)),7)&lt;&gt;"pending"),G1317&lt;&gt;"No substantive use decision is permitted from identification metadata alone.",AND(LEN(TRIM(DZ1317))&gt;0,LEFT(LOWER(TRIM(DZ1317)),7)&lt;&gt;"pending"),DZ1317&lt;&gt;"Identification metadata alone does not permit any substantive scientific, causal, operational, or institutional claim.",AND(LEN(TRIM(EI1317))&gt;0,LEFT(LOWER(TRIM(EI1317)),7)&lt;&gt;"pending"),ISNUMBER(EH1317),EH1317&gt;0),"READY","PENDING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17" t="str">
        <x:v>Pending</x:v>
      </x:c>
      <x:c r="EE1317"/>
      <x:c r="EF1317" t="str">
        <x:v>Pending</x:v>
      </x:c>
      <x:c r="EG1317" t="str">
        <x:v>Pending</x:v>
      </x:c>
      <x:c r="EH1317"/>
      <x:c r="EI1317" s="501"/>
      <x:c r="EJ1317"/>
      <x:c r="EK1317" t="str">
        <x:v>Pending</x:v>
      </x:c>
      <x:c r="EL1317" t="n">
        <x:v>46272</x:v>
      </x:c>
      <x:c r="EM1317" t="str">
        <x:v>Production PubMed record imported and reconciled to Zotero item 7PX4JZBH;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17" t="n">
        <x:f>IF(L1317="","",(IF(N1317&lt;&gt;"",1,0)+IF(O1317&lt;&gt;"",1,0)+IF(AJ1317&lt;&gt;"",1,0)+IF(AU1317&lt;&gt;"",1,0)+IF(BE1317&lt;&gt;"",1,0)+IF(CF1317&lt;&gt;"",1,0)+IF(CJ1317="Yes",1,0)+IF(CL1317="Yes",1,0)+IF(DE1317&lt;&gt;"Pending",1,0)+IF(F1317&lt;&gt;"",1,0)+IF(DZ1317&lt;&gt;"",1,0)+IF(EI1317&lt;&gt;"",1,0))/12)</x:f>
        <x:v>0.4166666666666667</x:v>
      </x:c>
    </x:row>
    <x:row r="1318">
      <x:c r="A1318" t="str">
        <x:v>EV-1315</x:v>
      </x:c>
      <x:c r="B1318" t="str">
        <x:v>Integrity check</x:v>
      </x:c>
      <x:c r="C1318" t="str">
        <x:f>IF(L1318="","",IF(LEFT(EC1318,7)="BLOCKED","🔴 Do not use for conclusion",IF(EB1318="Yes","🟢 Claim-ready","🟡 Caution / context")))</x:f>
        <x:v>🟡 Caution / context</x:v>
      </x:c>
      <x:c r="D1318" t="str">
        <x:f>IF(L1318="","",EC1318)</x:f>
        <x:v>PENDING — appropriate appraisal</x:v>
      </x:c>
      <x:c r="E1318" t="str">
        <x:v>P3 — Medium</x:v>
      </x:c>
      <x:c r="F1318" t="str">
        <x:v>Pending</x:v>
      </x:c>
      <x:c r="G1318" t="str">
        <x:v>Title/abstract identify an explicit operational APHT/medical-readiness topic; retain for full-text assessment.</x:v>
      </x:c>
      <x:c r="H1318" t="str">
        <x:v>Obtain and review lawful full text; confirm human adjudication; then select a design-specific appraisal instrument.</x:v>
      </x:c>
      <x:c r="I1318"/>
      <x:c r="J1318" t="str">
        <x:v>B — APHT / Medical Readiness</x:v>
      </x:c>
      <x:c r="K1318" t="str">
        <x:v>IDENTIFIED</x:v>
      </x:c>
      <x:c r="L1318" t="str">
        <x:v>Tactical medical skill requirements for law enforcement officers: a 10-year analysis of line-of-duty deaths.</x:v>
      </x:c>
      <x:c r="M1318"/>
      <x:c r="N1318" t="str">
        <x:v>Sztajnkrycer, Matthew D</x:v>
      </x:c>
      <x:c r="O1318" t="n">
        <x:v>2010</x:v>
      </x:c>
      <x:c r="P1318" t="str">
        <x:v>Prehospital and disaster medicine</x:v>
      </x:c>
      <x:c r="Q1318" t="str">
        <x:v>Journal Article</x:v>
      </x:c>
      <x:c r="R1318" t="str">
        <x:v>Unclear</x:v>
      </x:c>
      <x:c r="S1318" t="str">
        <x:v>Unknown</x:v>
      </x:c>
      <x:c r="T1318" t="str">
        <x:v>eng</x:v>
      </x:c>
      <x:c r="U1318" t="str">
        <x:v>https://pubmed.ncbi.nlm.nih.gov/20845323/</x:v>
      </x:c>
      <x:c r="V1318" t="str">
        <x:v>10.1017/s1049023x00008323</x:v>
      </x:c>
      <x:c r="W1318" t="str">
        <x:f>IF(V1318="","",LOWER(SUBSTITUTE(SUBSTITUTE(SUBSTITUTE(SUBSTITUTE(TRIM(V1318),"https://doi.org/",""),"http://doi.org/",""),"https://dx.doi.org/",""),"doi:","")))</x:f>
        <x:v>10.1017/s1049023x00008323</x:v>
      </x:c>
      <x:c r="X1318" t="str">
        <x:v>20845323</x:v>
      </x:c>
      <x:c r="Y1318" t="str"/>
      <x:c r="Z1318"/>
      <x:c r="AA1318" t="str">
        <x:v>PubMed/MEDLINE</x:v>
      </x:c>
      <x:c r="AB1318" t="str">
        <x:v>PUBMED-B-v1.0-2026-08-28</x:v>
      </x:c>
      <x:c r="AC1318" t="str">
        <x:v>SP-PUBMED-B-20260828</x:v>
      </x:c>
      <x:c r="AD1318" s="499" t="n">
        <x:v>46262</x:v>
      </x:c>
      <x:c r="AE1318" s="499" t="n">
        <x:v>46272</x:v>
      </x:c>
      <x:c r="AF1318" t="str">
        <x:v>7UJY87AA</x:v>
      </x:c>
      <x:c r="AG1318"/>
      <x:c r="AH1318" t="str">
        <x:v>Tactical Athlete → Operational Readiness Brazil</x:v>
      </x:c>
      <x:c r="AI1318" t="str">
        <x:v>evidence-family:B</x:v>
      </x:c>
      <x:c r="AJ1318"/>
      <x:c r="AK1318" t="str">
        <x:f>IF(AJ1318="","",IF(OR(LOWER(AJ1318)="brazil",LOWER(AJ1318)="brasil"),"Yes","No"))</x:f>
      </x:c>
      <x:c r="AL1318"/>
      <x:c r="AM1318"/>
      <x:c r="AN1318"/>
      <x:c r="AO1318"/>
      <x:c r="AP1318"/>
      <x:c r="AQ1318"/>
      <x:c r="AR1318"/>
      <x:c r="AS1318"/>
      <x:c r="AT1318"/>
      <x:c r="AU1318"/>
      <x:c r="AV1318"/>
      <x:c r="AW1318"/>
      <x:c r="AX1318"/>
      <x:c r="AY1318"/>
      <x:c r="AZ1318"/>
      <x:c r="BA1318"/>
      <x:c r="BB1318"/>
      <x:c r="BC1318"/>
      <x:c r="BD1318"/>
      <x:c r="BE1318"/>
      <x:c r="BF1318"/>
      <x:c r="BG1318"/>
      <x:c r="BH1318"/>
      <x:c r="BI1318"/>
      <x:c r="BJ1318"/>
      <x:c r="BK1318"/>
      <x:c r="BL1318"/>
      <x:c r="BM1318"/>
      <x:c r="BN1318"/>
      <x:c r="BO1318"/>
      <x:c r="BP1318"/>
      <x:c r="BQ1318"/>
      <x:c r="BR1318"/>
      <x:c r="BS1318"/>
      <x:c r="BT1318"/>
      <x:c r="BU1318"/>
      <x:c r="BV1318"/>
      <x:c r="BW1318"/>
      <x:c r="BX1318"/>
      <x:c r="BY1318"/>
      <x:c r="BZ1318"/>
      <x:c r="CA1318"/>
      <x:c r="CB1318"/>
      <x:c r="CC1318"/>
      <x:c r="CD1318"/>
      <x:c r="CE1318"/>
      <x:c r="CF1318"/>
      <x:c r="CG1318"/>
      <x:c r="CH1318"/>
      <x:c r="CI1318"/>
      <x:c r="CJ1318" t="str">
        <x:v>Yes</x:v>
      </x:c>
      <x:c r="CK1318" t="str">
        <x:v>Yes</x:v>
      </x:c>
      <x:c r="CL1318" t="str">
        <x:v>Yes</x:v>
      </x:c>
      <x:c r="CM1318" t="str">
        <x:v>Clear</x:v>
      </x:c>
      <x:c r="CN1318" t="str">
        <x:v>Verified — clear</x:v>
      </x:c>
      <x:c r="CO1318" t="n">
        <x:v>46272</x:v>
      </x:c>
      <x:c r="CP1318" t="str">
        <x:v>https://pubmed.ncbi.nlm.nih.gov/20845324/</x:v>
      </x:c>
      <x:c r="CQ1318"/>
      <x:c r="CR1318"/>
      <x:c r="CS1318"/>
      <x:c r="CT1318"/>
      <x:c r="CU1318"/>
      <x:c r="CV1318"/>
      <x:c r="CW1318"/>
      <x:c r="CX1318"/>
      <x:c r="CY1318"/>
      <x:c r="CZ1318"/>
      <x:c r="DA1318"/>
      <x:c r="DB1318" t="str">
        <x:f>IF(L1318="","",IF(AND(COUNT(CU1318:DA1318)=7,OR(CU1318=0,CU1318=1,CU1318=2),OR(CV1318=0,CV1318=1,CV1318=2),OR(CW1318=0,CW1318=1,CW1318=2),OR(CX1318=0,CX1318=1,CX1318=2),OR(CY1318=0,CY1318=1,CY1318=2),OR(CZ1318=0,CZ1318=1,CZ1318=2),OR(DA1318=0,DA1318=1,DA1318=2)),SUM(CU1318:DA1318),""))</x:f>
      </x:c>
      <x:c r="DC1318" t="str">
        <x:f>IF(DB1318="","",ROUND(DB1318/14*10,1))</x:f>
      </x:c>
      <x:c r="DD1318" t="str">
        <x:v>Pending</x:v>
      </x:c>
      <x:c r="DE1318" t="str">
        <x:f>IF(L1318="","",IF(DC1318="","Pending",IF(DD1318="Yes","CONDITIONAL — safety override",IF(DC1318&gt;=8,"HIGH",IF(DC1318&gt;=5,"CONDITIONAL","LOW")))))</x:f>
        <x:v>Pending</x:v>
      </x:c>
      <x:c r="DF1318" t="str">
        <x:v>Pending screening and full-text appraisal; no transferability judgment made at identification.</x:v>
      </x:c>
      <x:c r="DG1318"/>
      <x:c r="DH1318"/>
      <x:c r="DI1318"/>
      <x:c r="DJ1318"/>
      <x:c r="DK1318"/>
      <x:c r="DL1318"/>
      <x:c r="DM1318"/>
      <x:c r="DN1318"/>
      <x:c r="DO1318"/>
      <x:c r="DP1318"/>
      <x:c r="DQ1318"/>
      <x:c r="DR1318"/>
      <x:c r="DS1318"/>
      <x:c r="DT1318"/>
      <x:c r="DU1318"/>
      <x:c r="DV1318"/>
      <x:c r="DW1318"/>
      <x:c r="DX1318"/>
      <x:c r="DY1318"/>
      <x:c r="DZ1318" t="str">
        <x:v>Title/abstract screening alone does not establish effectiveness, causality, methodological quality, transferability to Brazilian public safety or an institutional recommendation.</x:v>
      </x:c>
      <x:c r="EA1318" t="str">
        <x:v>Pending</x:v>
      </x:c>
      <x:c r="EB1318" t="str">
        <x:f>IF(L1318="","",IF(EC1318="READY","Yes","No / Pending"))</x:f>
        <x:v>No / Pending</x:v>
      </x:c>
      <x:c r="EC1318" t="str">
        <x:f>IF(L1318="","",IF(OR(ISNUMBER(SEARCH("Retracted Publication",Q1318)),CM1318="Retracted",CN1318="Retracted",CM1318="Expression of Concern",CN1318="Expression of Concern",F1318="Not used",CG1318="Critical",CH1318="High",CH1318="Critical"),"BLOCKED — integrity or use restriction",IF(AND(CJ1318="Yes",CK1318="Yes",CL1318="Yes"),IF(AND(CM1318="Clear",CN1318="Verified — clear"),IF(AND(AND(LEN(TRIM(CF1318))&gt;0,LEFT(LOWER(TRIM(CF1318)),7)&lt;&gt;"pending"),OR(CG1318="High",CG1318="Moderate"),OR(CH1318="Low",CH1318="Some concerns",CH1318="Not applicable")),IF(AND(DD1318="No",OR(DE1318="HIGH",DE1318="CONDITIONAL"),AND(LEN(TRIM(DF1318))&gt;0,LEFT(LOWER(TRIM(DF1318)),7)&lt;&gt;"pending")),IF(AND(AND(LEN(TRIM(DT1318))&gt;0,LEFT(LOWER(TRIM(DT1318)),7)&lt;&gt;"pending"),AND(LEN(TRIM(DU1318))&gt;0,LEFT(LOWER(TRIM(DU1318)),7)&lt;&gt;"pending"),OR(AND(LEN(TRIM(DV1318))&gt;0,LEFT(LOWER(TRIM(DV1318)),7)&lt;&gt;"pending"),AND(LEN(TRIM(DW1318))&gt;0,LEFT(LOWER(TRIM(DW1318)),7)&lt;&gt;"pending")),AND(LEN(TRIM(DX1318))&gt;0,LEFT(LOWER(TRIM(DX1318)),7)&lt;&gt;"pending")),IF(AND(F1318="Claim-ready",OR(EA1318="Strong",EA1318="Moderate"),AND(LEN(TRIM(G1318))&gt;0,LEFT(LOWER(TRIM(G1318)),7)&lt;&gt;"pending"),G1318&lt;&gt;"No substantive use decision is permitted from identification metadata alone.",AND(LEN(TRIM(DZ1318))&gt;0,LEFT(LOWER(TRIM(DZ1318)),7)&lt;&gt;"pending"),DZ1318&lt;&gt;"Identification metadata alone does not permit any substantive scientific, causal, operational, or institutional claim.",AND(LEN(TRIM(EI1318))&gt;0,LEFT(LOWER(TRIM(EI1318)),7)&lt;&gt;"pending"),ISNUMBER(EH1318),EH1318&gt;0),"READY","PENDING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8" t="str">
        <x:v>Pending</x:v>
      </x:c>
      <x:c r="EE1318"/>
      <x:c r="EF1318" t="str">
        <x:v>Pending</x:v>
      </x:c>
      <x:c r="EG1318" t="str">
        <x:v>Pending</x:v>
      </x:c>
      <x:c r="EH1318"/>
      <x:c r="EI1318" s="501"/>
      <x:c r="EJ1318"/>
      <x:c r="EK1318" t="str">
        <x:v>Pending</x:v>
      </x:c>
      <x:c r="EL1318" t="n">
        <x:v>46272</x:v>
      </x:c>
      <x:c r="EM1318" t="str">
        <x:v>Production PubMed record imported and reconciled to Zotero item 7UJY87AA;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8" t="n">
        <x:f>IF(L1318="","",(IF(N1318&lt;&gt;"",1,0)+IF(O1318&lt;&gt;"",1,0)+IF(AJ1318&lt;&gt;"",1,0)+IF(AU1318&lt;&gt;"",1,0)+IF(BE1318&lt;&gt;"",1,0)+IF(CF1318&lt;&gt;"",1,0)+IF(CJ1318="Yes",1,0)+IF(CL1318="Yes",1,0)+IF(DE1318&lt;&gt;"Pending",1,0)+IF(F1318&lt;&gt;"",1,0)+IF(DZ1318&lt;&gt;"",1,0)+IF(EI1318&lt;&gt;"",1,0))/12)</x:f>
        <x:v>0.5</x:v>
      </x:c>
    </x:row>
    <x:row r="1319">
      <x:c r="A1319" t="str">
        <x:v>EV-1316</x:v>
      </x:c>
      <x:c r="B1319" t="str">
        <x:v>Integrity check</x:v>
      </x:c>
      <x:c r="C1319" t="str">
        <x:f>IF(L1319="","",IF(LEFT(EC1319,7)="BLOCKED","🔴 Do not use for conclusion",IF(EB1319="Yes","🟢 Claim-ready","🟡 Caution / context")))</x:f>
        <x:v>🟡 Caution / context</x:v>
      </x:c>
      <x:c r="D1319" t="str">
        <x:f>IF(L1319="","",EC1319)</x:f>
        <x:v>PENDING — appropriate appraisal</x:v>
      </x:c>
      <x:c r="E1319" t="str">
        <x:v>P3 — Medium</x:v>
      </x:c>
      <x:c r="F1319" t="str">
        <x:v>Pending</x:v>
      </x:c>
      <x:c r="G1319" t="str">
        <x:v>Title/abstract identify an explicit tactical/public-safety context and readiness domain; retain for full-text assessment.</x:v>
      </x:c>
      <x:c r="H1319" t="str">
        <x:v>Obtain and review lawful full text; confirm human adjudication; then select a design-specific appraisal instrument.</x:v>
      </x:c>
      <x:c r="I1319"/>
      <x:c r="J1319" t="str">
        <x:v>A — Core</x:v>
      </x:c>
      <x:c r="K1319" t="str">
        <x:v>IDENTIFIED</x:v>
      </x:c>
      <x:c r="L1319" t="str">
        <x:v>Heart rate variability to assess combat readiness.</x:v>
      </x:c>
      <x:c r="M1319"/>
      <x:c r="N1319" t="str">
        <x:v>Fogt, Donovan L; Cooper, Paige J; Freeman, Christine N; Kalns, John E; Cooke, William H</x:v>
      </x:c>
      <x:c r="O1319" t="n">
        <x:v>2009</x:v>
      </x:c>
      <x:c r="P1319" t="str">
        <x:v>Military medicine</x:v>
      </x:c>
      <x:c r="Q1319" t="str">
        <x:v>Journal Article; Research Support, U.S. Gov't, Non-P.H.S.</x:v>
      </x:c>
      <x:c r="R1319" t="str">
        <x:v>Unclear</x:v>
      </x:c>
      <x:c r="S1319" t="str">
        <x:v>Unknown</x:v>
      </x:c>
      <x:c r="T1319" t="str">
        <x:v>eng</x:v>
      </x:c>
      <x:c r="U1319" t="str">
        <x:v>https://pubmed.ncbi.nlm.nih.gov/20731279/</x:v>
      </x:c>
      <x:c r="V1319" t="str">
        <x:v>10.7205/milmed-d-02-6808</x:v>
      </x:c>
      <x:c r="W1319" t="str">
        <x:f>IF(V1319="","",LOWER(SUBSTITUTE(SUBSTITUTE(SUBSTITUTE(SUBSTITUTE(TRIM(V1319),"https://doi.org/",""),"http://doi.org/",""),"https://dx.doi.org/",""),"doi:","")))</x:f>
        <x:v>10.7205/milmed-d-02-6808</x:v>
      </x:c>
      <x:c r="X1319" t="str">
        <x:v>20731279</x:v>
      </x:c>
      <x:c r="Y1319" t="str"/>
      <x:c r="Z1319"/>
      <x:c r="AA1319" t="str">
        <x:v>PubMed/MEDLINE</x:v>
      </x:c>
      <x:c r="AB1319" t="str">
        <x:v>PUBMED-A-v1.0-2026-08-28</x:v>
      </x:c>
      <x:c r="AC1319" t="str">
        <x:v>SP-PUBMED-A-20260828</x:v>
      </x:c>
      <x:c r="AD1319" s="499" t="n">
        <x:v>46262</x:v>
      </x:c>
      <x:c r="AE1319" s="499" t="n">
        <x:v>46272</x:v>
      </x:c>
      <x:c r="AF1319" t="str">
        <x:v>MRT5PM2A</x:v>
      </x:c>
      <x:c r="AG1319"/>
      <x:c r="AH1319" t="str">
        <x:v>Tactical Athlete → Operational Readiness Brazil</x:v>
      </x:c>
      <x:c r="AI1319" t="str">
        <x:v>evidence-family:A</x:v>
      </x:c>
      <x:c r="AJ1319"/>
      <x:c r="AK1319" t="str">
        <x:f>IF(AJ1319="","",IF(OR(LOWER(AJ1319)="brazil",LOWER(AJ1319)="brasil"),"Yes","No"))</x:f>
      </x:c>
      <x:c r="AL1319"/>
      <x:c r="AM1319"/>
      <x:c r="AN1319"/>
      <x:c r="AO1319"/>
      <x:c r="AP1319"/>
      <x:c r="AQ1319"/>
      <x:c r="AR1319"/>
      <x:c r="AS1319"/>
      <x:c r="AT1319"/>
      <x:c r="AU1319"/>
      <x:c r="AV1319"/>
      <x:c r="AW1319"/>
      <x:c r="AX1319"/>
      <x:c r="AY1319"/>
      <x:c r="AZ1319"/>
      <x:c r="BA1319"/>
      <x:c r="BB1319"/>
      <x:c r="BC1319"/>
      <x:c r="BD1319"/>
      <x:c r="BE1319"/>
      <x:c r="BF1319"/>
      <x:c r="BG1319"/>
      <x:c r="BH1319"/>
      <x:c r="BI1319"/>
      <x:c r="BJ1319"/>
      <x:c r="BK1319"/>
      <x:c r="BL1319"/>
      <x:c r="BM1319"/>
      <x:c r="BN1319"/>
      <x:c r="BO1319"/>
      <x:c r="BP1319"/>
      <x:c r="BQ1319"/>
      <x:c r="BR1319"/>
      <x:c r="BS1319"/>
      <x:c r="BT1319"/>
      <x:c r="BU1319"/>
      <x:c r="BV1319"/>
      <x:c r="BW1319"/>
      <x:c r="BX1319"/>
      <x:c r="BY1319"/>
      <x:c r="BZ1319"/>
      <x:c r="CA1319"/>
      <x:c r="CB1319"/>
      <x:c r="CC1319"/>
      <x:c r="CD1319"/>
      <x:c r="CE1319"/>
      <x:c r="CF1319"/>
      <x:c r="CG1319"/>
      <x:c r="CH1319"/>
      <x:c r="CI1319"/>
      <x:c r="CJ1319" t="str">
        <x:v>Yes</x:v>
      </x:c>
      <x:c r="CK1319" t="str">
        <x:v>Yes</x:v>
      </x:c>
      <x:c r="CL1319" t="str">
        <x:v>Yes</x:v>
      </x:c>
      <x:c r="CM1319" t="str">
        <x:v>Clear</x:v>
      </x:c>
      <x:c r="CN1319" t="str">
        <x:v>Verified — clear</x:v>
      </x:c>
      <x:c r="CO1319" t="n">
        <x:v>46272</x:v>
      </x:c>
      <x:c r="CP1319" t="str">
        <x:v>https://pubmed.ncbi.nlm.nih.gov/20731279/</x:v>
      </x:c>
      <x:c r="CQ1319"/>
      <x:c r="CR1319"/>
      <x:c r="CS1319"/>
      <x:c r="CT1319"/>
      <x:c r="CU1319"/>
      <x:c r="CV1319"/>
      <x:c r="CW1319"/>
      <x:c r="CX1319"/>
      <x:c r="CY1319"/>
      <x:c r="CZ1319"/>
      <x:c r="DA1319"/>
      <x:c r="DB1319" t="str">
        <x:f>IF(L1319="","",IF(AND(COUNT(CU1319:DA1319)=7,OR(CU1319=0,CU1319=1,CU1319=2),OR(CV1319=0,CV1319=1,CV1319=2),OR(CW1319=0,CW1319=1,CW1319=2),OR(CX1319=0,CX1319=1,CX1319=2),OR(CY1319=0,CY1319=1,CY1319=2),OR(CZ1319=0,CZ1319=1,CZ1319=2),OR(DA1319=0,DA1319=1,DA1319=2)),SUM(CU1319:DA1319),""))</x:f>
      </x:c>
      <x:c r="DC1319" t="str">
        <x:f>IF(DB1319="","",ROUND(DB1319/14*10,1))</x:f>
      </x:c>
      <x:c r="DD1319" t="str">
        <x:v>Pending</x:v>
      </x:c>
      <x:c r="DE1319" t="str">
        <x:f>IF(L1319="","",IF(DC1319="","Pending",IF(DD1319="Yes","CONDITIONAL — safety override",IF(DC1319&gt;=8,"HIGH",IF(DC1319&gt;=5,"CONDITIONAL","LOW")))))</x:f>
        <x:v>Pending</x:v>
      </x:c>
      <x:c r="DF1319" t="str">
        <x:v>Pending screening and full-text appraisal; no transferability judgment made at identification.</x:v>
      </x:c>
      <x:c r="DG1319"/>
      <x:c r="DH1319"/>
      <x:c r="DI1319"/>
      <x:c r="DJ1319"/>
      <x:c r="DK1319"/>
      <x:c r="DL1319"/>
      <x:c r="DM1319"/>
      <x:c r="DN1319"/>
      <x:c r="DO1319"/>
      <x:c r="DP1319"/>
      <x:c r="DQ1319"/>
      <x:c r="DR1319"/>
      <x:c r="DS1319"/>
      <x:c r="DT1319"/>
      <x:c r="DU1319"/>
      <x:c r="DV1319"/>
      <x:c r="DW1319"/>
      <x:c r="DX1319"/>
      <x:c r="DY1319"/>
      <x:c r="DZ1319" t="str">
        <x:v>Title/abstract screening alone does not establish effectiveness, causality, methodological quality, transferability to Brazilian public safety or an institutional recommendation.</x:v>
      </x:c>
      <x:c r="EA1319" t="str">
        <x:v>Pending</x:v>
      </x:c>
      <x:c r="EB1319" t="str">
        <x:f>IF(L1319="","",IF(EC1319="READY","Yes","No / Pending"))</x:f>
        <x:v>No / Pending</x:v>
      </x:c>
      <x:c r="EC1319" t="str">
        <x:f>IF(L1319="","",IF(OR(ISNUMBER(SEARCH("Retracted Publication",Q1319)),CM1319="Retracted",CN1319="Retracted",CM1319="Expression of Concern",CN1319="Expression of Concern",F1319="Not used",CG1319="Critical",CH1319="High",CH1319="Critical"),"BLOCKED — integrity or use restriction",IF(AND(CJ1319="Yes",CK1319="Yes",CL1319="Yes"),IF(AND(CM1319="Clear",CN1319="Verified — clear"),IF(AND(AND(LEN(TRIM(CF1319))&gt;0,LEFT(LOWER(TRIM(CF1319)),7)&lt;&gt;"pending"),OR(CG1319="High",CG1319="Moderate"),OR(CH1319="Low",CH1319="Some concerns",CH1319="Not applicable")),IF(AND(DD1319="No",OR(DE1319="HIGH",DE1319="CONDITIONAL"),AND(LEN(TRIM(DF1319))&gt;0,LEFT(LOWER(TRIM(DF1319)),7)&lt;&gt;"pending")),IF(AND(AND(LEN(TRIM(DT1319))&gt;0,LEFT(LOWER(TRIM(DT1319)),7)&lt;&gt;"pending"),AND(LEN(TRIM(DU1319))&gt;0,LEFT(LOWER(TRIM(DU1319)),7)&lt;&gt;"pending"),OR(AND(LEN(TRIM(DV1319))&gt;0,LEFT(LOWER(TRIM(DV1319)),7)&lt;&gt;"pending"),AND(LEN(TRIM(DW1319))&gt;0,LEFT(LOWER(TRIM(DW1319)),7)&lt;&gt;"pending")),AND(LEN(TRIM(DX1319))&gt;0,LEFT(LOWER(TRIM(DX1319)),7)&lt;&gt;"pending")),IF(AND(F1319="Claim-ready",OR(EA1319="Strong",EA1319="Moderate"),AND(LEN(TRIM(G1319))&gt;0,LEFT(LOWER(TRIM(G1319)),7)&lt;&gt;"pending"),G1319&lt;&gt;"No substantive use decision is permitted from identification metadata alone.",AND(LEN(TRIM(DZ1319))&gt;0,LEFT(LOWER(TRIM(DZ1319)),7)&lt;&gt;"pending"),DZ1319&lt;&gt;"Identification metadata alone does not permit any substantive scientific, causal, operational, or institutional claim.",AND(LEN(TRIM(EI1319))&gt;0,LEFT(LOWER(TRIM(EI1319)),7)&lt;&gt;"pending"),ISNUMBER(EH1319),EH1319&gt;0),"READY","PENDING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19" t="str">
        <x:v>Pending</x:v>
      </x:c>
      <x:c r="EE1319"/>
      <x:c r="EF1319" t="str">
        <x:v>Pending</x:v>
      </x:c>
      <x:c r="EG1319" t="str">
        <x:v>Pending</x:v>
      </x:c>
      <x:c r="EH1319"/>
      <x:c r="EI1319" s="501"/>
      <x:c r="EJ1319"/>
      <x:c r="EK1319" t="str">
        <x:v>Pending</x:v>
      </x:c>
      <x:c r="EL1319" t="n">
        <x:v>46272</x:v>
      </x:c>
      <x:c r="EM1319" t="str">
        <x:v>Production PubMed record imported and reconciled to Zotero item MRT5PM2A;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19" t="n">
        <x:f>IF(L1319="","",(IF(N1319&lt;&gt;"",1,0)+IF(O1319&lt;&gt;"",1,0)+IF(AJ1319&lt;&gt;"",1,0)+IF(AU1319&lt;&gt;"",1,0)+IF(BE1319&lt;&gt;"",1,0)+IF(CF1319&lt;&gt;"",1,0)+IF(CJ1319="Yes",1,0)+IF(CL1319="Yes",1,0)+IF(DE1319&lt;&gt;"Pending",1,0)+IF(F1319&lt;&gt;"",1,0)+IF(DZ1319&lt;&gt;"",1,0)+IF(EI1319&lt;&gt;"",1,0))/12)</x:f>
        <x:v>0.5</x:v>
      </x:c>
    </x:row>
    <x:row r="1320">
      <x:c r="A1320" t="str">
        <x:v>EV-1317</x:v>
      </x:c>
      <x:c r="B1320" t="str">
        <x:v>Integrity check</x:v>
      </x:c>
      <x:c r="C1320" t="str">
        <x:f>IF(L1320="","",IF(LEFT(EC1320,7)="BLOCKED","🔴 Do not use for conclusion",IF(EB1320="Yes","🟢 Claim-ready","🟡 Caution / context")))</x:f>
        <x:v>🟡 Caution / context</x:v>
      </x:c>
      <x:c r="D1320" t="str">
        <x:f>IF(L1320="","",EC1320)</x:f>
        <x:v>PENDING — appropriate appraisal</x:v>
      </x:c>
      <x:c r="E1320" t="str">
        <x:v>P3 — Medium</x:v>
      </x:c>
      <x:c r="F1320" t="str">
        <x:v>Pending</x:v>
      </x:c>
      <x:c r="G1320" t="str">
        <x:v>Title/abstract identify an explicit tactical/public-safety context and readiness domain; retain for full-text assessment.</x:v>
      </x:c>
      <x:c r="H1320" t="str">
        <x:v>Obtain and review lawful full text; confirm human adjudication; then select a design-specific appraisal instrument.</x:v>
      </x:c>
      <x:c r="I1320"/>
      <x:c r="J1320" t="str">
        <x:v>A — Core</x:v>
      </x:c>
      <x:c r="K1320" t="str">
        <x:v>IDENTIFIED</x:v>
      </x:c>
      <x:c r="L1320" t="str">
        <x:v>Catastrophic appraisal of acute and chronic pain in a population sample of new jersey national guard troops.</x:v>
      </x:c>
      <x:c r="M1320"/>
      <x:c r="N1320" t="str">
        <x:v>Ciccone, Donald S; Chandler, Helena K; Kline, Anna</x:v>
      </x:c>
      <x:c r="O1320" t="n">
        <x:v>2010</x:v>
      </x:c>
      <x:c r="P1320" t="str">
        <x:v>The Clinical journal of pain</x:v>
      </x:c>
      <x:c r="Q1320" t="str">
        <x:v>Journal Article; Research Support, Non-U.S. Gov't</x:v>
      </x:c>
      <x:c r="R1320" t="str">
        <x:v>Unclear</x:v>
      </x:c>
      <x:c r="S1320" t="str">
        <x:v>Unknown</x:v>
      </x:c>
      <x:c r="T1320" t="str">
        <x:v>eng</x:v>
      </x:c>
      <x:c r="U1320" t="str">
        <x:v>https://pubmed.ncbi.nlm.nih.gov/20664336/</x:v>
      </x:c>
      <x:c r="V1320" t="str">
        <x:v>10.1097/ajp.0b013e3181e724e8</x:v>
      </x:c>
      <x:c r="W1320" t="str">
        <x:f>IF(V1320="","",LOWER(SUBSTITUTE(SUBSTITUTE(SUBSTITUTE(SUBSTITUTE(TRIM(V1320),"https://doi.org/",""),"http://doi.org/",""),"https://dx.doi.org/",""),"doi:","")))</x:f>
        <x:v>10.1097/ajp.0b013e3181e724e8</x:v>
      </x:c>
      <x:c r="X1320" t="str">
        <x:v>20664336</x:v>
      </x:c>
      <x:c r="Y1320" t="str"/>
      <x:c r="Z1320"/>
      <x:c r="AA1320" t="str">
        <x:v>PubMed/MEDLINE</x:v>
      </x:c>
      <x:c r="AB1320" t="str">
        <x:v>PUBMED-A-v1.0-2026-08-28</x:v>
      </x:c>
      <x:c r="AC1320" t="str">
        <x:v>SP-PUBMED-A-20260828</x:v>
      </x:c>
      <x:c r="AD1320" s="499" t="n">
        <x:v>46262</x:v>
      </x:c>
      <x:c r="AE1320" s="499" t="n">
        <x:v>46272</x:v>
      </x:c>
      <x:c r="AF1320" t="str">
        <x:v>IVTJM3W8</x:v>
      </x:c>
      <x:c r="AG1320"/>
      <x:c r="AH1320" t="str">
        <x:v>Tactical Athlete → Operational Readiness Brazil</x:v>
      </x:c>
      <x:c r="AI1320" t="str">
        <x:v>evidence-family:A</x:v>
      </x:c>
      <x:c r="AJ1320"/>
      <x:c r="AK1320" t="str">
        <x:f>IF(AJ1320="","",IF(OR(LOWER(AJ1320)="brazil",LOWER(AJ1320)="brasil"),"Yes","No"))</x:f>
      </x:c>
      <x:c r="AL1320"/>
      <x:c r="AM1320"/>
      <x:c r="AN1320"/>
      <x:c r="AO1320"/>
      <x:c r="AP1320"/>
      <x:c r="AQ1320"/>
      <x:c r="AR1320"/>
      <x:c r="AS1320"/>
      <x:c r="AT1320"/>
      <x:c r="AU1320"/>
      <x:c r="AV1320"/>
      <x:c r="AW1320"/>
      <x:c r="AX1320"/>
      <x:c r="AY1320"/>
      <x:c r="AZ1320"/>
      <x:c r="BA1320"/>
      <x:c r="BB1320"/>
      <x:c r="BC1320"/>
      <x:c r="BD1320"/>
      <x:c r="BE1320"/>
      <x:c r="BF1320"/>
      <x:c r="BG1320"/>
      <x:c r="BH1320"/>
      <x:c r="BI1320"/>
      <x:c r="BJ1320"/>
      <x:c r="BK1320"/>
      <x:c r="BL1320"/>
      <x:c r="BM1320"/>
      <x:c r="BN1320"/>
      <x:c r="BO1320"/>
      <x:c r="BP1320"/>
      <x:c r="BQ1320"/>
      <x:c r="BR1320"/>
      <x:c r="BS1320"/>
      <x:c r="BT1320"/>
      <x:c r="BU1320"/>
      <x:c r="BV1320"/>
      <x:c r="BW1320"/>
      <x:c r="BX1320"/>
      <x:c r="BY1320"/>
      <x:c r="BZ1320"/>
      <x:c r="CA1320"/>
      <x:c r="CB1320"/>
      <x:c r="CC1320"/>
      <x:c r="CD1320"/>
      <x:c r="CE1320"/>
      <x:c r="CF1320"/>
      <x:c r="CG1320"/>
      <x:c r="CH1320"/>
      <x:c r="CI1320"/>
      <x:c r="CJ1320" t="str">
        <x:v>Yes</x:v>
      </x:c>
      <x:c r="CK1320" t="str">
        <x:v>Yes</x:v>
      </x:c>
      <x:c r="CL1320" t="str">
        <x:v>Yes</x:v>
      </x:c>
      <x:c r="CM1320" t="str">
        <x:v>Clear</x:v>
      </x:c>
      <x:c r="CN1320" t="str">
        <x:v>Verified — clear</x:v>
      </x:c>
      <x:c r="CO1320" t="n">
        <x:v>46272</x:v>
      </x:c>
      <x:c r="CP1320" t="str">
        <x:v>https://pubmed.ncbi.nlm.nih.gov/20664336/</x:v>
      </x:c>
      <x:c r="CQ1320"/>
      <x:c r="CR1320"/>
      <x:c r="CS1320"/>
      <x:c r="CT1320"/>
      <x:c r="CU1320"/>
      <x:c r="CV1320"/>
      <x:c r="CW1320"/>
      <x:c r="CX1320"/>
      <x:c r="CY1320"/>
      <x:c r="CZ1320"/>
      <x:c r="DA1320"/>
      <x:c r="DB1320" t="str">
        <x:f>IF(L1320="","",IF(AND(COUNT(CU1320:DA1320)=7,OR(CU1320=0,CU1320=1,CU1320=2),OR(CV1320=0,CV1320=1,CV1320=2),OR(CW1320=0,CW1320=1,CW1320=2),OR(CX1320=0,CX1320=1,CX1320=2),OR(CY1320=0,CY1320=1,CY1320=2),OR(CZ1320=0,CZ1320=1,CZ1320=2),OR(DA1320=0,DA1320=1,DA1320=2)),SUM(CU1320:DA1320),""))</x:f>
      </x:c>
      <x:c r="DC1320" t="str">
        <x:f>IF(DB1320="","",ROUND(DB1320/14*10,1))</x:f>
      </x:c>
      <x:c r="DD1320" t="str">
        <x:v>Pending</x:v>
      </x:c>
      <x:c r="DE1320" t="str">
        <x:f>IF(L1320="","",IF(DC1320="","Pending",IF(DD1320="Yes","CONDITIONAL — safety override",IF(DC1320&gt;=8,"HIGH",IF(DC1320&gt;=5,"CONDITIONAL","LOW")))))</x:f>
        <x:v>Pending</x:v>
      </x:c>
      <x:c r="DF1320" t="str">
        <x:v>Pending screening and full-text appraisal; no transferability judgment made at identification.</x:v>
      </x:c>
      <x:c r="DG1320"/>
      <x:c r="DH1320"/>
      <x:c r="DI1320"/>
      <x:c r="DJ1320"/>
      <x:c r="DK1320"/>
      <x:c r="DL1320"/>
      <x:c r="DM1320"/>
      <x:c r="DN1320"/>
      <x:c r="DO1320"/>
      <x:c r="DP1320"/>
      <x:c r="DQ1320"/>
      <x:c r="DR1320"/>
      <x:c r="DS1320"/>
      <x:c r="DT1320"/>
      <x:c r="DU1320"/>
      <x:c r="DV1320"/>
      <x:c r="DW1320"/>
      <x:c r="DX1320"/>
      <x:c r="DY1320"/>
      <x:c r="DZ1320" t="str">
        <x:v>Title/abstract screening alone does not establish effectiveness, causality, methodological quality, transferability to Brazilian public safety or an institutional recommendation.</x:v>
      </x:c>
      <x:c r="EA1320" t="str">
        <x:v>Pending</x:v>
      </x:c>
      <x:c r="EB1320" t="str">
        <x:f>IF(L1320="","",IF(EC1320="READY","Yes","No / Pending"))</x:f>
        <x:v>No / Pending</x:v>
      </x:c>
      <x:c r="EC1320" t="str">
        <x:f>IF(L1320="","",IF(OR(ISNUMBER(SEARCH("Retracted Publication",Q1320)),CM1320="Retracted",CN1320="Retracted",CM1320="Expression of Concern",CN1320="Expression of Concern",F1320="Not used",CG1320="Critical",CH1320="High",CH1320="Critical"),"BLOCKED — integrity or use restriction",IF(AND(CJ1320="Yes",CK1320="Yes",CL1320="Yes"),IF(AND(CM1320="Clear",CN1320="Verified — clear"),IF(AND(AND(LEN(TRIM(CF1320))&gt;0,LEFT(LOWER(TRIM(CF1320)),7)&lt;&gt;"pending"),OR(CG1320="High",CG1320="Moderate"),OR(CH1320="Low",CH1320="Some concerns",CH1320="Not applicable")),IF(AND(DD1320="No",OR(DE1320="HIGH",DE1320="CONDITIONAL"),AND(LEN(TRIM(DF1320))&gt;0,LEFT(LOWER(TRIM(DF1320)),7)&lt;&gt;"pending")),IF(AND(AND(LEN(TRIM(DT1320))&gt;0,LEFT(LOWER(TRIM(DT1320)),7)&lt;&gt;"pending"),AND(LEN(TRIM(DU1320))&gt;0,LEFT(LOWER(TRIM(DU1320)),7)&lt;&gt;"pending"),OR(AND(LEN(TRIM(DV1320))&gt;0,LEFT(LOWER(TRIM(DV1320)),7)&lt;&gt;"pending"),AND(LEN(TRIM(DW1320))&gt;0,LEFT(LOWER(TRIM(DW1320)),7)&lt;&gt;"pending")),AND(LEN(TRIM(DX1320))&gt;0,LEFT(LOWER(TRIM(DX1320)),7)&lt;&gt;"pending")),IF(AND(F1320="Claim-ready",OR(EA1320="Strong",EA1320="Moderate"),AND(LEN(TRIM(G1320))&gt;0,LEFT(LOWER(TRIM(G1320)),7)&lt;&gt;"pending"),G1320&lt;&gt;"No substantive use decision is permitted from identification metadata alone.",AND(LEN(TRIM(DZ1320))&gt;0,LEFT(LOWER(TRIM(DZ1320)),7)&lt;&gt;"pending"),DZ1320&lt;&gt;"Identification metadata alone does not permit any substantive scientific, causal, operational, or institutional claim.",AND(LEN(TRIM(EI1320))&gt;0,LEFT(LOWER(TRIM(EI1320)),7)&lt;&gt;"pending"),ISNUMBER(EH1320),EH1320&gt;0),"READY","PENDING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0" t="str">
        <x:v>Pending</x:v>
      </x:c>
      <x:c r="EE1320"/>
      <x:c r="EF1320" t="str">
        <x:v>Pending</x:v>
      </x:c>
      <x:c r="EG1320" t="str">
        <x:v>Pending</x:v>
      </x:c>
      <x:c r="EH1320"/>
      <x:c r="EI1320" s="501"/>
      <x:c r="EJ1320"/>
      <x:c r="EK1320" t="str">
        <x:v>Pending</x:v>
      </x:c>
      <x:c r="EL1320" t="n">
        <x:v>46272</x:v>
      </x:c>
      <x:c r="EM1320" t="str">
        <x:v>Production PubMed record imported and reconciled to Zotero item IVTJM3W8;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0" t="n">
        <x:f>IF(L1320="","",(IF(N1320&lt;&gt;"",1,0)+IF(O1320&lt;&gt;"",1,0)+IF(AJ1320&lt;&gt;"",1,0)+IF(AU1320&lt;&gt;"",1,0)+IF(BE1320&lt;&gt;"",1,0)+IF(CF1320&lt;&gt;"",1,0)+IF(CJ1320="Yes",1,0)+IF(CL1320="Yes",1,0)+IF(DE1320&lt;&gt;"Pending",1,0)+IF(F1320&lt;&gt;"",1,0)+IF(DZ1320&lt;&gt;"",1,0)+IF(EI1320&lt;&gt;"",1,0))/12)</x:f>
        <x:v>0.5</x:v>
      </x:c>
    </x:row>
    <x:row r="1321">
      <x:c r="A1321" t="str">
        <x:v>EV-1318</x:v>
      </x:c>
      <x:c r="B1321" t="str">
        <x:v>Integrity check</x:v>
      </x:c>
      <x:c r="C1321" t="str">
        <x:f>IF(L1321="","",IF(LEFT(EC1321,7)="BLOCKED","🔴 Do not use for conclusion",IF(EB1321="Yes","🟢 Claim-ready","🟡 Caution / context")))</x:f>
        <x:v>🟡 Caution / context</x:v>
      </x:c>
      <x:c r="D1321" t="str">
        <x:f>IF(L1321="","",EC1321)</x:f>
        <x:v>PENDING — appropriate appraisal</x:v>
      </x:c>
      <x:c r="E1321" t="str">
        <x:v>P3 — Medium</x:v>
      </x:c>
      <x:c r="F1321" t="str">
        <x:v>Pending</x:v>
      </x:c>
      <x:c r="G1321" t="str">
        <x:v>Title/abstract identify an explicit operational APHT/medical-readiness topic; retain for full-text assessment.</x:v>
      </x:c>
      <x:c r="H1321" t="str">
        <x:v>Obtain and review lawful full text; confirm human adjudication; then select a design-specific appraisal instrument.</x:v>
      </x:c>
      <x:c r="I1321"/>
      <x:c r="J1321" t="str">
        <x:v>B — APHT / Medical Readiness</x:v>
      </x:c>
      <x:c r="K1321" t="str">
        <x:v>IDENTIFIED</x:v>
      </x:c>
      <x:c r="L1321" t="str">
        <x:v>Comparison of three airway management techniques in a simulated tactical setting.</x:v>
      </x:c>
      <x:c r="M1321"/>
      <x:c r="N1321" t="str">
        <x:v>Larsen, Matthew J; Guyette, Francis Xavier; Suyama, Joe</x:v>
      </x:c>
      <x:c r="O1321" t="n">
        <x:v>2010</x:v>
      </x:c>
      <x:c r="P1321" t="str">
        <x:v>Prehospital emergency care</x:v>
      </x:c>
      <x:c r="Q1321" t="str">
        <x:v>Comparative Study; Journal Article</x:v>
      </x:c>
      <x:c r="R1321" t="str">
        <x:v>Unclear</x:v>
      </x:c>
      <x:c r="S1321" t="str">
        <x:v>Unknown</x:v>
      </x:c>
      <x:c r="T1321" t="str">
        <x:v>eng</x:v>
      </x:c>
      <x:c r="U1321" t="str">
        <x:v>https://pubmed.ncbi.nlm.nih.gov/20586587/</x:v>
      </x:c>
      <x:c r="V1321" t="str">
        <x:v>10.3109/10903127.2010.493985</x:v>
      </x:c>
      <x:c r="W1321" t="str">
        <x:f>IF(V1321="","",LOWER(SUBSTITUTE(SUBSTITUTE(SUBSTITUTE(SUBSTITUTE(TRIM(V1321),"https://doi.org/",""),"http://doi.org/",""),"https://dx.doi.org/",""),"doi:","")))</x:f>
        <x:v>10.3109/10903127.2010.493985</x:v>
      </x:c>
      <x:c r="X1321" t="str">
        <x:v>20586587</x:v>
      </x:c>
      <x:c r="Y1321" t="str"/>
      <x:c r="Z1321"/>
      <x:c r="AA1321" t="str">
        <x:v>PubMed/MEDLINE</x:v>
      </x:c>
      <x:c r="AB1321" t="str">
        <x:v>PUBMED-B-v1.0-2026-08-28</x:v>
      </x:c>
      <x:c r="AC1321" t="str">
        <x:v>SP-PUBMED-B-20260828</x:v>
      </x:c>
      <x:c r="AD1321" s="499" t="n">
        <x:v>46262</x:v>
      </x:c>
      <x:c r="AE1321" s="499" t="n">
        <x:v>46272</x:v>
      </x:c>
      <x:c r="AF1321" t="str">
        <x:v>NA864NNQ</x:v>
      </x:c>
      <x:c r="AG1321"/>
      <x:c r="AH1321" t="str">
        <x:v>Tactical Athlete → Operational Readiness Brazil</x:v>
      </x:c>
      <x:c r="AI1321" t="str">
        <x:v>evidence-family:B</x:v>
      </x:c>
      <x:c r="AJ1321"/>
      <x:c r="AK1321" t="str">
        <x:f>IF(AJ1321="","",IF(OR(LOWER(AJ1321)="brazil",LOWER(AJ1321)="brasil"),"Yes","No"))</x:f>
      </x:c>
      <x:c r="AL1321"/>
      <x:c r="AM1321"/>
      <x:c r="AN1321"/>
      <x:c r="AO1321"/>
      <x:c r="AP1321"/>
      <x:c r="AQ1321"/>
      <x:c r="AR1321"/>
      <x:c r="AS1321"/>
      <x:c r="AT1321"/>
      <x:c r="AU1321"/>
      <x:c r="AV1321"/>
      <x:c r="AW1321"/>
      <x:c r="AX1321"/>
      <x:c r="AY1321"/>
      <x:c r="AZ1321"/>
      <x:c r="BA1321"/>
      <x:c r="BB1321"/>
      <x:c r="BC1321"/>
      <x:c r="BD1321"/>
      <x:c r="BE1321"/>
      <x:c r="BF1321"/>
      <x:c r="BG1321"/>
      <x:c r="BH1321"/>
      <x:c r="BI1321"/>
      <x:c r="BJ1321"/>
      <x:c r="BK1321"/>
      <x:c r="BL1321"/>
      <x:c r="BM1321"/>
      <x:c r="BN1321"/>
      <x:c r="BO1321"/>
      <x:c r="BP1321"/>
      <x:c r="BQ1321"/>
      <x:c r="BR1321"/>
      <x:c r="BS1321"/>
      <x:c r="BT1321"/>
      <x:c r="BU1321"/>
      <x:c r="BV1321"/>
      <x:c r="BW1321"/>
      <x:c r="BX1321"/>
      <x:c r="BY1321"/>
      <x:c r="BZ1321"/>
      <x:c r="CA1321"/>
      <x:c r="CB1321"/>
      <x:c r="CC1321"/>
      <x:c r="CD1321"/>
      <x:c r="CE1321"/>
      <x:c r="CF1321"/>
      <x:c r="CG1321"/>
      <x:c r="CH1321"/>
      <x:c r="CI1321"/>
      <x:c r="CJ1321" t="str">
        <x:v>Yes</x:v>
      </x:c>
      <x:c r="CK1321" t="str">
        <x:v>Yes</x:v>
      </x:c>
      <x:c r="CL1321" t="str">
        <x:v>Yes</x:v>
      </x:c>
      <x:c r="CM1321" t="str">
        <x:v>Clear</x:v>
      </x:c>
      <x:c r="CN1321" t="str">
        <x:v>Verified — clear</x:v>
      </x:c>
      <x:c r="CO1321" t="n">
        <x:v>46272</x:v>
      </x:c>
      <x:c r="CP1321" t="str">
        <x:v>https://pubmed.ncbi.nlm.nih.gov/20586587/</x:v>
      </x:c>
      <x:c r="CQ1321"/>
      <x:c r="CR1321"/>
      <x:c r="CS1321"/>
      <x:c r="CT1321"/>
      <x:c r="CU1321"/>
      <x:c r="CV1321"/>
      <x:c r="CW1321"/>
      <x:c r="CX1321"/>
      <x:c r="CY1321"/>
      <x:c r="CZ1321"/>
      <x:c r="DA1321"/>
      <x:c r="DB1321" t="str">
        <x:f>IF(L1321="","",IF(AND(COUNT(CU1321:DA1321)=7,OR(CU1321=0,CU1321=1,CU1321=2),OR(CV1321=0,CV1321=1,CV1321=2),OR(CW1321=0,CW1321=1,CW1321=2),OR(CX1321=0,CX1321=1,CX1321=2),OR(CY1321=0,CY1321=1,CY1321=2),OR(CZ1321=0,CZ1321=1,CZ1321=2),OR(DA1321=0,DA1321=1,DA1321=2)),SUM(CU1321:DA1321),""))</x:f>
      </x:c>
      <x:c r="DC1321" t="str">
        <x:f>IF(DB1321="","",ROUND(DB1321/14*10,1))</x:f>
      </x:c>
      <x:c r="DD1321" t="str">
        <x:v>Pending</x:v>
      </x:c>
      <x:c r="DE1321" t="str">
        <x:f>IF(L1321="","",IF(DC1321="","Pending",IF(DD1321="Yes","CONDITIONAL — safety override",IF(DC1321&gt;=8,"HIGH",IF(DC1321&gt;=5,"CONDITIONAL","LOW")))))</x:f>
        <x:v>Pending</x:v>
      </x:c>
      <x:c r="DF1321" t="str">
        <x:v>Pending screening and full-text appraisal; no transferability judgment made at identification.</x:v>
      </x:c>
      <x:c r="DG1321"/>
      <x:c r="DH1321"/>
      <x:c r="DI1321"/>
      <x:c r="DJ1321"/>
      <x:c r="DK1321"/>
      <x:c r="DL1321"/>
      <x:c r="DM1321"/>
      <x:c r="DN1321"/>
      <x:c r="DO1321"/>
      <x:c r="DP1321"/>
      <x:c r="DQ1321"/>
      <x:c r="DR1321"/>
      <x:c r="DS1321"/>
      <x:c r="DT1321"/>
      <x:c r="DU1321"/>
      <x:c r="DV1321"/>
      <x:c r="DW1321"/>
      <x:c r="DX1321"/>
      <x:c r="DY1321"/>
      <x:c r="DZ1321" t="str">
        <x:v>Title/abstract screening alone does not establish effectiveness, causality, methodological quality, transferability to Brazilian public safety or an institutional recommendation.</x:v>
      </x:c>
      <x:c r="EA1321" t="str">
        <x:v>Pending</x:v>
      </x:c>
      <x:c r="EB1321" t="str">
        <x:f>IF(L1321="","",IF(EC1321="READY","Yes","No / Pending"))</x:f>
        <x:v>No / Pending</x:v>
      </x:c>
      <x:c r="EC1321" t="str">
        <x:f>IF(L1321="","",IF(OR(ISNUMBER(SEARCH("Retracted Publication",Q1321)),CM1321="Retracted",CN1321="Retracted",CM1321="Expression of Concern",CN1321="Expression of Concern",F1321="Not used",CG1321="Critical",CH1321="High",CH1321="Critical"),"BLOCKED — integrity or use restriction",IF(AND(CJ1321="Yes",CK1321="Yes",CL1321="Yes"),IF(AND(CM1321="Clear",CN1321="Verified — clear"),IF(AND(AND(LEN(TRIM(CF1321))&gt;0,LEFT(LOWER(TRIM(CF1321)),7)&lt;&gt;"pending"),OR(CG1321="High",CG1321="Moderate"),OR(CH1321="Low",CH1321="Some concerns",CH1321="Not applicable")),IF(AND(DD1321="No",OR(DE1321="HIGH",DE1321="CONDITIONAL"),AND(LEN(TRIM(DF1321))&gt;0,LEFT(LOWER(TRIM(DF1321)),7)&lt;&gt;"pending")),IF(AND(AND(LEN(TRIM(DT1321))&gt;0,LEFT(LOWER(TRIM(DT1321)),7)&lt;&gt;"pending"),AND(LEN(TRIM(DU1321))&gt;0,LEFT(LOWER(TRIM(DU1321)),7)&lt;&gt;"pending"),OR(AND(LEN(TRIM(DV1321))&gt;0,LEFT(LOWER(TRIM(DV1321)),7)&lt;&gt;"pending"),AND(LEN(TRIM(DW1321))&gt;0,LEFT(LOWER(TRIM(DW1321)),7)&lt;&gt;"pending")),AND(LEN(TRIM(DX1321))&gt;0,LEFT(LOWER(TRIM(DX1321)),7)&lt;&gt;"pending")),IF(AND(F1321="Claim-ready",OR(EA1321="Strong",EA1321="Moderate"),AND(LEN(TRIM(G1321))&gt;0,LEFT(LOWER(TRIM(G1321)),7)&lt;&gt;"pending"),G1321&lt;&gt;"No substantive use decision is permitted from identification metadata alone.",AND(LEN(TRIM(DZ1321))&gt;0,LEFT(LOWER(TRIM(DZ1321)),7)&lt;&gt;"pending"),DZ1321&lt;&gt;"Identification metadata alone does not permit any substantive scientific, causal, operational, or institutional claim.",AND(LEN(TRIM(EI1321))&gt;0,LEFT(LOWER(TRIM(EI1321)),7)&lt;&gt;"pending"),ISNUMBER(EH1321),EH1321&gt;0),"READY","PENDING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1" t="str">
        <x:v>Pending</x:v>
      </x:c>
      <x:c r="EE1321"/>
      <x:c r="EF1321" t="str">
        <x:v>Pending</x:v>
      </x:c>
      <x:c r="EG1321" t="str">
        <x:v>Pending</x:v>
      </x:c>
      <x:c r="EH1321"/>
      <x:c r="EI1321" s="501"/>
      <x:c r="EJ1321"/>
      <x:c r="EK1321" t="str">
        <x:v>Pending</x:v>
      </x:c>
      <x:c r="EL1321" t="n">
        <x:v>46272</x:v>
      </x:c>
      <x:c r="EM1321" t="str">
        <x:v>Production PubMed record imported and reconciled to Zotero item NA864NNQ;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1" t="n">
        <x:f>IF(L1321="","",(IF(N1321&lt;&gt;"",1,0)+IF(O1321&lt;&gt;"",1,0)+IF(AJ1321&lt;&gt;"",1,0)+IF(AU1321&lt;&gt;"",1,0)+IF(BE1321&lt;&gt;"",1,0)+IF(CF1321&lt;&gt;"",1,0)+IF(CJ1321="Yes",1,0)+IF(CL1321="Yes",1,0)+IF(DE1321&lt;&gt;"Pending",1,0)+IF(F1321&lt;&gt;"",1,0)+IF(DZ1321&lt;&gt;"",1,0)+IF(EI1321&lt;&gt;"",1,0))/12)</x:f>
        <x:v>0.5</x:v>
      </x:c>
    </x:row>
    <x:row r="1322">
      <x:c r="A1322" t="str">
        <x:v>EV-1319</x:v>
      </x:c>
      <x:c r="B1322" t="str">
        <x:v>Integrity check</x:v>
      </x:c>
      <x:c r="C1322" t="str">
        <x:f>IF(L1322="","",IF(LEFT(EC1322,7)="BLOCKED","🔴 Do not use for conclusion",IF(EB1322="Yes","🟢 Claim-ready","🟡 Caution / context")))</x:f>
        <x:v>🟡 Caution / context</x:v>
      </x:c>
      <x:c r="D1322" t="str">
        <x:f>IF(L1322="","",EC1322)</x:f>
        <x:v>PENDING — appropriate appraisal</x:v>
      </x:c>
      <x:c r="E1322" t="str">
        <x:v>P2 — High</x:v>
      </x:c>
      <x:c r="F1322" t="str">
        <x:v>Pending</x:v>
      </x:c>
      <x:c r="G1322" t="str">
        <x:v>Title/abstract identify an explicit operational APHT/medical-readiness topic; retain for full-text assessment.</x:v>
      </x:c>
      <x:c r="H1322" t="str">
        <x:v>Obtain and review lawful full text; confirm human adjudication; then select a design-specific appraisal instrument.</x:v>
      </x:c>
      <x:c r="I1322"/>
      <x:c r="J1322" t="str">
        <x:v>B — APHT / Medical Readiness</x:v>
      </x:c>
      <x:c r="K1322" t="str">
        <x:v>IDENTIFIED</x:v>
      </x:c>
      <x:c r="L1322" t="str">
        <x:v>Teaching tactical combat casualty care using the TC3 sim game-based simulation: a study to measure training effectiveness.</x:v>
      </x:c>
      <x:c r="M1322"/>
      <x:c r="N1322" t="str">
        <x:v>Sotomayor, Teresita M</x:v>
      </x:c>
      <x:c r="O1322" t="n">
        <x:v>2010</x:v>
      </x:c>
      <x:c r="P1322" t="str">
        <x:v>Studies in health technology and informatics</x:v>
      </x:c>
      <x:c r="Q1322" t="str">
        <x:v>Journal Article</x:v>
      </x:c>
      <x:c r="R1322" t="str">
        <x:v>Unclear</x:v>
      </x:c>
      <x:c r="S1322" t="str">
        <x:v>Unknown</x:v>
      </x:c>
      <x:c r="T1322" t="str">
        <x:v>eng</x:v>
      </x:c>
      <x:c r="U1322" t="str">
        <x:v>https://pubmed.ncbi.nlm.nih.gov/20543293/</x:v>
      </x:c>
      <x:c r="V1322" t="str"/>
      <x:c r="W1322" t="str">
        <x:f>IF(V1322="","",LOWER(SUBSTITUTE(SUBSTITUTE(SUBSTITUTE(SUBSTITUTE(TRIM(V1322),"https://doi.org/",""),"http://doi.org/",""),"https://dx.doi.org/",""),"doi:","")))</x:f>
      </x:c>
      <x:c r="X1322" t="str">
        <x:v>20543293</x:v>
      </x:c>
      <x:c r="Y1322" t="str"/>
      <x:c r="Z1322"/>
      <x:c r="AA1322" t="str">
        <x:v>PubMed/MEDLINE</x:v>
      </x:c>
      <x:c r="AB1322" t="str">
        <x:v>PUBMED-B-v1.0-2026-08-28</x:v>
      </x:c>
      <x:c r="AC1322" t="str">
        <x:v>SP-PUBMED-B-20260828</x:v>
      </x:c>
      <x:c r="AD1322" s="499" t="n">
        <x:v>46262</x:v>
      </x:c>
      <x:c r="AE1322" s="499" t="n">
        <x:v>46272</x:v>
      </x:c>
      <x:c r="AF1322" t="str">
        <x:v>DGLM6DRE</x:v>
      </x:c>
      <x:c r="AG1322"/>
      <x:c r="AH1322" t="str">
        <x:v>Tactical Athlete → Operational Readiness Brazil</x:v>
      </x:c>
      <x:c r="AI1322" t="str">
        <x:v>evidence-family:B</x:v>
      </x:c>
      <x:c r="AJ1322"/>
      <x:c r="AK1322" t="str">
        <x:f>IF(AJ1322="","",IF(OR(LOWER(AJ1322)="brazil",LOWER(AJ1322)="brasil"),"Yes","No"))</x:f>
      </x:c>
      <x:c r="AL1322"/>
      <x:c r="AM1322"/>
      <x:c r="AN1322"/>
      <x:c r="AO1322"/>
      <x:c r="AP1322"/>
      <x:c r="AQ1322"/>
      <x:c r="AR1322"/>
      <x:c r="AS1322"/>
      <x:c r="AT1322"/>
      <x:c r="AU1322"/>
      <x:c r="AV1322"/>
      <x:c r="AW1322"/>
      <x:c r="AX1322"/>
      <x:c r="AY1322"/>
      <x:c r="AZ1322"/>
      <x:c r="BA1322"/>
      <x:c r="BB1322"/>
      <x:c r="BC1322"/>
      <x:c r="BD1322"/>
      <x:c r="BE1322"/>
      <x:c r="BF1322"/>
      <x:c r="BG1322"/>
      <x:c r="BH1322"/>
      <x:c r="BI1322"/>
      <x:c r="BJ1322"/>
      <x:c r="BK1322"/>
      <x:c r="BL1322"/>
      <x:c r="BM1322"/>
      <x:c r="BN1322"/>
      <x:c r="BO1322"/>
      <x:c r="BP1322"/>
      <x:c r="BQ1322"/>
      <x:c r="BR1322"/>
      <x:c r="BS1322"/>
      <x:c r="BT1322"/>
      <x:c r="BU1322"/>
      <x:c r="BV1322"/>
      <x:c r="BW1322"/>
      <x:c r="BX1322"/>
      <x:c r="BY1322"/>
      <x:c r="BZ1322"/>
      <x:c r="CA1322"/>
      <x:c r="CB1322"/>
      <x:c r="CC1322"/>
      <x:c r="CD1322"/>
      <x:c r="CE1322"/>
      <x:c r="CF1322"/>
      <x:c r="CG1322"/>
      <x:c r="CH1322"/>
      <x:c r="CI1322"/>
      <x:c r="CJ1322" t="str">
        <x:v>Yes</x:v>
      </x:c>
      <x:c r="CK1322" t="str">
        <x:v>Yes</x:v>
      </x:c>
      <x:c r="CL1322" t="str">
        <x:v>Yes</x:v>
      </x:c>
      <x:c r="CM1322" t="str">
        <x:v>Clear</x:v>
      </x:c>
      <x:c r="CN1322" t="str">
        <x:v>Verified — clear</x:v>
      </x:c>
      <x:c r="CO1322" t="n">
        <x:v>46272</x:v>
      </x:c>
      <x:c r="CP1322" t="str">
        <x:v>https://pubmed.ncbi.nlm.nih.gov/20543293/</x:v>
      </x:c>
      <x:c r="CQ1322"/>
      <x:c r="CR1322"/>
      <x:c r="CS1322"/>
      <x:c r="CT1322"/>
      <x:c r="CU1322"/>
      <x:c r="CV1322"/>
      <x:c r="CW1322"/>
      <x:c r="CX1322"/>
      <x:c r="CY1322"/>
      <x:c r="CZ1322"/>
      <x:c r="DA1322"/>
      <x:c r="DB1322" t="str">
        <x:f>IF(L1322="","",IF(AND(COUNT(CU1322:DA1322)=7,OR(CU1322=0,CU1322=1,CU1322=2),OR(CV1322=0,CV1322=1,CV1322=2),OR(CW1322=0,CW1322=1,CW1322=2),OR(CX1322=0,CX1322=1,CX1322=2),OR(CY1322=0,CY1322=1,CY1322=2),OR(CZ1322=0,CZ1322=1,CZ1322=2),OR(DA1322=0,DA1322=1,DA1322=2)),SUM(CU1322:DA1322),""))</x:f>
      </x:c>
      <x:c r="DC1322" t="str">
        <x:f>IF(DB1322="","",ROUND(DB1322/14*10,1))</x:f>
      </x:c>
      <x:c r="DD1322" t="str">
        <x:v>Pending</x:v>
      </x:c>
      <x:c r="DE1322" t="str">
        <x:f>IF(L1322="","",IF(DC1322="","Pending",IF(DD1322="Yes","CONDITIONAL — safety override",IF(DC1322&gt;=8,"HIGH",IF(DC1322&gt;=5,"CONDITIONAL","LOW")))))</x:f>
        <x:v>Pending</x:v>
      </x:c>
      <x:c r="DF1322" t="str">
        <x:v>Pending screening and full-text appraisal; no transferability judgment made at identification.</x:v>
      </x:c>
      <x:c r="DG1322"/>
      <x:c r="DH1322"/>
      <x:c r="DI1322"/>
      <x:c r="DJ1322"/>
      <x:c r="DK1322"/>
      <x:c r="DL1322"/>
      <x:c r="DM1322"/>
      <x:c r="DN1322"/>
      <x:c r="DO1322"/>
      <x:c r="DP1322"/>
      <x:c r="DQ1322"/>
      <x:c r="DR1322"/>
      <x:c r="DS1322"/>
      <x:c r="DT1322"/>
      <x:c r="DU1322"/>
      <x:c r="DV1322"/>
      <x:c r="DW1322"/>
      <x:c r="DX1322"/>
      <x:c r="DY1322"/>
      <x:c r="DZ1322" t="str">
        <x:v>Title/abstract screening alone does not establish effectiveness, causality, methodological quality, transferability to Brazilian public safety or an institutional recommendation.</x:v>
      </x:c>
      <x:c r="EA1322" t="str">
        <x:v>Pending</x:v>
      </x:c>
      <x:c r="EB1322" t="str">
        <x:f>IF(L1322="","",IF(EC1322="READY","Yes","No / Pending"))</x:f>
        <x:v>No / Pending</x:v>
      </x:c>
      <x:c r="EC1322" t="str">
        <x:f>IF(L1322="","",IF(OR(ISNUMBER(SEARCH("Retracted Publication",Q1322)),CM1322="Retracted",CN1322="Retracted",CM1322="Expression of Concern",CN1322="Expression of Concern",F1322="Not used",CG1322="Critical",CH1322="High",CH1322="Critical"),"BLOCKED — integrity or use restriction",IF(AND(CJ1322="Yes",CK1322="Yes",CL1322="Yes"),IF(AND(CM1322="Clear",CN1322="Verified — clear"),IF(AND(AND(LEN(TRIM(CF1322))&gt;0,LEFT(LOWER(TRIM(CF1322)),7)&lt;&gt;"pending"),OR(CG1322="High",CG1322="Moderate"),OR(CH1322="Low",CH1322="Some concerns",CH1322="Not applicable")),IF(AND(DD1322="No",OR(DE1322="HIGH",DE1322="CONDITIONAL"),AND(LEN(TRIM(DF1322))&gt;0,LEFT(LOWER(TRIM(DF1322)),7)&lt;&gt;"pending")),IF(AND(AND(LEN(TRIM(DT1322))&gt;0,LEFT(LOWER(TRIM(DT1322)),7)&lt;&gt;"pending"),AND(LEN(TRIM(DU1322))&gt;0,LEFT(LOWER(TRIM(DU1322)),7)&lt;&gt;"pending"),OR(AND(LEN(TRIM(DV1322))&gt;0,LEFT(LOWER(TRIM(DV1322)),7)&lt;&gt;"pending"),AND(LEN(TRIM(DW1322))&gt;0,LEFT(LOWER(TRIM(DW1322)),7)&lt;&gt;"pending")),AND(LEN(TRIM(DX1322))&gt;0,LEFT(LOWER(TRIM(DX1322)),7)&lt;&gt;"pending")),IF(AND(F1322="Claim-ready",OR(EA1322="Strong",EA1322="Moderate"),AND(LEN(TRIM(G1322))&gt;0,LEFT(LOWER(TRIM(G1322)),7)&lt;&gt;"pending"),G1322&lt;&gt;"No substantive use decision is permitted from identification metadata alone.",AND(LEN(TRIM(DZ1322))&gt;0,LEFT(LOWER(TRIM(DZ1322)),7)&lt;&gt;"pending"),DZ1322&lt;&gt;"Identification metadata alone does not permit any substantive scientific, causal, operational, or institutional claim.",AND(LEN(TRIM(EI1322))&gt;0,LEFT(LOWER(TRIM(EI1322)),7)&lt;&gt;"pending"),ISNUMBER(EH1322),EH1322&gt;0),"READY","PENDING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2" t="str">
        <x:v>Pending</x:v>
      </x:c>
      <x:c r="EE1322"/>
      <x:c r="EF1322" t="str">
        <x:v>Pending</x:v>
      </x:c>
      <x:c r="EG1322" t="str">
        <x:v>Pending</x:v>
      </x:c>
      <x:c r="EH1322"/>
      <x:c r="EI1322" s="501"/>
      <x:c r="EJ1322"/>
      <x:c r="EK1322" t="str">
        <x:v>Pending</x:v>
      </x:c>
      <x:c r="EL1322" t="n">
        <x:v>46272</x:v>
      </x:c>
      <x:c r="EM1322" t="str">
        <x:v>Production PubMed record imported and reconciled to Zotero item DGLM6DRE;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2" t="n">
        <x:f>IF(L1322="","",(IF(N1322&lt;&gt;"",1,0)+IF(O1322&lt;&gt;"",1,0)+IF(AJ1322&lt;&gt;"",1,0)+IF(AU1322&lt;&gt;"",1,0)+IF(BE1322&lt;&gt;"",1,0)+IF(CF1322&lt;&gt;"",1,0)+IF(CJ1322="Yes",1,0)+IF(CL1322="Yes",1,0)+IF(DE1322&lt;&gt;"Pending",1,0)+IF(F1322&lt;&gt;"",1,0)+IF(DZ1322&lt;&gt;"",1,0)+IF(EI1322&lt;&gt;"",1,0))/12)</x:f>
        <x:v>0.5</x:v>
      </x:c>
    </x:row>
    <x:row r="1323">
      <x:c r="A1323" t="str">
        <x:v>EV-1320</x:v>
      </x:c>
      <x:c r="B1323" t="str">
        <x:v>Metadata verification</x:v>
      </x:c>
      <x:c r="C1323" t="str">
        <x:f>IF(L1323="","",IF(LEFT(EC1323,7)="BLOCKED","🔴 Do not use for conclusion",IF(EB1323="Yes","🟢 Claim-ready","🟡 Caution / context")))</x:f>
        <x:v>🟡 Caution / context</x:v>
      </x:c>
      <x:c r="D1323" t="str">
        <x:f>IF(L1323="","",EC1323)</x:f>
        <x:v>PENDING — verification</x:v>
      </x:c>
      <x:c r="E1323" t="str">
        <x:v>P2 — High</x:v>
      </x:c>
      <x:c r="F1323" t="str">
        <x:v>Pending</x:v>
      </x:c>
      <x:c r="G1323" t="str">
        <x:v>A potentially relevant concept is present, but direct applicability is ambiguous at title/abstract level.</x:v>
      </x:c>
      <x:c r="H1323" t="str">
        <x:v>Human title/abstract adjudication; retrieve full text if relevance remains plausible.</x:v>
      </x:c>
      <x:c r="I1323"/>
      <x:c r="J1323" t="str">
        <x:v>C — Implementation Science</x:v>
      </x:c>
      <x:c r="K1323" t="str">
        <x:v>IDENTIFIED</x:v>
      </x:c>
      <x:c r="L1323" t="str">
        <x:v>Involvement of the US Department of Defense in Civilian Assistance, Part I: a quantitative description of the projects funded by the Overseas Humanitarian, Disaster, and Civic Aid Program.</x:v>
      </x:c>
      <x:c r="M1323"/>
      <x:c r="N1323" t="str">
        <x:v>Bourdeaux, Margaret Ellis; Lawry, Lynn; Bonventre, Eugene V; Burkle, Frederick M Jr</x:v>
      </x:c>
      <x:c r="O1323" t="n">
        <x:v>2010</x:v>
      </x:c>
      <x:c r="P1323" t="str">
        <x:v>Disaster medicine and public health preparedness</x:v>
      </x:c>
      <x:c r="Q1323" t="str">
        <x:v>Journal Article</x:v>
      </x:c>
      <x:c r="R1323" t="str">
        <x:v>Unclear</x:v>
      </x:c>
      <x:c r="S1323" t="str">
        <x:v>Unknown</x:v>
      </x:c>
      <x:c r="T1323" t="str">
        <x:v>eng</x:v>
      </x:c>
      <x:c r="U1323" t="str">
        <x:v>https://pubmed.ncbi.nlm.nih.gov/20389198/</x:v>
      </x:c>
      <x:c r="V1323" t="str">
        <x:v>10.1017/s1935789300002445</x:v>
      </x:c>
      <x:c r="W1323" t="str">
        <x:f>IF(V1323="","",LOWER(SUBSTITUTE(SUBSTITUTE(SUBSTITUTE(SUBSTITUTE(TRIM(V1323),"https://doi.org/",""),"http://doi.org/",""),"https://dx.doi.org/",""),"doi:","")))</x:f>
        <x:v>10.1017/s1935789300002445</x:v>
      </x:c>
      <x:c r="X1323" t="str">
        <x:v>20389198</x:v>
      </x:c>
      <x:c r="Y1323" t="str"/>
      <x:c r="Z1323"/>
      <x:c r="AA1323" t="str">
        <x:v>PubMed/MEDLINE</x:v>
      </x:c>
      <x:c r="AB1323" t="str">
        <x:v>PUBMED-C-v1.0-2026-08-28</x:v>
      </x:c>
      <x:c r="AC1323" t="str">
        <x:v>SP-PUBMED-C-20260828</x:v>
      </x:c>
      <x:c r="AD1323" s="499" t="n">
        <x:v>46262</x:v>
      </x:c>
      <x:c r="AE1323" s="499" t="n">
        <x:v>46272</x:v>
      </x:c>
      <x:c r="AF1323" t="str">
        <x:v>YPG68DJ9</x:v>
      </x:c>
      <x:c r="AG1323"/>
      <x:c r="AH1323" t="str">
        <x:v>Tactical Athlete → Operational Readiness Brazil</x:v>
      </x:c>
      <x:c r="AI1323" t="str">
        <x:v>evidence-family:C</x:v>
      </x:c>
      <x:c r="AJ1323"/>
      <x:c r="AK1323" t="str">
        <x:f>IF(AJ1323="","",IF(OR(LOWER(AJ1323)="brazil",LOWER(AJ1323)="brasil"),"Yes","No"))</x:f>
      </x:c>
      <x:c r="AL1323"/>
      <x:c r="AM1323"/>
      <x:c r="AN1323"/>
      <x:c r="AO1323"/>
      <x:c r="AP1323"/>
      <x:c r="AQ1323"/>
      <x:c r="AR1323"/>
      <x:c r="AS1323"/>
      <x:c r="AT1323"/>
      <x:c r="AU1323"/>
      <x:c r="AV1323"/>
      <x:c r="AW1323"/>
      <x:c r="AX1323"/>
      <x:c r="AY1323"/>
      <x:c r="AZ1323"/>
      <x:c r="BA1323"/>
      <x:c r="BB1323"/>
      <x:c r="BC1323"/>
      <x:c r="BD1323"/>
      <x:c r="BE1323"/>
      <x:c r="BF1323"/>
      <x:c r="BG1323"/>
      <x:c r="BH1323"/>
      <x:c r="BI1323"/>
      <x:c r="BJ1323"/>
      <x:c r="BK1323"/>
      <x:c r="BL1323"/>
      <x:c r="BM1323"/>
      <x:c r="BN1323"/>
      <x:c r="BO1323"/>
      <x:c r="BP1323"/>
      <x:c r="BQ1323"/>
      <x:c r="BR1323"/>
      <x:c r="BS1323"/>
      <x:c r="BT1323"/>
      <x:c r="BU1323"/>
      <x:c r="BV1323"/>
      <x:c r="BW1323"/>
      <x:c r="BX1323"/>
      <x:c r="BY1323"/>
      <x:c r="BZ1323"/>
      <x:c r="CA1323"/>
      <x:c r="CB1323"/>
      <x:c r="CC1323"/>
      <x:c r="CD1323"/>
      <x:c r="CE1323"/>
      <x:c r="CF1323"/>
      <x:c r="CG1323"/>
      <x:c r="CH1323"/>
      <x:c r="CI1323"/>
      <x:c r="CJ1323" t="str">
        <x:v>Pending</x:v>
      </x:c>
      <x:c r="CK1323" t="str">
        <x:v>Yes</x:v>
      </x:c>
      <x:c r="CL1323" t="str">
        <x:v>Yes</x:v>
      </x:c>
      <x:c r="CM1323" t="str">
        <x:v>Clear</x:v>
      </x:c>
      <x:c r="CN1323" t="str">
        <x:v>Verified — clear</x:v>
      </x:c>
      <x:c r="CO1323" t="n">
        <x:v>46272</x:v>
      </x:c>
      <x:c r="CP1323" t="str">
        <x:v>https://pubmed.ncbi.nlm.nih.gov/20389198/</x:v>
      </x:c>
      <x:c r="CQ1323"/>
      <x:c r="CR1323"/>
      <x:c r="CS1323"/>
      <x:c r="CT1323"/>
      <x:c r="CU1323"/>
      <x:c r="CV1323"/>
      <x:c r="CW1323"/>
      <x:c r="CX1323"/>
      <x:c r="CY1323"/>
      <x:c r="CZ1323"/>
      <x:c r="DA1323"/>
      <x:c r="DB1323" t="str">
        <x:f>IF(L1323="","",IF(AND(COUNT(CU1323:DA1323)=7,OR(CU1323=0,CU1323=1,CU1323=2),OR(CV1323=0,CV1323=1,CV1323=2),OR(CW1323=0,CW1323=1,CW1323=2),OR(CX1323=0,CX1323=1,CX1323=2),OR(CY1323=0,CY1323=1,CY1323=2),OR(CZ1323=0,CZ1323=1,CZ1323=2),OR(DA1323=0,DA1323=1,DA1323=2)),SUM(CU1323:DA1323),""))</x:f>
      </x:c>
      <x:c r="DC1323" t="str">
        <x:f>IF(DB1323="","",ROUND(DB1323/14*10,1))</x:f>
      </x:c>
      <x:c r="DD1323" t="str">
        <x:v>Pending</x:v>
      </x:c>
      <x:c r="DE1323" t="str">
        <x:f>IF(L1323="","",IF(DC1323="","Pending",IF(DD1323="Yes","CONDITIONAL — safety override",IF(DC1323&gt;=8,"HIGH",IF(DC1323&gt;=5,"CONDITIONAL","LOW")))))</x:f>
        <x:v>Pending</x:v>
      </x:c>
      <x:c r="DF1323" t="str">
        <x:v>Pending screening and full-text appraisal; no transferability judgment made at identification.</x:v>
      </x:c>
      <x:c r="DG1323"/>
      <x:c r="DH1323"/>
      <x:c r="DI1323"/>
      <x:c r="DJ1323"/>
      <x:c r="DK1323"/>
      <x:c r="DL1323"/>
      <x:c r="DM1323"/>
      <x:c r="DN1323"/>
      <x:c r="DO1323"/>
      <x:c r="DP1323"/>
      <x:c r="DQ1323"/>
      <x:c r="DR1323"/>
      <x:c r="DS1323"/>
      <x:c r="DT1323"/>
      <x:c r="DU1323"/>
      <x:c r="DV1323"/>
      <x:c r="DW1323"/>
      <x:c r="DX1323"/>
      <x:c r="DY1323"/>
      <x:c r="DZ1323" t="str">
        <x:v>Title/abstract information is insufficient for a substantive scientific, causal, transferability or institutional claim.</x:v>
      </x:c>
      <x:c r="EA1323" t="str">
        <x:v>Pending</x:v>
      </x:c>
      <x:c r="EB1323" t="str">
        <x:f>IF(L1323="","",IF(EC1323="READY","Yes","No / Pending"))</x:f>
        <x:v>No / Pending</x:v>
      </x:c>
      <x:c r="EC1323" t="str">
        <x:f>IF(L1323="","",IF(OR(ISNUMBER(SEARCH("Retracted Publication",Q1323)),CM1323="Retracted",CN1323="Retracted",CM1323="Expression of Concern",CN1323="Expression of Concern",F1323="Not used",CG1323="Critical",CH1323="High",CH1323="Critical"),"BLOCKED — integrity or use restriction",IF(AND(CJ1323="Yes",CK1323="Yes",CL1323="Yes"),IF(AND(CM1323="Clear",CN1323="Verified — clear"),IF(AND(AND(LEN(TRIM(CF1323))&gt;0,LEFT(LOWER(TRIM(CF1323)),7)&lt;&gt;"pending"),OR(CG1323="High",CG1323="Moderate"),OR(CH1323="Low",CH1323="Some concerns",CH1323="Not applicable")),IF(AND(DD1323="No",OR(DE1323="HIGH",DE1323="CONDITIONAL"),AND(LEN(TRIM(DF1323))&gt;0,LEFT(LOWER(TRIM(DF1323)),7)&lt;&gt;"pending")),IF(AND(AND(LEN(TRIM(DT1323))&gt;0,LEFT(LOWER(TRIM(DT1323)),7)&lt;&gt;"pending"),AND(LEN(TRIM(DU1323))&gt;0,LEFT(LOWER(TRIM(DU1323)),7)&lt;&gt;"pending"),OR(AND(LEN(TRIM(DV1323))&gt;0,LEFT(LOWER(TRIM(DV1323)),7)&lt;&gt;"pending"),AND(LEN(TRIM(DW1323))&gt;0,LEFT(LOWER(TRIM(DW1323)),7)&lt;&gt;"pending")),AND(LEN(TRIM(DX1323))&gt;0,LEFT(LOWER(TRIM(DX1323)),7)&lt;&gt;"pending")),IF(AND(F1323="Claim-ready",OR(EA1323="Strong",EA1323="Moderate"),AND(LEN(TRIM(G1323))&gt;0,LEFT(LOWER(TRIM(G1323)),7)&lt;&gt;"pending"),G1323&lt;&gt;"No substantive use decision is permitted from identification metadata alone.",AND(LEN(TRIM(DZ1323))&gt;0,LEFT(LOWER(TRIM(DZ1323)),7)&lt;&gt;"pending"),DZ1323&lt;&gt;"Identification metadata alone does not permit any substantive scientific, causal, operational, or institutional claim.",AND(LEN(TRIM(EI1323))&gt;0,LEFT(LOWER(TRIM(EI1323)),7)&lt;&gt;"pending"),ISNUMBER(EH1323),EH1323&gt;0),"READY","PENDING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23" t="str">
        <x:v>Pending</x:v>
      </x:c>
      <x:c r="EE1323"/>
      <x:c r="EF1323" t="str">
        <x:v>Pending</x:v>
      </x:c>
      <x:c r="EG1323" t="str">
        <x:v>Pending</x:v>
      </x:c>
      <x:c r="EH1323"/>
      <x:c r="EI1323" s="501"/>
      <x:c r="EJ1323"/>
      <x:c r="EK1323" t="str">
        <x:v>Pending</x:v>
      </x:c>
      <x:c r="EL1323" t="n">
        <x:v>46272</x:v>
      </x:c>
      <x:c r="EM1323" t="str">
        <x:v>Production PubMed record imported and reconciled to Zotero item YPG68DJ9;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323" t="n">
        <x:f>IF(L1323="","",(IF(N1323&lt;&gt;"",1,0)+IF(O1323&lt;&gt;"",1,0)+IF(AJ1323&lt;&gt;"",1,0)+IF(AU1323&lt;&gt;"",1,0)+IF(BE1323&lt;&gt;"",1,0)+IF(CF1323&lt;&gt;"",1,0)+IF(CJ1323="Yes",1,0)+IF(CL1323="Yes",1,0)+IF(DE1323&lt;&gt;"Pending",1,0)+IF(F1323&lt;&gt;"",1,0)+IF(DZ1323&lt;&gt;"",1,0)+IF(EI1323&lt;&gt;"",1,0))/12)</x:f>
        <x:v>0.4166666666666667</x:v>
      </x:c>
    </x:row>
    <x:row r="1324">
      <x:c r="A1324" t="str">
        <x:v>EV-1321</x:v>
      </x:c>
      <x:c r="B1324" t="str">
        <x:v>Integrity check</x:v>
      </x:c>
      <x:c r="C1324" t="str">
        <x:f>IF(L1324="","",IF(LEFT(EC1324,7)="BLOCKED","🔴 Do not use for conclusion",IF(EB1324="Yes","🟢 Claim-ready","🟡 Caution / context")))</x:f>
        <x:v>🟡 Caution / context</x:v>
      </x:c>
      <x:c r="D1324" t="str">
        <x:f>IF(L1324="","",EC1324)</x:f>
        <x:v>PENDING — appropriate appraisal</x:v>
      </x:c>
      <x:c r="E1324" t="str">
        <x:v>P3 — Medium</x:v>
      </x:c>
      <x:c r="F1324" t="str">
        <x:v>Pending</x:v>
      </x:c>
      <x:c r="G1324" t="str">
        <x:v>Title/abstract identify an explicit tactical/public-safety context and readiness domain; retain for full-text assessment.</x:v>
      </x:c>
      <x:c r="H1324" t="str">
        <x:v>Obtain and review lawful full text; confirm human adjudication; then select a design-specific appraisal instrument.</x:v>
      </x:c>
      <x:c r="I1324"/>
      <x:c r="J1324" t="str">
        <x:v>A — Core</x:v>
      </x:c>
      <x:c r="K1324" t="str">
        <x:v>IDENTIFIED</x:v>
      </x:c>
      <x:c r="L1324" t="str">
        <x:v>Antecedents of role conflict in compliance-enhancing organizations.</x:v>
      </x:c>
      <x:c r="M1324"/>
      <x:c r="N1324" t="str">
        <x:v>Kirkhaug, Rudi</x:v>
      </x:c>
      <x:c r="O1324" t="n">
        <x:v>2009</x:v>
      </x:c>
      <x:c r="P1324" t="str">
        <x:v>Psychological reports</x:v>
      </x:c>
      <x:c r="Q1324" t="str">
        <x:v>Journal Article</x:v>
      </x:c>
      <x:c r="R1324" t="str">
        <x:v>Unclear</x:v>
      </x:c>
      <x:c r="S1324" t="str">
        <x:v>Unknown</x:v>
      </x:c>
      <x:c r="T1324" t="str">
        <x:v>eng</x:v>
      </x:c>
      <x:c r="U1324" t="str">
        <x:v>https://pubmed.ncbi.nlm.nih.gov/20229915/</x:v>
      </x:c>
      <x:c r="V1324" t="str">
        <x:v>10.2466/pr0.105.f.1113-1125</x:v>
      </x:c>
      <x:c r="W1324" t="str">
        <x:f>IF(V1324="","",LOWER(SUBSTITUTE(SUBSTITUTE(SUBSTITUTE(SUBSTITUTE(TRIM(V1324),"https://doi.org/",""),"http://doi.org/",""),"https://dx.doi.org/",""),"doi:","")))</x:f>
        <x:v>10.2466/pr0.105.f.1113-1125</x:v>
      </x:c>
      <x:c r="X1324" t="str">
        <x:v>20229915</x:v>
      </x:c>
      <x:c r="Y1324" t="str"/>
      <x:c r="Z1324"/>
      <x:c r="AA1324" t="str">
        <x:v>PubMed/MEDLINE</x:v>
      </x:c>
      <x:c r="AB1324" t="str">
        <x:v>PUBMED-A-v1.0-2026-08-28</x:v>
      </x:c>
      <x:c r="AC1324" t="str">
        <x:v>SP-PUBMED-A-20260828</x:v>
      </x:c>
      <x:c r="AD1324" s="499" t="n">
        <x:v>46262</x:v>
      </x:c>
      <x:c r="AE1324" s="499" t="n">
        <x:v>46272</x:v>
      </x:c>
      <x:c r="AF1324" t="str">
        <x:v>XDL94ZLD</x:v>
      </x:c>
      <x:c r="AG1324"/>
      <x:c r="AH1324" t="str">
        <x:v>Tactical Athlete → Operational Readiness Brazil</x:v>
      </x:c>
      <x:c r="AI1324" t="str">
        <x:v>evidence-family:A</x:v>
      </x:c>
      <x:c r="AJ1324"/>
      <x:c r="AK1324" t="str">
        <x:f>IF(AJ1324="","",IF(OR(LOWER(AJ1324)="brazil",LOWER(AJ1324)="brasil"),"Yes","No"))</x:f>
      </x:c>
      <x:c r="AL1324"/>
      <x:c r="AM1324"/>
      <x:c r="AN1324"/>
      <x:c r="AO1324"/>
      <x:c r="AP1324"/>
      <x:c r="AQ1324"/>
      <x:c r="AR1324"/>
      <x:c r="AS1324"/>
      <x:c r="AT1324"/>
      <x:c r="AU1324"/>
      <x:c r="AV1324"/>
      <x:c r="AW1324"/>
      <x:c r="AX1324"/>
      <x:c r="AY1324"/>
      <x:c r="AZ1324"/>
      <x:c r="BA1324"/>
      <x:c r="BB1324"/>
      <x:c r="BC1324"/>
      <x:c r="BD1324"/>
      <x:c r="BE1324"/>
      <x:c r="BF1324"/>
      <x:c r="BG1324"/>
      <x:c r="BH1324"/>
      <x:c r="BI1324"/>
      <x:c r="BJ1324"/>
      <x:c r="BK1324"/>
      <x:c r="BL1324"/>
      <x:c r="BM1324"/>
      <x:c r="BN1324"/>
      <x:c r="BO1324"/>
      <x:c r="BP1324"/>
      <x:c r="BQ1324"/>
      <x:c r="BR1324"/>
      <x:c r="BS1324"/>
      <x:c r="BT1324"/>
      <x:c r="BU1324"/>
      <x:c r="BV1324"/>
      <x:c r="BW1324"/>
      <x:c r="BX1324"/>
      <x:c r="BY1324"/>
      <x:c r="BZ1324"/>
      <x:c r="CA1324"/>
      <x:c r="CB1324"/>
      <x:c r="CC1324"/>
      <x:c r="CD1324"/>
      <x:c r="CE1324"/>
      <x:c r="CF1324"/>
      <x:c r="CG1324"/>
      <x:c r="CH1324"/>
      <x:c r="CI1324"/>
      <x:c r="CJ1324" t="str">
        <x:v>Yes</x:v>
      </x:c>
      <x:c r="CK1324" t="str">
        <x:v>Yes</x:v>
      </x:c>
      <x:c r="CL1324" t="str">
        <x:v>Yes</x:v>
      </x:c>
      <x:c r="CM1324" t="str">
        <x:v>Clear</x:v>
      </x:c>
      <x:c r="CN1324" t="str">
        <x:v>Verified — clear</x:v>
      </x:c>
      <x:c r="CO1324" t="n">
        <x:v>46272</x:v>
      </x:c>
      <x:c r="CP1324" t="str">
        <x:v>https://pubmed.ncbi.nlm.nih.gov/20229915/</x:v>
      </x:c>
      <x:c r="CQ1324"/>
      <x:c r="CR1324"/>
      <x:c r="CS1324"/>
      <x:c r="CT1324"/>
      <x:c r="CU1324"/>
      <x:c r="CV1324"/>
      <x:c r="CW1324"/>
      <x:c r="CX1324"/>
      <x:c r="CY1324"/>
      <x:c r="CZ1324"/>
      <x:c r="DA1324"/>
      <x:c r="DB1324" t="str">
        <x:f>IF(L1324="","",IF(AND(COUNT(CU1324:DA1324)=7,OR(CU1324=0,CU1324=1,CU1324=2),OR(CV1324=0,CV1324=1,CV1324=2),OR(CW1324=0,CW1324=1,CW1324=2),OR(CX1324=0,CX1324=1,CX1324=2),OR(CY1324=0,CY1324=1,CY1324=2),OR(CZ1324=0,CZ1324=1,CZ1324=2),OR(DA1324=0,DA1324=1,DA1324=2)),SUM(CU1324:DA1324),""))</x:f>
      </x:c>
      <x:c r="DC1324" t="str">
        <x:f>IF(DB1324="","",ROUND(DB1324/14*10,1))</x:f>
      </x:c>
      <x:c r="DD1324" t="str">
        <x:v>Pending</x:v>
      </x:c>
      <x:c r="DE1324" t="str">
        <x:f>IF(L1324="","",IF(DC1324="","Pending",IF(DD1324="Yes","CONDITIONAL — safety override",IF(DC1324&gt;=8,"HIGH",IF(DC1324&gt;=5,"CONDITIONAL","LOW")))))</x:f>
        <x:v>Pending</x:v>
      </x:c>
      <x:c r="DF1324" t="str">
        <x:v>Pending screening and full-text appraisal; no transferability judgment made at identification.</x:v>
      </x:c>
      <x:c r="DG1324"/>
      <x:c r="DH1324"/>
      <x:c r="DI1324"/>
      <x:c r="DJ1324"/>
      <x:c r="DK1324"/>
      <x:c r="DL1324"/>
      <x:c r="DM1324"/>
      <x:c r="DN1324"/>
      <x:c r="DO1324"/>
      <x:c r="DP1324"/>
      <x:c r="DQ1324"/>
      <x:c r="DR1324"/>
      <x:c r="DS1324"/>
      <x:c r="DT1324"/>
      <x:c r="DU1324"/>
      <x:c r="DV1324"/>
      <x:c r="DW1324"/>
      <x:c r="DX1324"/>
      <x:c r="DY1324"/>
      <x:c r="DZ1324" t="str">
        <x:v>Title/abstract screening alone does not establish effectiveness, causality, methodological quality, transferability to Brazilian public safety or an institutional recommendation.</x:v>
      </x:c>
      <x:c r="EA1324" t="str">
        <x:v>Pending</x:v>
      </x:c>
      <x:c r="EB1324" t="str">
        <x:f>IF(L1324="","",IF(EC1324="READY","Yes","No / Pending"))</x:f>
        <x:v>No / Pending</x:v>
      </x:c>
      <x:c r="EC1324" t="str">
        <x:f>IF(L1324="","",IF(OR(ISNUMBER(SEARCH("Retracted Publication",Q1324)),CM1324="Retracted",CN1324="Retracted",CM1324="Expression of Concern",CN1324="Expression of Concern",F1324="Not used",CG1324="Critical",CH1324="High",CH1324="Critical"),"BLOCKED — integrity or use restriction",IF(AND(CJ1324="Yes",CK1324="Yes",CL1324="Yes"),IF(AND(CM1324="Clear",CN1324="Verified — clear"),IF(AND(AND(LEN(TRIM(CF1324))&gt;0,LEFT(LOWER(TRIM(CF1324)),7)&lt;&gt;"pending"),OR(CG1324="High",CG1324="Moderate"),OR(CH1324="Low",CH1324="Some concerns",CH1324="Not applicable")),IF(AND(DD1324="No",OR(DE1324="HIGH",DE1324="CONDITIONAL"),AND(LEN(TRIM(DF1324))&gt;0,LEFT(LOWER(TRIM(DF1324)),7)&lt;&gt;"pending")),IF(AND(AND(LEN(TRIM(DT1324))&gt;0,LEFT(LOWER(TRIM(DT1324)),7)&lt;&gt;"pending"),AND(LEN(TRIM(DU1324))&gt;0,LEFT(LOWER(TRIM(DU1324)),7)&lt;&gt;"pending"),OR(AND(LEN(TRIM(DV1324))&gt;0,LEFT(LOWER(TRIM(DV1324)),7)&lt;&gt;"pending"),AND(LEN(TRIM(DW1324))&gt;0,LEFT(LOWER(TRIM(DW1324)),7)&lt;&gt;"pending")),AND(LEN(TRIM(DX1324))&gt;0,LEFT(LOWER(TRIM(DX1324)),7)&lt;&gt;"pending")),IF(AND(F1324="Claim-ready",OR(EA1324="Strong",EA1324="Moderate"),AND(LEN(TRIM(G1324))&gt;0,LEFT(LOWER(TRIM(G1324)),7)&lt;&gt;"pending"),G1324&lt;&gt;"No substantive use decision is permitted from identification metadata alone.",AND(LEN(TRIM(DZ1324))&gt;0,LEFT(LOWER(TRIM(DZ1324)),7)&lt;&gt;"pending"),DZ1324&lt;&gt;"Identification metadata alone does not permit any substantive scientific, causal, operational, or institutional claim.",AND(LEN(TRIM(EI1324))&gt;0,LEFT(LOWER(TRIM(EI1324)),7)&lt;&gt;"pending"),ISNUMBER(EH1324),EH1324&gt;0),"READY","PENDING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4" t="str">
        <x:v>Pending</x:v>
      </x:c>
      <x:c r="EE1324"/>
      <x:c r="EF1324" t="str">
        <x:v>Pending</x:v>
      </x:c>
      <x:c r="EG1324" t="str">
        <x:v>Pending</x:v>
      </x:c>
      <x:c r="EH1324"/>
      <x:c r="EI1324" s="501"/>
      <x:c r="EJ1324"/>
      <x:c r="EK1324" t="str">
        <x:v>Pending</x:v>
      </x:c>
      <x:c r="EL1324" t="n">
        <x:v>46272</x:v>
      </x:c>
      <x:c r="EM1324" t="str">
        <x:v>Production PubMed record imported and reconciled to Zotero item XDL94ZLD;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4" t="n">
        <x:f>IF(L1324="","",(IF(N1324&lt;&gt;"",1,0)+IF(O1324&lt;&gt;"",1,0)+IF(AJ1324&lt;&gt;"",1,0)+IF(AU1324&lt;&gt;"",1,0)+IF(BE1324&lt;&gt;"",1,0)+IF(CF1324&lt;&gt;"",1,0)+IF(CJ1324="Yes",1,0)+IF(CL1324="Yes",1,0)+IF(DE1324&lt;&gt;"Pending",1,0)+IF(F1324&lt;&gt;"",1,0)+IF(DZ1324&lt;&gt;"",1,0)+IF(EI1324&lt;&gt;"",1,0))/12)</x:f>
        <x:v>0.5</x:v>
      </x:c>
    </x:row>
    <x:row r="1325">
      <x:c r="A1325" t="str">
        <x:v>EV-1322</x:v>
      </x:c>
      <x:c r="B1325" t="str">
        <x:v>Integrity check</x:v>
      </x:c>
      <x:c r="C1325" t="str">
        <x:f>IF(L1325="","",IF(LEFT(EC1325,7)="BLOCKED","🔴 Do not use for conclusion",IF(EB1325="Yes","🟢 Claim-ready","🟡 Caution / context")))</x:f>
        <x:v>🟡 Caution / context</x:v>
      </x:c>
      <x:c r="D1325" t="str">
        <x:f>IF(L1325="","",EC1325)</x:f>
        <x:v>PENDING — appropriate appraisal</x:v>
      </x:c>
      <x:c r="E1325" t="str">
        <x:v>P3 — Medium</x:v>
      </x:c>
      <x:c r="F1325" t="str">
        <x:v>Pending</x:v>
      </x:c>
      <x:c r="G1325" t="str">
        <x:v>Title/abstract identify an explicit tactical/public-safety context and readiness domain; retain for full-text assessment.</x:v>
      </x:c>
      <x:c r="H1325" t="str">
        <x:v>Obtain and review lawful full text; confirm human adjudication; then select a design-specific appraisal instrument.</x:v>
      </x:c>
      <x:c r="I1325"/>
      <x:c r="J1325" t="str">
        <x:v>A — Core</x:v>
      </x:c>
      <x:c r="K1325" t="str">
        <x:v>IDENTIFIED</x:v>
      </x:c>
      <x:c r="L1325" t="str">
        <x:v>The past and present threat of vector-borne diseases in deployed troops.</x:v>
      </x:c>
      <x:c r="M1325"/>
      <x:c r="N1325" t="str">
        <x:v>Pages, F; Faulde, M; Orlandi-Pradines, E; Parola, P</x:v>
      </x:c>
      <x:c r="O1325" t="n">
        <x:v>2010</x:v>
      </x:c>
      <x:c r="P1325" t="str">
        <x:v>Clinical microbiology and infection : the official publication of the European Society of Clinical Microbiology and Infectious Diseases</x:v>
      </x:c>
      <x:c r="Q1325" t="str">
        <x:v>Journal Article; Review</x:v>
      </x:c>
      <x:c r="R1325" t="str">
        <x:v>Unclear</x:v>
      </x:c>
      <x:c r="S1325" t="str">
        <x:v>Unknown</x:v>
      </x:c>
      <x:c r="T1325" t="str">
        <x:v>eng</x:v>
      </x:c>
      <x:c r="U1325" t="str">
        <x:v>https://pubmed.ncbi.nlm.nih.gov/20222896/</x:v>
      </x:c>
      <x:c r="V1325" t="str">
        <x:v>10.1111/j.1469-0691.2009.03132.x</x:v>
      </x:c>
      <x:c r="W1325" t="str">
        <x:f>IF(V1325="","",LOWER(SUBSTITUTE(SUBSTITUTE(SUBSTITUTE(SUBSTITUTE(TRIM(V1325),"https://doi.org/",""),"http://doi.org/",""),"https://dx.doi.org/",""),"doi:","")))</x:f>
        <x:v>10.1111/j.1469-0691.2009.03132.x</x:v>
      </x:c>
      <x:c r="X1325" t="str">
        <x:v>20222896</x:v>
      </x:c>
      <x:c r="Y1325" t="str"/>
      <x:c r="Z1325"/>
      <x:c r="AA1325" t="str">
        <x:v>PubMed/MEDLINE</x:v>
      </x:c>
      <x:c r="AB1325" t="str">
        <x:v>PUBMED-A-v1.0-2026-08-28</x:v>
      </x:c>
      <x:c r="AC1325" t="str">
        <x:v>SP-PUBMED-A-20260828</x:v>
      </x:c>
      <x:c r="AD1325" s="499" t="n">
        <x:v>46262</x:v>
      </x:c>
      <x:c r="AE1325" s="499" t="n">
        <x:v>46272</x:v>
      </x:c>
      <x:c r="AF1325" t="str">
        <x:v>UYKNY6BX</x:v>
      </x:c>
      <x:c r="AG1325"/>
      <x:c r="AH1325" t="str">
        <x:v>Tactical Athlete → Operational Readiness Brazil</x:v>
      </x:c>
      <x:c r="AI1325" t="str">
        <x:v>evidence-family:A</x:v>
      </x:c>
      <x:c r="AJ1325"/>
      <x:c r="AK1325" t="str">
        <x:f>IF(AJ1325="","",IF(OR(LOWER(AJ1325)="brazil",LOWER(AJ1325)="brasil"),"Yes","No"))</x:f>
      </x:c>
      <x:c r="AL1325"/>
      <x:c r="AM1325"/>
      <x:c r="AN1325"/>
      <x:c r="AO1325"/>
      <x:c r="AP1325"/>
      <x:c r="AQ1325"/>
      <x:c r="AR1325"/>
      <x:c r="AS1325"/>
      <x:c r="AT1325"/>
      <x:c r="AU1325"/>
      <x:c r="AV1325"/>
      <x:c r="AW1325"/>
      <x:c r="AX1325"/>
      <x:c r="AY1325"/>
      <x:c r="AZ1325"/>
      <x:c r="BA1325"/>
      <x:c r="BB1325"/>
      <x:c r="BC1325"/>
      <x:c r="BD1325"/>
      <x:c r="BE1325"/>
      <x:c r="BF1325"/>
      <x:c r="BG1325"/>
      <x:c r="BH1325"/>
      <x:c r="BI1325"/>
      <x:c r="BJ1325"/>
      <x:c r="BK1325"/>
      <x:c r="BL1325"/>
      <x:c r="BM1325"/>
      <x:c r="BN1325"/>
      <x:c r="BO1325"/>
      <x:c r="BP1325"/>
      <x:c r="BQ1325"/>
      <x:c r="BR1325"/>
      <x:c r="BS1325"/>
      <x:c r="BT1325"/>
      <x:c r="BU1325"/>
      <x:c r="BV1325"/>
      <x:c r="BW1325"/>
      <x:c r="BX1325"/>
      <x:c r="BY1325"/>
      <x:c r="BZ1325"/>
      <x:c r="CA1325"/>
      <x:c r="CB1325"/>
      <x:c r="CC1325"/>
      <x:c r="CD1325"/>
      <x:c r="CE1325"/>
      <x:c r="CF1325"/>
      <x:c r="CG1325"/>
      <x:c r="CH1325"/>
      <x:c r="CI1325"/>
      <x:c r="CJ1325" t="str">
        <x:v>Yes</x:v>
      </x:c>
      <x:c r="CK1325" t="str">
        <x:v>Yes</x:v>
      </x:c>
      <x:c r="CL1325" t="str">
        <x:v>Yes</x:v>
      </x:c>
      <x:c r="CM1325" t="str">
        <x:v>Clear</x:v>
      </x:c>
      <x:c r="CN1325" t="str">
        <x:v>Verified — clear</x:v>
      </x:c>
      <x:c r="CO1325" t="n">
        <x:v>46272</x:v>
      </x:c>
      <x:c r="CP1325" t="str">
        <x:v>https://pubmed.ncbi.nlm.nih.gov/20222896/</x:v>
      </x:c>
      <x:c r="CQ1325"/>
      <x:c r="CR1325"/>
      <x:c r="CS1325"/>
      <x:c r="CT1325"/>
      <x:c r="CU1325"/>
      <x:c r="CV1325"/>
      <x:c r="CW1325"/>
      <x:c r="CX1325"/>
      <x:c r="CY1325"/>
      <x:c r="CZ1325"/>
      <x:c r="DA1325"/>
      <x:c r="DB1325" t="str">
        <x:f>IF(L1325="","",IF(AND(COUNT(CU1325:DA1325)=7,OR(CU1325=0,CU1325=1,CU1325=2),OR(CV1325=0,CV1325=1,CV1325=2),OR(CW1325=0,CW1325=1,CW1325=2),OR(CX1325=0,CX1325=1,CX1325=2),OR(CY1325=0,CY1325=1,CY1325=2),OR(CZ1325=0,CZ1325=1,CZ1325=2),OR(DA1325=0,DA1325=1,DA1325=2)),SUM(CU1325:DA1325),""))</x:f>
      </x:c>
      <x:c r="DC1325" t="str">
        <x:f>IF(DB1325="","",ROUND(DB1325/14*10,1))</x:f>
      </x:c>
      <x:c r="DD1325" t="str">
        <x:v>Pending</x:v>
      </x:c>
      <x:c r="DE1325" t="str">
        <x:f>IF(L1325="","",IF(DC1325="","Pending",IF(DD1325="Yes","CONDITIONAL — safety override",IF(DC1325&gt;=8,"HIGH",IF(DC1325&gt;=5,"CONDITIONAL","LOW")))))</x:f>
        <x:v>Pending</x:v>
      </x:c>
      <x:c r="DF1325" t="str">
        <x:v>Pending screening and full-text appraisal; no transferability judgment made at identification.</x:v>
      </x:c>
      <x:c r="DG1325"/>
      <x:c r="DH1325"/>
      <x:c r="DI1325"/>
      <x:c r="DJ1325"/>
      <x:c r="DK1325"/>
      <x:c r="DL1325"/>
      <x:c r="DM1325"/>
      <x:c r="DN1325"/>
      <x:c r="DO1325"/>
      <x:c r="DP1325"/>
      <x:c r="DQ1325"/>
      <x:c r="DR1325"/>
      <x:c r="DS1325"/>
      <x:c r="DT1325"/>
      <x:c r="DU1325"/>
      <x:c r="DV1325"/>
      <x:c r="DW1325"/>
      <x:c r="DX1325"/>
      <x:c r="DY1325"/>
      <x:c r="DZ1325" t="str">
        <x:v>Title/abstract screening alone does not establish effectiveness, causality, methodological quality, transferability to Brazilian public safety or an institutional recommendation.</x:v>
      </x:c>
      <x:c r="EA1325" t="str">
        <x:v>Pending</x:v>
      </x:c>
      <x:c r="EB1325" t="str">
        <x:f>IF(L1325="","",IF(EC1325="READY","Yes","No / Pending"))</x:f>
        <x:v>No / Pending</x:v>
      </x:c>
      <x:c r="EC1325" t="str">
        <x:f>IF(L1325="","",IF(OR(ISNUMBER(SEARCH("Retracted Publication",Q1325)),CM1325="Retracted",CN1325="Retracted",CM1325="Expression of Concern",CN1325="Expression of Concern",F1325="Not used",CG1325="Critical",CH1325="High",CH1325="Critical"),"BLOCKED — integrity or use restriction",IF(AND(CJ1325="Yes",CK1325="Yes",CL1325="Yes"),IF(AND(CM1325="Clear",CN1325="Verified — clear"),IF(AND(AND(LEN(TRIM(CF1325))&gt;0,LEFT(LOWER(TRIM(CF1325)),7)&lt;&gt;"pending"),OR(CG1325="High",CG1325="Moderate"),OR(CH1325="Low",CH1325="Some concerns",CH1325="Not applicable")),IF(AND(DD1325="No",OR(DE1325="HIGH",DE1325="CONDITIONAL"),AND(LEN(TRIM(DF1325))&gt;0,LEFT(LOWER(TRIM(DF1325)),7)&lt;&gt;"pending")),IF(AND(AND(LEN(TRIM(DT1325))&gt;0,LEFT(LOWER(TRIM(DT1325)),7)&lt;&gt;"pending"),AND(LEN(TRIM(DU1325))&gt;0,LEFT(LOWER(TRIM(DU1325)),7)&lt;&gt;"pending"),OR(AND(LEN(TRIM(DV1325))&gt;0,LEFT(LOWER(TRIM(DV1325)),7)&lt;&gt;"pending"),AND(LEN(TRIM(DW1325))&gt;0,LEFT(LOWER(TRIM(DW1325)),7)&lt;&gt;"pending")),AND(LEN(TRIM(DX1325))&gt;0,LEFT(LOWER(TRIM(DX1325)),7)&lt;&gt;"pending")),IF(AND(F1325="Claim-ready",OR(EA1325="Strong",EA1325="Moderate"),AND(LEN(TRIM(G1325))&gt;0,LEFT(LOWER(TRIM(G1325)),7)&lt;&gt;"pending"),G1325&lt;&gt;"No substantive use decision is permitted from identification metadata alone.",AND(LEN(TRIM(DZ1325))&gt;0,LEFT(LOWER(TRIM(DZ1325)),7)&lt;&gt;"pending"),DZ1325&lt;&gt;"Identification metadata alone does not permit any substantive scientific, causal, operational, or institutional claim.",AND(LEN(TRIM(EI1325))&gt;0,LEFT(LOWER(TRIM(EI1325)),7)&lt;&gt;"pending"),ISNUMBER(EH1325),EH1325&gt;0),"READY","PENDING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5" t="str">
        <x:v>Pending</x:v>
      </x:c>
      <x:c r="EE1325"/>
      <x:c r="EF1325" t="str">
        <x:v>Pending</x:v>
      </x:c>
      <x:c r="EG1325" t="str">
        <x:v>Pending</x:v>
      </x:c>
      <x:c r="EH1325"/>
      <x:c r="EI1325" s="501"/>
      <x:c r="EJ1325"/>
      <x:c r="EK1325" t="str">
        <x:v>Pending</x:v>
      </x:c>
      <x:c r="EL1325" t="n">
        <x:v>46272</x:v>
      </x:c>
      <x:c r="EM1325" t="str">
        <x:v>Production PubMed record imported and reconciled to Zotero item UYKNY6BX;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5" t="n">
        <x:f>IF(L1325="","",(IF(N1325&lt;&gt;"",1,0)+IF(O1325&lt;&gt;"",1,0)+IF(AJ1325&lt;&gt;"",1,0)+IF(AU1325&lt;&gt;"",1,0)+IF(BE1325&lt;&gt;"",1,0)+IF(CF1325&lt;&gt;"",1,0)+IF(CJ1325="Yes",1,0)+IF(CL1325="Yes",1,0)+IF(DE1325&lt;&gt;"Pending",1,0)+IF(F1325&lt;&gt;"",1,0)+IF(DZ1325&lt;&gt;"",1,0)+IF(EI1325&lt;&gt;"",1,0))/12)</x:f>
        <x:v>0.5</x:v>
      </x:c>
    </x:row>
    <x:row r="1326">
      <x:c r="A1326" t="str">
        <x:v>EV-1323</x:v>
      </x:c>
      <x:c r="B1326" t="str">
        <x:v>Integrity check</x:v>
      </x:c>
      <x:c r="C1326" t="str">
        <x:f>IF(L1326="","",IF(LEFT(EC1326,7)="BLOCKED","🔴 Do not use for conclusion",IF(EB1326="Yes","🟢 Claim-ready","🟡 Caution / context")))</x:f>
        <x:v>🟡 Caution / context</x:v>
      </x:c>
      <x:c r="D1326" t="str">
        <x:f>IF(L1326="","",EC1326)</x:f>
        <x:v>PENDING — appropriate appraisal</x:v>
      </x:c>
      <x:c r="E1326" t="str">
        <x:v>P3 — Medium</x:v>
      </x:c>
      <x:c r="F1326" t="str">
        <x:v>Pending</x:v>
      </x:c>
      <x:c r="G1326" t="str">
        <x:v>A potentially relevant concept is present, but direct applicability is ambiguous at title/abstract level.</x:v>
      </x:c>
      <x:c r="H1326" t="str">
        <x:v>Human title/abstract adjudication; retrieve full text if relevance remains plausible.</x:v>
      </x:c>
      <x:c r="I1326"/>
      <x:c r="J1326" t="str">
        <x:v>A — Core</x:v>
      </x:c>
      <x:c r="K1326" t="str">
        <x:v>IDENTIFIED</x:v>
      </x:c>
      <x:c r="L1326" t="str">
        <x:v>A process to identify military injury prevention priorities based on injury type and limited duty days.</x:v>
      </x:c>
      <x:c r="M1326"/>
      <x:c r="N1326" t="str">
        <x:v>Ruscio, Bruce A; Jones, Bruce H; Bullock, Steven H; Burnham, Bruce R; Canham-Chervak, Michelle; Rennix, Christopher P; Wells, Timothy S; Smith, Jack W</x:v>
      </x:c>
      <x:c r="O1326" t="n">
        <x:v>2010</x:v>
      </x:c>
      <x:c r="P1326" t="str">
        <x:v>American journal of preventive medicine</x:v>
      </x:c>
      <x:c r="Q1326" t="str">
        <x:v>Journal Article</x:v>
      </x:c>
      <x:c r="R1326" t="str">
        <x:v>Unclear</x:v>
      </x:c>
      <x:c r="S1326" t="str">
        <x:v>Unknown</x:v>
      </x:c>
      <x:c r="T1326" t="str">
        <x:v>eng</x:v>
      </x:c>
      <x:c r="U1326" t="str">
        <x:v>https://pubmed.ncbi.nlm.nih.gov/20117593/</x:v>
      </x:c>
      <x:c r="V1326" t="str">
        <x:v>10.1016/j.amepre.2009.10.004</x:v>
      </x:c>
      <x:c r="W1326" t="str">
        <x:f>IF(V1326="","",LOWER(SUBSTITUTE(SUBSTITUTE(SUBSTITUTE(SUBSTITUTE(TRIM(V1326),"https://doi.org/",""),"http://doi.org/",""),"https://dx.doi.org/",""),"doi:","")))</x:f>
        <x:v>10.1016/j.amepre.2009.10.004</x:v>
      </x:c>
      <x:c r="X1326" t="str">
        <x:v>20117593</x:v>
      </x:c>
      <x:c r="Y1326" t="str"/>
      <x:c r="Z1326"/>
      <x:c r="AA1326" t="str">
        <x:v>PubMed/MEDLINE</x:v>
      </x:c>
      <x:c r="AB1326" t="str">
        <x:v>PUBMED-A-v1.0-2026-08-28</x:v>
      </x:c>
      <x:c r="AC1326" t="str">
        <x:v>SP-PUBMED-A-20260828</x:v>
      </x:c>
      <x:c r="AD1326" s="499" t="n">
        <x:v>46262</x:v>
      </x:c>
      <x:c r="AE1326" s="499" t="n">
        <x:v>46272</x:v>
      </x:c>
      <x:c r="AF1326" t="str">
        <x:v>ESB35NYC</x:v>
      </x:c>
      <x:c r="AG1326"/>
      <x:c r="AH1326" t="str">
        <x:v>Tactical Athlete → Operational Readiness Brazil</x:v>
      </x:c>
      <x:c r="AI1326" t="str">
        <x:v>evidence-family:A</x:v>
      </x:c>
      <x:c r="AJ1326"/>
      <x:c r="AK1326" t="str">
        <x:f>IF(AJ1326="","",IF(OR(LOWER(AJ1326)="brazil",LOWER(AJ1326)="brasil"),"Yes","No"))</x:f>
      </x:c>
      <x:c r="AL1326"/>
      <x:c r="AM1326"/>
      <x:c r="AN1326"/>
      <x:c r="AO1326"/>
      <x:c r="AP1326"/>
      <x:c r="AQ1326"/>
      <x:c r="AR1326"/>
      <x:c r="AS1326"/>
      <x:c r="AT1326"/>
      <x:c r="AU1326"/>
      <x:c r="AV1326"/>
      <x:c r="AW1326"/>
      <x:c r="AX1326"/>
      <x:c r="AY1326"/>
      <x:c r="AZ1326"/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/>
      <x:c r="BO1326"/>
      <x:c r="BP1326"/>
      <x:c r="BQ1326"/>
      <x:c r="BR1326"/>
      <x:c r="BS1326"/>
      <x:c r="BT1326"/>
      <x:c r="BU1326"/>
      <x:c r="BV1326"/>
      <x:c r="BW1326"/>
      <x:c r="BX1326"/>
      <x:c r="BY1326"/>
      <x:c r="BZ1326"/>
      <x:c r="CA1326"/>
      <x:c r="CB1326"/>
      <x:c r="CC1326"/>
      <x:c r="CD1326"/>
      <x:c r="CE1326"/>
      <x:c r="CF1326"/>
      <x:c r="CG1326"/>
      <x:c r="CH1326"/>
      <x:c r="CI1326"/>
      <x:c r="CJ1326" t="str">
        <x:v>Yes</x:v>
      </x:c>
      <x:c r="CK1326" t="str">
        <x:v>Yes</x:v>
      </x:c>
      <x:c r="CL1326" t="str">
        <x:v>Yes</x:v>
      </x:c>
      <x:c r="CM1326" t="str">
        <x:v>Clear</x:v>
      </x:c>
      <x:c r="CN1326" t="str">
        <x:v>Verified — clear</x:v>
      </x:c>
      <x:c r="CO1326" t="n">
        <x:v>46272</x:v>
      </x:c>
      <x:c r="CP1326" t="str">
        <x:v>https://pubmed.ncbi.nlm.nih.gov/20117593/</x:v>
      </x:c>
      <x:c r="CQ1326"/>
      <x:c r="CR1326"/>
      <x:c r="CS1326"/>
      <x:c r="CT1326"/>
      <x:c r="CU1326"/>
      <x:c r="CV1326"/>
      <x:c r="CW1326"/>
      <x:c r="CX1326"/>
      <x:c r="CY1326"/>
      <x:c r="CZ1326"/>
      <x:c r="DA1326"/>
      <x:c r="DB1326" t="str">
        <x:f>IF(L1326="","",IF(AND(COUNT(CU1326:DA1326)=7,OR(CU1326=0,CU1326=1,CU1326=2),OR(CV1326=0,CV1326=1,CV1326=2),OR(CW1326=0,CW1326=1,CW1326=2),OR(CX1326=0,CX1326=1,CX1326=2),OR(CY1326=0,CY1326=1,CY1326=2),OR(CZ1326=0,CZ1326=1,CZ1326=2),OR(DA1326=0,DA1326=1,DA1326=2)),SUM(CU1326:DA1326),""))</x:f>
      </x:c>
      <x:c r="DC1326" t="str">
        <x:f>IF(DB1326="","",ROUND(DB1326/14*10,1))</x:f>
      </x:c>
      <x:c r="DD1326" t="str">
        <x:v>Pending</x:v>
      </x:c>
      <x:c r="DE1326" t="str">
        <x:f>IF(L1326="","",IF(DC1326="","Pending",IF(DD1326="Yes","CONDITIONAL — safety override",IF(DC1326&gt;=8,"HIGH",IF(DC1326&gt;=5,"CONDITIONAL","LOW")))))</x:f>
        <x:v>Pending</x:v>
      </x:c>
      <x:c r="DF1326" t="str">
        <x:v>Pending screening and full-text appraisal; no transferability judgment made at identification.</x:v>
      </x:c>
      <x:c r="DG1326"/>
      <x:c r="DH1326"/>
      <x:c r="DI1326"/>
      <x:c r="DJ1326"/>
      <x:c r="DK1326"/>
      <x:c r="DL1326"/>
      <x:c r="DM1326"/>
      <x:c r="DN1326"/>
      <x:c r="DO1326"/>
      <x:c r="DP1326"/>
      <x:c r="DQ1326"/>
      <x:c r="DR1326"/>
      <x:c r="DS1326"/>
      <x:c r="DT1326"/>
      <x:c r="DU1326"/>
      <x:c r="DV1326"/>
      <x:c r="DW1326"/>
      <x:c r="DX1326"/>
      <x:c r="DY1326"/>
      <x:c r="DZ1326" t="str">
        <x:v>Title/abstract information is insufficient for a substantive scientific, causal, transferability or institutional claim.</x:v>
      </x:c>
      <x:c r="EA1326" t="str">
        <x:v>Pending</x:v>
      </x:c>
      <x:c r="EB1326" t="str">
        <x:f>IF(L1326="","",IF(EC1326="READY","Yes","No / Pending"))</x:f>
        <x:v>No / Pending</x:v>
      </x:c>
      <x:c r="EC1326" t="str">
        <x:f>IF(L1326="","",IF(OR(ISNUMBER(SEARCH("Retracted Publication",Q1326)),CM1326="Retracted",CN1326="Retracted",CM1326="Expression of Concern",CN1326="Expression of Concern",F1326="Not used",CG1326="Critical",CH1326="High",CH1326="Critical"),"BLOCKED — integrity or use restriction",IF(AND(CJ1326="Yes",CK1326="Yes",CL1326="Yes"),IF(AND(CM1326="Clear",CN1326="Verified — clear"),IF(AND(AND(LEN(TRIM(CF1326))&gt;0,LEFT(LOWER(TRIM(CF1326)),7)&lt;&gt;"pending"),OR(CG1326="High",CG1326="Moderate"),OR(CH1326="Low",CH1326="Some concerns",CH1326="Not applicable")),IF(AND(DD1326="No",OR(DE1326="HIGH",DE1326="CONDITIONAL"),AND(LEN(TRIM(DF1326))&gt;0,LEFT(LOWER(TRIM(DF1326)),7)&lt;&gt;"pending")),IF(AND(AND(LEN(TRIM(DT1326))&gt;0,LEFT(LOWER(TRIM(DT1326)),7)&lt;&gt;"pending"),AND(LEN(TRIM(DU1326))&gt;0,LEFT(LOWER(TRIM(DU1326)),7)&lt;&gt;"pending"),OR(AND(LEN(TRIM(DV1326))&gt;0,LEFT(LOWER(TRIM(DV1326)),7)&lt;&gt;"pending"),AND(LEN(TRIM(DW1326))&gt;0,LEFT(LOWER(TRIM(DW1326)),7)&lt;&gt;"pending")),AND(LEN(TRIM(DX1326))&gt;0,LEFT(LOWER(TRIM(DX1326)),7)&lt;&gt;"pending")),IF(AND(F1326="Claim-ready",OR(EA1326="Strong",EA1326="Moderate"),AND(LEN(TRIM(G1326))&gt;0,LEFT(LOWER(TRIM(G1326)),7)&lt;&gt;"pending"),G1326&lt;&gt;"No substantive use decision is permitted from identification metadata alone.",AND(LEN(TRIM(DZ1326))&gt;0,LEFT(LOWER(TRIM(DZ1326)),7)&lt;&gt;"pending"),DZ1326&lt;&gt;"Identification metadata alone does not permit any substantive scientific, causal, operational, or institutional claim.",AND(LEN(TRIM(EI1326))&gt;0,LEFT(LOWER(TRIM(EI1326)),7)&lt;&gt;"pending"),ISNUMBER(EH1326),EH1326&gt;0),"READY","PENDING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6" t="str">
        <x:v>Pending</x:v>
      </x:c>
      <x:c r="EE1326"/>
      <x:c r="EF1326" t="str">
        <x:v>Pending</x:v>
      </x:c>
      <x:c r="EG1326" t="str">
        <x:v>Pending</x:v>
      </x:c>
      <x:c r="EH1326"/>
      <x:c r="EI1326" s="501"/>
      <x:c r="EJ1326"/>
      <x:c r="EK1326" t="str">
        <x:v>Pending</x:v>
      </x:c>
      <x:c r="EL1326" t="n">
        <x:v>46272</x:v>
      </x:c>
      <x:c r="EM1326" t="str">
        <x:v>Production PubMed record imported and reconciled to Zotero item ESB35NYC;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26" t="n">
        <x:f>IF(L1326="","",(IF(N1326&lt;&gt;"",1,0)+IF(O1326&lt;&gt;"",1,0)+IF(AJ1326&lt;&gt;"",1,0)+IF(AU1326&lt;&gt;"",1,0)+IF(BE1326&lt;&gt;"",1,0)+IF(CF1326&lt;&gt;"",1,0)+IF(CJ1326="Yes",1,0)+IF(CL1326="Yes",1,0)+IF(DE1326&lt;&gt;"Pending",1,0)+IF(F1326&lt;&gt;"",1,0)+IF(DZ1326&lt;&gt;"",1,0)+IF(EI1326&lt;&gt;"",1,0))/12)</x:f>
        <x:v>0.5</x:v>
      </x:c>
    </x:row>
    <x:row r="1327">
      <x:c r="A1327" t="str">
        <x:v>EV-1324</x:v>
      </x:c>
      <x:c r="B1327" t="str">
        <x:v>Integrity check</x:v>
      </x:c>
      <x:c r="C1327" t="str">
        <x:f>IF(L1327="","",IF(LEFT(EC1327,7)="BLOCKED","🔴 Do not use for conclusion",IF(EB1327="Yes","🟢 Claim-ready","🟡 Caution / context")))</x:f>
        <x:v>🟡 Caution / context</x:v>
      </x:c>
      <x:c r="D1327" t="str">
        <x:f>IF(L1327="","",EC1327)</x:f>
        <x:v>PENDING — appropriate appraisal</x:v>
      </x:c>
      <x:c r="E1327" t="str">
        <x:v>P3 — Medium</x:v>
      </x:c>
      <x:c r="F1327" t="str">
        <x:v>Pending</x:v>
      </x:c>
      <x:c r="G1327" t="str">
        <x:v>Title/abstract identify an explicit tactical/public-safety context and readiness domain; retain for full-text assessment.</x:v>
      </x:c>
      <x:c r="H1327" t="str">
        <x:v>Obtain and review lawful full text; confirm human adjudication; then select a design-specific appraisal instrument.</x:v>
      </x:c>
      <x:c r="I1327"/>
      <x:c r="J1327" t="str">
        <x:v>A — Core</x:v>
      </x:c>
      <x:c r="K1327" t="str">
        <x:v>IDENTIFIED</x:v>
      </x:c>
      <x:c r="L1327" t="str">
        <x:v>ECG Quiz: A Murmur in an Asymptomatic Athlete.</x:v>
      </x:c>
      <x:c r="M1327"/>
      <x:c r="N1327" t="str">
        <x:v>Butcher, J D</x:v>
      </x:c>
      <x:c r="O1327" t="n">
        <x:v>1997</x:v>
      </x:c>
      <x:c r="P1327" t="str">
        <x:v>The Physician and sportsmedicine</x:v>
      </x:c>
      <x:c r="Q1327" t="str">
        <x:v>Journal Article</x:v>
      </x:c>
      <x:c r="R1327" t="str">
        <x:v>Unclear</x:v>
      </x:c>
      <x:c r="S1327" t="str">
        <x:v>Unknown</x:v>
      </x:c>
      <x:c r="T1327" t="str">
        <x:v>eng</x:v>
      </x:c>
      <x:c r="U1327" t="str">
        <x:v>https://pubmed.ncbi.nlm.nih.gov/20086933/</x:v>
      </x:c>
      <x:c r="V1327" t="str">
        <x:v>10.3810/psm.1997.08.1548</x:v>
      </x:c>
      <x:c r="W1327" t="str">
        <x:f>IF(V1327="","",LOWER(SUBSTITUTE(SUBSTITUTE(SUBSTITUTE(SUBSTITUTE(TRIM(V1327),"https://doi.org/",""),"http://doi.org/",""),"https://dx.doi.org/",""),"doi:","")))</x:f>
        <x:v>10.3810/psm.1997.08.1548</x:v>
      </x:c>
      <x:c r="X1327" t="str">
        <x:v>20086933</x:v>
      </x:c>
      <x:c r="Y1327" t="str"/>
      <x:c r="Z1327"/>
      <x:c r="AA1327" t="str">
        <x:v>PubMed/MEDLINE</x:v>
      </x:c>
      <x:c r="AB1327" t="str">
        <x:v>PUBMED-A-v1.0-2026-08-28</x:v>
      </x:c>
      <x:c r="AC1327" t="str">
        <x:v>SP-PUBMED-A-20260828</x:v>
      </x:c>
      <x:c r="AD1327" s="499" t="n">
        <x:v>46262</x:v>
      </x:c>
      <x:c r="AE1327" s="499" t="n">
        <x:v>46272</x:v>
      </x:c>
      <x:c r="AF1327" t="str">
        <x:v>M3MJ9LEU</x:v>
      </x:c>
      <x:c r="AG1327"/>
      <x:c r="AH1327" t="str">
        <x:v>Tactical Athlete → Operational Readiness Brazil</x:v>
      </x:c>
      <x:c r="AI1327" t="str">
        <x:v>evidence-family:A</x:v>
      </x:c>
      <x:c r="AJ1327"/>
      <x:c r="AK1327" t="str">
        <x:f>IF(AJ1327="","",IF(OR(LOWER(AJ1327)="brazil",LOWER(AJ1327)="brasil"),"Yes","No"))</x:f>
      </x:c>
      <x:c r="AL1327"/>
      <x:c r="AM1327"/>
      <x:c r="AN1327"/>
      <x:c r="AO1327"/>
      <x:c r="AP1327"/>
      <x:c r="AQ1327"/>
      <x:c r="AR1327"/>
      <x:c r="AS1327"/>
      <x:c r="AT1327"/>
      <x:c r="AU1327"/>
      <x:c r="AV1327"/>
      <x:c r="AW1327"/>
      <x:c r="AX1327"/>
      <x:c r="AY1327"/>
      <x:c r="AZ1327"/>
      <x:c r="BA1327"/>
      <x:c r="BB1327"/>
      <x:c r="BC1327"/>
      <x:c r="BD1327"/>
      <x:c r="BE1327"/>
      <x:c r="BF1327"/>
      <x:c r="BG1327"/>
      <x:c r="BH1327"/>
      <x:c r="BI1327"/>
      <x:c r="BJ1327"/>
      <x:c r="BK1327"/>
      <x:c r="BL1327"/>
      <x:c r="BM1327"/>
      <x:c r="BN1327"/>
      <x:c r="BO1327"/>
      <x:c r="BP1327"/>
      <x:c r="BQ1327"/>
      <x:c r="BR1327"/>
      <x:c r="BS1327"/>
      <x:c r="BT1327"/>
      <x:c r="BU1327"/>
      <x:c r="BV1327"/>
      <x:c r="BW1327"/>
      <x:c r="BX1327"/>
      <x:c r="BY1327"/>
      <x:c r="BZ1327"/>
      <x:c r="CA1327"/>
      <x:c r="CB1327"/>
      <x:c r="CC1327"/>
      <x:c r="CD1327"/>
      <x:c r="CE1327"/>
      <x:c r="CF1327"/>
      <x:c r="CG1327"/>
      <x:c r="CH1327"/>
      <x:c r="CI1327"/>
      <x:c r="CJ1327" t="str">
        <x:v>Yes</x:v>
      </x:c>
      <x:c r="CK1327" t="str">
        <x:v>Yes</x:v>
      </x:c>
      <x:c r="CL1327" t="str">
        <x:v>Yes</x:v>
      </x:c>
      <x:c r="CM1327" t="str">
        <x:v>Clear</x:v>
      </x:c>
      <x:c r="CN1327" t="str">
        <x:v>Verified — clear</x:v>
      </x:c>
      <x:c r="CO1327" t="n">
        <x:v>46272</x:v>
      </x:c>
      <x:c r="CP1327" t="str">
        <x:v>https://pubmed.ncbi.nlm.nih.gov/20086933/</x:v>
      </x:c>
      <x:c r="CQ1327"/>
      <x:c r="CR1327"/>
      <x:c r="CS1327"/>
      <x:c r="CT1327"/>
      <x:c r="CU1327"/>
      <x:c r="CV1327"/>
      <x:c r="CW1327"/>
      <x:c r="CX1327"/>
      <x:c r="CY1327"/>
      <x:c r="CZ1327"/>
      <x:c r="DA1327"/>
      <x:c r="DB1327" t="str">
        <x:f>IF(L1327="","",IF(AND(COUNT(CU1327:DA1327)=7,OR(CU1327=0,CU1327=1,CU1327=2),OR(CV1327=0,CV1327=1,CV1327=2),OR(CW1327=0,CW1327=1,CW1327=2),OR(CX1327=0,CX1327=1,CX1327=2),OR(CY1327=0,CY1327=1,CY1327=2),OR(CZ1327=0,CZ1327=1,CZ1327=2),OR(DA1327=0,DA1327=1,DA1327=2)),SUM(CU1327:DA1327),""))</x:f>
      </x:c>
      <x:c r="DC1327" t="str">
        <x:f>IF(DB1327="","",ROUND(DB1327/14*10,1))</x:f>
      </x:c>
      <x:c r="DD1327" t="str">
        <x:v>Pending</x:v>
      </x:c>
      <x:c r="DE1327" t="str">
        <x:f>IF(L1327="","",IF(DC1327="","Pending",IF(DD1327="Yes","CONDITIONAL — safety override",IF(DC1327&gt;=8,"HIGH",IF(DC1327&gt;=5,"CONDITIONAL","LOW")))))</x:f>
        <x:v>Pending</x:v>
      </x:c>
      <x:c r="DF1327" t="str">
        <x:v>Pending screening and full-text appraisal; no transferability judgment made at identification.</x:v>
      </x:c>
      <x:c r="DG1327"/>
      <x:c r="DH1327"/>
      <x:c r="DI1327"/>
      <x:c r="DJ1327"/>
      <x:c r="DK1327"/>
      <x:c r="DL1327"/>
      <x:c r="DM1327"/>
      <x:c r="DN1327"/>
      <x:c r="DO1327"/>
      <x:c r="DP1327"/>
      <x:c r="DQ1327"/>
      <x:c r="DR1327"/>
      <x:c r="DS1327"/>
      <x:c r="DT1327"/>
      <x:c r="DU1327"/>
      <x:c r="DV1327"/>
      <x:c r="DW1327"/>
      <x:c r="DX1327"/>
      <x:c r="DY1327"/>
      <x:c r="DZ1327" t="str">
        <x:v>Title/abstract screening alone does not establish effectiveness, causality, methodological quality, transferability to Brazilian public safety or an institutional recommendation.</x:v>
      </x:c>
      <x:c r="EA1327" t="str">
        <x:v>Pending</x:v>
      </x:c>
      <x:c r="EB1327" t="str">
        <x:f>IF(L1327="","",IF(EC1327="READY","Yes","No / Pending"))</x:f>
        <x:v>No / Pending</x:v>
      </x:c>
      <x:c r="EC1327" t="str">
        <x:f>IF(L1327="","",IF(OR(ISNUMBER(SEARCH("Retracted Publication",Q1327)),CM1327="Retracted",CN1327="Retracted",CM1327="Expression of Concern",CN1327="Expression of Concern",F1327="Not used",CG1327="Critical",CH1327="High",CH1327="Critical"),"BLOCKED — integrity or use restriction",IF(AND(CJ1327="Yes",CK1327="Yes",CL1327="Yes"),IF(AND(CM1327="Clear",CN1327="Verified — clear"),IF(AND(AND(LEN(TRIM(CF1327))&gt;0,LEFT(LOWER(TRIM(CF1327)),7)&lt;&gt;"pending"),OR(CG1327="High",CG1327="Moderate"),OR(CH1327="Low",CH1327="Some concerns",CH1327="Not applicable")),IF(AND(DD1327="No",OR(DE1327="HIGH",DE1327="CONDITIONAL"),AND(LEN(TRIM(DF1327))&gt;0,LEFT(LOWER(TRIM(DF1327)),7)&lt;&gt;"pending")),IF(AND(AND(LEN(TRIM(DT1327))&gt;0,LEFT(LOWER(TRIM(DT1327)),7)&lt;&gt;"pending"),AND(LEN(TRIM(DU1327))&gt;0,LEFT(LOWER(TRIM(DU1327)),7)&lt;&gt;"pending"),OR(AND(LEN(TRIM(DV1327))&gt;0,LEFT(LOWER(TRIM(DV1327)),7)&lt;&gt;"pending"),AND(LEN(TRIM(DW1327))&gt;0,LEFT(LOWER(TRIM(DW1327)),7)&lt;&gt;"pending")),AND(LEN(TRIM(DX1327))&gt;0,LEFT(LOWER(TRIM(DX1327)),7)&lt;&gt;"pending")),IF(AND(F1327="Claim-ready",OR(EA1327="Strong",EA1327="Moderate"),AND(LEN(TRIM(G1327))&gt;0,LEFT(LOWER(TRIM(G1327)),7)&lt;&gt;"pending"),G1327&lt;&gt;"No substantive use decision is permitted from identification metadata alone.",AND(LEN(TRIM(DZ1327))&gt;0,LEFT(LOWER(TRIM(DZ1327)),7)&lt;&gt;"pending"),DZ1327&lt;&gt;"Identification metadata alone does not permit any substantive scientific, causal, operational, or institutional claim.",AND(LEN(TRIM(EI1327))&gt;0,LEFT(LOWER(TRIM(EI1327)),7)&lt;&gt;"pending"),ISNUMBER(EH1327),EH1327&gt;0),"READY","PENDING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7" t="str">
        <x:v>Pending</x:v>
      </x:c>
      <x:c r="EE1327"/>
      <x:c r="EF1327" t="str">
        <x:v>Pending</x:v>
      </x:c>
      <x:c r="EG1327" t="str">
        <x:v>Pending</x:v>
      </x:c>
      <x:c r="EH1327"/>
      <x:c r="EI1327" s="501"/>
      <x:c r="EJ1327"/>
      <x:c r="EK1327" t="str">
        <x:v>Pending</x:v>
      </x:c>
      <x:c r="EL1327" t="n">
        <x:v>46272</x:v>
      </x:c>
      <x:c r="EM1327" t="str">
        <x:v>Production PubMed record imported and reconciled to Zotero item M3MJ9LEU;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7" t="n">
        <x:f>IF(L1327="","",(IF(N1327&lt;&gt;"",1,0)+IF(O1327&lt;&gt;"",1,0)+IF(AJ1327&lt;&gt;"",1,0)+IF(AU1327&lt;&gt;"",1,0)+IF(BE1327&lt;&gt;"",1,0)+IF(CF1327&lt;&gt;"",1,0)+IF(CJ1327="Yes",1,0)+IF(CL1327="Yes",1,0)+IF(DE1327&lt;&gt;"Pending",1,0)+IF(F1327&lt;&gt;"",1,0)+IF(DZ1327&lt;&gt;"",1,0)+IF(EI1327&lt;&gt;"",1,0))/12)</x:f>
        <x:v>0.5</x:v>
      </x:c>
    </x:row>
    <x:row r="1328">
      <x:c r="A1328" t="str">
        <x:v>EV-1325</x:v>
      </x:c>
      <x:c r="B1328" t="str">
        <x:v>Integrity check</x:v>
      </x:c>
      <x:c r="C1328" t="str">
        <x:f>IF(L1328="","",IF(LEFT(EC1328,7)="BLOCKED","🔴 Do not use for conclusion",IF(EB1328="Yes","🟢 Claim-ready","🟡 Caution / context")))</x:f>
        <x:v>🟡 Caution / context</x:v>
      </x:c>
      <x:c r="D1328" t="str">
        <x:f>IF(L1328="","",EC1328)</x:f>
        <x:v>PENDING — appropriate appraisal</x:v>
      </x:c>
      <x:c r="E1328" t="str">
        <x:v>P2 — High</x:v>
      </x:c>
      <x:c r="F1328" t="str">
        <x:v>Pending</x:v>
      </x:c>
      <x:c r="G1328" t="str">
        <x:v>Title/abstract identify an explicit tactical/public-safety context and readiness domain; retain for full-text assessment.</x:v>
      </x:c>
      <x:c r="H1328" t="str">
        <x:v>Obtain and review lawful full text; confirm human adjudication; then select a design-specific appraisal instrument.</x:v>
      </x:c>
      <x:c r="I1328"/>
      <x:c r="J1328" t="str">
        <x:v>A — Core</x:v>
      </x:c>
      <x:c r="K1328" t="str">
        <x:v>IDENTIFIED</x:v>
      </x:c>
      <x:c r="L1328" t="str">
        <x:v>How to stop fighting ourselves: removing the stigma of mental health treatment for soldiers.</x:v>
      </x:c>
      <x:c r="M1328"/>
      <x:c r="N1328" t="str">
        <x:v>Shepard, Kay</x:v>
      </x:c>
      <x:c r="O1328" t="n">
        <x:v>2007</x:v>
      </x:c>
      <x:c r="P1328" t="str">
        <x:v>U.S. Army Medical Department journal</x:v>
      </x:c>
      <x:c r="Q1328" t="str">
        <x:v>Journal Article</x:v>
      </x:c>
      <x:c r="R1328" t="str">
        <x:v>Unclear</x:v>
      </x:c>
      <x:c r="S1328" t="str">
        <x:v>Unknown</x:v>
      </x:c>
      <x:c r="T1328" t="str">
        <x:v>eng</x:v>
      </x:c>
      <x:c r="U1328" t="str">
        <x:v>https://pubmed.ncbi.nlm.nih.gov/20084692/</x:v>
      </x:c>
      <x:c r="V1328" t="str"/>
      <x:c r="W1328" t="str">
        <x:f>IF(V1328="","",LOWER(SUBSTITUTE(SUBSTITUTE(SUBSTITUTE(SUBSTITUTE(TRIM(V1328),"https://doi.org/",""),"http://doi.org/",""),"https://dx.doi.org/",""),"doi:","")))</x:f>
      </x:c>
      <x:c r="X1328" t="str">
        <x:v>20084692</x:v>
      </x:c>
      <x:c r="Y1328" t="str"/>
      <x:c r="Z1328"/>
      <x:c r="AA1328" t="str">
        <x:v>PubMed/MEDLINE</x:v>
      </x:c>
      <x:c r="AB1328" t="str">
        <x:v>PUBMED-A-v1.0-2026-08-28</x:v>
      </x:c>
      <x:c r="AC1328" t="str">
        <x:v>SP-PUBMED-A-20260828</x:v>
      </x:c>
      <x:c r="AD1328" s="499" t="n">
        <x:v>46262</x:v>
      </x:c>
      <x:c r="AE1328" s="499" t="n">
        <x:v>46272</x:v>
      </x:c>
      <x:c r="AF1328" t="str">
        <x:v>JUQNZHGC</x:v>
      </x:c>
      <x:c r="AG1328"/>
      <x:c r="AH1328" t="str">
        <x:v>Tactical Athlete → Operational Readiness Brazil</x:v>
      </x:c>
      <x:c r="AI1328" t="str">
        <x:v>evidence-family:A</x:v>
      </x:c>
      <x:c r="AJ1328"/>
      <x:c r="AK1328" t="str">
        <x:f>IF(AJ1328="","",IF(OR(LOWER(AJ1328)="brazil",LOWER(AJ1328)="brasil"),"Yes","No"))</x:f>
      </x:c>
      <x:c r="AL1328"/>
      <x:c r="AM1328"/>
      <x:c r="AN1328"/>
      <x:c r="AO1328"/>
      <x:c r="AP1328"/>
      <x:c r="AQ1328"/>
      <x:c r="AR1328"/>
      <x:c r="AS1328"/>
      <x:c r="AT1328"/>
      <x:c r="AU1328"/>
      <x:c r="AV1328"/>
      <x:c r="AW1328"/>
      <x:c r="AX1328"/>
      <x:c r="AY1328"/>
      <x:c r="AZ1328"/>
      <x:c r="BA1328"/>
      <x:c r="BB1328"/>
      <x:c r="BC1328"/>
      <x:c r="BD1328"/>
      <x:c r="BE1328"/>
      <x:c r="BF1328"/>
      <x:c r="BG1328"/>
      <x:c r="BH1328"/>
      <x:c r="BI1328"/>
      <x:c r="BJ1328"/>
      <x:c r="BK1328"/>
      <x:c r="BL1328"/>
      <x:c r="BM1328"/>
      <x:c r="BN1328"/>
      <x:c r="BO1328"/>
      <x:c r="BP1328"/>
      <x:c r="BQ1328"/>
      <x:c r="BR1328"/>
      <x:c r="BS1328"/>
      <x:c r="BT1328"/>
      <x:c r="BU1328"/>
      <x:c r="BV1328"/>
      <x:c r="BW1328"/>
      <x:c r="BX1328"/>
      <x:c r="BY1328"/>
      <x:c r="BZ1328"/>
      <x:c r="CA1328"/>
      <x:c r="CB1328"/>
      <x:c r="CC1328"/>
      <x:c r="CD1328"/>
      <x:c r="CE1328"/>
      <x:c r="CF1328"/>
      <x:c r="CG1328"/>
      <x:c r="CH1328"/>
      <x:c r="CI1328"/>
      <x:c r="CJ1328" t="str">
        <x:v>Yes</x:v>
      </x:c>
      <x:c r="CK1328" t="str">
        <x:v>Yes</x:v>
      </x:c>
      <x:c r="CL1328" t="str">
        <x:v>Yes</x:v>
      </x:c>
      <x:c r="CM1328" t="str">
        <x:v>Clear</x:v>
      </x:c>
      <x:c r="CN1328" t="str">
        <x:v>Verified — clear</x:v>
      </x:c>
      <x:c r="CO1328" t="n">
        <x:v>46272</x:v>
      </x:c>
      <x:c r="CP1328" t="str">
        <x:v>https://pubmed.ncbi.nlm.nih.gov/20084692/</x:v>
      </x:c>
      <x:c r="CQ1328"/>
      <x:c r="CR1328"/>
      <x:c r="CS1328"/>
      <x:c r="CT1328"/>
      <x:c r="CU1328"/>
      <x:c r="CV1328"/>
      <x:c r="CW1328"/>
      <x:c r="CX1328"/>
      <x:c r="CY1328"/>
      <x:c r="CZ1328"/>
      <x:c r="DA1328"/>
      <x:c r="DB1328" t="str">
        <x:f>IF(L1328="","",IF(AND(COUNT(CU1328:DA1328)=7,OR(CU1328=0,CU1328=1,CU1328=2),OR(CV1328=0,CV1328=1,CV1328=2),OR(CW1328=0,CW1328=1,CW1328=2),OR(CX1328=0,CX1328=1,CX1328=2),OR(CY1328=0,CY1328=1,CY1328=2),OR(CZ1328=0,CZ1328=1,CZ1328=2),OR(DA1328=0,DA1328=1,DA1328=2)),SUM(CU1328:DA1328),""))</x:f>
      </x:c>
      <x:c r="DC1328" t="str">
        <x:f>IF(DB1328="","",ROUND(DB1328/14*10,1))</x:f>
      </x:c>
      <x:c r="DD1328" t="str">
        <x:v>Pending</x:v>
      </x:c>
      <x:c r="DE1328" t="str">
        <x:f>IF(L1328="","",IF(DC1328="","Pending",IF(DD1328="Yes","CONDITIONAL — safety override",IF(DC1328&gt;=8,"HIGH",IF(DC1328&gt;=5,"CONDITIONAL","LOW")))))</x:f>
        <x:v>Pending</x:v>
      </x:c>
      <x:c r="DF1328" t="str">
        <x:v>Pending screening and full-text appraisal; no transferability judgment made at identification.</x:v>
      </x:c>
      <x:c r="DG1328"/>
      <x:c r="DH1328"/>
      <x:c r="DI1328"/>
      <x:c r="DJ1328"/>
      <x:c r="DK1328"/>
      <x:c r="DL1328"/>
      <x:c r="DM1328"/>
      <x:c r="DN1328"/>
      <x:c r="DO1328"/>
      <x:c r="DP1328"/>
      <x:c r="DQ1328"/>
      <x:c r="DR1328"/>
      <x:c r="DS1328"/>
      <x:c r="DT1328"/>
      <x:c r="DU1328"/>
      <x:c r="DV1328"/>
      <x:c r="DW1328"/>
      <x:c r="DX1328"/>
      <x:c r="DY1328"/>
      <x:c r="DZ1328" t="str">
        <x:v>Title/abstract screening alone does not establish effectiveness, causality, methodological quality, transferability to Brazilian public safety or an institutional recommendation.</x:v>
      </x:c>
      <x:c r="EA1328" t="str">
        <x:v>Pending</x:v>
      </x:c>
      <x:c r="EB1328" t="str">
        <x:f>IF(L1328="","",IF(EC1328="READY","Yes","No / Pending"))</x:f>
        <x:v>No / Pending</x:v>
      </x:c>
      <x:c r="EC1328" t="str">
        <x:f>IF(L1328="","",IF(OR(ISNUMBER(SEARCH("Retracted Publication",Q1328)),CM1328="Retracted",CN1328="Retracted",CM1328="Expression of Concern",CN1328="Expression of Concern",F1328="Not used",CG1328="Critical",CH1328="High",CH1328="Critical"),"BLOCKED — integrity or use restriction",IF(AND(CJ1328="Yes",CK1328="Yes",CL1328="Yes"),IF(AND(CM1328="Clear",CN1328="Verified — clear"),IF(AND(AND(LEN(TRIM(CF1328))&gt;0,LEFT(LOWER(TRIM(CF1328)),7)&lt;&gt;"pending"),OR(CG1328="High",CG1328="Moderate"),OR(CH1328="Low",CH1328="Some concerns",CH1328="Not applicable")),IF(AND(DD1328="No",OR(DE1328="HIGH",DE1328="CONDITIONAL"),AND(LEN(TRIM(DF1328))&gt;0,LEFT(LOWER(TRIM(DF1328)),7)&lt;&gt;"pending")),IF(AND(AND(LEN(TRIM(DT1328))&gt;0,LEFT(LOWER(TRIM(DT1328)),7)&lt;&gt;"pending"),AND(LEN(TRIM(DU1328))&gt;0,LEFT(LOWER(TRIM(DU1328)),7)&lt;&gt;"pending"),OR(AND(LEN(TRIM(DV1328))&gt;0,LEFT(LOWER(TRIM(DV1328)),7)&lt;&gt;"pending"),AND(LEN(TRIM(DW1328))&gt;0,LEFT(LOWER(TRIM(DW1328)),7)&lt;&gt;"pending")),AND(LEN(TRIM(DX1328))&gt;0,LEFT(LOWER(TRIM(DX1328)),7)&lt;&gt;"pending")),IF(AND(F1328="Claim-ready",OR(EA1328="Strong",EA1328="Moderate"),AND(LEN(TRIM(G1328))&gt;0,LEFT(LOWER(TRIM(G1328)),7)&lt;&gt;"pending"),G1328&lt;&gt;"No substantive use decision is permitted from identification metadata alone.",AND(LEN(TRIM(DZ1328))&gt;0,LEFT(LOWER(TRIM(DZ1328)),7)&lt;&gt;"pending"),DZ1328&lt;&gt;"Identification metadata alone does not permit any substantive scientific, causal, operational, or institutional claim.",AND(LEN(TRIM(EI1328))&gt;0,LEFT(LOWER(TRIM(EI1328)),7)&lt;&gt;"pending"),ISNUMBER(EH1328),EH1328&gt;0),"READY","PENDING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8" t="str">
        <x:v>Pending</x:v>
      </x:c>
      <x:c r="EE1328"/>
      <x:c r="EF1328" t="str">
        <x:v>Pending</x:v>
      </x:c>
      <x:c r="EG1328" t="str">
        <x:v>Pending</x:v>
      </x:c>
      <x:c r="EH1328"/>
      <x:c r="EI1328" s="501"/>
      <x:c r="EJ1328"/>
      <x:c r="EK1328" t="str">
        <x:v>Pending</x:v>
      </x:c>
      <x:c r="EL1328" t="n">
        <x:v>46272</x:v>
      </x:c>
      <x:c r="EM1328" t="str">
        <x:v>Production PubMed record imported and reconciled to Zotero item JUQNZHGC;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8" t="n">
        <x:f>IF(L1328="","",(IF(N1328&lt;&gt;"",1,0)+IF(O1328&lt;&gt;"",1,0)+IF(AJ1328&lt;&gt;"",1,0)+IF(AU1328&lt;&gt;"",1,0)+IF(BE1328&lt;&gt;"",1,0)+IF(CF1328&lt;&gt;"",1,0)+IF(CJ1328="Yes",1,0)+IF(CL1328="Yes",1,0)+IF(DE1328&lt;&gt;"Pending",1,0)+IF(F1328&lt;&gt;"",1,0)+IF(DZ1328&lt;&gt;"",1,0)+IF(EI1328&lt;&gt;"",1,0))/12)</x:f>
        <x:v>0.5</x:v>
      </x:c>
    </x:row>
    <x:row r="1329">
      <x:c r="A1329" t="str">
        <x:v>EV-1326</x:v>
      </x:c>
      <x:c r="B1329" t="str">
        <x:v>Integrity check</x:v>
      </x:c>
      <x:c r="C1329" t="str">
        <x:f>IF(L1329="","",IF(LEFT(EC1329,7)="BLOCKED","🔴 Do not use for conclusion",IF(EB1329="Yes","🟢 Claim-ready","🟡 Caution / context")))</x:f>
        <x:v>🟡 Caution / context</x:v>
      </x:c>
      <x:c r="D1329" t="str">
        <x:f>IF(L1329="","",EC1329)</x:f>
        <x:v>PENDING — appropriate appraisal</x:v>
      </x:c>
      <x:c r="E1329" t="str">
        <x:v>P3 — Medium</x:v>
      </x:c>
      <x:c r="F1329" t="str">
        <x:v>Pending</x:v>
      </x:c>
      <x:c r="G1329" t="str">
        <x:v>Title/abstract identify an explicit tactical/public-safety context and readiness domain; retain for full-text assessment.</x:v>
      </x:c>
      <x:c r="H1329" t="str">
        <x:v>Obtain and review lawful full text; confirm human adjudication; then select a design-specific appraisal instrument.</x:v>
      </x:c>
      <x:c r="I1329"/>
      <x:c r="J1329" t="str">
        <x:v>A — Core</x:v>
      </x:c>
      <x:c r="K1329" t="str">
        <x:v>IDENTIFIED</x:v>
      </x:c>
      <x:c r="L1329" t="str">
        <x:v>The evidence-based practice concept: engaging interest and participation.</x:v>
      </x:c>
      <x:c r="M1329"/>
      <x:c r="N1329" t="str">
        <x:v>Duong, Diep N</x:v>
      </x:c>
      <x:c r="O1329" t="n">
        <x:v>2010</x:v>
      </x:c>
      <x:c r="P1329" t="str">
        <x:v>Nursing research</x:v>
      </x:c>
      <x:c r="Q1329" t="str">
        <x:v>Journal Article; Research Support, U.S. Gov't, Non-P.H.S.</x:v>
      </x:c>
      <x:c r="R1329" t="str">
        <x:v>Unclear</x:v>
      </x:c>
      <x:c r="S1329" t="str">
        <x:v>Unknown</x:v>
      </x:c>
      <x:c r="T1329" t="str">
        <x:v>eng</x:v>
      </x:c>
      <x:c r="U1329" t="str">
        <x:v>https://pubmed.ncbi.nlm.nih.gov/20010281/</x:v>
      </x:c>
      <x:c r="V1329" t="str">
        <x:v>10.1097/nnr.0b013e3181c3be98</x:v>
      </x:c>
      <x:c r="W1329" t="str">
        <x:f>IF(V1329="","",LOWER(SUBSTITUTE(SUBSTITUTE(SUBSTITUTE(SUBSTITUTE(TRIM(V1329),"https://doi.org/",""),"http://doi.org/",""),"https://dx.doi.org/",""),"doi:","")))</x:f>
        <x:v>10.1097/nnr.0b013e3181c3be98</x:v>
      </x:c>
      <x:c r="X1329" t="str">
        <x:v>20010281</x:v>
      </x:c>
      <x:c r="Y1329" t="str"/>
      <x:c r="Z1329"/>
      <x:c r="AA1329" t="str">
        <x:v>PubMed/MEDLINE</x:v>
      </x:c>
      <x:c r="AB1329" t="str">
        <x:v>PUBMED-A-v1.0-2026-08-28</x:v>
      </x:c>
      <x:c r="AC1329" t="str">
        <x:v>SP-PUBMED-A-20260828</x:v>
      </x:c>
      <x:c r="AD1329" s="499" t="n">
        <x:v>46262</x:v>
      </x:c>
      <x:c r="AE1329" s="499" t="n">
        <x:v>46272</x:v>
      </x:c>
      <x:c r="AF1329" t="str">
        <x:v>I99EGBSR</x:v>
      </x:c>
      <x:c r="AG1329"/>
      <x:c r="AH1329" t="str">
        <x:v>Tactical Athlete → Operational Readiness Brazil</x:v>
      </x:c>
      <x:c r="AI1329" t="str">
        <x:v>evidence-family:A</x:v>
      </x:c>
      <x:c r="AJ1329"/>
      <x:c r="AK1329" t="str">
        <x:f>IF(AJ1329="","",IF(OR(LOWER(AJ1329)="brazil",LOWER(AJ1329)="brasil"),"Yes","No"))</x:f>
      </x:c>
      <x:c r="AL1329"/>
      <x:c r="AM1329"/>
      <x:c r="AN1329"/>
      <x:c r="AO1329"/>
      <x:c r="AP1329"/>
      <x:c r="AQ1329"/>
      <x:c r="AR1329"/>
      <x:c r="AS1329"/>
      <x:c r="AT1329"/>
      <x:c r="AU1329"/>
      <x:c r="AV1329"/>
      <x:c r="AW1329"/>
      <x:c r="AX1329"/>
      <x:c r="AY1329"/>
      <x:c r="AZ1329"/>
      <x:c r="BA1329"/>
      <x:c r="BB1329"/>
      <x:c r="BC1329"/>
      <x:c r="BD1329"/>
      <x:c r="BE1329"/>
      <x:c r="BF1329"/>
      <x:c r="BG1329"/>
      <x:c r="BH1329"/>
      <x:c r="BI1329"/>
      <x:c r="BJ1329"/>
      <x:c r="BK1329"/>
      <x:c r="BL1329"/>
      <x:c r="BM1329"/>
      <x:c r="BN1329"/>
      <x:c r="BO1329"/>
      <x:c r="BP1329"/>
      <x:c r="BQ1329"/>
      <x:c r="BR1329"/>
      <x:c r="BS1329"/>
      <x:c r="BT1329"/>
      <x:c r="BU1329"/>
      <x:c r="BV1329"/>
      <x:c r="BW1329"/>
      <x:c r="BX1329"/>
      <x:c r="BY1329"/>
      <x:c r="BZ1329"/>
      <x:c r="CA1329"/>
      <x:c r="CB1329"/>
      <x:c r="CC1329"/>
      <x:c r="CD1329"/>
      <x:c r="CE1329"/>
      <x:c r="CF1329"/>
      <x:c r="CG1329"/>
      <x:c r="CH1329"/>
      <x:c r="CI1329"/>
      <x:c r="CJ1329" t="str">
        <x:v>Yes</x:v>
      </x:c>
      <x:c r="CK1329" t="str">
        <x:v>Yes</x:v>
      </x:c>
      <x:c r="CL1329" t="str">
        <x:v>Yes</x:v>
      </x:c>
      <x:c r="CM1329" t="str">
        <x:v>Clear</x:v>
      </x:c>
      <x:c r="CN1329" t="str">
        <x:v>Verified — clear</x:v>
      </x:c>
      <x:c r="CO1329" t="n">
        <x:v>46272</x:v>
      </x:c>
      <x:c r="CP1329" t="str">
        <x:v>https://pubmed.ncbi.nlm.nih.gov/20010281/</x:v>
      </x:c>
      <x:c r="CQ1329"/>
      <x:c r="CR1329"/>
      <x:c r="CS1329"/>
      <x:c r="CT1329"/>
      <x:c r="CU1329"/>
      <x:c r="CV1329"/>
      <x:c r="CW1329"/>
      <x:c r="CX1329"/>
      <x:c r="CY1329"/>
      <x:c r="CZ1329"/>
      <x:c r="DA1329"/>
      <x:c r="DB1329" t="str">
        <x:f>IF(L1329="","",IF(AND(COUNT(CU1329:DA1329)=7,OR(CU1329=0,CU1329=1,CU1329=2),OR(CV1329=0,CV1329=1,CV1329=2),OR(CW1329=0,CW1329=1,CW1329=2),OR(CX1329=0,CX1329=1,CX1329=2),OR(CY1329=0,CY1329=1,CY1329=2),OR(CZ1329=0,CZ1329=1,CZ1329=2),OR(DA1329=0,DA1329=1,DA1329=2)),SUM(CU1329:DA1329),""))</x:f>
      </x:c>
      <x:c r="DC1329" t="str">
        <x:f>IF(DB1329="","",ROUND(DB1329/14*10,1))</x:f>
      </x:c>
      <x:c r="DD1329" t="str">
        <x:v>Pending</x:v>
      </x:c>
      <x:c r="DE1329" t="str">
        <x:f>IF(L1329="","",IF(DC1329="","Pending",IF(DD1329="Yes","CONDITIONAL — safety override",IF(DC1329&gt;=8,"HIGH",IF(DC1329&gt;=5,"CONDITIONAL","LOW")))))</x:f>
        <x:v>Pending</x:v>
      </x:c>
      <x:c r="DF1329" t="str">
        <x:v>Pending screening and full-text appraisal; no transferability judgment made at identification.</x:v>
      </x:c>
      <x:c r="DG1329"/>
      <x:c r="DH1329"/>
      <x:c r="DI1329"/>
      <x:c r="DJ1329"/>
      <x:c r="DK1329"/>
      <x:c r="DL1329"/>
      <x:c r="DM1329"/>
      <x:c r="DN1329"/>
      <x:c r="DO1329"/>
      <x:c r="DP1329"/>
      <x:c r="DQ1329"/>
      <x:c r="DR1329"/>
      <x:c r="DS1329"/>
      <x:c r="DT1329"/>
      <x:c r="DU1329"/>
      <x:c r="DV1329"/>
      <x:c r="DW1329"/>
      <x:c r="DX1329"/>
      <x:c r="DY1329"/>
      <x:c r="DZ1329" t="str">
        <x:v>Title/abstract screening alone does not establish effectiveness, causality, methodological quality, transferability to Brazilian public safety or an institutional recommendation.</x:v>
      </x:c>
      <x:c r="EA1329" t="str">
        <x:v>Pending</x:v>
      </x:c>
      <x:c r="EB1329" t="str">
        <x:f>IF(L1329="","",IF(EC1329="READY","Yes","No / Pending"))</x:f>
        <x:v>No / Pending</x:v>
      </x:c>
      <x:c r="EC1329" t="str">
        <x:f>IF(L1329="","",IF(OR(ISNUMBER(SEARCH("Retracted Publication",Q1329)),CM1329="Retracted",CN1329="Retracted",CM1329="Expression of Concern",CN1329="Expression of Concern",F1329="Not used",CG1329="Critical",CH1329="High",CH1329="Critical"),"BLOCKED — integrity or use restriction",IF(AND(CJ1329="Yes",CK1329="Yes",CL1329="Yes"),IF(AND(CM1329="Clear",CN1329="Verified — clear"),IF(AND(AND(LEN(TRIM(CF1329))&gt;0,LEFT(LOWER(TRIM(CF1329)),7)&lt;&gt;"pending"),OR(CG1329="High",CG1329="Moderate"),OR(CH1329="Low",CH1329="Some concerns",CH1329="Not applicable")),IF(AND(DD1329="No",OR(DE1329="HIGH",DE1329="CONDITIONAL"),AND(LEN(TRIM(DF1329))&gt;0,LEFT(LOWER(TRIM(DF1329)),7)&lt;&gt;"pending")),IF(AND(AND(LEN(TRIM(DT1329))&gt;0,LEFT(LOWER(TRIM(DT1329)),7)&lt;&gt;"pending"),AND(LEN(TRIM(DU1329))&gt;0,LEFT(LOWER(TRIM(DU1329)),7)&lt;&gt;"pending"),OR(AND(LEN(TRIM(DV1329))&gt;0,LEFT(LOWER(TRIM(DV1329)),7)&lt;&gt;"pending"),AND(LEN(TRIM(DW1329))&gt;0,LEFT(LOWER(TRIM(DW1329)),7)&lt;&gt;"pending")),AND(LEN(TRIM(DX1329))&gt;0,LEFT(LOWER(TRIM(DX1329)),7)&lt;&gt;"pending")),IF(AND(F1329="Claim-ready",OR(EA1329="Strong",EA1329="Moderate"),AND(LEN(TRIM(G1329))&gt;0,LEFT(LOWER(TRIM(G1329)),7)&lt;&gt;"pending"),G1329&lt;&gt;"No substantive use decision is permitted from identification metadata alone.",AND(LEN(TRIM(DZ1329))&gt;0,LEFT(LOWER(TRIM(DZ1329)),7)&lt;&gt;"pending"),DZ1329&lt;&gt;"Identification metadata alone does not permit any substantive scientific, causal, operational, or institutional claim.",AND(LEN(TRIM(EI1329))&gt;0,LEFT(LOWER(TRIM(EI1329)),7)&lt;&gt;"pending"),ISNUMBER(EH1329),EH1329&gt;0),"READY","PENDING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29" t="str">
        <x:v>Pending</x:v>
      </x:c>
      <x:c r="EE1329"/>
      <x:c r="EF1329" t="str">
        <x:v>Pending</x:v>
      </x:c>
      <x:c r="EG1329" t="str">
        <x:v>Pending</x:v>
      </x:c>
      <x:c r="EH1329"/>
      <x:c r="EI1329" s="501"/>
      <x:c r="EJ1329"/>
      <x:c r="EK1329" t="str">
        <x:v>Pending</x:v>
      </x:c>
      <x:c r="EL1329" t="n">
        <x:v>46272</x:v>
      </x:c>
      <x:c r="EM1329" t="str">
        <x:v>Production PubMed record imported and reconciled to Zotero item I99EGBSR;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29" t="n">
        <x:f>IF(L1329="","",(IF(N1329&lt;&gt;"",1,0)+IF(O1329&lt;&gt;"",1,0)+IF(AJ1329&lt;&gt;"",1,0)+IF(AU1329&lt;&gt;"",1,0)+IF(BE1329&lt;&gt;"",1,0)+IF(CF1329&lt;&gt;"",1,0)+IF(CJ1329="Yes",1,0)+IF(CL1329="Yes",1,0)+IF(DE1329&lt;&gt;"Pending",1,0)+IF(F1329&lt;&gt;"",1,0)+IF(DZ1329&lt;&gt;"",1,0)+IF(EI1329&lt;&gt;"",1,0))/12)</x:f>
        <x:v>0.5</x:v>
      </x:c>
    </x:row>
    <x:row r="1330">
      <x:c r="A1330" t="str">
        <x:v>EV-1327</x:v>
      </x:c>
      <x:c r="B1330" t="str">
        <x:v>Integrity check</x:v>
      </x:c>
      <x:c r="C1330" t="str">
        <x:f>IF(L1330="","",IF(LEFT(EC1330,7)="BLOCKED","🔴 Do not use for conclusion",IF(EB1330="Yes","🟢 Claim-ready","🟡 Caution / context")))</x:f>
        <x:v>🟡 Caution / context</x:v>
      </x:c>
      <x:c r="D1330" t="str">
        <x:f>IF(L1330="","",EC1330)</x:f>
        <x:v>PENDING — appropriate appraisal</x:v>
      </x:c>
      <x:c r="E1330" t="str">
        <x:v>P3 — Medium</x:v>
      </x:c>
      <x:c r="F1330" t="str">
        <x:v>Pending</x:v>
      </x:c>
      <x:c r="G1330" t="str">
        <x:v>Title/abstract identify an explicit tactical/public-safety context and readiness domain; retain for full-text assessment.</x:v>
      </x:c>
      <x:c r="H1330" t="str">
        <x:v>Obtain and review lawful full text; confirm human adjudication; then select a design-specific appraisal instrument.</x:v>
      </x:c>
      <x:c r="I1330"/>
      <x:c r="J1330" t="str">
        <x:v>A — Core</x:v>
      </x:c>
      <x:c r="K1330" t="str">
        <x:v>IDENTIFIED</x:v>
      </x:c>
      <x:c r="L1330" t="str">
        <x:v>Chest pain in a young soldier.</x:v>
      </x:c>
      <x:c r="M1330"/>
      <x:c r="N1330" t="str">
        <x:v>Parker, Jeffrey; Mathis, Douglas</x:v>
      </x:c>
      <x:c r="O1330" t="n">
        <x:v>2009</x:v>
      </x:c>
      <x:c r="P1330" t="str">
        <x:v>Military medicine</x:v>
      </x:c>
      <x:c r="Q1330" t="str">
        <x:v>Case Reports; Journal Article</x:v>
      </x:c>
      <x:c r="R1330" t="str">
        <x:v>Unclear</x:v>
      </x:c>
      <x:c r="S1330" t="str">
        <x:v>Unknown</x:v>
      </x:c>
      <x:c r="T1330" t="str">
        <x:v>eng</x:v>
      </x:c>
      <x:c r="U1330" t="str">
        <x:v>https://pubmed.ncbi.nlm.nih.gov/19960836/</x:v>
      </x:c>
      <x:c r="V1330" t="str">
        <x:v>10.7205/milmed-d-00-6309</x:v>
      </x:c>
      <x:c r="W1330" t="str">
        <x:f>IF(V1330="","",LOWER(SUBSTITUTE(SUBSTITUTE(SUBSTITUTE(SUBSTITUTE(TRIM(V1330),"https://doi.org/",""),"http://doi.org/",""),"https://dx.doi.org/",""),"doi:","")))</x:f>
        <x:v>10.7205/milmed-d-00-6309</x:v>
      </x:c>
      <x:c r="X1330" t="str">
        <x:v>19960836</x:v>
      </x:c>
      <x:c r="Y1330" t="str"/>
      <x:c r="Z1330"/>
      <x:c r="AA1330" t="str">
        <x:v>PubMed/MEDLINE</x:v>
      </x:c>
      <x:c r="AB1330" t="str">
        <x:v>PUBMED-A-v1.0-2026-08-28</x:v>
      </x:c>
      <x:c r="AC1330" t="str">
        <x:v>SP-PUBMED-A-20260828</x:v>
      </x:c>
      <x:c r="AD1330" s="499" t="n">
        <x:v>46262</x:v>
      </x:c>
      <x:c r="AE1330" s="499" t="n">
        <x:v>46272</x:v>
      </x:c>
      <x:c r="AF1330" t="str">
        <x:v>T2JMVIQR</x:v>
      </x:c>
      <x:c r="AG1330"/>
      <x:c r="AH1330" t="str">
        <x:v>Tactical Athlete → Operational Readiness Brazil</x:v>
      </x:c>
      <x:c r="AI1330" t="str">
        <x:v>evidence-family:A</x:v>
      </x:c>
      <x:c r="AJ1330"/>
      <x:c r="AK1330" t="str">
        <x:f>IF(AJ1330="","",IF(OR(LOWER(AJ1330)="brazil",LOWER(AJ1330)="brasil"),"Yes","No"))</x:f>
      </x:c>
      <x:c r="AL1330"/>
      <x:c r="AM1330"/>
      <x:c r="AN1330"/>
      <x:c r="AO1330"/>
      <x:c r="AP1330"/>
      <x:c r="AQ1330"/>
      <x:c r="AR1330"/>
      <x:c r="AS1330"/>
      <x:c r="AT1330"/>
      <x:c r="AU1330"/>
      <x:c r="AV1330"/>
      <x:c r="AW1330"/>
      <x:c r="AX1330"/>
      <x:c r="AY1330"/>
      <x:c r="AZ1330"/>
      <x:c r="BA1330"/>
      <x:c r="BB1330"/>
      <x:c r="BC1330"/>
      <x:c r="BD1330"/>
      <x:c r="BE1330"/>
      <x:c r="BF1330"/>
      <x:c r="BG1330"/>
      <x:c r="BH1330"/>
      <x:c r="BI1330"/>
      <x:c r="BJ1330"/>
      <x:c r="BK1330"/>
      <x:c r="BL1330"/>
      <x:c r="BM1330"/>
      <x:c r="BN1330"/>
      <x:c r="BO1330"/>
      <x:c r="BP1330"/>
      <x:c r="BQ1330"/>
      <x:c r="BR1330"/>
      <x:c r="BS1330"/>
      <x:c r="BT1330"/>
      <x:c r="BU1330"/>
      <x:c r="BV1330"/>
      <x:c r="BW1330"/>
      <x:c r="BX1330"/>
      <x:c r="BY1330"/>
      <x:c r="BZ1330"/>
      <x:c r="CA1330"/>
      <x:c r="CB1330"/>
      <x:c r="CC1330"/>
      <x:c r="CD1330"/>
      <x:c r="CE1330"/>
      <x:c r="CF1330"/>
      <x:c r="CG1330"/>
      <x:c r="CH1330"/>
      <x:c r="CI1330"/>
      <x:c r="CJ1330" t="str">
        <x:v>Yes</x:v>
      </x:c>
      <x:c r="CK1330" t="str">
        <x:v>Yes</x:v>
      </x:c>
      <x:c r="CL1330" t="str">
        <x:v>Yes</x:v>
      </x:c>
      <x:c r="CM1330" t="str">
        <x:v>Clear</x:v>
      </x:c>
      <x:c r="CN1330" t="str">
        <x:v>Verified — clear</x:v>
      </x:c>
      <x:c r="CO1330" t="n">
        <x:v>46272</x:v>
      </x:c>
      <x:c r="CP1330" t="str">
        <x:v>https://pubmed.ncbi.nlm.nih.gov/19960836/</x:v>
      </x:c>
      <x:c r="CQ1330"/>
      <x:c r="CR1330"/>
      <x:c r="CS1330"/>
      <x:c r="CT1330"/>
      <x:c r="CU1330"/>
      <x:c r="CV1330"/>
      <x:c r="CW1330"/>
      <x:c r="CX1330"/>
      <x:c r="CY1330"/>
      <x:c r="CZ1330"/>
      <x:c r="DA1330"/>
      <x:c r="DB1330" t="str">
        <x:f>IF(L1330="","",IF(AND(COUNT(CU1330:DA1330)=7,OR(CU1330=0,CU1330=1,CU1330=2),OR(CV1330=0,CV1330=1,CV1330=2),OR(CW1330=0,CW1330=1,CW1330=2),OR(CX1330=0,CX1330=1,CX1330=2),OR(CY1330=0,CY1330=1,CY1330=2),OR(CZ1330=0,CZ1330=1,CZ1330=2),OR(DA1330=0,DA1330=1,DA1330=2)),SUM(CU1330:DA1330),""))</x:f>
      </x:c>
      <x:c r="DC1330" t="str">
        <x:f>IF(DB1330="","",ROUND(DB1330/14*10,1))</x:f>
      </x:c>
      <x:c r="DD1330" t="str">
        <x:v>Pending</x:v>
      </x:c>
      <x:c r="DE1330" t="str">
        <x:f>IF(L1330="","",IF(DC1330="","Pending",IF(DD1330="Yes","CONDITIONAL — safety override",IF(DC1330&gt;=8,"HIGH",IF(DC1330&gt;=5,"CONDITIONAL","LOW")))))</x:f>
        <x:v>Pending</x:v>
      </x:c>
      <x:c r="DF1330" t="str">
        <x:v>Pending screening and full-text appraisal; no transferability judgment made at identification.</x:v>
      </x:c>
      <x:c r="DG1330"/>
      <x:c r="DH1330"/>
      <x:c r="DI1330"/>
      <x:c r="DJ1330"/>
      <x:c r="DK1330"/>
      <x:c r="DL1330"/>
      <x:c r="DM1330"/>
      <x:c r="DN1330"/>
      <x:c r="DO1330"/>
      <x:c r="DP1330"/>
      <x:c r="DQ1330"/>
      <x:c r="DR1330"/>
      <x:c r="DS1330"/>
      <x:c r="DT1330"/>
      <x:c r="DU1330"/>
      <x:c r="DV1330"/>
      <x:c r="DW1330"/>
      <x:c r="DX1330"/>
      <x:c r="DY1330"/>
      <x:c r="DZ1330" t="str">
        <x:v>Title/abstract screening alone does not establish effectiveness, causality, methodological quality, transferability to Brazilian public safety or an institutional recommendation.</x:v>
      </x:c>
      <x:c r="EA1330" t="str">
        <x:v>Pending</x:v>
      </x:c>
      <x:c r="EB1330" t="str">
        <x:f>IF(L1330="","",IF(EC1330="READY","Yes","No / Pending"))</x:f>
        <x:v>No / Pending</x:v>
      </x:c>
      <x:c r="EC1330" t="str">
        <x:f>IF(L1330="","",IF(OR(ISNUMBER(SEARCH("Retracted Publication",Q1330)),CM1330="Retracted",CN1330="Retracted",CM1330="Expression of Concern",CN1330="Expression of Concern",F1330="Not used",CG1330="Critical",CH1330="High",CH1330="Critical"),"BLOCKED — integrity or use restriction",IF(AND(CJ1330="Yes",CK1330="Yes",CL1330="Yes"),IF(AND(CM1330="Clear",CN1330="Verified — clear"),IF(AND(AND(LEN(TRIM(CF1330))&gt;0,LEFT(LOWER(TRIM(CF1330)),7)&lt;&gt;"pending"),OR(CG1330="High",CG1330="Moderate"),OR(CH1330="Low",CH1330="Some concerns",CH1330="Not applicable")),IF(AND(DD1330="No",OR(DE1330="HIGH",DE1330="CONDITIONAL"),AND(LEN(TRIM(DF1330))&gt;0,LEFT(LOWER(TRIM(DF1330)),7)&lt;&gt;"pending")),IF(AND(AND(LEN(TRIM(DT1330))&gt;0,LEFT(LOWER(TRIM(DT1330)),7)&lt;&gt;"pending"),AND(LEN(TRIM(DU1330))&gt;0,LEFT(LOWER(TRIM(DU1330)),7)&lt;&gt;"pending"),OR(AND(LEN(TRIM(DV1330))&gt;0,LEFT(LOWER(TRIM(DV1330)),7)&lt;&gt;"pending"),AND(LEN(TRIM(DW1330))&gt;0,LEFT(LOWER(TRIM(DW1330)),7)&lt;&gt;"pending")),AND(LEN(TRIM(DX1330))&gt;0,LEFT(LOWER(TRIM(DX1330)),7)&lt;&gt;"pending")),IF(AND(F1330="Claim-ready",OR(EA1330="Strong",EA1330="Moderate"),AND(LEN(TRIM(G1330))&gt;0,LEFT(LOWER(TRIM(G1330)),7)&lt;&gt;"pending"),G1330&lt;&gt;"No substantive use decision is permitted from identification metadata alone.",AND(LEN(TRIM(DZ1330))&gt;0,LEFT(LOWER(TRIM(DZ1330)),7)&lt;&gt;"pending"),DZ1330&lt;&gt;"Identification metadata alone does not permit any substantive scientific, causal, operational, or institutional claim.",AND(LEN(TRIM(EI1330))&gt;0,LEFT(LOWER(TRIM(EI1330)),7)&lt;&gt;"pending"),ISNUMBER(EH1330),EH1330&gt;0),"READY","PENDING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0" t="str">
        <x:v>Pending</x:v>
      </x:c>
      <x:c r="EE1330"/>
      <x:c r="EF1330" t="str">
        <x:v>Pending</x:v>
      </x:c>
      <x:c r="EG1330" t="str">
        <x:v>Pending</x:v>
      </x:c>
      <x:c r="EH1330"/>
      <x:c r="EI1330" s="501"/>
      <x:c r="EJ1330"/>
      <x:c r="EK1330" t="str">
        <x:v>Pending</x:v>
      </x:c>
      <x:c r="EL1330" t="n">
        <x:v>46272</x:v>
      </x:c>
      <x:c r="EM1330" t="str">
        <x:v>Production PubMed record imported and reconciled to Zotero item T2JMVIQR;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0" t="n">
        <x:f>IF(L1330="","",(IF(N1330&lt;&gt;"",1,0)+IF(O1330&lt;&gt;"",1,0)+IF(AJ1330&lt;&gt;"",1,0)+IF(AU1330&lt;&gt;"",1,0)+IF(BE1330&lt;&gt;"",1,0)+IF(CF1330&lt;&gt;"",1,0)+IF(CJ1330="Yes",1,0)+IF(CL1330="Yes",1,0)+IF(DE1330&lt;&gt;"Pending",1,0)+IF(F1330&lt;&gt;"",1,0)+IF(DZ1330&lt;&gt;"",1,0)+IF(EI1330&lt;&gt;"",1,0))/12)</x:f>
        <x:v>0.5</x:v>
      </x:c>
    </x:row>
    <x:row r="1331">
      <x:c r="A1331" t="str">
        <x:v>EV-1328</x:v>
      </x:c>
      <x:c r="B1331" t="str">
        <x:v>Integrity check</x:v>
      </x:c>
      <x:c r="C1331" t="str">
        <x:f>IF(L1331="","",IF(LEFT(EC1331,7)="BLOCKED","🔴 Do not use for conclusion",IF(EB1331="Yes","🟢 Claim-ready","🟡 Caution / context")))</x:f>
        <x:v>🟡 Caution / context</x:v>
      </x:c>
      <x:c r="D1331" t="str">
        <x:f>IF(L1331="","",EC1331)</x:f>
        <x:v>PENDING — appropriate appraisal</x:v>
      </x:c>
      <x:c r="E1331" t="str">
        <x:v>P3 — Medium</x:v>
      </x:c>
      <x:c r="F1331" t="str">
        <x:v>Pending</x:v>
      </x:c>
      <x:c r="G1331" t="str">
        <x:v>Title/abstract identify an explicit operational APHT/medical-readiness topic; retain for full-text assessment.</x:v>
      </x:c>
      <x:c r="H1331" t="str">
        <x:v>Obtain and review lawful full text; confirm human adjudication; then select a design-specific appraisal instrument.</x:v>
      </x:c>
      <x:c r="I1331"/>
      <x:c r="J1331" t="str">
        <x:v>B — APHT / Medical Readiness</x:v>
      </x:c>
      <x:c r="K1331" t="str">
        <x:v>IDENTIFIED</x:v>
      </x:c>
      <x:c r="L1331" t="str">
        <x:v>Trauma care training for National Police nurses in Colombia.</x:v>
      </x:c>
      <x:c r="M1331"/>
      <x:c r="N1331" t="str">
        <x:v>Rubiano, Andres M; Sanchez, Alvaro I; Guyette, Francis; Puyana, Juan C</x:v>
      </x:c>
      <x:c r="O1331" t="n">
        <x:v>2010</x:v>
      </x:c>
      <x:c r="P1331" t="str">
        <x:v>Prehospital emergency care</x:v>
      </x:c>
      <x:c r="Q1331" t="str">
        <x:v>Journal Article; Research Support, N.I.H., Extramural; Research Support, Non-U.S. Gov't</x:v>
      </x:c>
      <x:c r="R1331" t="str">
        <x:v>Unclear</x:v>
      </x:c>
      <x:c r="S1331" t="str">
        <x:v>Unknown</x:v>
      </x:c>
      <x:c r="T1331" t="str">
        <x:v>eng</x:v>
      </x:c>
      <x:c r="U1331" t="str">
        <x:v>https://pubmed.ncbi.nlm.nih.gov/19947877/</x:v>
      </x:c>
      <x:c r="V1331" t="str">
        <x:v>10.3109/10903120903349762</x:v>
      </x:c>
      <x:c r="W1331" t="str">
        <x:f>IF(V1331="","",LOWER(SUBSTITUTE(SUBSTITUTE(SUBSTITUTE(SUBSTITUTE(TRIM(V1331),"https://doi.org/",""),"http://doi.org/",""),"https://dx.doi.org/",""),"doi:","")))</x:f>
        <x:v>10.3109/10903120903349762</x:v>
      </x:c>
      <x:c r="X1331" t="str">
        <x:v>19947877</x:v>
      </x:c>
      <x:c r="Y1331" t="str">
        <x:v>PMC3413284</x:v>
      </x:c>
      <x:c r="Z1331"/>
      <x:c r="AA1331" t="str">
        <x:v>PubMed/MEDLINE</x:v>
      </x:c>
      <x:c r="AB1331" t="str">
        <x:v>PUBMED-B-v1.0-2026-08-28</x:v>
      </x:c>
      <x:c r="AC1331" t="str">
        <x:v>SP-PUBMED-B-20260828</x:v>
      </x:c>
      <x:c r="AD1331" s="499" t="n">
        <x:v>46262</x:v>
      </x:c>
      <x:c r="AE1331" s="499" t="n">
        <x:v>46272</x:v>
      </x:c>
      <x:c r="AF1331" t="str">
        <x:v>NCPMCR97</x:v>
      </x:c>
      <x:c r="AG1331"/>
      <x:c r="AH1331" t="str">
        <x:v>Tactical Athlete → Operational Readiness Brazil</x:v>
      </x:c>
      <x:c r="AI1331" t="str">
        <x:v>evidence-family:B</x:v>
      </x:c>
      <x:c r="AJ1331"/>
      <x:c r="AK1331" t="str">
        <x:f>IF(AJ1331="","",IF(OR(LOWER(AJ1331)="brazil",LOWER(AJ1331)="brasil"),"Yes","No"))</x:f>
      </x:c>
      <x:c r="AL1331"/>
      <x:c r="AM1331"/>
      <x:c r="AN1331"/>
      <x:c r="AO1331"/>
      <x:c r="AP1331"/>
      <x:c r="AQ1331"/>
      <x:c r="AR1331"/>
      <x:c r="AS1331"/>
      <x:c r="AT1331"/>
      <x:c r="AU1331"/>
      <x:c r="AV1331"/>
      <x:c r="AW1331"/>
      <x:c r="AX1331"/>
      <x:c r="AY1331"/>
      <x:c r="AZ1331"/>
      <x:c r="BA1331"/>
      <x:c r="BB1331"/>
      <x:c r="BC1331"/>
      <x:c r="BD1331"/>
      <x:c r="BE1331"/>
      <x:c r="BF1331"/>
      <x:c r="BG1331"/>
      <x:c r="BH1331"/>
      <x:c r="BI1331"/>
      <x:c r="BJ1331"/>
      <x:c r="BK1331"/>
      <x:c r="BL1331"/>
      <x:c r="BM1331"/>
      <x:c r="BN1331"/>
      <x:c r="BO1331"/>
      <x:c r="BP1331"/>
      <x:c r="BQ1331"/>
      <x:c r="BR1331"/>
      <x:c r="BS1331"/>
      <x:c r="BT1331"/>
      <x:c r="BU1331"/>
      <x:c r="BV1331"/>
      <x:c r="BW1331"/>
      <x:c r="BX1331"/>
      <x:c r="BY1331"/>
      <x:c r="BZ1331"/>
      <x:c r="CA1331"/>
      <x:c r="CB1331"/>
      <x:c r="CC1331"/>
      <x:c r="CD1331"/>
      <x:c r="CE1331"/>
      <x:c r="CF1331"/>
      <x:c r="CG1331"/>
      <x:c r="CH1331"/>
      <x:c r="CI1331"/>
      <x:c r="CJ1331" t="str">
        <x:v>Yes</x:v>
      </x:c>
      <x:c r="CK1331" t="str">
        <x:v>Yes</x:v>
      </x:c>
      <x:c r="CL1331" t="str">
        <x:v>Yes</x:v>
      </x:c>
      <x:c r="CM1331" t="str">
        <x:v>Clear</x:v>
      </x:c>
      <x:c r="CN1331" t="str">
        <x:v>Verified — clear</x:v>
      </x:c>
      <x:c r="CO1331" t="n">
        <x:v>46272</x:v>
      </x:c>
      <x:c r="CP1331" t="str">
        <x:v>https://pubmed.ncbi.nlm.nih.gov/19947877/</x:v>
      </x:c>
      <x:c r="CQ1331"/>
      <x:c r="CR1331"/>
      <x:c r="CS1331"/>
      <x:c r="CT1331"/>
      <x:c r="CU1331"/>
      <x:c r="CV1331"/>
      <x:c r="CW1331"/>
      <x:c r="CX1331"/>
      <x:c r="CY1331"/>
      <x:c r="CZ1331"/>
      <x:c r="DA1331"/>
      <x:c r="DB1331" t="str">
        <x:f>IF(L1331="","",IF(AND(COUNT(CU1331:DA1331)=7,OR(CU1331=0,CU1331=1,CU1331=2),OR(CV1331=0,CV1331=1,CV1331=2),OR(CW1331=0,CW1331=1,CW1331=2),OR(CX1331=0,CX1331=1,CX1331=2),OR(CY1331=0,CY1331=1,CY1331=2),OR(CZ1331=0,CZ1331=1,CZ1331=2),OR(DA1331=0,DA1331=1,DA1331=2)),SUM(CU1331:DA1331),""))</x:f>
      </x:c>
      <x:c r="DC1331" t="str">
        <x:f>IF(DB1331="","",ROUND(DB1331/14*10,1))</x:f>
      </x:c>
      <x:c r="DD1331" t="str">
        <x:v>Pending</x:v>
      </x:c>
      <x:c r="DE1331" t="str">
        <x:f>IF(L1331="","",IF(DC1331="","Pending",IF(DD1331="Yes","CONDITIONAL — safety override",IF(DC1331&gt;=8,"HIGH",IF(DC1331&gt;=5,"CONDITIONAL","LOW")))))</x:f>
        <x:v>Pending</x:v>
      </x:c>
      <x:c r="DF1331" t="str">
        <x:v>Pending screening and full-text appraisal; no transferability judgment made at identification.</x:v>
      </x:c>
      <x:c r="DG1331"/>
      <x:c r="DH1331"/>
      <x:c r="DI1331"/>
      <x:c r="DJ1331"/>
      <x:c r="DK1331"/>
      <x:c r="DL1331"/>
      <x:c r="DM1331"/>
      <x:c r="DN1331"/>
      <x:c r="DO1331"/>
      <x:c r="DP1331"/>
      <x:c r="DQ1331"/>
      <x:c r="DR1331"/>
      <x:c r="DS1331"/>
      <x:c r="DT1331"/>
      <x:c r="DU1331"/>
      <x:c r="DV1331"/>
      <x:c r="DW1331"/>
      <x:c r="DX1331"/>
      <x:c r="DY1331"/>
      <x:c r="DZ1331" t="str">
        <x:v>Title/abstract screening alone does not establish effectiveness, causality, methodological quality, transferability to Brazilian public safety or an institutional recommendation.</x:v>
      </x:c>
      <x:c r="EA1331" t="str">
        <x:v>Pending</x:v>
      </x:c>
      <x:c r="EB1331" t="str">
        <x:f>IF(L1331="","",IF(EC1331="READY","Yes","No / Pending"))</x:f>
        <x:v>No / Pending</x:v>
      </x:c>
      <x:c r="EC1331" t="str">
        <x:f>IF(L1331="","",IF(OR(ISNUMBER(SEARCH("Retracted Publication",Q1331)),CM1331="Retracted",CN1331="Retracted",CM1331="Expression of Concern",CN1331="Expression of Concern",F1331="Not used",CG1331="Critical",CH1331="High",CH1331="Critical"),"BLOCKED — integrity or use restriction",IF(AND(CJ1331="Yes",CK1331="Yes",CL1331="Yes"),IF(AND(CM1331="Clear",CN1331="Verified — clear"),IF(AND(AND(LEN(TRIM(CF1331))&gt;0,LEFT(LOWER(TRIM(CF1331)),7)&lt;&gt;"pending"),OR(CG1331="High",CG1331="Moderate"),OR(CH1331="Low",CH1331="Some concerns",CH1331="Not applicable")),IF(AND(DD1331="No",OR(DE1331="HIGH",DE1331="CONDITIONAL"),AND(LEN(TRIM(DF1331))&gt;0,LEFT(LOWER(TRIM(DF1331)),7)&lt;&gt;"pending")),IF(AND(AND(LEN(TRIM(DT1331))&gt;0,LEFT(LOWER(TRIM(DT1331)),7)&lt;&gt;"pending"),AND(LEN(TRIM(DU1331))&gt;0,LEFT(LOWER(TRIM(DU1331)),7)&lt;&gt;"pending"),OR(AND(LEN(TRIM(DV1331))&gt;0,LEFT(LOWER(TRIM(DV1331)),7)&lt;&gt;"pending"),AND(LEN(TRIM(DW1331))&gt;0,LEFT(LOWER(TRIM(DW1331)),7)&lt;&gt;"pending")),AND(LEN(TRIM(DX1331))&gt;0,LEFT(LOWER(TRIM(DX1331)),7)&lt;&gt;"pending")),IF(AND(F1331="Claim-ready",OR(EA1331="Strong",EA1331="Moderate"),AND(LEN(TRIM(G1331))&gt;0,LEFT(LOWER(TRIM(G1331)),7)&lt;&gt;"pending"),G1331&lt;&gt;"No substantive use decision is permitted from identification metadata alone.",AND(LEN(TRIM(DZ1331))&gt;0,LEFT(LOWER(TRIM(DZ1331)),7)&lt;&gt;"pending"),DZ1331&lt;&gt;"Identification metadata alone does not permit any substantive scientific, causal, operational, or institutional claim.",AND(LEN(TRIM(EI1331))&gt;0,LEFT(LOWER(TRIM(EI1331)),7)&lt;&gt;"pending"),ISNUMBER(EH1331),EH1331&gt;0),"READY","PENDING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1" t="str">
        <x:v>Pending</x:v>
      </x:c>
      <x:c r="EE1331"/>
      <x:c r="EF1331" t="str">
        <x:v>Pending</x:v>
      </x:c>
      <x:c r="EG1331" t="str">
        <x:v>Pending</x:v>
      </x:c>
      <x:c r="EH1331"/>
      <x:c r="EI1331" s="501"/>
      <x:c r="EJ1331"/>
      <x:c r="EK1331" t="str">
        <x:v>Pending</x:v>
      </x:c>
      <x:c r="EL1331" t="n">
        <x:v>46272</x:v>
      </x:c>
      <x:c r="EM1331" t="str">
        <x:v>Production PubMed record imported and reconciled to Zotero item NCPMCR97;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1" t="n">
        <x:f>IF(L1331="","",(IF(N1331&lt;&gt;"",1,0)+IF(O1331&lt;&gt;"",1,0)+IF(AJ1331&lt;&gt;"",1,0)+IF(AU1331&lt;&gt;"",1,0)+IF(BE1331&lt;&gt;"",1,0)+IF(CF1331&lt;&gt;"",1,0)+IF(CJ1331="Yes",1,0)+IF(CL1331="Yes",1,0)+IF(DE1331&lt;&gt;"Pending",1,0)+IF(F1331&lt;&gt;"",1,0)+IF(DZ1331&lt;&gt;"",1,0)+IF(EI1331&lt;&gt;"",1,0))/12)</x:f>
        <x:v>0.5</x:v>
      </x:c>
    </x:row>
    <x:row r="1332">
      <x:c r="A1332" t="str">
        <x:v>EV-1329</x:v>
      </x:c>
      <x:c r="B1332" t="str">
        <x:v>Integrity check</x:v>
      </x:c>
      <x:c r="C1332" t="str">
        <x:f>IF(L1332="","",IF(LEFT(EC1332,7)="BLOCKED","🔴 Do not use for conclusion",IF(EB1332="Yes","🟢 Claim-ready","🟡 Caution / context")))</x:f>
        <x:v>🟡 Caution / context</x:v>
      </x:c>
      <x:c r="D1332" t="str">
        <x:f>IF(L1332="","",EC1332)</x:f>
        <x:v>PENDING — appropriate appraisal</x:v>
      </x:c>
      <x:c r="E1332" t="str">
        <x:v>P3 — Medium</x:v>
      </x:c>
      <x:c r="F1332" t="str">
        <x:v>Pending</x:v>
      </x:c>
      <x:c r="G1332" t="str">
        <x:v>Title/abstract identify an explicit tactical/public-safety context and readiness domain; retain for full-text assessment.</x:v>
      </x:c>
      <x:c r="H1332" t="str">
        <x:v>Obtain and review lawful full text; confirm human adjudication; then select a design-specific appraisal instrument.</x:v>
      </x:c>
      <x:c r="I1332"/>
      <x:c r="J1332" t="str">
        <x:v>A — Core</x:v>
      </x:c>
      <x:c r="K1332" t="str">
        <x:v>IDENTIFIED</x:v>
      </x:c>
      <x:c r="L1332" t="str">
        <x:v>The Special Operations Resuscitation Team: robust Role II medical support for today's SOF environment.</x:v>
      </x:c>
      <x:c r="M1332"/>
      <x:c r="N1332" t="str">
        <x:v>Riesberg, Jamie C</x:v>
      </x:c>
      <x:c r="O1332" t="n">
        <x:v>2009</x:v>
      </x:c>
      <x:c r="P1332" t="str">
        <x:v>Journal of special operations medicine : a peer reviewed journal for SOF medical professionals</x:v>
      </x:c>
      <x:c r="Q1332" t="str">
        <x:v>Journal Article</x:v>
      </x:c>
      <x:c r="R1332" t="str">
        <x:v>Unclear</x:v>
      </x:c>
      <x:c r="S1332" t="str">
        <x:v>Unknown</x:v>
      </x:c>
      <x:c r="T1332" t="str">
        <x:v>eng</x:v>
      </x:c>
      <x:c r="U1332" t="str">
        <x:v>https://pubmed.ncbi.nlm.nih.gov/19813346/</x:v>
      </x:c>
      <x:c r="V1332" t="str">
        <x:v>10.55460/666c-zni0</x:v>
      </x:c>
      <x:c r="W1332" t="str">
        <x:f>IF(V1332="","",LOWER(SUBSTITUTE(SUBSTITUTE(SUBSTITUTE(SUBSTITUTE(TRIM(V1332),"https://doi.org/",""),"http://doi.org/",""),"https://dx.doi.org/",""),"doi:","")))</x:f>
        <x:v>10.55460/666c-zni0</x:v>
      </x:c>
      <x:c r="X1332" t="str">
        <x:v>19813346</x:v>
      </x:c>
      <x:c r="Y1332" t="str"/>
      <x:c r="Z1332"/>
      <x:c r="AA1332" t="str">
        <x:v>PubMed/MEDLINE</x:v>
      </x:c>
      <x:c r="AB1332" t="str">
        <x:v>PUBMED-A-v1.0-2026-08-28</x:v>
      </x:c>
      <x:c r="AC1332" t="str">
        <x:v>SP-PUBMED-A-20260828</x:v>
      </x:c>
      <x:c r="AD1332" s="499" t="n">
        <x:v>46262</x:v>
      </x:c>
      <x:c r="AE1332" s="499" t="n">
        <x:v>46272</x:v>
      </x:c>
      <x:c r="AF1332" t="str">
        <x:v>65632K2M</x:v>
      </x:c>
      <x:c r="AG1332"/>
      <x:c r="AH1332" t="str">
        <x:v>Tactical Athlete → Operational Readiness Brazil</x:v>
      </x:c>
      <x:c r="AI1332" t="str">
        <x:v>evidence-family:A</x:v>
      </x:c>
      <x:c r="AJ1332"/>
      <x:c r="AK1332" t="str">
        <x:f>IF(AJ1332="","",IF(OR(LOWER(AJ1332)="brazil",LOWER(AJ1332)="brasil"),"Yes","No"))</x:f>
      </x:c>
      <x:c r="AL1332"/>
      <x:c r="AM1332"/>
      <x:c r="AN1332"/>
      <x:c r="AO1332"/>
      <x:c r="AP1332"/>
      <x:c r="AQ1332"/>
      <x:c r="AR1332"/>
      <x:c r="AS1332"/>
      <x:c r="AT1332"/>
      <x:c r="AU1332"/>
      <x:c r="AV1332"/>
      <x:c r="AW1332"/>
      <x:c r="AX1332"/>
      <x:c r="AY1332"/>
      <x:c r="AZ1332"/>
      <x:c r="BA1332"/>
      <x:c r="BB1332"/>
      <x:c r="BC1332"/>
      <x:c r="BD1332"/>
      <x:c r="BE1332"/>
      <x:c r="BF1332"/>
      <x:c r="BG1332"/>
      <x:c r="BH1332"/>
      <x:c r="BI1332"/>
      <x:c r="BJ1332"/>
      <x:c r="BK1332"/>
      <x:c r="BL1332"/>
      <x:c r="BM1332"/>
      <x:c r="BN1332"/>
      <x:c r="BO1332"/>
      <x:c r="BP1332"/>
      <x:c r="BQ1332"/>
      <x:c r="BR1332"/>
      <x:c r="BS1332"/>
      <x:c r="BT1332"/>
      <x:c r="BU1332"/>
      <x:c r="BV1332"/>
      <x:c r="BW1332"/>
      <x:c r="BX1332"/>
      <x:c r="BY1332"/>
      <x:c r="BZ1332"/>
      <x:c r="CA1332"/>
      <x:c r="CB1332"/>
      <x:c r="CC1332"/>
      <x:c r="CD1332"/>
      <x:c r="CE1332"/>
      <x:c r="CF1332"/>
      <x:c r="CG1332"/>
      <x:c r="CH1332"/>
      <x:c r="CI1332"/>
      <x:c r="CJ1332" t="str">
        <x:v>Yes</x:v>
      </x:c>
      <x:c r="CK1332" t="str">
        <x:v>Yes</x:v>
      </x:c>
      <x:c r="CL1332" t="str">
        <x:v>Yes</x:v>
      </x:c>
      <x:c r="CM1332" t="str">
        <x:v>Clear</x:v>
      </x:c>
      <x:c r="CN1332" t="str">
        <x:v>Verified — clear</x:v>
      </x:c>
      <x:c r="CO1332" t="n">
        <x:v>46272</x:v>
      </x:c>
      <x:c r="CP1332" t="str">
        <x:v>https://pubmed.ncbi.nlm.nih.gov/19813346/</x:v>
      </x:c>
      <x:c r="CQ1332"/>
      <x:c r="CR1332"/>
      <x:c r="CS1332"/>
      <x:c r="CT1332"/>
      <x:c r="CU1332"/>
      <x:c r="CV1332"/>
      <x:c r="CW1332"/>
      <x:c r="CX1332"/>
      <x:c r="CY1332"/>
      <x:c r="CZ1332"/>
      <x:c r="DA1332"/>
      <x:c r="DB1332" t="str">
        <x:f>IF(L1332="","",IF(AND(COUNT(CU1332:DA1332)=7,OR(CU1332=0,CU1332=1,CU1332=2),OR(CV1332=0,CV1332=1,CV1332=2),OR(CW1332=0,CW1332=1,CW1332=2),OR(CX1332=0,CX1332=1,CX1332=2),OR(CY1332=0,CY1332=1,CY1332=2),OR(CZ1332=0,CZ1332=1,CZ1332=2),OR(DA1332=0,DA1332=1,DA1332=2)),SUM(CU1332:DA1332),""))</x:f>
      </x:c>
      <x:c r="DC1332" t="str">
        <x:f>IF(DB1332="","",ROUND(DB1332/14*10,1))</x:f>
      </x:c>
      <x:c r="DD1332" t="str">
        <x:v>Pending</x:v>
      </x:c>
      <x:c r="DE1332" t="str">
        <x:f>IF(L1332="","",IF(DC1332="","Pending",IF(DD1332="Yes","CONDITIONAL — safety override",IF(DC1332&gt;=8,"HIGH",IF(DC1332&gt;=5,"CONDITIONAL","LOW")))))</x:f>
        <x:v>Pending</x:v>
      </x:c>
      <x:c r="DF1332" t="str">
        <x:v>Pending screening and full-text appraisal; no transferability judgment made at identification.</x:v>
      </x:c>
      <x:c r="DG1332"/>
      <x:c r="DH1332"/>
      <x:c r="DI1332"/>
      <x:c r="DJ1332"/>
      <x:c r="DK1332"/>
      <x:c r="DL1332"/>
      <x:c r="DM1332"/>
      <x:c r="DN1332"/>
      <x:c r="DO1332"/>
      <x:c r="DP1332"/>
      <x:c r="DQ1332"/>
      <x:c r="DR1332"/>
      <x:c r="DS1332"/>
      <x:c r="DT1332"/>
      <x:c r="DU1332"/>
      <x:c r="DV1332"/>
      <x:c r="DW1332"/>
      <x:c r="DX1332"/>
      <x:c r="DY1332"/>
      <x:c r="DZ1332" t="str">
        <x:v>Title/abstract screening alone does not establish effectiveness, causality, methodological quality, transferability to Brazilian public safety or an institutional recommendation.</x:v>
      </x:c>
      <x:c r="EA1332" t="str">
        <x:v>Pending</x:v>
      </x:c>
      <x:c r="EB1332" t="str">
        <x:f>IF(L1332="","",IF(EC1332="READY","Yes","No / Pending"))</x:f>
        <x:v>No / Pending</x:v>
      </x:c>
      <x:c r="EC1332" t="str">
        <x:f>IF(L1332="","",IF(OR(ISNUMBER(SEARCH("Retracted Publication",Q1332)),CM1332="Retracted",CN1332="Retracted",CM1332="Expression of Concern",CN1332="Expression of Concern",F1332="Not used",CG1332="Critical",CH1332="High",CH1332="Critical"),"BLOCKED — integrity or use restriction",IF(AND(CJ1332="Yes",CK1332="Yes",CL1332="Yes"),IF(AND(CM1332="Clear",CN1332="Verified — clear"),IF(AND(AND(LEN(TRIM(CF1332))&gt;0,LEFT(LOWER(TRIM(CF1332)),7)&lt;&gt;"pending"),OR(CG1332="High",CG1332="Moderate"),OR(CH1332="Low",CH1332="Some concerns",CH1332="Not applicable")),IF(AND(DD1332="No",OR(DE1332="HIGH",DE1332="CONDITIONAL"),AND(LEN(TRIM(DF1332))&gt;0,LEFT(LOWER(TRIM(DF1332)),7)&lt;&gt;"pending")),IF(AND(AND(LEN(TRIM(DT1332))&gt;0,LEFT(LOWER(TRIM(DT1332)),7)&lt;&gt;"pending"),AND(LEN(TRIM(DU1332))&gt;0,LEFT(LOWER(TRIM(DU1332)),7)&lt;&gt;"pending"),OR(AND(LEN(TRIM(DV1332))&gt;0,LEFT(LOWER(TRIM(DV1332)),7)&lt;&gt;"pending"),AND(LEN(TRIM(DW1332))&gt;0,LEFT(LOWER(TRIM(DW1332)),7)&lt;&gt;"pending")),AND(LEN(TRIM(DX1332))&gt;0,LEFT(LOWER(TRIM(DX1332)),7)&lt;&gt;"pending")),IF(AND(F1332="Claim-ready",OR(EA1332="Strong",EA1332="Moderate"),AND(LEN(TRIM(G1332))&gt;0,LEFT(LOWER(TRIM(G1332)),7)&lt;&gt;"pending"),G1332&lt;&gt;"No substantive use decision is permitted from identification metadata alone.",AND(LEN(TRIM(DZ1332))&gt;0,LEFT(LOWER(TRIM(DZ1332)),7)&lt;&gt;"pending"),DZ1332&lt;&gt;"Identification metadata alone does not permit any substantive scientific, causal, operational, or institutional claim.",AND(LEN(TRIM(EI1332))&gt;0,LEFT(LOWER(TRIM(EI1332)),7)&lt;&gt;"pending"),ISNUMBER(EH1332),EH1332&gt;0),"READY","PENDING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2" t="str">
        <x:v>Pending</x:v>
      </x:c>
      <x:c r="EE1332"/>
      <x:c r="EF1332" t="str">
        <x:v>Pending</x:v>
      </x:c>
      <x:c r="EG1332" t="str">
        <x:v>Pending</x:v>
      </x:c>
      <x:c r="EH1332"/>
      <x:c r="EI1332" s="501"/>
      <x:c r="EJ1332"/>
      <x:c r="EK1332" t="str">
        <x:v>Pending</x:v>
      </x:c>
      <x:c r="EL1332" t="n">
        <x:v>46272</x:v>
      </x:c>
      <x:c r="EM1332" t="str">
        <x:v>Production PubMed record imported and reconciled to Zotero item 65632K2M;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2" t="n">
        <x:f>IF(L1332="","",(IF(N1332&lt;&gt;"",1,0)+IF(O1332&lt;&gt;"",1,0)+IF(AJ1332&lt;&gt;"",1,0)+IF(AU1332&lt;&gt;"",1,0)+IF(BE1332&lt;&gt;"",1,0)+IF(CF1332&lt;&gt;"",1,0)+IF(CJ1332="Yes",1,0)+IF(CL1332="Yes",1,0)+IF(DE1332&lt;&gt;"Pending",1,0)+IF(F1332&lt;&gt;"",1,0)+IF(DZ1332&lt;&gt;"",1,0)+IF(EI1332&lt;&gt;"",1,0))/12)</x:f>
        <x:v>0.5</x:v>
      </x:c>
    </x:row>
    <x:row r="1333">
      <x:c r="A1333" t="str">
        <x:v>EV-1330</x:v>
      </x:c>
      <x:c r="B1333" t="str">
        <x:v>Integrity check</x:v>
      </x:c>
      <x:c r="C1333" t="str">
        <x:f>IF(L1333="","",IF(LEFT(EC1333,7)="BLOCKED","🔴 Do not use for conclusion",IF(EB1333="Yes","🟢 Claim-ready","🟡 Caution / context")))</x:f>
        <x:v>🟡 Caution / context</x:v>
      </x:c>
      <x:c r="D1333" t="str">
        <x:f>IF(L1333="","",EC1333)</x:f>
        <x:v>PENDING — appropriate appraisal</x:v>
      </x:c>
      <x:c r="E1333" t="str">
        <x:v>P3 — Medium</x:v>
      </x:c>
      <x:c r="F1333" t="str">
        <x:v>Pending</x:v>
      </x:c>
      <x:c r="G1333" t="str">
        <x:v>Title/abstract identify an explicit tactical/public-safety context and readiness domain; retain for full-text assessment.</x:v>
      </x:c>
      <x:c r="H1333" t="str">
        <x:v>Obtain and review lawful full text; confirm human adjudication; then select a design-specific appraisal instrument.</x:v>
      </x:c>
      <x:c r="I1333"/>
      <x:c r="J1333" t="str">
        <x:v>A — Core</x:v>
      </x:c>
      <x:c r="K1333" t="str">
        <x:v>IDENTIFIED</x:v>
      </x:c>
      <x:c r="L1333" t="str">
        <x:v>Hydration status of Air Force military basic trainees after implementation of the back-mounted hydration system.</x:v>
      </x:c>
      <x:c r="M1333"/>
      <x:c r="N1333" t="str">
        <x:v>Fogt, Donovan L; Brosch, Lorie C; Dacey, Danny C; Kalns, John E; Ketchum, Norma S; Rohrbeck, Patricia; Venuto, Margaret M; Tchandja, Juste B; Bunning, Mike L</x:v>
      </x:c>
      <x:c r="O1333" t="n">
        <x:v>2009</x:v>
      </x:c>
      <x:c r="P1333" t="str">
        <x:v>Military medicine</x:v>
      </x:c>
      <x:c r="Q1333" t="str">
        <x:v>Journal Article; Randomized Controlled Trial; Research Support, U.S. Gov't, Non-P.H.S.</x:v>
      </x:c>
      <x:c r="R1333" t="str">
        <x:v>Unclear</x:v>
      </x:c>
      <x:c r="S1333" t="str">
        <x:v>Unknown</x:v>
      </x:c>
      <x:c r="T1333" t="str">
        <x:v>eng</x:v>
      </x:c>
      <x:c r="U1333" t="str">
        <x:v>https://pubmed.ncbi.nlm.nih.gov/19743737/</x:v>
      </x:c>
      <x:c r="V1333" t="str">
        <x:v>10.7205/milmed-d-03-2508</x:v>
      </x:c>
      <x:c r="W1333" t="str">
        <x:f>IF(V1333="","",LOWER(SUBSTITUTE(SUBSTITUTE(SUBSTITUTE(SUBSTITUTE(TRIM(V1333),"https://doi.org/",""),"http://doi.org/",""),"https://dx.doi.org/",""),"doi:","")))</x:f>
        <x:v>10.7205/milmed-d-03-2508</x:v>
      </x:c>
      <x:c r="X1333" t="str">
        <x:v>19743737</x:v>
      </x:c>
      <x:c r="Y1333" t="str"/>
      <x:c r="Z1333"/>
      <x:c r="AA1333" t="str">
        <x:v>PubMed/MEDLINE</x:v>
      </x:c>
      <x:c r="AB1333" t="str">
        <x:v>PUBMED-A-v1.0-2026-08-28</x:v>
      </x:c>
      <x:c r="AC1333" t="str">
        <x:v>SP-PUBMED-A-20260828</x:v>
      </x:c>
      <x:c r="AD1333" s="499" t="n">
        <x:v>46262</x:v>
      </x:c>
      <x:c r="AE1333" s="499" t="n">
        <x:v>46272</x:v>
      </x:c>
      <x:c r="AF1333" t="str">
        <x:v>A5JWEC3M</x:v>
      </x:c>
      <x:c r="AG1333"/>
      <x:c r="AH1333" t="str">
        <x:v>Tactical Athlete → Operational Readiness Brazil</x:v>
      </x:c>
      <x:c r="AI1333" t="str">
        <x:v>evidence-family:A</x:v>
      </x:c>
      <x:c r="AJ1333"/>
      <x:c r="AK1333" t="str">
        <x:f>IF(AJ1333="","",IF(OR(LOWER(AJ1333)="brazil",LOWER(AJ1333)="brasil"),"Yes","No"))</x:f>
      </x:c>
      <x:c r="AL1333"/>
      <x:c r="AM1333"/>
      <x:c r="AN1333"/>
      <x:c r="AO1333"/>
      <x:c r="AP1333"/>
      <x:c r="AQ1333"/>
      <x:c r="AR1333"/>
      <x:c r="AS1333"/>
      <x:c r="AT1333"/>
      <x:c r="AU1333"/>
      <x:c r="AV1333"/>
      <x:c r="AW1333"/>
      <x:c r="AX1333"/>
      <x:c r="AY1333"/>
      <x:c r="AZ1333"/>
      <x:c r="BA1333"/>
      <x:c r="BB1333"/>
      <x:c r="BC1333"/>
      <x:c r="BD1333"/>
      <x:c r="BE1333"/>
      <x:c r="BF1333"/>
      <x:c r="BG1333"/>
      <x:c r="BH1333"/>
      <x:c r="BI1333"/>
      <x:c r="BJ1333"/>
      <x:c r="BK1333"/>
      <x:c r="BL1333"/>
      <x:c r="BM1333"/>
      <x:c r="BN1333"/>
      <x:c r="BO1333"/>
      <x:c r="BP1333"/>
      <x:c r="BQ1333"/>
      <x:c r="BR1333"/>
      <x:c r="BS1333"/>
      <x:c r="BT1333"/>
      <x:c r="BU1333"/>
      <x:c r="BV1333"/>
      <x:c r="BW1333"/>
      <x:c r="BX1333"/>
      <x:c r="BY1333"/>
      <x:c r="BZ1333"/>
      <x:c r="CA1333"/>
      <x:c r="CB1333"/>
      <x:c r="CC1333"/>
      <x:c r="CD1333"/>
      <x:c r="CE1333"/>
      <x:c r="CF1333"/>
      <x:c r="CG1333"/>
      <x:c r="CH1333"/>
      <x:c r="CI1333"/>
      <x:c r="CJ1333" t="str">
        <x:v>Yes</x:v>
      </x:c>
      <x:c r="CK1333" t="str">
        <x:v>Yes</x:v>
      </x:c>
      <x:c r="CL1333" t="str">
        <x:v>Yes</x:v>
      </x:c>
      <x:c r="CM1333" t="str">
        <x:v>Clear</x:v>
      </x:c>
      <x:c r="CN1333" t="str">
        <x:v>Verified — clear</x:v>
      </x:c>
      <x:c r="CO1333" t="n">
        <x:v>46272</x:v>
      </x:c>
      <x:c r="CP1333" t="str">
        <x:v>https://pubmed.ncbi.nlm.nih.gov/19743737/</x:v>
      </x:c>
      <x:c r="CQ1333"/>
      <x:c r="CR1333"/>
      <x:c r="CS1333"/>
      <x:c r="CT1333"/>
      <x:c r="CU1333"/>
      <x:c r="CV1333"/>
      <x:c r="CW1333"/>
      <x:c r="CX1333"/>
      <x:c r="CY1333"/>
      <x:c r="CZ1333"/>
      <x:c r="DA1333"/>
      <x:c r="DB1333" t="str">
        <x:f>IF(L1333="","",IF(AND(COUNT(CU1333:DA1333)=7,OR(CU1333=0,CU1333=1,CU1333=2),OR(CV1333=0,CV1333=1,CV1333=2),OR(CW1333=0,CW1333=1,CW1333=2),OR(CX1333=0,CX1333=1,CX1333=2),OR(CY1333=0,CY1333=1,CY1333=2),OR(CZ1333=0,CZ1333=1,CZ1333=2),OR(DA1333=0,DA1333=1,DA1333=2)),SUM(CU1333:DA1333),""))</x:f>
      </x:c>
      <x:c r="DC1333" t="str">
        <x:f>IF(DB1333="","",ROUND(DB1333/14*10,1))</x:f>
      </x:c>
      <x:c r="DD1333" t="str">
        <x:v>Pending</x:v>
      </x:c>
      <x:c r="DE1333" t="str">
        <x:f>IF(L1333="","",IF(DC1333="","Pending",IF(DD1333="Yes","CONDITIONAL — safety override",IF(DC1333&gt;=8,"HIGH",IF(DC1333&gt;=5,"CONDITIONAL","LOW")))))</x:f>
        <x:v>Pending</x:v>
      </x:c>
      <x:c r="DF1333" t="str">
        <x:v>Pending screening and full-text appraisal; no transferability judgment made at identification.</x:v>
      </x:c>
      <x:c r="DG1333"/>
      <x:c r="DH1333"/>
      <x:c r="DI1333"/>
      <x:c r="DJ1333"/>
      <x:c r="DK1333"/>
      <x:c r="DL1333"/>
      <x:c r="DM1333"/>
      <x:c r="DN1333"/>
      <x:c r="DO1333"/>
      <x:c r="DP1333"/>
      <x:c r="DQ1333"/>
      <x:c r="DR1333"/>
      <x:c r="DS1333"/>
      <x:c r="DT1333"/>
      <x:c r="DU1333"/>
      <x:c r="DV1333"/>
      <x:c r="DW1333"/>
      <x:c r="DX1333"/>
      <x:c r="DY1333"/>
      <x:c r="DZ1333" t="str">
        <x:v>Title/abstract screening alone does not establish effectiveness, causality, methodological quality, transferability to Brazilian public safety or an institutional recommendation.</x:v>
      </x:c>
      <x:c r="EA1333" t="str">
        <x:v>Pending</x:v>
      </x:c>
      <x:c r="EB1333" t="str">
        <x:f>IF(L1333="","",IF(EC1333="READY","Yes","No / Pending"))</x:f>
        <x:v>No / Pending</x:v>
      </x:c>
      <x:c r="EC1333" t="str">
        <x:f>IF(L1333="","",IF(OR(ISNUMBER(SEARCH("Retracted Publication",Q1333)),CM1333="Retracted",CN1333="Retracted",CM1333="Expression of Concern",CN1333="Expression of Concern",F1333="Not used",CG1333="Critical",CH1333="High",CH1333="Critical"),"BLOCKED — integrity or use restriction",IF(AND(CJ1333="Yes",CK1333="Yes",CL1333="Yes"),IF(AND(CM1333="Clear",CN1333="Verified — clear"),IF(AND(AND(LEN(TRIM(CF1333))&gt;0,LEFT(LOWER(TRIM(CF1333)),7)&lt;&gt;"pending"),OR(CG1333="High",CG1333="Moderate"),OR(CH1333="Low",CH1333="Some concerns",CH1333="Not applicable")),IF(AND(DD1333="No",OR(DE1333="HIGH",DE1333="CONDITIONAL"),AND(LEN(TRIM(DF1333))&gt;0,LEFT(LOWER(TRIM(DF1333)),7)&lt;&gt;"pending")),IF(AND(AND(LEN(TRIM(DT1333))&gt;0,LEFT(LOWER(TRIM(DT1333)),7)&lt;&gt;"pending"),AND(LEN(TRIM(DU1333))&gt;0,LEFT(LOWER(TRIM(DU1333)),7)&lt;&gt;"pending"),OR(AND(LEN(TRIM(DV1333))&gt;0,LEFT(LOWER(TRIM(DV1333)),7)&lt;&gt;"pending"),AND(LEN(TRIM(DW1333))&gt;0,LEFT(LOWER(TRIM(DW1333)),7)&lt;&gt;"pending")),AND(LEN(TRIM(DX1333))&gt;0,LEFT(LOWER(TRIM(DX1333)),7)&lt;&gt;"pending")),IF(AND(F1333="Claim-ready",OR(EA1333="Strong",EA1333="Moderate"),AND(LEN(TRIM(G1333))&gt;0,LEFT(LOWER(TRIM(G1333)),7)&lt;&gt;"pending"),G1333&lt;&gt;"No substantive use decision is permitted from identification metadata alone.",AND(LEN(TRIM(DZ1333))&gt;0,LEFT(LOWER(TRIM(DZ1333)),7)&lt;&gt;"pending"),DZ1333&lt;&gt;"Identification metadata alone does not permit any substantive scientific, causal, operational, or institutional claim.",AND(LEN(TRIM(EI1333))&gt;0,LEFT(LOWER(TRIM(EI1333)),7)&lt;&gt;"pending"),ISNUMBER(EH1333),EH1333&gt;0),"READY","PENDING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3" t="str">
        <x:v>Pending</x:v>
      </x:c>
      <x:c r="EE1333"/>
      <x:c r="EF1333" t="str">
        <x:v>Pending</x:v>
      </x:c>
      <x:c r="EG1333" t="str">
        <x:v>Pending</x:v>
      </x:c>
      <x:c r="EH1333"/>
      <x:c r="EI1333" s="501"/>
      <x:c r="EJ1333"/>
      <x:c r="EK1333" t="str">
        <x:v>Pending</x:v>
      </x:c>
      <x:c r="EL1333" t="n">
        <x:v>46272</x:v>
      </x:c>
      <x:c r="EM1333" t="str">
        <x:v>Production PubMed record imported and reconciled to Zotero item A5JWEC3M;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3" t="n">
        <x:f>IF(L1333="","",(IF(N1333&lt;&gt;"",1,0)+IF(O1333&lt;&gt;"",1,0)+IF(AJ1333&lt;&gt;"",1,0)+IF(AU1333&lt;&gt;"",1,0)+IF(BE1333&lt;&gt;"",1,0)+IF(CF1333&lt;&gt;"",1,0)+IF(CJ1333="Yes",1,0)+IF(CL1333="Yes",1,0)+IF(DE1333&lt;&gt;"Pending",1,0)+IF(F1333&lt;&gt;"",1,0)+IF(DZ1333&lt;&gt;"",1,0)+IF(EI1333&lt;&gt;"",1,0))/12)</x:f>
        <x:v>0.5</x:v>
      </x:c>
    </x:row>
    <x:row r="1334">
      <x:c r="A1334" t="str">
        <x:v>EV-1331</x:v>
      </x:c>
      <x:c r="B1334" t="str">
        <x:v>Integrity check</x:v>
      </x:c>
      <x:c r="C1334" t="str">
        <x:f>IF(L1334="","",IF(LEFT(EC1334,7)="BLOCKED","🔴 Do not use for conclusion",IF(EB1334="Yes","🟢 Claim-ready","🟡 Caution / context")))</x:f>
        <x:v>🟡 Caution / context</x:v>
      </x:c>
      <x:c r="D1334" t="str">
        <x:f>IF(L1334="","",EC1334)</x:f>
        <x:v>PENDING — appropriate appraisal</x:v>
      </x:c>
      <x:c r="E1334" t="str">
        <x:v>P3 — Medium</x:v>
      </x:c>
      <x:c r="F1334" t="str">
        <x:v>Pending</x:v>
      </x:c>
      <x:c r="G1334" t="str">
        <x:v>Title/abstract identify an explicit operational APHT/medical-readiness topic; retain for full-text assessment.</x:v>
      </x:c>
      <x:c r="H1334" t="str">
        <x:v>Obtain and review lawful full text; confirm human adjudication; then select a design-specific appraisal instrument.</x:v>
      </x:c>
      <x:c r="I1334"/>
      <x:c r="J1334" t="str">
        <x:v>B — APHT / Medical Readiness</x:v>
      </x:c>
      <x:c r="K1334" t="str">
        <x:v>IDENTIFIED</x:v>
      </x:c>
      <x:c r="L1334" t="str">
        <x:v>The lifesaving potential of specialized on-scene medical support for urban tactical operations.</x:v>
      </x:c>
      <x:c r="M1334"/>
      <x:c r="N1334" t="str">
        <x:v>Metzger, Jeffery C; Eastman, Alexander L; Benitez, Fernando L; Pepe, Paul E</x:v>
      </x:c>
      <x:c r="O1334" t="n">
        <x:v>2009</x:v>
      </x:c>
      <x:c r="P1334" t="str">
        <x:v>Prehospital emergency care</x:v>
      </x:c>
      <x:c r="Q1334" t="str">
        <x:v>Journal Article; Research Support, Non-U.S. Gov't</x:v>
      </x:c>
      <x:c r="R1334" t="str">
        <x:v>Unclear</x:v>
      </x:c>
      <x:c r="S1334" t="str">
        <x:v>Unknown</x:v>
      </x:c>
      <x:c r="T1334" t="str">
        <x:v>eng</x:v>
      </x:c>
      <x:c r="U1334" t="str">
        <x:v>https://pubmed.ncbi.nlm.nih.gov/19731167/</x:v>
      </x:c>
      <x:c r="V1334" t="str">
        <x:v>10.1080/10903120903144940</x:v>
      </x:c>
      <x:c r="W1334" t="str">
        <x:f>IF(V1334="","",LOWER(SUBSTITUTE(SUBSTITUTE(SUBSTITUTE(SUBSTITUTE(TRIM(V1334),"https://doi.org/",""),"http://doi.org/",""),"https://dx.doi.org/",""),"doi:","")))</x:f>
        <x:v>10.1080/10903120903144940</x:v>
      </x:c>
      <x:c r="X1334" t="str">
        <x:v>19731167</x:v>
      </x:c>
      <x:c r="Y1334" t="str"/>
      <x:c r="Z1334"/>
      <x:c r="AA1334" t="str">
        <x:v>PubMed/MEDLINE</x:v>
      </x:c>
      <x:c r="AB1334" t="str">
        <x:v>PUBMED-B-v1.0-2026-08-28</x:v>
      </x:c>
      <x:c r="AC1334" t="str">
        <x:v>SP-PUBMED-B-20260828</x:v>
      </x:c>
      <x:c r="AD1334" s="499" t="n">
        <x:v>46262</x:v>
      </x:c>
      <x:c r="AE1334" s="499" t="n">
        <x:v>46272</x:v>
      </x:c>
      <x:c r="AF1334" t="str">
        <x:v>6TKPT6C2</x:v>
      </x:c>
      <x:c r="AG1334"/>
      <x:c r="AH1334" t="str">
        <x:v>Tactical Athlete → Operational Readiness Brazil</x:v>
      </x:c>
      <x:c r="AI1334" t="str">
        <x:v>evidence-family:B</x:v>
      </x:c>
      <x:c r="AJ1334"/>
      <x:c r="AK1334" t="str">
        <x:f>IF(AJ1334="","",IF(OR(LOWER(AJ1334)="brazil",LOWER(AJ1334)="brasil"),"Yes","No"))</x:f>
      </x:c>
      <x:c r="AL1334"/>
      <x:c r="AM1334"/>
      <x:c r="AN1334"/>
      <x:c r="AO1334"/>
      <x:c r="AP1334"/>
      <x:c r="AQ1334"/>
      <x:c r="AR1334"/>
      <x:c r="AS1334"/>
      <x:c r="AT1334"/>
      <x:c r="AU1334"/>
      <x:c r="AV1334"/>
      <x:c r="AW1334"/>
      <x:c r="AX1334"/>
      <x:c r="AY1334"/>
      <x:c r="AZ1334"/>
      <x:c r="BA1334"/>
      <x:c r="BB1334"/>
      <x:c r="BC1334"/>
      <x:c r="BD1334"/>
      <x:c r="BE1334"/>
      <x:c r="BF1334"/>
      <x:c r="BG1334"/>
      <x:c r="BH1334"/>
      <x:c r="BI1334"/>
      <x:c r="BJ1334"/>
      <x:c r="BK1334"/>
      <x:c r="BL1334"/>
      <x:c r="BM1334"/>
      <x:c r="BN1334"/>
      <x:c r="BO1334"/>
      <x:c r="BP1334"/>
      <x:c r="BQ1334"/>
      <x:c r="BR1334"/>
      <x:c r="BS1334"/>
      <x:c r="BT1334"/>
      <x:c r="BU1334"/>
      <x:c r="BV1334"/>
      <x:c r="BW1334"/>
      <x:c r="BX1334"/>
      <x:c r="BY1334"/>
      <x:c r="BZ1334"/>
      <x:c r="CA1334"/>
      <x:c r="CB1334"/>
      <x:c r="CC1334"/>
      <x:c r="CD1334"/>
      <x:c r="CE1334"/>
      <x:c r="CF1334"/>
      <x:c r="CG1334"/>
      <x:c r="CH1334"/>
      <x:c r="CI1334"/>
      <x:c r="CJ1334" t="str">
        <x:v>Yes</x:v>
      </x:c>
      <x:c r="CK1334" t="str">
        <x:v>Yes</x:v>
      </x:c>
      <x:c r="CL1334" t="str">
        <x:v>Yes</x:v>
      </x:c>
      <x:c r="CM1334" t="str">
        <x:v>Clear</x:v>
      </x:c>
      <x:c r="CN1334" t="str">
        <x:v>Verified — clear</x:v>
      </x:c>
      <x:c r="CO1334" t="n">
        <x:v>46272</x:v>
      </x:c>
      <x:c r="CP1334" t="str">
        <x:v>https://pubmed.ncbi.nlm.nih.gov/19731167/</x:v>
      </x:c>
      <x:c r="CQ1334"/>
      <x:c r="CR1334"/>
      <x:c r="CS1334"/>
      <x:c r="CT1334"/>
      <x:c r="CU1334"/>
      <x:c r="CV1334"/>
      <x:c r="CW1334"/>
      <x:c r="CX1334"/>
      <x:c r="CY1334"/>
      <x:c r="CZ1334"/>
      <x:c r="DA1334"/>
      <x:c r="DB1334" t="str">
        <x:f>IF(L1334="","",IF(AND(COUNT(CU1334:DA1334)=7,OR(CU1334=0,CU1334=1,CU1334=2),OR(CV1334=0,CV1334=1,CV1334=2),OR(CW1334=0,CW1334=1,CW1334=2),OR(CX1334=0,CX1334=1,CX1334=2),OR(CY1334=0,CY1334=1,CY1334=2),OR(CZ1334=0,CZ1334=1,CZ1334=2),OR(DA1334=0,DA1334=1,DA1334=2)),SUM(CU1334:DA1334),""))</x:f>
      </x:c>
      <x:c r="DC1334" t="str">
        <x:f>IF(DB1334="","",ROUND(DB1334/14*10,1))</x:f>
      </x:c>
      <x:c r="DD1334" t="str">
        <x:v>Pending</x:v>
      </x:c>
      <x:c r="DE1334" t="str">
        <x:f>IF(L1334="","",IF(DC1334="","Pending",IF(DD1334="Yes","CONDITIONAL — safety override",IF(DC1334&gt;=8,"HIGH",IF(DC1334&gt;=5,"CONDITIONAL","LOW")))))</x:f>
        <x:v>Pending</x:v>
      </x:c>
      <x:c r="DF1334" t="str">
        <x:v>Pending screening and full-text appraisal; no transferability judgment made at identification.</x:v>
      </x:c>
      <x:c r="DG1334"/>
      <x:c r="DH1334"/>
      <x:c r="DI1334"/>
      <x:c r="DJ1334"/>
      <x:c r="DK1334"/>
      <x:c r="DL1334"/>
      <x:c r="DM1334"/>
      <x:c r="DN1334"/>
      <x:c r="DO1334"/>
      <x:c r="DP1334"/>
      <x:c r="DQ1334"/>
      <x:c r="DR1334"/>
      <x:c r="DS1334"/>
      <x:c r="DT1334"/>
      <x:c r="DU1334"/>
      <x:c r="DV1334"/>
      <x:c r="DW1334"/>
      <x:c r="DX1334"/>
      <x:c r="DY1334"/>
      <x:c r="DZ1334" t="str">
        <x:v>Title/abstract screening alone does not establish effectiveness, causality, methodological quality, transferability to Brazilian public safety or an institutional recommendation.</x:v>
      </x:c>
      <x:c r="EA1334" t="str">
        <x:v>Pending</x:v>
      </x:c>
      <x:c r="EB1334" t="str">
        <x:f>IF(L1334="","",IF(EC1334="READY","Yes","No / Pending"))</x:f>
        <x:v>No / Pending</x:v>
      </x:c>
      <x:c r="EC1334" t="str">
        <x:f>IF(L1334="","",IF(OR(ISNUMBER(SEARCH("Retracted Publication",Q1334)),CM1334="Retracted",CN1334="Retracted",CM1334="Expression of Concern",CN1334="Expression of Concern",F1334="Not used",CG1334="Critical",CH1334="High",CH1334="Critical"),"BLOCKED — integrity or use restriction",IF(AND(CJ1334="Yes",CK1334="Yes",CL1334="Yes"),IF(AND(CM1334="Clear",CN1334="Verified — clear"),IF(AND(AND(LEN(TRIM(CF1334))&gt;0,LEFT(LOWER(TRIM(CF1334)),7)&lt;&gt;"pending"),OR(CG1334="High",CG1334="Moderate"),OR(CH1334="Low",CH1334="Some concerns",CH1334="Not applicable")),IF(AND(DD1334="No",OR(DE1334="HIGH",DE1334="CONDITIONAL"),AND(LEN(TRIM(DF1334))&gt;0,LEFT(LOWER(TRIM(DF1334)),7)&lt;&gt;"pending")),IF(AND(AND(LEN(TRIM(DT1334))&gt;0,LEFT(LOWER(TRIM(DT1334)),7)&lt;&gt;"pending"),AND(LEN(TRIM(DU1334))&gt;0,LEFT(LOWER(TRIM(DU1334)),7)&lt;&gt;"pending"),OR(AND(LEN(TRIM(DV1334))&gt;0,LEFT(LOWER(TRIM(DV1334)),7)&lt;&gt;"pending"),AND(LEN(TRIM(DW1334))&gt;0,LEFT(LOWER(TRIM(DW1334)),7)&lt;&gt;"pending")),AND(LEN(TRIM(DX1334))&gt;0,LEFT(LOWER(TRIM(DX1334)),7)&lt;&gt;"pending")),IF(AND(F1334="Claim-ready",OR(EA1334="Strong",EA1334="Moderate"),AND(LEN(TRIM(G1334))&gt;0,LEFT(LOWER(TRIM(G1334)),7)&lt;&gt;"pending"),G1334&lt;&gt;"No substantive use decision is permitted from identification metadata alone.",AND(LEN(TRIM(DZ1334))&gt;0,LEFT(LOWER(TRIM(DZ1334)),7)&lt;&gt;"pending"),DZ1334&lt;&gt;"Identification metadata alone does not permit any substantive scientific, causal, operational, or institutional claim.",AND(LEN(TRIM(EI1334))&gt;0,LEFT(LOWER(TRIM(EI1334)),7)&lt;&gt;"pending"),ISNUMBER(EH1334),EH1334&gt;0),"READY","PENDING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4" t="str">
        <x:v>Pending</x:v>
      </x:c>
      <x:c r="EE1334"/>
      <x:c r="EF1334" t="str">
        <x:v>Pending</x:v>
      </x:c>
      <x:c r="EG1334" t="str">
        <x:v>Pending</x:v>
      </x:c>
      <x:c r="EH1334"/>
      <x:c r="EI1334" s="501"/>
      <x:c r="EJ1334"/>
      <x:c r="EK1334" t="str">
        <x:v>Pending</x:v>
      </x:c>
      <x:c r="EL1334" t="n">
        <x:v>46272</x:v>
      </x:c>
      <x:c r="EM1334" t="str">
        <x:v>Production PubMed record imported and reconciled to Zotero item 6TKPT6C2;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4" t="n">
        <x:f>IF(L1334="","",(IF(N1334&lt;&gt;"",1,0)+IF(O1334&lt;&gt;"",1,0)+IF(AJ1334&lt;&gt;"",1,0)+IF(AU1334&lt;&gt;"",1,0)+IF(BE1334&lt;&gt;"",1,0)+IF(CF1334&lt;&gt;"",1,0)+IF(CJ1334="Yes",1,0)+IF(CL1334="Yes",1,0)+IF(DE1334&lt;&gt;"Pending",1,0)+IF(F1334&lt;&gt;"",1,0)+IF(DZ1334&lt;&gt;"",1,0)+IF(EI1334&lt;&gt;"",1,0))/12)</x:f>
        <x:v>0.5</x:v>
      </x:c>
    </x:row>
    <x:row r="1335">
      <x:c r="A1335" t="str">
        <x:v>EV-1332</x:v>
      </x:c>
      <x:c r="B1335" t="str">
        <x:v>Integrity check</x:v>
      </x:c>
      <x:c r="C1335" t="str">
        <x:f>IF(L1335="","",IF(LEFT(EC1335,7)="BLOCKED","🔴 Do not use for conclusion",IF(EB1335="Yes","🟢 Claim-ready","🟡 Caution / context")))</x:f>
        <x:v>🟡 Caution / context</x:v>
      </x:c>
      <x:c r="D1335" t="str">
        <x:f>IF(L1335="","",EC1335)</x:f>
        <x:v>PENDING — appropriate appraisal</x:v>
      </x:c>
      <x:c r="E1335" t="str">
        <x:v>P3 — Medium</x:v>
      </x:c>
      <x:c r="F1335" t="str">
        <x:v>Pending</x:v>
      </x:c>
      <x:c r="G1335" t="str">
        <x:v>Title/abstract identify an explicit operational APHT/medical-readiness topic; retain for full-text assessment.</x:v>
      </x:c>
      <x:c r="H1335" t="str">
        <x:v>Obtain and review lawful full text; confirm human adjudication; then select a design-specific appraisal instrument.</x:v>
      </x:c>
      <x:c r="I1335"/>
      <x:c r="J1335" t="str">
        <x:v>B — APHT / Medical Readiness</x:v>
      </x:c>
      <x:c r="K1335" t="str">
        <x:v>IDENTIFIED</x:v>
      </x:c>
      <x:c r="L1335" t="str">
        <x:v>Resident involvement in civilian tactical emergency medicine.</x:v>
      </x:c>
      <x:c r="M1335"/>
      <x:c r="N1335" t="str">
        <x:v>Ramirez, Mario Luis; Slovis, Corey M</x:v>
      </x:c>
      <x:c r="O1335" t="n">
        <x:v>2010</x:v>
      </x:c>
      <x:c r="P1335" t="str">
        <x:v>The Journal of emergency medicine</x:v>
      </x:c>
      <x:c r="Q1335" t="str">
        <x:v>Journal Article</x:v>
      </x:c>
      <x:c r="R1335" t="str">
        <x:v>Unclear</x:v>
      </x:c>
      <x:c r="S1335" t="str">
        <x:v>Unknown</x:v>
      </x:c>
      <x:c r="T1335" t="str">
        <x:v>eng</x:v>
      </x:c>
      <x:c r="U1335" t="str">
        <x:v>https://pubmed.ncbi.nlm.nih.gov/19682822/</x:v>
      </x:c>
      <x:c r="V1335" t="str">
        <x:v>10.1016/j.jemermed.2009.06.110</x:v>
      </x:c>
      <x:c r="W1335" t="str">
        <x:f>IF(V1335="","",LOWER(SUBSTITUTE(SUBSTITUTE(SUBSTITUTE(SUBSTITUTE(TRIM(V1335),"https://doi.org/",""),"http://doi.org/",""),"https://dx.doi.org/",""),"doi:","")))</x:f>
        <x:v>10.1016/j.jemermed.2009.06.110</x:v>
      </x:c>
      <x:c r="X1335" t="str">
        <x:v>19682822</x:v>
      </x:c>
      <x:c r="Y1335" t="str"/>
      <x:c r="Z1335"/>
      <x:c r="AA1335" t="str">
        <x:v>PubMed/MEDLINE</x:v>
      </x:c>
      <x:c r="AB1335" t="str">
        <x:v>PUBMED-B-v1.0-2026-08-28</x:v>
      </x:c>
      <x:c r="AC1335" t="str">
        <x:v>SP-PUBMED-B-20260828</x:v>
      </x:c>
      <x:c r="AD1335" s="499" t="n">
        <x:v>46262</x:v>
      </x:c>
      <x:c r="AE1335" s="499" t="n">
        <x:v>46272</x:v>
      </x:c>
      <x:c r="AF1335" t="str">
        <x:v>9BEXTMD3</x:v>
      </x:c>
      <x:c r="AG1335"/>
      <x:c r="AH1335" t="str">
        <x:v>Tactical Athlete → Operational Readiness Brazil</x:v>
      </x:c>
      <x:c r="AI1335" t="str">
        <x:v>evidence-family:B</x:v>
      </x:c>
      <x:c r="AJ1335"/>
      <x:c r="AK1335" t="str">
        <x:f>IF(AJ1335="","",IF(OR(LOWER(AJ1335)="brazil",LOWER(AJ1335)="brasil"),"Yes","No"))</x:f>
      </x:c>
      <x:c r="AL1335"/>
      <x:c r="AM1335"/>
      <x:c r="AN1335"/>
      <x:c r="AO1335"/>
      <x:c r="AP1335"/>
      <x:c r="AQ1335"/>
      <x:c r="AR1335"/>
      <x:c r="AS1335"/>
      <x:c r="AT1335"/>
      <x:c r="AU1335"/>
      <x:c r="AV1335"/>
      <x:c r="AW1335"/>
      <x:c r="AX1335"/>
      <x:c r="AY1335"/>
      <x:c r="AZ1335"/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/>
      <x:c r="BO1335"/>
      <x:c r="BP1335"/>
      <x:c r="BQ1335"/>
      <x:c r="BR1335"/>
      <x:c r="BS1335"/>
      <x:c r="BT1335"/>
      <x:c r="BU1335"/>
      <x:c r="BV1335"/>
      <x:c r="BW1335"/>
      <x:c r="BX1335"/>
      <x:c r="BY1335"/>
      <x:c r="BZ1335"/>
      <x:c r="CA1335"/>
      <x:c r="CB1335"/>
      <x:c r="CC1335"/>
      <x:c r="CD1335"/>
      <x:c r="CE1335"/>
      <x:c r="CF1335"/>
      <x:c r="CG1335"/>
      <x:c r="CH1335"/>
      <x:c r="CI1335"/>
      <x:c r="CJ1335" t="str">
        <x:v>Yes</x:v>
      </x:c>
      <x:c r="CK1335" t="str">
        <x:v>Yes</x:v>
      </x:c>
      <x:c r="CL1335" t="str">
        <x:v>Yes</x:v>
      </x:c>
      <x:c r="CM1335" t="str">
        <x:v>Clear</x:v>
      </x:c>
      <x:c r="CN1335" t="str">
        <x:v>Verified — clear</x:v>
      </x:c>
      <x:c r="CO1335" t="n">
        <x:v>46272</x:v>
      </x:c>
      <x:c r="CP1335" t="str">
        <x:v>https://pubmed.ncbi.nlm.nih.gov/19682822/</x:v>
      </x:c>
      <x:c r="CQ1335"/>
      <x:c r="CR1335"/>
      <x:c r="CS1335"/>
      <x:c r="CT1335"/>
      <x:c r="CU1335"/>
      <x:c r="CV1335"/>
      <x:c r="CW1335"/>
      <x:c r="CX1335"/>
      <x:c r="CY1335"/>
      <x:c r="CZ1335"/>
      <x:c r="DA1335"/>
      <x:c r="DB1335" t="str">
        <x:f>IF(L1335="","",IF(AND(COUNT(CU1335:DA1335)=7,OR(CU1335=0,CU1335=1,CU1335=2),OR(CV1335=0,CV1335=1,CV1335=2),OR(CW1335=0,CW1335=1,CW1335=2),OR(CX1335=0,CX1335=1,CX1335=2),OR(CY1335=0,CY1335=1,CY1335=2),OR(CZ1335=0,CZ1335=1,CZ1335=2),OR(DA1335=0,DA1335=1,DA1335=2)),SUM(CU1335:DA1335),""))</x:f>
      </x:c>
      <x:c r="DC1335" t="str">
        <x:f>IF(DB1335="","",ROUND(DB1335/14*10,1))</x:f>
      </x:c>
      <x:c r="DD1335" t="str">
        <x:v>Pending</x:v>
      </x:c>
      <x:c r="DE1335" t="str">
        <x:f>IF(L1335="","",IF(DC1335="","Pending",IF(DD1335="Yes","CONDITIONAL — safety override",IF(DC1335&gt;=8,"HIGH",IF(DC1335&gt;=5,"CONDITIONAL","LOW")))))</x:f>
        <x:v>Pending</x:v>
      </x:c>
      <x:c r="DF1335" t="str">
        <x:v>Pending screening and full-text appraisal; no transferability judgment made at identification.</x:v>
      </x:c>
      <x:c r="DG1335"/>
      <x:c r="DH1335"/>
      <x:c r="DI1335"/>
      <x:c r="DJ1335"/>
      <x:c r="DK1335"/>
      <x:c r="DL1335"/>
      <x:c r="DM1335"/>
      <x:c r="DN1335"/>
      <x:c r="DO1335"/>
      <x:c r="DP1335"/>
      <x:c r="DQ1335"/>
      <x:c r="DR1335"/>
      <x:c r="DS1335"/>
      <x:c r="DT1335"/>
      <x:c r="DU1335"/>
      <x:c r="DV1335"/>
      <x:c r="DW1335"/>
      <x:c r="DX1335"/>
      <x:c r="DY1335"/>
      <x:c r="DZ1335" t="str">
        <x:v>Title/abstract screening alone does not establish effectiveness, causality, methodological quality, transferability to Brazilian public safety or an institutional recommendation.</x:v>
      </x:c>
      <x:c r="EA1335" t="str">
        <x:v>Pending</x:v>
      </x:c>
      <x:c r="EB1335" t="str">
        <x:f>IF(L1335="","",IF(EC1335="READY","Yes","No / Pending"))</x:f>
        <x:v>No / Pending</x:v>
      </x:c>
      <x:c r="EC1335" t="str">
        <x:f>IF(L1335="","",IF(OR(ISNUMBER(SEARCH("Retracted Publication",Q1335)),CM1335="Retracted",CN1335="Retracted",CM1335="Expression of Concern",CN1335="Expression of Concern",F1335="Not used",CG1335="Critical",CH1335="High",CH1335="Critical"),"BLOCKED — integrity or use restriction",IF(AND(CJ1335="Yes",CK1335="Yes",CL1335="Yes"),IF(AND(CM1335="Clear",CN1335="Verified — clear"),IF(AND(AND(LEN(TRIM(CF1335))&gt;0,LEFT(LOWER(TRIM(CF1335)),7)&lt;&gt;"pending"),OR(CG1335="High",CG1335="Moderate"),OR(CH1335="Low",CH1335="Some concerns",CH1335="Not applicable")),IF(AND(DD1335="No",OR(DE1335="HIGH",DE1335="CONDITIONAL"),AND(LEN(TRIM(DF1335))&gt;0,LEFT(LOWER(TRIM(DF1335)),7)&lt;&gt;"pending")),IF(AND(AND(LEN(TRIM(DT1335))&gt;0,LEFT(LOWER(TRIM(DT1335)),7)&lt;&gt;"pending"),AND(LEN(TRIM(DU1335))&gt;0,LEFT(LOWER(TRIM(DU1335)),7)&lt;&gt;"pending"),OR(AND(LEN(TRIM(DV1335))&gt;0,LEFT(LOWER(TRIM(DV1335)),7)&lt;&gt;"pending"),AND(LEN(TRIM(DW1335))&gt;0,LEFT(LOWER(TRIM(DW1335)),7)&lt;&gt;"pending")),AND(LEN(TRIM(DX1335))&gt;0,LEFT(LOWER(TRIM(DX1335)),7)&lt;&gt;"pending")),IF(AND(F1335="Claim-ready",OR(EA1335="Strong",EA1335="Moderate"),AND(LEN(TRIM(G1335))&gt;0,LEFT(LOWER(TRIM(G1335)),7)&lt;&gt;"pending"),G1335&lt;&gt;"No substantive use decision is permitted from identification metadata alone.",AND(LEN(TRIM(DZ1335))&gt;0,LEFT(LOWER(TRIM(DZ1335)),7)&lt;&gt;"pending"),DZ1335&lt;&gt;"Identification metadata alone does not permit any substantive scientific, causal, operational, or institutional claim.",AND(LEN(TRIM(EI1335))&gt;0,LEFT(LOWER(TRIM(EI1335)),7)&lt;&gt;"pending"),ISNUMBER(EH1335),EH1335&gt;0),"READY","PENDING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5" t="str">
        <x:v>Pending</x:v>
      </x:c>
      <x:c r="EE1335"/>
      <x:c r="EF1335" t="str">
        <x:v>Pending</x:v>
      </x:c>
      <x:c r="EG1335" t="str">
        <x:v>Pending</x:v>
      </x:c>
      <x:c r="EH1335"/>
      <x:c r="EI1335" s="501"/>
      <x:c r="EJ1335"/>
      <x:c r="EK1335" t="str">
        <x:v>Pending</x:v>
      </x:c>
      <x:c r="EL1335" t="n">
        <x:v>46272</x:v>
      </x:c>
      <x:c r="EM1335" t="str">
        <x:v>Production PubMed record imported and reconciled to Zotero item 9BEXTMD3;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5" t="n">
        <x:f>IF(L1335="","",(IF(N1335&lt;&gt;"",1,0)+IF(O1335&lt;&gt;"",1,0)+IF(AJ1335&lt;&gt;"",1,0)+IF(AU1335&lt;&gt;"",1,0)+IF(BE1335&lt;&gt;"",1,0)+IF(CF1335&lt;&gt;"",1,0)+IF(CJ1335="Yes",1,0)+IF(CL1335="Yes",1,0)+IF(DE1335&lt;&gt;"Pending",1,0)+IF(F1335&lt;&gt;"",1,0)+IF(DZ1335&lt;&gt;"",1,0)+IF(EI1335&lt;&gt;"",1,0))/12)</x:f>
        <x:v>0.5</x:v>
      </x:c>
    </x:row>
    <x:row r="1336">
      <x:c r="A1336" t="str">
        <x:v>EV-1333</x:v>
      </x:c>
      <x:c r="B1336" t="str">
        <x:v>Integrity check</x:v>
      </x:c>
      <x:c r="C1336" t="str">
        <x:f>IF(L1336="","",IF(LEFT(EC1336,7)="BLOCKED","🔴 Do not use for conclusion",IF(EB1336="Yes","🟢 Claim-ready","🟡 Caution / context")))</x:f>
        <x:v>🟡 Caution / context</x:v>
      </x:c>
      <x:c r="D1336" t="str">
        <x:f>IF(L1336="","",EC1336)</x:f>
        <x:v>PENDING — appropriate appraisal</x:v>
      </x:c>
      <x:c r="E1336" t="str">
        <x:v>P3 — Medium</x:v>
      </x:c>
      <x:c r="F1336" t="str">
        <x:v>Pending</x:v>
      </x:c>
      <x:c r="G1336" t="str">
        <x:v>Title/abstract identify an explicit tactical/public-safety context and readiness domain; retain for full-text assessment.</x:v>
      </x:c>
      <x:c r="H1336" t="str">
        <x:v>Obtain and review lawful full text; confirm human adjudication; then select a design-specific appraisal instrument.</x:v>
      </x:c>
      <x:c r="I1336"/>
      <x:c r="J1336" t="str">
        <x:v>A — Core</x:v>
      </x:c>
      <x:c r="K1336" t="str">
        <x:v>IDENTIFIED</x:v>
      </x:c>
      <x:c r="L1336" t="str">
        <x:v>Timing light treatment for eastward and westward travel preparation.</x:v>
      </x:c>
      <x:c r="M1336"/>
      <x:c r="N1336" t="str">
        <x:v>Paul, Michel A; Miller, James C; Love, Ryan J; Lieberman, Harris; Blazeski, Sofi; Arendt, Josephine</x:v>
      </x:c>
      <x:c r="O1336" t="n">
        <x:v>2009</x:v>
      </x:c>
      <x:c r="P1336" t="str">
        <x:v>Chronobiology international</x:v>
      </x:c>
      <x:c r="Q1336" t="str">
        <x:v>Journal Article; Research Support, Non-U.S. Gov't</x:v>
      </x:c>
      <x:c r="R1336" t="str">
        <x:v>Unclear</x:v>
      </x:c>
      <x:c r="S1336" t="str">
        <x:v>Unknown</x:v>
      </x:c>
      <x:c r="T1336" t="str">
        <x:v>eng</x:v>
      </x:c>
      <x:c r="U1336" t="str">
        <x:v>https://pubmed.ncbi.nlm.nih.gov/19637048/</x:v>
      </x:c>
      <x:c r="V1336" t="str">
        <x:v>10.1080/07420520903044331</x:v>
      </x:c>
      <x:c r="W1336" t="str">
        <x:f>IF(V1336="","",LOWER(SUBSTITUTE(SUBSTITUTE(SUBSTITUTE(SUBSTITUTE(TRIM(V1336),"https://doi.org/",""),"http://doi.org/",""),"https://dx.doi.org/",""),"doi:","")))</x:f>
        <x:v>10.1080/07420520903044331</x:v>
      </x:c>
      <x:c r="X1336" t="str">
        <x:v>19637048</x:v>
      </x:c>
      <x:c r="Y1336" t="str"/>
      <x:c r="Z1336"/>
      <x:c r="AA1336" t="str">
        <x:v>PubMed/MEDLINE</x:v>
      </x:c>
      <x:c r="AB1336" t="str">
        <x:v>PUBMED-A-v1.0-2026-08-28</x:v>
      </x:c>
      <x:c r="AC1336" t="str">
        <x:v>SP-PUBMED-A-20260828</x:v>
      </x:c>
      <x:c r="AD1336" s="499" t="n">
        <x:v>46262</x:v>
      </x:c>
      <x:c r="AE1336" s="499" t="n">
        <x:v>46272</x:v>
      </x:c>
      <x:c r="AF1336" t="str">
        <x:v>AKX3PY56</x:v>
      </x:c>
      <x:c r="AG1336"/>
      <x:c r="AH1336" t="str">
        <x:v>Tactical Athlete → Operational Readiness Brazil</x:v>
      </x:c>
      <x:c r="AI1336" t="str">
        <x:v>evidence-family:A</x:v>
      </x:c>
      <x:c r="AJ1336"/>
      <x:c r="AK1336" t="str">
        <x:f>IF(AJ1336="","",IF(OR(LOWER(AJ1336)="brazil",LOWER(AJ1336)="brasil"),"Yes","No"))</x:f>
      </x:c>
      <x:c r="AL1336"/>
      <x:c r="AM1336"/>
      <x:c r="AN1336"/>
      <x:c r="AO1336"/>
      <x:c r="AP1336"/>
      <x:c r="AQ1336"/>
      <x:c r="AR1336"/>
      <x:c r="AS1336"/>
      <x:c r="AT1336"/>
      <x:c r="AU1336"/>
      <x:c r="AV1336"/>
      <x:c r="AW1336"/>
      <x:c r="AX1336"/>
      <x:c r="AY1336"/>
      <x:c r="AZ1336"/>
      <x:c r="BA1336"/>
      <x:c r="BB1336"/>
      <x:c r="BC1336"/>
      <x:c r="BD1336"/>
      <x:c r="BE1336"/>
      <x:c r="BF1336"/>
      <x:c r="BG1336"/>
      <x:c r="BH1336"/>
      <x:c r="BI1336"/>
      <x:c r="BJ1336"/>
      <x:c r="BK1336"/>
      <x:c r="BL1336"/>
      <x:c r="BM1336"/>
      <x:c r="BN1336"/>
      <x:c r="BO1336"/>
      <x:c r="BP1336"/>
      <x:c r="BQ1336"/>
      <x:c r="BR1336"/>
      <x:c r="BS1336"/>
      <x:c r="BT1336"/>
      <x:c r="BU1336"/>
      <x:c r="BV1336"/>
      <x:c r="BW1336"/>
      <x:c r="BX1336"/>
      <x:c r="BY1336"/>
      <x:c r="BZ1336"/>
      <x:c r="CA1336"/>
      <x:c r="CB1336"/>
      <x:c r="CC1336"/>
      <x:c r="CD1336"/>
      <x:c r="CE1336"/>
      <x:c r="CF1336"/>
      <x:c r="CG1336"/>
      <x:c r="CH1336"/>
      <x:c r="CI1336"/>
      <x:c r="CJ1336" t="str">
        <x:v>Yes</x:v>
      </x:c>
      <x:c r="CK1336" t="str">
        <x:v>Yes</x:v>
      </x:c>
      <x:c r="CL1336" t="str">
        <x:v>Yes</x:v>
      </x:c>
      <x:c r="CM1336" t="str">
        <x:v>Clear</x:v>
      </x:c>
      <x:c r="CN1336" t="str">
        <x:v>Verified — clear</x:v>
      </x:c>
      <x:c r="CO1336" t="n">
        <x:v>46272</x:v>
      </x:c>
      <x:c r="CP1336" t="str">
        <x:v>https://pubmed.ncbi.nlm.nih.gov/19637048/</x:v>
      </x:c>
      <x:c r="CQ1336"/>
      <x:c r="CR1336"/>
      <x:c r="CS1336"/>
      <x:c r="CT1336"/>
      <x:c r="CU1336"/>
      <x:c r="CV1336"/>
      <x:c r="CW1336"/>
      <x:c r="CX1336"/>
      <x:c r="CY1336"/>
      <x:c r="CZ1336"/>
      <x:c r="DA1336"/>
      <x:c r="DB1336" t="str">
        <x:f>IF(L1336="","",IF(AND(COUNT(CU1336:DA1336)=7,OR(CU1336=0,CU1336=1,CU1336=2),OR(CV1336=0,CV1336=1,CV1336=2),OR(CW1336=0,CW1336=1,CW1336=2),OR(CX1336=0,CX1336=1,CX1336=2),OR(CY1336=0,CY1336=1,CY1336=2),OR(CZ1336=0,CZ1336=1,CZ1336=2),OR(DA1336=0,DA1336=1,DA1336=2)),SUM(CU1336:DA1336),""))</x:f>
      </x:c>
      <x:c r="DC1336" t="str">
        <x:f>IF(DB1336="","",ROUND(DB1336/14*10,1))</x:f>
      </x:c>
      <x:c r="DD1336" t="str">
        <x:v>Pending</x:v>
      </x:c>
      <x:c r="DE1336" t="str">
        <x:f>IF(L1336="","",IF(DC1336="","Pending",IF(DD1336="Yes","CONDITIONAL — safety override",IF(DC1336&gt;=8,"HIGH",IF(DC1336&gt;=5,"CONDITIONAL","LOW")))))</x:f>
        <x:v>Pending</x:v>
      </x:c>
      <x:c r="DF1336" t="str">
        <x:v>Pending screening and full-text appraisal; no transferability judgment made at identification.</x:v>
      </x:c>
      <x:c r="DG1336"/>
      <x:c r="DH1336"/>
      <x:c r="DI1336"/>
      <x:c r="DJ1336"/>
      <x:c r="DK1336"/>
      <x:c r="DL1336"/>
      <x:c r="DM1336"/>
      <x:c r="DN1336"/>
      <x:c r="DO1336"/>
      <x:c r="DP1336"/>
      <x:c r="DQ1336"/>
      <x:c r="DR1336"/>
      <x:c r="DS1336"/>
      <x:c r="DT1336"/>
      <x:c r="DU1336"/>
      <x:c r="DV1336"/>
      <x:c r="DW1336"/>
      <x:c r="DX1336"/>
      <x:c r="DY1336"/>
      <x:c r="DZ1336" t="str">
        <x:v>Title/abstract screening alone does not establish effectiveness, causality, methodological quality, transferability to Brazilian public safety or an institutional recommendation.</x:v>
      </x:c>
      <x:c r="EA1336" t="str">
        <x:v>Pending</x:v>
      </x:c>
      <x:c r="EB1336" t="str">
        <x:f>IF(L1336="","",IF(EC1336="READY","Yes","No / Pending"))</x:f>
        <x:v>No / Pending</x:v>
      </x:c>
      <x:c r="EC1336" t="str">
        <x:f>IF(L1336="","",IF(OR(ISNUMBER(SEARCH("Retracted Publication",Q1336)),CM1336="Retracted",CN1336="Retracted",CM1336="Expression of Concern",CN1336="Expression of Concern",F1336="Not used",CG1336="Critical",CH1336="High",CH1336="Critical"),"BLOCKED — integrity or use restriction",IF(AND(CJ1336="Yes",CK1336="Yes",CL1336="Yes"),IF(AND(CM1336="Clear",CN1336="Verified — clear"),IF(AND(AND(LEN(TRIM(CF1336))&gt;0,LEFT(LOWER(TRIM(CF1336)),7)&lt;&gt;"pending"),OR(CG1336="High",CG1336="Moderate"),OR(CH1336="Low",CH1336="Some concerns",CH1336="Not applicable")),IF(AND(DD1336="No",OR(DE1336="HIGH",DE1336="CONDITIONAL"),AND(LEN(TRIM(DF1336))&gt;0,LEFT(LOWER(TRIM(DF1336)),7)&lt;&gt;"pending")),IF(AND(AND(LEN(TRIM(DT1336))&gt;0,LEFT(LOWER(TRIM(DT1336)),7)&lt;&gt;"pending"),AND(LEN(TRIM(DU1336))&gt;0,LEFT(LOWER(TRIM(DU1336)),7)&lt;&gt;"pending"),OR(AND(LEN(TRIM(DV1336))&gt;0,LEFT(LOWER(TRIM(DV1336)),7)&lt;&gt;"pending"),AND(LEN(TRIM(DW1336))&gt;0,LEFT(LOWER(TRIM(DW1336)),7)&lt;&gt;"pending")),AND(LEN(TRIM(DX1336))&gt;0,LEFT(LOWER(TRIM(DX1336)),7)&lt;&gt;"pending")),IF(AND(F1336="Claim-ready",OR(EA1336="Strong",EA1336="Moderate"),AND(LEN(TRIM(G1336))&gt;0,LEFT(LOWER(TRIM(G1336)),7)&lt;&gt;"pending"),G1336&lt;&gt;"No substantive use decision is permitted from identification metadata alone.",AND(LEN(TRIM(DZ1336))&gt;0,LEFT(LOWER(TRIM(DZ1336)),7)&lt;&gt;"pending"),DZ1336&lt;&gt;"Identification metadata alone does not permit any substantive scientific, causal, operational, or institutional claim.",AND(LEN(TRIM(EI1336))&gt;0,LEFT(LOWER(TRIM(EI1336)),7)&lt;&gt;"pending"),ISNUMBER(EH1336),EH1336&gt;0),"READY","PENDING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6" t="str">
        <x:v>Pending</x:v>
      </x:c>
      <x:c r="EE1336"/>
      <x:c r="EF1336" t="str">
        <x:v>Pending</x:v>
      </x:c>
      <x:c r="EG1336" t="str">
        <x:v>Pending</x:v>
      </x:c>
      <x:c r="EH1336"/>
      <x:c r="EI1336" s="501"/>
      <x:c r="EJ1336"/>
      <x:c r="EK1336" t="str">
        <x:v>Pending</x:v>
      </x:c>
      <x:c r="EL1336" t="n">
        <x:v>46272</x:v>
      </x:c>
      <x:c r="EM1336" t="str">
        <x:v>Production PubMed record imported and reconciled to Zotero item AKX3PY56;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6" t="n">
        <x:f>IF(L1336="","",(IF(N1336&lt;&gt;"",1,0)+IF(O1336&lt;&gt;"",1,0)+IF(AJ1336&lt;&gt;"",1,0)+IF(AU1336&lt;&gt;"",1,0)+IF(BE1336&lt;&gt;"",1,0)+IF(CF1336&lt;&gt;"",1,0)+IF(CJ1336="Yes",1,0)+IF(CL1336="Yes",1,0)+IF(DE1336&lt;&gt;"Pending",1,0)+IF(F1336&lt;&gt;"",1,0)+IF(DZ1336&lt;&gt;"",1,0)+IF(EI1336&lt;&gt;"",1,0))/12)</x:f>
        <x:v>0.5</x:v>
      </x:c>
    </x:row>
    <x:row r="1337">
      <x:c r="A1337" t="str">
        <x:v>EV-1334</x:v>
      </x:c>
      <x:c r="B1337" t="str">
        <x:v>Integrity check</x:v>
      </x:c>
      <x:c r="C1337" t="str">
        <x:f>IF(L1337="","",IF(LEFT(EC1337,7)="BLOCKED","🔴 Do not use for conclusion",IF(EB1337="Yes","🟢 Claim-ready","🟡 Caution / context")))</x:f>
        <x:v>🟡 Caution / context</x:v>
      </x:c>
      <x:c r="D1337" t="str">
        <x:f>IF(L1337="","",EC1337)</x:f>
        <x:v>PENDING — appropriate appraisal</x:v>
      </x:c>
      <x:c r="E1337" t="str">
        <x:v>P2 — High</x:v>
      </x:c>
      <x:c r="F1337" t="str">
        <x:v>Pending</x:v>
      </x:c>
      <x:c r="G1337" t="str">
        <x:v>Title/abstract identify an explicit tactical/public-safety context and readiness domain; retain for full-text assessment.</x:v>
      </x:c>
      <x:c r="H1337" t="str">
        <x:v>Obtain and review lawful full text; confirm human adjudication; then select a design-specific appraisal instrument.</x:v>
      </x:c>
      <x:c r="I1337"/>
      <x:c r="J1337" t="str">
        <x:v>A — Core</x:v>
      </x:c>
      <x:c r="K1337" t="str">
        <x:v>IDENTIFIED</x:v>
      </x:c>
      <x:c r="L1337" t="str">
        <x:v>[Vector control for armed forces: a historical requirement requiring continual adaptation].</x:v>
      </x:c>
      <x:c r="M1337"/>
      <x:c r="N1337" t="str">
        <x:v>Pages, F</x:v>
      </x:c>
      <x:c r="O1337" t="n">
        <x:v>2009</x:v>
      </x:c>
      <x:c r="P1337" t="str">
        <x:v>Medecine tropicale : revue du Corps de sante colonial</x:v>
      </x:c>
      <x:c r="Q1337" t="str">
        <x:v>English Abstract; Journal Article; Review</x:v>
      </x:c>
      <x:c r="R1337" t="str">
        <x:v>Unclear</x:v>
      </x:c>
      <x:c r="S1337" t="str">
        <x:v>Unknown</x:v>
      </x:c>
      <x:c r="T1337" t="str">
        <x:v>fre</x:v>
      </x:c>
      <x:c r="U1337" t="str">
        <x:v>https://pubmed.ncbi.nlm.nih.gov/19545043/</x:v>
      </x:c>
      <x:c r="V1337" t="str"/>
      <x:c r="W1337" t="str">
        <x:f>IF(V1337="","",LOWER(SUBSTITUTE(SUBSTITUTE(SUBSTITUTE(SUBSTITUTE(TRIM(V1337),"https://doi.org/",""),"http://doi.org/",""),"https://dx.doi.org/",""),"doi:","")))</x:f>
      </x:c>
      <x:c r="X1337" t="str">
        <x:v>19545043</x:v>
      </x:c>
      <x:c r="Y1337" t="str"/>
      <x:c r="Z1337"/>
      <x:c r="AA1337" t="str">
        <x:v>PubMed/MEDLINE</x:v>
      </x:c>
      <x:c r="AB1337" t="str">
        <x:v>PUBMED-A-v1.0-2026-08-28</x:v>
      </x:c>
      <x:c r="AC1337" t="str">
        <x:v>SP-PUBMED-A-20260828</x:v>
      </x:c>
      <x:c r="AD1337" s="499" t="n">
        <x:v>46262</x:v>
      </x:c>
      <x:c r="AE1337" s="499" t="n">
        <x:v>46272</x:v>
      </x:c>
      <x:c r="AF1337" t="str">
        <x:v>SKNYTBYU</x:v>
      </x:c>
      <x:c r="AG1337"/>
      <x:c r="AH1337" t="str">
        <x:v>Tactical Athlete → Operational Readiness Brazil</x:v>
      </x:c>
      <x:c r="AI1337" t="str">
        <x:v>evidence-family:A</x:v>
      </x:c>
      <x:c r="AJ1337"/>
      <x:c r="AK1337" t="str">
        <x:f>IF(AJ1337="","",IF(OR(LOWER(AJ1337)="brazil",LOWER(AJ1337)="brasil"),"Yes","No"))</x:f>
      </x:c>
      <x:c r="AL1337"/>
      <x:c r="AM1337"/>
      <x:c r="AN1337"/>
      <x:c r="AO1337"/>
      <x:c r="AP1337"/>
      <x:c r="AQ1337"/>
      <x:c r="AR1337"/>
      <x:c r="AS1337"/>
      <x:c r="AT1337"/>
      <x:c r="AU1337"/>
      <x:c r="AV1337"/>
      <x:c r="AW1337"/>
      <x:c r="AX1337"/>
      <x:c r="AY1337"/>
      <x:c r="AZ1337"/>
      <x:c r="BA1337"/>
      <x:c r="BB1337"/>
      <x:c r="BC1337"/>
      <x:c r="BD1337"/>
      <x:c r="BE1337"/>
      <x:c r="BF1337"/>
      <x:c r="BG1337"/>
      <x:c r="BH1337"/>
      <x:c r="BI1337"/>
      <x:c r="BJ1337"/>
      <x:c r="BK1337"/>
      <x:c r="BL1337"/>
      <x:c r="BM1337"/>
      <x:c r="BN1337"/>
      <x:c r="BO1337"/>
      <x:c r="BP1337"/>
      <x:c r="BQ1337"/>
      <x:c r="BR1337"/>
      <x:c r="BS1337"/>
      <x:c r="BT1337"/>
      <x:c r="BU1337"/>
      <x:c r="BV1337"/>
      <x:c r="BW1337"/>
      <x:c r="BX1337"/>
      <x:c r="BY1337"/>
      <x:c r="BZ1337"/>
      <x:c r="CA1337"/>
      <x:c r="CB1337"/>
      <x:c r="CC1337"/>
      <x:c r="CD1337"/>
      <x:c r="CE1337"/>
      <x:c r="CF1337"/>
      <x:c r="CG1337"/>
      <x:c r="CH1337"/>
      <x:c r="CI1337"/>
      <x:c r="CJ1337" t="str">
        <x:v>Yes</x:v>
      </x:c>
      <x:c r="CK1337" t="str">
        <x:v>Yes</x:v>
      </x:c>
      <x:c r="CL1337" t="str">
        <x:v>Yes</x:v>
      </x:c>
      <x:c r="CM1337" t="str">
        <x:v>Clear</x:v>
      </x:c>
      <x:c r="CN1337" t="str">
        <x:v>Verified — clear</x:v>
      </x:c>
      <x:c r="CO1337" t="n">
        <x:v>46272</x:v>
      </x:c>
      <x:c r="CP1337" t="str">
        <x:v>https://pubmed.ncbi.nlm.nih.gov/19545043/</x:v>
      </x:c>
      <x:c r="CQ1337"/>
      <x:c r="CR1337"/>
      <x:c r="CS1337"/>
      <x:c r="CT1337"/>
      <x:c r="CU1337"/>
      <x:c r="CV1337"/>
      <x:c r="CW1337"/>
      <x:c r="CX1337"/>
      <x:c r="CY1337"/>
      <x:c r="CZ1337"/>
      <x:c r="DA1337"/>
      <x:c r="DB1337" t="str">
        <x:f>IF(L1337="","",IF(AND(COUNT(CU1337:DA1337)=7,OR(CU1337=0,CU1337=1,CU1337=2),OR(CV1337=0,CV1337=1,CV1337=2),OR(CW1337=0,CW1337=1,CW1337=2),OR(CX1337=0,CX1337=1,CX1337=2),OR(CY1337=0,CY1337=1,CY1337=2),OR(CZ1337=0,CZ1337=1,CZ1337=2),OR(DA1337=0,DA1337=1,DA1337=2)),SUM(CU1337:DA1337),""))</x:f>
      </x:c>
      <x:c r="DC1337" t="str">
        <x:f>IF(DB1337="","",ROUND(DB1337/14*10,1))</x:f>
      </x:c>
      <x:c r="DD1337" t="str">
        <x:v>Pending</x:v>
      </x:c>
      <x:c r="DE1337" t="str">
        <x:f>IF(L1337="","",IF(DC1337="","Pending",IF(DD1337="Yes","CONDITIONAL — safety override",IF(DC1337&gt;=8,"HIGH",IF(DC1337&gt;=5,"CONDITIONAL","LOW")))))</x:f>
        <x:v>Pending</x:v>
      </x:c>
      <x:c r="DF1337" t="str">
        <x:v>Pending screening and full-text appraisal; no transferability judgment made at identification.</x:v>
      </x:c>
      <x:c r="DG1337"/>
      <x:c r="DH1337"/>
      <x:c r="DI1337"/>
      <x:c r="DJ1337"/>
      <x:c r="DK1337"/>
      <x:c r="DL1337"/>
      <x:c r="DM1337"/>
      <x:c r="DN1337"/>
      <x:c r="DO1337"/>
      <x:c r="DP1337"/>
      <x:c r="DQ1337"/>
      <x:c r="DR1337"/>
      <x:c r="DS1337"/>
      <x:c r="DT1337"/>
      <x:c r="DU1337"/>
      <x:c r="DV1337"/>
      <x:c r="DW1337"/>
      <x:c r="DX1337"/>
      <x:c r="DY1337"/>
      <x:c r="DZ1337" t="str">
        <x:v>Title/abstract screening alone does not establish effectiveness, causality, methodological quality, transferability to Brazilian public safety or an institutional recommendation.</x:v>
      </x:c>
      <x:c r="EA1337" t="str">
        <x:v>Pending</x:v>
      </x:c>
      <x:c r="EB1337" t="str">
        <x:f>IF(L1337="","",IF(EC1337="READY","Yes","No / Pending"))</x:f>
        <x:v>No / Pending</x:v>
      </x:c>
      <x:c r="EC1337" t="str">
        <x:f>IF(L1337="","",IF(OR(ISNUMBER(SEARCH("Retracted Publication",Q1337)),CM1337="Retracted",CN1337="Retracted",CM1337="Expression of Concern",CN1337="Expression of Concern",F1337="Not used",CG1337="Critical",CH1337="High",CH1337="Critical"),"BLOCKED — integrity or use restriction",IF(AND(CJ1337="Yes",CK1337="Yes",CL1337="Yes"),IF(AND(CM1337="Clear",CN1337="Verified — clear"),IF(AND(AND(LEN(TRIM(CF1337))&gt;0,LEFT(LOWER(TRIM(CF1337)),7)&lt;&gt;"pending"),OR(CG1337="High",CG1337="Moderate"),OR(CH1337="Low",CH1337="Some concerns",CH1337="Not applicable")),IF(AND(DD1337="No",OR(DE1337="HIGH",DE1337="CONDITIONAL"),AND(LEN(TRIM(DF1337))&gt;0,LEFT(LOWER(TRIM(DF1337)),7)&lt;&gt;"pending")),IF(AND(AND(LEN(TRIM(DT1337))&gt;0,LEFT(LOWER(TRIM(DT1337)),7)&lt;&gt;"pending"),AND(LEN(TRIM(DU1337))&gt;0,LEFT(LOWER(TRIM(DU1337)),7)&lt;&gt;"pending"),OR(AND(LEN(TRIM(DV1337))&gt;0,LEFT(LOWER(TRIM(DV1337)),7)&lt;&gt;"pending"),AND(LEN(TRIM(DW1337))&gt;0,LEFT(LOWER(TRIM(DW1337)),7)&lt;&gt;"pending")),AND(LEN(TRIM(DX1337))&gt;0,LEFT(LOWER(TRIM(DX1337)),7)&lt;&gt;"pending")),IF(AND(F1337="Claim-ready",OR(EA1337="Strong",EA1337="Moderate"),AND(LEN(TRIM(G1337))&gt;0,LEFT(LOWER(TRIM(G1337)),7)&lt;&gt;"pending"),G1337&lt;&gt;"No substantive use decision is permitted from identification metadata alone.",AND(LEN(TRIM(DZ1337))&gt;0,LEFT(LOWER(TRIM(DZ1337)),7)&lt;&gt;"pending"),DZ1337&lt;&gt;"Identification metadata alone does not permit any substantive scientific, causal, operational, or institutional claim.",AND(LEN(TRIM(EI1337))&gt;0,LEFT(LOWER(TRIM(EI1337)),7)&lt;&gt;"pending"),ISNUMBER(EH1337),EH1337&gt;0),"READY","PENDING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7" t="str">
        <x:v>Pending</x:v>
      </x:c>
      <x:c r="EE1337"/>
      <x:c r="EF1337" t="str">
        <x:v>Pending</x:v>
      </x:c>
      <x:c r="EG1337" t="str">
        <x:v>Pending</x:v>
      </x:c>
      <x:c r="EH1337"/>
      <x:c r="EI1337" s="501"/>
      <x:c r="EJ1337"/>
      <x:c r="EK1337" t="str">
        <x:v>Pending</x:v>
      </x:c>
      <x:c r="EL1337" t="n">
        <x:v>46272</x:v>
      </x:c>
      <x:c r="EM1337" t="str">
        <x:v>Production PubMed record imported and reconciled to Zotero item SKNYTBYU;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7" t="n">
        <x:f>IF(L1337="","",(IF(N1337&lt;&gt;"",1,0)+IF(O1337&lt;&gt;"",1,0)+IF(AJ1337&lt;&gt;"",1,0)+IF(AU1337&lt;&gt;"",1,0)+IF(BE1337&lt;&gt;"",1,0)+IF(CF1337&lt;&gt;"",1,0)+IF(CJ1337="Yes",1,0)+IF(CL1337="Yes",1,0)+IF(DE1337&lt;&gt;"Pending",1,0)+IF(F1337&lt;&gt;"",1,0)+IF(DZ1337&lt;&gt;"",1,0)+IF(EI1337&lt;&gt;"",1,0))/12)</x:f>
        <x:v>0.5</x:v>
      </x:c>
    </x:row>
    <x:row r="1338">
      <x:c r="A1338" t="str">
        <x:v>EV-1335</x:v>
      </x:c>
      <x:c r="B1338" t="str">
        <x:v>Integrity check</x:v>
      </x:c>
      <x:c r="C1338" t="str">
        <x:f>IF(L1338="","",IF(LEFT(EC1338,7)="BLOCKED","🔴 Do not use for conclusion",IF(EB1338="Yes","🟢 Claim-ready","🟡 Caution / context")))</x:f>
        <x:v>🟡 Caution / context</x:v>
      </x:c>
      <x:c r="D1338" t="str">
        <x:f>IF(L1338="","",EC1338)</x:f>
        <x:v>PENDING — appropriate appraisal</x:v>
      </x:c>
      <x:c r="E1338" t="str">
        <x:v>P3 — Medium</x:v>
      </x:c>
      <x:c r="F1338" t="str">
        <x:v>Pending</x:v>
      </x:c>
      <x:c r="G1338" t="str">
        <x:v>Title/abstract identify an explicit tactical/public-safety context and readiness domain; retain for full-text assessment.</x:v>
      </x:c>
      <x:c r="H1338" t="str">
        <x:v>Obtain and review lawful full text; confirm human adjudication; then select a design-specific appraisal instrument.</x:v>
      </x:c>
      <x:c r="I1338"/>
      <x:c r="J1338" t="str">
        <x:v>A — Core</x:v>
      </x:c>
      <x:c r="K1338" t="str">
        <x:v>IDENTIFIED</x:v>
      </x:c>
      <x:c r="L1338" t="str">
        <x:v>United States Army physical readiness training: rationale and evaluation of the physical training doctrine.</x:v>
      </x:c>
      <x:c r="M1338"/>
      <x:c r="N1338" t="str">
        <x:v>Knapik, Joseph J; Rieger, William; Palkoska, Frank; Van Camp, Steven; Darakjy, Salima</x:v>
      </x:c>
      <x:c r="O1338" t="n">
        <x:v>2009</x:v>
      </x:c>
      <x:c r="P1338" t="str">
        <x:v>Journal of strength and conditioning research</x:v>
      </x:c>
      <x:c r="Q1338" t="str">
        <x:v>Journal Article</x:v>
      </x:c>
      <x:c r="R1338" t="str">
        <x:v>Unclear</x:v>
      </x:c>
      <x:c r="S1338" t="str">
        <x:v>Unknown</x:v>
      </x:c>
      <x:c r="T1338" t="str">
        <x:v>eng</x:v>
      </x:c>
      <x:c r="U1338" t="str">
        <x:v>https://pubmed.ncbi.nlm.nih.gov/19528858/</x:v>
      </x:c>
      <x:c r="V1338" t="str">
        <x:v>10.1519/jsc.0b013e318194df72</x:v>
      </x:c>
      <x:c r="W1338" t="str">
        <x:f>IF(V1338="","",LOWER(SUBSTITUTE(SUBSTITUTE(SUBSTITUTE(SUBSTITUTE(TRIM(V1338),"https://doi.org/",""),"http://doi.org/",""),"https://dx.doi.org/",""),"doi:","")))</x:f>
        <x:v>10.1519/jsc.0b013e318194df72</x:v>
      </x:c>
      <x:c r="X1338" t="str">
        <x:v>19528858</x:v>
      </x:c>
      <x:c r="Y1338" t="str"/>
      <x:c r="Z1338"/>
      <x:c r="AA1338" t="str">
        <x:v>PubMed/MEDLINE</x:v>
      </x:c>
      <x:c r="AB1338" t="str">
        <x:v>PUBMED-A-v1.0-2026-08-28</x:v>
      </x:c>
      <x:c r="AC1338" t="str">
        <x:v>SP-PUBMED-A-20260828</x:v>
      </x:c>
      <x:c r="AD1338" s="499" t="n">
        <x:v>46262</x:v>
      </x:c>
      <x:c r="AE1338" s="499" t="n">
        <x:v>46272</x:v>
      </x:c>
      <x:c r="AF1338" t="str">
        <x:v>H9MF6IVL</x:v>
      </x:c>
      <x:c r="AG1338"/>
      <x:c r="AH1338" t="str">
        <x:v>Tactical Athlete → Operational Readiness Brazil</x:v>
      </x:c>
      <x:c r="AI1338" t="str">
        <x:v>evidence-family:A</x:v>
      </x:c>
      <x:c r="AJ1338"/>
      <x:c r="AK1338" t="str">
        <x:f>IF(AJ1338="","",IF(OR(LOWER(AJ1338)="brazil",LOWER(AJ1338)="brasil"),"Yes","No"))</x:f>
      </x:c>
      <x:c r="AL1338"/>
      <x:c r="AM1338"/>
      <x:c r="AN1338"/>
      <x:c r="AO1338"/>
      <x:c r="AP1338"/>
      <x:c r="AQ1338"/>
      <x:c r="AR1338"/>
      <x:c r="AS1338"/>
      <x:c r="AT1338"/>
      <x:c r="AU1338"/>
      <x:c r="AV1338"/>
      <x:c r="AW1338"/>
      <x:c r="AX1338"/>
      <x:c r="AY1338"/>
      <x:c r="AZ1338"/>
      <x:c r="BA1338"/>
      <x:c r="BB1338"/>
      <x:c r="BC1338"/>
      <x:c r="BD1338"/>
      <x:c r="BE1338"/>
      <x:c r="BF1338"/>
      <x:c r="BG1338"/>
      <x:c r="BH1338"/>
      <x:c r="BI1338"/>
      <x:c r="BJ1338"/>
      <x:c r="BK1338"/>
      <x:c r="BL1338"/>
      <x:c r="BM1338"/>
      <x:c r="BN1338"/>
      <x:c r="BO1338"/>
      <x:c r="BP1338"/>
      <x:c r="BQ1338"/>
      <x:c r="BR1338"/>
      <x:c r="BS1338"/>
      <x:c r="BT1338"/>
      <x:c r="BU1338"/>
      <x:c r="BV1338"/>
      <x:c r="BW1338"/>
      <x:c r="BX1338"/>
      <x:c r="BY1338"/>
      <x:c r="BZ1338"/>
      <x:c r="CA1338"/>
      <x:c r="CB1338"/>
      <x:c r="CC1338"/>
      <x:c r="CD1338"/>
      <x:c r="CE1338"/>
      <x:c r="CF1338"/>
      <x:c r="CG1338"/>
      <x:c r="CH1338"/>
      <x:c r="CI1338"/>
      <x:c r="CJ1338" t="str">
        <x:v>Yes</x:v>
      </x:c>
      <x:c r="CK1338" t="str">
        <x:v>Yes</x:v>
      </x:c>
      <x:c r="CL1338" t="str">
        <x:v>Yes</x:v>
      </x:c>
      <x:c r="CM1338" t="str">
        <x:v>Clear</x:v>
      </x:c>
      <x:c r="CN1338" t="str">
        <x:v>Verified — clear</x:v>
      </x:c>
      <x:c r="CO1338" t="n">
        <x:v>46272</x:v>
      </x:c>
      <x:c r="CP1338" t="str">
        <x:v>https://pubmed.ncbi.nlm.nih.gov/19528858/</x:v>
      </x:c>
      <x:c r="CQ1338"/>
      <x:c r="CR1338"/>
      <x:c r="CS1338"/>
      <x:c r="CT1338"/>
      <x:c r="CU1338"/>
      <x:c r="CV1338"/>
      <x:c r="CW1338"/>
      <x:c r="CX1338"/>
      <x:c r="CY1338"/>
      <x:c r="CZ1338"/>
      <x:c r="DA1338"/>
      <x:c r="DB1338" t="str">
        <x:f>IF(L1338="","",IF(AND(COUNT(CU1338:DA1338)=7,OR(CU1338=0,CU1338=1,CU1338=2),OR(CV1338=0,CV1338=1,CV1338=2),OR(CW1338=0,CW1338=1,CW1338=2),OR(CX1338=0,CX1338=1,CX1338=2),OR(CY1338=0,CY1338=1,CY1338=2),OR(CZ1338=0,CZ1338=1,CZ1338=2),OR(DA1338=0,DA1338=1,DA1338=2)),SUM(CU1338:DA1338),""))</x:f>
      </x:c>
      <x:c r="DC1338" t="str">
        <x:f>IF(DB1338="","",ROUND(DB1338/14*10,1))</x:f>
      </x:c>
      <x:c r="DD1338" t="str">
        <x:v>Pending</x:v>
      </x:c>
      <x:c r="DE1338" t="str">
        <x:f>IF(L1338="","",IF(DC1338="","Pending",IF(DD1338="Yes","CONDITIONAL — safety override",IF(DC1338&gt;=8,"HIGH",IF(DC1338&gt;=5,"CONDITIONAL","LOW")))))</x:f>
        <x:v>Pending</x:v>
      </x:c>
      <x:c r="DF1338" t="str">
        <x:v>Pending screening and full-text appraisal; no transferability judgment made at identification.</x:v>
      </x:c>
      <x:c r="DG1338"/>
      <x:c r="DH1338"/>
      <x:c r="DI1338"/>
      <x:c r="DJ1338"/>
      <x:c r="DK1338"/>
      <x:c r="DL1338"/>
      <x:c r="DM1338"/>
      <x:c r="DN1338"/>
      <x:c r="DO1338"/>
      <x:c r="DP1338"/>
      <x:c r="DQ1338"/>
      <x:c r="DR1338"/>
      <x:c r="DS1338"/>
      <x:c r="DT1338"/>
      <x:c r="DU1338"/>
      <x:c r="DV1338"/>
      <x:c r="DW1338"/>
      <x:c r="DX1338"/>
      <x:c r="DY1338"/>
      <x:c r="DZ1338" t="str">
        <x:v>Title/abstract screening alone does not establish effectiveness, causality, methodological quality, transferability to Brazilian public safety or an institutional recommendation.</x:v>
      </x:c>
      <x:c r="EA1338" t="str">
        <x:v>Pending</x:v>
      </x:c>
      <x:c r="EB1338" t="str">
        <x:f>IF(L1338="","",IF(EC1338="READY","Yes","No / Pending"))</x:f>
        <x:v>No / Pending</x:v>
      </x:c>
      <x:c r="EC1338" t="str">
        <x:f>IF(L1338="","",IF(OR(ISNUMBER(SEARCH("Retracted Publication",Q1338)),CM1338="Retracted",CN1338="Retracted",CM1338="Expression of Concern",CN1338="Expression of Concern",F1338="Not used",CG1338="Critical",CH1338="High",CH1338="Critical"),"BLOCKED — integrity or use restriction",IF(AND(CJ1338="Yes",CK1338="Yes",CL1338="Yes"),IF(AND(CM1338="Clear",CN1338="Verified — clear"),IF(AND(AND(LEN(TRIM(CF1338))&gt;0,LEFT(LOWER(TRIM(CF1338)),7)&lt;&gt;"pending"),OR(CG1338="High",CG1338="Moderate"),OR(CH1338="Low",CH1338="Some concerns",CH1338="Not applicable")),IF(AND(DD1338="No",OR(DE1338="HIGH",DE1338="CONDITIONAL"),AND(LEN(TRIM(DF1338))&gt;0,LEFT(LOWER(TRIM(DF1338)),7)&lt;&gt;"pending")),IF(AND(AND(LEN(TRIM(DT1338))&gt;0,LEFT(LOWER(TRIM(DT1338)),7)&lt;&gt;"pending"),AND(LEN(TRIM(DU1338))&gt;0,LEFT(LOWER(TRIM(DU1338)),7)&lt;&gt;"pending"),OR(AND(LEN(TRIM(DV1338))&gt;0,LEFT(LOWER(TRIM(DV1338)),7)&lt;&gt;"pending"),AND(LEN(TRIM(DW1338))&gt;0,LEFT(LOWER(TRIM(DW1338)),7)&lt;&gt;"pending")),AND(LEN(TRIM(DX1338))&gt;0,LEFT(LOWER(TRIM(DX1338)),7)&lt;&gt;"pending")),IF(AND(F1338="Claim-ready",OR(EA1338="Strong",EA1338="Moderate"),AND(LEN(TRIM(G1338))&gt;0,LEFT(LOWER(TRIM(G1338)),7)&lt;&gt;"pending"),G1338&lt;&gt;"No substantive use decision is permitted from identification metadata alone.",AND(LEN(TRIM(DZ1338))&gt;0,LEFT(LOWER(TRIM(DZ1338)),7)&lt;&gt;"pending"),DZ1338&lt;&gt;"Identification metadata alone does not permit any substantive scientific, causal, operational, or institutional claim.",AND(LEN(TRIM(EI1338))&gt;0,LEFT(LOWER(TRIM(EI1338)),7)&lt;&gt;"pending"),ISNUMBER(EH1338),EH1338&gt;0),"READY","PENDING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8" t="str">
        <x:v>Pending</x:v>
      </x:c>
      <x:c r="EE1338"/>
      <x:c r="EF1338" t="str">
        <x:v>Pending</x:v>
      </x:c>
      <x:c r="EG1338" t="str">
        <x:v>Pending</x:v>
      </x:c>
      <x:c r="EH1338"/>
      <x:c r="EI1338" s="501"/>
      <x:c r="EJ1338"/>
      <x:c r="EK1338" t="str">
        <x:v>Pending</x:v>
      </x:c>
      <x:c r="EL1338" t="n">
        <x:v>46272</x:v>
      </x:c>
      <x:c r="EM1338" t="str">
        <x:v>Production PubMed record imported and reconciled to Zotero item H9MF6IVL;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8" t="n">
        <x:f>IF(L1338="","",(IF(N1338&lt;&gt;"",1,0)+IF(O1338&lt;&gt;"",1,0)+IF(AJ1338&lt;&gt;"",1,0)+IF(AU1338&lt;&gt;"",1,0)+IF(BE1338&lt;&gt;"",1,0)+IF(CF1338&lt;&gt;"",1,0)+IF(CJ1338="Yes",1,0)+IF(CL1338="Yes",1,0)+IF(DE1338&lt;&gt;"Pending",1,0)+IF(F1338&lt;&gt;"",1,0)+IF(DZ1338&lt;&gt;"",1,0)+IF(EI1338&lt;&gt;"",1,0))/12)</x:f>
        <x:v>0.5</x:v>
      </x:c>
    </x:row>
    <x:row r="1339">
      <x:c r="A1339" t="str">
        <x:v>EV-1336</x:v>
      </x:c>
      <x:c r="B1339" t="str">
        <x:v>Integrity check</x:v>
      </x:c>
      <x:c r="C1339" t="str">
        <x:f>IF(L1339="","",IF(LEFT(EC1339,7)="BLOCKED","🔴 Do not use for conclusion",IF(EB1339="Yes","🟢 Claim-ready","🟡 Caution / context")))</x:f>
        <x:v>🟡 Caution / context</x:v>
      </x:c>
      <x:c r="D1339" t="str">
        <x:f>IF(L1339="","",EC1339)</x:f>
        <x:v>PENDING — appropriate appraisal</x:v>
      </x:c>
      <x:c r="E1339" t="str">
        <x:v>P3 — Medium</x:v>
      </x:c>
      <x:c r="F1339" t="str">
        <x:v>Pending</x:v>
      </x:c>
      <x:c r="G1339" t="str">
        <x:v>Title/abstract identify an explicit tactical/public-safety context and readiness domain; retain for full-text assessment.</x:v>
      </x:c>
      <x:c r="H1339" t="str">
        <x:v>Obtain and review lawful full text; confirm human adjudication; then select a design-specific appraisal instrument.</x:v>
      </x:c>
      <x:c r="I1339"/>
      <x:c r="J1339" t="str">
        <x:v>B — APHT / Medical Readiness</x:v>
      </x:c>
      <x:c r="K1339" t="str">
        <x:v>IDENTIFIED</x:v>
      </x:c>
      <x:c r="L1339" t="str">
        <x:v>BATLS/BARTS/BBTLS training for Swedish Armed Forces medical personnel--a ten year retrospective study.</x:v>
      </x:c>
      <x:c r="M1339"/>
      <x:c r="N1339" t="str">
        <x:v>Lundberg, L; Molde, A; Dalenius, E</x:v>
      </x:c>
      <x:c r="O1339" t="n">
        <x:v>2008</x:v>
      </x:c>
      <x:c r="P1339" t="str">
        <x:v>Journal of the Royal Army Medical Corps</x:v>
      </x:c>
      <x:c r="Q1339" t="str">
        <x:v>Journal Article</x:v>
      </x:c>
      <x:c r="R1339" t="str">
        <x:v>Unclear</x:v>
      </x:c>
      <x:c r="S1339" t="str">
        <x:v>Unknown</x:v>
      </x:c>
      <x:c r="T1339" t="str">
        <x:v>eng</x:v>
      </x:c>
      <x:c r="U1339" t="str">
        <x:v>https://pubmed.ncbi.nlm.nih.gov/19090385/</x:v>
      </x:c>
      <x:c r="V1339" t="str">
        <x:v>10.1136/jramc-154-01-10</x:v>
      </x:c>
      <x:c r="W1339" t="str">
        <x:f>IF(V1339="","",LOWER(SUBSTITUTE(SUBSTITUTE(SUBSTITUTE(SUBSTITUTE(TRIM(V1339),"https://doi.org/",""),"http://doi.org/",""),"https://dx.doi.org/",""),"doi:","")))</x:f>
        <x:v>10.1136/jramc-154-01-10</x:v>
      </x:c>
      <x:c r="X1339" t="str">
        <x:v>19090385</x:v>
      </x:c>
      <x:c r="Y1339" t="str"/>
      <x:c r="Z1339"/>
      <x:c r="AA1339" t="str">
        <x:v>PubMed/MEDLINE</x:v>
      </x:c>
      <x:c r="AB1339" t="str">
        <x:v>PUBMED-B-v1.0-2026-08-28</x:v>
      </x:c>
      <x:c r="AC1339" t="str">
        <x:v>SP-PUBMED-B-20260828</x:v>
      </x:c>
      <x:c r="AD1339" s="499" t="n">
        <x:v>46262</x:v>
      </x:c>
      <x:c r="AE1339" s="499" t="n">
        <x:v>46272</x:v>
      </x:c>
      <x:c r="AF1339" t="str">
        <x:v>U8LBHUTJ</x:v>
      </x:c>
      <x:c r="AG1339"/>
      <x:c r="AH1339" t="str">
        <x:v>Tactical Athlete → Operational Readiness Brazil</x:v>
      </x:c>
      <x:c r="AI1339" t="str">
        <x:v>evidence-family:B</x:v>
      </x:c>
      <x:c r="AJ1339"/>
      <x:c r="AK1339" t="str">
        <x:f>IF(AJ1339="","",IF(OR(LOWER(AJ1339)="brazil",LOWER(AJ1339)="brasil"),"Yes","No"))</x:f>
      </x:c>
      <x:c r="AL1339"/>
      <x:c r="AM1339"/>
      <x:c r="AN1339"/>
      <x:c r="AO1339"/>
      <x:c r="AP1339"/>
      <x:c r="AQ1339"/>
      <x:c r="AR1339"/>
      <x:c r="AS1339"/>
      <x:c r="AT1339"/>
      <x:c r="AU1339"/>
      <x:c r="AV1339"/>
      <x:c r="AW1339"/>
      <x:c r="AX1339"/>
      <x:c r="AY1339"/>
      <x:c r="AZ1339"/>
      <x:c r="BA1339"/>
      <x:c r="BB1339"/>
      <x:c r="BC1339"/>
      <x:c r="BD1339"/>
      <x:c r="BE1339"/>
      <x:c r="BF1339"/>
      <x:c r="BG1339"/>
      <x:c r="BH1339"/>
      <x:c r="BI1339"/>
      <x:c r="BJ1339"/>
      <x:c r="BK1339"/>
      <x:c r="BL1339"/>
      <x:c r="BM1339"/>
      <x:c r="BN1339"/>
      <x:c r="BO1339"/>
      <x:c r="BP1339"/>
      <x:c r="BQ1339"/>
      <x:c r="BR1339"/>
      <x:c r="BS1339"/>
      <x:c r="BT1339"/>
      <x:c r="BU1339"/>
      <x:c r="BV1339"/>
      <x:c r="BW1339"/>
      <x:c r="BX1339"/>
      <x:c r="BY1339"/>
      <x:c r="BZ1339"/>
      <x:c r="CA1339"/>
      <x:c r="CB1339"/>
      <x:c r="CC1339"/>
      <x:c r="CD1339"/>
      <x:c r="CE1339"/>
      <x:c r="CF1339"/>
      <x:c r="CG1339"/>
      <x:c r="CH1339"/>
      <x:c r="CI1339"/>
      <x:c r="CJ1339" t="str">
        <x:v>Yes</x:v>
      </x:c>
      <x:c r="CK1339" t="str">
        <x:v>Yes</x:v>
      </x:c>
      <x:c r="CL1339" t="str">
        <x:v>Yes</x:v>
      </x:c>
      <x:c r="CM1339" t="str">
        <x:v>Clear</x:v>
      </x:c>
      <x:c r="CN1339" t="str">
        <x:v>Verified — clear</x:v>
      </x:c>
      <x:c r="CO1339" t="n">
        <x:v>46272</x:v>
      </x:c>
      <x:c r="CP1339" t="str">
        <x:v>https://pubmed.ncbi.nlm.nih.gov/19090385/</x:v>
      </x:c>
      <x:c r="CQ1339"/>
      <x:c r="CR1339"/>
      <x:c r="CS1339"/>
      <x:c r="CT1339"/>
      <x:c r="CU1339"/>
      <x:c r="CV1339"/>
      <x:c r="CW1339"/>
      <x:c r="CX1339"/>
      <x:c r="CY1339"/>
      <x:c r="CZ1339"/>
      <x:c r="DA1339"/>
      <x:c r="DB1339" t="str">
        <x:f>IF(L1339="","",IF(AND(COUNT(CU1339:DA1339)=7,OR(CU1339=0,CU1339=1,CU1339=2),OR(CV1339=0,CV1339=1,CV1339=2),OR(CW1339=0,CW1339=1,CW1339=2),OR(CX1339=0,CX1339=1,CX1339=2),OR(CY1339=0,CY1339=1,CY1339=2),OR(CZ1339=0,CZ1339=1,CZ1339=2),OR(DA1339=0,DA1339=1,DA1339=2)),SUM(CU1339:DA1339),""))</x:f>
      </x:c>
      <x:c r="DC1339" t="str">
        <x:f>IF(DB1339="","",ROUND(DB1339/14*10,1))</x:f>
      </x:c>
      <x:c r="DD1339" t="str">
        <x:v>Pending</x:v>
      </x:c>
      <x:c r="DE1339" t="str">
        <x:f>IF(L1339="","",IF(DC1339="","Pending",IF(DD1339="Yes","CONDITIONAL — safety override",IF(DC1339&gt;=8,"HIGH",IF(DC1339&gt;=5,"CONDITIONAL","LOW")))))</x:f>
        <x:v>Pending</x:v>
      </x:c>
      <x:c r="DF1339" t="str">
        <x:v>Pending screening and full-text appraisal; no transferability judgment made at identification.</x:v>
      </x:c>
      <x:c r="DG1339"/>
      <x:c r="DH1339"/>
      <x:c r="DI1339"/>
      <x:c r="DJ1339"/>
      <x:c r="DK1339"/>
      <x:c r="DL1339"/>
      <x:c r="DM1339"/>
      <x:c r="DN1339"/>
      <x:c r="DO1339"/>
      <x:c r="DP1339"/>
      <x:c r="DQ1339"/>
      <x:c r="DR1339"/>
      <x:c r="DS1339"/>
      <x:c r="DT1339"/>
      <x:c r="DU1339"/>
      <x:c r="DV1339"/>
      <x:c r="DW1339"/>
      <x:c r="DX1339"/>
      <x:c r="DY1339"/>
      <x:c r="DZ1339" t="str">
        <x:v>Title/abstract screening alone does not establish effectiveness, causality, methodological quality, transferability to Brazilian public safety or an institutional recommendation.</x:v>
      </x:c>
      <x:c r="EA1339" t="str">
        <x:v>Pending</x:v>
      </x:c>
      <x:c r="EB1339" t="str">
        <x:f>IF(L1339="","",IF(EC1339="READY","Yes","No / Pending"))</x:f>
        <x:v>No / Pending</x:v>
      </x:c>
      <x:c r="EC1339" t="str">
        <x:f>IF(L1339="","",IF(OR(ISNUMBER(SEARCH("Retracted Publication",Q1339)),CM1339="Retracted",CN1339="Retracted",CM1339="Expression of Concern",CN1339="Expression of Concern",F1339="Not used",CG1339="Critical",CH1339="High",CH1339="Critical"),"BLOCKED — integrity or use restriction",IF(AND(CJ1339="Yes",CK1339="Yes",CL1339="Yes"),IF(AND(CM1339="Clear",CN1339="Verified — clear"),IF(AND(AND(LEN(TRIM(CF1339))&gt;0,LEFT(LOWER(TRIM(CF1339)),7)&lt;&gt;"pending"),OR(CG1339="High",CG1339="Moderate"),OR(CH1339="Low",CH1339="Some concerns",CH1339="Not applicable")),IF(AND(DD1339="No",OR(DE1339="HIGH",DE1339="CONDITIONAL"),AND(LEN(TRIM(DF1339))&gt;0,LEFT(LOWER(TRIM(DF1339)),7)&lt;&gt;"pending")),IF(AND(AND(LEN(TRIM(DT1339))&gt;0,LEFT(LOWER(TRIM(DT1339)),7)&lt;&gt;"pending"),AND(LEN(TRIM(DU1339))&gt;0,LEFT(LOWER(TRIM(DU1339)),7)&lt;&gt;"pending"),OR(AND(LEN(TRIM(DV1339))&gt;0,LEFT(LOWER(TRIM(DV1339)),7)&lt;&gt;"pending"),AND(LEN(TRIM(DW1339))&gt;0,LEFT(LOWER(TRIM(DW1339)),7)&lt;&gt;"pending")),AND(LEN(TRIM(DX1339))&gt;0,LEFT(LOWER(TRIM(DX1339)),7)&lt;&gt;"pending")),IF(AND(F1339="Claim-ready",OR(EA1339="Strong",EA1339="Moderate"),AND(LEN(TRIM(G1339))&gt;0,LEFT(LOWER(TRIM(G1339)),7)&lt;&gt;"pending"),G1339&lt;&gt;"No substantive use decision is permitted from identification metadata alone.",AND(LEN(TRIM(DZ1339))&gt;0,LEFT(LOWER(TRIM(DZ1339)),7)&lt;&gt;"pending"),DZ1339&lt;&gt;"Identification metadata alone does not permit any substantive scientific, causal, operational, or institutional claim.",AND(LEN(TRIM(EI1339))&gt;0,LEFT(LOWER(TRIM(EI1339)),7)&lt;&gt;"pending"),ISNUMBER(EH1339),EH1339&gt;0),"READY","PENDING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39" t="str">
        <x:v>Pending</x:v>
      </x:c>
      <x:c r="EE1339"/>
      <x:c r="EF1339" t="str">
        <x:v>Pending</x:v>
      </x:c>
      <x:c r="EG1339" t="str">
        <x:v>Pending</x:v>
      </x:c>
      <x:c r="EH1339"/>
      <x:c r="EI1339" s="501"/>
      <x:c r="EJ1339"/>
      <x:c r="EK1339" t="str">
        <x:v>Pending</x:v>
      </x:c>
      <x:c r="EL1339" t="n">
        <x:v>46272</x:v>
      </x:c>
      <x:c r="EM1339" t="str">
        <x:v>Production PubMed record imported and reconciled to Zotero item U8LBHUTJ;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39" t="n">
        <x:f>IF(L1339="","",(IF(N1339&lt;&gt;"",1,0)+IF(O1339&lt;&gt;"",1,0)+IF(AJ1339&lt;&gt;"",1,0)+IF(AU1339&lt;&gt;"",1,0)+IF(BE1339&lt;&gt;"",1,0)+IF(CF1339&lt;&gt;"",1,0)+IF(CJ1339="Yes",1,0)+IF(CL1339="Yes",1,0)+IF(DE1339&lt;&gt;"Pending",1,0)+IF(F1339&lt;&gt;"",1,0)+IF(DZ1339&lt;&gt;"",1,0)+IF(EI1339&lt;&gt;"",1,0))/12)</x:f>
        <x:v>0.5</x:v>
      </x:c>
    </x:row>
    <x:row r="1340">
      <x:c r="A1340" t="str">
        <x:v>EV-1337</x:v>
      </x:c>
      <x:c r="B1340" t="str">
        <x:v>Integrity check</x:v>
      </x:c>
      <x:c r="C1340" t="str">
        <x:f>IF(L1340="","",IF(LEFT(EC1340,7)="BLOCKED","🔴 Do not use for conclusion",IF(EB1340="Yes","🟢 Claim-ready","🟡 Caution / context")))</x:f>
        <x:v>🟡 Caution / context</x:v>
      </x:c>
      <x:c r="D1340" t="str">
        <x:f>IF(L1340="","",EC1340)</x:f>
        <x:v>PENDING — appropriate appraisal</x:v>
      </x:c>
      <x:c r="E1340" t="str">
        <x:v>P3 — Medium</x:v>
      </x:c>
      <x:c r="F1340" t="str">
        <x:v>Pending</x:v>
      </x:c>
      <x:c r="G1340" t="str">
        <x:v>Title/abstract identify an explicit operational APHT/medical-readiness topic; retain for full-text assessment.</x:v>
      </x:c>
      <x:c r="H1340" t="str">
        <x:v>Obtain and review lawful full text; confirm human adjudication; then select a design-specific appraisal instrument.</x:v>
      </x:c>
      <x:c r="I1340"/>
      <x:c r="J1340" t="str">
        <x:v>B — APHT / Medical Readiness</x:v>
      </x:c>
      <x:c r="K1340" t="str">
        <x:v>IDENTIFIED</x:v>
      </x:c>
      <x:c r="L1340" t="str">
        <x:v>The reliability of routine anthropometric data collected by health workers: a cross-sectional study.</x:v>
      </x:c>
      <x:c r="M1340"/>
      <x:c r="N1340" t="str">
        <x:v>Johnson, William; Cameron, Noel; Dickson, Peter; Emsley, Stuart; Raynor, Pauline; Seymour, Claire; Wright, John</x:v>
      </x:c>
      <x:c r="O1340" t="n">
        <x:v>2009</x:v>
      </x:c>
      <x:c r="P1340" t="str">
        <x:v>International journal of nursing studies</x:v>
      </x:c>
      <x:c r="Q1340" t="str">
        <x:v>Journal Article; Research Support, Non-U.S. Gov't; Validation Study</x:v>
      </x:c>
      <x:c r="R1340" t="str">
        <x:v>Unclear</x:v>
      </x:c>
      <x:c r="S1340" t="str">
        <x:v>Unknown</x:v>
      </x:c>
      <x:c r="T1340" t="str">
        <x:v>eng</x:v>
      </x:c>
      <x:c r="U1340" t="str">
        <x:v>https://pubmed.ncbi.nlm.nih.gov/19019368/</x:v>
      </x:c>
      <x:c r="V1340" t="str">
        <x:v>10.1016/j.ijnurstu.2008.10.003</x:v>
      </x:c>
      <x:c r="W1340" t="str">
        <x:f>IF(V1340="","",LOWER(SUBSTITUTE(SUBSTITUTE(SUBSTITUTE(SUBSTITUTE(TRIM(V1340),"https://doi.org/",""),"http://doi.org/",""),"https://dx.doi.org/",""),"doi:","")))</x:f>
        <x:v>10.1016/j.ijnurstu.2008.10.003</x:v>
      </x:c>
      <x:c r="X1340" t="str">
        <x:v>19019368</x:v>
      </x:c>
      <x:c r="Y1340" t="str"/>
      <x:c r="Z1340"/>
      <x:c r="AA1340" t="str">
        <x:v>PubMed/MEDLINE</x:v>
      </x:c>
      <x:c r="AB1340" t="str">
        <x:v>PUBMED-B-v1.0-2026-08-28</x:v>
      </x:c>
      <x:c r="AC1340" t="str">
        <x:v>SP-PUBMED-B-20260828</x:v>
      </x:c>
      <x:c r="AD1340" s="499" t="n">
        <x:v>46262</x:v>
      </x:c>
      <x:c r="AE1340" s="499" t="n">
        <x:v>46272</x:v>
      </x:c>
      <x:c r="AF1340" t="str">
        <x:v>N37DQS3U</x:v>
      </x:c>
      <x:c r="AG1340"/>
      <x:c r="AH1340" t="str">
        <x:v>Tactical Athlete → Operational Readiness Brazil</x:v>
      </x:c>
      <x:c r="AI1340" t="str">
        <x:v>evidence-family:B</x:v>
      </x:c>
      <x:c r="AJ1340"/>
      <x:c r="AK1340" t="str">
        <x:f>IF(AJ1340="","",IF(OR(LOWER(AJ1340)="brazil",LOWER(AJ1340)="brasil"),"Yes","No"))</x:f>
      </x:c>
      <x:c r="AL1340"/>
      <x:c r="AM1340"/>
      <x:c r="AN1340"/>
      <x:c r="AO1340"/>
      <x:c r="AP1340"/>
      <x:c r="AQ1340"/>
      <x:c r="AR1340"/>
      <x:c r="AS1340"/>
      <x:c r="AT1340"/>
      <x:c r="AU1340"/>
      <x:c r="AV1340"/>
      <x:c r="AW1340"/>
      <x:c r="AX1340"/>
      <x:c r="AY1340"/>
      <x:c r="AZ1340"/>
      <x:c r="BA1340"/>
      <x:c r="BB1340"/>
      <x:c r="BC1340"/>
      <x:c r="BD1340"/>
      <x:c r="BE1340"/>
      <x:c r="BF1340"/>
      <x:c r="BG1340"/>
      <x:c r="BH1340"/>
      <x:c r="BI1340"/>
      <x:c r="BJ1340"/>
      <x:c r="BK1340"/>
      <x:c r="BL1340"/>
      <x:c r="BM1340"/>
      <x:c r="BN1340"/>
      <x:c r="BO1340"/>
      <x:c r="BP1340"/>
      <x:c r="BQ1340"/>
      <x:c r="BR1340"/>
      <x:c r="BS1340"/>
      <x:c r="BT1340"/>
      <x:c r="BU1340"/>
      <x:c r="BV1340"/>
      <x:c r="BW1340"/>
      <x:c r="BX1340"/>
      <x:c r="BY1340"/>
      <x:c r="BZ1340"/>
      <x:c r="CA1340"/>
      <x:c r="CB1340"/>
      <x:c r="CC1340"/>
      <x:c r="CD1340"/>
      <x:c r="CE1340"/>
      <x:c r="CF1340"/>
      <x:c r="CG1340"/>
      <x:c r="CH1340"/>
      <x:c r="CI1340"/>
      <x:c r="CJ1340" t="str">
        <x:v>Yes</x:v>
      </x:c>
      <x:c r="CK1340" t="str">
        <x:v>Yes</x:v>
      </x:c>
      <x:c r="CL1340" t="str">
        <x:v>Yes</x:v>
      </x:c>
      <x:c r="CM1340" t="str">
        <x:v>Clear</x:v>
      </x:c>
      <x:c r="CN1340" t="str">
        <x:v>Verified — clear</x:v>
      </x:c>
      <x:c r="CO1340" t="n">
        <x:v>46272</x:v>
      </x:c>
      <x:c r="CP1340" t="str">
        <x:v>https://pubmed.ncbi.nlm.nih.gov/19019368/</x:v>
      </x:c>
      <x:c r="CQ1340"/>
      <x:c r="CR1340"/>
      <x:c r="CS1340"/>
      <x:c r="CT1340"/>
      <x:c r="CU1340"/>
      <x:c r="CV1340"/>
      <x:c r="CW1340"/>
      <x:c r="CX1340"/>
      <x:c r="CY1340"/>
      <x:c r="CZ1340"/>
      <x:c r="DA1340"/>
      <x:c r="DB1340" t="str">
        <x:f>IF(L1340="","",IF(AND(COUNT(CU1340:DA1340)=7,OR(CU1340=0,CU1340=1,CU1340=2),OR(CV1340=0,CV1340=1,CV1340=2),OR(CW1340=0,CW1340=1,CW1340=2),OR(CX1340=0,CX1340=1,CX1340=2),OR(CY1340=0,CY1340=1,CY1340=2),OR(CZ1340=0,CZ1340=1,CZ1340=2),OR(DA1340=0,DA1340=1,DA1340=2)),SUM(CU1340:DA1340),""))</x:f>
      </x:c>
      <x:c r="DC1340" t="str">
        <x:f>IF(DB1340="","",ROUND(DB1340/14*10,1))</x:f>
      </x:c>
      <x:c r="DD1340" t="str">
        <x:v>Pending</x:v>
      </x:c>
      <x:c r="DE1340" t="str">
        <x:f>IF(L1340="","",IF(DC1340="","Pending",IF(DD1340="Yes","CONDITIONAL — safety override",IF(DC1340&gt;=8,"HIGH",IF(DC1340&gt;=5,"CONDITIONAL","LOW")))))</x:f>
        <x:v>Pending</x:v>
      </x:c>
      <x:c r="DF1340" t="str">
        <x:v>Pending screening and full-text appraisal; no transferability judgment made at identification.</x:v>
      </x:c>
      <x:c r="DG1340"/>
      <x:c r="DH1340"/>
      <x:c r="DI1340"/>
      <x:c r="DJ1340"/>
      <x:c r="DK1340"/>
      <x:c r="DL1340"/>
      <x:c r="DM1340"/>
      <x:c r="DN1340"/>
      <x:c r="DO1340"/>
      <x:c r="DP1340"/>
      <x:c r="DQ1340"/>
      <x:c r="DR1340"/>
      <x:c r="DS1340"/>
      <x:c r="DT1340"/>
      <x:c r="DU1340"/>
      <x:c r="DV1340"/>
      <x:c r="DW1340"/>
      <x:c r="DX1340"/>
      <x:c r="DY1340"/>
      <x:c r="DZ1340" t="str">
        <x:v>Title/abstract screening alone does not establish effectiveness, causality, methodological quality, transferability to Brazilian public safety or an institutional recommendation.</x:v>
      </x:c>
      <x:c r="EA1340" t="str">
        <x:v>Pending</x:v>
      </x:c>
      <x:c r="EB1340" t="str">
        <x:f>IF(L1340="","",IF(EC1340="READY","Yes","No / Pending"))</x:f>
        <x:v>No / Pending</x:v>
      </x:c>
      <x:c r="EC1340" t="str">
        <x:f>IF(L1340="","",IF(OR(ISNUMBER(SEARCH("Retracted Publication",Q1340)),CM1340="Retracted",CN1340="Retracted",CM1340="Expression of Concern",CN1340="Expression of Concern",F1340="Not used",CG1340="Critical",CH1340="High",CH1340="Critical"),"BLOCKED — integrity or use restriction",IF(AND(CJ1340="Yes",CK1340="Yes",CL1340="Yes"),IF(AND(CM1340="Clear",CN1340="Verified — clear"),IF(AND(AND(LEN(TRIM(CF1340))&gt;0,LEFT(LOWER(TRIM(CF1340)),7)&lt;&gt;"pending"),OR(CG1340="High",CG1340="Moderate"),OR(CH1340="Low",CH1340="Some concerns",CH1340="Not applicable")),IF(AND(DD1340="No",OR(DE1340="HIGH",DE1340="CONDITIONAL"),AND(LEN(TRIM(DF1340))&gt;0,LEFT(LOWER(TRIM(DF1340)),7)&lt;&gt;"pending")),IF(AND(AND(LEN(TRIM(DT1340))&gt;0,LEFT(LOWER(TRIM(DT1340)),7)&lt;&gt;"pending"),AND(LEN(TRIM(DU1340))&gt;0,LEFT(LOWER(TRIM(DU1340)),7)&lt;&gt;"pending"),OR(AND(LEN(TRIM(DV1340))&gt;0,LEFT(LOWER(TRIM(DV1340)),7)&lt;&gt;"pending"),AND(LEN(TRIM(DW1340))&gt;0,LEFT(LOWER(TRIM(DW1340)),7)&lt;&gt;"pending")),AND(LEN(TRIM(DX1340))&gt;0,LEFT(LOWER(TRIM(DX1340)),7)&lt;&gt;"pending")),IF(AND(F1340="Claim-ready",OR(EA1340="Strong",EA1340="Moderate"),AND(LEN(TRIM(G1340))&gt;0,LEFT(LOWER(TRIM(G1340)),7)&lt;&gt;"pending"),G1340&lt;&gt;"No substantive use decision is permitted from identification metadata alone.",AND(LEN(TRIM(DZ1340))&gt;0,LEFT(LOWER(TRIM(DZ1340)),7)&lt;&gt;"pending"),DZ1340&lt;&gt;"Identification metadata alone does not permit any substantive scientific, causal, operational, or institutional claim.",AND(LEN(TRIM(EI1340))&gt;0,LEFT(LOWER(TRIM(EI1340)),7)&lt;&gt;"pending"),ISNUMBER(EH1340),EH1340&gt;0),"READY","PENDING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0" t="str">
        <x:v>Pending</x:v>
      </x:c>
      <x:c r="EE1340"/>
      <x:c r="EF1340" t="str">
        <x:v>Pending</x:v>
      </x:c>
      <x:c r="EG1340" t="str">
        <x:v>Pending</x:v>
      </x:c>
      <x:c r="EH1340"/>
      <x:c r="EI1340" s="501"/>
      <x:c r="EJ1340"/>
      <x:c r="EK1340" t="str">
        <x:v>Pending</x:v>
      </x:c>
      <x:c r="EL1340" t="n">
        <x:v>46272</x:v>
      </x:c>
      <x:c r="EM1340" t="str">
        <x:v>Production PubMed record imported and reconciled to Zotero item N37DQS3U;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0" t="n">
        <x:f>IF(L1340="","",(IF(N1340&lt;&gt;"",1,0)+IF(O1340&lt;&gt;"",1,0)+IF(AJ1340&lt;&gt;"",1,0)+IF(AU1340&lt;&gt;"",1,0)+IF(BE1340&lt;&gt;"",1,0)+IF(CF1340&lt;&gt;"",1,0)+IF(CJ1340="Yes",1,0)+IF(CL1340="Yes",1,0)+IF(DE1340&lt;&gt;"Pending",1,0)+IF(F1340&lt;&gt;"",1,0)+IF(DZ1340&lt;&gt;"",1,0)+IF(EI1340&lt;&gt;"",1,0))/12)</x:f>
        <x:v>0.5</x:v>
      </x:c>
    </x:row>
    <x:row r="1341">
      <x:c r="A1341" t="str">
        <x:v>EV-1338</x:v>
      </x:c>
      <x:c r="B1341" t="str">
        <x:v>Integrity check</x:v>
      </x:c>
      <x:c r="C1341" t="str">
        <x:f>IF(L1341="","",IF(LEFT(EC1341,7)="BLOCKED","🔴 Do not use for conclusion",IF(EB1341="Yes","🟢 Claim-ready","🟡 Caution / context")))</x:f>
        <x:v>🟡 Caution / context</x:v>
      </x:c>
      <x:c r="D1341" t="str">
        <x:f>IF(L1341="","",EC1341)</x:f>
        <x:v>PENDING — appropriate appraisal</x:v>
      </x:c>
      <x:c r="E1341" t="str">
        <x:v>P3 — Medium</x:v>
      </x:c>
      <x:c r="F1341" t="str">
        <x:v>Pending</x:v>
      </x:c>
      <x:c r="G1341" t="str">
        <x:v>Title/abstract identify an explicit tactical/public-safety context and readiness domain; retain for full-text assessment.</x:v>
      </x:c>
      <x:c r="H1341" t="str">
        <x:v>Obtain and review lawful full text; confirm human adjudication; then select a design-specific appraisal instrument.</x:v>
      </x:c>
      <x:c r="I1341"/>
      <x:c r="J1341" t="str">
        <x:v>A — Core</x:v>
      </x:c>
      <x:c r="K1341" t="str">
        <x:v>IDENTIFIED</x:v>
      </x:c>
      <x:c r="L1341" t="str">
        <x:v>How stress fracture incidence was lowered in the Israeli army: a 25-yr struggle.</x:v>
      </x:c>
      <x:c r="M1341"/>
      <x:c r="N1341" t="str">
        <x:v>Finestone, Aharon; Milgrom, Charles</x:v>
      </x:c>
      <x:c r="O1341" t="n">
        <x:v>2008</x:v>
      </x:c>
      <x:c r="P1341" t="str">
        <x:v>Medicine and science in sports and exercise</x:v>
      </x:c>
      <x:c r="Q1341" t="str">
        <x:v>Historical Article; Journal Article</x:v>
      </x:c>
      <x:c r="R1341" t="str">
        <x:v>Unclear</x:v>
      </x:c>
      <x:c r="S1341" t="str">
        <x:v>Unknown</x:v>
      </x:c>
      <x:c r="T1341" t="str">
        <x:v>eng</x:v>
      </x:c>
      <x:c r="U1341" t="str">
        <x:v>https://pubmed.ncbi.nlm.nih.gov/18849873/</x:v>
      </x:c>
      <x:c r="V1341" t="str">
        <x:v>10.1249/mss.0b013e3181892dc2</x:v>
      </x:c>
      <x:c r="W1341" t="str">
        <x:f>IF(V1341="","",LOWER(SUBSTITUTE(SUBSTITUTE(SUBSTITUTE(SUBSTITUTE(TRIM(V1341),"https://doi.org/",""),"http://doi.org/",""),"https://dx.doi.org/",""),"doi:","")))</x:f>
        <x:v>10.1249/mss.0b013e3181892dc2</x:v>
      </x:c>
      <x:c r="X1341" t="str">
        <x:v>18849873</x:v>
      </x:c>
      <x:c r="Y1341" t="str"/>
      <x:c r="Z1341"/>
      <x:c r="AA1341" t="str">
        <x:v>PubMed/MEDLINE</x:v>
      </x:c>
      <x:c r="AB1341" t="str">
        <x:v>PUBMED-A-v1.0-2026-08-28</x:v>
      </x:c>
      <x:c r="AC1341" t="str">
        <x:v>SP-PUBMED-A-20260828</x:v>
      </x:c>
      <x:c r="AD1341" s="499" t="n">
        <x:v>46262</x:v>
      </x:c>
      <x:c r="AE1341" s="499" t="n">
        <x:v>46272</x:v>
      </x:c>
      <x:c r="AF1341" t="str">
        <x:v>8HLULKU9</x:v>
      </x:c>
      <x:c r="AG1341"/>
      <x:c r="AH1341" t="str">
        <x:v>Tactical Athlete → Operational Readiness Brazil</x:v>
      </x:c>
      <x:c r="AI1341" t="str">
        <x:v>evidence-family:A</x:v>
      </x:c>
      <x:c r="AJ1341"/>
      <x:c r="AK1341" t="str">
        <x:f>IF(AJ1341="","",IF(OR(LOWER(AJ1341)="brazil",LOWER(AJ1341)="brasil"),"Yes","No"))</x:f>
      </x:c>
      <x:c r="AL1341"/>
      <x:c r="AM1341"/>
      <x:c r="AN1341"/>
      <x:c r="AO1341"/>
      <x:c r="AP1341"/>
      <x:c r="AQ1341"/>
      <x:c r="AR1341"/>
      <x:c r="AS1341"/>
      <x:c r="AT1341"/>
      <x:c r="AU1341"/>
      <x:c r="AV1341"/>
      <x:c r="AW1341"/>
      <x:c r="AX1341"/>
      <x:c r="AY1341"/>
      <x:c r="AZ1341"/>
      <x:c r="BA1341"/>
      <x:c r="BB1341"/>
      <x:c r="BC1341"/>
      <x:c r="BD1341"/>
      <x:c r="BE1341"/>
      <x:c r="BF1341"/>
      <x:c r="BG1341"/>
      <x:c r="BH1341"/>
      <x:c r="BI1341"/>
      <x:c r="BJ1341"/>
      <x:c r="BK1341"/>
      <x:c r="BL1341"/>
      <x:c r="BM1341"/>
      <x:c r="BN1341"/>
      <x:c r="BO1341"/>
      <x:c r="BP1341"/>
      <x:c r="BQ1341"/>
      <x:c r="BR1341"/>
      <x:c r="BS1341"/>
      <x:c r="BT1341"/>
      <x:c r="BU1341"/>
      <x:c r="BV1341"/>
      <x:c r="BW1341"/>
      <x:c r="BX1341"/>
      <x:c r="BY1341"/>
      <x:c r="BZ1341"/>
      <x:c r="CA1341"/>
      <x:c r="CB1341"/>
      <x:c r="CC1341"/>
      <x:c r="CD1341"/>
      <x:c r="CE1341"/>
      <x:c r="CF1341"/>
      <x:c r="CG1341"/>
      <x:c r="CH1341"/>
      <x:c r="CI1341"/>
      <x:c r="CJ1341" t="str">
        <x:v>Yes</x:v>
      </x:c>
      <x:c r="CK1341" t="str">
        <x:v>Yes</x:v>
      </x:c>
      <x:c r="CL1341" t="str">
        <x:v>Yes</x:v>
      </x:c>
      <x:c r="CM1341" t="str">
        <x:v>Clear</x:v>
      </x:c>
      <x:c r="CN1341" t="str">
        <x:v>Verified — clear</x:v>
      </x:c>
      <x:c r="CO1341" t="n">
        <x:v>46272</x:v>
      </x:c>
      <x:c r="CP1341" t="str">
        <x:v>https://pubmed.ncbi.nlm.nih.gov/18849873/</x:v>
      </x:c>
      <x:c r="CQ1341"/>
      <x:c r="CR1341"/>
      <x:c r="CS1341"/>
      <x:c r="CT1341"/>
      <x:c r="CU1341"/>
      <x:c r="CV1341"/>
      <x:c r="CW1341"/>
      <x:c r="CX1341"/>
      <x:c r="CY1341"/>
      <x:c r="CZ1341"/>
      <x:c r="DA1341"/>
      <x:c r="DB1341" t="str">
        <x:f>IF(L1341="","",IF(AND(COUNT(CU1341:DA1341)=7,OR(CU1341=0,CU1341=1,CU1341=2),OR(CV1341=0,CV1341=1,CV1341=2),OR(CW1341=0,CW1341=1,CW1341=2),OR(CX1341=0,CX1341=1,CX1341=2),OR(CY1341=0,CY1341=1,CY1341=2),OR(CZ1341=0,CZ1341=1,CZ1341=2),OR(DA1341=0,DA1341=1,DA1341=2)),SUM(CU1341:DA1341),""))</x:f>
      </x:c>
      <x:c r="DC1341" t="str">
        <x:f>IF(DB1341="","",ROUND(DB1341/14*10,1))</x:f>
      </x:c>
      <x:c r="DD1341" t="str">
        <x:v>Pending</x:v>
      </x:c>
      <x:c r="DE1341" t="str">
        <x:f>IF(L1341="","",IF(DC1341="","Pending",IF(DD1341="Yes","CONDITIONAL — safety override",IF(DC1341&gt;=8,"HIGH",IF(DC1341&gt;=5,"CONDITIONAL","LOW")))))</x:f>
        <x:v>Pending</x:v>
      </x:c>
      <x:c r="DF1341" t="str">
        <x:v>Pending screening and full-text appraisal; no transferability judgment made at identification.</x:v>
      </x:c>
      <x:c r="DG1341"/>
      <x:c r="DH1341"/>
      <x:c r="DI1341"/>
      <x:c r="DJ1341"/>
      <x:c r="DK1341"/>
      <x:c r="DL1341"/>
      <x:c r="DM1341"/>
      <x:c r="DN1341"/>
      <x:c r="DO1341"/>
      <x:c r="DP1341"/>
      <x:c r="DQ1341"/>
      <x:c r="DR1341"/>
      <x:c r="DS1341"/>
      <x:c r="DT1341"/>
      <x:c r="DU1341"/>
      <x:c r="DV1341"/>
      <x:c r="DW1341"/>
      <x:c r="DX1341"/>
      <x:c r="DY1341"/>
      <x:c r="DZ1341" t="str">
        <x:v>Title/abstract screening alone does not establish effectiveness, causality, methodological quality, transferability to Brazilian public safety or an institutional recommendation.</x:v>
      </x:c>
      <x:c r="EA1341" t="str">
        <x:v>Pending</x:v>
      </x:c>
      <x:c r="EB1341" t="str">
        <x:f>IF(L1341="","",IF(EC1341="READY","Yes","No / Pending"))</x:f>
        <x:v>No / Pending</x:v>
      </x:c>
      <x:c r="EC1341" t="str">
        <x:f>IF(L1341="","",IF(OR(ISNUMBER(SEARCH("Retracted Publication",Q1341)),CM1341="Retracted",CN1341="Retracted",CM1341="Expression of Concern",CN1341="Expression of Concern",F1341="Not used",CG1341="Critical",CH1341="High",CH1341="Critical"),"BLOCKED — integrity or use restriction",IF(AND(CJ1341="Yes",CK1341="Yes",CL1341="Yes"),IF(AND(CM1341="Clear",CN1341="Verified — clear"),IF(AND(AND(LEN(TRIM(CF1341))&gt;0,LEFT(LOWER(TRIM(CF1341)),7)&lt;&gt;"pending"),OR(CG1341="High",CG1341="Moderate"),OR(CH1341="Low",CH1341="Some concerns",CH1341="Not applicable")),IF(AND(DD1341="No",OR(DE1341="HIGH",DE1341="CONDITIONAL"),AND(LEN(TRIM(DF1341))&gt;0,LEFT(LOWER(TRIM(DF1341)),7)&lt;&gt;"pending")),IF(AND(AND(LEN(TRIM(DT1341))&gt;0,LEFT(LOWER(TRIM(DT1341)),7)&lt;&gt;"pending"),AND(LEN(TRIM(DU1341))&gt;0,LEFT(LOWER(TRIM(DU1341)),7)&lt;&gt;"pending"),OR(AND(LEN(TRIM(DV1341))&gt;0,LEFT(LOWER(TRIM(DV1341)),7)&lt;&gt;"pending"),AND(LEN(TRIM(DW1341))&gt;0,LEFT(LOWER(TRIM(DW1341)),7)&lt;&gt;"pending")),AND(LEN(TRIM(DX1341))&gt;0,LEFT(LOWER(TRIM(DX1341)),7)&lt;&gt;"pending")),IF(AND(F1341="Claim-ready",OR(EA1341="Strong",EA1341="Moderate"),AND(LEN(TRIM(G1341))&gt;0,LEFT(LOWER(TRIM(G1341)),7)&lt;&gt;"pending"),G1341&lt;&gt;"No substantive use decision is permitted from identification metadata alone.",AND(LEN(TRIM(DZ1341))&gt;0,LEFT(LOWER(TRIM(DZ1341)),7)&lt;&gt;"pending"),DZ1341&lt;&gt;"Identification metadata alone does not permit any substantive scientific, causal, operational, or institutional claim.",AND(LEN(TRIM(EI1341))&gt;0,LEFT(LOWER(TRIM(EI1341)),7)&lt;&gt;"pending"),ISNUMBER(EH1341),EH1341&gt;0),"READY","PENDING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1" t="str">
        <x:v>Pending</x:v>
      </x:c>
      <x:c r="EE1341"/>
      <x:c r="EF1341" t="str">
        <x:v>Pending</x:v>
      </x:c>
      <x:c r="EG1341" t="str">
        <x:v>Pending</x:v>
      </x:c>
      <x:c r="EH1341"/>
      <x:c r="EI1341" s="501"/>
      <x:c r="EJ1341"/>
      <x:c r="EK1341" t="str">
        <x:v>Pending</x:v>
      </x:c>
      <x:c r="EL1341" t="n">
        <x:v>46272</x:v>
      </x:c>
      <x:c r="EM1341" t="str">
        <x:v>Production PubMed record imported and reconciled to Zotero item 8HLULKU9;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1" t="n">
        <x:f>IF(L1341="","",(IF(N1341&lt;&gt;"",1,0)+IF(O1341&lt;&gt;"",1,0)+IF(AJ1341&lt;&gt;"",1,0)+IF(AU1341&lt;&gt;"",1,0)+IF(BE1341&lt;&gt;"",1,0)+IF(CF1341&lt;&gt;"",1,0)+IF(CJ1341="Yes",1,0)+IF(CL1341="Yes",1,0)+IF(DE1341&lt;&gt;"Pending",1,0)+IF(F1341&lt;&gt;"",1,0)+IF(DZ1341&lt;&gt;"",1,0)+IF(EI1341&lt;&gt;"",1,0))/12)</x:f>
        <x:v>0.5</x:v>
      </x:c>
    </x:row>
    <x:row r="1342">
      <x:c r="A1342" t="str">
        <x:v>EV-1339</x:v>
      </x:c>
      <x:c r="B1342" t="str">
        <x:v>Integrity check</x:v>
      </x:c>
      <x:c r="C1342" t="str">
        <x:f>IF(L1342="","",IF(LEFT(EC1342,7)="BLOCKED","🔴 Do not use for conclusion",IF(EB1342="Yes","🟢 Claim-ready","🟡 Caution / context")))</x:f>
        <x:v>🟡 Caution / context</x:v>
      </x:c>
      <x:c r="D1342" t="str">
        <x:f>IF(L1342="","",EC1342)</x:f>
        <x:v>PENDING — appropriate appraisal</x:v>
      </x:c>
      <x:c r="E1342" t="str">
        <x:v>P3 — Medium</x:v>
      </x:c>
      <x:c r="F1342" t="str">
        <x:v>Pending</x:v>
      </x:c>
      <x:c r="G1342" t="str">
        <x:v>A potentially relevant concept is present, but direct applicability is ambiguous at title/abstract level.</x:v>
      </x:c>
      <x:c r="H1342" t="str">
        <x:v>Human title/abstract adjudication; retrieve full text if relevance remains plausible.</x:v>
      </x:c>
      <x:c r="I1342"/>
      <x:c r="J1342" t="str">
        <x:v>A — Core</x:v>
      </x:c>
      <x:c r="K1342" t="str">
        <x:v>IDENTIFIED</x:v>
      </x:c>
      <x:c r="L1342" t="str">
        <x:v>Referrals for alcohol use problems in an overseas military environment: description of the client population and reasons for referral.</x:v>
      </x:c>
      <x:c r="M1342"/>
      <x:c r="N1342" t="str">
        <x:v>Ong, Adeline L; Joseph, Antony R</x:v>
      </x:c>
      <x:c r="O1342" t="n">
        <x:v>2008</x:v>
      </x:c>
      <x:c r="P1342" t="str">
        <x:v>Military medicine</x:v>
      </x:c>
      <x:c r="Q1342" t="str">
        <x:v>Journal Article</x:v>
      </x:c>
      <x:c r="R1342" t="str">
        <x:v>Unclear</x:v>
      </x:c>
      <x:c r="S1342" t="str">
        <x:v>Unknown</x:v>
      </x:c>
      <x:c r="T1342" t="str">
        <x:v>eng</x:v>
      </x:c>
      <x:c r="U1342" t="str">
        <x:v>https://pubmed.ncbi.nlm.nih.gov/18816926/</x:v>
      </x:c>
      <x:c r="V1342" t="str">
        <x:v>10.7205/milmed.173.9.871</x:v>
      </x:c>
      <x:c r="W1342" t="str">
        <x:f>IF(V1342="","",LOWER(SUBSTITUTE(SUBSTITUTE(SUBSTITUTE(SUBSTITUTE(TRIM(V1342),"https://doi.org/",""),"http://doi.org/",""),"https://dx.doi.org/",""),"doi:","")))</x:f>
        <x:v>10.7205/milmed.173.9.871</x:v>
      </x:c>
      <x:c r="X1342" t="str">
        <x:v>18816926</x:v>
      </x:c>
      <x:c r="Y1342" t="str"/>
      <x:c r="Z1342"/>
      <x:c r="AA1342" t="str">
        <x:v>PubMed/MEDLINE</x:v>
      </x:c>
      <x:c r="AB1342" t="str">
        <x:v>PUBMED-A-v1.0-2026-08-28</x:v>
      </x:c>
      <x:c r="AC1342" t="str">
        <x:v>SP-PUBMED-A-20260828</x:v>
      </x:c>
      <x:c r="AD1342" s="499" t="n">
        <x:v>46262</x:v>
      </x:c>
      <x:c r="AE1342" s="499" t="n">
        <x:v>46272</x:v>
      </x:c>
      <x:c r="AF1342" t="str">
        <x:v>3ENDFC7F</x:v>
      </x:c>
      <x:c r="AG1342"/>
      <x:c r="AH1342" t="str">
        <x:v>Tactical Athlete → Operational Readiness Brazil</x:v>
      </x:c>
      <x:c r="AI1342" t="str">
        <x:v>evidence-family:A</x:v>
      </x:c>
      <x:c r="AJ1342"/>
      <x:c r="AK1342" t="str">
        <x:f>IF(AJ1342="","",IF(OR(LOWER(AJ1342)="brazil",LOWER(AJ1342)="brasil"),"Yes","No"))</x:f>
      </x:c>
      <x:c r="AL1342"/>
      <x:c r="AM1342"/>
      <x:c r="AN1342"/>
      <x:c r="AO1342"/>
      <x:c r="AP1342"/>
      <x:c r="AQ1342"/>
      <x:c r="AR1342"/>
      <x:c r="AS1342"/>
      <x:c r="AT1342"/>
      <x:c r="AU1342"/>
      <x:c r="AV1342"/>
      <x:c r="AW1342"/>
      <x:c r="AX1342"/>
      <x:c r="AY1342"/>
      <x:c r="AZ1342"/>
      <x:c r="BA1342"/>
      <x:c r="BB1342"/>
      <x:c r="BC1342"/>
      <x:c r="BD1342"/>
      <x:c r="BE1342"/>
      <x:c r="BF1342"/>
      <x:c r="BG1342"/>
      <x:c r="BH1342"/>
      <x:c r="BI1342"/>
      <x:c r="BJ1342"/>
      <x:c r="BK1342"/>
      <x:c r="BL1342"/>
      <x:c r="BM1342"/>
      <x:c r="BN1342"/>
      <x:c r="BO1342"/>
      <x:c r="BP1342"/>
      <x:c r="BQ1342"/>
      <x:c r="BR1342"/>
      <x:c r="BS1342"/>
      <x:c r="BT1342"/>
      <x:c r="BU1342"/>
      <x:c r="BV1342"/>
      <x:c r="BW1342"/>
      <x:c r="BX1342"/>
      <x:c r="BY1342"/>
      <x:c r="BZ1342"/>
      <x:c r="CA1342"/>
      <x:c r="CB1342"/>
      <x:c r="CC1342"/>
      <x:c r="CD1342"/>
      <x:c r="CE1342"/>
      <x:c r="CF1342"/>
      <x:c r="CG1342"/>
      <x:c r="CH1342"/>
      <x:c r="CI1342"/>
      <x:c r="CJ1342" t="str">
        <x:v>Yes</x:v>
      </x:c>
      <x:c r="CK1342" t="str">
        <x:v>Yes</x:v>
      </x:c>
      <x:c r="CL1342" t="str">
        <x:v>Yes</x:v>
      </x:c>
      <x:c r="CM1342" t="str">
        <x:v>Clear</x:v>
      </x:c>
      <x:c r="CN1342" t="str">
        <x:v>Verified — clear</x:v>
      </x:c>
      <x:c r="CO1342" t="n">
        <x:v>46272</x:v>
      </x:c>
      <x:c r="CP1342" t="str">
        <x:v>https://pubmed.ncbi.nlm.nih.gov/18816926/</x:v>
      </x:c>
      <x:c r="CQ1342"/>
      <x:c r="CR1342"/>
      <x:c r="CS1342"/>
      <x:c r="CT1342"/>
      <x:c r="CU1342"/>
      <x:c r="CV1342"/>
      <x:c r="CW1342"/>
      <x:c r="CX1342"/>
      <x:c r="CY1342"/>
      <x:c r="CZ1342"/>
      <x:c r="DA1342"/>
      <x:c r="DB1342" t="str">
        <x:f>IF(L1342="","",IF(AND(COUNT(CU1342:DA1342)=7,OR(CU1342=0,CU1342=1,CU1342=2),OR(CV1342=0,CV1342=1,CV1342=2),OR(CW1342=0,CW1342=1,CW1342=2),OR(CX1342=0,CX1342=1,CX1342=2),OR(CY1342=0,CY1342=1,CY1342=2),OR(CZ1342=0,CZ1342=1,CZ1342=2),OR(DA1342=0,DA1342=1,DA1342=2)),SUM(CU1342:DA1342),""))</x:f>
      </x:c>
      <x:c r="DC1342" t="str">
        <x:f>IF(DB1342="","",ROUND(DB1342/14*10,1))</x:f>
      </x:c>
      <x:c r="DD1342" t="str">
        <x:v>Pending</x:v>
      </x:c>
      <x:c r="DE1342" t="str">
        <x:f>IF(L1342="","",IF(DC1342="","Pending",IF(DD1342="Yes","CONDITIONAL — safety override",IF(DC1342&gt;=8,"HIGH",IF(DC1342&gt;=5,"CONDITIONAL","LOW")))))</x:f>
        <x:v>Pending</x:v>
      </x:c>
      <x:c r="DF1342" t="str">
        <x:v>Pending screening and full-text appraisal; no transferability judgment made at identification.</x:v>
      </x:c>
      <x:c r="DG1342"/>
      <x:c r="DH1342"/>
      <x:c r="DI1342"/>
      <x:c r="DJ1342"/>
      <x:c r="DK1342"/>
      <x:c r="DL1342"/>
      <x:c r="DM1342"/>
      <x:c r="DN1342"/>
      <x:c r="DO1342"/>
      <x:c r="DP1342"/>
      <x:c r="DQ1342"/>
      <x:c r="DR1342"/>
      <x:c r="DS1342"/>
      <x:c r="DT1342"/>
      <x:c r="DU1342"/>
      <x:c r="DV1342"/>
      <x:c r="DW1342"/>
      <x:c r="DX1342"/>
      <x:c r="DY1342"/>
      <x:c r="DZ1342" t="str">
        <x:v>Title/abstract information is insufficient for a substantive scientific, causal, transferability or institutional claim.</x:v>
      </x:c>
      <x:c r="EA1342" t="str">
        <x:v>Pending</x:v>
      </x:c>
      <x:c r="EB1342" t="str">
        <x:f>IF(L1342="","",IF(EC1342="READY","Yes","No / Pending"))</x:f>
        <x:v>No / Pending</x:v>
      </x:c>
      <x:c r="EC1342" t="str">
        <x:f>IF(L1342="","",IF(OR(ISNUMBER(SEARCH("Retracted Publication",Q1342)),CM1342="Retracted",CN1342="Retracted",CM1342="Expression of Concern",CN1342="Expression of Concern",F1342="Not used",CG1342="Critical",CH1342="High",CH1342="Critical"),"BLOCKED — integrity or use restriction",IF(AND(CJ1342="Yes",CK1342="Yes",CL1342="Yes"),IF(AND(CM1342="Clear",CN1342="Verified — clear"),IF(AND(AND(LEN(TRIM(CF1342))&gt;0,LEFT(LOWER(TRIM(CF1342)),7)&lt;&gt;"pending"),OR(CG1342="High",CG1342="Moderate"),OR(CH1342="Low",CH1342="Some concerns",CH1342="Not applicable")),IF(AND(DD1342="No",OR(DE1342="HIGH",DE1342="CONDITIONAL"),AND(LEN(TRIM(DF1342))&gt;0,LEFT(LOWER(TRIM(DF1342)),7)&lt;&gt;"pending")),IF(AND(AND(LEN(TRIM(DT1342))&gt;0,LEFT(LOWER(TRIM(DT1342)),7)&lt;&gt;"pending"),AND(LEN(TRIM(DU1342))&gt;0,LEFT(LOWER(TRIM(DU1342)),7)&lt;&gt;"pending"),OR(AND(LEN(TRIM(DV1342))&gt;0,LEFT(LOWER(TRIM(DV1342)),7)&lt;&gt;"pending"),AND(LEN(TRIM(DW1342))&gt;0,LEFT(LOWER(TRIM(DW1342)),7)&lt;&gt;"pending")),AND(LEN(TRIM(DX1342))&gt;0,LEFT(LOWER(TRIM(DX1342)),7)&lt;&gt;"pending")),IF(AND(F1342="Claim-ready",OR(EA1342="Strong",EA1342="Moderate"),AND(LEN(TRIM(G1342))&gt;0,LEFT(LOWER(TRIM(G1342)),7)&lt;&gt;"pending"),G1342&lt;&gt;"No substantive use decision is permitted from identification metadata alone.",AND(LEN(TRIM(DZ1342))&gt;0,LEFT(LOWER(TRIM(DZ1342)),7)&lt;&gt;"pending"),DZ1342&lt;&gt;"Identification metadata alone does not permit any substantive scientific, causal, operational, or institutional claim.",AND(LEN(TRIM(EI1342))&gt;0,LEFT(LOWER(TRIM(EI1342)),7)&lt;&gt;"pending"),ISNUMBER(EH1342),EH1342&gt;0),"READY","PENDING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2" t="str">
        <x:v>Pending</x:v>
      </x:c>
      <x:c r="EE1342"/>
      <x:c r="EF1342" t="str">
        <x:v>Pending</x:v>
      </x:c>
      <x:c r="EG1342" t="str">
        <x:v>Pending</x:v>
      </x:c>
      <x:c r="EH1342"/>
      <x:c r="EI1342" s="501"/>
      <x:c r="EJ1342"/>
      <x:c r="EK1342" t="str">
        <x:v>Pending</x:v>
      </x:c>
      <x:c r="EL1342" t="n">
        <x:v>46272</x:v>
      </x:c>
      <x:c r="EM1342" t="str">
        <x:v>Production PubMed record imported and reconciled to Zotero item 3ENDFC7F;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42" t="n">
        <x:f>IF(L1342="","",(IF(N1342&lt;&gt;"",1,0)+IF(O1342&lt;&gt;"",1,0)+IF(AJ1342&lt;&gt;"",1,0)+IF(AU1342&lt;&gt;"",1,0)+IF(BE1342&lt;&gt;"",1,0)+IF(CF1342&lt;&gt;"",1,0)+IF(CJ1342="Yes",1,0)+IF(CL1342="Yes",1,0)+IF(DE1342&lt;&gt;"Pending",1,0)+IF(F1342&lt;&gt;"",1,0)+IF(DZ1342&lt;&gt;"",1,0)+IF(EI1342&lt;&gt;"",1,0))/12)</x:f>
        <x:v>0.5</x:v>
      </x:c>
    </x:row>
    <x:row r="1343">
      <x:c r="A1343" t="str">
        <x:v>EV-1340</x:v>
      </x:c>
      <x:c r="B1343" t="str">
        <x:v>Integrity check</x:v>
      </x:c>
      <x:c r="C1343" t="str">
        <x:f>IF(L1343="","",IF(LEFT(EC1343,7)="BLOCKED","🔴 Do not use for conclusion",IF(EB1343="Yes","🟢 Claim-ready","🟡 Caution / context")))</x:f>
        <x:v>🟡 Caution / context</x:v>
      </x:c>
      <x:c r="D1343" t="str">
        <x:f>IF(L1343="","",EC1343)</x:f>
        <x:v>PENDING — appropriate appraisal</x:v>
      </x:c>
      <x:c r="E1343" t="str">
        <x:v>P3 — Medium</x:v>
      </x:c>
      <x:c r="F1343" t="str">
        <x:v>Pending</x:v>
      </x:c>
      <x:c r="G1343" t="str">
        <x:v>Title/abstract identify an explicit tactical/public-safety context and readiness domain; retain for full-text assessment.</x:v>
      </x:c>
      <x:c r="H1343" t="str">
        <x:v>Obtain and review lawful full text; confirm human adjudication; then select a design-specific appraisal instrument.</x:v>
      </x:c>
      <x:c r="I1343"/>
      <x:c r="J1343" t="str">
        <x:v>A — Core</x:v>
      </x:c>
      <x:c r="K1343" t="str">
        <x:v>IDENTIFIED</x:v>
      </x:c>
      <x:c r="L1343" t="str">
        <x:v>Physical fitness influences stress reactions to extreme military training.</x:v>
      </x:c>
      <x:c r="M1343"/>
      <x:c r="N1343" t="str">
        <x:v>Taylor, Marcus K; Markham, Amanda E; Reis, Jared P; Padilla, Genieleah A; Potterat, Eric G; Drummond, Sean P A; Mujica-Parodi, Lilianne R</x:v>
      </x:c>
      <x:c r="O1343" t="n">
        <x:v>2008</x:v>
      </x:c>
      <x:c r="P1343" t="str">
        <x:v>Military medicine</x:v>
      </x:c>
      <x:c r="Q1343" t="str">
        <x:v>Journal Article; Research Support, U.S. Gov't, Non-P.H.S.</x:v>
      </x:c>
      <x:c r="R1343" t="str">
        <x:v>Unclear</x:v>
      </x:c>
      <x:c r="S1343" t="str">
        <x:v>Unknown</x:v>
      </x:c>
      <x:c r="T1343" t="str">
        <x:v>eng</x:v>
      </x:c>
      <x:c r="U1343" t="str">
        <x:v>https://pubmed.ncbi.nlm.nih.gov/18751589/</x:v>
      </x:c>
      <x:c r="V1343" t="str">
        <x:v>10.7205/milmed.173.8.738</x:v>
      </x:c>
      <x:c r="W1343" t="str">
        <x:f>IF(V1343="","",LOWER(SUBSTITUTE(SUBSTITUTE(SUBSTITUTE(SUBSTITUTE(TRIM(V1343),"https://doi.org/",""),"http://doi.org/",""),"https://dx.doi.org/",""),"doi:","")))</x:f>
        <x:v>10.7205/milmed.173.8.738</x:v>
      </x:c>
      <x:c r="X1343" t="str">
        <x:v>18751589</x:v>
      </x:c>
      <x:c r="Y1343" t="str"/>
      <x:c r="Z1343"/>
      <x:c r="AA1343" t="str">
        <x:v>PubMed/MEDLINE</x:v>
      </x:c>
      <x:c r="AB1343" t="str">
        <x:v>PUBMED-A-v1.0-2026-08-28</x:v>
      </x:c>
      <x:c r="AC1343" t="str">
        <x:v>SP-PUBMED-A-20260828</x:v>
      </x:c>
      <x:c r="AD1343" s="499" t="n">
        <x:v>46262</x:v>
      </x:c>
      <x:c r="AE1343" s="499" t="n">
        <x:v>46272</x:v>
      </x:c>
      <x:c r="AF1343" t="str">
        <x:v>ITBMSUW6</x:v>
      </x:c>
      <x:c r="AG1343"/>
      <x:c r="AH1343" t="str">
        <x:v>Tactical Athlete → Operational Readiness Brazil</x:v>
      </x:c>
      <x:c r="AI1343" t="str">
        <x:v>evidence-family:A</x:v>
      </x:c>
      <x:c r="AJ1343"/>
      <x:c r="AK1343" t="str">
        <x:f>IF(AJ1343="","",IF(OR(LOWER(AJ1343)="brazil",LOWER(AJ1343)="brasil"),"Yes","No"))</x:f>
      </x:c>
      <x:c r="AL1343"/>
      <x:c r="AM1343"/>
      <x:c r="AN1343"/>
      <x:c r="AO1343"/>
      <x:c r="AP1343"/>
      <x:c r="AQ1343"/>
      <x:c r="AR1343"/>
      <x:c r="AS1343"/>
      <x:c r="AT1343"/>
      <x:c r="AU1343"/>
      <x:c r="AV1343"/>
      <x:c r="AW1343"/>
      <x:c r="AX1343"/>
      <x:c r="AY1343"/>
      <x:c r="AZ1343"/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/>
      <x:c r="BO1343"/>
      <x:c r="BP1343"/>
      <x:c r="BQ1343"/>
      <x:c r="BR1343"/>
      <x:c r="BS1343"/>
      <x:c r="BT1343"/>
      <x:c r="BU1343"/>
      <x:c r="BV1343"/>
      <x:c r="BW1343"/>
      <x:c r="BX1343"/>
      <x:c r="BY1343"/>
      <x:c r="BZ1343"/>
      <x:c r="CA1343"/>
      <x:c r="CB1343"/>
      <x:c r="CC1343"/>
      <x:c r="CD1343"/>
      <x:c r="CE1343"/>
      <x:c r="CF1343"/>
      <x:c r="CG1343"/>
      <x:c r="CH1343"/>
      <x:c r="CI1343"/>
      <x:c r="CJ1343" t="str">
        <x:v>Yes</x:v>
      </x:c>
      <x:c r="CK1343" t="str">
        <x:v>Yes</x:v>
      </x:c>
      <x:c r="CL1343" t="str">
        <x:v>Yes</x:v>
      </x:c>
      <x:c r="CM1343" t="str">
        <x:v>Clear</x:v>
      </x:c>
      <x:c r="CN1343" t="str">
        <x:v>Verified — clear</x:v>
      </x:c>
      <x:c r="CO1343" t="n">
        <x:v>46272</x:v>
      </x:c>
      <x:c r="CP1343" t="str">
        <x:v>https://pubmed.ncbi.nlm.nih.gov/18751589/</x:v>
      </x:c>
      <x:c r="CQ1343"/>
      <x:c r="CR1343"/>
      <x:c r="CS1343"/>
      <x:c r="CT1343"/>
      <x:c r="CU1343"/>
      <x:c r="CV1343"/>
      <x:c r="CW1343"/>
      <x:c r="CX1343"/>
      <x:c r="CY1343"/>
      <x:c r="CZ1343"/>
      <x:c r="DA1343"/>
      <x:c r="DB1343" t="str">
        <x:f>IF(L1343="","",IF(AND(COUNT(CU1343:DA1343)=7,OR(CU1343=0,CU1343=1,CU1343=2),OR(CV1343=0,CV1343=1,CV1343=2),OR(CW1343=0,CW1343=1,CW1343=2),OR(CX1343=0,CX1343=1,CX1343=2),OR(CY1343=0,CY1343=1,CY1343=2),OR(CZ1343=0,CZ1343=1,CZ1343=2),OR(DA1343=0,DA1343=1,DA1343=2)),SUM(CU1343:DA1343),""))</x:f>
      </x:c>
      <x:c r="DC1343" t="str">
        <x:f>IF(DB1343="","",ROUND(DB1343/14*10,1))</x:f>
      </x:c>
      <x:c r="DD1343" t="str">
        <x:v>Pending</x:v>
      </x:c>
      <x:c r="DE1343" t="str">
        <x:f>IF(L1343="","",IF(DC1343="","Pending",IF(DD1343="Yes","CONDITIONAL — safety override",IF(DC1343&gt;=8,"HIGH",IF(DC1343&gt;=5,"CONDITIONAL","LOW")))))</x:f>
        <x:v>Pending</x:v>
      </x:c>
      <x:c r="DF1343" t="str">
        <x:v>Pending screening and full-text appraisal; no transferability judgment made at identification.</x:v>
      </x:c>
      <x:c r="DG1343"/>
      <x:c r="DH1343"/>
      <x:c r="DI1343"/>
      <x:c r="DJ1343"/>
      <x:c r="DK1343"/>
      <x:c r="DL1343"/>
      <x:c r="DM1343"/>
      <x:c r="DN1343"/>
      <x:c r="DO1343"/>
      <x:c r="DP1343"/>
      <x:c r="DQ1343"/>
      <x:c r="DR1343"/>
      <x:c r="DS1343"/>
      <x:c r="DT1343"/>
      <x:c r="DU1343"/>
      <x:c r="DV1343"/>
      <x:c r="DW1343"/>
      <x:c r="DX1343"/>
      <x:c r="DY1343"/>
      <x:c r="DZ1343" t="str">
        <x:v>Title/abstract screening alone does not establish effectiveness, causality, methodological quality, transferability to Brazilian public safety or an institutional recommendation.</x:v>
      </x:c>
      <x:c r="EA1343" t="str">
        <x:v>Pending</x:v>
      </x:c>
      <x:c r="EB1343" t="str">
        <x:f>IF(L1343="","",IF(EC1343="READY","Yes","No / Pending"))</x:f>
        <x:v>No / Pending</x:v>
      </x:c>
      <x:c r="EC1343" t="str">
        <x:f>IF(L1343="","",IF(OR(ISNUMBER(SEARCH("Retracted Publication",Q1343)),CM1343="Retracted",CN1343="Retracted",CM1343="Expression of Concern",CN1343="Expression of Concern",F1343="Not used",CG1343="Critical",CH1343="High",CH1343="Critical"),"BLOCKED — integrity or use restriction",IF(AND(CJ1343="Yes",CK1343="Yes",CL1343="Yes"),IF(AND(CM1343="Clear",CN1343="Verified — clear"),IF(AND(AND(LEN(TRIM(CF1343))&gt;0,LEFT(LOWER(TRIM(CF1343)),7)&lt;&gt;"pending"),OR(CG1343="High",CG1343="Moderate"),OR(CH1343="Low",CH1343="Some concerns",CH1343="Not applicable")),IF(AND(DD1343="No",OR(DE1343="HIGH",DE1343="CONDITIONAL"),AND(LEN(TRIM(DF1343))&gt;0,LEFT(LOWER(TRIM(DF1343)),7)&lt;&gt;"pending")),IF(AND(AND(LEN(TRIM(DT1343))&gt;0,LEFT(LOWER(TRIM(DT1343)),7)&lt;&gt;"pending"),AND(LEN(TRIM(DU1343))&gt;0,LEFT(LOWER(TRIM(DU1343)),7)&lt;&gt;"pending"),OR(AND(LEN(TRIM(DV1343))&gt;0,LEFT(LOWER(TRIM(DV1343)),7)&lt;&gt;"pending"),AND(LEN(TRIM(DW1343))&gt;0,LEFT(LOWER(TRIM(DW1343)),7)&lt;&gt;"pending")),AND(LEN(TRIM(DX1343))&gt;0,LEFT(LOWER(TRIM(DX1343)),7)&lt;&gt;"pending")),IF(AND(F1343="Claim-ready",OR(EA1343="Strong",EA1343="Moderate"),AND(LEN(TRIM(G1343))&gt;0,LEFT(LOWER(TRIM(G1343)),7)&lt;&gt;"pending"),G1343&lt;&gt;"No substantive use decision is permitted from identification metadata alone.",AND(LEN(TRIM(DZ1343))&gt;0,LEFT(LOWER(TRIM(DZ1343)),7)&lt;&gt;"pending"),DZ1343&lt;&gt;"Identification metadata alone does not permit any substantive scientific, causal, operational, or institutional claim.",AND(LEN(TRIM(EI1343))&gt;0,LEFT(LOWER(TRIM(EI1343)),7)&lt;&gt;"pending"),ISNUMBER(EH1343),EH1343&gt;0),"READY","PENDING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3" t="str">
        <x:v>Pending</x:v>
      </x:c>
      <x:c r="EE1343"/>
      <x:c r="EF1343" t="str">
        <x:v>Pending</x:v>
      </x:c>
      <x:c r="EG1343" t="str">
        <x:v>Pending</x:v>
      </x:c>
      <x:c r="EH1343"/>
      <x:c r="EI1343" s="501"/>
      <x:c r="EJ1343"/>
      <x:c r="EK1343" t="str">
        <x:v>Pending</x:v>
      </x:c>
      <x:c r="EL1343" t="n">
        <x:v>46272</x:v>
      </x:c>
      <x:c r="EM1343" t="str">
        <x:v>Production PubMed record imported and reconciled to Zotero item ITBMSUW6;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3" t="n">
        <x:f>IF(L1343="","",(IF(N1343&lt;&gt;"",1,0)+IF(O1343&lt;&gt;"",1,0)+IF(AJ1343&lt;&gt;"",1,0)+IF(AU1343&lt;&gt;"",1,0)+IF(BE1343&lt;&gt;"",1,0)+IF(CF1343&lt;&gt;"",1,0)+IF(CJ1343="Yes",1,0)+IF(CL1343="Yes",1,0)+IF(DE1343&lt;&gt;"Pending",1,0)+IF(F1343&lt;&gt;"",1,0)+IF(DZ1343&lt;&gt;"",1,0)+IF(EI1343&lt;&gt;"",1,0))/12)</x:f>
        <x:v>0.5</x:v>
      </x:c>
    </x:row>
    <x:row r="1344">
      <x:c r="A1344" t="str">
        <x:v>EV-1341</x:v>
      </x:c>
      <x:c r="B1344" t="str">
        <x:v>Integrity check</x:v>
      </x:c>
      <x:c r="C1344" t="str">
        <x:f>IF(L1344="","",IF(LEFT(EC1344,7)="BLOCKED","🔴 Do not use for conclusion",IF(EB1344="Yes","🟢 Claim-ready","🟡 Caution / context")))</x:f>
        <x:v>🟡 Caution / context</x:v>
      </x:c>
      <x:c r="D1344" t="str">
        <x:f>IF(L1344="","",EC1344)</x:f>
        <x:v>PENDING — appropriate appraisal</x:v>
      </x:c>
      <x:c r="E1344" t="str">
        <x:v>P3 — Medium</x:v>
      </x:c>
      <x:c r="F1344" t="str">
        <x:v>Pending</x:v>
      </x:c>
      <x:c r="G1344" t="str">
        <x:v>Title/abstract identify an explicit tactical/public-safety context and readiness domain; retain for full-text assessment.</x:v>
      </x:c>
      <x:c r="H1344" t="str">
        <x:v>Obtain and review lawful full text; confirm human adjudication; then select a design-specific appraisal instrument.</x:v>
      </x:c>
      <x:c r="I1344"/>
      <x:c r="J1344" t="str">
        <x:v>A — Core</x:v>
      </x:c>
      <x:c r="K1344" t="str">
        <x:v>IDENTIFIED</x:v>
      </x:c>
      <x:c r="L1344" t="str">
        <x:v>Analysis of weight and associated health consequences of the active duty staff at a major Naval medical center.</x:v>
      </x:c>
      <x:c r="M1344"/>
      <x:c r="N1344" t="str">
        <x:v>Gantt, Cynthia J; Neely, Julie A; Villafana, Ian A; Chun, Chisun S; Gharabaghli, Sandy M</x:v>
      </x:c>
      <x:c r="O1344" t="n">
        <x:v>2008</x:v>
      </x:c>
      <x:c r="P1344" t="str">
        <x:v>Military medicine</x:v>
      </x:c>
      <x:c r="Q1344" t="str">
        <x:v>Journal Article</x:v>
      </x:c>
      <x:c r="R1344" t="str">
        <x:v>Unclear</x:v>
      </x:c>
      <x:c r="S1344" t="str">
        <x:v>Unknown</x:v>
      </x:c>
      <x:c r="T1344" t="str">
        <x:v>eng</x:v>
      </x:c>
      <x:c r="U1344" t="str">
        <x:v>https://pubmed.ncbi.nlm.nih.gov/18543563/</x:v>
      </x:c>
      <x:c r="V1344" t="str">
        <x:v>10.7205/milmed.173.5.434</x:v>
      </x:c>
      <x:c r="W1344" t="str">
        <x:f>IF(V1344="","",LOWER(SUBSTITUTE(SUBSTITUTE(SUBSTITUTE(SUBSTITUTE(TRIM(V1344),"https://doi.org/",""),"http://doi.org/",""),"https://dx.doi.org/",""),"doi:","")))</x:f>
        <x:v>10.7205/milmed.173.5.434</x:v>
      </x:c>
      <x:c r="X1344" t="str">
        <x:v>18543563</x:v>
      </x:c>
      <x:c r="Y1344" t="str"/>
      <x:c r="Z1344"/>
      <x:c r="AA1344" t="str">
        <x:v>PubMed/MEDLINE</x:v>
      </x:c>
      <x:c r="AB1344" t="str">
        <x:v>PUBMED-A-v1.0-2026-08-28</x:v>
      </x:c>
      <x:c r="AC1344" t="str">
        <x:v>SP-PUBMED-A-20260828</x:v>
      </x:c>
      <x:c r="AD1344" s="499" t="n">
        <x:v>46262</x:v>
      </x:c>
      <x:c r="AE1344" s="499" t="n">
        <x:v>46272</x:v>
      </x:c>
      <x:c r="AF1344" t="str">
        <x:v>CT6AACY9</x:v>
      </x:c>
      <x:c r="AG1344"/>
      <x:c r="AH1344" t="str">
        <x:v>Tactical Athlete → Operational Readiness Brazil</x:v>
      </x:c>
      <x:c r="AI1344" t="str">
        <x:v>evidence-family:A</x:v>
      </x:c>
      <x:c r="AJ1344"/>
      <x:c r="AK1344" t="str">
        <x:f>IF(AJ1344="","",IF(OR(LOWER(AJ1344)="brazil",LOWER(AJ1344)="brasil"),"Yes","No"))</x:f>
      </x:c>
      <x:c r="AL1344"/>
      <x:c r="AM1344"/>
      <x:c r="AN1344"/>
      <x:c r="AO1344"/>
      <x:c r="AP1344"/>
      <x:c r="AQ1344"/>
      <x:c r="AR1344"/>
      <x:c r="AS1344"/>
      <x:c r="AT1344"/>
      <x:c r="AU1344"/>
      <x:c r="AV1344"/>
      <x:c r="AW1344"/>
      <x:c r="AX1344"/>
      <x:c r="AY1344"/>
      <x:c r="AZ1344"/>
      <x:c r="BA1344"/>
      <x:c r="BB1344"/>
      <x:c r="BC1344"/>
      <x:c r="BD1344"/>
      <x:c r="BE1344"/>
      <x:c r="BF1344"/>
      <x:c r="BG1344"/>
      <x:c r="BH1344"/>
      <x:c r="BI1344"/>
      <x:c r="BJ1344"/>
      <x:c r="BK1344"/>
      <x:c r="BL1344"/>
      <x:c r="BM1344"/>
      <x:c r="BN1344"/>
      <x:c r="BO1344"/>
      <x:c r="BP1344"/>
      <x:c r="BQ1344"/>
      <x:c r="BR1344"/>
      <x:c r="BS1344"/>
      <x:c r="BT1344"/>
      <x:c r="BU1344"/>
      <x:c r="BV1344"/>
      <x:c r="BW1344"/>
      <x:c r="BX1344"/>
      <x:c r="BY1344"/>
      <x:c r="BZ1344"/>
      <x:c r="CA1344"/>
      <x:c r="CB1344"/>
      <x:c r="CC1344"/>
      <x:c r="CD1344"/>
      <x:c r="CE1344"/>
      <x:c r="CF1344"/>
      <x:c r="CG1344"/>
      <x:c r="CH1344"/>
      <x:c r="CI1344"/>
      <x:c r="CJ1344" t="str">
        <x:v>Yes</x:v>
      </x:c>
      <x:c r="CK1344" t="str">
        <x:v>Yes</x:v>
      </x:c>
      <x:c r="CL1344" t="str">
        <x:v>Yes</x:v>
      </x:c>
      <x:c r="CM1344" t="str">
        <x:v>Clear</x:v>
      </x:c>
      <x:c r="CN1344" t="str">
        <x:v>Verified — clear</x:v>
      </x:c>
      <x:c r="CO1344" t="n">
        <x:v>46272</x:v>
      </x:c>
      <x:c r="CP1344" t="str">
        <x:v>https://pubmed.ncbi.nlm.nih.gov/18543563/</x:v>
      </x:c>
      <x:c r="CQ1344"/>
      <x:c r="CR1344"/>
      <x:c r="CS1344"/>
      <x:c r="CT1344"/>
      <x:c r="CU1344"/>
      <x:c r="CV1344"/>
      <x:c r="CW1344"/>
      <x:c r="CX1344"/>
      <x:c r="CY1344"/>
      <x:c r="CZ1344"/>
      <x:c r="DA1344"/>
      <x:c r="DB1344" t="str">
        <x:f>IF(L1344="","",IF(AND(COUNT(CU1344:DA1344)=7,OR(CU1344=0,CU1344=1,CU1344=2),OR(CV1344=0,CV1344=1,CV1344=2),OR(CW1344=0,CW1344=1,CW1344=2),OR(CX1344=0,CX1344=1,CX1344=2),OR(CY1344=0,CY1344=1,CY1344=2),OR(CZ1344=0,CZ1344=1,CZ1344=2),OR(DA1344=0,DA1344=1,DA1344=2)),SUM(CU1344:DA1344),""))</x:f>
      </x:c>
      <x:c r="DC1344" t="str">
        <x:f>IF(DB1344="","",ROUND(DB1344/14*10,1))</x:f>
      </x:c>
      <x:c r="DD1344" t="str">
        <x:v>Pending</x:v>
      </x:c>
      <x:c r="DE1344" t="str">
        <x:f>IF(L1344="","",IF(DC1344="","Pending",IF(DD1344="Yes","CONDITIONAL — safety override",IF(DC1344&gt;=8,"HIGH",IF(DC1344&gt;=5,"CONDITIONAL","LOW")))))</x:f>
        <x:v>Pending</x:v>
      </x:c>
      <x:c r="DF1344" t="str">
        <x:v>Pending screening and full-text appraisal; no transferability judgment made at identification.</x:v>
      </x:c>
      <x:c r="DG1344"/>
      <x:c r="DH1344"/>
      <x:c r="DI1344"/>
      <x:c r="DJ1344"/>
      <x:c r="DK1344"/>
      <x:c r="DL1344"/>
      <x:c r="DM1344"/>
      <x:c r="DN1344"/>
      <x:c r="DO1344"/>
      <x:c r="DP1344"/>
      <x:c r="DQ1344"/>
      <x:c r="DR1344"/>
      <x:c r="DS1344"/>
      <x:c r="DT1344"/>
      <x:c r="DU1344"/>
      <x:c r="DV1344"/>
      <x:c r="DW1344"/>
      <x:c r="DX1344"/>
      <x:c r="DY1344"/>
      <x:c r="DZ1344" t="str">
        <x:v>Title/abstract screening alone does not establish effectiveness, causality, methodological quality, transferability to Brazilian public safety or an institutional recommendation.</x:v>
      </x:c>
      <x:c r="EA1344" t="str">
        <x:v>Pending</x:v>
      </x:c>
      <x:c r="EB1344" t="str">
        <x:f>IF(L1344="","",IF(EC1344="READY","Yes","No / Pending"))</x:f>
        <x:v>No / Pending</x:v>
      </x:c>
      <x:c r="EC1344" t="str">
        <x:f>IF(L1344="","",IF(OR(ISNUMBER(SEARCH("Retracted Publication",Q1344)),CM1344="Retracted",CN1344="Retracted",CM1344="Expression of Concern",CN1344="Expression of Concern",F1344="Not used",CG1344="Critical",CH1344="High",CH1344="Critical"),"BLOCKED — integrity or use restriction",IF(AND(CJ1344="Yes",CK1344="Yes",CL1344="Yes"),IF(AND(CM1344="Clear",CN1344="Verified — clear"),IF(AND(AND(LEN(TRIM(CF1344))&gt;0,LEFT(LOWER(TRIM(CF1344)),7)&lt;&gt;"pending"),OR(CG1344="High",CG1344="Moderate"),OR(CH1344="Low",CH1344="Some concerns",CH1344="Not applicable")),IF(AND(DD1344="No",OR(DE1344="HIGH",DE1344="CONDITIONAL"),AND(LEN(TRIM(DF1344))&gt;0,LEFT(LOWER(TRIM(DF1344)),7)&lt;&gt;"pending")),IF(AND(AND(LEN(TRIM(DT1344))&gt;0,LEFT(LOWER(TRIM(DT1344)),7)&lt;&gt;"pending"),AND(LEN(TRIM(DU1344))&gt;0,LEFT(LOWER(TRIM(DU1344)),7)&lt;&gt;"pending"),OR(AND(LEN(TRIM(DV1344))&gt;0,LEFT(LOWER(TRIM(DV1344)),7)&lt;&gt;"pending"),AND(LEN(TRIM(DW1344))&gt;0,LEFT(LOWER(TRIM(DW1344)),7)&lt;&gt;"pending")),AND(LEN(TRIM(DX1344))&gt;0,LEFT(LOWER(TRIM(DX1344)),7)&lt;&gt;"pending")),IF(AND(F1344="Claim-ready",OR(EA1344="Strong",EA1344="Moderate"),AND(LEN(TRIM(G1344))&gt;0,LEFT(LOWER(TRIM(G1344)),7)&lt;&gt;"pending"),G1344&lt;&gt;"No substantive use decision is permitted from identification metadata alone.",AND(LEN(TRIM(DZ1344))&gt;0,LEFT(LOWER(TRIM(DZ1344)),7)&lt;&gt;"pending"),DZ1344&lt;&gt;"Identification metadata alone does not permit any substantive scientific, causal, operational, or institutional claim.",AND(LEN(TRIM(EI1344))&gt;0,LEFT(LOWER(TRIM(EI1344)),7)&lt;&gt;"pending"),ISNUMBER(EH1344),EH1344&gt;0),"READY","PENDING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4" t="str">
        <x:v>Pending</x:v>
      </x:c>
      <x:c r="EE1344"/>
      <x:c r="EF1344" t="str">
        <x:v>Pending</x:v>
      </x:c>
      <x:c r="EG1344" t="str">
        <x:v>Pending</x:v>
      </x:c>
      <x:c r="EH1344"/>
      <x:c r="EI1344" s="501"/>
      <x:c r="EJ1344"/>
      <x:c r="EK1344" t="str">
        <x:v>Pending</x:v>
      </x:c>
      <x:c r="EL1344" t="n">
        <x:v>46272</x:v>
      </x:c>
      <x:c r="EM1344" t="str">
        <x:v>Production PubMed record imported and reconciled to Zotero item CT6AACY9;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4" t="n">
        <x:f>IF(L1344="","",(IF(N1344&lt;&gt;"",1,0)+IF(O1344&lt;&gt;"",1,0)+IF(AJ1344&lt;&gt;"",1,0)+IF(AU1344&lt;&gt;"",1,0)+IF(BE1344&lt;&gt;"",1,0)+IF(CF1344&lt;&gt;"",1,0)+IF(CJ1344="Yes",1,0)+IF(CL1344="Yes",1,0)+IF(DE1344&lt;&gt;"Pending",1,0)+IF(F1344&lt;&gt;"",1,0)+IF(DZ1344&lt;&gt;"",1,0)+IF(EI1344&lt;&gt;"",1,0))/12)</x:f>
        <x:v>0.5</x:v>
      </x:c>
    </x:row>
    <x:row r="1345">
      <x:c r="A1345" t="str">
        <x:v>EV-1342</x:v>
      </x:c>
      <x:c r="B1345" t="str">
        <x:v>Integrity check</x:v>
      </x:c>
      <x:c r="C1345" t="str">
        <x:f>IF(L1345="","",IF(LEFT(EC1345,7)="BLOCKED","🔴 Do not use for conclusion",IF(EB1345="Yes","🟢 Claim-ready","🟡 Caution / context")))</x:f>
        <x:v>🟡 Caution / context</x:v>
      </x:c>
      <x:c r="D1345" t="str">
        <x:f>IF(L1345="","",EC1345)</x:f>
        <x:v>PENDING — appropriate appraisal</x:v>
      </x:c>
      <x:c r="E1345" t="str">
        <x:v>P2 — High</x:v>
      </x:c>
      <x:c r="F1345" t="str">
        <x:v>Pending</x:v>
      </x:c>
      <x:c r="G1345" t="str">
        <x:v>Title/abstract identify an explicit operational APHT/medical-readiness topic; retain for full-text assessment.</x:v>
      </x:c>
      <x:c r="H1345" t="str">
        <x:v>Obtain and review lawful full text; confirm human adjudication; then select a design-specific appraisal instrument.</x:v>
      </x:c>
      <x:c r="I1345"/>
      <x:c r="J1345" t="str">
        <x:v>B — APHT / Medical Readiness</x:v>
      </x:c>
      <x:c r="K1345" t="str">
        <x:v>IDENTIFIED</x:v>
      </x:c>
      <x:c r="L1345" t="str">
        <x:v>[Standardization and reliability of anthropometric measurements for population surveys].</x:v>
      </x:c>
      <x:c r="M1345"/>
      <x:c r="N1345" t="str">
        <x:v>Frainer, Deivis Elton Schlickmann; Adami, Fernando; Vasconcelos, Francisco de Assis Guedes de; Assis, Maria Alice Altenburg de; Calvo, Maria Cristina Marino; Kerpel, Raquel</x:v>
      </x:c>
      <x:c r="O1345" t="n">
        <x:v>2007</x:v>
      </x:c>
      <x:c r="P1345" t="str">
        <x:v>Archivos latinoamericanos de nutricion</x:v>
      </x:c>
      <x:c r="Q1345" t="str">
        <x:v>English Abstract; Journal Article; Research Support, Non-U.S. Gov't</x:v>
      </x:c>
      <x:c r="R1345" t="str">
        <x:v>Unclear</x:v>
      </x:c>
      <x:c r="S1345" t="str">
        <x:v>Unknown</x:v>
      </x:c>
      <x:c r="T1345" t="str">
        <x:v>por</x:v>
      </x:c>
      <x:c r="U1345" t="str">
        <x:v>https://pubmed.ncbi.nlm.nih.gov/18524317/</x:v>
      </x:c>
      <x:c r="V1345" t="str"/>
      <x:c r="W1345" t="str">
        <x:f>IF(V1345="","",LOWER(SUBSTITUTE(SUBSTITUTE(SUBSTITUTE(SUBSTITUTE(TRIM(V1345),"https://doi.org/",""),"http://doi.org/",""),"https://dx.doi.org/",""),"doi:","")))</x:f>
      </x:c>
      <x:c r="X1345" t="str">
        <x:v>18524317</x:v>
      </x:c>
      <x:c r="Y1345" t="str"/>
      <x:c r="Z1345"/>
      <x:c r="AA1345" t="str">
        <x:v>PubMed/MEDLINE</x:v>
      </x:c>
      <x:c r="AB1345" t="str">
        <x:v>PUBMED-B-v1.0-2026-08-28</x:v>
      </x:c>
      <x:c r="AC1345" t="str">
        <x:v>SP-PUBMED-B-20260828</x:v>
      </x:c>
      <x:c r="AD1345" s="499" t="n">
        <x:v>46262</x:v>
      </x:c>
      <x:c r="AE1345" s="499" t="n">
        <x:v>46272</x:v>
      </x:c>
      <x:c r="AF1345" t="str">
        <x:v>A73FNRD2</x:v>
      </x:c>
      <x:c r="AG1345"/>
      <x:c r="AH1345" t="str">
        <x:v>Tactical Athlete → Operational Readiness Brazil</x:v>
      </x:c>
      <x:c r="AI1345" t="str">
        <x:v>evidence-family:B</x:v>
      </x:c>
      <x:c r="AJ1345"/>
      <x:c r="AK1345" t="str">
        <x:f>IF(AJ1345="","",IF(OR(LOWER(AJ1345)="brazil",LOWER(AJ1345)="brasil"),"Yes","No"))</x:f>
      </x:c>
      <x:c r="AL1345"/>
      <x:c r="AM1345"/>
      <x:c r="AN1345"/>
      <x:c r="AO1345"/>
      <x:c r="AP1345"/>
      <x:c r="AQ1345"/>
      <x:c r="AR1345"/>
      <x:c r="AS1345"/>
      <x:c r="AT1345"/>
      <x:c r="AU1345"/>
      <x:c r="AV1345"/>
      <x:c r="AW1345"/>
      <x:c r="AX1345"/>
      <x:c r="AY1345"/>
      <x:c r="AZ1345"/>
      <x:c r="BA1345"/>
      <x:c r="BB1345"/>
      <x:c r="BC1345"/>
      <x:c r="BD1345"/>
      <x:c r="BE1345"/>
      <x:c r="BF1345"/>
      <x:c r="BG1345"/>
      <x:c r="BH1345"/>
      <x:c r="BI1345"/>
      <x:c r="BJ1345"/>
      <x:c r="BK1345"/>
      <x:c r="BL1345"/>
      <x:c r="BM1345"/>
      <x:c r="BN1345"/>
      <x:c r="BO1345"/>
      <x:c r="BP1345"/>
      <x:c r="BQ1345"/>
      <x:c r="BR1345"/>
      <x:c r="BS1345"/>
      <x:c r="BT1345"/>
      <x:c r="BU1345"/>
      <x:c r="BV1345"/>
      <x:c r="BW1345"/>
      <x:c r="BX1345"/>
      <x:c r="BY1345"/>
      <x:c r="BZ1345"/>
      <x:c r="CA1345"/>
      <x:c r="CB1345"/>
      <x:c r="CC1345"/>
      <x:c r="CD1345"/>
      <x:c r="CE1345"/>
      <x:c r="CF1345"/>
      <x:c r="CG1345"/>
      <x:c r="CH1345"/>
      <x:c r="CI1345"/>
      <x:c r="CJ1345" t="str">
        <x:v>Yes</x:v>
      </x:c>
      <x:c r="CK1345" t="str">
        <x:v>Yes</x:v>
      </x:c>
      <x:c r="CL1345" t="str">
        <x:v>Yes</x:v>
      </x:c>
      <x:c r="CM1345" t="str">
        <x:v>Clear</x:v>
      </x:c>
      <x:c r="CN1345" t="str">
        <x:v>Verified — clear</x:v>
      </x:c>
      <x:c r="CO1345" t="n">
        <x:v>46272</x:v>
      </x:c>
      <x:c r="CP1345" t="str">
        <x:v>https://pubmed.ncbi.nlm.nih.gov/18524317/</x:v>
      </x:c>
      <x:c r="CQ1345"/>
      <x:c r="CR1345"/>
      <x:c r="CS1345"/>
      <x:c r="CT1345"/>
      <x:c r="CU1345"/>
      <x:c r="CV1345"/>
      <x:c r="CW1345"/>
      <x:c r="CX1345"/>
      <x:c r="CY1345"/>
      <x:c r="CZ1345"/>
      <x:c r="DA1345"/>
      <x:c r="DB1345" t="str">
        <x:f>IF(L1345="","",IF(AND(COUNT(CU1345:DA1345)=7,OR(CU1345=0,CU1345=1,CU1345=2),OR(CV1345=0,CV1345=1,CV1345=2),OR(CW1345=0,CW1345=1,CW1345=2),OR(CX1345=0,CX1345=1,CX1345=2),OR(CY1345=0,CY1345=1,CY1345=2),OR(CZ1345=0,CZ1345=1,CZ1345=2),OR(DA1345=0,DA1345=1,DA1345=2)),SUM(CU1345:DA1345),""))</x:f>
      </x:c>
      <x:c r="DC1345" t="str">
        <x:f>IF(DB1345="","",ROUND(DB1345/14*10,1))</x:f>
      </x:c>
      <x:c r="DD1345" t="str">
        <x:v>Pending</x:v>
      </x:c>
      <x:c r="DE1345" t="str">
        <x:f>IF(L1345="","",IF(DC1345="","Pending",IF(DD1345="Yes","CONDITIONAL — safety override",IF(DC1345&gt;=8,"HIGH",IF(DC1345&gt;=5,"CONDITIONAL","LOW")))))</x:f>
        <x:v>Pending</x:v>
      </x:c>
      <x:c r="DF1345" t="str">
        <x:v>Pending screening and full-text appraisal; no transferability judgment made at identification.</x:v>
      </x:c>
      <x:c r="DG1345"/>
      <x:c r="DH1345"/>
      <x:c r="DI1345"/>
      <x:c r="DJ1345"/>
      <x:c r="DK1345"/>
      <x:c r="DL1345"/>
      <x:c r="DM1345"/>
      <x:c r="DN1345"/>
      <x:c r="DO1345"/>
      <x:c r="DP1345"/>
      <x:c r="DQ1345"/>
      <x:c r="DR1345"/>
      <x:c r="DS1345"/>
      <x:c r="DT1345"/>
      <x:c r="DU1345"/>
      <x:c r="DV1345"/>
      <x:c r="DW1345"/>
      <x:c r="DX1345"/>
      <x:c r="DY1345"/>
      <x:c r="DZ1345" t="str">
        <x:v>Title/abstract screening alone does not establish effectiveness, causality, methodological quality, transferability to Brazilian public safety or an institutional recommendation.</x:v>
      </x:c>
      <x:c r="EA1345" t="str">
        <x:v>Pending</x:v>
      </x:c>
      <x:c r="EB1345" t="str">
        <x:f>IF(L1345="","",IF(EC1345="READY","Yes","No / Pending"))</x:f>
        <x:v>No / Pending</x:v>
      </x:c>
      <x:c r="EC1345" t="str">
        <x:f>IF(L1345="","",IF(OR(ISNUMBER(SEARCH("Retracted Publication",Q1345)),CM1345="Retracted",CN1345="Retracted",CM1345="Expression of Concern",CN1345="Expression of Concern",F1345="Not used",CG1345="Critical",CH1345="High",CH1345="Critical"),"BLOCKED — integrity or use restriction",IF(AND(CJ1345="Yes",CK1345="Yes",CL1345="Yes"),IF(AND(CM1345="Clear",CN1345="Verified — clear"),IF(AND(AND(LEN(TRIM(CF1345))&gt;0,LEFT(LOWER(TRIM(CF1345)),7)&lt;&gt;"pending"),OR(CG1345="High",CG1345="Moderate"),OR(CH1345="Low",CH1345="Some concerns",CH1345="Not applicable")),IF(AND(DD1345="No",OR(DE1345="HIGH",DE1345="CONDITIONAL"),AND(LEN(TRIM(DF1345))&gt;0,LEFT(LOWER(TRIM(DF1345)),7)&lt;&gt;"pending")),IF(AND(AND(LEN(TRIM(DT1345))&gt;0,LEFT(LOWER(TRIM(DT1345)),7)&lt;&gt;"pending"),AND(LEN(TRIM(DU1345))&gt;0,LEFT(LOWER(TRIM(DU1345)),7)&lt;&gt;"pending"),OR(AND(LEN(TRIM(DV1345))&gt;0,LEFT(LOWER(TRIM(DV1345)),7)&lt;&gt;"pending"),AND(LEN(TRIM(DW1345))&gt;0,LEFT(LOWER(TRIM(DW1345)),7)&lt;&gt;"pending")),AND(LEN(TRIM(DX1345))&gt;0,LEFT(LOWER(TRIM(DX1345)),7)&lt;&gt;"pending")),IF(AND(F1345="Claim-ready",OR(EA1345="Strong",EA1345="Moderate"),AND(LEN(TRIM(G1345))&gt;0,LEFT(LOWER(TRIM(G1345)),7)&lt;&gt;"pending"),G1345&lt;&gt;"No substantive use decision is permitted from identification metadata alone.",AND(LEN(TRIM(DZ1345))&gt;0,LEFT(LOWER(TRIM(DZ1345)),7)&lt;&gt;"pending"),DZ1345&lt;&gt;"Identification metadata alone does not permit any substantive scientific, causal, operational, or institutional claim.",AND(LEN(TRIM(EI1345))&gt;0,LEFT(LOWER(TRIM(EI1345)),7)&lt;&gt;"pending"),ISNUMBER(EH1345),EH1345&gt;0),"READY","PENDING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5" t="str">
        <x:v>Pending</x:v>
      </x:c>
      <x:c r="EE1345"/>
      <x:c r="EF1345" t="str">
        <x:v>Pending</x:v>
      </x:c>
      <x:c r="EG1345" t="str">
        <x:v>Pending</x:v>
      </x:c>
      <x:c r="EH1345"/>
      <x:c r="EI1345" s="501"/>
      <x:c r="EJ1345"/>
      <x:c r="EK1345" t="str">
        <x:v>Pending</x:v>
      </x:c>
      <x:c r="EL1345" t="n">
        <x:v>46272</x:v>
      </x:c>
      <x:c r="EM1345" t="str">
        <x:v>Production PubMed record imported and reconciled to Zotero item A73FNRD2;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5" t="n">
        <x:f>IF(L1345="","",(IF(N1345&lt;&gt;"",1,0)+IF(O1345&lt;&gt;"",1,0)+IF(AJ1345&lt;&gt;"",1,0)+IF(AU1345&lt;&gt;"",1,0)+IF(BE1345&lt;&gt;"",1,0)+IF(CF1345&lt;&gt;"",1,0)+IF(CJ1345="Yes",1,0)+IF(CL1345="Yes",1,0)+IF(DE1345&lt;&gt;"Pending",1,0)+IF(F1345&lt;&gt;"",1,0)+IF(DZ1345&lt;&gt;"",1,0)+IF(EI1345&lt;&gt;"",1,0))/12)</x:f>
        <x:v>0.5</x:v>
      </x:c>
    </x:row>
    <x:row r="1346">
      <x:c r="A1346" t="str">
        <x:v>EV-1343</x:v>
      </x:c>
      <x:c r="B1346" t="str">
        <x:v>Integrity check</x:v>
      </x:c>
      <x:c r="C1346" t="str">
        <x:f>IF(L1346="","",IF(LEFT(EC1346,7)="BLOCKED","🔴 Do not use for conclusion",IF(EB1346="Yes","🟢 Claim-ready","🟡 Caution / context")))</x:f>
        <x:v>🟡 Caution / context</x:v>
      </x:c>
      <x:c r="D1346" t="str">
        <x:f>IF(L1346="","",EC1346)</x:f>
        <x:v>PENDING — appropriate appraisal</x:v>
      </x:c>
      <x:c r="E1346" t="str">
        <x:v>P3 — Medium</x:v>
      </x:c>
      <x:c r="F1346" t="str">
        <x:v>Pending</x:v>
      </x:c>
      <x:c r="G1346" t="str">
        <x:v>Title/abstract identify an explicit tactical/public-safety context and readiness domain; retain for full-text assessment.</x:v>
      </x:c>
      <x:c r="H1346" t="str">
        <x:v>Obtain and review lawful full text; confirm human adjudication; then select a design-specific appraisal instrument.</x:v>
      </x:c>
      <x:c r="I1346"/>
      <x:c r="J1346" t="str">
        <x:v>A — Core</x:v>
      </x:c>
      <x:c r="K1346" t="str">
        <x:v>IDENTIFIED</x:v>
      </x:c>
      <x:c r="L1346" t="str">
        <x:v>Collaborative intervention: a model for coordinated treatment of mental health issues within a ground combat unit.</x:v>
      </x:c>
      <x:c r="M1346"/>
      <x:c r="N1346" t="str">
        <x:v>Howard, Michael D; Cox, Ruth P</x:v>
      </x:c>
      <x:c r="O1346" t="n">
        <x:v>2008</x:v>
      </x:c>
      <x:c r="P1346" t="str">
        <x:v>Military medicine</x:v>
      </x:c>
      <x:c r="Q1346" t="str">
        <x:v>Journal Article</x:v>
      </x:c>
      <x:c r="R1346" t="str">
        <x:v>Unclear</x:v>
      </x:c>
      <x:c r="S1346" t="str">
        <x:v>Unknown</x:v>
      </x:c>
      <x:c r="T1346" t="str">
        <x:v>eng</x:v>
      </x:c>
      <x:c r="U1346" t="str">
        <x:v>https://pubmed.ncbi.nlm.nih.gov/18472622/</x:v>
      </x:c>
      <x:c r="V1346" t="str">
        <x:v>10.7205/milmed.173.4.339</x:v>
      </x:c>
      <x:c r="W1346" t="str">
        <x:f>IF(V1346="","",LOWER(SUBSTITUTE(SUBSTITUTE(SUBSTITUTE(SUBSTITUTE(TRIM(V1346),"https://doi.org/",""),"http://doi.org/",""),"https://dx.doi.org/",""),"doi:","")))</x:f>
        <x:v>10.7205/milmed.173.4.339</x:v>
      </x:c>
      <x:c r="X1346" t="str">
        <x:v>18472622</x:v>
      </x:c>
      <x:c r="Y1346" t="str"/>
      <x:c r="Z1346"/>
      <x:c r="AA1346" t="str">
        <x:v>PubMed/MEDLINE</x:v>
      </x:c>
      <x:c r="AB1346" t="str">
        <x:v>PUBMED-A-v1.0-2026-08-28</x:v>
      </x:c>
      <x:c r="AC1346" t="str">
        <x:v>SP-PUBMED-A-20260828</x:v>
      </x:c>
      <x:c r="AD1346" s="499" t="n">
        <x:v>46262</x:v>
      </x:c>
      <x:c r="AE1346" s="499" t="n">
        <x:v>46272</x:v>
      </x:c>
      <x:c r="AF1346" t="str">
        <x:v>GQN6TECY</x:v>
      </x:c>
      <x:c r="AG1346"/>
      <x:c r="AH1346" t="str">
        <x:v>Tactical Athlete → Operational Readiness Brazil</x:v>
      </x:c>
      <x:c r="AI1346" t="str">
        <x:v>evidence-family:A</x:v>
      </x:c>
      <x:c r="AJ1346"/>
      <x:c r="AK1346" t="str">
        <x:f>IF(AJ1346="","",IF(OR(LOWER(AJ1346)="brazil",LOWER(AJ1346)="brasil"),"Yes","No"))</x:f>
      </x:c>
      <x:c r="AL1346"/>
      <x:c r="AM1346"/>
      <x:c r="AN1346"/>
      <x:c r="AO1346"/>
      <x:c r="AP1346"/>
      <x:c r="AQ1346"/>
      <x:c r="AR1346"/>
      <x:c r="AS1346"/>
      <x:c r="AT1346"/>
      <x:c r="AU1346"/>
      <x:c r="AV1346"/>
      <x:c r="AW1346"/>
      <x:c r="AX1346"/>
      <x:c r="AY1346"/>
      <x:c r="AZ1346"/>
      <x:c r="BA1346"/>
      <x:c r="BB1346"/>
      <x:c r="BC1346"/>
      <x:c r="BD1346"/>
      <x:c r="BE1346"/>
      <x:c r="BF1346"/>
      <x:c r="BG1346"/>
      <x:c r="BH1346"/>
      <x:c r="BI1346"/>
      <x:c r="BJ1346"/>
      <x:c r="BK1346"/>
      <x:c r="BL1346"/>
      <x:c r="BM1346"/>
      <x:c r="BN1346"/>
      <x:c r="BO1346"/>
      <x:c r="BP1346"/>
      <x:c r="BQ1346"/>
      <x:c r="BR1346"/>
      <x:c r="BS1346"/>
      <x:c r="BT1346"/>
      <x:c r="BU1346"/>
      <x:c r="BV1346"/>
      <x:c r="BW1346"/>
      <x:c r="BX1346"/>
      <x:c r="BY1346"/>
      <x:c r="BZ1346"/>
      <x:c r="CA1346"/>
      <x:c r="CB1346"/>
      <x:c r="CC1346"/>
      <x:c r="CD1346"/>
      <x:c r="CE1346"/>
      <x:c r="CF1346"/>
      <x:c r="CG1346"/>
      <x:c r="CH1346"/>
      <x:c r="CI1346"/>
      <x:c r="CJ1346" t="str">
        <x:v>Yes</x:v>
      </x:c>
      <x:c r="CK1346" t="str">
        <x:v>Yes</x:v>
      </x:c>
      <x:c r="CL1346" t="str">
        <x:v>Yes</x:v>
      </x:c>
      <x:c r="CM1346" t="str">
        <x:v>Clear</x:v>
      </x:c>
      <x:c r="CN1346" t="str">
        <x:v>Verified — clear</x:v>
      </x:c>
      <x:c r="CO1346" t="n">
        <x:v>46272</x:v>
      </x:c>
      <x:c r="CP1346" t="str">
        <x:v>https://pubmed.ncbi.nlm.nih.gov/18472622/</x:v>
      </x:c>
      <x:c r="CQ1346"/>
      <x:c r="CR1346"/>
      <x:c r="CS1346"/>
      <x:c r="CT1346"/>
      <x:c r="CU1346"/>
      <x:c r="CV1346"/>
      <x:c r="CW1346"/>
      <x:c r="CX1346"/>
      <x:c r="CY1346"/>
      <x:c r="CZ1346"/>
      <x:c r="DA1346"/>
      <x:c r="DB1346" t="str">
        <x:f>IF(L1346="","",IF(AND(COUNT(CU1346:DA1346)=7,OR(CU1346=0,CU1346=1,CU1346=2),OR(CV1346=0,CV1346=1,CV1346=2),OR(CW1346=0,CW1346=1,CW1346=2),OR(CX1346=0,CX1346=1,CX1346=2),OR(CY1346=0,CY1346=1,CY1346=2),OR(CZ1346=0,CZ1346=1,CZ1346=2),OR(DA1346=0,DA1346=1,DA1346=2)),SUM(CU1346:DA1346),""))</x:f>
      </x:c>
      <x:c r="DC1346" t="str">
        <x:f>IF(DB1346="","",ROUND(DB1346/14*10,1))</x:f>
      </x:c>
      <x:c r="DD1346" t="str">
        <x:v>Pending</x:v>
      </x:c>
      <x:c r="DE1346" t="str">
        <x:f>IF(L1346="","",IF(DC1346="","Pending",IF(DD1346="Yes","CONDITIONAL — safety override",IF(DC1346&gt;=8,"HIGH",IF(DC1346&gt;=5,"CONDITIONAL","LOW")))))</x:f>
        <x:v>Pending</x:v>
      </x:c>
      <x:c r="DF1346" t="str">
        <x:v>Pending screening and full-text appraisal; no transferability judgment made at identification.</x:v>
      </x:c>
      <x:c r="DG1346"/>
      <x:c r="DH1346"/>
      <x:c r="DI1346"/>
      <x:c r="DJ1346"/>
      <x:c r="DK1346"/>
      <x:c r="DL1346"/>
      <x:c r="DM1346"/>
      <x:c r="DN1346"/>
      <x:c r="DO1346"/>
      <x:c r="DP1346"/>
      <x:c r="DQ1346"/>
      <x:c r="DR1346"/>
      <x:c r="DS1346"/>
      <x:c r="DT1346"/>
      <x:c r="DU1346"/>
      <x:c r="DV1346"/>
      <x:c r="DW1346"/>
      <x:c r="DX1346"/>
      <x:c r="DY1346"/>
      <x:c r="DZ1346" t="str">
        <x:v>Title/abstract screening alone does not establish effectiveness, causality, methodological quality, transferability to Brazilian public safety or an institutional recommendation.</x:v>
      </x:c>
      <x:c r="EA1346" t="str">
        <x:v>Pending</x:v>
      </x:c>
      <x:c r="EB1346" t="str">
        <x:f>IF(L1346="","",IF(EC1346="READY","Yes","No / Pending"))</x:f>
        <x:v>No / Pending</x:v>
      </x:c>
      <x:c r="EC1346" t="str">
        <x:f>IF(L1346="","",IF(OR(ISNUMBER(SEARCH("Retracted Publication",Q1346)),CM1346="Retracted",CN1346="Retracted",CM1346="Expression of Concern",CN1346="Expression of Concern",F1346="Not used",CG1346="Critical",CH1346="High",CH1346="Critical"),"BLOCKED — integrity or use restriction",IF(AND(CJ1346="Yes",CK1346="Yes",CL1346="Yes"),IF(AND(CM1346="Clear",CN1346="Verified — clear"),IF(AND(AND(LEN(TRIM(CF1346))&gt;0,LEFT(LOWER(TRIM(CF1346)),7)&lt;&gt;"pending"),OR(CG1346="High",CG1346="Moderate"),OR(CH1346="Low",CH1346="Some concerns",CH1346="Not applicable")),IF(AND(DD1346="No",OR(DE1346="HIGH",DE1346="CONDITIONAL"),AND(LEN(TRIM(DF1346))&gt;0,LEFT(LOWER(TRIM(DF1346)),7)&lt;&gt;"pending")),IF(AND(AND(LEN(TRIM(DT1346))&gt;0,LEFT(LOWER(TRIM(DT1346)),7)&lt;&gt;"pending"),AND(LEN(TRIM(DU1346))&gt;0,LEFT(LOWER(TRIM(DU1346)),7)&lt;&gt;"pending"),OR(AND(LEN(TRIM(DV1346))&gt;0,LEFT(LOWER(TRIM(DV1346)),7)&lt;&gt;"pending"),AND(LEN(TRIM(DW1346))&gt;0,LEFT(LOWER(TRIM(DW1346)),7)&lt;&gt;"pending")),AND(LEN(TRIM(DX1346))&gt;0,LEFT(LOWER(TRIM(DX1346)),7)&lt;&gt;"pending")),IF(AND(F1346="Claim-ready",OR(EA1346="Strong",EA1346="Moderate"),AND(LEN(TRIM(G1346))&gt;0,LEFT(LOWER(TRIM(G1346)),7)&lt;&gt;"pending"),G1346&lt;&gt;"No substantive use decision is permitted from identification metadata alone.",AND(LEN(TRIM(DZ1346))&gt;0,LEFT(LOWER(TRIM(DZ1346)),7)&lt;&gt;"pending"),DZ1346&lt;&gt;"Identification metadata alone does not permit any substantive scientific, causal, operational, or institutional claim.",AND(LEN(TRIM(EI1346))&gt;0,LEFT(LOWER(TRIM(EI1346)),7)&lt;&gt;"pending"),ISNUMBER(EH1346),EH1346&gt;0),"READY","PENDING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6" t="str">
        <x:v>Pending</x:v>
      </x:c>
      <x:c r="EE1346"/>
      <x:c r="EF1346" t="str">
        <x:v>Pending</x:v>
      </x:c>
      <x:c r="EG1346" t="str">
        <x:v>Pending</x:v>
      </x:c>
      <x:c r="EH1346"/>
      <x:c r="EI1346" s="501"/>
      <x:c r="EJ1346"/>
      <x:c r="EK1346" t="str">
        <x:v>Pending</x:v>
      </x:c>
      <x:c r="EL1346" t="n">
        <x:v>46272</x:v>
      </x:c>
      <x:c r="EM1346" t="str">
        <x:v>Production PubMed record imported and reconciled to Zotero item GQN6TECY;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6" t="n">
        <x:f>IF(L1346="","",(IF(N1346&lt;&gt;"",1,0)+IF(O1346&lt;&gt;"",1,0)+IF(AJ1346&lt;&gt;"",1,0)+IF(AU1346&lt;&gt;"",1,0)+IF(BE1346&lt;&gt;"",1,0)+IF(CF1346&lt;&gt;"",1,0)+IF(CJ1346="Yes",1,0)+IF(CL1346="Yes",1,0)+IF(DE1346&lt;&gt;"Pending",1,0)+IF(F1346&lt;&gt;"",1,0)+IF(DZ1346&lt;&gt;"",1,0)+IF(EI1346&lt;&gt;"",1,0))/12)</x:f>
        <x:v>0.5</x:v>
      </x:c>
    </x:row>
    <x:row r="1347">
      <x:c r="A1347" t="str">
        <x:v>EV-1344</x:v>
      </x:c>
      <x:c r="B1347" t="str">
        <x:v>Integrity check</x:v>
      </x:c>
      <x:c r="C1347" t="str">
        <x:f>IF(L1347="","",IF(LEFT(EC1347,7)="BLOCKED","🔴 Do not use for conclusion",IF(EB1347="Yes","🟢 Claim-ready","🟡 Caution / context")))</x:f>
        <x:v>🟡 Caution / context</x:v>
      </x:c>
      <x:c r="D1347" t="str">
        <x:f>IF(L1347="","",EC1347)</x:f>
        <x:v>PENDING — appropriate appraisal</x:v>
      </x:c>
      <x:c r="E1347" t="str">
        <x:v>P3 — Medium</x:v>
      </x:c>
      <x:c r="F1347" t="str">
        <x:v>Pending</x:v>
      </x:c>
      <x:c r="G1347" t="str">
        <x:v>Title/abstract identify an explicit operational APHT/medical-readiness topic; retain for full-text assessment.</x:v>
      </x:c>
      <x:c r="H1347" t="str">
        <x:v>Obtain and review lawful full text; confirm human adjudication; then select a design-specific appraisal instrument.</x:v>
      </x:c>
      <x:c r="I1347"/>
      <x:c r="J1347" t="str">
        <x:v>B — APHT / Medical Readiness</x:v>
      </x:c>
      <x:c r="K1347" t="str">
        <x:v>IDENTIFIED</x:v>
      </x:c>
      <x:c r="L1347" t="str">
        <x:v>Tactical emergency medical support: physician involvement and injury patterns in tactical teams.</x:v>
      </x:c>
      <x:c r="M1347"/>
      <x:c r="N1347" t="str">
        <x:v>Gildea, Jon R; Janssen, Alan R</x:v>
      </x:c>
      <x:c r="O1347" t="n">
        <x:v>2008</x:v>
      </x:c>
      <x:c r="P1347" t="str">
        <x:v>The Journal of emergency medicine</x:v>
      </x:c>
      <x:c r="Q1347" t="str">
        <x:v>Journal Article</x:v>
      </x:c>
      <x:c r="R1347" t="str">
        <x:v>Unclear</x:v>
      </x:c>
      <x:c r="S1347" t="str">
        <x:v>Unknown</x:v>
      </x:c>
      <x:c r="T1347" t="str">
        <x:v>eng</x:v>
      </x:c>
      <x:c r="U1347" t="str">
        <x:v>https://pubmed.ncbi.nlm.nih.gov/18385001/</x:v>
      </x:c>
      <x:c r="V1347" t="str">
        <x:v>10.1016/j.jemermed.2007.11.024</x:v>
      </x:c>
      <x:c r="W1347" t="str">
        <x:f>IF(V1347="","",LOWER(SUBSTITUTE(SUBSTITUTE(SUBSTITUTE(SUBSTITUTE(TRIM(V1347),"https://doi.org/",""),"http://doi.org/",""),"https://dx.doi.org/",""),"doi:","")))</x:f>
        <x:v>10.1016/j.jemermed.2007.11.024</x:v>
      </x:c>
      <x:c r="X1347" t="str">
        <x:v>18385001</x:v>
      </x:c>
      <x:c r="Y1347" t="str"/>
      <x:c r="Z1347"/>
      <x:c r="AA1347" t="str">
        <x:v>PubMed/MEDLINE</x:v>
      </x:c>
      <x:c r="AB1347" t="str">
        <x:v>PUBMED-B-v1.0-2026-08-28</x:v>
      </x:c>
      <x:c r="AC1347" t="str">
        <x:v>SP-PUBMED-B-20260828</x:v>
      </x:c>
      <x:c r="AD1347" s="499" t="n">
        <x:v>46262</x:v>
      </x:c>
      <x:c r="AE1347" s="499" t="n">
        <x:v>46272</x:v>
      </x:c>
      <x:c r="AF1347" t="str">
        <x:v>TEYYG4IR</x:v>
      </x:c>
      <x:c r="AG1347"/>
      <x:c r="AH1347" t="str">
        <x:v>Tactical Athlete → Operational Readiness Brazil</x:v>
      </x:c>
      <x:c r="AI1347" t="str">
        <x:v>evidence-family:B</x:v>
      </x:c>
      <x:c r="AJ1347"/>
      <x:c r="AK1347" t="str">
        <x:f>IF(AJ1347="","",IF(OR(LOWER(AJ1347)="brazil",LOWER(AJ1347)="brasil"),"Yes","No"))</x:f>
      </x:c>
      <x:c r="AL1347"/>
      <x:c r="AM1347"/>
      <x:c r="AN1347"/>
      <x:c r="AO1347"/>
      <x:c r="AP1347"/>
      <x:c r="AQ1347"/>
      <x:c r="AR1347"/>
      <x:c r="AS1347"/>
      <x:c r="AT1347"/>
      <x:c r="AU1347"/>
      <x:c r="AV1347"/>
      <x:c r="AW1347"/>
      <x:c r="AX1347"/>
      <x:c r="AY1347"/>
      <x:c r="AZ1347"/>
      <x:c r="BA1347"/>
      <x:c r="BB1347"/>
      <x:c r="BC1347"/>
      <x:c r="BD1347"/>
      <x:c r="BE1347"/>
      <x:c r="BF1347"/>
      <x:c r="BG1347"/>
      <x:c r="BH1347"/>
      <x:c r="BI1347"/>
      <x:c r="BJ1347"/>
      <x:c r="BK1347"/>
      <x:c r="BL1347"/>
      <x:c r="BM1347"/>
      <x:c r="BN1347"/>
      <x:c r="BO1347"/>
      <x:c r="BP1347"/>
      <x:c r="BQ1347"/>
      <x:c r="BR1347"/>
      <x:c r="BS1347"/>
      <x:c r="BT1347"/>
      <x:c r="BU1347"/>
      <x:c r="BV1347"/>
      <x:c r="BW1347"/>
      <x:c r="BX1347"/>
      <x:c r="BY1347"/>
      <x:c r="BZ1347"/>
      <x:c r="CA1347"/>
      <x:c r="CB1347"/>
      <x:c r="CC1347"/>
      <x:c r="CD1347"/>
      <x:c r="CE1347"/>
      <x:c r="CF1347"/>
      <x:c r="CG1347"/>
      <x:c r="CH1347"/>
      <x:c r="CI1347"/>
      <x:c r="CJ1347" t="str">
        <x:v>Yes</x:v>
      </x:c>
      <x:c r="CK1347" t="str">
        <x:v>Yes</x:v>
      </x:c>
      <x:c r="CL1347" t="str">
        <x:v>Yes</x:v>
      </x:c>
      <x:c r="CM1347" t="str">
        <x:v>Clear</x:v>
      </x:c>
      <x:c r="CN1347" t="str">
        <x:v>Verified — clear</x:v>
      </x:c>
      <x:c r="CO1347" t="n">
        <x:v>46272</x:v>
      </x:c>
      <x:c r="CP1347" t="str">
        <x:v>https://pubmed.ncbi.nlm.nih.gov/18385001/</x:v>
      </x:c>
      <x:c r="CQ1347"/>
      <x:c r="CR1347"/>
      <x:c r="CS1347"/>
      <x:c r="CT1347"/>
      <x:c r="CU1347"/>
      <x:c r="CV1347"/>
      <x:c r="CW1347"/>
      <x:c r="CX1347"/>
      <x:c r="CY1347"/>
      <x:c r="CZ1347"/>
      <x:c r="DA1347"/>
      <x:c r="DB1347" t="str">
        <x:f>IF(L1347="","",IF(AND(COUNT(CU1347:DA1347)=7,OR(CU1347=0,CU1347=1,CU1347=2),OR(CV1347=0,CV1347=1,CV1347=2),OR(CW1347=0,CW1347=1,CW1347=2),OR(CX1347=0,CX1347=1,CX1347=2),OR(CY1347=0,CY1347=1,CY1347=2),OR(CZ1347=0,CZ1347=1,CZ1347=2),OR(DA1347=0,DA1347=1,DA1347=2)),SUM(CU1347:DA1347),""))</x:f>
      </x:c>
      <x:c r="DC1347" t="str">
        <x:f>IF(DB1347="","",ROUND(DB1347/14*10,1))</x:f>
      </x:c>
      <x:c r="DD1347" t="str">
        <x:v>Pending</x:v>
      </x:c>
      <x:c r="DE1347" t="str">
        <x:f>IF(L1347="","",IF(DC1347="","Pending",IF(DD1347="Yes","CONDITIONAL — safety override",IF(DC1347&gt;=8,"HIGH",IF(DC1347&gt;=5,"CONDITIONAL","LOW")))))</x:f>
        <x:v>Pending</x:v>
      </x:c>
      <x:c r="DF1347" t="str">
        <x:v>Pending screening and full-text appraisal; no transferability judgment made at identification.</x:v>
      </x:c>
      <x:c r="DG1347"/>
      <x:c r="DH1347"/>
      <x:c r="DI1347"/>
      <x:c r="DJ1347"/>
      <x:c r="DK1347"/>
      <x:c r="DL1347"/>
      <x:c r="DM1347"/>
      <x:c r="DN1347"/>
      <x:c r="DO1347"/>
      <x:c r="DP1347"/>
      <x:c r="DQ1347"/>
      <x:c r="DR1347"/>
      <x:c r="DS1347"/>
      <x:c r="DT1347"/>
      <x:c r="DU1347"/>
      <x:c r="DV1347"/>
      <x:c r="DW1347"/>
      <x:c r="DX1347"/>
      <x:c r="DY1347"/>
      <x:c r="DZ1347" t="str">
        <x:v>Title/abstract screening alone does not establish effectiveness, causality, methodological quality, transferability to Brazilian public safety or an institutional recommendation.</x:v>
      </x:c>
      <x:c r="EA1347" t="str">
        <x:v>Pending</x:v>
      </x:c>
      <x:c r="EB1347" t="str">
        <x:f>IF(L1347="","",IF(EC1347="READY","Yes","No / Pending"))</x:f>
        <x:v>No / Pending</x:v>
      </x:c>
      <x:c r="EC1347" t="str">
        <x:f>IF(L1347="","",IF(OR(ISNUMBER(SEARCH("Retracted Publication",Q1347)),CM1347="Retracted",CN1347="Retracted",CM1347="Expression of Concern",CN1347="Expression of Concern",F1347="Not used",CG1347="Critical",CH1347="High",CH1347="Critical"),"BLOCKED — integrity or use restriction",IF(AND(CJ1347="Yes",CK1347="Yes",CL1347="Yes"),IF(AND(CM1347="Clear",CN1347="Verified — clear"),IF(AND(AND(LEN(TRIM(CF1347))&gt;0,LEFT(LOWER(TRIM(CF1347)),7)&lt;&gt;"pending"),OR(CG1347="High",CG1347="Moderate"),OR(CH1347="Low",CH1347="Some concerns",CH1347="Not applicable")),IF(AND(DD1347="No",OR(DE1347="HIGH",DE1347="CONDITIONAL"),AND(LEN(TRIM(DF1347))&gt;0,LEFT(LOWER(TRIM(DF1347)),7)&lt;&gt;"pending")),IF(AND(AND(LEN(TRIM(DT1347))&gt;0,LEFT(LOWER(TRIM(DT1347)),7)&lt;&gt;"pending"),AND(LEN(TRIM(DU1347))&gt;0,LEFT(LOWER(TRIM(DU1347)),7)&lt;&gt;"pending"),OR(AND(LEN(TRIM(DV1347))&gt;0,LEFT(LOWER(TRIM(DV1347)),7)&lt;&gt;"pending"),AND(LEN(TRIM(DW1347))&gt;0,LEFT(LOWER(TRIM(DW1347)),7)&lt;&gt;"pending")),AND(LEN(TRIM(DX1347))&gt;0,LEFT(LOWER(TRIM(DX1347)),7)&lt;&gt;"pending")),IF(AND(F1347="Claim-ready",OR(EA1347="Strong",EA1347="Moderate"),AND(LEN(TRIM(G1347))&gt;0,LEFT(LOWER(TRIM(G1347)),7)&lt;&gt;"pending"),G1347&lt;&gt;"No substantive use decision is permitted from identification metadata alone.",AND(LEN(TRIM(DZ1347))&gt;0,LEFT(LOWER(TRIM(DZ1347)),7)&lt;&gt;"pending"),DZ1347&lt;&gt;"Identification metadata alone does not permit any substantive scientific, causal, operational, or institutional claim.",AND(LEN(TRIM(EI1347))&gt;0,LEFT(LOWER(TRIM(EI1347)),7)&lt;&gt;"pending"),ISNUMBER(EH1347),EH1347&gt;0),"READY","PENDING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7" t="str">
        <x:v>Pending</x:v>
      </x:c>
      <x:c r="EE1347"/>
      <x:c r="EF1347" t="str">
        <x:v>Pending</x:v>
      </x:c>
      <x:c r="EG1347" t="str">
        <x:v>Pending</x:v>
      </x:c>
      <x:c r="EH1347"/>
      <x:c r="EI1347" s="501"/>
      <x:c r="EJ1347"/>
      <x:c r="EK1347" t="str">
        <x:v>Pending</x:v>
      </x:c>
      <x:c r="EL1347" t="n">
        <x:v>46272</x:v>
      </x:c>
      <x:c r="EM1347" t="str">
        <x:v>Production PubMed record imported and reconciled to Zotero item TEYYG4IR;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7" t="n">
        <x:f>IF(L1347="","",(IF(N1347&lt;&gt;"",1,0)+IF(O1347&lt;&gt;"",1,0)+IF(AJ1347&lt;&gt;"",1,0)+IF(AU1347&lt;&gt;"",1,0)+IF(BE1347&lt;&gt;"",1,0)+IF(CF1347&lt;&gt;"",1,0)+IF(CJ1347="Yes",1,0)+IF(CL1347="Yes",1,0)+IF(DE1347&lt;&gt;"Pending",1,0)+IF(F1347&lt;&gt;"",1,0)+IF(DZ1347&lt;&gt;"",1,0)+IF(EI1347&lt;&gt;"",1,0))/12)</x:f>
        <x:v>0.5</x:v>
      </x:c>
    </x:row>
    <x:row r="1348">
      <x:c r="A1348" t="str">
        <x:v>EV-1345</x:v>
      </x:c>
      <x:c r="B1348" t="str">
        <x:v>Integrity check</x:v>
      </x:c>
      <x:c r="C1348" t="str">
        <x:f>IF(L1348="","",IF(LEFT(EC1348,7)="BLOCKED","🔴 Do not use for conclusion",IF(EB1348="Yes","🟢 Claim-ready","🟡 Caution / context")))</x:f>
        <x:v>🟡 Caution / context</x:v>
      </x:c>
      <x:c r="D1348" t="str">
        <x:f>IF(L1348="","",EC1348)</x:f>
        <x:v>PENDING — appropriate appraisal</x:v>
      </x:c>
      <x:c r="E1348" t="str">
        <x:v>P3 — Medium</x:v>
      </x:c>
      <x:c r="F1348" t="str">
        <x:v>Pending</x:v>
      </x:c>
      <x:c r="G1348" t="str">
        <x:v>Title/abstract identify an explicit tactical/public-safety context and readiness domain; retain for full-text assessment.</x:v>
      </x:c>
      <x:c r="H1348" t="str">
        <x:v>Obtain and review lawful full text; confirm human adjudication; then select a design-specific appraisal instrument.</x:v>
      </x:c>
      <x:c r="I1348"/>
      <x:c r="J1348" t="str">
        <x:v>A — Core</x:v>
      </x:c>
      <x:c r="K1348" t="str">
        <x:v>IDENTIFIED</x:v>
      </x:c>
      <x:c r="L1348" t="str">
        <x:v>Tympanic membrane perforation and hearing loss from blast overpressure in Operation Enduring Freedom and Operation Iraqi Freedom wounded.</x:v>
      </x:c>
      <x:c r="M1348"/>
      <x:c r="N1348" t="str">
        <x:v>Ritenour, Amber E; Wickley, Aaron; Ritenour, Joshua S; Kriete, Brian R; Blackbourne, Lorne H; Holcomb, John B; Wade, Charles E</x:v>
      </x:c>
      <x:c r="O1348" t="n">
        <x:v>2008</x:v>
      </x:c>
      <x:c r="P1348" t="str">
        <x:v>The Journal of trauma</x:v>
      </x:c>
      <x:c r="Q1348" t="str">
        <x:v>Journal Article</x:v>
      </x:c>
      <x:c r="R1348" t="str">
        <x:v>Unclear</x:v>
      </x:c>
      <x:c r="S1348" t="str">
        <x:v>Unknown</x:v>
      </x:c>
      <x:c r="T1348" t="str">
        <x:v>eng</x:v>
      </x:c>
      <x:c r="U1348" t="str">
        <x:v>https://pubmed.ncbi.nlm.nih.gov/18376162/</x:v>
      </x:c>
      <x:c r="V1348" t="str">
        <x:v>10.1097/ta.0b013e318160773e</x:v>
      </x:c>
      <x:c r="W1348" t="str">
        <x:f>IF(V1348="","",LOWER(SUBSTITUTE(SUBSTITUTE(SUBSTITUTE(SUBSTITUTE(TRIM(V1348),"https://doi.org/",""),"http://doi.org/",""),"https://dx.doi.org/",""),"doi:","")))</x:f>
        <x:v>10.1097/ta.0b013e318160773e</x:v>
      </x:c>
      <x:c r="X1348" t="str">
        <x:v>18376162</x:v>
      </x:c>
      <x:c r="Y1348" t="str"/>
      <x:c r="Z1348"/>
      <x:c r="AA1348" t="str">
        <x:v>PubMed/MEDLINE</x:v>
      </x:c>
      <x:c r="AB1348" t="str">
        <x:v>PUBMED-A-v1.0-2026-08-28</x:v>
      </x:c>
      <x:c r="AC1348" t="str">
        <x:v>SP-PUBMED-A-20260828</x:v>
      </x:c>
      <x:c r="AD1348" s="499" t="n">
        <x:v>46262</x:v>
      </x:c>
      <x:c r="AE1348" s="499" t="n">
        <x:v>46272</x:v>
      </x:c>
      <x:c r="AF1348" t="str">
        <x:v>GQ5FYSK2</x:v>
      </x:c>
      <x:c r="AG1348"/>
      <x:c r="AH1348" t="str">
        <x:v>Tactical Athlete → Operational Readiness Brazil</x:v>
      </x:c>
      <x:c r="AI1348" t="str">
        <x:v>evidence-family:A</x:v>
      </x:c>
      <x:c r="AJ1348"/>
      <x:c r="AK1348" t="str">
        <x:f>IF(AJ1348="","",IF(OR(LOWER(AJ1348)="brazil",LOWER(AJ1348)="brasil"),"Yes","No"))</x:f>
      </x:c>
      <x:c r="AL1348"/>
      <x:c r="AM1348"/>
      <x:c r="AN1348"/>
      <x:c r="AO1348"/>
      <x:c r="AP1348"/>
      <x:c r="AQ1348"/>
      <x:c r="AR1348"/>
      <x:c r="AS1348"/>
      <x:c r="AT1348"/>
      <x:c r="AU1348"/>
      <x:c r="AV1348"/>
      <x:c r="AW1348"/>
      <x:c r="AX1348"/>
      <x:c r="AY1348"/>
      <x:c r="AZ1348"/>
      <x:c r="BA1348"/>
      <x:c r="BB1348"/>
      <x:c r="BC1348"/>
      <x:c r="BD1348"/>
      <x:c r="BE1348"/>
      <x:c r="BF1348"/>
      <x:c r="BG1348"/>
      <x:c r="BH1348"/>
      <x:c r="BI1348"/>
      <x:c r="BJ1348"/>
      <x:c r="BK1348"/>
      <x:c r="BL1348"/>
      <x:c r="BM1348"/>
      <x:c r="BN1348"/>
      <x:c r="BO1348"/>
      <x:c r="BP1348"/>
      <x:c r="BQ1348"/>
      <x:c r="BR1348"/>
      <x:c r="BS1348"/>
      <x:c r="BT1348"/>
      <x:c r="BU1348"/>
      <x:c r="BV1348"/>
      <x:c r="BW1348"/>
      <x:c r="BX1348"/>
      <x:c r="BY1348"/>
      <x:c r="BZ1348"/>
      <x:c r="CA1348"/>
      <x:c r="CB1348"/>
      <x:c r="CC1348"/>
      <x:c r="CD1348"/>
      <x:c r="CE1348"/>
      <x:c r="CF1348"/>
      <x:c r="CG1348"/>
      <x:c r="CH1348"/>
      <x:c r="CI1348"/>
      <x:c r="CJ1348" t="str">
        <x:v>Yes</x:v>
      </x:c>
      <x:c r="CK1348" t="str">
        <x:v>Yes</x:v>
      </x:c>
      <x:c r="CL1348" t="str">
        <x:v>Yes</x:v>
      </x:c>
      <x:c r="CM1348" t="str">
        <x:v>Clear</x:v>
      </x:c>
      <x:c r="CN1348" t="str">
        <x:v>Verified — clear</x:v>
      </x:c>
      <x:c r="CO1348" t="n">
        <x:v>46272</x:v>
      </x:c>
      <x:c r="CP1348" t="str">
        <x:v>https://pubmed.ncbi.nlm.nih.gov/18376162/</x:v>
      </x:c>
      <x:c r="CQ1348"/>
      <x:c r="CR1348"/>
      <x:c r="CS1348"/>
      <x:c r="CT1348"/>
      <x:c r="CU1348"/>
      <x:c r="CV1348"/>
      <x:c r="CW1348"/>
      <x:c r="CX1348"/>
      <x:c r="CY1348"/>
      <x:c r="CZ1348"/>
      <x:c r="DA1348"/>
      <x:c r="DB1348" t="str">
        <x:f>IF(L1348="","",IF(AND(COUNT(CU1348:DA1348)=7,OR(CU1348=0,CU1348=1,CU1348=2),OR(CV1348=0,CV1348=1,CV1348=2),OR(CW1348=0,CW1348=1,CW1348=2),OR(CX1348=0,CX1348=1,CX1348=2),OR(CY1348=0,CY1348=1,CY1348=2),OR(CZ1348=0,CZ1348=1,CZ1348=2),OR(DA1348=0,DA1348=1,DA1348=2)),SUM(CU1348:DA1348),""))</x:f>
      </x:c>
      <x:c r="DC1348" t="str">
        <x:f>IF(DB1348="","",ROUND(DB1348/14*10,1))</x:f>
      </x:c>
      <x:c r="DD1348" t="str">
        <x:v>Pending</x:v>
      </x:c>
      <x:c r="DE1348" t="str">
        <x:f>IF(L1348="","",IF(DC1348="","Pending",IF(DD1348="Yes","CONDITIONAL — safety override",IF(DC1348&gt;=8,"HIGH",IF(DC1348&gt;=5,"CONDITIONAL","LOW")))))</x:f>
        <x:v>Pending</x:v>
      </x:c>
      <x:c r="DF1348" t="str">
        <x:v>Pending screening and full-text appraisal; no transferability judgment made at identification.</x:v>
      </x:c>
      <x:c r="DG1348"/>
      <x:c r="DH1348"/>
      <x:c r="DI1348"/>
      <x:c r="DJ1348"/>
      <x:c r="DK1348"/>
      <x:c r="DL1348"/>
      <x:c r="DM1348"/>
      <x:c r="DN1348"/>
      <x:c r="DO1348"/>
      <x:c r="DP1348"/>
      <x:c r="DQ1348"/>
      <x:c r="DR1348"/>
      <x:c r="DS1348"/>
      <x:c r="DT1348"/>
      <x:c r="DU1348"/>
      <x:c r="DV1348"/>
      <x:c r="DW1348"/>
      <x:c r="DX1348"/>
      <x:c r="DY1348"/>
      <x:c r="DZ1348" t="str">
        <x:v>Title/abstract screening alone does not establish effectiveness, causality, methodological quality, transferability to Brazilian public safety or an institutional recommendation.</x:v>
      </x:c>
      <x:c r="EA1348" t="str">
        <x:v>Pending</x:v>
      </x:c>
      <x:c r="EB1348" t="str">
        <x:f>IF(L1348="","",IF(EC1348="READY","Yes","No / Pending"))</x:f>
        <x:v>No / Pending</x:v>
      </x:c>
      <x:c r="EC1348" t="str">
        <x:f>IF(L1348="","",IF(OR(ISNUMBER(SEARCH("Retracted Publication",Q1348)),CM1348="Retracted",CN1348="Retracted",CM1348="Expression of Concern",CN1348="Expression of Concern",F1348="Not used",CG1348="Critical",CH1348="High",CH1348="Critical"),"BLOCKED — integrity or use restriction",IF(AND(CJ1348="Yes",CK1348="Yes",CL1348="Yes"),IF(AND(CM1348="Clear",CN1348="Verified — clear"),IF(AND(AND(LEN(TRIM(CF1348))&gt;0,LEFT(LOWER(TRIM(CF1348)),7)&lt;&gt;"pending"),OR(CG1348="High",CG1348="Moderate"),OR(CH1348="Low",CH1348="Some concerns",CH1348="Not applicable")),IF(AND(DD1348="No",OR(DE1348="HIGH",DE1348="CONDITIONAL"),AND(LEN(TRIM(DF1348))&gt;0,LEFT(LOWER(TRIM(DF1348)),7)&lt;&gt;"pending")),IF(AND(AND(LEN(TRIM(DT1348))&gt;0,LEFT(LOWER(TRIM(DT1348)),7)&lt;&gt;"pending"),AND(LEN(TRIM(DU1348))&gt;0,LEFT(LOWER(TRIM(DU1348)),7)&lt;&gt;"pending"),OR(AND(LEN(TRIM(DV1348))&gt;0,LEFT(LOWER(TRIM(DV1348)),7)&lt;&gt;"pending"),AND(LEN(TRIM(DW1348))&gt;0,LEFT(LOWER(TRIM(DW1348)),7)&lt;&gt;"pending")),AND(LEN(TRIM(DX1348))&gt;0,LEFT(LOWER(TRIM(DX1348)),7)&lt;&gt;"pending")),IF(AND(F1348="Claim-ready",OR(EA1348="Strong",EA1348="Moderate"),AND(LEN(TRIM(G1348))&gt;0,LEFT(LOWER(TRIM(G1348)),7)&lt;&gt;"pending"),G1348&lt;&gt;"No substantive use decision is permitted from identification metadata alone.",AND(LEN(TRIM(DZ1348))&gt;0,LEFT(LOWER(TRIM(DZ1348)),7)&lt;&gt;"pending"),DZ1348&lt;&gt;"Identification metadata alone does not permit any substantive scientific, causal, operational, or institutional claim.",AND(LEN(TRIM(EI1348))&gt;0,LEFT(LOWER(TRIM(EI1348)),7)&lt;&gt;"pending"),ISNUMBER(EH1348),EH1348&gt;0),"READY","PENDING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8" t="str">
        <x:v>Pending</x:v>
      </x:c>
      <x:c r="EE1348"/>
      <x:c r="EF1348" t="str">
        <x:v>Pending</x:v>
      </x:c>
      <x:c r="EG1348" t="str">
        <x:v>Pending</x:v>
      </x:c>
      <x:c r="EH1348"/>
      <x:c r="EI1348" s="501"/>
      <x:c r="EJ1348"/>
      <x:c r="EK1348" t="str">
        <x:v>Pending</x:v>
      </x:c>
      <x:c r="EL1348" t="n">
        <x:v>46272</x:v>
      </x:c>
      <x:c r="EM1348" t="str">
        <x:v>Production PubMed record imported and reconciled to Zotero item GQ5FYSK2;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48" t="n">
        <x:f>IF(L1348="","",(IF(N1348&lt;&gt;"",1,0)+IF(O1348&lt;&gt;"",1,0)+IF(AJ1348&lt;&gt;"",1,0)+IF(AU1348&lt;&gt;"",1,0)+IF(BE1348&lt;&gt;"",1,0)+IF(CF1348&lt;&gt;"",1,0)+IF(CJ1348="Yes",1,0)+IF(CL1348="Yes",1,0)+IF(DE1348&lt;&gt;"Pending",1,0)+IF(F1348&lt;&gt;"",1,0)+IF(DZ1348&lt;&gt;"",1,0)+IF(EI1348&lt;&gt;"",1,0))/12)</x:f>
        <x:v>0.5</x:v>
      </x:c>
    </x:row>
    <x:row r="1349">
      <x:c r="A1349" t="str">
        <x:v>EV-1346</x:v>
      </x:c>
      <x:c r="B1349" t="str">
        <x:v>Integrity check</x:v>
      </x:c>
      <x:c r="C1349" t="str">
        <x:f>IF(L1349="","",IF(LEFT(EC1349,7)="BLOCKED","🔴 Do not use for conclusion",IF(EB1349="Yes","🟢 Claim-ready","🟡 Caution / context")))</x:f>
        <x:v>🟡 Caution / context</x:v>
      </x:c>
      <x:c r="D1349" t="str">
        <x:f>IF(L1349="","",EC1349)</x:f>
        <x:v>PENDING — appropriate appraisal</x:v>
      </x:c>
      <x:c r="E1349" t="str">
        <x:v>P3 — Medium</x:v>
      </x:c>
      <x:c r="F1349" t="str">
        <x:v>Pending</x:v>
      </x:c>
      <x:c r="G1349" t="str">
        <x:v>A potentially relevant concept is present, but direct applicability is ambiguous at title/abstract level.</x:v>
      </x:c>
      <x:c r="H1349" t="str">
        <x:v>Human title/abstract adjudication; retrieve full text if relevance remains plausible.</x:v>
      </x:c>
      <x:c r="I1349"/>
      <x:c r="J1349" t="str">
        <x:v>A — Core</x:v>
      </x:c>
      <x:c r="K1349" t="str">
        <x:v>IDENTIFIED</x:v>
      </x:c>
      <x:c r="L1349" t="str">
        <x:v>Successful treatment of disabling cholinergic urticaria.</x:v>
      </x:c>
      <x:c r="M1349"/>
      <x:c r="N1349" t="str">
        <x:v>Feinberg, Jeff H; Toner, Charles B</x:v>
      </x:c>
      <x:c r="O1349" t="n">
        <x:v>2008</x:v>
      </x:c>
      <x:c r="P1349" t="str">
        <x:v>Military medicine</x:v>
      </x:c>
      <x:c r="Q1349" t="str">
        <x:v>Case Reports; Journal Article</x:v>
      </x:c>
      <x:c r="R1349" t="str">
        <x:v>Unclear</x:v>
      </x:c>
      <x:c r="S1349" t="str">
        <x:v>Unknown</x:v>
      </x:c>
      <x:c r="T1349" t="str">
        <x:v>eng</x:v>
      </x:c>
      <x:c r="U1349" t="str">
        <x:v>https://pubmed.ncbi.nlm.nih.gov/18333501/</x:v>
      </x:c>
      <x:c r="V1349" t="str">
        <x:v>10.7205/milmed.173.2.217</x:v>
      </x:c>
      <x:c r="W1349" t="str">
        <x:f>IF(V1349="","",LOWER(SUBSTITUTE(SUBSTITUTE(SUBSTITUTE(SUBSTITUTE(TRIM(V1349),"https://doi.org/",""),"http://doi.org/",""),"https://dx.doi.org/",""),"doi:","")))</x:f>
        <x:v>10.7205/milmed.173.2.217</x:v>
      </x:c>
      <x:c r="X1349" t="str">
        <x:v>18333501</x:v>
      </x:c>
      <x:c r="Y1349" t="str"/>
      <x:c r="Z1349"/>
      <x:c r="AA1349" t="str">
        <x:v>PubMed/MEDLINE</x:v>
      </x:c>
      <x:c r="AB1349" t="str">
        <x:v>PUBMED-A-v1.0-2026-08-28</x:v>
      </x:c>
      <x:c r="AC1349" t="str">
        <x:v>SP-PUBMED-A-20260828</x:v>
      </x:c>
      <x:c r="AD1349" s="499" t="n">
        <x:v>46262</x:v>
      </x:c>
      <x:c r="AE1349" s="499" t="n">
        <x:v>46272</x:v>
      </x:c>
      <x:c r="AF1349" t="str">
        <x:v>5BHEXXFU</x:v>
      </x:c>
      <x:c r="AG1349"/>
      <x:c r="AH1349" t="str">
        <x:v>Tactical Athlete → Operational Readiness Brazil</x:v>
      </x:c>
      <x:c r="AI1349" t="str">
        <x:v>evidence-family:A</x:v>
      </x:c>
      <x:c r="AJ1349"/>
      <x:c r="AK1349" t="str">
        <x:f>IF(AJ1349="","",IF(OR(LOWER(AJ1349)="brazil",LOWER(AJ1349)="brasil"),"Yes","No"))</x:f>
      </x:c>
      <x:c r="AL1349"/>
      <x:c r="AM1349"/>
      <x:c r="AN1349"/>
      <x:c r="AO1349"/>
      <x:c r="AP1349"/>
      <x:c r="AQ1349"/>
      <x:c r="AR1349"/>
      <x:c r="AS1349"/>
      <x:c r="AT1349"/>
      <x:c r="AU1349"/>
      <x:c r="AV1349"/>
      <x:c r="AW1349"/>
      <x:c r="AX1349"/>
      <x:c r="AY1349"/>
      <x:c r="AZ1349"/>
      <x:c r="BA1349"/>
      <x:c r="BB1349"/>
      <x:c r="BC1349"/>
      <x:c r="BD1349"/>
      <x:c r="BE1349"/>
      <x:c r="BF1349"/>
      <x:c r="BG1349"/>
      <x:c r="BH1349"/>
      <x:c r="BI1349"/>
      <x:c r="BJ1349"/>
      <x:c r="BK1349"/>
      <x:c r="BL1349"/>
      <x:c r="BM1349"/>
      <x:c r="BN1349"/>
      <x:c r="BO1349"/>
      <x:c r="BP1349"/>
      <x:c r="BQ1349"/>
      <x:c r="BR1349"/>
      <x:c r="BS1349"/>
      <x:c r="BT1349"/>
      <x:c r="BU1349"/>
      <x:c r="BV1349"/>
      <x:c r="BW1349"/>
      <x:c r="BX1349"/>
      <x:c r="BY1349"/>
      <x:c r="BZ1349"/>
      <x:c r="CA1349"/>
      <x:c r="CB1349"/>
      <x:c r="CC1349"/>
      <x:c r="CD1349"/>
      <x:c r="CE1349"/>
      <x:c r="CF1349"/>
      <x:c r="CG1349"/>
      <x:c r="CH1349"/>
      <x:c r="CI1349"/>
      <x:c r="CJ1349" t="str">
        <x:v>Yes</x:v>
      </x:c>
      <x:c r="CK1349" t="str">
        <x:v>Yes</x:v>
      </x:c>
      <x:c r="CL1349" t="str">
        <x:v>Yes</x:v>
      </x:c>
      <x:c r="CM1349" t="str">
        <x:v>Clear</x:v>
      </x:c>
      <x:c r="CN1349" t="str">
        <x:v>Verified — clear</x:v>
      </x:c>
      <x:c r="CO1349" t="n">
        <x:v>46272</x:v>
      </x:c>
      <x:c r="CP1349" t="str">
        <x:v>https://pubmed.ncbi.nlm.nih.gov/18333501/</x:v>
      </x:c>
      <x:c r="CQ1349"/>
      <x:c r="CR1349"/>
      <x:c r="CS1349"/>
      <x:c r="CT1349"/>
      <x:c r="CU1349"/>
      <x:c r="CV1349"/>
      <x:c r="CW1349"/>
      <x:c r="CX1349"/>
      <x:c r="CY1349"/>
      <x:c r="CZ1349"/>
      <x:c r="DA1349"/>
      <x:c r="DB1349" t="str">
        <x:f>IF(L1349="","",IF(AND(COUNT(CU1349:DA1349)=7,OR(CU1349=0,CU1349=1,CU1349=2),OR(CV1349=0,CV1349=1,CV1349=2),OR(CW1349=0,CW1349=1,CW1349=2),OR(CX1349=0,CX1349=1,CX1349=2),OR(CY1349=0,CY1349=1,CY1349=2),OR(CZ1349=0,CZ1349=1,CZ1349=2),OR(DA1349=0,DA1349=1,DA1349=2)),SUM(CU1349:DA1349),""))</x:f>
      </x:c>
      <x:c r="DC1349" t="str">
        <x:f>IF(DB1349="","",ROUND(DB1349/14*10,1))</x:f>
      </x:c>
      <x:c r="DD1349" t="str">
        <x:v>Pending</x:v>
      </x:c>
      <x:c r="DE1349" t="str">
        <x:f>IF(L1349="","",IF(DC1349="","Pending",IF(DD1349="Yes","CONDITIONAL — safety override",IF(DC1349&gt;=8,"HIGH",IF(DC1349&gt;=5,"CONDITIONAL","LOW")))))</x:f>
        <x:v>Pending</x:v>
      </x:c>
      <x:c r="DF1349" t="str">
        <x:v>Pending screening and full-text appraisal; no transferability judgment made at identification.</x:v>
      </x:c>
      <x:c r="DG1349"/>
      <x:c r="DH1349"/>
      <x:c r="DI1349"/>
      <x:c r="DJ1349"/>
      <x:c r="DK1349"/>
      <x:c r="DL1349"/>
      <x:c r="DM1349"/>
      <x:c r="DN1349"/>
      <x:c r="DO1349"/>
      <x:c r="DP1349"/>
      <x:c r="DQ1349"/>
      <x:c r="DR1349"/>
      <x:c r="DS1349"/>
      <x:c r="DT1349"/>
      <x:c r="DU1349"/>
      <x:c r="DV1349"/>
      <x:c r="DW1349"/>
      <x:c r="DX1349"/>
      <x:c r="DY1349"/>
      <x:c r="DZ1349" t="str">
        <x:v>Title/abstract information is insufficient for a substantive scientific, causal, transferability or institutional claim.</x:v>
      </x:c>
      <x:c r="EA1349" t="str">
        <x:v>Pending</x:v>
      </x:c>
      <x:c r="EB1349" t="str">
        <x:f>IF(L1349="","",IF(EC1349="READY","Yes","No / Pending"))</x:f>
        <x:v>No / Pending</x:v>
      </x:c>
      <x:c r="EC1349" t="str">
        <x:f>IF(L1349="","",IF(OR(ISNUMBER(SEARCH("Retracted Publication",Q1349)),CM1349="Retracted",CN1349="Retracted",CM1349="Expression of Concern",CN1349="Expression of Concern",F1349="Not used",CG1349="Critical",CH1349="High",CH1349="Critical"),"BLOCKED — integrity or use restriction",IF(AND(CJ1349="Yes",CK1349="Yes",CL1349="Yes"),IF(AND(CM1349="Clear",CN1349="Verified — clear"),IF(AND(AND(LEN(TRIM(CF1349))&gt;0,LEFT(LOWER(TRIM(CF1349)),7)&lt;&gt;"pending"),OR(CG1349="High",CG1349="Moderate"),OR(CH1349="Low",CH1349="Some concerns",CH1349="Not applicable")),IF(AND(DD1349="No",OR(DE1349="HIGH",DE1349="CONDITIONAL"),AND(LEN(TRIM(DF1349))&gt;0,LEFT(LOWER(TRIM(DF1349)),7)&lt;&gt;"pending")),IF(AND(AND(LEN(TRIM(DT1349))&gt;0,LEFT(LOWER(TRIM(DT1349)),7)&lt;&gt;"pending"),AND(LEN(TRIM(DU1349))&gt;0,LEFT(LOWER(TRIM(DU1349)),7)&lt;&gt;"pending"),OR(AND(LEN(TRIM(DV1349))&gt;0,LEFT(LOWER(TRIM(DV1349)),7)&lt;&gt;"pending"),AND(LEN(TRIM(DW1349))&gt;0,LEFT(LOWER(TRIM(DW1349)),7)&lt;&gt;"pending")),AND(LEN(TRIM(DX1349))&gt;0,LEFT(LOWER(TRIM(DX1349)),7)&lt;&gt;"pending")),IF(AND(F1349="Claim-ready",OR(EA1349="Strong",EA1349="Moderate"),AND(LEN(TRIM(G1349))&gt;0,LEFT(LOWER(TRIM(G1349)),7)&lt;&gt;"pending"),G1349&lt;&gt;"No substantive use decision is permitted from identification metadata alone.",AND(LEN(TRIM(DZ1349))&gt;0,LEFT(LOWER(TRIM(DZ1349)),7)&lt;&gt;"pending"),DZ1349&lt;&gt;"Identification metadata alone does not permit any substantive scientific, causal, operational, or institutional claim.",AND(LEN(TRIM(EI1349))&gt;0,LEFT(LOWER(TRIM(EI1349)),7)&lt;&gt;"pending"),ISNUMBER(EH1349),EH1349&gt;0),"READY","PENDING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49" t="str">
        <x:v>Pending</x:v>
      </x:c>
      <x:c r="EE1349"/>
      <x:c r="EF1349" t="str">
        <x:v>Pending</x:v>
      </x:c>
      <x:c r="EG1349" t="str">
        <x:v>Pending</x:v>
      </x:c>
      <x:c r="EH1349"/>
      <x:c r="EI1349" s="501"/>
      <x:c r="EJ1349"/>
      <x:c r="EK1349" t="str">
        <x:v>Pending</x:v>
      </x:c>
      <x:c r="EL1349" t="n">
        <x:v>46272</x:v>
      </x:c>
      <x:c r="EM1349" t="str">
        <x:v>Production PubMed record imported and reconciled to Zotero item 5BHEXXFU;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49" t="n">
        <x:f>IF(L1349="","",(IF(N1349&lt;&gt;"",1,0)+IF(O1349&lt;&gt;"",1,0)+IF(AJ1349&lt;&gt;"",1,0)+IF(AU1349&lt;&gt;"",1,0)+IF(BE1349&lt;&gt;"",1,0)+IF(CF1349&lt;&gt;"",1,0)+IF(CJ1349="Yes",1,0)+IF(CL1349="Yes",1,0)+IF(DE1349&lt;&gt;"Pending",1,0)+IF(F1349&lt;&gt;"",1,0)+IF(DZ1349&lt;&gt;"",1,0)+IF(EI1349&lt;&gt;"",1,0))/12)</x:f>
        <x:v>0.5</x:v>
      </x:c>
    </x:row>
    <x:row r="1350">
      <x:c r="A1350" t="str">
        <x:v>EV-1347</x:v>
      </x:c>
      <x:c r="B1350" t="str">
        <x:v>Integrity check</x:v>
      </x:c>
      <x:c r="C1350" t="str">
        <x:f>IF(L1350="","",IF(LEFT(EC1350,7)="BLOCKED","🔴 Do not use for conclusion",IF(EB1350="Yes","🟢 Claim-ready","🟡 Caution / context")))</x:f>
        <x:v>🟡 Caution / context</x:v>
      </x:c>
      <x:c r="D1350" t="str">
        <x:f>IF(L1350="","",EC1350)</x:f>
        <x:v>PENDING — appropriate appraisal</x:v>
      </x:c>
      <x:c r="E1350" t="str">
        <x:v>P3 — Medium</x:v>
      </x:c>
      <x:c r="F1350" t="str">
        <x:v>Pending</x:v>
      </x:c>
      <x:c r="G1350" t="str">
        <x:v>Title/abstract identify an explicit tactical/public-safety context and readiness domain; retain for full-text assessment.</x:v>
      </x:c>
      <x:c r="H1350" t="str">
        <x:v>Obtain and review lawful full text; confirm human adjudication; then select a design-specific appraisal instrument.</x:v>
      </x:c>
      <x:c r="I1350"/>
      <x:c r="J1350" t="str">
        <x:v>A — Core</x:v>
      </x:c>
      <x:c r="K1350" t="str">
        <x:v>IDENTIFIED</x:v>
      </x:c>
      <x:c r="L1350" t="str">
        <x:v>A longitudinal study of dental experience during the first four years of military experience.</x:v>
      </x:c>
      <x:c r="M1350"/>
      <x:c r="N1350" t="str">
        <x:v>York, Andrew K; Moss, David L; Martin, G</x:v>
      </x:c>
      <x:c r="O1350" t="n">
        <x:v>2008</x:v>
      </x:c>
      <x:c r="P1350" t="str">
        <x:v>Military medicine</x:v>
      </x:c>
      <x:c r="Q1350" t="str">
        <x:v>Journal Article</x:v>
      </x:c>
      <x:c r="R1350" t="str">
        <x:v>Unclear</x:v>
      </x:c>
      <x:c r="S1350" t="str">
        <x:v>Unknown</x:v>
      </x:c>
      <x:c r="T1350" t="str">
        <x:v>eng</x:v>
      </x:c>
      <x:c r="U1350" t="str">
        <x:v>https://pubmed.ncbi.nlm.nih.gov/18277721/</x:v>
      </x:c>
      <x:c r="V1350" t="str">
        <x:v>10.7205/milmed.173.supplement_1.38</x:v>
      </x:c>
      <x:c r="W1350" t="str">
        <x:f>IF(V1350="","",LOWER(SUBSTITUTE(SUBSTITUTE(SUBSTITUTE(SUBSTITUTE(TRIM(V1350),"https://doi.org/",""),"http://doi.org/",""),"https://dx.doi.org/",""),"doi:","")))</x:f>
        <x:v>10.7205/milmed.173.supplement_1.38</x:v>
      </x:c>
      <x:c r="X1350" t="str">
        <x:v>18277721</x:v>
      </x:c>
      <x:c r="Y1350" t="str"/>
      <x:c r="Z1350"/>
      <x:c r="AA1350" t="str">
        <x:v>PubMed/MEDLINE</x:v>
      </x:c>
      <x:c r="AB1350" t="str">
        <x:v>PUBMED-A-v1.0-2026-08-28</x:v>
      </x:c>
      <x:c r="AC1350" t="str">
        <x:v>SP-PUBMED-A-20260828</x:v>
      </x:c>
      <x:c r="AD1350" s="499" t="n">
        <x:v>46262</x:v>
      </x:c>
      <x:c r="AE1350" s="499" t="n">
        <x:v>46272</x:v>
      </x:c>
      <x:c r="AF1350" t="str">
        <x:v>WT8KHLWG</x:v>
      </x:c>
      <x:c r="AG1350"/>
      <x:c r="AH1350" t="str">
        <x:v>Tactical Athlete → Operational Readiness Brazil</x:v>
      </x:c>
      <x:c r="AI1350" t="str">
        <x:v>evidence-family:A</x:v>
      </x:c>
      <x:c r="AJ1350"/>
      <x:c r="AK1350" t="str">
        <x:f>IF(AJ1350="","",IF(OR(LOWER(AJ1350)="brazil",LOWER(AJ1350)="brasil"),"Yes","No"))</x:f>
      </x:c>
      <x:c r="AL1350"/>
      <x:c r="AM1350"/>
      <x:c r="AN1350"/>
      <x:c r="AO1350"/>
      <x:c r="AP1350"/>
      <x:c r="AQ1350"/>
      <x:c r="AR1350"/>
      <x:c r="AS1350"/>
      <x:c r="AT1350"/>
      <x:c r="AU1350"/>
      <x:c r="AV1350"/>
      <x:c r="AW1350"/>
      <x:c r="AX1350"/>
      <x:c r="AY1350"/>
      <x:c r="AZ1350"/>
      <x:c r="BA1350"/>
      <x:c r="BB1350"/>
      <x:c r="BC1350"/>
      <x:c r="BD1350"/>
      <x:c r="BE1350"/>
      <x:c r="BF1350"/>
      <x:c r="BG1350"/>
      <x:c r="BH1350"/>
      <x:c r="BI1350"/>
      <x:c r="BJ1350"/>
      <x:c r="BK1350"/>
      <x:c r="BL1350"/>
      <x:c r="BM1350"/>
      <x:c r="BN1350"/>
      <x:c r="BO1350"/>
      <x:c r="BP1350"/>
      <x:c r="BQ1350"/>
      <x:c r="BR1350"/>
      <x:c r="BS1350"/>
      <x:c r="BT1350"/>
      <x:c r="BU1350"/>
      <x:c r="BV1350"/>
      <x:c r="BW1350"/>
      <x:c r="BX1350"/>
      <x:c r="BY1350"/>
      <x:c r="BZ1350"/>
      <x:c r="CA1350"/>
      <x:c r="CB1350"/>
      <x:c r="CC1350"/>
      <x:c r="CD1350"/>
      <x:c r="CE1350"/>
      <x:c r="CF1350"/>
      <x:c r="CG1350"/>
      <x:c r="CH1350"/>
      <x:c r="CI1350"/>
      <x:c r="CJ1350" t="str">
        <x:v>Yes</x:v>
      </x:c>
      <x:c r="CK1350" t="str">
        <x:v>Yes</x:v>
      </x:c>
      <x:c r="CL1350" t="str">
        <x:v>Yes</x:v>
      </x:c>
      <x:c r="CM1350" t="str">
        <x:v>Clear</x:v>
      </x:c>
      <x:c r="CN1350" t="str">
        <x:v>Verified — clear</x:v>
      </x:c>
      <x:c r="CO1350" t="n">
        <x:v>46272</x:v>
      </x:c>
      <x:c r="CP1350" t="str">
        <x:v>https://pubmed.ncbi.nlm.nih.gov/18277721/</x:v>
      </x:c>
      <x:c r="CQ1350"/>
      <x:c r="CR1350"/>
      <x:c r="CS1350"/>
      <x:c r="CT1350"/>
      <x:c r="CU1350"/>
      <x:c r="CV1350"/>
      <x:c r="CW1350"/>
      <x:c r="CX1350"/>
      <x:c r="CY1350"/>
      <x:c r="CZ1350"/>
      <x:c r="DA1350"/>
      <x:c r="DB1350" t="str">
        <x:f>IF(L1350="","",IF(AND(COUNT(CU1350:DA1350)=7,OR(CU1350=0,CU1350=1,CU1350=2),OR(CV1350=0,CV1350=1,CV1350=2),OR(CW1350=0,CW1350=1,CW1350=2),OR(CX1350=0,CX1350=1,CX1350=2),OR(CY1350=0,CY1350=1,CY1350=2),OR(CZ1350=0,CZ1350=1,CZ1350=2),OR(DA1350=0,DA1350=1,DA1350=2)),SUM(CU1350:DA1350),""))</x:f>
      </x:c>
      <x:c r="DC1350" t="str">
        <x:f>IF(DB1350="","",ROUND(DB1350/14*10,1))</x:f>
      </x:c>
      <x:c r="DD1350" t="str">
        <x:v>Pending</x:v>
      </x:c>
      <x:c r="DE1350" t="str">
        <x:f>IF(L1350="","",IF(DC1350="","Pending",IF(DD1350="Yes","CONDITIONAL — safety override",IF(DC1350&gt;=8,"HIGH",IF(DC1350&gt;=5,"CONDITIONAL","LOW")))))</x:f>
        <x:v>Pending</x:v>
      </x:c>
      <x:c r="DF1350" t="str">
        <x:v>Pending screening and full-text appraisal; no transferability judgment made at identification.</x:v>
      </x:c>
      <x:c r="DG1350"/>
      <x:c r="DH1350"/>
      <x:c r="DI1350"/>
      <x:c r="DJ1350"/>
      <x:c r="DK1350"/>
      <x:c r="DL1350"/>
      <x:c r="DM1350"/>
      <x:c r="DN1350"/>
      <x:c r="DO1350"/>
      <x:c r="DP1350"/>
      <x:c r="DQ1350"/>
      <x:c r="DR1350"/>
      <x:c r="DS1350"/>
      <x:c r="DT1350"/>
      <x:c r="DU1350"/>
      <x:c r="DV1350"/>
      <x:c r="DW1350"/>
      <x:c r="DX1350"/>
      <x:c r="DY1350"/>
      <x:c r="DZ1350" t="str">
        <x:v>Title/abstract screening alone does not establish effectiveness, causality, methodological quality, transferability to Brazilian public safety or an institutional recommendation.</x:v>
      </x:c>
      <x:c r="EA1350" t="str">
        <x:v>Pending</x:v>
      </x:c>
      <x:c r="EB1350" t="str">
        <x:f>IF(L1350="","",IF(EC1350="READY","Yes","No / Pending"))</x:f>
        <x:v>No / Pending</x:v>
      </x:c>
      <x:c r="EC1350" t="str">
        <x:f>IF(L1350="","",IF(OR(ISNUMBER(SEARCH("Retracted Publication",Q1350)),CM1350="Retracted",CN1350="Retracted",CM1350="Expression of Concern",CN1350="Expression of Concern",F1350="Not used",CG1350="Critical",CH1350="High",CH1350="Critical"),"BLOCKED — integrity or use restriction",IF(AND(CJ1350="Yes",CK1350="Yes",CL1350="Yes"),IF(AND(CM1350="Clear",CN1350="Verified — clear"),IF(AND(AND(LEN(TRIM(CF1350))&gt;0,LEFT(LOWER(TRIM(CF1350)),7)&lt;&gt;"pending"),OR(CG1350="High",CG1350="Moderate"),OR(CH1350="Low",CH1350="Some concerns",CH1350="Not applicable")),IF(AND(DD1350="No",OR(DE1350="HIGH",DE1350="CONDITIONAL"),AND(LEN(TRIM(DF1350))&gt;0,LEFT(LOWER(TRIM(DF1350)),7)&lt;&gt;"pending")),IF(AND(AND(LEN(TRIM(DT1350))&gt;0,LEFT(LOWER(TRIM(DT1350)),7)&lt;&gt;"pending"),AND(LEN(TRIM(DU1350))&gt;0,LEFT(LOWER(TRIM(DU1350)),7)&lt;&gt;"pending"),OR(AND(LEN(TRIM(DV1350))&gt;0,LEFT(LOWER(TRIM(DV1350)),7)&lt;&gt;"pending"),AND(LEN(TRIM(DW1350))&gt;0,LEFT(LOWER(TRIM(DW1350)),7)&lt;&gt;"pending")),AND(LEN(TRIM(DX1350))&gt;0,LEFT(LOWER(TRIM(DX1350)),7)&lt;&gt;"pending")),IF(AND(F1350="Claim-ready",OR(EA1350="Strong",EA1350="Moderate"),AND(LEN(TRIM(G1350))&gt;0,LEFT(LOWER(TRIM(G1350)),7)&lt;&gt;"pending"),G1350&lt;&gt;"No substantive use decision is permitted from identification metadata alone.",AND(LEN(TRIM(DZ1350))&gt;0,LEFT(LOWER(TRIM(DZ1350)),7)&lt;&gt;"pending"),DZ1350&lt;&gt;"Identification metadata alone does not permit any substantive scientific, causal, operational, or institutional claim.",AND(LEN(TRIM(EI1350))&gt;0,LEFT(LOWER(TRIM(EI1350)),7)&lt;&gt;"pending"),ISNUMBER(EH1350),EH1350&gt;0),"READY","PENDING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0" t="str">
        <x:v>Pending</x:v>
      </x:c>
      <x:c r="EE1350"/>
      <x:c r="EF1350" t="str">
        <x:v>Pending</x:v>
      </x:c>
      <x:c r="EG1350" t="str">
        <x:v>Pending</x:v>
      </x:c>
      <x:c r="EH1350"/>
      <x:c r="EI1350" s="501"/>
      <x:c r="EJ1350"/>
      <x:c r="EK1350" t="str">
        <x:v>Pending</x:v>
      </x:c>
      <x:c r="EL1350" t="n">
        <x:v>46272</x:v>
      </x:c>
      <x:c r="EM1350" t="str">
        <x:v>Production PubMed record imported and reconciled to Zotero item WT8KHLWG;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0" t="n">
        <x:f>IF(L1350="","",(IF(N1350&lt;&gt;"",1,0)+IF(O1350&lt;&gt;"",1,0)+IF(AJ1350&lt;&gt;"",1,0)+IF(AU1350&lt;&gt;"",1,0)+IF(BE1350&lt;&gt;"",1,0)+IF(CF1350&lt;&gt;"",1,0)+IF(CJ1350="Yes",1,0)+IF(CL1350="Yes",1,0)+IF(DE1350&lt;&gt;"Pending",1,0)+IF(F1350&lt;&gt;"",1,0)+IF(DZ1350&lt;&gt;"",1,0)+IF(EI1350&lt;&gt;"",1,0))/12)</x:f>
        <x:v>0.5</x:v>
      </x:c>
    </x:row>
    <x:row r="1351">
      <x:c r="A1351" t="str">
        <x:v>EV-1348</x:v>
      </x:c>
      <x:c r="B1351" t="str">
        <x:v>Integrity check</x:v>
      </x:c>
      <x:c r="C1351" t="str">
        <x:f>IF(L1351="","",IF(LEFT(EC1351,7)="BLOCKED","🔴 Do not use for conclusion",IF(EB1351="Yes","🟢 Claim-ready","🟡 Caution / context")))</x:f>
        <x:v>🟡 Caution / context</x:v>
      </x:c>
      <x:c r="D1351" t="str">
        <x:f>IF(L1351="","",EC1351)</x:f>
        <x:v>PENDING — appropriate appraisal</x:v>
      </x:c>
      <x:c r="E1351" t="str">
        <x:v>P3 — Medium</x:v>
      </x:c>
      <x:c r="F1351" t="str">
        <x:v>Pending</x:v>
      </x:c>
      <x:c r="G1351" t="str">
        <x:v>Title/abstract identify an explicit tactical/public-safety context and readiness domain; retain for full-text assessment.</x:v>
      </x:c>
      <x:c r="H1351" t="str">
        <x:v>Obtain and review lawful full text; confirm human adjudication; then select a design-specific appraisal instrument.</x:v>
      </x:c>
      <x:c r="I1351"/>
      <x:c r="J1351" t="str">
        <x:v>A — Core</x:v>
      </x:c>
      <x:c r="K1351" t="str">
        <x:v>IDENTIFIED</x:v>
      </x:c>
      <x:c r="L1351" t="str">
        <x:v>Systematic review of physical fitness testing to evaluate the physical combat readiness of Royal Thai Armed Forces.</x:v>
      </x:c>
      <x:c r="M1351"/>
      <x:c r="N1351" t="str">
        <x:v>Panichkul, Suthee; Hatthachote, Panadda; Napradit, Phunphen; Khunphasee, Arom; Nathalang, Oytip</x:v>
      </x:c>
      <x:c r="O1351" t="n">
        <x:v>2007</x:v>
      </x:c>
      <x:c r="P1351" t="str">
        <x:v>Military medicine</x:v>
      </x:c>
      <x:c r="Q1351" t="str">
        <x:v>Evaluation Study; Journal Article</x:v>
      </x:c>
      <x:c r="R1351" t="str">
        <x:v>Unclear</x:v>
      </x:c>
      <x:c r="S1351" t="str">
        <x:v>Unknown</x:v>
      </x:c>
      <x:c r="T1351" t="str">
        <x:v>eng</x:v>
      </x:c>
      <x:c r="U1351" t="str">
        <x:v>https://pubmed.ncbi.nlm.nih.gov/18274020/</x:v>
      </x:c>
      <x:c r="V1351" t="str">
        <x:v>10.7205/milmed.172.12.1234</x:v>
      </x:c>
      <x:c r="W1351" t="str">
        <x:f>IF(V1351="","",LOWER(SUBSTITUTE(SUBSTITUTE(SUBSTITUTE(SUBSTITUTE(TRIM(V1351),"https://doi.org/",""),"http://doi.org/",""),"https://dx.doi.org/",""),"doi:","")))</x:f>
        <x:v>10.7205/milmed.172.12.1234</x:v>
      </x:c>
      <x:c r="X1351" t="str">
        <x:v>18274020</x:v>
      </x:c>
      <x:c r="Y1351" t="str"/>
      <x:c r="Z1351"/>
      <x:c r="AA1351" t="str">
        <x:v>PubMed/MEDLINE</x:v>
      </x:c>
      <x:c r="AB1351" t="str">
        <x:v>PUBMED-A-v1.0-2026-08-28</x:v>
      </x:c>
      <x:c r="AC1351" t="str">
        <x:v>SP-PUBMED-A-20260828</x:v>
      </x:c>
      <x:c r="AD1351" s="499" t="n">
        <x:v>46262</x:v>
      </x:c>
      <x:c r="AE1351" s="499" t="n">
        <x:v>46272</x:v>
      </x:c>
      <x:c r="AF1351" t="str">
        <x:v>3GIAHRGE</x:v>
      </x:c>
      <x:c r="AG1351"/>
      <x:c r="AH1351" t="str">
        <x:v>Tactical Athlete → Operational Readiness Brazil</x:v>
      </x:c>
      <x:c r="AI1351" t="str">
        <x:v>evidence-family:A</x:v>
      </x:c>
      <x:c r="AJ1351"/>
      <x:c r="AK1351" t="str">
        <x:f>IF(AJ1351="","",IF(OR(LOWER(AJ1351)="brazil",LOWER(AJ1351)="brasil"),"Yes","No"))</x:f>
      </x:c>
      <x:c r="AL1351"/>
      <x:c r="AM1351"/>
      <x:c r="AN1351"/>
      <x:c r="AO1351"/>
      <x:c r="AP1351"/>
      <x:c r="AQ1351"/>
      <x:c r="AR1351"/>
      <x:c r="AS1351"/>
      <x:c r="AT1351"/>
      <x:c r="AU1351"/>
      <x:c r="AV1351"/>
      <x:c r="AW1351"/>
      <x:c r="AX1351"/>
      <x:c r="AY1351"/>
      <x:c r="AZ1351"/>
      <x:c r="BA1351"/>
      <x:c r="BB1351"/>
      <x:c r="BC1351"/>
      <x:c r="BD1351"/>
      <x:c r="BE1351"/>
      <x:c r="BF1351"/>
      <x:c r="BG1351"/>
      <x:c r="BH1351"/>
      <x:c r="BI1351"/>
      <x:c r="BJ1351"/>
      <x:c r="BK1351"/>
      <x:c r="BL1351"/>
      <x:c r="BM1351"/>
      <x:c r="BN1351"/>
      <x:c r="BO1351"/>
      <x:c r="BP1351"/>
      <x:c r="BQ1351"/>
      <x:c r="BR1351"/>
      <x:c r="BS1351"/>
      <x:c r="BT1351"/>
      <x:c r="BU1351"/>
      <x:c r="BV1351"/>
      <x:c r="BW1351"/>
      <x:c r="BX1351"/>
      <x:c r="BY1351"/>
      <x:c r="BZ1351"/>
      <x:c r="CA1351"/>
      <x:c r="CB1351"/>
      <x:c r="CC1351"/>
      <x:c r="CD1351"/>
      <x:c r="CE1351"/>
      <x:c r="CF1351"/>
      <x:c r="CG1351"/>
      <x:c r="CH1351"/>
      <x:c r="CI1351"/>
      <x:c r="CJ1351" t="str">
        <x:v>Yes</x:v>
      </x:c>
      <x:c r="CK1351" t="str">
        <x:v>Yes</x:v>
      </x:c>
      <x:c r="CL1351" t="str">
        <x:v>Yes</x:v>
      </x:c>
      <x:c r="CM1351" t="str">
        <x:v>Clear</x:v>
      </x:c>
      <x:c r="CN1351" t="str">
        <x:v>Verified — clear</x:v>
      </x:c>
      <x:c r="CO1351" t="n">
        <x:v>46272</x:v>
      </x:c>
      <x:c r="CP1351" t="str">
        <x:v>https://pubmed.ncbi.nlm.nih.gov/18274020/</x:v>
      </x:c>
      <x:c r="CQ1351"/>
      <x:c r="CR1351"/>
      <x:c r="CS1351"/>
      <x:c r="CT1351"/>
      <x:c r="CU1351"/>
      <x:c r="CV1351"/>
      <x:c r="CW1351"/>
      <x:c r="CX1351"/>
      <x:c r="CY1351"/>
      <x:c r="CZ1351"/>
      <x:c r="DA1351"/>
      <x:c r="DB1351" t="str">
        <x:f>IF(L1351="","",IF(AND(COUNT(CU1351:DA1351)=7,OR(CU1351=0,CU1351=1,CU1351=2),OR(CV1351=0,CV1351=1,CV1351=2),OR(CW1351=0,CW1351=1,CW1351=2),OR(CX1351=0,CX1351=1,CX1351=2),OR(CY1351=0,CY1351=1,CY1351=2),OR(CZ1351=0,CZ1351=1,CZ1351=2),OR(DA1351=0,DA1351=1,DA1351=2)),SUM(CU1351:DA1351),""))</x:f>
      </x:c>
      <x:c r="DC1351" t="str">
        <x:f>IF(DB1351="","",ROUND(DB1351/14*10,1))</x:f>
      </x:c>
      <x:c r="DD1351" t="str">
        <x:v>Pending</x:v>
      </x:c>
      <x:c r="DE1351" t="str">
        <x:f>IF(L1351="","",IF(DC1351="","Pending",IF(DD1351="Yes","CONDITIONAL — safety override",IF(DC1351&gt;=8,"HIGH",IF(DC1351&gt;=5,"CONDITIONAL","LOW")))))</x:f>
        <x:v>Pending</x:v>
      </x:c>
      <x:c r="DF1351" t="str">
        <x:v>Pending screening and full-text appraisal; no transferability judgment made at identification.</x:v>
      </x:c>
      <x:c r="DG1351"/>
      <x:c r="DH1351"/>
      <x:c r="DI1351"/>
      <x:c r="DJ1351"/>
      <x:c r="DK1351"/>
      <x:c r="DL1351"/>
      <x:c r="DM1351"/>
      <x:c r="DN1351"/>
      <x:c r="DO1351"/>
      <x:c r="DP1351"/>
      <x:c r="DQ1351"/>
      <x:c r="DR1351"/>
      <x:c r="DS1351"/>
      <x:c r="DT1351"/>
      <x:c r="DU1351"/>
      <x:c r="DV1351"/>
      <x:c r="DW1351"/>
      <x:c r="DX1351"/>
      <x:c r="DY1351"/>
      <x:c r="DZ1351" t="str">
        <x:v>Title/abstract screening alone does not establish effectiveness, causality, methodological quality, transferability to Brazilian public safety or an institutional recommendation.</x:v>
      </x:c>
      <x:c r="EA1351" t="str">
        <x:v>Pending</x:v>
      </x:c>
      <x:c r="EB1351" t="str">
        <x:f>IF(L1351="","",IF(EC1351="READY","Yes","No / Pending"))</x:f>
        <x:v>No / Pending</x:v>
      </x:c>
      <x:c r="EC1351" t="str">
        <x:f>IF(L1351="","",IF(OR(ISNUMBER(SEARCH("Retracted Publication",Q1351)),CM1351="Retracted",CN1351="Retracted",CM1351="Expression of Concern",CN1351="Expression of Concern",F1351="Not used",CG1351="Critical",CH1351="High",CH1351="Critical"),"BLOCKED — integrity or use restriction",IF(AND(CJ1351="Yes",CK1351="Yes",CL1351="Yes"),IF(AND(CM1351="Clear",CN1351="Verified — clear"),IF(AND(AND(LEN(TRIM(CF1351))&gt;0,LEFT(LOWER(TRIM(CF1351)),7)&lt;&gt;"pending"),OR(CG1351="High",CG1351="Moderate"),OR(CH1351="Low",CH1351="Some concerns",CH1351="Not applicable")),IF(AND(DD1351="No",OR(DE1351="HIGH",DE1351="CONDITIONAL"),AND(LEN(TRIM(DF1351))&gt;0,LEFT(LOWER(TRIM(DF1351)),7)&lt;&gt;"pending")),IF(AND(AND(LEN(TRIM(DT1351))&gt;0,LEFT(LOWER(TRIM(DT1351)),7)&lt;&gt;"pending"),AND(LEN(TRIM(DU1351))&gt;0,LEFT(LOWER(TRIM(DU1351)),7)&lt;&gt;"pending"),OR(AND(LEN(TRIM(DV1351))&gt;0,LEFT(LOWER(TRIM(DV1351)),7)&lt;&gt;"pending"),AND(LEN(TRIM(DW1351))&gt;0,LEFT(LOWER(TRIM(DW1351)),7)&lt;&gt;"pending")),AND(LEN(TRIM(DX1351))&gt;0,LEFT(LOWER(TRIM(DX1351)),7)&lt;&gt;"pending")),IF(AND(F1351="Claim-ready",OR(EA1351="Strong",EA1351="Moderate"),AND(LEN(TRIM(G1351))&gt;0,LEFT(LOWER(TRIM(G1351)),7)&lt;&gt;"pending"),G1351&lt;&gt;"No substantive use decision is permitted from identification metadata alone.",AND(LEN(TRIM(DZ1351))&gt;0,LEFT(LOWER(TRIM(DZ1351)),7)&lt;&gt;"pending"),DZ1351&lt;&gt;"Identification metadata alone does not permit any substantive scientific, causal, operational, or institutional claim.",AND(LEN(TRIM(EI1351))&gt;0,LEFT(LOWER(TRIM(EI1351)),7)&lt;&gt;"pending"),ISNUMBER(EH1351),EH1351&gt;0),"READY","PENDING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1" t="str">
        <x:v>Pending</x:v>
      </x:c>
      <x:c r="EE1351"/>
      <x:c r="EF1351" t="str">
        <x:v>Pending</x:v>
      </x:c>
      <x:c r="EG1351" t="str">
        <x:v>Pending</x:v>
      </x:c>
      <x:c r="EH1351"/>
      <x:c r="EI1351" s="501"/>
      <x:c r="EJ1351"/>
      <x:c r="EK1351" t="str">
        <x:v>Pending</x:v>
      </x:c>
      <x:c r="EL1351" t="n">
        <x:v>46272</x:v>
      </x:c>
      <x:c r="EM1351" t="str">
        <x:v>Production PubMed record imported and reconciled to Zotero item 3GIAHRGE;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1" t="n">
        <x:f>IF(L1351="","",(IF(N1351&lt;&gt;"",1,0)+IF(O1351&lt;&gt;"",1,0)+IF(AJ1351&lt;&gt;"",1,0)+IF(AU1351&lt;&gt;"",1,0)+IF(BE1351&lt;&gt;"",1,0)+IF(CF1351&lt;&gt;"",1,0)+IF(CJ1351="Yes",1,0)+IF(CL1351="Yes",1,0)+IF(DE1351&lt;&gt;"Pending",1,0)+IF(F1351&lt;&gt;"",1,0)+IF(DZ1351&lt;&gt;"",1,0)+IF(EI1351&lt;&gt;"",1,0))/12)</x:f>
        <x:v>0.5</x:v>
      </x:c>
    </x:row>
    <x:row r="1352">
      <x:c r="A1352" t="str">
        <x:v>EV-1349</x:v>
      </x:c>
      <x:c r="B1352" t="str">
        <x:v>Integrity check</x:v>
      </x:c>
      <x:c r="C1352" t="str">
        <x:f>IF(L1352="","",IF(LEFT(EC1352,7)="BLOCKED","🔴 Do not use for conclusion",IF(EB1352="Yes","🟢 Claim-ready","🟡 Caution / context")))</x:f>
        <x:v>🟡 Caution / context</x:v>
      </x:c>
      <x:c r="D1352" t="str">
        <x:f>IF(L1352="","",EC1352)</x:f>
        <x:v>PENDING — appropriate appraisal</x:v>
      </x:c>
      <x:c r="E1352" t="str">
        <x:v>P3 — Medium</x:v>
      </x:c>
      <x:c r="F1352" t="str">
        <x:v>Pending</x:v>
      </x:c>
      <x:c r="G1352" t="str">
        <x:v>Title/abstract identify an explicit tactical/public-safety context and readiness domain; retain for full-text assessment.</x:v>
      </x:c>
      <x:c r="H1352" t="str">
        <x:v>Obtain and review lawful full text; confirm human adjudication; then select a design-specific appraisal instrument.</x:v>
      </x:c>
      <x:c r="I1352"/>
      <x:c r="J1352" t="str">
        <x:v>A — Core</x:v>
      </x:c>
      <x:c r="K1352" t="str">
        <x:v>IDENTIFIED</x:v>
      </x:c>
      <x:c r="L1352" t="str">
        <x:v>Evaluation of a pregnancy prevention programme using the Contraceptive Behavior Change model.</x:v>
      </x:c>
      <x:c r="M1352"/>
      <x:c r="N1352" t="str">
        <x:v>Chung-Park, Min S</x:v>
      </x:c>
      <x:c r="O1352" t="n">
        <x:v>2008</x:v>
      </x:c>
      <x:c r="P1352" t="str">
        <x:v>Journal of advanced nursing</x:v>
      </x:c>
      <x:c r="Q1352" t="str">
        <x:v>Evaluation Study; Journal Article; Research Support, U.S. Gov't, Non-P.H.S.</x:v>
      </x:c>
      <x:c r="R1352" t="str">
        <x:v>Unclear</x:v>
      </x:c>
      <x:c r="S1352" t="str">
        <x:v>Unknown</x:v>
      </x:c>
      <x:c r="T1352" t="str">
        <x:v>eng</x:v>
      </x:c>
      <x:c r="U1352" t="str">
        <x:v>https://pubmed.ncbi.nlm.nih.gov/18173736/</x:v>
      </x:c>
      <x:c r="V1352" t="str">
        <x:v>10.1111/j.1365-2648.2007.04468.x</x:v>
      </x:c>
      <x:c r="W1352" t="str">
        <x:f>IF(V1352="","",LOWER(SUBSTITUTE(SUBSTITUTE(SUBSTITUTE(SUBSTITUTE(TRIM(V1352),"https://doi.org/",""),"http://doi.org/",""),"https://dx.doi.org/",""),"doi:","")))</x:f>
        <x:v>10.1111/j.1365-2648.2007.04468.x</x:v>
      </x:c>
      <x:c r="X1352" t="str">
        <x:v>18173736</x:v>
      </x:c>
      <x:c r="Y1352" t="str"/>
      <x:c r="Z1352"/>
      <x:c r="AA1352" t="str">
        <x:v>PubMed/MEDLINE</x:v>
      </x:c>
      <x:c r="AB1352" t="str">
        <x:v>PUBMED-A-v1.0-2026-08-28</x:v>
      </x:c>
      <x:c r="AC1352" t="str">
        <x:v>SP-PUBMED-A-20260828</x:v>
      </x:c>
      <x:c r="AD1352" s="499" t="n">
        <x:v>46262</x:v>
      </x:c>
      <x:c r="AE1352" s="499" t="n">
        <x:v>46272</x:v>
      </x:c>
      <x:c r="AF1352" t="str">
        <x:v>V6VC9ESK</x:v>
      </x:c>
      <x:c r="AG1352"/>
      <x:c r="AH1352" t="str">
        <x:v>Tactical Athlete → Operational Readiness Brazil</x:v>
      </x:c>
      <x:c r="AI1352" t="str">
        <x:v>evidence-family:A</x:v>
      </x:c>
      <x:c r="AJ1352"/>
      <x:c r="AK1352" t="str">
        <x:f>IF(AJ1352="","",IF(OR(LOWER(AJ1352)="brazil",LOWER(AJ1352)="brasil"),"Yes","No"))</x:f>
      </x:c>
      <x:c r="AL1352"/>
      <x:c r="AM1352"/>
      <x:c r="AN1352"/>
      <x:c r="AO1352"/>
      <x:c r="AP1352"/>
      <x:c r="AQ1352"/>
      <x:c r="AR1352"/>
      <x:c r="AS1352"/>
      <x:c r="AT1352"/>
      <x:c r="AU1352"/>
      <x:c r="AV1352"/>
      <x:c r="AW1352"/>
      <x:c r="AX1352"/>
      <x:c r="AY1352"/>
      <x:c r="AZ1352"/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/>
      <x:c r="BO1352"/>
      <x:c r="BP1352"/>
      <x:c r="BQ1352"/>
      <x:c r="BR1352"/>
      <x:c r="BS1352"/>
      <x:c r="BT1352"/>
      <x:c r="BU1352"/>
      <x:c r="BV1352"/>
      <x:c r="BW1352"/>
      <x:c r="BX1352"/>
      <x:c r="BY1352"/>
      <x:c r="BZ1352"/>
      <x:c r="CA1352"/>
      <x:c r="CB1352"/>
      <x:c r="CC1352"/>
      <x:c r="CD1352"/>
      <x:c r="CE1352"/>
      <x:c r="CF1352"/>
      <x:c r="CG1352"/>
      <x:c r="CH1352"/>
      <x:c r="CI1352"/>
      <x:c r="CJ1352" t="str">
        <x:v>Yes</x:v>
      </x:c>
      <x:c r="CK1352" t="str">
        <x:v>Yes</x:v>
      </x:c>
      <x:c r="CL1352" t="str">
        <x:v>Yes</x:v>
      </x:c>
      <x:c r="CM1352" t="str">
        <x:v>Clear</x:v>
      </x:c>
      <x:c r="CN1352" t="str">
        <x:v>Verified — clear</x:v>
      </x:c>
      <x:c r="CO1352" t="n">
        <x:v>46272</x:v>
      </x:c>
      <x:c r="CP1352" t="str">
        <x:v>https://pubmed.ncbi.nlm.nih.gov/18173736/</x:v>
      </x:c>
      <x:c r="CQ1352"/>
      <x:c r="CR1352"/>
      <x:c r="CS1352"/>
      <x:c r="CT1352"/>
      <x:c r="CU1352"/>
      <x:c r="CV1352"/>
      <x:c r="CW1352"/>
      <x:c r="CX1352"/>
      <x:c r="CY1352"/>
      <x:c r="CZ1352"/>
      <x:c r="DA1352"/>
      <x:c r="DB1352" t="str">
        <x:f>IF(L1352="","",IF(AND(COUNT(CU1352:DA1352)=7,OR(CU1352=0,CU1352=1,CU1352=2),OR(CV1352=0,CV1352=1,CV1352=2),OR(CW1352=0,CW1352=1,CW1352=2),OR(CX1352=0,CX1352=1,CX1352=2),OR(CY1352=0,CY1352=1,CY1352=2),OR(CZ1352=0,CZ1352=1,CZ1352=2),OR(DA1352=0,DA1352=1,DA1352=2)),SUM(CU1352:DA1352),""))</x:f>
      </x:c>
      <x:c r="DC1352" t="str">
        <x:f>IF(DB1352="","",ROUND(DB1352/14*10,1))</x:f>
      </x:c>
      <x:c r="DD1352" t="str">
        <x:v>Pending</x:v>
      </x:c>
      <x:c r="DE1352" t="str">
        <x:f>IF(L1352="","",IF(DC1352="","Pending",IF(DD1352="Yes","CONDITIONAL — safety override",IF(DC1352&gt;=8,"HIGH",IF(DC1352&gt;=5,"CONDITIONAL","LOW")))))</x:f>
        <x:v>Pending</x:v>
      </x:c>
      <x:c r="DF1352" t="str">
        <x:v>Pending screening and full-text appraisal; no transferability judgment made at identification.</x:v>
      </x:c>
      <x:c r="DG1352"/>
      <x:c r="DH1352"/>
      <x:c r="DI1352"/>
      <x:c r="DJ1352"/>
      <x:c r="DK1352"/>
      <x:c r="DL1352"/>
      <x:c r="DM1352"/>
      <x:c r="DN1352"/>
      <x:c r="DO1352"/>
      <x:c r="DP1352"/>
      <x:c r="DQ1352"/>
      <x:c r="DR1352"/>
      <x:c r="DS1352"/>
      <x:c r="DT1352"/>
      <x:c r="DU1352"/>
      <x:c r="DV1352"/>
      <x:c r="DW1352"/>
      <x:c r="DX1352"/>
      <x:c r="DY1352"/>
      <x:c r="DZ1352" t="str">
        <x:v>Title/abstract screening alone does not establish effectiveness, causality, methodological quality, transferability to Brazilian public safety or an institutional recommendation.</x:v>
      </x:c>
      <x:c r="EA1352" t="str">
        <x:v>Pending</x:v>
      </x:c>
      <x:c r="EB1352" t="str">
        <x:f>IF(L1352="","",IF(EC1352="READY","Yes","No / Pending"))</x:f>
        <x:v>No / Pending</x:v>
      </x:c>
      <x:c r="EC1352" t="str">
        <x:f>IF(L1352="","",IF(OR(ISNUMBER(SEARCH("Retracted Publication",Q1352)),CM1352="Retracted",CN1352="Retracted",CM1352="Expression of Concern",CN1352="Expression of Concern",F1352="Not used",CG1352="Critical",CH1352="High",CH1352="Critical"),"BLOCKED — integrity or use restriction",IF(AND(CJ1352="Yes",CK1352="Yes",CL1352="Yes"),IF(AND(CM1352="Clear",CN1352="Verified — clear"),IF(AND(AND(LEN(TRIM(CF1352))&gt;0,LEFT(LOWER(TRIM(CF1352)),7)&lt;&gt;"pending"),OR(CG1352="High",CG1352="Moderate"),OR(CH1352="Low",CH1352="Some concerns",CH1352="Not applicable")),IF(AND(DD1352="No",OR(DE1352="HIGH",DE1352="CONDITIONAL"),AND(LEN(TRIM(DF1352))&gt;0,LEFT(LOWER(TRIM(DF1352)),7)&lt;&gt;"pending")),IF(AND(AND(LEN(TRIM(DT1352))&gt;0,LEFT(LOWER(TRIM(DT1352)),7)&lt;&gt;"pending"),AND(LEN(TRIM(DU1352))&gt;0,LEFT(LOWER(TRIM(DU1352)),7)&lt;&gt;"pending"),OR(AND(LEN(TRIM(DV1352))&gt;0,LEFT(LOWER(TRIM(DV1352)),7)&lt;&gt;"pending"),AND(LEN(TRIM(DW1352))&gt;0,LEFT(LOWER(TRIM(DW1352)),7)&lt;&gt;"pending")),AND(LEN(TRIM(DX1352))&gt;0,LEFT(LOWER(TRIM(DX1352)),7)&lt;&gt;"pending")),IF(AND(F1352="Claim-ready",OR(EA1352="Strong",EA1352="Moderate"),AND(LEN(TRIM(G1352))&gt;0,LEFT(LOWER(TRIM(G1352)),7)&lt;&gt;"pending"),G1352&lt;&gt;"No substantive use decision is permitted from identification metadata alone.",AND(LEN(TRIM(DZ1352))&gt;0,LEFT(LOWER(TRIM(DZ1352)),7)&lt;&gt;"pending"),DZ1352&lt;&gt;"Identification metadata alone does not permit any substantive scientific, causal, operational, or institutional claim.",AND(LEN(TRIM(EI1352))&gt;0,LEFT(LOWER(TRIM(EI1352)),7)&lt;&gt;"pending"),ISNUMBER(EH1352),EH1352&gt;0),"READY","PENDING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2" t="str">
        <x:v>Pending</x:v>
      </x:c>
      <x:c r="EE1352"/>
      <x:c r="EF1352" t="str">
        <x:v>Pending</x:v>
      </x:c>
      <x:c r="EG1352" t="str">
        <x:v>Pending</x:v>
      </x:c>
      <x:c r="EH1352"/>
      <x:c r="EI1352" s="501"/>
      <x:c r="EJ1352"/>
      <x:c r="EK1352" t="str">
        <x:v>Pending</x:v>
      </x:c>
      <x:c r="EL1352" t="n">
        <x:v>46272</x:v>
      </x:c>
      <x:c r="EM1352" t="str">
        <x:v>Production PubMed record imported and reconciled to Zotero item V6VC9ESK;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2" t="n">
        <x:f>IF(L1352="","",(IF(N1352&lt;&gt;"",1,0)+IF(O1352&lt;&gt;"",1,0)+IF(AJ1352&lt;&gt;"",1,0)+IF(AU1352&lt;&gt;"",1,0)+IF(BE1352&lt;&gt;"",1,0)+IF(CF1352&lt;&gt;"",1,0)+IF(CJ1352="Yes",1,0)+IF(CL1352="Yes",1,0)+IF(DE1352&lt;&gt;"Pending",1,0)+IF(F1352&lt;&gt;"",1,0)+IF(DZ1352&lt;&gt;"",1,0)+IF(EI1352&lt;&gt;"",1,0))/12)</x:f>
        <x:v>0.5</x:v>
      </x:c>
    </x:row>
    <x:row r="1353">
      <x:c r="A1353" t="str">
        <x:v>EV-1350</x:v>
      </x:c>
      <x:c r="B1353" t="str">
        <x:v>Metadata verification</x:v>
      </x:c>
      <x:c r="C1353" t="str">
        <x:f>IF(L1353="","",IF(LEFT(EC1353,7)="BLOCKED","🔴 Do not use for conclusion",IF(EB1353="Yes","🟢 Claim-ready","🟡 Caution / context")))</x:f>
        <x:v>🟡 Caution / context</x:v>
      </x:c>
      <x:c r="D1353" t="str">
        <x:f>IF(L1353="","",EC1353)</x:f>
        <x:v>PENDING — verification</x:v>
      </x:c>
      <x:c r="E1353" t="str">
        <x:v>P2 — High</x:v>
      </x:c>
      <x:c r="F1353" t="str">
        <x:v>Pending</x:v>
      </x:c>
      <x:c r="G1353" t="str">
        <x:v>Title/abstract identify an explicit operational APHT/medical-readiness topic; retain for full-text assessment.</x:v>
      </x:c>
      <x:c r="H1353" t="str">
        <x:v>Obtain and review lawful full text; confirm human adjudication; then select a design-specific appraisal instrument.</x:v>
      </x:c>
      <x:c r="I1353"/>
      <x:c r="J1353" t="str">
        <x:v>B — APHT / Medical Readiness</x:v>
      </x:c>
      <x:c r="K1353" t="str">
        <x:v>IDENTIFIED</x:v>
      </x:c>
      <x:c r="L1353" t="str">
        <x:v>Tactical combat casualty care 2007: evolving concepts and battlefield experience.</x:v>
      </x:c>
      <x:c r="M1353"/>
      <x:c r="N1353" t="str">
        <x:v>Butler, Frank K Jr; Holcomb, John B; Giebner, Stephen D; McSwain, Norman E; Bagian, James</x:v>
      </x:c>
      <x:c r="O1353" t="n">
        <x:v>2007</x:v>
      </x:c>
      <x:c r="P1353" t="str">
        <x:v>Military medicine</x:v>
      </x:c>
      <x:c r="Q1353" t="str">
        <x:v>Journal Article</x:v>
      </x:c>
      <x:c r="R1353" t="str">
        <x:v>Unclear</x:v>
      </x:c>
      <x:c r="S1353" t="str">
        <x:v>Unknown</x:v>
      </x:c>
      <x:c r="T1353" t="str">
        <x:v>eng</x:v>
      </x:c>
      <x:c r="U1353" t="str">
        <x:v>https://pubmed.ncbi.nlm.nih.gov/18154234/</x:v>
      </x:c>
      <x:c r="V1353" t="str">
        <x:v>10.7205/milmed.172.supplement_1.1</x:v>
      </x:c>
      <x:c r="W1353" t="str">
        <x:f>IF(V1353="","",LOWER(SUBSTITUTE(SUBSTITUTE(SUBSTITUTE(SUBSTITUTE(TRIM(V1353),"https://doi.org/",""),"http://doi.org/",""),"https://dx.doi.org/",""),"doi:","")))</x:f>
        <x:v>10.7205/milmed.172.supplement_1.1</x:v>
      </x:c>
      <x:c r="X1353" t="str">
        <x:v>18154234</x:v>
      </x:c>
      <x:c r="Y1353" t="str"/>
      <x:c r="Z1353"/>
      <x:c r="AA1353" t="str">
        <x:v>PubMed/MEDLINE</x:v>
      </x:c>
      <x:c r="AB1353" t="str">
        <x:v>PUBMED-B-v1.0-2026-08-28</x:v>
      </x:c>
      <x:c r="AC1353" t="str">
        <x:v>SP-PUBMED-B-20260828</x:v>
      </x:c>
      <x:c r="AD1353" s="499" t="n">
        <x:v>46262</x:v>
      </x:c>
      <x:c r="AE1353" s="499" t="n">
        <x:v>46272</x:v>
      </x:c>
      <x:c r="AF1353" t="str">
        <x:v>LMW7Q2XQ</x:v>
      </x:c>
      <x:c r="AG1353"/>
      <x:c r="AH1353" t="str">
        <x:v>Tactical Athlete → Operational Readiness Brazil</x:v>
      </x:c>
      <x:c r="AI1353" t="str">
        <x:v>evidence-family:B</x:v>
      </x:c>
      <x:c r="AJ1353"/>
      <x:c r="AK1353" t="str">
        <x:f>IF(AJ1353="","",IF(OR(LOWER(AJ1353)="brazil",LOWER(AJ1353)="brasil"),"Yes","No"))</x:f>
      </x:c>
      <x:c r="AL1353"/>
      <x:c r="AM1353"/>
      <x:c r="AN1353"/>
      <x:c r="AO1353"/>
      <x:c r="AP1353"/>
      <x:c r="AQ1353"/>
      <x:c r="AR1353"/>
      <x:c r="AS1353"/>
      <x:c r="AT1353"/>
      <x:c r="AU1353"/>
      <x:c r="AV1353"/>
      <x:c r="AW1353"/>
      <x:c r="AX1353"/>
      <x:c r="AY1353"/>
      <x:c r="AZ1353"/>
      <x:c r="BA1353"/>
      <x:c r="BB1353"/>
      <x:c r="BC1353"/>
      <x:c r="BD1353"/>
      <x:c r="BE1353"/>
      <x:c r="BF1353"/>
      <x:c r="BG1353"/>
      <x:c r="BH1353"/>
      <x:c r="BI1353"/>
      <x:c r="BJ1353"/>
      <x:c r="BK1353"/>
      <x:c r="BL1353"/>
      <x:c r="BM1353"/>
      <x:c r="BN1353"/>
      <x:c r="BO1353"/>
      <x:c r="BP1353"/>
      <x:c r="BQ1353"/>
      <x:c r="BR1353"/>
      <x:c r="BS1353"/>
      <x:c r="BT1353"/>
      <x:c r="BU1353"/>
      <x:c r="BV1353"/>
      <x:c r="BW1353"/>
      <x:c r="BX1353"/>
      <x:c r="BY1353"/>
      <x:c r="BZ1353"/>
      <x:c r="CA1353"/>
      <x:c r="CB1353"/>
      <x:c r="CC1353"/>
      <x:c r="CD1353"/>
      <x:c r="CE1353"/>
      <x:c r="CF1353"/>
      <x:c r="CG1353"/>
      <x:c r="CH1353"/>
      <x:c r="CI1353"/>
      <x:c r="CJ1353" t="str">
        <x:v>Pending</x:v>
      </x:c>
      <x:c r="CK1353" t="str">
        <x:v>Yes</x:v>
      </x:c>
      <x:c r="CL1353" t="str">
        <x:v>Yes</x:v>
      </x:c>
      <x:c r="CM1353" t="str">
        <x:v>Clear</x:v>
      </x:c>
      <x:c r="CN1353" t="str">
        <x:v>Verified — clear</x:v>
      </x:c>
      <x:c r="CO1353" t="n">
        <x:v>46272</x:v>
      </x:c>
      <x:c r="CP1353" t="str">
        <x:v>https://pubmed.ncbi.nlm.nih.gov/18154234/</x:v>
      </x:c>
      <x:c r="CQ1353"/>
      <x:c r="CR1353"/>
      <x:c r="CS1353"/>
      <x:c r="CT1353"/>
      <x:c r="CU1353"/>
      <x:c r="CV1353"/>
      <x:c r="CW1353"/>
      <x:c r="CX1353"/>
      <x:c r="CY1353"/>
      <x:c r="CZ1353"/>
      <x:c r="DA1353"/>
      <x:c r="DB1353" t="str">
        <x:f>IF(L1353="","",IF(AND(COUNT(CU1353:DA1353)=7,OR(CU1353=0,CU1353=1,CU1353=2),OR(CV1353=0,CV1353=1,CV1353=2),OR(CW1353=0,CW1353=1,CW1353=2),OR(CX1353=0,CX1353=1,CX1353=2),OR(CY1353=0,CY1353=1,CY1353=2),OR(CZ1353=0,CZ1353=1,CZ1353=2),OR(DA1353=0,DA1353=1,DA1353=2)),SUM(CU1353:DA1353),""))</x:f>
      </x:c>
      <x:c r="DC1353" t="str">
        <x:f>IF(DB1353="","",ROUND(DB1353/14*10,1))</x:f>
      </x:c>
      <x:c r="DD1353" t="str">
        <x:v>Pending</x:v>
      </x:c>
      <x:c r="DE1353" t="str">
        <x:f>IF(L1353="","",IF(DC1353="","Pending",IF(DD1353="Yes","CONDITIONAL — safety override",IF(DC1353&gt;=8,"HIGH",IF(DC1353&gt;=5,"CONDITIONAL","LOW")))))</x:f>
        <x:v>Pending</x:v>
      </x:c>
      <x:c r="DF1353" t="str">
        <x:v>Pending screening and full-text appraisal; no transferability judgment made at identification.</x:v>
      </x:c>
      <x:c r="DG1353"/>
      <x:c r="DH1353"/>
      <x:c r="DI1353"/>
      <x:c r="DJ1353"/>
      <x:c r="DK1353"/>
      <x:c r="DL1353"/>
      <x:c r="DM1353"/>
      <x:c r="DN1353"/>
      <x:c r="DO1353"/>
      <x:c r="DP1353"/>
      <x:c r="DQ1353"/>
      <x:c r="DR1353"/>
      <x:c r="DS1353"/>
      <x:c r="DT1353"/>
      <x:c r="DU1353"/>
      <x:c r="DV1353"/>
      <x:c r="DW1353"/>
      <x:c r="DX1353"/>
      <x:c r="DY1353"/>
      <x:c r="DZ1353" t="str">
        <x:v>Title/abstract screening alone does not establish effectiveness, causality, methodological quality, transferability to Brazilian public safety or an institutional recommendation.</x:v>
      </x:c>
      <x:c r="EA1353" t="str">
        <x:v>Pending</x:v>
      </x:c>
      <x:c r="EB1353" t="str">
        <x:f>IF(L1353="","",IF(EC1353="READY","Yes","No / Pending"))</x:f>
        <x:v>No / Pending</x:v>
      </x:c>
      <x:c r="EC1353" t="str">
        <x:f>IF(L1353="","",IF(OR(ISNUMBER(SEARCH("Retracted Publication",Q1353)),CM1353="Retracted",CN1353="Retracted",CM1353="Expression of Concern",CN1353="Expression of Concern",F1353="Not used",CG1353="Critical",CH1353="High",CH1353="Critical"),"BLOCKED — integrity or use restriction",IF(AND(CJ1353="Yes",CK1353="Yes",CL1353="Yes"),IF(AND(CM1353="Clear",CN1353="Verified — clear"),IF(AND(AND(LEN(TRIM(CF1353))&gt;0,LEFT(LOWER(TRIM(CF1353)),7)&lt;&gt;"pending"),OR(CG1353="High",CG1353="Moderate"),OR(CH1353="Low",CH1353="Some concerns",CH1353="Not applicable")),IF(AND(DD1353="No",OR(DE1353="HIGH",DE1353="CONDITIONAL"),AND(LEN(TRIM(DF1353))&gt;0,LEFT(LOWER(TRIM(DF1353)),7)&lt;&gt;"pending")),IF(AND(AND(LEN(TRIM(DT1353))&gt;0,LEFT(LOWER(TRIM(DT1353)),7)&lt;&gt;"pending"),AND(LEN(TRIM(DU1353))&gt;0,LEFT(LOWER(TRIM(DU1353)),7)&lt;&gt;"pending"),OR(AND(LEN(TRIM(DV1353))&gt;0,LEFT(LOWER(TRIM(DV1353)),7)&lt;&gt;"pending"),AND(LEN(TRIM(DW1353))&gt;0,LEFT(LOWER(TRIM(DW1353)),7)&lt;&gt;"pending")),AND(LEN(TRIM(DX1353))&gt;0,LEFT(LOWER(TRIM(DX1353)),7)&lt;&gt;"pending")),IF(AND(F1353="Claim-ready",OR(EA1353="Strong",EA1353="Moderate"),AND(LEN(TRIM(G1353))&gt;0,LEFT(LOWER(TRIM(G1353)),7)&lt;&gt;"pending"),G1353&lt;&gt;"No substantive use decision is permitted from identification metadata alone.",AND(LEN(TRIM(DZ1353))&gt;0,LEFT(LOWER(TRIM(DZ1353)),7)&lt;&gt;"pending"),DZ1353&lt;&gt;"Identification metadata alone does not permit any substantive scientific, causal, operational, or institutional claim.",AND(LEN(TRIM(EI1353))&gt;0,LEFT(LOWER(TRIM(EI1353)),7)&lt;&gt;"pending"),ISNUMBER(EH1353),EH1353&gt;0),"READY","PENDING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53" t="str">
        <x:v>Pending</x:v>
      </x:c>
      <x:c r="EE1353"/>
      <x:c r="EF1353" t="str">
        <x:v>Pending</x:v>
      </x:c>
      <x:c r="EG1353" t="str">
        <x:v>Pending</x:v>
      </x:c>
      <x:c r="EH1353"/>
      <x:c r="EI1353" s="501"/>
      <x:c r="EJ1353"/>
      <x:c r="EK1353" t="str">
        <x:v>Pending</x:v>
      </x:c>
      <x:c r="EL1353" t="n">
        <x:v>46272</x:v>
      </x:c>
      <x:c r="EM1353" t="str">
        <x:v>Production PubMed record imported and reconciled to Zotero item LMW7Q2XQ;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53" t="n">
        <x:f>IF(L1353="","",(IF(N1353&lt;&gt;"",1,0)+IF(O1353&lt;&gt;"",1,0)+IF(AJ1353&lt;&gt;"",1,0)+IF(AU1353&lt;&gt;"",1,0)+IF(BE1353&lt;&gt;"",1,0)+IF(CF1353&lt;&gt;"",1,0)+IF(CJ1353="Yes",1,0)+IF(CL1353="Yes",1,0)+IF(DE1353&lt;&gt;"Pending",1,0)+IF(F1353&lt;&gt;"",1,0)+IF(DZ1353&lt;&gt;"",1,0)+IF(EI1353&lt;&gt;"",1,0))/12)</x:f>
        <x:v>0.4166666666666667</x:v>
      </x:c>
    </x:row>
    <x:row r="1354">
      <x:c r="A1354" t="str">
        <x:v>EV-1351</x:v>
      </x:c>
      <x:c r="B1354" t="str">
        <x:v>Integrity check</x:v>
      </x:c>
      <x:c r="C1354" t="str">
        <x:f>IF(L1354="","",IF(LEFT(EC1354,7)="BLOCKED","🔴 Do not use for conclusion",IF(EB1354="Yes","🟢 Claim-ready","🟡 Caution / context")))</x:f>
        <x:v>🟡 Caution / context</x:v>
      </x:c>
      <x:c r="D1354" t="str">
        <x:f>IF(L1354="","",EC1354)</x:f>
        <x:v>PENDING — appropriate appraisal</x:v>
      </x:c>
      <x:c r="E1354" t="str">
        <x:v>P3 — Medium</x:v>
      </x:c>
      <x:c r="F1354" t="str">
        <x:v>Pending</x:v>
      </x:c>
      <x:c r="G1354" t="str">
        <x:v>Title/abstract identify an explicit tactical/public-safety context and readiness domain; retain for full-text assessment.</x:v>
      </x:c>
      <x:c r="H1354" t="str">
        <x:v>Obtain and review lawful full text; confirm human adjudication; then select a design-specific appraisal instrument.</x:v>
      </x:c>
      <x:c r="I1354"/>
      <x:c r="J1354" t="str">
        <x:v>A — Core</x:v>
      </x:c>
      <x:c r="K1354" t="str">
        <x:v>IDENTIFIED</x:v>
      </x:c>
      <x:c r="L1354" t="str">
        <x:v>Fleet leaders' attitudes about subordinates' use of mental health services.</x:v>
      </x:c>
      <x:c r="M1354"/>
      <x:c r="N1354" t="str">
        <x:v>Westphal, Richard J</x:v>
      </x:c>
      <x:c r="O1354" t="n">
        <x:v>2007</x:v>
      </x:c>
      <x:c r="P1354" t="str">
        <x:v>Military medicine</x:v>
      </x:c>
      <x:c r="Q1354" t="str">
        <x:v>Journal Article; Research Support, Non-U.S. Gov't</x:v>
      </x:c>
      <x:c r="R1354" t="str">
        <x:v>Unclear</x:v>
      </x:c>
      <x:c r="S1354" t="str">
        <x:v>Unknown</x:v>
      </x:c>
      <x:c r="T1354" t="str">
        <x:v>eng</x:v>
      </x:c>
      <x:c r="U1354" t="str">
        <x:v>https://pubmed.ncbi.nlm.nih.gov/18062385/</x:v>
      </x:c>
      <x:c r="V1354" t="str">
        <x:v>10.7205/milmed.172.11.1138</x:v>
      </x:c>
      <x:c r="W1354" t="str">
        <x:f>IF(V1354="","",LOWER(SUBSTITUTE(SUBSTITUTE(SUBSTITUTE(SUBSTITUTE(TRIM(V1354),"https://doi.org/",""),"http://doi.org/",""),"https://dx.doi.org/",""),"doi:","")))</x:f>
        <x:v>10.7205/milmed.172.11.1138</x:v>
      </x:c>
      <x:c r="X1354" t="str">
        <x:v>18062385</x:v>
      </x:c>
      <x:c r="Y1354" t="str"/>
      <x:c r="Z1354"/>
      <x:c r="AA1354" t="str">
        <x:v>PubMed/MEDLINE</x:v>
      </x:c>
      <x:c r="AB1354" t="str">
        <x:v>PUBMED-A-v1.0-2026-08-28</x:v>
      </x:c>
      <x:c r="AC1354" t="str">
        <x:v>SP-PUBMED-A-20260828</x:v>
      </x:c>
      <x:c r="AD1354" s="499" t="n">
        <x:v>46262</x:v>
      </x:c>
      <x:c r="AE1354" s="499" t="n">
        <x:v>46272</x:v>
      </x:c>
      <x:c r="AF1354" t="str">
        <x:v>SE3ZX6X7</x:v>
      </x:c>
      <x:c r="AG1354"/>
      <x:c r="AH1354" t="str">
        <x:v>Tactical Athlete → Operational Readiness Brazil</x:v>
      </x:c>
      <x:c r="AI1354" t="str">
        <x:v>evidence-family:A</x:v>
      </x:c>
      <x:c r="AJ1354"/>
      <x:c r="AK1354" t="str">
        <x:f>IF(AJ1354="","",IF(OR(LOWER(AJ1354)="brazil",LOWER(AJ1354)="brasil"),"Yes","No"))</x:f>
      </x:c>
      <x:c r="AL1354"/>
      <x:c r="AM1354"/>
      <x:c r="AN1354"/>
      <x:c r="AO1354"/>
      <x:c r="AP1354"/>
      <x:c r="AQ1354"/>
      <x:c r="AR1354"/>
      <x:c r="AS1354"/>
      <x:c r="AT1354"/>
      <x:c r="AU1354"/>
      <x:c r="AV1354"/>
      <x:c r="AW1354"/>
      <x:c r="AX1354"/>
      <x:c r="AY1354"/>
      <x:c r="AZ1354"/>
      <x:c r="BA1354"/>
      <x:c r="BB1354"/>
      <x:c r="BC1354"/>
      <x:c r="BD1354"/>
      <x:c r="BE1354"/>
      <x:c r="BF1354"/>
      <x:c r="BG1354"/>
      <x:c r="BH1354"/>
      <x:c r="BI1354"/>
      <x:c r="BJ1354"/>
      <x:c r="BK1354"/>
      <x:c r="BL1354"/>
      <x:c r="BM1354"/>
      <x:c r="BN1354"/>
      <x:c r="BO1354"/>
      <x:c r="BP1354"/>
      <x:c r="BQ1354"/>
      <x:c r="BR1354"/>
      <x:c r="BS1354"/>
      <x:c r="BT1354"/>
      <x:c r="BU1354"/>
      <x:c r="BV1354"/>
      <x:c r="BW1354"/>
      <x:c r="BX1354"/>
      <x:c r="BY1354"/>
      <x:c r="BZ1354"/>
      <x:c r="CA1354"/>
      <x:c r="CB1354"/>
      <x:c r="CC1354"/>
      <x:c r="CD1354"/>
      <x:c r="CE1354"/>
      <x:c r="CF1354"/>
      <x:c r="CG1354"/>
      <x:c r="CH1354"/>
      <x:c r="CI1354"/>
      <x:c r="CJ1354" t="str">
        <x:v>Yes</x:v>
      </x:c>
      <x:c r="CK1354" t="str">
        <x:v>Yes</x:v>
      </x:c>
      <x:c r="CL1354" t="str">
        <x:v>Yes</x:v>
      </x:c>
      <x:c r="CM1354" t="str">
        <x:v>Clear</x:v>
      </x:c>
      <x:c r="CN1354" t="str">
        <x:v>Verified — clear</x:v>
      </x:c>
      <x:c r="CO1354" t="n">
        <x:v>46272</x:v>
      </x:c>
      <x:c r="CP1354" t="str">
        <x:v>https://pubmed.ncbi.nlm.nih.gov/18062385/</x:v>
      </x:c>
      <x:c r="CQ1354"/>
      <x:c r="CR1354"/>
      <x:c r="CS1354"/>
      <x:c r="CT1354"/>
      <x:c r="CU1354"/>
      <x:c r="CV1354"/>
      <x:c r="CW1354"/>
      <x:c r="CX1354"/>
      <x:c r="CY1354"/>
      <x:c r="CZ1354"/>
      <x:c r="DA1354"/>
      <x:c r="DB1354" t="str">
        <x:f>IF(L1354="","",IF(AND(COUNT(CU1354:DA1354)=7,OR(CU1354=0,CU1354=1,CU1354=2),OR(CV1354=0,CV1354=1,CV1354=2),OR(CW1354=0,CW1354=1,CW1354=2),OR(CX1354=0,CX1354=1,CX1354=2),OR(CY1354=0,CY1354=1,CY1354=2),OR(CZ1354=0,CZ1354=1,CZ1354=2),OR(DA1354=0,DA1354=1,DA1354=2)),SUM(CU1354:DA1354),""))</x:f>
      </x:c>
      <x:c r="DC1354" t="str">
        <x:f>IF(DB1354="","",ROUND(DB1354/14*10,1))</x:f>
      </x:c>
      <x:c r="DD1354" t="str">
        <x:v>Pending</x:v>
      </x:c>
      <x:c r="DE1354" t="str">
        <x:f>IF(L1354="","",IF(DC1354="","Pending",IF(DD1354="Yes","CONDITIONAL — safety override",IF(DC1354&gt;=8,"HIGH",IF(DC1354&gt;=5,"CONDITIONAL","LOW")))))</x:f>
        <x:v>Pending</x:v>
      </x:c>
      <x:c r="DF1354" t="str">
        <x:v>Pending screening and full-text appraisal; no transferability judgment made at identification.</x:v>
      </x:c>
      <x:c r="DG1354"/>
      <x:c r="DH1354"/>
      <x:c r="DI1354"/>
      <x:c r="DJ1354"/>
      <x:c r="DK1354"/>
      <x:c r="DL1354"/>
      <x:c r="DM1354"/>
      <x:c r="DN1354"/>
      <x:c r="DO1354"/>
      <x:c r="DP1354"/>
      <x:c r="DQ1354"/>
      <x:c r="DR1354"/>
      <x:c r="DS1354"/>
      <x:c r="DT1354"/>
      <x:c r="DU1354"/>
      <x:c r="DV1354"/>
      <x:c r="DW1354"/>
      <x:c r="DX1354"/>
      <x:c r="DY1354"/>
      <x:c r="DZ1354" t="str">
        <x:v>Title/abstract screening alone does not establish effectiveness, causality, methodological quality, transferability to Brazilian public safety or an institutional recommendation.</x:v>
      </x:c>
      <x:c r="EA1354" t="str">
        <x:v>Pending</x:v>
      </x:c>
      <x:c r="EB1354" t="str">
        <x:f>IF(L1354="","",IF(EC1354="READY","Yes","No / Pending"))</x:f>
        <x:v>No / Pending</x:v>
      </x:c>
      <x:c r="EC1354" t="str">
        <x:f>IF(L1354="","",IF(OR(ISNUMBER(SEARCH("Retracted Publication",Q1354)),CM1354="Retracted",CN1354="Retracted",CM1354="Expression of Concern",CN1354="Expression of Concern",F1354="Not used",CG1354="Critical",CH1354="High",CH1354="Critical"),"BLOCKED — integrity or use restriction",IF(AND(CJ1354="Yes",CK1354="Yes",CL1354="Yes"),IF(AND(CM1354="Clear",CN1354="Verified — clear"),IF(AND(AND(LEN(TRIM(CF1354))&gt;0,LEFT(LOWER(TRIM(CF1354)),7)&lt;&gt;"pending"),OR(CG1354="High",CG1354="Moderate"),OR(CH1354="Low",CH1354="Some concerns",CH1354="Not applicable")),IF(AND(DD1354="No",OR(DE1354="HIGH",DE1354="CONDITIONAL"),AND(LEN(TRIM(DF1354))&gt;0,LEFT(LOWER(TRIM(DF1354)),7)&lt;&gt;"pending")),IF(AND(AND(LEN(TRIM(DT1354))&gt;0,LEFT(LOWER(TRIM(DT1354)),7)&lt;&gt;"pending"),AND(LEN(TRIM(DU1354))&gt;0,LEFT(LOWER(TRIM(DU1354)),7)&lt;&gt;"pending"),OR(AND(LEN(TRIM(DV1354))&gt;0,LEFT(LOWER(TRIM(DV1354)),7)&lt;&gt;"pending"),AND(LEN(TRIM(DW1354))&gt;0,LEFT(LOWER(TRIM(DW1354)),7)&lt;&gt;"pending")),AND(LEN(TRIM(DX1354))&gt;0,LEFT(LOWER(TRIM(DX1354)),7)&lt;&gt;"pending")),IF(AND(F1354="Claim-ready",OR(EA1354="Strong",EA1354="Moderate"),AND(LEN(TRIM(G1354))&gt;0,LEFT(LOWER(TRIM(G1354)),7)&lt;&gt;"pending"),G1354&lt;&gt;"No substantive use decision is permitted from identification metadata alone.",AND(LEN(TRIM(DZ1354))&gt;0,LEFT(LOWER(TRIM(DZ1354)),7)&lt;&gt;"pending"),DZ1354&lt;&gt;"Identification metadata alone does not permit any substantive scientific, causal, operational, or institutional claim.",AND(LEN(TRIM(EI1354))&gt;0,LEFT(LOWER(TRIM(EI1354)),7)&lt;&gt;"pending"),ISNUMBER(EH1354),EH1354&gt;0),"READY","PENDING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4" t="str">
        <x:v>Pending</x:v>
      </x:c>
      <x:c r="EE1354"/>
      <x:c r="EF1354" t="str">
        <x:v>Pending</x:v>
      </x:c>
      <x:c r="EG1354" t="str">
        <x:v>Pending</x:v>
      </x:c>
      <x:c r="EH1354"/>
      <x:c r="EI1354" s="501"/>
      <x:c r="EJ1354"/>
      <x:c r="EK1354" t="str">
        <x:v>Pending</x:v>
      </x:c>
      <x:c r="EL1354" t="n">
        <x:v>46272</x:v>
      </x:c>
      <x:c r="EM1354" t="str">
        <x:v>Production PubMed record imported and reconciled to Zotero item SE3ZX6X7;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4" t="n">
        <x:f>IF(L1354="","",(IF(N1354&lt;&gt;"",1,0)+IF(O1354&lt;&gt;"",1,0)+IF(AJ1354&lt;&gt;"",1,0)+IF(AU1354&lt;&gt;"",1,0)+IF(BE1354&lt;&gt;"",1,0)+IF(CF1354&lt;&gt;"",1,0)+IF(CJ1354="Yes",1,0)+IF(CL1354="Yes",1,0)+IF(DE1354&lt;&gt;"Pending",1,0)+IF(F1354&lt;&gt;"",1,0)+IF(DZ1354&lt;&gt;"",1,0)+IF(EI1354&lt;&gt;"",1,0))/12)</x:f>
        <x:v>0.5</x:v>
      </x:c>
    </x:row>
    <x:row r="1355">
      <x:c r="A1355" t="str">
        <x:v>EV-1352</x:v>
      </x:c>
      <x:c r="B1355" t="str">
        <x:v>Integrity check</x:v>
      </x:c>
      <x:c r="C1355" t="str">
        <x:f>IF(L1355="","",IF(LEFT(EC1355,7)="BLOCKED","🔴 Do not use for conclusion",IF(EB1355="Yes","🟢 Claim-ready","🟡 Caution / context")))</x:f>
        <x:v>🟡 Caution / context</x:v>
      </x:c>
      <x:c r="D1355" t="str">
        <x:f>IF(L1355="","",EC1355)</x:f>
        <x:v>PENDING — appropriate appraisal</x:v>
      </x:c>
      <x:c r="E1355" t="str">
        <x:v>P3 — Medium</x:v>
      </x:c>
      <x:c r="F1355" t="str">
        <x:v>Pending</x:v>
      </x:c>
      <x:c r="G1355" t="str">
        <x:v>Title/abstract identify an explicit tactical/public-safety context and readiness domain; retain for full-text assessment.</x:v>
      </x:c>
      <x:c r="H1355" t="str">
        <x:v>Obtain and review lawful full text; confirm human adjudication; then select a design-specific appraisal instrument.</x:v>
      </x:c>
      <x:c r="I1355"/>
      <x:c r="J1355" t="str">
        <x:v>B — APHT / Medical Readiness</x:v>
      </x:c>
      <x:c r="K1355" t="str">
        <x:v>IDENTIFIED</x:v>
      </x:c>
      <x:c r="L1355" t="str">
        <x:v>Police officer response to the injured officer: a survey-based analysis of medical care decisions.</x:v>
      </x:c>
      <x:c r="M1355"/>
      <x:c r="N1355" t="str">
        <x:v>Sztajnkrycer, Matthew D; Callaway, David W; Baez, Amado Alejandro</x:v>
      </x:c>
      <x:c r="O1355" t="n">
        <x:v>2007</x:v>
      </x:c>
      <x:c r="P1355" t="str">
        <x:v>Prehospital and disaster medicine</x:v>
      </x:c>
      <x:c r="Q1355" t="str">
        <x:v>Journal Article</x:v>
      </x:c>
      <x:c r="R1355" t="str">
        <x:v>Unclear</x:v>
      </x:c>
      <x:c r="S1355" t="str">
        <x:v>Unknown</x:v>
      </x:c>
      <x:c r="T1355" t="str">
        <x:v>eng</x:v>
      </x:c>
      <x:c r="U1355" t="str">
        <x:v>https://pubmed.ncbi.nlm.nih.gov/18019102/</x:v>
      </x:c>
      <x:c r="V1355" t="str">
        <x:v>10.1017/s1049023x00004970</x:v>
      </x:c>
      <x:c r="W1355" t="str">
        <x:f>IF(V1355="","",LOWER(SUBSTITUTE(SUBSTITUTE(SUBSTITUTE(SUBSTITUTE(TRIM(V1355),"https://doi.org/",""),"http://doi.org/",""),"https://dx.doi.org/",""),"doi:","")))</x:f>
        <x:v>10.1017/s1049023x00004970</x:v>
      </x:c>
      <x:c r="X1355" t="str">
        <x:v>18019102</x:v>
      </x:c>
      <x:c r="Y1355" t="str"/>
      <x:c r="Z1355"/>
      <x:c r="AA1355" t="str">
        <x:v>PubMed/MEDLINE</x:v>
      </x:c>
      <x:c r="AB1355" t="str">
        <x:v>PUBMED-B-v1.0-2026-08-28</x:v>
      </x:c>
      <x:c r="AC1355" t="str">
        <x:v>SP-PUBMED-B-20260828</x:v>
      </x:c>
      <x:c r="AD1355" s="499" t="n">
        <x:v>46262</x:v>
      </x:c>
      <x:c r="AE1355" s="499" t="n">
        <x:v>46272</x:v>
      </x:c>
      <x:c r="AF1355" t="str">
        <x:v>MC4VH66F</x:v>
      </x:c>
      <x:c r="AG1355"/>
      <x:c r="AH1355" t="str">
        <x:v>Tactical Athlete → Operational Readiness Brazil</x:v>
      </x:c>
      <x:c r="AI1355" t="str">
        <x:v>evidence-family:B</x:v>
      </x:c>
      <x:c r="AJ1355"/>
      <x:c r="AK1355" t="str">
        <x:f>IF(AJ1355="","",IF(OR(LOWER(AJ1355)="brazil",LOWER(AJ1355)="brasil"),"Yes","No"))</x:f>
      </x:c>
      <x:c r="AL1355"/>
      <x:c r="AM1355"/>
      <x:c r="AN1355"/>
      <x:c r="AO1355"/>
      <x:c r="AP1355"/>
      <x:c r="AQ1355"/>
      <x:c r="AR1355"/>
      <x:c r="AS1355"/>
      <x:c r="AT1355"/>
      <x:c r="AU1355"/>
      <x:c r="AV1355"/>
      <x:c r="AW1355"/>
      <x:c r="AX1355"/>
      <x:c r="AY1355"/>
      <x:c r="AZ1355"/>
      <x:c r="BA1355"/>
      <x:c r="BB1355"/>
      <x:c r="BC1355"/>
      <x:c r="BD1355"/>
      <x:c r="BE1355"/>
      <x:c r="BF1355"/>
      <x:c r="BG1355"/>
      <x:c r="BH1355"/>
      <x:c r="BI1355"/>
      <x:c r="BJ1355"/>
      <x:c r="BK1355"/>
      <x:c r="BL1355"/>
      <x:c r="BM1355"/>
      <x:c r="BN1355"/>
      <x:c r="BO1355"/>
      <x:c r="BP1355"/>
      <x:c r="BQ1355"/>
      <x:c r="BR1355"/>
      <x:c r="BS1355"/>
      <x:c r="BT1355"/>
      <x:c r="BU1355"/>
      <x:c r="BV1355"/>
      <x:c r="BW1355"/>
      <x:c r="BX1355"/>
      <x:c r="BY1355"/>
      <x:c r="BZ1355"/>
      <x:c r="CA1355"/>
      <x:c r="CB1355"/>
      <x:c r="CC1355"/>
      <x:c r="CD1355"/>
      <x:c r="CE1355"/>
      <x:c r="CF1355"/>
      <x:c r="CG1355"/>
      <x:c r="CH1355"/>
      <x:c r="CI1355"/>
      <x:c r="CJ1355" t="str">
        <x:v>Yes</x:v>
      </x:c>
      <x:c r="CK1355" t="str">
        <x:v>Yes</x:v>
      </x:c>
      <x:c r="CL1355" t="str">
        <x:v>Yes</x:v>
      </x:c>
      <x:c r="CM1355" t="str">
        <x:v>Clear</x:v>
      </x:c>
      <x:c r="CN1355" t="str">
        <x:v>Verified — clear</x:v>
      </x:c>
      <x:c r="CO1355" t="n">
        <x:v>46272</x:v>
      </x:c>
      <x:c r="CP1355" t="str">
        <x:v>https://pubmed.ncbi.nlm.nih.gov/18019102/</x:v>
      </x:c>
      <x:c r="CQ1355"/>
      <x:c r="CR1355"/>
      <x:c r="CS1355"/>
      <x:c r="CT1355"/>
      <x:c r="CU1355"/>
      <x:c r="CV1355"/>
      <x:c r="CW1355"/>
      <x:c r="CX1355"/>
      <x:c r="CY1355"/>
      <x:c r="CZ1355"/>
      <x:c r="DA1355"/>
      <x:c r="DB1355" t="str">
        <x:f>IF(L1355="","",IF(AND(COUNT(CU1355:DA1355)=7,OR(CU1355=0,CU1355=1,CU1355=2),OR(CV1355=0,CV1355=1,CV1355=2),OR(CW1355=0,CW1355=1,CW1355=2),OR(CX1355=0,CX1355=1,CX1355=2),OR(CY1355=0,CY1355=1,CY1355=2),OR(CZ1355=0,CZ1355=1,CZ1355=2),OR(DA1355=0,DA1355=1,DA1355=2)),SUM(CU1355:DA1355),""))</x:f>
      </x:c>
      <x:c r="DC1355" t="str">
        <x:f>IF(DB1355="","",ROUND(DB1355/14*10,1))</x:f>
      </x:c>
      <x:c r="DD1355" t="str">
        <x:v>Pending</x:v>
      </x:c>
      <x:c r="DE1355" t="str">
        <x:f>IF(L1355="","",IF(DC1355="","Pending",IF(DD1355="Yes","CONDITIONAL — safety override",IF(DC1355&gt;=8,"HIGH",IF(DC1355&gt;=5,"CONDITIONAL","LOW")))))</x:f>
        <x:v>Pending</x:v>
      </x:c>
      <x:c r="DF1355" t="str">
        <x:v>Pending screening and full-text appraisal; no transferability judgment made at identification.</x:v>
      </x:c>
      <x:c r="DG1355"/>
      <x:c r="DH1355"/>
      <x:c r="DI1355"/>
      <x:c r="DJ1355"/>
      <x:c r="DK1355"/>
      <x:c r="DL1355"/>
      <x:c r="DM1355"/>
      <x:c r="DN1355"/>
      <x:c r="DO1355"/>
      <x:c r="DP1355"/>
      <x:c r="DQ1355"/>
      <x:c r="DR1355"/>
      <x:c r="DS1355"/>
      <x:c r="DT1355"/>
      <x:c r="DU1355"/>
      <x:c r="DV1355"/>
      <x:c r="DW1355"/>
      <x:c r="DX1355"/>
      <x:c r="DY1355"/>
      <x:c r="DZ1355" t="str">
        <x:v>Title/abstract screening alone does not establish effectiveness, causality, methodological quality, transferability to Brazilian public safety or an institutional recommendation.</x:v>
      </x:c>
      <x:c r="EA1355" t="str">
        <x:v>Pending</x:v>
      </x:c>
      <x:c r="EB1355" t="str">
        <x:f>IF(L1355="","",IF(EC1355="READY","Yes","No / Pending"))</x:f>
        <x:v>No / Pending</x:v>
      </x:c>
      <x:c r="EC1355" t="str">
        <x:f>IF(L1355="","",IF(OR(ISNUMBER(SEARCH("Retracted Publication",Q1355)),CM1355="Retracted",CN1355="Retracted",CM1355="Expression of Concern",CN1355="Expression of Concern",F1355="Not used",CG1355="Critical",CH1355="High",CH1355="Critical"),"BLOCKED — integrity or use restriction",IF(AND(CJ1355="Yes",CK1355="Yes",CL1355="Yes"),IF(AND(CM1355="Clear",CN1355="Verified — clear"),IF(AND(AND(LEN(TRIM(CF1355))&gt;0,LEFT(LOWER(TRIM(CF1355)),7)&lt;&gt;"pending"),OR(CG1355="High",CG1355="Moderate"),OR(CH1355="Low",CH1355="Some concerns",CH1355="Not applicable")),IF(AND(DD1355="No",OR(DE1355="HIGH",DE1355="CONDITIONAL"),AND(LEN(TRIM(DF1355))&gt;0,LEFT(LOWER(TRIM(DF1355)),7)&lt;&gt;"pending")),IF(AND(AND(LEN(TRIM(DT1355))&gt;0,LEFT(LOWER(TRIM(DT1355)),7)&lt;&gt;"pending"),AND(LEN(TRIM(DU1355))&gt;0,LEFT(LOWER(TRIM(DU1355)),7)&lt;&gt;"pending"),OR(AND(LEN(TRIM(DV1355))&gt;0,LEFT(LOWER(TRIM(DV1355)),7)&lt;&gt;"pending"),AND(LEN(TRIM(DW1355))&gt;0,LEFT(LOWER(TRIM(DW1355)),7)&lt;&gt;"pending")),AND(LEN(TRIM(DX1355))&gt;0,LEFT(LOWER(TRIM(DX1355)),7)&lt;&gt;"pending")),IF(AND(F1355="Claim-ready",OR(EA1355="Strong",EA1355="Moderate"),AND(LEN(TRIM(G1355))&gt;0,LEFT(LOWER(TRIM(G1355)),7)&lt;&gt;"pending"),G1355&lt;&gt;"No substantive use decision is permitted from identification metadata alone.",AND(LEN(TRIM(DZ1355))&gt;0,LEFT(LOWER(TRIM(DZ1355)),7)&lt;&gt;"pending"),DZ1355&lt;&gt;"Identification metadata alone does not permit any substantive scientific, causal, operational, or institutional claim.",AND(LEN(TRIM(EI1355))&gt;0,LEFT(LOWER(TRIM(EI1355)),7)&lt;&gt;"pending"),ISNUMBER(EH1355),EH1355&gt;0),"READY","PENDING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5" t="str">
        <x:v>Pending</x:v>
      </x:c>
      <x:c r="EE1355"/>
      <x:c r="EF1355" t="str">
        <x:v>Pending</x:v>
      </x:c>
      <x:c r="EG1355" t="str">
        <x:v>Pending</x:v>
      </x:c>
      <x:c r="EH1355"/>
      <x:c r="EI1355" s="501"/>
      <x:c r="EJ1355"/>
      <x:c r="EK1355" t="str">
        <x:v>Pending</x:v>
      </x:c>
      <x:c r="EL1355" t="n">
        <x:v>46272</x:v>
      </x:c>
      <x:c r="EM1355" t="str">
        <x:v>Production PubMed record imported and reconciled to Zotero item MC4VH66F;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5" t="n">
        <x:f>IF(L1355="","",(IF(N1355&lt;&gt;"",1,0)+IF(O1355&lt;&gt;"",1,0)+IF(AJ1355&lt;&gt;"",1,0)+IF(AU1355&lt;&gt;"",1,0)+IF(BE1355&lt;&gt;"",1,0)+IF(CF1355&lt;&gt;"",1,0)+IF(CJ1355="Yes",1,0)+IF(CL1355="Yes",1,0)+IF(DE1355&lt;&gt;"Pending",1,0)+IF(F1355&lt;&gt;"",1,0)+IF(DZ1355&lt;&gt;"",1,0)+IF(EI1355&lt;&gt;"",1,0))/12)</x:f>
        <x:v>0.5</x:v>
      </x:c>
    </x:row>
    <x:row r="1356">
      <x:c r="A1356" t="str">
        <x:v>EV-1353</x:v>
      </x:c>
      <x:c r="B1356" t="str">
        <x:v>Integrity check</x:v>
      </x:c>
      <x:c r="C1356" t="str">
        <x:f>IF(L1356="","",IF(LEFT(EC1356,7)="BLOCKED","🔴 Do not use for conclusion",IF(EB1356="Yes","🟢 Claim-ready","🟡 Caution / context")))</x:f>
        <x:v>🟡 Caution / context</x:v>
      </x:c>
      <x:c r="D1356" t="str">
        <x:f>IF(L1356="","",EC1356)</x:f>
        <x:v>PENDING — appropriate appraisal</x:v>
      </x:c>
      <x:c r="E1356" t="str">
        <x:v>P3 — Medium</x:v>
      </x:c>
      <x:c r="F1356" t="str">
        <x:v>Pending</x:v>
      </x:c>
      <x:c r="G1356" t="str">
        <x:v>Title/abstract identify an explicit tactical/public-safety context and readiness domain; retain for full-text assessment.</x:v>
      </x:c>
      <x:c r="H1356" t="str">
        <x:v>Obtain and review lawful full text; confirm human adjudication; then select a design-specific appraisal instrument.</x:v>
      </x:c>
      <x:c r="I1356"/>
      <x:c r="J1356" t="str">
        <x:v>A — Core</x:v>
      </x:c>
      <x:c r="K1356" t="str">
        <x:v>IDENTIFIED</x:v>
      </x:c>
      <x:c r="L1356" t="str">
        <x:v>Acute gastrointestinal infection, respiratory illness, and noncombat injury among US military personnel during Operation Bright Star 2005, in Northern Egypt.</x:v>
      </x:c>
      <x:c r="M1356"/>
      <x:c r="N1356" t="str">
        <x:v>Riddle, Mark S; Halvorson, Heather A; Shiau, Danny; Althoff, Juliann; Monteville, Marshall R; Shaheen, Hind; Horvath, Edward P; Armstrong, Adam W</x:v>
      </x:c>
      <x:c r="O1356" t="n">
        <x:v>2007</x:v>
      </x:c>
      <x:c r="P1356" t="str">
        <x:v>Journal of travel medicine</x:v>
      </x:c>
      <x:c r="Q1356" t="str">
        <x:v>Journal Article; Research Support, Non-U.S. Gov't</x:v>
      </x:c>
      <x:c r="R1356" t="str">
        <x:v>Unclear</x:v>
      </x:c>
      <x:c r="S1356" t="str">
        <x:v>Unknown</x:v>
      </x:c>
      <x:c r="T1356" t="str">
        <x:v>eng</x:v>
      </x:c>
      <x:c r="U1356" t="str">
        <x:v>https://pubmed.ncbi.nlm.nih.gov/17995535/</x:v>
      </x:c>
      <x:c r="V1356" t="str">
        <x:v>10.1111/j.1708-8305.2007.00159.x</x:v>
      </x:c>
      <x:c r="W1356" t="str">
        <x:f>IF(V1356="","",LOWER(SUBSTITUTE(SUBSTITUTE(SUBSTITUTE(SUBSTITUTE(TRIM(V1356),"https://doi.org/",""),"http://doi.org/",""),"https://dx.doi.org/",""),"doi:","")))</x:f>
        <x:v>10.1111/j.1708-8305.2007.00159.x</x:v>
      </x:c>
      <x:c r="X1356" t="str">
        <x:v>17995535</x:v>
      </x:c>
      <x:c r="Y1356" t="str"/>
      <x:c r="Z1356"/>
      <x:c r="AA1356" t="str">
        <x:v>PubMed/MEDLINE</x:v>
      </x:c>
      <x:c r="AB1356" t="str">
        <x:v>PUBMED-A-v1.0-2026-08-28</x:v>
      </x:c>
      <x:c r="AC1356" t="str">
        <x:v>SP-PUBMED-A-20260828</x:v>
      </x:c>
      <x:c r="AD1356" s="499" t="n">
        <x:v>46262</x:v>
      </x:c>
      <x:c r="AE1356" s="499" t="n">
        <x:v>46272</x:v>
      </x:c>
      <x:c r="AF1356" t="str">
        <x:v>AZ5MD4GI</x:v>
      </x:c>
      <x:c r="AG1356"/>
      <x:c r="AH1356" t="str">
        <x:v>Tactical Athlete → Operational Readiness Brazil</x:v>
      </x:c>
      <x:c r="AI1356" t="str">
        <x:v>evidence-family:A</x:v>
      </x:c>
      <x:c r="AJ1356"/>
      <x:c r="AK1356" t="str">
        <x:f>IF(AJ1356="","",IF(OR(LOWER(AJ1356)="brazil",LOWER(AJ1356)="brasil"),"Yes","No"))</x:f>
      </x:c>
      <x:c r="AL1356"/>
      <x:c r="AM1356"/>
      <x:c r="AN1356"/>
      <x:c r="AO1356"/>
      <x:c r="AP1356"/>
      <x:c r="AQ1356"/>
      <x:c r="AR1356"/>
      <x:c r="AS1356"/>
      <x:c r="AT1356"/>
      <x:c r="AU1356"/>
      <x:c r="AV1356"/>
      <x:c r="AW1356"/>
      <x:c r="AX1356"/>
      <x:c r="AY1356"/>
      <x:c r="AZ1356"/>
      <x:c r="BA1356"/>
      <x:c r="BB1356"/>
      <x:c r="BC1356"/>
      <x:c r="BD1356"/>
      <x:c r="BE1356"/>
      <x:c r="BF1356"/>
      <x:c r="BG1356"/>
      <x:c r="BH1356"/>
      <x:c r="BI1356"/>
      <x:c r="BJ1356"/>
      <x:c r="BK1356"/>
      <x:c r="BL1356"/>
      <x:c r="BM1356"/>
      <x:c r="BN1356"/>
      <x:c r="BO1356"/>
      <x:c r="BP1356"/>
      <x:c r="BQ1356"/>
      <x:c r="BR1356"/>
      <x:c r="BS1356"/>
      <x:c r="BT1356"/>
      <x:c r="BU1356"/>
      <x:c r="BV1356"/>
      <x:c r="BW1356"/>
      <x:c r="BX1356"/>
      <x:c r="BY1356"/>
      <x:c r="BZ1356"/>
      <x:c r="CA1356"/>
      <x:c r="CB1356"/>
      <x:c r="CC1356"/>
      <x:c r="CD1356"/>
      <x:c r="CE1356"/>
      <x:c r="CF1356"/>
      <x:c r="CG1356"/>
      <x:c r="CH1356"/>
      <x:c r="CI1356"/>
      <x:c r="CJ1356" t="str">
        <x:v>Yes</x:v>
      </x:c>
      <x:c r="CK1356" t="str">
        <x:v>Yes</x:v>
      </x:c>
      <x:c r="CL1356" t="str">
        <x:v>Yes</x:v>
      </x:c>
      <x:c r="CM1356" t="str">
        <x:v>Clear</x:v>
      </x:c>
      <x:c r="CN1356" t="str">
        <x:v>Verified — clear</x:v>
      </x:c>
      <x:c r="CO1356" t="n">
        <x:v>46272</x:v>
      </x:c>
      <x:c r="CP1356" t="str">
        <x:v>https://pubmed.ncbi.nlm.nih.gov/17995535/</x:v>
      </x:c>
      <x:c r="CQ1356"/>
      <x:c r="CR1356"/>
      <x:c r="CS1356"/>
      <x:c r="CT1356"/>
      <x:c r="CU1356"/>
      <x:c r="CV1356"/>
      <x:c r="CW1356"/>
      <x:c r="CX1356"/>
      <x:c r="CY1356"/>
      <x:c r="CZ1356"/>
      <x:c r="DA1356"/>
      <x:c r="DB1356" t="str">
        <x:f>IF(L1356="","",IF(AND(COUNT(CU1356:DA1356)=7,OR(CU1356=0,CU1356=1,CU1356=2),OR(CV1356=0,CV1356=1,CV1356=2),OR(CW1356=0,CW1356=1,CW1356=2),OR(CX1356=0,CX1356=1,CX1356=2),OR(CY1356=0,CY1356=1,CY1356=2),OR(CZ1356=0,CZ1356=1,CZ1356=2),OR(DA1356=0,DA1356=1,DA1356=2)),SUM(CU1356:DA1356),""))</x:f>
      </x:c>
      <x:c r="DC1356" t="str">
        <x:f>IF(DB1356="","",ROUND(DB1356/14*10,1))</x:f>
      </x:c>
      <x:c r="DD1356" t="str">
        <x:v>Pending</x:v>
      </x:c>
      <x:c r="DE1356" t="str">
        <x:f>IF(L1356="","",IF(DC1356="","Pending",IF(DD1356="Yes","CONDITIONAL — safety override",IF(DC1356&gt;=8,"HIGH",IF(DC1356&gt;=5,"CONDITIONAL","LOW")))))</x:f>
        <x:v>Pending</x:v>
      </x:c>
      <x:c r="DF1356" t="str">
        <x:v>Pending screening and full-text appraisal; no transferability judgment made at identification.</x:v>
      </x:c>
      <x:c r="DG1356"/>
      <x:c r="DH1356"/>
      <x:c r="DI1356"/>
      <x:c r="DJ1356"/>
      <x:c r="DK1356"/>
      <x:c r="DL1356"/>
      <x:c r="DM1356"/>
      <x:c r="DN1356"/>
      <x:c r="DO1356"/>
      <x:c r="DP1356"/>
      <x:c r="DQ1356"/>
      <x:c r="DR1356"/>
      <x:c r="DS1356"/>
      <x:c r="DT1356"/>
      <x:c r="DU1356"/>
      <x:c r="DV1356"/>
      <x:c r="DW1356"/>
      <x:c r="DX1356"/>
      <x:c r="DY1356"/>
      <x:c r="DZ1356" t="str">
        <x:v>Title/abstract screening alone does not establish effectiveness, causality, methodological quality, transferability to Brazilian public safety or an institutional recommendation.</x:v>
      </x:c>
      <x:c r="EA1356" t="str">
        <x:v>Pending</x:v>
      </x:c>
      <x:c r="EB1356" t="str">
        <x:f>IF(L1356="","",IF(EC1356="READY","Yes","No / Pending"))</x:f>
        <x:v>No / Pending</x:v>
      </x:c>
      <x:c r="EC1356" t="str">
        <x:f>IF(L1356="","",IF(OR(ISNUMBER(SEARCH("Retracted Publication",Q1356)),CM1356="Retracted",CN1356="Retracted",CM1356="Expression of Concern",CN1356="Expression of Concern",F1356="Not used",CG1356="Critical",CH1356="High",CH1356="Critical"),"BLOCKED — integrity or use restriction",IF(AND(CJ1356="Yes",CK1356="Yes",CL1356="Yes"),IF(AND(CM1356="Clear",CN1356="Verified — clear"),IF(AND(AND(LEN(TRIM(CF1356))&gt;0,LEFT(LOWER(TRIM(CF1356)),7)&lt;&gt;"pending"),OR(CG1356="High",CG1356="Moderate"),OR(CH1356="Low",CH1356="Some concerns",CH1356="Not applicable")),IF(AND(DD1356="No",OR(DE1356="HIGH",DE1356="CONDITIONAL"),AND(LEN(TRIM(DF1356))&gt;0,LEFT(LOWER(TRIM(DF1356)),7)&lt;&gt;"pending")),IF(AND(AND(LEN(TRIM(DT1356))&gt;0,LEFT(LOWER(TRIM(DT1356)),7)&lt;&gt;"pending"),AND(LEN(TRIM(DU1356))&gt;0,LEFT(LOWER(TRIM(DU1356)),7)&lt;&gt;"pending"),OR(AND(LEN(TRIM(DV1356))&gt;0,LEFT(LOWER(TRIM(DV1356)),7)&lt;&gt;"pending"),AND(LEN(TRIM(DW1356))&gt;0,LEFT(LOWER(TRIM(DW1356)),7)&lt;&gt;"pending")),AND(LEN(TRIM(DX1356))&gt;0,LEFT(LOWER(TRIM(DX1356)),7)&lt;&gt;"pending")),IF(AND(F1356="Claim-ready",OR(EA1356="Strong",EA1356="Moderate"),AND(LEN(TRIM(G1356))&gt;0,LEFT(LOWER(TRIM(G1356)),7)&lt;&gt;"pending"),G1356&lt;&gt;"No substantive use decision is permitted from identification metadata alone.",AND(LEN(TRIM(DZ1356))&gt;0,LEFT(LOWER(TRIM(DZ1356)),7)&lt;&gt;"pending"),DZ1356&lt;&gt;"Identification metadata alone does not permit any substantive scientific, causal, operational, or institutional claim.",AND(LEN(TRIM(EI1356))&gt;0,LEFT(LOWER(TRIM(EI1356)),7)&lt;&gt;"pending"),ISNUMBER(EH1356),EH1356&gt;0),"READY","PENDING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6" t="str">
        <x:v>Pending</x:v>
      </x:c>
      <x:c r="EE1356"/>
      <x:c r="EF1356" t="str">
        <x:v>Pending</x:v>
      </x:c>
      <x:c r="EG1356" t="str">
        <x:v>Pending</x:v>
      </x:c>
      <x:c r="EH1356"/>
      <x:c r="EI1356" s="501"/>
      <x:c r="EJ1356"/>
      <x:c r="EK1356" t="str">
        <x:v>Pending</x:v>
      </x:c>
      <x:c r="EL1356" t="n">
        <x:v>46272</x:v>
      </x:c>
      <x:c r="EM1356" t="str">
        <x:v>Production PubMed record imported and reconciled to Zotero item AZ5MD4GI;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6" t="n">
        <x:f>IF(L1356="","",(IF(N1356&lt;&gt;"",1,0)+IF(O1356&lt;&gt;"",1,0)+IF(AJ1356&lt;&gt;"",1,0)+IF(AU1356&lt;&gt;"",1,0)+IF(BE1356&lt;&gt;"",1,0)+IF(CF1356&lt;&gt;"",1,0)+IF(CJ1356="Yes",1,0)+IF(CL1356="Yes",1,0)+IF(DE1356&lt;&gt;"Pending",1,0)+IF(F1356&lt;&gt;"",1,0)+IF(DZ1356&lt;&gt;"",1,0)+IF(EI1356&lt;&gt;"",1,0))/12)</x:f>
        <x:v>0.5</x:v>
      </x:c>
    </x:row>
    <x:row r="1357">
      <x:c r="A1357" t="str">
        <x:v>EV-1354</x:v>
      </x:c>
      <x:c r="B1357" t="str">
        <x:v>Metadata verification</x:v>
      </x:c>
      <x:c r="C1357" t="str">
        <x:f>IF(L1357="","",IF(LEFT(EC1357,7)="BLOCKED","🔴 Do not use for conclusion",IF(EB1357="Yes","🟢 Claim-ready","🟡 Caution / context")))</x:f>
        <x:v>🟡 Caution / context</x:v>
      </x:c>
      <x:c r="D1357" t="str">
        <x:f>IF(L1357="","",EC1357)</x:f>
        <x:v>PENDING — verification</x:v>
      </x:c>
      <x:c r="E1357" t="str">
        <x:v>P2 — High</x:v>
      </x:c>
      <x:c r="F1357" t="str">
        <x:v>Pending</x:v>
      </x:c>
      <x:c r="G1357" t="str">
        <x:v>No abstract is available in the current PubMed record; title alone is insufficient for exclusion.</x:v>
      </x:c>
      <x:c r="H1357" t="str">
        <x:v>Human title/abstract adjudication; retrieve full text if relevance remains plausible.</x:v>
      </x:c>
      <x:c r="I1357"/>
      <x:c r="J1357" t="str">
        <x:v>C — Implementation Science</x:v>
      </x:c>
      <x:c r="K1357" t="str">
        <x:v>IDENTIFIED</x:v>
      </x:c>
      <x:c r="L1357" t="str">
        <x:v>Implementation strategies for emergency medical services within stroke systems of care: a policy statement from the American Heart Association/American Stroke Association Expert Panel on Emergency Medical Services Systems and the Stroke Council.</x:v>
      </x:c>
      <x:c r="M1357"/>
      <x:c r="N1357" t="str">
        <x:v>Acker, Joe E 3rd; Pancioli, Arthur M; Crocco, Todd J; Eckstein, Marc K; Jauch, Edward C; Larrabee, Hollynn; Meltzer, Neil M; Mergendahl, William C; Munn, John W; Prentiss, Susanne M; Sand, Charles; Saver, Jeffrey L; Eigel, Brian; Gilpin, Brian R; Schoeberl, Mark; Solis, Penelope; Bailey, JoAnne R; Horton, Katie B; Stranne, Steven K</x:v>
      </x:c>
      <x:c r="O1357" t="n">
        <x:v>2007</x:v>
      </x:c>
      <x:c r="P1357" t="str">
        <x:v>Stroke</x:v>
      </x:c>
      <x:c r="Q1357" t="str">
        <x:v>Journal Article; Practice Guideline</x:v>
      </x:c>
      <x:c r="R1357" t="str">
        <x:v>Unclear</x:v>
      </x:c>
      <x:c r="S1357" t="str">
        <x:v>Unknown</x:v>
      </x:c>
      <x:c r="T1357" t="str">
        <x:v>eng</x:v>
      </x:c>
      <x:c r="U1357" t="str">
        <x:v>https://pubmed.ncbi.nlm.nih.gov/17901393/</x:v>
      </x:c>
      <x:c r="V1357" t="str">
        <x:v>10.1161/strokeaha.107.186094</x:v>
      </x:c>
      <x:c r="W1357" t="str">
        <x:f>IF(V1357="","",LOWER(SUBSTITUTE(SUBSTITUTE(SUBSTITUTE(SUBSTITUTE(TRIM(V1357),"https://doi.org/",""),"http://doi.org/",""),"https://dx.doi.org/",""),"doi:","")))</x:f>
        <x:v>10.1161/strokeaha.107.186094</x:v>
      </x:c>
      <x:c r="X1357" t="str">
        <x:v>17901393</x:v>
      </x:c>
      <x:c r="Y1357" t="str"/>
      <x:c r="Z1357"/>
      <x:c r="AA1357" t="str">
        <x:v>PubMed/MEDLINE</x:v>
      </x:c>
      <x:c r="AB1357" t="str">
        <x:v>PUBMED-C-v1.0-2026-08-28</x:v>
      </x:c>
      <x:c r="AC1357" t="str">
        <x:v>SP-PUBMED-C-20260828</x:v>
      </x:c>
      <x:c r="AD1357" s="499" t="n">
        <x:v>46262</x:v>
      </x:c>
      <x:c r="AE1357" s="499" t="n">
        <x:v>46272</x:v>
      </x:c>
      <x:c r="AF1357" t="str">
        <x:v>9WQESI5C</x:v>
      </x:c>
      <x:c r="AG1357"/>
      <x:c r="AH1357" t="str">
        <x:v>Tactical Athlete → Operational Readiness Brazil</x:v>
      </x:c>
      <x:c r="AI1357" t="str">
        <x:v>evidence-family:C</x:v>
      </x:c>
      <x:c r="AJ1357"/>
      <x:c r="AK1357" t="str">
        <x:f>IF(AJ1357="","",IF(OR(LOWER(AJ1357)="brazil",LOWER(AJ1357)="brasil"),"Yes","No"))</x:f>
      </x:c>
      <x:c r="AL1357"/>
      <x:c r="AM1357"/>
      <x:c r="AN1357"/>
      <x:c r="AO1357"/>
      <x:c r="AP1357"/>
      <x:c r="AQ1357"/>
      <x:c r="AR1357"/>
      <x:c r="AS1357"/>
      <x:c r="AT1357"/>
      <x:c r="AU1357"/>
      <x:c r="AV1357"/>
      <x:c r="AW1357"/>
      <x:c r="AX1357"/>
      <x:c r="AY1357"/>
      <x:c r="AZ1357"/>
      <x:c r="BA1357"/>
      <x:c r="BB1357"/>
      <x:c r="BC1357"/>
      <x:c r="BD1357"/>
      <x:c r="BE1357"/>
      <x:c r="BF1357"/>
      <x:c r="BG1357"/>
      <x:c r="BH1357"/>
      <x:c r="BI1357"/>
      <x:c r="BJ1357"/>
      <x:c r="BK1357"/>
      <x:c r="BL1357"/>
      <x:c r="BM1357"/>
      <x:c r="BN1357"/>
      <x:c r="BO1357"/>
      <x:c r="BP1357"/>
      <x:c r="BQ1357"/>
      <x:c r="BR1357"/>
      <x:c r="BS1357"/>
      <x:c r="BT1357"/>
      <x:c r="BU1357"/>
      <x:c r="BV1357"/>
      <x:c r="BW1357"/>
      <x:c r="BX1357"/>
      <x:c r="BY1357"/>
      <x:c r="BZ1357"/>
      <x:c r="CA1357"/>
      <x:c r="CB1357"/>
      <x:c r="CC1357"/>
      <x:c r="CD1357"/>
      <x:c r="CE1357"/>
      <x:c r="CF1357"/>
      <x:c r="CG1357"/>
      <x:c r="CH1357"/>
      <x:c r="CI1357"/>
      <x:c r="CJ1357" t="str">
        <x:v>Pending</x:v>
      </x:c>
      <x:c r="CK1357" t="str">
        <x:v>Yes</x:v>
      </x:c>
      <x:c r="CL1357" t="str">
        <x:v>Yes</x:v>
      </x:c>
      <x:c r="CM1357" t="str">
        <x:v>Clear</x:v>
      </x:c>
      <x:c r="CN1357" t="str">
        <x:v>Verified — clear</x:v>
      </x:c>
      <x:c r="CO1357" t="n">
        <x:v>46272</x:v>
      </x:c>
      <x:c r="CP1357" t="str">
        <x:v>https://pubmed.ncbi.nlm.nih.gov/17901393/</x:v>
      </x:c>
      <x:c r="CQ1357"/>
      <x:c r="CR1357"/>
      <x:c r="CS1357"/>
      <x:c r="CT1357"/>
      <x:c r="CU1357"/>
      <x:c r="CV1357"/>
      <x:c r="CW1357"/>
      <x:c r="CX1357"/>
      <x:c r="CY1357"/>
      <x:c r="CZ1357"/>
      <x:c r="DA1357"/>
      <x:c r="DB1357" t="str">
        <x:f>IF(L1357="","",IF(AND(COUNT(CU1357:DA1357)=7,OR(CU1357=0,CU1357=1,CU1357=2),OR(CV1357=0,CV1357=1,CV1357=2),OR(CW1357=0,CW1357=1,CW1357=2),OR(CX1357=0,CX1357=1,CX1357=2),OR(CY1357=0,CY1357=1,CY1357=2),OR(CZ1357=0,CZ1357=1,CZ1357=2),OR(DA1357=0,DA1357=1,DA1357=2)),SUM(CU1357:DA1357),""))</x:f>
      </x:c>
      <x:c r="DC1357" t="str">
        <x:f>IF(DB1357="","",ROUND(DB1357/14*10,1))</x:f>
      </x:c>
      <x:c r="DD1357" t="str">
        <x:v>Pending</x:v>
      </x:c>
      <x:c r="DE1357" t="str">
        <x:f>IF(L1357="","",IF(DC1357="","Pending",IF(DD1357="Yes","CONDITIONAL — safety override",IF(DC1357&gt;=8,"HIGH",IF(DC1357&gt;=5,"CONDITIONAL","LOW")))))</x:f>
        <x:v>Pending</x:v>
      </x:c>
      <x:c r="DF1357" t="str">
        <x:v>Pending screening and full-text appraisal; no transferability judgment made at identification.</x:v>
      </x:c>
      <x:c r="DG1357"/>
      <x:c r="DH1357"/>
      <x:c r="DI1357"/>
      <x:c r="DJ1357"/>
      <x:c r="DK1357"/>
      <x:c r="DL1357"/>
      <x:c r="DM1357"/>
      <x:c r="DN1357"/>
      <x:c r="DO1357"/>
      <x:c r="DP1357"/>
      <x:c r="DQ1357"/>
      <x:c r="DR1357"/>
      <x:c r="DS1357"/>
      <x:c r="DT1357"/>
      <x:c r="DU1357"/>
      <x:c r="DV1357"/>
      <x:c r="DW1357"/>
      <x:c r="DX1357"/>
      <x:c r="DY1357"/>
      <x:c r="DZ1357" t="str">
        <x:v>Title/abstract information is insufficient for a substantive scientific, causal, transferability or institutional claim.</x:v>
      </x:c>
      <x:c r="EA1357" t="str">
        <x:v>Pending</x:v>
      </x:c>
      <x:c r="EB1357" t="str">
        <x:f>IF(L1357="","",IF(EC1357="READY","Yes","No / Pending"))</x:f>
        <x:v>No / Pending</x:v>
      </x:c>
      <x:c r="EC1357" t="str">
        <x:f>IF(L1357="","",IF(OR(ISNUMBER(SEARCH("Retracted Publication",Q1357)),CM1357="Retracted",CN1357="Retracted",CM1357="Expression of Concern",CN1357="Expression of Concern",F1357="Not used",CG1357="Critical",CH1357="High",CH1357="Critical"),"BLOCKED — integrity or use restriction",IF(AND(CJ1357="Yes",CK1357="Yes",CL1357="Yes"),IF(AND(CM1357="Clear",CN1357="Verified — clear"),IF(AND(AND(LEN(TRIM(CF1357))&gt;0,LEFT(LOWER(TRIM(CF1357)),7)&lt;&gt;"pending"),OR(CG1357="High",CG1357="Moderate"),OR(CH1357="Low",CH1357="Some concerns",CH1357="Not applicable")),IF(AND(DD1357="No",OR(DE1357="HIGH",DE1357="CONDITIONAL"),AND(LEN(TRIM(DF1357))&gt;0,LEFT(LOWER(TRIM(DF1357)),7)&lt;&gt;"pending")),IF(AND(AND(LEN(TRIM(DT1357))&gt;0,LEFT(LOWER(TRIM(DT1357)),7)&lt;&gt;"pending"),AND(LEN(TRIM(DU1357))&gt;0,LEFT(LOWER(TRIM(DU1357)),7)&lt;&gt;"pending"),OR(AND(LEN(TRIM(DV1357))&gt;0,LEFT(LOWER(TRIM(DV1357)),7)&lt;&gt;"pending"),AND(LEN(TRIM(DW1357))&gt;0,LEFT(LOWER(TRIM(DW1357)),7)&lt;&gt;"pending")),AND(LEN(TRIM(DX1357))&gt;0,LEFT(LOWER(TRIM(DX1357)),7)&lt;&gt;"pending")),IF(AND(F1357="Claim-ready",OR(EA1357="Strong",EA1357="Moderate"),AND(LEN(TRIM(G1357))&gt;0,LEFT(LOWER(TRIM(G1357)),7)&lt;&gt;"pending"),G1357&lt;&gt;"No substantive use decision is permitted from identification metadata alone.",AND(LEN(TRIM(DZ1357))&gt;0,LEFT(LOWER(TRIM(DZ1357)),7)&lt;&gt;"pending"),DZ1357&lt;&gt;"Identification metadata alone does not permit any substantive scientific, causal, operational, or institutional claim.",AND(LEN(TRIM(EI1357))&gt;0,LEFT(LOWER(TRIM(EI1357)),7)&lt;&gt;"pending"),ISNUMBER(EH1357),EH1357&gt;0),"READY","PENDING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57" t="str">
        <x:v>Pending</x:v>
      </x:c>
      <x:c r="EE1357"/>
      <x:c r="EF1357" t="str">
        <x:v>Pending</x:v>
      </x:c>
      <x:c r="EG1357" t="str">
        <x:v>Pending</x:v>
      </x:c>
      <x:c r="EH1357"/>
      <x:c r="EI1357" s="501"/>
      <x:c r="EJ1357"/>
      <x:c r="EK1357" t="str">
        <x:v>Pending</x:v>
      </x:c>
      <x:c r="EL1357" t="n">
        <x:v>46272</x:v>
      </x:c>
      <x:c r="EM1357" t="str">
        <x:v>Production PubMed record imported and reconciled to Zotero item 9WQESI5C; controlled infrastructure item FXC7ZY9R excluded. | SCREENING_DECISION=PENDING_ADJUDICATION; reviewer=OpenAI Codex — AI-assisted primary screen; date=2026-09-07; source=NCBI Entrez EFetch/PubMed URL; abstract=absent; metadata_conflicts=authors; identifier_status=verified; integrity_action=CLEAR; human_confirmation=pending.</x:v>
      </x:c>
      <x:c r="EN1357" t="n">
        <x:f>IF(L1357="","",(IF(N1357&lt;&gt;"",1,0)+IF(O1357&lt;&gt;"",1,0)+IF(AJ1357&lt;&gt;"",1,0)+IF(AU1357&lt;&gt;"",1,0)+IF(BE1357&lt;&gt;"",1,0)+IF(CF1357&lt;&gt;"",1,0)+IF(CJ1357="Yes",1,0)+IF(CL1357="Yes",1,0)+IF(DE1357&lt;&gt;"Pending",1,0)+IF(F1357&lt;&gt;"",1,0)+IF(DZ1357&lt;&gt;"",1,0)+IF(EI1357&lt;&gt;"",1,0))/12)</x:f>
        <x:v>0.4166666666666667</x:v>
      </x:c>
    </x:row>
    <x:row r="1358">
      <x:c r="A1358" t="str">
        <x:v>EV-1355</x:v>
      </x:c>
      <x:c r="B1358" t="str">
        <x:v>Integrity check</x:v>
      </x:c>
      <x:c r="C1358" t="str">
        <x:f>IF(L1358="","",IF(LEFT(EC1358,7)="BLOCKED","🔴 Do not use for conclusion",IF(EB1358="Yes","🟢 Claim-ready","🟡 Caution / context")))</x:f>
        <x:v>🟡 Caution / context</x:v>
      </x:c>
      <x:c r="D1358" t="str">
        <x:f>IF(L1358="","",EC1358)</x:f>
        <x:v>PENDING — appropriate appraisal</x:v>
      </x:c>
      <x:c r="E1358" t="str">
        <x:v>P3 — Medium</x:v>
      </x:c>
      <x:c r="F1358" t="str">
        <x:v>Pending</x:v>
      </x:c>
      <x:c r="G1358" t="str">
        <x:v>Title/abstract identify an explicit tactical/public-safety context and readiness domain; retain for full-text assessment.</x:v>
      </x:c>
      <x:c r="H1358" t="str">
        <x:v>Obtain and review lawful full text; confirm human adjudication; then select a design-specific appraisal instrument.</x:v>
      </x:c>
      <x:c r="I1358"/>
      <x:c r="J1358" t="str">
        <x:v>A — Core</x:v>
      </x:c>
      <x:c r="K1358" t="str">
        <x:v>IDENTIFIED</x:v>
      </x:c>
      <x:c r="L1358" t="str">
        <x:v>The lessons learned from the canadian forces physiotherapy experience during the peacekeeping operations in Bosnia.</x:v>
      </x:c>
      <x:c r="M1358"/>
      <x:c r="N1358" t="str">
        <x:v>Hebert, Luc Jean; Rowe, Peter</x:v>
      </x:c>
      <x:c r="O1358" t="n">
        <x:v>2007</x:v>
      </x:c>
      <x:c r="P1358" t="str">
        <x:v>Military medicine</x:v>
      </x:c>
      <x:c r="Q1358" t="str">
        <x:v>Journal Article</x:v>
      </x:c>
      <x:c r="R1358" t="str">
        <x:v>Unclear</x:v>
      </x:c>
      <x:c r="S1358" t="str">
        <x:v>Unknown</x:v>
      </x:c>
      <x:c r="T1358" t="str">
        <x:v>eng</x:v>
      </x:c>
      <x:c r="U1358" t="str">
        <x:v>https://pubmed.ncbi.nlm.nih.gov/17803074/</x:v>
      </x:c>
      <x:c r="V1358" t="str">
        <x:v>10.7205/milmed.172.8.829</x:v>
      </x:c>
      <x:c r="W1358" t="str">
        <x:f>IF(V1358="","",LOWER(SUBSTITUTE(SUBSTITUTE(SUBSTITUTE(SUBSTITUTE(TRIM(V1358),"https://doi.org/",""),"http://doi.org/",""),"https://dx.doi.org/",""),"doi:","")))</x:f>
        <x:v>10.7205/milmed.172.8.829</x:v>
      </x:c>
      <x:c r="X1358" t="str">
        <x:v>17803074</x:v>
      </x:c>
      <x:c r="Y1358" t="str"/>
      <x:c r="Z1358"/>
      <x:c r="AA1358" t="str">
        <x:v>PubMed/MEDLINE</x:v>
      </x:c>
      <x:c r="AB1358" t="str">
        <x:v>PUBMED-A-v1.0-2026-08-28</x:v>
      </x:c>
      <x:c r="AC1358" t="str">
        <x:v>SP-PUBMED-A-20260828</x:v>
      </x:c>
      <x:c r="AD1358" s="499" t="n">
        <x:v>46262</x:v>
      </x:c>
      <x:c r="AE1358" s="499" t="n">
        <x:v>46272</x:v>
      </x:c>
      <x:c r="AF1358" t="str">
        <x:v>W5ID6BUV</x:v>
      </x:c>
      <x:c r="AG1358"/>
      <x:c r="AH1358" t="str">
        <x:v>Tactical Athlete → Operational Readiness Brazil</x:v>
      </x:c>
      <x:c r="AI1358" t="str">
        <x:v>evidence-family:A</x:v>
      </x:c>
      <x:c r="AJ1358"/>
      <x:c r="AK1358" t="str">
        <x:f>IF(AJ1358="","",IF(OR(LOWER(AJ1358)="brazil",LOWER(AJ1358)="brasil"),"Yes","No"))</x:f>
      </x:c>
      <x:c r="AL1358"/>
      <x:c r="AM1358"/>
      <x:c r="AN1358"/>
      <x:c r="AO1358"/>
      <x:c r="AP1358"/>
      <x:c r="AQ1358"/>
      <x:c r="AR1358"/>
      <x:c r="AS1358"/>
      <x:c r="AT1358"/>
      <x:c r="AU1358"/>
      <x:c r="AV1358"/>
      <x:c r="AW1358"/>
      <x:c r="AX1358"/>
      <x:c r="AY1358"/>
      <x:c r="AZ1358"/>
      <x:c r="BA1358"/>
      <x:c r="BB1358"/>
      <x:c r="BC1358"/>
      <x:c r="BD1358"/>
      <x:c r="BE1358"/>
      <x:c r="BF1358"/>
      <x:c r="BG1358"/>
      <x:c r="BH1358"/>
      <x:c r="BI1358"/>
      <x:c r="BJ1358"/>
      <x:c r="BK1358"/>
      <x:c r="BL1358"/>
      <x:c r="BM1358"/>
      <x:c r="BN1358"/>
      <x:c r="BO1358"/>
      <x:c r="BP1358"/>
      <x:c r="BQ1358"/>
      <x:c r="BR1358"/>
      <x:c r="BS1358"/>
      <x:c r="BT1358"/>
      <x:c r="BU1358"/>
      <x:c r="BV1358"/>
      <x:c r="BW1358"/>
      <x:c r="BX1358"/>
      <x:c r="BY1358"/>
      <x:c r="BZ1358"/>
      <x:c r="CA1358"/>
      <x:c r="CB1358"/>
      <x:c r="CC1358"/>
      <x:c r="CD1358"/>
      <x:c r="CE1358"/>
      <x:c r="CF1358"/>
      <x:c r="CG1358"/>
      <x:c r="CH1358"/>
      <x:c r="CI1358"/>
      <x:c r="CJ1358" t="str">
        <x:v>Yes</x:v>
      </x:c>
      <x:c r="CK1358" t="str">
        <x:v>Yes</x:v>
      </x:c>
      <x:c r="CL1358" t="str">
        <x:v>Yes</x:v>
      </x:c>
      <x:c r="CM1358" t="str">
        <x:v>Clear</x:v>
      </x:c>
      <x:c r="CN1358" t="str">
        <x:v>Verified — clear</x:v>
      </x:c>
      <x:c r="CO1358" t="n">
        <x:v>46272</x:v>
      </x:c>
      <x:c r="CP1358" t="str">
        <x:v>https://pubmed.ncbi.nlm.nih.gov/17803074/</x:v>
      </x:c>
      <x:c r="CQ1358"/>
      <x:c r="CR1358"/>
      <x:c r="CS1358"/>
      <x:c r="CT1358"/>
      <x:c r="CU1358"/>
      <x:c r="CV1358"/>
      <x:c r="CW1358"/>
      <x:c r="CX1358"/>
      <x:c r="CY1358"/>
      <x:c r="CZ1358"/>
      <x:c r="DA1358"/>
      <x:c r="DB1358" t="str">
        <x:f>IF(L1358="","",IF(AND(COUNT(CU1358:DA1358)=7,OR(CU1358=0,CU1358=1,CU1358=2),OR(CV1358=0,CV1358=1,CV1358=2),OR(CW1358=0,CW1358=1,CW1358=2),OR(CX1358=0,CX1358=1,CX1358=2),OR(CY1358=0,CY1358=1,CY1358=2),OR(CZ1358=0,CZ1358=1,CZ1358=2),OR(DA1358=0,DA1358=1,DA1358=2)),SUM(CU1358:DA1358),""))</x:f>
      </x:c>
      <x:c r="DC1358" t="str">
        <x:f>IF(DB1358="","",ROUND(DB1358/14*10,1))</x:f>
      </x:c>
      <x:c r="DD1358" t="str">
        <x:v>Pending</x:v>
      </x:c>
      <x:c r="DE1358" t="str">
        <x:f>IF(L1358="","",IF(DC1358="","Pending",IF(DD1358="Yes","CONDITIONAL — safety override",IF(DC1358&gt;=8,"HIGH",IF(DC1358&gt;=5,"CONDITIONAL","LOW")))))</x:f>
        <x:v>Pending</x:v>
      </x:c>
      <x:c r="DF1358" t="str">
        <x:v>Pending screening and full-text appraisal; no transferability judgment made at identification.</x:v>
      </x:c>
      <x:c r="DG1358"/>
      <x:c r="DH1358"/>
      <x:c r="DI1358"/>
      <x:c r="DJ1358"/>
      <x:c r="DK1358"/>
      <x:c r="DL1358"/>
      <x:c r="DM1358"/>
      <x:c r="DN1358"/>
      <x:c r="DO1358"/>
      <x:c r="DP1358"/>
      <x:c r="DQ1358"/>
      <x:c r="DR1358"/>
      <x:c r="DS1358"/>
      <x:c r="DT1358"/>
      <x:c r="DU1358"/>
      <x:c r="DV1358"/>
      <x:c r="DW1358"/>
      <x:c r="DX1358"/>
      <x:c r="DY1358"/>
      <x:c r="DZ1358" t="str">
        <x:v>Title/abstract screening alone does not establish effectiveness, causality, methodological quality, transferability to Brazilian public safety or an institutional recommendation.</x:v>
      </x:c>
      <x:c r="EA1358" t="str">
        <x:v>Pending</x:v>
      </x:c>
      <x:c r="EB1358" t="str">
        <x:f>IF(L1358="","",IF(EC1358="READY","Yes","No / Pending"))</x:f>
        <x:v>No / Pending</x:v>
      </x:c>
      <x:c r="EC1358" t="str">
        <x:f>IF(L1358="","",IF(OR(ISNUMBER(SEARCH("Retracted Publication",Q1358)),CM1358="Retracted",CN1358="Retracted",CM1358="Expression of Concern",CN1358="Expression of Concern",F1358="Not used",CG1358="Critical",CH1358="High",CH1358="Critical"),"BLOCKED — integrity or use restriction",IF(AND(CJ1358="Yes",CK1358="Yes",CL1358="Yes"),IF(AND(CM1358="Clear",CN1358="Verified — clear"),IF(AND(AND(LEN(TRIM(CF1358))&gt;0,LEFT(LOWER(TRIM(CF1358)),7)&lt;&gt;"pending"),OR(CG1358="High",CG1358="Moderate"),OR(CH1358="Low",CH1358="Some concerns",CH1358="Not applicable")),IF(AND(DD1358="No",OR(DE1358="HIGH",DE1358="CONDITIONAL"),AND(LEN(TRIM(DF1358))&gt;0,LEFT(LOWER(TRIM(DF1358)),7)&lt;&gt;"pending")),IF(AND(AND(LEN(TRIM(DT1358))&gt;0,LEFT(LOWER(TRIM(DT1358)),7)&lt;&gt;"pending"),AND(LEN(TRIM(DU1358))&gt;0,LEFT(LOWER(TRIM(DU1358)),7)&lt;&gt;"pending"),OR(AND(LEN(TRIM(DV1358))&gt;0,LEFT(LOWER(TRIM(DV1358)),7)&lt;&gt;"pending"),AND(LEN(TRIM(DW1358))&gt;0,LEFT(LOWER(TRIM(DW1358)),7)&lt;&gt;"pending")),AND(LEN(TRIM(DX1358))&gt;0,LEFT(LOWER(TRIM(DX1358)),7)&lt;&gt;"pending")),IF(AND(F1358="Claim-ready",OR(EA1358="Strong",EA1358="Moderate"),AND(LEN(TRIM(G1358))&gt;0,LEFT(LOWER(TRIM(G1358)),7)&lt;&gt;"pending"),G1358&lt;&gt;"No substantive use decision is permitted from identification metadata alone.",AND(LEN(TRIM(DZ1358))&gt;0,LEFT(LOWER(TRIM(DZ1358)),7)&lt;&gt;"pending"),DZ1358&lt;&gt;"Identification metadata alone does not permit any substantive scientific, causal, operational, or institutional claim.",AND(LEN(TRIM(EI1358))&gt;0,LEFT(LOWER(TRIM(EI1358)),7)&lt;&gt;"pending"),ISNUMBER(EH1358),EH1358&gt;0),"READY","PENDING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8" t="str">
        <x:v>Pending</x:v>
      </x:c>
      <x:c r="EE1358"/>
      <x:c r="EF1358" t="str">
        <x:v>Pending</x:v>
      </x:c>
      <x:c r="EG1358" t="str">
        <x:v>Pending</x:v>
      </x:c>
      <x:c r="EH1358"/>
      <x:c r="EI1358" s="501"/>
      <x:c r="EJ1358"/>
      <x:c r="EK1358" t="str">
        <x:v>Pending</x:v>
      </x:c>
      <x:c r="EL1358" t="n">
        <x:v>46272</x:v>
      </x:c>
      <x:c r="EM1358" t="str">
        <x:v>Production PubMed record imported and reconciled to Zotero item W5ID6BUV;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8" t="n">
        <x:f>IF(L1358="","",(IF(N1358&lt;&gt;"",1,0)+IF(O1358&lt;&gt;"",1,0)+IF(AJ1358&lt;&gt;"",1,0)+IF(AU1358&lt;&gt;"",1,0)+IF(BE1358&lt;&gt;"",1,0)+IF(CF1358&lt;&gt;"",1,0)+IF(CJ1358="Yes",1,0)+IF(CL1358="Yes",1,0)+IF(DE1358&lt;&gt;"Pending",1,0)+IF(F1358&lt;&gt;"",1,0)+IF(DZ1358&lt;&gt;"",1,0)+IF(EI1358&lt;&gt;"",1,0))/12)</x:f>
        <x:v>0.5</x:v>
      </x:c>
    </x:row>
    <x:row r="1359">
      <x:c r="A1359" t="str">
        <x:v>EV-1356</x:v>
      </x:c>
      <x:c r="B1359" t="str">
        <x:v>Integrity check</x:v>
      </x:c>
      <x:c r="C1359" t="str">
        <x:f>IF(L1359="","",IF(LEFT(EC1359,7)="BLOCKED","🔴 Do not use for conclusion",IF(EB1359="Yes","🟢 Claim-ready","🟡 Caution / context")))</x:f>
        <x:v>🟡 Caution / context</x:v>
      </x:c>
      <x:c r="D1359" t="str">
        <x:f>IF(L1359="","",EC1359)</x:f>
        <x:v>PENDING — appropriate appraisal</x:v>
      </x:c>
      <x:c r="E1359" t="str">
        <x:v>P3 — Medium</x:v>
      </x:c>
      <x:c r="F1359" t="str">
        <x:v>Pending</x:v>
      </x:c>
      <x:c r="G1359" t="str">
        <x:v>Title/abstract identify an explicit tactical/public-safety context and readiness domain; retain for full-text assessment.</x:v>
      </x:c>
      <x:c r="H1359" t="str">
        <x:v>Obtain and review lawful full text; confirm human adjudication; then select a design-specific appraisal instrument.</x:v>
      </x:c>
      <x:c r="I1359"/>
      <x:c r="J1359" t="str">
        <x:v>A — Core</x:v>
      </x:c>
      <x:c r="K1359" t="str">
        <x:v>IDENTIFIED</x:v>
      </x:c>
      <x:c r="L1359" t="str">
        <x:v>Physiological consequences of U.S. Army Ranger training.</x:v>
      </x:c>
      <x:c r="M1359"/>
      <x:c r="N1359" t="str">
        <x:v>Nindl, Bradley C; Barnes, Brian R; Alemany, Joseph A; Frykman, Peter N; Shippee, Ronald L; Friedl, Karl E</x:v>
      </x:c>
      <x:c r="O1359" t="n">
        <x:v>2007</x:v>
      </x:c>
      <x:c r="P1359" t="str">
        <x:v>Medicine and science in sports and exercise</x:v>
      </x:c>
      <x:c r="Q1359" t="str">
        <x:v>Journal Article</x:v>
      </x:c>
      <x:c r="R1359" t="str">
        <x:v>Unclear</x:v>
      </x:c>
      <x:c r="S1359" t="str">
        <x:v>Unknown</x:v>
      </x:c>
      <x:c r="T1359" t="str">
        <x:v>eng</x:v>
      </x:c>
      <x:c r="U1359" t="str">
        <x:v>https://pubmed.ncbi.nlm.nih.gov/17762372/</x:v>
      </x:c>
      <x:c r="V1359" t="str">
        <x:v>10.1249/mss.0b013e318067e2f7</x:v>
      </x:c>
      <x:c r="W1359" t="str">
        <x:f>IF(V1359="","",LOWER(SUBSTITUTE(SUBSTITUTE(SUBSTITUTE(SUBSTITUTE(TRIM(V1359),"https://doi.org/",""),"http://doi.org/",""),"https://dx.doi.org/",""),"doi:","")))</x:f>
        <x:v>10.1249/mss.0b013e318067e2f7</x:v>
      </x:c>
      <x:c r="X1359" t="str">
        <x:v>17762372</x:v>
      </x:c>
      <x:c r="Y1359" t="str"/>
      <x:c r="Z1359"/>
      <x:c r="AA1359" t="str">
        <x:v>PubMed/MEDLINE</x:v>
      </x:c>
      <x:c r="AB1359" t="str">
        <x:v>PUBMED-A-v1.0-2026-08-28</x:v>
      </x:c>
      <x:c r="AC1359" t="str">
        <x:v>SP-PUBMED-A-20260828</x:v>
      </x:c>
      <x:c r="AD1359" s="499" t="n">
        <x:v>46262</x:v>
      </x:c>
      <x:c r="AE1359" s="499" t="n">
        <x:v>46272</x:v>
      </x:c>
      <x:c r="AF1359" t="str">
        <x:v>WTT8TEJP</x:v>
      </x:c>
      <x:c r="AG1359"/>
      <x:c r="AH1359" t="str">
        <x:v>Tactical Athlete → Operational Readiness Brazil</x:v>
      </x:c>
      <x:c r="AI1359" t="str">
        <x:v>evidence-family:A</x:v>
      </x:c>
      <x:c r="AJ1359"/>
      <x:c r="AK1359" t="str">
        <x:f>IF(AJ1359="","",IF(OR(LOWER(AJ1359)="brazil",LOWER(AJ1359)="brasil"),"Yes","No"))</x:f>
      </x:c>
      <x:c r="AL1359"/>
      <x:c r="AM1359"/>
      <x:c r="AN1359"/>
      <x:c r="AO1359"/>
      <x:c r="AP1359"/>
      <x:c r="AQ1359"/>
      <x:c r="AR1359"/>
      <x:c r="AS1359"/>
      <x:c r="AT1359"/>
      <x:c r="AU1359"/>
      <x:c r="AV1359"/>
      <x:c r="AW1359"/>
      <x:c r="AX1359"/>
      <x:c r="AY1359"/>
      <x:c r="AZ1359"/>
      <x:c r="BA1359"/>
      <x:c r="BB1359"/>
      <x:c r="BC1359"/>
      <x:c r="BD1359"/>
      <x:c r="BE1359"/>
      <x:c r="BF1359"/>
      <x:c r="BG1359"/>
      <x:c r="BH1359"/>
      <x:c r="BI1359"/>
      <x:c r="BJ1359"/>
      <x:c r="BK1359"/>
      <x:c r="BL1359"/>
      <x:c r="BM1359"/>
      <x:c r="BN1359"/>
      <x:c r="BO1359"/>
      <x:c r="BP1359"/>
      <x:c r="BQ1359"/>
      <x:c r="BR1359"/>
      <x:c r="BS1359"/>
      <x:c r="BT1359"/>
      <x:c r="BU1359"/>
      <x:c r="BV1359"/>
      <x:c r="BW1359"/>
      <x:c r="BX1359"/>
      <x:c r="BY1359"/>
      <x:c r="BZ1359"/>
      <x:c r="CA1359"/>
      <x:c r="CB1359"/>
      <x:c r="CC1359"/>
      <x:c r="CD1359"/>
      <x:c r="CE1359"/>
      <x:c r="CF1359"/>
      <x:c r="CG1359"/>
      <x:c r="CH1359"/>
      <x:c r="CI1359"/>
      <x:c r="CJ1359" t="str">
        <x:v>Yes</x:v>
      </x:c>
      <x:c r="CK1359" t="str">
        <x:v>Yes</x:v>
      </x:c>
      <x:c r="CL1359" t="str">
        <x:v>Yes</x:v>
      </x:c>
      <x:c r="CM1359" t="str">
        <x:v>Clear</x:v>
      </x:c>
      <x:c r="CN1359" t="str">
        <x:v>Verified — clear</x:v>
      </x:c>
      <x:c r="CO1359" t="n">
        <x:v>46272</x:v>
      </x:c>
      <x:c r="CP1359" t="str">
        <x:v>https://pubmed.ncbi.nlm.nih.gov/17762372/</x:v>
      </x:c>
      <x:c r="CQ1359"/>
      <x:c r="CR1359"/>
      <x:c r="CS1359"/>
      <x:c r="CT1359"/>
      <x:c r="CU1359"/>
      <x:c r="CV1359"/>
      <x:c r="CW1359"/>
      <x:c r="CX1359"/>
      <x:c r="CY1359"/>
      <x:c r="CZ1359"/>
      <x:c r="DA1359"/>
      <x:c r="DB1359" t="str">
        <x:f>IF(L1359="","",IF(AND(COUNT(CU1359:DA1359)=7,OR(CU1359=0,CU1359=1,CU1359=2),OR(CV1359=0,CV1359=1,CV1359=2),OR(CW1359=0,CW1359=1,CW1359=2),OR(CX1359=0,CX1359=1,CX1359=2),OR(CY1359=0,CY1359=1,CY1359=2),OR(CZ1359=0,CZ1359=1,CZ1359=2),OR(DA1359=0,DA1359=1,DA1359=2)),SUM(CU1359:DA1359),""))</x:f>
      </x:c>
      <x:c r="DC1359" t="str">
        <x:f>IF(DB1359="","",ROUND(DB1359/14*10,1))</x:f>
      </x:c>
      <x:c r="DD1359" t="str">
        <x:v>Pending</x:v>
      </x:c>
      <x:c r="DE1359" t="str">
        <x:f>IF(L1359="","",IF(DC1359="","Pending",IF(DD1359="Yes","CONDITIONAL — safety override",IF(DC1359&gt;=8,"HIGH",IF(DC1359&gt;=5,"CONDITIONAL","LOW")))))</x:f>
        <x:v>Pending</x:v>
      </x:c>
      <x:c r="DF1359" t="str">
        <x:v>Pending screening and full-text appraisal; no transferability judgment made at identification.</x:v>
      </x:c>
      <x:c r="DG1359"/>
      <x:c r="DH1359"/>
      <x:c r="DI1359"/>
      <x:c r="DJ1359"/>
      <x:c r="DK1359"/>
      <x:c r="DL1359"/>
      <x:c r="DM1359"/>
      <x:c r="DN1359"/>
      <x:c r="DO1359"/>
      <x:c r="DP1359"/>
      <x:c r="DQ1359"/>
      <x:c r="DR1359"/>
      <x:c r="DS1359"/>
      <x:c r="DT1359"/>
      <x:c r="DU1359"/>
      <x:c r="DV1359"/>
      <x:c r="DW1359"/>
      <x:c r="DX1359"/>
      <x:c r="DY1359"/>
      <x:c r="DZ1359" t="str">
        <x:v>Title/abstract screening alone does not establish effectiveness, causality, methodological quality, transferability to Brazilian public safety or an institutional recommendation.</x:v>
      </x:c>
      <x:c r="EA1359" t="str">
        <x:v>Pending</x:v>
      </x:c>
      <x:c r="EB1359" t="str">
        <x:f>IF(L1359="","",IF(EC1359="READY","Yes","No / Pending"))</x:f>
        <x:v>No / Pending</x:v>
      </x:c>
      <x:c r="EC1359" t="str">
        <x:f>IF(L1359="","",IF(OR(ISNUMBER(SEARCH("Retracted Publication",Q1359)),CM1359="Retracted",CN1359="Retracted",CM1359="Expression of Concern",CN1359="Expression of Concern",F1359="Not used",CG1359="Critical",CH1359="High",CH1359="Critical"),"BLOCKED — integrity or use restriction",IF(AND(CJ1359="Yes",CK1359="Yes",CL1359="Yes"),IF(AND(CM1359="Clear",CN1359="Verified — clear"),IF(AND(AND(LEN(TRIM(CF1359))&gt;0,LEFT(LOWER(TRIM(CF1359)),7)&lt;&gt;"pending"),OR(CG1359="High",CG1359="Moderate"),OR(CH1359="Low",CH1359="Some concerns",CH1359="Not applicable")),IF(AND(DD1359="No",OR(DE1359="HIGH",DE1359="CONDITIONAL"),AND(LEN(TRIM(DF1359))&gt;0,LEFT(LOWER(TRIM(DF1359)),7)&lt;&gt;"pending")),IF(AND(AND(LEN(TRIM(DT1359))&gt;0,LEFT(LOWER(TRIM(DT1359)),7)&lt;&gt;"pending"),AND(LEN(TRIM(DU1359))&gt;0,LEFT(LOWER(TRIM(DU1359)),7)&lt;&gt;"pending"),OR(AND(LEN(TRIM(DV1359))&gt;0,LEFT(LOWER(TRIM(DV1359)),7)&lt;&gt;"pending"),AND(LEN(TRIM(DW1359))&gt;0,LEFT(LOWER(TRIM(DW1359)),7)&lt;&gt;"pending")),AND(LEN(TRIM(DX1359))&gt;0,LEFT(LOWER(TRIM(DX1359)),7)&lt;&gt;"pending")),IF(AND(F1359="Claim-ready",OR(EA1359="Strong",EA1359="Moderate"),AND(LEN(TRIM(G1359))&gt;0,LEFT(LOWER(TRIM(G1359)),7)&lt;&gt;"pending"),G1359&lt;&gt;"No substantive use decision is permitted from identification metadata alone.",AND(LEN(TRIM(DZ1359))&gt;0,LEFT(LOWER(TRIM(DZ1359)),7)&lt;&gt;"pending"),DZ1359&lt;&gt;"Identification metadata alone does not permit any substantive scientific, causal, operational, or institutional claim.",AND(LEN(TRIM(EI1359))&gt;0,LEFT(LOWER(TRIM(EI1359)),7)&lt;&gt;"pending"),ISNUMBER(EH1359),EH1359&gt;0),"READY","PENDING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59" t="str">
        <x:v>Pending</x:v>
      </x:c>
      <x:c r="EE1359"/>
      <x:c r="EF1359" t="str">
        <x:v>Pending</x:v>
      </x:c>
      <x:c r="EG1359" t="str">
        <x:v>Pending</x:v>
      </x:c>
      <x:c r="EH1359"/>
      <x:c r="EI1359" s="501"/>
      <x:c r="EJ1359"/>
      <x:c r="EK1359" t="str">
        <x:v>Pending</x:v>
      </x:c>
      <x:c r="EL1359" t="n">
        <x:v>46272</x:v>
      </x:c>
      <x:c r="EM1359" t="str">
        <x:v>Production PubMed record imported and reconciled to Zotero item WTT8TEJP;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59" t="n">
        <x:f>IF(L1359="","",(IF(N1359&lt;&gt;"",1,0)+IF(O1359&lt;&gt;"",1,0)+IF(AJ1359&lt;&gt;"",1,0)+IF(AU1359&lt;&gt;"",1,0)+IF(BE1359&lt;&gt;"",1,0)+IF(CF1359&lt;&gt;"",1,0)+IF(CJ1359="Yes",1,0)+IF(CL1359="Yes",1,0)+IF(DE1359&lt;&gt;"Pending",1,0)+IF(F1359&lt;&gt;"",1,0)+IF(DZ1359&lt;&gt;"",1,0)+IF(EI1359&lt;&gt;"",1,0))/12)</x:f>
        <x:v>0.5</x:v>
      </x:c>
    </x:row>
    <x:row r="1360">
      <x:c r="A1360" t="str">
        <x:v>EV-1357</x:v>
      </x:c>
      <x:c r="B1360" t="str">
        <x:v>Integrity check</x:v>
      </x:c>
      <x:c r="C1360" t="str">
        <x:f>IF(L1360="","",IF(LEFT(EC1360,7)="BLOCKED","🔴 Do not use for conclusion",IF(EB1360="Yes","🟢 Claim-ready","🟡 Caution / context")))</x:f>
        <x:v>🟡 Caution / context</x:v>
      </x:c>
      <x:c r="D1360" t="str">
        <x:f>IF(L1360="","",EC1360)</x:f>
        <x:v>PENDING — appropriate appraisal</x:v>
      </x:c>
      <x:c r="E1360" t="str">
        <x:v>P3 — Medium</x:v>
      </x:c>
      <x:c r="F1360" t="str">
        <x:v>Pending</x:v>
      </x:c>
      <x:c r="G1360" t="str">
        <x:v>Title/abstract identify an explicit operational APHT/medical-readiness topic; retain for full-text assessment.</x:v>
      </x:c>
      <x:c r="H1360" t="str">
        <x:v>Obtain and review lawful full text; confirm human adjudication; then select a design-specific appraisal instrument.</x:v>
      </x:c>
      <x:c r="I1360"/>
      <x:c r="J1360" t="str">
        <x:v>B — APHT / Medical Readiness</x:v>
      </x:c>
      <x:c r="K1360" t="str">
        <x:v>IDENTIFIED</x:v>
      </x:c>
      <x:c r="L1360" t="str">
        <x:v>Whole-mount immunoelectron tomography of chromosomes and cells.</x:v>
      </x:c>
      <x:c r="M1360"/>
      <x:c r="N1360" t="str">
        <x:v>Engelhardt, Peter; Merilainen, Jari; Zhao, Fang; Uchiyama, Susumu; Fukui, Kiichi; Lehto, Veli-Pekka</x:v>
      </x:c>
      <x:c r="O1360" t="n">
        <x:v>2007</x:v>
      </x:c>
      <x:c r="P1360" t="str">
        <x:v>Methods in molecular biology (Clifton, N.J.)</x:v>
      </x:c>
      <x:c r="Q1360" t="str">
        <x:v>Journal Article; Research Support, Non-U.S. Gov't</x:v>
      </x:c>
      <x:c r="R1360" t="str">
        <x:v>Unclear</x:v>
      </x:c>
      <x:c r="S1360" t="str">
        <x:v>Unknown</x:v>
      </x:c>
      <x:c r="T1360" t="str">
        <x:v>eng</x:v>
      </x:c>
      <x:c r="U1360" t="str">
        <x:v>https://pubmed.ncbi.nlm.nih.gov/17656761/</x:v>
      </x:c>
      <x:c r="V1360" t="str">
        <x:v>10.1007/978-1-59745-294-6_19</x:v>
      </x:c>
      <x:c r="W1360" t="str">
        <x:f>IF(V1360="","",LOWER(SUBSTITUTE(SUBSTITUTE(SUBSTITUTE(SUBSTITUTE(TRIM(V1360),"https://doi.org/",""),"http://doi.org/",""),"https://dx.doi.org/",""),"doi:","")))</x:f>
        <x:v>10.1007/978-1-59745-294-6_19</x:v>
      </x:c>
      <x:c r="X1360" t="str">
        <x:v>17656761</x:v>
      </x:c>
      <x:c r="Y1360" t="str"/>
      <x:c r="Z1360"/>
      <x:c r="AA1360" t="str">
        <x:v>PubMed/MEDLINE</x:v>
      </x:c>
      <x:c r="AB1360" t="str">
        <x:v>PUBMED-B-v1.0-2026-08-28</x:v>
      </x:c>
      <x:c r="AC1360" t="str">
        <x:v>SP-PUBMED-B-20260828</x:v>
      </x:c>
      <x:c r="AD1360" s="499" t="n">
        <x:v>46262</x:v>
      </x:c>
      <x:c r="AE1360" s="499" t="n">
        <x:v>46272</x:v>
      </x:c>
      <x:c r="AF1360" t="str">
        <x:v>GFP8QI2L</x:v>
      </x:c>
      <x:c r="AG1360"/>
      <x:c r="AH1360" t="str">
        <x:v>Tactical Athlete → Operational Readiness Brazil</x:v>
      </x:c>
      <x:c r="AI1360" t="str">
        <x:v>evidence-family:B</x:v>
      </x:c>
      <x:c r="AJ1360"/>
      <x:c r="AK1360" t="str">
        <x:f>IF(AJ1360="","",IF(OR(LOWER(AJ1360)="brazil",LOWER(AJ1360)="brasil"),"Yes","No"))</x:f>
      </x:c>
      <x:c r="AL1360"/>
      <x:c r="AM1360"/>
      <x:c r="AN1360"/>
      <x:c r="AO1360"/>
      <x:c r="AP1360"/>
      <x:c r="AQ1360"/>
      <x:c r="AR1360"/>
      <x:c r="AS1360"/>
      <x:c r="AT1360"/>
      <x:c r="AU1360"/>
      <x:c r="AV1360"/>
      <x:c r="AW1360"/>
      <x:c r="AX1360"/>
      <x:c r="AY1360"/>
      <x:c r="AZ1360"/>
      <x:c r="BA1360"/>
      <x:c r="BB1360"/>
      <x:c r="BC1360"/>
      <x:c r="BD1360"/>
      <x:c r="BE1360"/>
      <x:c r="BF1360"/>
      <x:c r="BG1360"/>
      <x:c r="BH1360"/>
      <x:c r="BI1360"/>
      <x:c r="BJ1360"/>
      <x:c r="BK1360"/>
      <x:c r="BL1360"/>
      <x:c r="BM1360"/>
      <x:c r="BN1360"/>
      <x:c r="BO1360"/>
      <x:c r="BP1360"/>
      <x:c r="BQ1360"/>
      <x:c r="BR1360"/>
      <x:c r="BS1360"/>
      <x:c r="BT1360"/>
      <x:c r="BU1360"/>
      <x:c r="BV1360"/>
      <x:c r="BW1360"/>
      <x:c r="BX1360"/>
      <x:c r="BY1360"/>
      <x:c r="BZ1360"/>
      <x:c r="CA1360"/>
      <x:c r="CB1360"/>
      <x:c r="CC1360"/>
      <x:c r="CD1360"/>
      <x:c r="CE1360"/>
      <x:c r="CF1360"/>
      <x:c r="CG1360"/>
      <x:c r="CH1360"/>
      <x:c r="CI1360"/>
      <x:c r="CJ1360" t="str">
        <x:v>Yes</x:v>
      </x:c>
      <x:c r="CK1360" t="str">
        <x:v>Yes</x:v>
      </x:c>
      <x:c r="CL1360" t="str">
        <x:v>Yes</x:v>
      </x:c>
      <x:c r="CM1360" t="str">
        <x:v>Clear</x:v>
      </x:c>
      <x:c r="CN1360" t="str">
        <x:v>Verified — clear</x:v>
      </x:c>
      <x:c r="CO1360" t="n">
        <x:v>46272</x:v>
      </x:c>
      <x:c r="CP1360" t="str">
        <x:v>https://pubmed.ncbi.nlm.nih.gov/17656761/</x:v>
      </x:c>
      <x:c r="CQ1360"/>
      <x:c r="CR1360"/>
      <x:c r="CS1360"/>
      <x:c r="CT1360"/>
      <x:c r="CU1360"/>
      <x:c r="CV1360"/>
      <x:c r="CW1360"/>
      <x:c r="CX1360"/>
      <x:c r="CY1360"/>
      <x:c r="CZ1360"/>
      <x:c r="DA1360"/>
      <x:c r="DB1360" t="str">
        <x:f>IF(L1360="","",IF(AND(COUNT(CU1360:DA1360)=7,OR(CU1360=0,CU1360=1,CU1360=2),OR(CV1360=0,CV1360=1,CV1360=2),OR(CW1360=0,CW1360=1,CW1360=2),OR(CX1360=0,CX1360=1,CX1360=2),OR(CY1360=0,CY1360=1,CY1360=2),OR(CZ1360=0,CZ1360=1,CZ1360=2),OR(DA1360=0,DA1360=1,DA1360=2)),SUM(CU1360:DA1360),""))</x:f>
      </x:c>
      <x:c r="DC1360" t="str">
        <x:f>IF(DB1360="","",ROUND(DB1360/14*10,1))</x:f>
      </x:c>
      <x:c r="DD1360" t="str">
        <x:v>Pending</x:v>
      </x:c>
      <x:c r="DE1360" t="str">
        <x:f>IF(L1360="","",IF(DC1360="","Pending",IF(DD1360="Yes","CONDITIONAL — safety override",IF(DC1360&gt;=8,"HIGH",IF(DC1360&gt;=5,"CONDITIONAL","LOW")))))</x:f>
        <x:v>Pending</x:v>
      </x:c>
      <x:c r="DF1360" t="str">
        <x:v>Pending screening and full-text appraisal; no transferability judgment made at identification.</x:v>
      </x:c>
      <x:c r="DG1360"/>
      <x:c r="DH1360"/>
      <x:c r="DI1360"/>
      <x:c r="DJ1360"/>
      <x:c r="DK1360"/>
      <x:c r="DL1360"/>
      <x:c r="DM1360"/>
      <x:c r="DN1360"/>
      <x:c r="DO1360"/>
      <x:c r="DP1360"/>
      <x:c r="DQ1360"/>
      <x:c r="DR1360"/>
      <x:c r="DS1360"/>
      <x:c r="DT1360"/>
      <x:c r="DU1360"/>
      <x:c r="DV1360"/>
      <x:c r="DW1360"/>
      <x:c r="DX1360"/>
      <x:c r="DY1360"/>
      <x:c r="DZ1360" t="str">
        <x:v>Title/abstract screening alone does not establish effectiveness, causality, methodological quality, transferability to Brazilian public safety or an institutional recommendation.</x:v>
      </x:c>
      <x:c r="EA1360" t="str">
        <x:v>Pending</x:v>
      </x:c>
      <x:c r="EB1360" t="str">
        <x:f>IF(L1360="","",IF(EC1360="READY","Yes","No / Pending"))</x:f>
        <x:v>No / Pending</x:v>
      </x:c>
      <x:c r="EC1360" t="str">
        <x:f>IF(L1360="","",IF(OR(ISNUMBER(SEARCH("Retracted Publication",Q1360)),CM1360="Retracted",CN1360="Retracted",CM1360="Expression of Concern",CN1360="Expression of Concern",F1360="Not used",CG1360="Critical",CH1360="High",CH1360="Critical"),"BLOCKED — integrity or use restriction",IF(AND(CJ1360="Yes",CK1360="Yes",CL1360="Yes"),IF(AND(CM1360="Clear",CN1360="Verified — clear"),IF(AND(AND(LEN(TRIM(CF1360))&gt;0,LEFT(LOWER(TRIM(CF1360)),7)&lt;&gt;"pending"),OR(CG1360="High",CG1360="Moderate"),OR(CH1360="Low",CH1360="Some concerns",CH1360="Not applicable")),IF(AND(DD1360="No",OR(DE1360="HIGH",DE1360="CONDITIONAL"),AND(LEN(TRIM(DF1360))&gt;0,LEFT(LOWER(TRIM(DF1360)),7)&lt;&gt;"pending")),IF(AND(AND(LEN(TRIM(DT1360))&gt;0,LEFT(LOWER(TRIM(DT1360)),7)&lt;&gt;"pending"),AND(LEN(TRIM(DU1360))&gt;0,LEFT(LOWER(TRIM(DU1360)),7)&lt;&gt;"pending"),OR(AND(LEN(TRIM(DV1360))&gt;0,LEFT(LOWER(TRIM(DV1360)),7)&lt;&gt;"pending"),AND(LEN(TRIM(DW1360))&gt;0,LEFT(LOWER(TRIM(DW1360)),7)&lt;&gt;"pending")),AND(LEN(TRIM(DX1360))&gt;0,LEFT(LOWER(TRIM(DX1360)),7)&lt;&gt;"pending")),IF(AND(F1360="Claim-ready",OR(EA1360="Strong",EA1360="Moderate"),AND(LEN(TRIM(G1360))&gt;0,LEFT(LOWER(TRIM(G1360)),7)&lt;&gt;"pending"),G1360&lt;&gt;"No substantive use decision is permitted from identification metadata alone.",AND(LEN(TRIM(DZ1360))&gt;0,LEFT(LOWER(TRIM(DZ1360)),7)&lt;&gt;"pending"),DZ1360&lt;&gt;"Identification metadata alone does not permit any substantive scientific, causal, operational, or institutional claim.",AND(LEN(TRIM(EI1360))&gt;0,LEFT(LOWER(TRIM(EI1360)),7)&lt;&gt;"pending"),ISNUMBER(EH1360),EH1360&gt;0),"READY","PENDING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0" t="str">
        <x:v>Pending</x:v>
      </x:c>
      <x:c r="EE1360"/>
      <x:c r="EF1360" t="str">
        <x:v>Pending</x:v>
      </x:c>
      <x:c r="EG1360" t="str">
        <x:v>Pending</x:v>
      </x:c>
      <x:c r="EH1360"/>
      <x:c r="EI1360" s="501"/>
      <x:c r="EJ1360"/>
      <x:c r="EK1360" t="str">
        <x:v>Pending</x:v>
      </x:c>
      <x:c r="EL1360" t="n">
        <x:v>46272</x:v>
      </x:c>
      <x:c r="EM1360" t="str">
        <x:v>Production PubMed record imported and reconciled to Zotero item GFP8QI2L;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0" t="n">
        <x:f>IF(L1360="","",(IF(N1360&lt;&gt;"",1,0)+IF(O1360&lt;&gt;"",1,0)+IF(AJ1360&lt;&gt;"",1,0)+IF(AU1360&lt;&gt;"",1,0)+IF(BE1360&lt;&gt;"",1,0)+IF(CF1360&lt;&gt;"",1,0)+IF(CJ1360="Yes",1,0)+IF(CL1360="Yes",1,0)+IF(DE1360&lt;&gt;"Pending",1,0)+IF(F1360&lt;&gt;"",1,0)+IF(DZ1360&lt;&gt;"",1,0)+IF(EI1360&lt;&gt;"",1,0))/12)</x:f>
        <x:v>0.5</x:v>
      </x:c>
    </x:row>
    <x:row r="1361">
      <x:c r="A1361" t="str">
        <x:v>EV-1358</x:v>
      </x:c>
      <x:c r="B1361" t="str">
        <x:v>Integrity check</x:v>
      </x:c>
      <x:c r="C1361" t="str">
        <x:f>IF(L1361="","",IF(LEFT(EC1361,7)="BLOCKED","🔴 Do not use for conclusion",IF(EB1361="Yes","🟢 Claim-ready","🟡 Caution / context")))</x:f>
        <x:v>🟡 Caution / context</x:v>
      </x:c>
      <x:c r="D1361" t="str">
        <x:f>IF(L1361="","",EC1361)</x:f>
        <x:v>PENDING — appropriate appraisal</x:v>
      </x:c>
      <x:c r="E1361" t="str">
        <x:v>P3 — Medium</x:v>
      </x:c>
      <x:c r="F1361" t="str">
        <x:v>Pending</x:v>
      </x:c>
      <x:c r="G1361" t="str">
        <x:v>Title/abstract identify an explicit operational APHT/medical-readiness topic; retain for full-text assessment.</x:v>
      </x:c>
      <x:c r="H1361" t="str">
        <x:v>Obtain and review lawful full text; confirm human adjudication; then select a design-specific appraisal instrument.</x:v>
      </x:c>
      <x:c r="I1361"/>
      <x:c r="J1361" t="str">
        <x:v>B — APHT / Medical Readiness</x:v>
      </x:c>
      <x:c r="K1361" t="str">
        <x:v>IDENTIFIED</x:v>
      </x:c>
      <x:c r="L1361" t="str">
        <x:v>4T split TEM volume head and knee coils for improved sensitivity and patient accessibility.</x:v>
      </x:c>
      <x:c r="M1361"/>
      <x:c r="N1361" t="str">
        <x:v>Avdievich, Nikolai I; Bradshaw, Ken; Lee, Jing-Huei; Kuznetsov, Andrey M; Hetherington, Hoby P</x:v>
      </x:c>
      <x:c r="O1361" t="n">
        <x:v>2007</x:v>
      </x:c>
      <x:c r="P1361" t="str">
        <x:v>Journal of magnetic resonance (San Diego, Calif. : 1997)</x:v>
      </x:c>
      <x:c r="Q1361" t="str">
        <x:v>Journal Article; Research Support, N.I.H., Extramural; Research Support, Non-U.S. Gov't</x:v>
      </x:c>
      <x:c r="R1361" t="str">
        <x:v>Unclear</x:v>
      </x:c>
      <x:c r="S1361" t="str">
        <x:v>Unknown</x:v>
      </x:c>
      <x:c r="T1361" t="str">
        <x:v>eng</x:v>
      </x:c>
      <x:c r="U1361" t="str">
        <x:v>https://pubmed.ncbi.nlm.nih.gov/17533142/</x:v>
      </x:c>
      <x:c r="V1361" t="str">
        <x:v>10.1016/j.jmr.2007.05.006</x:v>
      </x:c>
      <x:c r="W1361" t="str">
        <x:f>IF(V1361="","",LOWER(SUBSTITUTE(SUBSTITUTE(SUBSTITUTE(SUBSTITUTE(TRIM(V1361),"https://doi.org/",""),"http://doi.org/",""),"https://dx.doi.org/",""),"doi:","")))</x:f>
        <x:v>10.1016/j.jmr.2007.05.006</x:v>
      </x:c>
      <x:c r="X1361" t="str">
        <x:v>17533142</x:v>
      </x:c>
      <x:c r="Y1361" t="str">
        <x:v>PMC2749647</x:v>
      </x:c>
      <x:c r="Z1361"/>
      <x:c r="AA1361" t="str">
        <x:v>PubMed/MEDLINE</x:v>
      </x:c>
      <x:c r="AB1361" t="str">
        <x:v>PUBMED-B-v1.0-2026-08-28</x:v>
      </x:c>
      <x:c r="AC1361" t="str">
        <x:v>SP-PUBMED-B-20260828</x:v>
      </x:c>
      <x:c r="AD1361" s="499" t="n">
        <x:v>46262</x:v>
      </x:c>
      <x:c r="AE1361" s="499" t="n">
        <x:v>46272</x:v>
      </x:c>
      <x:c r="AF1361" t="str">
        <x:v>WMA9MPPW</x:v>
      </x:c>
      <x:c r="AG1361"/>
      <x:c r="AH1361" t="str">
        <x:v>Tactical Athlete → Operational Readiness Brazil</x:v>
      </x:c>
      <x:c r="AI1361" t="str">
        <x:v>evidence-family:B</x:v>
      </x:c>
      <x:c r="AJ1361"/>
      <x:c r="AK1361" t="str">
        <x:f>IF(AJ1361="","",IF(OR(LOWER(AJ1361)="brazil",LOWER(AJ1361)="brasil"),"Yes","No"))</x:f>
      </x:c>
      <x:c r="AL1361"/>
      <x:c r="AM1361"/>
      <x:c r="AN1361"/>
      <x:c r="AO1361"/>
      <x:c r="AP1361"/>
      <x:c r="AQ1361"/>
      <x:c r="AR1361"/>
      <x:c r="AS1361"/>
      <x:c r="AT1361"/>
      <x:c r="AU1361"/>
      <x:c r="AV1361"/>
      <x:c r="AW1361"/>
      <x:c r="AX1361"/>
      <x:c r="AY1361"/>
      <x:c r="AZ1361"/>
      <x:c r="BA1361"/>
      <x:c r="BB1361"/>
      <x:c r="BC1361"/>
      <x:c r="BD1361"/>
      <x:c r="BE1361"/>
      <x:c r="BF1361"/>
      <x:c r="BG1361"/>
      <x:c r="BH1361"/>
      <x:c r="BI1361"/>
      <x:c r="BJ1361"/>
      <x:c r="BK1361"/>
      <x:c r="BL1361"/>
      <x:c r="BM1361"/>
      <x:c r="BN1361"/>
      <x:c r="BO1361"/>
      <x:c r="BP1361"/>
      <x:c r="BQ1361"/>
      <x:c r="BR1361"/>
      <x:c r="BS1361"/>
      <x:c r="BT1361"/>
      <x:c r="BU1361"/>
      <x:c r="BV1361"/>
      <x:c r="BW1361"/>
      <x:c r="BX1361"/>
      <x:c r="BY1361"/>
      <x:c r="BZ1361"/>
      <x:c r="CA1361"/>
      <x:c r="CB1361"/>
      <x:c r="CC1361"/>
      <x:c r="CD1361"/>
      <x:c r="CE1361"/>
      <x:c r="CF1361"/>
      <x:c r="CG1361"/>
      <x:c r="CH1361"/>
      <x:c r="CI1361"/>
      <x:c r="CJ1361" t="str">
        <x:v>Yes</x:v>
      </x:c>
      <x:c r="CK1361" t="str">
        <x:v>Yes</x:v>
      </x:c>
      <x:c r="CL1361" t="str">
        <x:v>Yes</x:v>
      </x:c>
      <x:c r="CM1361" t="str">
        <x:v>Clear</x:v>
      </x:c>
      <x:c r="CN1361" t="str">
        <x:v>Verified — clear</x:v>
      </x:c>
      <x:c r="CO1361" t="n">
        <x:v>46272</x:v>
      </x:c>
      <x:c r="CP1361" t="str">
        <x:v>https://pubmed.ncbi.nlm.nih.gov/17533142/</x:v>
      </x:c>
      <x:c r="CQ1361"/>
      <x:c r="CR1361"/>
      <x:c r="CS1361"/>
      <x:c r="CT1361"/>
      <x:c r="CU1361"/>
      <x:c r="CV1361"/>
      <x:c r="CW1361"/>
      <x:c r="CX1361"/>
      <x:c r="CY1361"/>
      <x:c r="CZ1361"/>
      <x:c r="DA1361"/>
      <x:c r="DB1361" t="str">
        <x:f>IF(L1361="","",IF(AND(COUNT(CU1361:DA1361)=7,OR(CU1361=0,CU1361=1,CU1361=2),OR(CV1361=0,CV1361=1,CV1361=2),OR(CW1361=0,CW1361=1,CW1361=2),OR(CX1361=0,CX1361=1,CX1361=2),OR(CY1361=0,CY1361=1,CY1361=2),OR(CZ1361=0,CZ1361=1,CZ1361=2),OR(DA1361=0,DA1361=1,DA1361=2)),SUM(CU1361:DA1361),""))</x:f>
      </x:c>
      <x:c r="DC1361" t="str">
        <x:f>IF(DB1361="","",ROUND(DB1361/14*10,1))</x:f>
      </x:c>
      <x:c r="DD1361" t="str">
        <x:v>Pending</x:v>
      </x:c>
      <x:c r="DE1361" t="str">
        <x:f>IF(L1361="","",IF(DC1361="","Pending",IF(DD1361="Yes","CONDITIONAL — safety override",IF(DC1361&gt;=8,"HIGH",IF(DC1361&gt;=5,"CONDITIONAL","LOW")))))</x:f>
        <x:v>Pending</x:v>
      </x:c>
      <x:c r="DF1361" t="str">
        <x:v>Pending screening and full-text appraisal; no transferability judgment made at identification.</x:v>
      </x:c>
      <x:c r="DG1361"/>
      <x:c r="DH1361"/>
      <x:c r="DI1361"/>
      <x:c r="DJ1361"/>
      <x:c r="DK1361"/>
      <x:c r="DL1361"/>
      <x:c r="DM1361"/>
      <x:c r="DN1361"/>
      <x:c r="DO1361"/>
      <x:c r="DP1361"/>
      <x:c r="DQ1361"/>
      <x:c r="DR1361"/>
      <x:c r="DS1361"/>
      <x:c r="DT1361"/>
      <x:c r="DU1361"/>
      <x:c r="DV1361"/>
      <x:c r="DW1361"/>
      <x:c r="DX1361"/>
      <x:c r="DY1361"/>
      <x:c r="DZ1361" t="str">
        <x:v>Title/abstract screening alone does not establish effectiveness, causality, methodological quality, transferability to Brazilian public safety or an institutional recommendation.</x:v>
      </x:c>
      <x:c r="EA1361" t="str">
        <x:v>Pending</x:v>
      </x:c>
      <x:c r="EB1361" t="str">
        <x:f>IF(L1361="","",IF(EC1361="READY","Yes","No / Pending"))</x:f>
        <x:v>No / Pending</x:v>
      </x:c>
      <x:c r="EC1361" t="str">
        <x:f>IF(L1361="","",IF(OR(ISNUMBER(SEARCH("Retracted Publication",Q1361)),CM1361="Retracted",CN1361="Retracted",CM1361="Expression of Concern",CN1361="Expression of Concern",F1361="Not used",CG1361="Critical",CH1361="High",CH1361="Critical"),"BLOCKED — integrity or use restriction",IF(AND(CJ1361="Yes",CK1361="Yes",CL1361="Yes"),IF(AND(CM1361="Clear",CN1361="Verified — clear"),IF(AND(AND(LEN(TRIM(CF1361))&gt;0,LEFT(LOWER(TRIM(CF1361)),7)&lt;&gt;"pending"),OR(CG1361="High",CG1361="Moderate"),OR(CH1361="Low",CH1361="Some concerns",CH1361="Not applicable")),IF(AND(DD1361="No",OR(DE1361="HIGH",DE1361="CONDITIONAL"),AND(LEN(TRIM(DF1361))&gt;0,LEFT(LOWER(TRIM(DF1361)),7)&lt;&gt;"pending")),IF(AND(AND(LEN(TRIM(DT1361))&gt;0,LEFT(LOWER(TRIM(DT1361)),7)&lt;&gt;"pending"),AND(LEN(TRIM(DU1361))&gt;0,LEFT(LOWER(TRIM(DU1361)),7)&lt;&gt;"pending"),OR(AND(LEN(TRIM(DV1361))&gt;0,LEFT(LOWER(TRIM(DV1361)),7)&lt;&gt;"pending"),AND(LEN(TRIM(DW1361))&gt;0,LEFT(LOWER(TRIM(DW1361)),7)&lt;&gt;"pending")),AND(LEN(TRIM(DX1361))&gt;0,LEFT(LOWER(TRIM(DX1361)),7)&lt;&gt;"pending")),IF(AND(F1361="Claim-ready",OR(EA1361="Strong",EA1361="Moderate"),AND(LEN(TRIM(G1361))&gt;0,LEFT(LOWER(TRIM(G1361)),7)&lt;&gt;"pending"),G1361&lt;&gt;"No substantive use decision is permitted from identification metadata alone.",AND(LEN(TRIM(DZ1361))&gt;0,LEFT(LOWER(TRIM(DZ1361)),7)&lt;&gt;"pending"),DZ1361&lt;&gt;"Identification metadata alone does not permit any substantive scientific, causal, operational, or institutional claim.",AND(LEN(TRIM(EI1361))&gt;0,LEFT(LOWER(TRIM(EI1361)),7)&lt;&gt;"pending"),ISNUMBER(EH1361),EH1361&gt;0),"READY","PENDING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1" t="str">
        <x:v>Pending</x:v>
      </x:c>
      <x:c r="EE1361"/>
      <x:c r="EF1361" t="str">
        <x:v>Pending</x:v>
      </x:c>
      <x:c r="EG1361" t="str">
        <x:v>Pending</x:v>
      </x:c>
      <x:c r="EH1361"/>
      <x:c r="EI1361" s="501"/>
      <x:c r="EJ1361"/>
      <x:c r="EK1361" t="str">
        <x:v>Pending</x:v>
      </x:c>
      <x:c r="EL1361" t="n">
        <x:v>46272</x:v>
      </x:c>
      <x:c r="EM1361" t="str">
        <x:v>Production PubMed record imported and reconciled to Zotero item WMA9MPPW;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1" t="n">
        <x:f>IF(L1361="","",(IF(N1361&lt;&gt;"",1,0)+IF(O1361&lt;&gt;"",1,0)+IF(AJ1361&lt;&gt;"",1,0)+IF(AU1361&lt;&gt;"",1,0)+IF(BE1361&lt;&gt;"",1,0)+IF(CF1361&lt;&gt;"",1,0)+IF(CJ1361="Yes",1,0)+IF(CL1361="Yes",1,0)+IF(DE1361&lt;&gt;"Pending",1,0)+IF(F1361&lt;&gt;"",1,0)+IF(DZ1361&lt;&gt;"",1,0)+IF(EI1361&lt;&gt;"",1,0))/12)</x:f>
        <x:v>0.5</x:v>
      </x:c>
    </x:row>
    <x:row r="1362">
      <x:c r="A1362" t="str">
        <x:v>EV-1359</x:v>
      </x:c>
      <x:c r="B1362" t="str">
        <x:v>Metadata verification</x:v>
      </x:c>
      <x:c r="C1362" t="str">
        <x:f>IF(L1362="","",IF(LEFT(EC1362,7)="BLOCKED","🔴 Do not use for conclusion",IF(EB1362="Yes","🟢 Claim-ready","🟡 Caution / context")))</x:f>
        <x:v>🟡 Caution / context</x:v>
      </x:c>
      <x:c r="D1362" t="str">
        <x:f>IF(L1362="","",EC1362)</x:f>
        <x:v>PENDING — verification</x:v>
      </x:c>
      <x:c r="E1362" t="str">
        <x:v>P2 — High</x:v>
      </x:c>
      <x:c r="F1362" t="str">
        <x:v>Pending</x:v>
      </x:c>
      <x:c r="G1362" t="str">
        <x:v>A potentially relevant concept is present, but direct applicability is ambiguous at title/abstract level.</x:v>
      </x:c>
      <x:c r="H1362" t="str">
        <x:v>Human title/abstract adjudication; retrieve full text if relevance remains plausible.</x:v>
      </x:c>
      <x:c r="I1362"/>
      <x:c r="J1362" t="str">
        <x:v>A — Core</x:v>
      </x:c>
      <x:c r="K1362" t="str">
        <x:v>IDENTIFIED</x:v>
      </x:c>
      <x:c r="L1362" t="str">
        <x:v>Developing mathematical models of neurobehavioral performance for the "real world".</x:v>
      </x:c>
      <x:c r="M1362"/>
      <x:c r="N1362" t="str">
        <x:v>Dean, Dennis A 2nd; Fletcher, Adam; Hursh, Steven R; Klerman, Elizabeth B</x:v>
      </x:c>
      <x:c r="O1362" t="n">
        <x:v>2007</x:v>
      </x:c>
      <x:c r="P1362" t="str">
        <x:v>Journal of biological rhythms</x:v>
      </x:c>
      <x:c r="Q1362" t="str">
        <x:v>Journal Article; Research Support, N.I.H., Extramural; Research Support, Non-U.S. Gov't; Research Support, U.S. Gov't, Non-P.H.S.; Review</x:v>
      </x:c>
      <x:c r="R1362" t="str">
        <x:v>Unclear</x:v>
      </x:c>
      <x:c r="S1362" t="str">
        <x:v>Unknown</x:v>
      </x:c>
      <x:c r="T1362" t="str">
        <x:v>eng</x:v>
      </x:c>
      <x:c r="U1362" t="str">
        <x:v>https://pubmed.ncbi.nlm.nih.gov/17517914/</x:v>
      </x:c>
      <x:c r="V1362" t="str">
        <x:v>10.1177/0748730407301376</x:v>
      </x:c>
      <x:c r="W1362" t="str">
        <x:f>IF(V1362="","",LOWER(SUBSTITUTE(SUBSTITUTE(SUBSTITUTE(SUBSTITUTE(TRIM(V1362),"https://doi.org/",""),"http://doi.org/",""),"https://dx.doi.org/",""),"doi:","")))</x:f>
        <x:v>10.1177/0748730407301376</x:v>
      </x:c>
      <x:c r="X1362" t="str">
        <x:v>17517914</x:v>
      </x:c>
      <x:c r="Y1362" t="str"/>
      <x:c r="Z1362"/>
      <x:c r="AA1362" t="str">
        <x:v>PubMed/MEDLINE</x:v>
      </x:c>
      <x:c r="AB1362" t="str">
        <x:v>PUBMED-A-v1.0-2026-08-28</x:v>
      </x:c>
      <x:c r="AC1362" t="str">
        <x:v>SP-PUBMED-A-20260828</x:v>
      </x:c>
      <x:c r="AD1362" s="499" t="n">
        <x:v>46262</x:v>
      </x:c>
      <x:c r="AE1362" s="499" t="n">
        <x:v>46272</x:v>
      </x:c>
      <x:c r="AF1362" t="str">
        <x:v>Q2ZR64E2</x:v>
      </x:c>
      <x:c r="AG1362"/>
      <x:c r="AH1362" t="str">
        <x:v>Tactical Athlete → Operational Readiness Brazil</x:v>
      </x:c>
      <x:c r="AI1362" t="str">
        <x:v>evidence-family:A</x:v>
      </x:c>
      <x:c r="AJ1362"/>
      <x:c r="AK1362" t="str">
        <x:f>IF(AJ1362="","",IF(OR(LOWER(AJ1362)="brazil",LOWER(AJ1362)="brasil"),"Yes","No"))</x:f>
      </x:c>
      <x:c r="AL1362"/>
      <x:c r="AM1362"/>
      <x:c r="AN1362"/>
      <x:c r="AO1362"/>
      <x:c r="AP1362"/>
      <x:c r="AQ1362"/>
      <x:c r="AR1362"/>
      <x:c r="AS1362"/>
      <x:c r="AT1362"/>
      <x:c r="AU1362"/>
      <x:c r="AV1362"/>
      <x:c r="AW1362"/>
      <x:c r="AX1362"/>
      <x:c r="AY1362"/>
      <x:c r="AZ1362"/>
      <x:c r="BA1362"/>
      <x:c r="BB1362"/>
      <x:c r="BC1362"/>
      <x:c r="BD1362"/>
      <x:c r="BE1362"/>
      <x:c r="BF1362"/>
      <x:c r="BG1362"/>
      <x:c r="BH1362"/>
      <x:c r="BI1362"/>
      <x:c r="BJ1362"/>
      <x:c r="BK1362"/>
      <x:c r="BL1362"/>
      <x:c r="BM1362"/>
      <x:c r="BN1362"/>
      <x:c r="BO1362"/>
      <x:c r="BP1362"/>
      <x:c r="BQ1362"/>
      <x:c r="BR1362"/>
      <x:c r="BS1362"/>
      <x:c r="BT1362"/>
      <x:c r="BU1362"/>
      <x:c r="BV1362"/>
      <x:c r="BW1362"/>
      <x:c r="BX1362"/>
      <x:c r="BY1362"/>
      <x:c r="BZ1362"/>
      <x:c r="CA1362"/>
      <x:c r="CB1362"/>
      <x:c r="CC1362"/>
      <x:c r="CD1362"/>
      <x:c r="CE1362"/>
      <x:c r="CF1362"/>
      <x:c r="CG1362"/>
      <x:c r="CH1362"/>
      <x:c r="CI1362"/>
      <x:c r="CJ1362" t="str">
        <x:v>Pending</x:v>
      </x:c>
      <x:c r="CK1362" t="str">
        <x:v>Yes</x:v>
      </x:c>
      <x:c r="CL1362" t="str">
        <x:v>Yes</x:v>
      </x:c>
      <x:c r="CM1362" t="str">
        <x:v>Clear</x:v>
      </x:c>
      <x:c r="CN1362" t="str">
        <x:v>Verified — clear</x:v>
      </x:c>
      <x:c r="CO1362" t="n">
        <x:v>46272</x:v>
      </x:c>
      <x:c r="CP1362" t="str">
        <x:v>https://pubmed.ncbi.nlm.nih.gov/17517914/</x:v>
      </x:c>
      <x:c r="CQ1362"/>
      <x:c r="CR1362"/>
      <x:c r="CS1362"/>
      <x:c r="CT1362"/>
      <x:c r="CU1362"/>
      <x:c r="CV1362"/>
      <x:c r="CW1362"/>
      <x:c r="CX1362"/>
      <x:c r="CY1362"/>
      <x:c r="CZ1362"/>
      <x:c r="DA1362"/>
      <x:c r="DB1362" t="str">
        <x:f>IF(L1362="","",IF(AND(COUNT(CU1362:DA1362)=7,OR(CU1362=0,CU1362=1,CU1362=2),OR(CV1362=0,CV1362=1,CV1362=2),OR(CW1362=0,CW1362=1,CW1362=2),OR(CX1362=0,CX1362=1,CX1362=2),OR(CY1362=0,CY1362=1,CY1362=2),OR(CZ1362=0,CZ1362=1,CZ1362=2),OR(DA1362=0,DA1362=1,DA1362=2)),SUM(CU1362:DA1362),""))</x:f>
      </x:c>
      <x:c r="DC1362" t="str">
        <x:f>IF(DB1362="","",ROUND(DB1362/14*10,1))</x:f>
      </x:c>
      <x:c r="DD1362" t="str">
        <x:v>Pending</x:v>
      </x:c>
      <x:c r="DE1362" t="str">
        <x:f>IF(L1362="","",IF(DC1362="","Pending",IF(DD1362="Yes","CONDITIONAL — safety override",IF(DC1362&gt;=8,"HIGH",IF(DC1362&gt;=5,"CONDITIONAL","LOW")))))</x:f>
        <x:v>Pending</x:v>
      </x:c>
      <x:c r="DF1362" t="str">
        <x:v>Pending screening and full-text appraisal; no transferability judgment made at identification.</x:v>
      </x:c>
      <x:c r="DG1362"/>
      <x:c r="DH1362"/>
      <x:c r="DI1362"/>
      <x:c r="DJ1362"/>
      <x:c r="DK1362"/>
      <x:c r="DL1362"/>
      <x:c r="DM1362"/>
      <x:c r="DN1362"/>
      <x:c r="DO1362"/>
      <x:c r="DP1362"/>
      <x:c r="DQ1362"/>
      <x:c r="DR1362"/>
      <x:c r="DS1362"/>
      <x:c r="DT1362"/>
      <x:c r="DU1362"/>
      <x:c r="DV1362"/>
      <x:c r="DW1362"/>
      <x:c r="DX1362"/>
      <x:c r="DY1362"/>
      <x:c r="DZ1362" t="str">
        <x:v>Title/abstract information is insufficient for a substantive scientific, causal, transferability or institutional claim.</x:v>
      </x:c>
      <x:c r="EA1362" t="str">
        <x:v>Pending</x:v>
      </x:c>
      <x:c r="EB1362" t="str">
        <x:f>IF(L1362="","",IF(EC1362="READY","Yes","No / Pending"))</x:f>
        <x:v>No / Pending</x:v>
      </x:c>
      <x:c r="EC1362" t="str">
        <x:f>IF(L1362="","",IF(OR(ISNUMBER(SEARCH("Retracted Publication",Q1362)),CM1362="Retracted",CN1362="Retracted",CM1362="Expression of Concern",CN1362="Expression of Concern",F1362="Not used",CG1362="Critical",CH1362="High",CH1362="Critical"),"BLOCKED — integrity or use restriction",IF(AND(CJ1362="Yes",CK1362="Yes",CL1362="Yes"),IF(AND(CM1362="Clear",CN1362="Verified — clear"),IF(AND(AND(LEN(TRIM(CF1362))&gt;0,LEFT(LOWER(TRIM(CF1362)),7)&lt;&gt;"pending"),OR(CG1362="High",CG1362="Moderate"),OR(CH1362="Low",CH1362="Some concerns",CH1362="Not applicable")),IF(AND(DD1362="No",OR(DE1362="HIGH",DE1362="CONDITIONAL"),AND(LEN(TRIM(DF1362))&gt;0,LEFT(LOWER(TRIM(DF1362)),7)&lt;&gt;"pending")),IF(AND(AND(LEN(TRIM(DT1362))&gt;0,LEFT(LOWER(TRIM(DT1362)),7)&lt;&gt;"pending"),AND(LEN(TRIM(DU1362))&gt;0,LEFT(LOWER(TRIM(DU1362)),7)&lt;&gt;"pending"),OR(AND(LEN(TRIM(DV1362))&gt;0,LEFT(LOWER(TRIM(DV1362)),7)&lt;&gt;"pending"),AND(LEN(TRIM(DW1362))&gt;0,LEFT(LOWER(TRIM(DW1362)),7)&lt;&gt;"pending")),AND(LEN(TRIM(DX1362))&gt;0,LEFT(LOWER(TRIM(DX1362)),7)&lt;&gt;"pending")),IF(AND(F1362="Claim-ready",OR(EA1362="Strong",EA1362="Moderate"),AND(LEN(TRIM(G1362))&gt;0,LEFT(LOWER(TRIM(G1362)),7)&lt;&gt;"pending"),G1362&lt;&gt;"No substantive use decision is permitted from identification metadata alone.",AND(LEN(TRIM(DZ1362))&gt;0,LEFT(LOWER(TRIM(DZ1362)),7)&lt;&gt;"pending"),DZ1362&lt;&gt;"Identification metadata alone does not permit any substantive scientific, causal, operational, or institutional claim.",AND(LEN(TRIM(EI1362))&gt;0,LEFT(LOWER(TRIM(EI1362)),7)&lt;&gt;"pending"),ISNUMBER(EH1362),EH1362&gt;0),"READY","PENDING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62" t="str">
        <x:v>Pending</x:v>
      </x:c>
      <x:c r="EE1362"/>
      <x:c r="EF1362" t="str">
        <x:v>Pending</x:v>
      </x:c>
      <x:c r="EG1362" t="str">
        <x:v>Pending</x:v>
      </x:c>
      <x:c r="EH1362"/>
      <x:c r="EI1362" s="501"/>
      <x:c r="EJ1362"/>
      <x:c r="EK1362" t="str">
        <x:v>Pending</x:v>
      </x:c>
      <x:c r="EL1362" t="n">
        <x:v>46272</x:v>
      </x:c>
      <x:c r="EM1362" t="str">
        <x:v>Production PubMed record imported and reconciled to Zotero item Q2ZR64E2;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362" t="n">
        <x:f>IF(L1362="","",(IF(N1362&lt;&gt;"",1,0)+IF(O1362&lt;&gt;"",1,0)+IF(AJ1362&lt;&gt;"",1,0)+IF(AU1362&lt;&gt;"",1,0)+IF(BE1362&lt;&gt;"",1,0)+IF(CF1362&lt;&gt;"",1,0)+IF(CJ1362="Yes",1,0)+IF(CL1362="Yes",1,0)+IF(DE1362&lt;&gt;"Pending",1,0)+IF(F1362&lt;&gt;"",1,0)+IF(DZ1362&lt;&gt;"",1,0)+IF(EI1362&lt;&gt;"",1,0))/12)</x:f>
        <x:v>0.4166666666666667</x:v>
      </x:c>
    </x:row>
    <x:row r="1363">
      <x:c r="A1363" t="str">
        <x:v>EV-1360</x:v>
      </x:c>
      <x:c r="B1363" t="str">
        <x:v>Integrity check</x:v>
      </x:c>
      <x:c r="C1363" t="str">
        <x:f>IF(L1363="","",IF(LEFT(EC1363,7)="BLOCKED","🔴 Do not use for conclusion",IF(EB1363="Yes","🟢 Claim-ready","🟡 Caution / context")))</x:f>
        <x:v>🟡 Caution / context</x:v>
      </x:c>
      <x:c r="D1363" t="str">
        <x:f>IF(L1363="","",EC1363)</x:f>
        <x:v>PENDING — appropriate appraisal</x:v>
      </x:c>
      <x:c r="E1363" t="str">
        <x:v>P3 — Medium</x:v>
      </x:c>
      <x:c r="F1363" t="str">
        <x:v>Pending</x:v>
      </x:c>
      <x:c r="G1363" t="str">
        <x:v>Title/abstract identify an explicit tactical/public-safety context and readiness domain; retain for full-text assessment.</x:v>
      </x:c>
      <x:c r="H1363" t="str">
        <x:v>Obtain and review lawful full text; confirm human adjudication; then select a design-specific appraisal instrument.</x:v>
      </x:c>
      <x:c r="I1363"/>
      <x:c r="J1363" t="str">
        <x:v>A — Core</x:v>
      </x:c>
      <x:c r="K1363" t="str">
        <x:v>IDENTIFIED</x:v>
      </x:c>
      <x:c r="L1363" t="str">
        <x:v>Readiness estimate and deployability index for Air Force nurse anesthetists.</x:v>
      </x:c>
      <x:c r="M1363"/>
      <x:c r="N1363" t="str">
        <x:v>Stevenson, Mark A; Scholes, Robert B; Dremsa, Theresa L; Austin, Paul N</x:v>
      </x:c>
      <x:c r="O1363" t="n">
        <x:v>2007</x:v>
      </x:c>
      <x:c r="P1363" t="str">
        <x:v>Military medicine</x:v>
      </x:c>
      <x:c r="Q1363" t="str">
        <x:v>Journal Article; Validation Study</x:v>
      </x:c>
      <x:c r="R1363" t="str">
        <x:v>Unclear</x:v>
      </x:c>
      <x:c r="S1363" t="str">
        <x:v>Unknown</x:v>
      </x:c>
      <x:c r="T1363" t="str">
        <x:v>eng</x:v>
      </x:c>
      <x:c r="U1363" t="str">
        <x:v>https://pubmed.ncbi.nlm.nih.gov/17274263/</x:v>
      </x:c>
      <x:c r="V1363" t="str">
        <x:v>10.7205/milmed.172.1.36</x:v>
      </x:c>
      <x:c r="W1363" t="str">
        <x:f>IF(V1363="","",LOWER(SUBSTITUTE(SUBSTITUTE(SUBSTITUTE(SUBSTITUTE(TRIM(V1363),"https://doi.org/",""),"http://doi.org/",""),"https://dx.doi.org/",""),"doi:","")))</x:f>
        <x:v>10.7205/milmed.172.1.36</x:v>
      </x:c>
      <x:c r="X1363" t="str">
        <x:v>17274263</x:v>
      </x:c>
      <x:c r="Y1363" t="str"/>
      <x:c r="Z1363"/>
      <x:c r="AA1363" t="str">
        <x:v>PubMed/MEDLINE</x:v>
      </x:c>
      <x:c r="AB1363" t="str">
        <x:v>PUBMED-A-v1.0-2026-08-28</x:v>
      </x:c>
      <x:c r="AC1363" t="str">
        <x:v>SP-PUBMED-A-20260828</x:v>
      </x:c>
      <x:c r="AD1363" s="499" t="n">
        <x:v>46262</x:v>
      </x:c>
      <x:c r="AE1363" s="499" t="n">
        <x:v>46272</x:v>
      </x:c>
      <x:c r="AF1363" t="str">
        <x:v>S5ZPLCWV</x:v>
      </x:c>
      <x:c r="AG1363"/>
      <x:c r="AH1363" t="str">
        <x:v>Tactical Athlete → Operational Readiness Brazil</x:v>
      </x:c>
      <x:c r="AI1363" t="str">
        <x:v>evidence-family:A</x:v>
      </x:c>
      <x:c r="AJ1363"/>
      <x:c r="AK1363" t="str">
        <x:f>IF(AJ1363="","",IF(OR(LOWER(AJ1363)="brazil",LOWER(AJ1363)="brasil"),"Yes","No"))</x:f>
      </x:c>
      <x:c r="AL1363"/>
      <x:c r="AM1363"/>
      <x:c r="AN1363"/>
      <x:c r="AO1363"/>
      <x:c r="AP1363"/>
      <x:c r="AQ1363"/>
      <x:c r="AR1363"/>
      <x:c r="AS1363"/>
      <x:c r="AT1363"/>
      <x:c r="AU1363"/>
      <x:c r="AV1363"/>
      <x:c r="AW1363"/>
      <x:c r="AX1363"/>
      <x:c r="AY1363"/>
      <x:c r="AZ1363"/>
      <x:c r="BA1363"/>
      <x:c r="BB1363"/>
      <x:c r="BC1363"/>
      <x:c r="BD1363"/>
      <x:c r="BE1363"/>
      <x:c r="BF1363"/>
      <x:c r="BG1363"/>
      <x:c r="BH1363"/>
      <x:c r="BI1363"/>
      <x:c r="BJ1363"/>
      <x:c r="BK1363"/>
      <x:c r="BL1363"/>
      <x:c r="BM1363"/>
      <x:c r="BN1363"/>
      <x:c r="BO1363"/>
      <x:c r="BP1363"/>
      <x:c r="BQ1363"/>
      <x:c r="BR1363"/>
      <x:c r="BS1363"/>
      <x:c r="BT1363"/>
      <x:c r="BU1363"/>
      <x:c r="BV1363"/>
      <x:c r="BW1363"/>
      <x:c r="BX1363"/>
      <x:c r="BY1363"/>
      <x:c r="BZ1363"/>
      <x:c r="CA1363"/>
      <x:c r="CB1363"/>
      <x:c r="CC1363"/>
      <x:c r="CD1363"/>
      <x:c r="CE1363"/>
      <x:c r="CF1363"/>
      <x:c r="CG1363"/>
      <x:c r="CH1363"/>
      <x:c r="CI1363"/>
      <x:c r="CJ1363" t="str">
        <x:v>Yes</x:v>
      </x:c>
      <x:c r="CK1363" t="str">
        <x:v>Yes</x:v>
      </x:c>
      <x:c r="CL1363" t="str">
        <x:v>Yes</x:v>
      </x:c>
      <x:c r="CM1363" t="str">
        <x:v>Clear</x:v>
      </x:c>
      <x:c r="CN1363" t="str">
        <x:v>Verified — clear</x:v>
      </x:c>
      <x:c r="CO1363" t="n">
        <x:v>46272</x:v>
      </x:c>
      <x:c r="CP1363" t="str">
        <x:v>https://pubmed.ncbi.nlm.nih.gov/17274263/</x:v>
      </x:c>
      <x:c r="CQ1363"/>
      <x:c r="CR1363"/>
      <x:c r="CS1363"/>
      <x:c r="CT1363"/>
      <x:c r="CU1363"/>
      <x:c r="CV1363"/>
      <x:c r="CW1363"/>
      <x:c r="CX1363"/>
      <x:c r="CY1363"/>
      <x:c r="CZ1363"/>
      <x:c r="DA1363"/>
      <x:c r="DB1363" t="str">
        <x:f>IF(L1363="","",IF(AND(COUNT(CU1363:DA1363)=7,OR(CU1363=0,CU1363=1,CU1363=2),OR(CV1363=0,CV1363=1,CV1363=2),OR(CW1363=0,CW1363=1,CW1363=2),OR(CX1363=0,CX1363=1,CX1363=2),OR(CY1363=0,CY1363=1,CY1363=2),OR(CZ1363=0,CZ1363=1,CZ1363=2),OR(DA1363=0,DA1363=1,DA1363=2)),SUM(CU1363:DA1363),""))</x:f>
      </x:c>
      <x:c r="DC1363" t="str">
        <x:f>IF(DB1363="","",ROUND(DB1363/14*10,1))</x:f>
      </x:c>
      <x:c r="DD1363" t="str">
        <x:v>Pending</x:v>
      </x:c>
      <x:c r="DE1363" t="str">
        <x:f>IF(L1363="","",IF(DC1363="","Pending",IF(DD1363="Yes","CONDITIONAL — safety override",IF(DC1363&gt;=8,"HIGH",IF(DC1363&gt;=5,"CONDITIONAL","LOW")))))</x:f>
        <x:v>Pending</x:v>
      </x:c>
      <x:c r="DF1363" t="str">
        <x:v>Pending screening and full-text appraisal; no transferability judgment made at identification.</x:v>
      </x:c>
      <x:c r="DG1363"/>
      <x:c r="DH1363"/>
      <x:c r="DI1363"/>
      <x:c r="DJ1363"/>
      <x:c r="DK1363"/>
      <x:c r="DL1363"/>
      <x:c r="DM1363"/>
      <x:c r="DN1363"/>
      <x:c r="DO1363"/>
      <x:c r="DP1363"/>
      <x:c r="DQ1363"/>
      <x:c r="DR1363"/>
      <x:c r="DS1363"/>
      <x:c r="DT1363"/>
      <x:c r="DU1363"/>
      <x:c r="DV1363"/>
      <x:c r="DW1363"/>
      <x:c r="DX1363"/>
      <x:c r="DY1363"/>
      <x:c r="DZ1363" t="str">
        <x:v>Title/abstract screening alone does not establish effectiveness, causality, methodological quality, transferability to Brazilian public safety or an institutional recommendation.</x:v>
      </x:c>
      <x:c r="EA1363" t="str">
        <x:v>Pending</x:v>
      </x:c>
      <x:c r="EB1363" t="str">
        <x:f>IF(L1363="","",IF(EC1363="READY","Yes","No / Pending"))</x:f>
        <x:v>No / Pending</x:v>
      </x:c>
      <x:c r="EC1363" t="str">
        <x:f>IF(L1363="","",IF(OR(ISNUMBER(SEARCH("Retracted Publication",Q1363)),CM1363="Retracted",CN1363="Retracted",CM1363="Expression of Concern",CN1363="Expression of Concern",F1363="Not used",CG1363="Critical",CH1363="High",CH1363="Critical"),"BLOCKED — integrity or use restriction",IF(AND(CJ1363="Yes",CK1363="Yes",CL1363="Yes"),IF(AND(CM1363="Clear",CN1363="Verified — clear"),IF(AND(AND(LEN(TRIM(CF1363))&gt;0,LEFT(LOWER(TRIM(CF1363)),7)&lt;&gt;"pending"),OR(CG1363="High",CG1363="Moderate"),OR(CH1363="Low",CH1363="Some concerns",CH1363="Not applicable")),IF(AND(DD1363="No",OR(DE1363="HIGH",DE1363="CONDITIONAL"),AND(LEN(TRIM(DF1363))&gt;0,LEFT(LOWER(TRIM(DF1363)),7)&lt;&gt;"pending")),IF(AND(AND(LEN(TRIM(DT1363))&gt;0,LEFT(LOWER(TRIM(DT1363)),7)&lt;&gt;"pending"),AND(LEN(TRIM(DU1363))&gt;0,LEFT(LOWER(TRIM(DU1363)),7)&lt;&gt;"pending"),OR(AND(LEN(TRIM(DV1363))&gt;0,LEFT(LOWER(TRIM(DV1363)),7)&lt;&gt;"pending"),AND(LEN(TRIM(DW1363))&gt;0,LEFT(LOWER(TRIM(DW1363)),7)&lt;&gt;"pending")),AND(LEN(TRIM(DX1363))&gt;0,LEFT(LOWER(TRIM(DX1363)),7)&lt;&gt;"pending")),IF(AND(F1363="Claim-ready",OR(EA1363="Strong",EA1363="Moderate"),AND(LEN(TRIM(G1363))&gt;0,LEFT(LOWER(TRIM(G1363)),7)&lt;&gt;"pending"),G1363&lt;&gt;"No substantive use decision is permitted from identification metadata alone.",AND(LEN(TRIM(DZ1363))&gt;0,LEFT(LOWER(TRIM(DZ1363)),7)&lt;&gt;"pending"),DZ1363&lt;&gt;"Identification metadata alone does not permit any substantive scientific, causal, operational, or institutional claim.",AND(LEN(TRIM(EI1363))&gt;0,LEFT(LOWER(TRIM(EI1363)),7)&lt;&gt;"pending"),ISNUMBER(EH1363),EH1363&gt;0),"READY","PENDING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3" t="str">
        <x:v>Pending</x:v>
      </x:c>
      <x:c r="EE1363"/>
      <x:c r="EF1363" t="str">
        <x:v>Pending</x:v>
      </x:c>
      <x:c r="EG1363" t="str">
        <x:v>Pending</x:v>
      </x:c>
      <x:c r="EH1363"/>
      <x:c r="EI1363" s="501"/>
      <x:c r="EJ1363"/>
      <x:c r="EK1363" t="str">
        <x:v>Pending</x:v>
      </x:c>
      <x:c r="EL1363" t="n">
        <x:v>46272</x:v>
      </x:c>
      <x:c r="EM1363" t="str">
        <x:v>Production PubMed record imported and reconciled to Zotero item S5ZPLCWV;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3" t="n">
        <x:f>IF(L1363="","",(IF(N1363&lt;&gt;"",1,0)+IF(O1363&lt;&gt;"",1,0)+IF(AJ1363&lt;&gt;"",1,0)+IF(AU1363&lt;&gt;"",1,0)+IF(BE1363&lt;&gt;"",1,0)+IF(CF1363&lt;&gt;"",1,0)+IF(CJ1363="Yes",1,0)+IF(CL1363="Yes",1,0)+IF(DE1363&lt;&gt;"Pending",1,0)+IF(F1363&lt;&gt;"",1,0)+IF(DZ1363&lt;&gt;"",1,0)+IF(EI1363&lt;&gt;"",1,0))/12)</x:f>
        <x:v>0.5</x:v>
      </x:c>
    </x:row>
    <x:row r="1364">
      <x:c r="A1364" t="str">
        <x:v>EV-1361</x:v>
      </x:c>
      <x:c r="B1364" t="str">
        <x:v>Integrity check</x:v>
      </x:c>
      <x:c r="C1364" t="str">
        <x:f>IF(L1364="","",IF(LEFT(EC1364,7)="BLOCKED","🔴 Do not use for conclusion",IF(EB1364="Yes","🟢 Claim-ready","🟡 Caution / context")))</x:f>
        <x:v>🟡 Caution / context</x:v>
      </x:c>
      <x:c r="D1364" t="str">
        <x:f>IF(L1364="","",EC1364)</x:f>
        <x:v>PENDING — appropriate appraisal</x:v>
      </x:c>
      <x:c r="E1364" t="str">
        <x:v>P3 — Medium</x:v>
      </x:c>
      <x:c r="F1364" t="str">
        <x:v>Pending</x:v>
      </x:c>
      <x:c r="G1364" t="str">
        <x:v>Title/abstract identify an explicit tactical/public-safety context and readiness domain; retain for full-text assessment.</x:v>
      </x:c>
      <x:c r="H1364" t="str">
        <x:v>Obtain and review lawful full text; confirm human adjudication; then select a design-specific appraisal instrument.</x:v>
      </x:c>
      <x:c r="I1364"/>
      <x:c r="J1364" t="str">
        <x:v>A — Core</x:v>
      </x:c>
      <x:c r="K1364" t="str">
        <x:v>IDENTIFIED</x:v>
      </x:c>
      <x:c r="L1364" t="str">
        <x:v>Women in war: operational issues of menstruation and unintended pregnancy.</x:v>
      </x:c>
      <x:c r="M1364"/>
      <x:c r="N1364" t="str">
        <x:v>Christopher, Leslie A; Miller, Leslie</x:v>
      </x:c>
      <x:c r="O1364" t="n">
        <x:v>2007</x:v>
      </x:c>
      <x:c r="P1364" t="str">
        <x:v>Military medicine</x:v>
      </x:c>
      <x:c r="Q1364" t="str">
        <x:v>Journal Article; Review</x:v>
      </x:c>
      <x:c r="R1364" t="str">
        <x:v>Unclear</x:v>
      </x:c>
      <x:c r="S1364" t="str">
        <x:v>Unknown</x:v>
      </x:c>
      <x:c r="T1364" t="str">
        <x:v>eng</x:v>
      </x:c>
      <x:c r="U1364" t="str">
        <x:v>https://pubmed.ncbi.nlm.nih.gov/17274258/</x:v>
      </x:c>
      <x:c r="V1364" t="str">
        <x:v>10.7205/milmed.172.1.9</x:v>
      </x:c>
      <x:c r="W1364" t="str">
        <x:f>IF(V1364="","",LOWER(SUBSTITUTE(SUBSTITUTE(SUBSTITUTE(SUBSTITUTE(TRIM(V1364),"https://doi.org/",""),"http://doi.org/",""),"https://dx.doi.org/",""),"doi:","")))</x:f>
        <x:v>10.7205/milmed.172.1.9</x:v>
      </x:c>
      <x:c r="X1364" t="str">
        <x:v>17274258</x:v>
      </x:c>
      <x:c r="Y1364" t="str"/>
      <x:c r="Z1364"/>
      <x:c r="AA1364" t="str">
        <x:v>PubMed/MEDLINE</x:v>
      </x:c>
      <x:c r="AB1364" t="str">
        <x:v>PUBMED-A-v1.0-2026-08-28</x:v>
      </x:c>
      <x:c r="AC1364" t="str">
        <x:v>SP-PUBMED-A-20260828</x:v>
      </x:c>
      <x:c r="AD1364" s="499" t="n">
        <x:v>46262</x:v>
      </x:c>
      <x:c r="AE1364" s="499" t="n">
        <x:v>46272</x:v>
      </x:c>
      <x:c r="AF1364" t="str">
        <x:v>JBE57LBG</x:v>
      </x:c>
      <x:c r="AG1364"/>
      <x:c r="AH1364" t="str">
        <x:v>Tactical Athlete → Operational Readiness Brazil</x:v>
      </x:c>
      <x:c r="AI1364" t="str">
        <x:v>evidence-family:A</x:v>
      </x:c>
      <x:c r="AJ1364"/>
      <x:c r="AK1364" t="str">
        <x:f>IF(AJ1364="","",IF(OR(LOWER(AJ1364)="brazil",LOWER(AJ1364)="brasil"),"Yes","No"))</x:f>
      </x:c>
      <x:c r="AL1364"/>
      <x:c r="AM1364"/>
      <x:c r="AN1364"/>
      <x:c r="AO1364"/>
      <x:c r="AP1364"/>
      <x:c r="AQ1364"/>
      <x:c r="AR1364"/>
      <x:c r="AS1364"/>
      <x:c r="AT1364"/>
      <x:c r="AU1364"/>
      <x:c r="AV1364"/>
      <x:c r="AW1364"/>
      <x:c r="AX1364"/>
      <x:c r="AY1364"/>
      <x:c r="AZ1364"/>
      <x:c r="BA1364"/>
      <x:c r="BB1364"/>
      <x:c r="BC1364"/>
      <x:c r="BD1364"/>
      <x:c r="BE1364"/>
      <x:c r="BF1364"/>
      <x:c r="BG1364"/>
      <x:c r="BH1364"/>
      <x:c r="BI1364"/>
      <x:c r="BJ1364"/>
      <x:c r="BK1364"/>
      <x:c r="BL1364"/>
      <x:c r="BM1364"/>
      <x:c r="BN1364"/>
      <x:c r="BO1364"/>
      <x:c r="BP1364"/>
      <x:c r="BQ1364"/>
      <x:c r="BR1364"/>
      <x:c r="BS1364"/>
      <x:c r="BT1364"/>
      <x:c r="BU1364"/>
      <x:c r="BV1364"/>
      <x:c r="BW1364"/>
      <x:c r="BX1364"/>
      <x:c r="BY1364"/>
      <x:c r="BZ1364"/>
      <x:c r="CA1364"/>
      <x:c r="CB1364"/>
      <x:c r="CC1364"/>
      <x:c r="CD1364"/>
      <x:c r="CE1364"/>
      <x:c r="CF1364"/>
      <x:c r="CG1364"/>
      <x:c r="CH1364"/>
      <x:c r="CI1364"/>
      <x:c r="CJ1364" t="str">
        <x:v>Yes</x:v>
      </x:c>
      <x:c r="CK1364" t="str">
        <x:v>Yes</x:v>
      </x:c>
      <x:c r="CL1364" t="str">
        <x:v>Yes</x:v>
      </x:c>
      <x:c r="CM1364" t="str">
        <x:v>Clear</x:v>
      </x:c>
      <x:c r="CN1364" t="str">
        <x:v>Verified — clear</x:v>
      </x:c>
      <x:c r="CO1364" t="n">
        <x:v>46272</x:v>
      </x:c>
      <x:c r="CP1364" t="str">
        <x:v>https://pubmed.ncbi.nlm.nih.gov/17274258/</x:v>
      </x:c>
      <x:c r="CQ1364"/>
      <x:c r="CR1364"/>
      <x:c r="CS1364"/>
      <x:c r="CT1364"/>
      <x:c r="CU1364"/>
      <x:c r="CV1364"/>
      <x:c r="CW1364"/>
      <x:c r="CX1364"/>
      <x:c r="CY1364"/>
      <x:c r="CZ1364"/>
      <x:c r="DA1364"/>
      <x:c r="DB1364" t="str">
        <x:f>IF(L1364="","",IF(AND(COUNT(CU1364:DA1364)=7,OR(CU1364=0,CU1364=1,CU1364=2),OR(CV1364=0,CV1364=1,CV1364=2),OR(CW1364=0,CW1364=1,CW1364=2),OR(CX1364=0,CX1364=1,CX1364=2),OR(CY1364=0,CY1364=1,CY1364=2),OR(CZ1364=0,CZ1364=1,CZ1364=2),OR(DA1364=0,DA1364=1,DA1364=2)),SUM(CU1364:DA1364),""))</x:f>
      </x:c>
      <x:c r="DC1364" t="str">
        <x:f>IF(DB1364="","",ROUND(DB1364/14*10,1))</x:f>
      </x:c>
      <x:c r="DD1364" t="str">
        <x:v>Pending</x:v>
      </x:c>
      <x:c r="DE1364" t="str">
        <x:f>IF(L1364="","",IF(DC1364="","Pending",IF(DD1364="Yes","CONDITIONAL — safety override",IF(DC1364&gt;=8,"HIGH",IF(DC1364&gt;=5,"CONDITIONAL","LOW")))))</x:f>
        <x:v>Pending</x:v>
      </x:c>
      <x:c r="DF1364" t="str">
        <x:v>Pending screening and full-text appraisal; no transferability judgment made at identification.</x:v>
      </x:c>
      <x:c r="DG1364"/>
      <x:c r="DH1364"/>
      <x:c r="DI1364"/>
      <x:c r="DJ1364"/>
      <x:c r="DK1364"/>
      <x:c r="DL1364"/>
      <x:c r="DM1364"/>
      <x:c r="DN1364"/>
      <x:c r="DO1364"/>
      <x:c r="DP1364"/>
      <x:c r="DQ1364"/>
      <x:c r="DR1364"/>
      <x:c r="DS1364"/>
      <x:c r="DT1364"/>
      <x:c r="DU1364"/>
      <x:c r="DV1364"/>
      <x:c r="DW1364"/>
      <x:c r="DX1364"/>
      <x:c r="DY1364"/>
      <x:c r="DZ1364" t="str">
        <x:v>Title/abstract screening alone does not establish effectiveness, causality, methodological quality, transferability to Brazilian public safety or an institutional recommendation.</x:v>
      </x:c>
      <x:c r="EA1364" t="str">
        <x:v>Pending</x:v>
      </x:c>
      <x:c r="EB1364" t="str">
        <x:f>IF(L1364="","",IF(EC1364="READY","Yes","No / Pending"))</x:f>
        <x:v>No / Pending</x:v>
      </x:c>
      <x:c r="EC1364" t="str">
        <x:f>IF(L1364="","",IF(OR(ISNUMBER(SEARCH("Retracted Publication",Q1364)),CM1364="Retracted",CN1364="Retracted",CM1364="Expression of Concern",CN1364="Expression of Concern",F1364="Not used",CG1364="Critical",CH1364="High",CH1364="Critical"),"BLOCKED — integrity or use restriction",IF(AND(CJ1364="Yes",CK1364="Yes",CL1364="Yes"),IF(AND(CM1364="Clear",CN1364="Verified — clear"),IF(AND(AND(LEN(TRIM(CF1364))&gt;0,LEFT(LOWER(TRIM(CF1364)),7)&lt;&gt;"pending"),OR(CG1364="High",CG1364="Moderate"),OR(CH1364="Low",CH1364="Some concerns",CH1364="Not applicable")),IF(AND(DD1364="No",OR(DE1364="HIGH",DE1364="CONDITIONAL"),AND(LEN(TRIM(DF1364))&gt;0,LEFT(LOWER(TRIM(DF1364)),7)&lt;&gt;"pending")),IF(AND(AND(LEN(TRIM(DT1364))&gt;0,LEFT(LOWER(TRIM(DT1364)),7)&lt;&gt;"pending"),AND(LEN(TRIM(DU1364))&gt;0,LEFT(LOWER(TRIM(DU1364)),7)&lt;&gt;"pending"),OR(AND(LEN(TRIM(DV1364))&gt;0,LEFT(LOWER(TRIM(DV1364)),7)&lt;&gt;"pending"),AND(LEN(TRIM(DW1364))&gt;0,LEFT(LOWER(TRIM(DW1364)),7)&lt;&gt;"pending")),AND(LEN(TRIM(DX1364))&gt;0,LEFT(LOWER(TRIM(DX1364)),7)&lt;&gt;"pending")),IF(AND(F1364="Claim-ready",OR(EA1364="Strong",EA1364="Moderate"),AND(LEN(TRIM(G1364))&gt;0,LEFT(LOWER(TRIM(G1364)),7)&lt;&gt;"pending"),G1364&lt;&gt;"No substantive use decision is permitted from identification metadata alone.",AND(LEN(TRIM(DZ1364))&gt;0,LEFT(LOWER(TRIM(DZ1364)),7)&lt;&gt;"pending"),DZ1364&lt;&gt;"Identification metadata alone does not permit any substantive scientific, causal, operational, or institutional claim.",AND(LEN(TRIM(EI1364))&gt;0,LEFT(LOWER(TRIM(EI1364)),7)&lt;&gt;"pending"),ISNUMBER(EH1364),EH1364&gt;0),"READY","PENDING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4" t="str">
        <x:v>Pending</x:v>
      </x:c>
      <x:c r="EE1364"/>
      <x:c r="EF1364" t="str">
        <x:v>Pending</x:v>
      </x:c>
      <x:c r="EG1364" t="str">
        <x:v>Pending</x:v>
      </x:c>
      <x:c r="EH1364"/>
      <x:c r="EI1364" s="501"/>
      <x:c r="EJ1364"/>
      <x:c r="EK1364" t="str">
        <x:v>Pending</x:v>
      </x:c>
      <x:c r="EL1364" t="n">
        <x:v>46272</x:v>
      </x:c>
      <x:c r="EM1364" t="str">
        <x:v>Production PubMed record imported and reconciled to Zotero item JBE57LBG;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4" t="n">
        <x:f>IF(L1364="","",(IF(N1364&lt;&gt;"",1,0)+IF(O1364&lt;&gt;"",1,0)+IF(AJ1364&lt;&gt;"",1,0)+IF(AU1364&lt;&gt;"",1,0)+IF(BE1364&lt;&gt;"",1,0)+IF(CF1364&lt;&gt;"",1,0)+IF(CJ1364="Yes",1,0)+IF(CL1364="Yes",1,0)+IF(DE1364&lt;&gt;"Pending",1,0)+IF(F1364&lt;&gt;"",1,0)+IF(DZ1364&lt;&gt;"",1,0)+IF(EI1364&lt;&gt;"",1,0))/12)</x:f>
        <x:v>0.5</x:v>
      </x:c>
    </x:row>
    <x:row r="1365">
      <x:c r="A1365" t="str">
        <x:v>EV-1362</x:v>
      </x:c>
      <x:c r="B1365" t="str">
        <x:v>Metadata verification</x:v>
      </x:c>
      <x:c r="C1365" t="str">
        <x:f>IF(L1365="","",IF(LEFT(EC1365,7)="BLOCKED","🔴 Do not use for conclusion",IF(EB1365="Yes","🟢 Claim-ready","🟡 Caution / context")))</x:f>
        <x:v>🟡 Caution / context</x:v>
      </x:c>
      <x:c r="D1365" t="str">
        <x:f>IF(L1365="","",EC1365)</x:f>
        <x:v>PENDING — verification</x:v>
      </x:c>
      <x:c r="E1365" t="str">
        <x:v>P2 — High</x:v>
      </x:c>
      <x:c r="F1365" t="str">
        <x:v>Pending</x:v>
      </x:c>
      <x:c r="G1365" t="str">
        <x:v>Title/abstract identify an explicit operational APHT/medical-readiness topic; retain for full-text assessment.</x:v>
      </x:c>
      <x:c r="H1365" t="str">
        <x:v>Obtain and review lawful full text; confirm human adjudication; then select a design-specific appraisal instrument.</x:v>
      </x:c>
      <x:c r="I1365"/>
      <x:c r="J1365" t="str">
        <x:v>B — APHT / Medical Readiness</x:v>
      </x:c>
      <x:c r="K1365" t="str">
        <x:v>IDENTIFIED</x:v>
      </x:c>
      <x:c r="L1365" t="str">
        <x:v>From the combat medic to the forward surgical team: the Madigan model for improving trauma readiness of brigade combat teams fighting the Global War on Terror.</x:v>
      </x:c>
      <x:c r="M1365"/>
      <x:c r="N1365" t="str">
        <x:v>Sohn, Vance Y; Miller, Joseph P; Koeller, Craig A; Gibson, Steven O; Azarow, Kenneth S; Myers, Jerome B; Beekley, Alec C; Sebesta, James A; Christensen, Jon B; Rush, Robert M Jr</x:v>
      </x:c>
      <x:c r="O1365" t="n">
        <x:v>2007</x:v>
      </x:c>
      <x:c r="P1365" t="str">
        <x:v>The Journal of surgical research</x:v>
      </x:c>
      <x:c r="Q1365" t="str">
        <x:v>Journal Article</x:v>
      </x:c>
      <x:c r="R1365" t="str">
        <x:v>Unclear</x:v>
      </x:c>
      <x:c r="S1365" t="str">
        <x:v>Unknown</x:v>
      </x:c>
      <x:c r="T1365" t="str">
        <x:v>eng</x:v>
      </x:c>
      <x:c r="U1365" t="str">
        <x:v>https://pubmed.ncbi.nlm.nih.gov/17196987/</x:v>
      </x:c>
      <x:c r="V1365" t="str">
        <x:v>10.1016/j.jss.2006.09.006</x:v>
      </x:c>
      <x:c r="W1365" t="str">
        <x:f>IF(V1365="","",LOWER(SUBSTITUTE(SUBSTITUTE(SUBSTITUTE(SUBSTITUTE(TRIM(V1365),"https://doi.org/",""),"http://doi.org/",""),"https://dx.doi.org/",""),"doi:","")))</x:f>
        <x:v>10.1016/j.jss.2006.09.006</x:v>
      </x:c>
      <x:c r="X1365" t="str">
        <x:v>17196987</x:v>
      </x:c>
      <x:c r="Y1365" t="str"/>
      <x:c r="Z1365"/>
      <x:c r="AA1365" t="str">
        <x:v>PubMed/MEDLINE</x:v>
      </x:c>
      <x:c r="AB1365" t="str">
        <x:v>PUBMED-B-v1.0-2026-08-28</x:v>
      </x:c>
      <x:c r="AC1365" t="str">
        <x:v>SP-PUBMED-B-20260828</x:v>
      </x:c>
      <x:c r="AD1365" s="499" t="n">
        <x:v>46262</x:v>
      </x:c>
      <x:c r="AE1365" s="499" t="n">
        <x:v>46272</x:v>
      </x:c>
      <x:c r="AF1365" t="str">
        <x:v>STKDTFFW</x:v>
      </x:c>
      <x:c r="AG1365"/>
      <x:c r="AH1365" t="str">
        <x:v>Tactical Athlete → Operational Readiness Brazil</x:v>
      </x:c>
      <x:c r="AI1365" t="str">
        <x:v>evidence-family:B</x:v>
      </x:c>
      <x:c r="AJ1365"/>
      <x:c r="AK1365" t="str">
        <x:f>IF(AJ1365="","",IF(OR(LOWER(AJ1365)="brazil",LOWER(AJ1365)="brasil"),"Yes","No"))</x:f>
      </x:c>
      <x:c r="AL1365"/>
      <x:c r="AM1365"/>
      <x:c r="AN1365"/>
      <x:c r="AO1365"/>
      <x:c r="AP1365"/>
      <x:c r="AQ1365"/>
      <x:c r="AR1365"/>
      <x:c r="AS1365"/>
      <x:c r="AT1365"/>
      <x:c r="AU1365"/>
      <x:c r="AV1365"/>
      <x:c r="AW1365"/>
      <x:c r="AX1365"/>
      <x:c r="AY1365"/>
      <x:c r="AZ1365"/>
      <x:c r="BA1365"/>
      <x:c r="BB1365"/>
      <x:c r="BC1365"/>
      <x:c r="BD1365"/>
      <x:c r="BE1365"/>
      <x:c r="BF1365"/>
      <x:c r="BG1365"/>
      <x:c r="BH1365"/>
      <x:c r="BI1365"/>
      <x:c r="BJ1365"/>
      <x:c r="BK1365"/>
      <x:c r="BL1365"/>
      <x:c r="BM1365"/>
      <x:c r="BN1365"/>
      <x:c r="BO1365"/>
      <x:c r="BP1365"/>
      <x:c r="BQ1365"/>
      <x:c r="BR1365"/>
      <x:c r="BS1365"/>
      <x:c r="BT1365"/>
      <x:c r="BU1365"/>
      <x:c r="BV1365"/>
      <x:c r="BW1365"/>
      <x:c r="BX1365"/>
      <x:c r="BY1365"/>
      <x:c r="BZ1365"/>
      <x:c r="CA1365"/>
      <x:c r="CB1365"/>
      <x:c r="CC1365"/>
      <x:c r="CD1365"/>
      <x:c r="CE1365"/>
      <x:c r="CF1365"/>
      <x:c r="CG1365"/>
      <x:c r="CH1365"/>
      <x:c r="CI1365"/>
      <x:c r="CJ1365" t="str">
        <x:v>Pending</x:v>
      </x:c>
      <x:c r="CK1365" t="str">
        <x:v>Yes</x:v>
      </x:c>
      <x:c r="CL1365" t="str">
        <x:v>Yes</x:v>
      </x:c>
      <x:c r="CM1365" t="str">
        <x:v>Clear</x:v>
      </x:c>
      <x:c r="CN1365" t="str">
        <x:v>Verified — clear</x:v>
      </x:c>
      <x:c r="CO1365" t="n">
        <x:v>46272</x:v>
      </x:c>
      <x:c r="CP1365" t="str">
        <x:v>https://pubmed.ncbi.nlm.nih.gov/17196987/</x:v>
      </x:c>
      <x:c r="CQ1365"/>
      <x:c r="CR1365"/>
      <x:c r="CS1365"/>
      <x:c r="CT1365"/>
      <x:c r="CU1365"/>
      <x:c r="CV1365"/>
      <x:c r="CW1365"/>
      <x:c r="CX1365"/>
      <x:c r="CY1365"/>
      <x:c r="CZ1365"/>
      <x:c r="DA1365"/>
      <x:c r="DB1365" t="str">
        <x:f>IF(L1365="","",IF(AND(COUNT(CU1365:DA1365)=7,OR(CU1365=0,CU1365=1,CU1365=2),OR(CV1365=0,CV1365=1,CV1365=2),OR(CW1365=0,CW1365=1,CW1365=2),OR(CX1365=0,CX1365=1,CX1365=2),OR(CY1365=0,CY1365=1,CY1365=2),OR(CZ1365=0,CZ1365=1,CZ1365=2),OR(DA1365=0,DA1365=1,DA1365=2)),SUM(CU1365:DA1365),""))</x:f>
      </x:c>
      <x:c r="DC1365" t="str">
        <x:f>IF(DB1365="","",ROUND(DB1365/14*10,1))</x:f>
      </x:c>
      <x:c r="DD1365" t="str">
        <x:v>Pending</x:v>
      </x:c>
      <x:c r="DE1365" t="str">
        <x:f>IF(L1365="","",IF(DC1365="","Pending",IF(DD1365="Yes","CONDITIONAL — safety override",IF(DC1365&gt;=8,"HIGH",IF(DC1365&gt;=5,"CONDITIONAL","LOW")))))</x:f>
        <x:v>Pending</x:v>
      </x:c>
      <x:c r="DF1365" t="str">
        <x:v>Pending screening and full-text appraisal; no transferability judgment made at identification.</x:v>
      </x:c>
      <x:c r="DG1365"/>
      <x:c r="DH1365"/>
      <x:c r="DI1365"/>
      <x:c r="DJ1365"/>
      <x:c r="DK1365"/>
      <x:c r="DL1365"/>
      <x:c r="DM1365"/>
      <x:c r="DN1365"/>
      <x:c r="DO1365"/>
      <x:c r="DP1365"/>
      <x:c r="DQ1365"/>
      <x:c r="DR1365"/>
      <x:c r="DS1365"/>
      <x:c r="DT1365"/>
      <x:c r="DU1365"/>
      <x:c r="DV1365"/>
      <x:c r="DW1365"/>
      <x:c r="DX1365"/>
      <x:c r="DY1365"/>
      <x:c r="DZ1365" t="str">
        <x:v>Title/abstract screening alone does not establish effectiveness, causality, methodological quality, transferability to Brazilian public safety or an institutional recommendation.</x:v>
      </x:c>
      <x:c r="EA1365" t="str">
        <x:v>Pending</x:v>
      </x:c>
      <x:c r="EB1365" t="str">
        <x:f>IF(L1365="","",IF(EC1365="READY","Yes","No / Pending"))</x:f>
        <x:v>No / Pending</x:v>
      </x:c>
      <x:c r="EC1365" t="str">
        <x:f>IF(L1365="","",IF(OR(ISNUMBER(SEARCH("Retracted Publication",Q1365)),CM1365="Retracted",CN1365="Retracted",CM1365="Expression of Concern",CN1365="Expression of Concern",F1365="Not used",CG1365="Critical",CH1365="High",CH1365="Critical"),"BLOCKED — integrity or use restriction",IF(AND(CJ1365="Yes",CK1365="Yes",CL1365="Yes"),IF(AND(CM1365="Clear",CN1365="Verified — clear"),IF(AND(AND(LEN(TRIM(CF1365))&gt;0,LEFT(LOWER(TRIM(CF1365)),7)&lt;&gt;"pending"),OR(CG1365="High",CG1365="Moderate"),OR(CH1365="Low",CH1365="Some concerns",CH1365="Not applicable")),IF(AND(DD1365="No",OR(DE1365="HIGH",DE1365="CONDITIONAL"),AND(LEN(TRIM(DF1365))&gt;0,LEFT(LOWER(TRIM(DF1365)),7)&lt;&gt;"pending")),IF(AND(AND(LEN(TRIM(DT1365))&gt;0,LEFT(LOWER(TRIM(DT1365)),7)&lt;&gt;"pending"),AND(LEN(TRIM(DU1365))&gt;0,LEFT(LOWER(TRIM(DU1365)),7)&lt;&gt;"pending"),OR(AND(LEN(TRIM(DV1365))&gt;0,LEFT(LOWER(TRIM(DV1365)),7)&lt;&gt;"pending"),AND(LEN(TRIM(DW1365))&gt;0,LEFT(LOWER(TRIM(DW1365)),7)&lt;&gt;"pending")),AND(LEN(TRIM(DX1365))&gt;0,LEFT(LOWER(TRIM(DX1365)),7)&lt;&gt;"pending")),IF(AND(F1365="Claim-ready",OR(EA1365="Strong",EA1365="Moderate"),AND(LEN(TRIM(G1365))&gt;0,LEFT(LOWER(TRIM(G1365)),7)&lt;&gt;"pending"),G1365&lt;&gt;"No substantive use decision is permitted from identification metadata alone.",AND(LEN(TRIM(DZ1365))&gt;0,LEFT(LOWER(TRIM(DZ1365)),7)&lt;&gt;"pending"),DZ1365&lt;&gt;"Identification metadata alone does not permit any substantive scientific, causal, operational, or institutional claim.",AND(LEN(TRIM(EI1365))&gt;0,LEFT(LOWER(TRIM(EI1365)),7)&lt;&gt;"pending"),ISNUMBER(EH1365),EH1365&gt;0),"READY","PENDING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65" t="str">
        <x:v>Pending</x:v>
      </x:c>
      <x:c r="EE1365"/>
      <x:c r="EF1365" t="str">
        <x:v>Pending</x:v>
      </x:c>
      <x:c r="EG1365" t="str">
        <x:v>Pending</x:v>
      </x:c>
      <x:c r="EH1365"/>
      <x:c r="EI1365" s="501"/>
      <x:c r="EJ1365"/>
      <x:c r="EK1365" t="str">
        <x:v>Pending</x:v>
      </x:c>
      <x:c r="EL1365" t="n">
        <x:v>46272</x:v>
      </x:c>
      <x:c r="EM1365" t="str">
        <x:v>Production PubMed record imported and reconciled to Zotero item STKDTFFW;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65" t="n">
        <x:f>IF(L1365="","",(IF(N1365&lt;&gt;"",1,0)+IF(O1365&lt;&gt;"",1,0)+IF(AJ1365&lt;&gt;"",1,0)+IF(AU1365&lt;&gt;"",1,0)+IF(BE1365&lt;&gt;"",1,0)+IF(CF1365&lt;&gt;"",1,0)+IF(CJ1365="Yes",1,0)+IF(CL1365="Yes",1,0)+IF(DE1365&lt;&gt;"Pending",1,0)+IF(F1365&lt;&gt;"",1,0)+IF(DZ1365&lt;&gt;"",1,0)+IF(EI1365&lt;&gt;"",1,0))/12)</x:f>
        <x:v>0.4166666666666667</x:v>
      </x:c>
    </x:row>
    <x:row r="1366">
      <x:c r="A1366" t="str">
        <x:v>EV-1363</x:v>
      </x:c>
      <x:c r="B1366" t="str">
        <x:v>Integrity check</x:v>
      </x:c>
      <x:c r="C1366" t="str">
        <x:f>IF(L1366="","",IF(LEFT(EC1366,7)="BLOCKED","🔴 Do not use for conclusion",IF(EB1366="Yes","🟢 Claim-ready","🟡 Caution / context")))</x:f>
        <x:v>🟡 Caution / context</x:v>
      </x:c>
      <x:c r="D1366" t="str">
        <x:f>IF(L1366="","",EC1366)</x:f>
        <x:v>PENDING — appropriate appraisal</x:v>
      </x:c>
      <x:c r="E1366" t="str">
        <x:v>P3 — Medium</x:v>
      </x:c>
      <x:c r="F1366" t="str">
        <x:v>Pending</x:v>
      </x:c>
      <x:c r="G1366" t="str">
        <x:v>Title/abstract identify an explicit tactical/public-safety context and readiness domain; retain for full-text assessment.</x:v>
      </x:c>
      <x:c r="H1366" t="str">
        <x:v>Obtain and review lawful full text; confirm human adjudication; then select a design-specific appraisal instrument.</x:v>
      </x:c>
      <x:c r="I1366"/>
      <x:c r="J1366" t="str">
        <x:v>A — Core</x:v>
      </x:c>
      <x:c r="K1366" t="str">
        <x:v>IDENTIFIED</x:v>
      </x:c>
      <x:c r="L1366" t="str">
        <x:v>Influence of oral hygiene on oral health of recruits and professionals in the Croatian Army.</x:v>
      </x:c>
      <x:c r="M1366"/>
      <x:c r="N1366" t="str">
        <x:v>Skec, Vjekoslav; Macan, Jasna Spicek; Susac, Marija; Jokic, Davor; Brajdic, Davor; Macan, Darko</x:v>
      </x:c>
      <x:c r="O1366" t="n">
        <x:v>2006</x:v>
      </x:c>
      <x:c r="P1366" t="str">
        <x:v>Military medicine</x:v>
      </x:c>
      <x:c r="Q1366" t="str">
        <x:v>Journal Article</x:v>
      </x:c>
      <x:c r="R1366" t="str">
        <x:v>Unclear</x:v>
      </x:c>
      <x:c r="S1366" t="str">
        <x:v>Unknown</x:v>
      </x:c>
      <x:c r="T1366" t="str">
        <x:v>eng</x:v>
      </x:c>
      <x:c r="U1366" t="str">
        <x:v>https://pubmed.ncbi.nlm.nih.gov/17076455/</x:v>
      </x:c>
      <x:c r="V1366" t="str">
        <x:v>10.7205/milmed.171.10.1006</x:v>
      </x:c>
      <x:c r="W1366" t="str">
        <x:f>IF(V1366="","",LOWER(SUBSTITUTE(SUBSTITUTE(SUBSTITUTE(SUBSTITUTE(TRIM(V1366),"https://doi.org/",""),"http://doi.org/",""),"https://dx.doi.org/",""),"doi:","")))</x:f>
        <x:v>10.7205/milmed.171.10.1006</x:v>
      </x:c>
      <x:c r="X1366" t="str">
        <x:v>17076455</x:v>
      </x:c>
      <x:c r="Y1366" t="str"/>
      <x:c r="Z1366"/>
      <x:c r="AA1366" t="str">
        <x:v>PubMed/MEDLINE</x:v>
      </x:c>
      <x:c r="AB1366" t="str">
        <x:v>PUBMED-A-v1.0-2026-08-28</x:v>
      </x:c>
      <x:c r="AC1366" t="str">
        <x:v>SP-PUBMED-A-20260828</x:v>
      </x:c>
      <x:c r="AD1366" s="499" t="n">
        <x:v>46262</x:v>
      </x:c>
      <x:c r="AE1366" s="499" t="n">
        <x:v>46272</x:v>
      </x:c>
      <x:c r="AF1366" t="str">
        <x:v>MXRN9YX4</x:v>
      </x:c>
      <x:c r="AG1366"/>
      <x:c r="AH1366" t="str">
        <x:v>Tactical Athlete → Operational Readiness Brazil</x:v>
      </x:c>
      <x:c r="AI1366" t="str">
        <x:v>evidence-family:A</x:v>
      </x:c>
      <x:c r="AJ1366"/>
      <x:c r="AK1366" t="str">
        <x:f>IF(AJ1366="","",IF(OR(LOWER(AJ1366)="brazil",LOWER(AJ1366)="brasil"),"Yes","No"))</x:f>
      </x:c>
      <x:c r="AL1366"/>
      <x:c r="AM1366"/>
      <x:c r="AN1366"/>
      <x:c r="AO1366"/>
      <x:c r="AP1366"/>
      <x:c r="AQ1366"/>
      <x:c r="AR1366"/>
      <x:c r="AS1366"/>
      <x:c r="AT1366"/>
      <x:c r="AU1366"/>
      <x:c r="AV1366"/>
      <x:c r="AW1366"/>
      <x:c r="AX1366"/>
      <x:c r="AY1366"/>
      <x:c r="AZ1366"/>
      <x:c r="BA1366"/>
      <x:c r="BB1366"/>
      <x:c r="BC1366"/>
      <x:c r="BD1366"/>
      <x:c r="BE1366"/>
      <x:c r="BF1366"/>
      <x:c r="BG1366"/>
      <x:c r="BH1366"/>
      <x:c r="BI1366"/>
      <x:c r="BJ1366"/>
      <x:c r="BK1366"/>
      <x:c r="BL1366"/>
      <x:c r="BM1366"/>
      <x:c r="BN1366"/>
      <x:c r="BO1366"/>
      <x:c r="BP1366"/>
      <x:c r="BQ1366"/>
      <x:c r="BR1366"/>
      <x:c r="BS1366"/>
      <x:c r="BT1366"/>
      <x:c r="BU1366"/>
      <x:c r="BV1366"/>
      <x:c r="BW1366"/>
      <x:c r="BX1366"/>
      <x:c r="BY1366"/>
      <x:c r="BZ1366"/>
      <x:c r="CA1366"/>
      <x:c r="CB1366"/>
      <x:c r="CC1366"/>
      <x:c r="CD1366"/>
      <x:c r="CE1366"/>
      <x:c r="CF1366"/>
      <x:c r="CG1366"/>
      <x:c r="CH1366"/>
      <x:c r="CI1366"/>
      <x:c r="CJ1366" t="str">
        <x:v>Yes</x:v>
      </x:c>
      <x:c r="CK1366" t="str">
        <x:v>Yes</x:v>
      </x:c>
      <x:c r="CL1366" t="str">
        <x:v>Yes</x:v>
      </x:c>
      <x:c r="CM1366" t="str">
        <x:v>Clear</x:v>
      </x:c>
      <x:c r="CN1366" t="str">
        <x:v>Verified — clear</x:v>
      </x:c>
      <x:c r="CO1366" t="n">
        <x:v>46272</x:v>
      </x:c>
      <x:c r="CP1366" t="str">
        <x:v>https://pubmed.ncbi.nlm.nih.gov/17076455/</x:v>
      </x:c>
      <x:c r="CQ1366"/>
      <x:c r="CR1366"/>
      <x:c r="CS1366"/>
      <x:c r="CT1366"/>
      <x:c r="CU1366"/>
      <x:c r="CV1366"/>
      <x:c r="CW1366"/>
      <x:c r="CX1366"/>
      <x:c r="CY1366"/>
      <x:c r="CZ1366"/>
      <x:c r="DA1366"/>
      <x:c r="DB1366" t="str">
        <x:f>IF(L1366="","",IF(AND(COUNT(CU1366:DA1366)=7,OR(CU1366=0,CU1366=1,CU1366=2),OR(CV1366=0,CV1366=1,CV1366=2),OR(CW1366=0,CW1366=1,CW1366=2),OR(CX1366=0,CX1366=1,CX1366=2),OR(CY1366=0,CY1366=1,CY1366=2),OR(CZ1366=0,CZ1366=1,CZ1366=2),OR(DA1366=0,DA1366=1,DA1366=2)),SUM(CU1366:DA1366),""))</x:f>
      </x:c>
      <x:c r="DC1366" t="str">
        <x:f>IF(DB1366="","",ROUND(DB1366/14*10,1))</x:f>
      </x:c>
      <x:c r="DD1366" t="str">
        <x:v>Pending</x:v>
      </x:c>
      <x:c r="DE1366" t="str">
        <x:f>IF(L1366="","",IF(DC1366="","Pending",IF(DD1366="Yes","CONDITIONAL — safety override",IF(DC1366&gt;=8,"HIGH",IF(DC1366&gt;=5,"CONDITIONAL","LOW")))))</x:f>
        <x:v>Pending</x:v>
      </x:c>
      <x:c r="DF1366" t="str">
        <x:v>Pending screening and full-text appraisal; no transferability judgment made at identification.</x:v>
      </x:c>
      <x:c r="DG1366"/>
      <x:c r="DH1366"/>
      <x:c r="DI1366"/>
      <x:c r="DJ1366"/>
      <x:c r="DK1366"/>
      <x:c r="DL1366"/>
      <x:c r="DM1366"/>
      <x:c r="DN1366"/>
      <x:c r="DO1366"/>
      <x:c r="DP1366"/>
      <x:c r="DQ1366"/>
      <x:c r="DR1366"/>
      <x:c r="DS1366"/>
      <x:c r="DT1366"/>
      <x:c r="DU1366"/>
      <x:c r="DV1366"/>
      <x:c r="DW1366"/>
      <x:c r="DX1366"/>
      <x:c r="DY1366"/>
      <x:c r="DZ1366" t="str">
        <x:v>Title/abstract screening alone does not establish effectiveness, causality, methodological quality, transferability to Brazilian public safety or an institutional recommendation.</x:v>
      </x:c>
      <x:c r="EA1366" t="str">
        <x:v>Pending</x:v>
      </x:c>
      <x:c r="EB1366" t="str">
        <x:f>IF(L1366="","",IF(EC1366="READY","Yes","No / Pending"))</x:f>
        <x:v>No / Pending</x:v>
      </x:c>
      <x:c r="EC1366" t="str">
        <x:f>IF(L1366="","",IF(OR(ISNUMBER(SEARCH("Retracted Publication",Q1366)),CM1366="Retracted",CN1366="Retracted",CM1366="Expression of Concern",CN1366="Expression of Concern",F1366="Not used",CG1366="Critical",CH1366="High",CH1366="Critical"),"BLOCKED — integrity or use restriction",IF(AND(CJ1366="Yes",CK1366="Yes",CL1366="Yes"),IF(AND(CM1366="Clear",CN1366="Verified — clear"),IF(AND(AND(LEN(TRIM(CF1366))&gt;0,LEFT(LOWER(TRIM(CF1366)),7)&lt;&gt;"pending"),OR(CG1366="High",CG1366="Moderate"),OR(CH1366="Low",CH1366="Some concerns",CH1366="Not applicable")),IF(AND(DD1366="No",OR(DE1366="HIGH",DE1366="CONDITIONAL"),AND(LEN(TRIM(DF1366))&gt;0,LEFT(LOWER(TRIM(DF1366)),7)&lt;&gt;"pending")),IF(AND(AND(LEN(TRIM(DT1366))&gt;0,LEFT(LOWER(TRIM(DT1366)),7)&lt;&gt;"pending"),AND(LEN(TRIM(DU1366))&gt;0,LEFT(LOWER(TRIM(DU1366)),7)&lt;&gt;"pending"),OR(AND(LEN(TRIM(DV1366))&gt;0,LEFT(LOWER(TRIM(DV1366)),7)&lt;&gt;"pending"),AND(LEN(TRIM(DW1366))&gt;0,LEFT(LOWER(TRIM(DW1366)),7)&lt;&gt;"pending")),AND(LEN(TRIM(DX1366))&gt;0,LEFT(LOWER(TRIM(DX1366)),7)&lt;&gt;"pending")),IF(AND(F1366="Claim-ready",OR(EA1366="Strong",EA1366="Moderate"),AND(LEN(TRIM(G1366))&gt;0,LEFT(LOWER(TRIM(G1366)),7)&lt;&gt;"pending"),G1366&lt;&gt;"No substantive use decision is permitted from identification metadata alone.",AND(LEN(TRIM(DZ1366))&gt;0,LEFT(LOWER(TRIM(DZ1366)),7)&lt;&gt;"pending"),DZ1366&lt;&gt;"Identification metadata alone does not permit any substantive scientific, causal, operational, or institutional claim.",AND(LEN(TRIM(EI1366))&gt;0,LEFT(LOWER(TRIM(EI1366)),7)&lt;&gt;"pending"),ISNUMBER(EH1366),EH1366&gt;0),"READY","PENDING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6" t="str">
        <x:v>Pending</x:v>
      </x:c>
      <x:c r="EE1366"/>
      <x:c r="EF1366" t="str">
        <x:v>Pending</x:v>
      </x:c>
      <x:c r="EG1366" t="str">
        <x:v>Pending</x:v>
      </x:c>
      <x:c r="EH1366"/>
      <x:c r="EI1366" s="501"/>
      <x:c r="EJ1366"/>
      <x:c r="EK1366" t="str">
        <x:v>Pending</x:v>
      </x:c>
      <x:c r="EL1366" t="n">
        <x:v>46272</x:v>
      </x:c>
      <x:c r="EM1366" t="str">
        <x:v>Production PubMed record imported and reconciled to Zotero item MXRN9YX4;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6" t="n">
        <x:f>IF(L1366="","",(IF(N1366&lt;&gt;"",1,0)+IF(O1366&lt;&gt;"",1,0)+IF(AJ1366&lt;&gt;"",1,0)+IF(AU1366&lt;&gt;"",1,0)+IF(BE1366&lt;&gt;"",1,0)+IF(CF1366&lt;&gt;"",1,0)+IF(CJ1366="Yes",1,0)+IF(CL1366="Yes",1,0)+IF(DE1366&lt;&gt;"Pending",1,0)+IF(F1366&lt;&gt;"",1,0)+IF(DZ1366&lt;&gt;"",1,0)+IF(EI1366&lt;&gt;"",1,0))/12)</x:f>
        <x:v>0.5</x:v>
      </x:c>
    </x:row>
    <x:row r="1367">
      <x:c r="A1367" t="str">
        <x:v>EV-1364</x:v>
      </x:c>
      <x:c r="B1367" t="str">
        <x:v>Integrity check</x:v>
      </x:c>
      <x:c r="C1367" t="str">
        <x:f>IF(L1367="","",IF(LEFT(EC1367,7)="BLOCKED","🔴 Do not use for conclusion",IF(EB1367="Yes","🟢 Claim-ready","🟡 Caution / context")))</x:f>
        <x:v>🟡 Caution / context</x:v>
      </x:c>
      <x:c r="D1367" t="str">
        <x:f>IF(L1367="","",EC1367)</x:f>
        <x:v>PENDING — appropriate appraisal</x:v>
      </x:c>
      <x:c r="E1367" t="str">
        <x:v>P2 — High</x:v>
      </x:c>
      <x:c r="F1367" t="str">
        <x:v>Pending</x:v>
      </x:c>
      <x:c r="G1367" t="str">
        <x:v>Title/abstract identify an explicit tactical/public-safety context and readiness domain; retain for full-text assessment.</x:v>
      </x:c>
      <x:c r="H1367" t="str">
        <x:v>Obtain and review lawful full text; confirm human adjudication; then select a design-specific appraisal instrument.</x:v>
      </x:c>
      <x:c r="I1367"/>
      <x:c r="J1367" t="str">
        <x:v>A — Core</x:v>
      </x:c>
      <x:c r="K1367" t="str">
        <x:v>IDENTIFIED</x:v>
      </x:c>
      <x:c r="L1367" t="str">
        <x:v>[Impact of dental emergencies on combat readiness in Croatian Army].</x:v>
      </x:c>
      <x:c r="M1367"/>
      <x:c r="N1367" t="str">
        <x:v>Brajdic, Davor; Skec, Vjekoslav; Macan, Jasna Spicek; Prgomet, Josip; Macan, Darko</x:v>
      </x:c>
      <x:c r="O1367" t="n">
        <x:v>2006</x:v>
      </x:c>
      <x:c r="P1367" t="str">
        <x:v>Acta medica Croatica : casopis Hravatske akademije medicinskih znanosti</x:v>
      </x:c>
      <x:c r="Q1367" t="str">
        <x:v>English Abstract; Journal Article</x:v>
      </x:c>
      <x:c r="R1367" t="str">
        <x:v>Unclear</x:v>
      </x:c>
      <x:c r="S1367" t="str">
        <x:v>Unknown</x:v>
      </x:c>
      <x:c r="T1367" t="str">
        <x:v>hrv</x:v>
      </x:c>
      <x:c r="U1367" t="str">
        <x:v>https://pubmed.ncbi.nlm.nih.gov/17048788/</x:v>
      </x:c>
      <x:c r="V1367" t="str"/>
      <x:c r="W1367" t="str">
        <x:f>IF(V1367="","",LOWER(SUBSTITUTE(SUBSTITUTE(SUBSTITUTE(SUBSTITUTE(TRIM(V1367),"https://doi.org/",""),"http://doi.org/",""),"https://dx.doi.org/",""),"doi:","")))</x:f>
      </x:c>
      <x:c r="X1367" t="str">
        <x:v>17048788</x:v>
      </x:c>
      <x:c r="Y1367" t="str"/>
      <x:c r="Z1367"/>
      <x:c r="AA1367" t="str">
        <x:v>PubMed/MEDLINE</x:v>
      </x:c>
      <x:c r="AB1367" t="str">
        <x:v>PUBMED-A-v1.0-2026-08-28</x:v>
      </x:c>
      <x:c r="AC1367" t="str">
        <x:v>SP-PUBMED-A-20260828</x:v>
      </x:c>
      <x:c r="AD1367" s="499" t="n">
        <x:v>46262</x:v>
      </x:c>
      <x:c r="AE1367" s="499" t="n">
        <x:v>46272</x:v>
      </x:c>
      <x:c r="AF1367" t="str">
        <x:v>3Q4X2HHI</x:v>
      </x:c>
      <x:c r="AG1367"/>
      <x:c r="AH1367" t="str">
        <x:v>Tactical Athlete → Operational Readiness Brazil</x:v>
      </x:c>
      <x:c r="AI1367" t="str">
        <x:v>evidence-family:A</x:v>
      </x:c>
      <x:c r="AJ1367"/>
      <x:c r="AK1367" t="str">
        <x:f>IF(AJ1367="","",IF(OR(LOWER(AJ1367)="brazil",LOWER(AJ1367)="brasil"),"Yes","No"))</x:f>
      </x:c>
      <x:c r="AL1367"/>
      <x:c r="AM1367"/>
      <x:c r="AN1367"/>
      <x:c r="AO1367"/>
      <x:c r="AP1367"/>
      <x:c r="AQ1367"/>
      <x:c r="AR1367"/>
      <x:c r="AS1367"/>
      <x:c r="AT1367"/>
      <x:c r="AU1367"/>
      <x:c r="AV1367"/>
      <x:c r="AW1367"/>
      <x:c r="AX1367"/>
      <x:c r="AY1367"/>
      <x:c r="AZ1367"/>
      <x:c r="BA1367"/>
      <x:c r="BB1367"/>
      <x:c r="BC1367"/>
      <x:c r="BD1367"/>
      <x:c r="BE1367"/>
      <x:c r="BF1367"/>
      <x:c r="BG1367"/>
      <x:c r="BH1367"/>
      <x:c r="BI1367"/>
      <x:c r="BJ1367"/>
      <x:c r="BK1367"/>
      <x:c r="BL1367"/>
      <x:c r="BM1367"/>
      <x:c r="BN1367"/>
      <x:c r="BO1367"/>
      <x:c r="BP1367"/>
      <x:c r="BQ1367"/>
      <x:c r="BR1367"/>
      <x:c r="BS1367"/>
      <x:c r="BT1367"/>
      <x:c r="BU1367"/>
      <x:c r="BV1367"/>
      <x:c r="BW1367"/>
      <x:c r="BX1367"/>
      <x:c r="BY1367"/>
      <x:c r="BZ1367"/>
      <x:c r="CA1367"/>
      <x:c r="CB1367"/>
      <x:c r="CC1367"/>
      <x:c r="CD1367"/>
      <x:c r="CE1367"/>
      <x:c r="CF1367"/>
      <x:c r="CG1367"/>
      <x:c r="CH1367"/>
      <x:c r="CI1367"/>
      <x:c r="CJ1367" t="str">
        <x:v>Yes</x:v>
      </x:c>
      <x:c r="CK1367" t="str">
        <x:v>Yes</x:v>
      </x:c>
      <x:c r="CL1367" t="str">
        <x:v>Yes</x:v>
      </x:c>
      <x:c r="CM1367" t="str">
        <x:v>Clear</x:v>
      </x:c>
      <x:c r="CN1367" t="str">
        <x:v>Verified — clear</x:v>
      </x:c>
      <x:c r="CO1367" t="n">
        <x:v>46272</x:v>
      </x:c>
      <x:c r="CP1367" t="str">
        <x:v>https://pubmed.ncbi.nlm.nih.gov/17048788/</x:v>
      </x:c>
      <x:c r="CQ1367"/>
      <x:c r="CR1367"/>
      <x:c r="CS1367"/>
      <x:c r="CT1367"/>
      <x:c r="CU1367"/>
      <x:c r="CV1367"/>
      <x:c r="CW1367"/>
      <x:c r="CX1367"/>
      <x:c r="CY1367"/>
      <x:c r="CZ1367"/>
      <x:c r="DA1367"/>
      <x:c r="DB1367" t="str">
        <x:f>IF(L1367="","",IF(AND(COUNT(CU1367:DA1367)=7,OR(CU1367=0,CU1367=1,CU1367=2),OR(CV1367=0,CV1367=1,CV1367=2),OR(CW1367=0,CW1367=1,CW1367=2),OR(CX1367=0,CX1367=1,CX1367=2),OR(CY1367=0,CY1367=1,CY1367=2),OR(CZ1367=0,CZ1367=1,CZ1367=2),OR(DA1367=0,DA1367=1,DA1367=2)),SUM(CU1367:DA1367),""))</x:f>
      </x:c>
      <x:c r="DC1367" t="str">
        <x:f>IF(DB1367="","",ROUND(DB1367/14*10,1))</x:f>
      </x:c>
      <x:c r="DD1367" t="str">
        <x:v>Pending</x:v>
      </x:c>
      <x:c r="DE1367" t="str">
        <x:f>IF(L1367="","",IF(DC1367="","Pending",IF(DD1367="Yes","CONDITIONAL — safety override",IF(DC1367&gt;=8,"HIGH",IF(DC1367&gt;=5,"CONDITIONAL","LOW")))))</x:f>
        <x:v>Pending</x:v>
      </x:c>
      <x:c r="DF1367" t="str">
        <x:v>Pending screening and full-text appraisal; no transferability judgment made at identification.</x:v>
      </x:c>
      <x:c r="DG1367"/>
      <x:c r="DH1367"/>
      <x:c r="DI1367"/>
      <x:c r="DJ1367"/>
      <x:c r="DK1367"/>
      <x:c r="DL1367"/>
      <x:c r="DM1367"/>
      <x:c r="DN1367"/>
      <x:c r="DO1367"/>
      <x:c r="DP1367"/>
      <x:c r="DQ1367"/>
      <x:c r="DR1367"/>
      <x:c r="DS1367"/>
      <x:c r="DT1367"/>
      <x:c r="DU1367"/>
      <x:c r="DV1367"/>
      <x:c r="DW1367"/>
      <x:c r="DX1367"/>
      <x:c r="DY1367"/>
      <x:c r="DZ1367" t="str">
        <x:v>Title/abstract screening alone does not establish effectiveness, causality, methodological quality, transferability to Brazilian public safety or an institutional recommendation.</x:v>
      </x:c>
      <x:c r="EA1367" t="str">
        <x:v>Pending</x:v>
      </x:c>
      <x:c r="EB1367" t="str">
        <x:f>IF(L1367="","",IF(EC1367="READY","Yes","No / Pending"))</x:f>
        <x:v>No / Pending</x:v>
      </x:c>
      <x:c r="EC1367" t="str">
        <x:f>IF(L1367="","",IF(OR(ISNUMBER(SEARCH("Retracted Publication",Q1367)),CM1367="Retracted",CN1367="Retracted",CM1367="Expression of Concern",CN1367="Expression of Concern",F1367="Not used",CG1367="Critical",CH1367="High",CH1367="Critical"),"BLOCKED — integrity or use restriction",IF(AND(CJ1367="Yes",CK1367="Yes",CL1367="Yes"),IF(AND(CM1367="Clear",CN1367="Verified — clear"),IF(AND(AND(LEN(TRIM(CF1367))&gt;0,LEFT(LOWER(TRIM(CF1367)),7)&lt;&gt;"pending"),OR(CG1367="High",CG1367="Moderate"),OR(CH1367="Low",CH1367="Some concerns",CH1367="Not applicable")),IF(AND(DD1367="No",OR(DE1367="HIGH",DE1367="CONDITIONAL"),AND(LEN(TRIM(DF1367))&gt;0,LEFT(LOWER(TRIM(DF1367)),7)&lt;&gt;"pending")),IF(AND(AND(LEN(TRIM(DT1367))&gt;0,LEFT(LOWER(TRIM(DT1367)),7)&lt;&gt;"pending"),AND(LEN(TRIM(DU1367))&gt;0,LEFT(LOWER(TRIM(DU1367)),7)&lt;&gt;"pending"),OR(AND(LEN(TRIM(DV1367))&gt;0,LEFT(LOWER(TRIM(DV1367)),7)&lt;&gt;"pending"),AND(LEN(TRIM(DW1367))&gt;0,LEFT(LOWER(TRIM(DW1367)),7)&lt;&gt;"pending")),AND(LEN(TRIM(DX1367))&gt;0,LEFT(LOWER(TRIM(DX1367)),7)&lt;&gt;"pending")),IF(AND(F1367="Claim-ready",OR(EA1367="Strong",EA1367="Moderate"),AND(LEN(TRIM(G1367))&gt;0,LEFT(LOWER(TRIM(G1367)),7)&lt;&gt;"pending"),G1367&lt;&gt;"No substantive use decision is permitted from identification metadata alone.",AND(LEN(TRIM(DZ1367))&gt;0,LEFT(LOWER(TRIM(DZ1367)),7)&lt;&gt;"pending"),DZ1367&lt;&gt;"Identification metadata alone does not permit any substantive scientific, causal, operational, or institutional claim.",AND(LEN(TRIM(EI1367))&gt;0,LEFT(LOWER(TRIM(EI1367)),7)&lt;&gt;"pending"),ISNUMBER(EH1367),EH1367&gt;0),"READY","PENDING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7" t="str">
        <x:v>Pending</x:v>
      </x:c>
      <x:c r="EE1367"/>
      <x:c r="EF1367" t="str">
        <x:v>Pending</x:v>
      </x:c>
      <x:c r="EG1367" t="str">
        <x:v>Pending</x:v>
      </x:c>
      <x:c r="EH1367"/>
      <x:c r="EI1367" s="501"/>
      <x:c r="EJ1367"/>
      <x:c r="EK1367" t="str">
        <x:v>Pending</x:v>
      </x:c>
      <x:c r="EL1367" t="n">
        <x:v>46272</x:v>
      </x:c>
      <x:c r="EM1367" t="str">
        <x:v>Production PubMed record imported and reconciled to Zotero item 3Q4X2HHI;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7" t="n">
        <x:f>IF(L1367="","",(IF(N1367&lt;&gt;"",1,0)+IF(O1367&lt;&gt;"",1,0)+IF(AJ1367&lt;&gt;"",1,0)+IF(AU1367&lt;&gt;"",1,0)+IF(BE1367&lt;&gt;"",1,0)+IF(CF1367&lt;&gt;"",1,0)+IF(CJ1367="Yes",1,0)+IF(CL1367="Yes",1,0)+IF(DE1367&lt;&gt;"Pending",1,0)+IF(F1367&lt;&gt;"",1,0)+IF(DZ1367&lt;&gt;"",1,0)+IF(EI1367&lt;&gt;"",1,0))/12)</x:f>
        <x:v>0.5</x:v>
      </x:c>
    </x:row>
    <x:row r="1368">
      <x:c r="A1368" t="str">
        <x:v>EV-1365</x:v>
      </x:c>
      <x:c r="B1368" t="str">
        <x:v>Integrity check</x:v>
      </x:c>
      <x:c r="C1368" t="str">
        <x:f>IF(L1368="","",IF(LEFT(EC1368,7)="BLOCKED","🔴 Do not use for conclusion",IF(EB1368="Yes","🟢 Claim-ready","🟡 Caution / context")))</x:f>
        <x:v>🟡 Caution / context</x:v>
      </x:c>
      <x:c r="D1368" t="str">
        <x:f>IF(L1368="","",EC1368)</x:f>
        <x:v>PENDING — appropriate appraisal</x:v>
      </x:c>
      <x:c r="E1368" t="str">
        <x:v>P3 — Medium</x:v>
      </x:c>
      <x:c r="F1368" t="str">
        <x:v>Pending</x:v>
      </x:c>
      <x:c r="G1368" t="str">
        <x:v>Title/abstract identify an explicit operational APHT/medical-readiness topic; retain for full-text assessment.</x:v>
      </x:c>
      <x:c r="H1368" t="str">
        <x:v>Obtain and review lawful full text; confirm human adjudication; then select a design-specific appraisal instrument.</x:v>
      </x:c>
      <x:c r="I1368"/>
      <x:c r="J1368" t="str">
        <x:v>B — APHT / Medical Readiness</x:v>
      </x:c>
      <x:c r="K1368" t="str">
        <x:v>IDENTIFIED</x:v>
      </x:c>
      <x:c r="L1368" t="str">
        <x:v>Tactical combat casualty care in the assault on Punta Paitilla Airfield.</x:v>
      </x:c>
      <x:c r="M1368"/>
      <x:c r="N1368" t="str">
        <x:v>Mucciarone, James J; Llewellyn, Craig H; Wightman, John M</x:v>
      </x:c>
      <x:c r="O1368" t="n">
        <x:v>2006</x:v>
      </x:c>
      <x:c r="P1368" t="str">
        <x:v>Military medicine</x:v>
      </x:c>
      <x:c r="Q1368" t="str">
        <x:v>Journal Article</x:v>
      </x:c>
      <x:c r="R1368" t="str">
        <x:v>Unclear</x:v>
      </x:c>
      <x:c r="S1368" t="str">
        <x:v>Unknown</x:v>
      </x:c>
      <x:c r="T1368" t="str">
        <x:v>eng</x:v>
      </x:c>
      <x:c r="U1368" t="str">
        <x:v>https://pubmed.ncbi.nlm.nih.gov/16933806/</x:v>
      </x:c>
      <x:c r="V1368" t="str">
        <x:v>10.7205/milmed.171.8.687</x:v>
      </x:c>
      <x:c r="W1368" t="str">
        <x:f>IF(V1368="","",LOWER(SUBSTITUTE(SUBSTITUTE(SUBSTITUTE(SUBSTITUTE(TRIM(V1368),"https://doi.org/",""),"http://doi.org/",""),"https://dx.doi.org/",""),"doi:","")))</x:f>
        <x:v>10.7205/milmed.171.8.687</x:v>
      </x:c>
      <x:c r="X1368" t="str">
        <x:v>16933806</x:v>
      </x:c>
      <x:c r="Y1368" t="str"/>
      <x:c r="Z1368"/>
      <x:c r="AA1368" t="str">
        <x:v>PubMed/MEDLINE</x:v>
      </x:c>
      <x:c r="AB1368" t="str">
        <x:v>PUBMED-B-v1.0-2026-08-28</x:v>
      </x:c>
      <x:c r="AC1368" t="str">
        <x:v>SP-PUBMED-B-20260828</x:v>
      </x:c>
      <x:c r="AD1368" s="499" t="n">
        <x:v>46262</x:v>
      </x:c>
      <x:c r="AE1368" s="499" t="n">
        <x:v>46272</x:v>
      </x:c>
      <x:c r="AF1368" t="str">
        <x:v>62XX8APC</x:v>
      </x:c>
      <x:c r="AG1368"/>
      <x:c r="AH1368" t="str">
        <x:v>Tactical Athlete → Operational Readiness Brazil</x:v>
      </x:c>
      <x:c r="AI1368" t="str">
        <x:v>evidence-family:B</x:v>
      </x:c>
      <x:c r="AJ1368"/>
      <x:c r="AK1368" t="str">
        <x:f>IF(AJ1368="","",IF(OR(LOWER(AJ1368)="brazil",LOWER(AJ1368)="brasil"),"Yes","No"))</x:f>
      </x:c>
      <x:c r="AL1368"/>
      <x:c r="AM1368"/>
      <x:c r="AN1368"/>
      <x:c r="AO1368"/>
      <x:c r="AP1368"/>
      <x:c r="AQ1368"/>
      <x:c r="AR1368"/>
      <x:c r="AS1368"/>
      <x:c r="AT1368"/>
      <x:c r="AU1368"/>
      <x:c r="AV1368"/>
      <x:c r="AW1368"/>
      <x:c r="AX1368"/>
      <x:c r="AY1368"/>
      <x:c r="AZ1368"/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/>
      <x:c r="BO1368"/>
      <x:c r="BP1368"/>
      <x:c r="BQ1368"/>
      <x:c r="BR1368"/>
      <x:c r="BS1368"/>
      <x:c r="BT1368"/>
      <x:c r="BU1368"/>
      <x:c r="BV1368"/>
      <x:c r="BW1368"/>
      <x:c r="BX1368"/>
      <x:c r="BY1368"/>
      <x:c r="BZ1368"/>
      <x:c r="CA1368"/>
      <x:c r="CB1368"/>
      <x:c r="CC1368"/>
      <x:c r="CD1368"/>
      <x:c r="CE1368"/>
      <x:c r="CF1368"/>
      <x:c r="CG1368"/>
      <x:c r="CH1368"/>
      <x:c r="CI1368"/>
      <x:c r="CJ1368" t="str">
        <x:v>Yes</x:v>
      </x:c>
      <x:c r="CK1368" t="str">
        <x:v>Yes</x:v>
      </x:c>
      <x:c r="CL1368" t="str">
        <x:v>Yes</x:v>
      </x:c>
      <x:c r="CM1368" t="str">
        <x:v>Clear</x:v>
      </x:c>
      <x:c r="CN1368" t="str">
        <x:v>Verified — clear</x:v>
      </x:c>
      <x:c r="CO1368" t="n">
        <x:v>46272</x:v>
      </x:c>
      <x:c r="CP1368" t="str">
        <x:v>https://pubmed.ncbi.nlm.nih.gov/16933806/</x:v>
      </x:c>
      <x:c r="CQ1368"/>
      <x:c r="CR1368"/>
      <x:c r="CS1368"/>
      <x:c r="CT1368"/>
      <x:c r="CU1368"/>
      <x:c r="CV1368"/>
      <x:c r="CW1368"/>
      <x:c r="CX1368"/>
      <x:c r="CY1368"/>
      <x:c r="CZ1368"/>
      <x:c r="DA1368"/>
      <x:c r="DB1368" t="str">
        <x:f>IF(L1368="","",IF(AND(COUNT(CU1368:DA1368)=7,OR(CU1368=0,CU1368=1,CU1368=2),OR(CV1368=0,CV1368=1,CV1368=2),OR(CW1368=0,CW1368=1,CW1368=2),OR(CX1368=0,CX1368=1,CX1368=2),OR(CY1368=0,CY1368=1,CY1368=2),OR(CZ1368=0,CZ1368=1,CZ1368=2),OR(DA1368=0,DA1368=1,DA1368=2)),SUM(CU1368:DA1368),""))</x:f>
      </x:c>
      <x:c r="DC1368" t="str">
        <x:f>IF(DB1368="","",ROUND(DB1368/14*10,1))</x:f>
      </x:c>
      <x:c r="DD1368" t="str">
        <x:v>Pending</x:v>
      </x:c>
      <x:c r="DE1368" t="str">
        <x:f>IF(L1368="","",IF(DC1368="","Pending",IF(DD1368="Yes","CONDITIONAL — safety override",IF(DC1368&gt;=8,"HIGH",IF(DC1368&gt;=5,"CONDITIONAL","LOW")))))</x:f>
        <x:v>Pending</x:v>
      </x:c>
      <x:c r="DF1368" t="str">
        <x:v>Pending screening and full-text appraisal; no transferability judgment made at identification.</x:v>
      </x:c>
      <x:c r="DG1368"/>
      <x:c r="DH1368"/>
      <x:c r="DI1368"/>
      <x:c r="DJ1368"/>
      <x:c r="DK1368"/>
      <x:c r="DL1368"/>
      <x:c r="DM1368"/>
      <x:c r="DN1368"/>
      <x:c r="DO1368"/>
      <x:c r="DP1368"/>
      <x:c r="DQ1368"/>
      <x:c r="DR1368"/>
      <x:c r="DS1368"/>
      <x:c r="DT1368"/>
      <x:c r="DU1368"/>
      <x:c r="DV1368"/>
      <x:c r="DW1368"/>
      <x:c r="DX1368"/>
      <x:c r="DY1368"/>
      <x:c r="DZ1368" t="str">
        <x:v>Title/abstract screening alone does not establish effectiveness, causality, methodological quality, transferability to Brazilian public safety or an institutional recommendation.</x:v>
      </x:c>
      <x:c r="EA1368" t="str">
        <x:v>Pending</x:v>
      </x:c>
      <x:c r="EB1368" t="str">
        <x:f>IF(L1368="","",IF(EC1368="READY","Yes","No / Pending"))</x:f>
        <x:v>No / Pending</x:v>
      </x:c>
      <x:c r="EC1368" t="str">
        <x:f>IF(L1368="","",IF(OR(ISNUMBER(SEARCH("Retracted Publication",Q1368)),CM1368="Retracted",CN1368="Retracted",CM1368="Expression of Concern",CN1368="Expression of Concern",F1368="Not used",CG1368="Critical",CH1368="High",CH1368="Critical"),"BLOCKED — integrity or use restriction",IF(AND(CJ1368="Yes",CK1368="Yes",CL1368="Yes"),IF(AND(CM1368="Clear",CN1368="Verified — clear"),IF(AND(AND(LEN(TRIM(CF1368))&gt;0,LEFT(LOWER(TRIM(CF1368)),7)&lt;&gt;"pending"),OR(CG1368="High",CG1368="Moderate"),OR(CH1368="Low",CH1368="Some concerns",CH1368="Not applicable")),IF(AND(DD1368="No",OR(DE1368="HIGH",DE1368="CONDITIONAL"),AND(LEN(TRIM(DF1368))&gt;0,LEFT(LOWER(TRIM(DF1368)),7)&lt;&gt;"pending")),IF(AND(AND(LEN(TRIM(DT1368))&gt;0,LEFT(LOWER(TRIM(DT1368)),7)&lt;&gt;"pending"),AND(LEN(TRIM(DU1368))&gt;0,LEFT(LOWER(TRIM(DU1368)),7)&lt;&gt;"pending"),OR(AND(LEN(TRIM(DV1368))&gt;0,LEFT(LOWER(TRIM(DV1368)),7)&lt;&gt;"pending"),AND(LEN(TRIM(DW1368))&gt;0,LEFT(LOWER(TRIM(DW1368)),7)&lt;&gt;"pending")),AND(LEN(TRIM(DX1368))&gt;0,LEFT(LOWER(TRIM(DX1368)),7)&lt;&gt;"pending")),IF(AND(F1368="Claim-ready",OR(EA1368="Strong",EA1368="Moderate"),AND(LEN(TRIM(G1368))&gt;0,LEFT(LOWER(TRIM(G1368)),7)&lt;&gt;"pending"),G1368&lt;&gt;"No substantive use decision is permitted from identification metadata alone.",AND(LEN(TRIM(DZ1368))&gt;0,LEFT(LOWER(TRIM(DZ1368)),7)&lt;&gt;"pending"),DZ1368&lt;&gt;"Identification metadata alone does not permit any substantive scientific, causal, operational, or institutional claim.",AND(LEN(TRIM(EI1368))&gt;0,LEFT(LOWER(TRIM(EI1368)),7)&lt;&gt;"pending"),ISNUMBER(EH1368),EH1368&gt;0),"READY","PENDING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8" t="str">
        <x:v>Pending</x:v>
      </x:c>
      <x:c r="EE1368"/>
      <x:c r="EF1368" t="str">
        <x:v>Pending</x:v>
      </x:c>
      <x:c r="EG1368" t="str">
        <x:v>Pending</x:v>
      </x:c>
      <x:c r="EH1368"/>
      <x:c r="EI1368" s="501"/>
      <x:c r="EJ1368"/>
      <x:c r="EK1368" t="str">
        <x:v>Pending</x:v>
      </x:c>
      <x:c r="EL1368" t="n">
        <x:v>46272</x:v>
      </x:c>
      <x:c r="EM1368" t="str">
        <x:v>Production PubMed record imported and reconciled to Zotero item 62XX8APC;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8" t="n">
        <x:f>IF(L1368="","",(IF(N1368&lt;&gt;"",1,0)+IF(O1368&lt;&gt;"",1,0)+IF(AJ1368&lt;&gt;"",1,0)+IF(AU1368&lt;&gt;"",1,0)+IF(BE1368&lt;&gt;"",1,0)+IF(CF1368&lt;&gt;"",1,0)+IF(CJ1368="Yes",1,0)+IF(CL1368="Yes",1,0)+IF(DE1368&lt;&gt;"Pending",1,0)+IF(F1368&lt;&gt;"",1,0)+IF(DZ1368&lt;&gt;"",1,0)+IF(EI1368&lt;&gt;"",1,0))/12)</x:f>
        <x:v>0.5</x:v>
      </x:c>
    </x:row>
    <x:row r="1369">
      <x:c r="A1369" t="str">
        <x:v>EV-1366</x:v>
      </x:c>
      <x:c r="B1369" t="str">
        <x:v>Integrity check</x:v>
      </x:c>
      <x:c r="C1369" t="str">
        <x:f>IF(L1369="","",IF(LEFT(EC1369,7)="BLOCKED","🔴 Do not use for conclusion",IF(EB1369="Yes","🟢 Claim-ready","🟡 Caution / context")))</x:f>
        <x:v>🟡 Caution / context</x:v>
      </x:c>
      <x:c r="D1369" t="str">
        <x:f>IF(L1369="","",EC1369)</x:f>
        <x:v>PENDING — appropriate appraisal</x:v>
      </x:c>
      <x:c r="E1369" t="str">
        <x:v>P3 — Medium</x:v>
      </x:c>
      <x:c r="F1369" t="str">
        <x:v>Pending</x:v>
      </x:c>
      <x:c r="G1369" t="str">
        <x:v>Title/abstract identify an explicit operational APHT/medical-readiness topic; retain for full-text assessment.</x:v>
      </x:c>
      <x:c r="H1369" t="str">
        <x:v>Obtain and review lawful full text; confirm human adjudication; then select a design-specific appraisal instrument.</x:v>
      </x:c>
      <x:c r="I1369"/>
      <x:c r="J1369" t="str">
        <x:v>B — APHT / Medical Readiness</x:v>
      </x:c>
      <x:c r="K1369" t="str">
        <x:v>IDENTIFIED</x:v>
      </x:c>
      <x:c r="L1369" t="str">
        <x:v>Direct imaging of local atomic ordering in a Pd-Ni-P bulk metallic glass using Cs-corrected transmission electron microscopy.</x:v>
      </x:c>
      <x:c r="M1369"/>
      <x:c r="N1369" t="str">
        <x:v>Hirata, Akihiko; Hirotsu, Yoshihiko; Nieh, T G; Ohkubo, Tadakatsu; Tanaka, Nobuo</x:v>
      </x:c>
      <x:c r="O1369" t="n">
        <x:v>2007</x:v>
      </x:c>
      <x:c r="P1369" t="str">
        <x:v>Ultramicroscopy</x:v>
      </x:c>
      <x:c r="Q1369" t="str">
        <x:v>Journal Article</x:v>
      </x:c>
      <x:c r="R1369" t="str">
        <x:v>Unclear</x:v>
      </x:c>
      <x:c r="S1369" t="str">
        <x:v>Unknown</x:v>
      </x:c>
      <x:c r="T1369" t="str">
        <x:v>eng</x:v>
      </x:c>
      <x:c r="U1369" t="str">
        <x:v>https://pubmed.ncbi.nlm.nih.gov/16872747/</x:v>
      </x:c>
      <x:c r="V1369" t="str">
        <x:v>10.1016/j.ultramic.2006.06.002</x:v>
      </x:c>
      <x:c r="W1369" t="str">
        <x:f>IF(V1369="","",LOWER(SUBSTITUTE(SUBSTITUTE(SUBSTITUTE(SUBSTITUTE(TRIM(V1369),"https://doi.org/",""),"http://doi.org/",""),"https://dx.doi.org/",""),"doi:","")))</x:f>
        <x:v>10.1016/j.ultramic.2006.06.002</x:v>
      </x:c>
      <x:c r="X1369" t="str">
        <x:v>16872747</x:v>
      </x:c>
      <x:c r="Y1369" t="str"/>
      <x:c r="Z1369"/>
      <x:c r="AA1369" t="str">
        <x:v>PubMed/MEDLINE</x:v>
      </x:c>
      <x:c r="AB1369" t="str">
        <x:v>PUBMED-B-v1.0-2026-08-28</x:v>
      </x:c>
      <x:c r="AC1369" t="str">
        <x:v>SP-PUBMED-B-20260828</x:v>
      </x:c>
      <x:c r="AD1369" s="499" t="n">
        <x:v>46262</x:v>
      </x:c>
      <x:c r="AE1369" s="499" t="n">
        <x:v>46272</x:v>
      </x:c>
      <x:c r="AF1369" t="str">
        <x:v>HNLAGIBA</x:v>
      </x:c>
      <x:c r="AG1369"/>
      <x:c r="AH1369" t="str">
        <x:v>Tactical Athlete → Operational Readiness Brazil</x:v>
      </x:c>
      <x:c r="AI1369" t="str">
        <x:v>evidence-family:B</x:v>
      </x:c>
      <x:c r="AJ1369"/>
      <x:c r="AK1369" t="str">
        <x:f>IF(AJ1369="","",IF(OR(LOWER(AJ1369)="brazil",LOWER(AJ1369)="brasil"),"Yes","No"))</x:f>
      </x:c>
      <x:c r="AL1369"/>
      <x:c r="AM1369"/>
      <x:c r="AN1369"/>
      <x:c r="AO1369"/>
      <x:c r="AP1369"/>
      <x:c r="AQ1369"/>
      <x:c r="AR1369"/>
      <x:c r="AS1369"/>
      <x:c r="AT1369"/>
      <x:c r="AU1369"/>
      <x:c r="AV1369"/>
      <x:c r="AW1369"/>
      <x:c r="AX1369"/>
      <x:c r="AY1369"/>
      <x:c r="AZ1369"/>
      <x:c r="BA1369"/>
      <x:c r="BB1369"/>
      <x:c r="BC1369"/>
      <x:c r="BD1369"/>
      <x:c r="BE1369"/>
      <x:c r="BF1369"/>
      <x:c r="BG1369"/>
      <x:c r="BH1369"/>
      <x:c r="BI1369"/>
      <x:c r="BJ1369"/>
      <x:c r="BK1369"/>
      <x:c r="BL1369"/>
      <x:c r="BM1369"/>
      <x:c r="BN1369"/>
      <x:c r="BO1369"/>
      <x:c r="BP1369"/>
      <x:c r="BQ1369"/>
      <x:c r="BR1369"/>
      <x:c r="BS1369"/>
      <x:c r="BT1369"/>
      <x:c r="BU1369"/>
      <x:c r="BV1369"/>
      <x:c r="BW1369"/>
      <x:c r="BX1369"/>
      <x:c r="BY1369"/>
      <x:c r="BZ1369"/>
      <x:c r="CA1369"/>
      <x:c r="CB1369"/>
      <x:c r="CC1369"/>
      <x:c r="CD1369"/>
      <x:c r="CE1369"/>
      <x:c r="CF1369"/>
      <x:c r="CG1369"/>
      <x:c r="CH1369"/>
      <x:c r="CI1369"/>
      <x:c r="CJ1369" t="str">
        <x:v>Yes</x:v>
      </x:c>
      <x:c r="CK1369" t="str">
        <x:v>Yes</x:v>
      </x:c>
      <x:c r="CL1369" t="str">
        <x:v>Yes</x:v>
      </x:c>
      <x:c r="CM1369" t="str">
        <x:v>Clear</x:v>
      </x:c>
      <x:c r="CN1369" t="str">
        <x:v>Verified — clear</x:v>
      </x:c>
      <x:c r="CO1369" t="n">
        <x:v>46272</x:v>
      </x:c>
      <x:c r="CP1369" t="str">
        <x:v>https://pubmed.ncbi.nlm.nih.gov/16872747/</x:v>
      </x:c>
      <x:c r="CQ1369"/>
      <x:c r="CR1369"/>
      <x:c r="CS1369"/>
      <x:c r="CT1369"/>
      <x:c r="CU1369"/>
      <x:c r="CV1369"/>
      <x:c r="CW1369"/>
      <x:c r="CX1369"/>
      <x:c r="CY1369"/>
      <x:c r="CZ1369"/>
      <x:c r="DA1369"/>
      <x:c r="DB1369" t="str">
        <x:f>IF(L1369="","",IF(AND(COUNT(CU1369:DA1369)=7,OR(CU1369=0,CU1369=1,CU1369=2),OR(CV1369=0,CV1369=1,CV1369=2),OR(CW1369=0,CW1369=1,CW1369=2),OR(CX1369=0,CX1369=1,CX1369=2),OR(CY1369=0,CY1369=1,CY1369=2),OR(CZ1369=0,CZ1369=1,CZ1369=2),OR(DA1369=0,DA1369=1,DA1369=2)),SUM(CU1369:DA1369),""))</x:f>
      </x:c>
      <x:c r="DC1369" t="str">
        <x:f>IF(DB1369="","",ROUND(DB1369/14*10,1))</x:f>
      </x:c>
      <x:c r="DD1369" t="str">
        <x:v>Pending</x:v>
      </x:c>
      <x:c r="DE1369" t="str">
        <x:f>IF(L1369="","",IF(DC1369="","Pending",IF(DD1369="Yes","CONDITIONAL — safety override",IF(DC1369&gt;=8,"HIGH",IF(DC1369&gt;=5,"CONDITIONAL","LOW")))))</x:f>
        <x:v>Pending</x:v>
      </x:c>
      <x:c r="DF1369" t="str">
        <x:v>Pending screening and full-text appraisal; no transferability judgment made at identification.</x:v>
      </x:c>
      <x:c r="DG1369"/>
      <x:c r="DH1369"/>
      <x:c r="DI1369"/>
      <x:c r="DJ1369"/>
      <x:c r="DK1369"/>
      <x:c r="DL1369"/>
      <x:c r="DM1369"/>
      <x:c r="DN1369"/>
      <x:c r="DO1369"/>
      <x:c r="DP1369"/>
      <x:c r="DQ1369"/>
      <x:c r="DR1369"/>
      <x:c r="DS1369"/>
      <x:c r="DT1369"/>
      <x:c r="DU1369"/>
      <x:c r="DV1369"/>
      <x:c r="DW1369"/>
      <x:c r="DX1369"/>
      <x:c r="DY1369"/>
      <x:c r="DZ1369" t="str">
        <x:v>Title/abstract screening alone does not establish effectiveness, causality, methodological quality, transferability to Brazilian public safety or an institutional recommendation.</x:v>
      </x:c>
      <x:c r="EA1369" t="str">
        <x:v>Pending</x:v>
      </x:c>
      <x:c r="EB1369" t="str">
        <x:f>IF(L1369="","",IF(EC1369="READY","Yes","No / Pending"))</x:f>
        <x:v>No / Pending</x:v>
      </x:c>
      <x:c r="EC1369" t="str">
        <x:f>IF(L1369="","",IF(OR(ISNUMBER(SEARCH("Retracted Publication",Q1369)),CM1369="Retracted",CN1369="Retracted",CM1369="Expression of Concern",CN1369="Expression of Concern",F1369="Not used",CG1369="Critical",CH1369="High",CH1369="Critical"),"BLOCKED — integrity or use restriction",IF(AND(CJ1369="Yes",CK1369="Yes",CL1369="Yes"),IF(AND(CM1369="Clear",CN1369="Verified — clear"),IF(AND(AND(LEN(TRIM(CF1369))&gt;0,LEFT(LOWER(TRIM(CF1369)),7)&lt;&gt;"pending"),OR(CG1369="High",CG1369="Moderate"),OR(CH1369="Low",CH1369="Some concerns",CH1369="Not applicable")),IF(AND(DD1369="No",OR(DE1369="HIGH",DE1369="CONDITIONAL"),AND(LEN(TRIM(DF1369))&gt;0,LEFT(LOWER(TRIM(DF1369)),7)&lt;&gt;"pending")),IF(AND(AND(LEN(TRIM(DT1369))&gt;0,LEFT(LOWER(TRIM(DT1369)),7)&lt;&gt;"pending"),AND(LEN(TRIM(DU1369))&gt;0,LEFT(LOWER(TRIM(DU1369)),7)&lt;&gt;"pending"),OR(AND(LEN(TRIM(DV1369))&gt;0,LEFT(LOWER(TRIM(DV1369)),7)&lt;&gt;"pending"),AND(LEN(TRIM(DW1369))&gt;0,LEFT(LOWER(TRIM(DW1369)),7)&lt;&gt;"pending")),AND(LEN(TRIM(DX1369))&gt;0,LEFT(LOWER(TRIM(DX1369)),7)&lt;&gt;"pending")),IF(AND(F1369="Claim-ready",OR(EA1369="Strong",EA1369="Moderate"),AND(LEN(TRIM(G1369))&gt;0,LEFT(LOWER(TRIM(G1369)),7)&lt;&gt;"pending"),G1369&lt;&gt;"No substantive use decision is permitted from identification metadata alone.",AND(LEN(TRIM(DZ1369))&gt;0,LEFT(LOWER(TRIM(DZ1369)),7)&lt;&gt;"pending"),DZ1369&lt;&gt;"Identification metadata alone does not permit any substantive scientific, causal, operational, or institutional claim.",AND(LEN(TRIM(EI1369))&gt;0,LEFT(LOWER(TRIM(EI1369)),7)&lt;&gt;"pending"),ISNUMBER(EH1369),EH1369&gt;0),"READY","PENDING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69" t="str">
        <x:v>Pending</x:v>
      </x:c>
      <x:c r="EE1369"/>
      <x:c r="EF1369" t="str">
        <x:v>Pending</x:v>
      </x:c>
      <x:c r="EG1369" t="str">
        <x:v>Pending</x:v>
      </x:c>
      <x:c r="EH1369"/>
      <x:c r="EI1369" s="501"/>
      <x:c r="EJ1369"/>
      <x:c r="EK1369" t="str">
        <x:v>Pending</x:v>
      </x:c>
      <x:c r="EL1369" t="n">
        <x:v>46272</x:v>
      </x:c>
      <x:c r="EM1369" t="str">
        <x:v>Production PubMed record imported and reconciled to Zotero item HNLAGIBA;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69" t="n">
        <x:f>IF(L1369="","",(IF(N1369&lt;&gt;"",1,0)+IF(O1369&lt;&gt;"",1,0)+IF(AJ1369&lt;&gt;"",1,0)+IF(AU1369&lt;&gt;"",1,0)+IF(BE1369&lt;&gt;"",1,0)+IF(CF1369&lt;&gt;"",1,0)+IF(CJ1369="Yes",1,0)+IF(CL1369="Yes",1,0)+IF(DE1369&lt;&gt;"Pending",1,0)+IF(F1369&lt;&gt;"",1,0)+IF(DZ1369&lt;&gt;"",1,0)+IF(EI1369&lt;&gt;"",1,0))/12)</x:f>
        <x:v>0.5</x:v>
      </x:c>
    </x:row>
    <x:row r="1370">
      <x:c r="A1370" t="str">
        <x:v>EV-1367</x:v>
      </x:c>
      <x:c r="B1370" t="str">
        <x:v>Integrity check</x:v>
      </x:c>
      <x:c r="C1370" t="str">
        <x:f>IF(L1370="","",IF(LEFT(EC1370,7)="BLOCKED","🔴 Do not use for conclusion",IF(EB1370="Yes","🟢 Claim-ready","🟡 Caution / context")))</x:f>
        <x:v>🟡 Caution / context</x:v>
      </x:c>
      <x:c r="D1370" t="str">
        <x:f>IF(L1370="","",EC1370)</x:f>
        <x:v>PENDING — appropriate appraisal</x:v>
      </x:c>
      <x:c r="E1370" t="str">
        <x:v>P3 — Medium</x:v>
      </x:c>
      <x:c r="F1370" t="str">
        <x:v>Pending</x:v>
      </x:c>
      <x:c r="G1370" t="str">
        <x:v>Title/abstract identify an explicit operational APHT/medical-readiness topic; retain for full-text assessment.</x:v>
      </x:c>
      <x:c r="H1370" t="str">
        <x:v>Obtain and review lawful full text; confirm human adjudication; then select a design-specific appraisal instrument.</x:v>
      </x:c>
      <x:c r="I1370"/>
      <x:c r="J1370" t="str">
        <x:v>B — APHT / Medical Readiness</x:v>
      </x:c>
      <x:c r="K1370" t="str">
        <x:v>IDENTIFIED</x:v>
      </x:c>
      <x:c r="L1370" t="str">
        <x:v>Reliability of anthropometric measurements in the WHO Multicentre Growth Reference Study.</x:v>
      </x:c>
      <x:c r="M1370"/>
      <x:c r="N1370" t="str">
        <x:v>WHO Multicentre Growth Reference Study Group</x:v>
      </x:c>
      <x:c r="O1370" t="n">
        <x:v>2006</x:v>
      </x:c>
      <x:c r="P1370" t="str">
        <x:v>Acta paediatrica (Oslo, Norway : 1992). Supplement</x:v>
      </x:c>
      <x:c r="Q1370" t="str">
        <x:v>Journal Article</x:v>
      </x:c>
      <x:c r="R1370" t="str">
        <x:v>Unclear</x:v>
      </x:c>
      <x:c r="S1370" t="str">
        <x:v>Unknown</x:v>
      </x:c>
      <x:c r="T1370" t="str">
        <x:v>eng</x:v>
      </x:c>
      <x:c r="U1370" t="str">
        <x:v>https://pubmed.ncbi.nlm.nih.gov/16817677/</x:v>
      </x:c>
      <x:c r="V1370" t="str">
        <x:v>10.1111/j.1651-2227.2006.tb02374.x</x:v>
      </x:c>
      <x:c r="W1370" t="str">
        <x:f>IF(V1370="","",LOWER(SUBSTITUTE(SUBSTITUTE(SUBSTITUTE(SUBSTITUTE(TRIM(V1370),"https://doi.org/",""),"http://doi.org/",""),"https://dx.doi.org/",""),"doi:","")))</x:f>
        <x:v>10.1111/j.1651-2227.2006.tb02374.x</x:v>
      </x:c>
      <x:c r="X1370" t="str">
        <x:v>16817677</x:v>
      </x:c>
      <x:c r="Y1370" t="str"/>
      <x:c r="Z1370"/>
      <x:c r="AA1370" t="str">
        <x:v>PubMed/MEDLINE</x:v>
      </x:c>
      <x:c r="AB1370" t="str">
        <x:v>PUBMED-B-v1.0-2026-08-28</x:v>
      </x:c>
      <x:c r="AC1370" t="str">
        <x:v>SP-PUBMED-B-20260828</x:v>
      </x:c>
      <x:c r="AD1370" s="499" t="n">
        <x:v>46262</x:v>
      </x:c>
      <x:c r="AE1370" s="499" t="n">
        <x:v>46272</x:v>
      </x:c>
      <x:c r="AF1370" t="str">
        <x:v>VE39NT3V</x:v>
      </x:c>
      <x:c r="AG1370"/>
      <x:c r="AH1370" t="str">
        <x:v>Tactical Athlete → Operational Readiness Brazil</x:v>
      </x:c>
      <x:c r="AI1370" t="str">
        <x:v>evidence-family:B</x:v>
      </x:c>
      <x:c r="AJ1370"/>
      <x:c r="AK1370" t="str">
        <x:f>IF(AJ1370="","",IF(OR(LOWER(AJ1370)="brazil",LOWER(AJ1370)="brasil"),"Yes","No"))</x:f>
      </x:c>
      <x:c r="AL1370"/>
      <x:c r="AM1370"/>
      <x:c r="AN1370"/>
      <x:c r="AO1370"/>
      <x:c r="AP1370"/>
      <x:c r="AQ1370"/>
      <x:c r="AR1370"/>
      <x:c r="AS1370"/>
      <x:c r="AT1370"/>
      <x:c r="AU1370"/>
      <x:c r="AV1370"/>
      <x:c r="AW1370"/>
      <x:c r="AX1370"/>
      <x:c r="AY1370"/>
      <x:c r="AZ1370"/>
      <x:c r="BA1370"/>
      <x:c r="BB1370"/>
      <x:c r="BC1370"/>
      <x:c r="BD1370"/>
      <x:c r="BE1370"/>
      <x:c r="BF1370"/>
      <x:c r="BG1370"/>
      <x:c r="BH1370"/>
      <x:c r="BI1370"/>
      <x:c r="BJ1370"/>
      <x:c r="BK1370"/>
      <x:c r="BL1370"/>
      <x:c r="BM1370"/>
      <x:c r="BN1370"/>
      <x:c r="BO1370"/>
      <x:c r="BP1370"/>
      <x:c r="BQ1370"/>
      <x:c r="BR1370"/>
      <x:c r="BS1370"/>
      <x:c r="BT1370"/>
      <x:c r="BU1370"/>
      <x:c r="BV1370"/>
      <x:c r="BW1370"/>
      <x:c r="BX1370"/>
      <x:c r="BY1370"/>
      <x:c r="BZ1370"/>
      <x:c r="CA1370"/>
      <x:c r="CB1370"/>
      <x:c r="CC1370"/>
      <x:c r="CD1370"/>
      <x:c r="CE1370"/>
      <x:c r="CF1370"/>
      <x:c r="CG1370"/>
      <x:c r="CH1370"/>
      <x:c r="CI1370"/>
      <x:c r="CJ1370" t="str">
        <x:v>Yes</x:v>
      </x:c>
      <x:c r="CK1370" t="str">
        <x:v>Yes</x:v>
      </x:c>
      <x:c r="CL1370" t="str">
        <x:v>Yes</x:v>
      </x:c>
      <x:c r="CM1370" t="str">
        <x:v>Clear</x:v>
      </x:c>
      <x:c r="CN1370" t="str">
        <x:v>Verified — clear</x:v>
      </x:c>
      <x:c r="CO1370" t="n">
        <x:v>46272</x:v>
      </x:c>
      <x:c r="CP1370" t="str">
        <x:v>https://pubmed.ncbi.nlm.nih.gov/37680004/</x:v>
      </x:c>
      <x:c r="CQ1370"/>
      <x:c r="CR1370"/>
      <x:c r="CS1370"/>
      <x:c r="CT1370"/>
      <x:c r="CU1370"/>
      <x:c r="CV1370"/>
      <x:c r="CW1370"/>
      <x:c r="CX1370"/>
      <x:c r="CY1370"/>
      <x:c r="CZ1370"/>
      <x:c r="DA1370"/>
      <x:c r="DB1370" t="str">
        <x:f>IF(L1370="","",IF(AND(COUNT(CU1370:DA1370)=7,OR(CU1370=0,CU1370=1,CU1370=2),OR(CV1370=0,CV1370=1,CV1370=2),OR(CW1370=0,CW1370=1,CW1370=2),OR(CX1370=0,CX1370=1,CX1370=2),OR(CY1370=0,CY1370=1,CY1370=2),OR(CZ1370=0,CZ1370=1,CZ1370=2),OR(DA1370=0,DA1370=1,DA1370=2)),SUM(CU1370:DA1370),""))</x:f>
      </x:c>
      <x:c r="DC1370" t="str">
        <x:f>IF(DB1370="","",ROUND(DB1370/14*10,1))</x:f>
      </x:c>
      <x:c r="DD1370" t="str">
        <x:v>Pending</x:v>
      </x:c>
      <x:c r="DE1370" t="str">
        <x:f>IF(L1370="","",IF(DC1370="","Pending",IF(DD1370="Yes","CONDITIONAL — safety override",IF(DC1370&gt;=8,"HIGH",IF(DC1370&gt;=5,"CONDITIONAL","LOW")))))</x:f>
        <x:v>Pending</x:v>
      </x:c>
      <x:c r="DF1370" t="str">
        <x:v>Pending screening and full-text appraisal; no transferability judgment made at identification.</x:v>
      </x:c>
      <x:c r="DG1370"/>
      <x:c r="DH1370"/>
      <x:c r="DI1370"/>
      <x:c r="DJ1370"/>
      <x:c r="DK1370"/>
      <x:c r="DL1370"/>
      <x:c r="DM1370"/>
      <x:c r="DN1370"/>
      <x:c r="DO1370"/>
      <x:c r="DP1370"/>
      <x:c r="DQ1370"/>
      <x:c r="DR1370"/>
      <x:c r="DS1370"/>
      <x:c r="DT1370"/>
      <x:c r="DU1370"/>
      <x:c r="DV1370"/>
      <x:c r="DW1370"/>
      <x:c r="DX1370"/>
      <x:c r="DY1370"/>
      <x:c r="DZ1370" t="str">
        <x:v>Title/abstract screening alone does not establish effectiveness, causality, methodological quality, transferability to Brazilian public safety or an institutional recommendation.</x:v>
      </x:c>
      <x:c r="EA1370" t="str">
        <x:v>Pending</x:v>
      </x:c>
      <x:c r="EB1370" t="str">
        <x:f>IF(L1370="","",IF(EC1370="READY","Yes","No / Pending"))</x:f>
        <x:v>No / Pending</x:v>
      </x:c>
      <x:c r="EC1370" t="str">
        <x:f>IF(L1370="","",IF(OR(ISNUMBER(SEARCH("Retracted Publication",Q1370)),CM1370="Retracted",CN1370="Retracted",CM1370="Expression of Concern",CN1370="Expression of Concern",F1370="Not used",CG1370="Critical",CH1370="High",CH1370="Critical"),"BLOCKED — integrity or use restriction",IF(AND(CJ1370="Yes",CK1370="Yes",CL1370="Yes"),IF(AND(CM1370="Clear",CN1370="Verified — clear"),IF(AND(AND(LEN(TRIM(CF1370))&gt;0,LEFT(LOWER(TRIM(CF1370)),7)&lt;&gt;"pending"),OR(CG1370="High",CG1370="Moderate"),OR(CH1370="Low",CH1370="Some concerns",CH1370="Not applicable")),IF(AND(DD1370="No",OR(DE1370="HIGH",DE1370="CONDITIONAL"),AND(LEN(TRIM(DF1370))&gt;0,LEFT(LOWER(TRIM(DF1370)),7)&lt;&gt;"pending")),IF(AND(AND(LEN(TRIM(DT1370))&gt;0,LEFT(LOWER(TRIM(DT1370)),7)&lt;&gt;"pending"),AND(LEN(TRIM(DU1370))&gt;0,LEFT(LOWER(TRIM(DU1370)),7)&lt;&gt;"pending"),OR(AND(LEN(TRIM(DV1370))&gt;0,LEFT(LOWER(TRIM(DV1370)),7)&lt;&gt;"pending"),AND(LEN(TRIM(DW1370))&gt;0,LEFT(LOWER(TRIM(DW1370)),7)&lt;&gt;"pending")),AND(LEN(TRIM(DX1370))&gt;0,LEFT(LOWER(TRIM(DX1370)),7)&lt;&gt;"pending")),IF(AND(F1370="Claim-ready",OR(EA1370="Strong",EA1370="Moderate"),AND(LEN(TRIM(G1370))&gt;0,LEFT(LOWER(TRIM(G1370)),7)&lt;&gt;"pending"),G1370&lt;&gt;"No substantive use decision is permitted from identification metadata alone.",AND(LEN(TRIM(DZ1370))&gt;0,LEFT(LOWER(TRIM(DZ1370)),7)&lt;&gt;"pending"),DZ1370&lt;&gt;"Identification metadata alone does not permit any substantive scientific, causal, operational, or institutional claim.",AND(LEN(TRIM(EI1370))&gt;0,LEFT(LOWER(TRIM(EI1370)),7)&lt;&gt;"pending"),ISNUMBER(EH1370),EH1370&gt;0),"READY","PENDING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0" t="str">
        <x:v>Pending</x:v>
      </x:c>
      <x:c r="EE1370"/>
      <x:c r="EF1370" t="str">
        <x:v>Pending</x:v>
      </x:c>
      <x:c r="EG1370" t="str">
        <x:v>Pending</x:v>
      </x:c>
      <x:c r="EH1370"/>
      <x:c r="EI1370" s="501"/>
      <x:c r="EJ1370"/>
      <x:c r="EK1370" t="str">
        <x:v>Pending</x:v>
      </x:c>
      <x:c r="EL1370" t="n">
        <x:v>46272</x:v>
      </x:c>
      <x:c r="EM1370" t="str">
        <x:v>Production PubMed record imported and reconciled to Zotero item VE39NT3V;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0" t="n">
        <x:f>IF(L1370="","",(IF(N1370&lt;&gt;"",1,0)+IF(O1370&lt;&gt;"",1,0)+IF(AJ1370&lt;&gt;"",1,0)+IF(AU1370&lt;&gt;"",1,0)+IF(BE1370&lt;&gt;"",1,0)+IF(CF1370&lt;&gt;"",1,0)+IF(CJ1370="Yes",1,0)+IF(CL1370="Yes",1,0)+IF(DE1370&lt;&gt;"Pending",1,0)+IF(F1370&lt;&gt;"",1,0)+IF(DZ1370&lt;&gt;"",1,0)+IF(EI1370&lt;&gt;"",1,0))/12)</x:f>
        <x:v>0.5</x:v>
      </x:c>
    </x:row>
    <x:row r="1371">
      <x:c r="A1371" t="str">
        <x:v>EV-1368</x:v>
      </x:c>
      <x:c r="B1371" t="str">
        <x:v>Integrity check</x:v>
      </x:c>
      <x:c r="C1371" t="str">
        <x:f>IF(L1371="","",IF(LEFT(EC1371,7)="BLOCKED","🔴 Do not use for conclusion",IF(EB1371="Yes","🟢 Claim-ready","🟡 Caution / context")))</x:f>
        <x:v>🟡 Caution / context</x:v>
      </x:c>
      <x:c r="D1371" t="str">
        <x:f>IF(L1371="","",EC1371)</x:f>
        <x:v>PENDING — appropriate appraisal</x:v>
      </x:c>
      <x:c r="E1371" t="str">
        <x:v>P2 — High</x:v>
      </x:c>
      <x:c r="F1371" t="str">
        <x:v>Pending</x:v>
      </x:c>
      <x:c r="G1371" t="str">
        <x:v>Title/abstract identify an explicit tactical/public-safety context and readiness domain; retain for full-text assessment.</x:v>
      </x:c>
      <x:c r="H1371" t="str">
        <x:v>Obtain and review lawful full text; confirm human adjudication; then select a design-specific appraisal instrument.</x:v>
      </x:c>
      <x:c r="I1371"/>
      <x:c r="J1371" t="str">
        <x:v>A — Core</x:v>
      </x:c>
      <x:c r="K1371" t="str">
        <x:v>IDENTIFIED</x:v>
      </x:c>
      <x:c r="L1371" t="str">
        <x:v>Occupational health practice in the Singapore Navy.</x:v>
      </x:c>
      <x:c r="M1371"/>
      <x:c r="N1371" t="str">
        <x:v>Chung-Tsing, Gregory Chan</x:v>
      </x:c>
      <x:c r="O1371" t="n">
        <x:v>2005</x:v>
      </x:c>
      <x:c r="P1371" t="str">
        <x:v>International maritime health</x:v>
      </x:c>
      <x:c r="Q1371" t="str">
        <x:v>Journal Article</x:v>
      </x:c>
      <x:c r="R1371" t="str">
        <x:v>Unclear</x:v>
      </x:c>
      <x:c r="S1371" t="str">
        <x:v>Unknown</x:v>
      </x:c>
      <x:c r="T1371" t="str">
        <x:v>eng</x:v>
      </x:c>
      <x:c r="U1371" t="str">
        <x:v>https://pubmed.ncbi.nlm.nih.gov/16532595/</x:v>
      </x:c>
      <x:c r="V1371" t="str"/>
      <x:c r="W1371" t="str">
        <x:f>IF(V1371="","",LOWER(SUBSTITUTE(SUBSTITUTE(SUBSTITUTE(SUBSTITUTE(TRIM(V1371),"https://doi.org/",""),"http://doi.org/",""),"https://dx.doi.org/",""),"doi:","")))</x:f>
      </x:c>
      <x:c r="X1371" t="str">
        <x:v>16532595</x:v>
      </x:c>
      <x:c r="Y1371" t="str"/>
      <x:c r="Z1371"/>
      <x:c r="AA1371" t="str">
        <x:v>PubMed/MEDLINE</x:v>
      </x:c>
      <x:c r="AB1371" t="str">
        <x:v>PUBMED-A-v1.0-2026-08-28</x:v>
      </x:c>
      <x:c r="AC1371" t="str">
        <x:v>SP-PUBMED-A-20260828</x:v>
      </x:c>
      <x:c r="AD1371" s="499" t="n">
        <x:v>46262</x:v>
      </x:c>
      <x:c r="AE1371" s="499" t="n">
        <x:v>46272</x:v>
      </x:c>
      <x:c r="AF1371" t="str">
        <x:v>2PWAJPPG</x:v>
      </x:c>
      <x:c r="AG1371"/>
      <x:c r="AH1371" t="str">
        <x:v>Tactical Athlete → Operational Readiness Brazil</x:v>
      </x:c>
      <x:c r="AI1371" t="str">
        <x:v>evidence-family:A</x:v>
      </x:c>
      <x:c r="AJ1371"/>
      <x:c r="AK1371" t="str">
        <x:f>IF(AJ1371="","",IF(OR(LOWER(AJ1371)="brazil",LOWER(AJ1371)="brasil"),"Yes","No"))</x:f>
      </x:c>
      <x:c r="AL1371"/>
      <x:c r="AM1371"/>
      <x:c r="AN1371"/>
      <x:c r="AO1371"/>
      <x:c r="AP1371"/>
      <x:c r="AQ1371"/>
      <x:c r="AR1371"/>
      <x:c r="AS1371"/>
      <x:c r="AT1371"/>
      <x:c r="AU1371"/>
      <x:c r="AV1371"/>
      <x:c r="AW1371"/>
      <x:c r="AX1371"/>
      <x:c r="AY1371"/>
      <x:c r="AZ1371"/>
      <x:c r="BA1371"/>
      <x:c r="BB1371"/>
      <x:c r="BC1371"/>
      <x:c r="BD1371"/>
      <x:c r="BE1371"/>
      <x:c r="BF1371"/>
      <x:c r="BG1371"/>
      <x:c r="BH1371"/>
      <x:c r="BI1371"/>
      <x:c r="BJ1371"/>
      <x:c r="BK1371"/>
      <x:c r="BL1371"/>
      <x:c r="BM1371"/>
      <x:c r="BN1371"/>
      <x:c r="BO1371"/>
      <x:c r="BP1371"/>
      <x:c r="BQ1371"/>
      <x:c r="BR1371"/>
      <x:c r="BS1371"/>
      <x:c r="BT1371"/>
      <x:c r="BU1371"/>
      <x:c r="BV1371"/>
      <x:c r="BW1371"/>
      <x:c r="BX1371"/>
      <x:c r="BY1371"/>
      <x:c r="BZ1371"/>
      <x:c r="CA1371"/>
      <x:c r="CB1371"/>
      <x:c r="CC1371"/>
      <x:c r="CD1371"/>
      <x:c r="CE1371"/>
      <x:c r="CF1371"/>
      <x:c r="CG1371"/>
      <x:c r="CH1371"/>
      <x:c r="CI1371"/>
      <x:c r="CJ1371" t="str">
        <x:v>Yes</x:v>
      </x:c>
      <x:c r="CK1371" t="str">
        <x:v>Yes</x:v>
      </x:c>
      <x:c r="CL1371" t="str">
        <x:v>Yes</x:v>
      </x:c>
      <x:c r="CM1371" t="str">
        <x:v>Clear</x:v>
      </x:c>
      <x:c r="CN1371" t="str">
        <x:v>Verified — clear</x:v>
      </x:c>
      <x:c r="CO1371" t="n">
        <x:v>46272</x:v>
      </x:c>
      <x:c r="CP1371" t="str">
        <x:v>https://pubmed.ncbi.nlm.nih.gov/16532595/</x:v>
      </x:c>
      <x:c r="CQ1371"/>
      <x:c r="CR1371"/>
      <x:c r="CS1371"/>
      <x:c r="CT1371"/>
      <x:c r="CU1371"/>
      <x:c r="CV1371"/>
      <x:c r="CW1371"/>
      <x:c r="CX1371"/>
      <x:c r="CY1371"/>
      <x:c r="CZ1371"/>
      <x:c r="DA1371"/>
      <x:c r="DB1371" t="str">
        <x:f>IF(L1371="","",IF(AND(COUNT(CU1371:DA1371)=7,OR(CU1371=0,CU1371=1,CU1371=2),OR(CV1371=0,CV1371=1,CV1371=2),OR(CW1371=0,CW1371=1,CW1371=2),OR(CX1371=0,CX1371=1,CX1371=2),OR(CY1371=0,CY1371=1,CY1371=2),OR(CZ1371=0,CZ1371=1,CZ1371=2),OR(DA1371=0,DA1371=1,DA1371=2)),SUM(CU1371:DA1371),""))</x:f>
      </x:c>
      <x:c r="DC1371" t="str">
        <x:f>IF(DB1371="","",ROUND(DB1371/14*10,1))</x:f>
      </x:c>
      <x:c r="DD1371" t="str">
        <x:v>Pending</x:v>
      </x:c>
      <x:c r="DE1371" t="str">
        <x:f>IF(L1371="","",IF(DC1371="","Pending",IF(DD1371="Yes","CONDITIONAL — safety override",IF(DC1371&gt;=8,"HIGH",IF(DC1371&gt;=5,"CONDITIONAL","LOW")))))</x:f>
        <x:v>Pending</x:v>
      </x:c>
      <x:c r="DF1371" t="str">
        <x:v>Pending screening and full-text appraisal; no transferability judgment made at identification.</x:v>
      </x:c>
      <x:c r="DG1371"/>
      <x:c r="DH1371"/>
      <x:c r="DI1371"/>
      <x:c r="DJ1371"/>
      <x:c r="DK1371"/>
      <x:c r="DL1371"/>
      <x:c r="DM1371"/>
      <x:c r="DN1371"/>
      <x:c r="DO1371"/>
      <x:c r="DP1371"/>
      <x:c r="DQ1371"/>
      <x:c r="DR1371"/>
      <x:c r="DS1371"/>
      <x:c r="DT1371"/>
      <x:c r="DU1371"/>
      <x:c r="DV1371"/>
      <x:c r="DW1371"/>
      <x:c r="DX1371"/>
      <x:c r="DY1371"/>
      <x:c r="DZ1371" t="str">
        <x:v>Title/abstract screening alone does not establish effectiveness, causality, methodological quality, transferability to Brazilian public safety or an institutional recommendation.</x:v>
      </x:c>
      <x:c r="EA1371" t="str">
        <x:v>Pending</x:v>
      </x:c>
      <x:c r="EB1371" t="str">
        <x:f>IF(L1371="","",IF(EC1371="READY","Yes","No / Pending"))</x:f>
        <x:v>No / Pending</x:v>
      </x:c>
      <x:c r="EC1371" t="str">
        <x:f>IF(L1371="","",IF(OR(ISNUMBER(SEARCH("Retracted Publication",Q1371)),CM1371="Retracted",CN1371="Retracted",CM1371="Expression of Concern",CN1371="Expression of Concern",F1371="Not used",CG1371="Critical",CH1371="High",CH1371="Critical"),"BLOCKED — integrity or use restriction",IF(AND(CJ1371="Yes",CK1371="Yes",CL1371="Yes"),IF(AND(CM1371="Clear",CN1371="Verified — clear"),IF(AND(AND(LEN(TRIM(CF1371))&gt;0,LEFT(LOWER(TRIM(CF1371)),7)&lt;&gt;"pending"),OR(CG1371="High",CG1371="Moderate"),OR(CH1371="Low",CH1371="Some concerns",CH1371="Not applicable")),IF(AND(DD1371="No",OR(DE1371="HIGH",DE1371="CONDITIONAL"),AND(LEN(TRIM(DF1371))&gt;0,LEFT(LOWER(TRIM(DF1371)),7)&lt;&gt;"pending")),IF(AND(AND(LEN(TRIM(DT1371))&gt;0,LEFT(LOWER(TRIM(DT1371)),7)&lt;&gt;"pending"),AND(LEN(TRIM(DU1371))&gt;0,LEFT(LOWER(TRIM(DU1371)),7)&lt;&gt;"pending"),OR(AND(LEN(TRIM(DV1371))&gt;0,LEFT(LOWER(TRIM(DV1371)),7)&lt;&gt;"pending"),AND(LEN(TRIM(DW1371))&gt;0,LEFT(LOWER(TRIM(DW1371)),7)&lt;&gt;"pending")),AND(LEN(TRIM(DX1371))&gt;0,LEFT(LOWER(TRIM(DX1371)),7)&lt;&gt;"pending")),IF(AND(F1371="Claim-ready",OR(EA1371="Strong",EA1371="Moderate"),AND(LEN(TRIM(G1371))&gt;0,LEFT(LOWER(TRIM(G1371)),7)&lt;&gt;"pending"),G1371&lt;&gt;"No substantive use decision is permitted from identification metadata alone.",AND(LEN(TRIM(DZ1371))&gt;0,LEFT(LOWER(TRIM(DZ1371)),7)&lt;&gt;"pending"),DZ1371&lt;&gt;"Identification metadata alone does not permit any substantive scientific, causal, operational, or institutional claim.",AND(LEN(TRIM(EI1371))&gt;0,LEFT(LOWER(TRIM(EI1371)),7)&lt;&gt;"pending"),ISNUMBER(EH1371),EH1371&gt;0),"READY","PENDING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1" t="str">
        <x:v>Pending</x:v>
      </x:c>
      <x:c r="EE1371"/>
      <x:c r="EF1371" t="str">
        <x:v>Pending</x:v>
      </x:c>
      <x:c r="EG1371" t="str">
        <x:v>Pending</x:v>
      </x:c>
      <x:c r="EH1371"/>
      <x:c r="EI1371" s="501"/>
      <x:c r="EJ1371"/>
      <x:c r="EK1371" t="str">
        <x:v>Pending</x:v>
      </x:c>
      <x:c r="EL1371" t="n">
        <x:v>46272</x:v>
      </x:c>
      <x:c r="EM1371" t="str">
        <x:v>Production PubMed record imported and reconciled to Zotero item 2PWAJPPG;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1" t="n">
        <x:f>IF(L1371="","",(IF(N1371&lt;&gt;"",1,0)+IF(O1371&lt;&gt;"",1,0)+IF(AJ1371&lt;&gt;"",1,0)+IF(AU1371&lt;&gt;"",1,0)+IF(BE1371&lt;&gt;"",1,0)+IF(CF1371&lt;&gt;"",1,0)+IF(CJ1371="Yes",1,0)+IF(CL1371="Yes",1,0)+IF(DE1371&lt;&gt;"Pending",1,0)+IF(F1371&lt;&gt;"",1,0)+IF(DZ1371&lt;&gt;"",1,0)+IF(EI1371&lt;&gt;"",1,0))/12)</x:f>
        <x:v>0.5</x:v>
      </x:c>
    </x:row>
    <x:row r="1372">
      <x:c r="A1372" t="str">
        <x:v>EV-1369</x:v>
      </x:c>
      <x:c r="B1372" t="str">
        <x:v>Integrity check</x:v>
      </x:c>
      <x:c r="C1372" t="str">
        <x:f>IF(L1372="","",IF(LEFT(EC1372,7)="BLOCKED","🔴 Do not use for conclusion",IF(EB1372="Yes","🟢 Claim-ready","🟡 Caution / context")))</x:f>
        <x:v>🟡 Caution / context</x:v>
      </x:c>
      <x:c r="D1372" t="str">
        <x:f>IF(L1372="","",EC1372)</x:f>
        <x:v>PENDING — appropriate appraisal</x:v>
      </x:c>
      <x:c r="E1372" t="str">
        <x:v>P3 — Medium</x:v>
      </x:c>
      <x:c r="F1372" t="str">
        <x:v>Pending</x:v>
      </x:c>
      <x:c r="G1372" t="str">
        <x:v>Title/abstract identify an explicit tactical/public-safety context and readiness domain; retain for full-text assessment.</x:v>
      </x:c>
      <x:c r="H1372" t="str">
        <x:v>Obtain and review lawful full text; confirm human adjudication; then select a design-specific appraisal instrument.</x:v>
      </x:c>
      <x:c r="I1372"/>
      <x:c r="J1372" t="str">
        <x:v>A — Core</x:v>
      </x:c>
      <x:c r="K1372" t="str">
        <x:v>IDENTIFIED</x:v>
      </x:c>
      <x:c r="L1372" t="str">
        <x:v>Navy physical readiness test scores and body mass index (Spring 2002 cycle).</x:v>
      </x:c>
      <x:c r="M1372"/>
      <x:c r="N1372" t="str">
        <x:v>Bohnker, Bruce K; Sack, David M; Wedierhold, Lynn; Malakooti, Mark</x:v>
      </x:c>
      <x:c r="O1372" t="n">
        <x:v>2005</x:v>
      </x:c>
      <x:c r="P1372" t="str">
        <x:v>Military medicine</x:v>
      </x:c>
      <x:c r="Q1372" t="str">
        <x:v>Journal Article</x:v>
      </x:c>
      <x:c r="R1372" t="str">
        <x:v>Unclear</x:v>
      </x:c>
      <x:c r="S1372" t="str">
        <x:v>Unknown</x:v>
      </x:c>
      <x:c r="T1372" t="str">
        <x:v>eng</x:v>
      </x:c>
      <x:c r="U1372" t="str">
        <x:v>https://pubmed.ncbi.nlm.nih.gov/16435757/</x:v>
      </x:c>
      <x:c r="V1372" t="str">
        <x:v>10.7205/milmed.170.10.851</x:v>
      </x:c>
      <x:c r="W1372" t="str">
        <x:f>IF(V1372="","",LOWER(SUBSTITUTE(SUBSTITUTE(SUBSTITUTE(SUBSTITUTE(TRIM(V1372),"https://doi.org/",""),"http://doi.org/",""),"https://dx.doi.org/",""),"doi:","")))</x:f>
        <x:v>10.7205/milmed.170.10.851</x:v>
      </x:c>
      <x:c r="X1372" t="str">
        <x:v>16435757</x:v>
      </x:c>
      <x:c r="Y1372" t="str"/>
      <x:c r="Z1372"/>
      <x:c r="AA1372" t="str">
        <x:v>PubMed/MEDLINE</x:v>
      </x:c>
      <x:c r="AB1372" t="str">
        <x:v>PUBMED-A-v1.0-2026-08-28</x:v>
      </x:c>
      <x:c r="AC1372" t="str">
        <x:v>SP-PUBMED-A-20260828</x:v>
      </x:c>
      <x:c r="AD1372" s="499" t="n">
        <x:v>46262</x:v>
      </x:c>
      <x:c r="AE1372" s="499" t="n">
        <x:v>46272</x:v>
      </x:c>
      <x:c r="AF1372" t="str">
        <x:v>7Y33NDD5</x:v>
      </x:c>
      <x:c r="AG1372"/>
      <x:c r="AH1372" t="str">
        <x:v>Tactical Athlete → Operational Readiness Brazil</x:v>
      </x:c>
      <x:c r="AI1372" t="str">
        <x:v>evidence-family:A</x:v>
      </x:c>
      <x:c r="AJ1372"/>
      <x:c r="AK1372" t="str">
        <x:f>IF(AJ1372="","",IF(OR(LOWER(AJ1372)="brazil",LOWER(AJ1372)="brasil"),"Yes","No"))</x:f>
      </x:c>
      <x:c r="AL1372"/>
      <x:c r="AM1372"/>
      <x:c r="AN1372"/>
      <x:c r="AO1372"/>
      <x:c r="AP1372"/>
      <x:c r="AQ1372"/>
      <x:c r="AR1372"/>
      <x:c r="AS1372"/>
      <x:c r="AT1372"/>
      <x:c r="AU1372"/>
      <x:c r="AV1372"/>
      <x:c r="AW1372"/>
      <x:c r="AX1372"/>
      <x:c r="AY1372"/>
      <x:c r="AZ1372"/>
      <x:c r="BA1372"/>
      <x:c r="BB1372"/>
      <x:c r="BC1372"/>
      <x:c r="BD1372"/>
      <x:c r="BE1372"/>
      <x:c r="BF1372"/>
      <x:c r="BG1372"/>
      <x:c r="BH1372"/>
      <x:c r="BI1372"/>
      <x:c r="BJ1372"/>
      <x:c r="BK1372"/>
      <x:c r="BL1372"/>
      <x:c r="BM1372"/>
      <x:c r="BN1372"/>
      <x:c r="BO1372"/>
      <x:c r="BP1372"/>
      <x:c r="BQ1372"/>
      <x:c r="BR1372"/>
      <x:c r="BS1372"/>
      <x:c r="BT1372"/>
      <x:c r="BU1372"/>
      <x:c r="BV1372"/>
      <x:c r="BW1372"/>
      <x:c r="BX1372"/>
      <x:c r="BY1372"/>
      <x:c r="BZ1372"/>
      <x:c r="CA1372"/>
      <x:c r="CB1372"/>
      <x:c r="CC1372"/>
      <x:c r="CD1372"/>
      <x:c r="CE1372"/>
      <x:c r="CF1372"/>
      <x:c r="CG1372"/>
      <x:c r="CH1372"/>
      <x:c r="CI1372"/>
      <x:c r="CJ1372" t="str">
        <x:v>Yes</x:v>
      </x:c>
      <x:c r="CK1372" t="str">
        <x:v>Yes</x:v>
      </x:c>
      <x:c r="CL1372" t="str">
        <x:v>Yes</x:v>
      </x:c>
      <x:c r="CM1372" t="str">
        <x:v>Clear</x:v>
      </x:c>
      <x:c r="CN1372" t="str">
        <x:v>Verified — clear</x:v>
      </x:c>
      <x:c r="CO1372" t="n">
        <x:v>46272</x:v>
      </x:c>
      <x:c r="CP1372" t="str">
        <x:v>https://pubmed.ncbi.nlm.nih.gov/16435757/</x:v>
      </x:c>
      <x:c r="CQ1372"/>
      <x:c r="CR1372"/>
      <x:c r="CS1372"/>
      <x:c r="CT1372"/>
      <x:c r="CU1372"/>
      <x:c r="CV1372"/>
      <x:c r="CW1372"/>
      <x:c r="CX1372"/>
      <x:c r="CY1372"/>
      <x:c r="CZ1372"/>
      <x:c r="DA1372"/>
      <x:c r="DB1372" t="str">
        <x:f>IF(L1372="","",IF(AND(COUNT(CU1372:DA1372)=7,OR(CU1372=0,CU1372=1,CU1372=2),OR(CV1372=0,CV1372=1,CV1372=2),OR(CW1372=0,CW1372=1,CW1372=2),OR(CX1372=0,CX1372=1,CX1372=2),OR(CY1372=0,CY1372=1,CY1372=2),OR(CZ1372=0,CZ1372=1,CZ1372=2),OR(DA1372=0,DA1372=1,DA1372=2)),SUM(CU1372:DA1372),""))</x:f>
      </x:c>
      <x:c r="DC1372" t="str">
        <x:f>IF(DB1372="","",ROUND(DB1372/14*10,1))</x:f>
      </x:c>
      <x:c r="DD1372" t="str">
        <x:v>Pending</x:v>
      </x:c>
      <x:c r="DE1372" t="str">
        <x:f>IF(L1372="","",IF(DC1372="","Pending",IF(DD1372="Yes","CONDITIONAL — safety override",IF(DC1372&gt;=8,"HIGH",IF(DC1372&gt;=5,"CONDITIONAL","LOW")))))</x:f>
        <x:v>Pending</x:v>
      </x:c>
      <x:c r="DF1372" t="str">
        <x:v>Pending screening and full-text appraisal; no transferability judgment made at identification.</x:v>
      </x:c>
      <x:c r="DG1372"/>
      <x:c r="DH1372"/>
      <x:c r="DI1372"/>
      <x:c r="DJ1372"/>
      <x:c r="DK1372"/>
      <x:c r="DL1372"/>
      <x:c r="DM1372"/>
      <x:c r="DN1372"/>
      <x:c r="DO1372"/>
      <x:c r="DP1372"/>
      <x:c r="DQ1372"/>
      <x:c r="DR1372"/>
      <x:c r="DS1372"/>
      <x:c r="DT1372"/>
      <x:c r="DU1372"/>
      <x:c r="DV1372"/>
      <x:c r="DW1372"/>
      <x:c r="DX1372"/>
      <x:c r="DY1372"/>
      <x:c r="DZ1372" t="str">
        <x:v>Title/abstract screening alone does not establish effectiveness, causality, methodological quality, transferability to Brazilian public safety or an institutional recommendation.</x:v>
      </x:c>
      <x:c r="EA1372" t="str">
        <x:v>Pending</x:v>
      </x:c>
      <x:c r="EB1372" t="str">
        <x:f>IF(L1372="","",IF(EC1372="READY","Yes","No / Pending"))</x:f>
        <x:v>No / Pending</x:v>
      </x:c>
      <x:c r="EC1372" t="str">
        <x:f>IF(L1372="","",IF(OR(ISNUMBER(SEARCH("Retracted Publication",Q1372)),CM1372="Retracted",CN1372="Retracted",CM1372="Expression of Concern",CN1372="Expression of Concern",F1372="Not used",CG1372="Critical",CH1372="High",CH1372="Critical"),"BLOCKED — integrity or use restriction",IF(AND(CJ1372="Yes",CK1372="Yes",CL1372="Yes"),IF(AND(CM1372="Clear",CN1372="Verified — clear"),IF(AND(AND(LEN(TRIM(CF1372))&gt;0,LEFT(LOWER(TRIM(CF1372)),7)&lt;&gt;"pending"),OR(CG1372="High",CG1372="Moderate"),OR(CH1372="Low",CH1372="Some concerns",CH1372="Not applicable")),IF(AND(DD1372="No",OR(DE1372="HIGH",DE1372="CONDITIONAL"),AND(LEN(TRIM(DF1372))&gt;0,LEFT(LOWER(TRIM(DF1372)),7)&lt;&gt;"pending")),IF(AND(AND(LEN(TRIM(DT1372))&gt;0,LEFT(LOWER(TRIM(DT1372)),7)&lt;&gt;"pending"),AND(LEN(TRIM(DU1372))&gt;0,LEFT(LOWER(TRIM(DU1372)),7)&lt;&gt;"pending"),OR(AND(LEN(TRIM(DV1372))&gt;0,LEFT(LOWER(TRIM(DV1372)),7)&lt;&gt;"pending"),AND(LEN(TRIM(DW1372))&gt;0,LEFT(LOWER(TRIM(DW1372)),7)&lt;&gt;"pending")),AND(LEN(TRIM(DX1372))&gt;0,LEFT(LOWER(TRIM(DX1372)),7)&lt;&gt;"pending")),IF(AND(F1372="Claim-ready",OR(EA1372="Strong",EA1372="Moderate"),AND(LEN(TRIM(G1372))&gt;0,LEFT(LOWER(TRIM(G1372)),7)&lt;&gt;"pending"),G1372&lt;&gt;"No substantive use decision is permitted from identification metadata alone.",AND(LEN(TRIM(DZ1372))&gt;0,LEFT(LOWER(TRIM(DZ1372)),7)&lt;&gt;"pending"),DZ1372&lt;&gt;"Identification metadata alone does not permit any substantive scientific, causal, operational, or institutional claim.",AND(LEN(TRIM(EI1372))&gt;0,LEFT(LOWER(TRIM(EI1372)),7)&lt;&gt;"pending"),ISNUMBER(EH1372),EH1372&gt;0),"READY","PENDING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2" t="str">
        <x:v>Pending</x:v>
      </x:c>
      <x:c r="EE1372"/>
      <x:c r="EF1372" t="str">
        <x:v>Pending</x:v>
      </x:c>
      <x:c r="EG1372" t="str">
        <x:v>Pending</x:v>
      </x:c>
      <x:c r="EH1372"/>
      <x:c r="EI1372" s="501"/>
      <x:c r="EJ1372"/>
      <x:c r="EK1372" t="str">
        <x:v>Pending</x:v>
      </x:c>
      <x:c r="EL1372" t="n">
        <x:v>46272</x:v>
      </x:c>
      <x:c r="EM1372" t="str">
        <x:v>Production PubMed record imported and reconciled to Zotero item 7Y33NDD5;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2" t="n">
        <x:f>IF(L1372="","",(IF(N1372&lt;&gt;"",1,0)+IF(O1372&lt;&gt;"",1,0)+IF(AJ1372&lt;&gt;"",1,0)+IF(AU1372&lt;&gt;"",1,0)+IF(BE1372&lt;&gt;"",1,0)+IF(CF1372&lt;&gt;"",1,0)+IF(CJ1372="Yes",1,0)+IF(CL1372="Yes",1,0)+IF(DE1372&lt;&gt;"Pending",1,0)+IF(F1372&lt;&gt;"",1,0)+IF(DZ1372&lt;&gt;"",1,0)+IF(EI1372&lt;&gt;"",1,0))/12)</x:f>
        <x:v>0.5</x:v>
      </x:c>
    </x:row>
    <x:row r="1373">
      <x:c r="A1373" t="str">
        <x:v>EV-1370</x:v>
      </x:c>
      <x:c r="B1373" t="str">
        <x:v>Integrity check</x:v>
      </x:c>
      <x:c r="C1373" t="str">
        <x:f>IF(L1373="","",IF(LEFT(EC1373,7)="BLOCKED","🔴 Do not use for conclusion",IF(EB1373="Yes","🟢 Claim-ready","🟡 Caution / context")))</x:f>
        <x:v>🟡 Caution / context</x:v>
      </x:c>
      <x:c r="D1373" t="str">
        <x:f>IF(L1373="","",EC1373)</x:f>
        <x:v>PENDING — appropriate appraisal</x:v>
      </x:c>
      <x:c r="E1373" t="str">
        <x:v>P3 — Medium</x:v>
      </x:c>
      <x:c r="F1373" t="str">
        <x:v>Pending</x:v>
      </x:c>
      <x:c r="G1373" t="str">
        <x:v>Title/abstract identify an explicit operational APHT/medical-readiness topic; retain for full-text assessment.</x:v>
      </x:c>
      <x:c r="H1373" t="str">
        <x:v>Obtain and review lawful full text; confirm human adjudication; then select a design-specific appraisal instrument.</x:v>
      </x:c>
      <x:c r="I1373"/>
      <x:c r="J1373" t="str">
        <x:v>B — APHT / Medical Readiness</x:v>
      </x:c>
      <x:c r="K1373" t="str">
        <x:v>IDENTIFIED</x:v>
      </x:c>
      <x:c r="L1373" t="str">
        <x:v>Mapping the rectum: spatial analysis of transanal endoscopic microsurgical outcomes using GIS technology.</x:v>
      </x:c>
      <x:c r="M1373"/>
      <x:c r="N1373" t="str">
        <x:v>Ganai, Sabha; Garb, Jane L; Kanumuri, Prathima; Rao, Roshni S; Alexander, Albert I; Wait, Richard B</x:v>
      </x:c>
      <x:c r="O1373" t="n">
        <x:v>2006</x:v>
      </x:c>
      <x:c r="P1373" t="str">
        <x:v>Journal of gastrointestinal surgery : official journal of the Society for Surgery of the Alimentary Tract</x:v>
      </x:c>
      <x:c r="Q1373" t="str">
        <x:v>Journal Article</x:v>
      </x:c>
      <x:c r="R1373" t="str">
        <x:v>Unclear</x:v>
      </x:c>
      <x:c r="S1373" t="str">
        <x:v>Unknown</x:v>
      </x:c>
      <x:c r="T1373" t="str">
        <x:v>eng</x:v>
      </x:c>
      <x:c r="U1373" t="str">
        <x:v>https://pubmed.ncbi.nlm.nih.gov/16368487/</x:v>
      </x:c>
      <x:c r="V1373" t="str">
        <x:v>10.1016/j.gassur.2005.08.030</x:v>
      </x:c>
      <x:c r="W1373" t="str">
        <x:f>IF(V1373="","",LOWER(SUBSTITUTE(SUBSTITUTE(SUBSTITUTE(SUBSTITUTE(TRIM(V1373),"https://doi.org/",""),"http://doi.org/",""),"https://dx.doi.org/",""),"doi:","")))</x:f>
        <x:v>10.1016/j.gassur.2005.08.030</x:v>
      </x:c>
      <x:c r="X1373" t="str">
        <x:v>16368487</x:v>
      </x:c>
      <x:c r="Y1373" t="str"/>
      <x:c r="Z1373"/>
      <x:c r="AA1373" t="str">
        <x:v>PubMed/MEDLINE</x:v>
      </x:c>
      <x:c r="AB1373" t="str">
        <x:v>PUBMED-B-v1.0-2026-08-28</x:v>
      </x:c>
      <x:c r="AC1373" t="str">
        <x:v>SP-PUBMED-B-20260828</x:v>
      </x:c>
      <x:c r="AD1373" s="499" t="n">
        <x:v>46262</x:v>
      </x:c>
      <x:c r="AE1373" s="499" t="n">
        <x:v>46272</x:v>
      </x:c>
      <x:c r="AF1373" t="str">
        <x:v>3RP86MIU</x:v>
      </x:c>
      <x:c r="AG1373"/>
      <x:c r="AH1373" t="str">
        <x:v>Tactical Athlete → Operational Readiness Brazil</x:v>
      </x:c>
      <x:c r="AI1373" t="str">
        <x:v>evidence-family:B</x:v>
      </x:c>
      <x:c r="AJ1373"/>
      <x:c r="AK1373" t="str">
        <x:f>IF(AJ1373="","",IF(OR(LOWER(AJ1373)="brazil",LOWER(AJ1373)="brasil"),"Yes","No"))</x:f>
      </x:c>
      <x:c r="AL1373"/>
      <x:c r="AM1373"/>
      <x:c r="AN1373"/>
      <x:c r="AO1373"/>
      <x:c r="AP1373"/>
      <x:c r="AQ1373"/>
      <x:c r="AR1373"/>
      <x:c r="AS1373"/>
      <x:c r="AT1373"/>
      <x:c r="AU1373"/>
      <x:c r="AV1373"/>
      <x:c r="AW1373"/>
      <x:c r="AX1373"/>
      <x:c r="AY1373"/>
      <x:c r="AZ1373"/>
      <x:c r="BA1373"/>
      <x:c r="BB1373"/>
      <x:c r="BC1373"/>
      <x:c r="BD1373"/>
      <x:c r="BE1373"/>
      <x:c r="BF1373"/>
      <x:c r="BG1373"/>
      <x:c r="BH1373"/>
      <x:c r="BI1373"/>
      <x:c r="BJ1373"/>
      <x:c r="BK1373"/>
      <x:c r="BL1373"/>
      <x:c r="BM1373"/>
      <x:c r="BN1373"/>
      <x:c r="BO1373"/>
      <x:c r="BP1373"/>
      <x:c r="BQ1373"/>
      <x:c r="BR1373"/>
      <x:c r="BS1373"/>
      <x:c r="BT1373"/>
      <x:c r="BU1373"/>
      <x:c r="BV1373"/>
      <x:c r="BW1373"/>
      <x:c r="BX1373"/>
      <x:c r="BY1373"/>
      <x:c r="BZ1373"/>
      <x:c r="CA1373"/>
      <x:c r="CB1373"/>
      <x:c r="CC1373"/>
      <x:c r="CD1373"/>
      <x:c r="CE1373"/>
      <x:c r="CF1373"/>
      <x:c r="CG1373"/>
      <x:c r="CH1373"/>
      <x:c r="CI1373"/>
      <x:c r="CJ1373" t="str">
        <x:v>Yes</x:v>
      </x:c>
      <x:c r="CK1373" t="str">
        <x:v>Yes</x:v>
      </x:c>
      <x:c r="CL1373" t="str">
        <x:v>Yes</x:v>
      </x:c>
      <x:c r="CM1373" t="str">
        <x:v>Clear</x:v>
      </x:c>
      <x:c r="CN1373" t="str">
        <x:v>Verified — clear</x:v>
      </x:c>
      <x:c r="CO1373" t="n">
        <x:v>46272</x:v>
      </x:c>
      <x:c r="CP1373" t="str">
        <x:v>https://pubmed.ncbi.nlm.nih.gov/16368487/</x:v>
      </x:c>
      <x:c r="CQ1373"/>
      <x:c r="CR1373"/>
      <x:c r="CS1373"/>
      <x:c r="CT1373"/>
      <x:c r="CU1373"/>
      <x:c r="CV1373"/>
      <x:c r="CW1373"/>
      <x:c r="CX1373"/>
      <x:c r="CY1373"/>
      <x:c r="CZ1373"/>
      <x:c r="DA1373"/>
      <x:c r="DB1373" t="str">
        <x:f>IF(L1373="","",IF(AND(COUNT(CU1373:DA1373)=7,OR(CU1373=0,CU1373=1,CU1373=2),OR(CV1373=0,CV1373=1,CV1373=2),OR(CW1373=0,CW1373=1,CW1373=2),OR(CX1373=0,CX1373=1,CX1373=2),OR(CY1373=0,CY1373=1,CY1373=2),OR(CZ1373=0,CZ1373=1,CZ1373=2),OR(DA1373=0,DA1373=1,DA1373=2)),SUM(CU1373:DA1373),""))</x:f>
      </x:c>
      <x:c r="DC1373" t="str">
        <x:f>IF(DB1373="","",ROUND(DB1373/14*10,1))</x:f>
      </x:c>
      <x:c r="DD1373" t="str">
        <x:v>Pending</x:v>
      </x:c>
      <x:c r="DE1373" t="str">
        <x:f>IF(L1373="","",IF(DC1373="","Pending",IF(DD1373="Yes","CONDITIONAL — safety override",IF(DC1373&gt;=8,"HIGH",IF(DC1373&gt;=5,"CONDITIONAL","LOW")))))</x:f>
        <x:v>Pending</x:v>
      </x:c>
      <x:c r="DF1373" t="str">
        <x:v>Pending screening and full-text appraisal; no transferability judgment made at identification.</x:v>
      </x:c>
      <x:c r="DG1373"/>
      <x:c r="DH1373"/>
      <x:c r="DI1373"/>
      <x:c r="DJ1373"/>
      <x:c r="DK1373"/>
      <x:c r="DL1373"/>
      <x:c r="DM1373"/>
      <x:c r="DN1373"/>
      <x:c r="DO1373"/>
      <x:c r="DP1373"/>
      <x:c r="DQ1373"/>
      <x:c r="DR1373"/>
      <x:c r="DS1373"/>
      <x:c r="DT1373"/>
      <x:c r="DU1373"/>
      <x:c r="DV1373"/>
      <x:c r="DW1373"/>
      <x:c r="DX1373"/>
      <x:c r="DY1373"/>
      <x:c r="DZ1373" t="str">
        <x:v>Title/abstract screening alone does not establish effectiveness, causality, methodological quality, transferability to Brazilian public safety or an institutional recommendation.</x:v>
      </x:c>
      <x:c r="EA1373" t="str">
        <x:v>Pending</x:v>
      </x:c>
      <x:c r="EB1373" t="str">
        <x:f>IF(L1373="","",IF(EC1373="READY","Yes","No / Pending"))</x:f>
        <x:v>No / Pending</x:v>
      </x:c>
      <x:c r="EC1373" t="str">
        <x:f>IF(L1373="","",IF(OR(ISNUMBER(SEARCH("Retracted Publication",Q1373)),CM1373="Retracted",CN1373="Retracted",CM1373="Expression of Concern",CN1373="Expression of Concern",F1373="Not used",CG1373="Critical",CH1373="High",CH1373="Critical"),"BLOCKED — integrity or use restriction",IF(AND(CJ1373="Yes",CK1373="Yes",CL1373="Yes"),IF(AND(CM1373="Clear",CN1373="Verified — clear"),IF(AND(AND(LEN(TRIM(CF1373))&gt;0,LEFT(LOWER(TRIM(CF1373)),7)&lt;&gt;"pending"),OR(CG1373="High",CG1373="Moderate"),OR(CH1373="Low",CH1373="Some concerns",CH1373="Not applicable")),IF(AND(DD1373="No",OR(DE1373="HIGH",DE1373="CONDITIONAL"),AND(LEN(TRIM(DF1373))&gt;0,LEFT(LOWER(TRIM(DF1373)),7)&lt;&gt;"pending")),IF(AND(AND(LEN(TRIM(DT1373))&gt;0,LEFT(LOWER(TRIM(DT1373)),7)&lt;&gt;"pending"),AND(LEN(TRIM(DU1373))&gt;0,LEFT(LOWER(TRIM(DU1373)),7)&lt;&gt;"pending"),OR(AND(LEN(TRIM(DV1373))&gt;0,LEFT(LOWER(TRIM(DV1373)),7)&lt;&gt;"pending"),AND(LEN(TRIM(DW1373))&gt;0,LEFT(LOWER(TRIM(DW1373)),7)&lt;&gt;"pending")),AND(LEN(TRIM(DX1373))&gt;0,LEFT(LOWER(TRIM(DX1373)),7)&lt;&gt;"pending")),IF(AND(F1373="Claim-ready",OR(EA1373="Strong",EA1373="Moderate"),AND(LEN(TRIM(G1373))&gt;0,LEFT(LOWER(TRIM(G1373)),7)&lt;&gt;"pending"),G1373&lt;&gt;"No substantive use decision is permitted from identification metadata alone.",AND(LEN(TRIM(DZ1373))&gt;0,LEFT(LOWER(TRIM(DZ1373)),7)&lt;&gt;"pending"),DZ1373&lt;&gt;"Identification metadata alone does not permit any substantive scientific, causal, operational, or institutional claim.",AND(LEN(TRIM(EI1373))&gt;0,LEFT(LOWER(TRIM(EI1373)),7)&lt;&gt;"pending"),ISNUMBER(EH1373),EH1373&gt;0),"READY","PENDING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3" t="str">
        <x:v>Pending</x:v>
      </x:c>
      <x:c r="EE1373"/>
      <x:c r="EF1373" t="str">
        <x:v>Pending</x:v>
      </x:c>
      <x:c r="EG1373" t="str">
        <x:v>Pending</x:v>
      </x:c>
      <x:c r="EH1373"/>
      <x:c r="EI1373" s="501"/>
      <x:c r="EJ1373"/>
      <x:c r="EK1373" t="str">
        <x:v>Pending</x:v>
      </x:c>
      <x:c r="EL1373" t="n">
        <x:v>46272</x:v>
      </x:c>
      <x:c r="EM1373" t="str">
        <x:v>Production PubMed record imported and reconciled to Zotero item 3RP86MIU;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3" t="n">
        <x:f>IF(L1373="","",(IF(N1373&lt;&gt;"",1,0)+IF(O1373&lt;&gt;"",1,0)+IF(AJ1373&lt;&gt;"",1,0)+IF(AU1373&lt;&gt;"",1,0)+IF(BE1373&lt;&gt;"",1,0)+IF(CF1373&lt;&gt;"",1,0)+IF(CJ1373="Yes",1,0)+IF(CL1373="Yes",1,0)+IF(DE1373&lt;&gt;"Pending",1,0)+IF(F1373&lt;&gt;"",1,0)+IF(DZ1373&lt;&gt;"",1,0)+IF(EI1373&lt;&gt;"",1,0))/12)</x:f>
        <x:v>0.5</x:v>
      </x:c>
    </x:row>
    <x:row r="1374">
      <x:c r="A1374" t="str">
        <x:v>EV-1371</x:v>
      </x:c>
      <x:c r="B1374" t="str">
        <x:v>Integrity check</x:v>
      </x:c>
      <x:c r="C1374" t="str">
        <x:f>IF(L1374="","",IF(LEFT(EC1374,7)="BLOCKED","🔴 Do not use for conclusion",IF(EB1374="Yes","🟢 Claim-ready","🟡 Caution / context")))</x:f>
        <x:v>🟡 Caution / context</x:v>
      </x:c>
      <x:c r="D1374" t="str">
        <x:f>IF(L1374="","",EC1374)</x:f>
        <x:v>PENDING — appropriate appraisal</x:v>
      </x:c>
      <x:c r="E1374" t="str">
        <x:v>P2 — High</x:v>
      </x:c>
      <x:c r="F1374" t="str">
        <x:v>Pending</x:v>
      </x:c>
      <x:c r="G1374" t="str">
        <x:v>Title/abstract identify an explicit tactical/public-safety context and readiness domain; retain for full-text assessment.</x:v>
      </x:c>
      <x:c r="H1374" t="str">
        <x:v>Obtain and review lawful full text; confirm human adjudication; then select a design-specific appraisal instrument.</x:v>
      </x:c>
      <x:c r="I1374"/>
      <x:c r="J1374" t="str">
        <x:v>A — Core</x:v>
      </x:c>
      <x:c r="K1374" t="str">
        <x:v>IDENTIFIED</x:v>
      </x:c>
      <x:c r="L1374" t="str">
        <x:v>[Noise in military service--the current problem].</x:v>
      </x:c>
      <x:c r="M1374"/>
      <x:c r="N1374" t="str">
        <x:v>Jurkiewicz, Dariusz; Kantor, Ireneusz</x:v>
      </x:c>
      <x:c r="O1374" t="n">
        <x:v>2005</x:v>
      </x:c>
      <x:c r="P1374" t="str">
        <x:v>Polski merkuriusz lekarski : organ Polskiego Towarzystwa Lekarskiego</x:v>
      </x:c>
      <x:c r="Q1374" t="str">
        <x:v>Comparative Study; Editorial; English Abstract</x:v>
      </x:c>
      <x:c r="R1374" t="str">
        <x:v>Unclear</x:v>
      </x:c>
      <x:c r="S1374" t="str">
        <x:v>Unknown</x:v>
      </x:c>
      <x:c r="T1374" t="str">
        <x:v>pol</x:v>
      </x:c>
      <x:c r="U1374" t="str">
        <x:v>https://pubmed.ncbi.nlm.nih.gov/16358837/</x:v>
      </x:c>
      <x:c r="V1374" t="str"/>
      <x:c r="W1374" t="str">
        <x:f>IF(V1374="","",LOWER(SUBSTITUTE(SUBSTITUTE(SUBSTITUTE(SUBSTITUTE(TRIM(V1374),"https://doi.org/",""),"http://doi.org/",""),"https://dx.doi.org/",""),"doi:","")))</x:f>
      </x:c>
      <x:c r="X1374" t="str">
        <x:v>16358837</x:v>
      </x:c>
      <x:c r="Y1374" t="str"/>
      <x:c r="Z1374"/>
      <x:c r="AA1374" t="str">
        <x:v>PubMed/MEDLINE</x:v>
      </x:c>
      <x:c r="AB1374" t="str">
        <x:v>PUBMED-A-v1.0-2026-08-28</x:v>
      </x:c>
      <x:c r="AC1374" t="str">
        <x:v>SP-PUBMED-A-20260828</x:v>
      </x:c>
      <x:c r="AD1374" s="499" t="n">
        <x:v>46262</x:v>
      </x:c>
      <x:c r="AE1374" s="499" t="n">
        <x:v>46272</x:v>
      </x:c>
      <x:c r="AF1374" t="str">
        <x:v>JTG72T4L</x:v>
      </x:c>
      <x:c r="AG1374"/>
      <x:c r="AH1374" t="str">
        <x:v>Tactical Athlete → Operational Readiness Brazil</x:v>
      </x:c>
      <x:c r="AI1374" t="str">
        <x:v>evidence-family:A</x:v>
      </x:c>
      <x:c r="AJ1374"/>
      <x:c r="AK1374" t="str">
        <x:f>IF(AJ1374="","",IF(OR(LOWER(AJ1374)="brazil",LOWER(AJ1374)="brasil"),"Yes","No"))</x:f>
      </x:c>
      <x:c r="AL1374"/>
      <x:c r="AM1374"/>
      <x:c r="AN1374"/>
      <x:c r="AO1374"/>
      <x:c r="AP1374"/>
      <x:c r="AQ1374"/>
      <x:c r="AR1374"/>
      <x:c r="AS1374"/>
      <x:c r="AT1374"/>
      <x:c r="AU1374"/>
      <x:c r="AV1374"/>
      <x:c r="AW1374"/>
      <x:c r="AX1374"/>
      <x:c r="AY1374"/>
      <x:c r="AZ1374"/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/>
      <x:c r="BO1374"/>
      <x:c r="BP1374"/>
      <x:c r="BQ1374"/>
      <x:c r="BR1374"/>
      <x:c r="BS1374"/>
      <x:c r="BT1374"/>
      <x:c r="BU1374"/>
      <x:c r="BV1374"/>
      <x:c r="BW1374"/>
      <x:c r="BX1374"/>
      <x:c r="BY1374"/>
      <x:c r="BZ1374"/>
      <x:c r="CA1374"/>
      <x:c r="CB1374"/>
      <x:c r="CC1374"/>
      <x:c r="CD1374"/>
      <x:c r="CE1374"/>
      <x:c r="CF1374"/>
      <x:c r="CG1374"/>
      <x:c r="CH1374"/>
      <x:c r="CI1374"/>
      <x:c r="CJ1374" t="str">
        <x:v>Yes</x:v>
      </x:c>
      <x:c r="CK1374" t="str">
        <x:v>Yes</x:v>
      </x:c>
      <x:c r="CL1374" t="str">
        <x:v>Yes</x:v>
      </x:c>
      <x:c r="CM1374" t="str">
        <x:v>Clear</x:v>
      </x:c>
      <x:c r="CN1374" t="str">
        <x:v>Verified — clear</x:v>
      </x:c>
      <x:c r="CO1374" t="n">
        <x:v>46272</x:v>
      </x:c>
      <x:c r="CP1374" t="str">
        <x:v>https://pubmed.ncbi.nlm.nih.gov/16358837/</x:v>
      </x:c>
      <x:c r="CQ1374"/>
      <x:c r="CR1374"/>
      <x:c r="CS1374"/>
      <x:c r="CT1374"/>
      <x:c r="CU1374"/>
      <x:c r="CV1374"/>
      <x:c r="CW1374"/>
      <x:c r="CX1374"/>
      <x:c r="CY1374"/>
      <x:c r="CZ1374"/>
      <x:c r="DA1374"/>
      <x:c r="DB1374" t="str">
        <x:f>IF(L1374="","",IF(AND(COUNT(CU1374:DA1374)=7,OR(CU1374=0,CU1374=1,CU1374=2),OR(CV1374=0,CV1374=1,CV1374=2),OR(CW1374=0,CW1374=1,CW1374=2),OR(CX1374=0,CX1374=1,CX1374=2),OR(CY1374=0,CY1374=1,CY1374=2),OR(CZ1374=0,CZ1374=1,CZ1374=2),OR(DA1374=0,DA1374=1,DA1374=2)),SUM(CU1374:DA1374),""))</x:f>
      </x:c>
      <x:c r="DC1374" t="str">
        <x:f>IF(DB1374="","",ROUND(DB1374/14*10,1))</x:f>
      </x:c>
      <x:c r="DD1374" t="str">
        <x:v>Pending</x:v>
      </x:c>
      <x:c r="DE1374" t="str">
        <x:f>IF(L1374="","",IF(DC1374="","Pending",IF(DD1374="Yes","CONDITIONAL — safety override",IF(DC1374&gt;=8,"HIGH",IF(DC1374&gt;=5,"CONDITIONAL","LOW")))))</x:f>
        <x:v>Pending</x:v>
      </x:c>
      <x:c r="DF1374" t="str">
        <x:v>Pending screening and full-text appraisal; no transferability judgment made at identification.</x:v>
      </x:c>
      <x:c r="DG1374"/>
      <x:c r="DH1374"/>
      <x:c r="DI1374"/>
      <x:c r="DJ1374"/>
      <x:c r="DK1374"/>
      <x:c r="DL1374"/>
      <x:c r="DM1374"/>
      <x:c r="DN1374"/>
      <x:c r="DO1374"/>
      <x:c r="DP1374"/>
      <x:c r="DQ1374"/>
      <x:c r="DR1374"/>
      <x:c r="DS1374"/>
      <x:c r="DT1374"/>
      <x:c r="DU1374"/>
      <x:c r="DV1374"/>
      <x:c r="DW1374"/>
      <x:c r="DX1374"/>
      <x:c r="DY1374"/>
      <x:c r="DZ1374" t="str">
        <x:v>Title/abstract screening alone does not establish effectiveness, causality, methodological quality, transferability to Brazilian public safety or an institutional recommendation.</x:v>
      </x:c>
      <x:c r="EA1374" t="str">
        <x:v>Pending</x:v>
      </x:c>
      <x:c r="EB1374" t="str">
        <x:f>IF(L1374="","",IF(EC1374="READY","Yes","No / Pending"))</x:f>
        <x:v>No / Pending</x:v>
      </x:c>
      <x:c r="EC1374" t="str">
        <x:f>IF(L1374="","",IF(OR(ISNUMBER(SEARCH("Retracted Publication",Q1374)),CM1374="Retracted",CN1374="Retracted",CM1374="Expression of Concern",CN1374="Expression of Concern",F1374="Not used",CG1374="Critical",CH1374="High",CH1374="Critical"),"BLOCKED — integrity or use restriction",IF(AND(CJ1374="Yes",CK1374="Yes",CL1374="Yes"),IF(AND(CM1374="Clear",CN1374="Verified — clear"),IF(AND(AND(LEN(TRIM(CF1374))&gt;0,LEFT(LOWER(TRIM(CF1374)),7)&lt;&gt;"pending"),OR(CG1374="High",CG1374="Moderate"),OR(CH1374="Low",CH1374="Some concerns",CH1374="Not applicable")),IF(AND(DD1374="No",OR(DE1374="HIGH",DE1374="CONDITIONAL"),AND(LEN(TRIM(DF1374))&gt;0,LEFT(LOWER(TRIM(DF1374)),7)&lt;&gt;"pending")),IF(AND(AND(LEN(TRIM(DT1374))&gt;0,LEFT(LOWER(TRIM(DT1374)),7)&lt;&gt;"pending"),AND(LEN(TRIM(DU1374))&gt;0,LEFT(LOWER(TRIM(DU1374)),7)&lt;&gt;"pending"),OR(AND(LEN(TRIM(DV1374))&gt;0,LEFT(LOWER(TRIM(DV1374)),7)&lt;&gt;"pending"),AND(LEN(TRIM(DW1374))&gt;0,LEFT(LOWER(TRIM(DW1374)),7)&lt;&gt;"pending")),AND(LEN(TRIM(DX1374))&gt;0,LEFT(LOWER(TRIM(DX1374)),7)&lt;&gt;"pending")),IF(AND(F1374="Claim-ready",OR(EA1374="Strong",EA1374="Moderate"),AND(LEN(TRIM(G1374))&gt;0,LEFT(LOWER(TRIM(G1374)),7)&lt;&gt;"pending"),G1374&lt;&gt;"No substantive use decision is permitted from identification metadata alone.",AND(LEN(TRIM(DZ1374))&gt;0,LEFT(LOWER(TRIM(DZ1374)),7)&lt;&gt;"pending"),DZ1374&lt;&gt;"Identification metadata alone does not permit any substantive scientific, causal, operational, or institutional claim.",AND(LEN(TRIM(EI1374))&gt;0,LEFT(LOWER(TRIM(EI1374)),7)&lt;&gt;"pending"),ISNUMBER(EH1374),EH1374&gt;0),"READY","PENDING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4" t="str">
        <x:v>Pending</x:v>
      </x:c>
      <x:c r="EE1374"/>
      <x:c r="EF1374" t="str">
        <x:v>Pending</x:v>
      </x:c>
      <x:c r="EG1374" t="str">
        <x:v>Pending</x:v>
      </x:c>
      <x:c r="EH1374"/>
      <x:c r="EI1374" s="501"/>
      <x:c r="EJ1374"/>
      <x:c r="EK1374" t="str">
        <x:v>Pending</x:v>
      </x:c>
      <x:c r="EL1374" t="n">
        <x:v>46272</x:v>
      </x:c>
      <x:c r="EM1374" t="str">
        <x:v>Production PubMed record imported and reconciled to Zotero item JTG72T4L;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4" t="n">
        <x:f>IF(L1374="","",(IF(N1374&lt;&gt;"",1,0)+IF(O1374&lt;&gt;"",1,0)+IF(AJ1374&lt;&gt;"",1,0)+IF(AU1374&lt;&gt;"",1,0)+IF(BE1374&lt;&gt;"",1,0)+IF(CF1374&lt;&gt;"",1,0)+IF(CJ1374="Yes",1,0)+IF(CL1374="Yes",1,0)+IF(DE1374&lt;&gt;"Pending",1,0)+IF(F1374&lt;&gt;"",1,0)+IF(DZ1374&lt;&gt;"",1,0)+IF(EI1374&lt;&gt;"",1,0))/12)</x:f>
        <x:v>0.5</x:v>
      </x:c>
    </x:row>
    <x:row r="1375">
      <x:c r="A1375" t="str">
        <x:v>EV-1372</x:v>
      </x:c>
      <x:c r="B1375" t="str">
        <x:v>Integrity check</x:v>
      </x:c>
      <x:c r="C1375" t="str">
        <x:f>IF(L1375="","",IF(LEFT(EC1375,7)="BLOCKED","🔴 Do not use for conclusion",IF(EB1375="Yes","🟢 Claim-ready","🟡 Caution / context")))</x:f>
        <x:v>🟡 Caution / context</x:v>
      </x:c>
      <x:c r="D1375" t="str">
        <x:f>IF(L1375="","",EC1375)</x:f>
        <x:v>PENDING — appropriate appraisal</x:v>
      </x:c>
      <x:c r="E1375" t="str">
        <x:v>P3 — Medium</x:v>
      </x:c>
      <x:c r="F1375" t="str">
        <x:v>Pending</x:v>
      </x:c>
      <x:c r="G1375" t="str">
        <x:v>Title/abstract identify an explicit operational APHT/medical-readiness topic; retain for full-text assessment.</x:v>
      </x:c>
      <x:c r="H1375" t="str">
        <x:v>Obtain and review lawful full text; confirm human adjudication; then select a design-specific appraisal instrument.</x:v>
      </x:c>
      <x:c r="I1375"/>
      <x:c r="J1375" t="str">
        <x:v>B — APHT / Medical Readiness</x:v>
      </x:c>
      <x:c r="K1375" t="str">
        <x:v>IDENTIFIED</x:v>
      </x:c>
      <x:c r="L1375" t="str">
        <x:v>Effectiveness of self-applied tourniquets in human volunteers.</x:v>
      </x:c>
      <x:c r="M1375"/>
      <x:c r="N1375" t="str">
        <x:v>Walters, Thomas J; Wenke, Joseph C; Kauvar, David S; McManus, John G; Holcomb, John B; Baer, David G</x:v>
      </x:c>
      <x:c r="O1375" t="n">
        <x:v>2005</x:v>
      </x:c>
      <x:c r="P1375" t="str">
        <x:v>Prehospital emergency care</x:v>
      </x:c>
      <x:c r="Q1375" t="str">
        <x:v>Journal Article; Randomized Controlled Trial; Research Support, U.S. Gov't, Non-P.H.S.</x:v>
      </x:c>
      <x:c r="R1375" t="str">
        <x:v>Unclear</x:v>
      </x:c>
      <x:c r="S1375" t="str">
        <x:v>Unknown</x:v>
      </x:c>
      <x:c r="T1375" t="str">
        <x:v>eng</x:v>
      </x:c>
      <x:c r="U1375" t="str">
        <x:v>https://pubmed.ncbi.nlm.nih.gov/16263675/</x:v>
      </x:c>
      <x:c r="V1375" t="str">
        <x:v>10.1080/10903120500255123</x:v>
      </x:c>
      <x:c r="W1375" t="str">
        <x:f>IF(V1375="","",LOWER(SUBSTITUTE(SUBSTITUTE(SUBSTITUTE(SUBSTITUTE(TRIM(V1375),"https://doi.org/",""),"http://doi.org/",""),"https://dx.doi.org/",""),"doi:","")))</x:f>
        <x:v>10.1080/10903120500255123</x:v>
      </x:c>
      <x:c r="X1375" t="str">
        <x:v>16263675</x:v>
      </x:c>
      <x:c r="Y1375" t="str"/>
      <x:c r="Z1375"/>
      <x:c r="AA1375" t="str">
        <x:v>PubMed/MEDLINE</x:v>
      </x:c>
      <x:c r="AB1375" t="str">
        <x:v>PUBMED-B-v1.0-2026-08-28</x:v>
      </x:c>
      <x:c r="AC1375" t="str">
        <x:v>SP-PUBMED-B-20260828</x:v>
      </x:c>
      <x:c r="AD1375" s="499" t="n">
        <x:v>46262</x:v>
      </x:c>
      <x:c r="AE1375" s="499" t="n">
        <x:v>46272</x:v>
      </x:c>
      <x:c r="AF1375" t="str">
        <x:v>GU377Z6K</x:v>
      </x:c>
      <x:c r="AG1375"/>
      <x:c r="AH1375" t="str">
        <x:v>Tactical Athlete → Operational Readiness Brazil</x:v>
      </x:c>
      <x:c r="AI1375" t="str">
        <x:v>evidence-family:B</x:v>
      </x:c>
      <x:c r="AJ1375"/>
      <x:c r="AK1375" t="str">
        <x:f>IF(AJ1375="","",IF(OR(LOWER(AJ1375)="brazil",LOWER(AJ1375)="brasil"),"Yes","No"))</x:f>
      </x:c>
      <x:c r="AL1375"/>
      <x:c r="AM1375"/>
      <x:c r="AN1375"/>
      <x:c r="AO1375"/>
      <x:c r="AP1375"/>
      <x:c r="AQ1375"/>
      <x:c r="AR1375"/>
      <x:c r="AS1375"/>
      <x:c r="AT1375"/>
      <x:c r="AU1375"/>
      <x:c r="AV1375"/>
      <x:c r="AW1375"/>
      <x:c r="AX1375"/>
      <x:c r="AY1375"/>
      <x:c r="AZ1375"/>
      <x:c r="BA1375"/>
      <x:c r="BB1375"/>
      <x:c r="BC1375"/>
      <x:c r="BD1375"/>
      <x:c r="BE1375"/>
      <x:c r="BF1375"/>
      <x:c r="BG1375"/>
      <x:c r="BH1375"/>
      <x:c r="BI1375"/>
      <x:c r="BJ1375"/>
      <x:c r="BK1375"/>
      <x:c r="BL1375"/>
      <x:c r="BM1375"/>
      <x:c r="BN1375"/>
      <x:c r="BO1375"/>
      <x:c r="BP1375"/>
      <x:c r="BQ1375"/>
      <x:c r="BR1375"/>
      <x:c r="BS1375"/>
      <x:c r="BT1375"/>
      <x:c r="BU1375"/>
      <x:c r="BV1375"/>
      <x:c r="BW1375"/>
      <x:c r="BX1375"/>
      <x:c r="BY1375"/>
      <x:c r="BZ1375"/>
      <x:c r="CA1375"/>
      <x:c r="CB1375"/>
      <x:c r="CC1375"/>
      <x:c r="CD1375"/>
      <x:c r="CE1375"/>
      <x:c r="CF1375"/>
      <x:c r="CG1375"/>
      <x:c r="CH1375"/>
      <x:c r="CI1375"/>
      <x:c r="CJ1375" t="str">
        <x:v>Yes</x:v>
      </x:c>
      <x:c r="CK1375" t="str">
        <x:v>Yes</x:v>
      </x:c>
      <x:c r="CL1375" t="str">
        <x:v>Yes</x:v>
      </x:c>
      <x:c r="CM1375" t="str">
        <x:v>Clear</x:v>
      </x:c>
      <x:c r="CN1375" t="str">
        <x:v>Verified — clear</x:v>
      </x:c>
      <x:c r="CO1375" t="n">
        <x:v>46272</x:v>
      </x:c>
      <x:c r="CP1375" t="str">
        <x:v>https://pubmed.ncbi.nlm.nih.gov/16263675/</x:v>
      </x:c>
      <x:c r="CQ1375"/>
      <x:c r="CR1375"/>
      <x:c r="CS1375"/>
      <x:c r="CT1375"/>
      <x:c r="CU1375"/>
      <x:c r="CV1375"/>
      <x:c r="CW1375"/>
      <x:c r="CX1375"/>
      <x:c r="CY1375"/>
      <x:c r="CZ1375"/>
      <x:c r="DA1375"/>
      <x:c r="DB1375" t="str">
        <x:f>IF(L1375="","",IF(AND(COUNT(CU1375:DA1375)=7,OR(CU1375=0,CU1375=1,CU1375=2),OR(CV1375=0,CV1375=1,CV1375=2),OR(CW1375=0,CW1375=1,CW1375=2),OR(CX1375=0,CX1375=1,CX1375=2),OR(CY1375=0,CY1375=1,CY1375=2),OR(CZ1375=0,CZ1375=1,CZ1375=2),OR(DA1375=0,DA1375=1,DA1375=2)),SUM(CU1375:DA1375),""))</x:f>
      </x:c>
      <x:c r="DC1375" t="str">
        <x:f>IF(DB1375="","",ROUND(DB1375/14*10,1))</x:f>
      </x:c>
      <x:c r="DD1375" t="str">
        <x:v>Pending</x:v>
      </x:c>
      <x:c r="DE1375" t="str">
        <x:f>IF(L1375="","",IF(DC1375="","Pending",IF(DD1375="Yes","CONDITIONAL — safety override",IF(DC1375&gt;=8,"HIGH",IF(DC1375&gt;=5,"CONDITIONAL","LOW")))))</x:f>
        <x:v>Pending</x:v>
      </x:c>
      <x:c r="DF1375" t="str">
        <x:v>Pending screening and full-text appraisal; no transferability judgment made at identification.</x:v>
      </x:c>
      <x:c r="DG1375"/>
      <x:c r="DH1375"/>
      <x:c r="DI1375"/>
      <x:c r="DJ1375"/>
      <x:c r="DK1375"/>
      <x:c r="DL1375"/>
      <x:c r="DM1375"/>
      <x:c r="DN1375"/>
      <x:c r="DO1375"/>
      <x:c r="DP1375"/>
      <x:c r="DQ1375"/>
      <x:c r="DR1375"/>
      <x:c r="DS1375"/>
      <x:c r="DT1375"/>
      <x:c r="DU1375"/>
      <x:c r="DV1375"/>
      <x:c r="DW1375"/>
      <x:c r="DX1375"/>
      <x:c r="DY1375"/>
      <x:c r="DZ1375" t="str">
        <x:v>Title/abstract screening alone does not establish effectiveness, causality, methodological quality, transferability to Brazilian public safety or an institutional recommendation.</x:v>
      </x:c>
      <x:c r="EA1375" t="str">
        <x:v>Pending</x:v>
      </x:c>
      <x:c r="EB1375" t="str">
        <x:f>IF(L1375="","",IF(EC1375="READY","Yes","No / Pending"))</x:f>
        <x:v>No / Pending</x:v>
      </x:c>
      <x:c r="EC1375" t="str">
        <x:f>IF(L1375="","",IF(OR(ISNUMBER(SEARCH("Retracted Publication",Q1375)),CM1375="Retracted",CN1375="Retracted",CM1375="Expression of Concern",CN1375="Expression of Concern",F1375="Not used",CG1375="Critical",CH1375="High",CH1375="Critical"),"BLOCKED — integrity or use restriction",IF(AND(CJ1375="Yes",CK1375="Yes",CL1375="Yes"),IF(AND(CM1375="Clear",CN1375="Verified — clear"),IF(AND(AND(LEN(TRIM(CF1375))&gt;0,LEFT(LOWER(TRIM(CF1375)),7)&lt;&gt;"pending"),OR(CG1375="High",CG1375="Moderate"),OR(CH1375="Low",CH1375="Some concerns",CH1375="Not applicable")),IF(AND(DD1375="No",OR(DE1375="HIGH",DE1375="CONDITIONAL"),AND(LEN(TRIM(DF1375))&gt;0,LEFT(LOWER(TRIM(DF1375)),7)&lt;&gt;"pending")),IF(AND(AND(LEN(TRIM(DT1375))&gt;0,LEFT(LOWER(TRIM(DT1375)),7)&lt;&gt;"pending"),AND(LEN(TRIM(DU1375))&gt;0,LEFT(LOWER(TRIM(DU1375)),7)&lt;&gt;"pending"),OR(AND(LEN(TRIM(DV1375))&gt;0,LEFT(LOWER(TRIM(DV1375)),7)&lt;&gt;"pending"),AND(LEN(TRIM(DW1375))&gt;0,LEFT(LOWER(TRIM(DW1375)),7)&lt;&gt;"pending")),AND(LEN(TRIM(DX1375))&gt;0,LEFT(LOWER(TRIM(DX1375)),7)&lt;&gt;"pending")),IF(AND(F1375="Claim-ready",OR(EA1375="Strong",EA1375="Moderate"),AND(LEN(TRIM(G1375))&gt;0,LEFT(LOWER(TRIM(G1375)),7)&lt;&gt;"pending"),G1375&lt;&gt;"No substantive use decision is permitted from identification metadata alone.",AND(LEN(TRIM(DZ1375))&gt;0,LEFT(LOWER(TRIM(DZ1375)),7)&lt;&gt;"pending"),DZ1375&lt;&gt;"Identification metadata alone does not permit any substantive scientific, causal, operational, or institutional claim.",AND(LEN(TRIM(EI1375))&gt;0,LEFT(LOWER(TRIM(EI1375)),7)&lt;&gt;"pending"),ISNUMBER(EH1375),EH1375&gt;0),"READY","PENDING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5" t="str">
        <x:v>Pending</x:v>
      </x:c>
      <x:c r="EE1375"/>
      <x:c r="EF1375" t="str">
        <x:v>Pending</x:v>
      </x:c>
      <x:c r="EG1375" t="str">
        <x:v>Pending</x:v>
      </x:c>
      <x:c r="EH1375"/>
      <x:c r="EI1375" s="501"/>
      <x:c r="EJ1375"/>
      <x:c r="EK1375" t="str">
        <x:v>Pending</x:v>
      </x:c>
      <x:c r="EL1375" t="n">
        <x:v>46272</x:v>
      </x:c>
      <x:c r="EM1375" t="str">
        <x:v>Production PubMed record imported and reconciled to Zotero item GU377Z6K;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5" t="n">
        <x:f>IF(L1375="","",(IF(N1375&lt;&gt;"",1,0)+IF(O1375&lt;&gt;"",1,0)+IF(AJ1375&lt;&gt;"",1,0)+IF(AU1375&lt;&gt;"",1,0)+IF(BE1375&lt;&gt;"",1,0)+IF(CF1375&lt;&gt;"",1,0)+IF(CJ1375="Yes",1,0)+IF(CL1375="Yes",1,0)+IF(DE1375&lt;&gt;"Pending",1,0)+IF(F1375&lt;&gt;"",1,0)+IF(DZ1375&lt;&gt;"",1,0)+IF(EI1375&lt;&gt;"",1,0))/12)</x:f>
        <x:v>0.5</x:v>
      </x:c>
    </x:row>
    <x:row r="1376">
      <x:c r="A1376" t="str">
        <x:v>EV-1373</x:v>
      </x:c>
      <x:c r="B1376" t="str">
        <x:v>Integrity check</x:v>
      </x:c>
      <x:c r="C1376" t="str">
        <x:f>IF(L1376="","",IF(LEFT(EC1376,7)="BLOCKED","🔴 Do not use for conclusion",IF(EB1376="Yes","🟢 Claim-ready","🟡 Caution / context")))</x:f>
        <x:v>🟡 Caution / context</x:v>
      </x:c>
      <x:c r="D1376" t="str">
        <x:f>IF(L1376="","",EC1376)</x:f>
        <x:v>PENDING — appropriate appraisal</x:v>
      </x:c>
      <x:c r="E1376" t="str">
        <x:v>P3 — Medium</x:v>
      </x:c>
      <x:c r="F1376" t="str">
        <x:v>Pending</x:v>
      </x:c>
      <x:c r="G1376" t="str">
        <x:v>Title/abstract identify an explicit tactical/public-safety context and readiness domain; retain for full-text assessment.</x:v>
      </x:c>
      <x:c r="H1376" t="str">
        <x:v>Obtain and review lawful full text; confirm human adjudication; then select a design-specific appraisal instrument.</x:v>
      </x:c>
      <x:c r="I1376"/>
      <x:c r="J1376" t="str">
        <x:v>A — Core</x:v>
      </x:c>
      <x:c r="K1376" t="str">
        <x:v>IDENTIFIED</x:v>
      </x:c>
      <x:c r="L1376" t="str">
        <x:v>Medical and physical readiness of the U.S. Army Reserve for Noble Eagle/Enduring Freedom/Iraqi Freedom: recommendations for future mobilizations.</x:v>
      </x:c>
      <x:c r="M1376"/>
      <x:c r="N1376" t="str">
        <x:v>Ruble, Paul; Silverman, Michael; Harrell, Janie; Ringenberg, Lynnette; Fruendt, Jonathan; Walters, Terry; Christiansen, Loren; Llorente, Maria; Barnett, Scott D; Scherb, Barbara; Lumpkin, Eddie; Mitchell, Deborah</x:v>
      </x:c>
      <x:c r="O1376" t="n">
        <x:v>2005</x:v>
      </x:c>
      <x:c r="P1376" t="str">
        <x:v>Military medicine</x:v>
      </x:c>
      <x:c r="Q1376" t="str">
        <x:v>Journal Article</x:v>
      </x:c>
      <x:c r="R1376" t="str">
        <x:v>Unclear</x:v>
      </x:c>
      <x:c r="S1376" t="str">
        <x:v>Unknown</x:v>
      </x:c>
      <x:c r="T1376" t="str">
        <x:v>eng</x:v>
      </x:c>
      <x:c r="U1376" t="str">
        <x:v>https://pubmed.ncbi.nlm.nih.gov/16001589/</x:v>
      </x:c>
      <x:c r="V1376" t="str">
        <x:v>10.7205/milmed.170.6.443</x:v>
      </x:c>
      <x:c r="W1376" t="str">
        <x:f>IF(V1376="","",LOWER(SUBSTITUTE(SUBSTITUTE(SUBSTITUTE(SUBSTITUTE(TRIM(V1376),"https://doi.org/",""),"http://doi.org/",""),"https://dx.doi.org/",""),"doi:","")))</x:f>
        <x:v>10.7205/milmed.170.6.443</x:v>
      </x:c>
      <x:c r="X1376" t="str">
        <x:v>16001589</x:v>
      </x:c>
      <x:c r="Y1376" t="str"/>
      <x:c r="Z1376"/>
      <x:c r="AA1376" t="str">
        <x:v>PubMed/MEDLINE</x:v>
      </x:c>
      <x:c r="AB1376" t="str">
        <x:v>PUBMED-A-v1.0-2026-08-28</x:v>
      </x:c>
      <x:c r="AC1376" t="str">
        <x:v>SP-PUBMED-A-20260828</x:v>
      </x:c>
      <x:c r="AD1376" s="499" t="n">
        <x:v>46262</x:v>
      </x:c>
      <x:c r="AE1376" s="499" t="n">
        <x:v>46272</x:v>
      </x:c>
      <x:c r="AF1376" t="str">
        <x:v>C8RYJLLA</x:v>
      </x:c>
      <x:c r="AG1376"/>
      <x:c r="AH1376" t="str">
        <x:v>Tactical Athlete → Operational Readiness Brazil</x:v>
      </x:c>
      <x:c r="AI1376" t="str">
        <x:v>evidence-family:A</x:v>
      </x:c>
      <x:c r="AJ1376"/>
      <x:c r="AK1376" t="str">
        <x:f>IF(AJ1376="","",IF(OR(LOWER(AJ1376)="brazil",LOWER(AJ1376)="brasil"),"Yes","No"))</x:f>
      </x:c>
      <x:c r="AL1376"/>
      <x:c r="AM1376"/>
      <x:c r="AN1376"/>
      <x:c r="AO1376"/>
      <x:c r="AP1376"/>
      <x:c r="AQ1376"/>
      <x:c r="AR1376"/>
      <x:c r="AS1376"/>
      <x:c r="AT1376"/>
      <x:c r="AU1376"/>
      <x:c r="AV1376"/>
      <x:c r="AW1376"/>
      <x:c r="AX1376"/>
      <x:c r="AY1376"/>
      <x:c r="AZ1376"/>
      <x:c r="BA1376"/>
      <x:c r="BB1376"/>
      <x:c r="BC1376"/>
      <x:c r="BD1376"/>
      <x:c r="BE1376"/>
      <x:c r="BF1376"/>
      <x:c r="BG1376"/>
      <x:c r="BH1376"/>
      <x:c r="BI1376"/>
      <x:c r="BJ1376"/>
      <x:c r="BK1376"/>
      <x:c r="BL1376"/>
      <x:c r="BM1376"/>
      <x:c r="BN1376"/>
      <x:c r="BO1376"/>
      <x:c r="BP1376"/>
      <x:c r="BQ1376"/>
      <x:c r="BR1376"/>
      <x:c r="BS1376"/>
      <x:c r="BT1376"/>
      <x:c r="BU1376"/>
      <x:c r="BV1376"/>
      <x:c r="BW1376"/>
      <x:c r="BX1376"/>
      <x:c r="BY1376"/>
      <x:c r="BZ1376"/>
      <x:c r="CA1376"/>
      <x:c r="CB1376"/>
      <x:c r="CC1376"/>
      <x:c r="CD1376"/>
      <x:c r="CE1376"/>
      <x:c r="CF1376"/>
      <x:c r="CG1376"/>
      <x:c r="CH1376"/>
      <x:c r="CI1376"/>
      <x:c r="CJ1376" t="str">
        <x:v>Yes</x:v>
      </x:c>
      <x:c r="CK1376" t="str">
        <x:v>Yes</x:v>
      </x:c>
      <x:c r="CL1376" t="str">
        <x:v>Yes</x:v>
      </x:c>
      <x:c r="CM1376" t="str">
        <x:v>Clear</x:v>
      </x:c>
      <x:c r="CN1376" t="str">
        <x:v>Verified — clear</x:v>
      </x:c>
      <x:c r="CO1376" t="n">
        <x:v>46272</x:v>
      </x:c>
      <x:c r="CP1376" t="str">
        <x:v>https://pubmed.ncbi.nlm.nih.gov/16001589/</x:v>
      </x:c>
      <x:c r="CQ1376"/>
      <x:c r="CR1376"/>
      <x:c r="CS1376"/>
      <x:c r="CT1376"/>
      <x:c r="CU1376"/>
      <x:c r="CV1376"/>
      <x:c r="CW1376"/>
      <x:c r="CX1376"/>
      <x:c r="CY1376"/>
      <x:c r="CZ1376"/>
      <x:c r="DA1376"/>
      <x:c r="DB1376" t="str">
        <x:f>IF(L1376="","",IF(AND(COUNT(CU1376:DA1376)=7,OR(CU1376=0,CU1376=1,CU1376=2),OR(CV1376=0,CV1376=1,CV1376=2),OR(CW1376=0,CW1376=1,CW1376=2),OR(CX1376=0,CX1376=1,CX1376=2),OR(CY1376=0,CY1376=1,CY1376=2),OR(CZ1376=0,CZ1376=1,CZ1376=2),OR(DA1376=0,DA1376=1,DA1376=2)),SUM(CU1376:DA1376),""))</x:f>
      </x:c>
      <x:c r="DC1376" t="str">
        <x:f>IF(DB1376="","",ROUND(DB1376/14*10,1))</x:f>
      </x:c>
      <x:c r="DD1376" t="str">
        <x:v>Pending</x:v>
      </x:c>
      <x:c r="DE1376" t="str">
        <x:f>IF(L1376="","",IF(DC1376="","Pending",IF(DD1376="Yes","CONDITIONAL — safety override",IF(DC1376&gt;=8,"HIGH",IF(DC1376&gt;=5,"CONDITIONAL","LOW")))))</x:f>
        <x:v>Pending</x:v>
      </x:c>
      <x:c r="DF1376" t="str">
        <x:v>Pending screening and full-text appraisal; no transferability judgment made at identification.</x:v>
      </x:c>
      <x:c r="DG1376"/>
      <x:c r="DH1376"/>
      <x:c r="DI1376"/>
      <x:c r="DJ1376"/>
      <x:c r="DK1376"/>
      <x:c r="DL1376"/>
      <x:c r="DM1376"/>
      <x:c r="DN1376"/>
      <x:c r="DO1376"/>
      <x:c r="DP1376"/>
      <x:c r="DQ1376"/>
      <x:c r="DR1376"/>
      <x:c r="DS1376"/>
      <x:c r="DT1376"/>
      <x:c r="DU1376"/>
      <x:c r="DV1376"/>
      <x:c r="DW1376"/>
      <x:c r="DX1376"/>
      <x:c r="DY1376"/>
      <x:c r="DZ1376" t="str">
        <x:v>Title/abstract screening alone does not establish effectiveness, causality, methodological quality, transferability to Brazilian public safety or an institutional recommendation.</x:v>
      </x:c>
      <x:c r="EA1376" t="str">
        <x:v>Pending</x:v>
      </x:c>
      <x:c r="EB1376" t="str">
        <x:f>IF(L1376="","",IF(EC1376="READY","Yes","No / Pending"))</x:f>
        <x:v>No / Pending</x:v>
      </x:c>
      <x:c r="EC1376" t="str">
        <x:f>IF(L1376="","",IF(OR(ISNUMBER(SEARCH("Retracted Publication",Q1376)),CM1376="Retracted",CN1376="Retracted",CM1376="Expression of Concern",CN1376="Expression of Concern",F1376="Not used",CG1376="Critical",CH1376="High",CH1376="Critical"),"BLOCKED — integrity or use restriction",IF(AND(CJ1376="Yes",CK1376="Yes",CL1376="Yes"),IF(AND(CM1376="Clear",CN1376="Verified — clear"),IF(AND(AND(LEN(TRIM(CF1376))&gt;0,LEFT(LOWER(TRIM(CF1376)),7)&lt;&gt;"pending"),OR(CG1376="High",CG1376="Moderate"),OR(CH1376="Low",CH1376="Some concerns",CH1376="Not applicable")),IF(AND(DD1376="No",OR(DE1376="HIGH",DE1376="CONDITIONAL"),AND(LEN(TRIM(DF1376))&gt;0,LEFT(LOWER(TRIM(DF1376)),7)&lt;&gt;"pending")),IF(AND(AND(LEN(TRIM(DT1376))&gt;0,LEFT(LOWER(TRIM(DT1376)),7)&lt;&gt;"pending"),AND(LEN(TRIM(DU1376))&gt;0,LEFT(LOWER(TRIM(DU1376)),7)&lt;&gt;"pending"),OR(AND(LEN(TRIM(DV1376))&gt;0,LEFT(LOWER(TRIM(DV1376)),7)&lt;&gt;"pending"),AND(LEN(TRIM(DW1376))&gt;0,LEFT(LOWER(TRIM(DW1376)),7)&lt;&gt;"pending")),AND(LEN(TRIM(DX1376))&gt;0,LEFT(LOWER(TRIM(DX1376)),7)&lt;&gt;"pending")),IF(AND(F1376="Claim-ready",OR(EA1376="Strong",EA1376="Moderate"),AND(LEN(TRIM(G1376))&gt;0,LEFT(LOWER(TRIM(G1376)),7)&lt;&gt;"pending"),G1376&lt;&gt;"No substantive use decision is permitted from identification metadata alone.",AND(LEN(TRIM(DZ1376))&gt;0,LEFT(LOWER(TRIM(DZ1376)),7)&lt;&gt;"pending"),DZ1376&lt;&gt;"Identification metadata alone does not permit any substantive scientific, causal, operational, or institutional claim.",AND(LEN(TRIM(EI1376))&gt;0,LEFT(LOWER(TRIM(EI1376)),7)&lt;&gt;"pending"),ISNUMBER(EH1376),EH1376&gt;0),"READY","PENDING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6" t="str">
        <x:v>Pending</x:v>
      </x:c>
      <x:c r="EE1376"/>
      <x:c r="EF1376" t="str">
        <x:v>Pending</x:v>
      </x:c>
      <x:c r="EG1376" t="str">
        <x:v>Pending</x:v>
      </x:c>
      <x:c r="EH1376"/>
      <x:c r="EI1376" s="501"/>
      <x:c r="EJ1376"/>
      <x:c r="EK1376" t="str">
        <x:v>Pending</x:v>
      </x:c>
      <x:c r="EL1376" t="n">
        <x:v>46272</x:v>
      </x:c>
      <x:c r="EM1376" t="str">
        <x:v>Production PubMed record imported and reconciled to Zotero item C8RYJLLA;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6" t="n">
        <x:f>IF(L1376="","",(IF(N1376&lt;&gt;"",1,0)+IF(O1376&lt;&gt;"",1,0)+IF(AJ1376&lt;&gt;"",1,0)+IF(AU1376&lt;&gt;"",1,0)+IF(BE1376&lt;&gt;"",1,0)+IF(CF1376&lt;&gt;"",1,0)+IF(CJ1376="Yes",1,0)+IF(CL1376="Yes",1,0)+IF(DE1376&lt;&gt;"Pending",1,0)+IF(F1376&lt;&gt;"",1,0)+IF(DZ1376&lt;&gt;"",1,0)+IF(EI1376&lt;&gt;"",1,0))/12)</x:f>
        <x:v>0.5</x:v>
      </x:c>
    </x:row>
    <x:row r="1377">
      <x:c r="A1377" t="str">
        <x:v>EV-1374</x:v>
      </x:c>
      <x:c r="B1377" t="str">
        <x:v>Integrity check</x:v>
      </x:c>
      <x:c r="C1377" t="str">
        <x:f>IF(L1377="","",IF(LEFT(EC1377,7)="BLOCKED","🔴 Do not use for conclusion",IF(EB1377="Yes","🟢 Claim-ready","🟡 Caution / context")))</x:f>
        <x:v>🟡 Caution / context</x:v>
      </x:c>
      <x:c r="D1377" t="str">
        <x:f>IF(L1377="","",EC1377)</x:f>
        <x:v>PENDING — appropriate appraisal</x:v>
      </x:c>
      <x:c r="E1377" t="str">
        <x:v>P3 — Medium</x:v>
      </x:c>
      <x:c r="F1377" t="str">
        <x:v>Pending</x:v>
      </x:c>
      <x:c r="G1377" t="str">
        <x:v>Title/abstract identify an explicit tactical/public-safety context and readiness domain; retain for full-text assessment.</x:v>
      </x:c>
      <x:c r="H1377" t="str">
        <x:v>Obtain and review lawful full text; confirm human adjudication; then select a design-specific appraisal instrument.</x:v>
      </x:c>
      <x:c r="I1377"/>
      <x:c r="J1377" t="str">
        <x:v>A — Core</x:v>
      </x:c>
      <x:c r="K1377" t="str">
        <x:v>IDENTIFIED</x:v>
      </x:c>
      <x:c r="L1377" t="str">
        <x:v>Developing military nursing research priorities.</x:v>
      </x:c>
      <x:c r="M1377"/>
      <x:c r="N1377" t="str">
        <x:v>Duong, Diep N; Schempp, Catherine; Barker, Elizabeth; Cupples, Sandra; Pierce, Penny; Ryan-Wenger, Nancy; Turner, Martha; Young-McCaughan, Stacey</x:v>
      </x:c>
      <x:c r="O1377" t="n">
        <x:v>2005</x:v>
      </x:c>
      <x:c r="P1377" t="str">
        <x:v>Military medicine</x:v>
      </x:c>
      <x:c r="Q1377" t="str">
        <x:v>Journal Article</x:v>
      </x:c>
      <x:c r="R1377" t="str">
        <x:v>Unclear</x:v>
      </x:c>
      <x:c r="S1377" t="str">
        <x:v>Unknown</x:v>
      </x:c>
      <x:c r="T1377" t="str">
        <x:v>eng</x:v>
      </x:c>
      <x:c r="U1377" t="str">
        <x:v>https://pubmed.ncbi.nlm.nih.gov/15974200/</x:v>
      </x:c>
      <x:c r="V1377" t="str">
        <x:v>10.7205/milmed.170.5.362</x:v>
      </x:c>
      <x:c r="W1377" t="str">
        <x:f>IF(V1377="","",LOWER(SUBSTITUTE(SUBSTITUTE(SUBSTITUTE(SUBSTITUTE(TRIM(V1377),"https://doi.org/",""),"http://doi.org/",""),"https://dx.doi.org/",""),"doi:","")))</x:f>
        <x:v>10.7205/milmed.170.5.362</x:v>
      </x:c>
      <x:c r="X1377" t="str">
        <x:v>15974200</x:v>
      </x:c>
      <x:c r="Y1377" t="str"/>
      <x:c r="Z1377"/>
      <x:c r="AA1377" t="str">
        <x:v>PubMed/MEDLINE</x:v>
      </x:c>
      <x:c r="AB1377" t="str">
        <x:v>PUBMED-A-v1.0-2026-08-28</x:v>
      </x:c>
      <x:c r="AC1377" t="str">
        <x:v>SP-PUBMED-A-20260828</x:v>
      </x:c>
      <x:c r="AD1377" s="499" t="n">
        <x:v>46262</x:v>
      </x:c>
      <x:c r="AE1377" s="499" t="n">
        <x:v>46272</x:v>
      </x:c>
      <x:c r="AF1377" t="str">
        <x:v>TYL6YUDT</x:v>
      </x:c>
      <x:c r="AG1377"/>
      <x:c r="AH1377" t="str">
        <x:v>Tactical Athlete → Operational Readiness Brazil</x:v>
      </x:c>
      <x:c r="AI1377" t="str">
        <x:v>evidence-family:A</x:v>
      </x:c>
      <x:c r="AJ1377"/>
      <x:c r="AK1377" t="str">
        <x:f>IF(AJ1377="","",IF(OR(LOWER(AJ1377)="brazil",LOWER(AJ1377)="brasil"),"Yes","No"))</x:f>
      </x:c>
      <x:c r="AL1377"/>
      <x:c r="AM1377"/>
      <x:c r="AN1377"/>
      <x:c r="AO1377"/>
      <x:c r="AP1377"/>
      <x:c r="AQ1377"/>
      <x:c r="AR1377"/>
      <x:c r="AS1377"/>
      <x:c r="AT1377"/>
      <x:c r="AU1377"/>
      <x:c r="AV1377"/>
      <x:c r="AW1377"/>
      <x:c r="AX1377"/>
      <x:c r="AY1377"/>
      <x:c r="AZ1377"/>
      <x:c r="BA1377"/>
      <x:c r="BB1377"/>
      <x:c r="BC1377"/>
      <x:c r="BD1377"/>
      <x:c r="BE1377"/>
      <x:c r="BF1377"/>
      <x:c r="BG1377"/>
      <x:c r="BH1377"/>
      <x:c r="BI1377"/>
      <x:c r="BJ1377"/>
      <x:c r="BK1377"/>
      <x:c r="BL1377"/>
      <x:c r="BM1377"/>
      <x:c r="BN1377"/>
      <x:c r="BO1377"/>
      <x:c r="BP1377"/>
      <x:c r="BQ1377"/>
      <x:c r="BR1377"/>
      <x:c r="BS1377"/>
      <x:c r="BT1377"/>
      <x:c r="BU1377"/>
      <x:c r="BV1377"/>
      <x:c r="BW1377"/>
      <x:c r="BX1377"/>
      <x:c r="BY1377"/>
      <x:c r="BZ1377"/>
      <x:c r="CA1377"/>
      <x:c r="CB1377"/>
      <x:c r="CC1377"/>
      <x:c r="CD1377"/>
      <x:c r="CE1377"/>
      <x:c r="CF1377"/>
      <x:c r="CG1377"/>
      <x:c r="CH1377"/>
      <x:c r="CI1377"/>
      <x:c r="CJ1377" t="str">
        <x:v>Yes</x:v>
      </x:c>
      <x:c r="CK1377" t="str">
        <x:v>Yes</x:v>
      </x:c>
      <x:c r="CL1377" t="str">
        <x:v>Yes</x:v>
      </x:c>
      <x:c r="CM1377" t="str">
        <x:v>Clear</x:v>
      </x:c>
      <x:c r="CN1377" t="str">
        <x:v>Verified — clear</x:v>
      </x:c>
      <x:c r="CO1377" t="n">
        <x:v>46272</x:v>
      </x:c>
      <x:c r="CP1377" t="str">
        <x:v>https://pubmed.ncbi.nlm.nih.gov/15974200/</x:v>
      </x:c>
      <x:c r="CQ1377"/>
      <x:c r="CR1377"/>
      <x:c r="CS1377"/>
      <x:c r="CT1377"/>
      <x:c r="CU1377"/>
      <x:c r="CV1377"/>
      <x:c r="CW1377"/>
      <x:c r="CX1377"/>
      <x:c r="CY1377"/>
      <x:c r="CZ1377"/>
      <x:c r="DA1377"/>
      <x:c r="DB1377" t="str">
        <x:f>IF(L1377="","",IF(AND(COUNT(CU1377:DA1377)=7,OR(CU1377=0,CU1377=1,CU1377=2),OR(CV1377=0,CV1377=1,CV1377=2),OR(CW1377=0,CW1377=1,CW1377=2),OR(CX1377=0,CX1377=1,CX1377=2),OR(CY1377=0,CY1377=1,CY1377=2),OR(CZ1377=0,CZ1377=1,CZ1377=2),OR(DA1377=0,DA1377=1,DA1377=2)),SUM(CU1377:DA1377),""))</x:f>
      </x:c>
      <x:c r="DC1377" t="str">
        <x:f>IF(DB1377="","",ROUND(DB1377/14*10,1))</x:f>
      </x:c>
      <x:c r="DD1377" t="str">
        <x:v>Pending</x:v>
      </x:c>
      <x:c r="DE1377" t="str">
        <x:f>IF(L1377="","",IF(DC1377="","Pending",IF(DD1377="Yes","CONDITIONAL — safety override",IF(DC1377&gt;=8,"HIGH",IF(DC1377&gt;=5,"CONDITIONAL","LOW")))))</x:f>
        <x:v>Pending</x:v>
      </x:c>
      <x:c r="DF1377" t="str">
        <x:v>Pending screening and full-text appraisal; no transferability judgment made at identification.</x:v>
      </x:c>
      <x:c r="DG1377"/>
      <x:c r="DH1377"/>
      <x:c r="DI1377"/>
      <x:c r="DJ1377"/>
      <x:c r="DK1377"/>
      <x:c r="DL1377"/>
      <x:c r="DM1377"/>
      <x:c r="DN1377"/>
      <x:c r="DO1377"/>
      <x:c r="DP1377"/>
      <x:c r="DQ1377"/>
      <x:c r="DR1377"/>
      <x:c r="DS1377"/>
      <x:c r="DT1377"/>
      <x:c r="DU1377"/>
      <x:c r="DV1377"/>
      <x:c r="DW1377"/>
      <x:c r="DX1377"/>
      <x:c r="DY1377"/>
      <x:c r="DZ1377" t="str">
        <x:v>Title/abstract screening alone does not establish effectiveness, causality, methodological quality, transferability to Brazilian public safety or an institutional recommendation.</x:v>
      </x:c>
      <x:c r="EA1377" t="str">
        <x:v>Pending</x:v>
      </x:c>
      <x:c r="EB1377" t="str">
        <x:f>IF(L1377="","",IF(EC1377="READY","Yes","No / Pending"))</x:f>
        <x:v>No / Pending</x:v>
      </x:c>
      <x:c r="EC1377" t="str">
        <x:f>IF(L1377="","",IF(OR(ISNUMBER(SEARCH("Retracted Publication",Q1377)),CM1377="Retracted",CN1377="Retracted",CM1377="Expression of Concern",CN1377="Expression of Concern",F1377="Not used",CG1377="Critical",CH1377="High",CH1377="Critical"),"BLOCKED — integrity or use restriction",IF(AND(CJ1377="Yes",CK1377="Yes",CL1377="Yes"),IF(AND(CM1377="Clear",CN1377="Verified — clear"),IF(AND(AND(LEN(TRIM(CF1377))&gt;0,LEFT(LOWER(TRIM(CF1377)),7)&lt;&gt;"pending"),OR(CG1377="High",CG1377="Moderate"),OR(CH1377="Low",CH1377="Some concerns",CH1377="Not applicable")),IF(AND(DD1377="No",OR(DE1377="HIGH",DE1377="CONDITIONAL"),AND(LEN(TRIM(DF1377))&gt;0,LEFT(LOWER(TRIM(DF1377)),7)&lt;&gt;"pending")),IF(AND(AND(LEN(TRIM(DT1377))&gt;0,LEFT(LOWER(TRIM(DT1377)),7)&lt;&gt;"pending"),AND(LEN(TRIM(DU1377))&gt;0,LEFT(LOWER(TRIM(DU1377)),7)&lt;&gt;"pending"),OR(AND(LEN(TRIM(DV1377))&gt;0,LEFT(LOWER(TRIM(DV1377)),7)&lt;&gt;"pending"),AND(LEN(TRIM(DW1377))&gt;0,LEFT(LOWER(TRIM(DW1377)),7)&lt;&gt;"pending")),AND(LEN(TRIM(DX1377))&gt;0,LEFT(LOWER(TRIM(DX1377)),7)&lt;&gt;"pending")),IF(AND(F1377="Claim-ready",OR(EA1377="Strong",EA1377="Moderate"),AND(LEN(TRIM(G1377))&gt;0,LEFT(LOWER(TRIM(G1377)),7)&lt;&gt;"pending"),G1377&lt;&gt;"No substantive use decision is permitted from identification metadata alone.",AND(LEN(TRIM(DZ1377))&gt;0,LEFT(LOWER(TRIM(DZ1377)),7)&lt;&gt;"pending"),DZ1377&lt;&gt;"Identification metadata alone does not permit any substantive scientific, causal, operational, or institutional claim.",AND(LEN(TRIM(EI1377))&gt;0,LEFT(LOWER(TRIM(EI1377)),7)&lt;&gt;"pending"),ISNUMBER(EH1377),EH1377&gt;0),"READY","PENDING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7" t="str">
        <x:v>Pending</x:v>
      </x:c>
      <x:c r="EE1377"/>
      <x:c r="EF1377" t="str">
        <x:v>Pending</x:v>
      </x:c>
      <x:c r="EG1377" t="str">
        <x:v>Pending</x:v>
      </x:c>
      <x:c r="EH1377"/>
      <x:c r="EI1377" s="501"/>
      <x:c r="EJ1377"/>
      <x:c r="EK1377" t="str">
        <x:v>Pending</x:v>
      </x:c>
      <x:c r="EL1377" t="n">
        <x:v>46272</x:v>
      </x:c>
      <x:c r="EM1377" t="str">
        <x:v>Production PubMed record imported and reconciled to Zotero item TYL6YUDT;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7" t="n">
        <x:f>IF(L1377="","",(IF(N1377&lt;&gt;"",1,0)+IF(O1377&lt;&gt;"",1,0)+IF(AJ1377&lt;&gt;"",1,0)+IF(AU1377&lt;&gt;"",1,0)+IF(BE1377&lt;&gt;"",1,0)+IF(CF1377&lt;&gt;"",1,0)+IF(CJ1377="Yes",1,0)+IF(CL1377="Yes",1,0)+IF(DE1377&lt;&gt;"Pending",1,0)+IF(F1377&lt;&gt;"",1,0)+IF(DZ1377&lt;&gt;"",1,0)+IF(EI1377&lt;&gt;"",1,0))/12)</x:f>
        <x:v>0.5</x:v>
      </x:c>
    </x:row>
    <x:row r="1378">
      <x:c r="A1378" t="str">
        <x:v>EV-1375</x:v>
      </x:c>
      <x:c r="B1378" t="str">
        <x:v>Integrity check</x:v>
      </x:c>
      <x:c r="C1378" t="str">
        <x:f>IF(L1378="","",IF(LEFT(EC1378,7)="BLOCKED","🔴 Do not use for conclusion",IF(EB1378="Yes","🟢 Claim-ready","🟡 Caution / context")))</x:f>
        <x:v>🟡 Caution / context</x:v>
      </x:c>
      <x:c r="D1378" t="str">
        <x:f>IF(L1378="","",EC1378)</x:f>
        <x:v>PENDING — appropriate appraisal</x:v>
      </x:c>
      <x:c r="E1378" t="str">
        <x:v>P2 — High</x:v>
      </x:c>
      <x:c r="F1378" t="str">
        <x:v>Pending</x:v>
      </x:c>
      <x:c r="G1378" t="str">
        <x:v>Title/abstract identify an explicit tactical/public-safety context and readiness domain; retain for full-text assessment.</x:v>
      </x:c>
      <x:c r="H1378" t="str">
        <x:v>Obtain and review lawful full text; confirm human adjudication; then select a design-specific appraisal instrument.</x:v>
      </x:c>
      <x:c r="I1378"/>
      <x:c r="J1378" t="str">
        <x:v>A — Core</x:v>
      </x:c>
      <x:c r="K1378" t="str">
        <x:v>IDENTIFIED</x:v>
      </x:c>
      <x:c r="L1378" t="str">
        <x:v>An innovative tobacco use cessation program for military dental clinics.</x:v>
      </x:c>
      <x:c r="M1378"/>
      <x:c r="N1378" t="str">
        <x:v>Covington, Lemuel L; Breault, Lawrence G; O'Brien, John J; Hatfield, Cathy H; Vasquez, Shana M; Lutka, Robert W</x:v>
      </x:c>
      <x:c r="O1378" t="n">
        <x:v>2005</x:v>
      </x:c>
      <x:c r="P1378" t="str">
        <x:v>The journal of contemporary dental practice</x:v>
      </x:c>
      <x:c r="Q1378" t="str">
        <x:v>Evaluation Study; Journal Article</x:v>
      </x:c>
      <x:c r="R1378" t="str">
        <x:v>Unclear</x:v>
      </x:c>
      <x:c r="S1378" t="str">
        <x:v>Unknown</x:v>
      </x:c>
      <x:c r="T1378" t="str">
        <x:v>eng</x:v>
      </x:c>
      <x:c r="U1378" t="str">
        <x:v>https://pubmed.ncbi.nlm.nih.gov/15915214/</x:v>
      </x:c>
      <x:c r="V1378" t="str"/>
      <x:c r="W1378" t="str">
        <x:f>IF(V1378="","",LOWER(SUBSTITUTE(SUBSTITUTE(SUBSTITUTE(SUBSTITUTE(TRIM(V1378),"https://doi.org/",""),"http://doi.org/",""),"https://dx.doi.org/",""),"doi:","")))</x:f>
      </x:c>
      <x:c r="X1378" t="str">
        <x:v>15915214</x:v>
      </x:c>
      <x:c r="Y1378" t="str"/>
      <x:c r="Z1378"/>
      <x:c r="AA1378" t="str">
        <x:v>PubMed/MEDLINE</x:v>
      </x:c>
      <x:c r="AB1378" t="str">
        <x:v>PUBMED-A-v1.0-2026-08-28</x:v>
      </x:c>
      <x:c r="AC1378" t="str">
        <x:v>SP-PUBMED-A-20260828</x:v>
      </x:c>
      <x:c r="AD1378" s="499" t="n">
        <x:v>46262</x:v>
      </x:c>
      <x:c r="AE1378" s="499" t="n">
        <x:v>46272</x:v>
      </x:c>
      <x:c r="AF1378" t="str">
        <x:v>3Z5II4BG</x:v>
      </x:c>
      <x:c r="AG1378"/>
      <x:c r="AH1378" t="str">
        <x:v>Tactical Athlete → Operational Readiness Brazil</x:v>
      </x:c>
      <x:c r="AI1378" t="str">
        <x:v>evidence-family:A</x:v>
      </x:c>
      <x:c r="AJ1378"/>
      <x:c r="AK1378" t="str">
        <x:f>IF(AJ1378="","",IF(OR(LOWER(AJ1378)="brazil",LOWER(AJ1378)="brasil"),"Yes","No"))</x:f>
      </x:c>
      <x:c r="AL1378"/>
      <x:c r="AM1378"/>
      <x:c r="AN1378"/>
      <x:c r="AO1378"/>
      <x:c r="AP1378"/>
      <x:c r="AQ1378"/>
      <x:c r="AR1378"/>
      <x:c r="AS1378"/>
      <x:c r="AT1378"/>
      <x:c r="AU1378"/>
      <x:c r="AV1378"/>
      <x:c r="AW1378"/>
      <x:c r="AX1378"/>
      <x:c r="AY1378"/>
      <x:c r="AZ1378"/>
      <x:c r="BA1378"/>
      <x:c r="BB1378"/>
      <x:c r="BC1378"/>
      <x:c r="BD1378"/>
      <x:c r="BE1378"/>
      <x:c r="BF1378"/>
      <x:c r="BG1378"/>
      <x:c r="BH1378"/>
      <x:c r="BI1378"/>
      <x:c r="BJ1378"/>
      <x:c r="BK1378"/>
      <x:c r="BL1378"/>
      <x:c r="BM1378"/>
      <x:c r="BN1378"/>
      <x:c r="BO1378"/>
      <x:c r="BP1378"/>
      <x:c r="BQ1378"/>
      <x:c r="BR1378"/>
      <x:c r="BS1378"/>
      <x:c r="BT1378"/>
      <x:c r="BU1378"/>
      <x:c r="BV1378"/>
      <x:c r="BW1378"/>
      <x:c r="BX1378"/>
      <x:c r="BY1378"/>
      <x:c r="BZ1378"/>
      <x:c r="CA1378"/>
      <x:c r="CB1378"/>
      <x:c r="CC1378"/>
      <x:c r="CD1378"/>
      <x:c r="CE1378"/>
      <x:c r="CF1378"/>
      <x:c r="CG1378"/>
      <x:c r="CH1378"/>
      <x:c r="CI1378"/>
      <x:c r="CJ1378" t="str">
        <x:v>Yes</x:v>
      </x:c>
      <x:c r="CK1378" t="str">
        <x:v>Yes</x:v>
      </x:c>
      <x:c r="CL1378" t="str">
        <x:v>Yes</x:v>
      </x:c>
      <x:c r="CM1378" t="str">
        <x:v>Clear</x:v>
      </x:c>
      <x:c r="CN1378" t="str">
        <x:v>Verified — clear</x:v>
      </x:c>
      <x:c r="CO1378" t="n">
        <x:v>46272</x:v>
      </x:c>
      <x:c r="CP1378" t="str">
        <x:v>https://pubmed.ncbi.nlm.nih.gov/15915214/</x:v>
      </x:c>
      <x:c r="CQ1378"/>
      <x:c r="CR1378"/>
      <x:c r="CS1378"/>
      <x:c r="CT1378"/>
      <x:c r="CU1378"/>
      <x:c r="CV1378"/>
      <x:c r="CW1378"/>
      <x:c r="CX1378"/>
      <x:c r="CY1378"/>
      <x:c r="CZ1378"/>
      <x:c r="DA1378"/>
      <x:c r="DB1378" t="str">
        <x:f>IF(L1378="","",IF(AND(COUNT(CU1378:DA1378)=7,OR(CU1378=0,CU1378=1,CU1378=2),OR(CV1378=0,CV1378=1,CV1378=2),OR(CW1378=0,CW1378=1,CW1378=2),OR(CX1378=0,CX1378=1,CX1378=2),OR(CY1378=0,CY1378=1,CY1378=2),OR(CZ1378=0,CZ1378=1,CZ1378=2),OR(DA1378=0,DA1378=1,DA1378=2)),SUM(CU1378:DA1378),""))</x:f>
      </x:c>
      <x:c r="DC1378" t="str">
        <x:f>IF(DB1378="","",ROUND(DB1378/14*10,1))</x:f>
      </x:c>
      <x:c r="DD1378" t="str">
        <x:v>Pending</x:v>
      </x:c>
      <x:c r="DE1378" t="str">
        <x:f>IF(L1378="","",IF(DC1378="","Pending",IF(DD1378="Yes","CONDITIONAL — safety override",IF(DC1378&gt;=8,"HIGH",IF(DC1378&gt;=5,"CONDITIONAL","LOW")))))</x:f>
        <x:v>Pending</x:v>
      </x:c>
      <x:c r="DF1378" t="str">
        <x:v>Pending screening and full-text appraisal; no transferability judgment made at identification.</x:v>
      </x:c>
      <x:c r="DG1378"/>
      <x:c r="DH1378"/>
      <x:c r="DI1378"/>
      <x:c r="DJ1378"/>
      <x:c r="DK1378"/>
      <x:c r="DL1378"/>
      <x:c r="DM1378"/>
      <x:c r="DN1378"/>
      <x:c r="DO1378"/>
      <x:c r="DP1378"/>
      <x:c r="DQ1378"/>
      <x:c r="DR1378"/>
      <x:c r="DS1378"/>
      <x:c r="DT1378"/>
      <x:c r="DU1378"/>
      <x:c r="DV1378"/>
      <x:c r="DW1378"/>
      <x:c r="DX1378"/>
      <x:c r="DY1378"/>
      <x:c r="DZ1378" t="str">
        <x:v>Title/abstract screening alone does not establish effectiveness, causality, methodological quality, transferability to Brazilian public safety or an institutional recommendation.</x:v>
      </x:c>
      <x:c r="EA1378" t="str">
        <x:v>Pending</x:v>
      </x:c>
      <x:c r="EB1378" t="str">
        <x:f>IF(L1378="","",IF(EC1378="READY","Yes","No / Pending"))</x:f>
        <x:v>No / Pending</x:v>
      </x:c>
      <x:c r="EC1378" t="str">
        <x:f>IF(L1378="","",IF(OR(ISNUMBER(SEARCH("Retracted Publication",Q1378)),CM1378="Retracted",CN1378="Retracted",CM1378="Expression of Concern",CN1378="Expression of Concern",F1378="Not used",CG1378="Critical",CH1378="High",CH1378="Critical"),"BLOCKED — integrity or use restriction",IF(AND(CJ1378="Yes",CK1378="Yes",CL1378="Yes"),IF(AND(CM1378="Clear",CN1378="Verified — clear"),IF(AND(AND(LEN(TRIM(CF1378))&gt;0,LEFT(LOWER(TRIM(CF1378)),7)&lt;&gt;"pending"),OR(CG1378="High",CG1378="Moderate"),OR(CH1378="Low",CH1378="Some concerns",CH1378="Not applicable")),IF(AND(DD1378="No",OR(DE1378="HIGH",DE1378="CONDITIONAL"),AND(LEN(TRIM(DF1378))&gt;0,LEFT(LOWER(TRIM(DF1378)),7)&lt;&gt;"pending")),IF(AND(AND(LEN(TRIM(DT1378))&gt;0,LEFT(LOWER(TRIM(DT1378)),7)&lt;&gt;"pending"),AND(LEN(TRIM(DU1378))&gt;0,LEFT(LOWER(TRIM(DU1378)),7)&lt;&gt;"pending"),OR(AND(LEN(TRIM(DV1378))&gt;0,LEFT(LOWER(TRIM(DV1378)),7)&lt;&gt;"pending"),AND(LEN(TRIM(DW1378))&gt;0,LEFT(LOWER(TRIM(DW1378)),7)&lt;&gt;"pending")),AND(LEN(TRIM(DX1378))&gt;0,LEFT(LOWER(TRIM(DX1378)),7)&lt;&gt;"pending")),IF(AND(F1378="Claim-ready",OR(EA1378="Strong",EA1378="Moderate"),AND(LEN(TRIM(G1378))&gt;0,LEFT(LOWER(TRIM(G1378)),7)&lt;&gt;"pending"),G1378&lt;&gt;"No substantive use decision is permitted from identification metadata alone.",AND(LEN(TRIM(DZ1378))&gt;0,LEFT(LOWER(TRIM(DZ1378)),7)&lt;&gt;"pending"),DZ1378&lt;&gt;"Identification metadata alone does not permit any substantive scientific, causal, operational, or institutional claim.",AND(LEN(TRIM(EI1378))&gt;0,LEFT(LOWER(TRIM(EI1378)),7)&lt;&gt;"pending"),ISNUMBER(EH1378),EH1378&gt;0),"READY","PENDING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8" t="str">
        <x:v>Pending</x:v>
      </x:c>
      <x:c r="EE1378"/>
      <x:c r="EF1378" t="str">
        <x:v>Pending</x:v>
      </x:c>
      <x:c r="EG1378" t="str">
        <x:v>Pending</x:v>
      </x:c>
      <x:c r="EH1378"/>
      <x:c r="EI1378" s="501"/>
      <x:c r="EJ1378"/>
      <x:c r="EK1378" t="str">
        <x:v>Pending</x:v>
      </x:c>
      <x:c r="EL1378" t="n">
        <x:v>46272</x:v>
      </x:c>
      <x:c r="EM1378" t="str">
        <x:v>Production PubMed record imported and reconciled to Zotero item 3Z5II4BG;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8" t="n">
        <x:f>IF(L1378="","",(IF(N1378&lt;&gt;"",1,0)+IF(O1378&lt;&gt;"",1,0)+IF(AJ1378&lt;&gt;"",1,0)+IF(AU1378&lt;&gt;"",1,0)+IF(BE1378&lt;&gt;"",1,0)+IF(CF1378&lt;&gt;"",1,0)+IF(CJ1378="Yes",1,0)+IF(CL1378="Yes",1,0)+IF(DE1378&lt;&gt;"Pending",1,0)+IF(F1378&lt;&gt;"",1,0)+IF(DZ1378&lt;&gt;"",1,0)+IF(EI1378&lt;&gt;"",1,0))/12)</x:f>
        <x:v>0.5</x:v>
      </x:c>
    </x:row>
    <x:row r="1379">
      <x:c r="A1379" t="str">
        <x:v>EV-1376</x:v>
      </x:c>
      <x:c r="B1379" t="str">
        <x:v>Integrity check</x:v>
      </x:c>
      <x:c r="C1379" t="str">
        <x:f>IF(L1379="","",IF(LEFT(EC1379,7)="BLOCKED","🔴 Do not use for conclusion",IF(EB1379="Yes","🟢 Claim-ready","🟡 Caution / context")))</x:f>
        <x:v>🟡 Caution / context</x:v>
      </x:c>
      <x:c r="D1379" t="str">
        <x:f>IF(L1379="","",EC1379)</x:f>
        <x:v>PENDING — appropriate appraisal</x:v>
      </x:c>
      <x:c r="E1379" t="str">
        <x:v>P3 — Medium</x:v>
      </x:c>
      <x:c r="F1379" t="str">
        <x:v>Pending</x:v>
      </x:c>
      <x:c r="G1379" t="str">
        <x:v>Title/abstract identify an explicit tactical/public-safety context and readiness domain; retain for full-text assessment.</x:v>
      </x:c>
      <x:c r="H1379" t="str">
        <x:v>Obtain and review lawful full text; confirm human adjudication; then select a design-specific appraisal instrument.</x:v>
      </x:c>
      <x:c r="I1379"/>
      <x:c r="J1379" t="str">
        <x:v>A — Core</x:v>
      </x:c>
      <x:c r="K1379" t="str">
        <x:v>IDENTIFIED</x:v>
      </x:c>
      <x:c r="L1379" t="str">
        <x:v>Mediums and messages: an argument against biotechnical enhancement of soldiers in the armies of liberal democracies.</x:v>
      </x:c>
      <x:c r="M1379"/>
      <x:c r="N1379" t="str">
        <x:v>Wilson, Jeffrey S</x:v>
      </x:c>
      <x:c r="O1379" t="n">
        <x:v>2004</x:v>
      </x:c>
      <x:c r="P1379" t="str">
        <x:v>Ethical perspectives</x:v>
      </x:c>
      <x:c r="Q1379" t="str">
        <x:v>Journal Article</x:v>
      </x:c>
      <x:c r="R1379" t="str">
        <x:v>Unclear</x:v>
      </x:c>
      <x:c r="S1379" t="str">
        <x:v>Unknown</x:v>
      </x:c>
      <x:c r="T1379" t="str">
        <x:v>eng</x:v>
      </x:c>
      <x:c r="U1379" t="str">
        <x:v>https://pubmed.ncbi.nlm.nih.gov/15856579/</x:v>
      </x:c>
      <x:c r="V1379" t="str">
        <x:v>10.2143/ep.11.2.504947</x:v>
      </x:c>
      <x:c r="W1379" t="str">
        <x:f>IF(V1379="","",LOWER(SUBSTITUTE(SUBSTITUTE(SUBSTITUTE(SUBSTITUTE(TRIM(V1379),"https://doi.org/",""),"http://doi.org/",""),"https://dx.doi.org/",""),"doi:","")))</x:f>
        <x:v>10.2143/ep.11.2.504947</x:v>
      </x:c>
      <x:c r="X1379" t="str">
        <x:v>15856579</x:v>
      </x:c>
      <x:c r="Y1379" t="str"/>
      <x:c r="Z1379"/>
      <x:c r="AA1379" t="str">
        <x:v>PubMed/MEDLINE</x:v>
      </x:c>
      <x:c r="AB1379" t="str">
        <x:v>PUBMED-A-v1.0-2026-08-28</x:v>
      </x:c>
      <x:c r="AC1379" t="str">
        <x:v>SP-PUBMED-A-20260828</x:v>
      </x:c>
      <x:c r="AD1379" s="499" t="n">
        <x:v>46262</x:v>
      </x:c>
      <x:c r="AE1379" s="499" t="n">
        <x:v>46272</x:v>
      </x:c>
      <x:c r="AF1379" t="str">
        <x:v>9D6FZL7K</x:v>
      </x:c>
      <x:c r="AG1379"/>
      <x:c r="AH1379" t="str">
        <x:v>Tactical Athlete → Operational Readiness Brazil</x:v>
      </x:c>
      <x:c r="AI1379" t="str">
        <x:v>evidence-family:A</x:v>
      </x:c>
      <x:c r="AJ1379"/>
      <x:c r="AK1379" t="str">
        <x:f>IF(AJ1379="","",IF(OR(LOWER(AJ1379)="brazil",LOWER(AJ1379)="brasil"),"Yes","No"))</x:f>
      </x:c>
      <x:c r="AL1379"/>
      <x:c r="AM1379"/>
      <x:c r="AN1379"/>
      <x:c r="AO1379"/>
      <x:c r="AP1379"/>
      <x:c r="AQ1379"/>
      <x:c r="AR1379"/>
      <x:c r="AS1379"/>
      <x:c r="AT1379"/>
      <x:c r="AU1379"/>
      <x:c r="AV1379"/>
      <x:c r="AW1379"/>
      <x:c r="AX1379"/>
      <x:c r="AY1379"/>
      <x:c r="AZ1379"/>
      <x:c r="BA1379"/>
      <x:c r="BB1379"/>
      <x:c r="BC1379"/>
      <x:c r="BD1379"/>
      <x:c r="BE1379"/>
      <x:c r="BF1379"/>
      <x:c r="BG1379"/>
      <x:c r="BH1379"/>
      <x:c r="BI1379"/>
      <x:c r="BJ1379"/>
      <x:c r="BK1379"/>
      <x:c r="BL1379"/>
      <x:c r="BM1379"/>
      <x:c r="BN1379"/>
      <x:c r="BO1379"/>
      <x:c r="BP1379"/>
      <x:c r="BQ1379"/>
      <x:c r="BR1379"/>
      <x:c r="BS1379"/>
      <x:c r="BT1379"/>
      <x:c r="BU1379"/>
      <x:c r="BV1379"/>
      <x:c r="BW1379"/>
      <x:c r="BX1379"/>
      <x:c r="BY1379"/>
      <x:c r="BZ1379"/>
      <x:c r="CA1379"/>
      <x:c r="CB1379"/>
      <x:c r="CC1379"/>
      <x:c r="CD1379"/>
      <x:c r="CE1379"/>
      <x:c r="CF1379"/>
      <x:c r="CG1379"/>
      <x:c r="CH1379"/>
      <x:c r="CI1379"/>
      <x:c r="CJ1379" t="str">
        <x:v>Yes</x:v>
      </x:c>
      <x:c r="CK1379" t="str">
        <x:v>Yes</x:v>
      </x:c>
      <x:c r="CL1379" t="str">
        <x:v>Yes</x:v>
      </x:c>
      <x:c r="CM1379" t="str">
        <x:v>Clear</x:v>
      </x:c>
      <x:c r="CN1379" t="str">
        <x:v>Verified — clear</x:v>
      </x:c>
      <x:c r="CO1379" t="n">
        <x:v>46272</x:v>
      </x:c>
      <x:c r="CP1379" t="str">
        <x:v>https://pubmed.ncbi.nlm.nih.gov/15856579/</x:v>
      </x:c>
      <x:c r="CQ1379"/>
      <x:c r="CR1379"/>
      <x:c r="CS1379"/>
      <x:c r="CT1379"/>
      <x:c r="CU1379"/>
      <x:c r="CV1379"/>
      <x:c r="CW1379"/>
      <x:c r="CX1379"/>
      <x:c r="CY1379"/>
      <x:c r="CZ1379"/>
      <x:c r="DA1379"/>
      <x:c r="DB1379" t="str">
        <x:f>IF(L1379="","",IF(AND(COUNT(CU1379:DA1379)=7,OR(CU1379=0,CU1379=1,CU1379=2),OR(CV1379=0,CV1379=1,CV1379=2),OR(CW1379=0,CW1379=1,CW1379=2),OR(CX1379=0,CX1379=1,CX1379=2),OR(CY1379=0,CY1379=1,CY1379=2),OR(CZ1379=0,CZ1379=1,CZ1379=2),OR(DA1379=0,DA1379=1,DA1379=2)),SUM(CU1379:DA1379),""))</x:f>
      </x:c>
      <x:c r="DC1379" t="str">
        <x:f>IF(DB1379="","",ROUND(DB1379/14*10,1))</x:f>
      </x:c>
      <x:c r="DD1379" t="str">
        <x:v>Pending</x:v>
      </x:c>
      <x:c r="DE1379" t="str">
        <x:f>IF(L1379="","",IF(DC1379="","Pending",IF(DD1379="Yes","CONDITIONAL — safety override",IF(DC1379&gt;=8,"HIGH",IF(DC1379&gt;=5,"CONDITIONAL","LOW")))))</x:f>
        <x:v>Pending</x:v>
      </x:c>
      <x:c r="DF1379" t="str">
        <x:v>Pending screening and full-text appraisal; no transferability judgment made at identification.</x:v>
      </x:c>
      <x:c r="DG1379"/>
      <x:c r="DH1379"/>
      <x:c r="DI1379"/>
      <x:c r="DJ1379"/>
      <x:c r="DK1379"/>
      <x:c r="DL1379"/>
      <x:c r="DM1379"/>
      <x:c r="DN1379"/>
      <x:c r="DO1379"/>
      <x:c r="DP1379"/>
      <x:c r="DQ1379"/>
      <x:c r="DR1379"/>
      <x:c r="DS1379"/>
      <x:c r="DT1379"/>
      <x:c r="DU1379"/>
      <x:c r="DV1379"/>
      <x:c r="DW1379"/>
      <x:c r="DX1379"/>
      <x:c r="DY1379"/>
      <x:c r="DZ1379" t="str">
        <x:v>Title/abstract screening alone does not establish effectiveness, causality, methodological quality, transferability to Brazilian public safety or an institutional recommendation.</x:v>
      </x:c>
      <x:c r="EA1379" t="str">
        <x:v>Pending</x:v>
      </x:c>
      <x:c r="EB1379" t="str">
        <x:f>IF(L1379="","",IF(EC1379="READY","Yes","No / Pending"))</x:f>
        <x:v>No / Pending</x:v>
      </x:c>
      <x:c r="EC1379" t="str">
        <x:f>IF(L1379="","",IF(OR(ISNUMBER(SEARCH("Retracted Publication",Q1379)),CM1379="Retracted",CN1379="Retracted",CM1379="Expression of Concern",CN1379="Expression of Concern",F1379="Not used",CG1379="Critical",CH1379="High",CH1379="Critical"),"BLOCKED — integrity or use restriction",IF(AND(CJ1379="Yes",CK1379="Yes",CL1379="Yes"),IF(AND(CM1379="Clear",CN1379="Verified — clear"),IF(AND(AND(LEN(TRIM(CF1379))&gt;0,LEFT(LOWER(TRIM(CF1379)),7)&lt;&gt;"pending"),OR(CG1379="High",CG1379="Moderate"),OR(CH1379="Low",CH1379="Some concerns",CH1379="Not applicable")),IF(AND(DD1379="No",OR(DE1379="HIGH",DE1379="CONDITIONAL"),AND(LEN(TRIM(DF1379))&gt;0,LEFT(LOWER(TRIM(DF1379)),7)&lt;&gt;"pending")),IF(AND(AND(LEN(TRIM(DT1379))&gt;0,LEFT(LOWER(TRIM(DT1379)),7)&lt;&gt;"pending"),AND(LEN(TRIM(DU1379))&gt;0,LEFT(LOWER(TRIM(DU1379)),7)&lt;&gt;"pending"),OR(AND(LEN(TRIM(DV1379))&gt;0,LEFT(LOWER(TRIM(DV1379)),7)&lt;&gt;"pending"),AND(LEN(TRIM(DW1379))&gt;0,LEFT(LOWER(TRIM(DW1379)),7)&lt;&gt;"pending")),AND(LEN(TRIM(DX1379))&gt;0,LEFT(LOWER(TRIM(DX1379)),7)&lt;&gt;"pending")),IF(AND(F1379="Claim-ready",OR(EA1379="Strong",EA1379="Moderate"),AND(LEN(TRIM(G1379))&gt;0,LEFT(LOWER(TRIM(G1379)),7)&lt;&gt;"pending"),G1379&lt;&gt;"No substantive use decision is permitted from identification metadata alone.",AND(LEN(TRIM(DZ1379))&gt;0,LEFT(LOWER(TRIM(DZ1379)),7)&lt;&gt;"pending"),DZ1379&lt;&gt;"Identification metadata alone does not permit any substantive scientific, causal, operational, or institutional claim.",AND(LEN(TRIM(EI1379))&gt;0,LEFT(LOWER(TRIM(EI1379)),7)&lt;&gt;"pending"),ISNUMBER(EH1379),EH1379&gt;0),"READY","PENDING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79" t="str">
        <x:v>Pending</x:v>
      </x:c>
      <x:c r="EE1379"/>
      <x:c r="EF1379" t="str">
        <x:v>Pending</x:v>
      </x:c>
      <x:c r="EG1379" t="str">
        <x:v>Pending</x:v>
      </x:c>
      <x:c r="EH1379"/>
      <x:c r="EI1379" s="501"/>
      <x:c r="EJ1379"/>
      <x:c r="EK1379" t="str">
        <x:v>Pending</x:v>
      </x:c>
      <x:c r="EL1379" t="n">
        <x:v>46272</x:v>
      </x:c>
      <x:c r="EM1379" t="str">
        <x:v>Production PubMed record imported and reconciled to Zotero item 9D6FZL7K;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79" t="n">
        <x:f>IF(L1379="","",(IF(N1379&lt;&gt;"",1,0)+IF(O1379&lt;&gt;"",1,0)+IF(AJ1379&lt;&gt;"",1,0)+IF(AU1379&lt;&gt;"",1,0)+IF(BE1379&lt;&gt;"",1,0)+IF(CF1379&lt;&gt;"",1,0)+IF(CJ1379="Yes",1,0)+IF(CL1379="Yes",1,0)+IF(DE1379&lt;&gt;"Pending",1,0)+IF(F1379&lt;&gt;"",1,0)+IF(DZ1379&lt;&gt;"",1,0)+IF(EI1379&lt;&gt;"",1,0))/12)</x:f>
        <x:v>0.5</x:v>
      </x:c>
    </x:row>
    <x:row r="1380">
      <x:c r="A1380" t="str">
        <x:v>EV-1377</x:v>
      </x:c>
      <x:c r="B1380" t="str">
        <x:v>Integrity check</x:v>
      </x:c>
      <x:c r="C1380" t="str">
        <x:f>IF(L1380="","",IF(LEFT(EC1380,7)="BLOCKED","🔴 Do not use for conclusion",IF(EB1380="Yes","🟢 Claim-ready","🟡 Caution / context")))</x:f>
        <x:v>🟡 Caution / context</x:v>
      </x:c>
      <x:c r="D1380" t="str">
        <x:f>IF(L1380="","",EC1380)</x:f>
        <x:v>PENDING — appropriate appraisal</x:v>
      </x:c>
      <x:c r="E1380" t="str">
        <x:v>P3 — Medium</x:v>
      </x:c>
      <x:c r="F1380" t="str">
        <x:v>Pending</x:v>
      </x:c>
      <x:c r="G1380" t="str">
        <x:v>Title/abstract identify an explicit tactical/public-safety context and readiness domain; retain for full-text assessment.</x:v>
      </x:c>
      <x:c r="H1380" t="str">
        <x:v>Obtain and review lawful full text; confirm human adjudication; then select a design-specific appraisal instrument.</x:v>
      </x:c>
      <x:c r="I1380"/>
      <x:c r="J1380" t="str">
        <x:v>B — APHT / Medical Readiness</x:v>
      </x:c>
      <x:c r="K1380" t="str">
        <x:v>IDENTIFIED</x:v>
      </x:c>
      <x:c r="L1380" t="str">
        <x:v>Triage decisions of United Kingdom police firearms officers using a multiple-casualty scenario paper exercise.</x:v>
      </x:c>
      <x:c r="M1380"/>
      <x:c r="N1380" t="str">
        <x:v>Kilner, Tim; Hall, F John</x:v>
      </x:c>
      <x:c r="O1380" t="n">
        <x:v>2005</x:v>
      </x:c>
      <x:c r="P1380" t="str">
        <x:v>Prehospital and disaster medicine</x:v>
      </x:c>
      <x:c r="Q1380" t="str">
        <x:v>Evaluation Study; Journal Article</x:v>
      </x:c>
      <x:c r="R1380" t="str">
        <x:v>Unclear</x:v>
      </x:c>
      <x:c r="S1380" t="str">
        <x:v>Unknown</x:v>
      </x:c>
      <x:c r="T1380" t="str">
        <x:v>eng</x:v>
      </x:c>
      <x:c r="U1380" t="str">
        <x:v>https://pubmed.ncbi.nlm.nih.gov/15748014/</x:v>
      </x:c>
      <x:c r="V1380" t="str">
        <x:v>10.1017/s1049023x00002132</x:v>
      </x:c>
      <x:c r="W1380" t="str">
        <x:f>IF(V1380="","",LOWER(SUBSTITUTE(SUBSTITUTE(SUBSTITUTE(SUBSTITUTE(TRIM(V1380),"https://doi.org/",""),"http://doi.org/",""),"https://dx.doi.org/",""),"doi:","")))</x:f>
        <x:v>10.1017/s1049023x00002132</x:v>
      </x:c>
      <x:c r="X1380" t="str">
        <x:v>15748014</x:v>
      </x:c>
      <x:c r="Y1380" t="str"/>
      <x:c r="Z1380"/>
      <x:c r="AA1380" t="str">
        <x:v>PubMed/MEDLINE</x:v>
      </x:c>
      <x:c r="AB1380" t="str">
        <x:v>PUBMED-B-v1.0-2026-08-28</x:v>
      </x:c>
      <x:c r="AC1380" t="str">
        <x:v>SP-PUBMED-B-20260828</x:v>
      </x:c>
      <x:c r="AD1380" s="499" t="n">
        <x:v>46262</x:v>
      </x:c>
      <x:c r="AE1380" s="499" t="n">
        <x:v>46272</x:v>
      </x:c>
      <x:c r="AF1380" t="str">
        <x:v>AZU2I7LD</x:v>
      </x:c>
      <x:c r="AG1380"/>
      <x:c r="AH1380" t="str">
        <x:v>Tactical Athlete → Operational Readiness Brazil</x:v>
      </x:c>
      <x:c r="AI1380" t="str">
        <x:v>evidence-family:B</x:v>
      </x:c>
      <x:c r="AJ1380"/>
      <x:c r="AK1380" t="str">
        <x:f>IF(AJ1380="","",IF(OR(LOWER(AJ1380)="brazil",LOWER(AJ1380)="brasil"),"Yes","No"))</x:f>
      </x:c>
      <x:c r="AL1380"/>
      <x:c r="AM1380"/>
      <x:c r="AN1380"/>
      <x:c r="AO1380"/>
      <x:c r="AP1380"/>
      <x:c r="AQ1380"/>
      <x:c r="AR1380"/>
      <x:c r="AS1380"/>
      <x:c r="AT1380"/>
      <x:c r="AU1380"/>
      <x:c r="AV1380"/>
      <x:c r="AW1380"/>
      <x:c r="AX1380"/>
      <x:c r="AY1380"/>
      <x:c r="AZ1380"/>
      <x:c r="BA1380"/>
      <x:c r="BB1380"/>
      <x:c r="BC1380"/>
      <x:c r="BD1380"/>
      <x:c r="BE1380"/>
      <x:c r="BF1380"/>
      <x:c r="BG1380"/>
      <x:c r="BH1380"/>
      <x:c r="BI1380"/>
      <x:c r="BJ1380"/>
      <x:c r="BK1380"/>
      <x:c r="BL1380"/>
      <x:c r="BM1380"/>
      <x:c r="BN1380"/>
      <x:c r="BO1380"/>
      <x:c r="BP1380"/>
      <x:c r="BQ1380"/>
      <x:c r="BR1380"/>
      <x:c r="BS1380"/>
      <x:c r="BT1380"/>
      <x:c r="BU1380"/>
      <x:c r="BV1380"/>
      <x:c r="BW1380"/>
      <x:c r="BX1380"/>
      <x:c r="BY1380"/>
      <x:c r="BZ1380"/>
      <x:c r="CA1380"/>
      <x:c r="CB1380"/>
      <x:c r="CC1380"/>
      <x:c r="CD1380"/>
      <x:c r="CE1380"/>
      <x:c r="CF1380"/>
      <x:c r="CG1380"/>
      <x:c r="CH1380"/>
      <x:c r="CI1380"/>
      <x:c r="CJ1380" t="str">
        <x:v>Yes</x:v>
      </x:c>
      <x:c r="CK1380" t="str">
        <x:v>Yes</x:v>
      </x:c>
      <x:c r="CL1380" t="str">
        <x:v>Yes</x:v>
      </x:c>
      <x:c r="CM1380" t="str">
        <x:v>Clear</x:v>
      </x:c>
      <x:c r="CN1380" t="str">
        <x:v>Verified — clear</x:v>
      </x:c>
      <x:c r="CO1380" t="n">
        <x:v>46272</x:v>
      </x:c>
      <x:c r="CP1380" t="str">
        <x:v>https://pubmed.ncbi.nlm.nih.gov/15748014/</x:v>
      </x:c>
      <x:c r="CQ1380"/>
      <x:c r="CR1380"/>
      <x:c r="CS1380"/>
      <x:c r="CT1380"/>
      <x:c r="CU1380"/>
      <x:c r="CV1380"/>
      <x:c r="CW1380"/>
      <x:c r="CX1380"/>
      <x:c r="CY1380"/>
      <x:c r="CZ1380"/>
      <x:c r="DA1380"/>
      <x:c r="DB1380" t="str">
        <x:f>IF(L1380="","",IF(AND(COUNT(CU1380:DA1380)=7,OR(CU1380=0,CU1380=1,CU1380=2),OR(CV1380=0,CV1380=1,CV1380=2),OR(CW1380=0,CW1380=1,CW1380=2),OR(CX1380=0,CX1380=1,CX1380=2),OR(CY1380=0,CY1380=1,CY1380=2),OR(CZ1380=0,CZ1380=1,CZ1380=2),OR(DA1380=0,DA1380=1,DA1380=2)),SUM(CU1380:DA1380),""))</x:f>
      </x:c>
      <x:c r="DC1380" t="str">
        <x:f>IF(DB1380="","",ROUND(DB1380/14*10,1))</x:f>
      </x:c>
      <x:c r="DD1380" t="str">
        <x:v>Pending</x:v>
      </x:c>
      <x:c r="DE1380" t="str">
        <x:f>IF(L1380="","",IF(DC1380="","Pending",IF(DD1380="Yes","CONDITIONAL — safety override",IF(DC1380&gt;=8,"HIGH",IF(DC1380&gt;=5,"CONDITIONAL","LOW")))))</x:f>
        <x:v>Pending</x:v>
      </x:c>
      <x:c r="DF1380" t="str">
        <x:v>Pending screening and full-text appraisal; no transferability judgment made at identification.</x:v>
      </x:c>
      <x:c r="DG1380"/>
      <x:c r="DH1380"/>
      <x:c r="DI1380"/>
      <x:c r="DJ1380"/>
      <x:c r="DK1380"/>
      <x:c r="DL1380"/>
      <x:c r="DM1380"/>
      <x:c r="DN1380"/>
      <x:c r="DO1380"/>
      <x:c r="DP1380"/>
      <x:c r="DQ1380"/>
      <x:c r="DR1380"/>
      <x:c r="DS1380"/>
      <x:c r="DT1380"/>
      <x:c r="DU1380"/>
      <x:c r="DV1380"/>
      <x:c r="DW1380"/>
      <x:c r="DX1380"/>
      <x:c r="DY1380"/>
      <x:c r="DZ1380" t="str">
        <x:v>Title/abstract screening alone does not establish effectiveness, causality, methodological quality, transferability to Brazilian public safety or an institutional recommendation.</x:v>
      </x:c>
      <x:c r="EA1380" t="str">
        <x:v>Pending</x:v>
      </x:c>
      <x:c r="EB1380" t="str">
        <x:f>IF(L1380="","",IF(EC1380="READY","Yes","No / Pending"))</x:f>
        <x:v>No / Pending</x:v>
      </x:c>
      <x:c r="EC1380" t="str">
        <x:f>IF(L1380="","",IF(OR(ISNUMBER(SEARCH("Retracted Publication",Q1380)),CM1380="Retracted",CN1380="Retracted",CM1380="Expression of Concern",CN1380="Expression of Concern",F1380="Not used",CG1380="Critical",CH1380="High",CH1380="Critical"),"BLOCKED — integrity or use restriction",IF(AND(CJ1380="Yes",CK1380="Yes",CL1380="Yes"),IF(AND(CM1380="Clear",CN1380="Verified — clear"),IF(AND(AND(LEN(TRIM(CF1380))&gt;0,LEFT(LOWER(TRIM(CF1380)),7)&lt;&gt;"pending"),OR(CG1380="High",CG1380="Moderate"),OR(CH1380="Low",CH1380="Some concerns",CH1380="Not applicable")),IF(AND(DD1380="No",OR(DE1380="HIGH",DE1380="CONDITIONAL"),AND(LEN(TRIM(DF1380))&gt;0,LEFT(LOWER(TRIM(DF1380)),7)&lt;&gt;"pending")),IF(AND(AND(LEN(TRIM(DT1380))&gt;0,LEFT(LOWER(TRIM(DT1380)),7)&lt;&gt;"pending"),AND(LEN(TRIM(DU1380))&gt;0,LEFT(LOWER(TRIM(DU1380)),7)&lt;&gt;"pending"),OR(AND(LEN(TRIM(DV1380))&gt;0,LEFT(LOWER(TRIM(DV1380)),7)&lt;&gt;"pending"),AND(LEN(TRIM(DW1380))&gt;0,LEFT(LOWER(TRIM(DW1380)),7)&lt;&gt;"pending")),AND(LEN(TRIM(DX1380))&gt;0,LEFT(LOWER(TRIM(DX1380)),7)&lt;&gt;"pending")),IF(AND(F1380="Claim-ready",OR(EA1380="Strong",EA1380="Moderate"),AND(LEN(TRIM(G1380))&gt;0,LEFT(LOWER(TRIM(G1380)),7)&lt;&gt;"pending"),G1380&lt;&gt;"No substantive use decision is permitted from identification metadata alone.",AND(LEN(TRIM(DZ1380))&gt;0,LEFT(LOWER(TRIM(DZ1380)),7)&lt;&gt;"pending"),DZ1380&lt;&gt;"Identification metadata alone does not permit any substantive scientific, causal, operational, or institutional claim.",AND(LEN(TRIM(EI1380))&gt;0,LEFT(LOWER(TRIM(EI1380)),7)&lt;&gt;"pending"),ISNUMBER(EH1380),EH1380&gt;0),"READY","PENDING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0" t="str">
        <x:v>Pending</x:v>
      </x:c>
      <x:c r="EE1380"/>
      <x:c r="EF1380" t="str">
        <x:v>Pending</x:v>
      </x:c>
      <x:c r="EG1380" t="str">
        <x:v>Pending</x:v>
      </x:c>
      <x:c r="EH1380"/>
      <x:c r="EI1380" s="501"/>
      <x:c r="EJ1380"/>
      <x:c r="EK1380" t="str">
        <x:v>Pending</x:v>
      </x:c>
      <x:c r="EL1380" t="n">
        <x:v>46272</x:v>
      </x:c>
      <x:c r="EM1380" t="str">
        <x:v>Production PubMed record imported and reconciled to Zotero item AZU2I7LD;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0" t="n">
        <x:f>IF(L1380="","",(IF(N1380&lt;&gt;"",1,0)+IF(O1380&lt;&gt;"",1,0)+IF(AJ1380&lt;&gt;"",1,0)+IF(AU1380&lt;&gt;"",1,0)+IF(BE1380&lt;&gt;"",1,0)+IF(CF1380&lt;&gt;"",1,0)+IF(CJ1380="Yes",1,0)+IF(CL1380="Yes",1,0)+IF(DE1380&lt;&gt;"Pending",1,0)+IF(F1380&lt;&gt;"",1,0)+IF(DZ1380&lt;&gt;"",1,0)+IF(EI1380&lt;&gt;"",1,0))/12)</x:f>
        <x:v>0.5</x:v>
      </x:c>
    </x:row>
    <x:row r="1381">
      <x:c r="A1381" t="str">
        <x:v>EV-1378</x:v>
      </x:c>
      <x:c r="B1381" t="str">
        <x:v>Integrity check</x:v>
      </x:c>
      <x:c r="C1381" t="str">
        <x:f>IF(L1381="","",IF(LEFT(EC1381,7)="BLOCKED","🔴 Do not use for conclusion",IF(EB1381="Yes","🟢 Claim-ready","🟡 Caution / context")))</x:f>
        <x:v>🟡 Caution / context</x:v>
      </x:c>
      <x:c r="D1381" t="str">
        <x:f>IF(L1381="","",EC1381)</x:f>
        <x:v>PENDING — appropriate appraisal</x:v>
      </x:c>
      <x:c r="E1381" t="str">
        <x:v>P3 — Medium</x:v>
      </x:c>
      <x:c r="F1381" t="str">
        <x:v>Pending</x:v>
      </x:c>
      <x:c r="G1381" t="str">
        <x:v>Title/abstract identify an explicit operational APHT/medical-readiness topic; retain for full-text assessment.</x:v>
      </x:c>
      <x:c r="H1381" t="str">
        <x:v>Obtain and review lawful full text; confirm human adjudication; then select a design-specific appraisal instrument.</x:v>
      </x:c>
      <x:c r="I1381"/>
      <x:c r="J1381" t="str">
        <x:v>B — APHT / Medical Readiness</x:v>
      </x:c>
      <x:c r="K1381" t="str">
        <x:v>IDENTIFIED</x:v>
      </x:c>
      <x:c r="L1381" t="str">
        <x:v>Successful development and implementation of' a tactical emergency medical technician training program for United States federal agents.</x:v>
      </x:c>
      <x:c r="M1381"/>
      <x:c r="N1381" t="str">
        <x:v>Ciccone, Teriggi J; Anderson, Phillip D; Gann, Chon A D; Riley, J Michael; Maxwell, Michael; Hopkins, Robert; Ciottone, Gregory</x:v>
      </x:c>
      <x:c r="O1381" t="n">
        <x:v>2005</x:v>
      </x:c>
      <x:c r="P1381" t="str">
        <x:v>Prehospital and disaster medicine</x:v>
      </x:c>
      <x:c r="Q1381" t="str">
        <x:v>Journal Article</x:v>
      </x:c>
      <x:c r="R1381" t="str">
        <x:v>Unclear</x:v>
      </x:c>
      <x:c r="S1381" t="str">
        <x:v>Unknown</x:v>
      </x:c>
      <x:c r="T1381" t="str">
        <x:v>eng</x:v>
      </x:c>
      <x:c r="U1381" t="str">
        <x:v>https://pubmed.ncbi.nlm.nih.gov/15748013/</x:v>
      </x:c>
      <x:c r="V1381" t="str">
        <x:v>10.1017/s1049023x00002120</x:v>
      </x:c>
      <x:c r="W1381" t="str">
        <x:f>IF(V1381="","",LOWER(SUBSTITUTE(SUBSTITUTE(SUBSTITUTE(SUBSTITUTE(TRIM(V1381),"https://doi.org/",""),"http://doi.org/",""),"https://dx.doi.org/",""),"doi:","")))</x:f>
        <x:v>10.1017/s1049023x00002120</x:v>
      </x:c>
      <x:c r="X1381" t="str">
        <x:v>15748013</x:v>
      </x:c>
      <x:c r="Y1381" t="str"/>
      <x:c r="Z1381"/>
      <x:c r="AA1381" t="str">
        <x:v>PubMed/MEDLINE</x:v>
      </x:c>
      <x:c r="AB1381" t="str">
        <x:v>PUBMED-B-v1.0-2026-08-28</x:v>
      </x:c>
      <x:c r="AC1381" t="str">
        <x:v>SP-PUBMED-B-20260828</x:v>
      </x:c>
      <x:c r="AD1381" s="499" t="n">
        <x:v>46262</x:v>
      </x:c>
      <x:c r="AE1381" s="499" t="n">
        <x:v>46272</x:v>
      </x:c>
      <x:c r="AF1381" t="str">
        <x:v>HRNPCIDG</x:v>
      </x:c>
      <x:c r="AG1381"/>
      <x:c r="AH1381" t="str">
        <x:v>Tactical Athlete → Operational Readiness Brazil</x:v>
      </x:c>
      <x:c r="AI1381" t="str">
        <x:v>evidence-family:B</x:v>
      </x:c>
      <x:c r="AJ1381"/>
      <x:c r="AK1381" t="str">
        <x:f>IF(AJ1381="","",IF(OR(LOWER(AJ1381)="brazil",LOWER(AJ1381)="brasil"),"Yes","No"))</x:f>
      </x:c>
      <x:c r="AL1381"/>
      <x:c r="AM1381"/>
      <x:c r="AN1381"/>
      <x:c r="AO1381"/>
      <x:c r="AP1381"/>
      <x:c r="AQ1381"/>
      <x:c r="AR1381"/>
      <x:c r="AS1381"/>
      <x:c r="AT1381"/>
      <x:c r="AU1381"/>
      <x:c r="AV1381"/>
      <x:c r="AW1381"/>
      <x:c r="AX1381"/>
      <x:c r="AY1381"/>
      <x:c r="AZ1381"/>
      <x:c r="BA1381"/>
      <x:c r="BB1381"/>
      <x:c r="BC1381"/>
      <x:c r="BD1381"/>
      <x:c r="BE1381"/>
      <x:c r="BF1381"/>
      <x:c r="BG1381"/>
      <x:c r="BH1381"/>
      <x:c r="BI1381"/>
      <x:c r="BJ1381"/>
      <x:c r="BK1381"/>
      <x:c r="BL1381"/>
      <x:c r="BM1381"/>
      <x:c r="BN1381"/>
      <x:c r="BO1381"/>
      <x:c r="BP1381"/>
      <x:c r="BQ1381"/>
      <x:c r="BR1381"/>
      <x:c r="BS1381"/>
      <x:c r="BT1381"/>
      <x:c r="BU1381"/>
      <x:c r="BV1381"/>
      <x:c r="BW1381"/>
      <x:c r="BX1381"/>
      <x:c r="BY1381"/>
      <x:c r="BZ1381"/>
      <x:c r="CA1381"/>
      <x:c r="CB1381"/>
      <x:c r="CC1381"/>
      <x:c r="CD1381"/>
      <x:c r="CE1381"/>
      <x:c r="CF1381"/>
      <x:c r="CG1381"/>
      <x:c r="CH1381"/>
      <x:c r="CI1381"/>
      <x:c r="CJ1381" t="str">
        <x:v>Yes</x:v>
      </x:c>
      <x:c r="CK1381" t="str">
        <x:v>Yes</x:v>
      </x:c>
      <x:c r="CL1381" t="str">
        <x:v>Yes</x:v>
      </x:c>
      <x:c r="CM1381" t="str">
        <x:v>Clear</x:v>
      </x:c>
      <x:c r="CN1381" t="str">
        <x:v>Verified — clear</x:v>
      </x:c>
      <x:c r="CO1381" t="n">
        <x:v>46272</x:v>
      </x:c>
      <x:c r="CP1381" t="str">
        <x:v>https://pubmed.ncbi.nlm.nih.gov/15748013/</x:v>
      </x:c>
      <x:c r="CQ1381"/>
      <x:c r="CR1381"/>
      <x:c r="CS1381"/>
      <x:c r="CT1381"/>
      <x:c r="CU1381"/>
      <x:c r="CV1381"/>
      <x:c r="CW1381"/>
      <x:c r="CX1381"/>
      <x:c r="CY1381"/>
      <x:c r="CZ1381"/>
      <x:c r="DA1381"/>
      <x:c r="DB1381" t="str">
        <x:f>IF(L1381="","",IF(AND(COUNT(CU1381:DA1381)=7,OR(CU1381=0,CU1381=1,CU1381=2),OR(CV1381=0,CV1381=1,CV1381=2),OR(CW1381=0,CW1381=1,CW1381=2),OR(CX1381=0,CX1381=1,CX1381=2),OR(CY1381=0,CY1381=1,CY1381=2),OR(CZ1381=0,CZ1381=1,CZ1381=2),OR(DA1381=0,DA1381=1,DA1381=2)),SUM(CU1381:DA1381),""))</x:f>
      </x:c>
      <x:c r="DC1381" t="str">
        <x:f>IF(DB1381="","",ROUND(DB1381/14*10,1))</x:f>
      </x:c>
      <x:c r="DD1381" t="str">
        <x:v>Pending</x:v>
      </x:c>
      <x:c r="DE1381" t="str">
        <x:f>IF(L1381="","",IF(DC1381="","Pending",IF(DD1381="Yes","CONDITIONAL — safety override",IF(DC1381&gt;=8,"HIGH",IF(DC1381&gt;=5,"CONDITIONAL","LOW")))))</x:f>
        <x:v>Pending</x:v>
      </x:c>
      <x:c r="DF1381" t="str">
        <x:v>Pending screening and full-text appraisal; no transferability judgment made at identification.</x:v>
      </x:c>
      <x:c r="DG1381"/>
      <x:c r="DH1381"/>
      <x:c r="DI1381"/>
      <x:c r="DJ1381"/>
      <x:c r="DK1381"/>
      <x:c r="DL1381"/>
      <x:c r="DM1381"/>
      <x:c r="DN1381"/>
      <x:c r="DO1381"/>
      <x:c r="DP1381"/>
      <x:c r="DQ1381"/>
      <x:c r="DR1381"/>
      <x:c r="DS1381"/>
      <x:c r="DT1381"/>
      <x:c r="DU1381"/>
      <x:c r="DV1381"/>
      <x:c r="DW1381"/>
      <x:c r="DX1381"/>
      <x:c r="DY1381"/>
      <x:c r="DZ1381" t="str">
        <x:v>Title/abstract screening alone does not establish effectiveness, causality, methodological quality, transferability to Brazilian public safety or an institutional recommendation.</x:v>
      </x:c>
      <x:c r="EA1381" t="str">
        <x:v>Pending</x:v>
      </x:c>
      <x:c r="EB1381" t="str">
        <x:f>IF(L1381="","",IF(EC1381="READY","Yes","No / Pending"))</x:f>
        <x:v>No / Pending</x:v>
      </x:c>
      <x:c r="EC1381" t="str">
        <x:f>IF(L1381="","",IF(OR(ISNUMBER(SEARCH("Retracted Publication",Q1381)),CM1381="Retracted",CN1381="Retracted",CM1381="Expression of Concern",CN1381="Expression of Concern",F1381="Not used",CG1381="Critical",CH1381="High",CH1381="Critical"),"BLOCKED — integrity or use restriction",IF(AND(CJ1381="Yes",CK1381="Yes",CL1381="Yes"),IF(AND(CM1381="Clear",CN1381="Verified — clear"),IF(AND(AND(LEN(TRIM(CF1381))&gt;0,LEFT(LOWER(TRIM(CF1381)),7)&lt;&gt;"pending"),OR(CG1381="High",CG1381="Moderate"),OR(CH1381="Low",CH1381="Some concerns",CH1381="Not applicable")),IF(AND(DD1381="No",OR(DE1381="HIGH",DE1381="CONDITIONAL"),AND(LEN(TRIM(DF1381))&gt;0,LEFT(LOWER(TRIM(DF1381)),7)&lt;&gt;"pending")),IF(AND(AND(LEN(TRIM(DT1381))&gt;0,LEFT(LOWER(TRIM(DT1381)),7)&lt;&gt;"pending"),AND(LEN(TRIM(DU1381))&gt;0,LEFT(LOWER(TRIM(DU1381)),7)&lt;&gt;"pending"),OR(AND(LEN(TRIM(DV1381))&gt;0,LEFT(LOWER(TRIM(DV1381)),7)&lt;&gt;"pending"),AND(LEN(TRIM(DW1381))&gt;0,LEFT(LOWER(TRIM(DW1381)),7)&lt;&gt;"pending")),AND(LEN(TRIM(DX1381))&gt;0,LEFT(LOWER(TRIM(DX1381)),7)&lt;&gt;"pending")),IF(AND(F1381="Claim-ready",OR(EA1381="Strong",EA1381="Moderate"),AND(LEN(TRIM(G1381))&gt;0,LEFT(LOWER(TRIM(G1381)),7)&lt;&gt;"pending"),G1381&lt;&gt;"No substantive use decision is permitted from identification metadata alone.",AND(LEN(TRIM(DZ1381))&gt;0,LEFT(LOWER(TRIM(DZ1381)),7)&lt;&gt;"pending"),DZ1381&lt;&gt;"Identification metadata alone does not permit any substantive scientific, causal, operational, or institutional claim.",AND(LEN(TRIM(EI1381))&gt;0,LEFT(LOWER(TRIM(EI1381)),7)&lt;&gt;"pending"),ISNUMBER(EH1381),EH1381&gt;0),"READY","PENDING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1" t="str">
        <x:v>Pending</x:v>
      </x:c>
      <x:c r="EE1381"/>
      <x:c r="EF1381" t="str">
        <x:v>Pending</x:v>
      </x:c>
      <x:c r="EG1381" t="str">
        <x:v>Pending</x:v>
      </x:c>
      <x:c r="EH1381"/>
      <x:c r="EI1381" s="501"/>
      <x:c r="EJ1381"/>
      <x:c r="EK1381" t="str">
        <x:v>Pending</x:v>
      </x:c>
      <x:c r="EL1381" t="n">
        <x:v>46272</x:v>
      </x:c>
      <x:c r="EM1381" t="str">
        <x:v>Production PubMed record imported and reconciled to Zotero item HRNPCIDG;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1" t="n">
        <x:f>IF(L1381="","",(IF(N1381&lt;&gt;"",1,0)+IF(O1381&lt;&gt;"",1,0)+IF(AJ1381&lt;&gt;"",1,0)+IF(AU1381&lt;&gt;"",1,0)+IF(BE1381&lt;&gt;"",1,0)+IF(CF1381&lt;&gt;"",1,0)+IF(CJ1381="Yes",1,0)+IF(CL1381="Yes",1,0)+IF(DE1381&lt;&gt;"Pending",1,0)+IF(F1381&lt;&gt;"",1,0)+IF(DZ1381&lt;&gt;"",1,0)+IF(EI1381&lt;&gt;"",1,0))/12)</x:f>
        <x:v>0.5</x:v>
      </x:c>
    </x:row>
    <x:row r="1382">
      <x:c r="A1382" t="str">
        <x:v>EV-1379</x:v>
      </x:c>
      <x:c r="B1382" t="str">
        <x:v>Integrity check</x:v>
      </x:c>
      <x:c r="C1382" t="str">
        <x:f>IF(L1382="","",IF(LEFT(EC1382,7)="BLOCKED","🔴 Do not use for conclusion",IF(EB1382="Yes","🟢 Claim-ready","🟡 Caution / context")))</x:f>
        <x:v>🟡 Caution / context</x:v>
      </x:c>
      <x:c r="D1382" t="str">
        <x:f>IF(L1382="","",EC1382)</x:f>
        <x:v>PENDING — integrity resolution</x:v>
      </x:c>
      <x:c r="E1382" t="str">
        <x:v>P2 — High</x:v>
      </x:c>
      <x:c r="F1382" t="str">
        <x:v>Pending</x:v>
      </x:c>
      <x:c r="G1382" t="str">
        <x:v>Title/abstract identify an explicit tactical/public-safety context and readiness domain; retain for full-text assessment.</x:v>
      </x:c>
      <x:c r="H1382" t="str">
        <x:v>Obtain and review lawful full text; confirm human adjudication; then select a design-specific appraisal instrument.</x:v>
      </x:c>
      <x:c r="I1382"/>
      <x:c r="J1382" t="str">
        <x:v>A — Core</x:v>
      </x:c>
      <x:c r="K1382" t="str">
        <x:v>IDENTIFIED</x:v>
      </x:c>
      <x:c r="L1382" t="str">
        <x:v>Caffeine restores engagement speed but not shooting precision following 22 h of active wakefulness.</x:v>
      </x:c>
      <x:c r="M1382"/>
      <x:c r="N1382" t="str">
        <x:v>Tikuisis, Peter; Keefe, Allan A; McLellan, Tom M; Kamimori, Gary</x:v>
      </x:c>
      <x:c r="O1382" t="n">
        <x:v>2004</x:v>
      </x:c>
      <x:c r="P1382" t="str">
        <x:v>Aviation, space, and environmental medicine</x:v>
      </x:c>
      <x:c r="Q1382" t="str">
        <x:v>Clinical Trial; Controlled Clinical Trial; Journal Article</x:v>
      </x:c>
      <x:c r="R1382" t="str">
        <x:v>Unclear</x:v>
      </x:c>
      <x:c r="S1382" t="str">
        <x:v>Unknown</x:v>
      </x:c>
      <x:c r="T1382" t="str">
        <x:v>eng</x:v>
      </x:c>
      <x:c r="U1382" t="str">
        <x:v>https://pubmed.ncbi.nlm.nih.gov/15460628/</x:v>
      </x:c>
      <x:c r="V1382" t="str"/>
      <x:c r="W1382" t="str">
        <x:f>IF(V1382="","",LOWER(SUBSTITUTE(SUBSTITUTE(SUBSTITUTE(SUBSTITUTE(TRIM(V1382),"https://doi.org/",""),"http://doi.org/",""),"https://dx.doi.org/",""),"doi:","")))</x:f>
      </x:c>
      <x:c r="X1382" t="str">
        <x:v>15460628</x:v>
      </x:c>
      <x:c r="Y1382" t="str"/>
      <x:c r="Z1382"/>
      <x:c r="AA1382" t="str">
        <x:v>PubMed/MEDLINE</x:v>
      </x:c>
      <x:c r="AB1382" t="str">
        <x:v>PUBMED-A-v1.0-2026-08-28</x:v>
      </x:c>
      <x:c r="AC1382" t="str">
        <x:v>SP-PUBMED-A-20260828</x:v>
      </x:c>
      <x:c r="AD1382" s="499" t="n">
        <x:v>46262</x:v>
      </x:c>
      <x:c r="AE1382" s="499" t="n">
        <x:v>46272</x:v>
      </x:c>
      <x:c r="AF1382" t="str">
        <x:v>Q3MG2N6N</x:v>
      </x:c>
      <x:c r="AG1382"/>
      <x:c r="AH1382" t="str">
        <x:v>Tactical Athlete → Operational Readiness Brazil</x:v>
      </x:c>
      <x:c r="AI1382" t="str">
        <x:v>evidence-family:A</x:v>
      </x:c>
      <x:c r="AJ1382"/>
      <x:c r="AK1382" t="str">
        <x:f>IF(AJ1382="","",IF(OR(LOWER(AJ1382)="brazil",LOWER(AJ1382)="brasil"),"Yes","No"))</x:f>
      </x:c>
      <x:c r="AL1382"/>
      <x:c r="AM1382"/>
      <x:c r="AN1382"/>
      <x:c r="AO1382"/>
      <x:c r="AP1382"/>
      <x:c r="AQ1382"/>
      <x:c r="AR1382"/>
      <x:c r="AS1382"/>
      <x:c r="AT1382"/>
      <x:c r="AU1382"/>
      <x:c r="AV1382"/>
      <x:c r="AW1382"/>
      <x:c r="AX1382"/>
      <x:c r="AY1382"/>
      <x:c r="AZ1382"/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/>
      <x:c r="BO1382"/>
      <x:c r="BP1382"/>
      <x:c r="BQ1382"/>
      <x:c r="BR1382"/>
      <x:c r="BS1382"/>
      <x:c r="BT1382"/>
      <x:c r="BU1382"/>
      <x:c r="BV1382"/>
      <x:c r="BW1382"/>
      <x:c r="BX1382"/>
      <x:c r="BY1382"/>
      <x:c r="BZ1382"/>
      <x:c r="CA1382"/>
      <x:c r="CB1382"/>
      <x:c r="CC1382"/>
      <x:c r="CD1382"/>
      <x:c r="CE1382"/>
      <x:c r="CF1382"/>
      <x:c r="CG1382"/>
      <x:c r="CH1382"/>
      <x:c r="CI1382"/>
      <x:c r="CJ1382" t="str">
        <x:v>Yes</x:v>
      </x:c>
      <x:c r="CK1382" t="str">
        <x:v>Yes</x:v>
      </x:c>
      <x:c r="CL1382" t="str">
        <x:v>Yes</x:v>
      </x:c>
      <x:c r="CM1382" t="str">
        <x:v>Correction</x:v>
      </x:c>
      <x:c r="CN1382" t="str">
        <x:v>Pending</x:v>
      </x:c>
      <x:c r="CO1382" t="n">
        <x:v>46272</x:v>
      </x:c>
      <x:c r="CP1382" t="str">
        <x:v>https://pubmed.ncbi.nlm.nih.gov/15460628/</x:v>
      </x:c>
      <x:c r="CQ1382"/>
      <x:c r="CR1382"/>
      <x:c r="CS1382"/>
      <x:c r="CT1382"/>
      <x:c r="CU1382"/>
      <x:c r="CV1382"/>
      <x:c r="CW1382"/>
      <x:c r="CX1382"/>
      <x:c r="CY1382"/>
      <x:c r="CZ1382"/>
      <x:c r="DA1382"/>
      <x:c r="DB1382" t="str">
        <x:f>IF(L1382="","",IF(AND(COUNT(CU1382:DA1382)=7,OR(CU1382=0,CU1382=1,CU1382=2),OR(CV1382=0,CV1382=1,CV1382=2),OR(CW1382=0,CW1382=1,CW1382=2),OR(CX1382=0,CX1382=1,CX1382=2),OR(CY1382=0,CY1382=1,CY1382=2),OR(CZ1382=0,CZ1382=1,CZ1382=2),OR(DA1382=0,DA1382=1,DA1382=2)),SUM(CU1382:DA1382),""))</x:f>
      </x:c>
      <x:c r="DC1382" t="str">
        <x:f>IF(DB1382="","",ROUND(DB1382/14*10,1))</x:f>
      </x:c>
      <x:c r="DD1382" t="str">
        <x:v>Pending</x:v>
      </x:c>
      <x:c r="DE1382" t="str">
        <x:f>IF(L1382="","",IF(DC1382="","Pending",IF(DD1382="Yes","CONDITIONAL — safety override",IF(DC1382&gt;=8,"HIGH",IF(DC1382&gt;=5,"CONDITIONAL","LOW")))))</x:f>
        <x:v>Pending</x:v>
      </x:c>
      <x:c r="DF1382" t="str">
        <x:v>Pending screening and full-text appraisal; no transferability judgment made at identification.</x:v>
      </x:c>
      <x:c r="DG1382"/>
      <x:c r="DH1382"/>
      <x:c r="DI1382"/>
      <x:c r="DJ1382"/>
      <x:c r="DK1382"/>
      <x:c r="DL1382"/>
      <x:c r="DM1382"/>
      <x:c r="DN1382"/>
      <x:c r="DO1382"/>
      <x:c r="DP1382"/>
      <x:c r="DQ1382"/>
      <x:c r="DR1382"/>
      <x:c r="DS1382"/>
      <x:c r="DT1382"/>
      <x:c r="DU1382"/>
      <x:c r="DV1382"/>
      <x:c r="DW1382"/>
      <x:c r="DX1382"/>
      <x:c r="DY1382"/>
      <x:c r="DZ1382" t="str">
        <x:v>Title/abstract screening alone does not establish effectiveness, causality, methodological quality, transferability to Brazilian public safety or an institutional recommendation.</x:v>
      </x:c>
      <x:c r="EA1382" t="str">
        <x:v>Pending</x:v>
      </x:c>
      <x:c r="EB1382" t="str">
        <x:f>IF(L1382="","",IF(EC1382="READY","Yes","No / Pending"))</x:f>
        <x:v>No / Pending</x:v>
      </x:c>
      <x:c r="EC1382" t="str">
        <x:f>IF(L1382="","",IF(OR(ISNUMBER(SEARCH("Retracted Publication",Q1382)),CM1382="Retracted",CN1382="Retracted",CM1382="Expression of Concern",CN1382="Expression of Concern",F1382="Not used",CG1382="Critical",CH1382="High",CH1382="Critical"),"BLOCKED — integrity or use restriction",IF(AND(CJ1382="Yes",CK1382="Yes",CL1382="Yes"),IF(AND(CM1382="Clear",CN1382="Verified — clear"),IF(AND(AND(LEN(TRIM(CF1382))&gt;0,LEFT(LOWER(TRIM(CF1382)),7)&lt;&gt;"pending"),OR(CG1382="High",CG1382="Moderate"),OR(CH1382="Low",CH1382="Some concerns",CH1382="Not applicable")),IF(AND(DD1382="No",OR(DE1382="HIGH",DE1382="CONDITIONAL"),AND(LEN(TRIM(DF1382))&gt;0,LEFT(LOWER(TRIM(DF1382)),7)&lt;&gt;"pending")),IF(AND(AND(LEN(TRIM(DT1382))&gt;0,LEFT(LOWER(TRIM(DT1382)),7)&lt;&gt;"pending"),AND(LEN(TRIM(DU1382))&gt;0,LEFT(LOWER(TRIM(DU1382)),7)&lt;&gt;"pending"),OR(AND(LEN(TRIM(DV1382))&gt;0,LEFT(LOWER(TRIM(DV1382)),7)&lt;&gt;"pending"),AND(LEN(TRIM(DW1382))&gt;0,LEFT(LOWER(TRIM(DW1382)),7)&lt;&gt;"pending")),AND(LEN(TRIM(DX1382))&gt;0,LEFT(LOWER(TRIM(DX1382)),7)&lt;&gt;"pending")),IF(AND(F1382="Claim-ready",OR(EA1382="Strong",EA1382="Moderate"),AND(LEN(TRIM(G1382))&gt;0,LEFT(LOWER(TRIM(G1382)),7)&lt;&gt;"pending"),G1382&lt;&gt;"No substantive use decision is permitted from identification metadata alone.",AND(LEN(TRIM(DZ1382))&gt;0,LEFT(LOWER(TRIM(DZ1382)),7)&lt;&gt;"pending"),DZ1382&lt;&gt;"Identification metadata alone does not permit any substantive scientific, causal, operational, or institutional claim.",AND(LEN(TRIM(EI1382))&gt;0,LEFT(LOWER(TRIM(EI1382)),7)&lt;&gt;"pending"),ISNUMBER(EH1382),EH1382&gt;0),"READY","PENDING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integrity resolution</x:v>
      </x:c>
      <x:c r="ED1382" t="str">
        <x:v>Pending</x:v>
      </x:c>
      <x:c r="EE1382"/>
      <x:c r="EF1382" t="str">
        <x:v>Pending</x:v>
      </x:c>
      <x:c r="EG1382" t="str">
        <x:v>Pending</x:v>
      </x:c>
      <x:c r="EH1382"/>
      <x:c r="EI1382" s="501"/>
      <x:c r="EJ1382"/>
      <x:c r="EK1382" t="str">
        <x:v>Pending</x:v>
      </x:c>
      <x:c r="EL1382" t="n">
        <x:v>46272</x:v>
      </x:c>
      <x:c r="EM1382" t="str">
        <x:v>Production PubMed record imported and reconciled to Zotero item Q3MG2N6N;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integrity_action=REVIEW_CORRECTION; human_confirmation=pending.</x:v>
      </x:c>
      <x:c r="EN1382" t="n">
        <x:f>IF(L1382="","",(IF(N1382&lt;&gt;"",1,0)+IF(O1382&lt;&gt;"",1,0)+IF(AJ1382&lt;&gt;"",1,0)+IF(AU1382&lt;&gt;"",1,0)+IF(BE1382&lt;&gt;"",1,0)+IF(CF1382&lt;&gt;"",1,0)+IF(CJ1382="Yes",1,0)+IF(CL1382="Yes",1,0)+IF(DE1382&lt;&gt;"Pending",1,0)+IF(F1382&lt;&gt;"",1,0)+IF(DZ1382&lt;&gt;"",1,0)+IF(EI1382&lt;&gt;"",1,0))/12)</x:f>
        <x:v>0.5</x:v>
      </x:c>
    </x:row>
    <x:row r="1383">
      <x:c r="A1383" t="str">
        <x:v>EV-1380</x:v>
      </x:c>
      <x:c r="B1383" t="str">
        <x:v>Integrity check</x:v>
      </x:c>
      <x:c r="C1383" t="str">
        <x:f>IF(L1383="","",IF(LEFT(EC1383,7)="BLOCKED","🔴 Do not use for conclusion",IF(EB1383="Yes","🟢 Claim-ready","🟡 Caution / context")))</x:f>
        <x:v>🟡 Caution / context</x:v>
      </x:c>
      <x:c r="D1383" t="str">
        <x:f>IF(L1383="","",EC1383)</x:f>
        <x:v>PENDING — appropriate appraisal</x:v>
      </x:c>
      <x:c r="E1383" t="str">
        <x:v>P2 — High</x:v>
      </x:c>
      <x:c r="F1383" t="str">
        <x:v>Pending</x:v>
      </x:c>
      <x:c r="G1383" t="str">
        <x:v>Title/abstract identify an explicit operational APHT/medical-readiness topic; retain for full-text assessment.</x:v>
      </x:c>
      <x:c r="H1383" t="str">
        <x:v>Obtain and review lawful full text; confirm human adjudication; then select a design-specific appraisal instrument.</x:v>
      </x:c>
      <x:c r="I1383"/>
      <x:c r="J1383" t="str">
        <x:v>B — APHT / Medical Readiness</x:v>
      </x:c>
      <x:c r="K1383" t="str">
        <x:v>IDENTIFIED</x:v>
      </x:c>
      <x:c r="L1383" t="str">
        <x:v>Make your ED part of a law enforcement team.</x:v>
      </x:c>
      <x:c r="M1383"/>
      <x:c r="N1383" t="str"/>
      <x:c r="O1383" t="n">
        <x:v>2004</x:v>
      </x:c>
      <x:c r="P1383" t="str">
        <x:v>ED management : the monthly update on emergency department management</x:v>
      </x:c>
      <x:c r="Q1383" t="str">
        <x:v>Journal Article</x:v>
      </x:c>
      <x:c r="R1383" t="str">
        <x:v>Unclear</x:v>
      </x:c>
      <x:c r="S1383" t="str">
        <x:v>Unknown</x:v>
      </x:c>
      <x:c r="T1383" t="str">
        <x:v>eng</x:v>
      </x:c>
      <x:c r="U1383" t="str">
        <x:v>https://pubmed.ncbi.nlm.nih.gov/15270319/</x:v>
      </x:c>
      <x:c r="V1383" t="str"/>
      <x:c r="W1383" t="str">
        <x:f>IF(V1383="","",LOWER(SUBSTITUTE(SUBSTITUTE(SUBSTITUTE(SUBSTITUTE(TRIM(V1383),"https://doi.org/",""),"http://doi.org/",""),"https://dx.doi.org/",""),"doi:","")))</x:f>
      </x:c>
      <x:c r="X1383" t="str">
        <x:v>15270319</x:v>
      </x:c>
      <x:c r="Y1383" t="str"/>
      <x:c r="Z1383"/>
      <x:c r="AA1383" t="str">
        <x:v>PubMed/MEDLINE</x:v>
      </x:c>
      <x:c r="AB1383" t="str">
        <x:v>PUBMED-B-v1.0-2026-08-28</x:v>
      </x:c>
      <x:c r="AC1383" t="str">
        <x:v>SP-PUBMED-B-20260828</x:v>
      </x:c>
      <x:c r="AD1383" s="499" t="n">
        <x:v>46262</x:v>
      </x:c>
      <x:c r="AE1383" s="499" t="n">
        <x:v>46272</x:v>
      </x:c>
      <x:c r="AF1383" t="str">
        <x:v>WRIVHPPC</x:v>
      </x:c>
      <x:c r="AG1383"/>
      <x:c r="AH1383" t="str">
        <x:v>Tactical Athlete → Operational Readiness Brazil</x:v>
      </x:c>
      <x:c r="AI1383" t="str">
        <x:v>evidence-family:B</x:v>
      </x:c>
      <x:c r="AJ1383"/>
      <x:c r="AK1383" t="str">
        <x:f>IF(AJ1383="","",IF(OR(LOWER(AJ1383)="brazil",LOWER(AJ1383)="brasil"),"Yes","No"))</x:f>
      </x:c>
      <x:c r="AL1383"/>
      <x:c r="AM1383"/>
      <x:c r="AN1383"/>
      <x:c r="AO1383"/>
      <x:c r="AP1383"/>
      <x:c r="AQ1383"/>
      <x:c r="AR1383"/>
      <x:c r="AS1383"/>
      <x:c r="AT1383"/>
      <x:c r="AU1383"/>
      <x:c r="AV1383"/>
      <x:c r="AW1383"/>
      <x:c r="AX1383"/>
      <x:c r="AY1383"/>
      <x:c r="AZ1383"/>
      <x:c r="BA1383"/>
      <x:c r="BB1383"/>
      <x:c r="BC1383"/>
      <x:c r="BD1383"/>
      <x:c r="BE1383"/>
      <x:c r="BF1383"/>
      <x:c r="BG1383"/>
      <x:c r="BH1383"/>
      <x:c r="BI1383"/>
      <x:c r="BJ1383"/>
      <x:c r="BK1383"/>
      <x:c r="BL1383"/>
      <x:c r="BM1383"/>
      <x:c r="BN1383"/>
      <x:c r="BO1383"/>
      <x:c r="BP1383"/>
      <x:c r="BQ1383"/>
      <x:c r="BR1383"/>
      <x:c r="BS1383"/>
      <x:c r="BT1383"/>
      <x:c r="BU1383"/>
      <x:c r="BV1383"/>
      <x:c r="BW1383"/>
      <x:c r="BX1383"/>
      <x:c r="BY1383"/>
      <x:c r="BZ1383"/>
      <x:c r="CA1383"/>
      <x:c r="CB1383"/>
      <x:c r="CC1383"/>
      <x:c r="CD1383"/>
      <x:c r="CE1383"/>
      <x:c r="CF1383"/>
      <x:c r="CG1383"/>
      <x:c r="CH1383"/>
      <x:c r="CI1383"/>
      <x:c r="CJ1383" t="str">
        <x:v>Yes</x:v>
      </x:c>
      <x:c r="CK1383" t="str">
        <x:v>Yes</x:v>
      </x:c>
      <x:c r="CL1383" t="str">
        <x:v>Yes</x:v>
      </x:c>
      <x:c r="CM1383" t="str">
        <x:v>Clear</x:v>
      </x:c>
      <x:c r="CN1383" t="str">
        <x:v>Verified — clear</x:v>
      </x:c>
      <x:c r="CO1383" t="n">
        <x:v>46272</x:v>
      </x:c>
      <x:c r="CP1383" t="str">
        <x:v>https://pubmed.ncbi.nlm.nih.gov/15270319/</x:v>
      </x:c>
      <x:c r="CQ1383"/>
      <x:c r="CR1383"/>
      <x:c r="CS1383"/>
      <x:c r="CT1383"/>
      <x:c r="CU1383"/>
      <x:c r="CV1383"/>
      <x:c r="CW1383"/>
      <x:c r="CX1383"/>
      <x:c r="CY1383"/>
      <x:c r="CZ1383"/>
      <x:c r="DA1383"/>
      <x:c r="DB1383" t="str">
        <x:f>IF(L1383="","",IF(AND(COUNT(CU1383:DA1383)=7,OR(CU1383=0,CU1383=1,CU1383=2),OR(CV1383=0,CV1383=1,CV1383=2),OR(CW1383=0,CW1383=1,CW1383=2),OR(CX1383=0,CX1383=1,CX1383=2),OR(CY1383=0,CY1383=1,CY1383=2),OR(CZ1383=0,CZ1383=1,CZ1383=2),OR(DA1383=0,DA1383=1,DA1383=2)),SUM(CU1383:DA1383),""))</x:f>
      </x:c>
      <x:c r="DC1383" t="str">
        <x:f>IF(DB1383="","",ROUND(DB1383/14*10,1))</x:f>
      </x:c>
      <x:c r="DD1383" t="str">
        <x:v>Pending</x:v>
      </x:c>
      <x:c r="DE1383" t="str">
        <x:f>IF(L1383="","",IF(DC1383="","Pending",IF(DD1383="Yes","CONDITIONAL — safety override",IF(DC1383&gt;=8,"HIGH",IF(DC1383&gt;=5,"CONDITIONAL","LOW")))))</x:f>
        <x:v>Pending</x:v>
      </x:c>
      <x:c r="DF1383" t="str">
        <x:v>Pending screening and full-text appraisal; no transferability judgment made at identification.</x:v>
      </x:c>
      <x:c r="DG1383"/>
      <x:c r="DH1383"/>
      <x:c r="DI1383"/>
      <x:c r="DJ1383"/>
      <x:c r="DK1383"/>
      <x:c r="DL1383"/>
      <x:c r="DM1383"/>
      <x:c r="DN1383"/>
      <x:c r="DO1383"/>
      <x:c r="DP1383"/>
      <x:c r="DQ1383"/>
      <x:c r="DR1383"/>
      <x:c r="DS1383"/>
      <x:c r="DT1383"/>
      <x:c r="DU1383"/>
      <x:c r="DV1383"/>
      <x:c r="DW1383"/>
      <x:c r="DX1383"/>
      <x:c r="DY1383"/>
      <x:c r="DZ1383" t="str">
        <x:v>Title/abstract screening alone does not establish effectiveness, causality, methodological quality, transferability to Brazilian public safety or an institutional recommendation.</x:v>
      </x:c>
      <x:c r="EA1383" t="str">
        <x:v>Pending</x:v>
      </x:c>
      <x:c r="EB1383" t="str">
        <x:f>IF(L1383="","",IF(EC1383="READY","Yes","No / Pending"))</x:f>
        <x:v>No / Pending</x:v>
      </x:c>
      <x:c r="EC1383" t="str">
        <x:f>IF(L1383="","",IF(OR(ISNUMBER(SEARCH("Retracted Publication",Q1383)),CM1383="Retracted",CN1383="Retracted",CM1383="Expression of Concern",CN1383="Expression of Concern",F1383="Not used",CG1383="Critical",CH1383="High",CH1383="Critical"),"BLOCKED — integrity or use restriction",IF(AND(CJ1383="Yes",CK1383="Yes",CL1383="Yes"),IF(AND(CM1383="Clear",CN1383="Verified — clear"),IF(AND(AND(LEN(TRIM(CF1383))&gt;0,LEFT(LOWER(TRIM(CF1383)),7)&lt;&gt;"pending"),OR(CG1383="High",CG1383="Moderate"),OR(CH1383="Low",CH1383="Some concerns",CH1383="Not applicable")),IF(AND(DD1383="No",OR(DE1383="HIGH",DE1383="CONDITIONAL"),AND(LEN(TRIM(DF1383))&gt;0,LEFT(LOWER(TRIM(DF1383)),7)&lt;&gt;"pending")),IF(AND(AND(LEN(TRIM(DT1383))&gt;0,LEFT(LOWER(TRIM(DT1383)),7)&lt;&gt;"pending"),AND(LEN(TRIM(DU1383))&gt;0,LEFT(LOWER(TRIM(DU1383)),7)&lt;&gt;"pending"),OR(AND(LEN(TRIM(DV1383))&gt;0,LEFT(LOWER(TRIM(DV1383)),7)&lt;&gt;"pending"),AND(LEN(TRIM(DW1383))&gt;0,LEFT(LOWER(TRIM(DW1383)),7)&lt;&gt;"pending")),AND(LEN(TRIM(DX1383))&gt;0,LEFT(LOWER(TRIM(DX1383)),7)&lt;&gt;"pending")),IF(AND(F1383="Claim-ready",OR(EA1383="Strong",EA1383="Moderate"),AND(LEN(TRIM(G1383))&gt;0,LEFT(LOWER(TRIM(G1383)),7)&lt;&gt;"pending"),G1383&lt;&gt;"No substantive use decision is permitted from identification metadata alone.",AND(LEN(TRIM(DZ1383))&gt;0,LEFT(LOWER(TRIM(DZ1383)),7)&lt;&gt;"pending"),DZ1383&lt;&gt;"Identification metadata alone does not permit any substantive scientific, causal, operational, or institutional claim.",AND(LEN(TRIM(EI1383))&gt;0,LEFT(LOWER(TRIM(EI1383)),7)&lt;&gt;"pending"),ISNUMBER(EH1383),EH1383&gt;0),"READY","PENDING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3" t="str">
        <x:v>Pending</x:v>
      </x:c>
      <x:c r="EE1383"/>
      <x:c r="EF1383" t="str">
        <x:v>Pending</x:v>
      </x:c>
      <x:c r="EG1383" t="str">
        <x:v>Pending</x:v>
      </x:c>
      <x:c r="EH1383"/>
      <x:c r="EI1383" s="501"/>
      <x:c r="EJ1383"/>
      <x:c r="EK1383" t="str">
        <x:v>Pending</x:v>
      </x:c>
      <x:c r="EL1383" t="n">
        <x:v>46272</x:v>
      </x:c>
      <x:c r="EM1383" t="str">
        <x:v>Production PubMed record imported and reconciled to Zotero item WRIVHPPC;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3" t="n">
        <x:f>IF(L1383="","",(IF(N1383&lt;&gt;"",1,0)+IF(O1383&lt;&gt;"",1,0)+IF(AJ1383&lt;&gt;"",1,0)+IF(AU1383&lt;&gt;"",1,0)+IF(BE1383&lt;&gt;"",1,0)+IF(CF1383&lt;&gt;"",1,0)+IF(CJ1383="Yes",1,0)+IF(CL1383="Yes",1,0)+IF(DE1383&lt;&gt;"Pending",1,0)+IF(F1383&lt;&gt;"",1,0)+IF(DZ1383&lt;&gt;"",1,0)+IF(EI1383&lt;&gt;"",1,0))/12)</x:f>
        <x:v>0.4166666666666667</x:v>
      </x:c>
    </x:row>
    <x:row r="1384">
      <x:c r="A1384" t="str">
        <x:v>EV-1381</x:v>
      </x:c>
      <x:c r="B1384" t="str">
        <x:v>Integrity check</x:v>
      </x:c>
      <x:c r="C1384" t="str">
        <x:f>IF(L1384="","",IF(LEFT(EC1384,7)="BLOCKED","🔴 Do not use for conclusion",IF(EB1384="Yes","🟢 Claim-ready","🟡 Caution / context")))</x:f>
        <x:v>🟡 Caution / context</x:v>
      </x:c>
      <x:c r="D1384" t="str">
        <x:f>IF(L1384="","",EC1384)</x:f>
        <x:v>PENDING — appropriate appraisal</x:v>
      </x:c>
      <x:c r="E1384" t="str">
        <x:v>P2 — High</x:v>
      </x:c>
      <x:c r="F1384" t="str">
        <x:v>Pending</x:v>
      </x:c>
      <x:c r="G1384" t="str">
        <x:v>Title/abstract identify an explicit operational APHT/medical-readiness topic; retain for full-text assessment.</x:v>
      </x:c>
      <x:c r="H1384" t="str">
        <x:v>Obtain and review lawful full text; confirm human adjudication; then select a design-specific appraisal instrument.</x:v>
      </x:c>
      <x:c r="I1384"/>
      <x:c r="J1384" t="str">
        <x:v>B — APHT / Medical Readiness</x:v>
      </x:c>
      <x:c r="K1384" t="str">
        <x:v>IDENTIFIED</x:v>
      </x:c>
      <x:c r="L1384" t="str">
        <x:v>Separation and recovery of radioactive and non-radioactive toxic trace elements from aqueous industrial effluents.</x:v>
      </x:c>
      <x:c r="M1384"/>
      <x:c r="N1384" t="str">
        <x:v>Iyer, R H</x:v>
      </x:c>
      <x:c r="O1384" t="n">
        <x:v>2003</x:v>
      </x:c>
      <x:c r="P1384" t="str">
        <x:v>Indian journal of experimental biology</x:v>
      </x:c>
      <x:c r="Q1384" t="str">
        <x:v>Journal Article; Review</x:v>
      </x:c>
      <x:c r="R1384" t="str">
        <x:v>Unclear</x:v>
      </x:c>
      <x:c r="S1384" t="str">
        <x:v>Unknown</x:v>
      </x:c>
      <x:c r="T1384" t="str">
        <x:v>eng</x:v>
      </x:c>
      <x:c r="U1384" t="str">
        <x:v>https://pubmed.ncbi.nlm.nih.gov/15242293/</x:v>
      </x:c>
      <x:c r="V1384" t="str"/>
      <x:c r="W1384" t="str">
        <x:f>IF(V1384="","",LOWER(SUBSTITUTE(SUBSTITUTE(SUBSTITUTE(SUBSTITUTE(TRIM(V1384),"https://doi.org/",""),"http://doi.org/",""),"https://dx.doi.org/",""),"doi:","")))</x:f>
      </x:c>
      <x:c r="X1384" t="str">
        <x:v>15242293</x:v>
      </x:c>
      <x:c r="Y1384" t="str"/>
      <x:c r="Z1384"/>
      <x:c r="AA1384" t="str">
        <x:v>PubMed/MEDLINE</x:v>
      </x:c>
      <x:c r="AB1384" t="str">
        <x:v>PUBMED-B-v1.0-2026-08-28</x:v>
      </x:c>
      <x:c r="AC1384" t="str">
        <x:v>SP-PUBMED-B-20260828</x:v>
      </x:c>
      <x:c r="AD1384" s="499" t="n">
        <x:v>46262</x:v>
      </x:c>
      <x:c r="AE1384" s="499" t="n">
        <x:v>46272</x:v>
      </x:c>
      <x:c r="AF1384" t="str">
        <x:v>J88KWJJW</x:v>
      </x:c>
      <x:c r="AG1384"/>
      <x:c r="AH1384" t="str">
        <x:v>Tactical Athlete → Operational Readiness Brazil</x:v>
      </x:c>
      <x:c r="AI1384" t="str">
        <x:v>evidence-family:B</x:v>
      </x:c>
      <x:c r="AJ1384"/>
      <x:c r="AK1384" t="str">
        <x:f>IF(AJ1384="","",IF(OR(LOWER(AJ1384)="brazil",LOWER(AJ1384)="brasil"),"Yes","No"))</x:f>
      </x:c>
      <x:c r="AL1384"/>
      <x:c r="AM1384"/>
      <x:c r="AN1384"/>
      <x:c r="AO1384"/>
      <x:c r="AP1384"/>
      <x:c r="AQ1384"/>
      <x:c r="AR1384"/>
      <x:c r="AS1384"/>
      <x:c r="AT1384"/>
      <x:c r="AU1384"/>
      <x:c r="AV1384"/>
      <x:c r="AW1384"/>
      <x:c r="AX1384"/>
      <x:c r="AY1384"/>
      <x:c r="AZ1384"/>
      <x:c r="BA1384"/>
      <x:c r="BB1384"/>
      <x:c r="BC1384"/>
      <x:c r="BD1384"/>
      <x:c r="BE1384"/>
      <x:c r="BF1384"/>
      <x:c r="BG1384"/>
      <x:c r="BH1384"/>
      <x:c r="BI1384"/>
      <x:c r="BJ1384"/>
      <x:c r="BK1384"/>
      <x:c r="BL1384"/>
      <x:c r="BM1384"/>
      <x:c r="BN1384"/>
      <x:c r="BO1384"/>
      <x:c r="BP1384"/>
      <x:c r="BQ1384"/>
      <x:c r="BR1384"/>
      <x:c r="BS1384"/>
      <x:c r="BT1384"/>
      <x:c r="BU1384"/>
      <x:c r="BV1384"/>
      <x:c r="BW1384"/>
      <x:c r="BX1384"/>
      <x:c r="BY1384"/>
      <x:c r="BZ1384"/>
      <x:c r="CA1384"/>
      <x:c r="CB1384"/>
      <x:c r="CC1384"/>
      <x:c r="CD1384"/>
      <x:c r="CE1384"/>
      <x:c r="CF1384"/>
      <x:c r="CG1384"/>
      <x:c r="CH1384"/>
      <x:c r="CI1384"/>
      <x:c r="CJ1384" t="str">
        <x:v>Yes</x:v>
      </x:c>
      <x:c r="CK1384" t="str">
        <x:v>Yes</x:v>
      </x:c>
      <x:c r="CL1384" t="str">
        <x:v>Yes</x:v>
      </x:c>
      <x:c r="CM1384" t="str">
        <x:v>Clear</x:v>
      </x:c>
      <x:c r="CN1384" t="str">
        <x:v>Verified — clear</x:v>
      </x:c>
      <x:c r="CO1384" t="n">
        <x:v>46272</x:v>
      </x:c>
      <x:c r="CP1384" t="str">
        <x:v>https://pubmed.ncbi.nlm.nih.gov/15242293/</x:v>
      </x:c>
      <x:c r="CQ1384"/>
      <x:c r="CR1384"/>
      <x:c r="CS1384"/>
      <x:c r="CT1384"/>
      <x:c r="CU1384"/>
      <x:c r="CV1384"/>
      <x:c r="CW1384"/>
      <x:c r="CX1384"/>
      <x:c r="CY1384"/>
      <x:c r="CZ1384"/>
      <x:c r="DA1384"/>
      <x:c r="DB1384" t="str">
        <x:f>IF(L1384="","",IF(AND(COUNT(CU1384:DA1384)=7,OR(CU1384=0,CU1384=1,CU1384=2),OR(CV1384=0,CV1384=1,CV1384=2),OR(CW1384=0,CW1384=1,CW1384=2),OR(CX1384=0,CX1384=1,CX1384=2),OR(CY1384=0,CY1384=1,CY1384=2),OR(CZ1384=0,CZ1384=1,CZ1384=2),OR(DA1384=0,DA1384=1,DA1384=2)),SUM(CU1384:DA1384),""))</x:f>
      </x:c>
      <x:c r="DC1384" t="str">
        <x:f>IF(DB1384="","",ROUND(DB1384/14*10,1))</x:f>
      </x:c>
      <x:c r="DD1384" t="str">
        <x:v>Pending</x:v>
      </x:c>
      <x:c r="DE1384" t="str">
        <x:f>IF(L1384="","",IF(DC1384="","Pending",IF(DD1384="Yes","CONDITIONAL — safety override",IF(DC1384&gt;=8,"HIGH",IF(DC1384&gt;=5,"CONDITIONAL","LOW")))))</x:f>
        <x:v>Pending</x:v>
      </x:c>
      <x:c r="DF1384" t="str">
        <x:v>Pending screening and full-text appraisal; no transferability judgment made at identification.</x:v>
      </x:c>
      <x:c r="DG1384"/>
      <x:c r="DH1384"/>
      <x:c r="DI1384"/>
      <x:c r="DJ1384"/>
      <x:c r="DK1384"/>
      <x:c r="DL1384"/>
      <x:c r="DM1384"/>
      <x:c r="DN1384"/>
      <x:c r="DO1384"/>
      <x:c r="DP1384"/>
      <x:c r="DQ1384"/>
      <x:c r="DR1384"/>
      <x:c r="DS1384"/>
      <x:c r="DT1384"/>
      <x:c r="DU1384"/>
      <x:c r="DV1384"/>
      <x:c r="DW1384"/>
      <x:c r="DX1384"/>
      <x:c r="DY1384"/>
      <x:c r="DZ1384" t="str">
        <x:v>Title/abstract screening alone does not establish effectiveness, causality, methodological quality, transferability to Brazilian public safety or an institutional recommendation.</x:v>
      </x:c>
      <x:c r="EA1384" t="str">
        <x:v>Pending</x:v>
      </x:c>
      <x:c r="EB1384" t="str">
        <x:f>IF(L1384="","",IF(EC1384="READY","Yes","No / Pending"))</x:f>
        <x:v>No / Pending</x:v>
      </x:c>
      <x:c r="EC1384" t="str">
        <x:f>IF(L1384="","",IF(OR(ISNUMBER(SEARCH("Retracted Publication",Q1384)),CM1384="Retracted",CN1384="Retracted",CM1384="Expression of Concern",CN1384="Expression of Concern",F1384="Not used",CG1384="Critical",CH1384="High",CH1384="Critical"),"BLOCKED — integrity or use restriction",IF(AND(CJ1384="Yes",CK1384="Yes",CL1384="Yes"),IF(AND(CM1384="Clear",CN1384="Verified — clear"),IF(AND(AND(LEN(TRIM(CF1384))&gt;0,LEFT(LOWER(TRIM(CF1384)),7)&lt;&gt;"pending"),OR(CG1384="High",CG1384="Moderate"),OR(CH1384="Low",CH1384="Some concerns",CH1384="Not applicable")),IF(AND(DD1384="No",OR(DE1384="HIGH",DE1384="CONDITIONAL"),AND(LEN(TRIM(DF1384))&gt;0,LEFT(LOWER(TRIM(DF1384)),7)&lt;&gt;"pending")),IF(AND(AND(LEN(TRIM(DT1384))&gt;0,LEFT(LOWER(TRIM(DT1384)),7)&lt;&gt;"pending"),AND(LEN(TRIM(DU1384))&gt;0,LEFT(LOWER(TRIM(DU1384)),7)&lt;&gt;"pending"),OR(AND(LEN(TRIM(DV1384))&gt;0,LEFT(LOWER(TRIM(DV1384)),7)&lt;&gt;"pending"),AND(LEN(TRIM(DW1384))&gt;0,LEFT(LOWER(TRIM(DW1384)),7)&lt;&gt;"pending")),AND(LEN(TRIM(DX1384))&gt;0,LEFT(LOWER(TRIM(DX1384)),7)&lt;&gt;"pending")),IF(AND(F1384="Claim-ready",OR(EA1384="Strong",EA1384="Moderate"),AND(LEN(TRIM(G1384))&gt;0,LEFT(LOWER(TRIM(G1384)),7)&lt;&gt;"pending"),G1384&lt;&gt;"No substantive use decision is permitted from identification metadata alone.",AND(LEN(TRIM(DZ1384))&gt;0,LEFT(LOWER(TRIM(DZ1384)),7)&lt;&gt;"pending"),DZ1384&lt;&gt;"Identification metadata alone does not permit any substantive scientific, causal, operational, or institutional claim.",AND(LEN(TRIM(EI1384))&gt;0,LEFT(LOWER(TRIM(EI1384)),7)&lt;&gt;"pending"),ISNUMBER(EH1384),EH1384&gt;0),"READY","PENDING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4" t="str">
        <x:v>Pending</x:v>
      </x:c>
      <x:c r="EE1384"/>
      <x:c r="EF1384" t="str">
        <x:v>Pending</x:v>
      </x:c>
      <x:c r="EG1384" t="str">
        <x:v>Pending</x:v>
      </x:c>
      <x:c r="EH1384"/>
      <x:c r="EI1384" s="501"/>
      <x:c r="EJ1384"/>
      <x:c r="EK1384" t="str">
        <x:v>Pending</x:v>
      </x:c>
      <x:c r="EL1384" t="n">
        <x:v>46272</x:v>
      </x:c>
      <x:c r="EM1384" t="str">
        <x:v>Production PubMed record imported and reconciled to Zotero item J88KWJJW;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4" t="n">
        <x:f>IF(L1384="","",(IF(N1384&lt;&gt;"",1,0)+IF(O1384&lt;&gt;"",1,0)+IF(AJ1384&lt;&gt;"",1,0)+IF(AU1384&lt;&gt;"",1,0)+IF(BE1384&lt;&gt;"",1,0)+IF(CF1384&lt;&gt;"",1,0)+IF(CJ1384="Yes",1,0)+IF(CL1384="Yes",1,0)+IF(DE1384&lt;&gt;"Pending",1,0)+IF(F1384&lt;&gt;"",1,0)+IF(DZ1384&lt;&gt;"",1,0)+IF(EI1384&lt;&gt;"",1,0))/12)</x:f>
        <x:v>0.5</x:v>
      </x:c>
    </x:row>
    <x:row r="1385">
      <x:c r="A1385" t="str">
        <x:v>EV-1382</x:v>
      </x:c>
      <x:c r="B1385" t="str">
        <x:v>Integrity check</x:v>
      </x:c>
      <x:c r="C1385" t="str">
        <x:f>IF(L1385="","",IF(LEFT(EC1385,7)="BLOCKED","🔴 Do not use for conclusion",IF(EB1385="Yes","🟢 Claim-ready","🟡 Caution / context")))</x:f>
        <x:v>🟡 Caution / context</x:v>
      </x:c>
      <x:c r="D1385" t="str">
        <x:f>IF(L1385="","",EC1385)</x:f>
        <x:v>PENDING — appropriate appraisal</x:v>
      </x:c>
      <x:c r="E1385" t="str">
        <x:v>P2 — High</x:v>
      </x:c>
      <x:c r="F1385" t="str">
        <x:v>Pending</x:v>
      </x:c>
      <x:c r="G1385" t="str">
        <x:v>A potentially relevant concept is present, but direct applicability is ambiguous at title/abstract level.</x:v>
      </x:c>
      <x:c r="H1385" t="str">
        <x:v>Human title/abstract adjudication; retrieve full text if relevance remains plausible.</x:v>
      </x:c>
      <x:c r="I1385"/>
      <x:c r="J1385" t="str">
        <x:v>A — Core</x:v>
      </x:c>
      <x:c r="K1385" t="str">
        <x:v>IDENTIFIED</x:v>
      </x:c>
      <x:c r="L1385" t="str">
        <x:v>Sleep-inducing pharmaceuticals: a comparison of melatonin, zaleplon, zopiclone, and temazepam.</x:v>
      </x:c>
      <x:c r="M1385"/>
      <x:c r="N1385" t="str">
        <x:v>Paul, Michel A; Gray, Gary; MacLellan, Mike; Pigeau, Ross A</x:v>
      </x:c>
      <x:c r="O1385" t="n">
        <x:v>2004</x:v>
      </x:c>
      <x:c r="P1385" t="str">
        <x:v>Aviation, space, and environmental medicine</x:v>
      </x:c>
      <x:c r="Q1385" t="str">
        <x:v>Clinical Trial; Comparative Study; Journal Article; Randomized Controlled Trial</x:v>
      </x:c>
      <x:c r="R1385" t="str">
        <x:v>Unclear</x:v>
      </x:c>
      <x:c r="S1385" t="str">
        <x:v>Unknown</x:v>
      </x:c>
      <x:c r="T1385" t="str">
        <x:v>eng</x:v>
      </x:c>
      <x:c r="U1385" t="str">
        <x:v>https://pubmed.ncbi.nlm.nih.gov/15198277/</x:v>
      </x:c>
      <x:c r="V1385" t="str"/>
      <x:c r="W1385" t="str">
        <x:f>IF(V1385="","",LOWER(SUBSTITUTE(SUBSTITUTE(SUBSTITUTE(SUBSTITUTE(TRIM(V1385),"https://doi.org/",""),"http://doi.org/",""),"https://dx.doi.org/",""),"doi:","")))</x:f>
      </x:c>
      <x:c r="X1385" t="str">
        <x:v>15198277</x:v>
      </x:c>
      <x:c r="Y1385" t="str"/>
      <x:c r="Z1385"/>
      <x:c r="AA1385" t="str">
        <x:v>PubMed/MEDLINE</x:v>
      </x:c>
      <x:c r="AB1385" t="str">
        <x:v>PUBMED-A-v1.0-2026-08-28</x:v>
      </x:c>
      <x:c r="AC1385" t="str">
        <x:v>SP-PUBMED-A-20260828</x:v>
      </x:c>
      <x:c r="AD1385" s="499" t="n">
        <x:v>46262</x:v>
      </x:c>
      <x:c r="AE1385" s="499" t="n">
        <x:v>46272</x:v>
      </x:c>
      <x:c r="AF1385" t="str">
        <x:v>E7YGM33M</x:v>
      </x:c>
      <x:c r="AG1385"/>
      <x:c r="AH1385" t="str">
        <x:v>Tactical Athlete → Operational Readiness Brazil</x:v>
      </x:c>
      <x:c r="AI1385" t="str">
        <x:v>evidence-family:A</x:v>
      </x:c>
      <x:c r="AJ1385"/>
      <x:c r="AK1385" t="str">
        <x:f>IF(AJ1385="","",IF(OR(LOWER(AJ1385)="brazil",LOWER(AJ1385)="brasil"),"Yes","No"))</x:f>
      </x:c>
      <x:c r="AL1385"/>
      <x:c r="AM1385"/>
      <x:c r="AN1385"/>
      <x:c r="AO1385"/>
      <x:c r="AP1385"/>
      <x:c r="AQ1385"/>
      <x:c r="AR1385"/>
      <x:c r="AS1385"/>
      <x:c r="AT1385"/>
      <x:c r="AU1385"/>
      <x:c r="AV1385"/>
      <x:c r="AW1385"/>
      <x:c r="AX1385"/>
      <x:c r="AY1385"/>
      <x:c r="AZ1385"/>
      <x:c r="BA1385"/>
      <x:c r="BB1385"/>
      <x:c r="BC1385"/>
      <x:c r="BD1385"/>
      <x:c r="BE1385"/>
      <x:c r="BF1385"/>
      <x:c r="BG1385"/>
      <x:c r="BH1385"/>
      <x:c r="BI1385"/>
      <x:c r="BJ1385"/>
      <x:c r="BK1385"/>
      <x:c r="BL1385"/>
      <x:c r="BM1385"/>
      <x:c r="BN1385"/>
      <x:c r="BO1385"/>
      <x:c r="BP1385"/>
      <x:c r="BQ1385"/>
      <x:c r="BR1385"/>
      <x:c r="BS1385"/>
      <x:c r="BT1385"/>
      <x:c r="BU1385"/>
      <x:c r="BV1385"/>
      <x:c r="BW1385"/>
      <x:c r="BX1385"/>
      <x:c r="BY1385"/>
      <x:c r="BZ1385"/>
      <x:c r="CA1385"/>
      <x:c r="CB1385"/>
      <x:c r="CC1385"/>
      <x:c r="CD1385"/>
      <x:c r="CE1385"/>
      <x:c r="CF1385"/>
      <x:c r="CG1385"/>
      <x:c r="CH1385"/>
      <x:c r="CI1385"/>
      <x:c r="CJ1385" t="str">
        <x:v>Yes</x:v>
      </x:c>
      <x:c r="CK1385" t="str">
        <x:v>Yes</x:v>
      </x:c>
      <x:c r="CL1385" t="str">
        <x:v>Yes</x:v>
      </x:c>
      <x:c r="CM1385" t="str">
        <x:v>Clear</x:v>
      </x:c>
      <x:c r="CN1385" t="str">
        <x:v>Verified — clear</x:v>
      </x:c>
      <x:c r="CO1385" t="n">
        <x:v>46272</x:v>
      </x:c>
      <x:c r="CP1385" t="str">
        <x:v>https://pubmed.ncbi.nlm.nih.gov/15198277/</x:v>
      </x:c>
      <x:c r="CQ1385"/>
      <x:c r="CR1385"/>
      <x:c r="CS1385"/>
      <x:c r="CT1385"/>
      <x:c r="CU1385"/>
      <x:c r="CV1385"/>
      <x:c r="CW1385"/>
      <x:c r="CX1385"/>
      <x:c r="CY1385"/>
      <x:c r="CZ1385"/>
      <x:c r="DA1385"/>
      <x:c r="DB1385" t="str">
        <x:f>IF(L1385="","",IF(AND(COUNT(CU1385:DA1385)=7,OR(CU1385=0,CU1385=1,CU1385=2),OR(CV1385=0,CV1385=1,CV1385=2),OR(CW1385=0,CW1385=1,CW1385=2),OR(CX1385=0,CX1385=1,CX1385=2),OR(CY1385=0,CY1385=1,CY1385=2),OR(CZ1385=0,CZ1385=1,CZ1385=2),OR(DA1385=0,DA1385=1,DA1385=2)),SUM(CU1385:DA1385),""))</x:f>
      </x:c>
      <x:c r="DC1385" t="str">
        <x:f>IF(DB1385="","",ROUND(DB1385/14*10,1))</x:f>
      </x:c>
      <x:c r="DD1385" t="str">
        <x:v>Pending</x:v>
      </x:c>
      <x:c r="DE1385" t="str">
        <x:f>IF(L1385="","",IF(DC1385="","Pending",IF(DD1385="Yes","CONDITIONAL — safety override",IF(DC1385&gt;=8,"HIGH",IF(DC1385&gt;=5,"CONDITIONAL","LOW")))))</x:f>
        <x:v>Pending</x:v>
      </x:c>
      <x:c r="DF1385" t="str">
        <x:v>Pending screening and full-text appraisal; no transferability judgment made at identification.</x:v>
      </x:c>
      <x:c r="DG1385"/>
      <x:c r="DH1385"/>
      <x:c r="DI1385"/>
      <x:c r="DJ1385"/>
      <x:c r="DK1385"/>
      <x:c r="DL1385"/>
      <x:c r="DM1385"/>
      <x:c r="DN1385"/>
      <x:c r="DO1385"/>
      <x:c r="DP1385"/>
      <x:c r="DQ1385"/>
      <x:c r="DR1385"/>
      <x:c r="DS1385"/>
      <x:c r="DT1385"/>
      <x:c r="DU1385"/>
      <x:c r="DV1385"/>
      <x:c r="DW1385"/>
      <x:c r="DX1385"/>
      <x:c r="DY1385"/>
      <x:c r="DZ1385" t="str">
        <x:v>Title/abstract information is insufficient for a substantive scientific, causal, transferability or institutional claim.</x:v>
      </x:c>
      <x:c r="EA1385" t="str">
        <x:v>Pending</x:v>
      </x:c>
      <x:c r="EB1385" t="str">
        <x:f>IF(L1385="","",IF(EC1385="READY","Yes","No / Pending"))</x:f>
        <x:v>No / Pending</x:v>
      </x:c>
      <x:c r="EC1385" t="str">
        <x:f>IF(L1385="","",IF(OR(ISNUMBER(SEARCH("Retracted Publication",Q1385)),CM1385="Retracted",CN1385="Retracted",CM1385="Expression of Concern",CN1385="Expression of Concern",F1385="Not used",CG1385="Critical",CH1385="High",CH1385="Critical"),"BLOCKED — integrity or use restriction",IF(AND(CJ1385="Yes",CK1385="Yes",CL1385="Yes"),IF(AND(CM1385="Clear",CN1385="Verified — clear"),IF(AND(AND(LEN(TRIM(CF1385))&gt;0,LEFT(LOWER(TRIM(CF1385)),7)&lt;&gt;"pending"),OR(CG1385="High",CG1385="Moderate"),OR(CH1385="Low",CH1385="Some concerns",CH1385="Not applicable")),IF(AND(DD1385="No",OR(DE1385="HIGH",DE1385="CONDITIONAL"),AND(LEN(TRIM(DF1385))&gt;0,LEFT(LOWER(TRIM(DF1385)),7)&lt;&gt;"pending")),IF(AND(AND(LEN(TRIM(DT1385))&gt;0,LEFT(LOWER(TRIM(DT1385)),7)&lt;&gt;"pending"),AND(LEN(TRIM(DU1385))&gt;0,LEFT(LOWER(TRIM(DU1385)),7)&lt;&gt;"pending"),OR(AND(LEN(TRIM(DV1385))&gt;0,LEFT(LOWER(TRIM(DV1385)),7)&lt;&gt;"pending"),AND(LEN(TRIM(DW1385))&gt;0,LEFT(LOWER(TRIM(DW1385)),7)&lt;&gt;"pending")),AND(LEN(TRIM(DX1385))&gt;0,LEFT(LOWER(TRIM(DX1385)),7)&lt;&gt;"pending")),IF(AND(F1385="Claim-ready",OR(EA1385="Strong",EA1385="Moderate"),AND(LEN(TRIM(G1385))&gt;0,LEFT(LOWER(TRIM(G1385)),7)&lt;&gt;"pending"),G1385&lt;&gt;"No substantive use decision is permitted from identification metadata alone.",AND(LEN(TRIM(DZ1385))&gt;0,LEFT(LOWER(TRIM(DZ1385)),7)&lt;&gt;"pending"),DZ1385&lt;&gt;"Identification metadata alone does not permit any substantive scientific, causal, operational, or institutional claim.",AND(LEN(TRIM(EI1385))&gt;0,LEFT(LOWER(TRIM(EI1385)),7)&lt;&gt;"pending"),ISNUMBER(EH1385),EH1385&gt;0),"READY","PENDING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5" t="str">
        <x:v>Pending</x:v>
      </x:c>
      <x:c r="EE1385"/>
      <x:c r="EF1385" t="str">
        <x:v>Pending</x:v>
      </x:c>
      <x:c r="EG1385" t="str">
        <x:v>Pending</x:v>
      </x:c>
      <x:c r="EH1385"/>
      <x:c r="EI1385" s="501"/>
      <x:c r="EJ1385"/>
      <x:c r="EK1385" t="str">
        <x:v>Pending</x:v>
      </x:c>
      <x:c r="EL1385" t="n">
        <x:v>46272</x:v>
      </x:c>
      <x:c r="EM1385" t="str">
        <x:v>Production PubMed record imported and reconciled to Zotero item E7YGM33M;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85" t="n">
        <x:f>IF(L1385="","",(IF(N1385&lt;&gt;"",1,0)+IF(O1385&lt;&gt;"",1,0)+IF(AJ1385&lt;&gt;"",1,0)+IF(AU1385&lt;&gt;"",1,0)+IF(BE1385&lt;&gt;"",1,0)+IF(CF1385&lt;&gt;"",1,0)+IF(CJ1385="Yes",1,0)+IF(CL1385="Yes",1,0)+IF(DE1385&lt;&gt;"Pending",1,0)+IF(F1385&lt;&gt;"",1,0)+IF(DZ1385&lt;&gt;"",1,0)+IF(EI1385&lt;&gt;"",1,0))/12)</x:f>
        <x:v>0.5</x:v>
      </x:c>
    </x:row>
    <x:row r="1386">
      <x:c r="A1386" t="str">
        <x:v>EV-1383</x:v>
      </x:c>
      <x:c r="B1386" t="str">
        <x:v>Integrity check</x:v>
      </x:c>
      <x:c r="C1386" t="str">
        <x:f>IF(L1386="","",IF(LEFT(EC1386,7)="BLOCKED","🔴 Do not use for conclusion",IF(EB1386="Yes","🟢 Claim-ready","🟡 Caution / context")))</x:f>
        <x:v>🟡 Caution / context</x:v>
      </x:c>
      <x:c r="D1386" t="str">
        <x:f>IF(L1386="","",EC1386)</x:f>
        <x:v>PENDING — appropriate appraisal</x:v>
      </x:c>
      <x:c r="E1386" t="str">
        <x:v>P3 — Medium</x:v>
      </x:c>
      <x:c r="F1386" t="str">
        <x:v>Pending</x:v>
      </x:c>
      <x:c r="G1386" t="str">
        <x:v>Title/abstract identify an explicit tactical/public-safety context and readiness domain; retain for full-text assessment.</x:v>
      </x:c>
      <x:c r="H1386" t="str">
        <x:v>Obtain and review lawful full text; confirm human adjudication; then select a design-specific appraisal instrument.</x:v>
      </x:c>
      <x:c r="I1386"/>
      <x:c r="J1386" t="str">
        <x:v>A — Core</x:v>
      </x:c>
      <x:c r="K1386" t="str">
        <x:v>IDENTIFIED</x:v>
      </x:c>
      <x:c r="L1386" t="str">
        <x:v>Changes in dental classification during the first 4 years of military service.</x:v>
      </x:c>
      <x:c r="M1386"/>
      <x:c r="N1386" t="str">
        <x:v>Moss, David L; York, Andrew; Martin, Gary</x:v>
      </x:c>
      <x:c r="O1386" t="n">
        <x:v>2004</x:v>
      </x:c>
      <x:c r="P1386" t="str">
        <x:v>Military medicine</x:v>
      </x:c>
      <x:c r="Q1386" t="str">
        <x:v>Journal Article</x:v>
      </x:c>
      <x:c r="R1386" t="str">
        <x:v>Unclear</x:v>
      </x:c>
      <x:c r="S1386" t="str">
        <x:v>Unknown</x:v>
      </x:c>
      <x:c r="T1386" t="str">
        <x:v>eng</x:v>
      </x:c>
      <x:c r="U1386" t="str">
        <x:v>https://pubmed.ncbi.nlm.nih.gov/14964500/</x:v>
      </x:c>
      <x:c r="V1386" t="str">
        <x:v>10.7205/milmed.169.1.38</x:v>
      </x:c>
      <x:c r="W1386" t="str">
        <x:f>IF(V1386="","",LOWER(SUBSTITUTE(SUBSTITUTE(SUBSTITUTE(SUBSTITUTE(TRIM(V1386),"https://doi.org/",""),"http://doi.org/",""),"https://dx.doi.org/",""),"doi:","")))</x:f>
        <x:v>10.7205/milmed.169.1.38</x:v>
      </x:c>
      <x:c r="X1386" t="str">
        <x:v>14964500</x:v>
      </x:c>
      <x:c r="Y1386" t="str"/>
      <x:c r="Z1386"/>
      <x:c r="AA1386" t="str">
        <x:v>PubMed/MEDLINE</x:v>
      </x:c>
      <x:c r="AB1386" t="str">
        <x:v>PUBMED-A-v1.0-2026-08-28</x:v>
      </x:c>
      <x:c r="AC1386" t="str">
        <x:v>SP-PUBMED-A-20260828</x:v>
      </x:c>
      <x:c r="AD1386" s="499" t="n">
        <x:v>46262</x:v>
      </x:c>
      <x:c r="AE1386" s="499" t="n">
        <x:v>46272</x:v>
      </x:c>
      <x:c r="AF1386" t="str">
        <x:v>HG7UTQTF</x:v>
      </x:c>
      <x:c r="AG1386"/>
      <x:c r="AH1386" t="str">
        <x:v>Tactical Athlete → Operational Readiness Brazil</x:v>
      </x:c>
      <x:c r="AI1386" t="str">
        <x:v>evidence-family:A</x:v>
      </x:c>
      <x:c r="AJ1386"/>
      <x:c r="AK1386" t="str">
        <x:f>IF(AJ1386="","",IF(OR(LOWER(AJ1386)="brazil",LOWER(AJ1386)="brasil"),"Yes","No"))</x:f>
      </x:c>
      <x:c r="AL1386"/>
      <x:c r="AM1386"/>
      <x:c r="AN1386"/>
      <x:c r="AO1386"/>
      <x:c r="AP1386"/>
      <x:c r="AQ1386"/>
      <x:c r="AR1386"/>
      <x:c r="AS1386"/>
      <x:c r="AT1386"/>
      <x:c r="AU1386"/>
      <x:c r="AV1386"/>
      <x:c r="AW1386"/>
      <x:c r="AX1386"/>
      <x:c r="AY1386"/>
      <x:c r="AZ1386"/>
      <x:c r="BA1386"/>
      <x:c r="BB1386"/>
      <x:c r="BC1386"/>
      <x:c r="BD1386"/>
      <x:c r="BE1386"/>
      <x:c r="BF1386"/>
      <x:c r="BG1386"/>
      <x:c r="BH1386"/>
      <x:c r="BI1386"/>
      <x:c r="BJ1386"/>
      <x:c r="BK1386"/>
      <x:c r="BL1386"/>
      <x:c r="BM1386"/>
      <x:c r="BN1386"/>
      <x:c r="BO1386"/>
      <x:c r="BP1386"/>
      <x:c r="BQ1386"/>
      <x:c r="BR1386"/>
      <x:c r="BS1386"/>
      <x:c r="BT1386"/>
      <x:c r="BU1386"/>
      <x:c r="BV1386"/>
      <x:c r="BW1386"/>
      <x:c r="BX1386"/>
      <x:c r="BY1386"/>
      <x:c r="BZ1386"/>
      <x:c r="CA1386"/>
      <x:c r="CB1386"/>
      <x:c r="CC1386"/>
      <x:c r="CD1386"/>
      <x:c r="CE1386"/>
      <x:c r="CF1386"/>
      <x:c r="CG1386"/>
      <x:c r="CH1386"/>
      <x:c r="CI1386"/>
      <x:c r="CJ1386" t="str">
        <x:v>Yes</x:v>
      </x:c>
      <x:c r="CK1386" t="str">
        <x:v>Yes</x:v>
      </x:c>
      <x:c r="CL1386" t="str">
        <x:v>Yes</x:v>
      </x:c>
      <x:c r="CM1386" t="str">
        <x:v>Clear</x:v>
      </x:c>
      <x:c r="CN1386" t="str">
        <x:v>Verified — clear</x:v>
      </x:c>
      <x:c r="CO1386" t="n">
        <x:v>46272</x:v>
      </x:c>
      <x:c r="CP1386" t="str">
        <x:v>https://pubmed.ncbi.nlm.nih.gov/14964500/</x:v>
      </x:c>
      <x:c r="CQ1386"/>
      <x:c r="CR1386"/>
      <x:c r="CS1386"/>
      <x:c r="CT1386"/>
      <x:c r="CU1386"/>
      <x:c r="CV1386"/>
      <x:c r="CW1386"/>
      <x:c r="CX1386"/>
      <x:c r="CY1386"/>
      <x:c r="CZ1386"/>
      <x:c r="DA1386"/>
      <x:c r="DB1386" t="str">
        <x:f>IF(L1386="","",IF(AND(COUNT(CU1386:DA1386)=7,OR(CU1386=0,CU1386=1,CU1386=2),OR(CV1386=0,CV1386=1,CV1386=2),OR(CW1386=0,CW1386=1,CW1386=2),OR(CX1386=0,CX1386=1,CX1386=2),OR(CY1386=0,CY1386=1,CY1386=2),OR(CZ1386=0,CZ1386=1,CZ1386=2),OR(DA1386=0,DA1386=1,DA1386=2)),SUM(CU1386:DA1386),""))</x:f>
      </x:c>
      <x:c r="DC1386" t="str">
        <x:f>IF(DB1386="","",ROUND(DB1386/14*10,1))</x:f>
      </x:c>
      <x:c r="DD1386" t="str">
        <x:v>Pending</x:v>
      </x:c>
      <x:c r="DE1386" t="str">
        <x:f>IF(L1386="","",IF(DC1386="","Pending",IF(DD1386="Yes","CONDITIONAL — safety override",IF(DC1386&gt;=8,"HIGH",IF(DC1386&gt;=5,"CONDITIONAL","LOW")))))</x:f>
        <x:v>Pending</x:v>
      </x:c>
      <x:c r="DF1386" t="str">
        <x:v>Pending screening and full-text appraisal; no transferability judgment made at identification.</x:v>
      </x:c>
      <x:c r="DG1386"/>
      <x:c r="DH1386"/>
      <x:c r="DI1386"/>
      <x:c r="DJ1386"/>
      <x:c r="DK1386"/>
      <x:c r="DL1386"/>
      <x:c r="DM1386"/>
      <x:c r="DN1386"/>
      <x:c r="DO1386"/>
      <x:c r="DP1386"/>
      <x:c r="DQ1386"/>
      <x:c r="DR1386"/>
      <x:c r="DS1386"/>
      <x:c r="DT1386"/>
      <x:c r="DU1386"/>
      <x:c r="DV1386"/>
      <x:c r="DW1386"/>
      <x:c r="DX1386"/>
      <x:c r="DY1386"/>
      <x:c r="DZ1386" t="str">
        <x:v>Title/abstract screening alone does not establish effectiveness, causality, methodological quality, transferability to Brazilian public safety or an institutional recommendation.</x:v>
      </x:c>
      <x:c r="EA1386" t="str">
        <x:v>Pending</x:v>
      </x:c>
      <x:c r="EB1386" t="str">
        <x:f>IF(L1386="","",IF(EC1386="READY","Yes","No / Pending"))</x:f>
        <x:v>No / Pending</x:v>
      </x:c>
      <x:c r="EC1386" t="str">
        <x:f>IF(L1386="","",IF(OR(ISNUMBER(SEARCH("Retracted Publication",Q1386)),CM1386="Retracted",CN1386="Retracted",CM1386="Expression of Concern",CN1386="Expression of Concern",F1386="Not used",CG1386="Critical",CH1386="High",CH1386="Critical"),"BLOCKED — integrity or use restriction",IF(AND(CJ1386="Yes",CK1386="Yes",CL1386="Yes"),IF(AND(CM1386="Clear",CN1386="Verified — clear"),IF(AND(AND(LEN(TRIM(CF1386))&gt;0,LEFT(LOWER(TRIM(CF1386)),7)&lt;&gt;"pending"),OR(CG1386="High",CG1386="Moderate"),OR(CH1386="Low",CH1386="Some concerns",CH1386="Not applicable")),IF(AND(DD1386="No",OR(DE1386="HIGH",DE1386="CONDITIONAL"),AND(LEN(TRIM(DF1386))&gt;0,LEFT(LOWER(TRIM(DF1386)),7)&lt;&gt;"pending")),IF(AND(AND(LEN(TRIM(DT1386))&gt;0,LEFT(LOWER(TRIM(DT1386)),7)&lt;&gt;"pending"),AND(LEN(TRIM(DU1386))&gt;0,LEFT(LOWER(TRIM(DU1386)),7)&lt;&gt;"pending"),OR(AND(LEN(TRIM(DV1386))&gt;0,LEFT(LOWER(TRIM(DV1386)),7)&lt;&gt;"pending"),AND(LEN(TRIM(DW1386))&gt;0,LEFT(LOWER(TRIM(DW1386)),7)&lt;&gt;"pending")),AND(LEN(TRIM(DX1386))&gt;0,LEFT(LOWER(TRIM(DX1386)),7)&lt;&gt;"pending")),IF(AND(F1386="Claim-ready",OR(EA1386="Strong",EA1386="Moderate"),AND(LEN(TRIM(G1386))&gt;0,LEFT(LOWER(TRIM(G1386)),7)&lt;&gt;"pending"),G1386&lt;&gt;"No substantive use decision is permitted from identification metadata alone.",AND(LEN(TRIM(DZ1386))&gt;0,LEFT(LOWER(TRIM(DZ1386)),7)&lt;&gt;"pending"),DZ1386&lt;&gt;"Identification metadata alone does not permit any substantive scientific, causal, operational, or institutional claim.",AND(LEN(TRIM(EI1386))&gt;0,LEFT(LOWER(TRIM(EI1386)),7)&lt;&gt;"pending"),ISNUMBER(EH1386),EH1386&gt;0),"READY","PENDING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6" t="str">
        <x:v>Pending</x:v>
      </x:c>
      <x:c r="EE1386"/>
      <x:c r="EF1386" t="str">
        <x:v>Pending</x:v>
      </x:c>
      <x:c r="EG1386" t="str">
        <x:v>Pending</x:v>
      </x:c>
      <x:c r="EH1386"/>
      <x:c r="EI1386" s="501"/>
      <x:c r="EJ1386"/>
      <x:c r="EK1386" t="str">
        <x:v>Pending</x:v>
      </x:c>
      <x:c r="EL1386" t="n">
        <x:v>46272</x:v>
      </x:c>
      <x:c r="EM1386" t="str">
        <x:v>Production PubMed record imported and reconciled to Zotero item HG7UTQTF;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6" t="n">
        <x:f>IF(L1386="","",(IF(N1386&lt;&gt;"",1,0)+IF(O1386&lt;&gt;"",1,0)+IF(AJ1386&lt;&gt;"",1,0)+IF(AU1386&lt;&gt;"",1,0)+IF(BE1386&lt;&gt;"",1,0)+IF(CF1386&lt;&gt;"",1,0)+IF(CJ1386="Yes",1,0)+IF(CL1386="Yes",1,0)+IF(DE1386&lt;&gt;"Pending",1,0)+IF(F1386&lt;&gt;"",1,0)+IF(DZ1386&lt;&gt;"",1,0)+IF(EI1386&lt;&gt;"",1,0))/12)</x:f>
        <x:v>0.5</x:v>
      </x:c>
    </x:row>
    <x:row r="1387">
      <x:c r="A1387" t="str">
        <x:v>EV-1384</x:v>
      </x:c>
      <x:c r="B1387" t="str">
        <x:v>Integrity check</x:v>
      </x:c>
      <x:c r="C1387" t="str">
        <x:f>IF(L1387="","",IF(LEFT(EC1387,7)="BLOCKED","🔴 Do not use for conclusion",IF(EB1387="Yes","🟢 Claim-ready","🟡 Caution / context")))</x:f>
        <x:v>🟡 Caution / context</x:v>
      </x:c>
      <x:c r="D1387" t="str">
        <x:f>IF(L1387="","",EC1387)</x:f>
        <x:v>PENDING — appropriate appraisal</x:v>
      </x:c>
      <x:c r="E1387" t="str">
        <x:v>P2 — High</x:v>
      </x:c>
      <x:c r="F1387" t="str">
        <x:v>Pending</x:v>
      </x:c>
      <x:c r="G1387" t="str">
        <x:v>A potentially relevant concept is present, but direct applicability is ambiguous at title/abstract level.</x:v>
      </x:c>
      <x:c r="H1387" t="str">
        <x:v>Human title/abstract adjudication; retrieve full text if relevance remains plausible.</x:v>
      </x:c>
      <x:c r="I1387"/>
      <x:c r="J1387" t="str">
        <x:v>A — Core</x:v>
      </x:c>
      <x:c r="K1387" t="str">
        <x:v>IDENTIFIED</x:v>
      </x:c>
      <x:c r="L1387" t="str">
        <x:v>Impact of melatonin, zaleplon, zopiclone, and temazepam on psychomotor performance.</x:v>
      </x:c>
      <x:c r="M1387"/>
      <x:c r="N1387" t="str">
        <x:v>Paul, Michel A; Gray, Gary; Kenny, Gord; Pigeau, Ross A</x:v>
      </x:c>
      <x:c r="O1387" t="n">
        <x:v>2003</x:v>
      </x:c>
      <x:c r="P1387" t="str">
        <x:v>Aviation, space, and environmental medicine</x:v>
      </x:c>
      <x:c r="Q1387" t="str">
        <x:v>Clinical Trial; Comparative Study; Journal Article; Randomized Controlled Trial</x:v>
      </x:c>
      <x:c r="R1387" t="str">
        <x:v>Unclear</x:v>
      </x:c>
      <x:c r="S1387" t="str">
        <x:v>Unknown</x:v>
      </x:c>
      <x:c r="T1387" t="str">
        <x:v>eng</x:v>
      </x:c>
      <x:c r="U1387" t="str">
        <x:v>https://pubmed.ncbi.nlm.nih.gov/14692469/</x:v>
      </x:c>
      <x:c r="V1387" t="str"/>
      <x:c r="W1387" t="str">
        <x:f>IF(V1387="","",LOWER(SUBSTITUTE(SUBSTITUTE(SUBSTITUTE(SUBSTITUTE(TRIM(V1387),"https://doi.org/",""),"http://doi.org/",""),"https://dx.doi.org/",""),"doi:","")))</x:f>
      </x:c>
      <x:c r="X1387" t="str">
        <x:v>14692469</x:v>
      </x:c>
      <x:c r="Y1387" t="str"/>
      <x:c r="Z1387"/>
      <x:c r="AA1387" t="str">
        <x:v>PubMed/MEDLINE</x:v>
      </x:c>
      <x:c r="AB1387" t="str">
        <x:v>PUBMED-A-v1.0-2026-08-28</x:v>
      </x:c>
      <x:c r="AC1387" t="str">
        <x:v>SP-PUBMED-A-20260828</x:v>
      </x:c>
      <x:c r="AD1387" s="499" t="n">
        <x:v>46262</x:v>
      </x:c>
      <x:c r="AE1387" s="499" t="n">
        <x:v>46272</x:v>
      </x:c>
      <x:c r="AF1387" t="str">
        <x:v>4PJ3Y2Q9</x:v>
      </x:c>
      <x:c r="AG1387"/>
      <x:c r="AH1387" t="str">
        <x:v>Tactical Athlete → Operational Readiness Brazil</x:v>
      </x:c>
      <x:c r="AI1387" t="str">
        <x:v>evidence-family:A</x:v>
      </x:c>
      <x:c r="AJ1387"/>
      <x:c r="AK1387" t="str">
        <x:f>IF(AJ1387="","",IF(OR(LOWER(AJ1387)="brazil",LOWER(AJ1387)="brasil"),"Yes","No"))</x:f>
      </x:c>
      <x:c r="AL1387"/>
      <x:c r="AM1387"/>
      <x:c r="AN1387"/>
      <x:c r="AO1387"/>
      <x:c r="AP1387"/>
      <x:c r="AQ1387"/>
      <x:c r="AR1387"/>
      <x:c r="AS1387"/>
      <x:c r="AT1387"/>
      <x:c r="AU1387"/>
      <x:c r="AV1387"/>
      <x:c r="AW1387"/>
      <x:c r="AX1387"/>
      <x:c r="AY1387"/>
      <x:c r="AZ1387"/>
      <x:c r="BA1387"/>
      <x:c r="BB1387"/>
      <x:c r="BC1387"/>
      <x:c r="BD1387"/>
      <x:c r="BE1387"/>
      <x:c r="BF1387"/>
      <x:c r="BG1387"/>
      <x:c r="BH1387"/>
      <x:c r="BI1387"/>
      <x:c r="BJ1387"/>
      <x:c r="BK1387"/>
      <x:c r="BL1387"/>
      <x:c r="BM1387"/>
      <x:c r="BN1387"/>
      <x:c r="BO1387"/>
      <x:c r="BP1387"/>
      <x:c r="BQ1387"/>
      <x:c r="BR1387"/>
      <x:c r="BS1387"/>
      <x:c r="BT1387"/>
      <x:c r="BU1387"/>
      <x:c r="BV1387"/>
      <x:c r="BW1387"/>
      <x:c r="BX1387"/>
      <x:c r="BY1387"/>
      <x:c r="BZ1387"/>
      <x:c r="CA1387"/>
      <x:c r="CB1387"/>
      <x:c r="CC1387"/>
      <x:c r="CD1387"/>
      <x:c r="CE1387"/>
      <x:c r="CF1387"/>
      <x:c r="CG1387"/>
      <x:c r="CH1387"/>
      <x:c r="CI1387"/>
      <x:c r="CJ1387" t="str">
        <x:v>Yes</x:v>
      </x:c>
      <x:c r="CK1387" t="str">
        <x:v>Yes</x:v>
      </x:c>
      <x:c r="CL1387" t="str">
        <x:v>Yes</x:v>
      </x:c>
      <x:c r="CM1387" t="str">
        <x:v>Clear</x:v>
      </x:c>
      <x:c r="CN1387" t="str">
        <x:v>Verified — clear</x:v>
      </x:c>
      <x:c r="CO1387" t="n">
        <x:v>46272</x:v>
      </x:c>
      <x:c r="CP1387" t="str">
        <x:v>https://pubmed.ncbi.nlm.nih.gov/14692469/</x:v>
      </x:c>
      <x:c r="CQ1387"/>
      <x:c r="CR1387"/>
      <x:c r="CS1387"/>
      <x:c r="CT1387"/>
      <x:c r="CU1387"/>
      <x:c r="CV1387"/>
      <x:c r="CW1387"/>
      <x:c r="CX1387"/>
      <x:c r="CY1387"/>
      <x:c r="CZ1387"/>
      <x:c r="DA1387"/>
      <x:c r="DB1387" t="str">
        <x:f>IF(L1387="","",IF(AND(COUNT(CU1387:DA1387)=7,OR(CU1387=0,CU1387=1,CU1387=2),OR(CV1387=0,CV1387=1,CV1387=2),OR(CW1387=0,CW1387=1,CW1387=2),OR(CX1387=0,CX1387=1,CX1387=2),OR(CY1387=0,CY1387=1,CY1387=2),OR(CZ1387=0,CZ1387=1,CZ1387=2),OR(DA1387=0,DA1387=1,DA1387=2)),SUM(CU1387:DA1387),""))</x:f>
      </x:c>
      <x:c r="DC1387" t="str">
        <x:f>IF(DB1387="","",ROUND(DB1387/14*10,1))</x:f>
      </x:c>
      <x:c r="DD1387" t="str">
        <x:v>Pending</x:v>
      </x:c>
      <x:c r="DE1387" t="str">
        <x:f>IF(L1387="","",IF(DC1387="","Pending",IF(DD1387="Yes","CONDITIONAL — safety override",IF(DC1387&gt;=8,"HIGH",IF(DC1387&gt;=5,"CONDITIONAL","LOW")))))</x:f>
        <x:v>Pending</x:v>
      </x:c>
      <x:c r="DF1387" t="str">
        <x:v>Pending screening and full-text appraisal; no transferability judgment made at identification.</x:v>
      </x:c>
      <x:c r="DG1387"/>
      <x:c r="DH1387"/>
      <x:c r="DI1387"/>
      <x:c r="DJ1387"/>
      <x:c r="DK1387"/>
      <x:c r="DL1387"/>
      <x:c r="DM1387"/>
      <x:c r="DN1387"/>
      <x:c r="DO1387"/>
      <x:c r="DP1387"/>
      <x:c r="DQ1387"/>
      <x:c r="DR1387"/>
      <x:c r="DS1387"/>
      <x:c r="DT1387"/>
      <x:c r="DU1387"/>
      <x:c r="DV1387"/>
      <x:c r="DW1387"/>
      <x:c r="DX1387"/>
      <x:c r="DY1387"/>
      <x:c r="DZ1387" t="str">
        <x:v>Title/abstract information is insufficient for a substantive scientific, causal, transferability or institutional claim.</x:v>
      </x:c>
      <x:c r="EA1387" t="str">
        <x:v>Pending</x:v>
      </x:c>
      <x:c r="EB1387" t="str">
        <x:f>IF(L1387="","",IF(EC1387="READY","Yes","No / Pending"))</x:f>
        <x:v>No / Pending</x:v>
      </x:c>
      <x:c r="EC1387" t="str">
        <x:f>IF(L1387="","",IF(OR(ISNUMBER(SEARCH("Retracted Publication",Q1387)),CM1387="Retracted",CN1387="Retracted",CM1387="Expression of Concern",CN1387="Expression of Concern",F1387="Not used",CG1387="Critical",CH1387="High",CH1387="Critical"),"BLOCKED — integrity or use restriction",IF(AND(CJ1387="Yes",CK1387="Yes",CL1387="Yes"),IF(AND(CM1387="Clear",CN1387="Verified — clear"),IF(AND(AND(LEN(TRIM(CF1387))&gt;0,LEFT(LOWER(TRIM(CF1387)),7)&lt;&gt;"pending"),OR(CG1387="High",CG1387="Moderate"),OR(CH1387="Low",CH1387="Some concerns",CH1387="Not applicable")),IF(AND(DD1387="No",OR(DE1387="HIGH",DE1387="CONDITIONAL"),AND(LEN(TRIM(DF1387))&gt;0,LEFT(LOWER(TRIM(DF1387)),7)&lt;&gt;"pending")),IF(AND(AND(LEN(TRIM(DT1387))&gt;0,LEFT(LOWER(TRIM(DT1387)),7)&lt;&gt;"pending"),AND(LEN(TRIM(DU1387))&gt;0,LEFT(LOWER(TRIM(DU1387)),7)&lt;&gt;"pending"),OR(AND(LEN(TRIM(DV1387))&gt;0,LEFT(LOWER(TRIM(DV1387)),7)&lt;&gt;"pending"),AND(LEN(TRIM(DW1387))&gt;0,LEFT(LOWER(TRIM(DW1387)),7)&lt;&gt;"pending")),AND(LEN(TRIM(DX1387))&gt;0,LEFT(LOWER(TRIM(DX1387)),7)&lt;&gt;"pending")),IF(AND(F1387="Claim-ready",OR(EA1387="Strong",EA1387="Moderate"),AND(LEN(TRIM(G1387))&gt;0,LEFT(LOWER(TRIM(G1387)),7)&lt;&gt;"pending"),G1387&lt;&gt;"No substantive use decision is permitted from identification metadata alone.",AND(LEN(TRIM(DZ1387))&gt;0,LEFT(LOWER(TRIM(DZ1387)),7)&lt;&gt;"pending"),DZ1387&lt;&gt;"Identification metadata alone does not permit any substantive scientific, causal, operational, or institutional claim.",AND(LEN(TRIM(EI1387))&gt;0,LEFT(LOWER(TRIM(EI1387)),7)&lt;&gt;"pending"),ISNUMBER(EH1387),EH1387&gt;0),"READY","PENDING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7" t="str">
        <x:v>Pending</x:v>
      </x:c>
      <x:c r="EE1387"/>
      <x:c r="EF1387" t="str">
        <x:v>Pending</x:v>
      </x:c>
      <x:c r="EG1387" t="str">
        <x:v>Pending</x:v>
      </x:c>
      <x:c r="EH1387"/>
      <x:c r="EI1387" s="501"/>
      <x:c r="EJ1387"/>
      <x:c r="EK1387" t="str">
        <x:v>Pending</x:v>
      </x:c>
      <x:c r="EL1387" t="n">
        <x:v>46272</x:v>
      </x:c>
      <x:c r="EM1387" t="str">
        <x:v>Production PubMed record imported and reconciled to Zotero item 4PJ3Y2Q9;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87" t="n">
        <x:f>IF(L1387="","",(IF(N1387&lt;&gt;"",1,0)+IF(O1387&lt;&gt;"",1,0)+IF(AJ1387&lt;&gt;"",1,0)+IF(AU1387&lt;&gt;"",1,0)+IF(BE1387&lt;&gt;"",1,0)+IF(CF1387&lt;&gt;"",1,0)+IF(CJ1387="Yes",1,0)+IF(CL1387="Yes",1,0)+IF(DE1387&lt;&gt;"Pending",1,0)+IF(F1387&lt;&gt;"",1,0)+IF(DZ1387&lt;&gt;"",1,0)+IF(EI1387&lt;&gt;"",1,0))/12)</x:f>
        <x:v>0.5</x:v>
      </x:c>
    </x:row>
    <x:row r="1388">
      <x:c r="A1388" t="str">
        <x:v>EV-1385</x:v>
      </x:c>
      <x:c r="B1388" t="str">
        <x:v>Integrity check</x:v>
      </x:c>
      <x:c r="C1388" t="str">
        <x:f>IF(L1388="","",IF(LEFT(EC1388,7)="BLOCKED","🔴 Do not use for conclusion",IF(EB1388="Yes","🟢 Claim-ready","🟡 Caution / context")))</x:f>
        <x:v>🟡 Caution / context</x:v>
      </x:c>
      <x:c r="D1388" t="str">
        <x:f>IF(L1388="","",EC1388)</x:f>
        <x:v>PENDING — appropriate appraisal</x:v>
      </x:c>
      <x:c r="E1388" t="str">
        <x:v>P2 — High</x:v>
      </x:c>
      <x:c r="F1388" t="str">
        <x:v>Pending</x:v>
      </x:c>
      <x:c r="G1388" t="str">
        <x:v>Title/abstract identify an explicit tactical/public-safety context and readiness domain; retain for full-text assessment.</x:v>
      </x:c>
      <x:c r="H1388" t="str">
        <x:v>Obtain and review lawful full text; confirm human adjudication; then select a design-specific appraisal instrument.</x:v>
      </x:c>
      <x:c r="I1388"/>
      <x:c r="J1388" t="str">
        <x:v>A — Core</x:v>
      </x:c>
      <x:c r="K1388" t="str">
        <x:v>IDENTIFIED</x:v>
      </x:c>
      <x:c r="L1388" t="str">
        <x:v>["Epidemic" of plantar dermatitis during military maneuvers in the rain forest of Guyana].</x:v>
      </x:c>
      <x:c r="M1388"/>
      <x:c r="N1388" t="str">
        <x:v>Dampierre, H</x:v>
      </x:c>
      <x:c r="O1388" t="n">
        <x:v>2003</x:v>
      </x:c>
      <x:c r="P1388" t="str">
        <x:v>Medecine tropicale : revue du Corps de sante colonial</x:v>
      </x:c>
      <x:c r="Q1388" t="str">
        <x:v>English Abstract; Journal Article</x:v>
      </x:c>
      <x:c r="R1388" t="str">
        <x:v>Unclear</x:v>
      </x:c>
      <x:c r="S1388" t="str">
        <x:v>Unknown</x:v>
      </x:c>
      <x:c r="T1388" t="str">
        <x:v>fre</x:v>
      </x:c>
      <x:c r="U1388" t="str">
        <x:v>https://pubmed.ncbi.nlm.nih.gov/12910659/</x:v>
      </x:c>
      <x:c r="V1388" t="str"/>
      <x:c r="W1388" t="str">
        <x:f>IF(V1388="","",LOWER(SUBSTITUTE(SUBSTITUTE(SUBSTITUTE(SUBSTITUTE(TRIM(V1388),"https://doi.org/",""),"http://doi.org/",""),"https://dx.doi.org/",""),"doi:","")))</x:f>
      </x:c>
      <x:c r="X1388" t="str">
        <x:v>12910659</x:v>
      </x:c>
      <x:c r="Y1388" t="str"/>
      <x:c r="Z1388"/>
      <x:c r="AA1388" t="str">
        <x:v>PubMed/MEDLINE</x:v>
      </x:c>
      <x:c r="AB1388" t="str">
        <x:v>PUBMED-A-v1.0-2026-08-28</x:v>
      </x:c>
      <x:c r="AC1388" t="str">
        <x:v>SP-PUBMED-A-20260828</x:v>
      </x:c>
      <x:c r="AD1388" s="499" t="n">
        <x:v>46262</x:v>
      </x:c>
      <x:c r="AE1388" s="499" t="n">
        <x:v>46272</x:v>
      </x:c>
      <x:c r="AF1388" t="str">
        <x:v>CFGXIAMQ</x:v>
      </x:c>
      <x:c r="AG1388"/>
      <x:c r="AH1388" t="str">
        <x:v>Tactical Athlete → Operational Readiness Brazil</x:v>
      </x:c>
      <x:c r="AI1388" t="str">
        <x:v>evidence-family:A</x:v>
      </x:c>
      <x:c r="AJ1388"/>
      <x:c r="AK1388" t="str">
        <x:f>IF(AJ1388="","",IF(OR(LOWER(AJ1388)="brazil",LOWER(AJ1388)="brasil"),"Yes","No"))</x:f>
      </x:c>
      <x:c r="AL1388"/>
      <x:c r="AM1388"/>
      <x:c r="AN1388"/>
      <x:c r="AO1388"/>
      <x:c r="AP1388"/>
      <x:c r="AQ1388"/>
      <x:c r="AR1388"/>
      <x:c r="AS1388"/>
      <x:c r="AT1388"/>
      <x:c r="AU1388"/>
      <x:c r="AV1388"/>
      <x:c r="AW1388"/>
      <x:c r="AX1388"/>
      <x:c r="AY1388"/>
      <x:c r="AZ1388"/>
      <x:c r="BA1388"/>
      <x:c r="BB1388"/>
      <x:c r="BC1388"/>
      <x:c r="BD1388"/>
      <x:c r="BE1388"/>
      <x:c r="BF1388"/>
      <x:c r="BG1388"/>
      <x:c r="BH1388"/>
      <x:c r="BI1388"/>
      <x:c r="BJ1388"/>
      <x:c r="BK1388"/>
      <x:c r="BL1388"/>
      <x:c r="BM1388"/>
      <x:c r="BN1388"/>
      <x:c r="BO1388"/>
      <x:c r="BP1388"/>
      <x:c r="BQ1388"/>
      <x:c r="BR1388"/>
      <x:c r="BS1388"/>
      <x:c r="BT1388"/>
      <x:c r="BU1388"/>
      <x:c r="BV1388"/>
      <x:c r="BW1388"/>
      <x:c r="BX1388"/>
      <x:c r="BY1388"/>
      <x:c r="BZ1388"/>
      <x:c r="CA1388"/>
      <x:c r="CB1388"/>
      <x:c r="CC1388"/>
      <x:c r="CD1388"/>
      <x:c r="CE1388"/>
      <x:c r="CF1388"/>
      <x:c r="CG1388"/>
      <x:c r="CH1388"/>
      <x:c r="CI1388"/>
      <x:c r="CJ1388" t="str">
        <x:v>Yes</x:v>
      </x:c>
      <x:c r="CK1388" t="str">
        <x:v>Yes</x:v>
      </x:c>
      <x:c r="CL1388" t="str">
        <x:v>Yes</x:v>
      </x:c>
      <x:c r="CM1388" t="str">
        <x:v>Clear</x:v>
      </x:c>
      <x:c r="CN1388" t="str">
        <x:v>Verified — clear</x:v>
      </x:c>
      <x:c r="CO1388" t="n">
        <x:v>46272</x:v>
      </x:c>
      <x:c r="CP1388" t="str">
        <x:v>https://pubmed.ncbi.nlm.nih.gov/12910659/</x:v>
      </x:c>
      <x:c r="CQ1388"/>
      <x:c r="CR1388"/>
      <x:c r="CS1388"/>
      <x:c r="CT1388"/>
      <x:c r="CU1388"/>
      <x:c r="CV1388"/>
      <x:c r="CW1388"/>
      <x:c r="CX1388"/>
      <x:c r="CY1388"/>
      <x:c r="CZ1388"/>
      <x:c r="DA1388"/>
      <x:c r="DB1388" t="str">
        <x:f>IF(L1388="","",IF(AND(COUNT(CU1388:DA1388)=7,OR(CU1388=0,CU1388=1,CU1388=2),OR(CV1388=0,CV1388=1,CV1388=2),OR(CW1388=0,CW1388=1,CW1388=2),OR(CX1388=0,CX1388=1,CX1388=2),OR(CY1388=0,CY1388=1,CY1388=2),OR(CZ1388=0,CZ1388=1,CZ1388=2),OR(DA1388=0,DA1388=1,DA1388=2)),SUM(CU1388:DA1388),""))</x:f>
      </x:c>
      <x:c r="DC1388" t="str">
        <x:f>IF(DB1388="","",ROUND(DB1388/14*10,1))</x:f>
      </x:c>
      <x:c r="DD1388" t="str">
        <x:v>Pending</x:v>
      </x:c>
      <x:c r="DE1388" t="str">
        <x:f>IF(L1388="","",IF(DC1388="","Pending",IF(DD1388="Yes","CONDITIONAL — safety override",IF(DC1388&gt;=8,"HIGH",IF(DC1388&gt;=5,"CONDITIONAL","LOW")))))</x:f>
        <x:v>Pending</x:v>
      </x:c>
      <x:c r="DF1388" t="str">
        <x:v>Pending screening and full-text appraisal; no transferability judgment made at identification.</x:v>
      </x:c>
      <x:c r="DG1388"/>
      <x:c r="DH1388"/>
      <x:c r="DI1388"/>
      <x:c r="DJ1388"/>
      <x:c r="DK1388"/>
      <x:c r="DL1388"/>
      <x:c r="DM1388"/>
      <x:c r="DN1388"/>
      <x:c r="DO1388"/>
      <x:c r="DP1388"/>
      <x:c r="DQ1388"/>
      <x:c r="DR1388"/>
      <x:c r="DS1388"/>
      <x:c r="DT1388"/>
      <x:c r="DU1388"/>
      <x:c r="DV1388"/>
      <x:c r="DW1388"/>
      <x:c r="DX1388"/>
      <x:c r="DY1388"/>
      <x:c r="DZ1388" t="str">
        <x:v>Title/abstract screening alone does not establish effectiveness, causality, methodological quality, transferability to Brazilian public safety or an institutional recommendation.</x:v>
      </x:c>
      <x:c r="EA1388" t="str">
        <x:v>Pending</x:v>
      </x:c>
      <x:c r="EB1388" t="str">
        <x:f>IF(L1388="","",IF(EC1388="READY","Yes","No / Pending"))</x:f>
        <x:v>No / Pending</x:v>
      </x:c>
      <x:c r="EC1388" t="str">
        <x:f>IF(L1388="","",IF(OR(ISNUMBER(SEARCH("Retracted Publication",Q1388)),CM1388="Retracted",CN1388="Retracted",CM1388="Expression of Concern",CN1388="Expression of Concern",F1388="Not used",CG1388="Critical",CH1388="High",CH1388="Critical"),"BLOCKED — integrity or use restriction",IF(AND(CJ1388="Yes",CK1388="Yes",CL1388="Yes"),IF(AND(CM1388="Clear",CN1388="Verified — clear"),IF(AND(AND(LEN(TRIM(CF1388))&gt;0,LEFT(LOWER(TRIM(CF1388)),7)&lt;&gt;"pending"),OR(CG1388="High",CG1388="Moderate"),OR(CH1388="Low",CH1388="Some concerns",CH1388="Not applicable")),IF(AND(DD1388="No",OR(DE1388="HIGH",DE1388="CONDITIONAL"),AND(LEN(TRIM(DF1388))&gt;0,LEFT(LOWER(TRIM(DF1388)),7)&lt;&gt;"pending")),IF(AND(AND(LEN(TRIM(DT1388))&gt;0,LEFT(LOWER(TRIM(DT1388)),7)&lt;&gt;"pending"),AND(LEN(TRIM(DU1388))&gt;0,LEFT(LOWER(TRIM(DU1388)),7)&lt;&gt;"pending"),OR(AND(LEN(TRIM(DV1388))&gt;0,LEFT(LOWER(TRIM(DV1388)),7)&lt;&gt;"pending"),AND(LEN(TRIM(DW1388))&gt;0,LEFT(LOWER(TRIM(DW1388)),7)&lt;&gt;"pending")),AND(LEN(TRIM(DX1388))&gt;0,LEFT(LOWER(TRIM(DX1388)),7)&lt;&gt;"pending")),IF(AND(F1388="Claim-ready",OR(EA1388="Strong",EA1388="Moderate"),AND(LEN(TRIM(G1388))&gt;0,LEFT(LOWER(TRIM(G1388)),7)&lt;&gt;"pending"),G1388&lt;&gt;"No substantive use decision is permitted from identification metadata alone.",AND(LEN(TRIM(DZ1388))&gt;0,LEFT(LOWER(TRIM(DZ1388)),7)&lt;&gt;"pending"),DZ1388&lt;&gt;"Identification metadata alone does not permit any substantive scientific, causal, operational, or institutional claim.",AND(LEN(TRIM(EI1388))&gt;0,LEFT(LOWER(TRIM(EI1388)),7)&lt;&gt;"pending"),ISNUMBER(EH1388),EH1388&gt;0),"READY","PENDING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8" t="str">
        <x:v>Pending</x:v>
      </x:c>
      <x:c r="EE1388"/>
      <x:c r="EF1388" t="str">
        <x:v>Pending</x:v>
      </x:c>
      <x:c r="EG1388" t="str">
        <x:v>Pending</x:v>
      </x:c>
      <x:c r="EH1388"/>
      <x:c r="EI1388" s="501"/>
      <x:c r="EJ1388"/>
      <x:c r="EK1388" t="str">
        <x:v>Pending</x:v>
      </x:c>
      <x:c r="EL1388" t="n">
        <x:v>46272</x:v>
      </x:c>
      <x:c r="EM1388" t="str">
        <x:v>Production PubMed record imported and reconciled to Zotero item CFGXIAMQ;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8" t="n">
        <x:f>IF(L1388="","",(IF(N1388&lt;&gt;"",1,0)+IF(O1388&lt;&gt;"",1,0)+IF(AJ1388&lt;&gt;"",1,0)+IF(AU1388&lt;&gt;"",1,0)+IF(BE1388&lt;&gt;"",1,0)+IF(CF1388&lt;&gt;"",1,0)+IF(CJ1388="Yes",1,0)+IF(CL1388="Yes",1,0)+IF(DE1388&lt;&gt;"Pending",1,0)+IF(F1388&lt;&gt;"",1,0)+IF(DZ1388&lt;&gt;"",1,0)+IF(EI1388&lt;&gt;"",1,0))/12)</x:f>
        <x:v>0.5</x:v>
      </x:c>
    </x:row>
    <x:row r="1389">
      <x:c r="A1389" t="str">
        <x:v>EV-1386</x:v>
      </x:c>
      <x:c r="B1389" t="str">
        <x:v>Integrity check</x:v>
      </x:c>
      <x:c r="C1389" t="str">
        <x:f>IF(L1389="","",IF(LEFT(EC1389,7)="BLOCKED","🔴 Do not use for conclusion",IF(EB1389="Yes","🟢 Claim-ready","🟡 Caution / context")))</x:f>
        <x:v>🟡 Caution / context</x:v>
      </x:c>
      <x:c r="D1389" t="str">
        <x:f>IF(L1389="","",EC1389)</x:f>
        <x:v>PENDING — appropriate appraisal</x:v>
      </x:c>
      <x:c r="E1389" t="str">
        <x:v>P3 — Medium</x:v>
      </x:c>
      <x:c r="F1389" t="str">
        <x:v>Pending</x:v>
      </x:c>
      <x:c r="G1389" t="str">
        <x:v>Title/abstract identify an explicit operational APHT/medical-readiness topic; retain for full-text assessment.</x:v>
      </x:c>
      <x:c r="H1389" t="str">
        <x:v>Obtain and review lawful full text; confirm human adjudication; then select a design-specific appraisal instrument.</x:v>
      </x:c>
      <x:c r="I1389"/>
      <x:c r="J1389" t="str">
        <x:v>B — APHT / Medical Readiness</x:v>
      </x:c>
      <x:c r="K1389" t="str">
        <x:v>IDENTIFIED</x:v>
      </x:c>
      <x:c r="L1389" t="str">
        <x:v>Optimization of EDX performance in Tecnai TEMs.</x:v>
      </x:c>
      <x:c r="M1389"/>
      <x:c r="N1389" t="str">
        <x:v>von Harrach, H S; Freitag, B; Gerits, W; Sandborg, A</x:v>
      </x:c>
      <x:c r="O1389" t="n">
        <x:v>2003</x:v>
      </x:c>
      <x:c r="P1389" t="str">
        <x:v>Micron (Oxford, England : 1993)</x:v>
      </x:c>
      <x:c r="Q1389" t="str">
        <x:v>Journal Article</x:v>
      </x:c>
      <x:c r="R1389" t="str">
        <x:v>Unclear</x:v>
      </x:c>
      <x:c r="S1389" t="str">
        <x:v>Unknown</x:v>
      </x:c>
      <x:c r="T1389" t="str">
        <x:v>eng</x:v>
      </x:c>
      <x:c r="U1389" t="str">
        <x:v>https://pubmed.ncbi.nlm.nih.gov/12895489/</x:v>
      </x:c>
      <x:c r="V1389" t="str">
        <x:v>10.1016/s0968-4328(03)00029-5</x:v>
      </x:c>
      <x:c r="W1389" t="str">
        <x:f>IF(V1389="","",LOWER(SUBSTITUTE(SUBSTITUTE(SUBSTITUTE(SUBSTITUTE(TRIM(V1389),"https://doi.org/",""),"http://doi.org/",""),"https://dx.doi.org/",""),"doi:","")))</x:f>
        <x:v>10.1016/s0968-4328(03)00029-5</x:v>
      </x:c>
      <x:c r="X1389" t="str">
        <x:v>12895489</x:v>
      </x:c>
      <x:c r="Y1389" t="str"/>
      <x:c r="Z1389"/>
      <x:c r="AA1389" t="str">
        <x:v>PubMed/MEDLINE</x:v>
      </x:c>
      <x:c r="AB1389" t="str">
        <x:v>PUBMED-B-v1.0-2026-08-28</x:v>
      </x:c>
      <x:c r="AC1389" t="str">
        <x:v>SP-PUBMED-B-20260828</x:v>
      </x:c>
      <x:c r="AD1389" s="499" t="n">
        <x:v>46262</x:v>
      </x:c>
      <x:c r="AE1389" s="499" t="n">
        <x:v>46272</x:v>
      </x:c>
      <x:c r="AF1389" t="str">
        <x:v>KTMJKAUN</x:v>
      </x:c>
      <x:c r="AG1389"/>
      <x:c r="AH1389" t="str">
        <x:v>Tactical Athlete → Operational Readiness Brazil</x:v>
      </x:c>
      <x:c r="AI1389" t="str">
        <x:v>evidence-family:B</x:v>
      </x:c>
      <x:c r="AJ1389"/>
      <x:c r="AK1389" t="str">
        <x:f>IF(AJ1389="","",IF(OR(LOWER(AJ1389)="brazil",LOWER(AJ1389)="brasil"),"Yes","No"))</x:f>
      </x:c>
      <x:c r="AL1389"/>
      <x:c r="AM1389"/>
      <x:c r="AN1389"/>
      <x:c r="AO1389"/>
      <x:c r="AP1389"/>
      <x:c r="AQ1389"/>
      <x:c r="AR1389"/>
      <x:c r="AS1389"/>
      <x:c r="AT1389"/>
      <x:c r="AU1389"/>
      <x:c r="AV1389"/>
      <x:c r="AW1389"/>
      <x:c r="AX1389"/>
      <x:c r="AY1389"/>
      <x:c r="AZ1389"/>
      <x:c r="BA1389"/>
      <x:c r="BB1389"/>
      <x:c r="BC1389"/>
      <x:c r="BD1389"/>
      <x:c r="BE1389"/>
      <x:c r="BF1389"/>
      <x:c r="BG1389"/>
      <x:c r="BH1389"/>
      <x:c r="BI1389"/>
      <x:c r="BJ1389"/>
      <x:c r="BK1389"/>
      <x:c r="BL1389"/>
      <x:c r="BM1389"/>
      <x:c r="BN1389"/>
      <x:c r="BO1389"/>
      <x:c r="BP1389"/>
      <x:c r="BQ1389"/>
      <x:c r="BR1389"/>
      <x:c r="BS1389"/>
      <x:c r="BT1389"/>
      <x:c r="BU1389"/>
      <x:c r="BV1389"/>
      <x:c r="BW1389"/>
      <x:c r="BX1389"/>
      <x:c r="BY1389"/>
      <x:c r="BZ1389"/>
      <x:c r="CA1389"/>
      <x:c r="CB1389"/>
      <x:c r="CC1389"/>
      <x:c r="CD1389"/>
      <x:c r="CE1389"/>
      <x:c r="CF1389"/>
      <x:c r="CG1389"/>
      <x:c r="CH1389"/>
      <x:c r="CI1389"/>
      <x:c r="CJ1389" t="str">
        <x:v>Yes</x:v>
      </x:c>
      <x:c r="CK1389" t="str">
        <x:v>Yes</x:v>
      </x:c>
      <x:c r="CL1389" t="str">
        <x:v>Yes</x:v>
      </x:c>
      <x:c r="CM1389" t="str">
        <x:v>Clear</x:v>
      </x:c>
      <x:c r="CN1389" t="str">
        <x:v>Verified — clear</x:v>
      </x:c>
      <x:c r="CO1389" t="n">
        <x:v>46272</x:v>
      </x:c>
      <x:c r="CP1389" t="str">
        <x:v>https://pubmed.ncbi.nlm.nih.gov/12895489/</x:v>
      </x:c>
      <x:c r="CQ1389"/>
      <x:c r="CR1389"/>
      <x:c r="CS1389"/>
      <x:c r="CT1389"/>
      <x:c r="CU1389"/>
      <x:c r="CV1389"/>
      <x:c r="CW1389"/>
      <x:c r="CX1389"/>
      <x:c r="CY1389"/>
      <x:c r="CZ1389"/>
      <x:c r="DA1389"/>
      <x:c r="DB1389" t="str">
        <x:f>IF(L1389="","",IF(AND(COUNT(CU1389:DA1389)=7,OR(CU1389=0,CU1389=1,CU1389=2),OR(CV1389=0,CV1389=1,CV1389=2),OR(CW1389=0,CW1389=1,CW1389=2),OR(CX1389=0,CX1389=1,CX1389=2),OR(CY1389=0,CY1389=1,CY1389=2),OR(CZ1389=0,CZ1389=1,CZ1389=2),OR(DA1389=0,DA1389=1,DA1389=2)),SUM(CU1389:DA1389),""))</x:f>
      </x:c>
      <x:c r="DC1389" t="str">
        <x:f>IF(DB1389="","",ROUND(DB1389/14*10,1))</x:f>
      </x:c>
      <x:c r="DD1389" t="str">
        <x:v>Pending</x:v>
      </x:c>
      <x:c r="DE1389" t="str">
        <x:f>IF(L1389="","",IF(DC1389="","Pending",IF(DD1389="Yes","CONDITIONAL — safety override",IF(DC1389&gt;=8,"HIGH",IF(DC1389&gt;=5,"CONDITIONAL","LOW")))))</x:f>
        <x:v>Pending</x:v>
      </x:c>
      <x:c r="DF1389" t="str">
        <x:v>Pending screening and full-text appraisal; no transferability judgment made at identification.</x:v>
      </x:c>
      <x:c r="DG1389"/>
      <x:c r="DH1389"/>
      <x:c r="DI1389"/>
      <x:c r="DJ1389"/>
      <x:c r="DK1389"/>
      <x:c r="DL1389"/>
      <x:c r="DM1389"/>
      <x:c r="DN1389"/>
      <x:c r="DO1389"/>
      <x:c r="DP1389"/>
      <x:c r="DQ1389"/>
      <x:c r="DR1389"/>
      <x:c r="DS1389"/>
      <x:c r="DT1389"/>
      <x:c r="DU1389"/>
      <x:c r="DV1389"/>
      <x:c r="DW1389"/>
      <x:c r="DX1389"/>
      <x:c r="DY1389"/>
      <x:c r="DZ1389" t="str">
        <x:v>Title/abstract screening alone does not establish effectiveness, causality, methodological quality, transferability to Brazilian public safety or an institutional recommendation.</x:v>
      </x:c>
      <x:c r="EA1389" t="str">
        <x:v>Pending</x:v>
      </x:c>
      <x:c r="EB1389" t="str">
        <x:f>IF(L1389="","",IF(EC1389="READY","Yes","No / Pending"))</x:f>
        <x:v>No / Pending</x:v>
      </x:c>
      <x:c r="EC1389" t="str">
        <x:f>IF(L1389="","",IF(OR(ISNUMBER(SEARCH("Retracted Publication",Q1389)),CM1389="Retracted",CN1389="Retracted",CM1389="Expression of Concern",CN1389="Expression of Concern",F1389="Not used",CG1389="Critical",CH1389="High",CH1389="Critical"),"BLOCKED — integrity or use restriction",IF(AND(CJ1389="Yes",CK1389="Yes",CL1389="Yes"),IF(AND(CM1389="Clear",CN1389="Verified — clear"),IF(AND(AND(LEN(TRIM(CF1389))&gt;0,LEFT(LOWER(TRIM(CF1389)),7)&lt;&gt;"pending"),OR(CG1389="High",CG1389="Moderate"),OR(CH1389="Low",CH1389="Some concerns",CH1389="Not applicable")),IF(AND(DD1389="No",OR(DE1389="HIGH",DE1389="CONDITIONAL"),AND(LEN(TRIM(DF1389))&gt;0,LEFT(LOWER(TRIM(DF1389)),7)&lt;&gt;"pending")),IF(AND(AND(LEN(TRIM(DT1389))&gt;0,LEFT(LOWER(TRIM(DT1389)),7)&lt;&gt;"pending"),AND(LEN(TRIM(DU1389))&gt;0,LEFT(LOWER(TRIM(DU1389)),7)&lt;&gt;"pending"),OR(AND(LEN(TRIM(DV1389))&gt;0,LEFT(LOWER(TRIM(DV1389)),7)&lt;&gt;"pending"),AND(LEN(TRIM(DW1389))&gt;0,LEFT(LOWER(TRIM(DW1389)),7)&lt;&gt;"pending")),AND(LEN(TRIM(DX1389))&gt;0,LEFT(LOWER(TRIM(DX1389)),7)&lt;&gt;"pending")),IF(AND(F1389="Claim-ready",OR(EA1389="Strong",EA1389="Moderate"),AND(LEN(TRIM(G1389))&gt;0,LEFT(LOWER(TRIM(G1389)),7)&lt;&gt;"pending"),G1389&lt;&gt;"No substantive use decision is permitted from identification metadata alone.",AND(LEN(TRIM(DZ1389))&gt;0,LEFT(LOWER(TRIM(DZ1389)),7)&lt;&gt;"pending"),DZ1389&lt;&gt;"Identification metadata alone does not permit any substantive scientific, causal, operational, or institutional claim.",AND(LEN(TRIM(EI1389))&gt;0,LEFT(LOWER(TRIM(EI1389)),7)&lt;&gt;"pending"),ISNUMBER(EH1389),EH1389&gt;0),"READY","PENDING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89" t="str">
        <x:v>Pending</x:v>
      </x:c>
      <x:c r="EE1389"/>
      <x:c r="EF1389" t="str">
        <x:v>Pending</x:v>
      </x:c>
      <x:c r="EG1389" t="str">
        <x:v>Pending</x:v>
      </x:c>
      <x:c r="EH1389"/>
      <x:c r="EI1389" s="501"/>
      <x:c r="EJ1389"/>
      <x:c r="EK1389" t="str">
        <x:v>Pending</x:v>
      </x:c>
      <x:c r="EL1389" t="n">
        <x:v>46272</x:v>
      </x:c>
      <x:c r="EM1389" t="str">
        <x:v>Production PubMed record imported and reconciled to Zotero item KTMJKAUN;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89" t="n">
        <x:f>IF(L1389="","",(IF(N1389&lt;&gt;"",1,0)+IF(O1389&lt;&gt;"",1,0)+IF(AJ1389&lt;&gt;"",1,0)+IF(AU1389&lt;&gt;"",1,0)+IF(BE1389&lt;&gt;"",1,0)+IF(CF1389&lt;&gt;"",1,0)+IF(CJ1389="Yes",1,0)+IF(CL1389="Yes",1,0)+IF(DE1389&lt;&gt;"Pending",1,0)+IF(F1389&lt;&gt;"",1,0)+IF(DZ1389&lt;&gt;"",1,0)+IF(EI1389&lt;&gt;"",1,0))/12)</x:f>
        <x:v>0.5</x:v>
      </x:c>
    </x:row>
    <x:row r="1390">
      <x:c r="A1390" t="str">
        <x:v>EV-1387</x:v>
      </x:c>
      <x:c r="B1390" t="str">
        <x:v>Integrity check</x:v>
      </x:c>
      <x:c r="C1390" t="str">
        <x:f>IF(L1390="","",IF(LEFT(EC1390,7)="BLOCKED","🔴 Do not use for conclusion",IF(EB1390="Yes","🟢 Claim-ready","🟡 Caution / context")))</x:f>
        <x:v>🟡 Caution / context</x:v>
      </x:c>
      <x:c r="D1390" t="str">
        <x:f>IF(L1390="","",EC1390)</x:f>
        <x:v>PENDING — appropriate appraisal</x:v>
      </x:c>
      <x:c r="E1390" t="str">
        <x:v>P3 — Medium</x:v>
      </x:c>
      <x:c r="F1390" t="str">
        <x:v>Pending</x:v>
      </x:c>
      <x:c r="G1390" t="str">
        <x:v>Title/abstract identify an explicit tactical/public-safety context and readiness domain; retain for full-text assessment.</x:v>
      </x:c>
      <x:c r="H1390" t="str">
        <x:v>Obtain and review lawful full text; confirm human adjudication; then select a design-specific appraisal instrument.</x:v>
      </x:c>
      <x:c r="I1390"/>
      <x:c r="J1390" t="str">
        <x:v>A — Core</x:v>
      </x:c>
      <x:c r="K1390" t="str">
        <x:v>IDENTIFIED</x:v>
      </x:c>
      <x:c r="L1390" t="str">
        <x:v>Injury and fitness outcomes during implementation of physical readiness training.</x:v>
      </x:c>
      <x:c r="M1390"/>
      <x:c r="N1390" t="str">
        <x:v>Knapik, J J; Hauret, K G; Arnold, S; Canham-Chervak, M; Mansfield, A J; Hoedebecke, E L; McMillian, D</x:v>
      </x:c>
      <x:c r="O1390" t="n">
        <x:v>2003</x:v>
      </x:c>
      <x:c r="P1390" t="str">
        <x:v>International journal of sports medicine</x:v>
      </x:c>
      <x:c r="Q1390" t="str">
        <x:v>Comparative Study; Journal Article</x:v>
      </x:c>
      <x:c r="R1390" t="str">
        <x:v>Unclear</x:v>
      </x:c>
      <x:c r="S1390" t="str">
        <x:v>Unknown</x:v>
      </x:c>
      <x:c r="T1390" t="str">
        <x:v>eng</x:v>
      </x:c>
      <x:c r="U1390" t="str">
        <x:v>https://pubmed.ncbi.nlm.nih.gov/12868050/</x:v>
      </x:c>
      <x:c r="V1390" t="str">
        <x:v>10.1055/s-2003-40710</x:v>
      </x:c>
      <x:c r="W1390" t="str">
        <x:f>IF(V1390="","",LOWER(SUBSTITUTE(SUBSTITUTE(SUBSTITUTE(SUBSTITUTE(TRIM(V1390),"https://doi.org/",""),"http://doi.org/",""),"https://dx.doi.org/",""),"doi:","")))</x:f>
        <x:v>10.1055/s-2003-40710</x:v>
      </x:c>
      <x:c r="X1390" t="str">
        <x:v>12868050</x:v>
      </x:c>
      <x:c r="Y1390" t="str"/>
      <x:c r="Z1390"/>
      <x:c r="AA1390" t="str">
        <x:v>PubMed/MEDLINE</x:v>
      </x:c>
      <x:c r="AB1390" t="str">
        <x:v>PUBMED-A-v1.0-2026-08-28</x:v>
      </x:c>
      <x:c r="AC1390" t="str">
        <x:v>SP-PUBMED-A-20260828</x:v>
      </x:c>
      <x:c r="AD1390" s="499" t="n">
        <x:v>46262</x:v>
      </x:c>
      <x:c r="AE1390" s="499" t="n">
        <x:v>46272</x:v>
      </x:c>
      <x:c r="AF1390" t="str">
        <x:v>QBUKQ7WZ</x:v>
      </x:c>
      <x:c r="AG1390"/>
      <x:c r="AH1390" t="str">
        <x:v>Tactical Athlete → Operational Readiness Brazil</x:v>
      </x:c>
      <x:c r="AI1390" t="str">
        <x:v>evidence-family:A</x:v>
      </x:c>
      <x:c r="AJ1390"/>
      <x:c r="AK1390" t="str">
        <x:f>IF(AJ1390="","",IF(OR(LOWER(AJ1390)="brazil",LOWER(AJ1390)="brasil"),"Yes","No"))</x:f>
      </x:c>
      <x:c r="AL1390"/>
      <x:c r="AM1390"/>
      <x:c r="AN1390"/>
      <x:c r="AO1390"/>
      <x:c r="AP1390"/>
      <x:c r="AQ1390"/>
      <x:c r="AR1390"/>
      <x:c r="AS1390"/>
      <x:c r="AT1390"/>
      <x:c r="AU1390"/>
      <x:c r="AV1390"/>
      <x:c r="AW1390"/>
      <x:c r="AX1390"/>
      <x:c r="AY1390"/>
      <x:c r="AZ1390"/>
      <x:c r="BA1390"/>
      <x:c r="BB1390"/>
      <x:c r="BC1390"/>
      <x:c r="BD1390"/>
      <x:c r="BE1390"/>
      <x:c r="BF1390"/>
      <x:c r="BG1390"/>
      <x:c r="BH1390"/>
      <x:c r="BI1390"/>
      <x:c r="BJ1390"/>
      <x:c r="BK1390"/>
      <x:c r="BL1390"/>
      <x:c r="BM1390"/>
      <x:c r="BN1390"/>
      <x:c r="BO1390"/>
      <x:c r="BP1390"/>
      <x:c r="BQ1390"/>
      <x:c r="BR1390"/>
      <x:c r="BS1390"/>
      <x:c r="BT1390"/>
      <x:c r="BU1390"/>
      <x:c r="BV1390"/>
      <x:c r="BW1390"/>
      <x:c r="BX1390"/>
      <x:c r="BY1390"/>
      <x:c r="BZ1390"/>
      <x:c r="CA1390"/>
      <x:c r="CB1390"/>
      <x:c r="CC1390"/>
      <x:c r="CD1390"/>
      <x:c r="CE1390"/>
      <x:c r="CF1390"/>
      <x:c r="CG1390"/>
      <x:c r="CH1390"/>
      <x:c r="CI1390"/>
      <x:c r="CJ1390" t="str">
        <x:v>Yes</x:v>
      </x:c>
      <x:c r="CK1390" t="str">
        <x:v>Yes</x:v>
      </x:c>
      <x:c r="CL1390" t="str">
        <x:v>Yes</x:v>
      </x:c>
      <x:c r="CM1390" t="str">
        <x:v>Clear</x:v>
      </x:c>
      <x:c r="CN1390" t="str">
        <x:v>Verified — clear</x:v>
      </x:c>
      <x:c r="CO1390" t="n">
        <x:v>46272</x:v>
      </x:c>
      <x:c r="CP1390" t="str">
        <x:v>https://pubmed.ncbi.nlm.nih.gov/12868050/</x:v>
      </x:c>
      <x:c r="CQ1390"/>
      <x:c r="CR1390"/>
      <x:c r="CS1390"/>
      <x:c r="CT1390"/>
      <x:c r="CU1390"/>
      <x:c r="CV1390"/>
      <x:c r="CW1390"/>
      <x:c r="CX1390"/>
      <x:c r="CY1390"/>
      <x:c r="CZ1390"/>
      <x:c r="DA1390"/>
      <x:c r="DB1390" t="str">
        <x:f>IF(L1390="","",IF(AND(COUNT(CU1390:DA1390)=7,OR(CU1390=0,CU1390=1,CU1390=2),OR(CV1390=0,CV1390=1,CV1390=2),OR(CW1390=0,CW1390=1,CW1390=2),OR(CX1390=0,CX1390=1,CX1390=2),OR(CY1390=0,CY1390=1,CY1390=2),OR(CZ1390=0,CZ1390=1,CZ1390=2),OR(DA1390=0,DA1390=1,DA1390=2)),SUM(CU1390:DA1390),""))</x:f>
      </x:c>
      <x:c r="DC1390" t="str">
        <x:f>IF(DB1390="","",ROUND(DB1390/14*10,1))</x:f>
      </x:c>
      <x:c r="DD1390" t="str">
        <x:v>Pending</x:v>
      </x:c>
      <x:c r="DE1390" t="str">
        <x:f>IF(L1390="","",IF(DC1390="","Pending",IF(DD1390="Yes","CONDITIONAL — safety override",IF(DC1390&gt;=8,"HIGH",IF(DC1390&gt;=5,"CONDITIONAL","LOW")))))</x:f>
        <x:v>Pending</x:v>
      </x:c>
      <x:c r="DF1390" t="str">
        <x:v>Pending screening and full-text appraisal; no transferability judgment made at identification.</x:v>
      </x:c>
      <x:c r="DG1390"/>
      <x:c r="DH1390"/>
      <x:c r="DI1390"/>
      <x:c r="DJ1390"/>
      <x:c r="DK1390"/>
      <x:c r="DL1390"/>
      <x:c r="DM1390"/>
      <x:c r="DN1390"/>
      <x:c r="DO1390"/>
      <x:c r="DP1390"/>
      <x:c r="DQ1390"/>
      <x:c r="DR1390"/>
      <x:c r="DS1390"/>
      <x:c r="DT1390"/>
      <x:c r="DU1390"/>
      <x:c r="DV1390"/>
      <x:c r="DW1390"/>
      <x:c r="DX1390"/>
      <x:c r="DY1390"/>
      <x:c r="DZ1390" t="str">
        <x:v>Title/abstract screening alone does not establish effectiveness, causality, methodological quality, transferability to Brazilian public safety or an institutional recommendation.</x:v>
      </x:c>
      <x:c r="EA1390" t="str">
        <x:v>Pending</x:v>
      </x:c>
      <x:c r="EB1390" t="str">
        <x:f>IF(L1390="","",IF(EC1390="READY","Yes","No / Pending"))</x:f>
        <x:v>No / Pending</x:v>
      </x:c>
      <x:c r="EC1390" t="str">
        <x:f>IF(L1390="","",IF(OR(ISNUMBER(SEARCH("Retracted Publication",Q1390)),CM1390="Retracted",CN1390="Retracted",CM1390="Expression of Concern",CN1390="Expression of Concern",F1390="Not used",CG1390="Critical",CH1390="High",CH1390="Critical"),"BLOCKED — integrity or use restriction",IF(AND(CJ1390="Yes",CK1390="Yes",CL1390="Yes"),IF(AND(CM1390="Clear",CN1390="Verified — clear"),IF(AND(AND(LEN(TRIM(CF1390))&gt;0,LEFT(LOWER(TRIM(CF1390)),7)&lt;&gt;"pending"),OR(CG1390="High",CG1390="Moderate"),OR(CH1390="Low",CH1390="Some concerns",CH1390="Not applicable")),IF(AND(DD1390="No",OR(DE1390="HIGH",DE1390="CONDITIONAL"),AND(LEN(TRIM(DF1390))&gt;0,LEFT(LOWER(TRIM(DF1390)),7)&lt;&gt;"pending")),IF(AND(AND(LEN(TRIM(DT1390))&gt;0,LEFT(LOWER(TRIM(DT1390)),7)&lt;&gt;"pending"),AND(LEN(TRIM(DU1390))&gt;0,LEFT(LOWER(TRIM(DU1390)),7)&lt;&gt;"pending"),OR(AND(LEN(TRIM(DV1390))&gt;0,LEFT(LOWER(TRIM(DV1390)),7)&lt;&gt;"pending"),AND(LEN(TRIM(DW1390))&gt;0,LEFT(LOWER(TRIM(DW1390)),7)&lt;&gt;"pending")),AND(LEN(TRIM(DX1390))&gt;0,LEFT(LOWER(TRIM(DX1390)),7)&lt;&gt;"pending")),IF(AND(F1390="Claim-ready",OR(EA1390="Strong",EA1390="Moderate"),AND(LEN(TRIM(G1390))&gt;0,LEFT(LOWER(TRIM(G1390)),7)&lt;&gt;"pending"),G1390&lt;&gt;"No substantive use decision is permitted from identification metadata alone.",AND(LEN(TRIM(DZ1390))&gt;0,LEFT(LOWER(TRIM(DZ1390)),7)&lt;&gt;"pending"),DZ1390&lt;&gt;"Identification metadata alone does not permit any substantive scientific, causal, operational, or institutional claim.",AND(LEN(TRIM(EI1390))&gt;0,LEFT(LOWER(TRIM(EI1390)),7)&lt;&gt;"pending"),ISNUMBER(EH1390),EH1390&gt;0),"READY","PENDING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0" t="str">
        <x:v>Pending</x:v>
      </x:c>
      <x:c r="EE1390"/>
      <x:c r="EF1390" t="str">
        <x:v>Pending</x:v>
      </x:c>
      <x:c r="EG1390" t="str">
        <x:v>Pending</x:v>
      </x:c>
      <x:c r="EH1390"/>
      <x:c r="EI1390" s="501"/>
      <x:c r="EJ1390"/>
      <x:c r="EK1390" t="str">
        <x:v>Pending</x:v>
      </x:c>
      <x:c r="EL1390" t="n">
        <x:v>46272</x:v>
      </x:c>
      <x:c r="EM1390" t="str">
        <x:v>Production PubMed record imported and reconciled to Zotero item QBUKQ7WZ;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0" t="n">
        <x:f>IF(L1390="","",(IF(N1390&lt;&gt;"",1,0)+IF(O1390&lt;&gt;"",1,0)+IF(AJ1390&lt;&gt;"",1,0)+IF(AU1390&lt;&gt;"",1,0)+IF(BE1390&lt;&gt;"",1,0)+IF(CF1390&lt;&gt;"",1,0)+IF(CJ1390="Yes",1,0)+IF(CL1390="Yes",1,0)+IF(DE1390&lt;&gt;"Pending",1,0)+IF(F1390&lt;&gt;"",1,0)+IF(DZ1390&lt;&gt;"",1,0)+IF(EI1390&lt;&gt;"",1,0))/12)</x:f>
        <x:v>0.5</x:v>
      </x:c>
    </x:row>
    <x:row r="1391">
      <x:c r="A1391" t="str">
        <x:v>EV-1388</x:v>
      </x:c>
      <x:c r="B1391" t="str">
        <x:v>Integrity check</x:v>
      </x:c>
      <x:c r="C1391" t="str">
        <x:f>IF(L1391="","",IF(LEFT(EC1391,7)="BLOCKED","🔴 Do not use for conclusion",IF(EB1391="Yes","🟢 Claim-ready","🟡 Caution / context")))</x:f>
        <x:v>🟡 Caution / context</x:v>
      </x:c>
      <x:c r="D1391" t="str">
        <x:f>IF(L1391="","",EC1391)</x:f>
        <x:v>PENDING — appropriate appraisal</x:v>
      </x:c>
      <x:c r="E1391" t="str">
        <x:v>P2 — High</x:v>
      </x:c>
      <x:c r="F1391" t="str">
        <x:v>Pending</x:v>
      </x:c>
      <x:c r="G1391" t="str">
        <x:v>A potentially relevant concept is present, but direct applicability is ambiguous at title/abstract level.</x:v>
      </x:c>
      <x:c r="H1391" t="str">
        <x:v>Human title/abstract adjudication; retrieve full text if relevance remains plausible.</x:v>
      </x:c>
      <x:c r="I1391"/>
      <x:c r="J1391" t="str">
        <x:v>A — Core</x:v>
      </x:c>
      <x:c r="K1391" t="str">
        <x:v>IDENTIFIED</x:v>
      </x:c>
      <x:c r="L1391" t="str">
        <x:v>Predictors of successful physical readiness testing under the new standard: OPNAV Instruction 6110.1F.</x:v>
      </x:c>
      <x:c r="M1391"/>
      <x:c r="N1391" t="str">
        <x:v>Zajdowicz, Margan J; McKenzie, Robin T</x:v>
      </x:c>
      <x:c r="O1391" t="n">
        <x:v>2003</x:v>
      </x:c>
      <x:c r="P1391" t="str">
        <x:v>Military medicine</x:v>
      </x:c>
      <x:c r="Q1391" t="str">
        <x:v>Journal Article</x:v>
      </x:c>
      <x:c r="R1391" t="str">
        <x:v>Unclear</x:v>
      </x:c>
      <x:c r="S1391" t="str">
        <x:v>Unknown</x:v>
      </x:c>
      <x:c r="T1391" t="str">
        <x:v>eng</x:v>
      </x:c>
      <x:c r="U1391" t="str">
        <x:v>https://pubmed.ncbi.nlm.nih.gov/12775176/</x:v>
      </x:c>
      <x:c r="V1391" t="str"/>
      <x:c r="W1391" t="str">
        <x:f>IF(V1391="","",LOWER(SUBSTITUTE(SUBSTITUTE(SUBSTITUTE(SUBSTITUTE(TRIM(V1391),"https://doi.org/",""),"http://doi.org/",""),"https://dx.doi.org/",""),"doi:","")))</x:f>
      </x:c>
      <x:c r="X1391" t="str">
        <x:v>12775176</x:v>
      </x:c>
      <x:c r="Y1391" t="str"/>
      <x:c r="Z1391"/>
      <x:c r="AA1391" t="str">
        <x:v>PubMed/MEDLINE</x:v>
      </x:c>
      <x:c r="AB1391" t="str">
        <x:v>PUBMED-A-v1.0-2026-08-28</x:v>
      </x:c>
      <x:c r="AC1391" t="str">
        <x:v>SP-PUBMED-A-20260828</x:v>
      </x:c>
      <x:c r="AD1391" s="499" t="n">
        <x:v>46262</x:v>
      </x:c>
      <x:c r="AE1391" s="499" t="n">
        <x:v>46272</x:v>
      </x:c>
      <x:c r="AF1391" t="str">
        <x:v>QMXRVI5G</x:v>
      </x:c>
      <x:c r="AG1391"/>
      <x:c r="AH1391" t="str">
        <x:v>Tactical Athlete → Operational Readiness Brazil</x:v>
      </x:c>
      <x:c r="AI1391" t="str">
        <x:v>evidence-family:A</x:v>
      </x:c>
      <x:c r="AJ1391"/>
      <x:c r="AK1391" t="str">
        <x:f>IF(AJ1391="","",IF(OR(LOWER(AJ1391)="brazil",LOWER(AJ1391)="brasil"),"Yes","No"))</x:f>
      </x:c>
      <x:c r="AL1391"/>
      <x:c r="AM1391"/>
      <x:c r="AN1391"/>
      <x:c r="AO1391"/>
      <x:c r="AP1391"/>
      <x:c r="AQ1391"/>
      <x:c r="AR1391"/>
      <x:c r="AS1391"/>
      <x:c r="AT1391"/>
      <x:c r="AU1391"/>
      <x:c r="AV1391"/>
      <x:c r="AW1391"/>
      <x:c r="AX1391"/>
      <x:c r="AY1391"/>
      <x:c r="AZ1391"/>
      <x:c r="BA1391"/>
      <x:c r="BB1391"/>
      <x:c r="BC1391"/>
      <x:c r="BD1391"/>
      <x:c r="BE1391"/>
      <x:c r="BF1391"/>
      <x:c r="BG1391"/>
      <x:c r="BH1391"/>
      <x:c r="BI1391"/>
      <x:c r="BJ1391"/>
      <x:c r="BK1391"/>
      <x:c r="BL1391"/>
      <x:c r="BM1391"/>
      <x:c r="BN1391"/>
      <x:c r="BO1391"/>
      <x:c r="BP1391"/>
      <x:c r="BQ1391"/>
      <x:c r="BR1391"/>
      <x:c r="BS1391"/>
      <x:c r="BT1391"/>
      <x:c r="BU1391"/>
      <x:c r="BV1391"/>
      <x:c r="BW1391"/>
      <x:c r="BX1391"/>
      <x:c r="BY1391"/>
      <x:c r="BZ1391"/>
      <x:c r="CA1391"/>
      <x:c r="CB1391"/>
      <x:c r="CC1391"/>
      <x:c r="CD1391"/>
      <x:c r="CE1391"/>
      <x:c r="CF1391"/>
      <x:c r="CG1391"/>
      <x:c r="CH1391"/>
      <x:c r="CI1391"/>
      <x:c r="CJ1391" t="str">
        <x:v>Yes</x:v>
      </x:c>
      <x:c r="CK1391" t="str">
        <x:v>Yes</x:v>
      </x:c>
      <x:c r="CL1391" t="str">
        <x:v>Yes</x:v>
      </x:c>
      <x:c r="CM1391" t="str">
        <x:v>Clear</x:v>
      </x:c>
      <x:c r="CN1391" t="str">
        <x:v>Verified — clear</x:v>
      </x:c>
      <x:c r="CO1391" t="n">
        <x:v>46272</x:v>
      </x:c>
      <x:c r="CP1391" t="str">
        <x:v>https://pubmed.ncbi.nlm.nih.gov/12775176/</x:v>
      </x:c>
      <x:c r="CQ1391"/>
      <x:c r="CR1391"/>
      <x:c r="CS1391"/>
      <x:c r="CT1391"/>
      <x:c r="CU1391"/>
      <x:c r="CV1391"/>
      <x:c r="CW1391"/>
      <x:c r="CX1391"/>
      <x:c r="CY1391"/>
      <x:c r="CZ1391"/>
      <x:c r="DA1391"/>
      <x:c r="DB1391" t="str">
        <x:f>IF(L1391="","",IF(AND(COUNT(CU1391:DA1391)=7,OR(CU1391=0,CU1391=1,CU1391=2),OR(CV1391=0,CV1391=1,CV1391=2),OR(CW1391=0,CW1391=1,CW1391=2),OR(CX1391=0,CX1391=1,CX1391=2),OR(CY1391=0,CY1391=1,CY1391=2),OR(CZ1391=0,CZ1391=1,CZ1391=2),OR(DA1391=0,DA1391=1,DA1391=2)),SUM(CU1391:DA1391),""))</x:f>
      </x:c>
      <x:c r="DC1391" t="str">
        <x:f>IF(DB1391="","",ROUND(DB1391/14*10,1))</x:f>
      </x:c>
      <x:c r="DD1391" t="str">
        <x:v>Pending</x:v>
      </x:c>
      <x:c r="DE1391" t="str">
        <x:f>IF(L1391="","",IF(DC1391="","Pending",IF(DD1391="Yes","CONDITIONAL — safety override",IF(DC1391&gt;=8,"HIGH",IF(DC1391&gt;=5,"CONDITIONAL","LOW")))))</x:f>
        <x:v>Pending</x:v>
      </x:c>
      <x:c r="DF1391" t="str">
        <x:v>Pending screening and full-text appraisal; no transferability judgment made at identification.</x:v>
      </x:c>
      <x:c r="DG1391"/>
      <x:c r="DH1391"/>
      <x:c r="DI1391"/>
      <x:c r="DJ1391"/>
      <x:c r="DK1391"/>
      <x:c r="DL1391"/>
      <x:c r="DM1391"/>
      <x:c r="DN1391"/>
      <x:c r="DO1391"/>
      <x:c r="DP1391"/>
      <x:c r="DQ1391"/>
      <x:c r="DR1391"/>
      <x:c r="DS1391"/>
      <x:c r="DT1391"/>
      <x:c r="DU1391"/>
      <x:c r="DV1391"/>
      <x:c r="DW1391"/>
      <x:c r="DX1391"/>
      <x:c r="DY1391"/>
      <x:c r="DZ1391" t="str">
        <x:v>Title/abstract information is insufficient for a substantive scientific, causal, transferability or institutional claim.</x:v>
      </x:c>
      <x:c r="EA1391" t="str">
        <x:v>Pending</x:v>
      </x:c>
      <x:c r="EB1391" t="str">
        <x:f>IF(L1391="","",IF(EC1391="READY","Yes","No / Pending"))</x:f>
        <x:v>No / Pending</x:v>
      </x:c>
      <x:c r="EC1391" t="str">
        <x:f>IF(L1391="","",IF(OR(ISNUMBER(SEARCH("Retracted Publication",Q1391)),CM1391="Retracted",CN1391="Retracted",CM1391="Expression of Concern",CN1391="Expression of Concern",F1391="Not used",CG1391="Critical",CH1391="High",CH1391="Critical"),"BLOCKED — integrity or use restriction",IF(AND(CJ1391="Yes",CK1391="Yes",CL1391="Yes"),IF(AND(CM1391="Clear",CN1391="Verified — clear"),IF(AND(AND(LEN(TRIM(CF1391))&gt;0,LEFT(LOWER(TRIM(CF1391)),7)&lt;&gt;"pending"),OR(CG1391="High",CG1391="Moderate"),OR(CH1391="Low",CH1391="Some concerns",CH1391="Not applicable")),IF(AND(DD1391="No",OR(DE1391="HIGH",DE1391="CONDITIONAL"),AND(LEN(TRIM(DF1391))&gt;0,LEFT(LOWER(TRIM(DF1391)),7)&lt;&gt;"pending")),IF(AND(AND(LEN(TRIM(DT1391))&gt;0,LEFT(LOWER(TRIM(DT1391)),7)&lt;&gt;"pending"),AND(LEN(TRIM(DU1391))&gt;0,LEFT(LOWER(TRIM(DU1391)),7)&lt;&gt;"pending"),OR(AND(LEN(TRIM(DV1391))&gt;0,LEFT(LOWER(TRIM(DV1391)),7)&lt;&gt;"pending"),AND(LEN(TRIM(DW1391))&gt;0,LEFT(LOWER(TRIM(DW1391)),7)&lt;&gt;"pending")),AND(LEN(TRIM(DX1391))&gt;0,LEFT(LOWER(TRIM(DX1391)),7)&lt;&gt;"pending")),IF(AND(F1391="Claim-ready",OR(EA1391="Strong",EA1391="Moderate"),AND(LEN(TRIM(G1391))&gt;0,LEFT(LOWER(TRIM(G1391)),7)&lt;&gt;"pending"),G1391&lt;&gt;"No substantive use decision is permitted from identification metadata alone.",AND(LEN(TRIM(DZ1391))&gt;0,LEFT(LOWER(TRIM(DZ1391)),7)&lt;&gt;"pending"),DZ1391&lt;&gt;"Identification metadata alone does not permit any substantive scientific, causal, operational, or institutional claim.",AND(LEN(TRIM(EI1391))&gt;0,LEFT(LOWER(TRIM(EI1391)),7)&lt;&gt;"pending"),ISNUMBER(EH1391),EH1391&gt;0),"READY","PENDING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1" t="str">
        <x:v>Pending</x:v>
      </x:c>
      <x:c r="EE1391"/>
      <x:c r="EF1391" t="str">
        <x:v>Pending</x:v>
      </x:c>
      <x:c r="EG1391" t="str">
        <x:v>Pending</x:v>
      </x:c>
      <x:c r="EH1391"/>
      <x:c r="EI1391" s="501"/>
      <x:c r="EJ1391"/>
      <x:c r="EK1391" t="str">
        <x:v>Pending</x:v>
      </x:c>
      <x:c r="EL1391" t="n">
        <x:v>46272</x:v>
      </x:c>
      <x:c r="EM1391" t="str">
        <x:v>Production PubMed record imported and reconciled to Zotero item QMXRVI5G;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391" t="n">
        <x:f>IF(L1391="","",(IF(N1391&lt;&gt;"",1,0)+IF(O1391&lt;&gt;"",1,0)+IF(AJ1391&lt;&gt;"",1,0)+IF(AU1391&lt;&gt;"",1,0)+IF(BE1391&lt;&gt;"",1,0)+IF(CF1391&lt;&gt;"",1,0)+IF(CJ1391="Yes",1,0)+IF(CL1391="Yes",1,0)+IF(DE1391&lt;&gt;"Pending",1,0)+IF(F1391&lt;&gt;"",1,0)+IF(DZ1391&lt;&gt;"",1,0)+IF(EI1391&lt;&gt;"",1,0))/12)</x:f>
        <x:v>0.5</x:v>
      </x:c>
    </x:row>
    <x:row r="1392">
      <x:c r="A1392" t="str">
        <x:v>EV-1389</x:v>
      </x:c>
      <x:c r="B1392" t="str">
        <x:v>Integrity check</x:v>
      </x:c>
      <x:c r="C1392" t="str">
        <x:f>IF(L1392="","",IF(LEFT(EC1392,7)="BLOCKED","🔴 Do not use for conclusion",IF(EB1392="Yes","🟢 Claim-ready","🟡 Caution / context")))</x:f>
        <x:v>🟡 Caution / context</x:v>
      </x:c>
      <x:c r="D1392" t="str">
        <x:f>IF(L1392="","",EC1392)</x:f>
        <x:v>PENDING — appropriate appraisal</x:v>
      </x:c>
      <x:c r="E1392" t="str">
        <x:v>P2 — High</x:v>
      </x:c>
      <x:c r="F1392" t="str">
        <x:v>Pending</x:v>
      </x:c>
      <x:c r="G1392" t="str">
        <x:v>Title/abstract identify an explicit tactical/public-safety context and readiness domain; retain for full-text assessment.</x:v>
      </x:c>
      <x:c r="H1392" t="str">
        <x:v>Obtain and review lawful full text; confirm human adjudication; then select a design-specific appraisal instrument.</x:v>
      </x:c>
      <x:c r="I1392"/>
      <x:c r="J1392" t="str">
        <x:v>A — Core</x:v>
      </x:c>
      <x:c r="K1392" t="str">
        <x:v>IDENTIFIED</x:v>
      </x:c>
      <x:c r="L1392" t="str">
        <x:v>Sentinel cases of community-acquired methicillin-resistant Staphylococcus aureus onboard a naval ship.</x:v>
      </x:c>
      <x:c r="M1392"/>
      <x:c r="N1392" t="str">
        <x:v>LaMar, James E; Carr, Russell B; Zinderman, Craig; McDonald, Kimberly</x:v>
      </x:c>
      <x:c r="O1392" t="n">
        <x:v>2003</x:v>
      </x:c>
      <x:c r="P1392" t="str">
        <x:v>Military medicine</x:v>
      </x:c>
      <x:c r="Q1392" t="str">
        <x:v>Case Reports; Journal Article</x:v>
      </x:c>
      <x:c r="R1392" t="str">
        <x:v>Unclear</x:v>
      </x:c>
      <x:c r="S1392" t="str">
        <x:v>Unknown</x:v>
      </x:c>
      <x:c r="T1392" t="str">
        <x:v>eng</x:v>
      </x:c>
      <x:c r="U1392" t="str">
        <x:v>https://pubmed.ncbi.nlm.nih.gov/12636142/</x:v>
      </x:c>
      <x:c r="V1392" t="str"/>
      <x:c r="W1392" t="str">
        <x:f>IF(V1392="","",LOWER(SUBSTITUTE(SUBSTITUTE(SUBSTITUTE(SUBSTITUTE(TRIM(V1392),"https://doi.org/",""),"http://doi.org/",""),"https://dx.doi.org/",""),"doi:","")))</x:f>
      </x:c>
      <x:c r="X1392" t="str">
        <x:v>12636142</x:v>
      </x:c>
      <x:c r="Y1392" t="str"/>
      <x:c r="Z1392"/>
      <x:c r="AA1392" t="str">
        <x:v>PubMed/MEDLINE</x:v>
      </x:c>
      <x:c r="AB1392" t="str">
        <x:v>PUBMED-A-v1.0-2026-08-28</x:v>
      </x:c>
      <x:c r="AC1392" t="str">
        <x:v>SP-PUBMED-A-20260828</x:v>
      </x:c>
      <x:c r="AD1392" s="499" t="n">
        <x:v>46262</x:v>
      </x:c>
      <x:c r="AE1392" s="499" t="n">
        <x:v>46272</x:v>
      </x:c>
      <x:c r="AF1392" t="str">
        <x:v>UBRW9LA2</x:v>
      </x:c>
      <x:c r="AG1392"/>
      <x:c r="AH1392" t="str">
        <x:v>Tactical Athlete → Operational Readiness Brazil</x:v>
      </x:c>
      <x:c r="AI1392" t="str">
        <x:v>evidence-family:A</x:v>
      </x:c>
      <x:c r="AJ1392"/>
      <x:c r="AK1392" t="str">
        <x:f>IF(AJ1392="","",IF(OR(LOWER(AJ1392)="brazil",LOWER(AJ1392)="brasil"),"Yes","No"))</x:f>
      </x:c>
      <x:c r="AL1392"/>
      <x:c r="AM1392"/>
      <x:c r="AN1392"/>
      <x:c r="AO1392"/>
      <x:c r="AP1392"/>
      <x:c r="AQ1392"/>
      <x:c r="AR1392"/>
      <x:c r="AS1392"/>
      <x:c r="AT1392"/>
      <x:c r="AU1392"/>
      <x:c r="AV1392"/>
      <x:c r="AW1392"/>
      <x:c r="AX1392"/>
      <x:c r="AY1392"/>
      <x:c r="AZ1392"/>
      <x:c r="BA1392"/>
      <x:c r="BB1392"/>
      <x:c r="BC1392"/>
      <x:c r="BD1392"/>
      <x:c r="BE1392"/>
      <x:c r="BF1392"/>
      <x:c r="BG1392"/>
      <x:c r="BH1392"/>
      <x:c r="BI1392"/>
      <x:c r="BJ1392"/>
      <x:c r="BK1392"/>
      <x:c r="BL1392"/>
      <x:c r="BM1392"/>
      <x:c r="BN1392"/>
      <x:c r="BO1392"/>
      <x:c r="BP1392"/>
      <x:c r="BQ1392"/>
      <x:c r="BR1392"/>
      <x:c r="BS1392"/>
      <x:c r="BT1392"/>
      <x:c r="BU1392"/>
      <x:c r="BV1392"/>
      <x:c r="BW1392"/>
      <x:c r="BX1392"/>
      <x:c r="BY1392"/>
      <x:c r="BZ1392"/>
      <x:c r="CA1392"/>
      <x:c r="CB1392"/>
      <x:c r="CC1392"/>
      <x:c r="CD1392"/>
      <x:c r="CE1392"/>
      <x:c r="CF1392"/>
      <x:c r="CG1392"/>
      <x:c r="CH1392"/>
      <x:c r="CI1392"/>
      <x:c r="CJ1392" t="str">
        <x:v>Yes</x:v>
      </x:c>
      <x:c r="CK1392" t="str">
        <x:v>Yes</x:v>
      </x:c>
      <x:c r="CL1392" t="str">
        <x:v>Yes</x:v>
      </x:c>
      <x:c r="CM1392" t="str">
        <x:v>Clear</x:v>
      </x:c>
      <x:c r="CN1392" t="str">
        <x:v>Verified — clear</x:v>
      </x:c>
      <x:c r="CO1392" t="n">
        <x:v>46272</x:v>
      </x:c>
      <x:c r="CP1392" t="str">
        <x:v>https://pubmed.ncbi.nlm.nih.gov/12636142/</x:v>
      </x:c>
      <x:c r="CQ1392"/>
      <x:c r="CR1392"/>
      <x:c r="CS1392"/>
      <x:c r="CT1392"/>
      <x:c r="CU1392"/>
      <x:c r="CV1392"/>
      <x:c r="CW1392"/>
      <x:c r="CX1392"/>
      <x:c r="CY1392"/>
      <x:c r="CZ1392"/>
      <x:c r="DA1392"/>
      <x:c r="DB1392" t="str">
        <x:f>IF(L1392="","",IF(AND(COUNT(CU1392:DA1392)=7,OR(CU1392=0,CU1392=1,CU1392=2),OR(CV1392=0,CV1392=1,CV1392=2),OR(CW1392=0,CW1392=1,CW1392=2),OR(CX1392=0,CX1392=1,CX1392=2),OR(CY1392=0,CY1392=1,CY1392=2),OR(CZ1392=0,CZ1392=1,CZ1392=2),OR(DA1392=0,DA1392=1,DA1392=2)),SUM(CU1392:DA1392),""))</x:f>
      </x:c>
      <x:c r="DC1392" t="str">
        <x:f>IF(DB1392="","",ROUND(DB1392/14*10,1))</x:f>
      </x:c>
      <x:c r="DD1392" t="str">
        <x:v>Pending</x:v>
      </x:c>
      <x:c r="DE1392" t="str">
        <x:f>IF(L1392="","",IF(DC1392="","Pending",IF(DD1392="Yes","CONDITIONAL — safety override",IF(DC1392&gt;=8,"HIGH",IF(DC1392&gt;=5,"CONDITIONAL","LOW")))))</x:f>
        <x:v>Pending</x:v>
      </x:c>
      <x:c r="DF1392" t="str">
        <x:v>Pending screening and full-text appraisal; no transferability judgment made at identification.</x:v>
      </x:c>
      <x:c r="DG1392"/>
      <x:c r="DH1392"/>
      <x:c r="DI1392"/>
      <x:c r="DJ1392"/>
      <x:c r="DK1392"/>
      <x:c r="DL1392"/>
      <x:c r="DM1392"/>
      <x:c r="DN1392"/>
      <x:c r="DO1392"/>
      <x:c r="DP1392"/>
      <x:c r="DQ1392"/>
      <x:c r="DR1392"/>
      <x:c r="DS1392"/>
      <x:c r="DT1392"/>
      <x:c r="DU1392"/>
      <x:c r="DV1392"/>
      <x:c r="DW1392"/>
      <x:c r="DX1392"/>
      <x:c r="DY1392"/>
      <x:c r="DZ1392" t="str">
        <x:v>Title/abstract screening alone does not establish effectiveness, causality, methodological quality, transferability to Brazilian public safety or an institutional recommendation.</x:v>
      </x:c>
      <x:c r="EA1392" t="str">
        <x:v>Pending</x:v>
      </x:c>
      <x:c r="EB1392" t="str">
        <x:f>IF(L1392="","",IF(EC1392="READY","Yes","No / Pending"))</x:f>
        <x:v>No / Pending</x:v>
      </x:c>
      <x:c r="EC1392" t="str">
        <x:f>IF(L1392="","",IF(OR(ISNUMBER(SEARCH("Retracted Publication",Q1392)),CM1392="Retracted",CN1392="Retracted",CM1392="Expression of Concern",CN1392="Expression of Concern",F1392="Not used",CG1392="Critical",CH1392="High",CH1392="Critical"),"BLOCKED — integrity or use restriction",IF(AND(CJ1392="Yes",CK1392="Yes",CL1392="Yes"),IF(AND(CM1392="Clear",CN1392="Verified — clear"),IF(AND(AND(LEN(TRIM(CF1392))&gt;0,LEFT(LOWER(TRIM(CF1392)),7)&lt;&gt;"pending"),OR(CG1392="High",CG1392="Moderate"),OR(CH1392="Low",CH1392="Some concerns",CH1392="Not applicable")),IF(AND(DD1392="No",OR(DE1392="HIGH",DE1392="CONDITIONAL"),AND(LEN(TRIM(DF1392))&gt;0,LEFT(LOWER(TRIM(DF1392)),7)&lt;&gt;"pending")),IF(AND(AND(LEN(TRIM(DT1392))&gt;0,LEFT(LOWER(TRIM(DT1392)),7)&lt;&gt;"pending"),AND(LEN(TRIM(DU1392))&gt;0,LEFT(LOWER(TRIM(DU1392)),7)&lt;&gt;"pending"),OR(AND(LEN(TRIM(DV1392))&gt;0,LEFT(LOWER(TRIM(DV1392)),7)&lt;&gt;"pending"),AND(LEN(TRIM(DW1392))&gt;0,LEFT(LOWER(TRIM(DW1392)),7)&lt;&gt;"pending")),AND(LEN(TRIM(DX1392))&gt;0,LEFT(LOWER(TRIM(DX1392)),7)&lt;&gt;"pending")),IF(AND(F1392="Claim-ready",OR(EA1392="Strong",EA1392="Moderate"),AND(LEN(TRIM(G1392))&gt;0,LEFT(LOWER(TRIM(G1392)),7)&lt;&gt;"pending"),G1392&lt;&gt;"No substantive use decision is permitted from identification metadata alone.",AND(LEN(TRIM(DZ1392))&gt;0,LEFT(LOWER(TRIM(DZ1392)),7)&lt;&gt;"pending"),DZ1392&lt;&gt;"Identification metadata alone does not permit any substantive scientific, causal, operational, or institutional claim.",AND(LEN(TRIM(EI1392))&gt;0,LEFT(LOWER(TRIM(EI1392)),7)&lt;&gt;"pending"),ISNUMBER(EH1392),EH1392&gt;0),"READY","PENDING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2" t="str">
        <x:v>Pending</x:v>
      </x:c>
      <x:c r="EE1392"/>
      <x:c r="EF1392" t="str">
        <x:v>Pending</x:v>
      </x:c>
      <x:c r="EG1392" t="str">
        <x:v>Pending</x:v>
      </x:c>
      <x:c r="EH1392"/>
      <x:c r="EI1392" s="501"/>
      <x:c r="EJ1392"/>
      <x:c r="EK1392" t="str">
        <x:v>Pending</x:v>
      </x:c>
      <x:c r="EL1392" t="n">
        <x:v>46272</x:v>
      </x:c>
      <x:c r="EM1392" t="str">
        <x:v>Production PubMed record imported and reconciled to Zotero item UBRW9LA2;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2" t="n">
        <x:f>IF(L1392="","",(IF(N1392&lt;&gt;"",1,0)+IF(O1392&lt;&gt;"",1,0)+IF(AJ1392&lt;&gt;"",1,0)+IF(AU1392&lt;&gt;"",1,0)+IF(BE1392&lt;&gt;"",1,0)+IF(CF1392&lt;&gt;"",1,0)+IF(CJ1392="Yes",1,0)+IF(CL1392="Yes",1,0)+IF(DE1392&lt;&gt;"Pending",1,0)+IF(F1392&lt;&gt;"",1,0)+IF(DZ1392&lt;&gt;"",1,0)+IF(EI1392&lt;&gt;"",1,0))/12)</x:f>
        <x:v>0.5</x:v>
      </x:c>
    </x:row>
    <x:row r="1393">
      <x:c r="A1393" t="str">
        <x:v>EV-1390</x:v>
      </x:c>
      <x:c r="B1393" t="str">
        <x:v>Metadata verification</x:v>
      </x:c>
      <x:c r="C1393" t="str">
        <x:f>IF(L1393="","",IF(LEFT(EC1393,7)="BLOCKED","🔴 Do not use for conclusion",IF(EB1393="Yes","🟢 Claim-ready","🟡 Caution / context")))</x:f>
        <x:v>🟡 Caution / context</x:v>
      </x:c>
      <x:c r="D1393" t="str">
        <x:f>IF(L1393="","",EC1393)</x:f>
        <x:v>PENDING — verification</x:v>
      </x:c>
      <x:c r="E1393" t="str">
        <x:v>P2 — High</x:v>
      </x:c>
      <x:c r="F1393" t="str">
        <x:v>Pending</x:v>
      </x:c>
      <x:c r="G1393" t="str">
        <x:v>Title/abstract identify an explicit tactical/public-safety context and readiness domain; retain for full-text assessment.</x:v>
      </x:c>
      <x:c r="H1393" t="str">
        <x:v>Obtain and review lawful full text; confirm human adjudication; then select a design-specific appraisal instrument.</x:v>
      </x:c>
      <x:c r="I1393"/>
      <x:c r="J1393" t="str">
        <x:v>A — Core</x:v>
      </x:c>
      <x:c r="K1393" t="str">
        <x:v>IDENTIFIED</x:v>
      </x:c>
      <x:c r="L1393" t="str">
        <x:v>Musculoskeletal injuries in an Army airborne population.</x:v>
      </x:c>
      <x:c r="M1393"/>
      <x:c r="N1393" t="str">
        <x:v>Potter, Robert N; Gardner, John W; Deuster, Patricia A; Jenkins, Pamela; McKee, Kelly Jr; Jones, Bruce H</x:v>
      </x:c>
      <x:c r="O1393" t="n">
        <x:v>2002</x:v>
      </x:c>
      <x:c r="P1393" t="str">
        <x:v>Military medicine</x:v>
      </x:c>
      <x:c r="Q1393" t="str">
        <x:v>Journal Article; Research Support, U.S. Gov't, Non-P.H.S.</x:v>
      </x:c>
      <x:c r="R1393" t="str">
        <x:v>Unclear</x:v>
      </x:c>
      <x:c r="S1393" t="str">
        <x:v>Unknown</x:v>
      </x:c>
      <x:c r="T1393" t="str">
        <x:v>eng</x:v>
      </x:c>
      <x:c r="U1393" t="str">
        <x:v>https://pubmed.ncbi.nlm.nih.gov/12502180/</x:v>
      </x:c>
      <x:c r="V1393" t="str"/>
      <x:c r="W1393" t="str">
        <x:f>IF(V1393="","",LOWER(SUBSTITUTE(SUBSTITUTE(SUBSTITUTE(SUBSTITUTE(TRIM(V1393),"https://doi.org/",""),"http://doi.org/",""),"https://dx.doi.org/",""),"doi:","")))</x:f>
      </x:c>
      <x:c r="X1393" t="str">
        <x:v>12502180</x:v>
      </x:c>
      <x:c r="Y1393" t="str"/>
      <x:c r="Z1393"/>
      <x:c r="AA1393" t="str">
        <x:v>PubMed/MEDLINE</x:v>
      </x:c>
      <x:c r="AB1393" t="str">
        <x:v>PUBMED-A-v1.0-2026-08-28</x:v>
      </x:c>
      <x:c r="AC1393" t="str">
        <x:v>SP-PUBMED-A-20260828</x:v>
      </x:c>
      <x:c r="AD1393" s="499" t="n">
        <x:v>46262</x:v>
      </x:c>
      <x:c r="AE1393" s="499" t="n">
        <x:v>46272</x:v>
      </x:c>
      <x:c r="AF1393" t="str">
        <x:v>NVKQQA94</x:v>
      </x:c>
      <x:c r="AG1393"/>
      <x:c r="AH1393" t="str">
        <x:v>Tactical Athlete → Operational Readiness Brazil</x:v>
      </x:c>
      <x:c r="AI1393" t="str">
        <x:v>evidence-family:A</x:v>
      </x:c>
      <x:c r="AJ1393"/>
      <x:c r="AK1393" t="str">
        <x:f>IF(AJ1393="","",IF(OR(LOWER(AJ1393)="brazil",LOWER(AJ1393)="brasil"),"Yes","No"))</x:f>
      </x:c>
      <x:c r="AL1393"/>
      <x:c r="AM1393"/>
      <x:c r="AN1393"/>
      <x:c r="AO1393"/>
      <x:c r="AP1393"/>
      <x:c r="AQ1393"/>
      <x:c r="AR1393"/>
      <x:c r="AS1393"/>
      <x:c r="AT1393"/>
      <x:c r="AU1393"/>
      <x:c r="AV1393"/>
      <x:c r="AW1393"/>
      <x:c r="AX1393"/>
      <x:c r="AY1393"/>
      <x:c r="AZ1393"/>
      <x:c r="BA1393"/>
      <x:c r="BB1393"/>
      <x:c r="BC1393"/>
      <x:c r="BD1393"/>
      <x:c r="BE1393"/>
      <x:c r="BF1393"/>
      <x:c r="BG1393"/>
      <x:c r="BH1393"/>
      <x:c r="BI1393"/>
      <x:c r="BJ1393"/>
      <x:c r="BK1393"/>
      <x:c r="BL1393"/>
      <x:c r="BM1393"/>
      <x:c r="BN1393"/>
      <x:c r="BO1393"/>
      <x:c r="BP1393"/>
      <x:c r="BQ1393"/>
      <x:c r="BR1393"/>
      <x:c r="BS1393"/>
      <x:c r="BT1393"/>
      <x:c r="BU1393"/>
      <x:c r="BV1393"/>
      <x:c r="BW1393"/>
      <x:c r="BX1393"/>
      <x:c r="BY1393"/>
      <x:c r="BZ1393"/>
      <x:c r="CA1393"/>
      <x:c r="CB1393"/>
      <x:c r="CC1393"/>
      <x:c r="CD1393"/>
      <x:c r="CE1393"/>
      <x:c r="CF1393"/>
      <x:c r="CG1393"/>
      <x:c r="CH1393"/>
      <x:c r="CI1393"/>
      <x:c r="CJ1393" t="str">
        <x:v>Pending</x:v>
      </x:c>
      <x:c r="CK1393" t="str">
        <x:v>Yes</x:v>
      </x:c>
      <x:c r="CL1393" t="str">
        <x:v>Yes</x:v>
      </x:c>
      <x:c r="CM1393" t="str">
        <x:v>Clear</x:v>
      </x:c>
      <x:c r="CN1393" t="str">
        <x:v>Verified — clear</x:v>
      </x:c>
      <x:c r="CO1393" t="n">
        <x:v>46272</x:v>
      </x:c>
      <x:c r="CP1393" t="str">
        <x:v>https://pubmed.ncbi.nlm.nih.gov/12502180/</x:v>
      </x:c>
      <x:c r="CQ1393"/>
      <x:c r="CR1393"/>
      <x:c r="CS1393"/>
      <x:c r="CT1393"/>
      <x:c r="CU1393"/>
      <x:c r="CV1393"/>
      <x:c r="CW1393"/>
      <x:c r="CX1393"/>
      <x:c r="CY1393"/>
      <x:c r="CZ1393"/>
      <x:c r="DA1393"/>
      <x:c r="DB1393" t="str">
        <x:f>IF(L1393="","",IF(AND(COUNT(CU1393:DA1393)=7,OR(CU1393=0,CU1393=1,CU1393=2),OR(CV1393=0,CV1393=1,CV1393=2),OR(CW1393=0,CW1393=1,CW1393=2),OR(CX1393=0,CX1393=1,CX1393=2),OR(CY1393=0,CY1393=1,CY1393=2),OR(CZ1393=0,CZ1393=1,CZ1393=2),OR(DA1393=0,DA1393=1,DA1393=2)),SUM(CU1393:DA1393),""))</x:f>
      </x:c>
      <x:c r="DC1393" t="str">
        <x:f>IF(DB1393="","",ROUND(DB1393/14*10,1))</x:f>
      </x:c>
      <x:c r="DD1393" t="str">
        <x:v>Pending</x:v>
      </x:c>
      <x:c r="DE1393" t="str">
        <x:f>IF(L1393="","",IF(DC1393="","Pending",IF(DD1393="Yes","CONDITIONAL — safety override",IF(DC1393&gt;=8,"HIGH",IF(DC1393&gt;=5,"CONDITIONAL","LOW")))))</x:f>
        <x:v>Pending</x:v>
      </x:c>
      <x:c r="DF1393" t="str">
        <x:v>Pending screening and full-text appraisal; no transferability judgment made at identification.</x:v>
      </x:c>
      <x:c r="DG1393"/>
      <x:c r="DH1393"/>
      <x:c r="DI1393"/>
      <x:c r="DJ1393"/>
      <x:c r="DK1393"/>
      <x:c r="DL1393"/>
      <x:c r="DM1393"/>
      <x:c r="DN1393"/>
      <x:c r="DO1393"/>
      <x:c r="DP1393"/>
      <x:c r="DQ1393"/>
      <x:c r="DR1393"/>
      <x:c r="DS1393"/>
      <x:c r="DT1393"/>
      <x:c r="DU1393"/>
      <x:c r="DV1393"/>
      <x:c r="DW1393"/>
      <x:c r="DX1393"/>
      <x:c r="DY1393"/>
      <x:c r="DZ1393" t="str">
        <x:v>Title/abstract screening alone does not establish effectiveness, causality, methodological quality, transferability to Brazilian public safety or an institutional recommendation.</x:v>
      </x:c>
      <x:c r="EA1393" t="str">
        <x:v>Pending</x:v>
      </x:c>
      <x:c r="EB1393" t="str">
        <x:f>IF(L1393="","",IF(EC1393="READY","Yes","No / Pending"))</x:f>
        <x:v>No / Pending</x:v>
      </x:c>
      <x:c r="EC1393" t="str">
        <x:f>IF(L1393="","",IF(OR(ISNUMBER(SEARCH("Retracted Publication",Q1393)),CM1393="Retracted",CN1393="Retracted",CM1393="Expression of Concern",CN1393="Expression of Concern",F1393="Not used",CG1393="Critical",CH1393="High",CH1393="Critical"),"BLOCKED — integrity or use restriction",IF(AND(CJ1393="Yes",CK1393="Yes",CL1393="Yes"),IF(AND(CM1393="Clear",CN1393="Verified — clear"),IF(AND(AND(LEN(TRIM(CF1393))&gt;0,LEFT(LOWER(TRIM(CF1393)),7)&lt;&gt;"pending"),OR(CG1393="High",CG1393="Moderate"),OR(CH1393="Low",CH1393="Some concerns",CH1393="Not applicable")),IF(AND(DD1393="No",OR(DE1393="HIGH",DE1393="CONDITIONAL"),AND(LEN(TRIM(DF1393))&gt;0,LEFT(LOWER(TRIM(DF1393)),7)&lt;&gt;"pending")),IF(AND(AND(LEN(TRIM(DT1393))&gt;0,LEFT(LOWER(TRIM(DT1393)),7)&lt;&gt;"pending"),AND(LEN(TRIM(DU1393))&gt;0,LEFT(LOWER(TRIM(DU1393)),7)&lt;&gt;"pending"),OR(AND(LEN(TRIM(DV1393))&gt;0,LEFT(LOWER(TRIM(DV1393)),7)&lt;&gt;"pending"),AND(LEN(TRIM(DW1393))&gt;0,LEFT(LOWER(TRIM(DW1393)),7)&lt;&gt;"pending")),AND(LEN(TRIM(DX1393))&gt;0,LEFT(LOWER(TRIM(DX1393)),7)&lt;&gt;"pending")),IF(AND(F1393="Claim-ready",OR(EA1393="Strong",EA1393="Moderate"),AND(LEN(TRIM(G1393))&gt;0,LEFT(LOWER(TRIM(G1393)),7)&lt;&gt;"pending"),G1393&lt;&gt;"No substantive use decision is permitted from identification metadata alone.",AND(LEN(TRIM(DZ1393))&gt;0,LEFT(LOWER(TRIM(DZ1393)),7)&lt;&gt;"pending"),DZ1393&lt;&gt;"Identification metadata alone does not permit any substantive scientific, causal, operational, or institutional claim.",AND(LEN(TRIM(EI1393))&gt;0,LEFT(LOWER(TRIM(EI1393)),7)&lt;&gt;"pending"),ISNUMBER(EH1393),EH1393&gt;0),"READY","PENDING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393" t="str">
        <x:v>Pending</x:v>
      </x:c>
      <x:c r="EE1393"/>
      <x:c r="EF1393" t="str">
        <x:v>Pending</x:v>
      </x:c>
      <x:c r="EG1393" t="str">
        <x:v>Pending</x:v>
      </x:c>
      <x:c r="EH1393"/>
      <x:c r="EI1393" s="501"/>
      <x:c r="EJ1393"/>
      <x:c r="EK1393" t="str">
        <x:v>Pending</x:v>
      </x:c>
      <x:c r="EL1393" t="n">
        <x:v>46272</x:v>
      </x:c>
      <x:c r="EM1393" t="str">
        <x:v>Production PubMed record imported and reconciled to Zotero item NVKQQA94;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393" t="n">
        <x:f>IF(L1393="","",(IF(N1393&lt;&gt;"",1,0)+IF(O1393&lt;&gt;"",1,0)+IF(AJ1393&lt;&gt;"",1,0)+IF(AU1393&lt;&gt;"",1,0)+IF(BE1393&lt;&gt;"",1,0)+IF(CF1393&lt;&gt;"",1,0)+IF(CJ1393="Yes",1,0)+IF(CL1393="Yes",1,0)+IF(DE1393&lt;&gt;"Pending",1,0)+IF(F1393&lt;&gt;"",1,0)+IF(DZ1393&lt;&gt;"",1,0)+IF(EI1393&lt;&gt;"",1,0))/12)</x:f>
        <x:v>0.4166666666666667</x:v>
      </x:c>
    </x:row>
    <x:row r="1394">
      <x:c r="A1394" t="str">
        <x:v>EV-1391</x:v>
      </x:c>
      <x:c r="B1394" t="str">
        <x:v>Integrity check</x:v>
      </x:c>
      <x:c r="C1394" t="str">
        <x:f>IF(L1394="","",IF(LEFT(EC1394,7)="BLOCKED","🔴 Do not use for conclusion",IF(EB1394="Yes","🟢 Claim-ready","🟡 Caution / context")))</x:f>
        <x:v>🟡 Caution / context</x:v>
      </x:c>
      <x:c r="D1394" t="str">
        <x:f>IF(L1394="","",EC1394)</x:f>
        <x:v>PENDING — appropriate appraisal</x:v>
      </x:c>
      <x:c r="E1394" t="str">
        <x:v>P2 — High</x:v>
      </x:c>
      <x:c r="F1394" t="str">
        <x:v>Pending</x:v>
      </x:c>
      <x:c r="G1394" t="str">
        <x:v>Title/abstract identify an explicit tactical/public-safety context and readiness domain; retain for full-text assessment.</x:v>
      </x:c>
      <x:c r="H1394" t="str">
        <x:v>Obtain and review lawful full text; confirm human adjudication; then select a design-specific appraisal instrument.</x:v>
      </x:c>
      <x:c r="I1394"/>
      <x:c r="J1394" t="str">
        <x:v>A — Core</x:v>
      </x:c>
      <x:c r="K1394" t="str">
        <x:v>IDENTIFIED</x:v>
      </x:c>
      <x:c r="L1394" t="str">
        <x:v>Influence of oral health on combat readiness in the Croatian army.</x:v>
      </x:c>
      <x:c r="M1394"/>
      <x:c r="N1394" t="str">
        <x:v>Skec, Vjekoslav; Macan, Darko; Spicek, Jasna; Susac, Marija; Luksic, Ivica</x:v>
      </x:c>
      <x:c r="O1394" t="n">
        <x:v>2002</x:v>
      </x:c>
      <x:c r="P1394" t="str">
        <x:v>Military medicine</x:v>
      </x:c>
      <x:c r="Q1394" t="str">
        <x:v>Journal Article</x:v>
      </x:c>
      <x:c r="R1394" t="str">
        <x:v>Unclear</x:v>
      </x:c>
      <x:c r="S1394" t="str">
        <x:v>Unknown</x:v>
      </x:c>
      <x:c r="T1394" t="str">
        <x:v>eng</x:v>
      </x:c>
      <x:c r="U1394" t="str">
        <x:v>https://pubmed.ncbi.nlm.nih.gov/12502177/</x:v>
      </x:c>
      <x:c r="V1394" t="str"/>
      <x:c r="W1394" t="str">
        <x:f>IF(V1394="","",LOWER(SUBSTITUTE(SUBSTITUTE(SUBSTITUTE(SUBSTITUTE(TRIM(V1394),"https://doi.org/",""),"http://doi.org/",""),"https://dx.doi.org/",""),"doi:","")))</x:f>
      </x:c>
      <x:c r="X1394" t="str">
        <x:v>12502177</x:v>
      </x:c>
      <x:c r="Y1394" t="str"/>
      <x:c r="Z1394"/>
      <x:c r="AA1394" t="str">
        <x:v>PubMed/MEDLINE</x:v>
      </x:c>
      <x:c r="AB1394" t="str">
        <x:v>PUBMED-A-v1.0-2026-08-28</x:v>
      </x:c>
      <x:c r="AC1394" t="str">
        <x:v>SP-PUBMED-A-20260828</x:v>
      </x:c>
      <x:c r="AD1394" s="499" t="n">
        <x:v>46262</x:v>
      </x:c>
      <x:c r="AE1394" s="499" t="n">
        <x:v>46272</x:v>
      </x:c>
      <x:c r="AF1394" t="str">
        <x:v>T7T85QZI</x:v>
      </x:c>
      <x:c r="AG1394"/>
      <x:c r="AH1394" t="str">
        <x:v>Tactical Athlete → Operational Readiness Brazil</x:v>
      </x:c>
      <x:c r="AI1394" t="str">
        <x:v>evidence-family:A</x:v>
      </x:c>
      <x:c r="AJ1394"/>
      <x:c r="AK1394" t="str">
        <x:f>IF(AJ1394="","",IF(OR(LOWER(AJ1394)="brazil",LOWER(AJ1394)="brasil"),"Yes","No"))</x:f>
      </x:c>
      <x:c r="AL1394"/>
      <x:c r="AM1394"/>
      <x:c r="AN1394"/>
      <x:c r="AO1394"/>
      <x:c r="AP1394"/>
      <x:c r="AQ1394"/>
      <x:c r="AR1394"/>
      <x:c r="AS1394"/>
      <x:c r="AT1394"/>
      <x:c r="AU1394"/>
      <x:c r="AV1394"/>
      <x:c r="AW1394"/>
      <x:c r="AX1394"/>
      <x:c r="AY1394"/>
      <x:c r="AZ1394"/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/>
      <x:c r="BO1394"/>
      <x:c r="BP1394"/>
      <x:c r="BQ1394"/>
      <x:c r="BR1394"/>
      <x:c r="BS1394"/>
      <x:c r="BT1394"/>
      <x:c r="BU1394"/>
      <x:c r="BV1394"/>
      <x:c r="BW1394"/>
      <x:c r="BX1394"/>
      <x:c r="BY1394"/>
      <x:c r="BZ1394"/>
      <x:c r="CA1394"/>
      <x:c r="CB1394"/>
      <x:c r="CC1394"/>
      <x:c r="CD1394"/>
      <x:c r="CE1394"/>
      <x:c r="CF1394"/>
      <x:c r="CG1394"/>
      <x:c r="CH1394"/>
      <x:c r="CI1394"/>
      <x:c r="CJ1394" t="str">
        <x:v>Yes</x:v>
      </x:c>
      <x:c r="CK1394" t="str">
        <x:v>Yes</x:v>
      </x:c>
      <x:c r="CL1394" t="str">
        <x:v>Yes</x:v>
      </x:c>
      <x:c r="CM1394" t="str">
        <x:v>Clear</x:v>
      </x:c>
      <x:c r="CN1394" t="str">
        <x:v>Verified — clear</x:v>
      </x:c>
      <x:c r="CO1394" t="n">
        <x:v>46272</x:v>
      </x:c>
      <x:c r="CP1394" t="str">
        <x:v>https://pubmed.ncbi.nlm.nih.gov/12502177/</x:v>
      </x:c>
      <x:c r="CQ1394"/>
      <x:c r="CR1394"/>
      <x:c r="CS1394"/>
      <x:c r="CT1394"/>
      <x:c r="CU1394"/>
      <x:c r="CV1394"/>
      <x:c r="CW1394"/>
      <x:c r="CX1394"/>
      <x:c r="CY1394"/>
      <x:c r="CZ1394"/>
      <x:c r="DA1394"/>
      <x:c r="DB1394" t="str">
        <x:f>IF(L1394="","",IF(AND(COUNT(CU1394:DA1394)=7,OR(CU1394=0,CU1394=1,CU1394=2),OR(CV1394=0,CV1394=1,CV1394=2),OR(CW1394=0,CW1394=1,CW1394=2),OR(CX1394=0,CX1394=1,CX1394=2),OR(CY1394=0,CY1394=1,CY1394=2),OR(CZ1394=0,CZ1394=1,CZ1394=2),OR(DA1394=0,DA1394=1,DA1394=2)),SUM(CU1394:DA1394),""))</x:f>
      </x:c>
      <x:c r="DC1394" t="str">
        <x:f>IF(DB1394="","",ROUND(DB1394/14*10,1))</x:f>
      </x:c>
      <x:c r="DD1394" t="str">
        <x:v>Pending</x:v>
      </x:c>
      <x:c r="DE1394" t="str">
        <x:f>IF(L1394="","",IF(DC1394="","Pending",IF(DD1394="Yes","CONDITIONAL — safety override",IF(DC1394&gt;=8,"HIGH",IF(DC1394&gt;=5,"CONDITIONAL","LOW")))))</x:f>
        <x:v>Pending</x:v>
      </x:c>
      <x:c r="DF1394" t="str">
        <x:v>Pending screening and full-text appraisal; no transferability judgment made at identification.</x:v>
      </x:c>
      <x:c r="DG1394"/>
      <x:c r="DH1394"/>
      <x:c r="DI1394"/>
      <x:c r="DJ1394"/>
      <x:c r="DK1394"/>
      <x:c r="DL1394"/>
      <x:c r="DM1394"/>
      <x:c r="DN1394"/>
      <x:c r="DO1394"/>
      <x:c r="DP1394"/>
      <x:c r="DQ1394"/>
      <x:c r="DR1394"/>
      <x:c r="DS1394"/>
      <x:c r="DT1394"/>
      <x:c r="DU1394"/>
      <x:c r="DV1394"/>
      <x:c r="DW1394"/>
      <x:c r="DX1394"/>
      <x:c r="DY1394"/>
      <x:c r="DZ1394" t="str">
        <x:v>Title/abstract screening alone does not establish effectiveness, causality, methodological quality, transferability to Brazilian public safety or an institutional recommendation.</x:v>
      </x:c>
      <x:c r="EA1394" t="str">
        <x:v>Pending</x:v>
      </x:c>
      <x:c r="EB1394" t="str">
        <x:f>IF(L1394="","",IF(EC1394="READY","Yes","No / Pending"))</x:f>
        <x:v>No / Pending</x:v>
      </x:c>
      <x:c r="EC1394" t="str">
        <x:f>IF(L1394="","",IF(OR(ISNUMBER(SEARCH("Retracted Publication",Q1394)),CM1394="Retracted",CN1394="Retracted",CM1394="Expression of Concern",CN1394="Expression of Concern",F1394="Not used",CG1394="Critical",CH1394="High",CH1394="Critical"),"BLOCKED — integrity or use restriction",IF(AND(CJ1394="Yes",CK1394="Yes",CL1394="Yes"),IF(AND(CM1394="Clear",CN1394="Verified — clear"),IF(AND(AND(LEN(TRIM(CF1394))&gt;0,LEFT(LOWER(TRIM(CF1394)),7)&lt;&gt;"pending"),OR(CG1394="High",CG1394="Moderate"),OR(CH1394="Low",CH1394="Some concerns",CH1394="Not applicable")),IF(AND(DD1394="No",OR(DE1394="HIGH",DE1394="CONDITIONAL"),AND(LEN(TRIM(DF1394))&gt;0,LEFT(LOWER(TRIM(DF1394)),7)&lt;&gt;"pending")),IF(AND(AND(LEN(TRIM(DT1394))&gt;0,LEFT(LOWER(TRIM(DT1394)),7)&lt;&gt;"pending"),AND(LEN(TRIM(DU1394))&gt;0,LEFT(LOWER(TRIM(DU1394)),7)&lt;&gt;"pending"),OR(AND(LEN(TRIM(DV1394))&gt;0,LEFT(LOWER(TRIM(DV1394)),7)&lt;&gt;"pending"),AND(LEN(TRIM(DW1394))&gt;0,LEFT(LOWER(TRIM(DW1394)),7)&lt;&gt;"pending")),AND(LEN(TRIM(DX1394))&gt;0,LEFT(LOWER(TRIM(DX1394)),7)&lt;&gt;"pending")),IF(AND(F1394="Claim-ready",OR(EA1394="Strong",EA1394="Moderate"),AND(LEN(TRIM(G1394))&gt;0,LEFT(LOWER(TRIM(G1394)),7)&lt;&gt;"pending"),G1394&lt;&gt;"No substantive use decision is permitted from identification metadata alone.",AND(LEN(TRIM(DZ1394))&gt;0,LEFT(LOWER(TRIM(DZ1394)),7)&lt;&gt;"pending"),DZ1394&lt;&gt;"Identification metadata alone does not permit any substantive scientific, causal, operational, or institutional claim.",AND(LEN(TRIM(EI1394))&gt;0,LEFT(LOWER(TRIM(EI1394)),7)&lt;&gt;"pending"),ISNUMBER(EH1394),EH1394&gt;0),"READY","PENDING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4" t="str">
        <x:v>Pending</x:v>
      </x:c>
      <x:c r="EE1394"/>
      <x:c r="EF1394" t="str">
        <x:v>Pending</x:v>
      </x:c>
      <x:c r="EG1394" t="str">
        <x:v>Pending</x:v>
      </x:c>
      <x:c r="EH1394"/>
      <x:c r="EI1394" s="501"/>
      <x:c r="EJ1394"/>
      <x:c r="EK1394" t="str">
        <x:v>Pending</x:v>
      </x:c>
      <x:c r="EL1394" t="n">
        <x:v>46272</x:v>
      </x:c>
      <x:c r="EM1394" t="str">
        <x:v>Production PubMed record imported and reconciled to Zotero item T7T85QZI;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4" t="n">
        <x:f>IF(L1394="","",(IF(N1394&lt;&gt;"",1,0)+IF(O1394&lt;&gt;"",1,0)+IF(AJ1394&lt;&gt;"",1,0)+IF(AU1394&lt;&gt;"",1,0)+IF(BE1394&lt;&gt;"",1,0)+IF(CF1394&lt;&gt;"",1,0)+IF(CJ1394="Yes",1,0)+IF(CL1394="Yes",1,0)+IF(DE1394&lt;&gt;"Pending",1,0)+IF(F1394&lt;&gt;"",1,0)+IF(DZ1394&lt;&gt;"",1,0)+IF(EI1394&lt;&gt;"",1,0))/12)</x:f>
        <x:v>0.5</x:v>
      </x:c>
    </x:row>
    <x:row r="1395">
      <x:c r="A1395" t="str">
        <x:v>EV-1392</x:v>
      </x:c>
      <x:c r="B1395" t="str">
        <x:v>Integrity check</x:v>
      </x:c>
      <x:c r="C1395" t="str">
        <x:f>IF(L1395="","",IF(LEFT(EC1395,7)="BLOCKED","🔴 Do not use for conclusion",IF(EB1395="Yes","🟢 Claim-ready","🟡 Caution / context")))</x:f>
        <x:v>🟡 Caution / context</x:v>
      </x:c>
      <x:c r="D1395" t="str">
        <x:f>IF(L1395="","",EC1395)</x:f>
        <x:v>PENDING — appropriate appraisal</x:v>
      </x:c>
      <x:c r="E1395" t="str">
        <x:v>P2 — High</x:v>
      </x:c>
      <x:c r="F1395" t="str">
        <x:v>Pending</x:v>
      </x:c>
      <x:c r="G1395" t="str">
        <x:v>Title/abstract identify an explicit tactical/public-safety context and readiness domain; retain for full-text assessment.</x:v>
      </x:c>
      <x:c r="H1395" t="str">
        <x:v>Obtain and review lawful full text; confirm human adjudication; then select a design-specific appraisal instrument.</x:v>
      </x:c>
      <x:c r="I1395"/>
      <x:c r="J1395" t="str">
        <x:v>A — Core</x:v>
      </x:c>
      <x:c r="K1395" t="str">
        <x:v>IDENTIFIED</x:v>
      </x:c>
      <x:c r="L1395" t="str">
        <x:v>Body fat standards and individual physical readiness in a randomized Army sample: screening weights, methods of fat assessment, and linkage to physical fitness.</x:v>
      </x:c>
      <x:c r="M1395"/>
      <x:c r="N1395" t="str">
        <x:v>Friedl, Karl E; Leu, John R</x:v>
      </x:c>
      <x:c r="O1395" t="n">
        <x:v>2002</x:v>
      </x:c>
      <x:c r="P1395" t="str">
        <x:v>Military medicine</x:v>
      </x:c>
      <x:c r="Q1395" t="str">
        <x:v>Journal Article; Multicenter Study</x:v>
      </x:c>
      <x:c r="R1395" t="str">
        <x:v>Unclear</x:v>
      </x:c>
      <x:c r="S1395" t="str">
        <x:v>Unknown</x:v>
      </x:c>
      <x:c r="T1395" t="str">
        <x:v>eng</x:v>
      </x:c>
      <x:c r="U1395" t="str">
        <x:v>https://pubmed.ncbi.nlm.nih.gov/12502174/</x:v>
      </x:c>
      <x:c r="V1395" t="str"/>
      <x:c r="W1395" t="str">
        <x:f>IF(V1395="","",LOWER(SUBSTITUTE(SUBSTITUTE(SUBSTITUTE(SUBSTITUTE(TRIM(V1395),"https://doi.org/",""),"http://doi.org/",""),"https://dx.doi.org/",""),"doi:","")))</x:f>
      </x:c>
      <x:c r="X1395" t="str">
        <x:v>12502174</x:v>
      </x:c>
      <x:c r="Y1395" t="str"/>
      <x:c r="Z1395"/>
      <x:c r="AA1395" t="str">
        <x:v>PubMed/MEDLINE</x:v>
      </x:c>
      <x:c r="AB1395" t="str">
        <x:v>PUBMED-A-v1.0-2026-08-28</x:v>
      </x:c>
      <x:c r="AC1395" t="str">
        <x:v>SP-PUBMED-A-20260828</x:v>
      </x:c>
      <x:c r="AD1395" s="499" t="n">
        <x:v>46262</x:v>
      </x:c>
      <x:c r="AE1395" s="499" t="n">
        <x:v>46272</x:v>
      </x:c>
      <x:c r="AF1395" t="str">
        <x:v>8K9X4K63</x:v>
      </x:c>
      <x:c r="AG1395"/>
      <x:c r="AH1395" t="str">
        <x:v>Tactical Athlete → Operational Readiness Brazil</x:v>
      </x:c>
      <x:c r="AI1395" t="str">
        <x:v>evidence-family:A</x:v>
      </x:c>
      <x:c r="AJ1395"/>
      <x:c r="AK1395" t="str">
        <x:f>IF(AJ1395="","",IF(OR(LOWER(AJ1395)="brazil",LOWER(AJ1395)="brasil"),"Yes","No"))</x:f>
      </x:c>
      <x:c r="AL1395"/>
      <x:c r="AM1395"/>
      <x:c r="AN1395"/>
      <x:c r="AO1395"/>
      <x:c r="AP1395"/>
      <x:c r="AQ1395"/>
      <x:c r="AR1395"/>
      <x:c r="AS1395"/>
      <x:c r="AT1395"/>
      <x:c r="AU1395"/>
      <x:c r="AV1395"/>
      <x:c r="AW1395"/>
      <x:c r="AX1395"/>
      <x:c r="AY1395"/>
      <x:c r="AZ1395"/>
      <x:c r="BA1395"/>
      <x:c r="BB1395"/>
      <x:c r="BC1395"/>
      <x:c r="BD1395"/>
      <x:c r="BE1395"/>
      <x:c r="BF1395"/>
      <x:c r="BG1395"/>
      <x:c r="BH1395"/>
      <x:c r="BI1395"/>
      <x:c r="BJ1395"/>
      <x:c r="BK1395"/>
      <x:c r="BL1395"/>
      <x:c r="BM1395"/>
      <x:c r="BN1395"/>
      <x:c r="BO1395"/>
      <x:c r="BP1395"/>
      <x:c r="BQ1395"/>
      <x:c r="BR1395"/>
      <x:c r="BS1395"/>
      <x:c r="BT1395"/>
      <x:c r="BU1395"/>
      <x:c r="BV1395"/>
      <x:c r="BW1395"/>
      <x:c r="BX1395"/>
      <x:c r="BY1395"/>
      <x:c r="BZ1395"/>
      <x:c r="CA1395"/>
      <x:c r="CB1395"/>
      <x:c r="CC1395"/>
      <x:c r="CD1395"/>
      <x:c r="CE1395"/>
      <x:c r="CF1395"/>
      <x:c r="CG1395"/>
      <x:c r="CH1395"/>
      <x:c r="CI1395"/>
      <x:c r="CJ1395" t="str">
        <x:v>Yes</x:v>
      </x:c>
      <x:c r="CK1395" t="str">
        <x:v>Yes</x:v>
      </x:c>
      <x:c r="CL1395" t="str">
        <x:v>Yes</x:v>
      </x:c>
      <x:c r="CM1395" t="str">
        <x:v>Clear</x:v>
      </x:c>
      <x:c r="CN1395" t="str">
        <x:v>Verified — clear</x:v>
      </x:c>
      <x:c r="CO1395" t="n">
        <x:v>46272</x:v>
      </x:c>
      <x:c r="CP1395" t="str">
        <x:v>https://pubmed.ncbi.nlm.nih.gov/12502174/</x:v>
      </x:c>
      <x:c r="CQ1395"/>
      <x:c r="CR1395"/>
      <x:c r="CS1395"/>
      <x:c r="CT1395"/>
      <x:c r="CU1395"/>
      <x:c r="CV1395"/>
      <x:c r="CW1395"/>
      <x:c r="CX1395"/>
      <x:c r="CY1395"/>
      <x:c r="CZ1395"/>
      <x:c r="DA1395"/>
      <x:c r="DB1395" t="str">
        <x:f>IF(L1395="","",IF(AND(COUNT(CU1395:DA1395)=7,OR(CU1395=0,CU1395=1,CU1395=2),OR(CV1395=0,CV1395=1,CV1395=2),OR(CW1395=0,CW1395=1,CW1395=2),OR(CX1395=0,CX1395=1,CX1395=2),OR(CY1395=0,CY1395=1,CY1395=2),OR(CZ1395=0,CZ1395=1,CZ1395=2),OR(DA1395=0,DA1395=1,DA1395=2)),SUM(CU1395:DA1395),""))</x:f>
      </x:c>
      <x:c r="DC1395" t="str">
        <x:f>IF(DB1395="","",ROUND(DB1395/14*10,1))</x:f>
      </x:c>
      <x:c r="DD1395" t="str">
        <x:v>Pending</x:v>
      </x:c>
      <x:c r="DE1395" t="str">
        <x:f>IF(L1395="","",IF(DC1395="","Pending",IF(DD1395="Yes","CONDITIONAL — safety override",IF(DC1395&gt;=8,"HIGH",IF(DC1395&gt;=5,"CONDITIONAL","LOW")))))</x:f>
        <x:v>Pending</x:v>
      </x:c>
      <x:c r="DF1395" t="str">
        <x:v>Pending screening and full-text appraisal; no transferability judgment made at identification.</x:v>
      </x:c>
      <x:c r="DG1395"/>
      <x:c r="DH1395"/>
      <x:c r="DI1395"/>
      <x:c r="DJ1395"/>
      <x:c r="DK1395"/>
      <x:c r="DL1395"/>
      <x:c r="DM1395"/>
      <x:c r="DN1395"/>
      <x:c r="DO1395"/>
      <x:c r="DP1395"/>
      <x:c r="DQ1395"/>
      <x:c r="DR1395"/>
      <x:c r="DS1395"/>
      <x:c r="DT1395"/>
      <x:c r="DU1395"/>
      <x:c r="DV1395"/>
      <x:c r="DW1395"/>
      <x:c r="DX1395"/>
      <x:c r="DY1395"/>
      <x:c r="DZ1395" t="str">
        <x:v>Title/abstract screening alone does not establish effectiveness, causality, methodological quality, transferability to Brazilian public safety or an institutional recommendation.</x:v>
      </x:c>
      <x:c r="EA1395" t="str">
        <x:v>Pending</x:v>
      </x:c>
      <x:c r="EB1395" t="str">
        <x:f>IF(L1395="","",IF(EC1395="READY","Yes","No / Pending"))</x:f>
        <x:v>No / Pending</x:v>
      </x:c>
      <x:c r="EC1395" t="str">
        <x:f>IF(L1395="","",IF(OR(ISNUMBER(SEARCH("Retracted Publication",Q1395)),CM1395="Retracted",CN1395="Retracted",CM1395="Expression of Concern",CN1395="Expression of Concern",F1395="Not used",CG1395="Critical",CH1395="High",CH1395="Critical"),"BLOCKED — integrity or use restriction",IF(AND(CJ1395="Yes",CK1395="Yes",CL1395="Yes"),IF(AND(CM1395="Clear",CN1395="Verified — clear"),IF(AND(AND(LEN(TRIM(CF1395))&gt;0,LEFT(LOWER(TRIM(CF1395)),7)&lt;&gt;"pending"),OR(CG1395="High",CG1395="Moderate"),OR(CH1395="Low",CH1395="Some concerns",CH1395="Not applicable")),IF(AND(DD1395="No",OR(DE1395="HIGH",DE1395="CONDITIONAL"),AND(LEN(TRIM(DF1395))&gt;0,LEFT(LOWER(TRIM(DF1395)),7)&lt;&gt;"pending")),IF(AND(AND(LEN(TRIM(DT1395))&gt;0,LEFT(LOWER(TRIM(DT1395)),7)&lt;&gt;"pending"),AND(LEN(TRIM(DU1395))&gt;0,LEFT(LOWER(TRIM(DU1395)),7)&lt;&gt;"pending"),OR(AND(LEN(TRIM(DV1395))&gt;0,LEFT(LOWER(TRIM(DV1395)),7)&lt;&gt;"pending"),AND(LEN(TRIM(DW1395))&gt;0,LEFT(LOWER(TRIM(DW1395)),7)&lt;&gt;"pending")),AND(LEN(TRIM(DX1395))&gt;0,LEFT(LOWER(TRIM(DX1395)),7)&lt;&gt;"pending")),IF(AND(F1395="Claim-ready",OR(EA1395="Strong",EA1395="Moderate"),AND(LEN(TRIM(G1395))&gt;0,LEFT(LOWER(TRIM(G1395)),7)&lt;&gt;"pending"),G1395&lt;&gt;"No substantive use decision is permitted from identification metadata alone.",AND(LEN(TRIM(DZ1395))&gt;0,LEFT(LOWER(TRIM(DZ1395)),7)&lt;&gt;"pending"),DZ1395&lt;&gt;"Identification metadata alone does not permit any substantive scientific, causal, operational, or institutional claim.",AND(LEN(TRIM(EI1395))&gt;0,LEFT(LOWER(TRIM(EI1395)),7)&lt;&gt;"pending"),ISNUMBER(EH1395),EH1395&gt;0),"READY","PENDING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5" t="str">
        <x:v>Pending</x:v>
      </x:c>
      <x:c r="EE1395"/>
      <x:c r="EF1395" t="str">
        <x:v>Pending</x:v>
      </x:c>
      <x:c r="EG1395" t="str">
        <x:v>Pending</x:v>
      </x:c>
      <x:c r="EH1395"/>
      <x:c r="EI1395" s="501"/>
      <x:c r="EJ1395"/>
      <x:c r="EK1395" t="str">
        <x:v>Pending</x:v>
      </x:c>
      <x:c r="EL1395" t="n">
        <x:v>46272</x:v>
      </x:c>
      <x:c r="EM1395" t="str">
        <x:v>Production PubMed record imported and reconciled to Zotero item 8K9X4K63;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5" t="n">
        <x:f>IF(L1395="","",(IF(N1395&lt;&gt;"",1,0)+IF(O1395&lt;&gt;"",1,0)+IF(AJ1395&lt;&gt;"",1,0)+IF(AU1395&lt;&gt;"",1,0)+IF(BE1395&lt;&gt;"",1,0)+IF(CF1395&lt;&gt;"",1,0)+IF(CJ1395="Yes",1,0)+IF(CL1395="Yes",1,0)+IF(DE1395&lt;&gt;"Pending",1,0)+IF(F1395&lt;&gt;"",1,0)+IF(DZ1395&lt;&gt;"",1,0)+IF(EI1395&lt;&gt;"",1,0))/12)</x:f>
        <x:v>0.5</x:v>
      </x:c>
    </x:row>
    <x:row r="1396">
      <x:c r="A1396" t="str">
        <x:v>EV-1393</x:v>
      </x:c>
      <x:c r="B1396" t="str">
        <x:v>Integrity check</x:v>
      </x:c>
      <x:c r="C1396" t="str">
        <x:f>IF(L1396="","",IF(LEFT(EC1396,7)="BLOCKED","🔴 Do not use for conclusion",IF(EB1396="Yes","🟢 Claim-ready","🟡 Caution / context")))</x:f>
        <x:v>🟡 Caution / context</x:v>
      </x:c>
      <x:c r="D1396" t="str">
        <x:f>IF(L1396="","",EC1396)</x:f>
        <x:v>PENDING — appropriate appraisal</x:v>
      </x:c>
      <x:c r="E1396" t="str">
        <x:v>P2 — High</x:v>
      </x:c>
      <x:c r="F1396" t="str">
        <x:v>Pending</x:v>
      </x:c>
      <x:c r="G1396" t="str">
        <x:v>Title/abstract identify an explicit tactical/public-safety context and readiness domain; retain for full-text assessment.</x:v>
      </x:c>
      <x:c r="H1396" t="str">
        <x:v>Obtain and review lawful full text; confirm human adjudication; then select a design-specific appraisal instrument.</x:v>
      </x:c>
      <x:c r="I1396"/>
      <x:c r="J1396" t="str">
        <x:v>A — Core</x:v>
      </x:c>
      <x:c r="K1396" t="str">
        <x:v>IDENTIFIED</x:v>
      </x:c>
      <x:c r="L1396" t="str">
        <x:v>Epidemiologic characteristics and military implications of hemorrhagic fever with renal syndrome in croatia.</x:v>
      </x:c>
      <x:c r="M1396"/>
      <x:c r="N1396" t="str">
        <x:v>Mulic, Rosanda; Ropac, Darko</x:v>
      </x:c>
      <x:c r="O1396" t="n">
        <x:v>2002</x:v>
      </x:c>
      <x:c r="P1396" t="str">
        <x:v>Croatian medical journal</x:v>
      </x:c>
      <x:c r="Q1396" t="str">
        <x:v>Journal Article</x:v>
      </x:c>
      <x:c r="R1396" t="str">
        <x:v>Unclear</x:v>
      </x:c>
      <x:c r="S1396" t="str">
        <x:v>Unknown</x:v>
      </x:c>
      <x:c r="T1396" t="str">
        <x:v>eng</x:v>
      </x:c>
      <x:c r="U1396" t="str">
        <x:v>https://pubmed.ncbi.nlm.nih.gov/12402401/</x:v>
      </x:c>
      <x:c r="V1396" t="str"/>
      <x:c r="W1396" t="str">
        <x:f>IF(V1396="","",LOWER(SUBSTITUTE(SUBSTITUTE(SUBSTITUTE(SUBSTITUTE(TRIM(V1396),"https://doi.org/",""),"http://doi.org/",""),"https://dx.doi.org/",""),"doi:","")))</x:f>
      </x:c>
      <x:c r="X1396" t="str">
        <x:v>12402401</x:v>
      </x:c>
      <x:c r="Y1396" t="str"/>
      <x:c r="Z1396"/>
      <x:c r="AA1396" t="str">
        <x:v>PubMed/MEDLINE</x:v>
      </x:c>
      <x:c r="AB1396" t="str">
        <x:v>PUBMED-A-v1.0-2026-08-28</x:v>
      </x:c>
      <x:c r="AC1396" t="str">
        <x:v>SP-PUBMED-A-20260828</x:v>
      </x:c>
      <x:c r="AD1396" s="499" t="n">
        <x:v>46262</x:v>
      </x:c>
      <x:c r="AE1396" s="499" t="n">
        <x:v>46272</x:v>
      </x:c>
      <x:c r="AF1396" t="str">
        <x:v>S44BDZAL</x:v>
      </x:c>
      <x:c r="AG1396"/>
      <x:c r="AH1396" t="str">
        <x:v>Tactical Athlete → Operational Readiness Brazil</x:v>
      </x:c>
      <x:c r="AI1396" t="str">
        <x:v>evidence-family:A</x:v>
      </x:c>
      <x:c r="AJ1396"/>
      <x:c r="AK1396" t="str">
        <x:f>IF(AJ1396="","",IF(OR(LOWER(AJ1396)="brazil",LOWER(AJ1396)="brasil"),"Yes","No"))</x:f>
      </x:c>
      <x:c r="AL1396"/>
      <x:c r="AM1396"/>
      <x:c r="AN1396"/>
      <x:c r="AO1396"/>
      <x:c r="AP1396"/>
      <x:c r="AQ1396"/>
      <x:c r="AR1396"/>
      <x:c r="AS1396"/>
      <x:c r="AT1396"/>
      <x:c r="AU1396"/>
      <x:c r="AV1396"/>
      <x:c r="AW1396"/>
      <x:c r="AX1396"/>
      <x:c r="AY1396"/>
      <x:c r="AZ1396"/>
      <x:c r="BA1396"/>
      <x:c r="BB1396"/>
      <x:c r="BC1396"/>
      <x:c r="BD1396"/>
      <x:c r="BE1396"/>
      <x:c r="BF1396"/>
      <x:c r="BG1396"/>
      <x:c r="BH1396"/>
      <x:c r="BI1396"/>
      <x:c r="BJ1396"/>
      <x:c r="BK1396"/>
      <x:c r="BL1396"/>
      <x:c r="BM1396"/>
      <x:c r="BN1396"/>
      <x:c r="BO1396"/>
      <x:c r="BP1396"/>
      <x:c r="BQ1396"/>
      <x:c r="BR1396"/>
      <x:c r="BS1396"/>
      <x:c r="BT1396"/>
      <x:c r="BU1396"/>
      <x:c r="BV1396"/>
      <x:c r="BW1396"/>
      <x:c r="BX1396"/>
      <x:c r="BY1396"/>
      <x:c r="BZ1396"/>
      <x:c r="CA1396"/>
      <x:c r="CB1396"/>
      <x:c r="CC1396"/>
      <x:c r="CD1396"/>
      <x:c r="CE1396"/>
      <x:c r="CF1396"/>
      <x:c r="CG1396"/>
      <x:c r="CH1396"/>
      <x:c r="CI1396"/>
      <x:c r="CJ1396" t="str">
        <x:v>Yes</x:v>
      </x:c>
      <x:c r="CK1396" t="str">
        <x:v>Yes</x:v>
      </x:c>
      <x:c r="CL1396" t="str">
        <x:v>Yes</x:v>
      </x:c>
      <x:c r="CM1396" t="str">
        <x:v>Clear</x:v>
      </x:c>
      <x:c r="CN1396" t="str">
        <x:v>Verified — clear</x:v>
      </x:c>
      <x:c r="CO1396" t="n">
        <x:v>46272</x:v>
      </x:c>
      <x:c r="CP1396" t="str">
        <x:v>https://pubmed.ncbi.nlm.nih.gov/12402401/</x:v>
      </x:c>
      <x:c r="CQ1396"/>
      <x:c r="CR1396"/>
      <x:c r="CS1396"/>
      <x:c r="CT1396"/>
      <x:c r="CU1396"/>
      <x:c r="CV1396"/>
      <x:c r="CW1396"/>
      <x:c r="CX1396"/>
      <x:c r="CY1396"/>
      <x:c r="CZ1396"/>
      <x:c r="DA1396"/>
      <x:c r="DB1396" t="str">
        <x:f>IF(L1396="","",IF(AND(COUNT(CU1396:DA1396)=7,OR(CU1396=0,CU1396=1,CU1396=2),OR(CV1396=0,CV1396=1,CV1396=2),OR(CW1396=0,CW1396=1,CW1396=2),OR(CX1396=0,CX1396=1,CX1396=2),OR(CY1396=0,CY1396=1,CY1396=2),OR(CZ1396=0,CZ1396=1,CZ1396=2),OR(DA1396=0,DA1396=1,DA1396=2)),SUM(CU1396:DA1396),""))</x:f>
      </x:c>
      <x:c r="DC1396" t="str">
        <x:f>IF(DB1396="","",ROUND(DB1396/14*10,1))</x:f>
      </x:c>
      <x:c r="DD1396" t="str">
        <x:v>Pending</x:v>
      </x:c>
      <x:c r="DE1396" t="str">
        <x:f>IF(L1396="","",IF(DC1396="","Pending",IF(DD1396="Yes","CONDITIONAL — safety override",IF(DC1396&gt;=8,"HIGH",IF(DC1396&gt;=5,"CONDITIONAL","LOW")))))</x:f>
        <x:v>Pending</x:v>
      </x:c>
      <x:c r="DF1396" t="str">
        <x:v>Pending screening and full-text appraisal; no transferability judgment made at identification.</x:v>
      </x:c>
      <x:c r="DG1396"/>
      <x:c r="DH1396"/>
      <x:c r="DI1396"/>
      <x:c r="DJ1396"/>
      <x:c r="DK1396"/>
      <x:c r="DL1396"/>
      <x:c r="DM1396"/>
      <x:c r="DN1396"/>
      <x:c r="DO1396"/>
      <x:c r="DP1396"/>
      <x:c r="DQ1396"/>
      <x:c r="DR1396"/>
      <x:c r="DS1396"/>
      <x:c r="DT1396"/>
      <x:c r="DU1396"/>
      <x:c r="DV1396"/>
      <x:c r="DW1396"/>
      <x:c r="DX1396"/>
      <x:c r="DY1396"/>
      <x:c r="DZ1396" t="str">
        <x:v>Title/abstract screening alone does not establish effectiveness, causality, methodological quality, transferability to Brazilian public safety or an institutional recommendation.</x:v>
      </x:c>
      <x:c r="EA1396" t="str">
        <x:v>Pending</x:v>
      </x:c>
      <x:c r="EB1396" t="str">
        <x:f>IF(L1396="","",IF(EC1396="READY","Yes","No / Pending"))</x:f>
        <x:v>No / Pending</x:v>
      </x:c>
      <x:c r="EC1396" t="str">
        <x:f>IF(L1396="","",IF(OR(ISNUMBER(SEARCH("Retracted Publication",Q1396)),CM1396="Retracted",CN1396="Retracted",CM1396="Expression of Concern",CN1396="Expression of Concern",F1396="Not used",CG1396="Critical",CH1396="High",CH1396="Critical"),"BLOCKED — integrity or use restriction",IF(AND(CJ1396="Yes",CK1396="Yes",CL1396="Yes"),IF(AND(CM1396="Clear",CN1396="Verified — clear"),IF(AND(AND(LEN(TRIM(CF1396))&gt;0,LEFT(LOWER(TRIM(CF1396)),7)&lt;&gt;"pending"),OR(CG1396="High",CG1396="Moderate"),OR(CH1396="Low",CH1396="Some concerns",CH1396="Not applicable")),IF(AND(DD1396="No",OR(DE1396="HIGH",DE1396="CONDITIONAL"),AND(LEN(TRIM(DF1396))&gt;0,LEFT(LOWER(TRIM(DF1396)),7)&lt;&gt;"pending")),IF(AND(AND(LEN(TRIM(DT1396))&gt;0,LEFT(LOWER(TRIM(DT1396)),7)&lt;&gt;"pending"),AND(LEN(TRIM(DU1396))&gt;0,LEFT(LOWER(TRIM(DU1396)),7)&lt;&gt;"pending"),OR(AND(LEN(TRIM(DV1396))&gt;0,LEFT(LOWER(TRIM(DV1396)),7)&lt;&gt;"pending"),AND(LEN(TRIM(DW1396))&gt;0,LEFT(LOWER(TRIM(DW1396)),7)&lt;&gt;"pending")),AND(LEN(TRIM(DX1396))&gt;0,LEFT(LOWER(TRIM(DX1396)),7)&lt;&gt;"pending")),IF(AND(F1396="Claim-ready",OR(EA1396="Strong",EA1396="Moderate"),AND(LEN(TRIM(G1396))&gt;0,LEFT(LOWER(TRIM(G1396)),7)&lt;&gt;"pending"),G1396&lt;&gt;"No substantive use decision is permitted from identification metadata alone.",AND(LEN(TRIM(DZ1396))&gt;0,LEFT(LOWER(TRIM(DZ1396)),7)&lt;&gt;"pending"),DZ1396&lt;&gt;"Identification metadata alone does not permit any substantive scientific, causal, operational, or institutional claim.",AND(LEN(TRIM(EI1396))&gt;0,LEFT(LOWER(TRIM(EI1396)),7)&lt;&gt;"pending"),ISNUMBER(EH1396),EH1396&gt;0),"READY","PENDING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6" t="str">
        <x:v>Pending</x:v>
      </x:c>
      <x:c r="EE1396"/>
      <x:c r="EF1396" t="str">
        <x:v>Pending</x:v>
      </x:c>
      <x:c r="EG1396" t="str">
        <x:v>Pending</x:v>
      </x:c>
      <x:c r="EH1396"/>
      <x:c r="EI1396" s="501"/>
      <x:c r="EJ1396"/>
      <x:c r="EK1396" t="str">
        <x:v>Pending</x:v>
      </x:c>
      <x:c r="EL1396" t="n">
        <x:v>46272</x:v>
      </x:c>
      <x:c r="EM1396" t="str">
        <x:v>Production PubMed record imported and reconciled to Zotero item S44BDZAL;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6" t="n">
        <x:f>IF(L1396="","",(IF(N1396&lt;&gt;"",1,0)+IF(O1396&lt;&gt;"",1,0)+IF(AJ1396&lt;&gt;"",1,0)+IF(AU1396&lt;&gt;"",1,0)+IF(BE1396&lt;&gt;"",1,0)+IF(CF1396&lt;&gt;"",1,0)+IF(CJ1396="Yes",1,0)+IF(CL1396="Yes",1,0)+IF(DE1396&lt;&gt;"Pending",1,0)+IF(F1396&lt;&gt;"",1,0)+IF(DZ1396&lt;&gt;"",1,0)+IF(EI1396&lt;&gt;"",1,0))/12)</x:f>
        <x:v>0.5</x:v>
      </x:c>
    </x:row>
    <x:row r="1397">
      <x:c r="A1397" t="str">
        <x:v>EV-1394</x:v>
      </x:c>
      <x:c r="B1397" t="str">
        <x:v>Integrity check</x:v>
      </x:c>
      <x:c r="C1397" t="str">
        <x:f>IF(L1397="","",IF(LEFT(EC1397,7)="BLOCKED","🔴 Do not use for conclusion",IF(EB1397="Yes","🟢 Claim-ready","🟡 Caution / context")))</x:f>
        <x:v>🟡 Caution / context</x:v>
      </x:c>
      <x:c r="D1397" t="str">
        <x:f>IF(L1397="","",EC1397)</x:f>
        <x:v>PENDING — appropriate appraisal</x:v>
      </x:c>
      <x:c r="E1397" t="str">
        <x:v>P2 — High</x:v>
      </x:c>
      <x:c r="F1397" t="str">
        <x:v>Pending</x:v>
      </x:c>
      <x:c r="G1397" t="str">
        <x:v>No abstract is available in the current PubMed record; title alone is insufficient for exclusion.</x:v>
      </x:c>
      <x:c r="H1397" t="str">
        <x:v>Human title/abstract adjudication; retrieve full text if relevance remains plausible.</x:v>
      </x:c>
      <x:c r="I1397"/>
      <x:c r="J1397" t="str">
        <x:v>A — Core</x:v>
      </x:c>
      <x:c r="K1397" t="str">
        <x:v>IDENTIFIED</x:v>
      </x:c>
      <x:c r="L1397" t="str">
        <x:v>By virtue of their occupation, soldiers and sailors are at greater risk. Special report: the military.</x:v>
      </x:c>
      <x:c r="M1397"/>
      <x:c r="N1397" t="str">
        <x:v>Miller, N; Yeager, R</x:v>
      </x:c>
      <x:c r="O1397" t="n">
        <x:v>1995</x:v>
      </x:c>
      <x:c r="P1397" t="str">
        <x:v>AIDS analysis Africa</x:v>
      </x:c>
      <x:c r="Q1397" t="str">
        <x:v>Journal Article</x:v>
      </x:c>
      <x:c r="R1397" t="str">
        <x:v>Unclear</x:v>
      </x:c>
      <x:c r="S1397" t="str">
        <x:v>Unknown</x:v>
      </x:c>
      <x:c r="T1397" t="str">
        <x:v>eng</x:v>
      </x:c>
      <x:c r="U1397" t="str">
        <x:v>https://pubmed.ncbi.nlm.nih.gov/12319966/</x:v>
      </x:c>
      <x:c r="V1397" t="str"/>
      <x:c r="W1397" t="str">
        <x:f>IF(V1397="","",LOWER(SUBSTITUTE(SUBSTITUTE(SUBSTITUTE(SUBSTITUTE(TRIM(V1397),"https://doi.org/",""),"http://doi.org/",""),"https://dx.doi.org/",""),"doi:","")))</x:f>
      </x:c>
      <x:c r="X1397" t="str">
        <x:v>12319966</x:v>
      </x:c>
      <x:c r="Y1397" t="str"/>
      <x:c r="Z1397"/>
      <x:c r="AA1397" t="str">
        <x:v>PubMed/MEDLINE</x:v>
      </x:c>
      <x:c r="AB1397" t="str">
        <x:v>PUBMED-A-v1.0-2026-08-28</x:v>
      </x:c>
      <x:c r="AC1397" t="str">
        <x:v>SP-PUBMED-A-20260828</x:v>
      </x:c>
      <x:c r="AD1397" s="499" t="n">
        <x:v>46262</x:v>
      </x:c>
      <x:c r="AE1397" s="499" t="n">
        <x:v>46272</x:v>
      </x:c>
      <x:c r="AF1397" t="str">
        <x:v>7QU6UJPX</x:v>
      </x:c>
      <x:c r="AG1397"/>
      <x:c r="AH1397" t="str">
        <x:v>Tactical Athlete → Operational Readiness Brazil</x:v>
      </x:c>
      <x:c r="AI1397" t="str">
        <x:v>evidence-family:A</x:v>
      </x:c>
      <x:c r="AJ1397"/>
      <x:c r="AK1397" t="str">
        <x:f>IF(AJ1397="","",IF(OR(LOWER(AJ1397)="brazil",LOWER(AJ1397)="brasil"),"Yes","No"))</x:f>
      </x:c>
      <x:c r="AL1397"/>
      <x:c r="AM1397"/>
      <x:c r="AN1397"/>
      <x:c r="AO1397"/>
      <x:c r="AP1397"/>
      <x:c r="AQ1397"/>
      <x:c r="AR1397"/>
      <x:c r="AS1397"/>
      <x:c r="AT1397"/>
      <x:c r="AU1397"/>
      <x:c r="AV1397"/>
      <x:c r="AW1397"/>
      <x:c r="AX1397"/>
      <x:c r="AY1397"/>
      <x:c r="AZ1397"/>
      <x:c r="BA1397"/>
      <x:c r="BB1397"/>
      <x:c r="BC1397"/>
      <x:c r="BD1397"/>
      <x:c r="BE1397"/>
      <x:c r="BF1397"/>
      <x:c r="BG1397"/>
      <x:c r="BH1397"/>
      <x:c r="BI1397"/>
      <x:c r="BJ1397"/>
      <x:c r="BK1397"/>
      <x:c r="BL1397"/>
      <x:c r="BM1397"/>
      <x:c r="BN1397"/>
      <x:c r="BO1397"/>
      <x:c r="BP1397"/>
      <x:c r="BQ1397"/>
      <x:c r="BR1397"/>
      <x:c r="BS1397"/>
      <x:c r="BT1397"/>
      <x:c r="BU1397"/>
      <x:c r="BV1397"/>
      <x:c r="BW1397"/>
      <x:c r="BX1397"/>
      <x:c r="BY1397"/>
      <x:c r="BZ1397"/>
      <x:c r="CA1397"/>
      <x:c r="CB1397"/>
      <x:c r="CC1397"/>
      <x:c r="CD1397"/>
      <x:c r="CE1397"/>
      <x:c r="CF1397"/>
      <x:c r="CG1397"/>
      <x:c r="CH1397"/>
      <x:c r="CI1397"/>
      <x:c r="CJ1397" t="str">
        <x:v>Yes</x:v>
      </x:c>
      <x:c r="CK1397" t="str">
        <x:v>Yes</x:v>
      </x:c>
      <x:c r="CL1397" t="str">
        <x:v>Yes</x:v>
      </x:c>
      <x:c r="CM1397" t="str">
        <x:v>Clear</x:v>
      </x:c>
      <x:c r="CN1397" t="str">
        <x:v>Verified — clear</x:v>
      </x:c>
      <x:c r="CO1397" t="n">
        <x:v>46272</x:v>
      </x:c>
      <x:c r="CP1397" t="str">
        <x:v>https://pubmed.ncbi.nlm.nih.gov/12319966/</x:v>
      </x:c>
      <x:c r="CQ1397"/>
      <x:c r="CR1397"/>
      <x:c r="CS1397"/>
      <x:c r="CT1397"/>
      <x:c r="CU1397"/>
      <x:c r="CV1397"/>
      <x:c r="CW1397"/>
      <x:c r="CX1397"/>
      <x:c r="CY1397"/>
      <x:c r="CZ1397"/>
      <x:c r="DA1397"/>
      <x:c r="DB1397" t="str">
        <x:f>IF(L1397="","",IF(AND(COUNT(CU1397:DA1397)=7,OR(CU1397=0,CU1397=1,CU1397=2),OR(CV1397=0,CV1397=1,CV1397=2),OR(CW1397=0,CW1397=1,CW1397=2),OR(CX1397=0,CX1397=1,CX1397=2),OR(CY1397=0,CY1397=1,CY1397=2),OR(CZ1397=0,CZ1397=1,CZ1397=2),OR(DA1397=0,DA1397=1,DA1397=2)),SUM(CU1397:DA1397),""))</x:f>
      </x:c>
      <x:c r="DC1397" t="str">
        <x:f>IF(DB1397="","",ROUND(DB1397/14*10,1))</x:f>
      </x:c>
      <x:c r="DD1397" t="str">
        <x:v>Pending</x:v>
      </x:c>
      <x:c r="DE1397" t="str">
        <x:f>IF(L1397="","",IF(DC1397="","Pending",IF(DD1397="Yes","CONDITIONAL — safety override",IF(DC1397&gt;=8,"HIGH",IF(DC1397&gt;=5,"CONDITIONAL","LOW")))))</x:f>
        <x:v>Pending</x:v>
      </x:c>
      <x:c r="DF1397" t="str">
        <x:v>Pending screening and full-text appraisal; no transferability judgment made at identification.</x:v>
      </x:c>
      <x:c r="DG1397"/>
      <x:c r="DH1397"/>
      <x:c r="DI1397"/>
      <x:c r="DJ1397"/>
      <x:c r="DK1397"/>
      <x:c r="DL1397"/>
      <x:c r="DM1397"/>
      <x:c r="DN1397"/>
      <x:c r="DO1397"/>
      <x:c r="DP1397"/>
      <x:c r="DQ1397"/>
      <x:c r="DR1397"/>
      <x:c r="DS1397"/>
      <x:c r="DT1397"/>
      <x:c r="DU1397"/>
      <x:c r="DV1397"/>
      <x:c r="DW1397"/>
      <x:c r="DX1397"/>
      <x:c r="DY1397"/>
      <x:c r="DZ1397" t="str">
        <x:v>Title/abstract information is insufficient for a substantive scientific, causal, transferability or institutional claim.</x:v>
      </x:c>
      <x:c r="EA1397" t="str">
        <x:v>Pending</x:v>
      </x:c>
      <x:c r="EB1397" t="str">
        <x:f>IF(L1397="","",IF(EC1397="READY","Yes","No / Pending"))</x:f>
        <x:v>No / Pending</x:v>
      </x:c>
      <x:c r="EC1397" t="str">
        <x:f>IF(L1397="","",IF(OR(ISNUMBER(SEARCH("Retracted Publication",Q1397)),CM1397="Retracted",CN1397="Retracted",CM1397="Expression of Concern",CN1397="Expression of Concern",F1397="Not used",CG1397="Critical",CH1397="High",CH1397="Critical"),"BLOCKED — integrity or use restriction",IF(AND(CJ1397="Yes",CK1397="Yes",CL1397="Yes"),IF(AND(CM1397="Clear",CN1397="Verified — clear"),IF(AND(AND(LEN(TRIM(CF1397))&gt;0,LEFT(LOWER(TRIM(CF1397)),7)&lt;&gt;"pending"),OR(CG1397="High",CG1397="Moderate"),OR(CH1397="Low",CH1397="Some concerns",CH1397="Not applicable")),IF(AND(DD1397="No",OR(DE1397="HIGH",DE1397="CONDITIONAL"),AND(LEN(TRIM(DF1397))&gt;0,LEFT(LOWER(TRIM(DF1397)),7)&lt;&gt;"pending")),IF(AND(AND(LEN(TRIM(DT1397))&gt;0,LEFT(LOWER(TRIM(DT1397)),7)&lt;&gt;"pending"),AND(LEN(TRIM(DU1397))&gt;0,LEFT(LOWER(TRIM(DU1397)),7)&lt;&gt;"pending"),OR(AND(LEN(TRIM(DV1397))&gt;0,LEFT(LOWER(TRIM(DV1397)),7)&lt;&gt;"pending"),AND(LEN(TRIM(DW1397))&gt;0,LEFT(LOWER(TRIM(DW1397)),7)&lt;&gt;"pending")),AND(LEN(TRIM(DX1397))&gt;0,LEFT(LOWER(TRIM(DX1397)),7)&lt;&gt;"pending")),IF(AND(F1397="Claim-ready",OR(EA1397="Strong",EA1397="Moderate"),AND(LEN(TRIM(G1397))&gt;0,LEFT(LOWER(TRIM(G1397)),7)&lt;&gt;"pending"),G1397&lt;&gt;"No substantive use decision is permitted from identification metadata alone.",AND(LEN(TRIM(DZ1397))&gt;0,LEFT(LOWER(TRIM(DZ1397)),7)&lt;&gt;"pending"),DZ1397&lt;&gt;"Identification metadata alone does not permit any substantive scientific, causal, operational, or institutional claim.",AND(LEN(TRIM(EI1397))&gt;0,LEFT(LOWER(TRIM(EI1397)),7)&lt;&gt;"pending"),ISNUMBER(EH1397),EH1397&gt;0),"READY","PENDING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7" t="str">
        <x:v>Pending</x:v>
      </x:c>
      <x:c r="EE1397"/>
      <x:c r="EF1397" t="str">
        <x:v>Pending</x:v>
      </x:c>
      <x:c r="EG1397" t="str">
        <x:v>Pending</x:v>
      </x:c>
      <x:c r="EH1397"/>
      <x:c r="EI1397" s="501"/>
      <x:c r="EJ1397"/>
      <x:c r="EK1397" t="str">
        <x:v>Pending</x:v>
      </x:c>
      <x:c r="EL1397" t="n">
        <x:v>46272</x:v>
      </x:c>
      <x:c r="EM1397" t="str">
        <x:v>Production PubMed record imported and reconciled to Zotero item 7QU6UJPX;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1397" t="n">
        <x:f>IF(L1397="","",(IF(N1397&lt;&gt;"",1,0)+IF(O1397&lt;&gt;"",1,0)+IF(AJ1397&lt;&gt;"",1,0)+IF(AU1397&lt;&gt;"",1,0)+IF(BE1397&lt;&gt;"",1,0)+IF(CF1397&lt;&gt;"",1,0)+IF(CJ1397="Yes",1,0)+IF(CL1397="Yes",1,0)+IF(DE1397&lt;&gt;"Pending",1,0)+IF(F1397&lt;&gt;"",1,0)+IF(DZ1397&lt;&gt;"",1,0)+IF(EI1397&lt;&gt;"",1,0))/12)</x:f>
        <x:v>0.5</x:v>
      </x:c>
    </x:row>
    <x:row r="1398">
      <x:c r="A1398" t="str">
        <x:v>EV-1395</x:v>
      </x:c>
      <x:c r="B1398" t="str">
        <x:v>Integrity check</x:v>
      </x:c>
      <x:c r="C1398" t="str">
        <x:f>IF(L1398="","",IF(LEFT(EC1398,7)="BLOCKED","🔴 Do not use for conclusion",IF(EB1398="Yes","🟢 Claim-ready","🟡 Caution / context")))</x:f>
        <x:v>🟡 Caution / context</x:v>
      </x:c>
      <x:c r="D1398" t="str">
        <x:f>IF(L1398="","",EC1398)</x:f>
        <x:v>PENDING — appropriate appraisal</x:v>
      </x:c>
      <x:c r="E1398" t="str">
        <x:v>P2 — High</x:v>
      </x:c>
      <x:c r="F1398" t="str">
        <x:v>Pending</x:v>
      </x:c>
      <x:c r="G1398" t="str">
        <x:v>Title/abstract identify an explicit tactical/public-safety context and readiness domain; retain for full-text assessment.</x:v>
      </x:c>
      <x:c r="H1398" t="str">
        <x:v>Obtain and review lawful full text; confirm human adjudication; then select a design-specific appraisal instrument.</x:v>
      </x:c>
      <x:c r="I1398"/>
      <x:c r="J1398" t="str">
        <x:v>A — Core</x:v>
      </x:c>
      <x:c r="K1398" t="str">
        <x:v>IDENTIFIED</x:v>
      </x:c>
      <x:c r="L1398" t="str">
        <x:v>Ghana's army goes into combat readiness against HIV.</x:v>
      </x:c>
      <x:c r="M1398"/>
      <x:c r="N1398" t="str"/>
      <x:c r="O1398" t="n">
        <x:v>1992</x:v>
      </x:c>
      <x:c r="P1398" t="str">
        <x:v>AIDS analysis Africa</x:v>
      </x:c>
      <x:c r="Q1398" t="str">
        <x:v>Journal Article</x:v>
      </x:c>
      <x:c r="R1398" t="str">
        <x:v>Unclear</x:v>
      </x:c>
      <x:c r="S1398" t="str">
        <x:v>Unknown</x:v>
      </x:c>
      <x:c r="T1398" t="str">
        <x:v>eng</x:v>
      </x:c>
      <x:c r="U1398" t="str">
        <x:v>https://pubmed.ncbi.nlm.nih.gov/12317821/</x:v>
      </x:c>
      <x:c r="V1398" t="str"/>
      <x:c r="W1398" t="str">
        <x:f>IF(V1398="","",LOWER(SUBSTITUTE(SUBSTITUTE(SUBSTITUTE(SUBSTITUTE(TRIM(V1398),"https://doi.org/",""),"http://doi.org/",""),"https://dx.doi.org/",""),"doi:","")))</x:f>
      </x:c>
      <x:c r="X1398" t="str">
        <x:v>12317821</x:v>
      </x:c>
      <x:c r="Y1398" t="str"/>
      <x:c r="Z1398"/>
      <x:c r="AA1398" t="str">
        <x:v>PubMed/MEDLINE</x:v>
      </x:c>
      <x:c r="AB1398" t="str">
        <x:v>PUBMED-A-v1.0-2026-08-28</x:v>
      </x:c>
      <x:c r="AC1398" t="str">
        <x:v>SP-PUBMED-A-20260828</x:v>
      </x:c>
      <x:c r="AD1398" s="499" t="n">
        <x:v>46262</x:v>
      </x:c>
      <x:c r="AE1398" s="499" t="n">
        <x:v>46272</x:v>
      </x:c>
      <x:c r="AF1398" t="str">
        <x:v>5ILHJTTY</x:v>
      </x:c>
      <x:c r="AG1398"/>
      <x:c r="AH1398" t="str">
        <x:v>Tactical Athlete → Operational Readiness Brazil</x:v>
      </x:c>
      <x:c r="AI1398" t="str">
        <x:v>evidence-family:A</x:v>
      </x:c>
      <x:c r="AJ1398"/>
      <x:c r="AK1398" t="str">
        <x:f>IF(AJ1398="","",IF(OR(LOWER(AJ1398)="brazil",LOWER(AJ1398)="brasil"),"Yes","No"))</x:f>
      </x:c>
      <x:c r="AL1398"/>
      <x:c r="AM1398"/>
      <x:c r="AN1398"/>
      <x:c r="AO1398"/>
      <x:c r="AP1398"/>
      <x:c r="AQ1398"/>
      <x:c r="AR1398"/>
      <x:c r="AS1398"/>
      <x:c r="AT1398"/>
      <x:c r="AU1398"/>
      <x:c r="AV1398"/>
      <x:c r="AW1398"/>
      <x:c r="AX1398"/>
      <x:c r="AY1398"/>
      <x:c r="AZ1398"/>
      <x:c r="BA1398"/>
      <x:c r="BB1398"/>
      <x:c r="BC1398"/>
      <x:c r="BD1398"/>
      <x:c r="BE1398"/>
      <x:c r="BF1398"/>
      <x:c r="BG1398"/>
      <x:c r="BH1398"/>
      <x:c r="BI1398"/>
      <x:c r="BJ1398"/>
      <x:c r="BK1398"/>
      <x:c r="BL1398"/>
      <x:c r="BM1398"/>
      <x:c r="BN1398"/>
      <x:c r="BO1398"/>
      <x:c r="BP1398"/>
      <x:c r="BQ1398"/>
      <x:c r="BR1398"/>
      <x:c r="BS1398"/>
      <x:c r="BT1398"/>
      <x:c r="BU1398"/>
      <x:c r="BV1398"/>
      <x:c r="BW1398"/>
      <x:c r="BX1398"/>
      <x:c r="BY1398"/>
      <x:c r="BZ1398"/>
      <x:c r="CA1398"/>
      <x:c r="CB1398"/>
      <x:c r="CC1398"/>
      <x:c r="CD1398"/>
      <x:c r="CE1398"/>
      <x:c r="CF1398"/>
      <x:c r="CG1398"/>
      <x:c r="CH1398"/>
      <x:c r="CI1398"/>
      <x:c r="CJ1398" t="str">
        <x:v>Yes</x:v>
      </x:c>
      <x:c r="CK1398" t="str">
        <x:v>Yes</x:v>
      </x:c>
      <x:c r="CL1398" t="str">
        <x:v>Yes</x:v>
      </x:c>
      <x:c r="CM1398" t="str">
        <x:v>Clear</x:v>
      </x:c>
      <x:c r="CN1398" t="str">
        <x:v>Verified — clear</x:v>
      </x:c>
      <x:c r="CO1398" t="n">
        <x:v>46272</x:v>
      </x:c>
      <x:c r="CP1398" t="str">
        <x:v>https://pubmed.ncbi.nlm.nih.gov/12317821/</x:v>
      </x:c>
      <x:c r="CQ1398"/>
      <x:c r="CR1398"/>
      <x:c r="CS1398"/>
      <x:c r="CT1398"/>
      <x:c r="CU1398"/>
      <x:c r="CV1398"/>
      <x:c r="CW1398"/>
      <x:c r="CX1398"/>
      <x:c r="CY1398"/>
      <x:c r="CZ1398"/>
      <x:c r="DA1398"/>
      <x:c r="DB1398" t="str">
        <x:f>IF(L1398="","",IF(AND(COUNT(CU1398:DA1398)=7,OR(CU1398=0,CU1398=1,CU1398=2),OR(CV1398=0,CV1398=1,CV1398=2),OR(CW1398=0,CW1398=1,CW1398=2),OR(CX1398=0,CX1398=1,CX1398=2),OR(CY1398=0,CY1398=1,CY1398=2),OR(CZ1398=0,CZ1398=1,CZ1398=2),OR(DA1398=0,DA1398=1,DA1398=2)),SUM(CU1398:DA1398),""))</x:f>
      </x:c>
      <x:c r="DC1398" t="str">
        <x:f>IF(DB1398="","",ROUND(DB1398/14*10,1))</x:f>
      </x:c>
      <x:c r="DD1398" t="str">
        <x:v>Pending</x:v>
      </x:c>
      <x:c r="DE1398" t="str">
        <x:f>IF(L1398="","",IF(DC1398="","Pending",IF(DD1398="Yes","CONDITIONAL — safety override",IF(DC1398&gt;=8,"HIGH",IF(DC1398&gt;=5,"CONDITIONAL","LOW")))))</x:f>
        <x:v>Pending</x:v>
      </x:c>
      <x:c r="DF1398" t="str">
        <x:v>Pending screening and full-text appraisal; no transferability judgment made at identification.</x:v>
      </x:c>
      <x:c r="DG1398"/>
      <x:c r="DH1398"/>
      <x:c r="DI1398"/>
      <x:c r="DJ1398"/>
      <x:c r="DK1398"/>
      <x:c r="DL1398"/>
      <x:c r="DM1398"/>
      <x:c r="DN1398"/>
      <x:c r="DO1398"/>
      <x:c r="DP1398"/>
      <x:c r="DQ1398"/>
      <x:c r="DR1398"/>
      <x:c r="DS1398"/>
      <x:c r="DT1398"/>
      <x:c r="DU1398"/>
      <x:c r="DV1398"/>
      <x:c r="DW1398"/>
      <x:c r="DX1398"/>
      <x:c r="DY1398"/>
      <x:c r="DZ1398" t="str">
        <x:v>Title/abstract screening alone does not establish effectiveness, causality, methodological quality, transferability to Brazilian public safety or an institutional recommendation.</x:v>
      </x:c>
      <x:c r="EA1398" t="str">
        <x:v>Pending</x:v>
      </x:c>
      <x:c r="EB1398" t="str">
        <x:f>IF(L1398="","",IF(EC1398="READY","Yes","No / Pending"))</x:f>
        <x:v>No / Pending</x:v>
      </x:c>
      <x:c r="EC1398" t="str">
        <x:f>IF(L1398="","",IF(OR(ISNUMBER(SEARCH("Retracted Publication",Q1398)),CM1398="Retracted",CN1398="Retracted",CM1398="Expression of Concern",CN1398="Expression of Concern",F1398="Not used",CG1398="Critical",CH1398="High",CH1398="Critical"),"BLOCKED — integrity or use restriction",IF(AND(CJ1398="Yes",CK1398="Yes",CL1398="Yes"),IF(AND(CM1398="Clear",CN1398="Verified — clear"),IF(AND(AND(LEN(TRIM(CF1398))&gt;0,LEFT(LOWER(TRIM(CF1398)),7)&lt;&gt;"pending"),OR(CG1398="High",CG1398="Moderate"),OR(CH1398="Low",CH1398="Some concerns",CH1398="Not applicable")),IF(AND(DD1398="No",OR(DE1398="HIGH",DE1398="CONDITIONAL"),AND(LEN(TRIM(DF1398))&gt;0,LEFT(LOWER(TRIM(DF1398)),7)&lt;&gt;"pending")),IF(AND(AND(LEN(TRIM(DT1398))&gt;0,LEFT(LOWER(TRIM(DT1398)),7)&lt;&gt;"pending"),AND(LEN(TRIM(DU1398))&gt;0,LEFT(LOWER(TRIM(DU1398)),7)&lt;&gt;"pending"),OR(AND(LEN(TRIM(DV1398))&gt;0,LEFT(LOWER(TRIM(DV1398)),7)&lt;&gt;"pending"),AND(LEN(TRIM(DW1398))&gt;0,LEFT(LOWER(TRIM(DW1398)),7)&lt;&gt;"pending")),AND(LEN(TRIM(DX1398))&gt;0,LEFT(LOWER(TRIM(DX1398)),7)&lt;&gt;"pending")),IF(AND(F1398="Claim-ready",OR(EA1398="Strong",EA1398="Moderate"),AND(LEN(TRIM(G1398))&gt;0,LEFT(LOWER(TRIM(G1398)),7)&lt;&gt;"pending"),G1398&lt;&gt;"No substantive use decision is permitted from identification metadata alone.",AND(LEN(TRIM(DZ1398))&gt;0,LEFT(LOWER(TRIM(DZ1398)),7)&lt;&gt;"pending"),DZ1398&lt;&gt;"Identification metadata alone does not permit any substantive scientific, causal, operational, or institutional claim.",AND(LEN(TRIM(EI1398))&gt;0,LEFT(LOWER(TRIM(EI1398)),7)&lt;&gt;"pending"),ISNUMBER(EH1398),EH1398&gt;0),"READY","PENDING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8" t="str">
        <x:v>Pending</x:v>
      </x:c>
      <x:c r="EE1398"/>
      <x:c r="EF1398" t="str">
        <x:v>Pending</x:v>
      </x:c>
      <x:c r="EG1398" t="str">
        <x:v>Pending</x:v>
      </x:c>
      <x:c r="EH1398"/>
      <x:c r="EI1398" s="501"/>
      <x:c r="EJ1398"/>
      <x:c r="EK1398" t="str">
        <x:v>Pending</x:v>
      </x:c>
      <x:c r="EL1398" t="n">
        <x:v>46272</x:v>
      </x:c>
      <x:c r="EM1398" t="str">
        <x:v>Production PubMed record imported and reconciled to Zotero item 5ILHJTTY;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398" t="n">
        <x:f>IF(L1398="","",(IF(N1398&lt;&gt;"",1,0)+IF(O1398&lt;&gt;"",1,0)+IF(AJ1398&lt;&gt;"",1,0)+IF(AU1398&lt;&gt;"",1,0)+IF(BE1398&lt;&gt;"",1,0)+IF(CF1398&lt;&gt;"",1,0)+IF(CJ1398="Yes",1,0)+IF(CL1398="Yes",1,0)+IF(DE1398&lt;&gt;"Pending",1,0)+IF(F1398&lt;&gt;"",1,0)+IF(DZ1398&lt;&gt;"",1,0)+IF(EI1398&lt;&gt;"",1,0))/12)</x:f>
        <x:v>0.4166666666666667</x:v>
      </x:c>
    </x:row>
    <x:row r="1399">
      <x:c r="A1399" t="str">
        <x:v>EV-1396</x:v>
      </x:c>
      <x:c r="B1399" t="str">
        <x:v>Integrity check</x:v>
      </x:c>
      <x:c r="C1399" t="str">
        <x:f>IF(L1399="","",IF(LEFT(EC1399,7)="BLOCKED","🔴 Do not use for conclusion",IF(EB1399="Yes","🟢 Claim-ready","🟡 Caution / context")))</x:f>
        <x:v>🟡 Caution / context</x:v>
      </x:c>
      <x:c r="D1399" t="str">
        <x:f>IF(L1399="","",EC1399)</x:f>
        <x:v>PENDING — appropriate appraisal</x:v>
      </x:c>
      <x:c r="E1399" t="str">
        <x:v>P3 — Medium</x:v>
      </x:c>
      <x:c r="F1399" t="str">
        <x:v>Pending</x:v>
      </x:c>
      <x:c r="G1399" t="str">
        <x:v>Title/abstract identify an explicit tactical/public-safety context and readiness domain; retain for full-text assessment.</x:v>
      </x:c>
      <x:c r="H1399" t="str">
        <x:v>Obtain and review lawful full text; confirm human adjudication; then select a design-specific appraisal instrument.</x:v>
      </x:c>
      <x:c r="I1399"/>
      <x:c r="J1399" t="str">
        <x:v>B — APHT / Medical Readiness</x:v>
      </x:c>
      <x:c r="K1399" t="str">
        <x:v>IDENTIFIED</x:v>
      </x:c>
      <x:c r="L1399" t="str">
        <x:v>Tactical EMS: an emerging opportunity in graduate medical education.</x:v>
      </x:c>
      <x:c r="M1399"/>
      <x:c r="N1399" t="str">
        <x:v>Bozeman, William P; Eastman, Edward R</x:v>
      </x:c>
      <x:c r="O1399" t="n">
        <x:v>2002</x:v>
      </x:c>
      <x:c r="P1399" t="str">
        <x:v>Prehospital emergency care</x:v>
      </x:c>
      <x:c r="Q1399" t="str">
        <x:v>Comparative Study; Journal Article; Research Support, Non-U.S. Gov't</x:v>
      </x:c>
      <x:c r="R1399" t="str">
        <x:v>Unclear</x:v>
      </x:c>
      <x:c r="S1399" t="str">
        <x:v>Unknown</x:v>
      </x:c>
      <x:c r="T1399" t="str">
        <x:v>eng</x:v>
      </x:c>
      <x:c r="U1399" t="str">
        <x:v>https://pubmed.ncbi.nlm.nih.gov/12109577/</x:v>
      </x:c>
      <x:c r="V1399" t="str">
        <x:v>10.1080/10903120290938391</x:v>
      </x:c>
      <x:c r="W1399" t="str">
        <x:f>IF(V1399="","",LOWER(SUBSTITUTE(SUBSTITUTE(SUBSTITUTE(SUBSTITUTE(TRIM(V1399),"https://doi.org/",""),"http://doi.org/",""),"https://dx.doi.org/",""),"doi:","")))</x:f>
        <x:v>10.1080/10903120290938391</x:v>
      </x:c>
      <x:c r="X1399" t="str">
        <x:v>12109577</x:v>
      </x:c>
      <x:c r="Y1399" t="str"/>
      <x:c r="Z1399"/>
      <x:c r="AA1399" t="str">
        <x:v>PubMed/MEDLINE</x:v>
      </x:c>
      <x:c r="AB1399" t="str">
        <x:v>PUBMED-B-v1.0-2026-08-28</x:v>
      </x:c>
      <x:c r="AC1399" t="str">
        <x:v>SP-PUBMED-B-20260828</x:v>
      </x:c>
      <x:c r="AD1399" s="499" t="n">
        <x:v>46262</x:v>
      </x:c>
      <x:c r="AE1399" s="499" t="n">
        <x:v>46272</x:v>
      </x:c>
      <x:c r="AF1399" t="str">
        <x:v>YQKZYMZ4</x:v>
      </x:c>
      <x:c r="AG1399"/>
      <x:c r="AH1399" t="str">
        <x:v>Tactical Athlete → Operational Readiness Brazil</x:v>
      </x:c>
      <x:c r="AI1399" t="str">
        <x:v>evidence-family:B</x:v>
      </x:c>
      <x:c r="AJ1399"/>
      <x:c r="AK1399" t="str">
        <x:f>IF(AJ1399="","",IF(OR(LOWER(AJ1399)="brazil",LOWER(AJ1399)="brasil"),"Yes","No"))</x:f>
      </x:c>
      <x:c r="AL1399"/>
      <x:c r="AM1399"/>
      <x:c r="AN1399"/>
      <x:c r="AO1399"/>
      <x:c r="AP1399"/>
      <x:c r="AQ1399"/>
      <x:c r="AR1399"/>
      <x:c r="AS1399"/>
      <x:c r="AT1399"/>
      <x:c r="AU1399"/>
      <x:c r="AV1399"/>
      <x:c r="AW1399"/>
      <x:c r="AX1399"/>
      <x:c r="AY1399"/>
      <x:c r="AZ1399"/>
      <x:c r="BA1399"/>
      <x:c r="BB1399"/>
      <x:c r="BC1399"/>
      <x:c r="BD1399"/>
      <x:c r="BE1399"/>
      <x:c r="BF1399"/>
      <x:c r="BG1399"/>
      <x:c r="BH1399"/>
      <x:c r="BI1399"/>
      <x:c r="BJ1399"/>
      <x:c r="BK1399"/>
      <x:c r="BL1399"/>
      <x:c r="BM1399"/>
      <x:c r="BN1399"/>
      <x:c r="BO1399"/>
      <x:c r="BP1399"/>
      <x:c r="BQ1399"/>
      <x:c r="BR1399"/>
      <x:c r="BS1399"/>
      <x:c r="BT1399"/>
      <x:c r="BU1399"/>
      <x:c r="BV1399"/>
      <x:c r="BW1399"/>
      <x:c r="BX1399"/>
      <x:c r="BY1399"/>
      <x:c r="BZ1399"/>
      <x:c r="CA1399"/>
      <x:c r="CB1399"/>
      <x:c r="CC1399"/>
      <x:c r="CD1399"/>
      <x:c r="CE1399"/>
      <x:c r="CF1399"/>
      <x:c r="CG1399"/>
      <x:c r="CH1399"/>
      <x:c r="CI1399"/>
      <x:c r="CJ1399" t="str">
        <x:v>Yes</x:v>
      </x:c>
      <x:c r="CK1399" t="str">
        <x:v>Yes</x:v>
      </x:c>
      <x:c r="CL1399" t="str">
        <x:v>Yes</x:v>
      </x:c>
      <x:c r="CM1399" t="str">
        <x:v>Clear</x:v>
      </x:c>
      <x:c r="CN1399" t="str">
        <x:v>Verified — clear</x:v>
      </x:c>
      <x:c r="CO1399" t="n">
        <x:v>46272</x:v>
      </x:c>
      <x:c r="CP1399" t="str">
        <x:v>https://pubmed.ncbi.nlm.nih.gov/12109577/</x:v>
      </x:c>
      <x:c r="CQ1399"/>
      <x:c r="CR1399"/>
      <x:c r="CS1399"/>
      <x:c r="CT1399"/>
      <x:c r="CU1399"/>
      <x:c r="CV1399"/>
      <x:c r="CW1399"/>
      <x:c r="CX1399"/>
      <x:c r="CY1399"/>
      <x:c r="CZ1399"/>
      <x:c r="DA1399"/>
      <x:c r="DB1399" t="str">
        <x:f>IF(L1399="","",IF(AND(COUNT(CU1399:DA1399)=7,OR(CU1399=0,CU1399=1,CU1399=2),OR(CV1399=0,CV1399=1,CV1399=2),OR(CW1399=0,CW1399=1,CW1399=2),OR(CX1399=0,CX1399=1,CX1399=2),OR(CY1399=0,CY1399=1,CY1399=2),OR(CZ1399=0,CZ1399=1,CZ1399=2),OR(DA1399=0,DA1399=1,DA1399=2)),SUM(CU1399:DA1399),""))</x:f>
      </x:c>
      <x:c r="DC1399" t="str">
        <x:f>IF(DB1399="","",ROUND(DB1399/14*10,1))</x:f>
      </x:c>
      <x:c r="DD1399" t="str">
        <x:v>Pending</x:v>
      </x:c>
      <x:c r="DE1399" t="str">
        <x:f>IF(L1399="","",IF(DC1399="","Pending",IF(DD1399="Yes","CONDITIONAL — safety override",IF(DC1399&gt;=8,"HIGH",IF(DC1399&gt;=5,"CONDITIONAL","LOW")))))</x:f>
        <x:v>Pending</x:v>
      </x:c>
      <x:c r="DF1399" t="str">
        <x:v>Pending screening and full-text appraisal; no transferability judgment made at identification.</x:v>
      </x:c>
      <x:c r="DG1399"/>
      <x:c r="DH1399"/>
      <x:c r="DI1399"/>
      <x:c r="DJ1399"/>
      <x:c r="DK1399"/>
      <x:c r="DL1399"/>
      <x:c r="DM1399"/>
      <x:c r="DN1399"/>
      <x:c r="DO1399"/>
      <x:c r="DP1399"/>
      <x:c r="DQ1399"/>
      <x:c r="DR1399"/>
      <x:c r="DS1399"/>
      <x:c r="DT1399"/>
      <x:c r="DU1399"/>
      <x:c r="DV1399"/>
      <x:c r="DW1399"/>
      <x:c r="DX1399"/>
      <x:c r="DY1399"/>
      <x:c r="DZ1399" t="str">
        <x:v>Title/abstract screening alone does not establish effectiveness, causality, methodological quality, transferability to Brazilian public safety or an institutional recommendation.</x:v>
      </x:c>
      <x:c r="EA1399" t="str">
        <x:v>Pending</x:v>
      </x:c>
      <x:c r="EB1399" t="str">
        <x:f>IF(L1399="","",IF(EC1399="READY","Yes","No / Pending"))</x:f>
        <x:v>No / Pending</x:v>
      </x:c>
      <x:c r="EC1399" t="str">
        <x:f>IF(L1399="","",IF(OR(ISNUMBER(SEARCH("Retracted Publication",Q1399)),CM1399="Retracted",CN1399="Retracted",CM1399="Expression of Concern",CN1399="Expression of Concern",F1399="Not used",CG1399="Critical",CH1399="High",CH1399="Critical"),"BLOCKED — integrity or use restriction",IF(AND(CJ1399="Yes",CK1399="Yes",CL1399="Yes"),IF(AND(CM1399="Clear",CN1399="Verified — clear"),IF(AND(AND(LEN(TRIM(CF1399))&gt;0,LEFT(LOWER(TRIM(CF1399)),7)&lt;&gt;"pending"),OR(CG1399="High",CG1399="Moderate"),OR(CH1399="Low",CH1399="Some concerns",CH1399="Not applicable")),IF(AND(DD1399="No",OR(DE1399="HIGH",DE1399="CONDITIONAL"),AND(LEN(TRIM(DF1399))&gt;0,LEFT(LOWER(TRIM(DF1399)),7)&lt;&gt;"pending")),IF(AND(AND(LEN(TRIM(DT1399))&gt;0,LEFT(LOWER(TRIM(DT1399)),7)&lt;&gt;"pending"),AND(LEN(TRIM(DU1399))&gt;0,LEFT(LOWER(TRIM(DU1399)),7)&lt;&gt;"pending"),OR(AND(LEN(TRIM(DV1399))&gt;0,LEFT(LOWER(TRIM(DV1399)),7)&lt;&gt;"pending"),AND(LEN(TRIM(DW1399))&gt;0,LEFT(LOWER(TRIM(DW1399)),7)&lt;&gt;"pending")),AND(LEN(TRIM(DX1399))&gt;0,LEFT(LOWER(TRIM(DX1399)),7)&lt;&gt;"pending")),IF(AND(F1399="Claim-ready",OR(EA1399="Strong",EA1399="Moderate"),AND(LEN(TRIM(G1399))&gt;0,LEFT(LOWER(TRIM(G1399)),7)&lt;&gt;"pending"),G1399&lt;&gt;"No substantive use decision is permitted from identification metadata alone.",AND(LEN(TRIM(DZ1399))&gt;0,LEFT(LOWER(TRIM(DZ1399)),7)&lt;&gt;"pending"),DZ1399&lt;&gt;"Identification metadata alone does not permit any substantive scientific, causal, operational, or institutional claim.",AND(LEN(TRIM(EI1399))&gt;0,LEFT(LOWER(TRIM(EI1399)),7)&lt;&gt;"pending"),ISNUMBER(EH1399),EH1399&gt;0),"READY","PENDING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399" t="str">
        <x:v>Pending</x:v>
      </x:c>
      <x:c r="EE1399"/>
      <x:c r="EF1399" t="str">
        <x:v>Pending</x:v>
      </x:c>
      <x:c r="EG1399" t="str">
        <x:v>Pending</x:v>
      </x:c>
      <x:c r="EH1399"/>
      <x:c r="EI1399" s="501"/>
      <x:c r="EJ1399"/>
      <x:c r="EK1399" t="str">
        <x:v>Pending</x:v>
      </x:c>
      <x:c r="EL1399" t="n">
        <x:v>46272</x:v>
      </x:c>
      <x:c r="EM1399" t="str">
        <x:v>Production PubMed record imported and reconciled to Zotero item YQKZYMZ4;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399" t="n">
        <x:f>IF(L1399="","",(IF(N1399&lt;&gt;"",1,0)+IF(O1399&lt;&gt;"",1,0)+IF(AJ1399&lt;&gt;"",1,0)+IF(AU1399&lt;&gt;"",1,0)+IF(BE1399&lt;&gt;"",1,0)+IF(CF1399&lt;&gt;"",1,0)+IF(CJ1399="Yes",1,0)+IF(CL1399="Yes",1,0)+IF(DE1399&lt;&gt;"Pending",1,0)+IF(F1399&lt;&gt;"",1,0)+IF(DZ1399&lt;&gt;"",1,0)+IF(EI1399&lt;&gt;"",1,0))/12)</x:f>
        <x:v>0.5</x:v>
      </x:c>
    </x:row>
    <x:row r="1400">
      <x:c r="A1400" t="str">
        <x:v>EV-1397</x:v>
      </x:c>
      <x:c r="B1400" t="str">
        <x:v>Integrity check</x:v>
      </x:c>
      <x:c r="C1400" t="str">
        <x:f>IF(L1400="","",IF(LEFT(EC1400,7)="BLOCKED","🔴 Do not use for conclusion",IF(EB1400="Yes","🟢 Claim-ready","🟡 Caution / context")))</x:f>
        <x:v>🟡 Caution / context</x:v>
      </x:c>
      <x:c r="D1400" t="str">
        <x:f>IF(L1400="","",EC1400)</x:f>
        <x:v>PENDING — appropriate appraisal</x:v>
      </x:c>
      <x:c r="E1400" t="str">
        <x:v>P2 — High</x:v>
      </x:c>
      <x:c r="F1400" t="str">
        <x:v>Pending</x:v>
      </x:c>
      <x:c r="G1400" t="str">
        <x:v>A potentially relevant concept is present, but direct applicability is ambiguous at title/abstract level.</x:v>
      </x:c>
      <x:c r="H1400" t="str">
        <x:v>Human title/abstract adjudication; retrieve full text if relevance remains plausible.</x:v>
      </x:c>
      <x:c r="I1400"/>
      <x:c r="J1400" t="str">
        <x:v>A — Core</x:v>
      </x:c>
      <x:c r="K1400" t="str">
        <x:v>IDENTIFIED</x:v>
      </x:c>
      <x:c r="L1400" t="str">
        <x:v>A mysterious blood pressure increase in a drilling Naval reservist.</x:v>
      </x:c>
      <x:c r="M1400"/>
      <x:c r="N1400" t="str">
        <x:v>Wettach, George E; Falvey, Shelley G</x:v>
      </x:c>
      <x:c r="O1400" t="n">
        <x:v>2002</x:v>
      </x:c>
      <x:c r="P1400" t="str">
        <x:v>Military medicine</x:v>
      </x:c>
      <x:c r="Q1400" t="str">
        <x:v>Case Reports; Journal Article</x:v>
      </x:c>
      <x:c r="R1400" t="str">
        <x:v>Unclear</x:v>
      </x:c>
      <x:c r="S1400" t="str">
        <x:v>Unknown</x:v>
      </x:c>
      <x:c r="T1400" t="str">
        <x:v>eng</x:v>
      </x:c>
      <x:c r="U1400" t="str">
        <x:v>https://pubmed.ncbi.nlm.nih.gov/12099092/</x:v>
      </x:c>
      <x:c r="V1400" t="str"/>
      <x:c r="W1400" t="str">
        <x:f>IF(V1400="","",LOWER(SUBSTITUTE(SUBSTITUTE(SUBSTITUTE(SUBSTITUTE(TRIM(V1400),"https://doi.org/",""),"http://doi.org/",""),"https://dx.doi.org/",""),"doi:","")))</x:f>
      </x:c>
      <x:c r="X1400" t="str">
        <x:v>12099092</x:v>
      </x:c>
      <x:c r="Y1400" t="str"/>
      <x:c r="Z1400"/>
      <x:c r="AA1400" t="str">
        <x:v>PubMed/MEDLINE</x:v>
      </x:c>
      <x:c r="AB1400" t="str">
        <x:v>PUBMED-A-v1.0-2026-08-28</x:v>
      </x:c>
      <x:c r="AC1400" t="str">
        <x:v>SP-PUBMED-A-20260828</x:v>
      </x:c>
      <x:c r="AD1400" s="499" t="n">
        <x:v>46262</x:v>
      </x:c>
      <x:c r="AE1400" s="499" t="n">
        <x:v>46272</x:v>
      </x:c>
      <x:c r="AF1400" t="str">
        <x:v>T2WQFWIH</x:v>
      </x:c>
      <x:c r="AG1400"/>
      <x:c r="AH1400" t="str">
        <x:v>Tactical Athlete → Operational Readiness Brazil</x:v>
      </x:c>
      <x:c r="AI1400" t="str">
        <x:v>evidence-family:A</x:v>
      </x:c>
      <x:c r="AJ1400"/>
      <x:c r="AK1400" t="str">
        <x:f>IF(AJ1400="","",IF(OR(LOWER(AJ1400)="brazil",LOWER(AJ1400)="brasil"),"Yes","No"))</x:f>
      </x:c>
      <x:c r="AL1400"/>
      <x:c r="AM1400"/>
      <x:c r="AN1400"/>
      <x:c r="AO1400"/>
      <x:c r="AP1400"/>
      <x:c r="AQ1400"/>
      <x:c r="AR1400"/>
      <x:c r="AS1400"/>
      <x:c r="AT1400"/>
      <x:c r="AU1400"/>
      <x:c r="AV1400"/>
      <x:c r="AW1400"/>
      <x:c r="AX1400"/>
      <x:c r="AY1400"/>
      <x:c r="AZ1400"/>
      <x:c r="BA1400"/>
      <x:c r="BB1400"/>
      <x:c r="BC1400"/>
      <x:c r="BD1400"/>
      <x:c r="BE1400"/>
      <x:c r="BF1400"/>
      <x:c r="BG1400"/>
      <x:c r="BH1400"/>
      <x:c r="BI1400"/>
      <x:c r="BJ1400"/>
      <x:c r="BK1400"/>
      <x:c r="BL1400"/>
      <x:c r="BM1400"/>
      <x:c r="BN1400"/>
      <x:c r="BO1400"/>
      <x:c r="BP1400"/>
      <x:c r="BQ1400"/>
      <x:c r="BR1400"/>
      <x:c r="BS1400"/>
      <x:c r="BT1400"/>
      <x:c r="BU1400"/>
      <x:c r="BV1400"/>
      <x:c r="BW1400"/>
      <x:c r="BX1400"/>
      <x:c r="BY1400"/>
      <x:c r="BZ1400"/>
      <x:c r="CA1400"/>
      <x:c r="CB1400"/>
      <x:c r="CC1400"/>
      <x:c r="CD1400"/>
      <x:c r="CE1400"/>
      <x:c r="CF1400"/>
      <x:c r="CG1400"/>
      <x:c r="CH1400"/>
      <x:c r="CI1400"/>
      <x:c r="CJ1400" t="str">
        <x:v>Yes</x:v>
      </x:c>
      <x:c r="CK1400" t="str">
        <x:v>Yes</x:v>
      </x:c>
      <x:c r="CL1400" t="str">
        <x:v>Yes</x:v>
      </x:c>
      <x:c r="CM1400" t="str">
        <x:v>Clear</x:v>
      </x:c>
      <x:c r="CN1400" t="str">
        <x:v>Verified — clear</x:v>
      </x:c>
      <x:c r="CO1400" t="n">
        <x:v>46272</x:v>
      </x:c>
      <x:c r="CP1400" t="str">
        <x:v>https://pubmed.ncbi.nlm.nih.gov/12099092/</x:v>
      </x:c>
      <x:c r="CQ1400"/>
      <x:c r="CR1400"/>
      <x:c r="CS1400"/>
      <x:c r="CT1400"/>
      <x:c r="CU1400"/>
      <x:c r="CV1400"/>
      <x:c r="CW1400"/>
      <x:c r="CX1400"/>
      <x:c r="CY1400"/>
      <x:c r="CZ1400"/>
      <x:c r="DA1400"/>
      <x:c r="DB1400" t="str">
        <x:f>IF(L1400="","",IF(AND(COUNT(CU1400:DA1400)=7,OR(CU1400=0,CU1400=1,CU1400=2),OR(CV1400=0,CV1400=1,CV1400=2),OR(CW1400=0,CW1400=1,CW1400=2),OR(CX1400=0,CX1400=1,CX1400=2),OR(CY1400=0,CY1400=1,CY1400=2),OR(CZ1400=0,CZ1400=1,CZ1400=2),OR(DA1400=0,DA1400=1,DA1400=2)),SUM(CU1400:DA1400),""))</x:f>
      </x:c>
      <x:c r="DC1400" t="str">
        <x:f>IF(DB1400="","",ROUND(DB1400/14*10,1))</x:f>
      </x:c>
      <x:c r="DD1400" t="str">
        <x:v>Pending</x:v>
      </x:c>
      <x:c r="DE1400" t="str">
        <x:f>IF(L1400="","",IF(DC1400="","Pending",IF(DD1400="Yes","CONDITIONAL — safety override",IF(DC1400&gt;=8,"HIGH",IF(DC1400&gt;=5,"CONDITIONAL","LOW")))))</x:f>
        <x:v>Pending</x:v>
      </x:c>
      <x:c r="DF1400" t="str">
        <x:v>Pending screening and full-text appraisal; no transferability judgment made at identification.</x:v>
      </x:c>
      <x:c r="DG1400"/>
      <x:c r="DH1400"/>
      <x:c r="DI1400"/>
      <x:c r="DJ1400"/>
      <x:c r="DK1400"/>
      <x:c r="DL1400"/>
      <x:c r="DM1400"/>
      <x:c r="DN1400"/>
      <x:c r="DO1400"/>
      <x:c r="DP1400"/>
      <x:c r="DQ1400"/>
      <x:c r="DR1400"/>
      <x:c r="DS1400"/>
      <x:c r="DT1400"/>
      <x:c r="DU1400"/>
      <x:c r="DV1400"/>
      <x:c r="DW1400"/>
      <x:c r="DX1400"/>
      <x:c r="DY1400"/>
      <x:c r="DZ1400" t="str">
        <x:v>Title/abstract information is insufficient for a substantive scientific, causal, transferability or institutional claim.</x:v>
      </x:c>
      <x:c r="EA1400" t="str">
        <x:v>Pending</x:v>
      </x:c>
      <x:c r="EB1400" t="str">
        <x:f>IF(L1400="","",IF(EC1400="READY","Yes","No / Pending"))</x:f>
        <x:v>No / Pending</x:v>
      </x:c>
      <x:c r="EC1400" t="str">
        <x:f>IF(L1400="","",IF(OR(ISNUMBER(SEARCH("Retracted Publication",Q1400)),CM1400="Retracted",CN1400="Retracted",CM1400="Expression of Concern",CN1400="Expression of Concern",F1400="Not used",CG1400="Critical",CH1400="High",CH1400="Critical"),"BLOCKED — integrity or use restriction",IF(AND(CJ1400="Yes",CK1400="Yes",CL1400="Yes"),IF(AND(CM1400="Clear",CN1400="Verified — clear"),IF(AND(AND(LEN(TRIM(CF1400))&gt;0,LEFT(LOWER(TRIM(CF1400)),7)&lt;&gt;"pending"),OR(CG1400="High",CG1400="Moderate"),OR(CH1400="Low",CH1400="Some concerns",CH1400="Not applicable")),IF(AND(DD1400="No",OR(DE1400="HIGH",DE1400="CONDITIONAL"),AND(LEN(TRIM(DF1400))&gt;0,LEFT(LOWER(TRIM(DF1400)),7)&lt;&gt;"pending")),IF(AND(AND(LEN(TRIM(DT1400))&gt;0,LEFT(LOWER(TRIM(DT1400)),7)&lt;&gt;"pending"),AND(LEN(TRIM(DU1400))&gt;0,LEFT(LOWER(TRIM(DU1400)),7)&lt;&gt;"pending"),OR(AND(LEN(TRIM(DV1400))&gt;0,LEFT(LOWER(TRIM(DV1400)),7)&lt;&gt;"pending"),AND(LEN(TRIM(DW1400))&gt;0,LEFT(LOWER(TRIM(DW1400)),7)&lt;&gt;"pending")),AND(LEN(TRIM(DX1400))&gt;0,LEFT(LOWER(TRIM(DX1400)),7)&lt;&gt;"pending")),IF(AND(F1400="Claim-ready",OR(EA1400="Strong",EA1400="Moderate"),AND(LEN(TRIM(G1400))&gt;0,LEFT(LOWER(TRIM(G1400)),7)&lt;&gt;"pending"),G1400&lt;&gt;"No substantive use decision is permitted from identification metadata alone.",AND(LEN(TRIM(DZ1400))&gt;0,LEFT(LOWER(TRIM(DZ1400)),7)&lt;&gt;"pending"),DZ1400&lt;&gt;"Identification metadata alone does not permit any substantive scientific, causal, operational, or institutional claim.",AND(LEN(TRIM(EI1400))&gt;0,LEFT(LOWER(TRIM(EI1400)),7)&lt;&gt;"pending"),ISNUMBER(EH1400),EH1400&gt;0),"READY","PENDING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0" t="str">
        <x:v>Pending</x:v>
      </x:c>
      <x:c r="EE1400"/>
      <x:c r="EF1400" t="str">
        <x:v>Pending</x:v>
      </x:c>
      <x:c r="EG1400" t="str">
        <x:v>Pending</x:v>
      </x:c>
      <x:c r="EH1400"/>
      <x:c r="EI1400" s="501"/>
      <x:c r="EJ1400"/>
      <x:c r="EK1400" t="str">
        <x:v>Pending</x:v>
      </x:c>
      <x:c r="EL1400" t="n">
        <x:v>46272</x:v>
      </x:c>
      <x:c r="EM1400" t="str">
        <x:v>Production PubMed record imported and reconciled to Zotero item T2WQFWIH;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00" t="n">
        <x:f>IF(L1400="","",(IF(N1400&lt;&gt;"",1,0)+IF(O1400&lt;&gt;"",1,0)+IF(AJ1400&lt;&gt;"",1,0)+IF(AU1400&lt;&gt;"",1,0)+IF(BE1400&lt;&gt;"",1,0)+IF(CF1400&lt;&gt;"",1,0)+IF(CJ1400="Yes",1,0)+IF(CL1400="Yes",1,0)+IF(DE1400&lt;&gt;"Pending",1,0)+IF(F1400&lt;&gt;"",1,0)+IF(DZ1400&lt;&gt;"",1,0)+IF(EI1400&lt;&gt;"",1,0))/12)</x:f>
        <x:v>0.5</x:v>
      </x:c>
    </x:row>
    <x:row r="1401">
      <x:c r="A1401" t="str">
        <x:v>EV-1398</x:v>
      </x:c>
      <x:c r="B1401" t="str">
        <x:v>Integrity check</x:v>
      </x:c>
      <x:c r="C1401" t="str">
        <x:f>IF(L1401="","",IF(LEFT(EC1401,7)="BLOCKED","🔴 Do not use for conclusion",IF(EB1401="Yes","🟢 Claim-ready","🟡 Caution / context")))</x:f>
        <x:v>🟡 Caution / context</x:v>
      </x:c>
      <x:c r="D1401" t="str">
        <x:f>IF(L1401="","",EC1401)</x:f>
        <x:v>PENDING — appropriate appraisal</x:v>
      </x:c>
      <x:c r="E1401" t="str">
        <x:v>P2 — High</x:v>
      </x:c>
      <x:c r="F1401" t="str">
        <x:v>Pending</x:v>
      </x:c>
      <x:c r="G1401" t="str">
        <x:v>Title/abstract identify an explicit tactical/public-safety context and readiness domain; retain for full-text assessment.</x:v>
      </x:c>
      <x:c r="H1401" t="str">
        <x:v>Obtain and review lawful full text; confirm human adjudication; then select a design-specific appraisal instrument.</x:v>
      </x:c>
      <x:c r="I1401"/>
      <x:c r="J1401" t="str">
        <x:v>A — Core</x:v>
      </x:c>
      <x:c r="K1401" t="str">
        <x:v>IDENTIFIED</x:v>
      </x:c>
      <x:c r="L1401" t="str">
        <x:v>Back and upper extremity disorders among enlisted U.S. Marines: burden and individual risk factors.</x:v>
      </x:c>
      <x:c r="M1401"/>
      <x:c r="N1401" t="str">
        <x:v>Huang, G D; Feuerstein, M; Arroyo, F</x:v>
      </x:c>
      <x:c r="O1401" t="n">
        <x:v>2001</x:v>
      </x:c>
      <x:c r="P1401" t="str">
        <x:v>Military medicine</x:v>
      </x:c>
      <x:c r="Q1401" t="str">
        <x:v>Journal Article; Research Support, U.S. Gov't, Non-P.H.S.</x:v>
      </x:c>
      <x:c r="R1401" t="str">
        <x:v>Unclear</x:v>
      </x:c>
      <x:c r="S1401" t="str">
        <x:v>Unknown</x:v>
      </x:c>
      <x:c r="T1401" t="str">
        <x:v>eng</x:v>
      </x:c>
      <x:c r="U1401" t="str">
        <x:v>https://pubmed.ncbi.nlm.nih.gov/11725313/</x:v>
      </x:c>
      <x:c r="V1401" t="str"/>
      <x:c r="W1401" t="str">
        <x:f>IF(V1401="","",LOWER(SUBSTITUTE(SUBSTITUTE(SUBSTITUTE(SUBSTITUTE(TRIM(V1401),"https://doi.org/",""),"http://doi.org/",""),"https://dx.doi.org/",""),"doi:","")))</x:f>
      </x:c>
      <x:c r="X1401" t="str">
        <x:v>11725313</x:v>
      </x:c>
      <x:c r="Y1401" t="str"/>
      <x:c r="Z1401"/>
      <x:c r="AA1401" t="str">
        <x:v>PubMed/MEDLINE</x:v>
      </x:c>
      <x:c r="AB1401" t="str">
        <x:v>PUBMED-A-v1.0-2026-08-28</x:v>
      </x:c>
      <x:c r="AC1401" t="str">
        <x:v>SP-PUBMED-A-20260828</x:v>
      </x:c>
      <x:c r="AD1401" s="499" t="n">
        <x:v>46262</x:v>
      </x:c>
      <x:c r="AE1401" s="499" t="n">
        <x:v>46272</x:v>
      </x:c>
      <x:c r="AF1401" t="str">
        <x:v>U9XVHYAH</x:v>
      </x:c>
      <x:c r="AG1401"/>
      <x:c r="AH1401" t="str">
        <x:v>Tactical Athlete → Operational Readiness Brazil</x:v>
      </x:c>
      <x:c r="AI1401" t="str">
        <x:v>evidence-family:A</x:v>
      </x:c>
      <x:c r="AJ1401"/>
      <x:c r="AK1401" t="str">
        <x:f>IF(AJ1401="","",IF(OR(LOWER(AJ1401)="brazil",LOWER(AJ1401)="brasil"),"Yes","No"))</x:f>
      </x:c>
      <x:c r="AL1401"/>
      <x:c r="AM1401"/>
      <x:c r="AN1401"/>
      <x:c r="AO1401"/>
      <x:c r="AP1401"/>
      <x:c r="AQ1401"/>
      <x:c r="AR1401"/>
      <x:c r="AS1401"/>
      <x:c r="AT1401"/>
      <x:c r="AU1401"/>
      <x:c r="AV1401"/>
      <x:c r="AW1401"/>
      <x:c r="AX1401"/>
      <x:c r="AY1401"/>
      <x:c r="AZ1401"/>
      <x:c r="BA1401"/>
      <x:c r="BB1401"/>
      <x:c r="BC1401"/>
      <x:c r="BD1401"/>
      <x:c r="BE1401"/>
      <x:c r="BF1401"/>
      <x:c r="BG1401"/>
      <x:c r="BH1401"/>
      <x:c r="BI1401"/>
      <x:c r="BJ1401"/>
      <x:c r="BK1401"/>
      <x:c r="BL1401"/>
      <x:c r="BM1401"/>
      <x:c r="BN1401"/>
      <x:c r="BO1401"/>
      <x:c r="BP1401"/>
      <x:c r="BQ1401"/>
      <x:c r="BR1401"/>
      <x:c r="BS1401"/>
      <x:c r="BT1401"/>
      <x:c r="BU1401"/>
      <x:c r="BV1401"/>
      <x:c r="BW1401"/>
      <x:c r="BX1401"/>
      <x:c r="BY1401"/>
      <x:c r="BZ1401"/>
      <x:c r="CA1401"/>
      <x:c r="CB1401"/>
      <x:c r="CC1401"/>
      <x:c r="CD1401"/>
      <x:c r="CE1401"/>
      <x:c r="CF1401"/>
      <x:c r="CG1401"/>
      <x:c r="CH1401"/>
      <x:c r="CI1401"/>
      <x:c r="CJ1401" t="str">
        <x:v>Yes</x:v>
      </x:c>
      <x:c r="CK1401" t="str">
        <x:v>Yes</x:v>
      </x:c>
      <x:c r="CL1401" t="str">
        <x:v>Yes</x:v>
      </x:c>
      <x:c r="CM1401" t="str">
        <x:v>Clear</x:v>
      </x:c>
      <x:c r="CN1401" t="str">
        <x:v>Verified — clear</x:v>
      </x:c>
      <x:c r="CO1401" t="n">
        <x:v>46272</x:v>
      </x:c>
      <x:c r="CP1401" t="str">
        <x:v>https://pubmed.ncbi.nlm.nih.gov/11725313/</x:v>
      </x:c>
      <x:c r="CQ1401"/>
      <x:c r="CR1401"/>
      <x:c r="CS1401"/>
      <x:c r="CT1401"/>
      <x:c r="CU1401"/>
      <x:c r="CV1401"/>
      <x:c r="CW1401"/>
      <x:c r="CX1401"/>
      <x:c r="CY1401"/>
      <x:c r="CZ1401"/>
      <x:c r="DA1401"/>
      <x:c r="DB1401" t="str">
        <x:f>IF(L1401="","",IF(AND(COUNT(CU1401:DA1401)=7,OR(CU1401=0,CU1401=1,CU1401=2),OR(CV1401=0,CV1401=1,CV1401=2),OR(CW1401=0,CW1401=1,CW1401=2),OR(CX1401=0,CX1401=1,CX1401=2),OR(CY1401=0,CY1401=1,CY1401=2),OR(CZ1401=0,CZ1401=1,CZ1401=2),OR(DA1401=0,DA1401=1,DA1401=2)),SUM(CU1401:DA1401),""))</x:f>
      </x:c>
      <x:c r="DC1401" t="str">
        <x:f>IF(DB1401="","",ROUND(DB1401/14*10,1))</x:f>
      </x:c>
      <x:c r="DD1401" t="str">
        <x:v>Pending</x:v>
      </x:c>
      <x:c r="DE1401" t="str">
        <x:f>IF(L1401="","",IF(DC1401="","Pending",IF(DD1401="Yes","CONDITIONAL — safety override",IF(DC1401&gt;=8,"HIGH",IF(DC1401&gt;=5,"CONDITIONAL","LOW")))))</x:f>
        <x:v>Pending</x:v>
      </x:c>
      <x:c r="DF1401" t="str">
        <x:v>Pending screening and full-text appraisal; no transferability judgment made at identification.</x:v>
      </x:c>
      <x:c r="DG1401"/>
      <x:c r="DH1401"/>
      <x:c r="DI1401"/>
      <x:c r="DJ1401"/>
      <x:c r="DK1401"/>
      <x:c r="DL1401"/>
      <x:c r="DM1401"/>
      <x:c r="DN1401"/>
      <x:c r="DO1401"/>
      <x:c r="DP1401"/>
      <x:c r="DQ1401"/>
      <x:c r="DR1401"/>
      <x:c r="DS1401"/>
      <x:c r="DT1401"/>
      <x:c r="DU1401"/>
      <x:c r="DV1401"/>
      <x:c r="DW1401"/>
      <x:c r="DX1401"/>
      <x:c r="DY1401"/>
      <x:c r="DZ1401" t="str">
        <x:v>Title/abstract screening alone does not establish effectiveness, causality, methodological quality, transferability to Brazilian public safety or an institutional recommendation.</x:v>
      </x:c>
      <x:c r="EA1401" t="str">
        <x:v>Pending</x:v>
      </x:c>
      <x:c r="EB1401" t="str">
        <x:f>IF(L1401="","",IF(EC1401="READY","Yes","No / Pending"))</x:f>
        <x:v>No / Pending</x:v>
      </x:c>
      <x:c r="EC1401" t="str">
        <x:f>IF(L1401="","",IF(OR(ISNUMBER(SEARCH("Retracted Publication",Q1401)),CM1401="Retracted",CN1401="Retracted",CM1401="Expression of Concern",CN1401="Expression of Concern",F1401="Not used",CG1401="Critical",CH1401="High",CH1401="Critical"),"BLOCKED — integrity or use restriction",IF(AND(CJ1401="Yes",CK1401="Yes",CL1401="Yes"),IF(AND(CM1401="Clear",CN1401="Verified — clear"),IF(AND(AND(LEN(TRIM(CF1401))&gt;0,LEFT(LOWER(TRIM(CF1401)),7)&lt;&gt;"pending"),OR(CG1401="High",CG1401="Moderate"),OR(CH1401="Low",CH1401="Some concerns",CH1401="Not applicable")),IF(AND(DD1401="No",OR(DE1401="HIGH",DE1401="CONDITIONAL"),AND(LEN(TRIM(DF1401))&gt;0,LEFT(LOWER(TRIM(DF1401)),7)&lt;&gt;"pending")),IF(AND(AND(LEN(TRIM(DT1401))&gt;0,LEFT(LOWER(TRIM(DT1401)),7)&lt;&gt;"pending"),AND(LEN(TRIM(DU1401))&gt;0,LEFT(LOWER(TRIM(DU1401)),7)&lt;&gt;"pending"),OR(AND(LEN(TRIM(DV1401))&gt;0,LEFT(LOWER(TRIM(DV1401)),7)&lt;&gt;"pending"),AND(LEN(TRIM(DW1401))&gt;0,LEFT(LOWER(TRIM(DW1401)),7)&lt;&gt;"pending")),AND(LEN(TRIM(DX1401))&gt;0,LEFT(LOWER(TRIM(DX1401)),7)&lt;&gt;"pending")),IF(AND(F1401="Claim-ready",OR(EA1401="Strong",EA1401="Moderate"),AND(LEN(TRIM(G1401))&gt;0,LEFT(LOWER(TRIM(G1401)),7)&lt;&gt;"pending"),G1401&lt;&gt;"No substantive use decision is permitted from identification metadata alone.",AND(LEN(TRIM(DZ1401))&gt;0,LEFT(LOWER(TRIM(DZ1401)),7)&lt;&gt;"pending"),DZ1401&lt;&gt;"Identification metadata alone does not permit any substantive scientific, causal, operational, or institutional claim.",AND(LEN(TRIM(EI1401))&gt;0,LEFT(LOWER(TRIM(EI1401)),7)&lt;&gt;"pending"),ISNUMBER(EH1401),EH1401&gt;0),"READY","PENDING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1" t="str">
        <x:v>Pending</x:v>
      </x:c>
      <x:c r="EE1401"/>
      <x:c r="EF1401" t="str">
        <x:v>Pending</x:v>
      </x:c>
      <x:c r="EG1401" t="str">
        <x:v>Pending</x:v>
      </x:c>
      <x:c r="EH1401"/>
      <x:c r="EI1401" s="501"/>
      <x:c r="EJ1401"/>
      <x:c r="EK1401" t="str">
        <x:v>Pending</x:v>
      </x:c>
      <x:c r="EL1401" t="n">
        <x:v>46272</x:v>
      </x:c>
      <x:c r="EM1401" t="str">
        <x:v>Production PubMed record imported and reconciled to Zotero item U9XVHYAH;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1" t="n">
        <x:f>IF(L1401="","",(IF(N1401&lt;&gt;"",1,0)+IF(O1401&lt;&gt;"",1,0)+IF(AJ1401&lt;&gt;"",1,0)+IF(AU1401&lt;&gt;"",1,0)+IF(BE1401&lt;&gt;"",1,0)+IF(CF1401&lt;&gt;"",1,0)+IF(CJ1401="Yes",1,0)+IF(CL1401="Yes",1,0)+IF(DE1401&lt;&gt;"Pending",1,0)+IF(F1401&lt;&gt;"",1,0)+IF(DZ1401&lt;&gt;"",1,0)+IF(EI1401&lt;&gt;"",1,0))/12)</x:f>
        <x:v>0.5</x:v>
      </x:c>
    </x:row>
    <x:row r="1402">
      <x:c r="A1402" t="str">
        <x:v>EV-1399</x:v>
      </x:c>
      <x:c r="B1402" t="str">
        <x:v>Metadata verification</x:v>
      </x:c>
      <x:c r="C1402" t="str">
        <x:f>IF(L1402="","",IF(LEFT(EC1402,7)="BLOCKED","🔴 Do not use for conclusion",IF(EB1402="Yes","🟢 Claim-ready","🟡 Caution / context")))</x:f>
        <x:v>🟡 Caution / context</x:v>
      </x:c>
      <x:c r="D1402" t="str">
        <x:f>IF(L1402="","",EC1402)</x:f>
        <x:v>PENDING — verification</x:v>
      </x:c>
      <x:c r="E1402" t="str">
        <x:v>P2 — High</x:v>
      </x:c>
      <x:c r="F1402" t="str">
        <x:v>Pending</x:v>
      </x:c>
      <x:c r="G1402" t="str">
        <x:v>Title/abstract identify an explicit operational APHT/medical-readiness topic; retain for full-text assessment.</x:v>
      </x:c>
      <x:c r="H1402" t="str">
        <x:v>Obtain and review lawful full text; confirm human adjudication; then select a design-specific appraisal instrument.</x:v>
      </x:c>
      <x:c r="I1402"/>
      <x:c r="J1402" t="str">
        <x:v>B — APHT / Medical Readiness</x:v>
      </x:c>
      <x:c r="K1402" t="str">
        <x:v>IDENTIFIED</x:v>
      </x:c>
      <x:c r="L1402" t="str">
        <x:v>Tactical medicine training for SEAL mission commanders.</x:v>
      </x:c>
      <x:c r="M1402"/>
      <x:c r="N1402" t="str">
        <x:v>Butler, F K Jr</x:v>
      </x:c>
      <x:c r="O1402" t="n">
        <x:v>2001</x:v>
      </x:c>
      <x:c r="P1402" t="str">
        <x:v>Military medicine</x:v>
      </x:c>
      <x:c r="Q1402" t="str">
        <x:v>Journal Article</x:v>
      </x:c>
      <x:c r="R1402" t="str">
        <x:v>Unclear</x:v>
      </x:c>
      <x:c r="S1402" t="str">
        <x:v>Unknown</x:v>
      </x:c>
      <x:c r="T1402" t="str">
        <x:v>eng</x:v>
      </x:c>
      <x:c r="U1402" t="str">
        <x:v>https://pubmed.ncbi.nlm.nih.gov/11469036/</x:v>
      </x:c>
      <x:c r="V1402" t="str"/>
      <x:c r="W1402" t="str">
        <x:f>IF(V1402="","",LOWER(SUBSTITUTE(SUBSTITUTE(SUBSTITUTE(SUBSTITUTE(TRIM(V1402),"https://doi.org/",""),"http://doi.org/",""),"https://dx.doi.org/",""),"doi:","")))</x:f>
      </x:c>
      <x:c r="X1402" t="str">
        <x:v>11469036</x:v>
      </x:c>
      <x:c r="Y1402" t="str"/>
      <x:c r="Z1402"/>
      <x:c r="AA1402" t="str">
        <x:v>PubMed/MEDLINE</x:v>
      </x:c>
      <x:c r="AB1402" t="str">
        <x:v>PUBMED-B-v1.0-2026-08-28</x:v>
      </x:c>
      <x:c r="AC1402" t="str">
        <x:v>SP-PUBMED-B-20260828</x:v>
      </x:c>
      <x:c r="AD1402" s="499" t="n">
        <x:v>46262</x:v>
      </x:c>
      <x:c r="AE1402" s="499" t="n">
        <x:v>46272</x:v>
      </x:c>
      <x:c r="AF1402" t="str">
        <x:v>J6KFKHXS</x:v>
      </x:c>
      <x:c r="AG1402"/>
      <x:c r="AH1402" t="str">
        <x:v>Tactical Athlete → Operational Readiness Brazil</x:v>
      </x:c>
      <x:c r="AI1402" t="str">
        <x:v>evidence-family:B</x:v>
      </x:c>
      <x:c r="AJ1402"/>
      <x:c r="AK1402" t="str">
        <x:f>IF(AJ1402="","",IF(OR(LOWER(AJ1402)="brazil",LOWER(AJ1402)="brasil"),"Yes","No"))</x:f>
      </x:c>
      <x:c r="AL1402"/>
      <x:c r="AM1402"/>
      <x:c r="AN1402"/>
      <x:c r="AO1402"/>
      <x:c r="AP1402"/>
      <x:c r="AQ1402"/>
      <x:c r="AR1402"/>
      <x:c r="AS1402"/>
      <x:c r="AT1402"/>
      <x:c r="AU1402"/>
      <x:c r="AV1402"/>
      <x:c r="AW1402"/>
      <x:c r="AX1402"/>
      <x:c r="AY1402"/>
      <x:c r="AZ1402"/>
      <x:c r="BA1402"/>
      <x:c r="BB1402"/>
      <x:c r="BC1402"/>
      <x:c r="BD1402"/>
      <x:c r="BE1402"/>
      <x:c r="BF1402"/>
      <x:c r="BG1402"/>
      <x:c r="BH1402"/>
      <x:c r="BI1402"/>
      <x:c r="BJ1402"/>
      <x:c r="BK1402"/>
      <x:c r="BL1402"/>
      <x:c r="BM1402"/>
      <x:c r="BN1402"/>
      <x:c r="BO1402"/>
      <x:c r="BP1402"/>
      <x:c r="BQ1402"/>
      <x:c r="BR1402"/>
      <x:c r="BS1402"/>
      <x:c r="BT1402"/>
      <x:c r="BU1402"/>
      <x:c r="BV1402"/>
      <x:c r="BW1402"/>
      <x:c r="BX1402"/>
      <x:c r="BY1402"/>
      <x:c r="BZ1402"/>
      <x:c r="CA1402"/>
      <x:c r="CB1402"/>
      <x:c r="CC1402"/>
      <x:c r="CD1402"/>
      <x:c r="CE1402"/>
      <x:c r="CF1402"/>
      <x:c r="CG1402"/>
      <x:c r="CH1402"/>
      <x:c r="CI1402"/>
      <x:c r="CJ1402" t="str">
        <x:v>Pending</x:v>
      </x:c>
      <x:c r="CK1402" t="str">
        <x:v>Yes</x:v>
      </x:c>
      <x:c r="CL1402" t="str">
        <x:v>Yes</x:v>
      </x:c>
      <x:c r="CM1402" t="str">
        <x:v>Clear</x:v>
      </x:c>
      <x:c r="CN1402" t="str">
        <x:v>Verified — clear</x:v>
      </x:c>
      <x:c r="CO1402" t="n">
        <x:v>46272</x:v>
      </x:c>
      <x:c r="CP1402" t="str">
        <x:v>https://pubmed.ncbi.nlm.nih.gov/11469036/</x:v>
      </x:c>
      <x:c r="CQ1402"/>
      <x:c r="CR1402"/>
      <x:c r="CS1402"/>
      <x:c r="CT1402"/>
      <x:c r="CU1402"/>
      <x:c r="CV1402"/>
      <x:c r="CW1402"/>
      <x:c r="CX1402"/>
      <x:c r="CY1402"/>
      <x:c r="CZ1402"/>
      <x:c r="DA1402"/>
      <x:c r="DB1402" t="str">
        <x:f>IF(L1402="","",IF(AND(COUNT(CU1402:DA1402)=7,OR(CU1402=0,CU1402=1,CU1402=2),OR(CV1402=0,CV1402=1,CV1402=2),OR(CW1402=0,CW1402=1,CW1402=2),OR(CX1402=0,CX1402=1,CX1402=2),OR(CY1402=0,CY1402=1,CY1402=2),OR(CZ1402=0,CZ1402=1,CZ1402=2),OR(DA1402=0,DA1402=1,DA1402=2)),SUM(CU1402:DA1402),""))</x:f>
      </x:c>
      <x:c r="DC1402" t="str">
        <x:f>IF(DB1402="","",ROUND(DB1402/14*10,1))</x:f>
      </x:c>
      <x:c r="DD1402" t="str">
        <x:v>Pending</x:v>
      </x:c>
      <x:c r="DE1402" t="str">
        <x:f>IF(L1402="","",IF(DC1402="","Pending",IF(DD1402="Yes","CONDITIONAL — safety override",IF(DC1402&gt;=8,"HIGH",IF(DC1402&gt;=5,"CONDITIONAL","LOW")))))</x:f>
        <x:v>Pending</x:v>
      </x:c>
      <x:c r="DF1402" t="str">
        <x:v>Pending screening and full-text appraisal; no transferability judgment made at identification.</x:v>
      </x:c>
      <x:c r="DG1402"/>
      <x:c r="DH1402"/>
      <x:c r="DI1402"/>
      <x:c r="DJ1402"/>
      <x:c r="DK1402"/>
      <x:c r="DL1402"/>
      <x:c r="DM1402"/>
      <x:c r="DN1402"/>
      <x:c r="DO1402"/>
      <x:c r="DP1402"/>
      <x:c r="DQ1402"/>
      <x:c r="DR1402"/>
      <x:c r="DS1402"/>
      <x:c r="DT1402"/>
      <x:c r="DU1402"/>
      <x:c r="DV1402"/>
      <x:c r="DW1402"/>
      <x:c r="DX1402"/>
      <x:c r="DY1402"/>
      <x:c r="DZ1402" t="str">
        <x:v>Title/abstract screening alone does not establish effectiveness, causality, methodological quality, transferability to Brazilian public safety or an institutional recommendation.</x:v>
      </x:c>
      <x:c r="EA1402" t="str">
        <x:v>Pending</x:v>
      </x:c>
      <x:c r="EB1402" t="str">
        <x:f>IF(L1402="","",IF(EC1402="READY","Yes","No / Pending"))</x:f>
        <x:v>No / Pending</x:v>
      </x:c>
      <x:c r="EC1402" t="str">
        <x:f>IF(L1402="","",IF(OR(ISNUMBER(SEARCH("Retracted Publication",Q1402)),CM1402="Retracted",CN1402="Retracted",CM1402="Expression of Concern",CN1402="Expression of Concern",F1402="Not used",CG1402="Critical",CH1402="High",CH1402="Critical"),"BLOCKED — integrity or use restriction",IF(AND(CJ1402="Yes",CK1402="Yes",CL1402="Yes"),IF(AND(CM1402="Clear",CN1402="Verified — clear"),IF(AND(AND(LEN(TRIM(CF1402))&gt;0,LEFT(LOWER(TRIM(CF1402)),7)&lt;&gt;"pending"),OR(CG1402="High",CG1402="Moderate"),OR(CH1402="Low",CH1402="Some concerns",CH1402="Not applicable")),IF(AND(DD1402="No",OR(DE1402="HIGH",DE1402="CONDITIONAL"),AND(LEN(TRIM(DF1402))&gt;0,LEFT(LOWER(TRIM(DF1402)),7)&lt;&gt;"pending")),IF(AND(AND(LEN(TRIM(DT1402))&gt;0,LEFT(LOWER(TRIM(DT1402)),7)&lt;&gt;"pending"),AND(LEN(TRIM(DU1402))&gt;0,LEFT(LOWER(TRIM(DU1402)),7)&lt;&gt;"pending"),OR(AND(LEN(TRIM(DV1402))&gt;0,LEFT(LOWER(TRIM(DV1402)),7)&lt;&gt;"pending"),AND(LEN(TRIM(DW1402))&gt;0,LEFT(LOWER(TRIM(DW1402)),7)&lt;&gt;"pending")),AND(LEN(TRIM(DX1402))&gt;0,LEFT(LOWER(TRIM(DX1402)),7)&lt;&gt;"pending")),IF(AND(F1402="Claim-ready",OR(EA1402="Strong",EA1402="Moderate"),AND(LEN(TRIM(G1402))&gt;0,LEFT(LOWER(TRIM(G1402)),7)&lt;&gt;"pending"),G1402&lt;&gt;"No substantive use decision is permitted from identification metadata alone.",AND(LEN(TRIM(DZ1402))&gt;0,LEFT(LOWER(TRIM(DZ1402)),7)&lt;&gt;"pending"),DZ1402&lt;&gt;"Identification metadata alone does not permit any substantive scientific, causal, operational, or institutional claim.",AND(LEN(TRIM(EI1402))&gt;0,LEFT(LOWER(TRIM(EI1402)),7)&lt;&gt;"pending"),ISNUMBER(EH1402),EH1402&gt;0),"READY","PENDING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02" t="str">
        <x:v>Pending</x:v>
      </x:c>
      <x:c r="EE1402"/>
      <x:c r="EF1402" t="str">
        <x:v>Pending</x:v>
      </x:c>
      <x:c r="EG1402" t="str">
        <x:v>Pending</x:v>
      </x:c>
      <x:c r="EH1402"/>
      <x:c r="EI1402" s="501"/>
      <x:c r="EJ1402"/>
      <x:c r="EK1402" t="str">
        <x:v>Pending</x:v>
      </x:c>
      <x:c r="EL1402" t="n">
        <x:v>46272</x:v>
      </x:c>
      <x:c r="EM1402" t="str">
        <x:v>Production PubMed record imported and reconciled to Zotero item J6KFKHXS;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402" t="n">
        <x:f>IF(L1402="","",(IF(N1402&lt;&gt;"",1,0)+IF(O1402&lt;&gt;"",1,0)+IF(AJ1402&lt;&gt;"",1,0)+IF(AU1402&lt;&gt;"",1,0)+IF(BE1402&lt;&gt;"",1,0)+IF(CF1402&lt;&gt;"",1,0)+IF(CJ1402="Yes",1,0)+IF(CL1402="Yes",1,0)+IF(DE1402&lt;&gt;"Pending",1,0)+IF(F1402&lt;&gt;"",1,0)+IF(DZ1402&lt;&gt;"",1,0)+IF(EI1402&lt;&gt;"",1,0))/12)</x:f>
        <x:v>0.4166666666666667</x:v>
      </x:c>
    </x:row>
    <x:row r="1403">
      <x:c r="A1403" t="str">
        <x:v>EV-1400</x:v>
      </x:c>
      <x:c r="B1403" t="str">
        <x:v>Integrity check</x:v>
      </x:c>
      <x:c r="C1403" t="str">
        <x:f>IF(L1403="","",IF(LEFT(EC1403,7)="BLOCKED","🔴 Do not use for conclusion",IF(EB1403="Yes","🟢 Claim-ready","🟡 Caution / context")))</x:f>
        <x:v>🟡 Caution / context</x:v>
      </x:c>
      <x:c r="D1403" t="str">
        <x:f>IF(L1403="","",EC1403)</x:f>
        <x:v>PENDING — appropriate appraisal</x:v>
      </x:c>
      <x:c r="E1403" t="str">
        <x:v>P2 — High</x:v>
      </x:c>
      <x:c r="F1403" t="str">
        <x:v>Pending</x:v>
      </x:c>
      <x:c r="G1403" t="str">
        <x:v>Title/abstract identify an explicit tactical/public-safety context and readiness domain; retain for full-text assessment.</x:v>
      </x:c>
      <x:c r="H1403" t="str">
        <x:v>Obtain and review lawful full text; confirm human adjudication; then select a design-specific appraisal instrument.</x:v>
      </x:c>
      <x:c r="I1403"/>
      <x:c r="J1403" t="str">
        <x:v>A — Core</x:v>
      </x:c>
      <x:c r="K1403" t="str">
        <x:v>IDENTIFIED</x:v>
      </x:c>
      <x:c r="L1403" t="str">
        <x:v>Correlates of physical fitness improvement among a Navy remedial exercise sample.</x:v>
      </x:c>
      <x:c r="M1403"/>
      <x:c r="N1403" t="str">
        <x:v>Croteau, K A</x:v>
      </x:c>
      <x:c r="O1403" t="n">
        <x:v>2001</x:v>
      </x:c>
      <x:c r="P1403" t="str">
        <x:v>Military medicine</x:v>
      </x:c>
      <x:c r="Q1403" t="str">
        <x:v>Journal Article</x:v>
      </x:c>
      <x:c r="R1403" t="str">
        <x:v>Unclear</x:v>
      </x:c>
      <x:c r="S1403" t="str">
        <x:v>Unknown</x:v>
      </x:c>
      <x:c r="T1403" t="str">
        <x:v>eng</x:v>
      </x:c>
      <x:c r="U1403" t="str">
        <x:v>https://pubmed.ncbi.nlm.nih.gov/11413730/</x:v>
      </x:c>
      <x:c r="V1403" t="str"/>
      <x:c r="W1403" t="str">
        <x:f>IF(V1403="","",LOWER(SUBSTITUTE(SUBSTITUTE(SUBSTITUTE(SUBSTITUTE(TRIM(V1403),"https://doi.org/",""),"http://doi.org/",""),"https://dx.doi.org/",""),"doi:","")))</x:f>
      </x:c>
      <x:c r="X1403" t="str">
        <x:v>11413730</x:v>
      </x:c>
      <x:c r="Y1403" t="str"/>
      <x:c r="Z1403"/>
      <x:c r="AA1403" t="str">
        <x:v>PubMed/MEDLINE</x:v>
      </x:c>
      <x:c r="AB1403" t="str">
        <x:v>PUBMED-A-v1.0-2026-08-28</x:v>
      </x:c>
      <x:c r="AC1403" t="str">
        <x:v>SP-PUBMED-A-20260828</x:v>
      </x:c>
      <x:c r="AD1403" s="499" t="n">
        <x:v>46262</x:v>
      </x:c>
      <x:c r="AE1403" s="499" t="n">
        <x:v>46272</x:v>
      </x:c>
      <x:c r="AF1403" t="str">
        <x:v>5EXBIBLQ</x:v>
      </x:c>
      <x:c r="AG1403"/>
      <x:c r="AH1403" t="str">
        <x:v>Tactical Athlete → Operational Readiness Brazil</x:v>
      </x:c>
      <x:c r="AI1403" t="str">
        <x:v>evidence-family:A</x:v>
      </x:c>
      <x:c r="AJ1403"/>
      <x:c r="AK1403" t="str">
        <x:f>IF(AJ1403="","",IF(OR(LOWER(AJ1403)="brazil",LOWER(AJ1403)="brasil"),"Yes","No"))</x:f>
      </x:c>
      <x:c r="AL1403"/>
      <x:c r="AM1403"/>
      <x:c r="AN1403"/>
      <x:c r="AO1403"/>
      <x:c r="AP1403"/>
      <x:c r="AQ1403"/>
      <x:c r="AR1403"/>
      <x:c r="AS1403"/>
      <x:c r="AT1403"/>
      <x:c r="AU1403"/>
      <x:c r="AV1403"/>
      <x:c r="AW1403"/>
      <x:c r="AX1403"/>
      <x:c r="AY1403"/>
      <x:c r="AZ1403"/>
      <x:c r="BA1403"/>
      <x:c r="BB1403"/>
      <x:c r="BC1403"/>
      <x:c r="BD1403"/>
      <x:c r="BE1403"/>
      <x:c r="BF1403"/>
      <x:c r="BG1403"/>
      <x:c r="BH1403"/>
      <x:c r="BI1403"/>
      <x:c r="BJ1403"/>
      <x:c r="BK1403"/>
      <x:c r="BL1403"/>
      <x:c r="BM1403"/>
      <x:c r="BN1403"/>
      <x:c r="BO1403"/>
      <x:c r="BP1403"/>
      <x:c r="BQ1403"/>
      <x:c r="BR1403"/>
      <x:c r="BS1403"/>
      <x:c r="BT1403"/>
      <x:c r="BU1403"/>
      <x:c r="BV1403"/>
      <x:c r="BW1403"/>
      <x:c r="BX1403"/>
      <x:c r="BY1403"/>
      <x:c r="BZ1403"/>
      <x:c r="CA1403"/>
      <x:c r="CB1403"/>
      <x:c r="CC1403"/>
      <x:c r="CD1403"/>
      <x:c r="CE1403"/>
      <x:c r="CF1403"/>
      <x:c r="CG1403"/>
      <x:c r="CH1403"/>
      <x:c r="CI1403"/>
      <x:c r="CJ1403" t="str">
        <x:v>Yes</x:v>
      </x:c>
      <x:c r="CK1403" t="str">
        <x:v>Yes</x:v>
      </x:c>
      <x:c r="CL1403" t="str">
        <x:v>Yes</x:v>
      </x:c>
      <x:c r="CM1403" t="str">
        <x:v>Clear</x:v>
      </x:c>
      <x:c r="CN1403" t="str">
        <x:v>Verified — clear</x:v>
      </x:c>
      <x:c r="CO1403" t="n">
        <x:v>46272</x:v>
      </x:c>
      <x:c r="CP1403" t="str">
        <x:v>https://pubmed.ncbi.nlm.nih.gov/11413730/</x:v>
      </x:c>
      <x:c r="CQ1403"/>
      <x:c r="CR1403"/>
      <x:c r="CS1403"/>
      <x:c r="CT1403"/>
      <x:c r="CU1403"/>
      <x:c r="CV1403"/>
      <x:c r="CW1403"/>
      <x:c r="CX1403"/>
      <x:c r="CY1403"/>
      <x:c r="CZ1403"/>
      <x:c r="DA1403"/>
      <x:c r="DB1403" t="str">
        <x:f>IF(L1403="","",IF(AND(COUNT(CU1403:DA1403)=7,OR(CU1403=0,CU1403=1,CU1403=2),OR(CV1403=0,CV1403=1,CV1403=2),OR(CW1403=0,CW1403=1,CW1403=2),OR(CX1403=0,CX1403=1,CX1403=2),OR(CY1403=0,CY1403=1,CY1403=2),OR(CZ1403=0,CZ1403=1,CZ1403=2),OR(DA1403=0,DA1403=1,DA1403=2)),SUM(CU1403:DA1403),""))</x:f>
      </x:c>
      <x:c r="DC1403" t="str">
        <x:f>IF(DB1403="","",ROUND(DB1403/14*10,1))</x:f>
      </x:c>
      <x:c r="DD1403" t="str">
        <x:v>Pending</x:v>
      </x:c>
      <x:c r="DE1403" t="str">
        <x:f>IF(L1403="","",IF(DC1403="","Pending",IF(DD1403="Yes","CONDITIONAL — safety override",IF(DC1403&gt;=8,"HIGH",IF(DC1403&gt;=5,"CONDITIONAL","LOW")))))</x:f>
        <x:v>Pending</x:v>
      </x:c>
      <x:c r="DF1403" t="str">
        <x:v>Pending screening and full-text appraisal; no transferability judgment made at identification.</x:v>
      </x:c>
      <x:c r="DG1403"/>
      <x:c r="DH1403"/>
      <x:c r="DI1403"/>
      <x:c r="DJ1403"/>
      <x:c r="DK1403"/>
      <x:c r="DL1403"/>
      <x:c r="DM1403"/>
      <x:c r="DN1403"/>
      <x:c r="DO1403"/>
      <x:c r="DP1403"/>
      <x:c r="DQ1403"/>
      <x:c r="DR1403"/>
      <x:c r="DS1403"/>
      <x:c r="DT1403"/>
      <x:c r="DU1403"/>
      <x:c r="DV1403"/>
      <x:c r="DW1403"/>
      <x:c r="DX1403"/>
      <x:c r="DY1403"/>
      <x:c r="DZ1403" t="str">
        <x:v>Title/abstract screening alone does not establish effectiveness, causality, methodological quality, transferability to Brazilian public safety or an institutional recommendation.</x:v>
      </x:c>
      <x:c r="EA1403" t="str">
        <x:v>Pending</x:v>
      </x:c>
      <x:c r="EB1403" t="str">
        <x:f>IF(L1403="","",IF(EC1403="READY","Yes","No / Pending"))</x:f>
        <x:v>No / Pending</x:v>
      </x:c>
      <x:c r="EC1403" t="str">
        <x:f>IF(L1403="","",IF(OR(ISNUMBER(SEARCH("Retracted Publication",Q1403)),CM1403="Retracted",CN1403="Retracted",CM1403="Expression of Concern",CN1403="Expression of Concern",F1403="Not used",CG1403="Critical",CH1403="High",CH1403="Critical"),"BLOCKED — integrity or use restriction",IF(AND(CJ1403="Yes",CK1403="Yes",CL1403="Yes"),IF(AND(CM1403="Clear",CN1403="Verified — clear"),IF(AND(AND(LEN(TRIM(CF1403))&gt;0,LEFT(LOWER(TRIM(CF1403)),7)&lt;&gt;"pending"),OR(CG1403="High",CG1403="Moderate"),OR(CH1403="Low",CH1403="Some concerns",CH1403="Not applicable")),IF(AND(DD1403="No",OR(DE1403="HIGH",DE1403="CONDITIONAL"),AND(LEN(TRIM(DF1403))&gt;0,LEFT(LOWER(TRIM(DF1403)),7)&lt;&gt;"pending")),IF(AND(AND(LEN(TRIM(DT1403))&gt;0,LEFT(LOWER(TRIM(DT1403)),7)&lt;&gt;"pending"),AND(LEN(TRIM(DU1403))&gt;0,LEFT(LOWER(TRIM(DU1403)),7)&lt;&gt;"pending"),OR(AND(LEN(TRIM(DV1403))&gt;0,LEFT(LOWER(TRIM(DV1403)),7)&lt;&gt;"pending"),AND(LEN(TRIM(DW1403))&gt;0,LEFT(LOWER(TRIM(DW1403)),7)&lt;&gt;"pending")),AND(LEN(TRIM(DX1403))&gt;0,LEFT(LOWER(TRIM(DX1403)),7)&lt;&gt;"pending")),IF(AND(F1403="Claim-ready",OR(EA1403="Strong",EA1403="Moderate"),AND(LEN(TRIM(G1403))&gt;0,LEFT(LOWER(TRIM(G1403)),7)&lt;&gt;"pending"),G1403&lt;&gt;"No substantive use decision is permitted from identification metadata alone.",AND(LEN(TRIM(DZ1403))&gt;0,LEFT(LOWER(TRIM(DZ1403)),7)&lt;&gt;"pending"),DZ1403&lt;&gt;"Identification metadata alone does not permit any substantive scientific, causal, operational, or institutional claim.",AND(LEN(TRIM(EI1403))&gt;0,LEFT(LOWER(TRIM(EI1403)),7)&lt;&gt;"pending"),ISNUMBER(EH1403),EH1403&gt;0),"READY","PENDING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3" t="str">
        <x:v>Pending</x:v>
      </x:c>
      <x:c r="EE1403"/>
      <x:c r="EF1403" t="str">
        <x:v>Pending</x:v>
      </x:c>
      <x:c r="EG1403" t="str">
        <x:v>Pending</x:v>
      </x:c>
      <x:c r="EH1403"/>
      <x:c r="EI1403" s="501"/>
      <x:c r="EJ1403"/>
      <x:c r="EK1403" t="str">
        <x:v>Pending</x:v>
      </x:c>
      <x:c r="EL1403" t="n">
        <x:v>46272</x:v>
      </x:c>
      <x:c r="EM1403" t="str">
        <x:v>Production PubMed record imported and reconciled to Zotero item 5EXBIBLQ;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3" t="n">
        <x:f>IF(L1403="","",(IF(N1403&lt;&gt;"",1,0)+IF(O1403&lt;&gt;"",1,0)+IF(AJ1403&lt;&gt;"",1,0)+IF(AU1403&lt;&gt;"",1,0)+IF(BE1403&lt;&gt;"",1,0)+IF(CF1403&lt;&gt;"",1,0)+IF(CJ1403="Yes",1,0)+IF(CL1403="Yes",1,0)+IF(DE1403&lt;&gt;"Pending",1,0)+IF(F1403&lt;&gt;"",1,0)+IF(DZ1403&lt;&gt;"",1,0)+IF(EI1403&lt;&gt;"",1,0))/12)</x:f>
        <x:v>0.5</x:v>
      </x:c>
    </x:row>
    <x:row r="1404">
      <x:c r="A1404" t="str">
        <x:v>EV-1401</x:v>
      </x:c>
      <x:c r="B1404" t="str">
        <x:v>Integrity check</x:v>
      </x:c>
      <x:c r="C1404" t="str">
        <x:f>IF(L1404="","",IF(LEFT(EC1404,7)="BLOCKED","🔴 Do not use for conclusion",IF(EB1404="Yes","🟢 Claim-ready","🟡 Caution / context")))</x:f>
        <x:v>🟡 Caution / context</x:v>
      </x:c>
      <x:c r="D1404" t="str">
        <x:f>IF(L1404="","",EC1404)</x:f>
        <x:v>PENDING — appropriate appraisal</x:v>
      </x:c>
      <x:c r="E1404" t="str">
        <x:v>P2 — High</x:v>
      </x:c>
      <x:c r="F1404" t="str">
        <x:v>Pending</x:v>
      </x:c>
      <x:c r="G1404" t="str">
        <x:v>Title/abstract identify an explicit operational APHT/medical-readiness topic; retain for full-text assessment.</x:v>
      </x:c>
      <x:c r="H1404" t="str">
        <x:v>Obtain and review lawful full text; confirm human adjudication; then select a design-specific appraisal instrument.</x:v>
      </x:c>
      <x:c r="I1404"/>
      <x:c r="J1404" t="str">
        <x:v>B — APHT / Medical Readiness</x:v>
      </x:c>
      <x:c r="K1404" t="str">
        <x:v>IDENTIFIED</x:v>
      </x:c>
      <x:c r="L1404" t="str">
        <x:v>[Medication error rate in the hospital setting: a pilot study at the Jury-les-Metz Hospital Center].</x:v>
      </x:c>
      <x:c r="M1404"/>
      <x:c r="N1404" t="str">
        <x:v>Belkacem, K; Lepaux, D J; Oliger, R</x:v>
      </x:c>
      <x:c r="O1404" t="n">
        <x:v>2001</x:v>
      </x:c>
      <x:c r="P1404" t="str">
        <x:v>Presse medicale (Paris, France : 1983)</x:v>
      </x:c>
      <x:c r="Q1404" t="str">
        <x:v>Comparative Study; English Abstract; Journal Article</x:v>
      </x:c>
      <x:c r="R1404" t="str">
        <x:v>Unclear</x:v>
      </x:c>
      <x:c r="S1404" t="str">
        <x:v>Unknown</x:v>
      </x:c>
      <x:c r="T1404" t="str">
        <x:v>fre</x:v>
      </x:c>
      <x:c r="U1404" t="str">
        <x:v>https://pubmed.ncbi.nlm.nih.gov/11388148/</x:v>
      </x:c>
      <x:c r="V1404" t="str"/>
      <x:c r="W1404" t="str">
        <x:f>IF(V1404="","",LOWER(SUBSTITUTE(SUBSTITUTE(SUBSTITUTE(SUBSTITUTE(TRIM(V1404),"https://doi.org/",""),"http://doi.org/",""),"https://dx.doi.org/",""),"doi:","")))</x:f>
      </x:c>
      <x:c r="X1404" t="str">
        <x:v>11388148</x:v>
      </x:c>
      <x:c r="Y1404" t="str"/>
      <x:c r="Z1404"/>
      <x:c r="AA1404" t="str">
        <x:v>PubMed/MEDLINE</x:v>
      </x:c>
      <x:c r="AB1404" t="str">
        <x:v>PUBMED-B-v1.0-2026-08-28</x:v>
      </x:c>
      <x:c r="AC1404" t="str">
        <x:v>SP-PUBMED-B-20260828</x:v>
      </x:c>
      <x:c r="AD1404" s="499" t="n">
        <x:v>46262</x:v>
      </x:c>
      <x:c r="AE1404" s="499" t="n">
        <x:v>46272</x:v>
      </x:c>
      <x:c r="AF1404" t="str">
        <x:v>NCKT7VXP</x:v>
      </x:c>
      <x:c r="AG1404"/>
      <x:c r="AH1404" t="str">
        <x:v>Tactical Athlete → Operational Readiness Brazil</x:v>
      </x:c>
      <x:c r="AI1404" t="str">
        <x:v>evidence-family:B</x:v>
      </x:c>
      <x:c r="AJ1404"/>
      <x:c r="AK1404" t="str">
        <x:f>IF(AJ1404="","",IF(OR(LOWER(AJ1404)="brazil",LOWER(AJ1404)="brasil"),"Yes","No"))</x:f>
      </x:c>
      <x:c r="AL1404"/>
      <x:c r="AM1404"/>
      <x:c r="AN1404"/>
      <x:c r="AO1404"/>
      <x:c r="AP1404"/>
      <x:c r="AQ1404"/>
      <x:c r="AR1404"/>
      <x:c r="AS1404"/>
      <x:c r="AT1404"/>
      <x:c r="AU1404"/>
      <x:c r="AV1404"/>
      <x:c r="AW1404"/>
      <x:c r="AX1404"/>
      <x:c r="AY1404"/>
      <x:c r="AZ1404"/>
      <x:c r="BA1404"/>
      <x:c r="BB1404"/>
      <x:c r="BC1404"/>
      <x:c r="BD1404"/>
      <x:c r="BE1404"/>
      <x:c r="BF1404"/>
      <x:c r="BG1404"/>
      <x:c r="BH1404"/>
      <x:c r="BI1404"/>
      <x:c r="BJ1404"/>
      <x:c r="BK1404"/>
      <x:c r="BL1404"/>
      <x:c r="BM1404"/>
      <x:c r="BN1404"/>
      <x:c r="BO1404"/>
      <x:c r="BP1404"/>
      <x:c r="BQ1404"/>
      <x:c r="BR1404"/>
      <x:c r="BS1404"/>
      <x:c r="BT1404"/>
      <x:c r="BU1404"/>
      <x:c r="BV1404"/>
      <x:c r="BW1404"/>
      <x:c r="BX1404"/>
      <x:c r="BY1404"/>
      <x:c r="BZ1404"/>
      <x:c r="CA1404"/>
      <x:c r="CB1404"/>
      <x:c r="CC1404"/>
      <x:c r="CD1404"/>
      <x:c r="CE1404"/>
      <x:c r="CF1404"/>
      <x:c r="CG1404"/>
      <x:c r="CH1404"/>
      <x:c r="CI1404"/>
      <x:c r="CJ1404" t="str">
        <x:v>Yes</x:v>
      </x:c>
      <x:c r="CK1404" t="str">
        <x:v>Yes</x:v>
      </x:c>
      <x:c r="CL1404" t="str">
        <x:v>Yes</x:v>
      </x:c>
      <x:c r="CM1404" t="str">
        <x:v>Clear</x:v>
      </x:c>
      <x:c r="CN1404" t="str">
        <x:v>Verified — clear</x:v>
      </x:c>
      <x:c r="CO1404" t="n">
        <x:v>46272</x:v>
      </x:c>
      <x:c r="CP1404" t="str">
        <x:v>https://pubmed.ncbi.nlm.nih.gov/11388148/</x:v>
      </x:c>
      <x:c r="CQ1404"/>
      <x:c r="CR1404"/>
      <x:c r="CS1404"/>
      <x:c r="CT1404"/>
      <x:c r="CU1404"/>
      <x:c r="CV1404"/>
      <x:c r="CW1404"/>
      <x:c r="CX1404"/>
      <x:c r="CY1404"/>
      <x:c r="CZ1404"/>
      <x:c r="DA1404"/>
      <x:c r="DB1404" t="str">
        <x:f>IF(L1404="","",IF(AND(COUNT(CU1404:DA1404)=7,OR(CU1404=0,CU1404=1,CU1404=2),OR(CV1404=0,CV1404=1,CV1404=2),OR(CW1404=0,CW1404=1,CW1404=2),OR(CX1404=0,CX1404=1,CX1404=2),OR(CY1404=0,CY1404=1,CY1404=2),OR(CZ1404=0,CZ1404=1,CZ1404=2),OR(DA1404=0,DA1404=1,DA1404=2)),SUM(CU1404:DA1404),""))</x:f>
      </x:c>
      <x:c r="DC1404" t="str">
        <x:f>IF(DB1404="","",ROUND(DB1404/14*10,1))</x:f>
      </x:c>
      <x:c r="DD1404" t="str">
        <x:v>Pending</x:v>
      </x:c>
      <x:c r="DE1404" t="str">
        <x:f>IF(L1404="","",IF(DC1404="","Pending",IF(DD1404="Yes","CONDITIONAL — safety override",IF(DC1404&gt;=8,"HIGH",IF(DC1404&gt;=5,"CONDITIONAL","LOW")))))</x:f>
        <x:v>Pending</x:v>
      </x:c>
      <x:c r="DF1404" t="str">
        <x:v>Pending screening and full-text appraisal; no transferability judgment made at identification.</x:v>
      </x:c>
      <x:c r="DG1404"/>
      <x:c r="DH1404"/>
      <x:c r="DI1404"/>
      <x:c r="DJ1404"/>
      <x:c r="DK1404"/>
      <x:c r="DL1404"/>
      <x:c r="DM1404"/>
      <x:c r="DN1404"/>
      <x:c r="DO1404"/>
      <x:c r="DP1404"/>
      <x:c r="DQ1404"/>
      <x:c r="DR1404"/>
      <x:c r="DS1404"/>
      <x:c r="DT1404"/>
      <x:c r="DU1404"/>
      <x:c r="DV1404"/>
      <x:c r="DW1404"/>
      <x:c r="DX1404"/>
      <x:c r="DY1404"/>
      <x:c r="DZ1404" t="str">
        <x:v>Title/abstract screening alone does not establish effectiveness, causality, methodological quality, transferability to Brazilian public safety or an institutional recommendation.</x:v>
      </x:c>
      <x:c r="EA1404" t="str">
        <x:v>Pending</x:v>
      </x:c>
      <x:c r="EB1404" t="str">
        <x:f>IF(L1404="","",IF(EC1404="READY","Yes","No / Pending"))</x:f>
        <x:v>No / Pending</x:v>
      </x:c>
      <x:c r="EC1404" t="str">
        <x:f>IF(L1404="","",IF(OR(ISNUMBER(SEARCH("Retracted Publication",Q1404)),CM1404="Retracted",CN1404="Retracted",CM1404="Expression of Concern",CN1404="Expression of Concern",F1404="Not used",CG1404="Critical",CH1404="High",CH1404="Critical"),"BLOCKED — integrity or use restriction",IF(AND(CJ1404="Yes",CK1404="Yes",CL1404="Yes"),IF(AND(CM1404="Clear",CN1404="Verified — clear"),IF(AND(AND(LEN(TRIM(CF1404))&gt;0,LEFT(LOWER(TRIM(CF1404)),7)&lt;&gt;"pending"),OR(CG1404="High",CG1404="Moderate"),OR(CH1404="Low",CH1404="Some concerns",CH1404="Not applicable")),IF(AND(DD1404="No",OR(DE1404="HIGH",DE1404="CONDITIONAL"),AND(LEN(TRIM(DF1404))&gt;0,LEFT(LOWER(TRIM(DF1404)),7)&lt;&gt;"pending")),IF(AND(AND(LEN(TRIM(DT1404))&gt;0,LEFT(LOWER(TRIM(DT1404)),7)&lt;&gt;"pending"),AND(LEN(TRIM(DU1404))&gt;0,LEFT(LOWER(TRIM(DU1404)),7)&lt;&gt;"pending"),OR(AND(LEN(TRIM(DV1404))&gt;0,LEFT(LOWER(TRIM(DV1404)),7)&lt;&gt;"pending"),AND(LEN(TRIM(DW1404))&gt;0,LEFT(LOWER(TRIM(DW1404)),7)&lt;&gt;"pending")),AND(LEN(TRIM(DX1404))&gt;0,LEFT(LOWER(TRIM(DX1404)),7)&lt;&gt;"pending")),IF(AND(F1404="Claim-ready",OR(EA1404="Strong",EA1404="Moderate"),AND(LEN(TRIM(G1404))&gt;0,LEFT(LOWER(TRIM(G1404)),7)&lt;&gt;"pending"),G1404&lt;&gt;"No substantive use decision is permitted from identification metadata alone.",AND(LEN(TRIM(DZ1404))&gt;0,LEFT(LOWER(TRIM(DZ1404)),7)&lt;&gt;"pending"),DZ1404&lt;&gt;"Identification metadata alone does not permit any substantive scientific, causal, operational, or institutional claim.",AND(LEN(TRIM(EI1404))&gt;0,LEFT(LOWER(TRIM(EI1404)),7)&lt;&gt;"pending"),ISNUMBER(EH1404),EH1404&gt;0),"READY","PENDING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4" t="str">
        <x:v>Pending</x:v>
      </x:c>
      <x:c r="EE1404"/>
      <x:c r="EF1404" t="str">
        <x:v>Pending</x:v>
      </x:c>
      <x:c r="EG1404" t="str">
        <x:v>Pending</x:v>
      </x:c>
      <x:c r="EH1404"/>
      <x:c r="EI1404" s="501"/>
      <x:c r="EJ1404"/>
      <x:c r="EK1404" t="str">
        <x:v>Pending</x:v>
      </x:c>
      <x:c r="EL1404" t="n">
        <x:v>46272</x:v>
      </x:c>
      <x:c r="EM1404" t="str">
        <x:v>Production PubMed record imported and reconciled to Zotero item NCKT7VXP;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4" t="n">
        <x:f>IF(L1404="","",(IF(N1404&lt;&gt;"",1,0)+IF(O1404&lt;&gt;"",1,0)+IF(AJ1404&lt;&gt;"",1,0)+IF(AU1404&lt;&gt;"",1,0)+IF(BE1404&lt;&gt;"",1,0)+IF(CF1404&lt;&gt;"",1,0)+IF(CJ1404="Yes",1,0)+IF(CL1404="Yes",1,0)+IF(DE1404&lt;&gt;"Pending",1,0)+IF(F1404&lt;&gt;"",1,0)+IF(DZ1404&lt;&gt;"",1,0)+IF(EI1404&lt;&gt;"",1,0))/12)</x:f>
        <x:v>0.5</x:v>
      </x:c>
    </x:row>
    <x:row r="1405">
      <x:c r="A1405" t="str">
        <x:v>EV-1402</x:v>
      </x:c>
      <x:c r="B1405" t="str">
        <x:v>Integrity check</x:v>
      </x:c>
      <x:c r="C1405" t="str">
        <x:f>IF(L1405="","",IF(LEFT(EC1405,7)="BLOCKED","🔴 Do not use for conclusion",IF(EB1405="Yes","🟢 Claim-ready","🟡 Caution / context")))</x:f>
        <x:v>🟡 Caution / context</x:v>
      </x:c>
      <x:c r="D1405" t="str">
        <x:f>IF(L1405="","",EC1405)</x:f>
        <x:v>PENDING — appropriate appraisal</x:v>
      </x:c>
      <x:c r="E1405" t="str">
        <x:v>P2 — High</x:v>
      </x:c>
      <x:c r="F1405" t="str">
        <x:v>Pending</x:v>
      </x:c>
      <x:c r="G1405" t="str">
        <x:v>Title/abstract identify an explicit tactical/public-safety context and readiness domain; retain for full-text assessment.</x:v>
      </x:c>
      <x:c r="H1405" t="str">
        <x:v>Obtain and review lawful full text; confirm human adjudication; then select a design-specific appraisal instrument.</x:v>
      </x:c>
      <x:c r="I1405"/>
      <x:c r="J1405" t="str">
        <x:v>A — Core</x:v>
      </x:c>
      <x:c r="K1405" t="str">
        <x:v>IDENTIFIED</x:v>
      </x:c>
      <x:c r="L1405" t="str">
        <x:v>Psychiatric treatment and operational readiness: clinical guidelines for Air Force practice.</x:v>
      </x:c>
      <x:c r="M1405"/>
      <x:c r="N1405" t="str">
        <x:v>Bourgeois, J A; Chozinski, J P; Walker, D M; Orr, K; Wisniewski, W</x:v>
      </x:c>
      <x:c r="O1405" t="n">
        <x:v>2001</x:v>
      </x:c>
      <x:c r="P1405" t="str">
        <x:v>Military medicine</x:v>
      </x:c>
      <x:c r="Q1405" t="str">
        <x:v>Journal Article</x:v>
      </x:c>
      <x:c r="R1405" t="str">
        <x:v>Unclear</x:v>
      </x:c>
      <x:c r="S1405" t="str">
        <x:v>Unknown</x:v>
      </x:c>
      <x:c r="T1405" t="str">
        <x:v>eng</x:v>
      </x:c>
      <x:c r="U1405" t="str">
        <x:v>https://pubmed.ncbi.nlm.nih.gov/11370197/</x:v>
      </x:c>
      <x:c r="V1405" t="str"/>
      <x:c r="W1405" t="str">
        <x:f>IF(V1405="","",LOWER(SUBSTITUTE(SUBSTITUTE(SUBSTITUTE(SUBSTITUTE(TRIM(V1405),"https://doi.org/",""),"http://doi.org/",""),"https://dx.doi.org/",""),"doi:","")))</x:f>
      </x:c>
      <x:c r="X1405" t="str">
        <x:v>11370197</x:v>
      </x:c>
      <x:c r="Y1405" t="str"/>
      <x:c r="Z1405"/>
      <x:c r="AA1405" t="str">
        <x:v>PubMed/MEDLINE</x:v>
      </x:c>
      <x:c r="AB1405" t="str">
        <x:v>PUBMED-A-v1.0-2026-08-28</x:v>
      </x:c>
      <x:c r="AC1405" t="str">
        <x:v>SP-PUBMED-A-20260828</x:v>
      </x:c>
      <x:c r="AD1405" s="499" t="n">
        <x:v>46262</x:v>
      </x:c>
      <x:c r="AE1405" s="499" t="n">
        <x:v>46272</x:v>
      </x:c>
      <x:c r="AF1405" t="str">
        <x:v>BNZZVLWY</x:v>
      </x:c>
      <x:c r="AG1405"/>
      <x:c r="AH1405" t="str">
        <x:v>Tactical Athlete → Operational Readiness Brazil</x:v>
      </x:c>
      <x:c r="AI1405" t="str">
        <x:v>evidence-family:A</x:v>
      </x:c>
      <x:c r="AJ1405"/>
      <x:c r="AK1405" t="str">
        <x:f>IF(AJ1405="","",IF(OR(LOWER(AJ1405)="brazil",LOWER(AJ1405)="brasil"),"Yes","No"))</x:f>
      </x:c>
      <x:c r="AL1405"/>
      <x:c r="AM1405"/>
      <x:c r="AN1405"/>
      <x:c r="AO1405"/>
      <x:c r="AP1405"/>
      <x:c r="AQ1405"/>
      <x:c r="AR1405"/>
      <x:c r="AS1405"/>
      <x:c r="AT1405"/>
      <x:c r="AU1405"/>
      <x:c r="AV1405"/>
      <x:c r="AW1405"/>
      <x:c r="AX1405"/>
      <x:c r="AY1405"/>
      <x:c r="AZ1405"/>
      <x:c r="BA1405"/>
      <x:c r="BB1405"/>
      <x:c r="BC1405"/>
      <x:c r="BD1405"/>
      <x:c r="BE1405"/>
      <x:c r="BF1405"/>
      <x:c r="BG1405"/>
      <x:c r="BH1405"/>
      <x:c r="BI1405"/>
      <x:c r="BJ1405"/>
      <x:c r="BK1405"/>
      <x:c r="BL1405"/>
      <x:c r="BM1405"/>
      <x:c r="BN1405"/>
      <x:c r="BO1405"/>
      <x:c r="BP1405"/>
      <x:c r="BQ1405"/>
      <x:c r="BR1405"/>
      <x:c r="BS1405"/>
      <x:c r="BT1405"/>
      <x:c r="BU1405"/>
      <x:c r="BV1405"/>
      <x:c r="BW1405"/>
      <x:c r="BX1405"/>
      <x:c r="BY1405"/>
      <x:c r="BZ1405"/>
      <x:c r="CA1405"/>
      <x:c r="CB1405"/>
      <x:c r="CC1405"/>
      <x:c r="CD1405"/>
      <x:c r="CE1405"/>
      <x:c r="CF1405"/>
      <x:c r="CG1405"/>
      <x:c r="CH1405"/>
      <x:c r="CI1405"/>
      <x:c r="CJ1405" t="str">
        <x:v>Yes</x:v>
      </x:c>
      <x:c r="CK1405" t="str">
        <x:v>Yes</x:v>
      </x:c>
      <x:c r="CL1405" t="str">
        <x:v>Yes</x:v>
      </x:c>
      <x:c r="CM1405" t="str">
        <x:v>Clear</x:v>
      </x:c>
      <x:c r="CN1405" t="str">
        <x:v>Verified — clear</x:v>
      </x:c>
      <x:c r="CO1405" t="n">
        <x:v>46272</x:v>
      </x:c>
      <x:c r="CP1405" t="str">
        <x:v>https://pubmed.ncbi.nlm.nih.gov/11370197/</x:v>
      </x:c>
      <x:c r="CQ1405"/>
      <x:c r="CR1405"/>
      <x:c r="CS1405"/>
      <x:c r="CT1405"/>
      <x:c r="CU1405"/>
      <x:c r="CV1405"/>
      <x:c r="CW1405"/>
      <x:c r="CX1405"/>
      <x:c r="CY1405"/>
      <x:c r="CZ1405"/>
      <x:c r="DA1405"/>
      <x:c r="DB1405" t="str">
        <x:f>IF(L1405="","",IF(AND(COUNT(CU1405:DA1405)=7,OR(CU1405=0,CU1405=1,CU1405=2),OR(CV1405=0,CV1405=1,CV1405=2),OR(CW1405=0,CW1405=1,CW1405=2),OR(CX1405=0,CX1405=1,CX1405=2),OR(CY1405=0,CY1405=1,CY1405=2),OR(CZ1405=0,CZ1405=1,CZ1405=2),OR(DA1405=0,DA1405=1,DA1405=2)),SUM(CU1405:DA1405),""))</x:f>
      </x:c>
      <x:c r="DC1405" t="str">
        <x:f>IF(DB1405="","",ROUND(DB1405/14*10,1))</x:f>
      </x:c>
      <x:c r="DD1405" t="str">
        <x:v>Pending</x:v>
      </x:c>
      <x:c r="DE1405" t="str">
        <x:f>IF(L1405="","",IF(DC1405="","Pending",IF(DD1405="Yes","CONDITIONAL — safety override",IF(DC1405&gt;=8,"HIGH",IF(DC1405&gt;=5,"CONDITIONAL","LOW")))))</x:f>
        <x:v>Pending</x:v>
      </x:c>
      <x:c r="DF1405" t="str">
        <x:v>Pending screening and full-text appraisal; no transferability judgment made at identification.</x:v>
      </x:c>
      <x:c r="DG1405"/>
      <x:c r="DH1405"/>
      <x:c r="DI1405"/>
      <x:c r="DJ1405"/>
      <x:c r="DK1405"/>
      <x:c r="DL1405"/>
      <x:c r="DM1405"/>
      <x:c r="DN1405"/>
      <x:c r="DO1405"/>
      <x:c r="DP1405"/>
      <x:c r="DQ1405"/>
      <x:c r="DR1405"/>
      <x:c r="DS1405"/>
      <x:c r="DT1405"/>
      <x:c r="DU1405"/>
      <x:c r="DV1405"/>
      <x:c r="DW1405"/>
      <x:c r="DX1405"/>
      <x:c r="DY1405"/>
      <x:c r="DZ1405" t="str">
        <x:v>Title/abstract screening alone does not establish effectiveness, causality, methodological quality, transferability to Brazilian public safety or an institutional recommendation.</x:v>
      </x:c>
      <x:c r="EA1405" t="str">
        <x:v>Pending</x:v>
      </x:c>
      <x:c r="EB1405" t="str">
        <x:f>IF(L1405="","",IF(EC1405="READY","Yes","No / Pending"))</x:f>
        <x:v>No / Pending</x:v>
      </x:c>
      <x:c r="EC1405" t="str">
        <x:f>IF(L1405="","",IF(OR(ISNUMBER(SEARCH("Retracted Publication",Q1405)),CM1405="Retracted",CN1405="Retracted",CM1405="Expression of Concern",CN1405="Expression of Concern",F1405="Not used",CG1405="Critical",CH1405="High",CH1405="Critical"),"BLOCKED — integrity or use restriction",IF(AND(CJ1405="Yes",CK1405="Yes",CL1405="Yes"),IF(AND(CM1405="Clear",CN1405="Verified — clear"),IF(AND(AND(LEN(TRIM(CF1405))&gt;0,LEFT(LOWER(TRIM(CF1405)),7)&lt;&gt;"pending"),OR(CG1405="High",CG1405="Moderate"),OR(CH1405="Low",CH1405="Some concerns",CH1405="Not applicable")),IF(AND(DD1405="No",OR(DE1405="HIGH",DE1405="CONDITIONAL"),AND(LEN(TRIM(DF1405))&gt;0,LEFT(LOWER(TRIM(DF1405)),7)&lt;&gt;"pending")),IF(AND(AND(LEN(TRIM(DT1405))&gt;0,LEFT(LOWER(TRIM(DT1405)),7)&lt;&gt;"pending"),AND(LEN(TRIM(DU1405))&gt;0,LEFT(LOWER(TRIM(DU1405)),7)&lt;&gt;"pending"),OR(AND(LEN(TRIM(DV1405))&gt;0,LEFT(LOWER(TRIM(DV1405)),7)&lt;&gt;"pending"),AND(LEN(TRIM(DW1405))&gt;0,LEFT(LOWER(TRIM(DW1405)),7)&lt;&gt;"pending")),AND(LEN(TRIM(DX1405))&gt;0,LEFT(LOWER(TRIM(DX1405)),7)&lt;&gt;"pending")),IF(AND(F1405="Claim-ready",OR(EA1405="Strong",EA1405="Moderate"),AND(LEN(TRIM(G1405))&gt;0,LEFT(LOWER(TRIM(G1405)),7)&lt;&gt;"pending"),G1405&lt;&gt;"No substantive use decision is permitted from identification metadata alone.",AND(LEN(TRIM(DZ1405))&gt;0,LEFT(LOWER(TRIM(DZ1405)),7)&lt;&gt;"pending"),DZ1405&lt;&gt;"Identification metadata alone does not permit any substantive scientific, causal, operational, or institutional claim.",AND(LEN(TRIM(EI1405))&gt;0,LEFT(LOWER(TRIM(EI1405)),7)&lt;&gt;"pending"),ISNUMBER(EH1405),EH1405&gt;0),"READY","PENDING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5" t="str">
        <x:v>Pending</x:v>
      </x:c>
      <x:c r="EE1405"/>
      <x:c r="EF1405" t="str">
        <x:v>Pending</x:v>
      </x:c>
      <x:c r="EG1405" t="str">
        <x:v>Pending</x:v>
      </x:c>
      <x:c r="EH1405"/>
      <x:c r="EI1405" s="501"/>
      <x:c r="EJ1405"/>
      <x:c r="EK1405" t="str">
        <x:v>Pending</x:v>
      </x:c>
      <x:c r="EL1405" t="n">
        <x:v>46272</x:v>
      </x:c>
      <x:c r="EM1405" t="str">
        <x:v>Production PubMed record imported and reconciled to Zotero item BNZZVLWY;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5" t="n">
        <x:f>IF(L1405="","",(IF(N1405&lt;&gt;"",1,0)+IF(O1405&lt;&gt;"",1,0)+IF(AJ1405&lt;&gt;"",1,0)+IF(AU1405&lt;&gt;"",1,0)+IF(BE1405&lt;&gt;"",1,0)+IF(CF1405&lt;&gt;"",1,0)+IF(CJ1405="Yes",1,0)+IF(CL1405="Yes",1,0)+IF(DE1405&lt;&gt;"Pending",1,0)+IF(F1405&lt;&gt;"",1,0)+IF(DZ1405&lt;&gt;"",1,0)+IF(EI1405&lt;&gt;"",1,0))/12)</x:f>
        <x:v>0.5</x:v>
      </x:c>
    </x:row>
    <x:row r="1406">
      <x:c r="A1406" t="str">
        <x:v>EV-1403</x:v>
      </x:c>
      <x:c r="B1406" t="str">
        <x:v>Integrity check</x:v>
      </x:c>
      <x:c r="C1406" t="str">
        <x:f>IF(L1406="","",IF(LEFT(EC1406,7)="BLOCKED","🔴 Do not use for conclusion",IF(EB1406="Yes","🟢 Claim-ready","🟡 Caution / context")))</x:f>
        <x:v>🟡 Caution / context</x:v>
      </x:c>
      <x:c r="D1406" t="str">
        <x:f>IF(L1406="","",EC1406)</x:f>
        <x:v>PENDING — appropriate appraisal</x:v>
      </x:c>
      <x:c r="E1406" t="str">
        <x:v>P2 — High</x:v>
      </x:c>
      <x:c r="F1406" t="str">
        <x:v>Pending</x:v>
      </x:c>
      <x:c r="G1406" t="str">
        <x:v>Title/abstract identify an explicit tactical/public-safety context and readiness domain; retain for full-text assessment.</x:v>
      </x:c>
      <x:c r="H1406" t="str">
        <x:v>Obtain and review lawful full text; confirm human adjudication; then select a design-specific appraisal instrument.</x:v>
      </x:c>
      <x:c r="I1406"/>
      <x:c r="J1406" t="str">
        <x:v>A — Core</x:v>
      </x:c>
      <x:c r="K1406" t="str">
        <x:v>IDENTIFIED</x:v>
      </x:c>
      <x:c r="L1406" t="str">
        <x:v>MEDNET: a medical simulation network grand challenge.</x:v>
      </x:c>
      <x:c r="M1406"/>
      <x:c r="N1406" t="str">
        <x:v>Myjak, M D; Rosen, J</x:v>
      </x:c>
      <x:c r="O1406" t="n">
        <x:v>2001</x:v>
      </x:c>
      <x:c r="P1406" t="str">
        <x:v>Studies in health technology and informatics</x:v>
      </x:c>
      <x:c r="Q1406" t="str">
        <x:v>Journal Article</x:v>
      </x:c>
      <x:c r="R1406" t="str">
        <x:v>Unclear</x:v>
      </x:c>
      <x:c r="S1406" t="str">
        <x:v>Unknown</x:v>
      </x:c>
      <x:c r="T1406" t="str">
        <x:v>eng</x:v>
      </x:c>
      <x:c r="U1406" t="str">
        <x:v>https://pubmed.ncbi.nlm.nih.gov/11317766/</x:v>
      </x:c>
      <x:c r="V1406" t="str"/>
      <x:c r="W1406" t="str">
        <x:f>IF(V1406="","",LOWER(SUBSTITUTE(SUBSTITUTE(SUBSTITUTE(SUBSTITUTE(TRIM(V1406),"https://doi.org/",""),"http://doi.org/",""),"https://dx.doi.org/",""),"doi:","")))</x:f>
      </x:c>
      <x:c r="X1406" t="str">
        <x:v>11317766</x:v>
      </x:c>
      <x:c r="Y1406" t="str"/>
      <x:c r="Z1406"/>
      <x:c r="AA1406" t="str">
        <x:v>PubMed/MEDLINE</x:v>
      </x:c>
      <x:c r="AB1406" t="str">
        <x:v>PUBMED-A-v1.0-2026-08-28</x:v>
      </x:c>
      <x:c r="AC1406" t="str">
        <x:v>SP-PUBMED-A-20260828</x:v>
      </x:c>
      <x:c r="AD1406" s="499" t="n">
        <x:v>46262</x:v>
      </x:c>
      <x:c r="AE1406" s="499" t="n">
        <x:v>46272</x:v>
      </x:c>
      <x:c r="AF1406" t="str">
        <x:v>VMHZCZXW</x:v>
      </x:c>
      <x:c r="AG1406"/>
      <x:c r="AH1406" t="str">
        <x:v>Tactical Athlete → Operational Readiness Brazil</x:v>
      </x:c>
      <x:c r="AI1406" t="str">
        <x:v>evidence-family:A</x:v>
      </x:c>
      <x:c r="AJ1406"/>
      <x:c r="AK1406" t="str">
        <x:f>IF(AJ1406="","",IF(OR(LOWER(AJ1406)="brazil",LOWER(AJ1406)="brasil"),"Yes","No"))</x:f>
      </x:c>
      <x:c r="AL1406"/>
      <x:c r="AM1406"/>
      <x:c r="AN1406"/>
      <x:c r="AO1406"/>
      <x:c r="AP1406"/>
      <x:c r="AQ1406"/>
      <x:c r="AR1406"/>
      <x:c r="AS1406"/>
      <x:c r="AT1406"/>
      <x:c r="AU1406"/>
      <x:c r="AV1406"/>
      <x:c r="AW1406"/>
      <x:c r="AX1406"/>
      <x:c r="AY1406"/>
      <x:c r="AZ1406"/>
      <x:c r="BA1406"/>
      <x:c r="BB1406"/>
      <x:c r="BC1406"/>
      <x:c r="BD1406"/>
      <x:c r="BE1406"/>
      <x:c r="BF1406"/>
      <x:c r="BG1406"/>
      <x:c r="BH1406"/>
      <x:c r="BI1406"/>
      <x:c r="BJ1406"/>
      <x:c r="BK1406"/>
      <x:c r="BL1406"/>
      <x:c r="BM1406"/>
      <x:c r="BN1406"/>
      <x:c r="BO1406"/>
      <x:c r="BP1406"/>
      <x:c r="BQ1406"/>
      <x:c r="BR1406"/>
      <x:c r="BS1406"/>
      <x:c r="BT1406"/>
      <x:c r="BU1406"/>
      <x:c r="BV1406"/>
      <x:c r="BW1406"/>
      <x:c r="BX1406"/>
      <x:c r="BY1406"/>
      <x:c r="BZ1406"/>
      <x:c r="CA1406"/>
      <x:c r="CB1406"/>
      <x:c r="CC1406"/>
      <x:c r="CD1406"/>
      <x:c r="CE1406"/>
      <x:c r="CF1406"/>
      <x:c r="CG1406"/>
      <x:c r="CH1406"/>
      <x:c r="CI1406"/>
      <x:c r="CJ1406" t="str">
        <x:v>Yes</x:v>
      </x:c>
      <x:c r="CK1406" t="str">
        <x:v>Yes</x:v>
      </x:c>
      <x:c r="CL1406" t="str">
        <x:v>Yes</x:v>
      </x:c>
      <x:c r="CM1406" t="str">
        <x:v>Clear</x:v>
      </x:c>
      <x:c r="CN1406" t="str">
        <x:v>Verified — clear</x:v>
      </x:c>
      <x:c r="CO1406" t="n">
        <x:v>46272</x:v>
      </x:c>
      <x:c r="CP1406" t="str">
        <x:v>https://pubmed.ncbi.nlm.nih.gov/11317766/</x:v>
      </x:c>
      <x:c r="CQ1406"/>
      <x:c r="CR1406"/>
      <x:c r="CS1406"/>
      <x:c r="CT1406"/>
      <x:c r="CU1406"/>
      <x:c r="CV1406"/>
      <x:c r="CW1406"/>
      <x:c r="CX1406"/>
      <x:c r="CY1406"/>
      <x:c r="CZ1406"/>
      <x:c r="DA1406"/>
      <x:c r="DB1406" t="str">
        <x:f>IF(L1406="","",IF(AND(COUNT(CU1406:DA1406)=7,OR(CU1406=0,CU1406=1,CU1406=2),OR(CV1406=0,CV1406=1,CV1406=2),OR(CW1406=0,CW1406=1,CW1406=2),OR(CX1406=0,CX1406=1,CX1406=2),OR(CY1406=0,CY1406=1,CY1406=2),OR(CZ1406=0,CZ1406=1,CZ1406=2),OR(DA1406=0,DA1406=1,DA1406=2)),SUM(CU1406:DA1406),""))</x:f>
      </x:c>
      <x:c r="DC1406" t="str">
        <x:f>IF(DB1406="","",ROUND(DB1406/14*10,1))</x:f>
      </x:c>
      <x:c r="DD1406" t="str">
        <x:v>Pending</x:v>
      </x:c>
      <x:c r="DE1406" t="str">
        <x:f>IF(L1406="","",IF(DC1406="","Pending",IF(DD1406="Yes","CONDITIONAL — safety override",IF(DC1406&gt;=8,"HIGH",IF(DC1406&gt;=5,"CONDITIONAL","LOW")))))</x:f>
        <x:v>Pending</x:v>
      </x:c>
      <x:c r="DF1406" t="str">
        <x:v>Pending screening and full-text appraisal; no transferability judgment made at identification.</x:v>
      </x:c>
      <x:c r="DG1406"/>
      <x:c r="DH1406"/>
      <x:c r="DI1406"/>
      <x:c r="DJ1406"/>
      <x:c r="DK1406"/>
      <x:c r="DL1406"/>
      <x:c r="DM1406"/>
      <x:c r="DN1406"/>
      <x:c r="DO1406"/>
      <x:c r="DP1406"/>
      <x:c r="DQ1406"/>
      <x:c r="DR1406"/>
      <x:c r="DS1406"/>
      <x:c r="DT1406"/>
      <x:c r="DU1406"/>
      <x:c r="DV1406"/>
      <x:c r="DW1406"/>
      <x:c r="DX1406"/>
      <x:c r="DY1406"/>
      <x:c r="DZ1406" t="str">
        <x:v>Title/abstract screening alone does not establish effectiveness, causality, methodological quality, transferability to Brazilian public safety or an institutional recommendation.</x:v>
      </x:c>
      <x:c r="EA1406" t="str">
        <x:v>Pending</x:v>
      </x:c>
      <x:c r="EB1406" t="str">
        <x:f>IF(L1406="","",IF(EC1406="READY","Yes","No / Pending"))</x:f>
        <x:v>No / Pending</x:v>
      </x:c>
      <x:c r="EC1406" t="str">
        <x:f>IF(L1406="","",IF(OR(ISNUMBER(SEARCH("Retracted Publication",Q1406)),CM1406="Retracted",CN1406="Retracted",CM1406="Expression of Concern",CN1406="Expression of Concern",F1406="Not used",CG1406="Critical",CH1406="High",CH1406="Critical"),"BLOCKED — integrity or use restriction",IF(AND(CJ1406="Yes",CK1406="Yes",CL1406="Yes"),IF(AND(CM1406="Clear",CN1406="Verified — clear"),IF(AND(AND(LEN(TRIM(CF1406))&gt;0,LEFT(LOWER(TRIM(CF1406)),7)&lt;&gt;"pending"),OR(CG1406="High",CG1406="Moderate"),OR(CH1406="Low",CH1406="Some concerns",CH1406="Not applicable")),IF(AND(DD1406="No",OR(DE1406="HIGH",DE1406="CONDITIONAL"),AND(LEN(TRIM(DF1406))&gt;0,LEFT(LOWER(TRIM(DF1406)),7)&lt;&gt;"pending")),IF(AND(AND(LEN(TRIM(DT1406))&gt;0,LEFT(LOWER(TRIM(DT1406)),7)&lt;&gt;"pending"),AND(LEN(TRIM(DU1406))&gt;0,LEFT(LOWER(TRIM(DU1406)),7)&lt;&gt;"pending"),OR(AND(LEN(TRIM(DV1406))&gt;0,LEFT(LOWER(TRIM(DV1406)),7)&lt;&gt;"pending"),AND(LEN(TRIM(DW1406))&gt;0,LEFT(LOWER(TRIM(DW1406)),7)&lt;&gt;"pending")),AND(LEN(TRIM(DX1406))&gt;0,LEFT(LOWER(TRIM(DX1406)),7)&lt;&gt;"pending")),IF(AND(F1406="Claim-ready",OR(EA1406="Strong",EA1406="Moderate"),AND(LEN(TRIM(G1406))&gt;0,LEFT(LOWER(TRIM(G1406)),7)&lt;&gt;"pending"),G1406&lt;&gt;"No substantive use decision is permitted from identification metadata alone.",AND(LEN(TRIM(DZ1406))&gt;0,LEFT(LOWER(TRIM(DZ1406)),7)&lt;&gt;"pending"),DZ1406&lt;&gt;"Identification metadata alone does not permit any substantive scientific, causal, operational, or institutional claim.",AND(LEN(TRIM(EI1406))&gt;0,LEFT(LOWER(TRIM(EI1406)),7)&lt;&gt;"pending"),ISNUMBER(EH1406),EH1406&gt;0),"READY","PENDING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6" t="str">
        <x:v>Pending</x:v>
      </x:c>
      <x:c r="EE1406"/>
      <x:c r="EF1406" t="str">
        <x:v>Pending</x:v>
      </x:c>
      <x:c r="EG1406" t="str">
        <x:v>Pending</x:v>
      </x:c>
      <x:c r="EH1406"/>
      <x:c r="EI1406" s="501"/>
      <x:c r="EJ1406"/>
      <x:c r="EK1406" t="str">
        <x:v>Pending</x:v>
      </x:c>
      <x:c r="EL1406" t="n">
        <x:v>46272</x:v>
      </x:c>
      <x:c r="EM1406" t="str">
        <x:v>Production PubMed record imported and reconciled to Zotero item VMHZCZXW;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6" t="n">
        <x:f>IF(L1406="","",(IF(N1406&lt;&gt;"",1,0)+IF(O1406&lt;&gt;"",1,0)+IF(AJ1406&lt;&gt;"",1,0)+IF(AU1406&lt;&gt;"",1,0)+IF(BE1406&lt;&gt;"",1,0)+IF(CF1406&lt;&gt;"",1,0)+IF(CJ1406="Yes",1,0)+IF(CL1406="Yes",1,0)+IF(DE1406&lt;&gt;"Pending",1,0)+IF(F1406&lt;&gt;"",1,0)+IF(DZ1406&lt;&gt;"",1,0)+IF(EI1406&lt;&gt;"",1,0))/12)</x:f>
        <x:v>0.5</x:v>
      </x:c>
    </x:row>
    <x:row r="1407">
      <x:c r="A1407" t="str">
        <x:v>EV-1404</x:v>
      </x:c>
      <x:c r="B1407" t="str">
        <x:v>Integrity check</x:v>
      </x:c>
      <x:c r="C1407" t="str">
        <x:f>IF(L1407="","",IF(LEFT(EC1407,7)="BLOCKED","🔴 Do not use for conclusion",IF(EB1407="Yes","🟢 Claim-ready","🟡 Caution / context")))</x:f>
        <x:v>🟡 Caution / context</x:v>
      </x:c>
      <x:c r="D1407" t="str">
        <x:f>IF(L1407="","",EC1407)</x:f>
        <x:v>PENDING — appropriate appraisal</x:v>
      </x:c>
      <x:c r="E1407" t="str">
        <x:v>P2 — High</x:v>
      </x:c>
      <x:c r="F1407" t="str">
        <x:v>Pending</x:v>
      </x:c>
      <x:c r="G1407" t="str">
        <x:v>Title/abstract identify an explicit tactical/public-safety context and readiness domain; retain for full-text assessment.</x:v>
      </x:c>
      <x:c r="H1407" t="str">
        <x:v>Obtain and review lawful full text; confirm human adjudication; then select a design-specific appraisal instrument.</x:v>
      </x:c>
      <x:c r="I1407"/>
      <x:c r="J1407" t="str">
        <x:v>A — Core</x:v>
      </x:c>
      <x:c r="K1407" t="str">
        <x:v>IDENTIFIED</x:v>
      </x:c>
      <x:c r="L1407" t="str">
        <x:v>Federal Nursing Service Award. Impact of TriCare/managed care on total force readiness.</x:v>
      </x:c>
      <x:c r="M1407"/>
      <x:c r="N1407" t="str">
        <x:v>Ray, M A; Turkel, M C</x:v>
      </x:c>
      <x:c r="O1407" t="n">
        <x:v>2001</x:v>
      </x:c>
      <x:c r="P1407" t="str">
        <x:v>Military medicine</x:v>
      </x:c>
      <x:c r="Q1407" t="str">
        <x:v>Journal Article; Research Support, U.S. Gov't, Non-P.H.S.</x:v>
      </x:c>
      <x:c r="R1407" t="str">
        <x:v>Unclear</x:v>
      </x:c>
      <x:c r="S1407" t="str">
        <x:v>Unknown</x:v>
      </x:c>
      <x:c r="T1407" t="str">
        <x:v>eng</x:v>
      </x:c>
      <x:c r="U1407" t="str">
        <x:v>https://pubmed.ncbi.nlm.nih.gov/11315464/</x:v>
      </x:c>
      <x:c r="V1407" t="str"/>
      <x:c r="W1407" t="str">
        <x:f>IF(V1407="","",LOWER(SUBSTITUTE(SUBSTITUTE(SUBSTITUTE(SUBSTITUTE(TRIM(V1407),"https://doi.org/",""),"http://doi.org/",""),"https://dx.doi.org/",""),"doi:","")))</x:f>
      </x:c>
      <x:c r="X1407" t="str">
        <x:v>11315464</x:v>
      </x:c>
      <x:c r="Y1407" t="str"/>
      <x:c r="Z1407"/>
      <x:c r="AA1407" t="str">
        <x:v>PubMed/MEDLINE</x:v>
      </x:c>
      <x:c r="AB1407" t="str">
        <x:v>PUBMED-A-v1.0-2026-08-28</x:v>
      </x:c>
      <x:c r="AC1407" t="str">
        <x:v>SP-PUBMED-A-20260828</x:v>
      </x:c>
      <x:c r="AD1407" s="499" t="n">
        <x:v>46262</x:v>
      </x:c>
      <x:c r="AE1407" s="499" t="n">
        <x:v>46272</x:v>
      </x:c>
      <x:c r="AF1407" t="str">
        <x:v>V3ZTMEFY</x:v>
      </x:c>
      <x:c r="AG1407"/>
      <x:c r="AH1407" t="str">
        <x:v>Tactical Athlete → Operational Readiness Brazil</x:v>
      </x:c>
      <x:c r="AI1407" t="str">
        <x:v>evidence-family:A</x:v>
      </x:c>
      <x:c r="AJ1407"/>
      <x:c r="AK1407" t="str">
        <x:f>IF(AJ1407="","",IF(OR(LOWER(AJ1407)="brazil",LOWER(AJ1407)="brasil"),"Yes","No"))</x:f>
      </x:c>
      <x:c r="AL1407"/>
      <x:c r="AM1407"/>
      <x:c r="AN1407"/>
      <x:c r="AO1407"/>
      <x:c r="AP1407"/>
      <x:c r="AQ1407"/>
      <x:c r="AR1407"/>
      <x:c r="AS1407"/>
      <x:c r="AT1407"/>
      <x:c r="AU1407"/>
      <x:c r="AV1407"/>
      <x:c r="AW1407"/>
      <x:c r="AX1407"/>
      <x:c r="AY1407"/>
      <x:c r="AZ1407"/>
      <x:c r="BA1407"/>
      <x:c r="BB1407"/>
      <x:c r="BC1407"/>
      <x:c r="BD1407"/>
      <x:c r="BE1407"/>
      <x:c r="BF1407"/>
      <x:c r="BG1407"/>
      <x:c r="BH1407"/>
      <x:c r="BI1407"/>
      <x:c r="BJ1407"/>
      <x:c r="BK1407"/>
      <x:c r="BL1407"/>
      <x:c r="BM1407"/>
      <x:c r="BN1407"/>
      <x:c r="BO1407"/>
      <x:c r="BP1407"/>
      <x:c r="BQ1407"/>
      <x:c r="BR1407"/>
      <x:c r="BS1407"/>
      <x:c r="BT1407"/>
      <x:c r="BU1407"/>
      <x:c r="BV1407"/>
      <x:c r="BW1407"/>
      <x:c r="BX1407"/>
      <x:c r="BY1407"/>
      <x:c r="BZ1407"/>
      <x:c r="CA1407"/>
      <x:c r="CB1407"/>
      <x:c r="CC1407"/>
      <x:c r="CD1407"/>
      <x:c r="CE1407"/>
      <x:c r="CF1407"/>
      <x:c r="CG1407"/>
      <x:c r="CH1407"/>
      <x:c r="CI1407"/>
      <x:c r="CJ1407" t="str">
        <x:v>Yes</x:v>
      </x:c>
      <x:c r="CK1407" t="str">
        <x:v>Yes</x:v>
      </x:c>
      <x:c r="CL1407" t="str">
        <x:v>Yes</x:v>
      </x:c>
      <x:c r="CM1407" t="str">
        <x:v>Clear</x:v>
      </x:c>
      <x:c r="CN1407" t="str">
        <x:v>Verified — clear</x:v>
      </x:c>
      <x:c r="CO1407" t="n">
        <x:v>46272</x:v>
      </x:c>
      <x:c r="CP1407" t="str">
        <x:v>https://pubmed.ncbi.nlm.nih.gov/11569430/</x:v>
      </x:c>
      <x:c r="CQ1407"/>
      <x:c r="CR1407"/>
      <x:c r="CS1407"/>
      <x:c r="CT1407"/>
      <x:c r="CU1407"/>
      <x:c r="CV1407"/>
      <x:c r="CW1407"/>
      <x:c r="CX1407"/>
      <x:c r="CY1407"/>
      <x:c r="CZ1407"/>
      <x:c r="DA1407"/>
      <x:c r="DB1407" t="str">
        <x:f>IF(L1407="","",IF(AND(COUNT(CU1407:DA1407)=7,OR(CU1407=0,CU1407=1,CU1407=2),OR(CV1407=0,CV1407=1,CV1407=2),OR(CW1407=0,CW1407=1,CW1407=2),OR(CX1407=0,CX1407=1,CX1407=2),OR(CY1407=0,CY1407=1,CY1407=2),OR(CZ1407=0,CZ1407=1,CZ1407=2),OR(DA1407=0,DA1407=1,DA1407=2)),SUM(CU1407:DA1407),""))</x:f>
      </x:c>
      <x:c r="DC1407" t="str">
        <x:f>IF(DB1407="","",ROUND(DB1407/14*10,1))</x:f>
      </x:c>
      <x:c r="DD1407" t="str">
        <x:v>Pending</x:v>
      </x:c>
      <x:c r="DE1407" t="str">
        <x:f>IF(L1407="","",IF(DC1407="","Pending",IF(DD1407="Yes","CONDITIONAL — safety override",IF(DC1407&gt;=8,"HIGH",IF(DC1407&gt;=5,"CONDITIONAL","LOW")))))</x:f>
        <x:v>Pending</x:v>
      </x:c>
      <x:c r="DF1407" t="str">
        <x:v>Pending screening and full-text appraisal; no transferability judgment made at identification.</x:v>
      </x:c>
      <x:c r="DG1407"/>
      <x:c r="DH1407"/>
      <x:c r="DI1407"/>
      <x:c r="DJ1407"/>
      <x:c r="DK1407"/>
      <x:c r="DL1407"/>
      <x:c r="DM1407"/>
      <x:c r="DN1407"/>
      <x:c r="DO1407"/>
      <x:c r="DP1407"/>
      <x:c r="DQ1407"/>
      <x:c r="DR1407"/>
      <x:c r="DS1407"/>
      <x:c r="DT1407"/>
      <x:c r="DU1407"/>
      <x:c r="DV1407"/>
      <x:c r="DW1407"/>
      <x:c r="DX1407"/>
      <x:c r="DY1407"/>
      <x:c r="DZ1407" t="str">
        <x:v>Title/abstract screening alone does not establish effectiveness, causality, methodological quality, transferability to Brazilian public safety or an institutional recommendation.</x:v>
      </x:c>
      <x:c r="EA1407" t="str">
        <x:v>Pending</x:v>
      </x:c>
      <x:c r="EB1407" t="str">
        <x:f>IF(L1407="","",IF(EC1407="READY","Yes","No / Pending"))</x:f>
        <x:v>No / Pending</x:v>
      </x:c>
      <x:c r="EC1407" t="str">
        <x:f>IF(L1407="","",IF(OR(ISNUMBER(SEARCH("Retracted Publication",Q1407)),CM1407="Retracted",CN1407="Retracted",CM1407="Expression of Concern",CN1407="Expression of Concern",F1407="Not used",CG1407="Critical",CH1407="High",CH1407="Critical"),"BLOCKED — integrity or use restriction",IF(AND(CJ1407="Yes",CK1407="Yes",CL1407="Yes"),IF(AND(CM1407="Clear",CN1407="Verified — clear"),IF(AND(AND(LEN(TRIM(CF1407))&gt;0,LEFT(LOWER(TRIM(CF1407)),7)&lt;&gt;"pending"),OR(CG1407="High",CG1407="Moderate"),OR(CH1407="Low",CH1407="Some concerns",CH1407="Not applicable")),IF(AND(DD1407="No",OR(DE1407="HIGH",DE1407="CONDITIONAL"),AND(LEN(TRIM(DF1407))&gt;0,LEFT(LOWER(TRIM(DF1407)),7)&lt;&gt;"pending")),IF(AND(AND(LEN(TRIM(DT1407))&gt;0,LEFT(LOWER(TRIM(DT1407)),7)&lt;&gt;"pending"),AND(LEN(TRIM(DU1407))&gt;0,LEFT(LOWER(TRIM(DU1407)),7)&lt;&gt;"pending"),OR(AND(LEN(TRIM(DV1407))&gt;0,LEFT(LOWER(TRIM(DV1407)),7)&lt;&gt;"pending"),AND(LEN(TRIM(DW1407))&gt;0,LEFT(LOWER(TRIM(DW1407)),7)&lt;&gt;"pending")),AND(LEN(TRIM(DX1407))&gt;0,LEFT(LOWER(TRIM(DX1407)),7)&lt;&gt;"pending")),IF(AND(F1407="Claim-ready",OR(EA1407="Strong",EA1407="Moderate"),AND(LEN(TRIM(G1407))&gt;0,LEFT(LOWER(TRIM(G1407)),7)&lt;&gt;"pending"),G1407&lt;&gt;"No substantive use decision is permitted from identification metadata alone.",AND(LEN(TRIM(DZ1407))&gt;0,LEFT(LOWER(TRIM(DZ1407)),7)&lt;&gt;"pending"),DZ1407&lt;&gt;"Identification metadata alone does not permit any substantive scientific, causal, operational, or institutional claim.",AND(LEN(TRIM(EI1407))&gt;0,LEFT(LOWER(TRIM(EI1407)),7)&lt;&gt;"pending"),ISNUMBER(EH1407),EH1407&gt;0),"READY","PENDING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7" t="str">
        <x:v>Pending</x:v>
      </x:c>
      <x:c r="EE1407"/>
      <x:c r="EF1407" t="str">
        <x:v>Pending</x:v>
      </x:c>
      <x:c r="EG1407" t="str">
        <x:v>Pending</x:v>
      </x:c>
      <x:c r="EH1407"/>
      <x:c r="EI1407" s="501"/>
      <x:c r="EJ1407"/>
      <x:c r="EK1407" t="str">
        <x:v>Pending</x:v>
      </x:c>
      <x:c r="EL1407" t="n">
        <x:v>46272</x:v>
      </x:c>
      <x:c r="EM1407" t="str">
        <x:v>Production PubMed record imported and reconciled to Zotero item V3ZTMEFY;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7" t="n">
        <x:f>IF(L1407="","",(IF(N1407&lt;&gt;"",1,0)+IF(O1407&lt;&gt;"",1,0)+IF(AJ1407&lt;&gt;"",1,0)+IF(AU1407&lt;&gt;"",1,0)+IF(BE1407&lt;&gt;"",1,0)+IF(CF1407&lt;&gt;"",1,0)+IF(CJ1407="Yes",1,0)+IF(CL1407="Yes",1,0)+IF(DE1407&lt;&gt;"Pending",1,0)+IF(F1407&lt;&gt;"",1,0)+IF(DZ1407&lt;&gt;"",1,0)+IF(EI1407&lt;&gt;"",1,0))/12)</x:f>
        <x:v>0.5</x:v>
      </x:c>
    </x:row>
    <x:row r="1408">
      <x:c r="A1408" t="str">
        <x:v>EV-1405</x:v>
      </x:c>
      <x:c r="B1408" t="str">
        <x:v>Integrity check</x:v>
      </x:c>
      <x:c r="C1408" t="str">
        <x:f>IF(L1408="","",IF(LEFT(EC1408,7)="BLOCKED","🔴 Do not use for conclusion",IF(EB1408="Yes","🟢 Claim-ready","🟡 Caution / context")))</x:f>
        <x:v>🟡 Caution / context</x:v>
      </x:c>
      <x:c r="D1408" t="str">
        <x:f>IF(L1408="","",EC1408)</x:f>
        <x:v>PENDING — appropriate appraisal</x:v>
      </x:c>
      <x:c r="E1408" t="str">
        <x:v>P2 — High</x:v>
      </x:c>
      <x:c r="F1408" t="str">
        <x:v>Pending</x:v>
      </x:c>
      <x:c r="G1408" t="str">
        <x:v>Title/abstract identify an explicit tactical/public-safety context and readiness domain; retain for full-text assessment.</x:v>
      </x:c>
      <x:c r="H1408" t="str">
        <x:v>Obtain and review lawful full text; confirm human adjudication; then select a design-specific appraisal instrument.</x:v>
      </x:c>
      <x:c r="I1408"/>
      <x:c r="J1408" t="str">
        <x:v>A — Core</x:v>
      </x:c>
      <x:c r="K1408" t="str">
        <x:v>IDENTIFIED</x:v>
      </x:c>
      <x:c r="L1408" t="str">
        <x:v>Obesity-related hospitalization costs to the U.S. Navy, 1993 to 1998.</x:v>
      </x:c>
      <x:c r="M1408"/>
      <x:c r="N1408" t="str">
        <x:v>Bradham, D D; South, B R; Saunders, H J; Heuser, M D; Pane, K W; Dennis, K E</x:v>
      </x:c>
      <x:c r="O1408" t="n">
        <x:v>2001</x:v>
      </x:c>
      <x:c r="P1408" t="str">
        <x:v>Military medicine</x:v>
      </x:c>
      <x:c r="Q1408" t="str">
        <x:v>Journal Article; Research Support, Non-U.S. Gov't; Research Support, U.S. Gov't, Non-P.H.S.</x:v>
      </x:c>
      <x:c r="R1408" t="str">
        <x:v>Unclear</x:v>
      </x:c>
      <x:c r="S1408" t="str">
        <x:v>Unknown</x:v>
      </x:c>
      <x:c r="T1408" t="str">
        <x:v>eng</x:v>
      </x:c>
      <x:c r="U1408" t="str">
        <x:v>https://pubmed.ncbi.nlm.nih.gov/11197088/</x:v>
      </x:c>
      <x:c r="V1408" t="str"/>
      <x:c r="W1408" t="str">
        <x:f>IF(V1408="","",LOWER(SUBSTITUTE(SUBSTITUTE(SUBSTITUTE(SUBSTITUTE(TRIM(V1408),"https://doi.org/",""),"http://doi.org/",""),"https://dx.doi.org/",""),"doi:","")))</x:f>
      </x:c>
      <x:c r="X1408" t="str">
        <x:v>11197088</x:v>
      </x:c>
      <x:c r="Y1408" t="str"/>
      <x:c r="Z1408"/>
      <x:c r="AA1408" t="str">
        <x:v>PubMed/MEDLINE</x:v>
      </x:c>
      <x:c r="AB1408" t="str">
        <x:v>PUBMED-A-v1.0-2026-08-28</x:v>
      </x:c>
      <x:c r="AC1408" t="str">
        <x:v>SP-PUBMED-A-20260828</x:v>
      </x:c>
      <x:c r="AD1408" s="499" t="n">
        <x:v>46262</x:v>
      </x:c>
      <x:c r="AE1408" s="499" t="n">
        <x:v>46272</x:v>
      </x:c>
      <x:c r="AF1408" t="str">
        <x:v>PXVUJXML</x:v>
      </x:c>
      <x:c r="AG1408"/>
      <x:c r="AH1408" t="str">
        <x:v>Tactical Athlete → Operational Readiness Brazil</x:v>
      </x:c>
      <x:c r="AI1408" t="str">
        <x:v>evidence-family:A</x:v>
      </x:c>
      <x:c r="AJ1408"/>
      <x:c r="AK1408" t="str">
        <x:f>IF(AJ1408="","",IF(OR(LOWER(AJ1408)="brazil",LOWER(AJ1408)="brasil"),"Yes","No"))</x:f>
      </x:c>
      <x:c r="AL1408"/>
      <x:c r="AM1408"/>
      <x:c r="AN1408"/>
      <x:c r="AO1408"/>
      <x:c r="AP1408"/>
      <x:c r="AQ1408"/>
      <x:c r="AR1408"/>
      <x:c r="AS1408"/>
      <x:c r="AT1408"/>
      <x:c r="AU1408"/>
      <x:c r="AV1408"/>
      <x:c r="AW1408"/>
      <x:c r="AX1408"/>
      <x:c r="AY1408"/>
      <x:c r="AZ1408"/>
      <x:c r="BA1408"/>
      <x:c r="BB1408"/>
      <x:c r="BC1408"/>
      <x:c r="BD1408"/>
      <x:c r="BE1408"/>
      <x:c r="BF1408"/>
      <x:c r="BG1408"/>
      <x:c r="BH1408"/>
      <x:c r="BI1408"/>
      <x:c r="BJ1408"/>
      <x:c r="BK1408"/>
      <x:c r="BL1408"/>
      <x:c r="BM1408"/>
      <x:c r="BN1408"/>
      <x:c r="BO1408"/>
      <x:c r="BP1408"/>
      <x:c r="BQ1408"/>
      <x:c r="BR1408"/>
      <x:c r="BS1408"/>
      <x:c r="BT1408"/>
      <x:c r="BU1408"/>
      <x:c r="BV1408"/>
      <x:c r="BW1408"/>
      <x:c r="BX1408"/>
      <x:c r="BY1408"/>
      <x:c r="BZ1408"/>
      <x:c r="CA1408"/>
      <x:c r="CB1408"/>
      <x:c r="CC1408"/>
      <x:c r="CD1408"/>
      <x:c r="CE1408"/>
      <x:c r="CF1408"/>
      <x:c r="CG1408"/>
      <x:c r="CH1408"/>
      <x:c r="CI1408"/>
      <x:c r="CJ1408" t="str">
        <x:v>Yes</x:v>
      </x:c>
      <x:c r="CK1408" t="str">
        <x:v>Yes</x:v>
      </x:c>
      <x:c r="CL1408" t="str">
        <x:v>Yes</x:v>
      </x:c>
      <x:c r="CM1408" t="str">
        <x:v>Clear</x:v>
      </x:c>
      <x:c r="CN1408" t="str">
        <x:v>Verified — clear</x:v>
      </x:c>
      <x:c r="CO1408" t="n">
        <x:v>46272</x:v>
      </x:c>
      <x:c r="CP1408" t="str">
        <x:v>https://pubmed.ncbi.nlm.nih.gov/11197088/</x:v>
      </x:c>
      <x:c r="CQ1408"/>
      <x:c r="CR1408"/>
      <x:c r="CS1408"/>
      <x:c r="CT1408"/>
      <x:c r="CU1408"/>
      <x:c r="CV1408"/>
      <x:c r="CW1408"/>
      <x:c r="CX1408"/>
      <x:c r="CY1408"/>
      <x:c r="CZ1408"/>
      <x:c r="DA1408"/>
      <x:c r="DB1408" t="str">
        <x:f>IF(L1408="","",IF(AND(COUNT(CU1408:DA1408)=7,OR(CU1408=0,CU1408=1,CU1408=2),OR(CV1408=0,CV1408=1,CV1408=2),OR(CW1408=0,CW1408=1,CW1408=2),OR(CX1408=0,CX1408=1,CX1408=2),OR(CY1408=0,CY1408=1,CY1408=2),OR(CZ1408=0,CZ1408=1,CZ1408=2),OR(DA1408=0,DA1408=1,DA1408=2)),SUM(CU1408:DA1408),""))</x:f>
      </x:c>
      <x:c r="DC1408" t="str">
        <x:f>IF(DB1408="","",ROUND(DB1408/14*10,1))</x:f>
      </x:c>
      <x:c r="DD1408" t="str">
        <x:v>Pending</x:v>
      </x:c>
      <x:c r="DE1408" t="str">
        <x:f>IF(L1408="","",IF(DC1408="","Pending",IF(DD1408="Yes","CONDITIONAL — safety override",IF(DC1408&gt;=8,"HIGH",IF(DC1408&gt;=5,"CONDITIONAL","LOW")))))</x:f>
        <x:v>Pending</x:v>
      </x:c>
      <x:c r="DF1408" t="str">
        <x:v>Pending screening and full-text appraisal; no transferability judgment made at identification.</x:v>
      </x:c>
      <x:c r="DG1408"/>
      <x:c r="DH1408"/>
      <x:c r="DI1408"/>
      <x:c r="DJ1408"/>
      <x:c r="DK1408"/>
      <x:c r="DL1408"/>
      <x:c r="DM1408"/>
      <x:c r="DN1408"/>
      <x:c r="DO1408"/>
      <x:c r="DP1408"/>
      <x:c r="DQ1408"/>
      <x:c r="DR1408"/>
      <x:c r="DS1408"/>
      <x:c r="DT1408"/>
      <x:c r="DU1408"/>
      <x:c r="DV1408"/>
      <x:c r="DW1408"/>
      <x:c r="DX1408"/>
      <x:c r="DY1408"/>
      <x:c r="DZ1408" t="str">
        <x:v>Title/abstract screening alone does not establish effectiveness, causality, methodological quality, transferability to Brazilian public safety or an institutional recommendation.</x:v>
      </x:c>
      <x:c r="EA1408" t="str">
        <x:v>Pending</x:v>
      </x:c>
      <x:c r="EB1408" t="str">
        <x:f>IF(L1408="","",IF(EC1408="READY","Yes","No / Pending"))</x:f>
        <x:v>No / Pending</x:v>
      </x:c>
      <x:c r="EC1408" t="str">
        <x:f>IF(L1408="","",IF(OR(ISNUMBER(SEARCH("Retracted Publication",Q1408)),CM1408="Retracted",CN1408="Retracted",CM1408="Expression of Concern",CN1408="Expression of Concern",F1408="Not used",CG1408="Critical",CH1408="High",CH1408="Critical"),"BLOCKED — integrity or use restriction",IF(AND(CJ1408="Yes",CK1408="Yes",CL1408="Yes"),IF(AND(CM1408="Clear",CN1408="Verified — clear"),IF(AND(AND(LEN(TRIM(CF1408))&gt;0,LEFT(LOWER(TRIM(CF1408)),7)&lt;&gt;"pending"),OR(CG1408="High",CG1408="Moderate"),OR(CH1408="Low",CH1408="Some concerns",CH1408="Not applicable")),IF(AND(DD1408="No",OR(DE1408="HIGH",DE1408="CONDITIONAL"),AND(LEN(TRIM(DF1408))&gt;0,LEFT(LOWER(TRIM(DF1408)),7)&lt;&gt;"pending")),IF(AND(AND(LEN(TRIM(DT1408))&gt;0,LEFT(LOWER(TRIM(DT1408)),7)&lt;&gt;"pending"),AND(LEN(TRIM(DU1408))&gt;0,LEFT(LOWER(TRIM(DU1408)),7)&lt;&gt;"pending"),OR(AND(LEN(TRIM(DV1408))&gt;0,LEFT(LOWER(TRIM(DV1408)),7)&lt;&gt;"pending"),AND(LEN(TRIM(DW1408))&gt;0,LEFT(LOWER(TRIM(DW1408)),7)&lt;&gt;"pending")),AND(LEN(TRIM(DX1408))&gt;0,LEFT(LOWER(TRIM(DX1408)),7)&lt;&gt;"pending")),IF(AND(F1408="Claim-ready",OR(EA1408="Strong",EA1408="Moderate"),AND(LEN(TRIM(G1408))&gt;0,LEFT(LOWER(TRIM(G1408)),7)&lt;&gt;"pending"),G1408&lt;&gt;"No substantive use decision is permitted from identification metadata alone.",AND(LEN(TRIM(DZ1408))&gt;0,LEFT(LOWER(TRIM(DZ1408)),7)&lt;&gt;"pending"),DZ1408&lt;&gt;"Identification metadata alone does not permit any substantive scientific, causal, operational, or institutional claim.",AND(LEN(TRIM(EI1408))&gt;0,LEFT(LOWER(TRIM(EI1408)),7)&lt;&gt;"pending"),ISNUMBER(EH1408),EH1408&gt;0),"READY","PENDING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8" t="str">
        <x:v>Pending</x:v>
      </x:c>
      <x:c r="EE1408"/>
      <x:c r="EF1408" t="str">
        <x:v>Pending</x:v>
      </x:c>
      <x:c r="EG1408" t="str">
        <x:v>Pending</x:v>
      </x:c>
      <x:c r="EH1408"/>
      <x:c r="EI1408" s="501"/>
      <x:c r="EJ1408"/>
      <x:c r="EK1408" t="str">
        <x:v>Pending</x:v>
      </x:c>
      <x:c r="EL1408" t="n">
        <x:v>46272</x:v>
      </x:c>
      <x:c r="EM1408" t="str">
        <x:v>Production PubMed record imported and reconciled to Zotero item PXVUJXML;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8" t="n">
        <x:f>IF(L1408="","",(IF(N1408&lt;&gt;"",1,0)+IF(O1408&lt;&gt;"",1,0)+IF(AJ1408&lt;&gt;"",1,0)+IF(AU1408&lt;&gt;"",1,0)+IF(BE1408&lt;&gt;"",1,0)+IF(CF1408&lt;&gt;"",1,0)+IF(CJ1408="Yes",1,0)+IF(CL1408="Yes",1,0)+IF(DE1408&lt;&gt;"Pending",1,0)+IF(F1408&lt;&gt;"",1,0)+IF(DZ1408&lt;&gt;"",1,0)+IF(EI1408&lt;&gt;"",1,0))/12)</x:f>
        <x:v>0.5</x:v>
      </x:c>
    </x:row>
    <x:row r="1409">
      <x:c r="A1409" t="str">
        <x:v>EV-1406</x:v>
      </x:c>
      <x:c r="B1409" t="str">
        <x:v>Integrity check</x:v>
      </x:c>
      <x:c r="C1409" t="str">
        <x:f>IF(L1409="","",IF(LEFT(EC1409,7)="BLOCKED","🔴 Do not use for conclusion",IF(EB1409="Yes","🟢 Claim-ready","🟡 Caution / context")))</x:f>
        <x:v>🟡 Caution / context</x:v>
      </x:c>
      <x:c r="D1409" t="str">
        <x:f>IF(L1409="","",EC1409)</x:f>
        <x:v>PENDING — appropriate appraisal</x:v>
      </x:c>
      <x:c r="E1409" t="str">
        <x:v>P2 — High</x:v>
      </x:c>
      <x:c r="F1409" t="str">
        <x:v>Pending</x:v>
      </x:c>
      <x:c r="G1409" t="str">
        <x:v>Title/abstract identify an explicit tactical/public-safety context and readiness domain; retain for full-text assessment.</x:v>
      </x:c>
      <x:c r="H1409" t="str">
        <x:v>Obtain and review lawful full text; confirm human adjudication; then select a design-specific appraisal instrument.</x:v>
      </x:c>
      <x:c r="I1409"/>
      <x:c r="J1409" t="str">
        <x:v>A — Core</x:v>
      </x:c>
      <x:c r="K1409" t="str">
        <x:v>IDENTIFIED</x:v>
      </x:c>
      <x:c r="L1409" t="str">
        <x:v>Effectiveness of a Navy remedial exercise intervention.</x:v>
      </x:c>
      <x:c r="M1409"/>
      <x:c r="N1409" t="str">
        <x:v>Croteau, K A; Young, C J</x:v>
      </x:c>
      <x:c r="O1409" t="n">
        <x:v>2000</x:v>
      </x:c>
      <x:c r="P1409" t="str">
        <x:v>Military medicine</x:v>
      </x:c>
      <x:c r="Q1409" t="str">
        <x:v>Journal Article</x:v>
      </x:c>
      <x:c r="R1409" t="str">
        <x:v>Unclear</x:v>
      </x:c>
      <x:c r="S1409" t="str">
        <x:v>Unknown</x:v>
      </x:c>
      <x:c r="T1409" t="str">
        <x:v>eng</x:v>
      </x:c>
      <x:c r="U1409" t="str">
        <x:v>https://pubmed.ncbi.nlm.nih.gov/11050877/</x:v>
      </x:c>
      <x:c r="V1409" t="str"/>
      <x:c r="W1409" t="str">
        <x:f>IF(V1409="","",LOWER(SUBSTITUTE(SUBSTITUTE(SUBSTITUTE(SUBSTITUTE(TRIM(V1409),"https://doi.org/",""),"http://doi.org/",""),"https://dx.doi.org/",""),"doi:","")))</x:f>
      </x:c>
      <x:c r="X1409" t="str">
        <x:v>11050877</x:v>
      </x:c>
      <x:c r="Y1409" t="str"/>
      <x:c r="Z1409"/>
      <x:c r="AA1409" t="str">
        <x:v>PubMed/MEDLINE</x:v>
      </x:c>
      <x:c r="AB1409" t="str">
        <x:v>PUBMED-A-v1.0-2026-08-28</x:v>
      </x:c>
      <x:c r="AC1409" t="str">
        <x:v>SP-PUBMED-A-20260828</x:v>
      </x:c>
      <x:c r="AD1409" s="499" t="n">
        <x:v>46262</x:v>
      </x:c>
      <x:c r="AE1409" s="499" t="n">
        <x:v>46272</x:v>
      </x:c>
      <x:c r="AF1409" t="str">
        <x:v>SIW6DLJW</x:v>
      </x:c>
      <x:c r="AG1409"/>
      <x:c r="AH1409" t="str">
        <x:v>Tactical Athlete → Operational Readiness Brazil</x:v>
      </x:c>
      <x:c r="AI1409" t="str">
        <x:v>evidence-family:A</x:v>
      </x:c>
      <x:c r="AJ1409"/>
      <x:c r="AK1409" t="str">
        <x:f>IF(AJ1409="","",IF(OR(LOWER(AJ1409)="brazil",LOWER(AJ1409)="brasil"),"Yes","No"))</x:f>
      </x:c>
      <x:c r="AL1409"/>
      <x:c r="AM1409"/>
      <x:c r="AN1409"/>
      <x:c r="AO1409"/>
      <x:c r="AP1409"/>
      <x:c r="AQ1409"/>
      <x:c r="AR1409"/>
      <x:c r="AS1409"/>
      <x:c r="AT1409"/>
      <x:c r="AU1409"/>
      <x:c r="AV1409"/>
      <x:c r="AW1409"/>
      <x:c r="AX1409"/>
      <x:c r="AY1409"/>
      <x:c r="AZ1409"/>
      <x:c r="BA1409"/>
      <x:c r="BB1409"/>
      <x:c r="BC1409"/>
      <x:c r="BD1409"/>
      <x:c r="BE1409"/>
      <x:c r="BF1409"/>
      <x:c r="BG1409"/>
      <x:c r="BH1409"/>
      <x:c r="BI1409"/>
      <x:c r="BJ1409"/>
      <x:c r="BK1409"/>
      <x:c r="BL1409"/>
      <x:c r="BM1409"/>
      <x:c r="BN1409"/>
      <x:c r="BO1409"/>
      <x:c r="BP1409"/>
      <x:c r="BQ1409"/>
      <x:c r="BR1409"/>
      <x:c r="BS1409"/>
      <x:c r="BT1409"/>
      <x:c r="BU1409"/>
      <x:c r="BV1409"/>
      <x:c r="BW1409"/>
      <x:c r="BX1409"/>
      <x:c r="BY1409"/>
      <x:c r="BZ1409"/>
      <x:c r="CA1409"/>
      <x:c r="CB1409"/>
      <x:c r="CC1409"/>
      <x:c r="CD1409"/>
      <x:c r="CE1409"/>
      <x:c r="CF1409"/>
      <x:c r="CG1409"/>
      <x:c r="CH1409"/>
      <x:c r="CI1409"/>
      <x:c r="CJ1409" t="str">
        <x:v>Yes</x:v>
      </x:c>
      <x:c r="CK1409" t="str">
        <x:v>Yes</x:v>
      </x:c>
      <x:c r="CL1409" t="str">
        <x:v>Yes</x:v>
      </x:c>
      <x:c r="CM1409" t="str">
        <x:v>Clear</x:v>
      </x:c>
      <x:c r="CN1409" t="str">
        <x:v>Verified — clear</x:v>
      </x:c>
      <x:c r="CO1409" t="n">
        <x:v>46272</x:v>
      </x:c>
      <x:c r="CP1409" t="str">
        <x:v>https://pubmed.ncbi.nlm.nih.gov/11050877/</x:v>
      </x:c>
      <x:c r="CQ1409"/>
      <x:c r="CR1409"/>
      <x:c r="CS1409"/>
      <x:c r="CT1409"/>
      <x:c r="CU1409"/>
      <x:c r="CV1409"/>
      <x:c r="CW1409"/>
      <x:c r="CX1409"/>
      <x:c r="CY1409"/>
      <x:c r="CZ1409"/>
      <x:c r="DA1409"/>
      <x:c r="DB1409" t="str">
        <x:f>IF(L1409="","",IF(AND(COUNT(CU1409:DA1409)=7,OR(CU1409=0,CU1409=1,CU1409=2),OR(CV1409=0,CV1409=1,CV1409=2),OR(CW1409=0,CW1409=1,CW1409=2),OR(CX1409=0,CX1409=1,CX1409=2),OR(CY1409=0,CY1409=1,CY1409=2),OR(CZ1409=0,CZ1409=1,CZ1409=2),OR(DA1409=0,DA1409=1,DA1409=2)),SUM(CU1409:DA1409),""))</x:f>
      </x:c>
      <x:c r="DC1409" t="str">
        <x:f>IF(DB1409="","",ROUND(DB1409/14*10,1))</x:f>
      </x:c>
      <x:c r="DD1409" t="str">
        <x:v>Pending</x:v>
      </x:c>
      <x:c r="DE1409" t="str">
        <x:f>IF(L1409="","",IF(DC1409="","Pending",IF(DD1409="Yes","CONDITIONAL — safety override",IF(DC1409&gt;=8,"HIGH",IF(DC1409&gt;=5,"CONDITIONAL","LOW")))))</x:f>
        <x:v>Pending</x:v>
      </x:c>
      <x:c r="DF1409" t="str">
        <x:v>Pending screening and full-text appraisal; no transferability judgment made at identification.</x:v>
      </x:c>
      <x:c r="DG1409"/>
      <x:c r="DH1409"/>
      <x:c r="DI1409"/>
      <x:c r="DJ1409"/>
      <x:c r="DK1409"/>
      <x:c r="DL1409"/>
      <x:c r="DM1409"/>
      <x:c r="DN1409"/>
      <x:c r="DO1409"/>
      <x:c r="DP1409"/>
      <x:c r="DQ1409"/>
      <x:c r="DR1409"/>
      <x:c r="DS1409"/>
      <x:c r="DT1409"/>
      <x:c r="DU1409"/>
      <x:c r="DV1409"/>
      <x:c r="DW1409"/>
      <x:c r="DX1409"/>
      <x:c r="DY1409"/>
      <x:c r="DZ1409" t="str">
        <x:v>Title/abstract screening alone does not establish effectiveness, causality, methodological quality, transferability to Brazilian public safety or an institutional recommendation.</x:v>
      </x:c>
      <x:c r="EA1409" t="str">
        <x:v>Pending</x:v>
      </x:c>
      <x:c r="EB1409" t="str">
        <x:f>IF(L1409="","",IF(EC1409="READY","Yes","No / Pending"))</x:f>
        <x:v>No / Pending</x:v>
      </x:c>
      <x:c r="EC1409" t="str">
        <x:f>IF(L1409="","",IF(OR(ISNUMBER(SEARCH("Retracted Publication",Q1409)),CM1409="Retracted",CN1409="Retracted",CM1409="Expression of Concern",CN1409="Expression of Concern",F1409="Not used",CG1409="Critical",CH1409="High",CH1409="Critical"),"BLOCKED — integrity or use restriction",IF(AND(CJ1409="Yes",CK1409="Yes",CL1409="Yes"),IF(AND(CM1409="Clear",CN1409="Verified — clear"),IF(AND(AND(LEN(TRIM(CF1409))&gt;0,LEFT(LOWER(TRIM(CF1409)),7)&lt;&gt;"pending"),OR(CG1409="High",CG1409="Moderate"),OR(CH1409="Low",CH1409="Some concerns",CH1409="Not applicable")),IF(AND(DD1409="No",OR(DE1409="HIGH",DE1409="CONDITIONAL"),AND(LEN(TRIM(DF1409))&gt;0,LEFT(LOWER(TRIM(DF1409)),7)&lt;&gt;"pending")),IF(AND(AND(LEN(TRIM(DT1409))&gt;0,LEFT(LOWER(TRIM(DT1409)),7)&lt;&gt;"pending"),AND(LEN(TRIM(DU1409))&gt;0,LEFT(LOWER(TRIM(DU1409)),7)&lt;&gt;"pending"),OR(AND(LEN(TRIM(DV1409))&gt;0,LEFT(LOWER(TRIM(DV1409)),7)&lt;&gt;"pending"),AND(LEN(TRIM(DW1409))&gt;0,LEFT(LOWER(TRIM(DW1409)),7)&lt;&gt;"pending")),AND(LEN(TRIM(DX1409))&gt;0,LEFT(LOWER(TRIM(DX1409)),7)&lt;&gt;"pending")),IF(AND(F1409="Claim-ready",OR(EA1409="Strong",EA1409="Moderate"),AND(LEN(TRIM(G1409))&gt;0,LEFT(LOWER(TRIM(G1409)),7)&lt;&gt;"pending"),G1409&lt;&gt;"No substantive use decision is permitted from identification metadata alone.",AND(LEN(TRIM(DZ1409))&gt;0,LEFT(LOWER(TRIM(DZ1409)),7)&lt;&gt;"pending"),DZ1409&lt;&gt;"Identification metadata alone does not permit any substantive scientific, causal, operational, or institutional claim.",AND(LEN(TRIM(EI1409))&gt;0,LEFT(LOWER(TRIM(EI1409)),7)&lt;&gt;"pending"),ISNUMBER(EH1409),EH1409&gt;0),"READY","PENDING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09" t="str">
        <x:v>Pending</x:v>
      </x:c>
      <x:c r="EE1409"/>
      <x:c r="EF1409" t="str">
        <x:v>Pending</x:v>
      </x:c>
      <x:c r="EG1409" t="str">
        <x:v>Pending</x:v>
      </x:c>
      <x:c r="EH1409"/>
      <x:c r="EI1409" s="501"/>
      <x:c r="EJ1409"/>
      <x:c r="EK1409" t="str">
        <x:v>Pending</x:v>
      </x:c>
      <x:c r="EL1409" t="n">
        <x:v>46272</x:v>
      </x:c>
      <x:c r="EM1409" t="str">
        <x:v>Production PubMed record imported and reconciled to Zotero item SIW6DLJW;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09" t="n">
        <x:f>IF(L1409="","",(IF(N1409&lt;&gt;"",1,0)+IF(O1409&lt;&gt;"",1,0)+IF(AJ1409&lt;&gt;"",1,0)+IF(AU1409&lt;&gt;"",1,0)+IF(BE1409&lt;&gt;"",1,0)+IF(CF1409&lt;&gt;"",1,0)+IF(CJ1409="Yes",1,0)+IF(CL1409="Yes",1,0)+IF(DE1409&lt;&gt;"Pending",1,0)+IF(F1409&lt;&gt;"",1,0)+IF(DZ1409&lt;&gt;"",1,0)+IF(EI1409&lt;&gt;"",1,0))/12)</x:f>
        <x:v>0.5</x:v>
      </x:c>
    </x:row>
    <x:row r="1410">
      <x:c r="A1410" t="str">
        <x:v>EV-1407</x:v>
      </x:c>
      <x:c r="B1410" t="str">
        <x:v>Integrity check</x:v>
      </x:c>
      <x:c r="C1410" t="str">
        <x:f>IF(L1410="","",IF(LEFT(EC1410,7)="BLOCKED","🔴 Do not use for conclusion",IF(EB1410="Yes","🟢 Claim-ready","🟡 Caution / context")))</x:f>
        <x:v>🟡 Caution / context</x:v>
      </x:c>
      <x:c r="D1410" t="str">
        <x:f>IF(L1410="","",EC1410)</x:f>
        <x:v>PENDING — appropriate appraisal</x:v>
      </x:c>
      <x:c r="E1410" t="str">
        <x:v>P3 — Medium</x:v>
      </x:c>
      <x:c r="F1410" t="str">
        <x:v>Pending</x:v>
      </x:c>
      <x:c r="G1410" t="str">
        <x:v>Title/abstract identify an explicit operational APHT/medical-readiness topic; retain for full-text assessment.</x:v>
      </x:c>
      <x:c r="H1410" t="str">
        <x:v>Obtain and review lawful full text; confirm human adjudication; then select a design-specific appraisal instrument.</x:v>
      </x:c>
      <x:c r="I1410"/>
      <x:c r="J1410" t="str">
        <x:v>B — APHT / Medical Readiness</x:v>
      </x:c>
      <x:c r="K1410" t="str">
        <x:v>IDENTIFIED</x:v>
      </x:c>
      <x:c r="L1410" t="str">
        <x:v>Digital imaging in transmission electron microscopy.</x:v>
      </x:c>
      <x:c r="M1410"/>
      <x:c r="N1410" t="str">
        <x:v>Fan, G Y; Ellisman, M H</x:v>
      </x:c>
      <x:c r="O1410" t="n">
        <x:v>2000</x:v>
      </x:c>
      <x:c r="P1410" t="str">
        <x:v>Journal of microscopy</x:v>
      </x:c>
      <x:c r="Q1410" t="str">
        <x:v>Journal Article; Research Support, U.S. Gov't, Non-P.H.S.; Research Support, U.S. Gov't, P.H.S.; Review</x:v>
      </x:c>
      <x:c r="R1410" t="str">
        <x:v>Unclear</x:v>
      </x:c>
      <x:c r="S1410" t="str">
        <x:v>Unknown</x:v>
      </x:c>
      <x:c r="T1410" t="str">
        <x:v>eng</x:v>
      </x:c>
      <x:c r="U1410" t="str">
        <x:v>https://pubmed.ncbi.nlm.nih.gov/11012823/</x:v>
      </x:c>
      <x:c r="V1410" t="str">
        <x:v>10.1046/j.1365-2818.2000.00737.x</x:v>
      </x:c>
      <x:c r="W1410" t="str">
        <x:f>IF(V1410="","",LOWER(SUBSTITUTE(SUBSTITUTE(SUBSTITUTE(SUBSTITUTE(TRIM(V1410),"https://doi.org/",""),"http://doi.org/",""),"https://dx.doi.org/",""),"doi:","")))</x:f>
        <x:v>10.1046/j.1365-2818.2000.00737.x</x:v>
      </x:c>
      <x:c r="X1410" t="str">
        <x:v>11012823</x:v>
      </x:c>
      <x:c r="Y1410" t="str"/>
      <x:c r="Z1410"/>
      <x:c r="AA1410" t="str">
        <x:v>PubMed/MEDLINE</x:v>
      </x:c>
      <x:c r="AB1410" t="str">
        <x:v>PUBMED-B-v1.0-2026-08-28</x:v>
      </x:c>
      <x:c r="AC1410" t="str">
        <x:v>SP-PUBMED-B-20260828</x:v>
      </x:c>
      <x:c r="AD1410" s="499" t="n">
        <x:v>46262</x:v>
      </x:c>
      <x:c r="AE1410" s="499" t="n">
        <x:v>46272</x:v>
      </x:c>
      <x:c r="AF1410" t="str">
        <x:v>9MSSCPRK</x:v>
      </x:c>
      <x:c r="AG1410"/>
      <x:c r="AH1410" t="str">
        <x:v>Tactical Athlete → Operational Readiness Brazil</x:v>
      </x:c>
      <x:c r="AI1410" t="str">
        <x:v>evidence-family:B</x:v>
      </x:c>
      <x:c r="AJ1410"/>
      <x:c r="AK1410" t="str">
        <x:f>IF(AJ1410="","",IF(OR(LOWER(AJ1410)="brazil",LOWER(AJ1410)="brasil"),"Yes","No"))</x:f>
      </x:c>
      <x:c r="AL1410"/>
      <x:c r="AM1410"/>
      <x:c r="AN1410"/>
      <x:c r="AO1410"/>
      <x:c r="AP1410"/>
      <x:c r="AQ1410"/>
      <x:c r="AR1410"/>
      <x:c r="AS1410"/>
      <x:c r="AT1410"/>
      <x:c r="AU1410"/>
      <x:c r="AV1410"/>
      <x:c r="AW1410"/>
      <x:c r="AX1410"/>
      <x:c r="AY1410"/>
      <x:c r="AZ1410"/>
      <x:c r="BA1410"/>
      <x:c r="BB1410"/>
      <x:c r="BC1410"/>
      <x:c r="BD1410"/>
      <x:c r="BE1410"/>
      <x:c r="BF1410"/>
      <x:c r="BG1410"/>
      <x:c r="BH1410"/>
      <x:c r="BI1410"/>
      <x:c r="BJ1410"/>
      <x:c r="BK1410"/>
      <x:c r="BL1410"/>
      <x:c r="BM1410"/>
      <x:c r="BN1410"/>
      <x:c r="BO1410"/>
      <x:c r="BP1410"/>
      <x:c r="BQ1410"/>
      <x:c r="BR1410"/>
      <x:c r="BS1410"/>
      <x:c r="BT1410"/>
      <x:c r="BU1410"/>
      <x:c r="BV1410"/>
      <x:c r="BW1410"/>
      <x:c r="BX1410"/>
      <x:c r="BY1410"/>
      <x:c r="BZ1410"/>
      <x:c r="CA1410"/>
      <x:c r="CB1410"/>
      <x:c r="CC1410"/>
      <x:c r="CD1410"/>
      <x:c r="CE1410"/>
      <x:c r="CF1410"/>
      <x:c r="CG1410"/>
      <x:c r="CH1410"/>
      <x:c r="CI1410"/>
      <x:c r="CJ1410" t="str">
        <x:v>Yes</x:v>
      </x:c>
      <x:c r="CK1410" t="str">
        <x:v>Yes</x:v>
      </x:c>
      <x:c r="CL1410" t="str">
        <x:v>Yes</x:v>
      </x:c>
      <x:c r="CM1410" t="str">
        <x:v>Clear</x:v>
      </x:c>
      <x:c r="CN1410" t="str">
        <x:v>Verified — clear</x:v>
      </x:c>
      <x:c r="CO1410" t="n">
        <x:v>46272</x:v>
      </x:c>
      <x:c r="CP1410" t="str">
        <x:v>https://pubmed.ncbi.nlm.nih.gov/11012823/</x:v>
      </x:c>
      <x:c r="CQ1410"/>
      <x:c r="CR1410"/>
      <x:c r="CS1410"/>
      <x:c r="CT1410"/>
      <x:c r="CU1410"/>
      <x:c r="CV1410"/>
      <x:c r="CW1410"/>
      <x:c r="CX1410"/>
      <x:c r="CY1410"/>
      <x:c r="CZ1410"/>
      <x:c r="DA1410"/>
      <x:c r="DB1410" t="str">
        <x:f>IF(L1410="","",IF(AND(COUNT(CU1410:DA1410)=7,OR(CU1410=0,CU1410=1,CU1410=2),OR(CV1410=0,CV1410=1,CV1410=2),OR(CW1410=0,CW1410=1,CW1410=2),OR(CX1410=0,CX1410=1,CX1410=2),OR(CY1410=0,CY1410=1,CY1410=2),OR(CZ1410=0,CZ1410=1,CZ1410=2),OR(DA1410=0,DA1410=1,DA1410=2)),SUM(CU1410:DA1410),""))</x:f>
      </x:c>
      <x:c r="DC1410" t="str">
        <x:f>IF(DB1410="","",ROUND(DB1410/14*10,1))</x:f>
      </x:c>
      <x:c r="DD1410" t="str">
        <x:v>Pending</x:v>
      </x:c>
      <x:c r="DE1410" t="str">
        <x:f>IF(L1410="","",IF(DC1410="","Pending",IF(DD1410="Yes","CONDITIONAL — safety override",IF(DC1410&gt;=8,"HIGH",IF(DC1410&gt;=5,"CONDITIONAL","LOW")))))</x:f>
        <x:v>Pending</x:v>
      </x:c>
      <x:c r="DF1410" t="str">
        <x:v>Pending screening and full-text appraisal; no transferability judgment made at identification.</x:v>
      </x:c>
      <x:c r="DG1410"/>
      <x:c r="DH1410"/>
      <x:c r="DI1410"/>
      <x:c r="DJ1410"/>
      <x:c r="DK1410"/>
      <x:c r="DL1410"/>
      <x:c r="DM1410"/>
      <x:c r="DN1410"/>
      <x:c r="DO1410"/>
      <x:c r="DP1410"/>
      <x:c r="DQ1410"/>
      <x:c r="DR1410"/>
      <x:c r="DS1410"/>
      <x:c r="DT1410"/>
      <x:c r="DU1410"/>
      <x:c r="DV1410"/>
      <x:c r="DW1410"/>
      <x:c r="DX1410"/>
      <x:c r="DY1410"/>
      <x:c r="DZ1410" t="str">
        <x:v>Title/abstract screening alone does not establish effectiveness, causality, methodological quality, transferability to Brazilian public safety or an institutional recommendation.</x:v>
      </x:c>
      <x:c r="EA1410" t="str">
        <x:v>Pending</x:v>
      </x:c>
      <x:c r="EB1410" t="str">
        <x:f>IF(L1410="","",IF(EC1410="READY","Yes","No / Pending"))</x:f>
        <x:v>No / Pending</x:v>
      </x:c>
      <x:c r="EC1410" t="str">
        <x:f>IF(L1410="","",IF(OR(ISNUMBER(SEARCH("Retracted Publication",Q1410)),CM1410="Retracted",CN1410="Retracted",CM1410="Expression of Concern",CN1410="Expression of Concern",F1410="Not used",CG1410="Critical",CH1410="High",CH1410="Critical"),"BLOCKED — integrity or use restriction",IF(AND(CJ1410="Yes",CK1410="Yes",CL1410="Yes"),IF(AND(CM1410="Clear",CN1410="Verified — clear"),IF(AND(AND(LEN(TRIM(CF1410))&gt;0,LEFT(LOWER(TRIM(CF1410)),7)&lt;&gt;"pending"),OR(CG1410="High",CG1410="Moderate"),OR(CH1410="Low",CH1410="Some concerns",CH1410="Not applicable")),IF(AND(DD1410="No",OR(DE1410="HIGH",DE1410="CONDITIONAL"),AND(LEN(TRIM(DF1410))&gt;0,LEFT(LOWER(TRIM(DF1410)),7)&lt;&gt;"pending")),IF(AND(AND(LEN(TRIM(DT1410))&gt;0,LEFT(LOWER(TRIM(DT1410)),7)&lt;&gt;"pending"),AND(LEN(TRIM(DU1410))&gt;0,LEFT(LOWER(TRIM(DU1410)),7)&lt;&gt;"pending"),OR(AND(LEN(TRIM(DV1410))&gt;0,LEFT(LOWER(TRIM(DV1410)),7)&lt;&gt;"pending"),AND(LEN(TRIM(DW1410))&gt;0,LEFT(LOWER(TRIM(DW1410)),7)&lt;&gt;"pending")),AND(LEN(TRIM(DX1410))&gt;0,LEFT(LOWER(TRIM(DX1410)),7)&lt;&gt;"pending")),IF(AND(F1410="Claim-ready",OR(EA1410="Strong",EA1410="Moderate"),AND(LEN(TRIM(G1410))&gt;0,LEFT(LOWER(TRIM(G1410)),7)&lt;&gt;"pending"),G1410&lt;&gt;"No substantive use decision is permitted from identification metadata alone.",AND(LEN(TRIM(DZ1410))&gt;0,LEFT(LOWER(TRIM(DZ1410)),7)&lt;&gt;"pending"),DZ1410&lt;&gt;"Identification metadata alone does not permit any substantive scientific, causal, operational, or institutional claim.",AND(LEN(TRIM(EI1410))&gt;0,LEFT(LOWER(TRIM(EI1410)),7)&lt;&gt;"pending"),ISNUMBER(EH1410),EH1410&gt;0),"READY","PENDING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0" t="str">
        <x:v>Pending</x:v>
      </x:c>
      <x:c r="EE1410"/>
      <x:c r="EF1410" t="str">
        <x:v>Pending</x:v>
      </x:c>
      <x:c r="EG1410" t="str">
        <x:v>Pending</x:v>
      </x:c>
      <x:c r="EH1410"/>
      <x:c r="EI1410" s="501"/>
      <x:c r="EJ1410"/>
      <x:c r="EK1410" t="str">
        <x:v>Pending</x:v>
      </x:c>
      <x:c r="EL1410" t="n">
        <x:v>46272</x:v>
      </x:c>
      <x:c r="EM1410" t="str">
        <x:v>Production PubMed record imported and reconciled to Zotero item 9MSSCPRK;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0" t="n">
        <x:f>IF(L1410="","",(IF(N1410&lt;&gt;"",1,0)+IF(O1410&lt;&gt;"",1,0)+IF(AJ1410&lt;&gt;"",1,0)+IF(AU1410&lt;&gt;"",1,0)+IF(BE1410&lt;&gt;"",1,0)+IF(CF1410&lt;&gt;"",1,0)+IF(CJ1410="Yes",1,0)+IF(CL1410="Yes",1,0)+IF(DE1410&lt;&gt;"Pending",1,0)+IF(F1410&lt;&gt;"",1,0)+IF(DZ1410&lt;&gt;"",1,0)+IF(EI1410&lt;&gt;"",1,0))/12)</x:f>
        <x:v>0.5</x:v>
      </x:c>
    </x:row>
    <x:row r="1411">
      <x:c r="A1411" t="str">
        <x:v>EV-1408</x:v>
      </x:c>
      <x:c r="B1411" t="str">
        <x:v>Integrity check</x:v>
      </x:c>
      <x:c r="C1411" t="str">
        <x:f>IF(L1411="","",IF(LEFT(EC1411,7)="BLOCKED","🔴 Do not use for conclusion",IF(EB1411="Yes","🟢 Claim-ready","🟡 Caution / context")))</x:f>
        <x:v>🟡 Caution / context</x:v>
      </x:c>
      <x:c r="D1411" t="str">
        <x:f>IF(L1411="","",EC1411)</x:f>
        <x:v>PENDING — appropriate appraisal</x:v>
      </x:c>
      <x:c r="E1411" t="str">
        <x:v>P3 — Medium</x:v>
      </x:c>
      <x:c r="F1411" t="str">
        <x:v>Pending</x:v>
      </x:c>
      <x:c r="G1411" t="str">
        <x:v>Title/abstract identify an explicit tactical/public-safety context and readiness domain; retain for full-text assessment.</x:v>
      </x:c>
      <x:c r="H1411" t="str">
        <x:v>Obtain and review lawful full text; confirm human adjudication; then select a design-specific appraisal instrument.</x:v>
      </x:c>
      <x:c r="I1411"/>
      <x:c r="J1411" t="str">
        <x:v>A — Core</x:v>
      </x:c>
      <x:c r="K1411" t="str">
        <x:v>IDENTIFIED</x:v>
      </x:c>
      <x:c r="L1411" t="str">
        <x:v>Hospitalization due to injuries in the military. Evaluation of current data and recommendations on their use for injury prevention.</x:v>
      </x:c>
      <x:c r="M1411"/>
      <x:c r="N1411" t="str">
        <x:v>Smith, G S; Dannenberg, A L; Amoroso, P J</x:v>
      </x:c>
      <x:c r="O1411" t="n">
        <x:v>2000</x:v>
      </x:c>
      <x:c r="P1411" t="str">
        <x:v>American journal of preventive medicine</x:v>
      </x:c>
      <x:c r="Q1411" t="str">
        <x:v>Journal Article; Research Support, Non-U.S. Gov't; Research Support, U.S. Gov't, Non-P.H.S.; Research Support, U.S. Gov't, P.H.S.</x:v>
      </x:c>
      <x:c r="R1411" t="str">
        <x:v>Unclear</x:v>
      </x:c>
      <x:c r="S1411" t="str">
        <x:v>Unknown</x:v>
      </x:c>
      <x:c r="T1411" t="str">
        <x:v>eng</x:v>
      </x:c>
      <x:c r="U1411" t="str">
        <x:v>https://pubmed.ncbi.nlm.nih.gov/10736540/</x:v>
      </x:c>
      <x:c r="V1411" t="str">
        <x:v>10.1016/s0749-3797(99)00171-3</x:v>
      </x:c>
      <x:c r="W1411" t="str">
        <x:f>IF(V1411="","",LOWER(SUBSTITUTE(SUBSTITUTE(SUBSTITUTE(SUBSTITUTE(TRIM(V1411),"https://doi.org/",""),"http://doi.org/",""),"https://dx.doi.org/",""),"doi:","")))</x:f>
        <x:v>10.1016/s0749-3797(99)00171-3</x:v>
      </x:c>
      <x:c r="X1411" t="str">
        <x:v>10736540</x:v>
      </x:c>
      <x:c r="Y1411" t="str"/>
      <x:c r="Z1411"/>
      <x:c r="AA1411" t="str">
        <x:v>PubMed/MEDLINE</x:v>
      </x:c>
      <x:c r="AB1411" t="str">
        <x:v>PUBMED-A-v1.0-2026-08-28</x:v>
      </x:c>
      <x:c r="AC1411" t="str">
        <x:v>SP-PUBMED-A-20260828</x:v>
      </x:c>
      <x:c r="AD1411" s="499" t="n">
        <x:v>46262</x:v>
      </x:c>
      <x:c r="AE1411" s="499" t="n">
        <x:v>46272</x:v>
      </x:c>
      <x:c r="AF1411" t="str">
        <x:v>J4R5SMQC</x:v>
      </x:c>
      <x:c r="AG1411"/>
      <x:c r="AH1411" t="str">
        <x:v>Tactical Athlete → Operational Readiness Brazil</x:v>
      </x:c>
      <x:c r="AI1411" t="str">
        <x:v>evidence-family:A</x:v>
      </x:c>
      <x:c r="AJ1411"/>
      <x:c r="AK1411" t="str">
        <x:f>IF(AJ1411="","",IF(OR(LOWER(AJ1411)="brazil",LOWER(AJ1411)="brasil"),"Yes","No"))</x:f>
      </x:c>
      <x:c r="AL1411"/>
      <x:c r="AM1411"/>
      <x:c r="AN1411"/>
      <x:c r="AO1411"/>
      <x:c r="AP1411"/>
      <x:c r="AQ1411"/>
      <x:c r="AR1411"/>
      <x:c r="AS1411"/>
      <x:c r="AT1411"/>
      <x:c r="AU1411"/>
      <x:c r="AV1411"/>
      <x:c r="AW1411"/>
      <x:c r="AX1411"/>
      <x:c r="AY1411"/>
      <x:c r="AZ1411"/>
      <x:c r="BA1411"/>
      <x:c r="BB1411"/>
      <x:c r="BC1411"/>
      <x:c r="BD1411"/>
      <x:c r="BE1411"/>
      <x:c r="BF1411"/>
      <x:c r="BG1411"/>
      <x:c r="BH1411"/>
      <x:c r="BI1411"/>
      <x:c r="BJ1411"/>
      <x:c r="BK1411"/>
      <x:c r="BL1411"/>
      <x:c r="BM1411"/>
      <x:c r="BN1411"/>
      <x:c r="BO1411"/>
      <x:c r="BP1411"/>
      <x:c r="BQ1411"/>
      <x:c r="BR1411"/>
      <x:c r="BS1411"/>
      <x:c r="BT1411"/>
      <x:c r="BU1411"/>
      <x:c r="BV1411"/>
      <x:c r="BW1411"/>
      <x:c r="BX1411"/>
      <x:c r="BY1411"/>
      <x:c r="BZ1411"/>
      <x:c r="CA1411"/>
      <x:c r="CB1411"/>
      <x:c r="CC1411"/>
      <x:c r="CD1411"/>
      <x:c r="CE1411"/>
      <x:c r="CF1411"/>
      <x:c r="CG1411"/>
      <x:c r="CH1411"/>
      <x:c r="CI1411"/>
      <x:c r="CJ1411" t="str">
        <x:v>Yes</x:v>
      </x:c>
      <x:c r="CK1411" t="str">
        <x:v>Yes</x:v>
      </x:c>
      <x:c r="CL1411" t="str">
        <x:v>Yes</x:v>
      </x:c>
      <x:c r="CM1411" t="str">
        <x:v>Clear</x:v>
      </x:c>
      <x:c r="CN1411" t="str">
        <x:v>Verified — clear</x:v>
      </x:c>
      <x:c r="CO1411" t="n">
        <x:v>46272</x:v>
      </x:c>
      <x:c r="CP1411" t="str">
        <x:v>https://pubmed.ncbi.nlm.nih.gov/10736540/</x:v>
      </x:c>
      <x:c r="CQ1411"/>
      <x:c r="CR1411"/>
      <x:c r="CS1411"/>
      <x:c r="CT1411"/>
      <x:c r="CU1411"/>
      <x:c r="CV1411"/>
      <x:c r="CW1411"/>
      <x:c r="CX1411"/>
      <x:c r="CY1411"/>
      <x:c r="CZ1411"/>
      <x:c r="DA1411"/>
      <x:c r="DB1411" t="str">
        <x:f>IF(L1411="","",IF(AND(COUNT(CU1411:DA1411)=7,OR(CU1411=0,CU1411=1,CU1411=2),OR(CV1411=0,CV1411=1,CV1411=2),OR(CW1411=0,CW1411=1,CW1411=2),OR(CX1411=0,CX1411=1,CX1411=2),OR(CY1411=0,CY1411=1,CY1411=2),OR(CZ1411=0,CZ1411=1,CZ1411=2),OR(DA1411=0,DA1411=1,DA1411=2)),SUM(CU1411:DA1411),""))</x:f>
      </x:c>
      <x:c r="DC1411" t="str">
        <x:f>IF(DB1411="","",ROUND(DB1411/14*10,1))</x:f>
      </x:c>
      <x:c r="DD1411" t="str">
        <x:v>Pending</x:v>
      </x:c>
      <x:c r="DE1411" t="str">
        <x:f>IF(L1411="","",IF(DC1411="","Pending",IF(DD1411="Yes","CONDITIONAL — safety override",IF(DC1411&gt;=8,"HIGH",IF(DC1411&gt;=5,"CONDITIONAL","LOW")))))</x:f>
        <x:v>Pending</x:v>
      </x:c>
      <x:c r="DF1411" t="str">
        <x:v>Pending screening and full-text appraisal; no transferability judgment made at identification.</x:v>
      </x:c>
      <x:c r="DG1411"/>
      <x:c r="DH1411"/>
      <x:c r="DI1411"/>
      <x:c r="DJ1411"/>
      <x:c r="DK1411"/>
      <x:c r="DL1411"/>
      <x:c r="DM1411"/>
      <x:c r="DN1411"/>
      <x:c r="DO1411"/>
      <x:c r="DP1411"/>
      <x:c r="DQ1411"/>
      <x:c r="DR1411"/>
      <x:c r="DS1411"/>
      <x:c r="DT1411"/>
      <x:c r="DU1411"/>
      <x:c r="DV1411"/>
      <x:c r="DW1411"/>
      <x:c r="DX1411"/>
      <x:c r="DY1411"/>
      <x:c r="DZ1411" t="str">
        <x:v>Title/abstract screening alone does not establish effectiveness, causality, methodological quality, transferability to Brazilian public safety or an institutional recommendation.</x:v>
      </x:c>
      <x:c r="EA1411" t="str">
        <x:v>Pending</x:v>
      </x:c>
      <x:c r="EB1411" t="str">
        <x:f>IF(L1411="","",IF(EC1411="READY","Yes","No / Pending"))</x:f>
        <x:v>No / Pending</x:v>
      </x:c>
      <x:c r="EC1411" t="str">
        <x:f>IF(L1411="","",IF(OR(ISNUMBER(SEARCH("Retracted Publication",Q1411)),CM1411="Retracted",CN1411="Retracted",CM1411="Expression of Concern",CN1411="Expression of Concern",F1411="Not used",CG1411="Critical",CH1411="High",CH1411="Critical"),"BLOCKED — integrity or use restriction",IF(AND(CJ1411="Yes",CK1411="Yes",CL1411="Yes"),IF(AND(CM1411="Clear",CN1411="Verified — clear"),IF(AND(AND(LEN(TRIM(CF1411))&gt;0,LEFT(LOWER(TRIM(CF1411)),7)&lt;&gt;"pending"),OR(CG1411="High",CG1411="Moderate"),OR(CH1411="Low",CH1411="Some concerns",CH1411="Not applicable")),IF(AND(DD1411="No",OR(DE1411="HIGH",DE1411="CONDITIONAL"),AND(LEN(TRIM(DF1411))&gt;0,LEFT(LOWER(TRIM(DF1411)),7)&lt;&gt;"pending")),IF(AND(AND(LEN(TRIM(DT1411))&gt;0,LEFT(LOWER(TRIM(DT1411)),7)&lt;&gt;"pending"),AND(LEN(TRIM(DU1411))&gt;0,LEFT(LOWER(TRIM(DU1411)),7)&lt;&gt;"pending"),OR(AND(LEN(TRIM(DV1411))&gt;0,LEFT(LOWER(TRIM(DV1411)),7)&lt;&gt;"pending"),AND(LEN(TRIM(DW1411))&gt;0,LEFT(LOWER(TRIM(DW1411)),7)&lt;&gt;"pending")),AND(LEN(TRIM(DX1411))&gt;0,LEFT(LOWER(TRIM(DX1411)),7)&lt;&gt;"pending")),IF(AND(F1411="Claim-ready",OR(EA1411="Strong",EA1411="Moderate"),AND(LEN(TRIM(G1411))&gt;0,LEFT(LOWER(TRIM(G1411)),7)&lt;&gt;"pending"),G1411&lt;&gt;"No substantive use decision is permitted from identification metadata alone.",AND(LEN(TRIM(DZ1411))&gt;0,LEFT(LOWER(TRIM(DZ1411)),7)&lt;&gt;"pending"),DZ1411&lt;&gt;"Identification metadata alone does not permit any substantive scientific, causal, operational, or institutional claim.",AND(LEN(TRIM(EI1411))&gt;0,LEFT(LOWER(TRIM(EI1411)),7)&lt;&gt;"pending"),ISNUMBER(EH1411),EH1411&gt;0),"READY","PENDING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1" t="str">
        <x:v>Pending</x:v>
      </x:c>
      <x:c r="EE1411"/>
      <x:c r="EF1411" t="str">
        <x:v>Pending</x:v>
      </x:c>
      <x:c r="EG1411" t="str">
        <x:v>Pending</x:v>
      </x:c>
      <x:c r="EH1411"/>
      <x:c r="EI1411" s="501"/>
      <x:c r="EJ1411"/>
      <x:c r="EK1411" t="str">
        <x:v>Pending</x:v>
      </x:c>
      <x:c r="EL1411" t="n">
        <x:v>46272</x:v>
      </x:c>
      <x:c r="EM1411" t="str">
        <x:v>Production PubMed record imported and reconciled to Zotero item J4R5SMQC;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1" t="n">
        <x:f>IF(L1411="","",(IF(N1411&lt;&gt;"",1,0)+IF(O1411&lt;&gt;"",1,0)+IF(AJ1411&lt;&gt;"",1,0)+IF(AU1411&lt;&gt;"",1,0)+IF(BE1411&lt;&gt;"",1,0)+IF(CF1411&lt;&gt;"",1,0)+IF(CJ1411="Yes",1,0)+IF(CL1411="Yes",1,0)+IF(DE1411&lt;&gt;"Pending",1,0)+IF(F1411&lt;&gt;"",1,0)+IF(DZ1411&lt;&gt;"",1,0)+IF(EI1411&lt;&gt;"",1,0))/12)</x:f>
        <x:v>0.5</x:v>
      </x:c>
    </x:row>
    <x:row r="1412">
      <x:c r="A1412" t="str">
        <x:v>EV-1409</x:v>
      </x:c>
      <x:c r="B1412" t="str">
        <x:v>Integrity check</x:v>
      </x:c>
      <x:c r="C1412" t="str">
        <x:f>IF(L1412="","",IF(LEFT(EC1412,7)="BLOCKED","🔴 Do not use for conclusion",IF(EB1412="Yes","🟢 Claim-ready","🟡 Caution / context")))</x:f>
        <x:v>🟡 Caution / context</x:v>
      </x:c>
      <x:c r="D1412" t="str">
        <x:f>IF(L1412="","",EC1412)</x:f>
        <x:v>PENDING — appropriate appraisal</x:v>
      </x:c>
      <x:c r="E1412" t="str">
        <x:v>P3 — Medium</x:v>
      </x:c>
      <x:c r="F1412" t="str">
        <x:v>Pending</x:v>
      </x:c>
      <x:c r="G1412" t="str">
        <x:v>Title/abstract identify an explicit tactical/public-safety context and readiness domain; retain for full-text assessment.</x:v>
      </x:c>
      <x:c r="H1412" t="str">
        <x:v>Obtain and review lawful full text; confirm human adjudication; then select a design-specific appraisal instrument.</x:v>
      </x:c>
      <x:c r="I1412"/>
      <x:c r="J1412" t="str">
        <x:v>A — Core</x:v>
      </x:c>
      <x:c r="K1412" t="str">
        <x:v>IDENTIFIED</x:v>
      </x:c>
      <x:c r="L1412" t="str">
        <x:v>Shipboard impact of a probable Norwalk virus outbreak from coastal Japan.</x:v>
      </x:c>
      <x:c r="M1412"/>
      <x:c r="N1412" t="str">
        <x:v>Corwin, A L; Soderquist, R; Edwards, M; White, A; Beecham, J; Mills, P; Larasati, R P; Subekti, D; Ansari, T; Burans, J; Oyofo, B</x:v>
      </x:c>
      <x:c r="O1412" t="n">
        <x:v>1999</x:v>
      </x:c>
      <x:c r="P1412" t="str">
        <x:v>The American journal of tropical medicine and hygiene</x:v>
      </x:c>
      <x:c r="Q1412" t="str">
        <x:v>Journal Article; Research Support, U.S. Gov't, Non-P.H.S.</x:v>
      </x:c>
      <x:c r="R1412" t="str">
        <x:v>Unclear</x:v>
      </x:c>
      <x:c r="S1412" t="str">
        <x:v>Unknown</x:v>
      </x:c>
      <x:c r="T1412" t="str">
        <x:v>eng</x:v>
      </x:c>
      <x:c r="U1412" t="str">
        <x:v>https://pubmed.ncbi.nlm.nih.gov/10674667/</x:v>
      </x:c>
      <x:c r="V1412" t="str">
        <x:v>10.4269/ajtmh.1999.61.898</x:v>
      </x:c>
      <x:c r="W1412" t="str">
        <x:f>IF(V1412="","",LOWER(SUBSTITUTE(SUBSTITUTE(SUBSTITUTE(SUBSTITUTE(TRIM(V1412),"https://doi.org/",""),"http://doi.org/",""),"https://dx.doi.org/",""),"doi:","")))</x:f>
        <x:v>10.4269/ajtmh.1999.61.898</x:v>
      </x:c>
      <x:c r="X1412" t="str">
        <x:v>10674667</x:v>
      </x:c>
      <x:c r="Y1412" t="str"/>
      <x:c r="Z1412"/>
      <x:c r="AA1412" t="str">
        <x:v>PubMed/MEDLINE</x:v>
      </x:c>
      <x:c r="AB1412" t="str">
        <x:v>PUBMED-A-v1.0-2026-08-28</x:v>
      </x:c>
      <x:c r="AC1412" t="str">
        <x:v>SP-PUBMED-A-20260828</x:v>
      </x:c>
      <x:c r="AD1412" s="499" t="n">
        <x:v>46262</x:v>
      </x:c>
      <x:c r="AE1412" s="499" t="n">
        <x:v>46272</x:v>
      </x:c>
      <x:c r="AF1412" t="str">
        <x:v>IVDTJ5GN</x:v>
      </x:c>
      <x:c r="AG1412"/>
      <x:c r="AH1412" t="str">
        <x:v>Tactical Athlete → Operational Readiness Brazil</x:v>
      </x:c>
      <x:c r="AI1412" t="str">
        <x:v>evidence-family:A</x:v>
      </x:c>
      <x:c r="AJ1412"/>
      <x:c r="AK1412" t="str">
        <x:f>IF(AJ1412="","",IF(OR(LOWER(AJ1412)="brazil",LOWER(AJ1412)="brasil"),"Yes","No"))</x:f>
      </x:c>
      <x:c r="AL1412"/>
      <x:c r="AM1412"/>
      <x:c r="AN1412"/>
      <x:c r="AO1412"/>
      <x:c r="AP1412"/>
      <x:c r="AQ1412"/>
      <x:c r="AR1412"/>
      <x:c r="AS1412"/>
      <x:c r="AT1412"/>
      <x:c r="AU1412"/>
      <x:c r="AV1412"/>
      <x:c r="AW1412"/>
      <x:c r="AX1412"/>
      <x:c r="AY1412"/>
      <x:c r="AZ1412"/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/>
      <x:c r="BO1412"/>
      <x:c r="BP1412"/>
      <x:c r="BQ1412"/>
      <x:c r="BR1412"/>
      <x:c r="BS1412"/>
      <x:c r="BT1412"/>
      <x:c r="BU1412"/>
      <x:c r="BV1412"/>
      <x:c r="BW1412"/>
      <x:c r="BX1412"/>
      <x:c r="BY1412"/>
      <x:c r="BZ1412"/>
      <x:c r="CA1412"/>
      <x:c r="CB1412"/>
      <x:c r="CC1412"/>
      <x:c r="CD1412"/>
      <x:c r="CE1412"/>
      <x:c r="CF1412"/>
      <x:c r="CG1412"/>
      <x:c r="CH1412"/>
      <x:c r="CI1412"/>
      <x:c r="CJ1412" t="str">
        <x:v>Yes</x:v>
      </x:c>
      <x:c r="CK1412" t="str">
        <x:v>Yes</x:v>
      </x:c>
      <x:c r="CL1412" t="str">
        <x:v>Yes</x:v>
      </x:c>
      <x:c r="CM1412" t="str">
        <x:v>Clear</x:v>
      </x:c>
      <x:c r="CN1412" t="str">
        <x:v>Verified — clear</x:v>
      </x:c>
      <x:c r="CO1412" t="n">
        <x:v>46272</x:v>
      </x:c>
      <x:c r="CP1412" t="str">
        <x:v>https://pubmed.ncbi.nlm.nih.gov/10674667/</x:v>
      </x:c>
      <x:c r="CQ1412"/>
      <x:c r="CR1412"/>
      <x:c r="CS1412"/>
      <x:c r="CT1412"/>
      <x:c r="CU1412"/>
      <x:c r="CV1412"/>
      <x:c r="CW1412"/>
      <x:c r="CX1412"/>
      <x:c r="CY1412"/>
      <x:c r="CZ1412"/>
      <x:c r="DA1412"/>
      <x:c r="DB1412" t="str">
        <x:f>IF(L1412="","",IF(AND(COUNT(CU1412:DA1412)=7,OR(CU1412=0,CU1412=1,CU1412=2),OR(CV1412=0,CV1412=1,CV1412=2),OR(CW1412=0,CW1412=1,CW1412=2),OR(CX1412=0,CX1412=1,CX1412=2),OR(CY1412=0,CY1412=1,CY1412=2),OR(CZ1412=0,CZ1412=1,CZ1412=2),OR(DA1412=0,DA1412=1,DA1412=2)),SUM(CU1412:DA1412),""))</x:f>
      </x:c>
      <x:c r="DC1412" t="str">
        <x:f>IF(DB1412="","",ROUND(DB1412/14*10,1))</x:f>
      </x:c>
      <x:c r="DD1412" t="str">
        <x:v>Pending</x:v>
      </x:c>
      <x:c r="DE1412" t="str">
        <x:f>IF(L1412="","",IF(DC1412="","Pending",IF(DD1412="Yes","CONDITIONAL — safety override",IF(DC1412&gt;=8,"HIGH",IF(DC1412&gt;=5,"CONDITIONAL","LOW")))))</x:f>
        <x:v>Pending</x:v>
      </x:c>
      <x:c r="DF1412" t="str">
        <x:v>Pending screening and full-text appraisal; no transferability judgment made at identification.</x:v>
      </x:c>
      <x:c r="DG1412"/>
      <x:c r="DH1412"/>
      <x:c r="DI1412"/>
      <x:c r="DJ1412"/>
      <x:c r="DK1412"/>
      <x:c r="DL1412"/>
      <x:c r="DM1412"/>
      <x:c r="DN1412"/>
      <x:c r="DO1412"/>
      <x:c r="DP1412"/>
      <x:c r="DQ1412"/>
      <x:c r="DR1412"/>
      <x:c r="DS1412"/>
      <x:c r="DT1412"/>
      <x:c r="DU1412"/>
      <x:c r="DV1412"/>
      <x:c r="DW1412"/>
      <x:c r="DX1412"/>
      <x:c r="DY1412"/>
      <x:c r="DZ1412" t="str">
        <x:v>Title/abstract screening alone does not establish effectiveness, causality, methodological quality, transferability to Brazilian public safety or an institutional recommendation.</x:v>
      </x:c>
      <x:c r="EA1412" t="str">
        <x:v>Pending</x:v>
      </x:c>
      <x:c r="EB1412" t="str">
        <x:f>IF(L1412="","",IF(EC1412="READY","Yes","No / Pending"))</x:f>
        <x:v>No / Pending</x:v>
      </x:c>
      <x:c r="EC1412" t="str">
        <x:f>IF(L1412="","",IF(OR(ISNUMBER(SEARCH("Retracted Publication",Q1412)),CM1412="Retracted",CN1412="Retracted",CM1412="Expression of Concern",CN1412="Expression of Concern",F1412="Not used",CG1412="Critical",CH1412="High",CH1412="Critical"),"BLOCKED — integrity or use restriction",IF(AND(CJ1412="Yes",CK1412="Yes",CL1412="Yes"),IF(AND(CM1412="Clear",CN1412="Verified — clear"),IF(AND(AND(LEN(TRIM(CF1412))&gt;0,LEFT(LOWER(TRIM(CF1412)),7)&lt;&gt;"pending"),OR(CG1412="High",CG1412="Moderate"),OR(CH1412="Low",CH1412="Some concerns",CH1412="Not applicable")),IF(AND(DD1412="No",OR(DE1412="HIGH",DE1412="CONDITIONAL"),AND(LEN(TRIM(DF1412))&gt;0,LEFT(LOWER(TRIM(DF1412)),7)&lt;&gt;"pending")),IF(AND(AND(LEN(TRIM(DT1412))&gt;0,LEFT(LOWER(TRIM(DT1412)),7)&lt;&gt;"pending"),AND(LEN(TRIM(DU1412))&gt;0,LEFT(LOWER(TRIM(DU1412)),7)&lt;&gt;"pending"),OR(AND(LEN(TRIM(DV1412))&gt;0,LEFT(LOWER(TRIM(DV1412)),7)&lt;&gt;"pending"),AND(LEN(TRIM(DW1412))&gt;0,LEFT(LOWER(TRIM(DW1412)),7)&lt;&gt;"pending")),AND(LEN(TRIM(DX1412))&gt;0,LEFT(LOWER(TRIM(DX1412)),7)&lt;&gt;"pending")),IF(AND(F1412="Claim-ready",OR(EA1412="Strong",EA1412="Moderate"),AND(LEN(TRIM(G1412))&gt;0,LEFT(LOWER(TRIM(G1412)),7)&lt;&gt;"pending"),G1412&lt;&gt;"No substantive use decision is permitted from identification metadata alone.",AND(LEN(TRIM(DZ1412))&gt;0,LEFT(LOWER(TRIM(DZ1412)),7)&lt;&gt;"pending"),DZ1412&lt;&gt;"Identification metadata alone does not permit any substantive scientific, causal, operational, or institutional claim.",AND(LEN(TRIM(EI1412))&gt;0,LEFT(LOWER(TRIM(EI1412)),7)&lt;&gt;"pending"),ISNUMBER(EH1412),EH1412&gt;0),"READY","PENDING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2" t="str">
        <x:v>Pending</x:v>
      </x:c>
      <x:c r="EE1412"/>
      <x:c r="EF1412" t="str">
        <x:v>Pending</x:v>
      </x:c>
      <x:c r="EG1412" t="str">
        <x:v>Pending</x:v>
      </x:c>
      <x:c r="EH1412"/>
      <x:c r="EI1412" s="501"/>
      <x:c r="EJ1412"/>
      <x:c r="EK1412" t="str">
        <x:v>Pending</x:v>
      </x:c>
      <x:c r="EL1412" t="n">
        <x:v>46272</x:v>
      </x:c>
      <x:c r="EM1412" t="str">
        <x:v>Production PubMed record imported and reconciled to Zotero item IVDTJ5GN;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2" t="n">
        <x:f>IF(L1412="","",(IF(N1412&lt;&gt;"",1,0)+IF(O1412&lt;&gt;"",1,0)+IF(AJ1412&lt;&gt;"",1,0)+IF(AU1412&lt;&gt;"",1,0)+IF(BE1412&lt;&gt;"",1,0)+IF(CF1412&lt;&gt;"",1,0)+IF(CJ1412="Yes",1,0)+IF(CL1412="Yes",1,0)+IF(DE1412&lt;&gt;"Pending",1,0)+IF(F1412&lt;&gt;"",1,0)+IF(DZ1412&lt;&gt;"",1,0)+IF(EI1412&lt;&gt;"",1,0))/12)</x:f>
        <x:v>0.5</x:v>
      </x:c>
    </x:row>
    <x:row r="1413">
      <x:c r="A1413" t="str">
        <x:v>EV-1410</x:v>
      </x:c>
      <x:c r="B1413" t="str">
        <x:v>Integrity check</x:v>
      </x:c>
      <x:c r="C1413" t="str">
        <x:f>IF(L1413="","",IF(LEFT(EC1413,7)="BLOCKED","🔴 Do not use for conclusion",IF(EB1413="Yes","🟢 Claim-ready","🟡 Caution / context")))</x:f>
        <x:v>🟡 Caution / context</x:v>
      </x:c>
      <x:c r="D1413" t="str">
        <x:f>IF(L1413="","",EC1413)</x:f>
        <x:v>PENDING — appropriate appraisal</x:v>
      </x:c>
      <x:c r="E1413" t="str">
        <x:v>P3 — Medium</x:v>
      </x:c>
      <x:c r="F1413" t="str">
        <x:v>Pending</x:v>
      </x:c>
      <x:c r="G1413" t="str">
        <x:v>Title/abstract identify an explicit tactical/public-safety context and readiness domain; retain for full-text assessment.</x:v>
      </x:c>
      <x:c r="H1413" t="str">
        <x:v>Obtain and review lawful full text; confirm human adjudication; then select a design-specific appraisal instrument.</x:v>
      </x:c>
      <x:c r="I1413"/>
      <x:c r="J1413" t="str">
        <x:v>B — APHT / Medical Readiness</x:v>
      </x:c>
      <x:c r="K1413" t="str">
        <x:v>IDENTIFIED</x:v>
      </x:c>
      <x:c r="L1413" t="str">
        <x:v>Taking care of the "good guys:" a trauma center-based model of medical support for tactical law enforcement.</x:v>
      </x:c>
      <x:c r="M1413"/>
      <x:c r="N1413" t="str">
        <x:v>Lavery, R F; Adis, M D; Doran, J V; Corrice, M A; Tortella, B J; Livingston, D H</x:v>
      </x:c>
      <x:c r="O1413" t="n">
        <x:v>2000</x:v>
      </x:c>
      <x:c r="P1413" t="str">
        <x:v>The Journal of trauma</x:v>
      </x:c>
      <x:c r="Q1413" t="str">
        <x:v>Journal Article</x:v>
      </x:c>
      <x:c r="R1413" t="str">
        <x:v>Unclear</x:v>
      </x:c>
      <x:c r="S1413" t="str">
        <x:v>Unknown</x:v>
      </x:c>
      <x:c r="T1413" t="str">
        <x:v>eng</x:v>
      </x:c>
      <x:c r="U1413" t="str">
        <x:v>https://pubmed.ncbi.nlm.nih.gov/10647577/</x:v>
      </x:c>
      <x:c r="V1413" t="str">
        <x:v>10.1097/00005373-200001000-00022</x:v>
      </x:c>
      <x:c r="W1413" t="str">
        <x:f>IF(V1413="","",LOWER(SUBSTITUTE(SUBSTITUTE(SUBSTITUTE(SUBSTITUTE(TRIM(V1413),"https://doi.org/",""),"http://doi.org/",""),"https://dx.doi.org/",""),"doi:","")))</x:f>
        <x:v>10.1097/00005373-200001000-00022</x:v>
      </x:c>
      <x:c r="X1413" t="str">
        <x:v>10647577</x:v>
      </x:c>
      <x:c r="Y1413" t="str"/>
      <x:c r="Z1413"/>
      <x:c r="AA1413" t="str">
        <x:v>PubMed/MEDLINE</x:v>
      </x:c>
      <x:c r="AB1413" t="str">
        <x:v>PUBMED-B-v1.0-2026-08-28</x:v>
      </x:c>
      <x:c r="AC1413" t="str">
        <x:v>SP-PUBMED-B-20260828</x:v>
      </x:c>
      <x:c r="AD1413" s="499" t="n">
        <x:v>46262</x:v>
      </x:c>
      <x:c r="AE1413" s="499" t="n">
        <x:v>46272</x:v>
      </x:c>
      <x:c r="AF1413" t="str">
        <x:v>MMI9GAQJ</x:v>
      </x:c>
      <x:c r="AG1413"/>
      <x:c r="AH1413" t="str">
        <x:v>Tactical Athlete → Operational Readiness Brazil</x:v>
      </x:c>
      <x:c r="AI1413" t="str">
        <x:v>evidence-family:B</x:v>
      </x:c>
      <x:c r="AJ1413"/>
      <x:c r="AK1413" t="str">
        <x:f>IF(AJ1413="","",IF(OR(LOWER(AJ1413)="brazil",LOWER(AJ1413)="brasil"),"Yes","No"))</x:f>
      </x:c>
      <x:c r="AL1413"/>
      <x:c r="AM1413"/>
      <x:c r="AN1413"/>
      <x:c r="AO1413"/>
      <x:c r="AP1413"/>
      <x:c r="AQ1413"/>
      <x:c r="AR1413"/>
      <x:c r="AS1413"/>
      <x:c r="AT1413"/>
      <x:c r="AU1413"/>
      <x:c r="AV1413"/>
      <x:c r="AW1413"/>
      <x:c r="AX1413"/>
      <x:c r="AY1413"/>
      <x:c r="AZ1413"/>
      <x:c r="BA1413"/>
      <x:c r="BB1413"/>
      <x:c r="BC1413"/>
      <x:c r="BD1413"/>
      <x:c r="BE1413"/>
      <x:c r="BF1413"/>
      <x:c r="BG1413"/>
      <x:c r="BH1413"/>
      <x:c r="BI1413"/>
      <x:c r="BJ1413"/>
      <x:c r="BK1413"/>
      <x:c r="BL1413"/>
      <x:c r="BM1413"/>
      <x:c r="BN1413"/>
      <x:c r="BO1413"/>
      <x:c r="BP1413"/>
      <x:c r="BQ1413"/>
      <x:c r="BR1413"/>
      <x:c r="BS1413"/>
      <x:c r="BT1413"/>
      <x:c r="BU1413"/>
      <x:c r="BV1413"/>
      <x:c r="BW1413"/>
      <x:c r="BX1413"/>
      <x:c r="BY1413"/>
      <x:c r="BZ1413"/>
      <x:c r="CA1413"/>
      <x:c r="CB1413"/>
      <x:c r="CC1413"/>
      <x:c r="CD1413"/>
      <x:c r="CE1413"/>
      <x:c r="CF1413"/>
      <x:c r="CG1413"/>
      <x:c r="CH1413"/>
      <x:c r="CI1413"/>
      <x:c r="CJ1413" t="str">
        <x:v>Yes</x:v>
      </x:c>
      <x:c r="CK1413" t="str">
        <x:v>Yes</x:v>
      </x:c>
      <x:c r="CL1413" t="str">
        <x:v>Yes</x:v>
      </x:c>
      <x:c r="CM1413" t="str">
        <x:v>Clear</x:v>
      </x:c>
      <x:c r="CN1413" t="str">
        <x:v>Verified — clear</x:v>
      </x:c>
      <x:c r="CO1413" t="n">
        <x:v>46272</x:v>
      </x:c>
      <x:c r="CP1413" t="str">
        <x:v>https://pubmed.ncbi.nlm.nih.gov/11038108/</x:v>
      </x:c>
      <x:c r="CQ1413"/>
      <x:c r="CR1413"/>
      <x:c r="CS1413"/>
      <x:c r="CT1413"/>
      <x:c r="CU1413"/>
      <x:c r="CV1413"/>
      <x:c r="CW1413"/>
      <x:c r="CX1413"/>
      <x:c r="CY1413"/>
      <x:c r="CZ1413"/>
      <x:c r="DA1413"/>
      <x:c r="DB1413" t="str">
        <x:f>IF(L1413="","",IF(AND(COUNT(CU1413:DA1413)=7,OR(CU1413=0,CU1413=1,CU1413=2),OR(CV1413=0,CV1413=1,CV1413=2),OR(CW1413=0,CW1413=1,CW1413=2),OR(CX1413=0,CX1413=1,CX1413=2),OR(CY1413=0,CY1413=1,CY1413=2),OR(CZ1413=0,CZ1413=1,CZ1413=2),OR(DA1413=0,DA1413=1,DA1413=2)),SUM(CU1413:DA1413),""))</x:f>
      </x:c>
      <x:c r="DC1413" t="str">
        <x:f>IF(DB1413="","",ROUND(DB1413/14*10,1))</x:f>
      </x:c>
      <x:c r="DD1413" t="str">
        <x:v>Pending</x:v>
      </x:c>
      <x:c r="DE1413" t="str">
        <x:f>IF(L1413="","",IF(DC1413="","Pending",IF(DD1413="Yes","CONDITIONAL — safety override",IF(DC1413&gt;=8,"HIGH",IF(DC1413&gt;=5,"CONDITIONAL","LOW")))))</x:f>
        <x:v>Pending</x:v>
      </x:c>
      <x:c r="DF1413" t="str">
        <x:v>Pending screening and full-text appraisal; no transferability judgment made at identification.</x:v>
      </x:c>
      <x:c r="DG1413"/>
      <x:c r="DH1413"/>
      <x:c r="DI1413"/>
      <x:c r="DJ1413"/>
      <x:c r="DK1413"/>
      <x:c r="DL1413"/>
      <x:c r="DM1413"/>
      <x:c r="DN1413"/>
      <x:c r="DO1413"/>
      <x:c r="DP1413"/>
      <x:c r="DQ1413"/>
      <x:c r="DR1413"/>
      <x:c r="DS1413"/>
      <x:c r="DT1413"/>
      <x:c r="DU1413"/>
      <x:c r="DV1413"/>
      <x:c r="DW1413"/>
      <x:c r="DX1413"/>
      <x:c r="DY1413"/>
      <x:c r="DZ1413" t="str">
        <x:v>Title/abstract screening alone does not establish effectiveness, causality, methodological quality, transferability to Brazilian public safety or an institutional recommendation.</x:v>
      </x:c>
      <x:c r="EA1413" t="str">
        <x:v>Pending</x:v>
      </x:c>
      <x:c r="EB1413" t="str">
        <x:f>IF(L1413="","",IF(EC1413="READY","Yes","No / Pending"))</x:f>
        <x:v>No / Pending</x:v>
      </x:c>
      <x:c r="EC1413" t="str">
        <x:f>IF(L1413="","",IF(OR(ISNUMBER(SEARCH("Retracted Publication",Q1413)),CM1413="Retracted",CN1413="Retracted",CM1413="Expression of Concern",CN1413="Expression of Concern",F1413="Not used",CG1413="Critical",CH1413="High",CH1413="Critical"),"BLOCKED — integrity or use restriction",IF(AND(CJ1413="Yes",CK1413="Yes",CL1413="Yes"),IF(AND(CM1413="Clear",CN1413="Verified — clear"),IF(AND(AND(LEN(TRIM(CF1413))&gt;0,LEFT(LOWER(TRIM(CF1413)),7)&lt;&gt;"pending"),OR(CG1413="High",CG1413="Moderate"),OR(CH1413="Low",CH1413="Some concerns",CH1413="Not applicable")),IF(AND(DD1413="No",OR(DE1413="HIGH",DE1413="CONDITIONAL"),AND(LEN(TRIM(DF1413))&gt;0,LEFT(LOWER(TRIM(DF1413)),7)&lt;&gt;"pending")),IF(AND(AND(LEN(TRIM(DT1413))&gt;0,LEFT(LOWER(TRIM(DT1413)),7)&lt;&gt;"pending"),AND(LEN(TRIM(DU1413))&gt;0,LEFT(LOWER(TRIM(DU1413)),7)&lt;&gt;"pending"),OR(AND(LEN(TRIM(DV1413))&gt;0,LEFT(LOWER(TRIM(DV1413)),7)&lt;&gt;"pending"),AND(LEN(TRIM(DW1413))&gt;0,LEFT(LOWER(TRIM(DW1413)),7)&lt;&gt;"pending")),AND(LEN(TRIM(DX1413))&gt;0,LEFT(LOWER(TRIM(DX1413)),7)&lt;&gt;"pending")),IF(AND(F1413="Claim-ready",OR(EA1413="Strong",EA1413="Moderate"),AND(LEN(TRIM(G1413))&gt;0,LEFT(LOWER(TRIM(G1413)),7)&lt;&gt;"pending"),G1413&lt;&gt;"No substantive use decision is permitted from identification metadata alone.",AND(LEN(TRIM(DZ1413))&gt;0,LEFT(LOWER(TRIM(DZ1413)),7)&lt;&gt;"pending"),DZ1413&lt;&gt;"Identification metadata alone does not permit any substantive scientific, causal, operational, or institutional claim.",AND(LEN(TRIM(EI1413))&gt;0,LEFT(LOWER(TRIM(EI1413)),7)&lt;&gt;"pending"),ISNUMBER(EH1413),EH1413&gt;0),"READY","PENDING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3" t="str">
        <x:v>Pending</x:v>
      </x:c>
      <x:c r="EE1413"/>
      <x:c r="EF1413" t="str">
        <x:v>Pending</x:v>
      </x:c>
      <x:c r="EG1413" t="str">
        <x:v>Pending</x:v>
      </x:c>
      <x:c r="EH1413"/>
      <x:c r="EI1413" s="501"/>
      <x:c r="EJ1413"/>
      <x:c r="EK1413" t="str">
        <x:v>Pending</x:v>
      </x:c>
      <x:c r="EL1413" t="n">
        <x:v>46272</x:v>
      </x:c>
      <x:c r="EM1413" t="str">
        <x:v>Production PubMed record imported and reconciled to Zotero item MMI9GAQJ;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3" t="n">
        <x:f>IF(L1413="","",(IF(N1413&lt;&gt;"",1,0)+IF(O1413&lt;&gt;"",1,0)+IF(AJ1413&lt;&gt;"",1,0)+IF(AU1413&lt;&gt;"",1,0)+IF(BE1413&lt;&gt;"",1,0)+IF(CF1413&lt;&gt;"",1,0)+IF(CJ1413="Yes",1,0)+IF(CL1413="Yes",1,0)+IF(DE1413&lt;&gt;"Pending",1,0)+IF(F1413&lt;&gt;"",1,0)+IF(DZ1413&lt;&gt;"",1,0)+IF(EI1413&lt;&gt;"",1,0))/12)</x:f>
        <x:v>0.5</x:v>
      </x:c>
    </x:row>
    <x:row r="1414">
      <x:c r="A1414" t="str">
        <x:v>EV-1411</x:v>
      </x:c>
      <x:c r="B1414" t="str">
        <x:v>Integrity check</x:v>
      </x:c>
      <x:c r="C1414" t="str">
        <x:f>IF(L1414="","",IF(LEFT(EC1414,7)="BLOCKED","🔴 Do not use for conclusion",IF(EB1414="Yes","🟢 Claim-ready","🟡 Caution / context")))</x:f>
        <x:v>🟡 Caution / context</x:v>
      </x:c>
      <x:c r="D1414" t="str">
        <x:f>IF(L1414="","",EC1414)</x:f>
        <x:v>PENDING — appropriate appraisal</x:v>
      </x:c>
      <x:c r="E1414" t="str">
        <x:v>P2 — High</x:v>
      </x:c>
      <x:c r="F1414" t="str">
        <x:v>Pending</x:v>
      </x:c>
      <x:c r="G1414" t="str">
        <x:v>Title/abstract identify an explicit operational APHT/medical-readiness topic; retain for full-text assessment.</x:v>
      </x:c>
      <x:c r="H1414" t="str">
        <x:v>Obtain and review lawful full text; confirm human adjudication; then select a design-specific appraisal instrument.</x:v>
      </x:c>
      <x:c r="I1414"/>
      <x:c r="J1414" t="str">
        <x:v>B — APHT / Medical Readiness</x:v>
      </x:c>
      <x:c r="K1414" t="str">
        <x:v>IDENTIFIED</x:v>
      </x:c>
      <x:c r="L1414" t="str">
        <x:v>[Endoscopy in the diagnosis and treatment of gastroduodenal hemorrhage].</x:v>
      </x:c>
      <x:c r="M1414"/>
      <x:c r="N1414" t="str">
        <x:v>Korolev, M P; Fedotov, L E; Ivanova, N V; Orekhovskaia, S V; Taronishvili, A D</x:v>
      </x:c>
      <x:c r="O1414" t="n">
        <x:v>1999</x:v>
      </x:c>
      <x:c r="P1414" t="str">
        <x:v>Vestnik khirurgii imeni I. I. Grekova</x:v>
      </x:c>
      <x:c r="Q1414" t="str">
        <x:v>Comparative Study; English Abstract; Journal Article</x:v>
      </x:c>
      <x:c r="R1414" t="str">
        <x:v>Unclear</x:v>
      </x:c>
      <x:c r="S1414" t="str">
        <x:v>Unknown</x:v>
      </x:c>
      <x:c r="T1414" t="str">
        <x:v>rus</x:v>
      </x:c>
      <x:c r="U1414" t="str">
        <x:v>https://pubmed.ncbi.nlm.nih.gov/10481876/</x:v>
      </x:c>
      <x:c r="V1414" t="str"/>
      <x:c r="W1414" t="str">
        <x:f>IF(V1414="","",LOWER(SUBSTITUTE(SUBSTITUTE(SUBSTITUTE(SUBSTITUTE(TRIM(V1414),"https://doi.org/",""),"http://doi.org/",""),"https://dx.doi.org/",""),"doi:","")))</x:f>
      </x:c>
      <x:c r="X1414" t="str">
        <x:v>10481876</x:v>
      </x:c>
      <x:c r="Y1414" t="str"/>
      <x:c r="Z1414"/>
      <x:c r="AA1414" t="str">
        <x:v>PubMed/MEDLINE</x:v>
      </x:c>
      <x:c r="AB1414" t="str">
        <x:v>PUBMED-B-v1.0-2026-08-28</x:v>
      </x:c>
      <x:c r="AC1414" t="str">
        <x:v>SP-PUBMED-B-20260828</x:v>
      </x:c>
      <x:c r="AD1414" s="499" t="n">
        <x:v>46262</x:v>
      </x:c>
      <x:c r="AE1414" s="499" t="n">
        <x:v>46272</x:v>
      </x:c>
      <x:c r="AF1414" t="str">
        <x:v>G66FD28A</x:v>
      </x:c>
      <x:c r="AG1414"/>
      <x:c r="AH1414" t="str">
        <x:v>Tactical Athlete → Operational Readiness Brazil</x:v>
      </x:c>
      <x:c r="AI1414" t="str">
        <x:v>evidence-family:B</x:v>
      </x:c>
      <x:c r="AJ1414"/>
      <x:c r="AK1414" t="str">
        <x:f>IF(AJ1414="","",IF(OR(LOWER(AJ1414)="brazil",LOWER(AJ1414)="brasil"),"Yes","No"))</x:f>
      </x:c>
      <x:c r="AL1414"/>
      <x:c r="AM1414"/>
      <x:c r="AN1414"/>
      <x:c r="AO1414"/>
      <x:c r="AP1414"/>
      <x:c r="AQ1414"/>
      <x:c r="AR1414"/>
      <x:c r="AS1414"/>
      <x:c r="AT1414"/>
      <x:c r="AU1414"/>
      <x:c r="AV1414"/>
      <x:c r="AW1414"/>
      <x:c r="AX1414"/>
      <x:c r="AY1414"/>
      <x:c r="AZ1414"/>
      <x:c r="BA1414"/>
      <x:c r="BB1414"/>
      <x:c r="BC1414"/>
      <x:c r="BD1414"/>
      <x:c r="BE1414"/>
      <x:c r="BF1414"/>
      <x:c r="BG1414"/>
      <x:c r="BH1414"/>
      <x:c r="BI1414"/>
      <x:c r="BJ1414"/>
      <x:c r="BK1414"/>
      <x:c r="BL1414"/>
      <x:c r="BM1414"/>
      <x:c r="BN1414"/>
      <x:c r="BO1414"/>
      <x:c r="BP1414"/>
      <x:c r="BQ1414"/>
      <x:c r="BR1414"/>
      <x:c r="BS1414"/>
      <x:c r="BT1414"/>
      <x:c r="BU1414"/>
      <x:c r="BV1414"/>
      <x:c r="BW1414"/>
      <x:c r="BX1414"/>
      <x:c r="BY1414"/>
      <x:c r="BZ1414"/>
      <x:c r="CA1414"/>
      <x:c r="CB1414"/>
      <x:c r="CC1414"/>
      <x:c r="CD1414"/>
      <x:c r="CE1414"/>
      <x:c r="CF1414"/>
      <x:c r="CG1414"/>
      <x:c r="CH1414"/>
      <x:c r="CI1414"/>
      <x:c r="CJ1414" t="str">
        <x:v>Yes</x:v>
      </x:c>
      <x:c r="CK1414" t="str">
        <x:v>Yes</x:v>
      </x:c>
      <x:c r="CL1414" t="str">
        <x:v>Yes</x:v>
      </x:c>
      <x:c r="CM1414" t="str">
        <x:v>Clear</x:v>
      </x:c>
      <x:c r="CN1414" t="str">
        <x:v>Verified — clear</x:v>
      </x:c>
      <x:c r="CO1414" t="n">
        <x:v>46272</x:v>
      </x:c>
      <x:c r="CP1414" t="str">
        <x:v>https://pubmed.ncbi.nlm.nih.gov/10481876/</x:v>
      </x:c>
      <x:c r="CQ1414"/>
      <x:c r="CR1414"/>
      <x:c r="CS1414"/>
      <x:c r="CT1414"/>
      <x:c r="CU1414"/>
      <x:c r="CV1414"/>
      <x:c r="CW1414"/>
      <x:c r="CX1414"/>
      <x:c r="CY1414"/>
      <x:c r="CZ1414"/>
      <x:c r="DA1414"/>
      <x:c r="DB1414" t="str">
        <x:f>IF(L1414="","",IF(AND(COUNT(CU1414:DA1414)=7,OR(CU1414=0,CU1414=1,CU1414=2),OR(CV1414=0,CV1414=1,CV1414=2),OR(CW1414=0,CW1414=1,CW1414=2),OR(CX1414=0,CX1414=1,CX1414=2),OR(CY1414=0,CY1414=1,CY1414=2),OR(CZ1414=0,CZ1414=1,CZ1414=2),OR(DA1414=0,DA1414=1,DA1414=2)),SUM(CU1414:DA1414),""))</x:f>
      </x:c>
      <x:c r="DC1414" t="str">
        <x:f>IF(DB1414="","",ROUND(DB1414/14*10,1))</x:f>
      </x:c>
      <x:c r="DD1414" t="str">
        <x:v>Pending</x:v>
      </x:c>
      <x:c r="DE1414" t="str">
        <x:f>IF(L1414="","",IF(DC1414="","Pending",IF(DD1414="Yes","CONDITIONAL — safety override",IF(DC1414&gt;=8,"HIGH",IF(DC1414&gt;=5,"CONDITIONAL","LOW")))))</x:f>
        <x:v>Pending</x:v>
      </x:c>
      <x:c r="DF1414" t="str">
        <x:v>Pending screening and full-text appraisal; no transferability judgment made at identification.</x:v>
      </x:c>
      <x:c r="DG1414"/>
      <x:c r="DH1414"/>
      <x:c r="DI1414"/>
      <x:c r="DJ1414"/>
      <x:c r="DK1414"/>
      <x:c r="DL1414"/>
      <x:c r="DM1414"/>
      <x:c r="DN1414"/>
      <x:c r="DO1414"/>
      <x:c r="DP1414"/>
      <x:c r="DQ1414"/>
      <x:c r="DR1414"/>
      <x:c r="DS1414"/>
      <x:c r="DT1414"/>
      <x:c r="DU1414"/>
      <x:c r="DV1414"/>
      <x:c r="DW1414"/>
      <x:c r="DX1414"/>
      <x:c r="DY1414"/>
      <x:c r="DZ1414" t="str">
        <x:v>Title/abstract screening alone does not establish effectiveness, causality, methodological quality, transferability to Brazilian public safety or an institutional recommendation.</x:v>
      </x:c>
      <x:c r="EA1414" t="str">
        <x:v>Pending</x:v>
      </x:c>
      <x:c r="EB1414" t="str">
        <x:f>IF(L1414="","",IF(EC1414="READY","Yes","No / Pending"))</x:f>
        <x:v>No / Pending</x:v>
      </x:c>
      <x:c r="EC1414" t="str">
        <x:f>IF(L1414="","",IF(OR(ISNUMBER(SEARCH("Retracted Publication",Q1414)),CM1414="Retracted",CN1414="Retracted",CM1414="Expression of Concern",CN1414="Expression of Concern",F1414="Not used",CG1414="Critical",CH1414="High",CH1414="Critical"),"BLOCKED — integrity or use restriction",IF(AND(CJ1414="Yes",CK1414="Yes",CL1414="Yes"),IF(AND(CM1414="Clear",CN1414="Verified — clear"),IF(AND(AND(LEN(TRIM(CF1414))&gt;0,LEFT(LOWER(TRIM(CF1414)),7)&lt;&gt;"pending"),OR(CG1414="High",CG1414="Moderate"),OR(CH1414="Low",CH1414="Some concerns",CH1414="Not applicable")),IF(AND(DD1414="No",OR(DE1414="HIGH",DE1414="CONDITIONAL"),AND(LEN(TRIM(DF1414))&gt;0,LEFT(LOWER(TRIM(DF1414)),7)&lt;&gt;"pending")),IF(AND(AND(LEN(TRIM(DT1414))&gt;0,LEFT(LOWER(TRIM(DT1414)),7)&lt;&gt;"pending"),AND(LEN(TRIM(DU1414))&gt;0,LEFT(LOWER(TRIM(DU1414)),7)&lt;&gt;"pending"),OR(AND(LEN(TRIM(DV1414))&gt;0,LEFT(LOWER(TRIM(DV1414)),7)&lt;&gt;"pending"),AND(LEN(TRIM(DW1414))&gt;0,LEFT(LOWER(TRIM(DW1414)),7)&lt;&gt;"pending")),AND(LEN(TRIM(DX1414))&gt;0,LEFT(LOWER(TRIM(DX1414)),7)&lt;&gt;"pending")),IF(AND(F1414="Claim-ready",OR(EA1414="Strong",EA1414="Moderate"),AND(LEN(TRIM(G1414))&gt;0,LEFT(LOWER(TRIM(G1414)),7)&lt;&gt;"pending"),G1414&lt;&gt;"No substantive use decision is permitted from identification metadata alone.",AND(LEN(TRIM(DZ1414))&gt;0,LEFT(LOWER(TRIM(DZ1414)),7)&lt;&gt;"pending"),DZ1414&lt;&gt;"Identification metadata alone does not permit any substantive scientific, causal, operational, or institutional claim.",AND(LEN(TRIM(EI1414))&gt;0,LEFT(LOWER(TRIM(EI1414)),7)&lt;&gt;"pending"),ISNUMBER(EH1414),EH1414&gt;0),"READY","PENDING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4" t="str">
        <x:v>Pending</x:v>
      </x:c>
      <x:c r="EE1414"/>
      <x:c r="EF1414" t="str">
        <x:v>Pending</x:v>
      </x:c>
      <x:c r="EG1414" t="str">
        <x:v>Pending</x:v>
      </x:c>
      <x:c r="EH1414"/>
      <x:c r="EI1414" s="501"/>
      <x:c r="EJ1414"/>
      <x:c r="EK1414" t="str">
        <x:v>Pending</x:v>
      </x:c>
      <x:c r="EL1414" t="n">
        <x:v>46272</x:v>
      </x:c>
      <x:c r="EM1414" t="str">
        <x:v>Production PubMed record imported and reconciled to Zotero item G66FD28A;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4" t="n">
        <x:f>IF(L1414="","",(IF(N1414&lt;&gt;"",1,0)+IF(O1414&lt;&gt;"",1,0)+IF(AJ1414&lt;&gt;"",1,0)+IF(AU1414&lt;&gt;"",1,0)+IF(BE1414&lt;&gt;"",1,0)+IF(CF1414&lt;&gt;"",1,0)+IF(CJ1414="Yes",1,0)+IF(CL1414="Yes",1,0)+IF(DE1414&lt;&gt;"Pending",1,0)+IF(F1414&lt;&gt;"",1,0)+IF(DZ1414&lt;&gt;"",1,0)+IF(EI1414&lt;&gt;"",1,0))/12)</x:f>
        <x:v>0.5</x:v>
      </x:c>
    </x:row>
    <x:row r="1415">
      <x:c r="A1415" t="str">
        <x:v>EV-1412</x:v>
      </x:c>
      <x:c r="B1415" t="str">
        <x:v>Integrity check</x:v>
      </x:c>
      <x:c r="C1415" t="str">
        <x:f>IF(L1415="","",IF(LEFT(EC1415,7)="BLOCKED","🔴 Do not use for conclusion",IF(EB1415="Yes","🟢 Claim-ready","🟡 Caution / context")))</x:f>
        <x:v>🟡 Caution / context</x:v>
      </x:c>
      <x:c r="D1415" t="str">
        <x:f>IF(L1415="","",EC1415)</x:f>
        <x:v>PENDING — appropriate appraisal</x:v>
      </x:c>
      <x:c r="E1415" t="str">
        <x:v>P2 — High</x:v>
      </x:c>
      <x:c r="F1415" t="str">
        <x:v>Pending</x:v>
      </x:c>
      <x:c r="G1415" t="str">
        <x:v>Title/abstract identify an explicit operational APHT/medical-readiness topic; retain for full-text assessment.</x:v>
      </x:c>
      <x:c r="H1415" t="str">
        <x:v>Obtain and review lawful full text; confirm human adjudication; then select a design-specific appraisal instrument.</x:v>
      </x:c>
      <x:c r="I1415"/>
      <x:c r="J1415" t="str">
        <x:v>B — APHT / Medical Readiness</x:v>
      </x:c>
      <x:c r="K1415" t="str">
        <x:v>IDENTIFIED</x:v>
      </x:c>
      <x:c r="L1415" t="str">
        <x:v>The role of tactical emergency medical support in hostage and crisis negotiations.</x:v>
      </x:c>
      <x:c r="M1415"/>
      <x:c r="N1415" t="str">
        <x:v>Greenstone, J L</x:v>
      </x:c>
      <x:c r="O1415" t="n">
        <x:v>1998</x:v>
      </x:c>
      <x:c r="P1415" t="str">
        <x:v>Prehospital and disaster medicine</x:v>
      </x:c>
      <x:c r="Q1415" t="str">
        <x:v>Journal Article</x:v>
      </x:c>
      <x:c r="R1415" t="str">
        <x:v>Unclear</x:v>
      </x:c>
      <x:c r="S1415" t="str">
        <x:v>Unknown</x:v>
      </x:c>
      <x:c r="T1415" t="str">
        <x:v>eng</x:v>
      </x:c>
      <x:c r="U1415" t="str">
        <x:v>https://pubmed.ncbi.nlm.nih.gov/10346408/</x:v>
      </x:c>
      <x:c r="V1415" t="str"/>
      <x:c r="W1415" t="str">
        <x:f>IF(V1415="","",LOWER(SUBSTITUTE(SUBSTITUTE(SUBSTITUTE(SUBSTITUTE(TRIM(V1415),"https://doi.org/",""),"http://doi.org/",""),"https://dx.doi.org/",""),"doi:","")))</x:f>
      </x:c>
      <x:c r="X1415" t="str">
        <x:v>10346408</x:v>
      </x:c>
      <x:c r="Y1415" t="str"/>
      <x:c r="Z1415"/>
      <x:c r="AA1415" t="str">
        <x:v>PubMed/MEDLINE</x:v>
      </x:c>
      <x:c r="AB1415" t="str">
        <x:v>PUBMED-B-v1.0-2026-08-28</x:v>
      </x:c>
      <x:c r="AC1415" t="str">
        <x:v>SP-PUBMED-B-20260828</x:v>
      </x:c>
      <x:c r="AD1415" s="499" t="n">
        <x:v>46262</x:v>
      </x:c>
      <x:c r="AE1415" s="499" t="n">
        <x:v>46272</x:v>
      </x:c>
      <x:c r="AF1415" t="str">
        <x:v>PVZLZSUV</x:v>
      </x:c>
      <x:c r="AG1415"/>
      <x:c r="AH1415" t="str">
        <x:v>Tactical Athlete → Operational Readiness Brazil</x:v>
      </x:c>
      <x:c r="AI1415" t="str">
        <x:v>evidence-family:B</x:v>
      </x:c>
      <x:c r="AJ1415"/>
      <x:c r="AK1415" t="str">
        <x:f>IF(AJ1415="","",IF(OR(LOWER(AJ1415)="brazil",LOWER(AJ1415)="brasil"),"Yes","No"))</x:f>
      </x:c>
      <x:c r="AL1415"/>
      <x:c r="AM1415"/>
      <x:c r="AN1415"/>
      <x:c r="AO1415"/>
      <x:c r="AP1415"/>
      <x:c r="AQ1415"/>
      <x:c r="AR1415"/>
      <x:c r="AS1415"/>
      <x:c r="AT1415"/>
      <x:c r="AU1415"/>
      <x:c r="AV1415"/>
      <x:c r="AW1415"/>
      <x:c r="AX1415"/>
      <x:c r="AY1415"/>
      <x:c r="AZ1415"/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/>
      <x:c r="BO1415"/>
      <x:c r="BP1415"/>
      <x:c r="BQ1415"/>
      <x:c r="BR1415"/>
      <x:c r="BS1415"/>
      <x:c r="BT1415"/>
      <x:c r="BU1415"/>
      <x:c r="BV1415"/>
      <x:c r="BW1415"/>
      <x:c r="BX1415"/>
      <x:c r="BY1415"/>
      <x:c r="BZ1415"/>
      <x:c r="CA1415"/>
      <x:c r="CB1415"/>
      <x:c r="CC1415"/>
      <x:c r="CD1415"/>
      <x:c r="CE1415"/>
      <x:c r="CF1415"/>
      <x:c r="CG1415"/>
      <x:c r="CH1415"/>
      <x:c r="CI1415"/>
      <x:c r="CJ1415" t="str">
        <x:v>Yes</x:v>
      </x:c>
      <x:c r="CK1415" t="str">
        <x:v>Yes</x:v>
      </x:c>
      <x:c r="CL1415" t="str">
        <x:v>Yes</x:v>
      </x:c>
      <x:c r="CM1415" t="str">
        <x:v>Clear</x:v>
      </x:c>
      <x:c r="CN1415" t="str">
        <x:v>Verified — clear</x:v>
      </x:c>
      <x:c r="CO1415" t="n">
        <x:v>46272</x:v>
      </x:c>
      <x:c r="CP1415" t="str">
        <x:v>https://pubmed.ncbi.nlm.nih.gov/10346408/</x:v>
      </x:c>
      <x:c r="CQ1415"/>
      <x:c r="CR1415"/>
      <x:c r="CS1415"/>
      <x:c r="CT1415"/>
      <x:c r="CU1415"/>
      <x:c r="CV1415"/>
      <x:c r="CW1415"/>
      <x:c r="CX1415"/>
      <x:c r="CY1415"/>
      <x:c r="CZ1415"/>
      <x:c r="DA1415"/>
      <x:c r="DB1415" t="str">
        <x:f>IF(L1415="","",IF(AND(COUNT(CU1415:DA1415)=7,OR(CU1415=0,CU1415=1,CU1415=2),OR(CV1415=0,CV1415=1,CV1415=2),OR(CW1415=0,CW1415=1,CW1415=2),OR(CX1415=0,CX1415=1,CX1415=2),OR(CY1415=0,CY1415=1,CY1415=2),OR(CZ1415=0,CZ1415=1,CZ1415=2),OR(DA1415=0,DA1415=1,DA1415=2)),SUM(CU1415:DA1415),""))</x:f>
      </x:c>
      <x:c r="DC1415" t="str">
        <x:f>IF(DB1415="","",ROUND(DB1415/14*10,1))</x:f>
      </x:c>
      <x:c r="DD1415" t="str">
        <x:v>Pending</x:v>
      </x:c>
      <x:c r="DE1415" t="str">
        <x:f>IF(L1415="","",IF(DC1415="","Pending",IF(DD1415="Yes","CONDITIONAL — safety override",IF(DC1415&gt;=8,"HIGH",IF(DC1415&gt;=5,"CONDITIONAL","LOW")))))</x:f>
        <x:v>Pending</x:v>
      </x:c>
      <x:c r="DF1415" t="str">
        <x:v>Pending screening and full-text appraisal; no transferability judgment made at identification.</x:v>
      </x:c>
      <x:c r="DG1415"/>
      <x:c r="DH1415"/>
      <x:c r="DI1415"/>
      <x:c r="DJ1415"/>
      <x:c r="DK1415"/>
      <x:c r="DL1415"/>
      <x:c r="DM1415"/>
      <x:c r="DN1415"/>
      <x:c r="DO1415"/>
      <x:c r="DP1415"/>
      <x:c r="DQ1415"/>
      <x:c r="DR1415"/>
      <x:c r="DS1415"/>
      <x:c r="DT1415"/>
      <x:c r="DU1415"/>
      <x:c r="DV1415"/>
      <x:c r="DW1415"/>
      <x:c r="DX1415"/>
      <x:c r="DY1415"/>
      <x:c r="DZ1415" t="str">
        <x:v>Title/abstract screening alone does not establish effectiveness, causality, methodological quality, transferability to Brazilian public safety or an institutional recommendation.</x:v>
      </x:c>
      <x:c r="EA1415" t="str">
        <x:v>Pending</x:v>
      </x:c>
      <x:c r="EB1415" t="str">
        <x:f>IF(L1415="","",IF(EC1415="READY","Yes","No / Pending"))</x:f>
        <x:v>No / Pending</x:v>
      </x:c>
      <x:c r="EC1415" t="str">
        <x:f>IF(L1415="","",IF(OR(ISNUMBER(SEARCH("Retracted Publication",Q1415)),CM1415="Retracted",CN1415="Retracted",CM1415="Expression of Concern",CN1415="Expression of Concern",F1415="Not used",CG1415="Critical",CH1415="High",CH1415="Critical"),"BLOCKED — integrity or use restriction",IF(AND(CJ1415="Yes",CK1415="Yes",CL1415="Yes"),IF(AND(CM1415="Clear",CN1415="Verified — clear"),IF(AND(AND(LEN(TRIM(CF1415))&gt;0,LEFT(LOWER(TRIM(CF1415)),7)&lt;&gt;"pending"),OR(CG1415="High",CG1415="Moderate"),OR(CH1415="Low",CH1415="Some concerns",CH1415="Not applicable")),IF(AND(DD1415="No",OR(DE1415="HIGH",DE1415="CONDITIONAL"),AND(LEN(TRIM(DF1415))&gt;0,LEFT(LOWER(TRIM(DF1415)),7)&lt;&gt;"pending")),IF(AND(AND(LEN(TRIM(DT1415))&gt;0,LEFT(LOWER(TRIM(DT1415)),7)&lt;&gt;"pending"),AND(LEN(TRIM(DU1415))&gt;0,LEFT(LOWER(TRIM(DU1415)),7)&lt;&gt;"pending"),OR(AND(LEN(TRIM(DV1415))&gt;0,LEFT(LOWER(TRIM(DV1415)),7)&lt;&gt;"pending"),AND(LEN(TRIM(DW1415))&gt;0,LEFT(LOWER(TRIM(DW1415)),7)&lt;&gt;"pending")),AND(LEN(TRIM(DX1415))&gt;0,LEFT(LOWER(TRIM(DX1415)),7)&lt;&gt;"pending")),IF(AND(F1415="Claim-ready",OR(EA1415="Strong",EA1415="Moderate"),AND(LEN(TRIM(G1415))&gt;0,LEFT(LOWER(TRIM(G1415)),7)&lt;&gt;"pending"),G1415&lt;&gt;"No substantive use decision is permitted from identification metadata alone.",AND(LEN(TRIM(DZ1415))&gt;0,LEFT(LOWER(TRIM(DZ1415)),7)&lt;&gt;"pending"),DZ1415&lt;&gt;"Identification metadata alone does not permit any substantive scientific, causal, operational, or institutional claim.",AND(LEN(TRIM(EI1415))&gt;0,LEFT(LOWER(TRIM(EI1415)),7)&lt;&gt;"pending"),ISNUMBER(EH1415),EH1415&gt;0),"READY","PENDING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5" t="str">
        <x:v>Pending</x:v>
      </x:c>
      <x:c r="EE1415"/>
      <x:c r="EF1415" t="str">
        <x:v>Pending</x:v>
      </x:c>
      <x:c r="EG1415" t="str">
        <x:v>Pending</x:v>
      </x:c>
      <x:c r="EH1415"/>
      <x:c r="EI1415" s="501"/>
      <x:c r="EJ1415"/>
      <x:c r="EK1415" t="str">
        <x:v>Pending</x:v>
      </x:c>
      <x:c r="EL1415" t="n">
        <x:v>46272</x:v>
      </x:c>
      <x:c r="EM1415" t="str">
        <x:v>Production PubMed record imported and reconciled to Zotero item PVZLZSUV;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5" t="n">
        <x:f>IF(L1415="","",(IF(N1415&lt;&gt;"",1,0)+IF(O1415&lt;&gt;"",1,0)+IF(AJ1415&lt;&gt;"",1,0)+IF(AU1415&lt;&gt;"",1,0)+IF(BE1415&lt;&gt;"",1,0)+IF(CF1415&lt;&gt;"",1,0)+IF(CJ1415="Yes",1,0)+IF(CL1415="Yes",1,0)+IF(DE1415&lt;&gt;"Pending",1,0)+IF(F1415&lt;&gt;"",1,0)+IF(DZ1415&lt;&gt;"",1,0)+IF(EI1415&lt;&gt;"",1,0))/12)</x:f>
        <x:v>0.5</x:v>
      </x:c>
    </x:row>
    <x:row r="1416">
      <x:c r="A1416" t="str">
        <x:v>EV-1413</x:v>
      </x:c>
      <x:c r="B1416" t="str">
        <x:v>Integrity check</x:v>
      </x:c>
      <x:c r="C1416" t="str">
        <x:f>IF(L1416="","",IF(LEFT(EC1416,7)="BLOCKED","🔴 Do not use for conclusion",IF(EB1416="Yes","🟢 Claim-ready","🟡 Caution / context")))</x:f>
        <x:v>🟡 Caution / context</x:v>
      </x:c>
      <x:c r="D1416" t="str">
        <x:f>IF(L1416="","",EC1416)</x:f>
        <x:v>PENDING — appropriate appraisal</x:v>
      </x:c>
      <x:c r="E1416" t="str">
        <x:v>P3 — Medium</x:v>
      </x:c>
      <x:c r="F1416" t="str">
        <x:v>Pending</x:v>
      </x:c>
      <x:c r="G1416" t="str">
        <x:v>Title/abstract identify an explicit operational APHT/medical-readiness topic; retain for full-text assessment.</x:v>
      </x:c>
      <x:c r="H1416" t="str">
        <x:v>Obtain and review lawful full text; confirm human adjudication; then select a design-specific appraisal instrument.</x:v>
      </x:c>
      <x:c r="I1416"/>
      <x:c r="J1416" t="str">
        <x:v>B — APHT / Medical Readiness</x:v>
      </x:c>
      <x:c r="K1416" t="str">
        <x:v>IDENTIFIED</x:v>
      </x:c>
      <x:c r="L1416" t="str">
        <x:v>Into the fray: integration of emergency medical services and special weapons and tactics (SWAT) teams.</x:v>
      </x:c>
      <x:c r="M1416"/>
      <x:c r="N1416" t="str">
        <x:v>Jones, J S; Reese, K; Kenepp, G; Krohmer, J</x:v>
      </x:c>
      <x:c r="O1416" t="n">
        <x:v>1996</x:v>
      </x:c>
      <x:c r="P1416" t="str">
        <x:v>Prehospital and disaster medicine</x:v>
      </x:c>
      <x:c r="Q1416" t="str">
        <x:v>Journal Article</x:v>
      </x:c>
      <x:c r="R1416" t="str">
        <x:v>Unclear</x:v>
      </x:c>
      <x:c r="S1416" t="str">
        <x:v>Unknown</x:v>
      </x:c>
      <x:c r="T1416" t="str">
        <x:v>eng</x:v>
      </x:c>
      <x:c r="U1416" t="str">
        <x:v>https://pubmed.ncbi.nlm.nih.gov/10163383/</x:v>
      </x:c>
      <x:c r="V1416" t="str">
        <x:v>10.1017/s1049023x00042953</x:v>
      </x:c>
      <x:c r="W1416" t="str">
        <x:f>IF(V1416="","",LOWER(SUBSTITUTE(SUBSTITUTE(SUBSTITUTE(SUBSTITUTE(TRIM(V1416),"https://doi.org/",""),"http://doi.org/",""),"https://dx.doi.org/",""),"doi:","")))</x:f>
        <x:v>10.1017/s1049023x00042953</x:v>
      </x:c>
      <x:c r="X1416" t="str">
        <x:v>10163383</x:v>
      </x:c>
      <x:c r="Y1416" t="str"/>
      <x:c r="Z1416"/>
      <x:c r="AA1416" t="str">
        <x:v>PubMed/MEDLINE</x:v>
      </x:c>
      <x:c r="AB1416" t="str">
        <x:v>PUBMED-B-v1.0-2026-08-28</x:v>
      </x:c>
      <x:c r="AC1416" t="str">
        <x:v>SP-PUBMED-B-20260828</x:v>
      </x:c>
      <x:c r="AD1416" s="499" t="n">
        <x:v>46262</x:v>
      </x:c>
      <x:c r="AE1416" s="499" t="n">
        <x:v>46272</x:v>
      </x:c>
      <x:c r="AF1416" t="str">
        <x:v>4967Q6JR</x:v>
      </x:c>
      <x:c r="AG1416"/>
      <x:c r="AH1416" t="str">
        <x:v>Tactical Athlete → Operational Readiness Brazil</x:v>
      </x:c>
      <x:c r="AI1416" t="str">
        <x:v>evidence-family:B</x:v>
      </x:c>
      <x:c r="AJ1416"/>
      <x:c r="AK1416" t="str">
        <x:f>IF(AJ1416="","",IF(OR(LOWER(AJ1416)="brazil",LOWER(AJ1416)="brasil"),"Yes","No"))</x:f>
      </x:c>
      <x:c r="AL1416"/>
      <x:c r="AM1416"/>
      <x:c r="AN1416"/>
      <x:c r="AO1416"/>
      <x:c r="AP1416"/>
      <x:c r="AQ1416"/>
      <x:c r="AR1416"/>
      <x:c r="AS1416"/>
      <x:c r="AT1416"/>
      <x:c r="AU1416"/>
      <x:c r="AV1416"/>
      <x:c r="AW1416"/>
      <x:c r="AX1416"/>
      <x:c r="AY1416"/>
      <x:c r="AZ1416"/>
      <x:c r="BA1416"/>
      <x:c r="BB1416"/>
      <x:c r="BC1416"/>
      <x:c r="BD1416"/>
      <x:c r="BE1416"/>
      <x:c r="BF1416"/>
      <x:c r="BG1416"/>
      <x:c r="BH1416"/>
      <x:c r="BI1416"/>
      <x:c r="BJ1416"/>
      <x:c r="BK1416"/>
      <x:c r="BL1416"/>
      <x:c r="BM1416"/>
      <x:c r="BN1416"/>
      <x:c r="BO1416"/>
      <x:c r="BP1416"/>
      <x:c r="BQ1416"/>
      <x:c r="BR1416"/>
      <x:c r="BS1416"/>
      <x:c r="BT1416"/>
      <x:c r="BU1416"/>
      <x:c r="BV1416"/>
      <x:c r="BW1416"/>
      <x:c r="BX1416"/>
      <x:c r="BY1416"/>
      <x:c r="BZ1416"/>
      <x:c r="CA1416"/>
      <x:c r="CB1416"/>
      <x:c r="CC1416"/>
      <x:c r="CD1416"/>
      <x:c r="CE1416"/>
      <x:c r="CF1416"/>
      <x:c r="CG1416"/>
      <x:c r="CH1416"/>
      <x:c r="CI1416"/>
      <x:c r="CJ1416" t="str">
        <x:v>Yes</x:v>
      </x:c>
      <x:c r="CK1416" t="str">
        <x:v>Yes</x:v>
      </x:c>
      <x:c r="CL1416" t="str">
        <x:v>Yes</x:v>
      </x:c>
      <x:c r="CM1416" t="str">
        <x:v>Clear</x:v>
      </x:c>
      <x:c r="CN1416" t="str">
        <x:v>Verified — clear</x:v>
      </x:c>
      <x:c r="CO1416" t="n">
        <x:v>46272</x:v>
      </x:c>
      <x:c r="CP1416" t="str">
        <x:v>https://pubmed.ncbi.nlm.nih.gov/10163383/</x:v>
      </x:c>
      <x:c r="CQ1416"/>
      <x:c r="CR1416"/>
      <x:c r="CS1416"/>
      <x:c r="CT1416"/>
      <x:c r="CU1416"/>
      <x:c r="CV1416"/>
      <x:c r="CW1416"/>
      <x:c r="CX1416"/>
      <x:c r="CY1416"/>
      <x:c r="CZ1416"/>
      <x:c r="DA1416"/>
      <x:c r="DB1416" t="str">
        <x:f>IF(L1416="","",IF(AND(COUNT(CU1416:DA1416)=7,OR(CU1416=0,CU1416=1,CU1416=2),OR(CV1416=0,CV1416=1,CV1416=2),OR(CW1416=0,CW1416=1,CW1416=2),OR(CX1416=0,CX1416=1,CX1416=2),OR(CY1416=0,CY1416=1,CY1416=2),OR(CZ1416=0,CZ1416=1,CZ1416=2),OR(DA1416=0,DA1416=1,DA1416=2)),SUM(CU1416:DA1416),""))</x:f>
      </x:c>
      <x:c r="DC1416" t="str">
        <x:f>IF(DB1416="","",ROUND(DB1416/14*10,1))</x:f>
      </x:c>
      <x:c r="DD1416" t="str">
        <x:v>Pending</x:v>
      </x:c>
      <x:c r="DE1416" t="str">
        <x:f>IF(L1416="","",IF(DC1416="","Pending",IF(DD1416="Yes","CONDITIONAL — safety override",IF(DC1416&gt;=8,"HIGH",IF(DC1416&gt;=5,"CONDITIONAL","LOW")))))</x:f>
        <x:v>Pending</x:v>
      </x:c>
      <x:c r="DF1416" t="str">
        <x:v>Pending screening and full-text appraisal; no transferability judgment made at identification.</x:v>
      </x:c>
      <x:c r="DG1416"/>
      <x:c r="DH1416"/>
      <x:c r="DI1416"/>
      <x:c r="DJ1416"/>
      <x:c r="DK1416"/>
      <x:c r="DL1416"/>
      <x:c r="DM1416"/>
      <x:c r="DN1416"/>
      <x:c r="DO1416"/>
      <x:c r="DP1416"/>
      <x:c r="DQ1416"/>
      <x:c r="DR1416"/>
      <x:c r="DS1416"/>
      <x:c r="DT1416"/>
      <x:c r="DU1416"/>
      <x:c r="DV1416"/>
      <x:c r="DW1416"/>
      <x:c r="DX1416"/>
      <x:c r="DY1416"/>
      <x:c r="DZ1416" t="str">
        <x:v>Title/abstract screening alone does not establish effectiveness, causality, methodological quality, transferability to Brazilian public safety or an institutional recommendation.</x:v>
      </x:c>
      <x:c r="EA1416" t="str">
        <x:v>Pending</x:v>
      </x:c>
      <x:c r="EB1416" t="str">
        <x:f>IF(L1416="","",IF(EC1416="READY","Yes","No / Pending"))</x:f>
        <x:v>No / Pending</x:v>
      </x:c>
      <x:c r="EC1416" t="str">
        <x:f>IF(L1416="","",IF(OR(ISNUMBER(SEARCH("Retracted Publication",Q1416)),CM1416="Retracted",CN1416="Retracted",CM1416="Expression of Concern",CN1416="Expression of Concern",F1416="Not used",CG1416="Critical",CH1416="High",CH1416="Critical"),"BLOCKED — integrity or use restriction",IF(AND(CJ1416="Yes",CK1416="Yes",CL1416="Yes"),IF(AND(CM1416="Clear",CN1416="Verified — clear"),IF(AND(AND(LEN(TRIM(CF1416))&gt;0,LEFT(LOWER(TRIM(CF1416)),7)&lt;&gt;"pending"),OR(CG1416="High",CG1416="Moderate"),OR(CH1416="Low",CH1416="Some concerns",CH1416="Not applicable")),IF(AND(DD1416="No",OR(DE1416="HIGH",DE1416="CONDITIONAL"),AND(LEN(TRIM(DF1416))&gt;0,LEFT(LOWER(TRIM(DF1416)),7)&lt;&gt;"pending")),IF(AND(AND(LEN(TRIM(DT1416))&gt;0,LEFT(LOWER(TRIM(DT1416)),7)&lt;&gt;"pending"),AND(LEN(TRIM(DU1416))&gt;0,LEFT(LOWER(TRIM(DU1416)),7)&lt;&gt;"pending"),OR(AND(LEN(TRIM(DV1416))&gt;0,LEFT(LOWER(TRIM(DV1416)),7)&lt;&gt;"pending"),AND(LEN(TRIM(DW1416))&gt;0,LEFT(LOWER(TRIM(DW1416)),7)&lt;&gt;"pending")),AND(LEN(TRIM(DX1416))&gt;0,LEFT(LOWER(TRIM(DX1416)),7)&lt;&gt;"pending")),IF(AND(F1416="Claim-ready",OR(EA1416="Strong",EA1416="Moderate"),AND(LEN(TRIM(G1416))&gt;0,LEFT(LOWER(TRIM(G1416)),7)&lt;&gt;"pending"),G1416&lt;&gt;"No substantive use decision is permitted from identification metadata alone.",AND(LEN(TRIM(DZ1416))&gt;0,LEFT(LOWER(TRIM(DZ1416)),7)&lt;&gt;"pending"),DZ1416&lt;&gt;"Identification metadata alone does not permit any substantive scientific, causal, operational, or institutional claim.",AND(LEN(TRIM(EI1416))&gt;0,LEFT(LOWER(TRIM(EI1416)),7)&lt;&gt;"pending"),ISNUMBER(EH1416),EH1416&gt;0),"READY","PENDING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6" t="str">
        <x:v>Pending</x:v>
      </x:c>
      <x:c r="EE1416"/>
      <x:c r="EF1416" t="str">
        <x:v>Pending</x:v>
      </x:c>
      <x:c r="EG1416" t="str">
        <x:v>Pending</x:v>
      </x:c>
      <x:c r="EH1416"/>
      <x:c r="EI1416" s="501"/>
      <x:c r="EJ1416"/>
      <x:c r="EK1416" t="str">
        <x:v>Pending</x:v>
      </x:c>
      <x:c r="EL1416" t="n">
        <x:v>46272</x:v>
      </x:c>
      <x:c r="EM1416" t="str">
        <x:v>Production PubMed record imported and reconciled to Zotero item 4967Q6JR;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6" t="n">
        <x:f>IF(L1416="","",(IF(N1416&lt;&gt;"",1,0)+IF(O1416&lt;&gt;"",1,0)+IF(AJ1416&lt;&gt;"",1,0)+IF(AU1416&lt;&gt;"",1,0)+IF(BE1416&lt;&gt;"",1,0)+IF(CF1416&lt;&gt;"",1,0)+IF(CJ1416="Yes",1,0)+IF(CL1416="Yes",1,0)+IF(DE1416&lt;&gt;"Pending",1,0)+IF(F1416&lt;&gt;"",1,0)+IF(DZ1416&lt;&gt;"",1,0)+IF(EI1416&lt;&gt;"",1,0))/12)</x:f>
        <x:v>0.5</x:v>
      </x:c>
    </x:row>
    <x:row r="1417">
      <x:c r="A1417" t="str">
        <x:v>EV-1414</x:v>
      </x:c>
      <x:c r="B1417" t="str">
        <x:v>Integrity check</x:v>
      </x:c>
      <x:c r="C1417" t="str">
        <x:f>IF(L1417="","",IF(LEFT(EC1417,7)="BLOCKED","🔴 Do not use for conclusion",IF(EB1417="Yes","🟢 Claim-ready","🟡 Caution / context")))</x:f>
        <x:v>🟡 Caution / context</x:v>
      </x:c>
      <x:c r="D1417" t="str">
        <x:f>IF(L1417="","",EC1417)</x:f>
        <x:v>PENDING — appropriate appraisal</x:v>
      </x:c>
      <x:c r="E1417" t="str">
        <x:v>P3 — Medium</x:v>
      </x:c>
      <x:c r="F1417" t="str">
        <x:v>Pending</x:v>
      </x:c>
      <x:c r="G1417" t="str">
        <x:v>Title/abstract identify an explicit tactical/public-safety context and readiness domain; retain for full-text assessment.</x:v>
      </x:c>
      <x:c r="H1417" t="str">
        <x:v>Obtain and review lawful full text; confirm human adjudication; then select a design-specific appraisal instrument.</x:v>
      </x:c>
      <x:c r="I1417"/>
      <x:c r="J1417" t="str">
        <x:v>A — Core</x:v>
      </x:c>
      <x:c r="K1417" t="str">
        <x:v>IDENTIFIED</x:v>
      </x:c>
      <x:c r="L1417" t="str">
        <x:v>The impact of a shipboard weight control program.</x:v>
      </x:c>
      <x:c r="M1417"/>
      <x:c r="N1417" t="str">
        <x:v>Dennis, K E; Pane, K W; Adams, B K; Qi, B B</x:v>
      </x:c>
      <x:c r="O1417" t="n">
        <x:v>1999</x:v>
      </x:c>
      <x:c r="P1417" t="str">
        <x:v>Obesity research</x:v>
      </x:c>
      <x:c r="Q1417" t="str">
        <x:v>Clinical Trial; Journal Article; Randomized Controlled Trial; Research Support, U.S. Gov't, Non-P.H.S.</x:v>
      </x:c>
      <x:c r="R1417" t="str">
        <x:v>Unclear</x:v>
      </x:c>
      <x:c r="S1417" t="str">
        <x:v>Unknown</x:v>
      </x:c>
      <x:c r="T1417" t="str">
        <x:v>eng</x:v>
      </x:c>
      <x:c r="U1417" t="str">
        <x:v>https://pubmed.ncbi.nlm.nih.gov/10023731/</x:v>
      </x:c>
      <x:c r="V1417" t="str">
        <x:v>10.1002/j.1550-8528.1999.tb00391.x</x:v>
      </x:c>
      <x:c r="W1417" t="str">
        <x:f>IF(V1417="","",LOWER(SUBSTITUTE(SUBSTITUTE(SUBSTITUTE(SUBSTITUTE(TRIM(V1417),"https://doi.org/",""),"http://doi.org/",""),"https://dx.doi.org/",""),"doi:","")))</x:f>
        <x:v>10.1002/j.1550-8528.1999.tb00391.x</x:v>
      </x:c>
      <x:c r="X1417" t="str">
        <x:v>10023731</x:v>
      </x:c>
      <x:c r="Y1417" t="str"/>
      <x:c r="Z1417"/>
      <x:c r="AA1417" t="str">
        <x:v>PubMed/MEDLINE</x:v>
      </x:c>
      <x:c r="AB1417" t="str">
        <x:v>PUBMED-A-v1.0-2026-08-28</x:v>
      </x:c>
      <x:c r="AC1417" t="str">
        <x:v>SP-PUBMED-A-20260828</x:v>
      </x:c>
      <x:c r="AD1417" s="499" t="n">
        <x:v>46262</x:v>
      </x:c>
      <x:c r="AE1417" s="499" t="n">
        <x:v>46272</x:v>
      </x:c>
      <x:c r="AF1417" t="str">
        <x:v>PZ6KRAUW</x:v>
      </x:c>
      <x:c r="AG1417"/>
      <x:c r="AH1417" t="str">
        <x:v>Tactical Athlete → Operational Readiness Brazil</x:v>
      </x:c>
      <x:c r="AI1417" t="str">
        <x:v>evidence-family:A</x:v>
      </x:c>
      <x:c r="AJ1417"/>
      <x:c r="AK1417" t="str">
        <x:f>IF(AJ1417="","",IF(OR(LOWER(AJ1417)="brazil",LOWER(AJ1417)="brasil"),"Yes","No"))</x:f>
      </x:c>
      <x:c r="AL1417"/>
      <x:c r="AM1417"/>
      <x:c r="AN1417"/>
      <x:c r="AO1417"/>
      <x:c r="AP1417"/>
      <x:c r="AQ1417"/>
      <x:c r="AR1417"/>
      <x:c r="AS1417"/>
      <x:c r="AT1417"/>
      <x:c r="AU1417"/>
      <x:c r="AV1417"/>
      <x:c r="AW1417"/>
      <x:c r="AX1417"/>
      <x:c r="AY1417"/>
      <x:c r="AZ1417"/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/>
      <x:c r="BO1417"/>
      <x:c r="BP1417"/>
      <x:c r="BQ1417"/>
      <x:c r="BR1417"/>
      <x:c r="BS1417"/>
      <x:c r="BT1417"/>
      <x:c r="BU1417"/>
      <x:c r="BV1417"/>
      <x:c r="BW1417"/>
      <x:c r="BX1417"/>
      <x:c r="BY1417"/>
      <x:c r="BZ1417"/>
      <x:c r="CA1417"/>
      <x:c r="CB1417"/>
      <x:c r="CC1417"/>
      <x:c r="CD1417"/>
      <x:c r="CE1417"/>
      <x:c r="CF1417"/>
      <x:c r="CG1417"/>
      <x:c r="CH1417"/>
      <x:c r="CI1417"/>
      <x:c r="CJ1417" t="str">
        <x:v>Yes</x:v>
      </x:c>
      <x:c r="CK1417" t="str">
        <x:v>Yes</x:v>
      </x:c>
      <x:c r="CL1417" t="str">
        <x:v>Yes</x:v>
      </x:c>
      <x:c r="CM1417" t="str">
        <x:v>Clear</x:v>
      </x:c>
      <x:c r="CN1417" t="str">
        <x:v>Verified — clear</x:v>
      </x:c>
      <x:c r="CO1417" t="n">
        <x:v>46272</x:v>
      </x:c>
      <x:c r="CP1417" t="str">
        <x:v>https://pubmed.ncbi.nlm.nih.gov/10023731/</x:v>
      </x:c>
      <x:c r="CQ1417"/>
      <x:c r="CR1417"/>
      <x:c r="CS1417"/>
      <x:c r="CT1417"/>
      <x:c r="CU1417"/>
      <x:c r="CV1417"/>
      <x:c r="CW1417"/>
      <x:c r="CX1417"/>
      <x:c r="CY1417"/>
      <x:c r="CZ1417"/>
      <x:c r="DA1417"/>
      <x:c r="DB1417" t="str">
        <x:f>IF(L1417="","",IF(AND(COUNT(CU1417:DA1417)=7,OR(CU1417=0,CU1417=1,CU1417=2),OR(CV1417=0,CV1417=1,CV1417=2),OR(CW1417=0,CW1417=1,CW1417=2),OR(CX1417=0,CX1417=1,CX1417=2),OR(CY1417=0,CY1417=1,CY1417=2),OR(CZ1417=0,CZ1417=1,CZ1417=2),OR(DA1417=0,DA1417=1,DA1417=2)),SUM(CU1417:DA1417),""))</x:f>
      </x:c>
      <x:c r="DC1417" t="str">
        <x:f>IF(DB1417="","",ROUND(DB1417/14*10,1))</x:f>
      </x:c>
      <x:c r="DD1417" t="str">
        <x:v>Pending</x:v>
      </x:c>
      <x:c r="DE1417" t="str">
        <x:f>IF(L1417="","",IF(DC1417="","Pending",IF(DD1417="Yes","CONDITIONAL — safety override",IF(DC1417&gt;=8,"HIGH",IF(DC1417&gt;=5,"CONDITIONAL","LOW")))))</x:f>
        <x:v>Pending</x:v>
      </x:c>
      <x:c r="DF1417" t="str">
        <x:v>Pending screening and full-text appraisal; no transferability judgment made at identification.</x:v>
      </x:c>
      <x:c r="DG1417"/>
      <x:c r="DH1417"/>
      <x:c r="DI1417"/>
      <x:c r="DJ1417"/>
      <x:c r="DK1417"/>
      <x:c r="DL1417"/>
      <x:c r="DM1417"/>
      <x:c r="DN1417"/>
      <x:c r="DO1417"/>
      <x:c r="DP1417"/>
      <x:c r="DQ1417"/>
      <x:c r="DR1417"/>
      <x:c r="DS1417"/>
      <x:c r="DT1417"/>
      <x:c r="DU1417"/>
      <x:c r="DV1417"/>
      <x:c r="DW1417"/>
      <x:c r="DX1417"/>
      <x:c r="DY1417"/>
      <x:c r="DZ1417" t="str">
        <x:v>Title/abstract screening alone does not establish effectiveness, causality, methodological quality, transferability to Brazilian public safety or an institutional recommendation.</x:v>
      </x:c>
      <x:c r="EA1417" t="str">
        <x:v>Pending</x:v>
      </x:c>
      <x:c r="EB1417" t="str">
        <x:f>IF(L1417="","",IF(EC1417="READY","Yes","No / Pending"))</x:f>
        <x:v>No / Pending</x:v>
      </x:c>
      <x:c r="EC1417" t="str">
        <x:f>IF(L1417="","",IF(OR(ISNUMBER(SEARCH("Retracted Publication",Q1417)),CM1417="Retracted",CN1417="Retracted",CM1417="Expression of Concern",CN1417="Expression of Concern",F1417="Not used",CG1417="Critical",CH1417="High",CH1417="Critical"),"BLOCKED — integrity or use restriction",IF(AND(CJ1417="Yes",CK1417="Yes",CL1417="Yes"),IF(AND(CM1417="Clear",CN1417="Verified — clear"),IF(AND(AND(LEN(TRIM(CF1417))&gt;0,LEFT(LOWER(TRIM(CF1417)),7)&lt;&gt;"pending"),OR(CG1417="High",CG1417="Moderate"),OR(CH1417="Low",CH1417="Some concerns",CH1417="Not applicable")),IF(AND(DD1417="No",OR(DE1417="HIGH",DE1417="CONDITIONAL"),AND(LEN(TRIM(DF1417))&gt;0,LEFT(LOWER(TRIM(DF1417)),7)&lt;&gt;"pending")),IF(AND(AND(LEN(TRIM(DT1417))&gt;0,LEFT(LOWER(TRIM(DT1417)),7)&lt;&gt;"pending"),AND(LEN(TRIM(DU1417))&gt;0,LEFT(LOWER(TRIM(DU1417)),7)&lt;&gt;"pending"),OR(AND(LEN(TRIM(DV1417))&gt;0,LEFT(LOWER(TRIM(DV1417)),7)&lt;&gt;"pending"),AND(LEN(TRIM(DW1417))&gt;0,LEFT(LOWER(TRIM(DW1417)),7)&lt;&gt;"pending")),AND(LEN(TRIM(DX1417))&gt;0,LEFT(LOWER(TRIM(DX1417)),7)&lt;&gt;"pending")),IF(AND(F1417="Claim-ready",OR(EA1417="Strong",EA1417="Moderate"),AND(LEN(TRIM(G1417))&gt;0,LEFT(LOWER(TRIM(G1417)),7)&lt;&gt;"pending"),G1417&lt;&gt;"No substantive use decision is permitted from identification metadata alone.",AND(LEN(TRIM(DZ1417))&gt;0,LEFT(LOWER(TRIM(DZ1417)),7)&lt;&gt;"pending"),DZ1417&lt;&gt;"Identification metadata alone does not permit any substantive scientific, causal, operational, or institutional claim.",AND(LEN(TRIM(EI1417))&gt;0,LEFT(LOWER(TRIM(EI1417)),7)&lt;&gt;"pending"),ISNUMBER(EH1417),EH1417&gt;0),"READY","PENDING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7" t="str">
        <x:v>Pending</x:v>
      </x:c>
      <x:c r="EE1417"/>
      <x:c r="EF1417" t="str">
        <x:v>Pending</x:v>
      </x:c>
      <x:c r="EG1417" t="str">
        <x:v>Pending</x:v>
      </x:c>
      <x:c r="EH1417"/>
      <x:c r="EI1417" s="501"/>
      <x:c r="EJ1417"/>
      <x:c r="EK1417" t="str">
        <x:v>Pending</x:v>
      </x:c>
      <x:c r="EL1417" t="n">
        <x:v>46272</x:v>
      </x:c>
      <x:c r="EM1417" t="str">
        <x:v>Production PubMed record imported and reconciled to Zotero item PZ6KRAUW;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7" t="n">
        <x:f>IF(L1417="","",(IF(N1417&lt;&gt;"",1,0)+IF(O1417&lt;&gt;"",1,0)+IF(AJ1417&lt;&gt;"",1,0)+IF(AU1417&lt;&gt;"",1,0)+IF(BE1417&lt;&gt;"",1,0)+IF(CF1417&lt;&gt;"",1,0)+IF(CJ1417="Yes",1,0)+IF(CL1417="Yes",1,0)+IF(DE1417&lt;&gt;"Pending",1,0)+IF(F1417&lt;&gt;"",1,0)+IF(DZ1417&lt;&gt;"",1,0)+IF(EI1417&lt;&gt;"",1,0))/12)</x:f>
        <x:v>0.5</x:v>
      </x:c>
    </x:row>
    <x:row r="1418">
      <x:c r="A1418" t="str">
        <x:v>EV-1415</x:v>
      </x:c>
      <x:c r="B1418" t="str">
        <x:v>Integrity check</x:v>
      </x:c>
      <x:c r="C1418" t="str">
        <x:f>IF(L1418="","",IF(LEFT(EC1418,7)="BLOCKED","🔴 Do not use for conclusion",IF(EB1418="Yes","🟢 Claim-ready","🟡 Caution / context")))</x:f>
        <x:v>🟡 Caution / context</x:v>
      </x:c>
      <x:c r="D1418" t="str">
        <x:f>IF(L1418="","",EC1418)</x:f>
        <x:v>PENDING — appropriate appraisal</x:v>
      </x:c>
      <x:c r="E1418" t="str">
        <x:v>P2 — High</x:v>
      </x:c>
      <x:c r="F1418" t="str">
        <x:v>Pending</x:v>
      </x:c>
      <x:c r="G1418" t="str">
        <x:v>Title/abstract identify an explicit tactical/public-safety context and readiness domain; retain for full-text assessment.</x:v>
      </x:c>
      <x:c r="H1418" t="str">
        <x:v>Obtain and review lawful full text; confirm human adjudication; then select a design-specific appraisal instrument.</x:v>
      </x:c>
      <x:c r="I1418"/>
      <x:c r="J1418" t="str">
        <x:v>A — Core</x:v>
      </x:c>
      <x:c r="K1418" t="str">
        <x:v>IDENTIFIED</x:v>
      </x:c>
      <x:c r="L1418" t="str">
        <x:v>Longitudinal trends and gender differences in physical fitness and lifestyle factors in career U.S. Navy personnel (1983-1994).</x:v>
      </x:c>
      <x:c r="M1418"/>
      <x:c r="N1418" t="str">
        <x:v>Trent, L K; Hurtado, S L</x:v>
      </x:c>
      <x:c r="O1418" t="n">
        <x:v>1998</x:v>
      </x:c>
      <x:c r="P1418" t="str">
        <x:v>Military medicine</x:v>
      </x:c>
      <x:c r="Q1418" t="str">
        <x:v>Journal Article; Research Support, U.S. Gov't, Non-P.H.S.</x:v>
      </x:c>
      <x:c r="R1418" t="str">
        <x:v>Unclear</x:v>
      </x:c>
      <x:c r="S1418" t="str">
        <x:v>Unknown</x:v>
      </x:c>
      <x:c r="T1418" t="str">
        <x:v>eng</x:v>
      </x:c>
      <x:c r="U1418" t="str">
        <x:v>https://pubmed.ncbi.nlm.nih.gov/9640037/</x:v>
      </x:c>
      <x:c r="V1418" t="str"/>
      <x:c r="W1418" t="str">
        <x:f>IF(V1418="","",LOWER(SUBSTITUTE(SUBSTITUTE(SUBSTITUTE(SUBSTITUTE(TRIM(V1418),"https://doi.org/",""),"http://doi.org/",""),"https://dx.doi.org/",""),"doi:","")))</x:f>
      </x:c>
      <x:c r="X1418" t="str">
        <x:v>9640037</x:v>
      </x:c>
      <x:c r="Y1418" t="str"/>
      <x:c r="Z1418"/>
      <x:c r="AA1418" t="str">
        <x:v>PubMed/MEDLINE</x:v>
      </x:c>
      <x:c r="AB1418" t="str">
        <x:v>PUBMED-A-v1.0-2026-08-28</x:v>
      </x:c>
      <x:c r="AC1418" t="str">
        <x:v>SP-PUBMED-A-20260828</x:v>
      </x:c>
      <x:c r="AD1418" s="499" t="n">
        <x:v>46262</x:v>
      </x:c>
      <x:c r="AE1418" s="499" t="n">
        <x:v>46272</x:v>
      </x:c>
      <x:c r="AF1418" t="str">
        <x:v>PKIQAG4K</x:v>
      </x:c>
      <x:c r="AG1418"/>
      <x:c r="AH1418" t="str">
        <x:v>Tactical Athlete → Operational Readiness Brazil</x:v>
      </x:c>
      <x:c r="AI1418" t="str">
        <x:v>evidence-family:A</x:v>
      </x:c>
      <x:c r="AJ1418"/>
      <x:c r="AK1418" t="str">
        <x:f>IF(AJ1418="","",IF(OR(LOWER(AJ1418)="brazil",LOWER(AJ1418)="brasil"),"Yes","No"))</x:f>
      </x:c>
      <x:c r="AL1418"/>
      <x:c r="AM1418"/>
      <x:c r="AN1418"/>
      <x:c r="AO1418"/>
      <x:c r="AP1418"/>
      <x:c r="AQ1418"/>
      <x:c r="AR1418"/>
      <x:c r="AS1418"/>
      <x:c r="AT1418"/>
      <x:c r="AU1418"/>
      <x:c r="AV1418"/>
      <x:c r="AW1418"/>
      <x:c r="AX1418"/>
      <x:c r="AY1418"/>
      <x:c r="AZ1418"/>
      <x:c r="BA1418"/>
      <x:c r="BB1418"/>
      <x:c r="BC1418"/>
      <x:c r="BD1418"/>
      <x:c r="BE1418"/>
      <x:c r="BF1418"/>
      <x:c r="BG1418"/>
      <x:c r="BH1418"/>
      <x:c r="BI1418"/>
      <x:c r="BJ1418"/>
      <x:c r="BK1418"/>
      <x:c r="BL1418"/>
      <x:c r="BM1418"/>
      <x:c r="BN1418"/>
      <x:c r="BO1418"/>
      <x:c r="BP1418"/>
      <x:c r="BQ1418"/>
      <x:c r="BR1418"/>
      <x:c r="BS1418"/>
      <x:c r="BT1418"/>
      <x:c r="BU1418"/>
      <x:c r="BV1418"/>
      <x:c r="BW1418"/>
      <x:c r="BX1418"/>
      <x:c r="BY1418"/>
      <x:c r="BZ1418"/>
      <x:c r="CA1418"/>
      <x:c r="CB1418"/>
      <x:c r="CC1418"/>
      <x:c r="CD1418"/>
      <x:c r="CE1418"/>
      <x:c r="CF1418"/>
      <x:c r="CG1418"/>
      <x:c r="CH1418"/>
      <x:c r="CI1418"/>
      <x:c r="CJ1418" t="str">
        <x:v>Yes</x:v>
      </x:c>
      <x:c r="CK1418" t="str">
        <x:v>Yes</x:v>
      </x:c>
      <x:c r="CL1418" t="str">
        <x:v>Yes</x:v>
      </x:c>
      <x:c r="CM1418" t="str">
        <x:v>Clear</x:v>
      </x:c>
      <x:c r="CN1418" t="str">
        <x:v>Verified — clear</x:v>
      </x:c>
      <x:c r="CO1418" t="n">
        <x:v>46272</x:v>
      </x:c>
      <x:c r="CP1418" t="str">
        <x:v>https://pubmed.ncbi.nlm.nih.gov/9795538/</x:v>
      </x:c>
      <x:c r="CQ1418"/>
      <x:c r="CR1418"/>
      <x:c r="CS1418"/>
      <x:c r="CT1418"/>
      <x:c r="CU1418"/>
      <x:c r="CV1418"/>
      <x:c r="CW1418"/>
      <x:c r="CX1418"/>
      <x:c r="CY1418"/>
      <x:c r="CZ1418"/>
      <x:c r="DA1418"/>
      <x:c r="DB1418" t="str">
        <x:f>IF(L1418="","",IF(AND(COUNT(CU1418:DA1418)=7,OR(CU1418=0,CU1418=1,CU1418=2),OR(CV1418=0,CV1418=1,CV1418=2),OR(CW1418=0,CW1418=1,CW1418=2),OR(CX1418=0,CX1418=1,CX1418=2),OR(CY1418=0,CY1418=1,CY1418=2),OR(CZ1418=0,CZ1418=1,CZ1418=2),OR(DA1418=0,DA1418=1,DA1418=2)),SUM(CU1418:DA1418),""))</x:f>
      </x:c>
      <x:c r="DC1418" t="str">
        <x:f>IF(DB1418="","",ROUND(DB1418/14*10,1))</x:f>
      </x:c>
      <x:c r="DD1418" t="str">
        <x:v>Pending</x:v>
      </x:c>
      <x:c r="DE1418" t="str">
        <x:f>IF(L1418="","",IF(DC1418="","Pending",IF(DD1418="Yes","CONDITIONAL — safety override",IF(DC1418&gt;=8,"HIGH",IF(DC1418&gt;=5,"CONDITIONAL","LOW")))))</x:f>
        <x:v>Pending</x:v>
      </x:c>
      <x:c r="DF1418" t="str">
        <x:v>Pending screening and full-text appraisal; no transferability judgment made at identification.</x:v>
      </x:c>
      <x:c r="DG1418"/>
      <x:c r="DH1418"/>
      <x:c r="DI1418"/>
      <x:c r="DJ1418"/>
      <x:c r="DK1418"/>
      <x:c r="DL1418"/>
      <x:c r="DM1418"/>
      <x:c r="DN1418"/>
      <x:c r="DO1418"/>
      <x:c r="DP1418"/>
      <x:c r="DQ1418"/>
      <x:c r="DR1418"/>
      <x:c r="DS1418"/>
      <x:c r="DT1418"/>
      <x:c r="DU1418"/>
      <x:c r="DV1418"/>
      <x:c r="DW1418"/>
      <x:c r="DX1418"/>
      <x:c r="DY1418"/>
      <x:c r="DZ1418" t="str">
        <x:v>Title/abstract screening alone does not establish effectiveness, causality, methodological quality, transferability to Brazilian public safety or an institutional recommendation.</x:v>
      </x:c>
      <x:c r="EA1418" t="str">
        <x:v>Pending</x:v>
      </x:c>
      <x:c r="EB1418" t="str">
        <x:f>IF(L1418="","",IF(EC1418="READY","Yes","No / Pending"))</x:f>
        <x:v>No / Pending</x:v>
      </x:c>
      <x:c r="EC1418" t="str">
        <x:f>IF(L1418="","",IF(OR(ISNUMBER(SEARCH("Retracted Publication",Q1418)),CM1418="Retracted",CN1418="Retracted",CM1418="Expression of Concern",CN1418="Expression of Concern",F1418="Not used",CG1418="Critical",CH1418="High",CH1418="Critical"),"BLOCKED — integrity or use restriction",IF(AND(CJ1418="Yes",CK1418="Yes",CL1418="Yes"),IF(AND(CM1418="Clear",CN1418="Verified — clear"),IF(AND(AND(LEN(TRIM(CF1418))&gt;0,LEFT(LOWER(TRIM(CF1418)),7)&lt;&gt;"pending"),OR(CG1418="High",CG1418="Moderate"),OR(CH1418="Low",CH1418="Some concerns",CH1418="Not applicable")),IF(AND(DD1418="No",OR(DE1418="HIGH",DE1418="CONDITIONAL"),AND(LEN(TRIM(DF1418))&gt;0,LEFT(LOWER(TRIM(DF1418)),7)&lt;&gt;"pending")),IF(AND(AND(LEN(TRIM(DT1418))&gt;0,LEFT(LOWER(TRIM(DT1418)),7)&lt;&gt;"pending"),AND(LEN(TRIM(DU1418))&gt;0,LEFT(LOWER(TRIM(DU1418)),7)&lt;&gt;"pending"),OR(AND(LEN(TRIM(DV1418))&gt;0,LEFT(LOWER(TRIM(DV1418)),7)&lt;&gt;"pending"),AND(LEN(TRIM(DW1418))&gt;0,LEFT(LOWER(TRIM(DW1418)),7)&lt;&gt;"pending")),AND(LEN(TRIM(DX1418))&gt;0,LEFT(LOWER(TRIM(DX1418)),7)&lt;&gt;"pending")),IF(AND(F1418="Claim-ready",OR(EA1418="Strong",EA1418="Moderate"),AND(LEN(TRIM(G1418))&gt;0,LEFT(LOWER(TRIM(G1418)),7)&lt;&gt;"pending"),G1418&lt;&gt;"No substantive use decision is permitted from identification metadata alone.",AND(LEN(TRIM(DZ1418))&gt;0,LEFT(LOWER(TRIM(DZ1418)),7)&lt;&gt;"pending"),DZ1418&lt;&gt;"Identification metadata alone does not permit any substantive scientific, causal, operational, or institutional claim.",AND(LEN(TRIM(EI1418))&gt;0,LEFT(LOWER(TRIM(EI1418)),7)&lt;&gt;"pending"),ISNUMBER(EH1418),EH1418&gt;0),"READY","PENDING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8" t="str">
        <x:v>Pending</x:v>
      </x:c>
      <x:c r="EE1418"/>
      <x:c r="EF1418" t="str">
        <x:v>Pending</x:v>
      </x:c>
      <x:c r="EG1418" t="str">
        <x:v>Pending</x:v>
      </x:c>
      <x:c r="EH1418"/>
      <x:c r="EI1418" s="501"/>
      <x:c r="EJ1418"/>
      <x:c r="EK1418" t="str">
        <x:v>Pending</x:v>
      </x:c>
      <x:c r="EL1418" t="n">
        <x:v>46272</x:v>
      </x:c>
      <x:c r="EM1418" t="str">
        <x:v>Production PubMed record imported and reconciled to Zotero item PKIQAG4K;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8" t="n">
        <x:f>IF(L1418="","",(IF(N1418&lt;&gt;"",1,0)+IF(O1418&lt;&gt;"",1,0)+IF(AJ1418&lt;&gt;"",1,0)+IF(AU1418&lt;&gt;"",1,0)+IF(BE1418&lt;&gt;"",1,0)+IF(CF1418&lt;&gt;"",1,0)+IF(CJ1418="Yes",1,0)+IF(CL1418="Yes",1,0)+IF(DE1418&lt;&gt;"Pending",1,0)+IF(F1418&lt;&gt;"",1,0)+IF(DZ1418&lt;&gt;"",1,0)+IF(EI1418&lt;&gt;"",1,0))/12)</x:f>
        <x:v>0.5</x:v>
      </x:c>
    </x:row>
    <x:row r="1419">
      <x:c r="A1419" t="str">
        <x:v>EV-1416</x:v>
      </x:c>
      <x:c r="B1419" t="str">
        <x:v>Integrity check</x:v>
      </x:c>
      <x:c r="C1419" t="str">
        <x:f>IF(L1419="","",IF(LEFT(EC1419,7)="BLOCKED","🔴 Do not use for conclusion",IF(EB1419="Yes","🟢 Claim-ready","🟡 Caution / context")))</x:f>
        <x:v>🟡 Caution / context</x:v>
      </x:c>
      <x:c r="D1419" t="str">
        <x:f>IF(L1419="","",EC1419)</x:f>
        <x:v>PENDING — appropriate appraisal</x:v>
      </x:c>
      <x:c r="E1419" t="str">
        <x:v>P2 — High</x:v>
      </x:c>
      <x:c r="F1419" t="str">
        <x:v>Pending</x:v>
      </x:c>
      <x:c r="G1419" t="str">
        <x:v>Title/abstract identify an explicit tactical/public-safety context and readiness domain; retain for full-text assessment.</x:v>
      </x:c>
      <x:c r="H1419" t="str">
        <x:v>Obtain and review lawful full text; confirm human adjudication; then select a design-specific appraisal instrument.</x:v>
      </x:c>
      <x:c r="I1419"/>
      <x:c r="J1419" t="str">
        <x:v>A — Core</x:v>
      </x:c>
      <x:c r="K1419" t="str">
        <x:v>IDENTIFIED</x:v>
      </x:c>
      <x:c r="L1419" t="str">
        <x:v>The health and physical readiness of Army reservists: a current review of the literature and significant research questions.</x:v>
      </x:c>
      <x:c r="M1419"/>
      <x:c r="N1419" t="str">
        <x:v>Wynd, C A; Ryan-Wenger, N A</x:v>
      </x:c>
      <x:c r="O1419" t="n">
        <x:v>1998</x:v>
      </x:c>
      <x:c r="P1419" t="str">
        <x:v>Military medicine</x:v>
      </x:c>
      <x:c r="Q1419" t="str">
        <x:v>Journal Article; Review</x:v>
      </x:c>
      <x:c r="R1419" t="str">
        <x:v>Unclear</x:v>
      </x:c>
      <x:c r="S1419" t="str">
        <x:v>Unknown</x:v>
      </x:c>
      <x:c r="T1419" t="str">
        <x:v>eng</x:v>
      </x:c>
      <x:c r="U1419" t="str">
        <x:v>https://pubmed.ncbi.nlm.nih.gov/9597842/</x:v>
      </x:c>
      <x:c r="V1419" t="str"/>
      <x:c r="W1419" t="str">
        <x:f>IF(V1419="","",LOWER(SUBSTITUTE(SUBSTITUTE(SUBSTITUTE(SUBSTITUTE(TRIM(V1419),"https://doi.org/",""),"http://doi.org/",""),"https://dx.doi.org/",""),"doi:","")))</x:f>
      </x:c>
      <x:c r="X1419" t="str">
        <x:v>9597842</x:v>
      </x:c>
      <x:c r="Y1419" t="str"/>
      <x:c r="Z1419"/>
      <x:c r="AA1419" t="str">
        <x:v>PubMed/MEDLINE</x:v>
      </x:c>
      <x:c r="AB1419" t="str">
        <x:v>PUBMED-A-v1.0-2026-08-28</x:v>
      </x:c>
      <x:c r="AC1419" t="str">
        <x:v>SP-PUBMED-A-20260828</x:v>
      </x:c>
      <x:c r="AD1419" s="499" t="n">
        <x:v>46262</x:v>
      </x:c>
      <x:c r="AE1419" s="499" t="n">
        <x:v>46272</x:v>
      </x:c>
      <x:c r="AF1419" t="str">
        <x:v>PWIEB2AA</x:v>
      </x:c>
      <x:c r="AG1419"/>
      <x:c r="AH1419" t="str">
        <x:v>Tactical Athlete → Operational Readiness Brazil</x:v>
      </x:c>
      <x:c r="AI1419" t="str">
        <x:v>evidence-family:A</x:v>
      </x:c>
      <x:c r="AJ1419"/>
      <x:c r="AK1419" t="str">
        <x:f>IF(AJ1419="","",IF(OR(LOWER(AJ1419)="brazil",LOWER(AJ1419)="brasil"),"Yes","No"))</x:f>
      </x:c>
      <x:c r="AL1419"/>
      <x:c r="AM1419"/>
      <x:c r="AN1419"/>
      <x:c r="AO1419"/>
      <x:c r="AP1419"/>
      <x:c r="AQ1419"/>
      <x:c r="AR1419"/>
      <x:c r="AS1419"/>
      <x:c r="AT1419"/>
      <x:c r="AU1419"/>
      <x:c r="AV1419"/>
      <x:c r="AW1419"/>
      <x:c r="AX1419"/>
      <x:c r="AY1419"/>
      <x:c r="AZ1419"/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/>
      <x:c r="BO1419"/>
      <x:c r="BP1419"/>
      <x:c r="BQ1419"/>
      <x:c r="BR1419"/>
      <x:c r="BS1419"/>
      <x:c r="BT1419"/>
      <x:c r="BU1419"/>
      <x:c r="BV1419"/>
      <x:c r="BW1419"/>
      <x:c r="BX1419"/>
      <x:c r="BY1419"/>
      <x:c r="BZ1419"/>
      <x:c r="CA1419"/>
      <x:c r="CB1419"/>
      <x:c r="CC1419"/>
      <x:c r="CD1419"/>
      <x:c r="CE1419"/>
      <x:c r="CF1419"/>
      <x:c r="CG1419"/>
      <x:c r="CH1419"/>
      <x:c r="CI1419"/>
      <x:c r="CJ1419" t="str">
        <x:v>Yes</x:v>
      </x:c>
      <x:c r="CK1419" t="str">
        <x:v>Yes</x:v>
      </x:c>
      <x:c r="CL1419" t="str">
        <x:v>Yes</x:v>
      </x:c>
      <x:c r="CM1419" t="str">
        <x:v>Clear</x:v>
      </x:c>
      <x:c r="CN1419" t="str">
        <x:v>Verified — clear</x:v>
      </x:c>
      <x:c r="CO1419" t="n">
        <x:v>46272</x:v>
      </x:c>
      <x:c r="CP1419" t="str">
        <x:v>https://pubmed.ncbi.nlm.nih.gov/9597842/</x:v>
      </x:c>
      <x:c r="CQ1419"/>
      <x:c r="CR1419"/>
      <x:c r="CS1419"/>
      <x:c r="CT1419"/>
      <x:c r="CU1419"/>
      <x:c r="CV1419"/>
      <x:c r="CW1419"/>
      <x:c r="CX1419"/>
      <x:c r="CY1419"/>
      <x:c r="CZ1419"/>
      <x:c r="DA1419"/>
      <x:c r="DB1419" t="str">
        <x:f>IF(L1419="","",IF(AND(COUNT(CU1419:DA1419)=7,OR(CU1419=0,CU1419=1,CU1419=2),OR(CV1419=0,CV1419=1,CV1419=2),OR(CW1419=0,CW1419=1,CW1419=2),OR(CX1419=0,CX1419=1,CX1419=2),OR(CY1419=0,CY1419=1,CY1419=2),OR(CZ1419=0,CZ1419=1,CZ1419=2),OR(DA1419=0,DA1419=1,DA1419=2)),SUM(CU1419:DA1419),""))</x:f>
      </x:c>
      <x:c r="DC1419" t="str">
        <x:f>IF(DB1419="","",ROUND(DB1419/14*10,1))</x:f>
      </x:c>
      <x:c r="DD1419" t="str">
        <x:v>Pending</x:v>
      </x:c>
      <x:c r="DE1419" t="str">
        <x:f>IF(L1419="","",IF(DC1419="","Pending",IF(DD1419="Yes","CONDITIONAL — safety override",IF(DC1419&gt;=8,"HIGH",IF(DC1419&gt;=5,"CONDITIONAL","LOW")))))</x:f>
        <x:v>Pending</x:v>
      </x:c>
      <x:c r="DF1419" t="str">
        <x:v>Pending screening and full-text appraisal; no transferability judgment made at identification.</x:v>
      </x:c>
      <x:c r="DG1419"/>
      <x:c r="DH1419"/>
      <x:c r="DI1419"/>
      <x:c r="DJ1419"/>
      <x:c r="DK1419"/>
      <x:c r="DL1419"/>
      <x:c r="DM1419"/>
      <x:c r="DN1419"/>
      <x:c r="DO1419"/>
      <x:c r="DP1419"/>
      <x:c r="DQ1419"/>
      <x:c r="DR1419"/>
      <x:c r="DS1419"/>
      <x:c r="DT1419"/>
      <x:c r="DU1419"/>
      <x:c r="DV1419"/>
      <x:c r="DW1419"/>
      <x:c r="DX1419"/>
      <x:c r="DY1419"/>
      <x:c r="DZ1419" t="str">
        <x:v>Title/abstract screening alone does not establish effectiveness, causality, methodological quality, transferability to Brazilian public safety or an institutional recommendation.</x:v>
      </x:c>
      <x:c r="EA1419" t="str">
        <x:v>Pending</x:v>
      </x:c>
      <x:c r="EB1419" t="str">
        <x:f>IF(L1419="","",IF(EC1419="READY","Yes","No / Pending"))</x:f>
        <x:v>No / Pending</x:v>
      </x:c>
      <x:c r="EC1419" t="str">
        <x:f>IF(L1419="","",IF(OR(ISNUMBER(SEARCH("Retracted Publication",Q1419)),CM1419="Retracted",CN1419="Retracted",CM1419="Expression of Concern",CN1419="Expression of Concern",F1419="Not used",CG1419="Critical",CH1419="High",CH1419="Critical"),"BLOCKED — integrity or use restriction",IF(AND(CJ1419="Yes",CK1419="Yes",CL1419="Yes"),IF(AND(CM1419="Clear",CN1419="Verified — clear"),IF(AND(AND(LEN(TRIM(CF1419))&gt;0,LEFT(LOWER(TRIM(CF1419)),7)&lt;&gt;"pending"),OR(CG1419="High",CG1419="Moderate"),OR(CH1419="Low",CH1419="Some concerns",CH1419="Not applicable")),IF(AND(DD1419="No",OR(DE1419="HIGH",DE1419="CONDITIONAL"),AND(LEN(TRIM(DF1419))&gt;0,LEFT(LOWER(TRIM(DF1419)),7)&lt;&gt;"pending")),IF(AND(AND(LEN(TRIM(DT1419))&gt;0,LEFT(LOWER(TRIM(DT1419)),7)&lt;&gt;"pending"),AND(LEN(TRIM(DU1419))&gt;0,LEFT(LOWER(TRIM(DU1419)),7)&lt;&gt;"pending"),OR(AND(LEN(TRIM(DV1419))&gt;0,LEFT(LOWER(TRIM(DV1419)),7)&lt;&gt;"pending"),AND(LEN(TRIM(DW1419))&gt;0,LEFT(LOWER(TRIM(DW1419)),7)&lt;&gt;"pending")),AND(LEN(TRIM(DX1419))&gt;0,LEFT(LOWER(TRIM(DX1419)),7)&lt;&gt;"pending")),IF(AND(F1419="Claim-ready",OR(EA1419="Strong",EA1419="Moderate"),AND(LEN(TRIM(G1419))&gt;0,LEFT(LOWER(TRIM(G1419)),7)&lt;&gt;"pending"),G1419&lt;&gt;"No substantive use decision is permitted from identification metadata alone.",AND(LEN(TRIM(DZ1419))&gt;0,LEFT(LOWER(TRIM(DZ1419)),7)&lt;&gt;"pending"),DZ1419&lt;&gt;"Identification metadata alone does not permit any substantive scientific, causal, operational, or institutional claim.",AND(LEN(TRIM(EI1419))&gt;0,LEFT(LOWER(TRIM(EI1419)),7)&lt;&gt;"pending"),ISNUMBER(EH1419),EH1419&gt;0),"READY","PENDING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19" t="str">
        <x:v>Pending</x:v>
      </x:c>
      <x:c r="EE1419"/>
      <x:c r="EF1419" t="str">
        <x:v>Pending</x:v>
      </x:c>
      <x:c r="EG1419" t="str">
        <x:v>Pending</x:v>
      </x:c>
      <x:c r="EH1419"/>
      <x:c r="EI1419" s="501"/>
      <x:c r="EJ1419"/>
      <x:c r="EK1419" t="str">
        <x:v>Pending</x:v>
      </x:c>
      <x:c r="EL1419" t="n">
        <x:v>46272</x:v>
      </x:c>
      <x:c r="EM1419" t="str">
        <x:v>Production PubMed record imported and reconciled to Zotero item PWIEB2AA;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19" t="n">
        <x:f>IF(L1419="","",(IF(N1419&lt;&gt;"",1,0)+IF(O1419&lt;&gt;"",1,0)+IF(AJ1419&lt;&gt;"",1,0)+IF(AU1419&lt;&gt;"",1,0)+IF(BE1419&lt;&gt;"",1,0)+IF(CF1419&lt;&gt;"",1,0)+IF(CJ1419="Yes",1,0)+IF(CL1419="Yes",1,0)+IF(DE1419&lt;&gt;"Pending",1,0)+IF(F1419&lt;&gt;"",1,0)+IF(DZ1419&lt;&gt;"",1,0)+IF(EI1419&lt;&gt;"",1,0))/12)</x:f>
        <x:v>0.5</x:v>
      </x:c>
    </x:row>
    <x:row r="1420">
      <x:c r="A1420" t="str">
        <x:v>EV-1417</x:v>
      </x:c>
      <x:c r="B1420" t="str">
        <x:v>Integrity check</x:v>
      </x:c>
      <x:c r="C1420" t="str">
        <x:f>IF(L1420="","",IF(LEFT(EC1420,7)="BLOCKED","🔴 Do not use for conclusion",IF(EB1420="Yes","🟢 Claim-ready","🟡 Caution / context")))</x:f>
        <x:v>🟡 Caution / context</x:v>
      </x:c>
      <x:c r="D1420" t="str">
        <x:f>IF(L1420="","",EC1420)</x:f>
        <x:v>PENDING — appropriate appraisal</x:v>
      </x:c>
      <x:c r="E1420" t="str">
        <x:v>P2 — High</x:v>
      </x:c>
      <x:c r="F1420" t="str">
        <x:v>Pending</x:v>
      </x:c>
      <x:c r="G1420" t="str">
        <x:v>A potentially relevant concept is present, but direct applicability is ambiguous at title/abstract level.</x:v>
      </x:c>
      <x:c r="H1420" t="str">
        <x:v>Human title/abstract adjudication; retrieve full text if relevance remains plausible.</x:v>
      </x:c>
      <x:c r="I1420"/>
      <x:c r="J1420" t="str">
        <x:v>A — Core</x:v>
      </x:c>
      <x:c r="K1420" t="str">
        <x:v>IDENTIFIED</x:v>
      </x:c>
      <x:c r="L1420" t="str">
        <x:v>Back pain in Australian military helicopter pilots: a preliminary study.</x:v>
      </x:c>
      <x:c r="M1420"/>
      <x:c r="N1420" t="str">
        <x:v>Thomae, M K; Porteous, J E; Brock, J R; Allen, G D; Heller, R F</x:v>
      </x:c>
      <x:c r="O1420" t="n">
        <x:v>1998</x:v>
      </x:c>
      <x:c r="P1420" t="str">
        <x:v>Aviation, space, and environmental medicine</x:v>
      </x:c>
      <x:c r="Q1420" t="str">
        <x:v>Journal Article; Research Support, Non-U.S. Gov't</x:v>
      </x:c>
      <x:c r="R1420" t="str">
        <x:v>Unclear</x:v>
      </x:c>
      <x:c r="S1420" t="str">
        <x:v>Unknown</x:v>
      </x:c>
      <x:c r="T1420" t="str">
        <x:v>eng</x:v>
      </x:c>
      <x:c r="U1420" t="str">
        <x:v>https://pubmed.ncbi.nlm.nih.gov/9591616/</x:v>
      </x:c>
      <x:c r="V1420" t="str"/>
      <x:c r="W1420" t="str">
        <x:f>IF(V1420="","",LOWER(SUBSTITUTE(SUBSTITUTE(SUBSTITUTE(SUBSTITUTE(TRIM(V1420),"https://doi.org/",""),"http://doi.org/",""),"https://dx.doi.org/",""),"doi:","")))</x:f>
      </x:c>
      <x:c r="X1420" t="str">
        <x:v>9591616</x:v>
      </x:c>
      <x:c r="Y1420" t="str"/>
      <x:c r="Z1420"/>
      <x:c r="AA1420" t="str">
        <x:v>PubMed/MEDLINE</x:v>
      </x:c>
      <x:c r="AB1420" t="str">
        <x:v>PUBMED-A-v1.0-2026-08-28</x:v>
      </x:c>
      <x:c r="AC1420" t="str">
        <x:v>SP-PUBMED-A-20260828</x:v>
      </x:c>
      <x:c r="AD1420" s="499" t="n">
        <x:v>46262</x:v>
      </x:c>
      <x:c r="AE1420" s="499" t="n">
        <x:v>46272</x:v>
      </x:c>
      <x:c r="AF1420" t="str">
        <x:v>P5G4ZSX4</x:v>
      </x:c>
      <x:c r="AG1420"/>
      <x:c r="AH1420" t="str">
        <x:v>Tactical Athlete → Operational Readiness Brazil</x:v>
      </x:c>
      <x:c r="AI1420" t="str">
        <x:v>evidence-family:A</x:v>
      </x:c>
      <x:c r="AJ1420"/>
      <x:c r="AK1420" t="str">
        <x:f>IF(AJ1420="","",IF(OR(LOWER(AJ1420)="brazil",LOWER(AJ1420)="brasil"),"Yes","No"))</x:f>
      </x:c>
      <x:c r="AL1420"/>
      <x:c r="AM1420"/>
      <x:c r="AN1420"/>
      <x:c r="AO1420"/>
      <x:c r="AP1420"/>
      <x:c r="AQ1420"/>
      <x:c r="AR1420"/>
      <x:c r="AS1420"/>
      <x:c r="AT1420"/>
      <x:c r="AU1420"/>
      <x:c r="AV1420"/>
      <x:c r="AW1420"/>
      <x:c r="AX1420"/>
      <x:c r="AY1420"/>
      <x:c r="AZ1420"/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/>
      <x:c r="BO1420"/>
      <x:c r="BP1420"/>
      <x:c r="BQ1420"/>
      <x:c r="BR1420"/>
      <x:c r="BS1420"/>
      <x:c r="BT1420"/>
      <x:c r="BU1420"/>
      <x:c r="BV1420"/>
      <x:c r="BW1420"/>
      <x:c r="BX1420"/>
      <x:c r="BY1420"/>
      <x:c r="BZ1420"/>
      <x:c r="CA1420"/>
      <x:c r="CB1420"/>
      <x:c r="CC1420"/>
      <x:c r="CD1420"/>
      <x:c r="CE1420"/>
      <x:c r="CF1420"/>
      <x:c r="CG1420"/>
      <x:c r="CH1420"/>
      <x:c r="CI1420"/>
      <x:c r="CJ1420" t="str">
        <x:v>Yes</x:v>
      </x:c>
      <x:c r="CK1420" t="str">
        <x:v>Yes</x:v>
      </x:c>
      <x:c r="CL1420" t="str">
        <x:v>Yes</x:v>
      </x:c>
      <x:c r="CM1420" t="str">
        <x:v>Clear</x:v>
      </x:c>
      <x:c r="CN1420" t="str">
        <x:v>Verified — clear</x:v>
      </x:c>
      <x:c r="CO1420" t="n">
        <x:v>46272</x:v>
      </x:c>
      <x:c r="CP1420" t="str">
        <x:v>https://pubmed.ncbi.nlm.nih.gov/10332955/</x:v>
      </x:c>
      <x:c r="CQ1420"/>
      <x:c r="CR1420"/>
      <x:c r="CS1420"/>
      <x:c r="CT1420"/>
      <x:c r="CU1420"/>
      <x:c r="CV1420"/>
      <x:c r="CW1420"/>
      <x:c r="CX1420"/>
      <x:c r="CY1420"/>
      <x:c r="CZ1420"/>
      <x:c r="DA1420"/>
      <x:c r="DB1420" t="str">
        <x:f>IF(L1420="","",IF(AND(COUNT(CU1420:DA1420)=7,OR(CU1420=0,CU1420=1,CU1420=2),OR(CV1420=0,CV1420=1,CV1420=2),OR(CW1420=0,CW1420=1,CW1420=2),OR(CX1420=0,CX1420=1,CX1420=2),OR(CY1420=0,CY1420=1,CY1420=2),OR(CZ1420=0,CZ1420=1,CZ1420=2),OR(DA1420=0,DA1420=1,DA1420=2)),SUM(CU1420:DA1420),""))</x:f>
      </x:c>
      <x:c r="DC1420" t="str">
        <x:f>IF(DB1420="","",ROUND(DB1420/14*10,1))</x:f>
      </x:c>
      <x:c r="DD1420" t="str">
        <x:v>Pending</x:v>
      </x:c>
      <x:c r="DE1420" t="str">
        <x:f>IF(L1420="","",IF(DC1420="","Pending",IF(DD1420="Yes","CONDITIONAL — safety override",IF(DC1420&gt;=8,"HIGH",IF(DC1420&gt;=5,"CONDITIONAL","LOW")))))</x:f>
        <x:v>Pending</x:v>
      </x:c>
      <x:c r="DF1420" t="str">
        <x:v>Pending screening and full-text appraisal; no transferability judgment made at identification.</x:v>
      </x:c>
      <x:c r="DG1420"/>
      <x:c r="DH1420"/>
      <x:c r="DI1420"/>
      <x:c r="DJ1420"/>
      <x:c r="DK1420"/>
      <x:c r="DL1420"/>
      <x:c r="DM1420"/>
      <x:c r="DN1420"/>
      <x:c r="DO1420"/>
      <x:c r="DP1420"/>
      <x:c r="DQ1420"/>
      <x:c r="DR1420"/>
      <x:c r="DS1420"/>
      <x:c r="DT1420"/>
      <x:c r="DU1420"/>
      <x:c r="DV1420"/>
      <x:c r="DW1420"/>
      <x:c r="DX1420"/>
      <x:c r="DY1420"/>
      <x:c r="DZ1420" t="str">
        <x:v>Title/abstract information is insufficient for a substantive scientific, causal, transferability or institutional claim.</x:v>
      </x:c>
      <x:c r="EA1420" t="str">
        <x:v>Pending</x:v>
      </x:c>
      <x:c r="EB1420" t="str">
        <x:f>IF(L1420="","",IF(EC1420="READY","Yes","No / Pending"))</x:f>
        <x:v>No / Pending</x:v>
      </x:c>
      <x:c r="EC1420" t="str">
        <x:f>IF(L1420="","",IF(OR(ISNUMBER(SEARCH("Retracted Publication",Q1420)),CM1420="Retracted",CN1420="Retracted",CM1420="Expression of Concern",CN1420="Expression of Concern",F1420="Not used",CG1420="Critical",CH1420="High",CH1420="Critical"),"BLOCKED — integrity or use restriction",IF(AND(CJ1420="Yes",CK1420="Yes",CL1420="Yes"),IF(AND(CM1420="Clear",CN1420="Verified — clear"),IF(AND(AND(LEN(TRIM(CF1420))&gt;0,LEFT(LOWER(TRIM(CF1420)),7)&lt;&gt;"pending"),OR(CG1420="High",CG1420="Moderate"),OR(CH1420="Low",CH1420="Some concerns",CH1420="Not applicable")),IF(AND(DD1420="No",OR(DE1420="HIGH",DE1420="CONDITIONAL"),AND(LEN(TRIM(DF1420))&gt;0,LEFT(LOWER(TRIM(DF1420)),7)&lt;&gt;"pending")),IF(AND(AND(LEN(TRIM(DT1420))&gt;0,LEFT(LOWER(TRIM(DT1420)),7)&lt;&gt;"pending"),AND(LEN(TRIM(DU1420))&gt;0,LEFT(LOWER(TRIM(DU1420)),7)&lt;&gt;"pending"),OR(AND(LEN(TRIM(DV1420))&gt;0,LEFT(LOWER(TRIM(DV1420)),7)&lt;&gt;"pending"),AND(LEN(TRIM(DW1420))&gt;0,LEFT(LOWER(TRIM(DW1420)),7)&lt;&gt;"pending")),AND(LEN(TRIM(DX1420))&gt;0,LEFT(LOWER(TRIM(DX1420)),7)&lt;&gt;"pending")),IF(AND(F1420="Claim-ready",OR(EA1420="Strong",EA1420="Moderate"),AND(LEN(TRIM(G1420))&gt;0,LEFT(LOWER(TRIM(G1420)),7)&lt;&gt;"pending"),G1420&lt;&gt;"No substantive use decision is permitted from identification metadata alone.",AND(LEN(TRIM(DZ1420))&gt;0,LEFT(LOWER(TRIM(DZ1420)),7)&lt;&gt;"pending"),DZ1420&lt;&gt;"Identification metadata alone does not permit any substantive scientific, causal, operational, or institutional claim.",AND(LEN(TRIM(EI1420))&gt;0,LEFT(LOWER(TRIM(EI1420)),7)&lt;&gt;"pending"),ISNUMBER(EH1420),EH1420&gt;0),"READY","PENDING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0" t="str">
        <x:v>Pending</x:v>
      </x:c>
      <x:c r="EE1420"/>
      <x:c r="EF1420" t="str">
        <x:v>Pending</x:v>
      </x:c>
      <x:c r="EG1420" t="str">
        <x:v>Pending</x:v>
      </x:c>
      <x:c r="EH1420"/>
      <x:c r="EI1420" s="501"/>
      <x:c r="EJ1420"/>
      <x:c r="EK1420" t="str">
        <x:v>Pending</x:v>
      </x:c>
      <x:c r="EL1420" t="n">
        <x:v>46272</x:v>
      </x:c>
      <x:c r="EM1420" t="str">
        <x:v>Production PubMed record imported and reconciled to Zotero item P5G4ZSX4;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20" t="n">
        <x:f>IF(L1420="","",(IF(N1420&lt;&gt;"",1,0)+IF(O1420&lt;&gt;"",1,0)+IF(AJ1420&lt;&gt;"",1,0)+IF(AU1420&lt;&gt;"",1,0)+IF(BE1420&lt;&gt;"",1,0)+IF(CF1420&lt;&gt;"",1,0)+IF(CJ1420="Yes",1,0)+IF(CL1420="Yes",1,0)+IF(DE1420&lt;&gt;"Pending",1,0)+IF(F1420&lt;&gt;"",1,0)+IF(DZ1420&lt;&gt;"",1,0)+IF(EI1420&lt;&gt;"",1,0))/12)</x:f>
        <x:v>0.5</x:v>
      </x:c>
    </x:row>
    <x:row r="1421">
      <x:c r="A1421" t="str">
        <x:v>EV-1418</x:v>
      </x:c>
      <x:c r="B1421" t="str">
        <x:v>Integrity check</x:v>
      </x:c>
      <x:c r="C1421" t="str">
        <x:f>IF(L1421="","",IF(LEFT(EC1421,7)="BLOCKED","🔴 Do not use for conclusion",IF(EB1421="Yes","🟢 Claim-ready","🟡 Caution / context")))</x:f>
        <x:v>🟡 Caution / context</x:v>
      </x:c>
      <x:c r="D1421" t="str">
        <x:f>IF(L1421="","",EC1421)</x:f>
        <x:v>PENDING — appropriate appraisal</x:v>
      </x:c>
      <x:c r="E1421" t="str">
        <x:v>P3 — Medium</x:v>
      </x:c>
      <x:c r="F1421" t="str">
        <x:v>Pending</x:v>
      </x:c>
      <x:c r="G1421" t="str">
        <x:v>A potentially relevant concept is present, but direct applicability is ambiguous at title/abstract level.</x:v>
      </x:c>
      <x:c r="H1421" t="str">
        <x:v>Human title/abstract adjudication; retrieve full text if relevance remains plausible.</x:v>
      </x:c>
      <x:c r="I1421"/>
      <x:c r="J1421" t="str">
        <x:v>C — Implementation Science</x:v>
      </x:c>
      <x:c r="K1421" t="str">
        <x:v>IDENTIFIED</x:v>
      </x:c>
      <x:c r="L1421" t="str">
        <x:v>Regulation of Hillside Development in the United States.</x:v>
      </x:c>
      <x:c r="M1421"/>
      <x:c r="N1421" t="str"/>
      <x:c r="O1421" t="n">
        <x:v>1998</x:v>
      </x:c>
      <x:c r="P1421" t="str">
        <x:v>Environmental management</x:v>
      </x:c>
      <x:c r="Q1421" t="str">
        <x:v>Journal Article</x:v>
      </x:c>
      <x:c r="R1421" t="str">
        <x:v>Unclear</x:v>
      </x:c>
      <x:c r="S1421" t="str">
        <x:v>Unknown</x:v>
      </x:c>
      <x:c r="T1421" t="str">
        <x:v>eng</x:v>
      </x:c>
      <x:c r="U1421" t="str">
        <x:v>https://pubmed.ncbi.nlm.nih.gov/9516531/</x:v>
      </x:c>
      <x:c r="V1421" t="str">
        <x:v>10.1007/s002679900113</x:v>
      </x:c>
      <x:c r="W1421" t="str">
        <x:f>IF(V1421="","",LOWER(SUBSTITUTE(SUBSTITUTE(SUBSTITUTE(SUBSTITUTE(TRIM(V1421),"https://doi.org/",""),"http://doi.org/",""),"https://dx.doi.org/",""),"doi:","")))</x:f>
        <x:v>10.1007/s002679900113</x:v>
      </x:c>
      <x:c r="X1421" t="str">
        <x:v>9516531</x:v>
      </x:c>
      <x:c r="Y1421" t="str"/>
      <x:c r="Z1421"/>
      <x:c r="AA1421" t="str">
        <x:v>PubMed/MEDLINE</x:v>
      </x:c>
      <x:c r="AB1421" t="str">
        <x:v>PUBMED-C-v1.0-2026-08-28</x:v>
      </x:c>
      <x:c r="AC1421" t="str">
        <x:v>SP-PUBMED-C-20260828</x:v>
      </x:c>
      <x:c r="AD1421" s="499" t="n">
        <x:v>46262</x:v>
      </x:c>
      <x:c r="AE1421" s="499" t="n">
        <x:v>46272</x:v>
      </x:c>
      <x:c r="AF1421" t="str">
        <x:v>XD498E5P</x:v>
      </x:c>
      <x:c r="AG1421"/>
      <x:c r="AH1421" t="str">
        <x:v>Tactical Athlete → Operational Readiness Brazil</x:v>
      </x:c>
      <x:c r="AI1421" t="str">
        <x:v>evidence-family:C</x:v>
      </x:c>
      <x:c r="AJ1421"/>
      <x:c r="AK1421" t="str">
        <x:f>IF(AJ1421="","",IF(OR(LOWER(AJ1421)="brazil",LOWER(AJ1421)="brasil"),"Yes","No"))</x:f>
      </x:c>
      <x:c r="AL1421"/>
      <x:c r="AM1421"/>
      <x:c r="AN1421"/>
      <x:c r="AO1421"/>
      <x:c r="AP1421"/>
      <x:c r="AQ1421"/>
      <x:c r="AR1421"/>
      <x:c r="AS1421"/>
      <x:c r="AT1421"/>
      <x:c r="AU1421"/>
      <x:c r="AV1421"/>
      <x:c r="AW1421"/>
      <x:c r="AX1421"/>
      <x:c r="AY1421"/>
      <x:c r="AZ1421"/>
      <x:c r="BA1421"/>
      <x:c r="BB1421"/>
      <x:c r="BC1421"/>
      <x:c r="BD1421"/>
      <x:c r="BE1421"/>
      <x:c r="BF1421"/>
      <x:c r="BG1421"/>
      <x:c r="BH1421"/>
      <x:c r="BI1421"/>
      <x:c r="BJ1421"/>
      <x:c r="BK1421"/>
      <x:c r="BL1421"/>
      <x:c r="BM1421"/>
      <x:c r="BN1421"/>
      <x:c r="BO1421"/>
      <x:c r="BP1421"/>
      <x:c r="BQ1421"/>
      <x:c r="BR1421"/>
      <x:c r="BS1421"/>
      <x:c r="BT1421"/>
      <x:c r="BU1421"/>
      <x:c r="BV1421"/>
      <x:c r="BW1421"/>
      <x:c r="BX1421"/>
      <x:c r="BY1421"/>
      <x:c r="BZ1421"/>
      <x:c r="CA1421"/>
      <x:c r="CB1421"/>
      <x:c r="CC1421"/>
      <x:c r="CD1421"/>
      <x:c r="CE1421"/>
      <x:c r="CF1421"/>
      <x:c r="CG1421"/>
      <x:c r="CH1421"/>
      <x:c r="CI1421"/>
      <x:c r="CJ1421" t="str">
        <x:v>Yes</x:v>
      </x:c>
      <x:c r="CK1421" t="str">
        <x:v>Yes</x:v>
      </x:c>
      <x:c r="CL1421" t="str">
        <x:v>Yes</x:v>
      </x:c>
      <x:c r="CM1421" t="str">
        <x:v>Clear</x:v>
      </x:c>
      <x:c r="CN1421" t="str">
        <x:v>Verified — clear</x:v>
      </x:c>
      <x:c r="CO1421" t="n">
        <x:v>46272</x:v>
      </x:c>
      <x:c r="CP1421" t="str">
        <x:v>https://pubmed.ncbi.nlm.nih.gov/9516531/</x:v>
      </x:c>
      <x:c r="CQ1421"/>
      <x:c r="CR1421"/>
      <x:c r="CS1421"/>
      <x:c r="CT1421"/>
      <x:c r="CU1421"/>
      <x:c r="CV1421"/>
      <x:c r="CW1421"/>
      <x:c r="CX1421"/>
      <x:c r="CY1421"/>
      <x:c r="CZ1421"/>
      <x:c r="DA1421"/>
      <x:c r="DB1421" t="str">
        <x:f>IF(L1421="","",IF(AND(COUNT(CU1421:DA1421)=7,OR(CU1421=0,CU1421=1,CU1421=2),OR(CV1421=0,CV1421=1,CV1421=2),OR(CW1421=0,CW1421=1,CW1421=2),OR(CX1421=0,CX1421=1,CX1421=2),OR(CY1421=0,CY1421=1,CY1421=2),OR(CZ1421=0,CZ1421=1,CZ1421=2),OR(DA1421=0,DA1421=1,DA1421=2)),SUM(CU1421:DA1421),""))</x:f>
      </x:c>
      <x:c r="DC1421" t="str">
        <x:f>IF(DB1421="","",ROUND(DB1421/14*10,1))</x:f>
      </x:c>
      <x:c r="DD1421" t="str">
        <x:v>Pending</x:v>
      </x:c>
      <x:c r="DE1421" t="str">
        <x:f>IF(L1421="","",IF(DC1421="","Pending",IF(DD1421="Yes","CONDITIONAL — safety override",IF(DC1421&gt;=8,"HIGH",IF(DC1421&gt;=5,"CONDITIONAL","LOW")))))</x:f>
        <x:v>Pending</x:v>
      </x:c>
      <x:c r="DF1421" t="str">
        <x:v>Pending screening and full-text appraisal; no transferability judgment made at identification.</x:v>
      </x:c>
      <x:c r="DG1421"/>
      <x:c r="DH1421"/>
      <x:c r="DI1421"/>
      <x:c r="DJ1421"/>
      <x:c r="DK1421"/>
      <x:c r="DL1421"/>
      <x:c r="DM1421"/>
      <x:c r="DN1421"/>
      <x:c r="DO1421"/>
      <x:c r="DP1421"/>
      <x:c r="DQ1421"/>
      <x:c r="DR1421"/>
      <x:c r="DS1421"/>
      <x:c r="DT1421"/>
      <x:c r="DU1421"/>
      <x:c r="DV1421"/>
      <x:c r="DW1421"/>
      <x:c r="DX1421"/>
      <x:c r="DY1421"/>
      <x:c r="DZ1421" t="str">
        <x:v>Title/abstract information is insufficient for a substantive scientific, causal, transferability or institutional claim.</x:v>
      </x:c>
      <x:c r="EA1421" t="str">
        <x:v>Pending</x:v>
      </x:c>
      <x:c r="EB1421" t="str">
        <x:f>IF(L1421="","",IF(EC1421="READY","Yes","No / Pending"))</x:f>
        <x:v>No / Pending</x:v>
      </x:c>
      <x:c r="EC1421" t="str">
        <x:f>IF(L1421="","",IF(OR(ISNUMBER(SEARCH("Retracted Publication",Q1421)),CM1421="Retracted",CN1421="Retracted",CM1421="Expression of Concern",CN1421="Expression of Concern",F1421="Not used",CG1421="Critical",CH1421="High",CH1421="Critical"),"BLOCKED — integrity or use restriction",IF(AND(CJ1421="Yes",CK1421="Yes",CL1421="Yes"),IF(AND(CM1421="Clear",CN1421="Verified — clear"),IF(AND(AND(LEN(TRIM(CF1421))&gt;0,LEFT(LOWER(TRIM(CF1421)),7)&lt;&gt;"pending"),OR(CG1421="High",CG1421="Moderate"),OR(CH1421="Low",CH1421="Some concerns",CH1421="Not applicable")),IF(AND(DD1421="No",OR(DE1421="HIGH",DE1421="CONDITIONAL"),AND(LEN(TRIM(DF1421))&gt;0,LEFT(LOWER(TRIM(DF1421)),7)&lt;&gt;"pending")),IF(AND(AND(LEN(TRIM(DT1421))&gt;0,LEFT(LOWER(TRIM(DT1421)),7)&lt;&gt;"pending"),AND(LEN(TRIM(DU1421))&gt;0,LEFT(LOWER(TRIM(DU1421)),7)&lt;&gt;"pending"),OR(AND(LEN(TRIM(DV1421))&gt;0,LEFT(LOWER(TRIM(DV1421)),7)&lt;&gt;"pending"),AND(LEN(TRIM(DW1421))&gt;0,LEFT(LOWER(TRIM(DW1421)),7)&lt;&gt;"pending")),AND(LEN(TRIM(DX1421))&gt;0,LEFT(LOWER(TRIM(DX1421)),7)&lt;&gt;"pending")),IF(AND(F1421="Claim-ready",OR(EA1421="Strong",EA1421="Moderate"),AND(LEN(TRIM(G1421))&gt;0,LEFT(LOWER(TRIM(G1421)),7)&lt;&gt;"pending"),G1421&lt;&gt;"No substantive use decision is permitted from identification metadata alone.",AND(LEN(TRIM(DZ1421))&gt;0,LEFT(LOWER(TRIM(DZ1421)),7)&lt;&gt;"pending"),DZ1421&lt;&gt;"Identification metadata alone does not permit any substantive scientific, causal, operational, or institutional claim.",AND(LEN(TRIM(EI1421))&gt;0,LEFT(LOWER(TRIM(EI1421)),7)&lt;&gt;"pending"),ISNUMBER(EH1421),EH1421&gt;0),"READY","PENDING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1" t="str">
        <x:v>Pending</x:v>
      </x:c>
      <x:c r="EE1421"/>
      <x:c r="EF1421" t="str">
        <x:v>Pending</x:v>
      </x:c>
      <x:c r="EG1421" t="str">
        <x:v>Pending</x:v>
      </x:c>
      <x:c r="EH1421"/>
      <x:c r="EI1421" s="501"/>
      <x:c r="EJ1421"/>
      <x:c r="EK1421" t="str">
        <x:v>Pending</x:v>
      </x:c>
      <x:c r="EL1421" t="n">
        <x:v>46272</x:v>
      </x:c>
      <x:c r="EM1421" t="str">
        <x:v>Production PubMed record imported and reconciled to Zotero item XD498E5P;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21" t="n">
        <x:f>IF(L1421="","",(IF(N1421&lt;&gt;"",1,0)+IF(O1421&lt;&gt;"",1,0)+IF(AJ1421&lt;&gt;"",1,0)+IF(AU1421&lt;&gt;"",1,0)+IF(BE1421&lt;&gt;"",1,0)+IF(CF1421&lt;&gt;"",1,0)+IF(CJ1421="Yes",1,0)+IF(CL1421="Yes",1,0)+IF(DE1421&lt;&gt;"Pending",1,0)+IF(F1421&lt;&gt;"",1,0)+IF(DZ1421&lt;&gt;"",1,0)+IF(EI1421&lt;&gt;"",1,0))/12)</x:f>
        <x:v>0.4166666666666667</x:v>
      </x:c>
    </x:row>
    <x:row r="1422">
      <x:c r="A1422" t="str">
        <x:v>EV-1419</x:v>
      </x:c>
      <x:c r="B1422" t="str">
        <x:v>Integrity check</x:v>
      </x:c>
      <x:c r="C1422" t="str">
        <x:f>IF(L1422="","",IF(LEFT(EC1422,7)="BLOCKED","🔴 Do not use for conclusion",IF(EB1422="Yes","🟢 Claim-ready","🟡 Caution / context")))</x:f>
        <x:v>🟡 Caution / context</x:v>
      </x:c>
      <x:c r="D1422" t="str">
        <x:f>IF(L1422="","",EC1422)</x:f>
        <x:v>PENDING — appropriate appraisal</x:v>
      </x:c>
      <x:c r="E1422" t="str">
        <x:v>P2 — High</x:v>
      </x:c>
      <x:c r="F1422" t="str">
        <x:v>Pending</x:v>
      </x:c>
      <x:c r="G1422" t="str">
        <x:v>Title/abstract identify an explicit tactical/public-safety context and readiness domain; retain for full-text assessment.</x:v>
      </x:c>
      <x:c r="H1422" t="str">
        <x:v>Obtain and review lawful full text; confirm human adjudication; then select a design-specific appraisal instrument.</x:v>
      </x:c>
      <x:c r="I1422"/>
      <x:c r="J1422" t="str">
        <x:v>A — Core</x:v>
      </x:c>
      <x:c r="K1422" t="str">
        <x:v>IDENTIFIED</x:v>
      </x:c>
      <x:c r="L1422" t="str">
        <x:v>A moral analysis of military medicine.</x:v>
      </x:c>
      <x:c r="M1422"/>
      <x:c r="N1422" t="str">
        <x:v>Moskop, J C</x:v>
      </x:c>
      <x:c r="O1422" t="n">
        <x:v>1998</x:v>
      </x:c>
      <x:c r="P1422" t="str">
        <x:v>Military medicine</x:v>
      </x:c>
      <x:c r="Q1422" t="str">
        <x:v>Journal Article</x:v>
      </x:c>
      <x:c r="R1422" t="str">
        <x:v>Unclear</x:v>
      </x:c>
      <x:c r="S1422" t="str">
        <x:v>Unknown</x:v>
      </x:c>
      <x:c r="T1422" t="str">
        <x:v>eng</x:v>
      </x:c>
      <x:c r="U1422" t="str">
        <x:v>https://pubmed.ncbi.nlm.nih.gov/9503896/</x:v>
      </x:c>
      <x:c r="V1422" t="str"/>
      <x:c r="W1422" t="str">
        <x:f>IF(V1422="","",LOWER(SUBSTITUTE(SUBSTITUTE(SUBSTITUTE(SUBSTITUTE(TRIM(V1422),"https://doi.org/",""),"http://doi.org/",""),"https://dx.doi.org/",""),"doi:","")))</x:f>
      </x:c>
      <x:c r="X1422" t="str">
        <x:v>9503896</x:v>
      </x:c>
      <x:c r="Y1422" t="str"/>
      <x:c r="Z1422"/>
      <x:c r="AA1422" t="str">
        <x:v>PubMed/MEDLINE</x:v>
      </x:c>
      <x:c r="AB1422" t="str">
        <x:v>PUBMED-A-v1.0-2026-08-28</x:v>
      </x:c>
      <x:c r="AC1422" t="str">
        <x:v>SP-PUBMED-A-20260828</x:v>
      </x:c>
      <x:c r="AD1422" s="499" t="n">
        <x:v>46262</x:v>
      </x:c>
      <x:c r="AE1422" s="499" t="n">
        <x:v>46272</x:v>
      </x:c>
      <x:c r="AF1422" t="str">
        <x:v>5R3VIQG3</x:v>
      </x:c>
      <x:c r="AG1422"/>
      <x:c r="AH1422" t="str">
        <x:v>Tactical Athlete → Operational Readiness Brazil</x:v>
      </x:c>
      <x:c r="AI1422" t="str">
        <x:v>evidence-family:A</x:v>
      </x:c>
      <x:c r="AJ1422"/>
      <x:c r="AK1422" t="str">
        <x:f>IF(AJ1422="","",IF(OR(LOWER(AJ1422)="brazil",LOWER(AJ1422)="brasil"),"Yes","No"))</x:f>
      </x:c>
      <x:c r="AL1422"/>
      <x:c r="AM1422"/>
      <x:c r="AN1422"/>
      <x:c r="AO1422"/>
      <x:c r="AP1422"/>
      <x:c r="AQ1422"/>
      <x:c r="AR1422"/>
      <x:c r="AS1422"/>
      <x:c r="AT1422"/>
      <x:c r="AU1422"/>
      <x:c r="AV1422"/>
      <x:c r="AW1422"/>
      <x:c r="AX1422"/>
      <x:c r="AY1422"/>
      <x:c r="AZ1422"/>
      <x:c r="BA1422"/>
      <x:c r="BB1422"/>
      <x:c r="BC1422"/>
      <x:c r="BD1422"/>
      <x:c r="BE1422"/>
      <x:c r="BF1422"/>
      <x:c r="BG1422"/>
      <x:c r="BH1422"/>
      <x:c r="BI1422"/>
      <x:c r="BJ1422"/>
      <x:c r="BK1422"/>
      <x:c r="BL1422"/>
      <x:c r="BM1422"/>
      <x:c r="BN1422"/>
      <x:c r="BO1422"/>
      <x:c r="BP1422"/>
      <x:c r="BQ1422"/>
      <x:c r="BR1422"/>
      <x:c r="BS1422"/>
      <x:c r="BT1422"/>
      <x:c r="BU1422"/>
      <x:c r="BV1422"/>
      <x:c r="BW1422"/>
      <x:c r="BX1422"/>
      <x:c r="BY1422"/>
      <x:c r="BZ1422"/>
      <x:c r="CA1422"/>
      <x:c r="CB1422"/>
      <x:c r="CC1422"/>
      <x:c r="CD1422"/>
      <x:c r="CE1422"/>
      <x:c r="CF1422"/>
      <x:c r="CG1422"/>
      <x:c r="CH1422"/>
      <x:c r="CI1422"/>
      <x:c r="CJ1422" t="str">
        <x:v>Yes</x:v>
      </x:c>
      <x:c r="CK1422" t="str">
        <x:v>Yes</x:v>
      </x:c>
      <x:c r="CL1422" t="str">
        <x:v>Yes</x:v>
      </x:c>
      <x:c r="CM1422" t="str">
        <x:v>Clear</x:v>
      </x:c>
      <x:c r="CN1422" t="str">
        <x:v>Verified — clear</x:v>
      </x:c>
      <x:c r="CO1422" t="n">
        <x:v>46272</x:v>
      </x:c>
      <x:c r="CP1422" t="str">
        <x:v>https://pubmed.ncbi.nlm.nih.gov/9503896/</x:v>
      </x:c>
      <x:c r="CQ1422"/>
      <x:c r="CR1422"/>
      <x:c r="CS1422"/>
      <x:c r="CT1422"/>
      <x:c r="CU1422"/>
      <x:c r="CV1422"/>
      <x:c r="CW1422"/>
      <x:c r="CX1422"/>
      <x:c r="CY1422"/>
      <x:c r="CZ1422"/>
      <x:c r="DA1422"/>
      <x:c r="DB1422" t="str">
        <x:f>IF(L1422="","",IF(AND(COUNT(CU1422:DA1422)=7,OR(CU1422=0,CU1422=1,CU1422=2),OR(CV1422=0,CV1422=1,CV1422=2),OR(CW1422=0,CW1422=1,CW1422=2),OR(CX1422=0,CX1422=1,CX1422=2),OR(CY1422=0,CY1422=1,CY1422=2),OR(CZ1422=0,CZ1422=1,CZ1422=2),OR(DA1422=0,DA1422=1,DA1422=2)),SUM(CU1422:DA1422),""))</x:f>
      </x:c>
      <x:c r="DC1422" t="str">
        <x:f>IF(DB1422="","",ROUND(DB1422/14*10,1))</x:f>
      </x:c>
      <x:c r="DD1422" t="str">
        <x:v>Pending</x:v>
      </x:c>
      <x:c r="DE1422" t="str">
        <x:f>IF(L1422="","",IF(DC1422="","Pending",IF(DD1422="Yes","CONDITIONAL — safety override",IF(DC1422&gt;=8,"HIGH",IF(DC1422&gt;=5,"CONDITIONAL","LOW")))))</x:f>
        <x:v>Pending</x:v>
      </x:c>
      <x:c r="DF1422" t="str">
        <x:v>Pending screening and full-text appraisal; no transferability judgment made at identification.</x:v>
      </x:c>
      <x:c r="DG1422"/>
      <x:c r="DH1422"/>
      <x:c r="DI1422"/>
      <x:c r="DJ1422"/>
      <x:c r="DK1422"/>
      <x:c r="DL1422"/>
      <x:c r="DM1422"/>
      <x:c r="DN1422"/>
      <x:c r="DO1422"/>
      <x:c r="DP1422"/>
      <x:c r="DQ1422"/>
      <x:c r="DR1422"/>
      <x:c r="DS1422"/>
      <x:c r="DT1422"/>
      <x:c r="DU1422"/>
      <x:c r="DV1422"/>
      <x:c r="DW1422"/>
      <x:c r="DX1422"/>
      <x:c r="DY1422"/>
      <x:c r="DZ1422" t="str">
        <x:v>Title/abstract screening alone does not establish effectiveness, causality, methodological quality, transferability to Brazilian public safety or an institutional recommendation.</x:v>
      </x:c>
      <x:c r="EA1422" t="str">
        <x:v>Pending</x:v>
      </x:c>
      <x:c r="EB1422" t="str">
        <x:f>IF(L1422="","",IF(EC1422="READY","Yes","No / Pending"))</x:f>
        <x:v>No / Pending</x:v>
      </x:c>
      <x:c r="EC1422" t="str">
        <x:f>IF(L1422="","",IF(OR(ISNUMBER(SEARCH("Retracted Publication",Q1422)),CM1422="Retracted",CN1422="Retracted",CM1422="Expression of Concern",CN1422="Expression of Concern",F1422="Not used",CG1422="Critical",CH1422="High",CH1422="Critical"),"BLOCKED — integrity or use restriction",IF(AND(CJ1422="Yes",CK1422="Yes",CL1422="Yes"),IF(AND(CM1422="Clear",CN1422="Verified — clear"),IF(AND(AND(LEN(TRIM(CF1422))&gt;0,LEFT(LOWER(TRIM(CF1422)),7)&lt;&gt;"pending"),OR(CG1422="High",CG1422="Moderate"),OR(CH1422="Low",CH1422="Some concerns",CH1422="Not applicable")),IF(AND(DD1422="No",OR(DE1422="HIGH",DE1422="CONDITIONAL"),AND(LEN(TRIM(DF1422))&gt;0,LEFT(LOWER(TRIM(DF1422)),7)&lt;&gt;"pending")),IF(AND(AND(LEN(TRIM(DT1422))&gt;0,LEFT(LOWER(TRIM(DT1422)),7)&lt;&gt;"pending"),AND(LEN(TRIM(DU1422))&gt;0,LEFT(LOWER(TRIM(DU1422)),7)&lt;&gt;"pending"),OR(AND(LEN(TRIM(DV1422))&gt;0,LEFT(LOWER(TRIM(DV1422)),7)&lt;&gt;"pending"),AND(LEN(TRIM(DW1422))&gt;0,LEFT(LOWER(TRIM(DW1422)),7)&lt;&gt;"pending")),AND(LEN(TRIM(DX1422))&gt;0,LEFT(LOWER(TRIM(DX1422)),7)&lt;&gt;"pending")),IF(AND(F1422="Claim-ready",OR(EA1422="Strong",EA1422="Moderate"),AND(LEN(TRIM(G1422))&gt;0,LEFT(LOWER(TRIM(G1422)),7)&lt;&gt;"pending"),G1422&lt;&gt;"No substantive use decision is permitted from identification metadata alone.",AND(LEN(TRIM(DZ1422))&gt;0,LEFT(LOWER(TRIM(DZ1422)),7)&lt;&gt;"pending"),DZ1422&lt;&gt;"Identification metadata alone does not permit any substantive scientific, causal, operational, or institutional claim.",AND(LEN(TRIM(EI1422))&gt;0,LEFT(LOWER(TRIM(EI1422)),7)&lt;&gt;"pending"),ISNUMBER(EH1422),EH1422&gt;0),"READY","PENDING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2" t="str">
        <x:v>Pending</x:v>
      </x:c>
      <x:c r="EE1422"/>
      <x:c r="EF1422" t="str">
        <x:v>Pending</x:v>
      </x:c>
      <x:c r="EG1422" t="str">
        <x:v>Pending</x:v>
      </x:c>
      <x:c r="EH1422"/>
      <x:c r="EI1422" s="501"/>
      <x:c r="EJ1422"/>
      <x:c r="EK1422" t="str">
        <x:v>Pending</x:v>
      </x:c>
      <x:c r="EL1422" t="n">
        <x:v>46272</x:v>
      </x:c>
      <x:c r="EM1422" t="str">
        <x:v>Production PubMed record imported and reconciled to Zotero item 5R3VIQG3;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22" t="n">
        <x:f>IF(L1422="","",(IF(N1422&lt;&gt;"",1,0)+IF(O1422&lt;&gt;"",1,0)+IF(AJ1422&lt;&gt;"",1,0)+IF(AU1422&lt;&gt;"",1,0)+IF(BE1422&lt;&gt;"",1,0)+IF(CF1422&lt;&gt;"",1,0)+IF(CJ1422="Yes",1,0)+IF(CL1422="Yes",1,0)+IF(DE1422&lt;&gt;"Pending",1,0)+IF(F1422&lt;&gt;"",1,0)+IF(DZ1422&lt;&gt;"",1,0)+IF(EI1422&lt;&gt;"",1,0))/12)</x:f>
        <x:v>0.5</x:v>
      </x:c>
    </x:row>
    <x:row r="1423">
      <x:c r="A1423" t="str">
        <x:v>EV-1420</x:v>
      </x:c>
      <x:c r="B1423" t="str">
        <x:v>Metadata verification</x:v>
      </x:c>
      <x:c r="C1423" t="str">
        <x:f>IF(L1423="","",IF(LEFT(EC1423,7)="BLOCKED","🔴 Do not use for conclusion",IF(EB1423="Yes","🟢 Claim-ready","🟡 Caution / context")))</x:f>
        <x:v>🟡 Caution / context</x:v>
      </x:c>
      <x:c r="D1423" t="str">
        <x:f>IF(L1423="","",EC1423)</x:f>
        <x:v>PENDING — verification</x:v>
      </x:c>
      <x:c r="E1423" t="str">
        <x:v>P2 — High</x:v>
      </x:c>
      <x:c r="F1423" t="str">
        <x:v>Pending</x:v>
      </x:c>
      <x:c r="G1423" t="str">
        <x:v>A potentially relevant concept is present, but direct applicability is ambiguous at title/abstract level.</x:v>
      </x:c>
      <x:c r="H1423" t="str">
        <x:v>Human title/abstract adjudication; retrieve full text if relevance remains plausible.</x:v>
      </x:c>
      <x:c r="I1423"/>
      <x:c r="J1423" t="str">
        <x:v>A — Core</x:v>
      </x:c>
      <x:c r="K1423" t="str">
        <x:v>IDENTIFIED</x:v>
      </x:c>
      <x:c r="L1423" t="str">
        <x:v>Short report: impact of traveler's diarrhea on United States troops deployed to Thailand.</x:v>
      </x:c>
      <x:c r="M1423"/>
      <x:c r="N1423" t="str">
        <x:v>Beecham, H J 3rd; Lebron, C I; Echeverria, P</x:v>
      </x:c>
      <x:c r="O1423" t="n">
        <x:v>1997</x:v>
      </x:c>
      <x:c r="P1423" t="str">
        <x:v>The American journal of tropical medicine and hygiene</x:v>
      </x:c>
      <x:c r="Q1423" t="str">
        <x:v>Journal Article; Research Support, U.S. Gov't, Non-P.H.S.</x:v>
      </x:c>
      <x:c r="R1423" t="str">
        <x:v>Unclear</x:v>
      </x:c>
      <x:c r="S1423" t="str">
        <x:v>Unknown</x:v>
      </x:c>
      <x:c r="T1423" t="str">
        <x:v>eng</x:v>
      </x:c>
      <x:c r="U1423" t="str">
        <x:v>https://pubmed.ncbi.nlm.nih.gov/9430530/</x:v>
      </x:c>
      <x:c r="V1423" t="str">
        <x:v>10.4269/ajtmh.1997.57.699</x:v>
      </x:c>
      <x:c r="W1423" t="str">
        <x:f>IF(V1423="","",LOWER(SUBSTITUTE(SUBSTITUTE(SUBSTITUTE(SUBSTITUTE(TRIM(V1423),"https://doi.org/",""),"http://doi.org/",""),"https://dx.doi.org/",""),"doi:","")))</x:f>
        <x:v>10.4269/ajtmh.1997.57.699</x:v>
      </x:c>
      <x:c r="X1423" t="str">
        <x:v>9430530</x:v>
      </x:c>
      <x:c r="Y1423" t="str"/>
      <x:c r="Z1423"/>
      <x:c r="AA1423" t="str">
        <x:v>PubMed/MEDLINE</x:v>
      </x:c>
      <x:c r="AB1423" t="str">
        <x:v>PUBMED-A-v1.0-2026-08-28</x:v>
      </x:c>
      <x:c r="AC1423" t="str">
        <x:v>SP-PUBMED-A-20260828</x:v>
      </x:c>
      <x:c r="AD1423" s="499" t="n">
        <x:v>46262</x:v>
      </x:c>
      <x:c r="AE1423" s="499" t="n">
        <x:v>46272</x:v>
      </x:c>
      <x:c r="AF1423" t="str">
        <x:v>HE9NEMFT</x:v>
      </x:c>
      <x:c r="AG1423"/>
      <x:c r="AH1423" t="str">
        <x:v>Tactical Athlete → Operational Readiness Brazil</x:v>
      </x:c>
      <x:c r="AI1423" t="str">
        <x:v>evidence-family:A</x:v>
      </x:c>
      <x:c r="AJ1423"/>
      <x:c r="AK1423" t="str">
        <x:f>IF(AJ1423="","",IF(OR(LOWER(AJ1423)="brazil",LOWER(AJ1423)="brasil"),"Yes","No"))</x:f>
      </x:c>
      <x:c r="AL1423"/>
      <x:c r="AM1423"/>
      <x:c r="AN1423"/>
      <x:c r="AO1423"/>
      <x:c r="AP1423"/>
      <x:c r="AQ1423"/>
      <x:c r="AR1423"/>
      <x:c r="AS1423"/>
      <x:c r="AT1423"/>
      <x:c r="AU1423"/>
      <x:c r="AV1423"/>
      <x:c r="AW1423"/>
      <x:c r="AX1423"/>
      <x:c r="AY1423"/>
      <x:c r="AZ1423"/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/>
      <x:c r="BO1423"/>
      <x:c r="BP1423"/>
      <x:c r="BQ1423"/>
      <x:c r="BR1423"/>
      <x:c r="BS1423"/>
      <x:c r="BT1423"/>
      <x:c r="BU1423"/>
      <x:c r="BV1423"/>
      <x:c r="BW1423"/>
      <x:c r="BX1423"/>
      <x:c r="BY1423"/>
      <x:c r="BZ1423"/>
      <x:c r="CA1423"/>
      <x:c r="CB1423"/>
      <x:c r="CC1423"/>
      <x:c r="CD1423"/>
      <x:c r="CE1423"/>
      <x:c r="CF1423"/>
      <x:c r="CG1423"/>
      <x:c r="CH1423"/>
      <x:c r="CI1423"/>
      <x:c r="CJ1423" t="str">
        <x:v>Pending</x:v>
      </x:c>
      <x:c r="CK1423" t="str">
        <x:v>Yes</x:v>
      </x:c>
      <x:c r="CL1423" t="str">
        <x:v>Yes</x:v>
      </x:c>
      <x:c r="CM1423" t="str">
        <x:v>Clear</x:v>
      </x:c>
      <x:c r="CN1423" t="str">
        <x:v>Verified — clear</x:v>
      </x:c>
      <x:c r="CO1423" t="n">
        <x:v>46272</x:v>
      </x:c>
      <x:c r="CP1423" t="str">
        <x:v>https://pubmed.ncbi.nlm.nih.gov/9430530/</x:v>
      </x:c>
      <x:c r="CQ1423"/>
      <x:c r="CR1423"/>
      <x:c r="CS1423"/>
      <x:c r="CT1423"/>
      <x:c r="CU1423"/>
      <x:c r="CV1423"/>
      <x:c r="CW1423"/>
      <x:c r="CX1423"/>
      <x:c r="CY1423"/>
      <x:c r="CZ1423"/>
      <x:c r="DA1423"/>
      <x:c r="DB1423" t="str">
        <x:f>IF(L1423="","",IF(AND(COUNT(CU1423:DA1423)=7,OR(CU1423=0,CU1423=1,CU1423=2),OR(CV1423=0,CV1423=1,CV1423=2),OR(CW1423=0,CW1423=1,CW1423=2),OR(CX1423=0,CX1423=1,CX1423=2),OR(CY1423=0,CY1423=1,CY1423=2),OR(CZ1423=0,CZ1423=1,CZ1423=2),OR(DA1423=0,DA1423=1,DA1423=2)),SUM(CU1423:DA1423),""))</x:f>
      </x:c>
      <x:c r="DC1423" t="str">
        <x:f>IF(DB1423="","",ROUND(DB1423/14*10,1))</x:f>
      </x:c>
      <x:c r="DD1423" t="str">
        <x:v>Pending</x:v>
      </x:c>
      <x:c r="DE1423" t="str">
        <x:f>IF(L1423="","",IF(DC1423="","Pending",IF(DD1423="Yes","CONDITIONAL — safety override",IF(DC1423&gt;=8,"HIGH",IF(DC1423&gt;=5,"CONDITIONAL","LOW")))))</x:f>
        <x:v>Pending</x:v>
      </x:c>
      <x:c r="DF1423" t="str">
        <x:v>Pending screening and full-text appraisal; no transferability judgment made at identification.</x:v>
      </x:c>
      <x:c r="DG1423"/>
      <x:c r="DH1423"/>
      <x:c r="DI1423"/>
      <x:c r="DJ1423"/>
      <x:c r="DK1423"/>
      <x:c r="DL1423"/>
      <x:c r="DM1423"/>
      <x:c r="DN1423"/>
      <x:c r="DO1423"/>
      <x:c r="DP1423"/>
      <x:c r="DQ1423"/>
      <x:c r="DR1423"/>
      <x:c r="DS1423"/>
      <x:c r="DT1423"/>
      <x:c r="DU1423"/>
      <x:c r="DV1423"/>
      <x:c r="DW1423"/>
      <x:c r="DX1423"/>
      <x:c r="DY1423"/>
      <x:c r="DZ1423" t="str">
        <x:v>Title/abstract information is insufficient for a substantive scientific, causal, transferability or institutional claim.</x:v>
      </x:c>
      <x:c r="EA1423" t="str">
        <x:v>Pending</x:v>
      </x:c>
      <x:c r="EB1423" t="str">
        <x:f>IF(L1423="","",IF(EC1423="READY","Yes","No / Pending"))</x:f>
        <x:v>No / Pending</x:v>
      </x:c>
      <x:c r="EC1423" t="str">
        <x:f>IF(L1423="","",IF(OR(ISNUMBER(SEARCH("Retracted Publication",Q1423)),CM1423="Retracted",CN1423="Retracted",CM1423="Expression of Concern",CN1423="Expression of Concern",F1423="Not used",CG1423="Critical",CH1423="High",CH1423="Critical"),"BLOCKED — integrity or use restriction",IF(AND(CJ1423="Yes",CK1423="Yes",CL1423="Yes"),IF(AND(CM1423="Clear",CN1423="Verified — clear"),IF(AND(AND(LEN(TRIM(CF1423))&gt;0,LEFT(LOWER(TRIM(CF1423)),7)&lt;&gt;"pending"),OR(CG1423="High",CG1423="Moderate"),OR(CH1423="Low",CH1423="Some concerns",CH1423="Not applicable")),IF(AND(DD1423="No",OR(DE1423="HIGH",DE1423="CONDITIONAL"),AND(LEN(TRIM(DF1423))&gt;0,LEFT(LOWER(TRIM(DF1423)),7)&lt;&gt;"pending")),IF(AND(AND(LEN(TRIM(DT1423))&gt;0,LEFT(LOWER(TRIM(DT1423)),7)&lt;&gt;"pending"),AND(LEN(TRIM(DU1423))&gt;0,LEFT(LOWER(TRIM(DU1423)),7)&lt;&gt;"pending"),OR(AND(LEN(TRIM(DV1423))&gt;0,LEFT(LOWER(TRIM(DV1423)),7)&lt;&gt;"pending"),AND(LEN(TRIM(DW1423))&gt;0,LEFT(LOWER(TRIM(DW1423)),7)&lt;&gt;"pending")),AND(LEN(TRIM(DX1423))&gt;0,LEFT(LOWER(TRIM(DX1423)),7)&lt;&gt;"pending")),IF(AND(F1423="Claim-ready",OR(EA1423="Strong",EA1423="Moderate"),AND(LEN(TRIM(G1423))&gt;0,LEFT(LOWER(TRIM(G1423)),7)&lt;&gt;"pending"),G1423&lt;&gt;"No substantive use decision is permitted from identification metadata alone.",AND(LEN(TRIM(DZ1423))&gt;0,LEFT(LOWER(TRIM(DZ1423)),7)&lt;&gt;"pending"),DZ1423&lt;&gt;"Identification metadata alone does not permit any substantive scientific, causal, operational, or institutional claim.",AND(LEN(TRIM(EI1423))&gt;0,LEFT(LOWER(TRIM(EI1423)),7)&lt;&gt;"pending"),ISNUMBER(EH1423),EH1423&gt;0),"READY","PENDING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23" t="str">
        <x:v>Pending</x:v>
      </x:c>
      <x:c r="EE1423"/>
      <x:c r="EF1423" t="str">
        <x:v>Pending</x:v>
      </x:c>
      <x:c r="EG1423" t="str">
        <x:v>Pending</x:v>
      </x:c>
      <x:c r="EH1423"/>
      <x:c r="EI1423" s="501"/>
      <x:c r="EJ1423"/>
      <x:c r="EK1423" t="str">
        <x:v>Pending</x:v>
      </x:c>
      <x:c r="EL1423" t="n">
        <x:v>46272</x:v>
      </x:c>
      <x:c r="EM1423" t="str">
        <x:v>Production PubMed record imported and reconciled to Zotero item HE9NEMFT; controlled infrastructure item FXC7ZY9R excluded. | SCREENING_DECISION=PENDING_ADJUDICATION; reviewer=OpenAI Codex — AI-assisted primary screen; date=2026-09-07; source=NCBI Entrez EFetch/PubMed URL; abstract=available; metadata_conflicts=authors; identifier_status=verified; integrity_action=CLEAR; human_confirmation=pending.</x:v>
      </x:c>
      <x:c r="EN1423" t="n">
        <x:f>IF(L1423="","",(IF(N1423&lt;&gt;"",1,0)+IF(O1423&lt;&gt;"",1,0)+IF(AJ1423&lt;&gt;"",1,0)+IF(AU1423&lt;&gt;"",1,0)+IF(BE1423&lt;&gt;"",1,0)+IF(CF1423&lt;&gt;"",1,0)+IF(CJ1423="Yes",1,0)+IF(CL1423="Yes",1,0)+IF(DE1423&lt;&gt;"Pending",1,0)+IF(F1423&lt;&gt;"",1,0)+IF(DZ1423&lt;&gt;"",1,0)+IF(EI1423&lt;&gt;"",1,0))/12)</x:f>
        <x:v>0.4166666666666667</x:v>
      </x:c>
    </x:row>
    <x:row r="1424">
      <x:c r="A1424" t="str">
        <x:v>EV-1421</x:v>
      </x:c>
      <x:c r="B1424" t="str">
        <x:v>Integrity check</x:v>
      </x:c>
      <x:c r="C1424" t="str">
        <x:f>IF(L1424="","",IF(LEFT(EC1424,7)="BLOCKED","🔴 Do not use for conclusion",IF(EB1424="Yes","🟢 Claim-ready","🟡 Caution / context")))</x:f>
        <x:v>🟡 Caution / context</x:v>
      </x:c>
      <x:c r="D1424" t="str">
        <x:f>IF(L1424="","",EC1424)</x:f>
        <x:v>PENDING — appropriate appraisal</x:v>
      </x:c>
      <x:c r="E1424" t="str">
        <x:v>P2 — High</x:v>
      </x:c>
      <x:c r="F1424" t="str">
        <x:v>Pending</x:v>
      </x:c>
      <x:c r="G1424" t="str">
        <x:v>Title/abstract identify an explicit tactical/public-safety context and readiness domain; retain for full-text assessment.</x:v>
      </x:c>
      <x:c r="H1424" t="str">
        <x:v>Obtain and review lawful full text; confirm human adjudication; then select a design-specific appraisal instrument.</x:v>
      </x:c>
      <x:c r="I1424"/>
      <x:c r="J1424" t="str">
        <x:v>A — Core</x:v>
      </x:c>
      <x:c r="K1424" t="str">
        <x:v>IDENTIFIED</x:v>
      </x:c>
      <x:c r="L1424" t="str">
        <x:v>Identifying the physical demands of Army Reserve personnel during deployable medical systems training.</x:v>
      </x:c>
      <x:c r="M1424"/>
      <x:c r="N1424" t="str">
        <x:v>Dybel, G J; Seymour, C J</x:v>
      </x:c>
      <x:c r="O1424" t="n">
        <x:v>1997</x:v>
      </x:c>
      <x:c r="P1424" t="str">
        <x:v>Military medicine</x:v>
      </x:c>
      <x:c r="Q1424" t="str">
        <x:v>Journal Article</x:v>
      </x:c>
      <x:c r="R1424" t="str">
        <x:v>Unclear</x:v>
      </x:c>
      <x:c r="S1424" t="str">
        <x:v>Unknown</x:v>
      </x:c>
      <x:c r="T1424" t="str">
        <x:v>eng</x:v>
      </x:c>
      <x:c r="U1424" t="str">
        <x:v>https://pubmed.ncbi.nlm.nih.gov/9271905/</x:v>
      </x:c>
      <x:c r="V1424" t="str"/>
      <x:c r="W1424" t="str">
        <x:f>IF(V1424="","",LOWER(SUBSTITUTE(SUBSTITUTE(SUBSTITUTE(SUBSTITUTE(TRIM(V1424),"https://doi.org/",""),"http://doi.org/",""),"https://dx.doi.org/",""),"doi:","")))</x:f>
      </x:c>
      <x:c r="X1424" t="str">
        <x:v>9271905</x:v>
      </x:c>
      <x:c r="Y1424" t="str"/>
      <x:c r="Z1424"/>
      <x:c r="AA1424" t="str">
        <x:v>PubMed/MEDLINE</x:v>
      </x:c>
      <x:c r="AB1424" t="str">
        <x:v>PUBMED-A-v1.0-2026-08-28</x:v>
      </x:c>
      <x:c r="AC1424" t="str">
        <x:v>SP-PUBMED-A-20260828</x:v>
      </x:c>
      <x:c r="AD1424" s="499" t="n">
        <x:v>46262</x:v>
      </x:c>
      <x:c r="AE1424" s="499" t="n">
        <x:v>46272</x:v>
      </x:c>
      <x:c r="AF1424" t="str">
        <x:v>7RRMVRZC</x:v>
      </x:c>
      <x:c r="AG1424"/>
      <x:c r="AH1424" t="str">
        <x:v>Tactical Athlete → Operational Readiness Brazil</x:v>
      </x:c>
      <x:c r="AI1424" t="str">
        <x:v>evidence-family:A</x:v>
      </x:c>
      <x:c r="AJ1424"/>
      <x:c r="AK1424" t="str">
        <x:f>IF(AJ1424="","",IF(OR(LOWER(AJ1424)="brazil",LOWER(AJ1424)="brasil"),"Yes","No"))</x:f>
      </x:c>
      <x:c r="AL1424"/>
      <x:c r="AM1424"/>
      <x:c r="AN1424"/>
      <x:c r="AO1424"/>
      <x:c r="AP1424"/>
      <x:c r="AQ1424"/>
      <x:c r="AR1424"/>
      <x:c r="AS1424"/>
      <x:c r="AT1424"/>
      <x:c r="AU1424"/>
      <x:c r="AV1424"/>
      <x:c r="AW1424"/>
      <x:c r="AX1424"/>
      <x:c r="AY1424"/>
      <x:c r="AZ1424"/>
      <x:c r="BA1424"/>
      <x:c r="BB1424"/>
      <x:c r="BC1424"/>
      <x:c r="BD1424"/>
      <x:c r="BE1424"/>
      <x:c r="BF1424"/>
      <x:c r="BG1424"/>
      <x:c r="BH1424"/>
      <x:c r="BI1424"/>
      <x:c r="BJ1424"/>
      <x:c r="BK1424"/>
      <x:c r="BL1424"/>
      <x:c r="BM1424"/>
      <x:c r="BN1424"/>
      <x:c r="BO1424"/>
      <x:c r="BP1424"/>
      <x:c r="BQ1424"/>
      <x:c r="BR1424"/>
      <x:c r="BS1424"/>
      <x:c r="BT1424"/>
      <x:c r="BU1424"/>
      <x:c r="BV1424"/>
      <x:c r="BW1424"/>
      <x:c r="BX1424"/>
      <x:c r="BY1424"/>
      <x:c r="BZ1424"/>
      <x:c r="CA1424"/>
      <x:c r="CB1424"/>
      <x:c r="CC1424"/>
      <x:c r="CD1424"/>
      <x:c r="CE1424"/>
      <x:c r="CF1424"/>
      <x:c r="CG1424"/>
      <x:c r="CH1424"/>
      <x:c r="CI1424"/>
      <x:c r="CJ1424" t="str">
        <x:v>Yes</x:v>
      </x:c>
      <x:c r="CK1424" t="str">
        <x:v>Yes</x:v>
      </x:c>
      <x:c r="CL1424" t="str">
        <x:v>Yes</x:v>
      </x:c>
      <x:c r="CM1424" t="str">
        <x:v>Clear</x:v>
      </x:c>
      <x:c r="CN1424" t="str">
        <x:v>Verified — clear</x:v>
      </x:c>
      <x:c r="CO1424" t="n">
        <x:v>46272</x:v>
      </x:c>
      <x:c r="CP1424" t="str">
        <x:v>https://pubmed.ncbi.nlm.nih.gov/9339072/</x:v>
      </x:c>
      <x:c r="CQ1424"/>
      <x:c r="CR1424"/>
      <x:c r="CS1424"/>
      <x:c r="CT1424"/>
      <x:c r="CU1424"/>
      <x:c r="CV1424"/>
      <x:c r="CW1424"/>
      <x:c r="CX1424"/>
      <x:c r="CY1424"/>
      <x:c r="CZ1424"/>
      <x:c r="DA1424"/>
      <x:c r="DB1424" t="str">
        <x:f>IF(L1424="","",IF(AND(COUNT(CU1424:DA1424)=7,OR(CU1424=0,CU1424=1,CU1424=2),OR(CV1424=0,CV1424=1,CV1424=2),OR(CW1424=0,CW1424=1,CW1424=2),OR(CX1424=0,CX1424=1,CX1424=2),OR(CY1424=0,CY1424=1,CY1424=2),OR(CZ1424=0,CZ1424=1,CZ1424=2),OR(DA1424=0,DA1424=1,DA1424=2)),SUM(CU1424:DA1424),""))</x:f>
      </x:c>
      <x:c r="DC1424" t="str">
        <x:f>IF(DB1424="","",ROUND(DB1424/14*10,1))</x:f>
      </x:c>
      <x:c r="DD1424" t="str">
        <x:v>Pending</x:v>
      </x:c>
      <x:c r="DE1424" t="str">
        <x:f>IF(L1424="","",IF(DC1424="","Pending",IF(DD1424="Yes","CONDITIONAL — safety override",IF(DC1424&gt;=8,"HIGH",IF(DC1424&gt;=5,"CONDITIONAL","LOW")))))</x:f>
        <x:v>Pending</x:v>
      </x:c>
      <x:c r="DF1424" t="str">
        <x:v>Pending screening and full-text appraisal; no transferability judgment made at identification.</x:v>
      </x:c>
      <x:c r="DG1424"/>
      <x:c r="DH1424"/>
      <x:c r="DI1424"/>
      <x:c r="DJ1424"/>
      <x:c r="DK1424"/>
      <x:c r="DL1424"/>
      <x:c r="DM1424"/>
      <x:c r="DN1424"/>
      <x:c r="DO1424"/>
      <x:c r="DP1424"/>
      <x:c r="DQ1424"/>
      <x:c r="DR1424"/>
      <x:c r="DS1424"/>
      <x:c r="DT1424"/>
      <x:c r="DU1424"/>
      <x:c r="DV1424"/>
      <x:c r="DW1424"/>
      <x:c r="DX1424"/>
      <x:c r="DY1424"/>
      <x:c r="DZ1424" t="str">
        <x:v>Title/abstract screening alone does not establish effectiveness, causality, methodological quality, transferability to Brazilian public safety or an institutional recommendation.</x:v>
      </x:c>
      <x:c r="EA1424" t="str">
        <x:v>Pending</x:v>
      </x:c>
      <x:c r="EB1424" t="str">
        <x:f>IF(L1424="","",IF(EC1424="READY","Yes","No / Pending"))</x:f>
        <x:v>No / Pending</x:v>
      </x:c>
      <x:c r="EC1424" t="str">
        <x:f>IF(L1424="","",IF(OR(ISNUMBER(SEARCH("Retracted Publication",Q1424)),CM1424="Retracted",CN1424="Retracted",CM1424="Expression of Concern",CN1424="Expression of Concern",F1424="Not used",CG1424="Critical",CH1424="High",CH1424="Critical"),"BLOCKED — integrity or use restriction",IF(AND(CJ1424="Yes",CK1424="Yes",CL1424="Yes"),IF(AND(CM1424="Clear",CN1424="Verified — clear"),IF(AND(AND(LEN(TRIM(CF1424))&gt;0,LEFT(LOWER(TRIM(CF1424)),7)&lt;&gt;"pending"),OR(CG1424="High",CG1424="Moderate"),OR(CH1424="Low",CH1424="Some concerns",CH1424="Not applicable")),IF(AND(DD1424="No",OR(DE1424="HIGH",DE1424="CONDITIONAL"),AND(LEN(TRIM(DF1424))&gt;0,LEFT(LOWER(TRIM(DF1424)),7)&lt;&gt;"pending")),IF(AND(AND(LEN(TRIM(DT1424))&gt;0,LEFT(LOWER(TRIM(DT1424)),7)&lt;&gt;"pending"),AND(LEN(TRIM(DU1424))&gt;0,LEFT(LOWER(TRIM(DU1424)),7)&lt;&gt;"pending"),OR(AND(LEN(TRIM(DV1424))&gt;0,LEFT(LOWER(TRIM(DV1424)),7)&lt;&gt;"pending"),AND(LEN(TRIM(DW1424))&gt;0,LEFT(LOWER(TRIM(DW1424)),7)&lt;&gt;"pending")),AND(LEN(TRIM(DX1424))&gt;0,LEFT(LOWER(TRIM(DX1424)),7)&lt;&gt;"pending")),IF(AND(F1424="Claim-ready",OR(EA1424="Strong",EA1424="Moderate"),AND(LEN(TRIM(G1424))&gt;0,LEFT(LOWER(TRIM(G1424)),7)&lt;&gt;"pending"),G1424&lt;&gt;"No substantive use decision is permitted from identification metadata alone.",AND(LEN(TRIM(DZ1424))&gt;0,LEFT(LOWER(TRIM(DZ1424)),7)&lt;&gt;"pending"),DZ1424&lt;&gt;"Identification metadata alone does not permit any substantive scientific, causal, operational, or institutional claim.",AND(LEN(TRIM(EI1424))&gt;0,LEFT(LOWER(TRIM(EI1424)),7)&lt;&gt;"pending"),ISNUMBER(EH1424),EH1424&gt;0),"READY","PENDING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4" t="str">
        <x:v>Pending</x:v>
      </x:c>
      <x:c r="EE1424"/>
      <x:c r="EF1424" t="str">
        <x:v>Pending</x:v>
      </x:c>
      <x:c r="EG1424" t="str">
        <x:v>Pending</x:v>
      </x:c>
      <x:c r="EH1424"/>
      <x:c r="EI1424" s="501"/>
      <x:c r="EJ1424"/>
      <x:c r="EK1424" t="str">
        <x:v>Pending</x:v>
      </x:c>
      <x:c r="EL1424" t="n">
        <x:v>46272</x:v>
      </x:c>
      <x:c r="EM1424" t="str">
        <x:v>Production PubMed record imported and reconciled to Zotero item 7RRMVRZC;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24" t="n">
        <x:f>IF(L1424="","",(IF(N1424&lt;&gt;"",1,0)+IF(O1424&lt;&gt;"",1,0)+IF(AJ1424&lt;&gt;"",1,0)+IF(AU1424&lt;&gt;"",1,0)+IF(BE1424&lt;&gt;"",1,0)+IF(CF1424&lt;&gt;"",1,0)+IF(CJ1424="Yes",1,0)+IF(CL1424="Yes",1,0)+IF(DE1424&lt;&gt;"Pending",1,0)+IF(F1424&lt;&gt;"",1,0)+IF(DZ1424&lt;&gt;"",1,0)+IF(EI1424&lt;&gt;"",1,0))/12)</x:f>
        <x:v>0.5</x:v>
      </x:c>
    </x:row>
    <x:row r="1425">
      <x:c r="A1425" t="str">
        <x:v>EV-1422</x:v>
      </x:c>
      <x:c r="B1425" t="str">
        <x:v>Integrity check</x:v>
      </x:c>
      <x:c r="C1425" t="str">
        <x:f>IF(L1425="","",IF(LEFT(EC1425,7)="BLOCKED","🔴 Do not use for conclusion",IF(EB1425="Yes","🟢 Claim-ready","🟡 Caution / context")))</x:f>
        <x:v>🟡 Caution / context</x:v>
      </x:c>
      <x:c r="D1425" t="str">
        <x:f>IF(L1425="","",EC1425)</x:f>
        <x:v>PENDING — appropriate appraisal</x:v>
      </x:c>
      <x:c r="E1425" t="str">
        <x:v>P2 — High</x:v>
      </x:c>
      <x:c r="F1425" t="str">
        <x:v>Pending</x:v>
      </x:c>
      <x:c r="G1425" t="str">
        <x:v>No abstract is available in the current PubMed record; title alone is insufficient for exclusion.</x:v>
      </x:c>
      <x:c r="H1425" t="str">
        <x:v>Human title/abstract adjudication; retrieve full text if relevance remains plausible.</x:v>
      </x:c>
      <x:c r="I1425"/>
      <x:c r="J1425" t="str">
        <x:v>A — Core</x:v>
      </x:c>
      <x:c r="K1425" t="str">
        <x:v>IDENTIFIED</x:v>
      </x:c>
      <x:c r="L1425" t="str">
        <x:v>Training for operational readiness.</x:v>
      </x:c>
      <x:c r="M1425"/>
      <x:c r="N1425" t="str">
        <x:v>Knuth, T E</x:v>
      </x:c>
      <x:c r="O1425" t="n">
        <x:v>1997</x:v>
      </x:c>
      <x:c r="P1425" t="str">
        <x:v>Military medicine</x:v>
      </x:c>
      <x:c r="Q1425" t="str">
        <x:v>Comment; Letter</x:v>
      </x:c>
      <x:c r="R1425" t="str">
        <x:v>Unclear</x:v>
      </x:c>
      <x:c r="S1425" t="str">
        <x:v>Unknown</x:v>
      </x:c>
      <x:c r="T1425" t="str">
        <x:v>eng</x:v>
      </x:c>
      <x:c r="U1425" t="str">
        <x:v>https://pubmed.ncbi.nlm.nih.gov/9271898/</x:v>
      </x:c>
      <x:c r="V1425" t="str"/>
      <x:c r="W1425" t="str">
        <x:f>IF(V1425="","",LOWER(SUBSTITUTE(SUBSTITUTE(SUBSTITUTE(SUBSTITUTE(TRIM(V1425),"https://doi.org/",""),"http://doi.org/",""),"https://dx.doi.org/",""),"doi:","")))</x:f>
      </x:c>
      <x:c r="X1425" t="str">
        <x:v>9271898</x:v>
      </x:c>
      <x:c r="Y1425" t="str"/>
      <x:c r="Z1425"/>
      <x:c r="AA1425" t="str">
        <x:v>PubMed/MEDLINE</x:v>
      </x:c>
      <x:c r="AB1425" t="str">
        <x:v>PUBMED-A-v1.0-2026-08-28</x:v>
      </x:c>
      <x:c r="AC1425" t="str">
        <x:v>SP-PUBMED-A-20260828</x:v>
      </x:c>
      <x:c r="AD1425" s="499" t="n">
        <x:v>46262</x:v>
      </x:c>
      <x:c r="AE1425" s="499" t="n">
        <x:v>46272</x:v>
      </x:c>
      <x:c r="AF1425" t="str">
        <x:v>K6TCHHIH</x:v>
      </x:c>
      <x:c r="AG1425"/>
      <x:c r="AH1425" t="str">
        <x:v>Tactical Athlete → Operational Readiness Brazil</x:v>
      </x:c>
      <x:c r="AI1425" t="str">
        <x:v>evidence-family:A</x:v>
      </x:c>
      <x:c r="AJ1425"/>
      <x:c r="AK1425" t="str">
        <x:f>IF(AJ1425="","",IF(OR(LOWER(AJ1425)="brazil",LOWER(AJ1425)="brasil"),"Yes","No"))</x:f>
      </x:c>
      <x:c r="AL1425"/>
      <x:c r="AM1425"/>
      <x:c r="AN1425"/>
      <x:c r="AO1425"/>
      <x:c r="AP1425"/>
      <x:c r="AQ1425"/>
      <x:c r="AR1425"/>
      <x:c r="AS1425"/>
      <x:c r="AT1425"/>
      <x:c r="AU1425"/>
      <x:c r="AV1425"/>
      <x:c r="AW1425"/>
      <x:c r="AX1425"/>
      <x:c r="AY1425"/>
      <x:c r="AZ1425"/>
      <x:c r="BA1425"/>
      <x:c r="BB1425"/>
      <x:c r="BC1425"/>
      <x:c r="BD1425"/>
      <x:c r="BE1425"/>
      <x:c r="BF1425"/>
      <x:c r="BG1425"/>
      <x:c r="BH1425"/>
      <x:c r="BI1425"/>
      <x:c r="BJ1425"/>
      <x:c r="BK1425"/>
      <x:c r="BL1425"/>
      <x:c r="BM1425"/>
      <x:c r="BN1425"/>
      <x:c r="BO1425"/>
      <x:c r="BP1425"/>
      <x:c r="BQ1425"/>
      <x:c r="BR1425"/>
      <x:c r="BS1425"/>
      <x:c r="BT1425"/>
      <x:c r="BU1425"/>
      <x:c r="BV1425"/>
      <x:c r="BW1425"/>
      <x:c r="BX1425"/>
      <x:c r="BY1425"/>
      <x:c r="BZ1425"/>
      <x:c r="CA1425"/>
      <x:c r="CB1425"/>
      <x:c r="CC1425"/>
      <x:c r="CD1425"/>
      <x:c r="CE1425"/>
      <x:c r="CF1425"/>
      <x:c r="CG1425"/>
      <x:c r="CH1425"/>
      <x:c r="CI1425"/>
      <x:c r="CJ1425" t="str">
        <x:v>Yes</x:v>
      </x:c>
      <x:c r="CK1425" t="str">
        <x:v>Yes</x:v>
      </x:c>
      <x:c r="CL1425" t="str">
        <x:v>Yes</x:v>
      </x:c>
      <x:c r="CM1425" t="str">
        <x:v>Clear</x:v>
      </x:c>
      <x:c r="CN1425" t="str">
        <x:v>Verified — clear</x:v>
      </x:c>
      <x:c r="CO1425" t="n">
        <x:v>46272</x:v>
      </x:c>
      <x:c r="CP1425" t="str">
        <x:v>https://pubmed.ncbi.nlm.nih.gov/9038021/</x:v>
      </x:c>
      <x:c r="CQ1425"/>
      <x:c r="CR1425"/>
      <x:c r="CS1425"/>
      <x:c r="CT1425"/>
      <x:c r="CU1425"/>
      <x:c r="CV1425"/>
      <x:c r="CW1425"/>
      <x:c r="CX1425"/>
      <x:c r="CY1425"/>
      <x:c r="CZ1425"/>
      <x:c r="DA1425"/>
      <x:c r="DB1425" t="str">
        <x:f>IF(L1425="","",IF(AND(COUNT(CU1425:DA1425)=7,OR(CU1425=0,CU1425=1,CU1425=2),OR(CV1425=0,CV1425=1,CV1425=2),OR(CW1425=0,CW1425=1,CW1425=2),OR(CX1425=0,CX1425=1,CX1425=2),OR(CY1425=0,CY1425=1,CY1425=2),OR(CZ1425=0,CZ1425=1,CZ1425=2),OR(DA1425=0,DA1425=1,DA1425=2)),SUM(CU1425:DA1425),""))</x:f>
      </x:c>
      <x:c r="DC1425" t="str">
        <x:f>IF(DB1425="","",ROUND(DB1425/14*10,1))</x:f>
      </x:c>
      <x:c r="DD1425" t="str">
        <x:v>Pending</x:v>
      </x:c>
      <x:c r="DE1425" t="str">
        <x:f>IF(L1425="","",IF(DC1425="","Pending",IF(DD1425="Yes","CONDITIONAL — safety override",IF(DC1425&gt;=8,"HIGH",IF(DC1425&gt;=5,"CONDITIONAL","LOW")))))</x:f>
        <x:v>Pending</x:v>
      </x:c>
      <x:c r="DF1425" t="str">
        <x:v>Pending screening and full-text appraisal; no transferability judgment made at identification.</x:v>
      </x:c>
      <x:c r="DG1425"/>
      <x:c r="DH1425"/>
      <x:c r="DI1425"/>
      <x:c r="DJ1425"/>
      <x:c r="DK1425"/>
      <x:c r="DL1425"/>
      <x:c r="DM1425"/>
      <x:c r="DN1425"/>
      <x:c r="DO1425"/>
      <x:c r="DP1425"/>
      <x:c r="DQ1425"/>
      <x:c r="DR1425"/>
      <x:c r="DS1425"/>
      <x:c r="DT1425"/>
      <x:c r="DU1425"/>
      <x:c r="DV1425"/>
      <x:c r="DW1425"/>
      <x:c r="DX1425"/>
      <x:c r="DY1425"/>
      <x:c r="DZ1425" t="str">
        <x:v>Title/abstract information is insufficient for a substantive scientific, causal, transferability or institutional claim.</x:v>
      </x:c>
      <x:c r="EA1425" t="str">
        <x:v>Pending</x:v>
      </x:c>
      <x:c r="EB1425" t="str">
        <x:f>IF(L1425="","",IF(EC1425="READY","Yes","No / Pending"))</x:f>
        <x:v>No / Pending</x:v>
      </x:c>
      <x:c r="EC1425" t="str">
        <x:f>IF(L1425="","",IF(OR(ISNUMBER(SEARCH("Retracted Publication",Q1425)),CM1425="Retracted",CN1425="Retracted",CM1425="Expression of Concern",CN1425="Expression of Concern",F1425="Not used",CG1425="Critical",CH1425="High",CH1425="Critical"),"BLOCKED — integrity or use restriction",IF(AND(CJ1425="Yes",CK1425="Yes",CL1425="Yes"),IF(AND(CM1425="Clear",CN1425="Verified — clear"),IF(AND(AND(LEN(TRIM(CF1425))&gt;0,LEFT(LOWER(TRIM(CF1425)),7)&lt;&gt;"pending"),OR(CG1425="High",CG1425="Moderate"),OR(CH1425="Low",CH1425="Some concerns",CH1425="Not applicable")),IF(AND(DD1425="No",OR(DE1425="HIGH",DE1425="CONDITIONAL"),AND(LEN(TRIM(DF1425))&gt;0,LEFT(LOWER(TRIM(DF1425)),7)&lt;&gt;"pending")),IF(AND(AND(LEN(TRIM(DT1425))&gt;0,LEFT(LOWER(TRIM(DT1425)),7)&lt;&gt;"pending"),AND(LEN(TRIM(DU1425))&gt;0,LEFT(LOWER(TRIM(DU1425)),7)&lt;&gt;"pending"),OR(AND(LEN(TRIM(DV1425))&gt;0,LEFT(LOWER(TRIM(DV1425)),7)&lt;&gt;"pending"),AND(LEN(TRIM(DW1425))&gt;0,LEFT(LOWER(TRIM(DW1425)),7)&lt;&gt;"pending")),AND(LEN(TRIM(DX1425))&gt;0,LEFT(LOWER(TRIM(DX1425)),7)&lt;&gt;"pending")),IF(AND(F1425="Claim-ready",OR(EA1425="Strong",EA1425="Moderate"),AND(LEN(TRIM(G1425))&gt;0,LEFT(LOWER(TRIM(G1425)),7)&lt;&gt;"pending"),G1425&lt;&gt;"No substantive use decision is permitted from identification metadata alone.",AND(LEN(TRIM(DZ1425))&gt;0,LEFT(LOWER(TRIM(DZ1425)),7)&lt;&gt;"pending"),DZ1425&lt;&gt;"Identification metadata alone does not permit any substantive scientific, causal, operational, or institutional claim.",AND(LEN(TRIM(EI1425))&gt;0,LEFT(LOWER(TRIM(EI1425)),7)&lt;&gt;"pending"),ISNUMBER(EH1425),EH1425&gt;0),"READY","PENDING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5" t="str">
        <x:v>Pending</x:v>
      </x:c>
      <x:c r="EE1425"/>
      <x:c r="EF1425" t="str">
        <x:v>Pending</x:v>
      </x:c>
      <x:c r="EG1425" t="str">
        <x:v>Pending</x:v>
      </x:c>
      <x:c r="EH1425"/>
      <x:c r="EI1425" s="501"/>
      <x:c r="EJ1425"/>
      <x:c r="EK1425" t="str">
        <x:v>Pending</x:v>
      </x:c>
      <x:c r="EL1425" t="n">
        <x:v>46272</x:v>
      </x:c>
      <x:c r="EM1425" t="str">
        <x:v>Production PubMed record imported and reconciled to Zotero item K6TCHHIH;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1425" t="n">
        <x:f>IF(L1425="","",(IF(N1425&lt;&gt;"",1,0)+IF(O1425&lt;&gt;"",1,0)+IF(AJ1425&lt;&gt;"",1,0)+IF(AU1425&lt;&gt;"",1,0)+IF(BE1425&lt;&gt;"",1,0)+IF(CF1425&lt;&gt;"",1,0)+IF(CJ1425="Yes",1,0)+IF(CL1425="Yes",1,0)+IF(DE1425&lt;&gt;"Pending",1,0)+IF(F1425&lt;&gt;"",1,0)+IF(DZ1425&lt;&gt;"",1,0)+IF(EI1425&lt;&gt;"",1,0))/12)</x:f>
        <x:v>0.5</x:v>
      </x:c>
    </x:row>
    <x:row r="1426">
      <x:c r="A1426" t="str">
        <x:v>EV-1423</x:v>
      </x:c>
      <x:c r="B1426" t="str">
        <x:v>Integrity check</x:v>
      </x:c>
      <x:c r="C1426" t="str">
        <x:f>IF(L1426="","",IF(LEFT(EC1426,7)="BLOCKED","🔴 Do not use for conclusion",IF(EB1426="Yes","🟢 Claim-ready","🟡 Caution / context")))</x:f>
        <x:v>🟡 Caution / context</x:v>
      </x:c>
      <x:c r="D1426" t="str">
        <x:f>IF(L1426="","",EC1426)</x:f>
        <x:v>PENDING — appropriate appraisal</x:v>
      </x:c>
      <x:c r="E1426" t="str">
        <x:v>P2 — High</x:v>
      </x:c>
      <x:c r="F1426" t="str">
        <x:v>Pending</x:v>
      </x:c>
      <x:c r="G1426" t="str">
        <x:v>Title/abstract identify an explicit tactical/public-safety context and readiness domain; retain for full-text assessment.</x:v>
      </x:c>
      <x:c r="H1426" t="str">
        <x:v>Obtain and review lawful full text; confirm human adjudication; then select a design-specific appraisal instrument.</x:v>
      </x:c>
      <x:c r="I1426"/>
      <x:c r="J1426" t="str">
        <x:v>A — Core</x:v>
      </x:c>
      <x:c r="K1426" t="str">
        <x:v>IDENTIFIED</x:v>
      </x:c>
      <x:c r="L1426" t="str">
        <x:v>[The army medical service: past, present, and future].</x:v>
      </x:c>
      <x:c r="M1426"/>
      <x:c r="N1426" t="str">
        <x:v>De Coninck, M J</x:v>
      </x:c>
      <x:c r="O1426" t="n">
        <x:v>1996</x:v>
      </x:c>
      <x:c r="P1426" t="str">
        <x:v>Verhandelingen - Koninklijke Academie voor Geneeskunde van Belgie</x:v>
      </x:c>
      <x:c r="Q1426" t="str">
        <x:v>Historical Article; Journal Article</x:v>
      </x:c>
      <x:c r="R1426" t="str">
        <x:v>Unclear</x:v>
      </x:c>
      <x:c r="S1426" t="str">
        <x:v>Unknown</x:v>
      </x:c>
      <x:c r="T1426" t="str">
        <x:v>dut</x:v>
      </x:c>
      <x:c r="U1426" t="str">
        <x:v>https://pubmed.ncbi.nlm.nih.gov/9157742/</x:v>
      </x:c>
      <x:c r="V1426" t="str"/>
      <x:c r="W1426" t="str">
        <x:f>IF(V1426="","",LOWER(SUBSTITUTE(SUBSTITUTE(SUBSTITUTE(SUBSTITUTE(TRIM(V1426),"https://doi.org/",""),"http://doi.org/",""),"https://dx.doi.org/",""),"doi:","")))</x:f>
      </x:c>
      <x:c r="X1426" t="str">
        <x:v>9157742</x:v>
      </x:c>
      <x:c r="Y1426" t="str"/>
      <x:c r="Z1426"/>
      <x:c r="AA1426" t="str">
        <x:v>PubMed/MEDLINE</x:v>
      </x:c>
      <x:c r="AB1426" t="str">
        <x:v>PUBMED-A-v1.0-2026-08-28</x:v>
      </x:c>
      <x:c r="AC1426" t="str">
        <x:v>SP-PUBMED-A-20260828</x:v>
      </x:c>
      <x:c r="AD1426" s="499" t="n">
        <x:v>46262</x:v>
      </x:c>
      <x:c r="AE1426" s="499" t="n">
        <x:v>46272</x:v>
      </x:c>
      <x:c r="AF1426" t="str">
        <x:v>PHIHYBI5</x:v>
      </x:c>
      <x:c r="AG1426"/>
      <x:c r="AH1426" t="str">
        <x:v>Tactical Athlete → Operational Readiness Brazil</x:v>
      </x:c>
      <x:c r="AI1426" t="str">
        <x:v>evidence-family:A</x:v>
      </x:c>
      <x:c r="AJ1426"/>
      <x:c r="AK1426" t="str">
        <x:f>IF(AJ1426="","",IF(OR(LOWER(AJ1426)="brazil",LOWER(AJ1426)="brasil"),"Yes","No"))</x:f>
      </x:c>
      <x:c r="AL1426"/>
      <x:c r="AM1426"/>
      <x:c r="AN1426"/>
      <x:c r="AO1426"/>
      <x:c r="AP1426"/>
      <x:c r="AQ1426"/>
      <x:c r="AR1426"/>
      <x:c r="AS1426"/>
      <x:c r="AT1426"/>
      <x:c r="AU1426"/>
      <x:c r="AV1426"/>
      <x:c r="AW1426"/>
      <x:c r="AX1426"/>
      <x:c r="AY1426"/>
      <x:c r="AZ1426"/>
      <x:c r="BA1426"/>
      <x:c r="BB1426"/>
      <x:c r="BC1426"/>
      <x:c r="BD1426"/>
      <x:c r="BE1426"/>
      <x:c r="BF1426"/>
      <x:c r="BG1426"/>
      <x:c r="BH1426"/>
      <x:c r="BI1426"/>
      <x:c r="BJ1426"/>
      <x:c r="BK1426"/>
      <x:c r="BL1426"/>
      <x:c r="BM1426"/>
      <x:c r="BN1426"/>
      <x:c r="BO1426"/>
      <x:c r="BP1426"/>
      <x:c r="BQ1426"/>
      <x:c r="BR1426"/>
      <x:c r="BS1426"/>
      <x:c r="BT1426"/>
      <x:c r="BU1426"/>
      <x:c r="BV1426"/>
      <x:c r="BW1426"/>
      <x:c r="BX1426"/>
      <x:c r="BY1426"/>
      <x:c r="BZ1426"/>
      <x:c r="CA1426"/>
      <x:c r="CB1426"/>
      <x:c r="CC1426"/>
      <x:c r="CD1426"/>
      <x:c r="CE1426"/>
      <x:c r="CF1426"/>
      <x:c r="CG1426"/>
      <x:c r="CH1426"/>
      <x:c r="CI1426"/>
      <x:c r="CJ1426" t="str">
        <x:v>Yes</x:v>
      </x:c>
      <x:c r="CK1426" t="str">
        <x:v>Yes</x:v>
      </x:c>
      <x:c r="CL1426" t="str">
        <x:v>Yes</x:v>
      </x:c>
      <x:c r="CM1426" t="str">
        <x:v>Clear</x:v>
      </x:c>
      <x:c r="CN1426" t="str">
        <x:v>Verified — clear</x:v>
      </x:c>
      <x:c r="CO1426" t="n">
        <x:v>46272</x:v>
      </x:c>
      <x:c r="CP1426" t="str">
        <x:v>https://pubmed.ncbi.nlm.nih.gov/9157742/</x:v>
      </x:c>
      <x:c r="CQ1426"/>
      <x:c r="CR1426"/>
      <x:c r="CS1426"/>
      <x:c r="CT1426"/>
      <x:c r="CU1426"/>
      <x:c r="CV1426"/>
      <x:c r="CW1426"/>
      <x:c r="CX1426"/>
      <x:c r="CY1426"/>
      <x:c r="CZ1426"/>
      <x:c r="DA1426"/>
      <x:c r="DB1426" t="str">
        <x:f>IF(L1426="","",IF(AND(COUNT(CU1426:DA1426)=7,OR(CU1426=0,CU1426=1,CU1426=2),OR(CV1426=0,CV1426=1,CV1426=2),OR(CW1426=0,CW1426=1,CW1426=2),OR(CX1426=0,CX1426=1,CX1426=2),OR(CY1426=0,CY1426=1,CY1426=2),OR(CZ1426=0,CZ1426=1,CZ1426=2),OR(DA1426=0,DA1426=1,DA1426=2)),SUM(CU1426:DA1426),""))</x:f>
      </x:c>
      <x:c r="DC1426" t="str">
        <x:f>IF(DB1426="","",ROUND(DB1426/14*10,1))</x:f>
      </x:c>
      <x:c r="DD1426" t="str">
        <x:v>Pending</x:v>
      </x:c>
      <x:c r="DE1426" t="str">
        <x:f>IF(L1426="","",IF(DC1426="","Pending",IF(DD1426="Yes","CONDITIONAL — safety override",IF(DC1426&gt;=8,"HIGH",IF(DC1426&gt;=5,"CONDITIONAL","LOW")))))</x:f>
        <x:v>Pending</x:v>
      </x:c>
      <x:c r="DF1426" t="str">
        <x:v>Pending screening and full-text appraisal; no transferability judgment made at identification.</x:v>
      </x:c>
      <x:c r="DG1426"/>
      <x:c r="DH1426"/>
      <x:c r="DI1426"/>
      <x:c r="DJ1426"/>
      <x:c r="DK1426"/>
      <x:c r="DL1426"/>
      <x:c r="DM1426"/>
      <x:c r="DN1426"/>
      <x:c r="DO1426"/>
      <x:c r="DP1426"/>
      <x:c r="DQ1426"/>
      <x:c r="DR1426"/>
      <x:c r="DS1426"/>
      <x:c r="DT1426"/>
      <x:c r="DU1426"/>
      <x:c r="DV1426"/>
      <x:c r="DW1426"/>
      <x:c r="DX1426"/>
      <x:c r="DY1426"/>
      <x:c r="DZ1426" t="str">
        <x:v>Title/abstract screening alone does not establish effectiveness, causality, methodological quality, transferability to Brazilian public safety or an institutional recommendation.</x:v>
      </x:c>
      <x:c r="EA1426" t="str">
        <x:v>Pending</x:v>
      </x:c>
      <x:c r="EB1426" t="str">
        <x:f>IF(L1426="","",IF(EC1426="READY","Yes","No / Pending"))</x:f>
        <x:v>No / Pending</x:v>
      </x:c>
      <x:c r="EC1426" t="str">
        <x:f>IF(L1426="","",IF(OR(ISNUMBER(SEARCH("Retracted Publication",Q1426)),CM1426="Retracted",CN1426="Retracted",CM1426="Expression of Concern",CN1426="Expression of Concern",F1426="Not used",CG1426="Critical",CH1426="High",CH1426="Critical"),"BLOCKED — integrity or use restriction",IF(AND(CJ1426="Yes",CK1426="Yes",CL1426="Yes"),IF(AND(CM1426="Clear",CN1426="Verified — clear"),IF(AND(AND(LEN(TRIM(CF1426))&gt;0,LEFT(LOWER(TRIM(CF1426)),7)&lt;&gt;"pending"),OR(CG1426="High",CG1426="Moderate"),OR(CH1426="Low",CH1426="Some concerns",CH1426="Not applicable")),IF(AND(DD1426="No",OR(DE1426="HIGH",DE1426="CONDITIONAL"),AND(LEN(TRIM(DF1426))&gt;0,LEFT(LOWER(TRIM(DF1426)),7)&lt;&gt;"pending")),IF(AND(AND(LEN(TRIM(DT1426))&gt;0,LEFT(LOWER(TRIM(DT1426)),7)&lt;&gt;"pending"),AND(LEN(TRIM(DU1426))&gt;0,LEFT(LOWER(TRIM(DU1426)),7)&lt;&gt;"pending"),OR(AND(LEN(TRIM(DV1426))&gt;0,LEFT(LOWER(TRIM(DV1426)),7)&lt;&gt;"pending"),AND(LEN(TRIM(DW1426))&gt;0,LEFT(LOWER(TRIM(DW1426)),7)&lt;&gt;"pending")),AND(LEN(TRIM(DX1426))&gt;0,LEFT(LOWER(TRIM(DX1426)),7)&lt;&gt;"pending")),IF(AND(F1426="Claim-ready",OR(EA1426="Strong",EA1426="Moderate"),AND(LEN(TRIM(G1426))&gt;0,LEFT(LOWER(TRIM(G1426)),7)&lt;&gt;"pending"),G1426&lt;&gt;"No substantive use decision is permitted from identification metadata alone.",AND(LEN(TRIM(DZ1426))&gt;0,LEFT(LOWER(TRIM(DZ1426)),7)&lt;&gt;"pending"),DZ1426&lt;&gt;"Identification metadata alone does not permit any substantive scientific, causal, operational, or institutional claim.",AND(LEN(TRIM(EI1426))&gt;0,LEFT(LOWER(TRIM(EI1426)),7)&lt;&gt;"pending"),ISNUMBER(EH1426),EH1426&gt;0),"READY","PENDING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6" t="str">
        <x:v>Pending</x:v>
      </x:c>
      <x:c r="EE1426"/>
      <x:c r="EF1426" t="str">
        <x:v>Pending</x:v>
      </x:c>
      <x:c r="EG1426" t="str">
        <x:v>Pending</x:v>
      </x:c>
      <x:c r="EH1426"/>
      <x:c r="EI1426" s="501"/>
      <x:c r="EJ1426"/>
      <x:c r="EK1426" t="str">
        <x:v>Pending</x:v>
      </x:c>
      <x:c r="EL1426" t="n">
        <x:v>46272</x:v>
      </x:c>
      <x:c r="EM1426" t="str">
        <x:v>Production PubMed record imported and reconciled to Zotero item PHIHYBI5;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26" t="n">
        <x:f>IF(L1426="","",(IF(N1426&lt;&gt;"",1,0)+IF(O1426&lt;&gt;"",1,0)+IF(AJ1426&lt;&gt;"",1,0)+IF(AU1426&lt;&gt;"",1,0)+IF(BE1426&lt;&gt;"",1,0)+IF(CF1426&lt;&gt;"",1,0)+IF(CJ1426="Yes",1,0)+IF(CL1426="Yes",1,0)+IF(DE1426&lt;&gt;"Pending",1,0)+IF(F1426&lt;&gt;"",1,0)+IF(DZ1426&lt;&gt;"",1,0)+IF(EI1426&lt;&gt;"",1,0))/12)</x:f>
        <x:v>0.5</x:v>
      </x:c>
    </x:row>
    <x:row r="1427">
      <x:c r="A1427" t="str">
        <x:v>EV-1424</x:v>
      </x:c>
      <x:c r="B1427" t="str">
        <x:v>Integrity check</x:v>
      </x:c>
      <x:c r="C1427" t="str">
        <x:f>IF(L1427="","",IF(LEFT(EC1427,7)="BLOCKED","🔴 Do not use for conclusion",IF(EB1427="Yes","🟢 Claim-ready","🟡 Caution / context")))</x:f>
        <x:v>🟡 Caution / context</x:v>
      </x:c>
      <x:c r="D1427" t="str">
        <x:f>IF(L1427="","",EC1427)</x:f>
        <x:v>PENDING — appropriate appraisal</x:v>
      </x:c>
      <x:c r="E1427" t="str">
        <x:v>P2 — High</x:v>
      </x:c>
      <x:c r="F1427" t="str">
        <x:v>Pending</x:v>
      </x:c>
      <x:c r="G1427" t="str">
        <x:v>A potentially relevant concept is present, but direct applicability is ambiguous at title/abstract level.</x:v>
      </x:c>
      <x:c r="H1427" t="str">
        <x:v>Human title/abstract adjudication; retrieve full text if relevance remains plausible.</x:v>
      </x:c>
      <x:c r="I1427"/>
      <x:c r="J1427" t="str">
        <x:v>A — Core</x:v>
      </x:c>
      <x:c r="K1427" t="str">
        <x:v>IDENTIFIED</x:v>
      </x:c>
      <x:c r="L1427" t="str">
        <x:v>First laparoscopic hernia repair onboard an aircraft carrier at sea.</x:v>
      </x:c>
      <x:c r="M1427"/>
      <x:c r="N1427" t="str">
        <x:v>Cubano, M A; Luther, J H; Antosek, L E</x:v>
      </x:c>
      <x:c r="O1427" t="n">
        <x:v>1997</x:v>
      </x:c>
      <x:c r="P1427" t="str">
        <x:v>Military medicine</x:v>
      </x:c>
      <x:c r="Q1427" t="str">
        <x:v>Case Reports; Journal Article</x:v>
      </x:c>
      <x:c r="R1427" t="str">
        <x:v>Unclear</x:v>
      </x:c>
      <x:c r="S1427" t="str">
        <x:v>Unknown</x:v>
      </x:c>
      <x:c r="T1427" t="str">
        <x:v>eng</x:v>
      </x:c>
      <x:c r="U1427" t="str">
        <x:v>https://pubmed.ncbi.nlm.nih.gov/9121672/</x:v>
      </x:c>
      <x:c r="V1427" t="str"/>
      <x:c r="W1427" t="str">
        <x:f>IF(V1427="","",LOWER(SUBSTITUTE(SUBSTITUTE(SUBSTITUTE(SUBSTITUTE(TRIM(V1427),"https://doi.org/",""),"http://doi.org/",""),"https://dx.doi.org/",""),"doi:","")))</x:f>
      </x:c>
      <x:c r="X1427" t="str">
        <x:v>9121672</x:v>
      </x:c>
      <x:c r="Y1427" t="str"/>
      <x:c r="Z1427"/>
      <x:c r="AA1427" t="str">
        <x:v>PubMed/MEDLINE</x:v>
      </x:c>
      <x:c r="AB1427" t="str">
        <x:v>PUBMED-A-v1.0-2026-08-28</x:v>
      </x:c>
      <x:c r="AC1427" t="str">
        <x:v>SP-PUBMED-A-20260828</x:v>
      </x:c>
      <x:c r="AD1427" s="499" t="n">
        <x:v>46262</x:v>
      </x:c>
      <x:c r="AE1427" s="499" t="n">
        <x:v>46272</x:v>
      </x:c>
      <x:c r="AF1427" t="str">
        <x:v>MQXWIZZR</x:v>
      </x:c>
      <x:c r="AG1427"/>
      <x:c r="AH1427" t="str">
        <x:v>Tactical Athlete → Operational Readiness Brazil</x:v>
      </x:c>
      <x:c r="AI1427" t="str">
        <x:v>evidence-family:A</x:v>
      </x:c>
      <x:c r="AJ1427"/>
      <x:c r="AK1427" t="str">
        <x:f>IF(AJ1427="","",IF(OR(LOWER(AJ1427)="brazil",LOWER(AJ1427)="brasil"),"Yes","No"))</x:f>
      </x:c>
      <x:c r="AL1427"/>
      <x:c r="AM1427"/>
      <x:c r="AN1427"/>
      <x:c r="AO1427"/>
      <x:c r="AP1427"/>
      <x:c r="AQ1427"/>
      <x:c r="AR1427"/>
      <x:c r="AS1427"/>
      <x:c r="AT1427"/>
      <x:c r="AU1427"/>
      <x:c r="AV1427"/>
      <x:c r="AW1427"/>
      <x:c r="AX1427"/>
      <x:c r="AY1427"/>
      <x:c r="AZ1427"/>
      <x:c r="BA1427"/>
      <x:c r="BB1427"/>
      <x:c r="BC1427"/>
      <x:c r="BD1427"/>
      <x:c r="BE1427"/>
      <x:c r="BF1427"/>
      <x:c r="BG1427"/>
      <x:c r="BH1427"/>
      <x:c r="BI1427"/>
      <x:c r="BJ1427"/>
      <x:c r="BK1427"/>
      <x:c r="BL1427"/>
      <x:c r="BM1427"/>
      <x:c r="BN1427"/>
      <x:c r="BO1427"/>
      <x:c r="BP1427"/>
      <x:c r="BQ1427"/>
      <x:c r="BR1427"/>
      <x:c r="BS1427"/>
      <x:c r="BT1427"/>
      <x:c r="BU1427"/>
      <x:c r="BV1427"/>
      <x:c r="BW1427"/>
      <x:c r="BX1427"/>
      <x:c r="BY1427"/>
      <x:c r="BZ1427"/>
      <x:c r="CA1427"/>
      <x:c r="CB1427"/>
      <x:c r="CC1427"/>
      <x:c r="CD1427"/>
      <x:c r="CE1427"/>
      <x:c r="CF1427"/>
      <x:c r="CG1427"/>
      <x:c r="CH1427"/>
      <x:c r="CI1427"/>
      <x:c r="CJ1427" t="str">
        <x:v>Yes</x:v>
      </x:c>
      <x:c r="CK1427" t="str">
        <x:v>Yes</x:v>
      </x:c>
      <x:c r="CL1427" t="str">
        <x:v>Yes</x:v>
      </x:c>
      <x:c r="CM1427" t="str">
        <x:v>Clear</x:v>
      </x:c>
      <x:c r="CN1427" t="str">
        <x:v>Verified — clear</x:v>
      </x:c>
      <x:c r="CO1427" t="n">
        <x:v>46272</x:v>
      </x:c>
      <x:c r="CP1427" t="str">
        <x:v>https://pubmed.ncbi.nlm.nih.gov/9121672/</x:v>
      </x:c>
      <x:c r="CQ1427"/>
      <x:c r="CR1427"/>
      <x:c r="CS1427"/>
      <x:c r="CT1427"/>
      <x:c r="CU1427"/>
      <x:c r="CV1427"/>
      <x:c r="CW1427"/>
      <x:c r="CX1427"/>
      <x:c r="CY1427"/>
      <x:c r="CZ1427"/>
      <x:c r="DA1427"/>
      <x:c r="DB1427" t="str">
        <x:f>IF(L1427="","",IF(AND(COUNT(CU1427:DA1427)=7,OR(CU1427=0,CU1427=1,CU1427=2),OR(CV1427=0,CV1427=1,CV1427=2),OR(CW1427=0,CW1427=1,CW1427=2),OR(CX1427=0,CX1427=1,CX1427=2),OR(CY1427=0,CY1427=1,CY1427=2),OR(CZ1427=0,CZ1427=1,CZ1427=2),OR(DA1427=0,DA1427=1,DA1427=2)),SUM(CU1427:DA1427),""))</x:f>
      </x:c>
      <x:c r="DC1427" t="str">
        <x:f>IF(DB1427="","",ROUND(DB1427/14*10,1))</x:f>
      </x:c>
      <x:c r="DD1427" t="str">
        <x:v>Pending</x:v>
      </x:c>
      <x:c r="DE1427" t="str">
        <x:f>IF(L1427="","",IF(DC1427="","Pending",IF(DD1427="Yes","CONDITIONAL — safety override",IF(DC1427&gt;=8,"HIGH",IF(DC1427&gt;=5,"CONDITIONAL","LOW")))))</x:f>
        <x:v>Pending</x:v>
      </x:c>
      <x:c r="DF1427" t="str">
        <x:v>Pending screening and full-text appraisal; no transferability judgment made at identification.</x:v>
      </x:c>
      <x:c r="DG1427"/>
      <x:c r="DH1427"/>
      <x:c r="DI1427"/>
      <x:c r="DJ1427"/>
      <x:c r="DK1427"/>
      <x:c r="DL1427"/>
      <x:c r="DM1427"/>
      <x:c r="DN1427"/>
      <x:c r="DO1427"/>
      <x:c r="DP1427"/>
      <x:c r="DQ1427"/>
      <x:c r="DR1427"/>
      <x:c r="DS1427"/>
      <x:c r="DT1427"/>
      <x:c r="DU1427"/>
      <x:c r="DV1427"/>
      <x:c r="DW1427"/>
      <x:c r="DX1427"/>
      <x:c r="DY1427"/>
      <x:c r="DZ1427" t="str">
        <x:v>Title/abstract information is insufficient for a substantive scientific, causal, transferability or institutional claim.</x:v>
      </x:c>
      <x:c r="EA1427" t="str">
        <x:v>Pending</x:v>
      </x:c>
      <x:c r="EB1427" t="str">
        <x:f>IF(L1427="","",IF(EC1427="READY","Yes","No / Pending"))</x:f>
        <x:v>No / Pending</x:v>
      </x:c>
      <x:c r="EC1427" t="str">
        <x:f>IF(L1427="","",IF(OR(ISNUMBER(SEARCH("Retracted Publication",Q1427)),CM1427="Retracted",CN1427="Retracted",CM1427="Expression of Concern",CN1427="Expression of Concern",F1427="Not used",CG1427="Critical",CH1427="High",CH1427="Critical"),"BLOCKED — integrity or use restriction",IF(AND(CJ1427="Yes",CK1427="Yes",CL1427="Yes"),IF(AND(CM1427="Clear",CN1427="Verified — clear"),IF(AND(AND(LEN(TRIM(CF1427))&gt;0,LEFT(LOWER(TRIM(CF1427)),7)&lt;&gt;"pending"),OR(CG1427="High",CG1427="Moderate"),OR(CH1427="Low",CH1427="Some concerns",CH1427="Not applicable")),IF(AND(DD1427="No",OR(DE1427="HIGH",DE1427="CONDITIONAL"),AND(LEN(TRIM(DF1427))&gt;0,LEFT(LOWER(TRIM(DF1427)),7)&lt;&gt;"pending")),IF(AND(AND(LEN(TRIM(DT1427))&gt;0,LEFT(LOWER(TRIM(DT1427)),7)&lt;&gt;"pending"),AND(LEN(TRIM(DU1427))&gt;0,LEFT(LOWER(TRIM(DU1427)),7)&lt;&gt;"pending"),OR(AND(LEN(TRIM(DV1427))&gt;0,LEFT(LOWER(TRIM(DV1427)),7)&lt;&gt;"pending"),AND(LEN(TRIM(DW1427))&gt;0,LEFT(LOWER(TRIM(DW1427)),7)&lt;&gt;"pending")),AND(LEN(TRIM(DX1427))&gt;0,LEFT(LOWER(TRIM(DX1427)),7)&lt;&gt;"pending")),IF(AND(F1427="Claim-ready",OR(EA1427="Strong",EA1427="Moderate"),AND(LEN(TRIM(G1427))&gt;0,LEFT(LOWER(TRIM(G1427)),7)&lt;&gt;"pending"),G1427&lt;&gt;"No substantive use decision is permitted from identification metadata alone.",AND(LEN(TRIM(DZ1427))&gt;0,LEFT(LOWER(TRIM(DZ1427)),7)&lt;&gt;"pending"),DZ1427&lt;&gt;"Identification metadata alone does not permit any substantive scientific, causal, operational, or institutional claim.",AND(LEN(TRIM(EI1427))&gt;0,LEFT(LOWER(TRIM(EI1427)),7)&lt;&gt;"pending"),ISNUMBER(EH1427),EH1427&gt;0),"READY","PENDING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7" t="str">
        <x:v>Pending</x:v>
      </x:c>
      <x:c r="EE1427"/>
      <x:c r="EF1427" t="str">
        <x:v>Pending</x:v>
      </x:c>
      <x:c r="EG1427" t="str">
        <x:v>Pending</x:v>
      </x:c>
      <x:c r="EH1427"/>
      <x:c r="EI1427" s="501"/>
      <x:c r="EJ1427"/>
      <x:c r="EK1427" t="str">
        <x:v>Pending</x:v>
      </x:c>
      <x:c r="EL1427" t="n">
        <x:v>46272</x:v>
      </x:c>
      <x:c r="EM1427" t="str">
        <x:v>Production PubMed record imported and reconciled to Zotero item MQXWIZZR;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27" t="n">
        <x:f>IF(L1427="","",(IF(N1427&lt;&gt;"",1,0)+IF(O1427&lt;&gt;"",1,0)+IF(AJ1427&lt;&gt;"",1,0)+IF(AU1427&lt;&gt;"",1,0)+IF(BE1427&lt;&gt;"",1,0)+IF(CF1427&lt;&gt;"",1,0)+IF(CJ1427="Yes",1,0)+IF(CL1427="Yes",1,0)+IF(DE1427&lt;&gt;"Pending",1,0)+IF(F1427&lt;&gt;"",1,0)+IF(DZ1427&lt;&gt;"",1,0)+IF(EI1427&lt;&gt;"",1,0))/12)</x:f>
        <x:v>0.5</x:v>
      </x:c>
    </x:row>
    <x:row r="1428">
      <x:c r="A1428" t="str">
        <x:v>EV-1425</x:v>
      </x:c>
      <x:c r="B1428" t="str">
        <x:v>Integrity check</x:v>
      </x:c>
      <x:c r="C1428" t="str">
        <x:f>IF(L1428="","",IF(LEFT(EC1428,7)="BLOCKED","🔴 Do not use for conclusion",IF(EB1428="Yes","🟢 Claim-ready","🟡 Caution / context")))</x:f>
        <x:v>🟡 Caution / context</x:v>
      </x:c>
      <x:c r="D1428" t="str">
        <x:f>IF(L1428="","",EC1428)</x:f>
        <x:v>PENDING — appropriate appraisal</x:v>
      </x:c>
      <x:c r="E1428" t="str">
        <x:v>P2 — High</x:v>
      </x:c>
      <x:c r="F1428" t="str">
        <x:v>Pending</x:v>
      </x:c>
      <x:c r="G1428" t="str">
        <x:v>Title/abstract identify an explicit tactical/public-safety context and readiness domain; retain for full-text assessment.</x:v>
      </x:c>
      <x:c r="H1428" t="str">
        <x:v>Obtain and review lawful full text; confirm human adjudication; then select a design-specific appraisal instrument.</x:v>
      </x:c>
      <x:c r="I1428"/>
      <x:c r="J1428" t="str">
        <x:v>A — Core</x:v>
      </x:c>
      <x:c r="K1428" t="str">
        <x:v>IDENTIFIED</x:v>
      </x:c>
      <x:c r="L1428" t="str">
        <x:v>Are we dancing alone? Matching medical operational readiness training with potential future conflict.</x:v>
      </x:c>
      <x:c r="M1428"/>
      <x:c r="N1428" t="str">
        <x:v>Olsen, J C</x:v>
      </x:c>
      <x:c r="O1428" t="n">
        <x:v>1997</x:v>
      </x:c>
      <x:c r="P1428" t="str">
        <x:v>Military medicine</x:v>
      </x:c>
      <x:c r="Q1428" t="str">
        <x:v>Journal Article</x:v>
      </x:c>
      <x:c r="R1428" t="str">
        <x:v>Unclear</x:v>
      </x:c>
      <x:c r="S1428" t="str">
        <x:v>Unknown</x:v>
      </x:c>
      <x:c r="T1428" t="str">
        <x:v>eng</x:v>
      </x:c>
      <x:c r="U1428" t="str">
        <x:v>https://pubmed.ncbi.nlm.nih.gov/9038021/</x:v>
      </x:c>
      <x:c r="V1428" t="str"/>
      <x:c r="W1428" t="str">
        <x:f>IF(V1428="","",LOWER(SUBSTITUTE(SUBSTITUTE(SUBSTITUTE(SUBSTITUTE(TRIM(V1428),"https://doi.org/",""),"http://doi.org/",""),"https://dx.doi.org/",""),"doi:","")))</x:f>
      </x:c>
      <x:c r="X1428" t="str">
        <x:v>9038021</x:v>
      </x:c>
      <x:c r="Y1428" t="str"/>
      <x:c r="Z1428"/>
      <x:c r="AA1428" t="str">
        <x:v>PubMed/MEDLINE</x:v>
      </x:c>
      <x:c r="AB1428" t="str">
        <x:v>PUBMED-A-v1.0-2026-08-28</x:v>
      </x:c>
      <x:c r="AC1428" t="str">
        <x:v>SP-PUBMED-A-20260828</x:v>
      </x:c>
      <x:c r="AD1428" s="499" t="n">
        <x:v>46262</x:v>
      </x:c>
      <x:c r="AE1428" s="499" t="n">
        <x:v>46272</x:v>
      </x:c>
      <x:c r="AF1428" t="str">
        <x:v>9BVL44D3</x:v>
      </x:c>
      <x:c r="AG1428"/>
      <x:c r="AH1428" t="str">
        <x:v>Tactical Athlete → Operational Readiness Brazil</x:v>
      </x:c>
      <x:c r="AI1428" t="str">
        <x:v>evidence-family:A</x:v>
      </x:c>
      <x:c r="AJ1428"/>
      <x:c r="AK1428" t="str">
        <x:f>IF(AJ1428="","",IF(OR(LOWER(AJ1428)="brazil",LOWER(AJ1428)="brasil"),"Yes","No"))</x:f>
      </x:c>
      <x:c r="AL1428"/>
      <x:c r="AM1428"/>
      <x:c r="AN1428"/>
      <x:c r="AO1428"/>
      <x:c r="AP1428"/>
      <x:c r="AQ1428"/>
      <x:c r="AR1428"/>
      <x:c r="AS1428"/>
      <x:c r="AT1428"/>
      <x:c r="AU1428"/>
      <x:c r="AV1428"/>
      <x:c r="AW1428"/>
      <x:c r="AX1428"/>
      <x:c r="AY1428"/>
      <x:c r="AZ1428"/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/>
      <x:c r="BO1428"/>
      <x:c r="BP1428"/>
      <x:c r="BQ1428"/>
      <x:c r="BR1428"/>
      <x:c r="BS1428"/>
      <x:c r="BT1428"/>
      <x:c r="BU1428"/>
      <x:c r="BV1428"/>
      <x:c r="BW1428"/>
      <x:c r="BX1428"/>
      <x:c r="BY1428"/>
      <x:c r="BZ1428"/>
      <x:c r="CA1428"/>
      <x:c r="CB1428"/>
      <x:c r="CC1428"/>
      <x:c r="CD1428"/>
      <x:c r="CE1428"/>
      <x:c r="CF1428"/>
      <x:c r="CG1428"/>
      <x:c r="CH1428"/>
      <x:c r="CI1428"/>
      <x:c r="CJ1428" t="str">
        <x:v>Yes</x:v>
      </x:c>
      <x:c r="CK1428" t="str">
        <x:v>Yes</x:v>
      </x:c>
      <x:c r="CL1428" t="str">
        <x:v>Yes</x:v>
      </x:c>
      <x:c r="CM1428" t="str">
        <x:v>Clear</x:v>
      </x:c>
      <x:c r="CN1428" t="str">
        <x:v>Verified — clear</x:v>
      </x:c>
      <x:c r="CO1428" t="n">
        <x:v>46272</x:v>
      </x:c>
      <x:c r="CP1428" t="str">
        <x:v>https://pubmed.ncbi.nlm.nih.gov/9271898/</x:v>
      </x:c>
      <x:c r="CQ1428"/>
      <x:c r="CR1428"/>
      <x:c r="CS1428"/>
      <x:c r="CT1428"/>
      <x:c r="CU1428"/>
      <x:c r="CV1428"/>
      <x:c r="CW1428"/>
      <x:c r="CX1428"/>
      <x:c r="CY1428"/>
      <x:c r="CZ1428"/>
      <x:c r="DA1428"/>
      <x:c r="DB1428" t="str">
        <x:f>IF(L1428="","",IF(AND(COUNT(CU1428:DA1428)=7,OR(CU1428=0,CU1428=1,CU1428=2),OR(CV1428=0,CV1428=1,CV1428=2),OR(CW1428=0,CW1428=1,CW1428=2),OR(CX1428=0,CX1428=1,CX1428=2),OR(CY1428=0,CY1428=1,CY1428=2),OR(CZ1428=0,CZ1428=1,CZ1428=2),OR(DA1428=0,DA1428=1,DA1428=2)),SUM(CU1428:DA1428),""))</x:f>
      </x:c>
      <x:c r="DC1428" t="str">
        <x:f>IF(DB1428="","",ROUND(DB1428/14*10,1))</x:f>
      </x:c>
      <x:c r="DD1428" t="str">
        <x:v>Pending</x:v>
      </x:c>
      <x:c r="DE1428" t="str">
        <x:f>IF(L1428="","",IF(DC1428="","Pending",IF(DD1428="Yes","CONDITIONAL — safety override",IF(DC1428&gt;=8,"HIGH",IF(DC1428&gt;=5,"CONDITIONAL","LOW")))))</x:f>
        <x:v>Pending</x:v>
      </x:c>
      <x:c r="DF1428" t="str">
        <x:v>Pending screening and full-text appraisal; no transferability judgment made at identification.</x:v>
      </x:c>
      <x:c r="DG1428"/>
      <x:c r="DH1428"/>
      <x:c r="DI1428"/>
      <x:c r="DJ1428"/>
      <x:c r="DK1428"/>
      <x:c r="DL1428"/>
      <x:c r="DM1428"/>
      <x:c r="DN1428"/>
      <x:c r="DO1428"/>
      <x:c r="DP1428"/>
      <x:c r="DQ1428"/>
      <x:c r="DR1428"/>
      <x:c r="DS1428"/>
      <x:c r="DT1428"/>
      <x:c r="DU1428"/>
      <x:c r="DV1428"/>
      <x:c r="DW1428"/>
      <x:c r="DX1428"/>
      <x:c r="DY1428"/>
      <x:c r="DZ1428" t="str">
        <x:v>Title/abstract screening alone does not establish effectiveness, causality, methodological quality, transferability to Brazilian public safety or an institutional recommendation.</x:v>
      </x:c>
      <x:c r="EA1428" t="str">
        <x:v>Pending</x:v>
      </x:c>
      <x:c r="EB1428" t="str">
        <x:f>IF(L1428="","",IF(EC1428="READY","Yes","No / Pending"))</x:f>
        <x:v>No / Pending</x:v>
      </x:c>
      <x:c r="EC1428" t="str">
        <x:f>IF(L1428="","",IF(OR(ISNUMBER(SEARCH("Retracted Publication",Q1428)),CM1428="Retracted",CN1428="Retracted",CM1428="Expression of Concern",CN1428="Expression of Concern",F1428="Not used",CG1428="Critical",CH1428="High",CH1428="Critical"),"BLOCKED — integrity or use restriction",IF(AND(CJ1428="Yes",CK1428="Yes",CL1428="Yes"),IF(AND(CM1428="Clear",CN1428="Verified — clear"),IF(AND(AND(LEN(TRIM(CF1428))&gt;0,LEFT(LOWER(TRIM(CF1428)),7)&lt;&gt;"pending"),OR(CG1428="High",CG1428="Moderate"),OR(CH1428="Low",CH1428="Some concerns",CH1428="Not applicable")),IF(AND(DD1428="No",OR(DE1428="HIGH",DE1428="CONDITIONAL"),AND(LEN(TRIM(DF1428))&gt;0,LEFT(LOWER(TRIM(DF1428)),7)&lt;&gt;"pending")),IF(AND(AND(LEN(TRIM(DT1428))&gt;0,LEFT(LOWER(TRIM(DT1428)),7)&lt;&gt;"pending"),AND(LEN(TRIM(DU1428))&gt;0,LEFT(LOWER(TRIM(DU1428)),7)&lt;&gt;"pending"),OR(AND(LEN(TRIM(DV1428))&gt;0,LEFT(LOWER(TRIM(DV1428)),7)&lt;&gt;"pending"),AND(LEN(TRIM(DW1428))&gt;0,LEFT(LOWER(TRIM(DW1428)),7)&lt;&gt;"pending")),AND(LEN(TRIM(DX1428))&gt;0,LEFT(LOWER(TRIM(DX1428)),7)&lt;&gt;"pending")),IF(AND(F1428="Claim-ready",OR(EA1428="Strong",EA1428="Moderate"),AND(LEN(TRIM(G1428))&gt;0,LEFT(LOWER(TRIM(G1428)),7)&lt;&gt;"pending"),G1428&lt;&gt;"No substantive use decision is permitted from identification metadata alone.",AND(LEN(TRIM(DZ1428))&gt;0,LEFT(LOWER(TRIM(DZ1428)),7)&lt;&gt;"pending"),DZ1428&lt;&gt;"Identification metadata alone does not permit any substantive scientific, causal, operational, or institutional claim.",AND(LEN(TRIM(EI1428))&gt;0,LEFT(LOWER(TRIM(EI1428)),7)&lt;&gt;"pending"),ISNUMBER(EH1428),EH1428&gt;0),"READY","PENDING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8" t="str">
        <x:v>Pending</x:v>
      </x:c>
      <x:c r="EE1428"/>
      <x:c r="EF1428" t="str">
        <x:v>Pending</x:v>
      </x:c>
      <x:c r="EG1428" t="str">
        <x:v>Pending</x:v>
      </x:c>
      <x:c r="EH1428"/>
      <x:c r="EI1428" s="501"/>
      <x:c r="EJ1428"/>
      <x:c r="EK1428" t="str">
        <x:v>Pending</x:v>
      </x:c>
      <x:c r="EL1428" t="n">
        <x:v>46272</x:v>
      </x:c>
      <x:c r="EM1428" t="str">
        <x:v>Production PubMed record imported and reconciled to Zotero item 9BVL44D3;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28" t="n">
        <x:f>IF(L1428="","",(IF(N1428&lt;&gt;"",1,0)+IF(O1428&lt;&gt;"",1,0)+IF(AJ1428&lt;&gt;"",1,0)+IF(AU1428&lt;&gt;"",1,0)+IF(BE1428&lt;&gt;"",1,0)+IF(CF1428&lt;&gt;"",1,0)+IF(CJ1428="Yes",1,0)+IF(CL1428="Yes",1,0)+IF(DE1428&lt;&gt;"Pending",1,0)+IF(F1428&lt;&gt;"",1,0)+IF(DZ1428&lt;&gt;"",1,0)+IF(EI1428&lt;&gt;"",1,0))/12)</x:f>
        <x:v>0.5</x:v>
      </x:c>
    </x:row>
    <x:row r="1429">
      <x:c r="A1429" t="str">
        <x:v>EV-1426</x:v>
      </x:c>
      <x:c r="B1429" t="str">
        <x:v>Integrity check</x:v>
      </x:c>
      <x:c r="C1429" t="str">
        <x:f>IF(L1429="","",IF(LEFT(EC1429,7)="BLOCKED","🔴 Do not use for conclusion",IF(EB1429="Yes","🟢 Claim-ready","🟡 Caution / context")))</x:f>
        <x:v>🟡 Caution / context</x:v>
      </x:c>
      <x:c r="D1429" t="str">
        <x:f>IF(L1429="","",EC1429)</x:f>
        <x:v>PENDING — appropriate appraisal</x:v>
      </x:c>
      <x:c r="E1429" t="str">
        <x:v>P2 — High</x:v>
      </x:c>
      <x:c r="F1429" t="str">
        <x:v>Pending</x:v>
      </x:c>
      <x:c r="G1429" t="str">
        <x:v>Title/abstract identify an explicit tactical/public-safety context and readiness domain; retain for full-text assessment.</x:v>
      </x:c>
      <x:c r="H1429" t="str">
        <x:v>Obtain and review lawful full text; confirm human adjudication; then select a design-specific appraisal instrument.</x:v>
      </x:c>
      <x:c r="I1429"/>
      <x:c r="J1429" t="str">
        <x:v>A — Core</x:v>
      </x:c>
      <x:c r="K1429" t="str">
        <x:v>IDENTIFIED</x:v>
      </x:c>
      <x:c r="L1429" t="str">
        <x:v>At work and play in a hazardous environment: injuries aboard a deployed U.S. Navy aircraft carrier.</x:v>
      </x:c>
      <x:c r="M1429"/>
      <x:c r="N1429" t="str">
        <x:v>Krentz, M J; Li, G; Baker, S P</x:v>
      </x:c>
      <x:c r="O1429" t="n">
        <x:v>1997</x:v>
      </x:c>
      <x:c r="P1429" t="str">
        <x:v>Aviation, space, and environmental medicine</x:v>
      </x:c>
      <x:c r="Q1429" t="str">
        <x:v>Journal Article; Research Support, U.S. Gov't, P.H.S.</x:v>
      </x:c>
      <x:c r="R1429" t="str">
        <x:v>Unclear</x:v>
      </x:c>
      <x:c r="S1429" t="str">
        <x:v>Unknown</x:v>
      </x:c>
      <x:c r="T1429" t="str">
        <x:v>eng</x:v>
      </x:c>
      <x:c r="U1429" t="str">
        <x:v>https://pubmed.ncbi.nlm.nih.gov/9006883/</x:v>
      </x:c>
      <x:c r="V1429" t="str"/>
      <x:c r="W1429" t="str">
        <x:f>IF(V1429="","",LOWER(SUBSTITUTE(SUBSTITUTE(SUBSTITUTE(SUBSTITUTE(TRIM(V1429),"https://doi.org/",""),"http://doi.org/",""),"https://dx.doi.org/",""),"doi:","")))</x:f>
      </x:c>
      <x:c r="X1429" t="str">
        <x:v>9006883</x:v>
      </x:c>
      <x:c r="Y1429" t="str"/>
      <x:c r="Z1429"/>
      <x:c r="AA1429" t="str">
        <x:v>PubMed/MEDLINE</x:v>
      </x:c>
      <x:c r="AB1429" t="str">
        <x:v>PUBMED-A-v1.0-2026-08-28</x:v>
      </x:c>
      <x:c r="AC1429" t="str">
        <x:v>SP-PUBMED-A-20260828</x:v>
      </x:c>
      <x:c r="AD1429" s="499" t="n">
        <x:v>46262</x:v>
      </x:c>
      <x:c r="AE1429" s="499" t="n">
        <x:v>46272</x:v>
      </x:c>
      <x:c r="AF1429" t="str">
        <x:v>MP552KPQ</x:v>
      </x:c>
      <x:c r="AG1429"/>
      <x:c r="AH1429" t="str">
        <x:v>Tactical Athlete → Operational Readiness Brazil</x:v>
      </x:c>
      <x:c r="AI1429" t="str">
        <x:v>evidence-family:A</x:v>
      </x:c>
      <x:c r="AJ1429"/>
      <x:c r="AK1429" t="str">
        <x:f>IF(AJ1429="","",IF(OR(LOWER(AJ1429)="brazil",LOWER(AJ1429)="brasil"),"Yes","No"))</x:f>
      </x:c>
      <x:c r="AL1429"/>
      <x:c r="AM1429"/>
      <x:c r="AN1429"/>
      <x:c r="AO1429"/>
      <x:c r="AP1429"/>
      <x:c r="AQ1429"/>
      <x:c r="AR1429"/>
      <x:c r="AS1429"/>
      <x:c r="AT1429"/>
      <x:c r="AU1429"/>
      <x:c r="AV1429"/>
      <x:c r="AW1429"/>
      <x:c r="AX1429"/>
      <x:c r="AY1429"/>
      <x:c r="AZ1429"/>
      <x:c r="BA1429"/>
      <x:c r="BB1429"/>
      <x:c r="BC1429"/>
      <x:c r="BD1429"/>
      <x:c r="BE1429"/>
      <x:c r="BF1429"/>
      <x:c r="BG1429"/>
      <x:c r="BH1429"/>
      <x:c r="BI1429"/>
      <x:c r="BJ1429"/>
      <x:c r="BK1429"/>
      <x:c r="BL1429"/>
      <x:c r="BM1429"/>
      <x:c r="BN1429"/>
      <x:c r="BO1429"/>
      <x:c r="BP1429"/>
      <x:c r="BQ1429"/>
      <x:c r="BR1429"/>
      <x:c r="BS1429"/>
      <x:c r="BT1429"/>
      <x:c r="BU1429"/>
      <x:c r="BV1429"/>
      <x:c r="BW1429"/>
      <x:c r="BX1429"/>
      <x:c r="BY1429"/>
      <x:c r="BZ1429"/>
      <x:c r="CA1429"/>
      <x:c r="CB1429"/>
      <x:c r="CC1429"/>
      <x:c r="CD1429"/>
      <x:c r="CE1429"/>
      <x:c r="CF1429"/>
      <x:c r="CG1429"/>
      <x:c r="CH1429"/>
      <x:c r="CI1429"/>
      <x:c r="CJ1429" t="str">
        <x:v>Yes</x:v>
      </x:c>
      <x:c r="CK1429" t="str">
        <x:v>Yes</x:v>
      </x:c>
      <x:c r="CL1429" t="str">
        <x:v>Yes</x:v>
      </x:c>
      <x:c r="CM1429" t="str">
        <x:v>Clear</x:v>
      </x:c>
      <x:c r="CN1429" t="str">
        <x:v>Verified — clear</x:v>
      </x:c>
      <x:c r="CO1429" t="n">
        <x:v>46272</x:v>
      </x:c>
      <x:c r="CP1429" t="str">
        <x:v>https://pubmed.ncbi.nlm.nih.gov/9006883/</x:v>
      </x:c>
      <x:c r="CQ1429"/>
      <x:c r="CR1429"/>
      <x:c r="CS1429"/>
      <x:c r="CT1429"/>
      <x:c r="CU1429"/>
      <x:c r="CV1429"/>
      <x:c r="CW1429"/>
      <x:c r="CX1429"/>
      <x:c r="CY1429"/>
      <x:c r="CZ1429"/>
      <x:c r="DA1429"/>
      <x:c r="DB1429" t="str">
        <x:f>IF(L1429="","",IF(AND(COUNT(CU1429:DA1429)=7,OR(CU1429=0,CU1429=1,CU1429=2),OR(CV1429=0,CV1429=1,CV1429=2),OR(CW1429=0,CW1429=1,CW1429=2),OR(CX1429=0,CX1429=1,CX1429=2),OR(CY1429=0,CY1429=1,CY1429=2),OR(CZ1429=0,CZ1429=1,CZ1429=2),OR(DA1429=0,DA1429=1,DA1429=2)),SUM(CU1429:DA1429),""))</x:f>
      </x:c>
      <x:c r="DC1429" t="str">
        <x:f>IF(DB1429="","",ROUND(DB1429/14*10,1))</x:f>
      </x:c>
      <x:c r="DD1429" t="str">
        <x:v>Pending</x:v>
      </x:c>
      <x:c r="DE1429" t="str">
        <x:f>IF(L1429="","",IF(DC1429="","Pending",IF(DD1429="Yes","CONDITIONAL — safety override",IF(DC1429&gt;=8,"HIGH",IF(DC1429&gt;=5,"CONDITIONAL","LOW")))))</x:f>
        <x:v>Pending</x:v>
      </x:c>
      <x:c r="DF1429" t="str">
        <x:v>Pending screening and full-text appraisal; no transferability judgment made at identification.</x:v>
      </x:c>
      <x:c r="DG1429"/>
      <x:c r="DH1429"/>
      <x:c r="DI1429"/>
      <x:c r="DJ1429"/>
      <x:c r="DK1429"/>
      <x:c r="DL1429"/>
      <x:c r="DM1429"/>
      <x:c r="DN1429"/>
      <x:c r="DO1429"/>
      <x:c r="DP1429"/>
      <x:c r="DQ1429"/>
      <x:c r="DR1429"/>
      <x:c r="DS1429"/>
      <x:c r="DT1429"/>
      <x:c r="DU1429"/>
      <x:c r="DV1429"/>
      <x:c r="DW1429"/>
      <x:c r="DX1429"/>
      <x:c r="DY1429"/>
      <x:c r="DZ1429" t="str">
        <x:v>Title/abstract screening alone does not establish effectiveness, causality, methodological quality, transferability to Brazilian public safety or an institutional recommendation.</x:v>
      </x:c>
      <x:c r="EA1429" t="str">
        <x:v>Pending</x:v>
      </x:c>
      <x:c r="EB1429" t="str">
        <x:f>IF(L1429="","",IF(EC1429="READY","Yes","No / Pending"))</x:f>
        <x:v>No / Pending</x:v>
      </x:c>
      <x:c r="EC1429" t="str">
        <x:f>IF(L1429="","",IF(OR(ISNUMBER(SEARCH("Retracted Publication",Q1429)),CM1429="Retracted",CN1429="Retracted",CM1429="Expression of Concern",CN1429="Expression of Concern",F1429="Not used",CG1429="Critical",CH1429="High",CH1429="Critical"),"BLOCKED — integrity or use restriction",IF(AND(CJ1429="Yes",CK1429="Yes",CL1429="Yes"),IF(AND(CM1429="Clear",CN1429="Verified — clear"),IF(AND(AND(LEN(TRIM(CF1429))&gt;0,LEFT(LOWER(TRIM(CF1429)),7)&lt;&gt;"pending"),OR(CG1429="High",CG1429="Moderate"),OR(CH1429="Low",CH1429="Some concerns",CH1429="Not applicable")),IF(AND(DD1429="No",OR(DE1429="HIGH",DE1429="CONDITIONAL"),AND(LEN(TRIM(DF1429))&gt;0,LEFT(LOWER(TRIM(DF1429)),7)&lt;&gt;"pending")),IF(AND(AND(LEN(TRIM(DT1429))&gt;0,LEFT(LOWER(TRIM(DT1429)),7)&lt;&gt;"pending"),AND(LEN(TRIM(DU1429))&gt;0,LEFT(LOWER(TRIM(DU1429)),7)&lt;&gt;"pending"),OR(AND(LEN(TRIM(DV1429))&gt;0,LEFT(LOWER(TRIM(DV1429)),7)&lt;&gt;"pending"),AND(LEN(TRIM(DW1429))&gt;0,LEFT(LOWER(TRIM(DW1429)),7)&lt;&gt;"pending")),AND(LEN(TRIM(DX1429))&gt;0,LEFT(LOWER(TRIM(DX1429)),7)&lt;&gt;"pending")),IF(AND(F1429="Claim-ready",OR(EA1429="Strong",EA1429="Moderate"),AND(LEN(TRIM(G1429))&gt;0,LEFT(LOWER(TRIM(G1429)),7)&lt;&gt;"pending"),G1429&lt;&gt;"No substantive use decision is permitted from identification metadata alone.",AND(LEN(TRIM(DZ1429))&gt;0,LEFT(LOWER(TRIM(DZ1429)),7)&lt;&gt;"pending"),DZ1429&lt;&gt;"Identification metadata alone does not permit any substantive scientific, causal, operational, or institutional claim.",AND(LEN(TRIM(EI1429))&gt;0,LEFT(LOWER(TRIM(EI1429)),7)&lt;&gt;"pending"),ISNUMBER(EH1429),EH1429&gt;0),"READY","PENDING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29" t="str">
        <x:v>Pending</x:v>
      </x:c>
      <x:c r="EE1429"/>
      <x:c r="EF1429" t="str">
        <x:v>Pending</x:v>
      </x:c>
      <x:c r="EG1429" t="str">
        <x:v>Pending</x:v>
      </x:c>
      <x:c r="EH1429"/>
      <x:c r="EI1429" s="501"/>
      <x:c r="EJ1429"/>
      <x:c r="EK1429" t="str">
        <x:v>Pending</x:v>
      </x:c>
      <x:c r="EL1429" t="n">
        <x:v>46272</x:v>
      </x:c>
      <x:c r="EM1429" t="str">
        <x:v>Production PubMed record imported and reconciled to Zotero item MP552KPQ;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29" t="n">
        <x:f>IF(L1429="","",(IF(N1429&lt;&gt;"",1,0)+IF(O1429&lt;&gt;"",1,0)+IF(AJ1429&lt;&gt;"",1,0)+IF(AU1429&lt;&gt;"",1,0)+IF(BE1429&lt;&gt;"",1,0)+IF(CF1429&lt;&gt;"",1,0)+IF(CJ1429="Yes",1,0)+IF(CL1429="Yes",1,0)+IF(DE1429&lt;&gt;"Pending",1,0)+IF(F1429&lt;&gt;"",1,0)+IF(DZ1429&lt;&gt;"",1,0)+IF(EI1429&lt;&gt;"",1,0))/12)</x:f>
        <x:v>0.5</x:v>
      </x:c>
    </x:row>
    <x:row r="1430">
      <x:c r="A1430" t="str">
        <x:v>EV-1427</x:v>
      </x:c>
      <x:c r="B1430" t="str">
        <x:v>Integrity check</x:v>
      </x:c>
      <x:c r="C1430" t="str">
        <x:f>IF(L1430="","",IF(LEFT(EC1430,7)="BLOCKED","🔴 Do not use for conclusion",IF(EB1430="Yes","🟢 Claim-ready","🟡 Caution / context")))</x:f>
        <x:v>🟡 Caution / context</x:v>
      </x:c>
      <x:c r="D1430" t="str">
        <x:f>IF(L1430="","",EC1430)</x:f>
        <x:v>PENDING — appropriate appraisal</x:v>
      </x:c>
      <x:c r="E1430" t="str">
        <x:v>P2 — High</x:v>
      </x:c>
      <x:c r="F1430" t="str">
        <x:v>Pending</x:v>
      </x:c>
      <x:c r="G1430" t="str">
        <x:v>Title/abstract identify an explicit tactical/public-safety context and readiness domain; retain for full-text assessment.</x:v>
      </x:c>
      <x:c r="H1430" t="str">
        <x:v>Obtain and review lawful full text; confirm human adjudication; then select a design-specific appraisal instrument.</x:v>
      </x:c>
      <x:c r="I1430"/>
      <x:c r="J1430" t="str">
        <x:v>A — Core</x:v>
      </x:c>
      <x:c r="K1430" t="str">
        <x:v>IDENTIFIED</x:v>
      </x:c>
      <x:c r="L1430" t="str">
        <x:v>Epidemiology of enterotoxigenic Escherichia coli-associated diarrheal disease occurring on board U.S. Navy ships visiting Asian ports.</x:v>
      </x:c>
      <x:c r="M1430"/>
      <x:c r="N1430" t="str">
        <x:v>Orndorff, G R; Lebron, C</x:v>
      </x:c>
      <x:c r="O1430" t="n">
        <x:v>1996</x:v>
      </x:c>
      <x:c r="P1430" t="str">
        <x:v>Military medicine</x:v>
      </x:c>
      <x:c r="Q1430" t="str">
        <x:v>Journal Article; Research Support, U.S. Gov't, Non-P.H.S.</x:v>
      </x:c>
      <x:c r="R1430" t="str">
        <x:v>Unclear</x:v>
      </x:c>
      <x:c r="S1430" t="str">
        <x:v>Unknown</x:v>
      </x:c>
      <x:c r="T1430" t="str">
        <x:v>eng</x:v>
      </x:c>
      <x:c r="U1430" t="str">
        <x:v>https://pubmed.ncbi.nlm.nih.gov/8772302/</x:v>
      </x:c>
      <x:c r="V1430" t="str"/>
      <x:c r="W1430" t="str">
        <x:f>IF(V1430="","",LOWER(SUBSTITUTE(SUBSTITUTE(SUBSTITUTE(SUBSTITUTE(TRIM(V1430),"https://doi.org/",""),"http://doi.org/",""),"https://dx.doi.org/",""),"doi:","")))</x:f>
      </x:c>
      <x:c r="X1430" t="str">
        <x:v>8772302</x:v>
      </x:c>
      <x:c r="Y1430" t="str"/>
      <x:c r="Z1430"/>
      <x:c r="AA1430" t="str">
        <x:v>PubMed/MEDLINE</x:v>
      </x:c>
      <x:c r="AB1430" t="str">
        <x:v>PUBMED-A-v1.0-2026-08-28</x:v>
      </x:c>
      <x:c r="AC1430" t="str">
        <x:v>SP-PUBMED-A-20260828</x:v>
      </x:c>
      <x:c r="AD1430" s="499" t="n">
        <x:v>46262</x:v>
      </x:c>
      <x:c r="AE1430" s="499" t="n">
        <x:v>46272</x:v>
      </x:c>
      <x:c r="AF1430" t="str">
        <x:v>AGTLDPA8</x:v>
      </x:c>
      <x:c r="AG1430"/>
      <x:c r="AH1430" t="str">
        <x:v>Tactical Athlete → Operational Readiness Brazil</x:v>
      </x:c>
      <x:c r="AI1430" t="str">
        <x:v>evidence-family:A</x:v>
      </x:c>
      <x:c r="AJ1430"/>
      <x:c r="AK1430" t="str">
        <x:f>IF(AJ1430="","",IF(OR(LOWER(AJ1430)="brazil",LOWER(AJ1430)="brasil"),"Yes","No"))</x:f>
      </x:c>
      <x:c r="AL1430"/>
      <x:c r="AM1430"/>
      <x:c r="AN1430"/>
      <x:c r="AO1430"/>
      <x:c r="AP1430"/>
      <x:c r="AQ1430"/>
      <x:c r="AR1430"/>
      <x:c r="AS1430"/>
      <x:c r="AT1430"/>
      <x:c r="AU1430"/>
      <x:c r="AV1430"/>
      <x:c r="AW1430"/>
      <x:c r="AX1430"/>
      <x:c r="AY1430"/>
      <x:c r="AZ1430"/>
      <x:c r="BA1430"/>
      <x:c r="BB1430"/>
      <x:c r="BC1430"/>
      <x:c r="BD1430"/>
      <x:c r="BE1430"/>
      <x:c r="BF1430"/>
      <x:c r="BG1430"/>
      <x:c r="BH1430"/>
      <x:c r="BI1430"/>
      <x:c r="BJ1430"/>
      <x:c r="BK1430"/>
      <x:c r="BL1430"/>
      <x:c r="BM1430"/>
      <x:c r="BN1430"/>
      <x:c r="BO1430"/>
      <x:c r="BP1430"/>
      <x:c r="BQ1430"/>
      <x:c r="BR1430"/>
      <x:c r="BS1430"/>
      <x:c r="BT1430"/>
      <x:c r="BU1430"/>
      <x:c r="BV1430"/>
      <x:c r="BW1430"/>
      <x:c r="BX1430"/>
      <x:c r="BY1430"/>
      <x:c r="BZ1430"/>
      <x:c r="CA1430"/>
      <x:c r="CB1430"/>
      <x:c r="CC1430"/>
      <x:c r="CD1430"/>
      <x:c r="CE1430"/>
      <x:c r="CF1430"/>
      <x:c r="CG1430"/>
      <x:c r="CH1430"/>
      <x:c r="CI1430"/>
      <x:c r="CJ1430" t="str">
        <x:v>Yes</x:v>
      </x:c>
      <x:c r="CK1430" t="str">
        <x:v>Yes</x:v>
      </x:c>
      <x:c r="CL1430" t="str">
        <x:v>Yes</x:v>
      </x:c>
      <x:c r="CM1430" t="str">
        <x:v>Clear</x:v>
      </x:c>
      <x:c r="CN1430" t="str">
        <x:v>Verified — clear</x:v>
      </x:c>
      <x:c r="CO1430" t="n">
        <x:v>46272</x:v>
      </x:c>
      <x:c r="CP1430" t="str">
        <x:v>https://pubmed.ncbi.nlm.nih.gov/8772302/</x:v>
      </x:c>
      <x:c r="CQ1430"/>
      <x:c r="CR1430"/>
      <x:c r="CS1430"/>
      <x:c r="CT1430"/>
      <x:c r="CU1430"/>
      <x:c r="CV1430"/>
      <x:c r="CW1430"/>
      <x:c r="CX1430"/>
      <x:c r="CY1430"/>
      <x:c r="CZ1430"/>
      <x:c r="DA1430"/>
      <x:c r="DB1430" t="str">
        <x:f>IF(L1430="","",IF(AND(COUNT(CU1430:DA1430)=7,OR(CU1430=0,CU1430=1,CU1430=2),OR(CV1430=0,CV1430=1,CV1430=2),OR(CW1430=0,CW1430=1,CW1430=2),OR(CX1430=0,CX1430=1,CX1430=2),OR(CY1430=0,CY1430=1,CY1430=2),OR(CZ1430=0,CZ1430=1,CZ1430=2),OR(DA1430=0,DA1430=1,DA1430=2)),SUM(CU1430:DA1430),""))</x:f>
      </x:c>
      <x:c r="DC1430" t="str">
        <x:f>IF(DB1430="","",ROUND(DB1430/14*10,1))</x:f>
      </x:c>
      <x:c r="DD1430" t="str">
        <x:v>Pending</x:v>
      </x:c>
      <x:c r="DE1430" t="str">
        <x:f>IF(L1430="","",IF(DC1430="","Pending",IF(DD1430="Yes","CONDITIONAL — safety override",IF(DC1430&gt;=8,"HIGH",IF(DC1430&gt;=5,"CONDITIONAL","LOW")))))</x:f>
        <x:v>Pending</x:v>
      </x:c>
      <x:c r="DF1430" t="str">
        <x:v>Pending screening and full-text appraisal; no transferability judgment made at identification.</x:v>
      </x:c>
      <x:c r="DG1430"/>
      <x:c r="DH1430"/>
      <x:c r="DI1430"/>
      <x:c r="DJ1430"/>
      <x:c r="DK1430"/>
      <x:c r="DL1430"/>
      <x:c r="DM1430"/>
      <x:c r="DN1430"/>
      <x:c r="DO1430"/>
      <x:c r="DP1430"/>
      <x:c r="DQ1430"/>
      <x:c r="DR1430"/>
      <x:c r="DS1430"/>
      <x:c r="DT1430"/>
      <x:c r="DU1430"/>
      <x:c r="DV1430"/>
      <x:c r="DW1430"/>
      <x:c r="DX1430"/>
      <x:c r="DY1430"/>
      <x:c r="DZ1430" t="str">
        <x:v>Title/abstract screening alone does not establish effectiveness, causality, methodological quality, transferability to Brazilian public safety or an institutional recommendation.</x:v>
      </x:c>
      <x:c r="EA1430" t="str">
        <x:v>Pending</x:v>
      </x:c>
      <x:c r="EB1430" t="str">
        <x:f>IF(L1430="","",IF(EC1430="READY","Yes","No / Pending"))</x:f>
        <x:v>No / Pending</x:v>
      </x:c>
      <x:c r="EC1430" t="str">
        <x:f>IF(L1430="","",IF(OR(ISNUMBER(SEARCH("Retracted Publication",Q1430)),CM1430="Retracted",CN1430="Retracted",CM1430="Expression of Concern",CN1430="Expression of Concern",F1430="Not used",CG1430="Critical",CH1430="High",CH1430="Critical"),"BLOCKED — integrity or use restriction",IF(AND(CJ1430="Yes",CK1430="Yes",CL1430="Yes"),IF(AND(CM1430="Clear",CN1430="Verified — clear"),IF(AND(AND(LEN(TRIM(CF1430))&gt;0,LEFT(LOWER(TRIM(CF1430)),7)&lt;&gt;"pending"),OR(CG1430="High",CG1430="Moderate"),OR(CH1430="Low",CH1430="Some concerns",CH1430="Not applicable")),IF(AND(DD1430="No",OR(DE1430="HIGH",DE1430="CONDITIONAL"),AND(LEN(TRIM(DF1430))&gt;0,LEFT(LOWER(TRIM(DF1430)),7)&lt;&gt;"pending")),IF(AND(AND(LEN(TRIM(DT1430))&gt;0,LEFT(LOWER(TRIM(DT1430)),7)&lt;&gt;"pending"),AND(LEN(TRIM(DU1430))&gt;0,LEFT(LOWER(TRIM(DU1430)),7)&lt;&gt;"pending"),OR(AND(LEN(TRIM(DV1430))&gt;0,LEFT(LOWER(TRIM(DV1430)),7)&lt;&gt;"pending"),AND(LEN(TRIM(DW1430))&gt;0,LEFT(LOWER(TRIM(DW1430)),7)&lt;&gt;"pending")),AND(LEN(TRIM(DX1430))&gt;0,LEFT(LOWER(TRIM(DX1430)),7)&lt;&gt;"pending")),IF(AND(F1430="Claim-ready",OR(EA1430="Strong",EA1430="Moderate"),AND(LEN(TRIM(G1430))&gt;0,LEFT(LOWER(TRIM(G1430)),7)&lt;&gt;"pending"),G1430&lt;&gt;"No substantive use decision is permitted from identification metadata alone.",AND(LEN(TRIM(DZ1430))&gt;0,LEFT(LOWER(TRIM(DZ1430)),7)&lt;&gt;"pending"),DZ1430&lt;&gt;"Identification metadata alone does not permit any substantive scientific, causal, operational, or institutional claim.",AND(LEN(TRIM(EI1430))&gt;0,LEFT(LOWER(TRIM(EI1430)),7)&lt;&gt;"pending"),ISNUMBER(EH1430),EH1430&gt;0),"READY","PENDING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0" t="str">
        <x:v>Pending</x:v>
      </x:c>
      <x:c r="EE1430"/>
      <x:c r="EF1430" t="str">
        <x:v>Pending</x:v>
      </x:c>
      <x:c r="EG1430" t="str">
        <x:v>Pending</x:v>
      </x:c>
      <x:c r="EH1430"/>
      <x:c r="EI1430" s="501"/>
      <x:c r="EJ1430"/>
      <x:c r="EK1430" t="str">
        <x:v>Pending</x:v>
      </x:c>
      <x:c r="EL1430" t="n">
        <x:v>46272</x:v>
      </x:c>
      <x:c r="EM1430" t="str">
        <x:v>Production PubMed record imported and reconciled to Zotero item AGTLDPA8;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30" t="n">
        <x:f>IF(L1430="","",(IF(N1430&lt;&gt;"",1,0)+IF(O1430&lt;&gt;"",1,0)+IF(AJ1430&lt;&gt;"",1,0)+IF(AU1430&lt;&gt;"",1,0)+IF(BE1430&lt;&gt;"",1,0)+IF(CF1430&lt;&gt;"",1,0)+IF(CJ1430="Yes",1,0)+IF(CL1430="Yes",1,0)+IF(DE1430&lt;&gt;"Pending",1,0)+IF(F1430&lt;&gt;"",1,0)+IF(DZ1430&lt;&gt;"",1,0)+IF(EI1430&lt;&gt;"",1,0))/12)</x:f>
        <x:v>0.5</x:v>
      </x:c>
    </x:row>
    <x:row r="1431">
      <x:c r="A1431" t="str">
        <x:v>EV-1428</x:v>
      </x:c>
      <x:c r="B1431" t="str">
        <x:v>Integrity check</x:v>
      </x:c>
      <x:c r="C1431" t="str">
        <x:f>IF(L1431="","",IF(LEFT(EC1431,7)="BLOCKED","🔴 Do not use for conclusion",IF(EB1431="Yes","🟢 Claim-ready","🟡 Caution / context")))</x:f>
        <x:v>🟡 Caution / context</x:v>
      </x:c>
      <x:c r="D1431" t="str">
        <x:f>IF(L1431="","",EC1431)</x:f>
        <x:v>PENDING — appropriate appraisal</x:v>
      </x:c>
      <x:c r="E1431" t="str">
        <x:v>P2 — High</x:v>
      </x:c>
      <x:c r="F1431" t="str">
        <x:v>Pending</x:v>
      </x:c>
      <x:c r="G1431" t="str">
        <x:v>Title/abstract identify an explicit tactical/public-safety context and readiness domain; retain for full-text assessment.</x:v>
      </x:c>
      <x:c r="H1431" t="str">
        <x:v>Obtain and review lawful full text; confirm human adjudication; then select a design-specific appraisal instrument.</x:v>
      </x:c>
      <x:c r="I1431"/>
      <x:c r="J1431" t="str">
        <x:v>A — Core</x:v>
      </x:c>
      <x:c r="K1431" t="str">
        <x:v>IDENTIFIED</x:v>
      </x:c>
      <x:c r="L1431" t="str">
        <x:v>The effect of command emphasis and monthly physical training on Army physical fitness scores in a National Guard Unit.</x:v>
      </x:c>
      <x:c r="M1431"/>
      <x:c r="N1431" t="str">
        <x:v>Powell, G D; Dumitru, D; Kennedy, J J</x:v>
      </x:c>
      <x:c r="O1431" t="n">
        <x:v>1993</x:v>
      </x:c>
      <x:c r="P1431" t="str">
        <x:v>Military medicine</x:v>
      </x:c>
      <x:c r="Q1431" t="str">
        <x:v>Journal Article</x:v>
      </x:c>
      <x:c r="R1431" t="str">
        <x:v>Unclear</x:v>
      </x:c>
      <x:c r="S1431" t="str">
        <x:v>Unknown</x:v>
      </x:c>
      <x:c r="T1431" t="str">
        <x:v>eng</x:v>
      </x:c>
      <x:c r="U1431" t="str">
        <x:v>https://pubmed.ncbi.nlm.nih.gov/8502390/</x:v>
      </x:c>
      <x:c r="V1431" t="str"/>
      <x:c r="W1431" t="str">
        <x:f>IF(V1431="","",LOWER(SUBSTITUTE(SUBSTITUTE(SUBSTITUTE(SUBSTITUTE(TRIM(V1431),"https://doi.org/",""),"http://doi.org/",""),"https://dx.doi.org/",""),"doi:","")))</x:f>
      </x:c>
      <x:c r="X1431" t="str">
        <x:v>8502390</x:v>
      </x:c>
      <x:c r="Y1431" t="str"/>
      <x:c r="Z1431"/>
      <x:c r="AA1431" t="str">
        <x:v>PubMed/MEDLINE</x:v>
      </x:c>
      <x:c r="AB1431" t="str">
        <x:v>PUBMED-A-v1.0-2026-08-28</x:v>
      </x:c>
      <x:c r="AC1431" t="str">
        <x:v>SP-PUBMED-A-20260828</x:v>
      </x:c>
      <x:c r="AD1431" s="499" t="n">
        <x:v>46262</x:v>
      </x:c>
      <x:c r="AE1431" s="499" t="n">
        <x:v>46272</x:v>
      </x:c>
      <x:c r="AF1431" t="str">
        <x:v>PB6JLHUP</x:v>
      </x:c>
      <x:c r="AG1431"/>
      <x:c r="AH1431" t="str">
        <x:v>Tactical Athlete → Operational Readiness Brazil</x:v>
      </x:c>
      <x:c r="AI1431" t="str">
        <x:v>evidence-family:A</x:v>
      </x:c>
      <x:c r="AJ1431"/>
      <x:c r="AK1431" t="str">
        <x:f>IF(AJ1431="","",IF(OR(LOWER(AJ1431)="brazil",LOWER(AJ1431)="brasil"),"Yes","No"))</x:f>
      </x:c>
      <x:c r="AL1431"/>
      <x:c r="AM1431"/>
      <x:c r="AN1431"/>
      <x:c r="AO1431"/>
      <x:c r="AP1431"/>
      <x:c r="AQ1431"/>
      <x:c r="AR1431"/>
      <x:c r="AS1431"/>
      <x:c r="AT1431"/>
      <x:c r="AU1431"/>
      <x:c r="AV1431"/>
      <x:c r="AW1431"/>
      <x:c r="AX1431"/>
      <x:c r="AY1431"/>
      <x:c r="AZ1431"/>
      <x:c r="BA1431"/>
      <x:c r="BB1431"/>
      <x:c r="BC1431"/>
      <x:c r="BD1431"/>
      <x:c r="BE1431"/>
      <x:c r="BF1431"/>
      <x:c r="BG1431"/>
      <x:c r="BH1431"/>
      <x:c r="BI1431"/>
      <x:c r="BJ1431"/>
      <x:c r="BK1431"/>
      <x:c r="BL1431"/>
      <x:c r="BM1431"/>
      <x:c r="BN1431"/>
      <x:c r="BO1431"/>
      <x:c r="BP1431"/>
      <x:c r="BQ1431"/>
      <x:c r="BR1431"/>
      <x:c r="BS1431"/>
      <x:c r="BT1431"/>
      <x:c r="BU1431"/>
      <x:c r="BV1431"/>
      <x:c r="BW1431"/>
      <x:c r="BX1431"/>
      <x:c r="BY1431"/>
      <x:c r="BZ1431"/>
      <x:c r="CA1431"/>
      <x:c r="CB1431"/>
      <x:c r="CC1431"/>
      <x:c r="CD1431"/>
      <x:c r="CE1431"/>
      <x:c r="CF1431"/>
      <x:c r="CG1431"/>
      <x:c r="CH1431"/>
      <x:c r="CI1431"/>
      <x:c r="CJ1431" t="str">
        <x:v>Yes</x:v>
      </x:c>
      <x:c r="CK1431" t="str">
        <x:v>Yes</x:v>
      </x:c>
      <x:c r="CL1431" t="str">
        <x:v>Yes</x:v>
      </x:c>
      <x:c r="CM1431" t="str">
        <x:v>Clear</x:v>
      </x:c>
      <x:c r="CN1431" t="str">
        <x:v>Verified — clear</x:v>
      </x:c>
      <x:c r="CO1431" t="n">
        <x:v>46272</x:v>
      </x:c>
      <x:c r="CP1431" t="str">
        <x:v>https://pubmed.ncbi.nlm.nih.gov/8502390/</x:v>
      </x:c>
      <x:c r="CQ1431"/>
      <x:c r="CR1431"/>
      <x:c r="CS1431"/>
      <x:c r="CT1431"/>
      <x:c r="CU1431"/>
      <x:c r="CV1431"/>
      <x:c r="CW1431"/>
      <x:c r="CX1431"/>
      <x:c r="CY1431"/>
      <x:c r="CZ1431"/>
      <x:c r="DA1431"/>
      <x:c r="DB1431" t="str">
        <x:f>IF(L1431="","",IF(AND(COUNT(CU1431:DA1431)=7,OR(CU1431=0,CU1431=1,CU1431=2),OR(CV1431=0,CV1431=1,CV1431=2),OR(CW1431=0,CW1431=1,CW1431=2),OR(CX1431=0,CX1431=1,CX1431=2),OR(CY1431=0,CY1431=1,CY1431=2),OR(CZ1431=0,CZ1431=1,CZ1431=2),OR(DA1431=0,DA1431=1,DA1431=2)),SUM(CU1431:DA1431),""))</x:f>
      </x:c>
      <x:c r="DC1431" t="str">
        <x:f>IF(DB1431="","",ROUND(DB1431/14*10,1))</x:f>
      </x:c>
      <x:c r="DD1431" t="str">
        <x:v>Pending</x:v>
      </x:c>
      <x:c r="DE1431" t="str">
        <x:f>IF(L1431="","",IF(DC1431="","Pending",IF(DD1431="Yes","CONDITIONAL — safety override",IF(DC1431&gt;=8,"HIGH",IF(DC1431&gt;=5,"CONDITIONAL","LOW")))))</x:f>
        <x:v>Pending</x:v>
      </x:c>
      <x:c r="DF1431" t="str">
        <x:v>Pending screening and full-text appraisal; no transferability judgment made at identification.</x:v>
      </x:c>
      <x:c r="DG1431"/>
      <x:c r="DH1431"/>
      <x:c r="DI1431"/>
      <x:c r="DJ1431"/>
      <x:c r="DK1431"/>
      <x:c r="DL1431"/>
      <x:c r="DM1431"/>
      <x:c r="DN1431"/>
      <x:c r="DO1431"/>
      <x:c r="DP1431"/>
      <x:c r="DQ1431"/>
      <x:c r="DR1431"/>
      <x:c r="DS1431"/>
      <x:c r="DT1431"/>
      <x:c r="DU1431"/>
      <x:c r="DV1431"/>
      <x:c r="DW1431"/>
      <x:c r="DX1431"/>
      <x:c r="DY1431"/>
      <x:c r="DZ1431" t="str">
        <x:v>Title/abstract screening alone does not establish effectiveness, causality, methodological quality, transferability to Brazilian public safety or an institutional recommendation.</x:v>
      </x:c>
      <x:c r="EA1431" t="str">
        <x:v>Pending</x:v>
      </x:c>
      <x:c r="EB1431" t="str">
        <x:f>IF(L1431="","",IF(EC1431="READY","Yes","No / Pending"))</x:f>
        <x:v>No / Pending</x:v>
      </x:c>
      <x:c r="EC1431" t="str">
        <x:f>IF(L1431="","",IF(OR(ISNUMBER(SEARCH("Retracted Publication",Q1431)),CM1431="Retracted",CN1431="Retracted",CM1431="Expression of Concern",CN1431="Expression of Concern",F1431="Not used",CG1431="Critical",CH1431="High",CH1431="Critical"),"BLOCKED — integrity or use restriction",IF(AND(CJ1431="Yes",CK1431="Yes",CL1431="Yes"),IF(AND(CM1431="Clear",CN1431="Verified — clear"),IF(AND(AND(LEN(TRIM(CF1431))&gt;0,LEFT(LOWER(TRIM(CF1431)),7)&lt;&gt;"pending"),OR(CG1431="High",CG1431="Moderate"),OR(CH1431="Low",CH1431="Some concerns",CH1431="Not applicable")),IF(AND(DD1431="No",OR(DE1431="HIGH",DE1431="CONDITIONAL"),AND(LEN(TRIM(DF1431))&gt;0,LEFT(LOWER(TRIM(DF1431)),7)&lt;&gt;"pending")),IF(AND(AND(LEN(TRIM(DT1431))&gt;0,LEFT(LOWER(TRIM(DT1431)),7)&lt;&gt;"pending"),AND(LEN(TRIM(DU1431))&gt;0,LEFT(LOWER(TRIM(DU1431)),7)&lt;&gt;"pending"),OR(AND(LEN(TRIM(DV1431))&gt;0,LEFT(LOWER(TRIM(DV1431)),7)&lt;&gt;"pending"),AND(LEN(TRIM(DW1431))&gt;0,LEFT(LOWER(TRIM(DW1431)),7)&lt;&gt;"pending")),AND(LEN(TRIM(DX1431))&gt;0,LEFT(LOWER(TRIM(DX1431)),7)&lt;&gt;"pending")),IF(AND(F1431="Claim-ready",OR(EA1431="Strong",EA1431="Moderate"),AND(LEN(TRIM(G1431))&gt;0,LEFT(LOWER(TRIM(G1431)),7)&lt;&gt;"pending"),G1431&lt;&gt;"No substantive use decision is permitted from identification metadata alone.",AND(LEN(TRIM(DZ1431))&gt;0,LEFT(LOWER(TRIM(DZ1431)),7)&lt;&gt;"pending"),DZ1431&lt;&gt;"Identification metadata alone does not permit any substantive scientific, causal, operational, or institutional claim.",AND(LEN(TRIM(EI1431))&gt;0,LEFT(LOWER(TRIM(EI1431)),7)&lt;&gt;"pending"),ISNUMBER(EH1431),EH1431&gt;0),"READY","PENDING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1" t="str">
        <x:v>Pending</x:v>
      </x:c>
      <x:c r="EE1431"/>
      <x:c r="EF1431" t="str">
        <x:v>Pending</x:v>
      </x:c>
      <x:c r="EG1431" t="str">
        <x:v>Pending</x:v>
      </x:c>
      <x:c r="EH1431"/>
      <x:c r="EI1431" s="501"/>
      <x:c r="EJ1431"/>
      <x:c r="EK1431" t="str">
        <x:v>Pending</x:v>
      </x:c>
      <x:c r="EL1431" t="n">
        <x:v>46272</x:v>
      </x:c>
      <x:c r="EM1431" t="str">
        <x:v>Production PubMed record imported and reconciled to Zotero item PB6JLHUP;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31" t="n">
        <x:f>IF(L1431="","",(IF(N1431&lt;&gt;"",1,0)+IF(O1431&lt;&gt;"",1,0)+IF(AJ1431&lt;&gt;"",1,0)+IF(AU1431&lt;&gt;"",1,0)+IF(BE1431&lt;&gt;"",1,0)+IF(CF1431&lt;&gt;"",1,0)+IF(CJ1431="Yes",1,0)+IF(CL1431="Yes",1,0)+IF(DE1431&lt;&gt;"Pending",1,0)+IF(F1431&lt;&gt;"",1,0)+IF(DZ1431&lt;&gt;"",1,0)+IF(EI1431&lt;&gt;"",1,0))/12)</x:f>
        <x:v>0.5</x:v>
      </x:c>
    </x:row>
    <x:row r="1432">
      <x:c r="A1432" t="str">
        <x:v>EV-1429</x:v>
      </x:c>
      <x:c r="B1432" t="str">
        <x:v>Integrity check</x:v>
      </x:c>
      <x:c r="C1432" t="str">
        <x:f>IF(L1432="","",IF(LEFT(EC1432,7)="BLOCKED","🔴 Do not use for conclusion",IF(EB1432="Yes","🟢 Claim-ready","🟡 Caution / context")))</x:f>
        <x:v>🟡 Caution / context</x:v>
      </x:c>
      <x:c r="D1432" t="str">
        <x:f>IF(L1432="","",EC1432)</x:f>
        <x:v>PENDING — appropriate appraisal</x:v>
      </x:c>
      <x:c r="E1432" t="str">
        <x:v>P2 — High</x:v>
      </x:c>
      <x:c r="F1432" t="str">
        <x:v>Pending</x:v>
      </x:c>
      <x:c r="G1432" t="str">
        <x:v>Title/abstract identify an explicit tactical/public-safety context and readiness domain; retain for full-text assessment.</x:v>
      </x:c>
      <x:c r="H1432" t="str">
        <x:v>Obtain and review lawful full text; confirm human adjudication; then select a design-specific appraisal instrument.</x:v>
      </x:c>
      <x:c r="I1432"/>
      <x:c r="J1432" t="str">
        <x:v>A — Core</x:v>
      </x:c>
      <x:c r="K1432" t="str">
        <x:v>IDENTIFIED</x:v>
      </x:c>
      <x:c r="L1432" t="str">
        <x:v>A multifocal comparison of health status and physical readiness test results of Navy personnel.</x:v>
      </x:c>
      <x:c r="M1432"/>
      <x:c r="N1432" t="str">
        <x:v>Behmer, C L; Hoffman, M A; Freeman, V S</x:v>
      </x:c>
      <x:c r="O1432" t="n">
        <x:v>1993</x:v>
      </x:c>
      <x:c r="P1432" t="str">
        <x:v>Military medicine</x:v>
      </x:c>
      <x:c r="Q1432" t="str">
        <x:v>Comparative Study; Journal Article</x:v>
      </x:c>
      <x:c r="R1432" t="str">
        <x:v>Unclear</x:v>
      </x:c>
      <x:c r="S1432" t="str">
        <x:v>Unknown</x:v>
      </x:c>
      <x:c r="T1432" t="str">
        <x:v>eng</x:v>
      </x:c>
      <x:c r="U1432" t="str">
        <x:v>https://pubmed.ncbi.nlm.nih.gov/8479631/</x:v>
      </x:c>
      <x:c r="V1432" t="str"/>
      <x:c r="W1432" t="str">
        <x:f>IF(V1432="","",LOWER(SUBSTITUTE(SUBSTITUTE(SUBSTITUTE(SUBSTITUTE(TRIM(V1432),"https://doi.org/",""),"http://doi.org/",""),"https://dx.doi.org/",""),"doi:","")))</x:f>
      </x:c>
      <x:c r="X1432" t="str">
        <x:v>8479631</x:v>
      </x:c>
      <x:c r="Y1432" t="str"/>
      <x:c r="Z1432"/>
      <x:c r="AA1432" t="str">
        <x:v>PubMed/MEDLINE</x:v>
      </x:c>
      <x:c r="AB1432" t="str">
        <x:v>PUBMED-A-v1.0-2026-08-28</x:v>
      </x:c>
      <x:c r="AC1432" t="str">
        <x:v>SP-PUBMED-A-20260828</x:v>
      </x:c>
      <x:c r="AD1432" s="499" t="n">
        <x:v>46262</x:v>
      </x:c>
      <x:c r="AE1432" s="499" t="n">
        <x:v>46272</x:v>
      </x:c>
      <x:c r="AF1432" t="str">
        <x:v>DD7ZBGUT</x:v>
      </x:c>
      <x:c r="AG1432"/>
      <x:c r="AH1432" t="str">
        <x:v>Tactical Athlete → Operational Readiness Brazil</x:v>
      </x:c>
      <x:c r="AI1432" t="str">
        <x:v>evidence-family:A</x:v>
      </x:c>
      <x:c r="AJ1432"/>
      <x:c r="AK1432" t="str">
        <x:f>IF(AJ1432="","",IF(OR(LOWER(AJ1432)="brazil",LOWER(AJ1432)="brasil"),"Yes","No"))</x:f>
      </x:c>
      <x:c r="AL1432"/>
      <x:c r="AM1432"/>
      <x:c r="AN1432"/>
      <x:c r="AO1432"/>
      <x:c r="AP1432"/>
      <x:c r="AQ1432"/>
      <x:c r="AR1432"/>
      <x:c r="AS1432"/>
      <x:c r="AT1432"/>
      <x:c r="AU1432"/>
      <x:c r="AV1432"/>
      <x:c r="AW1432"/>
      <x:c r="AX1432"/>
      <x:c r="AY1432"/>
      <x:c r="AZ1432"/>
      <x:c r="BA1432"/>
      <x:c r="BB1432"/>
      <x:c r="BC1432"/>
      <x:c r="BD1432"/>
      <x:c r="BE1432"/>
      <x:c r="BF1432"/>
      <x:c r="BG1432"/>
      <x:c r="BH1432"/>
      <x:c r="BI1432"/>
      <x:c r="BJ1432"/>
      <x:c r="BK1432"/>
      <x:c r="BL1432"/>
      <x:c r="BM1432"/>
      <x:c r="BN1432"/>
      <x:c r="BO1432"/>
      <x:c r="BP1432"/>
      <x:c r="BQ1432"/>
      <x:c r="BR1432"/>
      <x:c r="BS1432"/>
      <x:c r="BT1432"/>
      <x:c r="BU1432"/>
      <x:c r="BV1432"/>
      <x:c r="BW1432"/>
      <x:c r="BX1432"/>
      <x:c r="BY1432"/>
      <x:c r="BZ1432"/>
      <x:c r="CA1432"/>
      <x:c r="CB1432"/>
      <x:c r="CC1432"/>
      <x:c r="CD1432"/>
      <x:c r="CE1432"/>
      <x:c r="CF1432"/>
      <x:c r="CG1432"/>
      <x:c r="CH1432"/>
      <x:c r="CI1432"/>
      <x:c r="CJ1432" t="str">
        <x:v>Yes</x:v>
      </x:c>
      <x:c r="CK1432" t="str">
        <x:v>Yes</x:v>
      </x:c>
      <x:c r="CL1432" t="str">
        <x:v>Yes</x:v>
      </x:c>
      <x:c r="CM1432" t="str">
        <x:v>Clear</x:v>
      </x:c>
      <x:c r="CN1432" t="str">
        <x:v>Verified — clear</x:v>
      </x:c>
      <x:c r="CO1432" t="n">
        <x:v>46272</x:v>
      </x:c>
      <x:c r="CP1432" t="str">
        <x:v>https://pubmed.ncbi.nlm.nih.gov/8479631/</x:v>
      </x:c>
      <x:c r="CQ1432"/>
      <x:c r="CR1432"/>
      <x:c r="CS1432"/>
      <x:c r="CT1432"/>
      <x:c r="CU1432"/>
      <x:c r="CV1432"/>
      <x:c r="CW1432"/>
      <x:c r="CX1432"/>
      <x:c r="CY1432"/>
      <x:c r="CZ1432"/>
      <x:c r="DA1432"/>
      <x:c r="DB1432" t="str">
        <x:f>IF(L1432="","",IF(AND(COUNT(CU1432:DA1432)=7,OR(CU1432=0,CU1432=1,CU1432=2),OR(CV1432=0,CV1432=1,CV1432=2),OR(CW1432=0,CW1432=1,CW1432=2),OR(CX1432=0,CX1432=1,CX1432=2),OR(CY1432=0,CY1432=1,CY1432=2),OR(CZ1432=0,CZ1432=1,CZ1432=2),OR(DA1432=0,DA1432=1,DA1432=2)),SUM(CU1432:DA1432),""))</x:f>
      </x:c>
      <x:c r="DC1432" t="str">
        <x:f>IF(DB1432="","",ROUND(DB1432/14*10,1))</x:f>
      </x:c>
      <x:c r="DD1432" t="str">
        <x:v>Pending</x:v>
      </x:c>
      <x:c r="DE1432" t="str">
        <x:f>IF(L1432="","",IF(DC1432="","Pending",IF(DD1432="Yes","CONDITIONAL — safety override",IF(DC1432&gt;=8,"HIGH",IF(DC1432&gt;=5,"CONDITIONAL","LOW")))))</x:f>
        <x:v>Pending</x:v>
      </x:c>
      <x:c r="DF1432" t="str">
        <x:v>Pending screening and full-text appraisal; no transferability judgment made at identification.</x:v>
      </x:c>
      <x:c r="DG1432"/>
      <x:c r="DH1432"/>
      <x:c r="DI1432"/>
      <x:c r="DJ1432"/>
      <x:c r="DK1432"/>
      <x:c r="DL1432"/>
      <x:c r="DM1432"/>
      <x:c r="DN1432"/>
      <x:c r="DO1432"/>
      <x:c r="DP1432"/>
      <x:c r="DQ1432"/>
      <x:c r="DR1432"/>
      <x:c r="DS1432"/>
      <x:c r="DT1432"/>
      <x:c r="DU1432"/>
      <x:c r="DV1432"/>
      <x:c r="DW1432"/>
      <x:c r="DX1432"/>
      <x:c r="DY1432"/>
      <x:c r="DZ1432" t="str">
        <x:v>Title/abstract screening alone does not establish effectiveness, causality, methodological quality, transferability to Brazilian public safety or an institutional recommendation.</x:v>
      </x:c>
      <x:c r="EA1432" t="str">
        <x:v>Pending</x:v>
      </x:c>
      <x:c r="EB1432" t="str">
        <x:f>IF(L1432="","",IF(EC1432="READY","Yes","No / Pending"))</x:f>
        <x:v>No / Pending</x:v>
      </x:c>
      <x:c r="EC1432" t="str">
        <x:f>IF(L1432="","",IF(OR(ISNUMBER(SEARCH("Retracted Publication",Q1432)),CM1432="Retracted",CN1432="Retracted",CM1432="Expression of Concern",CN1432="Expression of Concern",F1432="Not used",CG1432="Critical",CH1432="High",CH1432="Critical"),"BLOCKED — integrity or use restriction",IF(AND(CJ1432="Yes",CK1432="Yes",CL1432="Yes"),IF(AND(CM1432="Clear",CN1432="Verified — clear"),IF(AND(AND(LEN(TRIM(CF1432))&gt;0,LEFT(LOWER(TRIM(CF1432)),7)&lt;&gt;"pending"),OR(CG1432="High",CG1432="Moderate"),OR(CH1432="Low",CH1432="Some concerns",CH1432="Not applicable")),IF(AND(DD1432="No",OR(DE1432="HIGH",DE1432="CONDITIONAL"),AND(LEN(TRIM(DF1432))&gt;0,LEFT(LOWER(TRIM(DF1432)),7)&lt;&gt;"pending")),IF(AND(AND(LEN(TRIM(DT1432))&gt;0,LEFT(LOWER(TRIM(DT1432)),7)&lt;&gt;"pending"),AND(LEN(TRIM(DU1432))&gt;0,LEFT(LOWER(TRIM(DU1432)),7)&lt;&gt;"pending"),OR(AND(LEN(TRIM(DV1432))&gt;0,LEFT(LOWER(TRIM(DV1432)),7)&lt;&gt;"pending"),AND(LEN(TRIM(DW1432))&gt;0,LEFT(LOWER(TRIM(DW1432)),7)&lt;&gt;"pending")),AND(LEN(TRIM(DX1432))&gt;0,LEFT(LOWER(TRIM(DX1432)),7)&lt;&gt;"pending")),IF(AND(F1432="Claim-ready",OR(EA1432="Strong",EA1432="Moderate"),AND(LEN(TRIM(G1432))&gt;0,LEFT(LOWER(TRIM(G1432)),7)&lt;&gt;"pending"),G1432&lt;&gt;"No substantive use decision is permitted from identification metadata alone.",AND(LEN(TRIM(DZ1432))&gt;0,LEFT(LOWER(TRIM(DZ1432)),7)&lt;&gt;"pending"),DZ1432&lt;&gt;"Identification metadata alone does not permit any substantive scientific, causal, operational, or institutional claim.",AND(LEN(TRIM(EI1432))&gt;0,LEFT(LOWER(TRIM(EI1432)),7)&lt;&gt;"pending"),ISNUMBER(EH1432),EH1432&gt;0),"READY","PENDING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2" t="str">
        <x:v>Pending</x:v>
      </x:c>
      <x:c r="EE1432"/>
      <x:c r="EF1432" t="str">
        <x:v>Pending</x:v>
      </x:c>
      <x:c r="EG1432" t="str">
        <x:v>Pending</x:v>
      </x:c>
      <x:c r="EH1432"/>
      <x:c r="EI1432" s="501"/>
      <x:c r="EJ1432"/>
      <x:c r="EK1432" t="str">
        <x:v>Pending</x:v>
      </x:c>
      <x:c r="EL1432" t="n">
        <x:v>46272</x:v>
      </x:c>
      <x:c r="EM1432" t="str">
        <x:v>Production PubMed record imported and reconciled to Zotero item DD7ZBGUT;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32" t="n">
        <x:f>IF(L1432="","",(IF(N1432&lt;&gt;"",1,0)+IF(O1432&lt;&gt;"",1,0)+IF(AJ1432&lt;&gt;"",1,0)+IF(AU1432&lt;&gt;"",1,0)+IF(BE1432&lt;&gt;"",1,0)+IF(CF1432&lt;&gt;"",1,0)+IF(CJ1432="Yes",1,0)+IF(CL1432="Yes",1,0)+IF(DE1432&lt;&gt;"Pending",1,0)+IF(F1432&lt;&gt;"",1,0)+IF(DZ1432&lt;&gt;"",1,0)+IF(EI1432&lt;&gt;"",1,0))/12)</x:f>
        <x:v>0.5</x:v>
      </x:c>
    </x:row>
    <x:row r="1433">
      <x:c r="A1433" t="str">
        <x:v>EV-1430</x:v>
      </x:c>
      <x:c r="B1433" t="str">
        <x:v>Metadata verification</x:v>
      </x:c>
      <x:c r="C1433" t="str">
        <x:f>IF(L1433="","",IF(LEFT(EC1433,7)="BLOCKED","🔴 Do not use for conclusion",IF(EB1433="Yes","🟢 Claim-ready","🟡 Caution / context")))</x:f>
        <x:v>🟡 Caution / context</x:v>
      </x:c>
      <x:c r="D1433" t="str">
        <x:f>IF(L1433="","",EC1433)</x:f>
        <x:v>PENDING — verification</x:v>
      </x:c>
      <x:c r="E1433" t="str">
        <x:v>P2 — High</x:v>
      </x:c>
      <x:c r="F1433" t="str">
        <x:v>Pending</x:v>
      </x:c>
      <x:c r="G1433" t="str">
        <x:v>Title/abstract identify an explicit tactical/public-safety context and readiness domain; retain for full-text assessment.</x:v>
      </x:c>
      <x:c r="H1433" t="str">
        <x:v>Obtain and review lawful full text; confirm human adjudication; then select a design-specific appraisal instrument.</x:v>
      </x:c>
      <x:c r="I1433"/>
      <x:c r="J1433" t="str">
        <x:v>A — Core</x:v>
      </x:c>
      <x:c r="K1433" t="str">
        <x:v>IDENTIFIED</x:v>
      </x:c>
      <x:c r="L1433" t="str">
        <x:v>Subjective assessment of contact lens wear by army aircrew.</x:v>
      </x:c>
      <x:c r="M1433"/>
      <x:c r="N1433" t="str">
        <x:v>Lattimore, M R Jr; Cornum, R L</x:v>
      </x:c>
      <x:c r="O1433" t="n">
        <x:v>1993</x:v>
      </x:c>
      <x:c r="P1433" t="str">
        <x:v>Optometry and vision science : official publication of the American Academy of Optometry</x:v>
      </x:c>
      <x:c r="Q1433" t="str">
        <x:v>Journal Article; Research Support, U.S. Gov't, Non-P.H.S.</x:v>
      </x:c>
      <x:c r="R1433" t="str">
        <x:v>Unclear</x:v>
      </x:c>
      <x:c r="S1433" t="str">
        <x:v>Unknown</x:v>
      </x:c>
      <x:c r="T1433" t="str">
        <x:v>eng</x:v>
      </x:c>
      <x:c r="U1433" t="str">
        <x:v>https://pubmed.ncbi.nlm.nih.gov/8355968/</x:v>
      </x:c>
      <x:c r="V1433" t="str">
        <x:v>10.1097/00006324-199307000-00007</x:v>
      </x:c>
      <x:c r="W1433" t="str">
        <x:f>IF(V1433="","",LOWER(SUBSTITUTE(SUBSTITUTE(SUBSTITUTE(SUBSTITUTE(TRIM(V1433),"https://doi.org/",""),"http://doi.org/",""),"https://dx.doi.org/",""),"doi:","")))</x:f>
        <x:v>10.1097/00006324-199307000-00007</x:v>
      </x:c>
      <x:c r="X1433" t="str">
        <x:v>8355968</x:v>
      </x:c>
      <x:c r="Y1433" t="str"/>
      <x:c r="Z1433"/>
      <x:c r="AA1433" t="str">
        <x:v>PubMed/MEDLINE</x:v>
      </x:c>
      <x:c r="AB1433" t="str">
        <x:v>PUBMED-A-v1.0-2026-08-28</x:v>
      </x:c>
      <x:c r="AC1433" t="str">
        <x:v>SP-PUBMED-A-20260828</x:v>
      </x:c>
      <x:c r="AD1433" s="499" t="n">
        <x:v>46262</x:v>
      </x:c>
      <x:c r="AE1433" s="499" t="n">
        <x:v>46272</x:v>
      </x:c>
      <x:c r="AF1433" t="str">
        <x:v>B4R33TV5</x:v>
      </x:c>
      <x:c r="AG1433"/>
      <x:c r="AH1433" t="str">
        <x:v>Tactical Athlete → Operational Readiness Brazil</x:v>
      </x:c>
      <x:c r="AI1433" t="str">
        <x:v>evidence-family:A</x:v>
      </x:c>
      <x:c r="AJ1433"/>
      <x:c r="AK1433" t="str">
        <x:f>IF(AJ1433="","",IF(OR(LOWER(AJ1433)="brazil",LOWER(AJ1433)="brasil"),"Yes","No"))</x:f>
      </x:c>
      <x:c r="AL1433"/>
      <x:c r="AM1433"/>
      <x:c r="AN1433"/>
      <x:c r="AO1433"/>
      <x:c r="AP1433"/>
      <x:c r="AQ1433"/>
      <x:c r="AR1433"/>
      <x:c r="AS1433"/>
      <x:c r="AT1433"/>
      <x:c r="AU1433"/>
      <x:c r="AV1433"/>
      <x:c r="AW1433"/>
      <x:c r="AX1433"/>
      <x:c r="AY1433"/>
      <x:c r="AZ1433"/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/>
      <x:c r="BO1433"/>
      <x:c r="BP1433"/>
      <x:c r="BQ1433"/>
      <x:c r="BR1433"/>
      <x:c r="BS1433"/>
      <x:c r="BT1433"/>
      <x:c r="BU1433"/>
      <x:c r="BV1433"/>
      <x:c r="BW1433"/>
      <x:c r="BX1433"/>
      <x:c r="BY1433"/>
      <x:c r="BZ1433"/>
      <x:c r="CA1433"/>
      <x:c r="CB1433"/>
      <x:c r="CC1433"/>
      <x:c r="CD1433"/>
      <x:c r="CE1433"/>
      <x:c r="CF1433"/>
      <x:c r="CG1433"/>
      <x:c r="CH1433"/>
      <x:c r="CI1433"/>
      <x:c r="CJ1433" t="str">
        <x:v>Pending</x:v>
      </x:c>
      <x:c r="CK1433" t="str">
        <x:v>Yes</x:v>
      </x:c>
      <x:c r="CL1433" t="str">
        <x:v>Yes</x:v>
      </x:c>
      <x:c r="CM1433" t="str">
        <x:v>Clear</x:v>
      </x:c>
      <x:c r="CN1433" t="str">
        <x:v>Verified — clear</x:v>
      </x:c>
      <x:c r="CO1433" t="n">
        <x:v>46272</x:v>
      </x:c>
      <x:c r="CP1433" t="str">
        <x:v>https://pubmed.ncbi.nlm.nih.gov/8355968/</x:v>
      </x:c>
      <x:c r="CQ1433"/>
      <x:c r="CR1433"/>
      <x:c r="CS1433"/>
      <x:c r="CT1433"/>
      <x:c r="CU1433"/>
      <x:c r="CV1433"/>
      <x:c r="CW1433"/>
      <x:c r="CX1433"/>
      <x:c r="CY1433"/>
      <x:c r="CZ1433"/>
      <x:c r="DA1433"/>
      <x:c r="DB1433" t="str">
        <x:f>IF(L1433="","",IF(AND(COUNT(CU1433:DA1433)=7,OR(CU1433=0,CU1433=1,CU1433=2),OR(CV1433=0,CV1433=1,CV1433=2),OR(CW1433=0,CW1433=1,CW1433=2),OR(CX1433=0,CX1433=1,CX1433=2),OR(CY1433=0,CY1433=1,CY1433=2),OR(CZ1433=0,CZ1433=1,CZ1433=2),OR(DA1433=0,DA1433=1,DA1433=2)),SUM(CU1433:DA1433),""))</x:f>
      </x:c>
      <x:c r="DC1433" t="str">
        <x:f>IF(DB1433="","",ROUND(DB1433/14*10,1))</x:f>
      </x:c>
      <x:c r="DD1433" t="str">
        <x:v>Pending</x:v>
      </x:c>
      <x:c r="DE1433" t="str">
        <x:f>IF(L1433="","",IF(DC1433="","Pending",IF(DD1433="Yes","CONDITIONAL — safety override",IF(DC1433&gt;=8,"HIGH",IF(DC1433&gt;=5,"CONDITIONAL","LOW")))))</x:f>
        <x:v>Pending</x:v>
      </x:c>
      <x:c r="DF1433" t="str">
        <x:v>Pending screening and full-text appraisal; no transferability judgment made at identification.</x:v>
      </x:c>
      <x:c r="DG1433"/>
      <x:c r="DH1433"/>
      <x:c r="DI1433"/>
      <x:c r="DJ1433"/>
      <x:c r="DK1433"/>
      <x:c r="DL1433"/>
      <x:c r="DM1433"/>
      <x:c r="DN1433"/>
      <x:c r="DO1433"/>
      <x:c r="DP1433"/>
      <x:c r="DQ1433"/>
      <x:c r="DR1433"/>
      <x:c r="DS1433"/>
      <x:c r="DT1433"/>
      <x:c r="DU1433"/>
      <x:c r="DV1433"/>
      <x:c r="DW1433"/>
      <x:c r="DX1433"/>
      <x:c r="DY1433"/>
      <x:c r="DZ1433" t="str">
        <x:v>Title/abstract screening alone does not establish effectiveness, causality, methodological quality, transferability to Brazilian public safety or an institutional recommendation.</x:v>
      </x:c>
      <x:c r="EA1433" t="str">
        <x:v>Pending</x:v>
      </x:c>
      <x:c r="EB1433" t="str">
        <x:f>IF(L1433="","",IF(EC1433="READY","Yes","No / Pending"))</x:f>
        <x:v>No / Pending</x:v>
      </x:c>
      <x:c r="EC1433" t="str">
        <x:f>IF(L1433="","",IF(OR(ISNUMBER(SEARCH("Retracted Publication",Q1433)),CM1433="Retracted",CN1433="Retracted",CM1433="Expression of Concern",CN1433="Expression of Concern",F1433="Not used",CG1433="Critical",CH1433="High",CH1433="Critical"),"BLOCKED — integrity or use restriction",IF(AND(CJ1433="Yes",CK1433="Yes",CL1433="Yes"),IF(AND(CM1433="Clear",CN1433="Verified — clear"),IF(AND(AND(LEN(TRIM(CF1433))&gt;0,LEFT(LOWER(TRIM(CF1433)),7)&lt;&gt;"pending"),OR(CG1433="High",CG1433="Moderate"),OR(CH1433="Low",CH1433="Some concerns",CH1433="Not applicable")),IF(AND(DD1433="No",OR(DE1433="HIGH",DE1433="CONDITIONAL"),AND(LEN(TRIM(DF1433))&gt;0,LEFT(LOWER(TRIM(DF1433)),7)&lt;&gt;"pending")),IF(AND(AND(LEN(TRIM(DT1433))&gt;0,LEFT(LOWER(TRIM(DT1433)),7)&lt;&gt;"pending"),AND(LEN(TRIM(DU1433))&gt;0,LEFT(LOWER(TRIM(DU1433)),7)&lt;&gt;"pending"),OR(AND(LEN(TRIM(DV1433))&gt;0,LEFT(LOWER(TRIM(DV1433)),7)&lt;&gt;"pending"),AND(LEN(TRIM(DW1433))&gt;0,LEFT(LOWER(TRIM(DW1433)),7)&lt;&gt;"pending")),AND(LEN(TRIM(DX1433))&gt;0,LEFT(LOWER(TRIM(DX1433)),7)&lt;&gt;"pending")),IF(AND(F1433="Claim-ready",OR(EA1433="Strong",EA1433="Moderate"),AND(LEN(TRIM(G1433))&gt;0,LEFT(LOWER(TRIM(G1433)),7)&lt;&gt;"pending"),G1433&lt;&gt;"No substantive use decision is permitted from identification metadata alone.",AND(LEN(TRIM(DZ1433))&gt;0,LEFT(LOWER(TRIM(DZ1433)),7)&lt;&gt;"pending"),DZ1433&lt;&gt;"Identification metadata alone does not permit any substantive scientific, causal, operational, or institutional claim.",AND(LEN(TRIM(EI1433))&gt;0,LEFT(LOWER(TRIM(EI1433)),7)&lt;&gt;"pending"),ISNUMBER(EH1433),EH1433&gt;0),"READY","PENDING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33" t="str">
        <x:v>Pending</x:v>
      </x:c>
      <x:c r="EE1433"/>
      <x:c r="EF1433" t="str">
        <x:v>Pending</x:v>
      </x:c>
      <x:c r="EG1433" t="str">
        <x:v>Pending</x:v>
      </x:c>
      <x:c r="EH1433"/>
      <x:c r="EI1433" s="501"/>
      <x:c r="EJ1433"/>
      <x:c r="EK1433" t="str">
        <x:v>Pending</x:v>
      </x:c>
      <x:c r="EL1433" t="n">
        <x:v>46272</x:v>
      </x:c>
      <x:c r="EM1433" t="str">
        <x:v>Production PubMed record imported and reconciled to Zotero item B4R33TV5;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433" t="n">
        <x:f>IF(L1433="","",(IF(N1433&lt;&gt;"",1,0)+IF(O1433&lt;&gt;"",1,0)+IF(AJ1433&lt;&gt;"",1,0)+IF(AU1433&lt;&gt;"",1,0)+IF(BE1433&lt;&gt;"",1,0)+IF(CF1433&lt;&gt;"",1,0)+IF(CJ1433="Yes",1,0)+IF(CL1433="Yes",1,0)+IF(DE1433&lt;&gt;"Pending",1,0)+IF(F1433&lt;&gt;"",1,0)+IF(DZ1433&lt;&gt;"",1,0)+IF(EI1433&lt;&gt;"",1,0))/12)</x:f>
        <x:v>0.4166666666666667</x:v>
      </x:c>
    </x:row>
    <x:row r="1434">
      <x:c r="A1434" t="str">
        <x:v>EV-1431</x:v>
      </x:c>
      <x:c r="B1434" t="str">
        <x:v>Integrity check</x:v>
      </x:c>
      <x:c r="C1434" t="str">
        <x:f>IF(L1434="","",IF(LEFT(EC1434,7)="BLOCKED","🔴 Do not use for conclusion",IF(EB1434="Yes","🟢 Claim-ready","🟡 Caution / context")))</x:f>
        <x:v>🟡 Caution / context</x:v>
      </x:c>
      <x:c r="D1434" t="str">
        <x:f>IF(L1434="","",EC1434)</x:f>
        <x:v>PENDING — appropriate appraisal</x:v>
      </x:c>
      <x:c r="E1434" t="str">
        <x:v>P2 — High</x:v>
      </x:c>
      <x:c r="F1434" t="str">
        <x:v>Pending</x:v>
      </x:c>
      <x:c r="G1434" t="str">
        <x:v>Title/abstract identify an explicit tactical/public-safety context and readiness domain; retain for full-text assessment.</x:v>
      </x:c>
      <x:c r="H1434" t="str">
        <x:v>Obtain and review lawful full text; confirm human adjudication; then select a design-specific appraisal instrument.</x:v>
      </x:c>
      <x:c r="I1434"/>
      <x:c r="J1434" t="str">
        <x:v>A — Core</x:v>
      </x:c>
      <x:c r="K1434" t="str">
        <x:v>IDENTIFIED</x:v>
      </x:c>
      <x:c r="L1434" t="str">
        <x:v>[The outlook for the development of drugs for preserving the combat readiness of those with minor injuries from ionizing radiation (a review of the literature)].</x:v>
      </x:c>
      <x:c r="M1434"/>
      <x:c r="N1434" t="str">
        <x:v>Legeza, V I; Abdul', Iu A; Boiko, V N</x:v>
      </x:c>
      <x:c r="O1434" t="n">
        <x:v>1993</x:v>
      </x:c>
      <x:c r="P1434" t="str">
        <x:v>Voenno-meditsinskii zhurnal</x:v>
      </x:c>
      <x:c r="Q1434" t="str">
        <x:v>Journal Article; Review</x:v>
      </x:c>
      <x:c r="R1434" t="str">
        <x:v>Unclear</x:v>
      </x:c>
      <x:c r="S1434" t="str">
        <x:v>Unknown</x:v>
      </x:c>
      <x:c r="T1434" t="str">
        <x:v>rus</x:v>
      </x:c>
      <x:c r="U1434" t="str">
        <x:v>https://pubmed.ncbi.nlm.nih.gov/8236896/</x:v>
      </x:c>
      <x:c r="V1434" t="str"/>
      <x:c r="W1434" t="str">
        <x:f>IF(V1434="","",LOWER(SUBSTITUTE(SUBSTITUTE(SUBSTITUTE(SUBSTITUTE(TRIM(V1434),"https://doi.org/",""),"http://doi.org/",""),"https://dx.doi.org/",""),"doi:","")))</x:f>
      </x:c>
      <x:c r="X1434" t="str">
        <x:v>8236896</x:v>
      </x:c>
      <x:c r="Y1434" t="str"/>
      <x:c r="Z1434"/>
      <x:c r="AA1434" t="str">
        <x:v>PubMed/MEDLINE</x:v>
      </x:c>
      <x:c r="AB1434" t="str">
        <x:v>PUBMED-A-v1.0-2026-08-28</x:v>
      </x:c>
      <x:c r="AC1434" t="str">
        <x:v>SP-PUBMED-A-20260828</x:v>
      </x:c>
      <x:c r="AD1434" s="499" t="n">
        <x:v>46262</x:v>
      </x:c>
      <x:c r="AE1434" s="499" t="n">
        <x:v>46272</x:v>
      </x:c>
      <x:c r="AF1434" t="str">
        <x:v>EUJU39LN</x:v>
      </x:c>
      <x:c r="AG1434"/>
      <x:c r="AH1434" t="str">
        <x:v>Tactical Athlete → Operational Readiness Brazil</x:v>
      </x:c>
      <x:c r="AI1434" t="str">
        <x:v>evidence-family:A</x:v>
      </x:c>
      <x:c r="AJ1434"/>
      <x:c r="AK1434" t="str">
        <x:f>IF(AJ1434="","",IF(OR(LOWER(AJ1434)="brazil",LOWER(AJ1434)="brasil"),"Yes","No"))</x:f>
      </x:c>
      <x:c r="AL1434"/>
      <x:c r="AM1434"/>
      <x:c r="AN1434"/>
      <x:c r="AO1434"/>
      <x:c r="AP1434"/>
      <x:c r="AQ1434"/>
      <x:c r="AR1434"/>
      <x:c r="AS1434"/>
      <x:c r="AT1434"/>
      <x:c r="AU1434"/>
      <x:c r="AV1434"/>
      <x:c r="AW1434"/>
      <x:c r="AX1434"/>
      <x:c r="AY1434"/>
      <x:c r="AZ1434"/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/>
      <x:c r="BO1434"/>
      <x:c r="BP1434"/>
      <x:c r="BQ1434"/>
      <x:c r="BR1434"/>
      <x:c r="BS1434"/>
      <x:c r="BT1434"/>
      <x:c r="BU1434"/>
      <x:c r="BV1434"/>
      <x:c r="BW1434"/>
      <x:c r="BX1434"/>
      <x:c r="BY1434"/>
      <x:c r="BZ1434"/>
      <x:c r="CA1434"/>
      <x:c r="CB1434"/>
      <x:c r="CC1434"/>
      <x:c r="CD1434"/>
      <x:c r="CE1434"/>
      <x:c r="CF1434"/>
      <x:c r="CG1434"/>
      <x:c r="CH1434"/>
      <x:c r="CI1434"/>
      <x:c r="CJ1434" t="str">
        <x:v>Yes</x:v>
      </x:c>
      <x:c r="CK1434" t="str">
        <x:v>Yes</x:v>
      </x:c>
      <x:c r="CL1434" t="str">
        <x:v>Yes</x:v>
      </x:c>
      <x:c r="CM1434" t="str">
        <x:v>Clear</x:v>
      </x:c>
      <x:c r="CN1434" t="str">
        <x:v>Verified — clear</x:v>
      </x:c>
      <x:c r="CO1434" t="n">
        <x:v>46272</x:v>
      </x:c>
      <x:c r="CP1434" t="str">
        <x:v>https://pubmed.ncbi.nlm.nih.gov/8236896/</x:v>
      </x:c>
      <x:c r="CQ1434"/>
      <x:c r="CR1434"/>
      <x:c r="CS1434"/>
      <x:c r="CT1434"/>
      <x:c r="CU1434"/>
      <x:c r="CV1434"/>
      <x:c r="CW1434"/>
      <x:c r="CX1434"/>
      <x:c r="CY1434"/>
      <x:c r="CZ1434"/>
      <x:c r="DA1434"/>
      <x:c r="DB1434" t="str">
        <x:f>IF(L1434="","",IF(AND(COUNT(CU1434:DA1434)=7,OR(CU1434=0,CU1434=1,CU1434=2),OR(CV1434=0,CV1434=1,CV1434=2),OR(CW1434=0,CW1434=1,CW1434=2),OR(CX1434=0,CX1434=1,CX1434=2),OR(CY1434=0,CY1434=1,CY1434=2),OR(CZ1434=0,CZ1434=1,CZ1434=2),OR(DA1434=0,DA1434=1,DA1434=2)),SUM(CU1434:DA1434),""))</x:f>
      </x:c>
      <x:c r="DC1434" t="str">
        <x:f>IF(DB1434="","",ROUND(DB1434/14*10,1))</x:f>
      </x:c>
      <x:c r="DD1434" t="str">
        <x:v>Pending</x:v>
      </x:c>
      <x:c r="DE1434" t="str">
        <x:f>IF(L1434="","",IF(DC1434="","Pending",IF(DD1434="Yes","CONDITIONAL — safety override",IF(DC1434&gt;=8,"HIGH",IF(DC1434&gt;=5,"CONDITIONAL","LOW")))))</x:f>
        <x:v>Pending</x:v>
      </x:c>
      <x:c r="DF1434" t="str">
        <x:v>Pending screening and full-text appraisal; no transferability judgment made at identification.</x:v>
      </x:c>
      <x:c r="DG1434"/>
      <x:c r="DH1434"/>
      <x:c r="DI1434"/>
      <x:c r="DJ1434"/>
      <x:c r="DK1434"/>
      <x:c r="DL1434"/>
      <x:c r="DM1434"/>
      <x:c r="DN1434"/>
      <x:c r="DO1434"/>
      <x:c r="DP1434"/>
      <x:c r="DQ1434"/>
      <x:c r="DR1434"/>
      <x:c r="DS1434"/>
      <x:c r="DT1434"/>
      <x:c r="DU1434"/>
      <x:c r="DV1434"/>
      <x:c r="DW1434"/>
      <x:c r="DX1434"/>
      <x:c r="DY1434"/>
      <x:c r="DZ1434" t="str">
        <x:v>Title/abstract screening alone does not establish effectiveness, causality, methodological quality, transferability to Brazilian public safety or an institutional recommendation.</x:v>
      </x:c>
      <x:c r="EA1434" t="str">
        <x:v>Pending</x:v>
      </x:c>
      <x:c r="EB1434" t="str">
        <x:f>IF(L1434="","",IF(EC1434="READY","Yes","No / Pending"))</x:f>
        <x:v>No / Pending</x:v>
      </x:c>
      <x:c r="EC1434" t="str">
        <x:f>IF(L1434="","",IF(OR(ISNUMBER(SEARCH("Retracted Publication",Q1434)),CM1434="Retracted",CN1434="Retracted",CM1434="Expression of Concern",CN1434="Expression of Concern",F1434="Not used",CG1434="Critical",CH1434="High",CH1434="Critical"),"BLOCKED — integrity or use restriction",IF(AND(CJ1434="Yes",CK1434="Yes",CL1434="Yes"),IF(AND(CM1434="Clear",CN1434="Verified — clear"),IF(AND(AND(LEN(TRIM(CF1434))&gt;0,LEFT(LOWER(TRIM(CF1434)),7)&lt;&gt;"pending"),OR(CG1434="High",CG1434="Moderate"),OR(CH1434="Low",CH1434="Some concerns",CH1434="Not applicable")),IF(AND(DD1434="No",OR(DE1434="HIGH",DE1434="CONDITIONAL"),AND(LEN(TRIM(DF1434))&gt;0,LEFT(LOWER(TRIM(DF1434)),7)&lt;&gt;"pending")),IF(AND(AND(LEN(TRIM(DT1434))&gt;0,LEFT(LOWER(TRIM(DT1434)),7)&lt;&gt;"pending"),AND(LEN(TRIM(DU1434))&gt;0,LEFT(LOWER(TRIM(DU1434)),7)&lt;&gt;"pending"),OR(AND(LEN(TRIM(DV1434))&gt;0,LEFT(LOWER(TRIM(DV1434)),7)&lt;&gt;"pending"),AND(LEN(TRIM(DW1434))&gt;0,LEFT(LOWER(TRIM(DW1434)),7)&lt;&gt;"pending")),AND(LEN(TRIM(DX1434))&gt;0,LEFT(LOWER(TRIM(DX1434)),7)&lt;&gt;"pending")),IF(AND(F1434="Claim-ready",OR(EA1434="Strong",EA1434="Moderate"),AND(LEN(TRIM(G1434))&gt;0,LEFT(LOWER(TRIM(G1434)),7)&lt;&gt;"pending"),G1434&lt;&gt;"No substantive use decision is permitted from identification metadata alone.",AND(LEN(TRIM(DZ1434))&gt;0,LEFT(LOWER(TRIM(DZ1434)),7)&lt;&gt;"pending"),DZ1434&lt;&gt;"Identification metadata alone does not permit any substantive scientific, causal, operational, or institutional claim.",AND(LEN(TRIM(EI1434))&gt;0,LEFT(LOWER(TRIM(EI1434)),7)&lt;&gt;"pending"),ISNUMBER(EH1434),EH1434&gt;0),"READY","PENDING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4" t="str">
        <x:v>Pending</x:v>
      </x:c>
      <x:c r="EE1434"/>
      <x:c r="EF1434" t="str">
        <x:v>Pending</x:v>
      </x:c>
      <x:c r="EG1434" t="str">
        <x:v>Pending</x:v>
      </x:c>
      <x:c r="EH1434"/>
      <x:c r="EI1434" s="501"/>
      <x:c r="EJ1434"/>
      <x:c r="EK1434" t="str">
        <x:v>Pending</x:v>
      </x:c>
      <x:c r="EL1434" t="n">
        <x:v>46272</x:v>
      </x:c>
      <x:c r="EM1434" t="str">
        <x:v>Production PubMed record imported and reconciled to Zotero item EUJU39LN;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34" t="n">
        <x:f>IF(L1434="","",(IF(N1434&lt;&gt;"",1,0)+IF(O1434&lt;&gt;"",1,0)+IF(AJ1434&lt;&gt;"",1,0)+IF(AU1434&lt;&gt;"",1,0)+IF(BE1434&lt;&gt;"",1,0)+IF(CF1434&lt;&gt;"",1,0)+IF(CJ1434="Yes",1,0)+IF(CL1434="Yes",1,0)+IF(DE1434&lt;&gt;"Pending",1,0)+IF(F1434&lt;&gt;"",1,0)+IF(DZ1434&lt;&gt;"",1,0)+IF(EI1434&lt;&gt;"",1,0))/12)</x:f>
        <x:v>0.5</x:v>
      </x:c>
    </x:row>
    <x:row r="1435">
      <x:c r="A1435" t="str">
        <x:v>EV-1432</x:v>
      </x:c>
      <x:c r="B1435" t="str">
        <x:v>Integrity check</x:v>
      </x:c>
      <x:c r="C1435" t="str">
        <x:f>IF(L1435="","",IF(LEFT(EC1435,7)="BLOCKED","🔴 Do not use for conclusion",IF(EB1435="Yes","🟢 Claim-ready","🟡 Caution / context")))</x:f>
        <x:v>🟡 Caution / context</x:v>
      </x:c>
      <x:c r="D1435" t="str">
        <x:f>IF(L1435="","",EC1435)</x:f>
        <x:v>PENDING — appropriate appraisal</x:v>
      </x:c>
      <x:c r="E1435" t="str">
        <x:v>P2 — High</x:v>
      </x:c>
      <x:c r="F1435" t="str">
        <x:v>Pending</x:v>
      </x:c>
      <x:c r="G1435" t="str">
        <x:v>Title/abstract identify an explicit tactical/public-safety context and readiness domain; retain for full-text assessment.</x:v>
      </x:c>
      <x:c r="H1435" t="str">
        <x:v>Obtain and review lawful full text; confirm human adjudication; then select a design-specific appraisal instrument.</x:v>
      </x:c>
      <x:c r="I1435"/>
      <x:c r="J1435" t="str">
        <x:v>A — Core</x:v>
      </x:c>
      <x:c r="K1435" t="str">
        <x:v>IDENTIFIED</x:v>
      </x:c>
      <x:c r="L1435" t="str">
        <x:v>[Trends in the improvement of drug agents intended for preserving and restoring the combat readiness of servicemen].</x:v>
      </x:c>
      <x:c r="M1435"/>
      <x:c r="N1435" t="str">
        <x:v>Kutsenko, S A; Legeza, V I</x:v>
      </x:c>
      <x:c r="O1435" t="n">
        <x:v>1994</x:v>
      </x:c>
      <x:c r="P1435" t="str">
        <x:v>Voenno-meditsinskii zhurnal</x:v>
      </x:c>
      <x:c r="Q1435" t="str">
        <x:v>Journal Article</x:v>
      </x:c>
      <x:c r="R1435" t="str">
        <x:v>Unclear</x:v>
      </x:c>
      <x:c r="S1435" t="str">
        <x:v>Unknown</x:v>
      </x:c>
      <x:c r="T1435" t="str">
        <x:v>rus</x:v>
      </x:c>
      <x:c r="U1435" t="str">
        <x:v>https://pubmed.ncbi.nlm.nih.gov/8165798/</x:v>
      </x:c>
      <x:c r="V1435" t="str"/>
      <x:c r="W1435" t="str">
        <x:f>IF(V1435="","",LOWER(SUBSTITUTE(SUBSTITUTE(SUBSTITUTE(SUBSTITUTE(TRIM(V1435),"https://doi.org/",""),"http://doi.org/",""),"https://dx.doi.org/",""),"doi:","")))</x:f>
      </x:c>
      <x:c r="X1435" t="str">
        <x:v>8165798</x:v>
      </x:c>
      <x:c r="Y1435" t="str"/>
      <x:c r="Z1435"/>
      <x:c r="AA1435" t="str">
        <x:v>PubMed/MEDLINE</x:v>
      </x:c>
      <x:c r="AB1435" t="str">
        <x:v>PUBMED-A-v1.0-2026-08-28</x:v>
      </x:c>
      <x:c r="AC1435" t="str">
        <x:v>SP-PUBMED-A-20260828</x:v>
      </x:c>
      <x:c r="AD1435" s="499" t="n">
        <x:v>46262</x:v>
      </x:c>
      <x:c r="AE1435" s="499" t="n">
        <x:v>46272</x:v>
      </x:c>
      <x:c r="AF1435" t="str">
        <x:v>3H5TW44V</x:v>
      </x:c>
      <x:c r="AG1435"/>
      <x:c r="AH1435" t="str">
        <x:v>Tactical Athlete → Operational Readiness Brazil</x:v>
      </x:c>
      <x:c r="AI1435" t="str">
        <x:v>evidence-family:A</x:v>
      </x:c>
      <x:c r="AJ1435"/>
      <x:c r="AK1435" t="str">
        <x:f>IF(AJ1435="","",IF(OR(LOWER(AJ1435)="brazil",LOWER(AJ1435)="brasil"),"Yes","No"))</x:f>
      </x:c>
      <x:c r="AL1435"/>
      <x:c r="AM1435"/>
      <x:c r="AN1435"/>
      <x:c r="AO1435"/>
      <x:c r="AP1435"/>
      <x:c r="AQ1435"/>
      <x:c r="AR1435"/>
      <x:c r="AS1435"/>
      <x:c r="AT1435"/>
      <x:c r="AU1435"/>
      <x:c r="AV1435"/>
      <x:c r="AW1435"/>
      <x:c r="AX1435"/>
      <x:c r="AY1435"/>
      <x:c r="AZ1435"/>
      <x:c r="BA1435"/>
      <x:c r="BB1435"/>
      <x:c r="BC1435"/>
      <x:c r="BD1435"/>
      <x:c r="BE1435"/>
      <x:c r="BF1435"/>
      <x:c r="BG1435"/>
      <x:c r="BH1435"/>
      <x:c r="BI1435"/>
      <x:c r="BJ1435"/>
      <x:c r="BK1435"/>
      <x:c r="BL1435"/>
      <x:c r="BM1435"/>
      <x:c r="BN1435"/>
      <x:c r="BO1435"/>
      <x:c r="BP1435"/>
      <x:c r="BQ1435"/>
      <x:c r="BR1435"/>
      <x:c r="BS1435"/>
      <x:c r="BT1435"/>
      <x:c r="BU1435"/>
      <x:c r="BV1435"/>
      <x:c r="BW1435"/>
      <x:c r="BX1435"/>
      <x:c r="BY1435"/>
      <x:c r="BZ1435"/>
      <x:c r="CA1435"/>
      <x:c r="CB1435"/>
      <x:c r="CC1435"/>
      <x:c r="CD1435"/>
      <x:c r="CE1435"/>
      <x:c r="CF1435"/>
      <x:c r="CG1435"/>
      <x:c r="CH1435"/>
      <x:c r="CI1435"/>
      <x:c r="CJ1435" t="str">
        <x:v>Yes</x:v>
      </x:c>
      <x:c r="CK1435" t="str">
        <x:v>Yes</x:v>
      </x:c>
      <x:c r="CL1435" t="str">
        <x:v>Yes</x:v>
      </x:c>
      <x:c r="CM1435" t="str">
        <x:v>Clear</x:v>
      </x:c>
      <x:c r="CN1435" t="str">
        <x:v>Verified — clear</x:v>
      </x:c>
      <x:c r="CO1435" t="n">
        <x:v>46272</x:v>
      </x:c>
      <x:c r="CP1435" t="str">
        <x:v>https://pubmed.ncbi.nlm.nih.gov/8165798/</x:v>
      </x:c>
      <x:c r="CQ1435"/>
      <x:c r="CR1435"/>
      <x:c r="CS1435"/>
      <x:c r="CT1435"/>
      <x:c r="CU1435"/>
      <x:c r="CV1435"/>
      <x:c r="CW1435"/>
      <x:c r="CX1435"/>
      <x:c r="CY1435"/>
      <x:c r="CZ1435"/>
      <x:c r="DA1435"/>
      <x:c r="DB1435" t="str">
        <x:f>IF(L1435="","",IF(AND(COUNT(CU1435:DA1435)=7,OR(CU1435=0,CU1435=1,CU1435=2),OR(CV1435=0,CV1435=1,CV1435=2),OR(CW1435=0,CW1435=1,CW1435=2),OR(CX1435=0,CX1435=1,CX1435=2),OR(CY1435=0,CY1435=1,CY1435=2),OR(CZ1435=0,CZ1435=1,CZ1435=2),OR(DA1435=0,DA1435=1,DA1435=2)),SUM(CU1435:DA1435),""))</x:f>
      </x:c>
      <x:c r="DC1435" t="str">
        <x:f>IF(DB1435="","",ROUND(DB1435/14*10,1))</x:f>
      </x:c>
      <x:c r="DD1435" t="str">
        <x:v>Pending</x:v>
      </x:c>
      <x:c r="DE1435" t="str">
        <x:f>IF(L1435="","",IF(DC1435="","Pending",IF(DD1435="Yes","CONDITIONAL — safety override",IF(DC1435&gt;=8,"HIGH",IF(DC1435&gt;=5,"CONDITIONAL","LOW")))))</x:f>
        <x:v>Pending</x:v>
      </x:c>
      <x:c r="DF1435" t="str">
        <x:v>Pending screening and full-text appraisal; no transferability judgment made at identification.</x:v>
      </x:c>
      <x:c r="DG1435"/>
      <x:c r="DH1435"/>
      <x:c r="DI1435"/>
      <x:c r="DJ1435"/>
      <x:c r="DK1435"/>
      <x:c r="DL1435"/>
      <x:c r="DM1435"/>
      <x:c r="DN1435"/>
      <x:c r="DO1435"/>
      <x:c r="DP1435"/>
      <x:c r="DQ1435"/>
      <x:c r="DR1435"/>
      <x:c r="DS1435"/>
      <x:c r="DT1435"/>
      <x:c r="DU1435"/>
      <x:c r="DV1435"/>
      <x:c r="DW1435"/>
      <x:c r="DX1435"/>
      <x:c r="DY1435"/>
      <x:c r="DZ1435" t="str">
        <x:v>Title/abstract screening alone does not establish effectiveness, causality, methodological quality, transferability to Brazilian public safety or an institutional recommendation.</x:v>
      </x:c>
      <x:c r="EA1435" t="str">
        <x:v>Pending</x:v>
      </x:c>
      <x:c r="EB1435" t="str">
        <x:f>IF(L1435="","",IF(EC1435="READY","Yes","No / Pending"))</x:f>
        <x:v>No / Pending</x:v>
      </x:c>
      <x:c r="EC1435" t="str">
        <x:f>IF(L1435="","",IF(OR(ISNUMBER(SEARCH("Retracted Publication",Q1435)),CM1435="Retracted",CN1435="Retracted",CM1435="Expression of Concern",CN1435="Expression of Concern",F1435="Not used",CG1435="Critical",CH1435="High",CH1435="Critical"),"BLOCKED — integrity or use restriction",IF(AND(CJ1435="Yes",CK1435="Yes",CL1435="Yes"),IF(AND(CM1435="Clear",CN1435="Verified — clear"),IF(AND(AND(LEN(TRIM(CF1435))&gt;0,LEFT(LOWER(TRIM(CF1435)),7)&lt;&gt;"pending"),OR(CG1435="High",CG1435="Moderate"),OR(CH1435="Low",CH1435="Some concerns",CH1435="Not applicable")),IF(AND(DD1435="No",OR(DE1435="HIGH",DE1435="CONDITIONAL"),AND(LEN(TRIM(DF1435))&gt;0,LEFT(LOWER(TRIM(DF1435)),7)&lt;&gt;"pending")),IF(AND(AND(LEN(TRIM(DT1435))&gt;0,LEFT(LOWER(TRIM(DT1435)),7)&lt;&gt;"pending"),AND(LEN(TRIM(DU1435))&gt;0,LEFT(LOWER(TRIM(DU1435)),7)&lt;&gt;"pending"),OR(AND(LEN(TRIM(DV1435))&gt;0,LEFT(LOWER(TRIM(DV1435)),7)&lt;&gt;"pending"),AND(LEN(TRIM(DW1435))&gt;0,LEFT(LOWER(TRIM(DW1435)),7)&lt;&gt;"pending")),AND(LEN(TRIM(DX1435))&gt;0,LEFT(LOWER(TRIM(DX1435)),7)&lt;&gt;"pending")),IF(AND(F1435="Claim-ready",OR(EA1435="Strong",EA1435="Moderate"),AND(LEN(TRIM(G1435))&gt;0,LEFT(LOWER(TRIM(G1435)),7)&lt;&gt;"pending"),G1435&lt;&gt;"No substantive use decision is permitted from identification metadata alone.",AND(LEN(TRIM(DZ1435))&gt;0,LEFT(LOWER(TRIM(DZ1435)),7)&lt;&gt;"pending"),DZ1435&lt;&gt;"Identification metadata alone does not permit any substantive scientific, causal, operational, or institutional claim.",AND(LEN(TRIM(EI1435))&gt;0,LEFT(LOWER(TRIM(EI1435)),7)&lt;&gt;"pending"),ISNUMBER(EH1435),EH1435&gt;0),"READY","PENDING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5" t="str">
        <x:v>Pending</x:v>
      </x:c>
      <x:c r="EE1435"/>
      <x:c r="EF1435" t="str">
        <x:v>Pending</x:v>
      </x:c>
      <x:c r="EG1435" t="str">
        <x:v>Pending</x:v>
      </x:c>
      <x:c r="EH1435"/>
      <x:c r="EI1435" s="501"/>
      <x:c r="EJ1435"/>
      <x:c r="EK1435" t="str">
        <x:v>Pending</x:v>
      </x:c>
      <x:c r="EL1435" t="n">
        <x:v>46272</x:v>
      </x:c>
      <x:c r="EM1435" t="str">
        <x:v>Production PubMed record imported and reconciled to Zotero item 3H5TW44V;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35" t="n">
        <x:f>IF(L1435="","",(IF(N1435&lt;&gt;"",1,0)+IF(O1435&lt;&gt;"",1,0)+IF(AJ1435&lt;&gt;"",1,0)+IF(AU1435&lt;&gt;"",1,0)+IF(BE1435&lt;&gt;"",1,0)+IF(CF1435&lt;&gt;"",1,0)+IF(CJ1435="Yes",1,0)+IF(CL1435="Yes",1,0)+IF(DE1435&lt;&gt;"Pending",1,0)+IF(F1435&lt;&gt;"",1,0)+IF(DZ1435&lt;&gt;"",1,0)+IF(EI1435&lt;&gt;"",1,0))/12)</x:f>
        <x:v>0.5</x:v>
      </x:c>
    </x:row>
    <x:row r="1436">
      <x:c r="A1436" t="str">
        <x:v>EV-1433</x:v>
      </x:c>
      <x:c r="B1436" t="str">
        <x:v>Integrity check</x:v>
      </x:c>
      <x:c r="C1436" t="str">
        <x:f>IF(L1436="","",IF(LEFT(EC1436,7)="BLOCKED","🔴 Do not use for conclusion",IF(EB1436="Yes","🟢 Claim-ready","🟡 Caution / context")))</x:f>
        <x:v>🟡 Caution / context</x:v>
      </x:c>
      <x:c r="D1436" t="str">
        <x:f>IF(L1436="","",EC1436)</x:f>
        <x:v>PENDING — appropriate appraisal</x:v>
      </x:c>
      <x:c r="E1436" t="str">
        <x:v>P2 — High</x:v>
      </x:c>
      <x:c r="F1436" t="str">
        <x:v>Pending</x:v>
      </x:c>
      <x:c r="G1436" t="str">
        <x:v>Title/abstract identify an explicit tactical/public-safety context and readiness domain; retain for full-text assessment.</x:v>
      </x:c>
      <x:c r="H1436" t="str">
        <x:v>Obtain and review lawful full text; confirm human adjudication; then select a design-specific appraisal instrument.</x:v>
      </x:c>
      <x:c r="I1436"/>
      <x:c r="J1436" t="str">
        <x:v>A — Core</x:v>
      </x:c>
      <x:c r="K1436" t="str">
        <x:v>IDENTIFIED</x:v>
      </x:c>
      <x:c r="L1436" t="str">
        <x:v>Effects of sleep deprivation on performance of Naval seamen: I. Total sleep deprivation on performance.</x:v>
      </x:c>
      <x:c r="M1436"/>
      <x:c r="N1436" t="str">
        <x:v>How, J M; Foo, S C; Low, E; Wong, T M; Vijayan, A; Siew, M G; Kanapathy, R</x:v>
      </x:c>
      <x:c r="O1436" t="n">
        <x:v>1994</x:v>
      </x:c>
      <x:c r="P1436" t="str">
        <x:v>Annals of the Academy of Medicine, Singapore</x:v>
      </x:c>
      <x:c r="Q1436" t="str">
        <x:v>Journal Article; Research Support, Non-U.S. Gov't</x:v>
      </x:c>
      <x:c r="R1436" t="str">
        <x:v>Unclear</x:v>
      </x:c>
      <x:c r="S1436" t="str">
        <x:v>Unknown</x:v>
      </x:c>
      <x:c r="T1436" t="str">
        <x:v>eng</x:v>
      </x:c>
      <x:c r="U1436" t="str">
        <x:v>https://pubmed.ncbi.nlm.nih.gov/7847745/</x:v>
      </x:c>
      <x:c r="V1436" t="str"/>
      <x:c r="W1436" t="str">
        <x:f>IF(V1436="","",LOWER(SUBSTITUTE(SUBSTITUTE(SUBSTITUTE(SUBSTITUTE(TRIM(V1436),"https://doi.org/",""),"http://doi.org/",""),"https://dx.doi.org/",""),"doi:","")))</x:f>
      </x:c>
      <x:c r="X1436" t="str">
        <x:v>7847745</x:v>
      </x:c>
      <x:c r="Y1436" t="str"/>
      <x:c r="Z1436"/>
      <x:c r="AA1436" t="str">
        <x:v>PubMed/MEDLINE</x:v>
      </x:c>
      <x:c r="AB1436" t="str">
        <x:v>PUBMED-A-v1.0-2026-08-28</x:v>
      </x:c>
      <x:c r="AC1436" t="str">
        <x:v>SP-PUBMED-A-20260828</x:v>
      </x:c>
      <x:c r="AD1436" s="499" t="n">
        <x:v>46262</x:v>
      </x:c>
      <x:c r="AE1436" s="499" t="n">
        <x:v>46272</x:v>
      </x:c>
      <x:c r="AF1436" t="str">
        <x:v>9GI2D3WJ</x:v>
      </x:c>
      <x:c r="AG1436"/>
      <x:c r="AH1436" t="str">
        <x:v>Tactical Athlete → Operational Readiness Brazil</x:v>
      </x:c>
      <x:c r="AI1436" t="str">
        <x:v>evidence-family:A</x:v>
      </x:c>
      <x:c r="AJ1436"/>
      <x:c r="AK1436" t="str">
        <x:f>IF(AJ1436="","",IF(OR(LOWER(AJ1436)="brazil",LOWER(AJ1436)="brasil"),"Yes","No"))</x:f>
      </x:c>
      <x:c r="AL1436"/>
      <x:c r="AM1436"/>
      <x:c r="AN1436"/>
      <x:c r="AO1436"/>
      <x:c r="AP1436"/>
      <x:c r="AQ1436"/>
      <x:c r="AR1436"/>
      <x:c r="AS1436"/>
      <x:c r="AT1436"/>
      <x:c r="AU1436"/>
      <x:c r="AV1436"/>
      <x:c r="AW1436"/>
      <x:c r="AX1436"/>
      <x:c r="AY1436"/>
      <x:c r="AZ1436"/>
      <x:c r="BA1436"/>
      <x:c r="BB1436"/>
      <x:c r="BC1436"/>
      <x:c r="BD1436"/>
      <x:c r="BE1436"/>
      <x:c r="BF1436"/>
      <x:c r="BG1436"/>
      <x:c r="BH1436"/>
      <x:c r="BI1436"/>
      <x:c r="BJ1436"/>
      <x:c r="BK1436"/>
      <x:c r="BL1436"/>
      <x:c r="BM1436"/>
      <x:c r="BN1436"/>
      <x:c r="BO1436"/>
      <x:c r="BP1436"/>
      <x:c r="BQ1436"/>
      <x:c r="BR1436"/>
      <x:c r="BS1436"/>
      <x:c r="BT1436"/>
      <x:c r="BU1436"/>
      <x:c r="BV1436"/>
      <x:c r="BW1436"/>
      <x:c r="BX1436"/>
      <x:c r="BY1436"/>
      <x:c r="BZ1436"/>
      <x:c r="CA1436"/>
      <x:c r="CB1436"/>
      <x:c r="CC1436"/>
      <x:c r="CD1436"/>
      <x:c r="CE1436"/>
      <x:c r="CF1436"/>
      <x:c r="CG1436"/>
      <x:c r="CH1436"/>
      <x:c r="CI1436"/>
      <x:c r="CJ1436" t="str">
        <x:v>Yes</x:v>
      </x:c>
      <x:c r="CK1436" t="str">
        <x:v>Yes</x:v>
      </x:c>
      <x:c r="CL1436" t="str">
        <x:v>Yes</x:v>
      </x:c>
      <x:c r="CM1436" t="str">
        <x:v>Clear</x:v>
      </x:c>
      <x:c r="CN1436" t="str">
        <x:v>Verified — clear</x:v>
      </x:c>
      <x:c r="CO1436" t="n">
        <x:v>46272</x:v>
      </x:c>
      <x:c r="CP1436" t="str">
        <x:v>https://pubmed.ncbi.nlm.nih.gov/7847745/</x:v>
      </x:c>
      <x:c r="CQ1436"/>
      <x:c r="CR1436"/>
      <x:c r="CS1436"/>
      <x:c r="CT1436"/>
      <x:c r="CU1436"/>
      <x:c r="CV1436"/>
      <x:c r="CW1436"/>
      <x:c r="CX1436"/>
      <x:c r="CY1436"/>
      <x:c r="CZ1436"/>
      <x:c r="DA1436"/>
      <x:c r="DB1436" t="str">
        <x:f>IF(L1436="","",IF(AND(COUNT(CU1436:DA1436)=7,OR(CU1436=0,CU1436=1,CU1436=2),OR(CV1436=0,CV1436=1,CV1436=2),OR(CW1436=0,CW1436=1,CW1436=2),OR(CX1436=0,CX1436=1,CX1436=2),OR(CY1436=0,CY1436=1,CY1436=2),OR(CZ1436=0,CZ1436=1,CZ1436=2),OR(DA1436=0,DA1436=1,DA1436=2)),SUM(CU1436:DA1436),""))</x:f>
      </x:c>
      <x:c r="DC1436" t="str">
        <x:f>IF(DB1436="","",ROUND(DB1436/14*10,1))</x:f>
      </x:c>
      <x:c r="DD1436" t="str">
        <x:v>Pending</x:v>
      </x:c>
      <x:c r="DE1436" t="str">
        <x:f>IF(L1436="","",IF(DC1436="","Pending",IF(DD1436="Yes","CONDITIONAL — safety override",IF(DC1436&gt;=8,"HIGH",IF(DC1436&gt;=5,"CONDITIONAL","LOW")))))</x:f>
        <x:v>Pending</x:v>
      </x:c>
      <x:c r="DF1436" t="str">
        <x:v>Pending screening and full-text appraisal; no transferability judgment made at identification.</x:v>
      </x:c>
      <x:c r="DG1436"/>
      <x:c r="DH1436"/>
      <x:c r="DI1436"/>
      <x:c r="DJ1436"/>
      <x:c r="DK1436"/>
      <x:c r="DL1436"/>
      <x:c r="DM1436"/>
      <x:c r="DN1436"/>
      <x:c r="DO1436"/>
      <x:c r="DP1436"/>
      <x:c r="DQ1436"/>
      <x:c r="DR1436"/>
      <x:c r="DS1436"/>
      <x:c r="DT1436"/>
      <x:c r="DU1436"/>
      <x:c r="DV1436"/>
      <x:c r="DW1436"/>
      <x:c r="DX1436"/>
      <x:c r="DY1436"/>
      <x:c r="DZ1436" t="str">
        <x:v>Title/abstract screening alone does not establish effectiveness, causality, methodological quality, transferability to Brazilian public safety or an institutional recommendation.</x:v>
      </x:c>
      <x:c r="EA1436" t="str">
        <x:v>Pending</x:v>
      </x:c>
      <x:c r="EB1436" t="str">
        <x:f>IF(L1436="","",IF(EC1436="READY","Yes","No / Pending"))</x:f>
        <x:v>No / Pending</x:v>
      </x:c>
      <x:c r="EC1436" t="str">
        <x:f>IF(L1436="","",IF(OR(ISNUMBER(SEARCH("Retracted Publication",Q1436)),CM1436="Retracted",CN1436="Retracted",CM1436="Expression of Concern",CN1436="Expression of Concern",F1436="Not used",CG1436="Critical",CH1436="High",CH1436="Critical"),"BLOCKED — integrity or use restriction",IF(AND(CJ1436="Yes",CK1436="Yes",CL1436="Yes"),IF(AND(CM1436="Clear",CN1436="Verified — clear"),IF(AND(AND(LEN(TRIM(CF1436))&gt;0,LEFT(LOWER(TRIM(CF1436)),7)&lt;&gt;"pending"),OR(CG1436="High",CG1436="Moderate"),OR(CH1436="Low",CH1436="Some concerns",CH1436="Not applicable")),IF(AND(DD1436="No",OR(DE1436="HIGH",DE1436="CONDITIONAL"),AND(LEN(TRIM(DF1436))&gt;0,LEFT(LOWER(TRIM(DF1436)),7)&lt;&gt;"pending")),IF(AND(AND(LEN(TRIM(DT1436))&gt;0,LEFT(LOWER(TRIM(DT1436)),7)&lt;&gt;"pending"),AND(LEN(TRIM(DU1436))&gt;0,LEFT(LOWER(TRIM(DU1436)),7)&lt;&gt;"pending"),OR(AND(LEN(TRIM(DV1436))&gt;0,LEFT(LOWER(TRIM(DV1436)),7)&lt;&gt;"pending"),AND(LEN(TRIM(DW1436))&gt;0,LEFT(LOWER(TRIM(DW1436)),7)&lt;&gt;"pending")),AND(LEN(TRIM(DX1436))&gt;0,LEFT(LOWER(TRIM(DX1436)),7)&lt;&gt;"pending")),IF(AND(F1436="Claim-ready",OR(EA1436="Strong",EA1436="Moderate"),AND(LEN(TRIM(G1436))&gt;0,LEFT(LOWER(TRIM(G1436)),7)&lt;&gt;"pending"),G1436&lt;&gt;"No substantive use decision is permitted from identification metadata alone.",AND(LEN(TRIM(DZ1436))&gt;0,LEFT(LOWER(TRIM(DZ1436)),7)&lt;&gt;"pending"),DZ1436&lt;&gt;"Identification metadata alone does not permit any substantive scientific, causal, operational, or institutional claim.",AND(LEN(TRIM(EI1436))&gt;0,LEFT(LOWER(TRIM(EI1436)),7)&lt;&gt;"pending"),ISNUMBER(EH1436),EH1436&gt;0),"READY","PENDING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6" t="str">
        <x:v>Pending</x:v>
      </x:c>
      <x:c r="EE1436"/>
      <x:c r="EF1436" t="str">
        <x:v>Pending</x:v>
      </x:c>
      <x:c r="EG1436" t="str">
        <x:v>Pending</x:v>
      </x:c>
      <x:c r="EH1436"/>
      <x:c r="EI1436" s="501"/>
      <x:c r="EJ1436"/>
      <x:c r="EK1436" t="str">
        <x:v>Pending</x:v>
      </x:c>
      <x:c r="EL1436" t="n">
        <x:v>46272</x:v>
      </x:c>
      <x:c r="EM1436" t="str">
        <x:v>Production PubMed record imported and reconciled to Zotero item 9GI2D3WJ;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36" t="n">
        <x:f>IF(L1436="","",(IF(N1436&lt;&gt;"",1,0)+IF(O1436&lt;&gt;"",1,0)+IF(AJ1436&lt;&gt;"",1,0)+IF(AU1436&lt;&gt;"",1,0)+IF(BE1436&lt;&gt;"",1,0)+IF(CF1436&lt;&gt;"",1,0)+IF(CJ1436="Yes",1,0)+IF(CL1436="Yes",1,0)+IF(DE1436&lt;&gt;"Pending",1,0)+IF(F1436&lt;&gt;"",1,0)+IF(DZ1436&lt;&gt;"",1,0)+IF(EI1436&lt;&gt;"",1,0))/12)</x:f>
        <x:v>0.5</x:v>
      </x:c>
    </x:row>
    <x:row r="1437">
      <x:c r="A1437" t="str">
        <x:v>EV-1434</x:v>
      </x:c>
      <x:c r="B1437" t="str">
        <x:v>Integrity check</x:v>
      </x:c>
      <x:c r="C1437" t="str">
        <x:f>IF(L1437="","",IF(LEFT(EC1437,7)="BLOCKED","🔴 Do not use for conclusion",IF(EB1437="Yes","🟢 Claim-ready","🟡 Caution / context")))</x:f>
        <x:v>🟡 Caution / context</x:v>
      </x:c>
      <x:c r="D1437" t="str">
        <x:f>IF(L1437="","",EC1437)</x:f>
        <x:v>PENDING — appropriate appraisal</x:v>
      </x:c>
      <x:c r="E1437" t="str">
        <x:v>P2 — High</x:v>
      </x:c>
      <x:c r="F1437" t="str">
        <x:v>Pending</x:v>
      </x:c>
      <x:c r="G1437" t="str">
        <x:v>Title/abstract identify an explicit tactical/public-safety context and readiness domain; retain for full-text assessment.</x:v>
      </x:c>
      <x:c r="H1437" t="str">
        <x:v>Obtain and review lawful full text; confirm human adjudication; then select a design-specific appraisal instrument.</x:v>
      </x:c>
      <x:c r="I1437"/>
      <x:c r="J1437" t="str">
        <x:v>A — Core</x:v>
      </x:c>
      <x:c r="K1437" t="str">
        <x:v>IDENTIFIED</x:v>
      </x:c>
      <x:c r="L1437" t="str">
        <x:v>[Epidemic-control support for the combat operations of the Soviet troops in Afghanistan in light of the experience of World War II].</x:v>
      </x:c>
      <x:c r="M1437"/>
      <x:c r="N1437" t="str">
        <x:v>Perepelkin, V S; Kashirin, I A</x:v>
      </x:c>
      <x:c r="O1437" t="n">
        <x:v>1995</x:v>
      </x:c>
      <x:c r="P1437" t="str">
        <x:v>Voenno-meditsinskii zhurnal</x:v>
      </x:c>
      <x:c r="Q1437" t="str">
        <x:v>English Abstract; Historical Article; Journal Article</x:v>
      </x:c>
      <x:c r="R1437" t="str">
        <x:v>Unclear</x:v>
      </x:c>
      <x:c r="S1437" t="str">
        <x:v>Unknown</x:v>
      </x:c>
      <x:c r="T1437" t="str">
        <x:v>rus</x:v>
      </x:c>
      <x:c r="U1437" t="str">
        <x:v>https://pubmed.ncbi.nlm.nih.gov/7645294/</x:v>
      </x:c>
      <x:c r="V1437" t="str"/>
      <x:c r="W1437" t="str">
        <x:f>IF(V1437="","",LOWER(SUBSTITUTE(SUBSTITUTE(SUBSTITUTE(SUBSTITUTE(TRIM(V1437),"https://doi.org/",""),"http://doi.org/",""),"https://dx.doi.org/",""),"doi:","")))</x:f>
      </x:c>
      <x:c r="X1437" t="str">
        <x:v>7645294</x:v>
      </x:c>
      <x:c r="Y1437" t="str"/>
      <x:c r="Z1437"/>
      <x:c r="AA1437" t="str">
        <x:v>PubMed/MEDLINE</x:v>
      </x:c>
      <x:c r="AB1437" t="str">
        <x:v>PUBMED-A-v1.0-2026-08-28</x:v>
      </x:c>
      <x:c r="AC1437" t="str">
        <x:v>SP-PUBMED-A-20260828</x:v>
      </x:c>
      <x:c r="AD1437" s="499" t="n">
        <x:v>46262</x:v>
      </x:c>
      <x:c r="AE1437" s="499" t="n">
        <x:v>46272</x:v>
      </x:c>
      <x:c r="AF1437" t="str">
        <x:v>FEVCB95V</x:v>
      </x:c>
      <x:c r="AG1437"/>
      <x:c r="AH1437" t="str">
        <x:v>Tactical Athlete → Operational Readiness Brazil</x:v>
      </x:c>
      <x:c r="AI1437" t="str">
        <x:v>evidence-family:A</x:v>
      </x:c>
      <x:c r="AJ1437"/>
      <x:c r="AK1437" t="str">
        <x:f>IF(AJ1437="","",IF(OR(LOWER(AJ1437)="brazil",LOWER(AJ1437)="brasil"),"Yes","No"))</x:f>
      </x:c>
      <x:c r="AL1437"/>
      <x:c r="AM1437"/>
      <x:c r="AN1437"/>
      <x:c r="AO1437"/>
      <x:c r="AP1437"/>
      <x:c r="AQ1437"/>
      <x:c r="AR1437"/>
      <x:c r="AS1437"/>
      <x:c r="AT1437"/>
      <x:c r="AU1437"/>
      <x:c r="AV1437"/>
      <x:c r="AW1437"/>
      <x:c r="AX1437"/>
      <x:c r="AY1437"/>
      <x:c r="AZ1437"/>
      <x:c r="BA1437"/>
      <x:c r="BB1437"/>
      <x:c r="BC1437"/>
      <x:c r="BD1437"/>
      <x:c r="BE1437"/>
      <x:c r="BF1437"/>
      <x:c r="BG1437"/>
      <x:c r="BH1437"/>
      <x:c r="BI1437"/>
      <x:c r="BJ1437"/>
      <x:c r="BK1437"/>
      <x:c r="BL1437"/>
      <x:c r="BM1437"/>
      <x:c r="BN1437"/>
      <x:c r="BO1437"/>
      <x:c r="BP1437"/>
      <x:c r="BQ1437"/>
      <x:c r="BR1437"/>
      <x:c r="BS1437"/>
      <x:c r="BT1437"/>
      <x:c r="BU1437"/>
      <x:c r="BV1437"/>
      <x:c r="BW1437"/>
      <x:c r="BX1437"/>
      <x:c r="BY1437"/>
      <x:c r="BZ1437"/>
      <x:c r="CA1437"/>
      <x:c r="CB1437"/>
      <x:c r="CC1437"/>
      <x:c r="CD1437"/>
      <x:c r="CE1437"/>
      <x:c r="CF1437"/>
      <x:c r="CG1437"/>
      <x:c r="CH1437"/>
      <x:c r="CI1437"/>
      <x:c r="CJ1437" t="str">
        <x:v>Yes</x:v>
      </x:c>
      <x:c r="CK1437" t="str">
        <x:v>Yes</x:v>
      </x:c>
      <x:c r="CL1437" t="str">
        <x:v>Yes</x:v>
      </x:c>
      <x:c r="CM1437" t="str">
        <x:v>Clear</x:v>
      </x:c>
      <x:c r="CN1437" t="str">
        <x:v>Verified — clear</x:v>
      </x:c>
      <x:c r="CO1437" t="n">
        <x:v>46272</x:v>
      </x:c>
      <x:c r="CP1437" t="str">
        <x:v>https://pubmed.ncbi.nlm.nih.gov/7645294/</x:v>
      </x:c>
      <x:c r="CQ1437"/>
      <x:c r="CR1437"/>
      <x:c r="CS1437"/>
      <x:c r="CT1437"/>
      <x:c r="CU1437"/>
      <x:c r="CV1437"/>
      <x:c r="CW1437"/>
      <x:c r="CX1437"/>
      <x:c r="CY1437"/>
      <x:c r="CZ1437"/>
      <x:c r="DA1437"/>
      <x:c r="DB1437" t="str">
        <x:f>IF(L1437="","",IF(AND(COUNT(CU1437:DA1437)=7,OR(CU1437=0,CU1437=1,CU1437=2),OR(CV1437=0,CV1437=1,CV1437=2),OR(CW1437=0,CW1437=1,CW1437=2),OR(CX1437=0,CX1437=1,CX1437=2),OR(CY1437=0,CY1437=1,CY1437=2),OR(CZ1437=0,CZ1437=1,CZ1437=2),OR(DA1437=0,DA1437=1,DA1437=2)),SUM(CU1437:DA1437),""))</x:f>
      </x:c>
      <x:c r="DC1437" t="str">
        <x:f>IF(DB1437="","",ROUND(DB1437/14*10,1))</x:f>
      </x:c>
      <x:c r="DD1437" t="str">
        <x:v>Pending</x:v>
      </x:c>
      <x:c r="DE1437" t="str">
        <x:f>IF(L1437="","",IF(DC1437="","Pending",IF(DD1437="Yes","CONDITIONAL — safety override",IF(DC1437&gt;=8,"HIGH",IF(DC1437&gt;=5,"CONDITIONAL","LOW")))))</x:f>
        <x:v>Pending</x:v>
      </x:c>
      <x:c r="DF1437" t="str">
        <x:v>Pending screening and full-text appraisal; no transferability judgment made at identification.</x:v>
      </x:c>
      <x:c r="DG1437"/>
      <x:c r="DH1437"/>
      <x:c r="DI1437"/>
      <x:c r="DJ1437"/>
      <x:c r="DK1437"/>
      <x:c r="DL1437"/>
      <x:c r="DM1437"/>
      <x:c r="DN1437"/>
      <x:c r="DO1437"/>
      <x:c r="DP1437"/>
      <x:c r="DQ1437"/>
      <x:c r="DR1437"/>
      <x:c r="DS1437"/>
      <x:c r="DT1437"/>
      <x:c r="DU1437"/>
      <x:c r="DV1437"/>
      <x:c r="DW1437"/>
      <x:c r="DX1437"/>
      <x:c r="DY1437"/>
      <x:c r="DZ1437" t="str">
        <x:v>Title/abstract screening alone does not establish effectiveness, causality, methodological quality, transferability to Brazilian public safety or an institutional recommendation.</x:v>
      </x:c>
      <x:c r="EA1437" t="str">
        <x:v>Pending</x:v>
      </x:c>
      <x:c r="EB1437" t="str">
        <x:f>IF(L1437="","",IF(EC1437="READY","Yes","No / Pending"))</x:f>
        <x:v>No / Pending</x:v>
      </x:c>
      <x:c r="EC1437" t="str">
        <x:f>IF(L1437="","",IF(OR(ISNUMBER(SEARCH("Retracted Publication",Q1437)),CM1437="Retracted",CN1437="Retracted",CM1437="Expression of Concern",CN1437="Expression of Concern",F1437="Not used",CG1437="Critical",CH1437="High",CH1437="Critical"),"BLOCKED — integrity or use restriction",IF(AND(CJ1437="Yes",CK1437="Yes",CL1437="Yes"),IF(AND(CM1437="Clear",CN1437="Verified — clear"),IF(AND(AND(LEN(TRIM(CF1437))&gt;0,LEFT(LOWER(TRIM(CF1437)),7)&lt;&gt;"pending"),OR(CG1437="High",CG1437="Moderate"),OR(CH1437="Low",CH1437="Some concerns",CH1437="Not applicable")),IF(AND(DD1437="No",OR(DE1437="HIGH",DE1437="CONDITIONAL"),AND(LEN(TRIM(DF1437))&gt;0,LEFT(LOWER(TRIM(DF1437)),7)&lt;&gt;"pending")),IF(AND(AND(LEN(TRIM(DT1437))&gt;0,LEFT(LOWER(TRIM(DT1437)),7)&lt;&gt;"pending"),AND(LEN(TRIM(DU1437))&gt;0,LEFT(LOWER(TRIM(DU1437)),7)&lt;&gt;"pending"),OR(AND(LEN(TRIM(DV1437))&gt;0,LEFT(LOWER(TRIM(DV1437)),7)&lt;&gt;"pending"),AND(LEN(TRIM(DW1437))&gt;0,LEFT(LOWER(TRIM(DW1437)),7)&lt;&gt;"pending")),AND(LEN(TRIM(DX1437))&gt;0,LEFT(LOWER(TRIM(DX1437)),7)&lt;&gt;"pending")),IF(AND(F1437="Claim-ready",OR(EA1437="Strong",EA1437="Moderate"),AND(LEN(TRIM(G1437))&gt;0,LEFT(LOWER(TRIM(G1437)),7)&lt;&gt;"pending"),G1437&lt;&gt;"No substantive use decision is permitted from identification metadata alone.",AND(LEN(TRIM(DZ1437))&gt;0,LEFT(LOWER(TRIM(DZ1437)),7)&lt;&gt;"pending"),DZ1437&lt;&gt;"Identification metadata alone does not permit any substantive scientific, causal, operational, or institutional claim.",AND(LEN(TRIM(EI1437))&gt;0,LEFT(LOWER(TRIM(EI1437)),7)&lt;&gt;"pending"),ISNUMBER(EH1437),EH1437&gt;0),"READY","PENDING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7" t="str">
        <x:v>Pending</x:v>
      </x:c>
      <x:c r="EE1437"/>
      <x:c r="EF1437" t="str">
        <x:v>Pending</x:v>
      </x:c>
      <x:c r="EG1437" t="str">
        <x:v>Pending</x:v>
      </x:c>
      <x:c r="EH1437"/>
      <x:c r="EI1437" s="501"/>
      <x:c r="EJ1437"/>
      <x:c r="EK1437" t="str">
        <x:v>Pending</x:v>
      </x:c>
      <x:c r="EL1437" t="n">
        <x:v>46272</x:v>
      </x:c>
      <x:c r="EM1437" t="str">
        <x:v>Production PubMed record imported and reconciled to Zotero item FEVCB95V;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37" t="n">
        <x:f>IF(L1437="","",(IF(N1437&lt;&gt;"",1,0)+IF(O1437&lt;&gt;"",1,0)+IF(AJ1437&lt;&gt;"",1,0)+IF(AU1437&lt;&gt;"",1,0)+IF(BE1437&lt;&gt;"",1,0)+IF(CF1437&lt;&gt;"",1,0)+IF(CJ1437="Yes",1,0)+IF(CL1437="Yes",1,0)+IF(DE1437&lt;&gt;"Pending",1,0)+IF(F1437&lt;&gt;"",1,0)+IF(DZ1437&lt;&gt;"",1,0)+IF(EI1437&lt;&gt;"",1,0))/12)</x:f>
        <x:v>0.5</x:v>
      </x:c>
    </x:row>
    <x:row r="1438">
      <x:c r="A1438" t="str">
        <x:v>EV-1435</x:v>
      </x:c>
      <x:c r="B1438" t="str">
        <x:v>Integrity check</x:v>
      </x:c>
      <x:c r="C1438" t="str">
        <x:f>IF(L1438="","",IF(LEFT(EC1438,7)="BLOCKED","🔴 Do not use for conclusion",IF(EB1438="Yes","🟢 Claim-ready","🟡 Caution / context")))</x:f>
        <x:v>🟡 Caution / context</x:v>
      </x:c>
      <x:c r="D1438" t="str">
        <x:f>IF(L1438="","",EC1438)</x:f>
        <x:v>PENDING — appropriate appraisal</x:v>
      </x:c>
      <x:c r="E1438" t="str">
        <x:v>P2 — High</x:v>
      </x:c>
      <x:c r="F1438" t="str">
        <x:v>Pending</x:v>
      </x:c>
      <x:c r="G1438" t="str">
        <x:v>Title/abstract identify an explicit tactical/public-safety context and readiness domain; retain for full-text assessment.</x:v>
      </x:c>
      <x:c r="H1438" t="str">
        <x:v>Obtain and review lawful full text; confirm human adjudication; then select a design-specific appraisal instrument.</x:v>
      </x:c>
      <x:c r="I1438"/>
      <x:c r="J1438" t="str">
        <x:v>B — APHT / Medical Readiness</x:v>
      </x:c>
      <x:c r="K1438" t="str">
        <x:v>IDENTIFIED</x:v>
      </x:c>
      <x:c r="L1438" t="str">
        <x:v>[Method of training and of performing special tactical medical instruction with a medical battalion].</x:v>
      </x:c>
      <x:c r="M1438"/>
      <x:c r="N1438" t="str">
        <x:v>Kizima, N L; Kotelenets, V N</x:v>
      </x:c>
      <x:c r="O1438" t="n">
        <x:v>1981</x:v>
      </x:c>
      <x:c r="P1438" t="str">
        <x:v>Voenno-meditsinskii zhurnal</x:v>
      </x:c>
      <x:c r="Q1438" t="str">
        <x:v>Journal Article</x:v>
      </x:c>
      <x:c r="R1438" t="str">
        <x:v>Unclear</x:v>
      </x:c>
      <x:c r="S1438" t="str">
        <x:v>Unknown</x:v>
      </x:c>
      <x:c r="T1438" t="str">
        <x:v>rus</x:v>
      </x:c>
      <x:c r="U1438" t="str">
        <x:v>https://pubmed.ncbi.nlm.nih.gov/7269349/</x:v>
      </x:c>
      <x:c r="V1438" t="str"/>
      <x:c r="W1438" t="str">
        <x:f>IF(V1438="","",LOWER(SUBSTITUTE(SUBSTITUTE(SUBSTITUTE(SUBSTITUTE(TRIM(V1438),"https://doi.org/",""),"http://doi.org/",""),"https://dx.doi.org/",""),"doi:","")))</x:f>
      </x:c>
      <x:c r="X1438" t="str">
        <x:v>7269349</x:v>
      </x:c>
      <x:c r="Y1438" t="str"/>
      <x:c r="Z1438"/>
      <x:c r="AA1438" t="str">
        <x:v>PubMed/MEDLINE</x:v>
      </x:c>
      <x:c r="AB1438" t="str">
        <x:v>PUBMED-B-v1.0-2026-08-28</x:v>
      </x:c>
      <x:c r="AC1438" t="str">
        <x:v>SP-PUBMED-B-20260828</x:v>
      </x:c>
      <x:c r="AD1438" s="499" t="n">
        <x:v>46262</x:v>
      </x:c>
      <x:c r="AE1438" s="499" t="n">
        <x:v>46272</x:v>
      </x:c>
      <x:c r="AF1438" t="str">
        <x:v>FSTFNDFU</x:v>
      </x:c>
      <x:c r="AG1438"/>
      <x:c r="AH1438" t="str">
        <x:v>Tactical Athlete → Operational Readiness Brazil</x:v>
      </x:c>
      <x:c r="AI1438" t="str">
        <x:v>evidence-family:B</x:v>
      </x:c>
      <x:c r="AJ1438"/>
      <x:c r="AK1438" t="str">
        <x:f>IF(AJ1438="","",IF(OR(LOWER(AJ1438)="brazil",LOWER(AJ1438)="brasil"),"Yes","No"))</x:f>
      </x:c>
      <x:c r="AL1438"/>
      <x:c r="AM1438"/>
      <x:c r="AN1438"/>
      <x:c r="AO1438"/>
      <x:c r="AP1438"/>
      <x:c r="AQ1438"/>
      <x:c r="AR1438"/>
      <x:c r="AS1438"/>
      <x:c r="AT1438"/>
      <x:c r="AU1438"/>
      <x:c r="AV1438"/>
      <x:c r="AW1438"/>
      <x:c r="AX1438"/>
      <x:c r="AY1438"/>
      <x:c r="AZ1438"/>
      <x:c r="BA1438"/>
      <x:c r="BB1438"/>
      <x:c r="BC1438"/>
      <x:c r="BD1438"/>
      <x:c r="BE1438"/>
      <x:c r="BF1438"/>
      <x:c r="BG1438"/>
      <x:c r="BH1438"/>
      <x:c r="BI1438"/>
      <x:c r="BJ1438"/>
      <x:c r="BK1438"/>
      <x:c r="BL1438"/>
      <x:c r="BM1438"/>
      <x:c r="BN1438"/>
      <x:c r="BO1438"/>
      <x:c r="BP1438"/>
      <x:c r="BQ1438"/>
      <x:c r="BR1438"/>
      <x:c r="BS1438"/>
      <x:c r="BT1438"/>
      <x:c r="BU1438"/>
      <x:c r="BV1438"/>
      <x:c r="BW1438"/>
      <x:c r="BX1438"/>
      <x:c r="BY1438"/>
      <x:c r="BZ1438"/>
      <x:c r="CA1438"/>
      <x:c r="CB1438"/>
      <x:c r="CC1438"/>
      <x:c r="CD1438"/>
      <x:c r="CE1438"/>
      <x:c r="CF1438"/>
      <x:c r="CG1438"/>
      <x:c r="CH1438"/>
      <x:c r="CI1438"/>
      <x:c r="CJ1438" t="str">
        <x:v>Yes</x:v>
      </x:c>
      <x:c r="CK1438" t="str">
        <x:v>Yes</x:v>
      </x:c>
      <x:c r="CL1438" t="str">
        <x:v>Yes</x:v>
      </x:c>
      <x:c r="CM1438" t="str">
        <x:v>Clear</x:v>
      </x:c>
      <x:c r="CN1438" t="str">
        <x:v>Verified — clear</x:v>
      </x:c>
      <x:c r="CO1438" t="n">
        <x:v>46272</x:v>
      </x:c>
      <x:c r="CP1438" t="str">
        <x:v>https://pubmed.ncbi.nlm.nih.gov/7269349/</x:v>
      </x:c>
      <x:c r="CQ1438"/>
      <x:c r="CR1438"/>
      <x:c r="CS1438"/>
      <x:c r="CT1438"/>
      <x:c r="CU1438"/>
      <x:c r="CV1438"/>
      <x:c r="CW1438"/>
      <x:c r="CX1438"/>
      <x:c r="CY1438"/>
      <x:c r="CZ1438"/>
      <x:c r="DA1438"/>
      <x:c r="DB1438" t="str">
        <x:f>IF(L1438="","",IF(AND(COUNT(CU1438:DA1438)=7,OR(CU1438=0,CU1438=1,CU1438=2),OR(CV1438=0,CV1438=1,CV1438=2),OR(CW1438=0,CW1438=1,CW1438=2),OR(CX1438=0,CX1438=1,CX1438=2),OR(CY1438=0,CY1438=1,CY1438=2),OR(CZ1438=0,CZ1438=1,CZ1438=2),OR(DA1438=0,DA1438=1,DA1438=2)),SUM(CU1438:DA1438),""))</x:f>
      </x:c>
      <x:c r="DC1438" t="str">
        <x:f>IF(DB1438="","",ROUND(DB1438/14*10,1))</x:f>
      </x:c>
      <x:c r="DD1438" t="str">
        <x:v>Pending</x:v>
      </x:c>
      <x:c r="DE1438" t="str">
        <x:f>IF(L1438="","",IF(DC1438="","Pending",IF(DD1438="Yes","CONDITIONAL — safety override",IF(DC1438&gt;=8,"HIGH",IF(DC1438&gt;=5,"CONDITIONAL","LOW")))))</x:f>
        <x:v>Pending</x:v>
      </x:c>
      <x:c r="DF1438" t="str">
        <x:v>Pending screening and full-text appraisal; no transferability judgment made at identification.</x:v>
      </x:c>
      <x:c r="DG1438"/>
      <x:c r="DH1438"/>
      <x:c r="DI1438"/>
      <x:c r="DJ1438"/>
      <x:c r="DK1438"/>
      <x:c r="DL1438"/>
      <x:c r="DM1438"/>
      <x:c r="DN1438"/>
      <x:c r="DO1438"/>
      <x:c r="DP1438"/>
      <x:c r="DQ1438"/>
      <x:c r="DR1438"/>
      <x:c r="DS1438"/>
      <x:c r="DT1438"/>
      <x:c r="DU1438"/>
      <x:c r="DV1438"/>
      <x:c r="DW1438"/>
      <x:c r="DX1438"/>
      <x:c r="DY1438"/>
      <x:c r="DZ1438" t="str">
        <x:v>Title/abstract screening alone does not establish effectiveness, causality, methodological quality, transferability to Brazilian public safety or an institutional recommendation.</x:v>
      </x:c>
      <x:c r="EA1438" t="str">
        <x:v>Pending</x:v>
      </x:c>
      <x:c r="EB1438" t="str">
        <x:f>IF(L1438="","",IF(EC1438="READY","Yes","No / Pending"))</x:f>
        <x:v>No / Pending</x:v>
      </x:c>
      <x:c r="EC1438" t="str">
        <x:f>IF(L1438="","",IF(OR(ISNUMBER(SEARCH("Retracted Publication",Q1438)),CM1438="Retracted",CN1438="Retracted",CM1438="Expression of Concern",CN1438="Expression of Concern",F1438="Not used",CG1438="Critical",CH1438="High",CH1438="Critical"),"BLOCKED — integrity or use restriction",IF(AND(CJ1438="Yes",CK1438="Yes",CL1438="Yes"),IF(AND(CM1438="Clear",CN1438="Verified — clear"),IF(AND(AND(LEN(TRIM(CF1438))&gt;0,LEFT(LOWER(TRIM(CF1438)),7)&lt;&gt;"pending"),OR(CG1438="High",CG1438="Moderate"),OR(CH1438="Low",CH1438="Some concerns",CH1438="Not applicable")),IF(AND(DD1438="No",OR(DE1438="HIGH",DE1438="CONDITIONAL"),AND(LEN(TRIM(DF1438))&gt;0,LEFT(LOWER(TRIM(DF1438)),7)&lt;&gt;"pending")),IF(AND(AND(LEN(TRIM(DT1438))&gt;0,LEFT(LOWER(TRIM(DT1438)),7)&lt;&gt;"pending"),AND(LEN(TRIM(DU1438))&gt;0,LEFT(LOWER(TRIM(DU1438)),7)&lt;&gt;"pending"),OR(AND(LEN(TRIM(DV1438))&gt;0,LEFT(LOWER(TRIM(DV1438)),7)&lt;&gt;"pending"),AND(LEN(TRIM(DW1438))&gt;0,LEFT(LOWER(TRIM(DW1438)),7)&lt;&gt;"pending")),AND(LEN(TRIM(DX1438))&gt;0,LEFT(LOWER(TRIM(DX1438)),7)&lt;&gt;"pending")),IF(AND(F1438="Claim-ready",OR(EA1438="Strong",EA1438="Moderate"),AND(LEN(TRIM(G1438))&gt;0,LEFT(LOWER(TRIM(G1438)),7)&lt;&gt;"pending"),G1438&lt;&gt;"No substantive use decision is permitted from identification metadata alone.",AND(LEN(TRIM(DZ1438))&gt;0,LEFT(LOWER(TRIM(DZ1438)),7)&lt;&gt;"pending"),DZ1438&lt;&gt;"Identification metadata alone does not permit any substantive scientific, causal, operational, or institutional claim.",AND(LEN(TRIM(EI1438))&gt;0,LEFT(LOWER(TRIM(EI1438)),7)&lt;&gt;"pending"),ISNUMBER(EH1438),EH1438&gt;0),"READY","PENDING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8" t="str">
        <x:v>Pending</x:v>
      </x:c>
      <x:c r="EE1438"/>
      <x:c r="EF1438" t="str">
        <x:v>Pending</x:v>
      </x:c>
      <x:c r="EG1438" t="str">
        <x:v>Pending</x:v>
      </x:c>
      <x:c r="EH1438"/>
      <x:c r="EI1438" s="501"/>
      <x:c r="EJ1438"/>
      <x:c r="EK1438" t="str">
        <x:v>Pending</x:v>
      </x:c>
      <x:c r="EL1438" t="n">
        <x:v>46272</x:v>
      </x:c>
      <x:c r="EM1438" t="str">
        <x:v>Production PubMed record imported and reconciled to Zotero item FSTFNDFU;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38" t="n">
        <x:f>IF(L1438="","",(IF(N1438&lt;&gt;"",1,0)+IF(O1438&lt;&gt;"",1,0)+IF(AJ1438&lt;&gt;"",1,0)+IF(AU1438&lt;&gt;"",1,0)+IF(BE1438&lt;&gt;"",1,0)+IF(CF1438&lt;&gt;"",1,0)+IF(CJ1438="Yes",1,0)+IF(CL1438="Yes",1,0)+IF(DE1438&lt;&gt;"Pending",1,0)+IF(F1438&lt;&gt;"",1,0)+IF(DZ1438&lt;&gt;"",1,0)+IF(EI1438&lt;&gt;"",1,0))/12)</x:f>
        <x:v>0.5</x:v>
      </x:c>
    </x:row>
    <x:row r="1439">
      <x:c r="A1439" t="str">
        <x:v>EV-1436</x:v>
      </x:c>
      <x:c r="B1439" t="str">
        <x:v>Integrity check</x:v>
      </x:c>
      <x:c r="C1439" t="str">
        <x:f>IF(L1439="","",IF(LEFT(EC1439,7)="BLOCKED","🔴 Do not use for conclusion",IF(EB1439="Yes","🟢 Claim-ready","🟡 Caution / context")))</x:f>
        <x:v>🟡 Caution / context</x:v>
      </x:c>
      <x:c r="D1439" t="str">
        <x:f>IF(L1439="","",EC1439)</x:f>
        <x:v>PENDING — appropriate appraisal</x:v>
      </x:c>
      <x:c r="E1439" t="str">
        <x:v>P3 — Medium</x:v>
      </x:c>
      <x:c r="F1439" t="str">
        <x:v>Pending</x:v>
      </x:c>
      <x:c r="G1439" t="str">
        <x:v>A potentially relevant concept is present, but direct applicability is ambiguous at title/abstract level.</x:v>
      </x:c>
      <x:c r="H1439" t="str">
        <x:v>Human title/abstract adjudication; retrieve full text if relevance remains plausible.</x:v>
      </x:c>
      <x:c r="I1439"/>
      <x:c r="J1439" t="str">
        <x:v>C — Implementation Science</x:v>
      </x:c>
      <x:c r="K1439" t="str">
        <x:v>IDENTIFIED</x:v>
      </x:c>
      <x:c r="L1439" t="str">
        <x:v>An evaluation of program implementation strategies for a rural first-responder system.</x:v>
      </x:c>
      <x:c r="M1439"/>
      <x:c r="N1439" t="str">
        <x:v>Kay, B J; Myrick, J A</x:v>
      </x:c>
      <x:c r="O1439" t="n">
        <x:v>1982</x:v>
      </x:c>
      <x:c r="P1439" t="str">
        <x:v>Journal of community health</x:v>
      </x:c>
      <x:c r="Q1439" t="str">
        <x:v>Journal Article; Research Support, U.S. Gov't, P.H.S.</x:v>
      </x:c>
      <x:c r="R1439" t="str">
        <x:v>Unclear</x:v>
      </x:c>
      <x:c r="S1439" t="str">
        <x:v>Unknown</x:v>
      </x:c>
      <x:c r="T1439" t="str">
        <x:v>eng</x:v>
      </x:c>
      <x:c r="U1439" t="str">
        <x:v>https://pubmed.ncbi.nlm.nih.gov/7166615/</x:v>
      </x:c>
      <x:c r="V1439" t="str">
        <x:v>10.1007/bf01326551</x:v>
      </x:c>
      <x:c r="W1439" t="str">
        <x:f>IF(V1439="","",LOWER(SUBSTITUTE(SUBSTITUTE(SUBSTITUTE(SUBSTITUTE(TRIM(V1439),"https://doi.org/",""),"http://doi.org/",""),"https://dx.doi.org/",""),"doi:","")))</x:f>
        <x:v>10.1007/bf01326551</x:v>
      </x:c>
      <x:c r="X1439" t="str">
        <x:v>7166615</x:v>
      </x:c>
      <x:c r="Y1439" t="str"/>
      <x:c r="Z1439"/>
      <x:c r="AA1439" t="str">
        <x:v>PubMed/MEDLINE</x:v>
      </x:c>
      <x:c r="AB1439" t="str">
        <x:v>PUBMED-C-v1.0-2026-08-28</x:v>
      </x:c>
      <x:c r="AC1439" t="str">
        <x:v>SP-PUBMED-C-20260828</x:v>
      </x:c>
      <x:c r="AD1439" s="499" t="n">
        <x:v>46262</x:v>
      </x:c>
      <x:c r="AE1439" s="499" t="n">
        <x:v>46272</x:v>
      </x:c>
      <x:c r="AF1439" t="str">
        <x:v>888UAF58</x:v>
      </x:c>
      <x:c r="AG1439"/>
      <x:c r="AH1439" t="str">
        <x:v>Tactical Athlete → Operational Readiness Brazil</x:v>
      </x:c>
      <x:c r="AI1439" t="str">
        <x:v>evidence-family:C</x:v>
      </x:c>
      <x:c r="AJ1439"/>
      <x:c r="AK1439" t="str">
        <x:f>IF(AJ1439="","",IF(OR(LOWER(AJ1439)="brazil",LOWER(AJ1439)="brasil"),"Yes","No"))</x:f>
      </x:c>
      <x:c r="AL1439"/>
      <x:c r="AM1439"/>
      <x:c r="AN1439"/>
      <x:c r="AO1439"/>
      <x:c r="AP1439"/>
      <x:c r="AQ1439"/>
      <x:c r="AR1439"/>
      <x:c r="AS1439"/>
      <x:c r="AT1439"/>
      <x:c r="AU1439"/>
      <x:c r="AV1439"/>
      <x:c r="AW1439"/>
      <x:c r="AX1439"/>
      <x:c r="AY1439"/>
      <x:c r="AZ1439"/>
      <x:c r="BA1439"/>
      <x:c r="BB1439"/>
      <x:c r="BC1439"/>
      <x:c r="BD1439"/>
      <x:c r="BE1439"/>
      <x:c r="BF1439"/>
      <x:c r="BG1439"/>
      <x:c r="BH1439"/>
      <x:c r="BI1439"/>
      <x:c r="BJ1439"/>
      <x:c r="BK1439"/>
      <x:c r="BL1439"/>
      <x:c r="BM1439"/>
      <x:c r="BN1439"/>
      <x:c r="BO1439"/>
      <x:c r="BP1439"/>
      <x:c r="BQ1439"/>
      <x:c r="BR1439"/>
      <x:c r="BS1439"/>
      <x:c r="BT1439"/>
      <x:c r="BU1439"/>
      <x:c r="BV1439"/>
      <x:c r="BW1439"/>
      <x:c r="BX1439"/>
      <x:c r="BY1439"/>
      <x:c r="BZ1439"/>
      <x:c r="CA1439"/>
      <x:c r="CB1439"/>
      <x:c r="CC1439"/>
      <x:c r="CD1439"/>
      <x:c r="CE1439"/>
      <x:c r="CF1439"/>
      <x:c r="CG1439"/>
      <x:c r="CH1439"/>
      <x:c r="CI1439"/>
      <x:c r="CJ1439" t="str">
        <x:v>Yes</x:v>
      </x:c>
      <x:c r="CK1439" t="str">
        <x:v>Yes</x:v>
      </x:c>
      <x:c r="CL1439" t="str">
        <x:v>Yes</x:v>
      </x:c>
      <x:c r="CM1439" t="str">
        <x:v>Clear</x:v>
      </x:c>
      <x:c r="CN1439" t="str">
        <x:v>Verified — clear</x:v>
      </x:c>
      <x:c r="CO1439" t="n">
        <x:v>46272</x:v>
      </x:c>
      <x:c r="CP1439" t="str">
        <x:v>https://pubmed.ncbi.nlm.nih.gov/7166615/</x:v>
      </x:c>
      <x:c r="CQ1439"/>
      <x:c r="CR1439"/>
      <x:c r="CS1439"/>
      <x:c r="CT1439"/>
      <x:c r="CU1439"/>
      <x:c r="CV1439"/>
      <x:c r="CW1439"/>
      <x:c r="CX1439"/>
      <x:c r="CY1439"/>
      <x:c r="CZ1439"/>
      <x:c r="DA1439"/>
      <x:c r="DB1439" t="str">
        <x:f>IF(L1439="","",IF(AND(COUNT(CU1439:DA1439)=7,OR(CU1439=0,CU1439=1,CU1439=2),OR(CV1439=0,CV1439=1,CV1439=2),OR(CW1439=0,CW1439=1,CW1439=2),OR(CX1439=0,CX1439=1,CX1439=2),OR(CY1439=0,CY1439=1,CY1439=2),OR(CZ1439=0,CZ1439=1,CZ1439=2),OR(DA1439=0,DA1439=1,DA1439=2)),SUM(CU1439:DA1439),""))</x:f>
      </x:c>
      <x:c r="DC1439" t="str">
        <x:f>IF(DB1439="","",ROUND(DB1439/14*10,1))</x:f>
      </x:c>
      <x:c r="DD1439" t="str">
        <x:v>Pending</x:v>
      </x:c>
      <x:c r="DE1439" t="str">
        <x:f>IF(L1439="","",IF(DC1439="","Pending",IF(DD1439="Yes","CONDITIONAL — safety override",IF(DC1439&gt;=8,"HIGH",IF(DC1439&gt;=5,"CONDITIONAL","LOW")))))</x:f>
        <x:v>Pending</x:v>
      </x:c>
      <x:c r="DF1439" t="str">
        <x:v>Pending screening and full-text appraisal; no transferability judgment made at identification.</x:v>
      </x:c>
      <x:c r="DG1439"/>
      <x:c r="DH1439"/>
      <x:c r="DI1439"/>
      <x:c r="DJ1439"/>
      <x:c r="DK1439"/>
      <x:c r="DL1439"/>
      <x:c r="DM1439"/>
      <x:c r="DN1439"/>
      <x:c r="DO1439"/>
      <x:c r="DP1439"/>
      <x:c r="DQ1439"/>
      <x:c r="DR1439"/>
      <x:c r="DS1439"/>
      <x:c r="DT1439"/>
      <x:c r="DU1439"/>
      <x:c r="DV1439"/>
      <x:c r="DW1439"/>
      <x:c r="DX1439"/>
      <x:c r="DY1439"/>
      <x:c r="DZ1439" t="str">
        <x:v>Title/abstract information is insufficient for a substantive scientific, causal, transferability or institutional claim.</x:v>
      </x:c>
      <x:c r="EA1439" t="str">
        <x:v>Pending</x:v>
      </x:c>
      <x:c r="EB1439" t="str">
        <x:f>IF(L1439="","",IF(EC1439="READY","Yes","No / Pending"))</x:f>
        <x:v>No / Pending</x:v>
      </x:c>
      <x:c r="EC1439" t="str">
        <x:f>IF(L1439="","",IF(OR(ISNUMBER(SEARCH("Retracted Publication",Q1439)),CM1439="Retracted",CN1439="Retracted",CM1439="Expression of Concern",CN1439="Expression of Concern",F1439="Not used",CG1439="Critical",CH1439="High",CH1439="Critical"),"BLOCKED — integrity or use restriction",IF(AND(CJ1439="Yes",CK1439="Yes",CL1439="Yes"),IF(AND(CM1439="Clear",CN1439="Verified — clear"),IF(AND(AND(LEN(TRIM(CF1439))&gt;0,LEFT(LOWER(TRIM(CF1439)),7)&lt;&gt;"pending"),OR(CG1439="High",CG1439="Moderate"),OR(CH1439="Low",CH1439="Some concerns",CH1439="Not applicable")),IF(AND(DD1439="No",OR(DE1439="HIGH",DE1439="CONDITIONAL"),AND(LEN(TRIM(DF1439))&gt;0,LEFT(LOWER(TRIM(DF1439)),7)&lt;&gt;"pending")),IF(AND(AND(LEN(TRIM(DT1439))&gt;0,LEFT(LOWER(TRIM(DT1439)),7)&lt;&gt;"pending"),AND(LEN(TRIM(DU1439))&gt;0,LEFT(LOWER(TRIM(DU1439)),7)&lt;&gt;"pending"),OR(AND(LEN(TRIM(DV1439))&gt;0,LEFT(LOWER(TRIM(DV1439)),7)&lt;&gt;"pending"),AND(LEN(TRIM(DW1439))&gt;0,LEFT(LOWER(TRIM(DW1439)),7)&lt;&gt;"pending")),AND(LEN(TRIM(DX1439))&gt;0,LEFT(LOWER(TRIM(DX1439)),7)&lt;&gt;"pending")),IF(AND(F1439="Claim-ready",OR(EA1439="Strong",EA1439="Moderate"),AND(LEN(TRIM(G1439))&gt;0,LEFT(LOWER(TRIM(G1439)),7)&lt;&gt;"pending"),G1439&lt;&gt;"No substantive use decision is permitted from identification metadata alone.",AND(LEN(TRIM(DZ1439))&gt;0,LEFT(LOWER(TRIM(DZ1439)),7)&lt;&gt;"pending"),DZ1439&lt;&gt;"Identification metadata alone does not permit any substantive scientific, causal, operational, or institutional claim.",AND(LEN(TRIM(EI1439))&gt;0,LEFT(LOWER(TRIM(EI1439)),7)&lt;&gt;"pending"),ISNUMBER(EH1439),EH1439&gt;0),"READY","PENDING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39" t="str">
        <x:v>Pending</x:v>
      </x:c>
      <x:c r="EE1439"/>
      <x:c r="EF1439" t="str">
        <x:v>Pending</x:v>
      </x:c>
      <x:c r="EG1439" t="str">
        <x:v>Pending</x:v>
      </x:c>
      <x:c r="EH1439"/>
      <x:c r="EI1439" s="501"/>
      <x:c r="EJ1439"/>
      <x:c r="EK1439" t="str">
        <x:v>Pending</x:v>
      </x:c>
      <x:c r="EL1439" t="n">
        <x:v>46272</x:v>
      </x:c>
      <x:c r="EM1439" t="str">
        <x:v>Production PubMed record imported and reconciled to Zotero item 888UAF58;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39" t="n">
        <x:f>IF(L1439="","",(IF(N1439&lt;&gt;"",1,0)+IF(O1439&lt;&gt;"",1,0)+IF(AJ1439&lt;&gt;"",1,0)+IF(AU1439&lt;&gt;"",1,0)+IF(BE1439&lt;&gt;"",1,0)+IF(CF1439&lt;&gt;"",1,0)+IF(CJ1439="Yes",1,0)+IF(CL1439="Yes",1,0)+IF(DE1439&lt;&gt;"Pending",1,0)+IF(F1439&lt;&gt;"",1,0)+IF(DZ1439&lt;&gt;"",1,0)+IF(EI1439&lt;&gt;"",1,0))/12)</x:f>
        <x:v>0.5</x:v>
      </x:c>
    </x:row>
    <x:row r="1440">
      <x:c r="A1440" t="str">
        <x:v>EV-1437</x:v>
      </x:c>
      <x:c r="B1440" t="str">
        <x:v>Integrity check</x:v>
      </x:c>
      <x:c r="C1440" t="str">
        <x:f>IF(L1440="","",IF(LEFT(EC1440,7)="BLOCKED","🔴 Do not use for conclusion",IF(EB1440="Yes","🟢 Claim-ready","🟡 Caution / context")))</x:f>
        <x:v>🟡 Caution / context</x:v>
      </x:c>
      <x:c r="D1440" t="str">
        <x:f>IF(L1440="","",EC1440)</x:f>
        <x:v>PENDING — appropriate appraisal</x:v>
      </x:c>
      <x:c r="E1440" t="str">
        <x:v>P2 — High</x:v>
      </x:c>
      <x:c r="F1440" t="str">
        <x:v>Pending</x:v>
      </x:c>
      <x:c r="G1440" t="str">
        <x:v>Title/abstract identify an explicit tactical/public-safety context and readiness domain; retain for full-text assessment.</x:v>
      </x:c>
      <x:c r="H1440" t="str">
        <x:v>Obtain and review lawful full text; confirm human adjudication; then select a design-specific appraisal instrument.</x:v>
      </x:c>
      <x:c r="I1440"/>
      <x:c r="J1440" t="str">
        <x:v>A — Core</x:v>
      </x:c>
      <x:c r="K1440" t="str">
        <x:v>IDENTIFIED</x:v>
      </x:c>
      <x:c r="L1440" t="str">
        <x:v>[Problems in the further improvement of medical services in the Army and Navy and the combat readiness of military medicine].</x:v>
      </x:c>
      <x:c r="M1440"/>
      <x:c r="N1440" t="str">
        <x:v>Komarov, F I</x:v>
      </x:c>
      <x:c r="O1440" t="n">
        <x:v>1984</x:v>
      </x:c>
      <x:c r="P1440" t="str">
        <x:v>Voenno-meditsinskii zhurnal</x:v>
      </x:c>
      <x:c r="Q1440" t="str">
        <x:v>Journal Article</x:v>
      </x:c>
      <x:c r="R1440" t="str">
        <x:v>Unclear</x:v>
      </x:c>
      <x:c r="S1440" t="str">
        <x:v>Unknown</x:v>
      </x:c>
      <x:c r="T1440" t="str">
        <x:v>rus</x:v>
      </x:c>
      <x:c r="U1440" t="str">
        <x:v>https://pubmed.ncbi.nlm.nih.gov/6702113/</x:v>
      </x:c>
      <x:c r="V1440" t="str"/>
      <x:c r="W1440" t="str">
        <x:f>IF(V1440="","",LOWER(SUBSTITUTE(SUBSTITUTE(SUBSTITUTE(SUBSTITUTE(TRIM(V1440),"https://doi.org/",""),"http://doi.org/",""),"https://dx.doi.org/",""),"doi:","")))</x:f>
      </x:c>
      <x:c r="X1440" t="str">
        <x:v>6702113</x:v>
      </x:c>
      <x:c r="Y1440" t="str"/>
      <x:c r="Z1440"/>
      <x:c r="AA1440" t="str">
        <x:v>PubMed/MEDLINE</x:v>
      </x:c>
      <x:c r="AB1440" t="str">
        <x:v>PUBMED-A-v1.0-2026-08-28</x:v>
      </x:c>
      <x:c r="AC1440" t="str">
        <x:v>SP-PUBMED-A-20260828</x:v>
      </x:c>
      <x:c r="AD1440" s="499" t="n">
        <x:v>46262</x:v>
      </x:c>
      <x:c r="AE1440" s="499" t="n">
        <x:v>46272</x:v>
      </x:c>
      <x:c r="AF1440" t="str">
        <x:v>4H2F5C5Y</x:v>
      </x:c>
      <x:c r="AG1440"/>
      <x:c r="AH1440" t="str">
        <x:v>Tactical Athlete → Operational Readiness Brazil</x:v>
      </x:c>
      <x:c r="AI1440" t="str">
        <x:v>evidence-family:A</x:v>
      </x:c>
      <x:c r="AJ1440"/>
      <x:c r="AK1440" t="str">
        <x:f>IF(AJ1440="","",IF(OR(LOWER(AJ1440)="brazil",LOWER(AJ1440)="brasil"),"Yes","No"))</x:f>
      </x:c>
      <x:c r="AL1440"/>
      <x:c r="AM1440"/>
      <x:c r="AN1440"/>
      <x:c r="AO1440"/>
      <x:c r="AP1440"/>
      <x:c r="AQ1440"/>
      <x:c r="AR1440"/>
      <x:c r="AS1440"/>
      <x:c r="AT1440"/>
      <x:c r="AU1440"/>
      <x:c r="AV1440"/>
      <x:c r="AW1440"/>
      <x:c r="AX1440"/>
      <x:c r="AY1440"/>
      <x:c r="AZ1440"/>
      <x:c r="BA1440"/>
      <x:c r="BB1440"/>
      <x:c r="BC1440"/>
      <x:c r="BD1440"/>
      <x:c r="BE1440"/>
      <x:c r="BF1440"/>
      <x:c r="BG1440"/>
      <x:c r="BH1440"/>
      <x:c r="BI1440"/>
      <x:c r="BJ1440"/>
      <x:c r="BK1440"/>
      <x:c r="BL1440"/>
      <x:c r="BM1440"/>
      <x:c r="BN1440"/>
      <x:c r="BO1440"/>
      <x:c r="BP1440"/>
      <x:c r="BQ1440"/>
      <x:c r="BR1440"/>
      <x:c r="BS1440"/>
      <x:c r="BT1440"/>
      <x:c r="BU1440"/>
      <x:c r="BV1440"/>
      <x:c r="BW1440"/>
      <x:c r="BX1440"/>
      <x:c r="BY1440"/>
      <x:c r="BZ1440"/>
      <x:c r="CA1440"/>
      <x:c r="CB1440"/>
      <x:c r="CC1440"/>
      <x:c r="CD1440"/>
      <x:c r="CE1440"/>
      <x:c r="CF1440"/>
      <x:c r="CG1440"/>
      <x:c r="CH1440"/>
      <x:c r="CI1440"/>
      <x:c r="CJ1440" t="str">
        <x:v>Yes</x:v>
      </x:c>
      <x:c r="CK1440" t="str">
        <x:v>Yes</x:v>
      </x:c>
      <x:c r="CL1440" t="str">
        <x:v>Yes</x:v>
      </x:c>
      <x:c r="CM1440" t="str">
        <x:v>Clear</x:v>
      </x:c>
      <x:c r="CN1440" t="str">
        <x:v>Verified — clear</x:v>
      </x:c>
      <x:c r="CO1440" t="n">
        <x:v>46272</x:v>
      </x:c>
      <x:c r="CP1440" t="str">
        <x:v>https://pubmed.ncbi.nlm.nih.gov/6702113/</x:v>
      </x:c>
      <x:c r="CQ1440"/>
      <x:c r="CR1440"/>
      <x:c r="CS1440"/>
      <x:c r="CT1440"/>
      <x:c r="CU1440"/>
      <x:c r="CV1440"/>
      <x:c r="CW1440"/>
      <x:c r="CX1440"/>
      <x:c r="CY1440"/>
      <x:c r="CZ1440"/>
      <x:c r="DA1440"/>
      <x:c r="DB1440" t="str">
        <x:f>IF(L1440="","",IF(AND(COUNT(CU1440:DA1440)=7,OR(CU1440=0,CU1440=1,CU1440=2),OR(CV1440=0,CV1440=1,CV1440=2),OR(CW1440=0,CW1440=1,CW1440=2),OR(CX1440=0,CX1440=1,CX1440=2),OR(CY1440=0,CY1440=1,CY1440=2),OR(CZ1440=0,CZ1440=1,CZ1440=2),OR(DA1440=0,DA1440=1,DA1440=2)),SUM(CU1440:DA1440),""))</x:f>
      </x:c>
      <x:c r="DC1440" t="str">
        <x:f>IF(DB1440="","",ROUND(DB1440/14*10,1))</x:f>
      </x:c>
      <x:c r="DD1440" t="str">
        <x:v>Pending</x:v>
      </x:c>
      <x:c r="DE1440" t="str">
        <x:f>IF(L1440="","",IF(DC1440="","Pending",IF(DD1440="Yes","CONDITIONAL — safety override",IF(DC1440&gt;=8,"HIGH",IF(DC1440&gt;=5,"CONDITIONAL","LOW")))))</x:f>
        <x:v>Pending</x:v>
      </x:c>
      <x:c r="DF1440" t="str">
        <x:v>Pending screening and full-text appraisal; no transferability judgment made at identification.</x:v>
      </x:c>
      <x:c r="DG1440"/>
      <x:c r="DH1440"/>
      <x:c r="DI1440"/>
      <x:c r="DJ1440"/>
      <x:c r="DK1440"/>
      <x:c r="DL1440"/>
      <x:c r="DM1440"/>
      <x:c r="DN1440"/>
      <x:c r="DO1440"/>
      <x:c r="DP1440"/>
      <x:c r="DQ1440"/>
      <x:c r="DR1440"/>
      <x:c r="DS1440"/>
      <x:c r="DT1440"/>
      <x:c r="DU1440"/>
      <x:c r="DV1440"/>
      <x:c r="DW1440"/>
      <x:c r="DX1440"/>
      <x:c r="DY1440"/>
      <x:c r="DZ1440" t="str">
        <x:v>Title/abstract screening alone does not establish effectiveness, causality, methodological quality, transferability to Brazilian public safety or an institutional recommendation.</x:v>
      </x:c>
      <x:c r="EA1440" t="str">
        <x:v>Pending</x:v>
      </x:c>
      <x:c r="EB1440" t="str">
        <x:f>IF(L1440="","",IF(EC1440="READY","Yes","No / Pending"))</x:f>
        <x:v>No / Pending</x:v>
      </x:c>
      <x:c r="EC1440" t="str">
        <x:f>IF(L1440="","",IF(OR(ISNUMBER(SEARCH("Retracted Publication",Q1440)),CM1440="Retracted",CN1440="Retracted",CM1440="Expression of Concern",CN1440="Expression of Concern",F1440="Not used",CG1440="Critical",CH1440="High",CH1440="Critical"),"BLOCKED — integrity or use restriction",IF(AND(CJ1440="Yes",CK1440="Yes",CL1440="Yes"),IF(AND(CM1440="Clear",CN1440="Verified — clear"),IF(AND(AND(LEN(TRIM(CF1440))&gt;0,LEFT(LOWER(TRIM(CF1440)),7)&lt;&gt;"pending"),OR(CG1440="High",CG1440="Moderate"),OR(CH1440="Low",CH1440="Some concerns",CH1440="Not applicable")),IF(AND(DD1440="No",OR(DE1440="HIGH",DE1440="CONDITIONAL"),AND(LEN(TRIM(DF1440))&gt;0,LEFT(LOWER(TRIM(DF1440)),7)&lt;&gt;"pending")),IF(AND(AND(LEN(TRIM(DT1440))&gt;0,LEFT(LOWER(TRIM(DT1440)),7)&lt;&gt;"pending"),AND(LEN(TRIM(DU1440))&gt;0,LEFT(LOWER(TRIM(DU1440)),7)&lt;&gt;"pending"),OR(AND(LEN(TRIM(DV1440))&gt;0,LEFT(LOWER(TRIM(DV1440)),7)&lt;&gt;"pending"),AND(LEN(TRIM(DW1440))&gt;0,LEFT(LOWER(TRIM(DW1440)),7)&lt;&gt;"pending")),AND(LEN(TRIM(DX1440))&gt;0,LEFT(LOWER(TRIM(DX1440)),7)&lt;&gt;"pending")),IF(AND(F1440="Claim-ready",OR(EA1440="Strong",EA1440="Moderate"),AND(LEN(TRIM(G1440))&gt;0,LEFT(LOWER(TRIM(G1440)),7)&lt;&gt;"pending"),G1440&lt;&gt;"No substantive use decision is permitted from identification metadata alone.",AND(LEN(TRIM(DZ1440))&gt;0,LEFT(LOWER(TRIM(DZ1440)),7)&lt;&gt;"pending"),DZ1440&lt;&gt;"Identification metadata alone does not permit any substantive scientific, causal, operational, or institutional claim.",AND(LEN(TRIM(EI1440))&gt;0,LEFT(LOWER(TRIM(EI1440)),7)&lt;&gt;"pending"),ISNUMBER(EH1440),EH1440&gt;0),"READY","PENDING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0" t="str">
        <x:v>Pending</x:v>
      </x:c>
      <x:c r="EE1440"/>
      <x:c r="EF1440" t="str">
        <x:v>Pending</x:v>
      </x:c>
      <x:c r="EG1440" t="str">
        <x:v>Pending</x:v>
      </x:c>
      <x:c r="EH1440"/>
      <x:c r="EI1440" s="501"/>
      <x:c r="EJ1440"/>
      <x:c r="EK1440" t="str">
        <x:v>Pending</x:v>
      </x:c>
      <x:c r="EL1440" t="n">
        <x:v>46272</x:v>
      </x:c>
      <x:c r="EM1440" t="str">
        <x:v>Production PubMed record imported and reconciled to Zotero item 4H2F5C5Y;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40" t="n">
        <x:f>IF(L1440="","",(IF(N1440&lt;&gt;"",1,0)+IF(O1440&lt;&gt;"",1,0)+IF(AJ1440&lt;&gt;"",1,0)+IF(AU1440&lt;&gt;"",1,0)+IF(BE1440&lt;&gt;"",1,0)+IF(CF1440&lt;&gt;"",1,0)+IF(CJ1440="Yes",1,0)+IF(CL1440="Yes",1,0)+IF(DE1440&lt;&gt;"Pending",1,0)+IF(F1440&lt;&gt;"",1,0)+IF(DZ1440&lt;&gt;"",1,0)+IF(EI1440&lt;&gt;"",1,0))/12)</x:f>
        <x:v>0.5</x:v>
      </x:c>
    </x:row>
    <x:row r="1441">
      <x:c r="A1441" t="str">
        <x:v>EV-1438</x:v>
      </x:c>
      <x:c r="B1441" t="str">
        <x:v>Integrity check</x:v>
      </x:c>
      <x:c r="C1441" t="str">
        <x:f>IF(L1441="","",IF(LEFT(EC1441,7)="BLOCKED","🔴 Do not use for conclusion",IF(EB1441="Yes","🟢 Claim-ready","🟡 Caution / context")))</x:f>
        <x:v>🟡 Caution / context</x:v>
      </x:c>
      <x:c r="D1441" t="str">
        <x:f>IF(L1441="","",EC1441)</x:f>
        <x:v>PENDING — appropriate appraisal</x:v>
      </x:c>
      <x:c r="E1441" t="str">
        <x:v>P2 — High</x:v>
      </x:c>
      <x:c r="F1441" t="str">
        <x:v>Pending</x:v>
      </x:c>
      <x:c r="G1441" t="str">
        <x:v>No abstract is available in the current PubMed record; title alone is insufficient for exclusion.</x:v>
      </x:c>
      <x:c r="H1441" t="str">
        <x:v>Human title/abstract adjudication; retrieve full text if relevance remains plausible.</x:v>
      </x:c>
      <x:c r="I1441"/>
      <x:c r="J1441" t="str">
        <x:v>A — Core</x:v>
      </x:c>
      <x:c r="K1441" t="str">
        <x:v>IDENTIFIED</x:v>
      </x:c>
      <x:c r="L1441" t="str">
        <x:v>[Physical readiness for military service based on health status indicators].</x:v>
      </x:c>
      <x:c r="M1441"/>
      <x:c r="N1441" t="str">
        <x:v>Malinskii, D M; Kuderkov, S M</x:v>
      </x:c>
      <x:c r="O1441" t="n">
        <x:v>1984</x:v>
      </x:c>
      <x:c r="P1441" t="str">
        <x:v>Voenno-meditsinskii zhurnal</x:v>
      </x:c>
      <x:c r="Q1441" t="str">
        <x:v>Journal Article</x:v>
      </x:c>
      <x:c r="R1441" t="str">
        <x:v>Unclear</x:v>
      </x:c>
      <x:c r="S1441" t="str">
        <x:v>Unknown</x:v>
      </x:c>
      <x:c r="T1441" t="str">
        <x:v>rus</x:v>
      </x:c>
      <x:c r="U1441" t="str">
        <x:v>https://pubmed.ncbi.nlm.nih.gov/6528505/</x:v>
      </x:c>
      <x:c r="V1441" t="str"/>
      <x:c r="W1441" t="str">
        <x:f>IF(V1441="","",LOWER(SUBSTITUTE(SUBSTITUTE(SUBSTITUTE(SUBSTITUTE(TRIM(V1441),"https://doi.org/",""),"http://doi.org/",""),"https://dx.doi.org/",""),"doi:","")))</x:f>
      </x:c>
      <x:c r="X1441" t="str">
        <x:v>6528505</x:v>
      </x:c>
      <x:c r="Y1441" t="str"/>
      <x:c r="Z1441"/>
      <x:c r="AA1441" t="str">
        <x:v>PubMed/MEDLINE</x:v>
      </x:c>
      <x:c r="AB1441" t="str">
        <x:v>PUBMED-A-v1.0-2026-08-28</x:v>
      </x:c>
      <x:c r="AC1441" t="str">
        <x:v>SP-PUBMED-A-20260828</x:v>
      </x:c>
      <x:c r="AD1441" s="499" t="n">
        <x:v>46262</x:v>
      </x:c>
      <x:c r="AE1441" s="499" t="n">
        <x:v>46272</x:v>
      </x:c>
      <x:c r="AF1441" t="str">
        <x:v>QX9BPBB5</x:v>
      </x:c>
      <x:c r="AG1441"/>
      <x:c r="AH1441" t="str">
        <x:v>Tactical Athlete → Operational Readiness Brazil</x:v>
      </x:c>
      <x:c r="AI1441" t="str">
        <x:v>evidence-family:A</x:v>
      </x:c>
      <x:c r="AJ1441"/>
      <x:c r="AK1441" t="str">
        <x:f>IF(AJ1441="","",IF(OR(LOWER(AJ1441)="brazil",LOWER(AJ1441)="brasil"),"Yes","No"))</x:f>
      </x:c>
      <x:c r="AL1441"/>
      <x:c r="AM1441"/>
      <x:c r="AN1441"/>
      <x:c r="AO1441"/>
      <x:c r="AP1441"/>
      <x:c r="AQ1441"/>
      <x:c r="AR1441"/>
      <x:c r="AS1441"/>
      <x:c r="AT1441"/>
      <x:c r="AU1441"/>
      <x:c r="AV1441"/>
      <x:c r="AW1441"/>
      <x:c r="AX1441"/>
      <x:c r="AY1441"/>
      <x:c r="AZ1441"/>
      <x:c r="BA1441"/>
      <x:c r="BB1441"/>
      <x:c r="BC1441"/>
      <x:c r="BD1441"/>
      <x:c r="BE1441"/>
      <x:c r="BF1441"/>
      <x:c r="BG1441"/>
      <x:c r="BH1441"/>
      <x:c r="BI1441"/>
      <x:c r="BJ1441"/>
      <x:c r="BK1441"/>
      <x:c r="BL1441"/>
      <x:c r="BM1441"/>
      <x:c r="BN1441"/>
      <x:c r="BO1441"/>
      <x:c r="BP1441"/>
      <x:c r="BQ1441"/>
      <x:c r="BR1441"/>
      <x:c r="BS1441"/>
      <x:c r="BT1441"/>
      <x:c r="BU1441"/>
      <x:c r="BV1441"/>
      <x:c r="BW1441"/>
      <x:c r="BX1441"/>
      <x:c r="BY1441"/>
      <x:c r="BZ1441"/>
      <x:c r="CA1441"/>
      <x:c r="CB1441"/>
      <x:c r="CC1441"/>
      <x:c r="CD1441"/>
      <x:c r="CE1441"/>
      <x:c r="CF1441"/>
      <x:c r="CG1441"/>
      <x:c r="CH1441"/>
      <x:c r="CI1441"/>
      <x:c r="CJ1441" t="str">
        <x:v>Yes</x:v>
      </x:c>
      <x:c r="CK1441" t="str">
        <x:v>Yes</x:v>
      </x:c>
      <x:c r="CL1441" t="str">
        <x:v>Yes</x:v>
      </x:c>
      <x:c r="CM1441" t="str">
        <x:v>Clear</x:v>
      </x:c>
      <x:c r="CN1441" t="str">
        <x:v>Verified — clear</x:v>
      </x:c>
      <x:c r="CO1441" t="n">
        <x:v>46272</x:v>
      </x:c>
      <x:c r="CP1441" t="str">
        <x:v>https://pubmed.ncbi.nlm.nih.gov/6528505/</x:v>
      </x:c>
      <x:c r="CQ1441"/>
      <x:c r="CR1441"/>
      <x:c r="CS1441"/>
      <x:c r="CT1441"/>
      <x:c r="CU1441"/>
      <x:c r="CV1441"/>
      <x:c r="CW1441"/>
      <x:c r="CX1441"/>
      <x:c r="CY1441"/>
      <x:c r="CZ1441"/>
      <x:c r="DA1441"/>
      <x:c r="DB1441" t="str">
        <x:f>IF(L1441="","",IF(AND(COUNT(CU1441:DA1441)=7,OR(CU1441=0,CU1441=1,CU1441=2),OR(CV1441=0,CV1441=1,CV1441=2),OR(CW1441=0,CW1441=1,CW1441=2),OR(CX1441=0,CX1441=1,CX1441=2),OR(CY1441=0,CY1441=1,CY1441=2),OR(CZ1441=0,CZ1441=1,CZ1441=2),OR(DA1441=0,DA1441=1,DA1441=2)),SUM(CU1441:DA1441),""))</x:f>
      </x:c>
      <x:c r="DC1441" t="str">
        <x:f>IF(DB1441="","",ROUND(DB1441/14*10,1))</x:f>
      </x:c>
      <x:c r="DD1441" t="str">
        <x:v>Pending</x:v>
      </x:c>
      <x:c r="DE1441" t="str">
        <x:f>IF(L1441="","",IF(DC1441="","Pending",IF(DD1441="Yes","CONDITIONAL — safety override",IF(DC1441&gt;=8,"HIGH",IF(DC1441&gt;=5,"CONDITIONAL","LOW")))))</x:f>
        <x:v>Pending</x:v>
      </x:c>
      <x:c r="DF1441" t="str">
        <x:v>Pending screening and full-text appraisal; no transferability judgment made at identification.</x:v>
      </x:c>
      <x:c r="DG1441"/>
      <x:c r="DH1441"/>
      <x:c r="DI1441"/>
      <x:c r="DJ1441"/>
      <x:c r="DK1441"/>
      <x:c r="DL1441"/>
      <x:c r="DM1441"/>
      <x:c r="DN1441"/>
      <x:c r="DO1441"/>
      <x:c r="DP1441"/>
      <x:c r="DQ1441"/>
      <x:c r="DR1441"/>
      <x:c r="DS1441"/>
      <x:c r="DT1441"/>
      <x:c r="DU1441"/>
      <x:c r="DV1441"/>
      <x:c r="DW1441"/>
      <x:c r="DX1441"/>
      <x:c r="DY1441"/>
      <x:c r="DZ1441" t="str">
        <x:v>Title/abstract information is insufficient for a substantive scientific, causal, transferability or institutional claim.</x:v>
      </x:c>
      <x:c r="EA1441" t="str">
        <x:v>Pending</x:v>
      </x:c>
      <x:c r="EB1441" t="str">
        <x:f>IF(L1441="","",IF(EC1441="READY","Yes","No / Pending"))</x:f>
        <x:v>No / Pending</x:v>
      </x:c>
      <x:c r="EC1441" t="str">
        <x:f>IF(L1441="","",IF(OR(ISNUMBER(SEARCH("Retracted Publication",Q1441)),CM1441="Retracted",CN1441="Retracted",CM1441="Expression of Concern",CN1441="Expression of Concern",F1441="Not used",CG1441="Critical",CH1441="High",CH1441="Critical"),"BLOCKED — integrity or use restriction",IF(AND(CJ1441="Yes",CK1441="Yes",CL1441="Yes"),IF(AND(CM1441="Clear",CN1441="Verified — clear"),IF(AND(AND(LEN(TRIM(CF1441))&gt;0,LEFT(LOWER(TRIM(CF1441)),7)&lt;&gt;"pending"),OR(CG1441="High",CG1441="Moderate"),OR(CH1441="Low",CH1441="Some concerns",CH1441="Not applicable")),IF(AND(DD1441="No",OR(DE1441="HIGH",DE1441="CONDITIONAL"),AND(LEN(TRIM(DF1441))&gt;0,LEFT(LOWER(TRIM(DF1441)),7)&lt;&gt;"pending")),IF(AND(AND(LEN(TRIM(DT1441))&gt;0,LEFT(LOWER(TRIM(DT1441)),7)&lt;&gt;"pending"),AND(LEN(TRIM(DU1441))&gt;0,LEFT(LOWER(TRIM(DU1441)),7)&lt;&gt;"pending"),OR(AND(LEN(TRIM(DV1441))&gt;0,LEFT(LOWER(TRIM(DV1441)),7)&lt;&gt;"pending"),AND(LEN(TRIM(DW1441))&gt;0,LEFT(LOWER(TRIM(DW1441)),7)&lt;&gt;"pending")),AND(LEN(TRIM(DX1441))&gt;0,LEFT(LOWER(TRIM(DX1441)),7)&lt;&gt;"pending")),IF(AND(F1441="Claim-ready",OR(EA1441="Strong",EA1441="Moderate"),AND(LEN(TRIM(G1441))&gt;0,LEFT(LOWER(TRIM(G1441)),7)&lt;&gt;"pending"),G1441&lt;&gt;"No substantive use decision is permitted from identification metadata alone.",AND(LEN(TRIM(DZ1441))&gt;0,LEFT(LOWER(TRIM(DZ1441)),7)&lt;&gt;"pending"),DZ1441&lt;&gt;"Identification metadata alone does not permit any substantive scientific, causal, operational, or institutional claim.",AND(LEN(TRIM(EI1441))&gt;0,LEFT(LOWER(TRIM(EI1441)),7)&lt;&gt;"pending"),ISNUMBER(EH1441),EH1441&gt;0),"READY","PENDING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1" t="str">
        <x:v>Pending</x:v>
      </x:c>
      <x:c r="EE1441"/>
      <x:c r="EF1441" t="str">
        <x:v>Pending</x:v>
      </x:c>
      <x:c r="EG1441" t="str">
        <x:v>Pending</x:v>
      </x:c>
      <x:c r="EH1441"/>
      <x:c r="EI1441" s="501"/>
      <x:c r="EJ1441"/>
      <x:c r="EK1441" t="str">
        <x:v>Pending</x:v>
      </x:c>
      <x:c r="EL1441" t="n">
        <x:v>46272</x:v>
      </x:c>
      <x:c r="EM1441" t="str">
        <x:v>Production PubMed record imported and reconciled to Zotero item QX9BPBB5; controlled infrastructure item FXC7ZY9R excluded. | SCREENING_DECISION=PENDING_ADJUDICATION; reviewer=OpenAI Codex — AI-assisted primary screen; date=2026-09-07; source=NCBI Entrez EFetch/PubMed URL; abstract=absent; metadata_conflicts=none; identifier_status=verified; integrity_action=CLEAR; human_confirmation=pending.</x:v>
      </x:c>
      <x:c r="EN1441" t="n">
        <x:f>IF(L1441="","",(IF(N1441&lt;&gt;"",1,0)+IF(O1441&lt;&gt;"",1,0)+IF(AJ1441&lt;&gt;"",1,0)+IF(AU1441&lt;&gt;"",1,0)+IF(BE1441&lt;&gt;"",1,0)+IF(CF1441&lt;&gt;"",1,0)+IF(CJ1441="Yes",1,0)+IF(CL1441="Yes",1,0)+IF(DE1441&lt;&gt;"Pending",1,0)+IF(F1441&lt;&gt;"",1,0)+IF(DZ1441&lt;&gt;"",1,0)+IF(EI1441&lt;&gt;"",1,0))/12)</x:f>
        <x:v>0.5</x:v>
      </x:c>
    </x:row>
    <x:row r="1442">
      <x:c r="A1442" t="str">
        <x:v>EV-1439</x:v>
      </x:c>
      <x:c r="B1442" t="str">
        <x:v>Integrity check</x:v>
      </x:c>
      <x:c r="C1442" t="str">
        <x:f>IF(L1442="","",IF(LEFT(EC1442,7)="BLOCKED","🔴 Do not use for conclusion",IF(EB1442="Yes","🟢 Claim-ready","🟡 Caution / context")))</x:f>
        <x:v>🟡 Caution / context</x:v>
      </x:c>
      <x:c r="D1442" t="str">
        <x:f>IF(L1442="","",EC1442)</x:f>
        <x:v>PENDING — appropriate appraisal</x:v>
      </x:c>
      <x:c r="E1442" t="str">
        <x:v>P2 — High</x:v>
      </x:c>
      <x:c r="F1442" t="str">
        <x:v>Pending</x:v>
      </x:c>
      <x:c r="G1442" t="str">
        <x:v>Title/abstract identify an explicit tactical/public-safety context and readiness domain; retain for full-text assessment.</x:v>
      </x:c>
      <x:c r="H1442" t="str">
        <x:v>Obtain and review lawful full text; confirm human adjudication; then select a design-specific appraisal instrument.</x:v>
      </x:c>
      <x:c r="I1442"/>
      <x:c r="J1442" t="str">
        <x:v>B — APHT / Medical Readiness</x:v>
      </x:c>
      <x:c r="K1442" t="str">
        <x:v>IDENTIFIED</x:v>
      </x:c>
      <x:c r="L1442" t="str">
        <x:v>[Organization and methods of tactical medical training in an aviation garrison].</x:v>
      </x:c>
      <x:c r="M1442"/>
      <x:c r="N1442" t="str">
        <x:v>Divin, Ia N</x:v>
      </x:c>
      <x:c r="O1442" t="n">
        <x:v>1965</x:v>
      </x:c>
      <x:c r="P1442" t="str">
        <x:v>Voenno-meditsinskii zhurnal</x:v>
      </x:c>
      <x:c r="Q1442" t="str">
        <x:v>Journal Article</x:v>
      </x:c>
      <x:c r="R1442" t="str">
        <x:v>Unclear</x:v>
      </x:c>
      <x:c r="S1442" t="str">
        <x:v>Unknown</x:v>
      </x:c>
      <x:c r="T1442" t="str">
        <x:v>rus</x:v>
      </x:c>
      <x:c r="U1442" t="str">
        <x:v>https://pubmed.ncbi.nlm.nih.gov/5874215/</x:v>
      </x:c>
      <x:c r="V1442" t="str"/>
      <x:c r="W1442" t="str">
        <x:f>IF(V1442="","",LOWER(SUBSTITUTE(SUBSTITUTE(SUBSTITUTE(SUBSTITUTE(TRIM(V1442),"https://doi.org/",""),"http://doi.org/",""),"https://dx.doi.org/",""),"doi:","")))</x:f>
      </x:c>
      <x:c r="X1442" t="str">
        <x:v>5874215</x:v>
      </x:c>
      <x:c r="Y1442" t="str"/>
      <x:c r="Z1442"/>
      <x:c r="AA1442" t="str">
        <x:v>PubMed/MEDLINE</x:v>
      </x:c>
      <x:c r="AB1442" t="str">
        <x:v>PUBMED-B-v1.0-2026-08-28</x:v>
      </x:c>
      <x:c r="AC1442" t="str">
        <x:v>SP-PUBMED-B-20260828</x:v>
      </x:c>
      <x:c r="AD1442" s="499" t="n">
        <x:v>46262</x:v>
      </x:c>
      <x:c r="AE1442" s="499" t="n">
        <x:v>46272</x:v>
      </x:c>
      <x:c r="AF1442" t="str">
        <x:v>ZLAHTBYN</x:v>
      </x:c>
      <x:c r="AG1442"/>
      <x:c r="AH1442" t="str">
        <x:v>Tactical Athlete → Operational Readiness Brazil</x:v>
      </x:c>
      <x:c r="AI1442" t="str">
        <x:v>evidence-family:B</x:v>
      </x:c>
      <x:c r="AJ1442"/>
      <x:c r="AK1442" t="str">
        <x:f>IF(AJ1442="","",IF(OR(LOWER(AJ1442)="brazil",LOWER(AJ1442)="brasil"),"Yes","No"))</x:f>
      </x:c>
      <x:c r="AL1442"/>
      <x:c r="AM1442"/>
      <x:c r="AN1442"/>
      <x:c r="AO1442"/>
      <x:c r="AP1442"/>
      <x:c r="AQ1442"/>
      <x:c r="AR1442"/>
      <x:c r="AS1442"/>
      <x:c r="AT1442"/>
      <x:c r="AU1442"/>
      <x:c r="AV1442"/>
      <x:c r="AW1442"/>
      <x:c r="AX1442"/>
      <x:c r="AY1442"/>
      <x:c r="AZ1442"/>
      <x:c r="BA1442"/>
      <x:c r="BB1442"/>
      <x:c r="BC1442"/>
      <x:c r="BD1442"/>
      <x:c r="BE1442"/>
      <x:c r="BF1442"/>
      <x:c r="BG1442"/>
      <x:c r="BH1442"/>
      <x:c r="BI1442"/>
      <x:c r="BJ1442"/>
      <x:c r="BK1442"/>
      <x:c r="BL1442"/>
      <x:c r="BM1442"/>
      <x:c r="BN1442"/>
      <x:c r="BO1442"/>
      <x:c r="BP1442"/>
      <x:c r="BQ1442"/>
      <x:c r="BR1442"/>
      <x:c r="BS1442"/>
      <x:c r="BT1442"/>
      <x:c r="BU1442"/>
      <x:c r="BV1442"/>
      <x:c r="BW1442"/>
      <x:c r="BX1442"/>
      <x:c r="BY1442"/>
      <x:c r="BZ1442"/>
      <x:c r="CA1442"/>
      <x:c r="CB1442"/>
      <x:c r="CC1442"/>
      <x:c r="CD1442"/>
      <x:c r="CE1442"/>
      <x:c r="CF1442"/>
      <x:c r="CG1442"/>
      <x:c r="CH1442"/>
      <x:c r="CI1442"/>
      <x:c r="CJ1442" t="str">
        <x:v>Yes</x:v>
      </x:c>
      <x:c r="CK1442" t="str">
        <x:v>Yes</x:v>
      </x:c>
      <x:c r="CL1442" t="str">
        <x:v>Yes</x:v>
      </x:c>
      <x:c r="CM1442" t="str">
        <x:v>Clear</x:v>
      </x:c>
      <x:c r="CN1442" t="str">
        <x:v>Verified — clear</x:v>
      </x:c>
      <x:c r="CO1442" t="n">
        <x:v>46272</x:v>
      </x:c>
      <x:c r="CP1442" t="str">
        <x:v>https://pubmed.ncbi.nlm.nih.gov/5874215/</x:v>
      </x:c>
      <x:c r="CQ1442"/>
      <x:c r="CR1442"/>
      <x:c r="CS1442"/>
      <x:c r="CT1442"/>
      <x:c r="CU1442"/>
      <x:c r="CV1442"/>
      <x:c r="CW1442"/>
      <x:c r="CX1442"/>
      <x:c r="CY1442"/>
      <x:c r="CZ1442"/>
      <x:c r="DA1442"/>
      <x:c r="DB1442" t="str">
        <x:f>IF(L1442="","",IF(AND(COUNT(CU1442:DA1442)=7,OR(CU1442=0,CU1442=1,CU1442=2),OR(CV1442=0,CV1442=1,CV1442=2),OR(CW1442=0,CW1442=1,CW1442=2),OR(CX1442=0,CX1442=1,CX1442=2),OR(CY1442=0,CY1442=1,CY1442=2),OR(CZ1442=0,CZ1442=1,CZ1442=2),OR(DA1442=0,DA1442=1,DA1442=2)),SUM(CU1442:DA1442),""))</x:f>
      </x:c>
      <x:c r="DC1442" t="str">
        <x:f>IF(DB1442="","",ROUND(DB1442/14*10,1))</x:f>
      </x:c>
      <x:c r="DD1442" t="str">
        <x:v>Pending</x:v>
      </x:c>
      <x:c r="DE1442" t="str">
        <x:f>IF(L1442="","",IF(DC1442="","Pending",IF(DD1442="Yes","CONDITIONAL — safety override",IF(DC1442&gt;=8,"HIGH",IF(DC1442&gt;=5,"CONDITIONAL","LOW")))))</x:f>
        <x:v>Pending</x:v>
      </x:c>
      <x:c r="DF1442" t="str">
        <x:v>Pending screening and full-text appraisal; no transferability judgment made at identification.</x:v>
      </x:c>
      <x:c r="DG1442"/>
      <x:c r="DH1442"/>
      <x:c r="DI1442"/>
      <x:c r="DJ1442"/>
      <x:c r="DK1442"/>
      <x:c r="DL1442"/>
      <x:c r="DM1442"/>
      <x:c r="DN1442"/>
      <x:c r="DO1442"/>
      <x:c r="DP1442"/>
      <x:c r="DQ1442"/>
      <x:c r="DR1442"/>
      <x:c r="DS1442"/>
      <x:c r="DT1442"/>
      <x:c r="DU1442"/>
      <x:c r="DV1442"/>
      <x:c r="DW1442"/>
      <x:c r="DX1442"/>
      <x:c r="DY1442"/>
      <x:c r="DZ1442" t="str">
        <x:v>Title/abstract screening alone does not establish effectiveness, causality, methodological quality, transferability to Brazilian public safety or an institutional recommendation.</x:v>
      </x:c>
      <x:c r="EA1442" t="str">
        <x:v>Pending</x:v>
      </x:c>
      <x:c r="EB1442" t="str">
        <x:f>IF(L1442="","",IF(EC1442="READY","Yes","No / Pending"))</x:f>
        <x:v>No / Pending</x:v>
      </x:c>
      <x:c r="EC1442" t="str">
        <x:f>IF(L1442="","",IF(OR(ISNUMBER(SEARCH("Retracted Publication",Q1442)),CM1442="Retracted",CN1442="Retracted",CM1442="Expression of Concern",CN1442="Expression of Concern",F1442="Not used",CG1442="Critical",CH1442="High",CH1442="Critical"),"BLOCKED — integrity or use restriction",IF(AND(CJ1442="Yes",CK1442="Yes",CL1442="Yes"),IF(AND(CM1442="Clear",CN1442="Verified — clear"),IF(AND(AND(LEN(TRIM(CF1442))&gt;0,LEFT(LOWER(TRIM(CF1442)),7)&lt;&gt;"pending"),OR(CG1442="High",CG1442="Moderate"),OR(CH1442="Low",CH1442="Some concerns",CH1442="Not applicable")),IF(AND(DD1442="No",OR(DE1442="HIGH",DE1442="CONDITIONAL"),AND(LEN(TRIM(DF1442))&gt;0,LEFT(LOWER(TRIM(DF1442)),7)&lt;&gt;"pending")),IF(AND(AND(LEN(TRIM(DT1442))&gt;0,LEFT(LOWER(TRIM(DT1442)),7)&lt;&gt;"pending"),AND(LEN(TRIM(DU1442))&gt;0,LEFT(LOWER(TRIM(DU1442)),7)&lt;&gt;"pending"),OR(AND(LEN(TRIM(DV1442))&gt;0,LEFT(LOWER(TRIM(DV1442)),7)&lt;&gt;"pending"),AND(LEN(TRIM(DW1442))&gt;0,LEFT(LOWER(TRIM(DW1442)),7)&lt;&gt;"pending")),AND(LEN(TRIM(DX1442))&gt;0,LEFT(LOWER(TRIM(DX1442)),7)&lt;&gt;"pending")),IF(AND(F1442="Claim-ready",OR(EA1442="Strong",EA1442="Moderate"),AND(LEN(TRIM(G1442))&gt;0,LEFT(LOWER(TRIM(G1442)),7)&lt;&gt;"pending"),G1442&lt;&gt;"No substantive use decision is permitted from identification metadata alone.",AND(LEN(TRIM(DZ1442))&gt;0,LEFT(LOWER(TRIM(DZ1442)),7)&lt;&gt;"pending"),DZ1442&lt;&gt;"Identification metadata alone does not permit any substantive scientific, causal, operational, or institutional claim.",AND(LEN(TRIM(EI1442))&gt;0,LEFT(LOWER(TRIM(EI1442)),7)&lt;&gt;"pending"),ISNUMBER(EH1442),EH1442&gt;0),"READY","PENDING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2" t="str">
        <x:v>Pending</x:v>
      </x:c>
      <x:c r="EE1442"/>
      <x:c r="EF1442" t="str">
        <x:v>Pending</x:v>
      </x:c>
      <x:c r="EG1442" t="str">
        <x:v>Pending</x:v>
      </x:c>
      <x:c r="EH1442"/>
      <x:c r="EI1442" s="501"/>
      <x:c r="EJ1442"/>
      <x:c r="EK1442" t="str">
        <x:v>Pending</x:v>
      </x:c>
      <x:c r="EL1442" t="n">
        <x:v>46272</x:v>
      </x:c>
      <x:c r="EM1442" t="str">
        <x:v>Production PubMed record imported and reconciled to Zotero item ZLAHTBYN;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42" t="n">
        <x:f>IF(L1442="","",(IF(N1442&lt;&gt;"",1,0)+IF(O1442&lt;&gt;"",1,0)+IF(AJ1442&lt;&gt;"",1,0)+IF(AU1442&lt;&gt;"",1,0)+IF(BE1442&lt;&gt;"",1,0)+IF(CF1442&lt;&gt;"",1,0)+IF(CJ1442="Yes",1,0)+IF(CL1442="Yes",1,0)+IF(DE1442&lt;&gt;"Pending",1,0)+IF(F1442&lt;&gt;"",1,0)+IF(DZ1442&lt;&gt;"",1,0)+IF(EI1442&lt;&gt;"",1,0))/12)</x:f>
        <x:v>0.5</x:v>
      </x:c>
    </x:row>
    <x:row r="1443">
      <x:c r="A1443" t="str">
        <x:v>EV-1440</x:v>
      </x:c>
      <x:c r="B1443" t="str">
        <x:v>Integrity check</x:v>
      </x:c>
      <x:c r="C1443" t="str">
        <x:f>IF(L1443="","",IF(LEFT(EC1443,7)="BLOCKED","🔴 Do not use for conclusion",IF(EB1443="Yes","🟢 Claim-ready","🟡 Caution / context")))</x:f>
        <x:v>🟡 Caution / context</x:v>
      </x:c>
      <x:c r="D1443" t="str">
        <x:f>IF(L1443="","",EC1443)</x:f>
        <x:v>PENDING — appropriate appraisal</x:v>
      </x:c>
      <x:c r="E1443" t="str">
        <x:v>P2 — High</x:v>
      </x:c>
      <x:c r="F1443" t="str">
        <x:v>Pending</x:v>
      </x:c>
      <x:c r="G1443" t="str">
        <x:v>Title/abstract identify an explicit tactical/public-safety context and readiness domain; retain for full-text assessment.</x:v>
      </x:c>
      <x:c r="H1443" t="str">
        <x:v>Obtain and review lawful full text; confirm human adjudication; then select a design-specific appraisal instrument.</x:v>
      </x:c>
      <x:c r="I1443"/>
      <x:c r="J1443" t="str">
        <x:v>A — Core</x:v>
      </x:c>
      <x:c r="K1443" t="str">
        <x:v>IDENTIFIED</x:v>
      </x:c>
      <x:c r="L1443" t="str">
        <x:v>Physical fitness in a submarine community as determined by the U.S. Navy Health and Physical Readiness Test.</x:v>
      </x:c>
      <x:c r="M1443"/>
      <x:c r="N1443" t="str">
        <x:v>Bennett, B L</x:v>
      </x:c>
      <x:c r="O1443" t="n">
        <x:v>1987</x:v>
      </x:c>
      <x:c r="P1443" t="str">
        <x:v>Aviation, space, and environmental medicine</x:v>
      </x:c>
      <x:c r="Q1443" t="str">
        <x:v>Journal Article; Research Support, U.S. Gov't, Non-P.H.S.</x:v>
      </x:c>
      <x:c r="R1443" t="str">
        <x:v>Unclear</x:v>
      </x:c>
      <x:c r="S1443" t="str">
        <x:v>Unknown</x:v>
      </x:c>
      <x:c r="T1443" t="str">
        <x:v>eng</x:v>
      </x:c>
      <x:c r="U1443" t="str">
        <x:v>https://pubmed.ncbi.nlm.nih.gov/3593147/</x:v>
      </x:c>
      <x:c r="V1443" t="str"/>
      <x:c r="W1443" t="str">
        <x:f>IF(V1443="","",LOWER(SUBSTITUTE(SUBSTITUTE(SUBSTITUTE(SUBSTITUTE(TRIM(V1443),"https://doi.org/",""),"http://doi.org/",""),"https://dx.doi.org/",""),"doi:","")))</x:f>
      </x:c>
      <x:c r="X1443" t="str">
        <x:v>3593147</x:v>
      </x:c>
      <x:c r="Y1443" t="str"/>
      <x:c r="Z1443"/>
      <x:c r="AA1443" t="str">
        <x:v>PubMed/MEDLINE</x:v>
      </x:c>
      <x:c r="AB1443" t="str">
        <x:v>PUBMED-A-v1.0-2026-08-28</x:v>
      </x:c>
      <x:c r="AC1443" t="str">
        <x:v>SP-PUBMED-A-20260828</x:v>
      </x:c>
      <x:c r="AD1443" s="499" t="n">
        <x:v>46262</x:v>
      </x:c>
      <x:c r="AE1443" s="499" t="n">
        <x:v>46272</x:v>
      </x:c>
      <x:c r="AF1443" t="str">
        <x:v>CRWC7A56</x:v>
      </x:c>
      <x:c r="AG1443"/>
      <x:c r="AH1443" t="str">
        <x:v>Tactical Athlete → Operational Readiness Brazil</x:v>
      </x:c>
      <x:c r="AI1443" t="str">
        <x:v>evidence-family:A</x:v>
      </x:c>
      <x:c r="AJ1443"/>
      <x:c r="AK1443" t="str">
        <x:f>IF(AJ1443="","",IF(OR(LOWER(AJ1443)="brazil",LOWER(AJ1443)="brasil"),"Yes","No"))</x:f>
      </x:c>
      <x:c r="AL1443"/>
      <x:c r="AM1443"/>
      <x:c r="AN1443"/>
      <x:c r="AO1443"/>
      <x:c r="AP1443"/>
      <x:c r="AQ1443"/>
      <x:c r="AR1443"/>
      <x:c r="AS1443"/>
      <x:c r="AT1443"/>
      <x:c r="AU1443"/>
      <x:c r="AV1443"/>
      <x:c r="AW1443"/>
      <x:c r="AX1443"/>
      <x:c r="AY1443"/>
      <x:c r="AZ1443"/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/>
      <x:c r="BO1443"/>
      <x:c r="BP1443"/>
      <x:c r="BQ1443"/>
      <x:c r="BR1443"/>
      <x:c r="BS1443"/>
      <x:c r="BT1443"/>
      <x:c r="BU1443"/>
      <x:c r="BV1443"/>
      <x:c r="BW1443"/>
      <x:c r="BX1443"/>
      <x:c r="BY1443"/>
      <x:c r="BZ1443"/>
      <x:c r="CA1443"/>
      <x:c r="CB1443"/>
      <x:c r="CC1443"/>
      <x:c r="CD1443"/>
      <x:c r="CE1443"/>
      <x:c r="CF1443"/>
      <x:c r="CG1443"/>
      <x:c r="CH1443"/>
      <x:c r="CI1443"/>
      <x:c r="CJ1443" t="str">
        <x:v>Yes</x:v>
      </x:c>
      <x:c r="CK1443" t="str">
        <x:v>Yes</x:v>
      </x:c>
      <x:c r="CL1443" t="str">
        <x:v>Yes</x:v>
      </x:c>
      <x:c r="CM1443" t="str">
        <x:v>Clear</x:v>
      </x:c>
      <x:c r="CN1443" t="str">
        <x:v>Verified — clear</x:v>
      </x:c>
      <x:c r="CO1443" t="n">
        <x:v>46272</x:v>
      </x:c>
      <x:c r="CP1443" t="str">
        <x:v>https://pubmed.ncbi.nlm.nih.gov/3593147/</x:v>
      </x:c>
      <x:c r="CQ1443"/>
      <x:c r="CR1443"/>
      <x:c r="CS1443"/>
      <x:c r="CT1443"/>
      <x:c r="CU1443"/>
      <x:c r="CV1443"/>
      <x:c r="CW1443"/>
      <x:c r="CX1443"/>
      <x:c r="CY1443"/>
      <x:c r="CZ1443"/>
      <x:c r="DA1443"/>
      <x:c r="DB1443" t="str">
        <x:f>IF(L1443="","",IF(AND(COUNT(CU1443:DA1443)=7,OR(CU1443=0,CU1443=1,CU1443=2),OR(CV1443=0,CV1443=1,CV1443=2),OR(CW1443=0,CW1443=1,CW1443=2),OR(CX1443=0,CX1443=1,CX1443=2),OR(CY1443=0,CY1443=1,CY1443=2),OR(CZ1443=0,CZ1443=1,CZ1443=2),OR(DA1443=0,DA1443=1,DA1443=2)),SUM(CU1443:DA1443),""))</x:f>
      </x:c>
      <x:c r="DC1443" t="str">
        <x:f>IF(DB1443="","",ROUND(DB1443/14*10,1))</x:f>
      </x:c>
      <x:c r="DD1443" t="str">
        <x:v>Pending</x:v>
      </x:c>
      <x:c r="DE1443" t="str">
        <x:f>IF(L1443="","",IF(DC1443="","Pending",IF(DD1443="Yes","CONDITIONAL — safety override",IF(DC1443&gt;=8,"HIGH",IF(DC1443&gt;=5,"CONDITIONAL","LOW")))))</x:f>
        <x:v>Pending</x:v>
      </x:c>
      <x:c r="DF1443" t="str">
        <x:v>Pending screening and full-text appraisal; no transferability judgment made at identification.</x:v>
      </x:c>
      <x:c r="DG1443"/>
      <x:c r="DH1443"/>
      <x:c r="DI1443"/>
      <x:c r="DJ1443"/>
      <x:c r="DK1443"/>
      <x:c r="DL1443"/>
      <x:c r="DM1443"/>
      <x:c r="DN1443"/>
      <x:c r="DO1443"/>
      <x:c r="DP1443"/>
      <x:c r="DQ1443"/>
      <x:c r="DR1443"/>
      <x:c r="DS1443"/>
      <x:c r="DT1443"/>
      <x:c r="DU1443"/>
      <x:c r="DV1443"/>
      <x:c r="DW1443"/>
      <x:c r="DX1443"/>
      <x:c r="DY1443"/>
      <x:c r="DZ1443" t="str">
        <x:v>Title/abstract screening alone does not establish effectiveness, causality, methodological quality, transferability to Brazilian public safety or an institutional recommendation.</x:v>
      </x:c>
      <x:c r="EA1443" t="str">
        <x:v>Pending</x:v>
      </x:c>
      <x:c r="EB1443" t="str">
        <x:f>IF(L1443="","",IF(EC1443="READY","Yes","No / Pending"))</x:f>
        <x:v>No / Pending</x:v>
      </x:c>
      <x:c r="EC1443" t="str">
        <x:f>IF(L1443="","",IF(OR(ISNUMBER(SEARCH("Retracted Publication",Q1443)),CM1443="Retracted",CN1443="Retracted",CM1443="Expression of Concern",CN1443="Expression of Concern",F1443="Not used",CG1443="Critical",CH1443="High",CH1443="Critical"),"BLOCKED — integrity or use restriction",IF(AND(CJ1443="Yes",CK1443="Yes",CL1443="Yes"),IF(AND(CM1443="Clear",CN1443="Verified — clear"),IF(AND(AND(LEN(TRIM(CF1443))&gt;0,LEFT(LOWER(TRIM(CF1443)),7)&lt;&gt;"pending"),OR(CG1443="High",CG1443="Moderate"),OR(CH1443="Low",CH1443="Some concerns",CH1443="Not applicable")),IF(AND(DD1443="No",OR(DE1443="HIGH",DE1443="CONDITIONAL"),AND(LEN(TRIM(DF1443))&gt;0,LEFT(LOWER(TRIM(DF1443)),7)&lt;&gt;"pending")),IF(AND(AND(LEN(TRIM(DT1443))&gt;0,LEFT(LOWER(TRIM(DT1443)),7)&lt;&gt;"pending"),AND(LEN(TRIM(DU1443))&gt;0,LEFT(LOWER(TRIM(DU1443)),7)&lt;&gt;"pending"),OR(AND(LEN(TRIM(DV1443))&gt;0,LEFT(LOWER(TRIM(DV1443)),7)&lt;&gt;"pending"),AND(LEN(TRIM(DW1443))&gt;0,LEFT(LOWER(TRIM(DW1443)),7)&lt;&gt;"pending")),AND(LEN(TRIM(DX1443))&gt;0,LEFT(LOWER(TRIM(DX1443)),7)&lt;&gt;"pending")),IF(AND(F1443="Claim-ready",OR(EA1443="Strong",EA1443="Moderate"),AND(LEN(TRIM(G1443))&gt;0,LEFT(LOWER(TRIM(G1443)),7)&lt;&gt;"pending"),G1443&lt;&gt;"No substantive use decision is permitted from identification metadata alone.",AND(LEN(TRIM(DZ1443))&gt;0,LEFT(LOWER(TRIM(DZ1443)),7)&lt;&gt;"pending"),DZ1443&lt;&gt;"Identification metadata alone does not permit any substantive scientific, causal, operational, or institutional claim.",AND(LEN(TRIM(EI1443))&gt;0,LEFT(LOWER(TRIM(EI1443)),7)&lt;&gt;"pending"),ISNUMBER(EH1443),EH1443&gt;0),"READY","PENDING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3" t="str">
        <x:v>Pending</x:v>
      </x:c>
      <x:c r="EE1443"/>
      <x:c r="EF1443" t="str">
        <x:v>Pending</x:v>
      </x:c>
      <x:c r="EG1443" t="str">
        <x:v>Pending</x:v>
      </x:c>
      <x:c r="EH1443"/>
      <x:c r="EI1443" s="501"/>
      <x:c r="EJ1443"/>
      <x:c r="EK1443" t="str">
        <x:v>Pending</x:v>
      </x:c>
      <x:c r="EL1443" t="n">
        <x:v>46272</x:v>
      </x:c>
      <x:c r="EM1443" t="str">
        <x:v>Production PubMed record imported and reconciled to Zotero item CRWC7A56;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43" t="n">
        <x:f>IF(L1443="","",(IF(N1443&lt;&gt;"",1,0)+IF(O1443&lt;&gt;"",1,0)+IF(AJ1443&lt;&gt;"",1,0)+IF(AU1443&lt;&gt;"",1,0)+IF(BE1443&lt;&gt;"",1,0)+IF(CF1443&lt;&gt;"",1,0)+IF(CJ1443="Yes",1,0)+IF(CL1443="Yes",1,0)+IF(DE1443&lt;&gt;"Pending",1,0)+IF(F1443&lt;&gt;"",1,0)+IF(DZ1443&lt;&gt;"",1,0)+IF(EI1443&lt;&gt;"",1,0))/12)</x:f>
        <x:v>0.5</x:v>
      </x:c>
    </x:row>
    <x:row r="1444">
      <x:c r="A1444" t="str">
        <x:v>EV-1441</x:v>
      </x:c>
      <x:c r="B1444" t="str">
        <x:v>Integrity check</x:v>
      </x:c>
      <x:c r="C1444" t="str">
        <x:f>IF(L1444="","",IF(LEFT(EC1444,7)="BLOCKED","🔴 Do not use for conclusion",IF(EB1444="Yes","🟢 Claim-ready","🟡 Caution / context")))</x:f>
        <x:v>🟡 Caution / context</x:v>
      </x:c>
      <x:c r="D1444" t="str">
        <x:f>IF(L1444="","",EC1444)</x:f>
        <x:v>PENDING — appropriate appraisal</x:v>
      </x:c>
      <x:c r="E1444" t="str">
        <x:v>P3 — Medium</x:v>
      </x:c>
      <x:c r="F1444" t="str">
        <x:v>Pending</x:v>
      </x:c>
      <x:c r="G1444" t="str">
        <x:v>Title/abstract identify an explicit operational APHT/medical-readiness topic; retain for full-text assessment.</x:v>
      </x:c>
      <x:c r="H1444" t="str">
        <x:v>Obtain and review lawful full text; confirm human adjudication; then select a design-specific appraisal instrument.</x:v>
      </x:c>
      <x:c r="I1444"/>
      <x:c r="J1444" t="str">
        <x:v>B — APHT / Medical Readiness</x:v>
      </x:c>
      <x:c r="K1444" t="str">
        <x:v>IDENTIFIED</x:v>
      </x:c>
      <x:c r="L1444" t="str">
        <x:v>Microtomography from limited projections in conventional TEM for 3D reconstruction of an intact cell.</x:v>
      </x:c>
      <x:c r="M1444"/>
      <x:c r="N1444" t="str">
        <x:v>Nelson, A C; Hobbib, W M</x:v>
      </x:c>
      <x:c r="O1444" t="n">
        <x:v>1988</x:v>
      </x:c>
      <x:c r="P1444" t="str">
        <x:v>Ultramicroscopy</x:v>
      </x:c>
      <x:c r="Q1444" t="str">
        <x:v>Journal Article; Research Support, Non-U.S. Gov't</x:v>
      </x:c>
      <x:c r="R1444" t="str">
        <x:v>Unclear</x:v>
      </x:c>
      <x:c r="S1444" t="str">
        <x:v>Unknown</x:v>
      </x:c>
      <x:c r="T1444" t="str">
        <x:v>eng</x:v>
      </x:c>
      <x:c r="U1444" t="str">
        <x:v>https://pubmed.ncbi.nlm.nih.gov/3188280/</x:v>
      </x:c>
      <x:c r="V1444" t="str">
        <x:v>10.1016/0304-3991(88)90004-6</x:v>
      </x:c>
      <x:c r="W1444" t="str">
        <x:f>IF(V1444="","",LOWER(SUBSTITUTE(SUBSTITUTE(SUBSTITUTE(SUBSTITUTE(TRIM(V1444),"https://doi.org/",""),"http://doi.org/",""),"https://dx.doi.org/",""),"doi:","")))</x:f>
        <x:v>10.1016/0304-3991(88)90004-6</x:v>
      </x:c>
      <x:c r="X1444" t="str">
        <x:v>3188280</x:v>
      </x:c>
      <x:c r="Y1444" t="str"/>
      <x:c r="Z1444"/>
      <x:c r="AA1444" t="str">
        <x:v>PubMed/MEDLINE</x:v>
      </x:c>
      <x:c r="AB1444" t="str">
        <x:v>PUBMED-B-v1.0-2026-08-28</x:v>
      </x:c>
      <x:c r="AC1444" t="str">
        <x:v>SP-PUBMED-B-20260828</x:v>
      </x:c>
      <x:c r="AD1444" s="499" t="n">
        <x:v>46262</x:v>
      </x:c>
      <x:c r="AE1444" s="499" t="n">
        <x:v>46272</x:v>
      </x:c>
      <x:c r="AF1444" t="str">
        <x:v>EFS2TWZ8</x:v>
      </x:c>
      <x:c r="AG1444"/>
      <x:c r="AH1444" t="str">
        <x:v>Tactical Athlete → Operational Readiness Brazil</x:v>
      </x:c>
      <x:c r="AI1444" t="str">
        <x:v>evidence-family:B</x:v>
      </x:c>
      <x:c r="AJ1444"/>
      <x:c r="AK1444" t="str">
        <x:f>IF(AJ1444="","",IF(OR(LOWER(AJ1444)="brazil",LOWER(AJ1444)="brasil"),"Yes","No"))</x:f>
      </x:c>
      <x:c r="AL1444"/>
      <x:c r="AM1444"/>
      <x:c r="AN1444"/>
      <x:c r="AO1444"/>
      <x:c r="AP1444"/>
      <x:c r="AQ1444"/>
      <x:c r="AR1444"/>
      <x:c r="AS1444"/>
      <x:c r="AT1444"/>
      <x:c r="AU1444"/>
      <x:c r="AV1444"/>
      <x:c r="AW1444"/>
      <x:c r="AX1444"/>
      <x:c r="AY1444"/>
      <x:c r="AZ1444"/>
      <x:c r="BA1444"/>
      <x:c r="BB1444"/>
      <x:c r="BC1444"/>
      <x:c r="BD1444"/>
      <x:c r="BE1444"/>
      <x:c r="BF1444"/>
      <x:c r="BG1444"/>
      <x:c r="BH1444"/>
      <x:c r="BI1444"/>
      <x:c r="BJ1444"/>
      <x:c r="BK1444"/>
      <x:c r="BL1444"/>
      <x:c r="BM1444"/>
      <x:c r="BN1444"/>
      <x:c r="BO1444"/>
      <x:c r="BP1444"/>
      <x:c r="BQ1444"/>
      <x:c r="BR1444"/>
      <x:c r="BS1444"/>
      <x:c r="BT1444"/>
      <x:c r="BU1444"/>
      <x:c r="BV1444"/>
      <x:c r="BW1444"/>
      <x:c r="BX1444"/>
      <x:c r="BY1444"/>
      <x:c r="BZ1444"/>
      <x:c r="CA1444"/>
      <x:c r="CB1444"/>
      <x:c r="CC1444"/>
      <x:c r="CD1444"/>
      <x:c r="CE1444"/>
      <x:c r="CF1444"/>
      <x:c r="CG1444"/>
      <x:c r="CH1444"/>
      <x:c r="CI1444"/>
      <x:c r="CJ1444" t="str">
        <x:v>Yes</x:v>
      </x:c>
      <x:c r="CK1444" t="str">
        <x:v>Yes</x:v>
      </x:c>
      <x:c r="CL1444" t="str">
        <x:v>Yes</x:v>
      </x:c>
      <x:c r="CM1444" t="str">
        <x:v>Clear</x:v>
      </x:c>
      <x:c r="CN1444" t="str">
        <x:v>Verified — clear</x:v>
      </x:c>
      <x:c r="CO1444" t="n">
        <x:v>46272</x:v>
      </x:c>
      <x:c r="CP1444" t="str">
        <x:v>https://pubmed.ncbi.nlm.nih.gov/3188280/</x:v>
      </x:c>
      <x:c r="CQ1444"/>
      <x:c r="CR1444"/>
      <x:c r="CS1444"/>
      <x:c r="CT1444"/>
      <x:c r="CU1444"/>
      <x:c r="CV1444"/>
      <x:c r="CW1444"/>
      <x:c r="CX1444"/>
      <x:c r="CY1444"/>
      <x:c r="CZ1444"/>
      <x:c r="DA1444"/>
      <x:c r="DB1444" t="str">
        <x:f>IF(L1444="","",IF(AND(COUNT(CU1444:DA1444)=7,OR(CU1444=0,CU1444=1,CU1444=2),OR(CV1444=0,CV1444=1,CV1444=2),OR(CW1444=0,CW1444=1,CW1444=2),OR(CX1444=0,CX1444=1,CX1444=2),OR(CY1444=0,CY1444=1,CY1444=2),OR(CZ1444=0,CZ1444=1,CZ1444=2),OR(DA1444=0,DA1444=1,DA1444=2)),SUM(CU1444:DA1444),""))</x:f>
      </x:c>
      <x:c r="DC1444" t="str">
        <x:f>IF(DB1444="","",ROUND(DB1444/14*10,1))</x:f>
      </x:c>
      <x:c r="DD1444" t="str">
        <x:v>Pending</x:v>
      </x:c>
      <x:c r="DE1444" t="str">
        <x:f>IF(L1444="","",IF(DC1444="","Pending",IF(DD1444="Yes","CONDITIONAL — safety override",IF(DC1444&gt;=8,"HIGH",IF(DC1444&gt;=5,"CONDITIONAL","LOW")))))</x:f>
        <x:v>Pending</x:v>
      </x:c>
      <x:c r="DF1444" t="str">
        <x:v>Pending screening and full-text appraisal; no transferability judgment made at identification.</x:v>
      </x:c>
      <x:c r="DG1444"/>
      <x:c r="DH1444"/>
      <x:c r="DI1444"/>
      <x:c r="DJ1444"/>
      <x:c r="DK1444"/>
      <x:c r="DL1444"/>
      <x:c r="DM1444"/>
      <x:c r="DN1444"/>
      <x:c r="DO1444"/>
      <x:c r="DP1444"/>
      <x:c r="DQ1444"/>
      <x:c r="DR1444"/>
      <x:c r="DS1444"/>
      <x:c r="DT1444"/>
      <x:c r="DU1444"/>
      <x:c r="DV1444"/>
      <x:c r="DW1444"/>
      <x:c r="DX1444"/>
      <x:c r="DY1444"/>
      <x:c r="DZ1444" t="str">
        <x:v>Title/abstract screening alone does not establish effectiveness, causality, methodological quality, transferability to Brazilian public safety or an institutional recommendation.</x:v>
      </x:c>
      <x:c r="EA1444" t="str">
        <x:v>Pending</x:v>
      </x:c>
      <x:c r="EB1444" t="str">
        <x:f>IF(L1444="","",IF(EC1444="READY","Yes","No / Pending"))</x:f>
        <x:v>No / Pending</x:v>
      </x:c>
      <x:c r="EC1444" t="str">
        <x:f>IF(L1444="","",IF(OR(ISNUMBER(SEARCH("Retracted Publication",Q1444)),CM1444="Retracted",CN1444="Retracted",CM1444="Expression of Concern",CN1444="Expression of Concern",F1444="Not used",CG1444="Critical",CH1444="High",CH1444="Critical"),"BLOCKED — integrity or use restriction",IF(AND(CJ1444="Yes",CK1444="Yes",CL1444="Yes"),IF(AND(CM1444="Clear",CN1444="Verified — clear"),IF(AND(AND(LEN(TRIM(CF1444))&gt;0,LEFT(LOWER(TRIM(CF1444)),7)&lt;&gt;"pending"),OR(CG1444="High",CG1444="Moderate"),OR(CH1444="Low",CH1444="Some concerns",CH1444="Not applicable")),IF(AND(DD1444="No",OR(DE1444="HIGH",DE1444="CONDITIONAL"),AND(LEN(TRIM(DF1444))&gt;0,LEFT(LOWER(TRIM(DF1444)),7)&lt;&gt;"pending")),IF(AND(AND(LEN(TRIM(DT1444))&gt;0,LEFT(LOWER(TRIM(DT1444)),7)&lt;&gt;"pending"),AND(LEN(TRIM(DU1444))&gt;0,LEFT(LOWER(TRIM(DU1444)),7)&lt;&gt;"pending"),OR(AND(LEN(TRIM(DV1444))&gt;0,LEFT(LOWER(TRIM(DV1444)),7)&lt;&gt;"pending"),AND(LEN(TRIM(DW1444))&gt;0,LEFT(LOWER(TRIM(DW1444)),7)&lt;&gt;"pending")),AND(LEN(TRIM(DX1444))&gt;0,LEFT(LOWER(TRIM(DX1444)),7)&lt;&gt;"pending")),IF(AND(F1444="Claim-ready",OR(EA1444="Strong",EA1444="Moderate"),AND(LEN(TRIM(G1444))&gt;0,LEFT(LOWER(TRIM(G1444)),7)&lt;&gt;"pending"),G1444&lt;&gt;"No substantive use decision is permitted from identification metadata alone.",AND(LEN(TRIM(DZ1444))&gt;0,LEFT(LOWER(TRIM(DZ1444)),7)&lt;&gt;"pending"),DZ1444&lt;&gt;"Identification metadata alone does not permit any substantive scientific, causal, operational, or institutional claim.",AND(LEN(TRIM(EI1444))&gt;0,LEFT(LOWER(TRIM(EI1444)),7)&lt;&gt;"pending"),ISNUMBER(EH1444),EH1444&gt;0),"READY","PENDING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4" t="str">
        <x:v>Pending</x:v>
      </x:c>
      <x:c r="EE1444"/>
      <x:c r="EF1444" t="str">
        <x:v>Pending</x:v>
      </x:c>
      <x:c r="EG1444" t="str">
        <x:v>Pending</x:v>
      </x:c>
      <x:c r="EH1444"/>
      <x:c r="EI1444" s="501"/>
      <x:c r="EJ1444"/>
      <x:c r="EK1444" t="str">
        <x:v>Pending</x:v>
      </x:c>
      <x:c r="EL1444" t="n">
        <x:v>46272</x:v>
      </x:c>
      <x:c r="EM1444" t="str">
        <x:v>Production PubMed record imported and reconciled to Zotero item EFS2TWZ8;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44" t="n">
        <x:f>IF(L1444="","",(IF(N1444&lt;&gt;"",1,0)+IF(O1444&lt;&gt;"",1,0)+IF(AJ1444&lt;&gt;"",1,0)+IF(AU1444&lt;&gt;"",1,0)+IF(BE1444&lt;&gt;"",1,0)+IF(CF1444&lt;&gt;"",1,0)+IF(CJ1444="Yes",1,0)+IF(CL1444="Yes",1,0)+IF(DE1444&lt;&gt;"Pending",1,0)+IF(F1444&lt;&gt;"",1,0)+IF(DZ1444&lt;&gt;"",1,0)+IF(EI1444&lt;&gt;"",1,0))/12)</x:f>
        <x:v>0.5</x:v>
      </x:c>
    </x:row>
    <x:row r="1445">
      <x:c r="A1445" t="str">
        <x:v>EV-1442</x:v>
      </x:c>
      <x:c r="B1445" t="str">
        <x:v>Integrity check</x:v>
      </x:c>
      <x:c r="C1445" t="str">
        <x:f>IF(L1445="","",IF(LEFT(EC1445,7)="BLOCKED","🔴 Do not use for conclusion",IF(EB1445="Yes","🟢 Claim-ready","🟡 Caution / context")))</x:f>
        <x:v>🟡 Caution / context</x:v>
      </x:c>
      <x:c r="D1445" t="str">
        <x:f>IF(L1445="","",EC1445)</x:f>
        <x:v>PENDING — appropriate appraisal</x:v>
      </x:c>
      <x:c r="E1445" t="str">
        <x:v>P2 — High</x:v>
      </x:c>
      <x:c r="F1445" t="str">
        <x:v>Pending</x:v>
      </x:c>
      <x:c r="G1445" t="str">
        <x:v>Title/abstract identify an explicit tactical/public-safety context and readiness domain; retain for full-text assessment.</x:v>
      </x:c>
      <x:c r="H1445" t="str">
        <x:v>Obtain and review lawful full text; confirm human adjudication; then select a design-specific appraisal instrument.</x:v>
      </x:c>
      <x:c r="I1445"/>
      <x:c r="J1445" t="str">
        <x:v>A — Core</x:v>
      </x:c>
      <x:c r="K1445" t="str">
        <x:v>IDENTIFIED</x:v>
      </x:c>
      <x:c r="L1445" t="str">
        <x:v>Impact of troop dental health on combat readiness.</x:v>
      </x:c>
      <x:c r="M1445"/>
      <x:c r="N1445" t="str">
        <x:v>Teweles, R B; King, J E</x:v>
      </x:c>
      <x:c r="O1445" t="n">
        <x:v>1987</x:v>
      </x:c>
      <x:c r="P1445" t="str">
        <x:v>Military medicine</x:v>
      </x:c>
      <x:c r="Q1445" t="str">
        <x:v>Journal Article</x:v>
      </x:c>
      <x:c r="R1445" t="str">
        <x:v>Unclear</x:v>
      </x:c>
      <x:c r="S1445" t="str">
        <x:v>Unknown</x:v>
      </x:c>
      <x:c r="T1445" t="str">
        <x:v>eng</x:v>
      </x:c>
      <x:c r="U1445" t="str">
        <x:v>https://pubmed.ncbi.nlm.nih.gov/3108716/</x:v>
      </x:c>
      <x:c r="V1445" t="str"/>
      <x:c r="W1445" t="str">
        <x:f>IF(V1445="","",LOWER(SUBSTITUTE(SUBSTITUTE(SUBSTITUTE(SUBSTITUTE(TRIM(V1445),"https://doi.org/",""),"http://doi.org/",""),"https://dx.doi.org/",""),"doi:","")))</x:f>
      </x:c>
      <x:c r="X1445" t="str">
        <x:v>3108716</x:v>
      </x:c>
      <x:c r="Y1445" t="str"/>
      <x:c r="Z1445"/>
      <x:c r="AA1445" t="str">
        <x:v>PubMed/MEDLINE</x:v>
      </x:c>
      <x:c r="AB1445" t="str">
        <x:v>PUBMED-A-v1.0-2026-08-28</x:v>
      </x:c>
      <x:c r="AC1445" t="str">
        <x:v>SP-PUBMED-A-20260828</x:v>
      </x:c>
      <x:c r="AD1445" s="499" t="n">
        <x:v>46262</x:v>
      </x:c>
      <x:c r="AE1445" s="499" t="n">
        <x:v>46272</x:v>
      </x:c>
      <x:c r="AF1445" t="str">
        <x:v>KSBUGAMJ</x:v>
      </x:c>
      <x:c r="AG1445"/>
      <x:c r="AH1445" t="str">
        <x:v>Tactical Athlete → Operational Readiness Brazil</x:v>
      </x:c>
      <x:c r="AI1445" t="str">
        <x:v>evidence-family:A</x:v>
      </x:c>
      <x:c r="AJ1445"/>
      <x:c r="AK1445" t="str">
        <x:f>IF(AJ1445="","",IF(OR(LOWER(AJ1445)="brazil",LOWER(AJ1445)="brasil"),"Yes","No"))</x:f>
      </x:c>
      <x:c r="AL1445"/>
      <x:c r="AM1445"/>
      <x:c r="AN1445"/>
      <x:c r="AO1445"/>
      <x:c r="AP1445"/>
      <x:c r="AQ1445"/>
      <x:c r="AR1445"/>
      <x:c r="AS1445"/>
      <x:c r="AT1445"/>
      <x:c r="AU1445"/>
      <x:c r="AV1445"/>
      <x:c r="AW1445"/>
      <x:c r="AX1445"/>
      <x:c r="AY1445"/>
      <x:c r="AZ1445"/>
      <x:c r="BA1445"/>
      <x:c r="BB1445"/>
      <x:c r="BC1445"/>
      <x:c r="BD1445"/>
      <x:c r="BE1445"/>
      <x:c r="BF1445"/>
      <x:c r="BG1445"/>
      <x:c r="BH1445"/>
      <x:c r="BI1445"/>
      <x:c r="BJ1445"/>
      <x:c r="BK1445"/>
      <x:c r="BL1445"/>
      <x:c r="BM1445"/>
      <x:c r="BN1445"/>
      <x:c r="BO1445"/>
      <x:c r="BP1445"/>
      <x:c r="BQ1445"/>
      <x:c r="BR1445"/>
      <x:c r="BS1445"/>
      <x:c r="BT1445"/>
      <x:c r="BU1445"/>
      <x:c r="BV1445"/>
      <x:c r="BW1445"/>
      <x:c r="BX1445"/>
      <x:c r="BY1445"/>
      <x:c r="BZ1445"/>
      <x:c r="CA1445"/>
      <x:c r="CB1445"/>
      <x:c r="CC1445"/>
      <x:c r="CD1445"/>
      <x:c r="CE1445"/>
      <x:c r="CF1445"/>
      <x:c r="CG1445"/>
      <x:c r="CH1445"/>
      <x:c r="CI1445"/>
      <x:c r="CJ1445" t="str">
        <x:v>Yes</x:v>
      </x:c>
      <x:c r="CK1445" t="str">
        <x:v>Yes</x:v>
      </x:c>
      <x:c r="CL1445" t="str">
        <x:v>Yes</x:v>
      </x:c>
      <x:c r="CM1445" t="str">
        <x:v>Clear</x:v>
      </x:c>
      <x:c r="CN1445" t="str">
        <x:v>Verified — clear</x:v>
      </x:c>
      <x:c r="CO1445" t="n">
        <x:v>46272</x:v>
      </x:c>
      <x:c r="CP1445" t="str">
        <x:v>https://pubmed.ncbi.nlm.nih.gov/3108716/</x:v>
      </x:c>
      <x:c r="CQ1445"/>
      <x:c r="CR1445"/>
      <x:c r="CS1445"/>
      <x:c r="CT1445"/>
      <x:c r="CU1445"/>
      <x:c r="CV1445"/>
      <x:c r="CW1445"/>
      <x:c r="CX1445"/>
      <x:c r="CY1445"/>
      <x:c r="CZ1445"/>
      <x:c r="DA1445"/>
      <x:c r="DB1445" t="str">
        <x:f>IF(L1445="","",IF(AND(COUNT(CU1445:DA1445)=7,OR(CU1445=0,CU1445=1,CU1445=2),OR(CV1445=0,CV1445=1,CV1445=2),OR(CW1445=0,CW1445=1,CW1445=2),OR(CX1445=0,CX1445=1,CX1445=2),OR(CY1445=0,CY1445=1,CY1445=2),OR(CZ1445=0,CZ1445=1,CZ1445=2),OR(DA1445=0,DA1445=1,DA1445=2)),SUM(CU1445:DA1445),""))</x:f>
      </x:c>
      <x:c r="DC1445" t="str">
        <x:f>IF(DB1445="","",ROUND(DB1445/14*10,1))</x:f>
      </x:c>
      <x:c r="DD1445" t="str">
        <x:v>Pending</x:v>
      </x:c>
      <x:c r="DE1445" t="str">
        <x:f>IF(L1445="","",IF(DC1445="","Pending",IF(DD1445="Yes","CONDITIONAL — safety override",IF(DC1445&gt;=8,"HIGH",IF(DC1445&gt;=5,"CONDITIONAL","LOW")))))</x:f>
        <x:v>Pending</x:v>
      </x:c>
      <x:c r="DF1445" t="str">
        <x:v>Pending screening and full-text appraisal; no transferability judgment made at identification.</x:v>
      </x:c>
      <x:c r="DG1445"/>
      <x:c r="DH1445"/>
      <x:c r="DI1445"/>
      <x:c r="DJ1445"/>
      <x:c r="DK1445"/>
      <x:c r="DL1445"/>
      <x:c r="DM1445"/>
      <x:c r="DN1445"/>
      <x:c r="DO1445"/>
      <x:c r="DP1445"/>
      <x:c r="DQ1445"/>
      <x:c r="DR1445"/>
      <x:c r="DS1445"/>
      <x:c r="DT1445"/>
      <x:c r="DU1445"/>
      <x:c r="DV1445"/>
      <x:c r="DW1445"/>
      <x:c r="DX1445"/>
      <x:c r="DY1445"/>
      <x:c r="DZ1445" t="str">
        <x:v>Title/abstract screening alone does not establish effectiveness, causality, methodological quality, transferability to Brazilian public safety or an institutional recommendation.</x:v>
      </x:c>
      <x:c r="EA1445" t="str">
        <x:v>Pending</x:v>
      </x:c>
      <x:c r="EB1445" t="str">
        <x:f>IF(L1445="","",IF(EC1445="READY","Yes","No / Pending"))</x:f>
        <x:v>No / Pending</x:v>
      </x:c>
      <x:c r="EC1445" t="str">
        <x:f>IF(L1445="","",IF(OR(ISNUMBER(SEARCH("Retracted Publication",Q1445)),CM1445="Retracted",CN1445="Retracted",CM1445="Expression of Concern",CN1445="Expression of Concern",F1445="Not used",CG1445="Critical",CH1445="High",CH1445="Critical"),"BLOCKED — integrity or use restriction",IF(AND(CJ1445="Yes",CK1445="Yes",CL1445="Yes"),IF(AND(CM1445="Clear",CN1445="Verified — clear"),IF(AND(AND(LEN(TRIM(CF1445))&gt;0,LEFT(LOWER(TRIM(CF1445)),7)&lt;&gt;"pending"),OR(CG1445="High",CG1445="Moderate"),OR(CH1445="Low",CH1445="Some concerns",CH1445="Not applicable")),IF(AND(DD1445="No",OR(DE1445="HIGH",DE1445="CONDITIONAL"),AND(LEN(TRIM(DF1445))&gt;0,LEFT(LOWER(TRIM(DF1445)),7)&lt;&gt;"pending")),IF(AND(AND(LEN(TRIM(DT1445))&gt;0,LEFT(LOWER(TRIM(DT1445)),7)&lt;&gt;"pending"),AND(LEN(TRIM(DU1445))&gt;0,LEFT(LOWER(TRIM(DU1445)),7)&lt;&gt;"pending"),OR(AND(LEN(TRIM(DV1445))&gt;0,LEFT(LOWER(TRIM(DV1445)),7)&lt;&gt;"pending"),AND(LEN(TRIM(DW1445))&gt;0,LEFT(LOWER(TRIM(DW1445)),7)&lt;&gt;"pending")),AND(LEN(TRIM(DX1445))&gt;0,LEFT(LOWER(TRIM(DX1445)),7)&lt;&gt;"pending")),IF(AND(F1445="Claim-ready",OR(EA1445="Strong",EA1445="Moderate"),AND(LEN(TRIM(G1445))&gt;0,LEFT(LOWER(TRIM(G1445)),7)&lt;&gt;"pending"),G1445&lt;&gt;"No substantive use decision is permitted from identification metadata alone.",AND(LEN(TRIM(DZ1445))&gt;0,LEFT(LOWER(TRIM(DZ1445)),7)&lt;&gt;"pending"),DZ1445&lt;&gt;"Identification metadata alone does not permit any substantive scientific, causal, operational, or institutional claim.",AND(LEN(TRIM(EI1445))&gt;0,LEFT(LOWER(TRIM(EI1445)),7)&lt;&gt;"pending"),ISNUMBER(EH1445),EH1445&gt;0),"READY","PENDING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5" t="str">
        <x:v>Pending</x:v>
      </x:c>
      <x:c r="EE1445"/>
      <x:c r="EF1445" t="str">
        <x:v>Pending</x:v>
      </x:c>
      <x:c r="EG1445" t="str">
        <x:v>Pending</x:v>
      </x:c>
      <x:c r="EH1445"/>
      <x:c r="EI1445" s="501"/>
      <x:c r="EJ1445"/>
      <x:c r="EK1445" t="str">
        <x:v>Pending</x:v>
      </x:c>
      <x:c r="EL1445" t="n">
        <x:v>46272</x:v>
      </x:c>
      <x:c r="EM1445" t="str">
        <x:v>Production PubMed record imported and reconciled to Zotero item KSBUGAMJ;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45" t="n">
        <x:f>IF(L1445="","",(IF(N1445&lt;&gt;"",1,0)+IF(O1445&lt;&gt;"",1,0)+IF(AJ1445&lt;&gt;"",1,0)+IF(AU1445&lt;&gt;"",1,0)+IF(BE1445&lt;&gt;"",1,0)+IF(CF1445&lt;&gt;"",1,0)+IF(CJ1445="Yes",1,0)+IF(CL1445="Yes",1,0)+IF(DE1445&lt;&gt;"Pending",1,0)+IF(F1445&lt;&gt;"",1,0)+IF(DZ1445&lt;&gt;"",1,0)+IF(EI1445&lt;&gt;"",1,0))/12)</x:f>
        <x:v>0.5</x:v>
      </x:c>
    </x:row>
    <x:row r="1446">
      <x:c r="A1446" t="str">
        <x:v>EV-1443</x:v>
      </x:c>
      <x:c r="B1446" t="str">
        <x:v>Integrity check</x:v>
      </x:c>
      <x:c r="C1446" t="str">
        <x:f>IF(L1446="","",IF(LEFT(EC1446,7)="BLOCKED","🔴 Do not use for conclusion",IF(EB1446="Yes","🟢 Claim-ready","🟡 Caution / context")))</x:f>
        <x:v>🟡 Caution / context</x:v>
      </x:c>
      <x:c r="D1446" t="str">
        <x:f>IF(L1446="","",EC1446)</x:f>
        <x:v>PENDING — appropriate appraisal</x:v>
      </x:c>
      <x:c r="E1446" t="str">
        <x:v>P2 — High</x:v>
      </x:c>
      <x:c r="F1446" t="str">
        <x:v>Pending</x:v>
      </x:c>
      <x:c r="G1446" t="str">
        <x:v>Title/abstract identify an explicit tactical/public-safety context and readiness domain; retain for full-text assessment.</x:v>
      </x:c>
      <x:c r="H1446" t="str">
        <x:v>Obtain and review lawful full text; confirm human adjudication; then select a design-specific appraisal instrument.</x:v>
      </x:c>
      <x:c r="I1446"/>
      <x:c r="J1446" t="str">
        <x:v>A — Core</x:v>
      </x:c>
      <x:c r="K1446" t="str">
        <x:v>IDENTIFIED</x:v>
      </x:c>
      <x:c r="L1446" t="str">
        <x:v>The effect of cigarette smoking on Army Physical Readiness Test performance of enlisted Army medical department personnel.</x:v>
      </x:c>
      <x:c r="M1446"/>
      <x:c r="N1446" t="str">
        <x:v>Jensen, R G</x:v>
      </x:c>
      <x:c r="O1446" t="n">
        <x:v>1986</x:v>
      </x:c>
      <x:c r="P1446" t="str">
        <x:v>Military medicine</x:v>
      </x:c>
      <x:c r="Q1446" t="str">
        <x:v>Comparative Study; Journal Article</x:v>
      </x:c>
      <x:c r="R1446" t="str">
        <x:v>Unclear</x:v>
      </x:c>
      <x:c r="S1446" t="str">
        <x:v>Unknown</x:v>
      </x:c>
      <x:c r="T1446" t="str">
        <x:v>eng</x:v>
      </x:c>
      <x:c r="U1446" t="str">
        <x:v>https://pubmed.ncbi.nlm.nih.gov/3083298/</x:v>
      </x:c>
      <x:c r="V1446" t="str"/>
      <x:c r="W1446" t="str">
        <x:f>IF(V1446="","",LOWER(SUBSTITUTE(SUBSTITUTE(SUBSTITUTE(SUBSTITUTE(TRIM(V1446),"https://doi.org/",""),"http://doi.org/",""),"https://dx.doi.org/",""),"doi:","")))</x:f>
      </x:c>
      <x:c r="X1446" t="str">
        <x:v>3083298</x:v>
      </x:c>
      <x:c r="Y1446" t="str"/>
      <x:c r="Z1446"/>
      <x:c r="AA1446" t="str">
        <x:v>PubMed/MEDLINE</x:v>
      </x:c>
      <x:c r="AB1446" t="str">
        <x:v>PUBMED-A-v1.0-2026-08-28</x:v>
      </x:c>
      <x:c r="AC1446" t="str">
        <x:v>SP-PUBMED-A-20260828</x:v>
      </x:c>
      <x:c r="AD1446" s="499" t="n">
        <x:v>46262</x:v>
      </x:c>
      <x:c r="AE1446" s="499" t="n">
        <x:v>46272</x:v>
      </x:c>
      <x:c r="AF1446" t="str">
        <x:v>5GTTSPH8</x:v>
      </x:c>
      <x:c r="AG1446"/>
      <x:c r="AH1446" t="str">
        <x:v>Tactical Athlete → Operational Readiness Brazil</x:v>
      </x:c>
      <x:c r="AI1446" t="str">
        <x:v>evidence-family:A</x:v>
      </x:c>
      <x:c r="AJ1446"/>
      <x:c r="AK1446" t="str">
        <x:f>IF(AJ1446="","",IF(OR(LOWER(AJ1446)="brazil",LOWER(AJ1446)="brasil"),"Yes","No"))</x:f>
      </x:c>
      <x:c r="AL1446"/>
      <x:c r="AM1446"/>
      <x:c r="AN1446"/>
      <x:c r="AO1446"/>
      <x:c r="AP1446"/>
      <x:c r="AQ1446"/>
      <x:c r="AR1446"/>
      <x:c r="AS1446"/>
      <x:c r="AT1446"/>
      <x:c r="AU1446"/>
      <x:c r="AV1446"/>
      <x:c r="AW1446"/>
      <x:c r="AX1446"/>
      <x:c r="AY1446"/>
      <x:c r="AZ1446"/>
      <x:c r="BA1446"/>
      <x:c r="BB1446"/>
      <x:c r="BC1446"/>
      <x:c r="BD1446"/>
      <x:c r="BE1446"/>
      <x:c r="BF1446"/>
      <x:c r="BG1446"/>
      <x:c r="BH1446"/>
      <x:c r="BI1446"/>
      <x:c r="BJ1446"/>
      <x:c r="BK1446"/>
      <x:c r="BL1446"/>
      <x:c r="BM1446"/>
      <x:c r="BN1446"/>
      <x:c r="BO1446"/>
      <x:c r="BP1446"/>
      <x:c r="BQ1446"/>
      <x:c r="BR1446"/>
      <x:c r="BS1446"/>
      <x:c r="BT1446"/>
      <x:c r="BU1446"/>
      <x:c r="BV1446"/>
      <x:c r="BW1446"/>
      <x:c r="BX1446"/>
      <x:c r="BY1446"/>
      <x:c r="BZ1446"/>
      <x:c r="CA1446"/>
      <x:c r="CB1446"/>
      <x:c r="CC1446"/>
      <x:c r="CD1446"/>
      <x:c r="CE1446"/>
      <x:c r="CF1446"/>
      <x:c r="CG1446"/>
      <x:c r="CH1446"/>
      <x:c r="CI1446"/>
      <x:c r="CJ1446" t="str">
        <x:v>Yes</x:v>
      </x:c>
      <x:c r="CK1446" t="str">
        <x:v>Yes</x:v>
      </x:c>
      <x:c r="CL1446" t="str">
        <x:v>Yes</x:v>
      </x:c>
      <x:c r="CM1446" t="str">
        <x:v>Clear</x:v>
      </x:c>
      <x:c r="CN1446" t="str">
        <x:v>Verified — clear</x:v>
      </x:c>
      <x:c r="CO1446" t="n">
        <x:v>46272</x:v>
      </x:c>
      <x:c r="CP1446" t="str">
        <x:v>https://pubmed.ncbi.nlm.nih.gov/3083298/</x:v>
      </x:c>
      <x:c r="CQ1446"/>
      <x:c r="CR1446"/>
      <x:c r="CS1446"/>
      <x:c r="CT1446"/>
      <x:c r="CU1446"/>
      <x:c r="CV1446"/>
      <x:c r="CW1446"/>
      <x:c r="CX1446"/>
      <x:c r="CY1446"/>
      <x:c r="CZ1446"/>
      <x:c r="DA1446"/>
      <x:c r="DB1446" t="str">
        <x:f>IF(L1446="","",IF(AND(COUNT(CU1446:DA1446)=7,OR(CU1446=0,CU1446=1,CU1446=2),OR(CV1446=0,CV1446=1,CV1446=2),OR(CW1446=0,CW1446=1,CW1446=2),OR(CX1446=0,CX1446=1,CX1446=2),OR(CY1446=0,CY1446=1,CY1446=2),OR(CZ1446=0,CZ1446=1,CZ1446=2),OR(DA1446=0,DA1446=1,DA1446=2)),SUM(CU1446:DA1446),""))</x:f>
      </x:c>
      <x:c r="DC1446" t="str">
        <x:f>IF(DB1446="","",ROUND(DB1446/14*10,1))</x:f>
      </x:c>
      <x:c r="DD1446" t="str">
        <x:v>Pending</x:v>
      </x:c>
      <x:c r="DE1446" t="str">
        <x:f>IF(L1446="","",IF(DC1446="","Pending",IF(DD1446="Yes","CONDITIONAL — safety override",IF(DC1446&gt;=8,"HIGH",IF(DC1446&gt;=5,"CONDITIONAL","LOW")))))</x:f>
        <x:v>Pending</x:v>
      </x:c>
      <x:c r="DF1446" t="str">
        <x:v>Pending screening and full-text appraisal; no transferability judgment made at identification.</x:v>
      </x:c>
      <x:c r="DG1446"/>
      <x:c r="DH1446"/>
      <x:c r="DI1446"/>
      <x:c r="DJ1446"/>
      <x:c r="DK1446"/>
      <x:c r="DL1446"/>
      <x:c r="DM1446"/>
      <x:c r="DN1446"/>
      <x:c r="DO1446"/>
      <x:c r="DP1446"/>
      <x:c r="DQ1446"/>
      <x:c r="DR1446"/>
      <x:c r="DS1446"/>
      <x:c r="DT1446"/>
      <x:c r="DU1446"/>
      <x:c r="DV1446"/>
      <x:c r="DW1446"/>
      <x:c r="DX1446"/>
      <x:c r="DY1446"/>
      <x:c r="DZ1446" t="str">
        <x:v>Title/abstract screening alone does not establish effectiveness, causality, methodological quality, transferability to Brazilian public safety or an institutional recommendation.</x:v>
      </x:c>
      <x:c r="EA1446" t="str">
        <x:v>Pending</x:v>
      </x:c>
      <x:c r="EB1446" t="str">
        <x:f>IF(L1446="","",IF(EC1446="READY","Yes","No / Pending"))</x:f>
        <x:v>No / Pending</x:v>
      </x:c>
      <x:c r="EC1446" t="str">
        <x:f>IF(L1446="","",IF(OR(ISNUMBER(SEARCH("Retracted Publication",Q1446)),CM1446="Retracted",CN1446="Retracted",CM1446="Expression of Concern",CN1446="Expression of Concern",F1446="Not used",CG1446="Critical",CH1446="High",CH1446="Critical"),"BLOCKED — integrity or use restriction",IF(AND(CJ1446="Yes",CK1446="Yes",CL1446="Yes"),IF(AND(CM1446="Clear",CN1446="Verified — clear"),IF(AND(AND(LEN(TRIM(CF1446))&gt;0,LEFT(LOWER(TRIM(CF1446)),7)&lt;&gt;"pending"),OR(CG1446="High",CG1446="Moderate"),OR(CH1446="Low",CH1446="Some concerns",CH1446="Not applicable")),IF(AND(DD1446="No",OR(DE1446="HIGH",DE1446="CONDITIONAL"),AND(LEN(TRIM(DF1446))&gt;0,LEFT(LOWER(TRIM(DF1446)),7)&lt;&gt;"pending")),IF(AND(AND(LEN(TRIM(DT1446))&gt;0,LEFT(LOWER(TRIM(DT1446)),7)&lt;&gt;"pending"),AND(LEN(TRIM(DU1446))&gt;0,LEFT(LOWER(TRIM(DU1446)),7)&lt;&gt;"pending"),OR(AND(LEN(TRIM(DV1446))&gt;0,LEFT(LOWER(TRIM(DV1446)),7)&lt;&gt;"pending"),AND(LEN(TRIM(DW1446))&gt;0,LEFT(LOWER(TRIM(DW1446)),7)&lt;&gt;"pending")),AND(LEN(TRIM(DX1446))&gt;0,LEFT(LOWER(TRIM(DX1446)),7)&lt;&gt;"pending")),IF(AND(F1446="Claim-ready",OR(EA1446="Strong",EA1446="Moderate"),AND(LEN(TRIM(G1446))&gt;0,LEFT(LOWER(TRIM(G1446)),7)&lt;&gt;"pending"),G1446&lt;&gt;"No substantive use decision is permitted from identification metadata alone.",AND(LEN(TRIM(DZ1446))&gt;0,LEFT(LOWER(TRIM(DZ1446)),7)&lt;&gt;"pending"),DZ1446&lt;&gt;"Identification metadata alone does not permit any substantive scientific, causal, operational, or institutional claim.",AND(LEN(TRIM(EI1446))&gt;0,LEFT(LOWER(TRIM(EI1446)),7)&lt;&gt;"pending"),ISNUMBER(EH1446),EH1446&gt;0),"READY","PENDING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6" t="str">
        <x:v>Pending</x:v>
      </x:c>
      <x:c r="EE1446"/>
      <x:c r="EF1446" t="str">
        <x:v>Pending</x:v>
      </x:c>
      <x:c r="EG1446" t="str">
        <x:v>Pending</x:v>
      </x:c>
      <x:c r="EH1446"/>
      <x:c r="EI1446" s="501"/>
      <x:c r="EJ1446"/>
      <x:c r="EK1446" t="str">
        <x:v>Pending</x:v>
      </x:c>
      <x:c r="EL1446" t="n">
        <x:v>46272</x:v>
      </x:c>
      <x:c r="EM1446" t="str">
        <x:v>Production PubMed record imported and reconciled to Zotero item 5GTTSPH8;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46" t="n">
        <x:f>IF(L1446="","",(IF(N1446&lt;&gt;"",1,0)+IF(O1446&lt;&gt;"",1,0)+IF(AJ1446&lt;&gt;"",1,0)+IF(AU1446&lt;&gt;"",1,0)+IF(BE1446&lt;&gt;"",1,0)+IF(CF1446&lt;&gt;"",1,0)+IF(CJ1446="Yes",1,0)+IF(CL1446="Yes",1,0)+IF(DE1446&lt;&gt;"Pending",1,0)+IF(F1446&lt;&gt;"",1,0)+IF(DZ1446&lt;&gt;"",1,0)+IF(EI1446&lt;&gt;"",1,0))/12)</x:f>
        <x:v>0.5</x:v>
      </x:c>
    </x:row>
    <x:row r="1447">
      <x:c r="A1447" t="str">
        <x:v>EV-1444</x:v>
      </x:c>
      <x:c r="B1447" t="str">
        <x:v>Integrity check</x:v>
      </x:c>
      <x:c r="C1447" t="str">
        <x:f>IF(L1447="","",IF(LEFT(EC1447,7)="BLOCKED","🔴 Do not use for conclusion",IF(EB1447="Yes","🟢 Claim-ready","🟡 Caution / context")))</x:f>
        <x:v>🟡 Caution / context</x:v>
      </x:c>
      <x:c r="D1447" t="str">
        <x:f>IF(L1447="","",EC1447)</x:f>
        <x:v>PENDING — appropriate appraisal</x:v>
      </x:c>
      <x:c r="E1447" t="str">
        <x:v>P2 — High</x:v>
      </x:c>
      <x:c r="F1447" t="str">
        <x:v>Pending</x:v>
      </x:c>
      <x:c r="G1447" t="str">
        <x:v>Title/abstract identify an explicit tactical/public-safety context and readiness domain; retain for full-text assessment.</x:v>
      </x:c>
      <x:c r="H1447" t="str">
        <x:v>Obtain and review lawful full text; confirm human adjudication; then select a design-specific appraisal instrument.</x:v>
      </x:c>
      <x:c r="I1447"/>
      <x:c r="J1447" t="str">
        <x:v>A — Core</x:v>
      </x:c>
      <x:c r="K1447" t="str">
        <x:v>IDENTIFIED</x:v>
      </x:c>
      <x:c r="L1447" t="str">
        <x:v>An evaluation of proposed causal mechanisms for "ejection associated" neck injuries.</x:v>
      </x:c>
      <x:c r="M1447"/>
      <x:c r="N1447" t="str">
        <x:v>Guill, F C; Herd, G R</x:v>
      </x:c>
      <x:c r="O1447" t="n">
        <x:v>1989</x:v>
      </x:c>
      <x:c r="P1447" t="str">
        <x:v>Aviation, space, and environmental medicine</x:v>
      </x:c>
      <x:c r="Q1447" t="str">
        <x:v>Journal Article</x:v>
      </x:c>
      <x:c r="R1447" t="str">
        <x:v>Unclear</x:v>
      </x:c>
      <x:c r="S1447" t="str">
        <x:v>Unknown</x:v>
      </x:c>
      <x:c r="T1447" t="str">
        <x:v>eng</x:v>
      </x:c>
      <x:c r="U1447" t="str">
        <x:v>https://pubmed.ncbi.nlm.nih.gov/2775118/</x:v>
      </x:c>
      <x:c r="V1447" t="str"/>
      <x:c r="W1447" t="str">
        <x:f>IF(V1447="","",LOWER(SUBSTITUTE(SUBSTITUTE(SUBSTITUTE(SUBSTITUTE(TRIM(V1447),"https://doi.org/",""),"http://doi.org/",""),"https://dx.doi.org/",""),"doi:","")))</x:f>
      </x:c>
      <x:c r="X1447" t="str">
        <x:v>2775118</x:v>
      </x:c>
      <x:c r="Y1447" t="str"/>
      <x:c r="Z1447"/>
      <x:c r="AA1447" t="str">
        <x:v>PubMed/MEDLINE</x:v>
      </x:c>
      <x:c r="AB1447" t="str">
        <x:v>PUBMED-A-v1.0-2026-08-28</x:v>
      </x:c>
      <x:c r="AC1447" t="str">
        <x:v>SP-PUBMED-A-20260828</x:v>
      </x:c>
      <x:c r="AD1447" s="499" t="n">
        <x:v>46262</x:v>
      </x:c>
      <x:c r="AE1447" s="499" t="n">
        <x:v>46272</x:v>
      </x:c>
      <x:c r="AF1447" t="str">
        <x:v>9PMA4NKB</x:v>
      </x:c>
      <x:c r="AG1447"/>
      <x:c r="AH1447" t="str">
        <x:v>Tactical Athlete → Operational Readiness Brazil</x:v>
      </x:c>
      <x:c r="AI1447" t="str">
        <x:v>evidence-family:A</x:v>
      </x:c>
      <x:c r="AJ1447"/>
      <x:c r="AK1447" t="str">
        <x:f>IF(AJ1447="","",IF(OR(LOWER(AJ1447)="brazil",LOWER(AJ1447)="brasil"),"Yes","No"))</x:f>
      </x:c>
      <x:c r="AL1447"/>
      <x:c r="AM1447"/>
      <x:c r="AN1447"/>
      <x:c r="AO1447"/>
      <x:c r="AP1447"/>
      <x:c r="AQ1447"/>
      <x:c r="AR1447"/>
      <x:c r="AS1447"/>
      <x:c r="AT1447"/>
      <x:c r="AU1447"/>
      <x:c r="AV1447"/>
      <x:c r="AW1447"/>
      <x:c r="AX1447"/>
      <x:c r="AY1447"/>
      <x:c r="AZ1447"/>
      <x:c r="BA1447"/>
      <x:c r="BB1447"/>
      <x:c r="BC1447"/>
      <x:c r="BD1447"/>
      <x:c r="BE1447"/>
      <x:c r="BF1447"/>
      <x:c r="BG1447"/>
      <x:c r="BH1447"/>
      <x:c r="BI1447"/>
      <x:c r="BJ1447"/>
      <x:c r="BK1447"/>
      <x:c r="BL1447"/>
      <x:c r="BM1447"/>
      <x:c r="BN1447"/>
      <x:c r="BO1447"/>
      <x:c r="BP1447"/>
      <x:c r="BQ1447"/>
      <x:c r="BR1447"/>
      <x:c r="BS1447"/>
      <x:c r="BT1447"/>
      <x:c r="BU1447"/>
      <x:c r="BV1447"/>
      <x:c r="BW1447"/>
      <x:c r="BX1447"/>
      <x:c r="BY1447"/>
      <x:c r="BZ1447"/>
      <x:c r="CA1447"/>
      <x:c r="CB1447"/>
      <x:c r="CC1447"/>
      <x:c r="CD1447"/>
      <x:c r="CE1447"/>
      <x:c r="CF1447"/>
      <x:c r="CG1447"/>
      <x:c r="CH1447"/>
      <x:c r="CI1447"/>
      <x:c r="CJ1447" t="str">
        <x:v>Yes</x:v>
      </x:c>
      <x:c r="CK1447" t="str">
        <x:v>Yes</x:v>
      </x:c>
      <x:c r="CL1447" t="str">
        <x:v>Yes</x:v>
      </x:c>
      <x:c r="CM1447" t="str">
        <x:v>Clear</x:v>
      </x:c>
      <x:c r="CN1447" t="str">
        <x:v>Verified — clear</x:v>
      </x:c>
      <x:c r="CO1447" t="n">
        <x:v>46272</x:v>
      </x:c>
      <x:c r="CP1447" t="str">
        <x:v>https://pubmed.ncbi.nlm.nih.gov/2775118/</x:v>
      </x:c>
      <x:c r="CQ1447"/>
      <x:c r="CR1447"/>
      <x:c r="CS1447"/>
      <x:c r="CT1447"/>
      <x:c r="CU1447"/>
      <x:c r="CV1447"/>
      <x:c r="CW1447"/>
      <x:c r="CX1447"/>
      <x:c r="CY1447"/>
      <x:c r="CZ1447"/>
      <x:c r="DA1447"/>
      <x:c r="DB1447" t="str">
        <x:f>IF(L1447="","",IF(AND(COUNT(CU1447:DA1447)=7,OR(CU1447=0,CU1447=1,CU1447=2),OR(CV1447=0,CV1447=1,CV1447=2),OR(CW1447=0,CW1447=1,CW1447=2),OR(CX1447=0,CX1447=1,CX1447=2),OR(CY1447=0,CY1447=1,CY1447=2),OR(CZ1447=0,CZ1447=1,CZ1447=2),OR(DA1447=0,DA1447=1,DA1447=2)),SUM(CU1447:DA1447),""))</x:f>
      </x:c>
      <x:c r="DC1447" t="str">
        <x:f>IF(DB1447="","",ROUND(DB1447/14*10,1))</x:f>
      </x:c>
      <x:c r="DD1447" t="str">
        <x:v>Pending</x:v>
      </x:c>
      <x:c r="DE1447" t="str">
        <x:f>IF(L1447="","",IF(DC1447="","Pending",IF(DD1447="Yes","CONDITIONAL — safety override",IF(DC1447&gt;=8,"HIGH",IF(DC1447&gt;=5,"CONDITIONAL","LOW")))))</x:f>
        <x:v>Pending</x:v>
      </x:c>
      <x:c r="DF1447" t="str">
        <x:v>Pending screening and full-text appraisal; no transferability judgment made at identification.</x:v>
      </x:c>
      <x:c r="DG1447"/>
      <x:c r="DH1447"/>
      <x:c r="DI1447"/>
      <x:c r="DJ1447"/>
      <x:c r="DK1447"/>
      <x:c r="DL1447"/>
      <x:c r="DM1447"/>
      <x:c r="DN1447"/>
      <x:c r="DO1447"/>
      <x:c r="DP1447"/>
      <x:c r="DQ1447"/>
      <x:c r="DR1447"/>
      <x:c r="DS1447"/>
      <x:c r="DT1447"/>
      <x:c r="DU1447"/>
      <x:c r="DV1447"/>
      <x:c r="DW1447"/>
      <x:c r="DX1447"/>
      <x:c r="DY1447"/>
      <x:c r="DZ1447" t="str">
        <x:v>Title/abstract screening alone does not establish effectiveness, causality, methodological quality, transferability to Brazilian public safety or an institutional recommendation.</x:v>
      </x:c>
      <x:c r="EA1447" t="str">
        <x:v>Pending</x:v>
      </x:c>
      <x:c r="EB1447" t="str">
        <x:f>IF(L1447="","",IF(EC1447="READY","Yes","No / Pending"))</x:f>
        <x:v>No / Pending</x:v>
      </x:c>
      <x:c r="EC1447" t="str">
        <x:f>IF(L1447="","",IF(OR(ISNUMBER(SEARCH("Retracted Publication",Q1447)),CM1447="Retracted",CN1447="Retracted",CM1447="Expression of Concern",CN1447="Expression of Concern",F1447="Not used",CG1447="Critical",CH1447="High",CH1447="Critical"),"BLOCKED — integrity or use restriction",IF(AND(CJ1447="Yes",CK1447="Yes",CL1447="Yes"),IF(AND(CM1447="Clear",CN1447="Verified — clear"),IF(AND(AND(LEN(TRIM(CF1447))&gt;0,LEFT(LOWER(TRIM(CF1447)),7)&lt;&gt;"pending"),OR(CG1447="High",CG1447="Moderate"),OR(CH1447="Low",CH1447="Some concerns",CH1447="Not applicable")),IF(AND(DD1447="No",OR(DE1447="HIGH",DE1447="CONDITIONAL"),AND(LEN(TRIM(DF1447))&gt;0,LEFT(LOWER(TRIM(DF1447)),7)&lt;&gt;"pending")),IF(AND(AND(LEN(TRIM(DT1447))&gt;0,LEFT(LOWER(TRIM(DT1447)),7)&lt;&gt;"pending"),AND(LEN(TRIM(DU1447))&gt;0,LEFT(LOWER(TRIM(DU1447)),7)&lt;&gt;"pending"),OR(AND(LEN(TRIM(DV1447))&gt;0,LEFT(LOWER(TRIM(DV1447)),7)&lt;&gt;"pending"),AND(LEN(TRIM(DW1447))&gt;0,LEFT(LOWER(TRIM(DW1447)),7)&lt;&gt;"pending")),AND(LEN(TRIM(DX1447))&gt;0,LEFT(LOWER(TRIM(DX1447)),7)&lt;&gt;"pending")),IF(AND(F1447="Claim-ready",OR(EA1447="Strong",EA1447="Moderate"),AND(LEN(TRIM(G1447))&gt;0,LEFT(LOWER(TRIM(G1447)),7)&lt;&gt;"pending"),G1447&lt;&gt;"No substantive use decision is permitted from identification metadata alone.",AND(LEN(TRIM(DZ1447))&gt;0,LEFT(LOWER(TRIM(DZ1447)),7)&lt;&gt;"pending"),DZ1447&lt;&gt;"Identification metadata alone does not permit any substantive scientific, causal, operational, or institutional claim.",AND(LEN(TRIM(EI1447))&gt;0,LEFT(LOWER(TRIM(EI1447)),7)&lt;&gt;"pending"),ISNUMBER(EH1447),EH1447&gt;0),"READY","PENDING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7" t="str">
        <x:v>Pending</x:v>
      </x:c>
      <x:c r="EE1447"/>
      <x:c r="EF1447" t="str">
        <x:v>Pending</x:v>
      </x:c>
      <x:c r="EG1447" t="str">
        <x:v>Pending</x:v>
      </x:c>
      <x:c r="EH1447"/>
      <x:c r="EI1447" s="501"/>
      <x:c r="EJ1447"/>
      <x:c r="EK1447" t="str">
        <x:v>Pending</x:v>
      </x:c>
      <x:c r="EL1447" t="n">
        <x:v>46272</x:v>
      </x:c>
      <x:c r="EM1447" t="str">
        <x:v>Production PubMed record imported and reconciled to Zotero item 9PMA4NKB;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47" t="n">
        <x:f>IF(L1447="","",(IF(N1447&lt;&gt;"",1,0)+IF(O1447&lt;&gt;"",1,0)+IF(AJ1447&lt;&gt;"",1,0)+IF(AU1447&lt;&gt;"",1,0)+IF(BE1447&lt;&gt;"",1,0)+IF(CF1447&lt;&gt;"",1,0)+IF(CJ1447="Yes",1,0)+IF(CL1447="Yes",1,0)+IF(DE1447&lt;&gt;"Pending",1,0)+IF(F1447&lt;&gt;"",1,0)+IF(DZ1447&lt;&gt;"",1,0)+IF(EI1447&lt;&gt;"",1,0))/12)</x:f>
        <x:v>0.5</x:v>
      </x:c>
    </x:row>
    <x:row r="1448">
      <x:c r="A1448" t="str">
        <x:v>EV-1445</x:v>
      </x:c>
      <x:c r="B1448" t="str">
        <x:v>Integrity check</x:v>
      </x:c>
      <x:c r="C1448" t="str">
        <x:f>IF(L1448="","",IF(LEFT(EC1448,7)="BLOCKED","🔴 Do not use for conclusion",IF(EB1448="Yes","🟢 Claim-ready","🟡 Caution / context")))</x:f>
        <x:v>🟡 Caution / context</x:v>
      </x:c>
      <x:c r="D1448" t="str">
        <x:f>IF(L1448="","",EC1448)</x:f>
        <x:v>PENDING — appropriate appraisal</x:v>
      </x:c>
      <x:c r="E1448" t="str">
        <x:v>P2 — High</x:v>
      </x:c>
      <x:c r="F1448" t="str">
        <x:v>Pending</x:v>
      </x:c>
      <x:c r="G1448" t="str">
        <x:v>Title/abstract identify an explicit tactical/public-safety context and readiness domain; retain for full-text assessment.</x:v>
      </x:c>
      <x:c r="H1448" t="str">
        <x:v>Obtain and review lawful full text; confirm human adjudication; then select a design-specific appraisal instrument.</x:v>
      </x:c>
      <x:c r="I1448"/>
      <x:c r="J1448" t="str">
        <x:v>A — Core</x:v>
      </x:c>
      <x:c r="K1448" t="str">
        <x:v>IDENTIFIED</x:v>
      </x:c>
      <x:c r="L1448" t="str">
        <x:v>Weight change underway and in port in the American Navy.</x:v>
      </x:c>
      <x:c r="M1448"/>
      <x:c r="N1448" t="str">
        <x:v>Gaston, B M</x:v>
      </x:c>
      <x:c r="O1448" t="n">
        <x:v>1989</x:v>
      </x:c>
      <x:c r="P1448" t="str">
        <x:v>International journal of obesity</x:v>
      </x:c>
      <x:c r="Q1448" t="str">
        <x:v>Journal Article</x:v>
      </x:c>
      <x:c r="R1448" t="str">
        <x:v>Unclear</x:v>
      </x:c>
      <x:c r="S1448" t="str">
        <x:v>Unknown</x:v>
      </x:c>
      <x:c r="T1448" t="str">
        <x:v>eng</x:v>
      </x:c>
      <x:c r="U1448" t="str">
        <x:v>https://pubmed.ncbi.nlm.nih.gov/2583916/</x:v>
      </x:c>
      <x:c r="V1448" t="str"/>
      <x:c r="W1448" t="str">
        <x:f>IF(V1448="","",LOWER(SUBSTITUTE(SUBSTITUTE(SUBSTITUTE(SUBSTITUTE(TRIM(V1448),"https://doi.org/",""),"http://doi.org/",""),"https://dx.doi.org/",""),"doi:","")))</x:f>
      </x:c>
      <x:c r="X1448" t="str">
        <x:v>2583916</x:v>
      </x:c>
      <x:c r="Y1448" t="str"/>
      <x:c r="Z1448"/>
      <x:c r="AA1448" t="str">
        <x:v>PubMed/MEDLINE</x:v>
      </x:c>
      <x:c r="AB1448" t="str">
        <x:v>PUBMED-A-v1.0-2026-08-28</x:v>
      </x:c>
      <x:c r="AC1448" t="str">
        <x:v>SP-PUBMED-A-20260828</x:v>
      </x:c>
      <x:c r="AD1448" s="499" t="n">
        <x:v>46262</x:v>
      </x:c>
      <x:c r="AE1448" s="499" t="n">
        <x:v>46272</x:v>
      </x:c>
      <x:c r="AF1448" t="str">
        <x:v>NIQHRGCU</x:v>
      </x:c>
      <x:c r="AG1448"/>
      <x:c r="AH1448" t="str">
        <x:v>Tactical Athlete → Operational Readiness Brazil</x:v>
      </x:c>
      <x:c r="AI1448" t="str">
        <x:v>evidence-family:A</x:v>
      </x:c>
      <x:c r="AJ1448"/>
      <x:c r="AK1448" t="str">
        <x:f>IF(AJ1448="","",IF(OR(LOWER(AJ1448)="brazil",LOWER(AJ1448)="brasil"),"Yes","No"))</x:f>
      </x:c>
      <x:c r="AL1448"/>
      <x:c r="AM1448"/>
      <x:c r="AN1448"/>
      <x:c r="AO1448"/>
      <x:c r="AP1448"/>
      <x:c r="AQ1448"/>
      <x:c r="AR1448"/>
      <x:c r="AS1448"/>
      <x:c r="AT1448"/>
      <x:c r="AU1448"/>
      <x:c r="AV1448"/>
      <x:c r="AW1448"/>
      <x:c r="AX1448"/>
      <x:c r="AY1448"/>
      <x:c r="AZ1448"/>
      <x:c r="BA1448"/>
      <x:c r="BB1448"/>
      <x:c r="BC1448"/>
      <x:c r="BD1448"/>
      <x:c r="BE1448"/>
      <x:c r="BF1448"/>
      <x:c r="BG1448"/>
      <x:c r="BH1448"/>
      <x:c r="BI1448"/>
      <x:c r="BJ1448"/>
      <x:c r="BK1448"/>
      <x:c r="BL1448"/>
      <x:c r="BM1448"/>
      <x:c r="BN1448"/>
      <x:c r="BO1448"/>
      <x:c r="BP1448"/>
      <x:c r="BQ1448"/>
      <x:c r="BR1448"/>
      <x:c r="BS1448"/>
      <x:c r="BT1448"/>
      <x:c r="BU1448"/>
      <x:c r="BV1448"/>
      <x:c r="BW1448"/>
      <x:c r="BX1448"/>
      <x:c r="BY1448"/>
      <x:c r="BZ1448"/>
      <x:c r="CA1448"/>
      <x:c r="CB1448"/>
      <x:c r="CC1448"/>
      <x:c r="CD1448"/>
      <x:c r="CE1448"/>
      <x:c r="CF1448"/>
      <x:c r="CG1448"/>
      <x:c r="CH1448"/>
      <x:c r="CI1448"/>
      <x:c r="CJ1448" t="str">
        <x:v>Yes</x:v>
      </x:c>
      <x:c r="CK1448" t="str">
        <x:v>Yes</x:v>
      </x:c>
      <x:c r="CL1448" t="str">
        <x:v>Yes</x:v>
      </x:c>
      <x:c r="CM1448" t="str">
        <x:v>Clear</x:v>
      </x:c>
      <x:c r="CN1448" t="str">
        <x:v>Verified — clear</x:v>
      </x:c>
      <x:c r="CO1448" t="n">
        <x:v>46272</x:v>
      </x:c>
      <x:c r="CP1448" t="str">
        <x:v>https://pubmed.ncbi.nlm.nih.gov/2583916/</x:v>
      </x:c>
      <x:c r="CQ1448"/>
      <x:c r="CR1448"/>
      <x:c r="CS1448"/>
      <x:c r="CT1448"/>
      <x:c r="CU1448"/>
      <x:c r="CV1448"/>
      <x:c r="CW1448"/>
      <x:c r="CX1448"/>
      <x:c r="CY1448"/>
      <x:c r="CZ1448"/>
      <x:c r="DA1448"/>
      <x:c r="DB1448" t="str">
        <x:f>IF(L1448="","",IF(AND(COUNT(CU1448:DA1448)=7,OR(CU1448=0,CU1448=1,CU1448=2),OR(CV1448=0,CV1448=1,CV1448=2),OR(CW1448=0,CW1448=1,CW1448=2),OR(CX1448=0,CX1448=1,CX1448=2),OR(CY1448=0,CY1448=1,CY1448=2),OR(CZ1448=0,CZ1448=1,CZ1448=2),OR(DA1448=0,DA1448=1,DA1448=2)),SUM(CU1448:DA1448),""))</x:f>
      </x:c>
      <x:c r="DC1448" t="str">
        <x:f>IF(DB1448="","",ROUND(DB1448/14*10,1))</x:f>
      </x:c>
      <x:c r="DD1448" t="str">
        <x:v>Pending</x:v>
      </x:c>
      <x:c r="DE1448" t="str">
        <x:f>IF(L1448="","",IF(DC1448="","Pending",IF(DD1448="Yes","CONDITIONAL — safety override",IF(DC1448&gt;=8,"HIGH",IF(DC1448&gt;=5,"CONDITIONAL","LOW")))))</x:f>
        <x:v>Pending</x:v>
      </x:c>
      <x:c r="DF1448" t="str">
        <x:v>Pending screening and full-text appraisal; no transferability judgment made at identification.</x:v>
      </x:c>
      <x:c r="DG1448"/>
      <x:c r="DH1448"/>
      <x:c r="DI1448"/>
      <x:c r="DJ1448"/>
      <x:c r="DK1448"/>
      <x:c r="DL1448"/>
      <x:c r="DM1448"/>
      <x:c r="DN1448"/>
      <x:c r="DO1448"/>
      <x:c r="DP1448"/>
      <x:c r="DQ1448"/>
      <x:c r="DR1448"/>
      <x:c r="DS1448"/>
      <x:c r="DT1448"/>
      <x:c r="DU1448"/>
      <x:c r="DV1448"/>
      <x:c r="DW1448"/>
      <x:c r="DX1448"/>
      <x:c r="DY1448"/>
      <x:c r="DZ1448" t="str">
        <x:v>Title/abstract screening alone does not establish effectiveness, causality, methodological quality, transferability to Brazilian public safety or an institutional recommendation.</x:v>
      </x:c>
      <x:c r="EA1448" t="str">
        <x:v>Pending</x:v>
      </x:c>
      <x:c r="EB1448" t="str">
        <x:f>IF(L1448="","",IF(EC1448="READY","Yes","No / Pending"))</x:f>
        <x:v>No / Pending</x:v>
      </x:c>
      <x:c r="EC1448" t="str">
        <x:f>IF(L1448="","",IF(OR(ISNUMBER(SEARCH("Retracted Publication",Q1448)),CM1448="Retracted",CN1448="Retracted",CM1448="Expression of Concern",CN1448="Expression of Concern",F1448="Not used",CG1448="Critical",CH1448="High",CH1448="Critical"),"BLOCKED — integrity or use restriction",IF(AND(CJ1448="Yes",CK1448="Yes",CL1448="Yes"),IF(AND(CM1448="Clear",CN1448="Verified — clear"),IF(AND(AND(LEN(TRIM(CF1448))&gt;0,LEFT(LOWER(TRIM(CF1448)),7)&lt;&gt;"pending"),OR(CG1448="High",CG1448="Moderate"),OR(CH1448="Low",CH1448="Some concerns",CH1448="Not applicable")),IF(AND(DD1448="No",OR(DE1448="HIGH",DE1448="CONDITIONAL"),AND(LEN(TRIM(DF1448))&gt;0,LEFT(LOWER(TRIM(DF1448)),7)&lt;&gt;"pending")),IF(AND(AND(LEN(TRIM(DT1448))&gt;0,LEFT(LOWER(TRIM(DT1448)),7)&lt;&gt;"pending"),AND(LEN(TRIM(DU1448))&gt;0,LEFT(LOWER(TRIM(DU1448)),7)&lt;&gt;"pending"),OR(AND(LEN(TRIM(DV1448))&gt;0,LEFT(LOWER(TRIM(DV1448)),7)&lt;&gt;"pending"),AND(LEN(TRIM(DW1448))&gt;0,LEFT(LOWER(TRIM(DW1448)),7)&lt;&gt;"pending")),AND(LEN(TRIM(DX1448))&gt;0,LEFT(LOWER(TRIM(DX1448)),7)&lt;&gt;"pending")),IF(AND(F1448="Claim-ready",OR(EA1448="Strong",EA1448="Moderate"),AND(LEN(TRIM(G1448))&gt;0,LEFT(LOWER(TRIM(G1448)),7)&lt;&gt;"pending"),G1448&lt;&gt;"No substantive use decision is permitted from identification metadata alone.",AND(LEN(TRIM(DZ1448))&gt;0,LEFT(LOWER(TRIM(DZ1448)),7)&lt;&gt;"pending"),DZ1448&lt;&gt;"Identification metadata alone does not permit any substantive scientific, causal, operational, or institutional claim.",AND(LEN(TRIM(EI1448))&gt;0,LEFT(LOWER(TRIM(EI1448)),7)&lt;&gt;"pending"),ISNUMBER(EH1448),EH1448&gt;0),"READY","PENDING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8" t="str">
        <x:v>Pending</x:v>
      </x:c>
      <x:c r="EE1448"/>
      <x:c r="EF1448" t="str">
        <x:v>Pending</x:v>
      </x:c>
      <x:c r="EG1448" t="str">
        <x:v>Pending</x:v>
      </x:c>
      <x:c r="EH1448"/>
      <x:c r="EI1448" s="501"/>
      <x:c r="EJ1448"/>
      <x:c r="EK1448" t="str">
        <x:v>Pending</x:v>
      </x:c>
      <x:c r="EL1448" t="n">
        <x:v>46272</x:v>
      </x:c>
      <x:c r="EM1448" t="str">
        <x:v>Production PubMed record imported and reconciled to Zotero item NIQHRGCU;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48" t="n">
        <x:f>IF(L1448="","",(IF(N1448&lt;&gt;"",1,0)+IF(O1448&lt;&gt;"",1,0)+IF(AJ1448&lt;&gt;"",1,0)+IF(AU1448&lt;&gt;"",1,0)+IF(BE1448&lt;&gt;"",1,0)+IF(CF1448&lt;&gt;"",1,0)+IF(CJ1448="Yes",1,0)+IF(CL1448="Yes",1,0)+IF(DE1448&lt;&gt;"Pending",1,0)+IF(F1448&lt;&gt;"",1,0)+IF(DZ1448&lt;&gt;"",1,0)+IF(EI1448&lt;&gt;"",1,0))/12)</x:f>
        <x:v>0.5</x:v>
      </x:c>
    </x:row>
    <x:row r="1449">
      <x:c r="A1449" t="str">
        <x:v>EV-1446</x:v>
      </x:c>
      <x:c r="B1449" t="str">
        <x:v>Integrity check</x:v>
      </x:c>
      <x:c r="C1449" t="str">
        <x:f>IF(L1449="","",IF(LEFT(EC1449,7)="BLOCKED","🔴 Do not use for conclusion",IF(EB1449="Yes","🟢 Claim-ready","🟡 Caution / context")))</x:f>
        <x:v>🟡 Caution / context</x:v>
      </x:c>
      <x:c r="D1449" t="str">
        <x:f>IF(L1449="","",EC1449)</x:f>
        <x:v>PENDING — appropriate appraisal</x:v>
      </x:c>
      <x:c r="E1449" t="str">
        <x:v>P2 — High</x:v>
      </x:c>
      <x:c r="F1449" t="str">
        <x:v>Pending</x:v>
      </x:c>
      <x:c r="G1449" t="str">
        <x:v>Title/abstract identify an explicit tactical/public-safety context and readiness domain; retain for full-text assessment.</x:v>
      </x:c>
      <x:c r="H1449" t="str">
        <x:v>Obtain and review lawful full text; confirm human adjudication; then select a design-specific appraisal instrument.</x:v>
      </x:c>
      <x:c r="I1449"/>
      <x:c r="J1449" t="str">
        <x:v>A — Core</x:v>
      </x:c>
      <x:c r="K1449" t="str">
        <x:v>IDENTIFIED</x:v>
      </x:c>
      <x:c r="L1449" t="str">
        <x:v>Efficacy of a suicide detection scale in determining lethality of ideation among hospitalized veterans: a case study.</x:v>
      </x:c>
      <x:c r="M1449"/>
      <x:c r="N1449" t="str">
        <x:v>Eisenberg, M G; Hubbard, K M; Epstein, D</x:v>
      </x:c>
      <x:c r="O1449" t="n">
        <x:v>1989</x:v>
      </x:c>
      <x:c r="P1449" t="str">
        <x:v>Military medicine</x:v>
      </x:c>
      <x:c r="Q1449" t="str">
        <x:v>Journal Article</x:v>
      </x:c>
      <x:c r="R1449" t="str">
        <x:v>Unclear</x:v>
      </x:c>
      <x:c r="S1449" t="str">
        <x:v>Unknown</x:v>
      </x:c>
      <x:c r="T1449" t="str">
        <x:v>eng</x:v>
      </x:c>
      <x:c r="U1449" t="str">
        <x:v>https://pubmed.ncbi.nlm.nih.gov/2499839/</x:v>
      </x:c>
      <x:c r="V1449" t="str"/>
      <x:c r="W1449" t="str">
        <x:f>IF(V1449="","",LOWER(SUBSTITUTE(SUBSTITUTE(SUBSTITUTE(SUBSTITUTE(TRIM(V1449),"https://doi.org/",""),"http://doi.org/",""),"https://dx.doi.org/",""),"doi:","")))</x:f>
      </x:c>
      <x:c r="X1449" t="str">
        <x:v>2499839</x:v>
      </x:c>
      <x:c r="Y1449" t="str"/>
      <x:c r="Z1449"/>
      <x:c r="AA1449" t="str">
        <x:v>PubMed/MEDLINE</x:v>
      </x:c>
      <x:c r="AB1449" t="str">
        <x:v>PUBMED-A-v1.0-2026-08-28</x:v>
      </x:c>
      <x:c r="AC1449" t="str">
        <x:v>SP-PUBMED-A-20260828</x:v>
      </x:c>
      <x:c r="AD1449" s="499" t="n">
        <x:v>46262</x:v>
      </x:c>
      <x:c r="AE1449" s="499" t="n">
        <x:v>46272</x:v>
      </x:c>
      <x:c r="AF1449" t="str">
        <x:v>MFLEQRF5</x:v>
      </x:c>
      <x:c r="AG1449"/>
      <x:c r="AH1449" t="str">
        <x:v>Tactical Athlete → Operational Readiness Brazil</x:v>
      </x:c>
      <x:c r="AI1449" t="str">
        <x:v>evidence-family:A</x:v>
      </x:c>
      <x:c r="AJ1449"/>
      <x:c r="AK1449" t="str">
        <x:f>IF(AJ1449="","",IF(OR(LOWER(AJ1449)="brazil",LOWER(AJ1449)="brasil"),"Yes","No"))</x:f>
      </x:c>
      <x:c r="AL1449"/>
      <x:c r="AM1449"/>
      <x:c r="AN1449"/>
      <x:c r="AO1449"/>
      <x:c r="AP1449"/>
      <x:c r="AQ1449"/>
      <x:c r="AR1449"/>
      <x:c r="AS1449"/>
      <x:c r="AT1449"/>
      <x:c r="AU1449"/>
      <x:c r="AV1449"/>
      <x:c r="AW1449"/>
      <x:c r="AX1449"/>
      <x:c r="AY1449"/>
      <x:c r="AZ1449"/>
      <x:c r="BA1449"/>
      <x:c r="BB1449"/>
      <x:c r="BC1449"/>
      <x:c r="BD1449"/>
      <x:c r="BE1449"/>
      <x:c r="BF1449"/>
      <x:c r="BG1449"/>
      <x:c r="BH1449"/>
      <x:c r="BI1449"/>
      <x:c r="BJ1449"/>
      <x:c r="BK1449"/>
      <x:c r="BL1449"/>
      <x:c r="BM1449"/>
      <x:c r="BN1449"/>
      <x:c r="BO1449"/>
      <x:c r="BP1449"/>
      <x:c r="BQ1449"/>
      <x:c r="BR1449"/>
      <x:c r="BS1449"/>
      <x:c r="BT1449"/>
      <x:c r="BU1449"/>
      <x:c r="BV1449"/>
      <x:c r="BW1449"/>
      <x:c r="BX1449"/>
      <x:c r="BY1449"/>
      <x:c r="BZ1449"/>
      <x:c r="CA1449"/>
      <x:c r="CB1449"/>
      <x:c r="CC1449"/>
      <x:c r="CD1449"/>
      <x:c r="CE1449"/>
      <x:c r="CF1449"/>
      <x:c r="CG1449"/>
      <x:c r="CH1449"/>
      <x:c r="CI1449"/>
      <x:c r="CJ1449" t="str">
        <x:v>Yes</x:v>
      </x:c>
      <x:c r="CK1449" t="str">
        <x:v>Yes</x:v>
      </x:c>
      <x:c r="CL1449" t="str">
        <x:v>Yes</x:v>
      </x:c>
      <x:c r="CM1449" t="str">
        <x:v>Clear</x:v>
      </x:c>
      <x:c r="CN1449" t="str">
        <x:v>Verified — clear</x:v>
      </x:c>
      <x:c r="CO1449" t="n">
        <x:v>46272</x:v>
      </x:c>
      <x:c r="CP1449" t="str">
        <x:v>https://pubmed.ncbi.nlm.nih.gov/2499839/</x:v>
      </x:c>
      <x:c r="CQ1449"/>
      <x:c r="CR1449"/>
      <x:c r="CS1449"/>
      <x:c r="CT1449"/>
      <x:c r="CU1449"/>
      <x:c r="CV1449"/>
      <x:c r="CW1449"/>
      <x:c r="CX1449"/>
      <x:c r="CY1449"/>
      <x:c r="CZ1449"/>
      <x:c r="DA1449"/>
      <x:c r="DB1449" t="str">
        <x:f>IF(L1449="","",IF(AND(COUNT(CU1449:DA1449)=7,OR(CU1449=0,CU1449=1,CU1449=2),OR(CV1449=0,CV1449=1,CV1449=2),OR(CW1449=0,CW1449=1,CW1449=2),OR(CX1449=0,CX1449=1,CX1449=2),OR(CY1449=0,CY1449=1,CY1449=2),OR(CZ1449=0,CZ1449=1,CZ1449=2),OR(DA1449=0,DA1449=1,DA1449=2)),SUM(CU1449:DA1449),""))</x:f>
      </x:c>
      <x:c r="DC1449" t="str">
        <x:f>IF(DB1449="","",ROUND(DB1449/14*10,1))</x:f>
      </x:c>
      <x:c r="DD1449" t="str">
        <x:v>Pending</x:v>
      </x:c>
      <x:c r="DE1449" t="str">
        <x:f>IF(L1449="","",IF(DC1449="","Pending",IF(DD1449="Yes","CONDITIONAL — safety override",IF(DC1449&gt;=8,"HIGH",IF(DC1449&gt;=5,"CONDITIONAL","LOW")))))</x:f>
        <x:v>Pending</x:v>
      </x:c>
      <x:c r="DF1449" t="str">
        <x:v>Pending screening and full-text appraisal; no transferability judgment made at identification.</x:v>
      </x:c>
      <x:c r="DG1449"/>
      <x:c r="DH1449"/>
      <x:c r="DI1449"/>
      <x:c r="DJ1449"/>
      <x:c r="DK1449"/>
      <x:c r="DL1449"/>
      <x:c r="DM1449"/>
      <x:c r="DN1449"/>
      <x:c r="DO1449"/>
      <x:c r="DP1449"/>
      <x:c r="DQ1449"/>
      <x:c r="DR1449"/>
      <x:c r="DS1449"/>
      <x:c r="DT1449"/>
      <x:c r="DU1449"/>
      <x:c r="DV1449"/>
      <x:c r="DW1449"/>
      <x:c r="DX1449"/>
      <x:c r="DY1449"/>
      <x:c r="DZ1449" t="str">
        <x:v>Title/abstract screening alone does not establish effectiveness, causality, methodological quality, transferability to Brazilian public safety or an institutional recommendation.</x:v>
      </x:c>
      <x:c r="EA1449" t="str">
        <x:v>Pending</x:v>
      </x:c>
      <x:c r="EB1449" t="str">
        <x:f>IF(L1449="","",IF(EC1449="READY","Yes","No / Pending"))</x:f>
        <x:v>No / Pending</x:v>
      </x:c>
      <x:c r="EC1449" t="str">
        <x:f>IF(L1449="","",IF(OR(ISNUMBER(SEARCH("Retracted Publication",Q1449)),CM1449="Retracted",CN1449="Retracted",CM1449="Expression of Concern",CN1449="Expression of Concern",F1449="Not used",CG1449="Critical",CH1449="High",CH1449="Critical"),"BLOCKED — integrity or use restriction",IF(AND(CJ1449="Yes",CK1449="Yes",CL1449="Yes"),IF(AND(CM1449="Clear",CN1449="Verified — clear"),IF(AND(AND(LEN(TRIM(CF1449))&gt;0,LEFT(LOWER(TRIM(CF1449)),7)&lt;&gt;"pending"),OR(CG1449="High",CG1449="Moderate"),OR(CH1449="Low",CH1449="Some concerns",CH1449="Not applicable")),IF(AND(DD1449="No",OR(DE1449="HIGH",DE1449="CONDITIONAL"),AND(LEN(TRIM(DF1449))&gt;0,LEFT(LOWER(TRIM(DF1449)),7)&lt;&gt;"pending")),IF(AND(AND(LEN(TRIM(DT1449))&gt;0,LEFT(LOWER(TRIM(DT1449)),7)&lt;&gt;"pending"),AND(LEN(TRIM(DU1449))&gt;0,LEFT(LOWER(TRIM(DU1449)),7)&lt;&gt;"pending"),OR(AND(LEN(TRIM(DV1449))&gt;0,LEFT(LOWER(TRIM(DV1449)),7)&lt;&gt;"pending"),AND(LEN(TRIM(DW1449))&gt;0,LEFT(LOWER(TRIM(DW1449)),7)&lt;&gt;"pending")),AND(LEN(TRIM(DX1449))&gt;0,LEFT(LOWER(TRIM(DX1449)),7)&lt;&gt;"pending")),IF(AND(F1449="Claim-ready",OR(EA1449="Strong",EA1449="Moderate"),AND(LEN(TRIM(G1449))&gt;0,LEFT(LOWER(TRIM(G1449)),7)&lt;&gt;"pending"),G1449&lt;&gt;"No substantive use decision is permitted from identification metadata alone.",AND(LEN(TRIM(DZ1449))&gt;0,LEFT(LOWER(TRIM(DZ1449)),7)&lt;&gt;"pending"),DZ1449&lt;&gt;"Identification metadata alone does not permit any substantive scientific, causal, operational, or institutional claim.",AND(LEN(TRIM(EI1449))&gt;0,LEFT(LOWER(TRIM(EI1449)),7)&lt;&gt;"pending"),ISNUMBER(EH1449),EH1449&gt;0),"READY","PENDING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49" t="str">
        <x:v>Pending</x:v>
      </x:c>
      <x:c r="EE1449"/>
      <x:c r="EF1449" t="str">
        <x:v>Pending</x:v>
      </x:c>
      <x:c r="EG1449" t="str">
        <x:v>Pending</x:v>
      </x:c>
      <x:c r="EH1449"/>
      <x:c r="EI1449" s="501"/>
      <x:c r="EJ1449"/>
      <x:c r="EK1449" t="str">
        <x:v>Pending</x:v>
      </x:c>
      <x:c r="EL1449" t="n">
        <x:v>46272</x:v>
      </x:c>
      <x:c r="EM1449" t="str">
        <x:v>Production PubMed record imported and reconciled to Zotero item MFLEQRF5;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49" t="n">
        <x:f>IF(L1449="","",(IF(N1449&lt;&gt;"",1,0)+IF(O1449&lt;&gt;"",1,0)+IF(AJ1449&lt;&gt;"",1,0)+IF(AU1449&lt;&gt;"",1,0)+IF(BE1449&lt;&gt;"",1,0)+IF(CF1449&lt;&gt;"",1,0)+IF(CJ1449="Yes",1,0)+IF(CL1449="Yes",1,0)+IF(DE1449&lt;&gt;"Pending",1,0)+IF(F1449&lt;&gt;"",1,0)+IF(DZ1449&lt;&gt;"",1,0)+IF(EI1449&lt;&gt;"",1,0))/12)</x:f>
        <x:v>0.5</x:v>
      </x:c>
    </x:row>
    <x:row r="1450">
      <x:c r="A1450" t="str">
        <x:v>EV-1447</x:v>
      </x:c>
      <x:c r="B1450" t="str">
        <x:v>Integrity check</x:v>
      </x:c>
      <x:c r="C1450" t="str">
        <x:f>IF(L1450="","",IF(LEFT(EC1450,7)="BLOCKED","🔴 Do not use for conclusion",IF(EB1450="Yes","🟢 Claim-ready","🟡 Caution / context")))</x:f>
        <x:v>🟡 Caution / context</x:v>
      </x:c>
      <x:c r="D1450" t="str">
        <x:f>IF(L1450="","",EC1450)</x:f>
        <x:v>PENDING — appropriate appraisal</x:v>
      </x:c>
      <x:c r="E1450" t="str">
        <x:v>P2 — High</x:v>
      </x:c>
      <x:c r="F1450" t="str">
        <x:v>Pending</x:v>
      </x:c>
      <x:c r="G1450" t="str">
        <x:v>Title/abstract identify an explicit tactical/public-safety context and readiness domain; retain for full-text assessment.</x:v>
      </x:c>
      <x:c r="H1450" t="str">
        <x:v>Obtain and review lawful full text; confirm human adjudication; then select a design-specific appraisal instrument.</x:v>
      </x:c>
      <x:c r="I1450"/>
      <x:c r="J1450" t="str">
        <x:v>A — Core</x:v>
      </x:c>
      <x:c r="K1450" t="str">
        <x:v>IDENTIFIED</x:v>
      </x:c>
      <x:c r="L1450" t="str">
        <x:v>[The human factor and the combat readiness of the troops].</x:v>
      </x:c>
      <x:c r="M1450"/>
      <x:c r="N1450" t="str">
        <x:v>Shostak, V I; Shabalin, V A</x:v>
      </x:c>
      <x:c r="O1450" t="n">
        <x:v>1991</x:v>
      </x:c>
      <x:c r="P1450" t="str">
        <x:v>Voenno-meditsinskii zhurnal</x:v>
      </x:c>
      <x:c r="Q1450" t="str">
        <x:v>Journal Article</x:v>
      </x:c>
      <x:c r="R1450" t="str">
        <x:v>Unclear</x:v>
      </x:c>
      <x:c r="S1450" t="str">
        <x:v>Unknown</x:v>
      </x:c>
      <x:c r="T1450" t="str">
        <x:v>rus</x:v>
      </x:c>
      <x:c r="U1450" t="str">
        <x:v>https://pubmed.ncbi.nlm.nih.gov/1957510/</x:v>
      </x:c>
      <x:c r="V1450" t="str"/>
      <x:c r="W1450" t="str">
        <x:f>IF(V1450="","",LOWER(SUBSTITUTE(SUBSTITUTE(SUBSTITUTE(SUBSTITUTE(TRIM(V1450),"https://doi.org/",""),"http://doi.org/",""),"https://dx.doi.org/",""),"doi:","")))</x:f>
      </x:c>
      <x:c r="X1450" t="str">
        <x:v>1957510</x:v>
      </x:c>
      <x:c r="Y1450" t="str"/>
      <x:c r="Z1450"/>
      <x:c r="AA1450" t="str">
        <x:v>PubMed/MEDLINE</x:v>
      </x:c>
      <x:c r="AB1450" t="str">
        <x:v>PUBMED-A-v1.0-2026-08-28</x:v>
      </x:c>
      <x:c r="AC1450" t="str">
        <x:v>SP-PUBMED-A-20260828</x:v>
      </x:c>
      <x:c r="AD1450" s="499" t="n">
        <x:v>46262</x:v>
      </x:c>
      <x:c r="AE1450" s="499" t="n">
        <x:v>46272</x:v>
      </x:c>
      <x:c r="AF1450" t="str">
        <x:v>LMMIQL5T</x:v>
      </x:c>
      <x:c r="AG1450"/>
      <x:c r="AH1450" t="str">
        <x:v>Tactical Athlete → Operational Readiness Brazil</x:v>
      </x:c>
      <x:c r="AI1450" t="str">
        <x:v>evidence-family:A</x:v>
      </x:c>
      <x:c r="AJ1450"/>
      <x:c r="AK1450" t="str">
        <x:f>IF(AJ1450="","",IF(OR(LOWER(AJ1450)="brazil",LOWER(AJ1450)="brasil"),"Yes","No"))</x:f>
      </x:c>
      <x:c r="AL1450"/>
      <x:c r="AM1450"/>
      <x:c r="AN1450"/>
      <x:c r="AO1450"/>
      <x:c r="AP1450"/>
      <x:c r="AQ1450"/>
      <x:c r="AR1450"/>
      <x:c r="AS1450"/>
      <x:c r="AT1450"/>
      <x:c r="AU1450"/>
      <x:c r="AV1450"/>
      <x:c r="AW1450"/>
      <x:c r="AX1450"/>
      <x:c r="AY1450"/>
      <x:c r="AZ1450"/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/>
      <x:c r="BO1450"/>
      <x:c r="BP1450"/>
      <x:c r="BQ1450"/>
      <x:c r="BR1450"/>
      <x:c r="BS1450"/>
      <x:c r="BT1450"/>
      <x:c r="BU1450"/>
      <x:c r="BV1450"/>
      <x:c r="BW1450"/>
      <x:c r="BX1450"/>
      <x:c r="BY1450"/>
      <x:c r="BZ1450"/>
      <x:c r="CA1450"/>
      <x:c r="CB1450"/>
      <x:c r="CC1450"/>
      <x:c r="CD1450"/>
      <x:c r="CE1450"/>
      <x:c r="CF1450"/>
      <x:c r="CG1450"/>
      <x:c r="CH1450"/>
      <x:c r="CI1450"/>
      <x:c r="CJ1450" t="str">
        <x:v>Yes</x:v>
      </x:c>
      <x:c r="CK1450" t="str">
        <x:v>Yes</x:v>
      </x:c>
      <x:c r="CL1450" t="str">
        <x:v>Yes</x:v>
      </x:c>
      <x:c r="CM1450" t="str">
        <x:v>Clear</x:v>
      </x:c>
      <x:c r="CN1450" t="str">
        <x:v>Verified — clear</x:v>
      </x:c>
      <x:c r="CO1450" t="n">
        <x:v>46272</x:v>
      </x:c>
      <x:c r="CP1450" t="str">
        <x:v>https://pubmed.ncbi.nlm.nih.gov/1957510/</x:v>
      </x:c>
      <x:c r="CQ1450"/>
      <x:c r="CR1450"/>
      <x:c r="CS1450"/>
      <x:c r="CT1450"/>
      <x:c r="CU1450"/>
      <x:c r="CV1450"/>
      <x:c r="CW1450"/>
      <x:c r="CX1450"/>
      <x:c r="CY1450"/>
      <x:c r="CZ1450"/>
      <x:c r="DA1450"/>
      <x:c r="DB1450" t="str">
        <x:f>IF(L1450="","",IF(AND(COUNT(CU1450:DA1450)=7,OR(CU1450=0,CU1450=1,CU1450=2),OR(CV1450=0,CV1450=1,CV1450=2),OR(CW1450=0,CW1450=1,CW1450=2),OR(CX1450=0,CX1450=1,CX1450=2),OR(CY1450=0,CY1450=1,CY1450=2),OR(CZ1450=0,CZ1450=1,CZ1450=2),OR(DA1450=0,DA1450=1,DA1450=2)),SUM(CU1450:DA1450),""))</x:f>
      </x:c>
      <x:c r="DC1450" t="str">
        <x:f>IF(DB1450="","",ROUND(DB1450/14*10,1))</x:f>
      </x:c>
      <x:c r="DD1450" t="str">
        <x:v>Pending</x:v>
      </x:c>
      <x:c r="DE1450" t="str">
        <x:f>IF(L1450="","",IF(DC1450="","Pending",IF(DD1450="Yes","CONDITIONAL — safety override",IF(DC1450&gt;=8,"HIGH",IF(DC1450&gt;=5,"CONDITIONAL","LOW")))))</x:f>
        <x:v>Pending</x:v>
      </x:c>
      <x:c r="DF1450" t="str">
        <x:v>Pending screening and full-text appraisal; no transferability judgment made at identification.</x:v>
      </x:c>
      <x:c r="DG1450"/>
      <x:c r="DH1450"/>
      <x:c r="DI1450"/>
      <x:c r="DJ1450"/>
      <x:c r="DK1450"/>
      <x:c r="DL1450"/>
      <x:c r="DM1450"/>
      <x:c r="DN1450"/>
      <x:c r="DO1450"/>
      <x:c r="DP1450"/>
      <x:c r="DQ1450"/>
      <x:c r="DR1450"/>
      <x:c r="DS1450"/>
      <x:c r="DT1450"/>
      <x:c r="DU1450"/>
      <x:c r="DV1450"/>
      <x:c r="DW1450"/>
      <x:c r="DX1450"/>
      <x:c r="DY1450"/>
      <x:c r="DZ1450" t="str">
        <x:v>Title/abstract screening alone does not establish effectiveness, causality, methodological quality, transferability to Brazilian public safety or an institutional recommendation.</x:v>
      </x:c>
      <x:c r="EA1450" t="str">
        <x:v>Pending</x:v>
      </x:c>
      <x:c r="EB1450" t="str">
        <x:f>IF(L1450="","",IF(EC1450="READY","Yes","No / Pending"))</x:f>
        <x:v>No / Pending</x:v>
      </x:c>
      <x:c r="EC1450" t="str">
        <x:f>IF(L1450="","",IF(OR(ISNUMBER(SEARCH("Retracted Publication",Q1450)),CM1450="Retracted",CN1450="Retracted",CM1450="Expression of Concern",CN1450="Expression of Concern",F1450="Not used",CG1450="Critical",CH1450="High",CH1450="Critical"),"BLOCKED — integrity or use restriction",IF(AND(CJ1450="Yes",CK1450="Yes",CL1450="Yes"),IF(AND(CM1450="Clear",CN1450="Verified — clear"),IF(AND(AND(LEN(TRIM(CF1450))&gt;0,LEFT(LOWER(TRIM(CF1450)),7)&lt;&gt;"pending"),OR(CG1450="High",CG1450="Moderate"),OR(CH1450="Low",CH1450="Some concerns",CH1450="Not applicable")),IF(AND(DD1450="No",OR(DE1450="HIGH",DE1450="CONDITIONAL"),AND(LEN(TRIM(DF1450))&gt;0,LEFT(LOWER(TRIM(DF1450)),7)&lt;&gt;"pending")),IF(AND(AND(LEN(TRIM(DT1450))&gt;0,LEFT(LOWER(TRIM(DT1450)),7)&lt;&gt;"pending"),AND(LEN(TRIM(DU1450))&gt;0,LEFT(LOWER(TRIM(DU1450)),7)&lt;&gt;"pending"),OR(AND(LEN(TRIM(DV1450))&gt;0,LEFT(LOWER(TRIM(DV1450)),7)&lt;&gt;"pending"),AND(LEN(TRIM(DW1450))&gt;0,LEFT(LOWER(TRIM(DW1450)),7)&lt;&gt;"pending")),AND(LEN(TRIM(DX1450))&gt;0,LEFT(LOWER(TRIM(DX1450)),7)&lt;&gt;"pending")),IF(AND(F1450="Claim-ready",OR(EA1450="Strong",EA1450="Moderate"),AND(LEN(TRIM(G1450))&gt;0,LEFT(LOWER(TRIM(G1450)),7)&lt;&gt;"pending"),G1450&lt;&gt;"No substantive use decision is permitted from identification metadata alone.",AND(LEN(TRIM(DZ1450))&gt;0,LEFT(LOWER(TRIM(DZ1450)),7)&lt;&gt;"pending"),DZ1450&lt;&gt;"Identification metadata alone does not permit any substantive scientific, causal, operational, or institutional claim.",AND(LEN(TRIM(EI1450))&gt;0,LEFT(LOWER(TRIM(EI1450)),7)&lt;&gt;"pending"),ISNUMBER(EH1450),EH1450&gt;0),"READY","PENDING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0" t="str">
        <x:v>Pending</x:v>
      </x:c>
      <x:c r="EE1450"/>
      <x:c r="EF1450" t="str">
        <x:v>Pending</x:v>
      </x:c>
      <x:c r="EG1450" t="str">
        <x:v>Pending</x:v>
      </x:c>
      <x:c r="EH1450"/>
      <x:c r="EI1450" s="501"/>
      <x:c r="EJ1450"/>
      <x:c r="EK1450" t="str">
        <x:v>Pending</x:v>
      </x:c>
      <x:c r="EL1450" t="n">
        <x:v>46272</x:v>
      </x:c>
      <x:c r="EM1450" t="str">
        <x:v>Production PubMed record imported and reconciled to Zotero item LMMIQL5T;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50" t="n">
        <x:f>IF(L1450="","",(IF(N1450&lt;&gt;"",1,0)+IF(O1450&lt;&gt;"",1,0)+IF(AJ1450&lt;&gt;"",1,0)+IF(AU1450&lt;&gt;"",1,0)+IF(BE1450&lt;&gt;"",1,0)+IF(CF1450&lt;&gt;"",1,0)+IF(CJ1450="Yes",1,0)+IF(CL1450="Yes",1,0)+IF(DE1450&lt;&gt;"Pending",1,0)+IF(F1450&lt;&gt;"",1,0)+IF(DZ1450&lt;&gt;"",1,0)+IF(EI1450&lt;&gt;"",1,0))/12)</x:f>
        <x:v>0.5</x:v>
      </x:c>
    </x:row>
    <x:row r="1451">
      <x:c r="A1451" t="str">
        <x:v>EV-1448</x:v>
      </x:c>
      <x:c r="B1451" t="str">
        <x:v>Integrity check</x:v>
      </x:c>
      <x:c r="C1451" t="str">
        <x:f>IF(L1451="","",IF(LEFT(EC1451,7)="BLOCKED","🔴 Do not use for conclusion",IF(EB1451="Yes","🟢 Claim-ready","🟡 Caution / context")))</x:f>
        <x:v>🟡 Caution / context</x:v>
      </x:c>
      <x:c r="D1451" t="str">
        <x:f>IF(L1451="","",EC1451)</x:f>
        <x:v>PENDING — appropriate appraisal</x:v>
      </x:c>
      <x:c r="E1451" t="str">
        <x:v>P2 — High</x:v>
      </x:c>
      <x:c r="F1451" t="str">
        <x:v>Pending</x:v>
      </x:c>
      <x:c r="G1451" t="str">
        <x:v>Title/abstract identify an explicit tactical/public-safety context and readiness domain; retain for full-text assessment.</x:v>
      </x:c>
      <x:c r="H1451" t="str">
        <x:v>Obtain and review lawful full text; confirm human adjudication; then select a design-specific appraisal instrument.</x:v>
      </x:c>
      <x:c r="I1451"/>
      <x:c r="J1451" t="str">
        <x:v>A — Core</x:v>
      </x:c>
      <x:c r="K1451" t="str">
        <x:v>IDENTIFIED</x:v>
      </x:c>
      <x:c r="L1451" t="str">
        <x:v>Unplanned pregnancy among active-duty Army females as a readiness issue.</x:v>
      </x:c>
      <x:c r="M1451"/>
      <x:c r="N1451" t="str">
        <x:v>Borsay-Trindle, L A; Pass, C M; Gilzean, S M</x:v>
      </x:c>
      <x:c r="O1451" t="n">
        <x:v>1991</x:v>
      </x:c>
      <x:c r="P1451" t="str">
        <x:v>Military medicine</x:v>
      </x:c>
      <x:c r="Q1451" t="str">
        <x:v>Comparative Study; Journal Article</x:v>
      </x:c>
      <x:c r="R1451" t="str">
        <x:v>Unclear</x:v>
      </x:c>
      <x:c r="S1451" t="str">
        <x:v>Unknown</x:v>
      </x:c>
      <x:c r="T1451" t="str">
        <x:v>eng</x:v>
      </x:c>
      <x:c r="U1451" t="str">
        <x:v>https://pubmed.ncbi.nlm.nih.gov/1900595/</x:v>
      </x:c>
      <x:c r="V1451" t="str"/>
      <x:c r="W1451" t="str">
        <x:f>IF(V1451="","",LOWER(SUBSTITUTE(SUBSTITUTE(SUBSTITUTE(SUBSTITUTE(TRIM(V1451),"https://doi.org/",""),"http://doi.org/",""),"https://dx.doi.org/",""),"doi:","")))</x:f>
      </x:c>
      <x:c r="X1451" t="str">
        <x:v>1900595</x:v>
      </x:c>
      <x:c r="Y1451" t="str"/>
      <x:c r="Z1451"/>
      <x:c r="AA1451" t="str">
        <x:v>PubMed/MEDLINE</x:v>
      </x:c>
      <x:c r="AB1451" t="str">
        <x:v>PUBMED-A-v1.0-2026-08-28</x:v>
      </x:c>
      <x:c r="AC1451" t="str">
        <x:v>SP-PUBMED-A-20260828</x:v>
      </x:c>
      <x:c r="AD1451" s="499" t="n">
        <x:v>46262</x:v>
      </x:c>
      <x:c r="AE1451" s="499" t="n">
        <x:v>46272</x:v>
      </x:c>
      <x:c r="AF1451" t="str">
        <x:v>86CIZ7ZT</x:v>
      </x:c>
      <x:c r="AG1451"/>
      <x:c r="AH1451" t="str">
        <x:v>Tactical Athlete → Operational Readiness Brazil</x:v>
      </x:c>
      <x:c r="AI1451" t="str">
        <x:v>evidence-family:A</x:v>
      </x:c>
      <x:c r="AJ1451"/>
      <x:c r="AK1451" t="str">
        <x:f>IF(AJ1451="","",IF(OR(LOWER(AJ1451)="brazil",LOWER(AJ1451)="brasil"),"Yes","No"))</x:f>
      </x:c>
      <x:c r="AL1451"/>
      <x:c r="AM1451"/>
      <x:c r="AN1451"/>
      <x:c r="AO1451"/>
      <x:c r="AP1451"/>
      <x:c r="AQ1451"/>
      <x:c r="AR1451"/>
      <x:c r="AS1451"/>
      <x:c r="AT1451"/>
      <x:c r="AU1451"/>
      <x:c r="AV1451"/>
      <x:c r="AW1451"/>
      <x:c r="AX1451"/>
      <x:c r="AY1451"/>
      <x:c r="AZ1451"/>
      <x:c r="BA1451"/>
      <x:c r="BB1451"/>
      <x:c r="BC1451"/>
      <x:c r="BD1451"/>
      <x:c r="BE1451"/>
      <x:c r="BF1451"/>
      <x:c r="BG1451"/>
      <x:c r="BH1451"/>
      <x:c r="BI1451"/>
      <x:c r="BJ1451"/>
      <x:c r="BK1451"/>
      <x:c r="BL1451"/>
      <x:c r="BM1451"/>
      <x:c r="BN1451"/>
      <x:c r="BO1451"/>
      <x:c r="BP1451"/>
      <x:c r="BQ1451"/>
      <x:c r="BR1451"/>
      <x:c r="BS1451"/>
      <x:c r="BT1451"/>
      <x:c r="BU1451"/>
      <x:c r="BV1451"/>
      <x:c r="BW1451"/>
      <x:c r="BX1451"/>
      <x:c r="BY1451"/>
      <x:c r="BZ1451"/>
      <x:c r="CA1451"/>
      <x:c r="CB1451"/>
      <x:c r="CC1451"/>
      <x:c r="CD1451"/>
      <x:c r="CE1451"/>
      <x:c r="CF1451"/>
      <x:c r="CG1451"/>
      <x:c r="CH1451"/>
      <x:c r="CI1451"/>
      <x:c r="CJ1451" t="str">
        <x:v>Yes</x:v>
      </x:c>
      <x:c r="CK1451" t="str">
        <x:v>Yes</x:v>
      </x:c>
      <x:c r="CL1451" t="str">
        <x:v>Yes</x:v>
      </x:c>
      <x:c r="CM1451" t="str">
        <x:v>Clear</x:v>
      </x:c>
      <x:c r="CN1451" t="str">
        <x:v>Verified — clear</x:v>
      </x:c>
      <x:c r="CO1451" t="n">
        <x:v>46272</x:v>
      </x:c>
      <x:c r="CP1451" t="str">
        <x:v>https://pubmed.ncbi.nlm.nih.gov/1780061/</x:v>
      </x:c>
      <x:c r="CQ1451"/>
      <x:c r="CR1451"/>
      <x:c r="CS1451"/>
      <x:c r="CT1451"/>
      <x:c r="CU1451"/>
      <x:c r="CV1451"/>
      <x:c r="CW1451"/>
      <x:c r="CX1451"/>
      <x:c r="CY1451"/>
      <x:c r="CZ1451"/>
      <x:c r="DA1451"/>
      <x:c r="DB1451" t="str">
        <x:f>IF(L1451="","",IF(AND(COUNT(CU1451:DA1451)=7,OR(CU1451=0,CU1451=1,CU1451=2),OR(CV1451=0,CV1451=1,CV1451=2),OR(CW1451=0,CW1451=1,CW1451=2),OR(CX1451=0,CX1451=1,CX1451=2),OR(CY1451=0,CY1451=1,CY1451=2),OR(CZ1451=0,CZ1451=1,CZ1451=2),OR(DA1451=0,DA1451=1,DA1451=2)),SUM(CU1451:DA1451),""))</x:f>
      </x:c>
      <x:c r="DC1451" t="str">
        <x:f>IF(DB1451="","",ROUND(DB1451/14*10,1))</x:f>
      </x:c>
      <x:c r="DD1451" t="str">
        <x:v>Pending</x:v>
      </x:c>
      <x:c r="DE1451" t="str">
        <x:f>IF(L1451="","",IF(DC1451="","Pending",IF(DD1451="Yes","CONDITIONAL — safety override",IF(DC1451&gt;=8,"HIGH",IF(DC1451&gt;=5,"CONDITIONAL","LOW")))))</x:f>
        <x:v>Pending</x:v>
      </x:c>
      <x:c r="DF1451" t="str">
        <x:v>Pending screening and full-text appraisal; no transferability judgment made at identification.</x:v>
      </x:c>
      <x:c r="DG1451"/>
      <x:c r="DH1451"/>
      <x:c r="DI1451"/>
      <x:c r="DJ1451"/>
      <x:c r="DK1451"/>
      <x:c r="DL1451"/>
      <x:c r="DM1451"/>
      <x:c r="DN1451"/>
      <x:c r="DO1451"/>
      <x:c r="DP1451"/>
      <x:c r="DQ1451"/>
      <x:c r="DR1451"/>
      <x:c r="DS1451"/>
      <x:c r="DT1451"/>
      <x:c r="DU1451"/>
      <x:c r="DV1451"/>
      <x:c r="DW1451"/>
      <x:c r="DX1451"/>
      <x:c r="DY1451"/>
      <x:c r="DZ1451" t="str">
        <x:v>Title/abstract screening alone does not establish effectiveness, causality, methodological quality, transferability to Brazilian public safety or an institutional recommendation.</x:v>
      </x:c>
      <x:c r="EA1451" t="str">
        <x:v>Pending</x:v>
      </x:c>
      <x:c r="EB1451" t="str">
        <x:f>IF(L1451="","",IF(EC1451="READY","Yes","No / Pending"))</x:f>
        <x:v>No / Pending</x:v>
      </x:c>
      <x:c r="EC1451" t="str">
        <x:f>IF(L1451="","",IF(OR(ISNUMBER(SEARCH("Retracted Publication",Q1451)),CM1451="Retracted",CN1451="Retracted",CM1451="Expression of Concern",CN1451="Expression of Concern",F1451="Not used",CG1451="Critical",CH1451="High",CH1451="Critical"),"BLOCKED — integrity or use restriction",IF(AND(CJ1451="Yes",CK1451="Yes",CL1451="Yes"),IF(AND(CM1451="Clear",CN1451="Verified — clear"),IF(AND(AND(LEN(TRIM(CF1451))&gt;0,LEFT(LOWER(TRIM(CF1451)),7)&lt;&gt;"pending"),OR(CG1451="High",CG1451="Moderate"),OR(CH1451="Low",CH1451="Some concerns",CH1451="Not applicable")),IF(AND(DD1451="No",OR(DE1451="HIGH",DE1451="CONDITIONAL"),AND(LEN(TRIM(DF1451))&gt;0,LEFT(LOWER(TRIM(DF1451)),7)&lt;&gt;"pending")),IF(AND(AND(LEN(TRIM(DT1451))&gt;0,LEFT(LOWER(TRIM(DT1451)),7)&lt;&gt;"pending"),AND(LEN(TRIM(DU1451))&gt;0,LEFT(LOWER(TRIM(DU1451)),7)&lt;&gt;"pending"),OR(AND(LEN(TRIM(DV1451))&gt;0,LEFT(LOWER(TRIM(DV1451)),7)&lt;&gt;"pending"),AND(LEN(TRIM(DW1451))&gt;0,LEFT(LOWER(TRIM(DW1451)),7)&lt;&gt;"pending")),AND(LEN(TRIM(DX1451))&gt;0,LEFT(LOWER(TRIM(DX1451)),7)&lt;&gt;"pending")),IF(AND(F1451="Claim-ready",OR(EA1451="Strong",EA1451="Moderate"),AND(LEN(TRIM(G1451))&gt;0,LEFT(LOWER(TRIM(G1451)),7)&lt;&gt;"pending"),G1451&lt;&gt;"No substantive use decision is permitted from identification metadata alone.",AND(LEN(TRIM(DZ1451))&gt;0,LEFT(LOWER(TRIM(DZ1451)),7)&lt;&gt;"pending"),DZ1451&lt;&gt;"Identification metadata alone does not permit any substantive scientific, causal, operational, or institutional claim.",AND(LEN(TRIM(EI1451))&gt;0,LEFT(LOWER(TRIM(EI1451)),7)&lt;&gt;"pending"),ISNUMBER(EH1451),EH1451&gt;0),"READY","PENDING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1" t="str">
        <x:v>Pending</x:v>
      </x:c>
      <x:c r="EE1451"/>
      <x:c r="EF1451" t="str">
        <x:v>Pending</x:v>
      </x:c>
      <x:c r="EG1451" t="str">
        <x:v>Pending</x:v>
      </x:c>
      <x:c r="EH1451"/>
      <x:c r="EI1451" s="501"/>
      <x:c r="EJ1451"/>
      <x:c r="EK1451" t="str">
        <x:v>Pending</x:v>
      </x:c>
      <x:c r="EL1451" t="n">
        <x:v>46272</x:v>
      </x:c>
      <x:c r="EM1451" t="str">
        <x:v>Production PubMed record imported and reconciled to Zotero item 86CIZ7ZT;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51" t="n">
        <x:f>IF(L1451="","",(IF(N1451&lt;&gt;"",1,0)+IF(O1451&lt;&gt;"",1,0)+IF(AJ1451&lt;&gt;"",1,0)+IF(AU1451&lt;&gt;"",1,0)+IF(BE1451&lt;&gt;"",1,0)+IF(CF1451&lt;&gt;"",1,0)+IF(CJ1451="Yes",1,0)+IF(CL1451="Yes",1,0)+IF(DE1451&lt;&gt;"Pending",1,0)+IF(F1451&lt;&gt;"",1,0)+IF(DZ1451&lt;&gt;"",1,0)+IF(EI1451&lt;&gt;"",1,0))/12)</x:f>
        <x:v>0.5</x:v>
      </x:c>
    </x:row>
    <x:row r="1452">
      <x:c r="A1452" t="str">
        <x:v>EV-1449</x:v>
      </x:c>
      <x:c r="B1452" t="str">
        <x:v>Integrity check</x:v>
      </x:c>
      <x:c r="C1452" t="str">
        <x:f>IF(L1452="","",IF(LEFT(EC1452,7)="BLOCKED","🔴 Do not use for conclusion",IF(EB1452="Yes","🟢 Claim-ready","🟡 Caution / context")))</x:f>
        <x:v>🟡 Caution / context</x:v>
      </x:c>
      <x:c r="D1452" t="str">
        <x:f>IF(L1452="","",EC1452)</x:f>
        <x:v>PENDING — appropriate appraisal</x:v>
      </x:c>
      <x:c r="E1452" t="str">
        <x:v>P2 — High</x:v>
      </x:c>
      <x:c r="F1452" t="str">
        <x:v>Pending</x:v>
      </x:c>
      <x:c r="G1452" t="str">
        <x:v>Title/abstract identify an explicit tactical/public-safety context and readiness domain; retain for full-text assessment.</x:v>
      </x:c>
      <x:c r="H1452" t="str">
        <x:v>Obtain and review lawful full text; confirm human adjudication; then select a design-specific appraisal instrument.</x:v>
      </x:c>
      <x:c r="I1452"/>
      <x:c r="J1452" t="str">
        <x:v>A — Core</x:v>
      </x:c>
      <x:c r="K1452" t="str">
        <x:v>IDENTIFIED</x:v>
      </x:c>
      <x:c r="L1452" t="str">
        <x:v>Profiling overweight patients in the U.S. Navy: health conditions and costs.</x:v>
      </x:c>
      <x:c r="M1452"/>
      <x:c r="N1452" t="str">
        <x:v>Hoiberg, A; McNally, M S</x:v>
      </x:c>
      <x:c r="O1452" t="n">
        <x:v>1991</x:v>
      </x:c>
      <x:c r="P1452" t="str">
        <x:v>Military medicine</x:v>
      </x:c>
      <x:c r="Q1452" t="str">
        <x:v>Journal Article; Research Support, U.S. Gov't, Non-P.H.S.</x:v>
      </x:c>
      <x:c r="R1452" t="str">
        <x:v>Unclear</x:v>
      </x:c>
      <x:c r="S1452" t="str">
        <x:v>Unknown</x:v>
      </x:c>
      <x:c r="T1452" t="str">
        <x:v>eng</x:v>
      </x:c>
      <x:c r="U1452" t="str">
        <x:v>https://pubmed.ncbi.nlm.nih.gov/1900594/</x:v>
      </x:c>
      <x:c r="V1452" t="str"/>
      <x:c r="W1452" t="str">
        <x:f>IF(V1452="","",LOWER(SUBSTITUTE(SUBSTITUTE(SUBSTITUTE(SUBSTITUTE(TRIM(V1452),"https://doi.org/",""),"http://doi.org/",""),"https://dx.doi.org/",""),"doi:","")))</x:f>
      </x:c>
      <x:c r="X1452" t="str">
        <x:v>1900594</x:v>
      </x:c>
      <x:c r="Y1452" t="str"/>
      <x:c r="Z1452"/>
      <x:c r="AA1452" t="str">
        <x:v>PubMed/MEDLINE</x:v>
      </x:c>
      <x:c r="AB1452" t="str">
        <x:v>PUBMED-A-v1.0-2026-08-28</x:v>
      </x:c>
      <x:c r="AC1452" t="str">
        <x:v>SP-PUBMED-A-20260828</x:v>
      </x:c>
      <x:c r="AD1452" s="499" t="n">
        <x:v>46262</x:v>
      </x:c>
      <x:c r="AE1452" s="499" t="n">
        <x:v>46272</x:v>
      </x:c>
      <x:c r="AF1452" t="str">
        <x:v>JWZFN7NC</x:v>
      </x:c>
      <x:c r="AG1452"/>
      <x:c r="AH1452" t="str">
        <x:v>Tactical Athlete → Operational Readiness Brazil</x:v>
      </x:c>
      <x:c r="AI1452" t="str">
        <x:v>evidence-family:A</x:v>
      </x:c>
      <x:c r="AJ1452"/>
      <x:c r="AK1452" t="str">
        <x:f>IF(AJ1452="","",IF(OR(LOWER(AJ1452)="brazil",LOWER(AJ1452)="brasil"),"Yes","No"))</x:f>
      </x:c>
      <x:c r="AL1452"/>
      <x:c r="AM1452"/>
      <x:c r="AN1452"/>
      <x:c r="AO1452"/>
      <x:c r="AP1452"/>
      <x:c r="AQ1452"/>
      <x:c r="AR1452"/>
      <x:c r="AS1452"/>
      <x:c r="AT1452"/>
      <x:c r="AU1452"/>
      <x:c r="AV1452"/>
      <x:c r="AW1452"/>
      <x:c r="AX1452"/>
      <x:c r="AY1452"/>
      <x:c r="AZ1452"/>
      <x:c r="BA1452"/>
      <x:c r="BB1452"/>
      <x:c r="BC1452"/>
      <x:c r="BD1452"/>
      <x:c r="BE1452"/>
      <x:c r="BF1452"/>
      <x:c r="BG1452"/>
      <x:c r="BH1452"/>
      <x:c r="BI1452"/>
      <x:c r="BJ1452"/>
      <x:c r="BK1452"/>
      <x:c r="BL1452"/>
      <x:c r="BM1452"/>
      <x:c r="BN1452"/>
      <x:c r="BO1452"/>
      <x:c r="BP1452"/>
      <x:c r="BQ1452"/>
      <x:c r="BR1452"/>
      <x:c r="BS1452"/>
      <x:c r="BT1452"/>
      <x:c r="BU1452"/>
      <x:c r="BV1452"/>
      <x:c r="BW1452"/>
      <x:c r="BX1452"/>
      <x:c r="BY1452"/>
      <x:c r="BZ1452"/>
      <x:c r="CA1452"/>
      <x:c r="CB1452"/>
      <x:c r="CC1452"/>
      <x:c r="CD1452"/>
      <x:c r="CE1452"/>
      <x:c r="CF1452"/>
      <x:c r="CG1452"/>
      <x:c r="CH1452"/>
      <x:c r="CI1452"/>
      <x:c r="CJ1452" t="str">
        <x:v>Yes</x:v>
      </x:c>
      <x:c r="CK1452" t="str">
        <x:v>Yes</x:v>
      </x:c>
      <x:c r="CL1452" t="str">
        <x:v>Yes</x:v>
      </x:c>
      <x:c r="CM1452" t="str">
        <x:v>Clear</x:v>
      </x:c>
      <x:c r="CN1452" t="str">
        <x:v>Verified — clear</x:v>
      </x:c>
      <x:c r="CO1452" t="n">
        <x:v>46272</x:v>
      </x:c>
      <x:c r="CP1452" t="str">
        <x:v>https://pubmed.ncbi.nlm.nih.gov/1780060/</x:v>
      </x:c>
      <x:c r="CQ1452"/>
      <x:c r="CR1452"/>
      <x:c r="CS1452"/>
      <x:c r="CT1452"/>
      <x:c r="CU1452"/>
      <x:c r="CV1452"/>
      <x:c r="CW1452"/>
      <x:c r="CX1452"/>
      <x:c r="CY1452"/>
      <x:c r="CZ1452"/>
      <x:c r="DA1452"/>
      <x:c r="DB1452" t="str">
        <x:f>IF(L1452="","",IF(AND(COUNT(CU1452:DA1452)=7,OR(CU1452=0,CU1452=1,CU1452=2),OR(CV1452=0,CV1452=1,CV1452=2),OR(CW1452=0,CW1452=1,CW1452=2),OR(CX1452=0,CX1452=1,CX1452=2),OR(CY1452=0,CY1452=1,CY1452=2),OR(CZ1452=0,CZ1452=1,CZ1452=2),OR(DA1452=0,DA1452=1,DA1452=2)),SUM(CU1452:DA1452),""))</x:f>
      </x:c>
      <x:c r="DC1452" t="str">
        <x:f>IF(DB1452="","",ROUND(DB1452/14*10,1))</x:f>
      </x:c>
      <x:c r="DD1452" t="str">
        <x:v>Pending</x:v>
      </x:c>
      <x:c r="DE1452" t="str">
        <x:f>IF(L1452="","",IF(DC1452="","Pending",IF(DD1452="Yes","CONDITIONAL — safety override",IF(DC1452&gt;=8,"HIGH",IF(DC1452&gt;=5,"CONDITIONAL","LOW")))))</x:f>
        <x:v>Pending</x:v>
      </x:c>
      <x:c r="DF1452" t="str">
        <x:v>Pending screening and full-text appraisal; no transferability judgment made at identification.</x:v>
      </x:c>
      <x:c r="DG1452"/>
      <x:c r="DH1452"/>
      <x:c r="DI1452"/>
      <x:c r="DJ1452"/>
      <x:c r="DK1452"/>
      <x:c r="DL1452"/>
      <x:c r="DM1452"/>
      <x:c r="DN1452"/>
      <x:c r="DO1452"/>
      <x:c r="DP1452"/>
      <x:c r="DQ1452"/>
      <x:c r="DR1452"/>
      <x:c r="DS1452"/>
      <x:c r="DT1452"/>
      <x:c r="DU1452"/>
      <x:c r="DV1452"/>
      <x:c r="DW1452"/>
      <x:c r="DX1452"/>
      <x:c r="DY1452"/>
      <x:c r="DZ1452" t="str">
        <x:v>Title/abstract screening alone does not establish effectiveness, causality, methodological quality, transferability to Brazilian public safety or an institutional recommendation.</x:v>
      </x:c>
      <x:c r="EA1452" t="str">
        <x:v>Pending</x:v>
      </x:c>
      <x:c r="EB1452" t="str">
        <x:f>IF(L1452="","",IF(EC1452="READY","Yes","No / Pending"))</x:f>
        <x:v>No / Pending</x:v>
      </x:c>
      <x:c r="EC1452" t="str">
        <x:f>IF(L1452="","",IF(OR(ISNUMBER(SEARCH("Retracted Publication",Q1452)),CM1452="Retracted",CN1452="Retracted",CM1452="Expression of Concern",CN1452="Expression of Concern",F1452="Not used",CG1452="Critical",CH1452="High",CH1452="Critical"),"BLOCKED — integrity or use restriction",IF(AND(CJ1452="Yes",CK1452="Yes",CL1452="Yes"),IF(AND(CM1452="Clear",CN1452="Verified — clear"),IF(AND(AND(LEN(TRIM(CF1452))&gt;0,LEFT(LOWER(TRIM(CF1452)),7)&lt;&gt;"pending"),OR(CG1452="High",CG1452="Moderate"),OR(CH1452="Low",CH1452="Some concerns",CH1452="Not applicable")),IF(AND(DD1452="No",OR(DE1452="HIGH",DE1452="CONDITIONAL"),AND(LEN(TRIM(DF1452))&gt;0,LEFT(LOWER(TRIM(DF1452)),7)&lt;&gt;"pending")),IF(AND(AND(LEN(TRIM(DT1452))&gt;0,LEFT(LOWER(TRIM(DT1452)),7)&lt;&gt;"pending"),AND(LEN(TRIM(DU1452))&gt;0,LEFT(LOWER(TRIM(DU1452)),7)&lt;&gt;"pending"),OR(AND(LEN(TRIM(DV1452))&gt;0,LEFT(LOWER(TRIM(DV1452)),7)&lt;&gt;"pending"),AND(LEN(TRIM(DW1452))&gt;0,LEFT(LOWER(TRIM(DW1452)),7)&lt;&gt;"pending")),AND(LEN(TRIM(DX1452))&gt;0,LEFT(LOWER(TRIM(DX1452)),7)&lt;&gt;"pending")),IF(AND(F1452="Claim-ready",OR(EA1452="Strong",EA1452="Moderate"),AND(LEN(TRIM(G1452))&gt;0,LEFT(LOWER(TRIM(G1452)),7)&lt;&gt;"pending"),G1452&lt;&gt;"No substantive use decision is permitted from identification metadata alone.",AND(LEN(TRIM(DZ1452))&gt;0,LEFT(LOWER(TRIM(DZ1452)),7)&lt;&gt;"pending"),DZ1452&lt;&gt;"Identification metadata alone does not permit any substantive scientific, causal, operational, or institutional claim.",AND(LEN(TRIM(EI1452))&gt;0,LEFT(LOWER(TRIM(EI1452)),7)&lt;&gt;"pending"),ISNUMBER(EH1452),EH1452&gt;0),"READY","PENDING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2" t="str">
        <x:v>Pending</x:v>
      </x:c>
      <x:c r="EE1452"/>
      <x:c r="EF1452" t="str">
        <x:v>Pending</x:v>
      </x:c>
      <x:c r="EG1452" t="str">
        <x:v>Pending</x:v>
      </x:c>
      <x:c r="EH1452"/>
      <x:c r="EI1452" s="501"/>
      <x:c r="EJ1452"/>
      <x:c r="EK1452" t="str">
        <x:v>Pending</x:v>
      </x:c>
      <x:c r="EL1452" t="n">
        <x:v>46272</x:v>
      </x:c>
      <x:c r="EM1452" t="str">
        <x:v>Production PubMed record imported and reconciled to Zotero item JWZFN7NC;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52" t="n">
        <x:f>IF(L1452="","",(IF(N1452&lt;&gt;"",1,0)+IF(O1452&lt;&gt;"",1,0)+IF(AJ1452&lt;&gt;"",1,0)+IF(AU1452&lt;&gt;"",1,0)+IF(BE1452&lt;&gt;"",1,0)+IF(CF1452&lt;&gt;"",1,0)+IF(CJ1452="Yes",1,0)+IF(CL1452="Yes",1,0)+IF(DE1452&lt;&gt;"Pending",1,0)+IF(F1452&lt;&gt;"",1,0)+IF(DZ1452&lt;&gt;"",1,0)+IF(EI1452&lt;&gt;"",1,0))/12)</x:f>
        <x:v>0.5</x:v>
      </x:c>
    </x:row>
    <x:row r="1453">
      <x:c r="A1453" t="str">
        <x:v>EV-1450</x:v>
      </x:c>
      <x:c r="B1453" t="str">
        <x:v>Integrity check</x:v>
      </x:c>
      <x:c r="C1453" t="str">
        <x:f>IF(L1453="","",IF(LEFT(EC1453,7)="BLOCKED","🔴 Do not use for conclusion",IF(EB1453="Yes","🟢 Claim-ready","🟡 Caution / context")))</x:f>
        <x:v>🟡 Caution / context</x:v>
      </x:c>
      <x:c r="D1453" t="str">
        <x:f>IF(L1453="","",EC1453)</x:f>
        <x:v>PENDING — appropriate appraisal</x:v>
      </x:c>
      <x:c r="E1453" t="str">
        <x:v>P2 — High</x:v>
      </x:c>
      <x:c r="F1453" t="str">
        <x:v>Pending</x:v>
      </x:c>
      <x:c r="G1453" t="str">
        <x:v>Title/abstract identify an explicit tactical/public-safety context and readiness domain; retain for full-text assessment.</x:v>
      </x:c>
      <x:c r="H1453" t="str">
        <x:v>Obtain and review lawful full text; confirm human adjudication; then select a design-specific appraisal instrument.</x:v>
      </x:c>
      <x:c r="I1453"/>
      <x:c r="J1453" t="str">
        <x:v>A — Core</x:v>
      </x:c>
      <x:c r="K1453" t="str">
        <x:v>IDENTIFIED</x:v>
      </x:c>
      <x:c r="L1453" t="str">
        <x:v>[The professional health of personnel as a category of troop combat readiness and combat capability].</x:v>
      </x:c>
      <x:c r="M1453"/>
      <x:c r="N1453" t="str">
        <x:v>Ponomarenko, V A</x:v>
      </x:c>
      <x:c r="O1453" t="n">
        <x:v>1991</x:v>
      </x:c>
      <x:c r="P1453" t="str">
        <x:v>Voenno-meditsinskii zhurnal</x:v>
      </x:c>
      <x:c r="Q1453" t="str">
        <x:v>Journal Article</x:v>
      </x:c>
      <x:c r="R1453" t="str">
        <x:v>Unclear</x:v>
      </x:c>
      <x:c r="S1453" t="str">
        <x:v>Unknown</x:v>
      </x:c>
      <x:c r="T1453" t="str">
        <x:v>rus</x:v>
      </x:c>
      <x:c r="U1453" t="str">
        <x:v>https://pubmed.ncbi.nlm.nih.gov/1853597/</x:v>
      </x:c>
      <x:c r="V1453" t="str"/>
      <x:c r="W1453" t="str">
        <x:f>IF(V1453="","",LOWER(SUBSTITUTE(SUBSTITUTE(SUBSTITUTE(SUBSTITUTE(TRIM(V1453),"https://doi.org/",""),"http://doi.org/",""),"https://dx.doi.org/",""),"doi:","")))</x:f>
      </x:c>
      <x:c r="X1453" t="str">
        <x:v>1853597</x:v>
      </x:c>
      <x:c r="Y1453" t="str"/>
      <x:c r="Z1453"/>
      <x:c r="AA1453" t="str">
        <x:v>PubMed/MEDLINE</x:v>
      </x:c>
      <x:c r="AB1453" t="str">
        <x:v>PUBMED-A-v1.0-2026-08-28</x:v>
      </x:c>
      <x:c r="AC1453" t="str">
        <x:v>SP-PUBMED-A-20260828</x:v>
      </x:c>
      <x:c r="AD1453" s="499" t="n">
        <x:v>46262</x:v>
      </x:c>
      <x:c r="AE1453" s="499" t="n">
        <x:v>46272</x:v>
      </x:c>
      <x:c r="AF1453" t="str">
        <x:v>THNIIPL5</x:v>
      </x:c>
      <x:c r="AG1453"/>
      <x:c r="AH1453" t="str">
        <x:v>Tactical Athlete → Operational Readiness Brazil</x:v>
      </x:c>
      <x:c r="AI1453" t="str">
        <x:v>evidence-family:A</x:v>
      </x:c>
      <x:c r="AJ1453"/>
      <x:c r="AK1453" t="str">
        <x:f>IF(AJ1453="","",IF(OR(LOWER(AJ1453)="brazil",LOWER(AJ1453)="brasil"),"Yes","No"))</x:f>
      </x:c>
      <x:c r="AL1453"/>
      <x:c r="AM1453"/>
      <x:c r="AN1453"/>
      <x:c r="AO1453"/>
      <x:c r="AP1453"/>
      <x:c r="AQ1453"/>
      <x:c r="AR1453"/>
      <x:c r="AS1453"/>
      <x:c r="AT1453"/>
      <x:c r="AU1453"/>
      <x:c r="AV1453"/>
      <x:c r="AW1453"/>
      <x:c r="AX1453"/>
      <x:c r="AY1453"/>
      <x:c r="AZ1453"/>
      <x:c r="BA1453"/>
      <x:c r="BB1453"/>
      <x:c r="BC1453"/>
      <x:c r="BD1453"/>
      <x:c r="BE1453"/>
      <x:c r="BF1453"/>
      <x:c r="BG1453"/>
      <x:c r="BH1453"/>
      <x:c r="BI1453"/>
      <x:c r="BJ1453"/>
      <x:c r="BK1453"/>
      <x:c r="BL1453"/>
      <x:c r="BM1453"/>
      <x:c r="BN1453"/>
      <x:c r="BO1453"/>
      <x:c r="BP1453"/>
      <x:c r="BQ1453"/>
      <x:c r="BR1453"/>
      <x:c r="BS1453"/>
      <x:c r="BT1453"/>
      <x:c r="BU1453"/>
      <x:c r="BV1453"/>
      <x:c r="BW1453"/>
      <x:c r="BX1453"/>
      <x:c r="BY1453"/>
      <x:c r="BZ1453"/>
      <x:c r="CA1453"/>
      <x:c r="CB1453"/>
      <x:c r="CC1453"/>
      <x:c r="CD1453"/>
      <x:c r="CE1453"/>
      <x:c r="CF1453"/>
      <x:c r="CG1453"/>
      <x:c r="CH1453"/>
      <x:c r="CI1453"/>
      <x:c r="CJ1453" t="str">
        <x:v>Yes</x:v>
      </x:c>
      <x:c r="CK1453" t="str">
        <x:v>Yes</x:v>
      </x:c>
      <x:c r="CL1453" t="str">
        <x:v>Yes</x:v>
      </x:c>
      <x:c r="CM1453" t="str">
        <x:v>Clear</x:v>
      </x:c>
      <x:c r="CN1453" t="str">
        <x:v>Verified — clear</x:v>
      </x:c>
      <x:c r="CO1453" t="n">
        <x:v>46272</x:v>
      </x:c>
      <x:c r="CP1453" t="str">
        <x:v>https://pubmed.ncbi.nlm.nih.gov/1853597/</x:v>
      </x:c>
      <x:c r="CQ1453"/>
      <x:c r="CR1453"/>
      <x:c r="CS1453"/>
      <x:c r="CT1453"/>
      <x:c r="CU1453"/>
      <x:c r="CV1453"/>
      <x:c r="CW1453"/>
      <x:c r="CX1453"/>
      <x:c r="CY1453"/>
      <x:c r="CZ1453"/>
      <x:c r="DA1453"/>
      <x:c r="DB1453" t="str">
        <x:f>IF(L1453="","",IF(AND(COUNT(CU1453:DA1453)=7,OR(CU1453=0,CU1453=1,CU1453=2),OR(CV1453=0,CV1453=1,CV1453=2),OR(CW1453=0,CW1453=1,CW1453=2),OR(CX1453=0,CX1453=1,CX1453=2),OR(CY1453=0,CY1453=1,CY1453=2),OR(CZ1453=0,CZ1453=1,CZ1453=2),OR(DA1453=0,DA1453=1,DA1453=2)),SUM(CU1453:DA1453),""))</x:f>
      </x:c>
      <x:c r="DC1453" t="str">
        <x:f>IF(DB1453="","",ROUND(DB1453/14*10,1))</x:f>
      </x:c>
      <x:c r="DD1453" t="str">
        <x:v>Pending</x:v>
      </x:c>
      <x:c r="DE1453" t="str">
        <x:f>IF(L1453="","",IF(DC1453="","Pending",IF(DD1453="Yes","CONDITIONAL — safety override",IF(DC1453&gt;=8,"HIGH",IF(DC1453&gt;=5,"CONDITIONAL","LOW")))))</x:f>
        <x:v>Pending</x:v>
      </x:c>
      <x:c r="DF1453" t="str">
        <x:v>Pending screening and full-text appraisal; no transferability judgment made at identification.</x:v>
      </x:c>
      <x:c r="DG1453"/>
      <x:c r="DH1453"/>
      <x:c r="DI1453"/>
      <x:c r="DJ1453"/>
      <x:c r="DK1453"/>
      <x:c r="DL1453"/>
      <x:c r="DM1453"/>
      <x:c r="DN1453"/>
      <x:c r="DO1453"/>
      <x:c r="DP1453"/>
      <x:c r="DQ1453"/>
      <x:c r="DR1453"/>
      <x:c r="DS1453"/>
      <x:c r="DT1453"/>
      <x:c r="DU1453"/>
      <x:c r="DV1453"/>
      <x:c r="DW1453"/>
      <x:c r="DX1453"/>
      <x:c r="DY1453"/>
      <x:c r="DZ1453" t="str">
        <x:v>Title/abstract screening alone does not establish effectiveness, causality, methodological quality, transferability to Brazilian public safety or an institutional recommendation.</x:v>
      </x:c>
      <x:c r="EA1453" t="str">
        <x:v>Pending</x:v>
      </x:c>
      <x:c r="EB1453" t="str">
        <x:f>IF(L1453="","",IF(EC1453="READY","Yes","No / Pending"))</x:f>
        <x:v>No / Pending</x:v>
      </x:c>
      <x:c r="EC1453" t="str">
        <x:f>IF(L1453="","",IF(OR(ISNUMBER(SEARCH("Retracted Publication",Q1453)),CM1453="Retracted",CN1453="Retracted",CM1453="Expression of Concern",CN1453="Expression of Concern",F1453="Not used",CG1453="Critical",CH1453="High",CH1453="Critical"),"BLOCKED — integrity or use restriction",IF(AND(CJ1453="Yes",CK1453="Yes",CL1453="Yes"),IF(AND(CM1453="Clear",CN1453="Verified — clear"),IF(AND(AND(LEN(TRIM(CF1453))&gt;0,LEFT(LOWER(TRIM(CF1453)),7)&lt;&gt;"pending"),OR(CG1453="High",CG1453="Moderate"),OR(CH1453="Low",CH1453="Some concerns",CH1453="Not applicable")),IF(AND(DD1453="No",OR(DE1453="HIGH",DE1453="CONDITIONAL"),AND(LEN(TRIM(DF1453))&gt;0,LEFT(LOWER(TRIM(DF1453)),7)&lt;&gt;"pending")),IF(AND(AND(LEN(TRIM(DT1453))&gt;0,LEFT(LOWER(TRIM(DT1453)),7)&lt;&gt;"pending"),AND(LEN(TRIM(DU1453))&gt;0,LEFT(LOWER(TRIM(DU1453)),7)&lt;&gt;"pending"),OR(AND(LEN(TRIM(DV1453))&gt;0,LEFT(LOWER(TRIM(DV1453)),7)&lt;&gt;"pending"),AND(LEN(TRIM(DW1453))&gt;0,LEFT(LOWER(TRIM(DW1453)),7)&lt;&gt;"pending")),AND(LEN(TRIM(DX1453))&gt;0,LEFT(LOWER(TRIM(DX1453)),7)&lt;&gt;"pending")),IF(AND(F1453="Claim-ready",OR(EA1453="Strong",EA1453="Moderate"),AND(LEN(TRIM(G1453))&gt;0,LEFT(LOWER(TRIM(G1453)),7)&lt;&gt;"pending"),G1453&lt;&gt;"No substantive use decision is permitted from identification metadata alone.",AND(LEN(TRIM(DZ1453))&gt;0,LEFT(LOWER(TRIM(DZ1453)),7)&lt;&gt;"pending"),DZ1453&lt;&gt;"Identification metadata alone does not permit any substantive scientific, causal, operational, or institutional claim.",AND(LEN(TRIM(EI1453))&gt;0,LEFT(LOWER(TRIM(EI1453)),7)&lt;&gt;"pending"),ISNUMBER(EH1453),EH1453&gt;0),"READY","PENDING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3" t="str">
        <x:v>Pending</x:v>
      </x:c>
      <x:c r="EE1453"/>
      <x:c r="EF1453" t="str">
        <x:v>Pending</x:v>
      </x:c>
      <x:c r="EG1453" t="str">
        <x:v>Pending</x:v>
      </x:c>
      <x:c r="EH1453"/>
      <x:c r="EI1453" s="501"/>
      <x:c r="EJ1453"/>
      <x:c r="EK1453" t="str">
        <x:v>Pending</x:v>
      </x:c>
      <x:c r="EL1453" t="n">
        <x:v>46272</x:v>
      </x:c>
      <x:c r="EM1453" t="str">
        <x:v>Production PubMed record imported and reconciled to Zotero item THNIIPL5;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53" t="n">
        <x:f>IF(L1453="","",(IF(N1453&lt;&gt;"",1,0)+IF(O1453&lt;&gt;"",1,0)+IF(AJ1453&lt;&gt;"",1,0)+IF(AU1453&lt;&gt;"",1,0)+IF(BE1453&lt;&gt;"",1,0)+IF(CF1453&lt;&gt;"",1,0)+IF(CJ1453="Yes",1,0)+IF(CL1453="Yes",1,0)+IF(DE1453&lt;&gt;"Pending",1,0)+IF(F1453&lt;&gt;"",1,0)+IF(DZ1453&lt;&gt;"",1,0)+IF(EI1453&lt;&gt;"",1,0))/12)</x:f>
        <x:v>0.5</x:v>
      </x:c>
    </x:row>
    <x:row r="1454">
      <x:c r="A1454" t="str">
        <x:v>EV-1451</x:v>
      </x:c>
      <x:c r="B1454" t="str">
        <x:v>Metadata verification</x:v>
      </x:c>
      <x:c r="C1454" t="str">
        <x:f>IF(L1454="","",IF(LEFT(EC1454,7)="BLOCKED","🔴 Do not use for conclusion",IF(EB1454="Yes","🟢 Claim-ready","🟡 Caution / context")))</x:f>
        <x:v>🟡 Caution / context</x:v>
      </x:c>
      <x:c r="D1454" t="str">
        <x:f>IF(L1454="","",EC1454)</x:f>
        <x:v>PENDING — verification</x:v>
      </x:c>
      <x:c r="E1454" t="str">
        <x:v>P2 — High</x:v>
      </x:c>
      <x:c r="F1454" t="str">
        <x:v>Pending</x:v>
      </x:c>
      <x:c r="G1454" t="str">
        <x:v>Title/abstract identify an explicit tactical/public-safety context and readiness domain; retain for full-text assessment.</x:v>
      </x:c>
      <x:c r="H1454" t="str">
        <x:v>Obtain and review lawful full text; confirm human adjudication; then select a design-specific appraisal instrument.</x:v>
      </x:c>
      <x:c r="I1454"/>
      <x:c r="J1454" t="str">
        <x:v>A — Core</x:v>
      </x:c>
      <x:c r="K1454" t="str">
        <x:v>IDENTIFIED</x:v>
      </x:c>
      <x:c r="L1454" t="str">
        <x:v>Physical fitness gains following simple environmental change.</x:v>
      </x:c>
      <x:c r="M1454"/>
      <x:c r="N1454" t="str">
        <x:v>Linenger, J M; Chesson, C V 2nd; Nice, D S</x:v>
      </x:c>
      <x:c r="O1454" t="n">
        <x:v>1991</x:v>
      </x:c>
      <x:c r="P1454" t="str">
        <x:v>American journal of preventive medicine</x:v>
      </x:c>
      <x:c r="Q1454" t="str">
        <x:v>Journal Article</x:v>
      </x:c>
      <x:c r="R1454" t="str">
        <x:v>Unclear</x:v>
      </x:c>
      <x:c r="S1454" t="str">
        <x:v>Unknown</x:v>
      </x:c>
      <x:c r="T1454" t="str">
        <x:v>eng</x:v>
      </x:c>
      <x:c r="U1454" t="str">
        <x:v>https://pubmed.ncbi.nlm.nih.gov/1790036/</x:v>
      </x:c>
      <x:c r="V1454" t="str"/>
      <x:c r="W1454" t="str">
        <x:f>IF(V1454="","",LOWER(SUBSTITUTE(SUBSTITUTE(SUBSTITUTE(SUBSTITUTE(TRIM(V1454),"https://doi.org/",""),"http://doi.org/",""),"https://dx.doi.org/",""),"doi:","")))</x:f>
      </x:c>
      <x:c r="X1454" t="str">
        <x:v>1790036</x:v>
      </x:c>
      <x:c r="Y1454" t="str"/>
      <x:c r="Z1454"/>
      <x:c r="AA1454" t="str">
        <x:v>PubMed/MEDLINE</x:v>
      </x:c>
      <x:c r="AB1454" t="str">
        <x:v>PUBMED-A-v1.0-2026-08-28</x:v>
      </x:c>
      <x:c r="AC1454" t="str">
        <x:v>SP-PUBMED-A-20260828</x:v>
      </x:c>
      <x:c r="AD1454" s="499" t="n">
        <x:v>46262</x:v>
      </x:c>
      <x:c r="AE1454" s="499" t="n">
        <x:v>46272</x:v>
      </x:c>
      <x:c r="AF1454" t="str">
        <x:v>9MMZLCBD</x:v>
      </x:c>
      <x:c r="AG1454"/>
      <x:c r="AH1454" t="str">
        <x:v>Tactical Athlete → Operational Readiness Brazil</x:v>
      </x:c>
      <x:c r="AI1454" t="str">
        <x:v>evidence-family:A</x:v>
      </x:c>
      <x:c r="AJ1454"/>
      <x:c r="AK1454" t="str">
        <x:f>IF(AJ1454="","",IF(OR(LOWER(AJ1454)="brazil",LOWER(AJ1454)="brasil"),"Yes","No"))</x:f>
      </x:c>
      <x:c r="AL1454"/>
      <x:c r="AM1454"/>
      <x:c r="AN1454"/>
      <x:c r="AO1454"/>
      <x:c r="AP1454"/>
      <x:c r="AQ1454"/>
      <x:c r="AR1454"/>
      <x:c r="AS1454"/>
      <x:c r="AT1454"/>
      <x:c r="AU1454"/>
      <x:c r="AV1454"/>
      <x:c r="AW1454"/>
      <x:c r="AX1454"/>
      <x:c r="AY1454"/>
      <x:c r="AZ1454"/>
      <x:c r="BA1454"/>
      <x:c r="BB1454"/>
      <x:c r="BC1454"/>
      <x:c r="BD1454"/>
      <x:c r="BE1454"/>
      <x:c r="BF1454"/>
      <x:c r="BG1454"/>
      <x:c r="BH1454"/>
      <x:c r="BI1454"/>
      <x:c r="BJ1454"/>
      <x:c r="BK1454"/>
      <x:c r="BL1454"/>
      <x:c r="BM1454"/>
      <x:c r="BN1454"/>
      <x:c r="BO1454"/>
      <x:c r="BP1454"/>
      <x:c r="BQ1454"/>
      <x:c r="BR1454"/>
      <x:c r="BS1454"/>
      <x:c r="BT1454"/>
      <x:c r="BU1454"/>
      <x:c r="BV1454"/>
      <x:c r="BW1454"/>
      <x:c r="BX1454"/>
      <x:c r="BY1454"/>
      <x:c r="BZ1454"/>
      <x:c r="CA1454"/>
      <x:c r="CB1454"/>
      <x:c r="CC1454"/>
      <x:c r="CD1454"/>
      <x:c r="CE1454"/>
      <x:c r="CF1454"/>
      <x:c r="CG1454"/>
      <x:c r="CH1454"/>
      <x:c r="CI1454"/>
      <x:c r="CJ1454" t="str">
        <x:v>Pending</x:v>
      </x:c>
      <x:c r="CK1454" t="str">
        <x:v>Yes</x:v>
      </x:c>
      <x:c r="CL1454" t="str">
        <x:v>Yes</x:v>
      </x:c>
      <x:c r="CM1454" t="str">
        <x:v>Clear</x:v>
      </x:c>
      <x:c r="CN1454" t="str">
        <x:v>Verified — clear</x:v>
      </x:c>
      <x:c r="CO1454" t="n">
        <x:v>46272</x:v>
      </x:c>
      <x:c r="CP1454" t="str">
        <x:v>https://pubmed.ncbi.nlm.nih.gov/1790036/</x:v>
      </x:c>
      <x:c r="CQ1454"/>
      <x:c r="CR1454"/>
      <x:c r="CS1454"/>
      <x:c r="CT1454"/>
      <x:c r="CU1454"/>
      <x:c r="CV1454"/>
      <x:c r="CW1454"/>
      <x:c r="CX1454"/>
      <x:c r="CY1454"/>
      <x:c r="CZ1454"/>
      <x:c r="DA1454"/>
      <x:c r="DB1454" t="str">
        <x:f>IF(L1454="","",IF(AND(COUNT(CU1454:DA1454)=7,OR(CU1454=0,CU1454=1,CU1454=2),OR(CV1454=0,CV1454=1,CV1454=2),OR(CW1454=0,CW1454=1,CW1454=2),OR(CX1454=0,CX1454=1,CX1454=2),OR(CY1454=0,CY1454=1,CY1454=2),OR(CZ1454=0,CZ1454=1,CZ1454=2),OR(DA1454=0,DA1454=1,DA1454=2)),SUM(CU1454:DA1454),""))</x:f>
      </x:c>
      <x:c r="DC1454" t="str">
        <x:f>IF(DB1454="","",ROUND(DB1454/14*10,1))</x:f>
      </x:c>
      <x:c r="DD1454" t="str">
        <x:v>Pending</x:v>
      </x:c>
      <x:c r="DE1454" t="str">
        <x:f>IF(L1454="","",IF(DC1454="","Pending",IF(DD1454="Yes","CONDITIONAL — safety override",IF(DC1454&gt;=8,"HIGH",IF(DC1454&gt;=5,"CONDITIONAL","LOW")))))</x:f>
        <x:v>Pending</x:v>
      </x:c>
      <x:c r="DF1454" t="str">
        <x:v>Pending screening and full-text appraisal; no transferability judgment made at identification.</x:v>
      </x:c>
      <x:c r="DG1454"/>
      <x:c r="DH1454"/>
      <x:c r="DI1454"/>
      <x:c r="DJ1454"/>
      <x:c r="DK1454"/>
      <x:c r="DL1454"/>
      <x:c r="DM1454"/>
      <x:c r="DN1454"/>
      <x:c r="DO1454"/>
      <x:c r="DP1454"/>
      <x:c r="DQ1454"/>
      <x:c r="DR1454"/>
      <x:c r="DS1454"/>
      <x:c r="DT1454"/>
      <x:c r="DU1454"/>
      <x:c r="DV1454"/>
      <x:c r="DW1454"/>
      <x:c r="DX1454"/>
      <x:c r="DY1454"/>
      <x:c r="DZ1454" t="str">
        <x:v>Title/abstract screening alone does not establish effectiveness, causality, methodological quality, transferability to Brazilian public safety or an institutional recommendation.</x:v>
      </x:c>
      <x:c r="EA1454" t="str">
        <x:v>Pending</x:v>
      </x:c>
      <x:c r="EB1454" t="str">
        <x:f>IF(L1454="","",IF(EC1454="READY","Yes","No / Pending"))</x:f>
        <x:v>No / Pending</x:v>
      </x:c>
      <x:c r="EC1454" t="str">
        <x:f>IF(L1454="","",IF(OR(ISNUMBER(SEARCH("Retracted Publication",Q1454)),CM1454="Retracted",CN1454="Retracted",CM1454="Expression of Concern",CN1454="Expression of Concern",F1454="Not used",CG1454="Critical",CH1454="High",CH1454="Critical"),"BLOCKED — integrity or use restriction",IF(AND(CJ1454="Yes",CK1454="Yes",CL1454="Yes"),IF(AND(CM1454="Clear",CN1454="Verified — clear"),IF(AND(AND(LEN(TRIM(CF1454))&gt;0,LEFT(LOWER(TRIM(CF1454)),7)&lt;&gt;"pending"),OR(CG1454="High",CG1454="Moderate"),OR(CH1454="Low",CH1454="Some concerns",CH1454="Not applicable")),IF(AND(DD1454="No",OR(DE1454="HIGH",DE1454="CONDITIONAL"),AND(LEN(TRIM(DF1454))&gt;0,LEFT(LOWER(TRIM(DF1454)),7)&lt;&gt;"pending")),IF(AND(AND(LEN(TRIM(DT1454))&gt;0,LEFT(LOWER(TRIM(DT1454)),7)&lt;&gt;"pending"),AND(LEN(TRIM(DU1454))&gt;0,LEFT(LOWER(TRIM(DU1454)),7)&lt;&gt;"pending"),OR(AND(LEN(TRIM(DV1454))&gt;0,LEFT(LOWER(TRIM(DV1454)),7)&lt;&gt;"pending"),AND(LEN(TRIM(DW1454))&gt;0,LEFT(LOWER(TRIM(DW1454)),7)&lt;&gt;"pending")),AND(LEN(TRIM(DX1454))&gt;0,LEFT(LOWER(TRIM(DX1454)),7)&lt;&gt;"pending")),IF(AND(F1454="Claim-ready",OR(EA1454="Strong",EA1454="Moderate"),AND(LEN(TRIM(G1454))&gt;0,LEFT(LOWER(TRIM(G1454)),7)&lt;&gt;"pending"),G1454&lt;&gt;"No substantive use decision is permitted from identification metadata alone.",AND(LEN(TRIM(DZ1454))&gt;0,LEFT(LOWER(TRIM(DZ1454)),7)&lt;&gt;"pending"),DZ1454&lt;&gt;"Identification metadata alone does not permit any substantive scientific, causal, operational, or institutional claim.",AND(LEN(TRIM(EI1454))&gt;0,LEFT(LOWER(TRIM(EI1454)),7)&lt;&gt;"pending"),ISNUMBER(EH1454),EH1454&gt;0),"READY","PENDING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verification</x:v>
      </x:c>
      <x:c r="ED1454" t="str">
        <x:v>Pending</x:v>
      </x:c>
      <x:c r="EE1454"/>
      <x:c r="EF1454" t="str">
        <x:v>Pending</x:v>
      </x:c>
      <x:c r="EG1454" t="str">
        <x:v>Pending</x:v>
      </x:c>
      <x:c r="EH1454"/>
      <x:c r="EI1454" s="501"/>
      <x:c r="EJ1454"/>
      <x:c r="EK1454" t="str">
        <x:v>Pending</x:v>
      </x:c>
      <x:c r="EL1454" t="n">
        <x:v>46272</x:v>
      </x:c>
      <x:c r="EM1454" t="str">
        <x:v>Production PubMed record imported and reconciled to Zotero item 9MMZLCBD; controlled infrastructure item FXC7ZY9R excluded. | SCREENING_DECISION=INCLUDE_FULL_TEXT; reviewer=OpenAI Codex — AI-assisted primary screen; date=2026-09-07; source=NCBI Entrez EFetch/PubMed URL; abstract=available; metadata_conflicts=authors; identifier_status=verified; integrity_action=CLEAR; human_confirmation=pending.</x:v>
      </x:c>
      <x:c r="EN1454" t="n">
        <x:f>IF(L1454="","",(IF(N1454&lt;&gt;"",1,0)+IF(O1454&lt;&gt;"",1,0)+IF(AJ1454&lt;&gt;"",1,0)+IF(AU1454&lt;&gt;"",1,0)+IF(BE1454&lt;&gt;"",1,0)+IF(CF1454&lt;&gt;"",1,0)+IF(CJ1454="Yes",1,0)+IF(CL1454="Yes",1,0)+IF(DE1454&lt;&gt;"Pending",1,0)+IF(F1454&lt;&gt;"",1,0)+IF(DZ1454&lt;&gt;"",1,0)+IF(EI1454&lt;&gt;"",1,0))/12)</x:f>
        <x:v>0.4166666666666667</x:v>
      </x:c>
    </x:row>
    <x:row r="1455">
      <x:c r="A1455" t="str">
        <x:v>EV-1452</x:v>
      </x:c>
      <x:c r="B1455" t="str">
        <x:v>Integrity check</x:v>
      </x:c>
      <x:c r="C1455" t="str">
        <x:f>IF(L1455="","",IF(LEFT(EC1455,7)="BLOCKED","🔴 Do not use for conclusion",IF(EB1455="Yes","🟢 Claim-ready","🟡 Caution / context")))</x:f>
        <x:v>🟡 Caution / context</x:v>
      </x:c>
      <x:c r="D1455" t="str">
        <x:f>IF(L1455="","",EC1455)</x:f>
        <x:v>PENDING — appropriate appraisal</x:v>
      </x:c>
      <x:c r="E1455" t="str">
        <x:v>P2 — High</x:v>
      </x:c>
      <x:c r="F1455" t="str">
        <x:v>Pending</x:v>
      </x:c>
      <x:c r="G1455" t="str">
        <x:v>Title/abstract identify an explicit tactical/public-safety context and readiness domain; retain for full-text assessment.</x:v>
      </x:c>
      <x:c r="H1455" t="str">
        <x:v>Obtain and review lawful full text; confirm human adjudication; then select a design-specific appraisal instrument.</x:v>
      </x:c>
      <x:c r="I1455"/>
      <x:c r="J1455" t="str">
        <x:v>A — Core</x:v>
      </x:c>
      <x:c r="K1455" t="str">
        <x:v>IDENTIFIED</x:v>
      </x:c>
      <x:c r="L1455" t="str">
        <x:v>Cervical injuries during high G maneuvers: a review of Naval Safety Center data, 1980-1990.</x:v>
      </x:c>
      <x:c r="M1455"/>
      <x:c r="N1455" t="str">
        <x:v>Yacavone, D W; Bason, R</x:v>
      </x:c>
      <x:c r="O1455" t="n">
        <x:v>1992</x:v>
      </x:c>
      <x:c r="P1455" t="str">
        <x:v>Aviation, space, and environmental medicine</x:v>
      </x:c>
      <x:c r="Q1455" t="str">
        <x:v>Journal Article; Review</x:v>
      </x:c>
      <x:c r="R1455" t="str">
        <x:v>Unclear</x:v>
      </x:c>
      <x:c r="S1455" t="str">
        <x:v>Unknown</x:v>
      </x:c>
      <x:c r="T1455" t="str">
        <x:v>eng</x:v>
      </x:c>
      <x:c r="U1455" t="str">
        <x:v>https://pubmed.ncbi.nlm.nih.gov/1616436/</x:v>
      </x:c>
      <x:c r="V1455" t="str"/>
      <x:c r="W1455" t="str">
        <x:f>IF(V1455="","",LOWER(SUBSTITUTE(SUBSTITUTE(SUBSTITUTE(SUBSTITUTE(TRIM(V1455),"https://doi.org/",""),"http://doi.org/",""),"https://dx.doi.org/",""),"doi:","")))</x:f>
      </x:c>
      <x:c r="X1455" t="str">
        <x:v>1616436</x:v>
      </x:c>
      <x:c r="Y1455" t="str"/>
      <x:c r="Z1455"/>
      <x:c r="AA1455" t="str">
        <x:v>PubMed/MEDLINE</x:v>
      </x:c>
      <x:c r="AB1455" t="str">
        <x:v>PUBMED-A-v1.0-2026-08-28</x:v>
      </x:c>
      <x:c r="AC1455" t="str">
        <x:v>SP-PUBMED-A-20260828</x:v>
      </x:c>
      <x:c r="AD1455" s="499" t="n">
        <x:v>46262</x:v>
      </x:c>
      <x:c r="AE1455" s="499" t="n">
        <x:v>46272</x:v>
      </x:c>
      <x:c r="AF1455" t="str">
        <x:v>VKB8KUWJ</x:v>
      </x:c>
      <x:c r="AG1455"/>
      <x:c r="AH1455" t="str">
        <x:v>Tactical Athlete → Operational Readiness Brazil</x:v>
      </x:c>
      <x:c r="AI1455" t="str">
        <x:v>evidence-family:A</x:v>
      </x:c>
      <x:c r="AJ1455"/>
      <x:c r="AK1455" t="str">
        <x:f>IF(AJ1455="","",IF(OR(LOWER(AJ1455)="brazil",LOWER(AJ1455)="brasil"),"Yes","No"))</x:f>
      </x:c>
      <x:c r="AL1455"/>
      <x:c r="AM1455"/>
      <x:c r="AN1455"/>
      <x:c r="AO1455"/>
      <x:c r="AP1455"/>
      <x:c r="AQ1455"/>
      <x:c r="AR1455"/>
      <x:c r="AS1455"/>
      <x:c r="AT1455"/>
      <x:c r="AU1455"/>
      <x:c r="AV1455"/>
      <x:c r="AW1455"/>
      <x:c r="AX1455"/>
      <x:c r="AY1455"/>
      <x:c r="AZ1455"/>
      <x:c r="BA1455"/>
      <x:c r="BB1455"/>
      <x:c r="BC1455"/>
      <x:c r="BD1455"/>
      <x:c r="BE1455"/>
      <x:c r="BF1455"/>
      <x:c r="BG1455"/>
      <x:c r="BH1455"/>
      <x:c r="BI1455"/>
      <x:c r="BJ1455"/>
      <x:c r="BK1455"/>
      <x:c r="BL1455"/>
      <x:c r="BM1455"/>
      <x:c r="BN1455"/>
      <x:c r="BO1455"/>
      <x:c r="BP1455"/>
      <x:c r="BQ1455"/>
      <x:c r="BR1455"/>
      <x:c r="BS1455"/>
      <x:c r="BT1455"/>
      <x:c r="BU1455"/>
      <x:c r="BV1455"/>
      <x:c r="BW1455"/>
      <x:c r="BX1455"/>
      <x:c r="BY1455"/>
      <x:c r="BZ1455"/>
      <x:c r="CA1455"/>
      <x:c r="CB1455"/>
      <x:c r="CC1455"/>
      <x:c r="CD1455"/>
      <x:c r="CE1455"/>
      <x:c r="CF1455"/>
      <x:c r="CG1455"/>
      <x:c r="CH1455"/>
      <x:c r="CI1455"/>
      <x:c r="CJ1455" t="str">
        <x:v>Yes</x:v>
      </x:c>
      <x:c r="CK1455" t="str">
        <x:v>Yes</x:v>
      </x:c>
      <x:c r="CL1455" t="str">
        <x:v>Yes</x:v>
      </x:c>
      <x:c r="CM1455" t="str">
        <x:v>Clear</x:v>
      </x:c>
      <x:c r="CN1455" t="str">
        <x:v>Verified — clear</x:v>
      </x:c>
      <x:c r="CO1455" t="n">
        <x:v>46272</x:v>
      </x:c>
      <x:c r="CP1455" t="str">
        <x:v>https://pubmed.ncbi.nlm.nih.gov/8431195/</x:v>
      </x:c>
      <x:c r="CQ1455"/>
      <x:c r="CR1455"/>
      <x:c r="CS1455"/>
      <x:c r="CT1455"/>
      <x:c r="CU1455"/>
      <x:c r="CV1455"/>
      <x:c r="CW1455"/>
      <x:c r="CX1455"/>
      <x:c r="CY1455"/>
      <x:c r="CZ1455"/>
      <x:c r="DA1455"/>
      <x:c r="DB1455" t="str">
        <x:f>IF(L1455="","",IF(AND(COUNT(CU1455:DA1455)=7,OR(CU1455=0,CU1455=1,CU1455=2),OR(CV1455=0,CV1455=1,CV1455=2),OR(CW1455=0,CW1455=1,CW1455=2),OR(CX1455=0,CX1455=1,CX1455=2),OR(CY1455=0,CY1455=1,CY1455=2),OR(CZ1455=0,CZ1455=1,CZ1455=2),OR(DA1455=0,DA1455=1,DA1455=2)),SUM(CU1455:DA1455),""))</x:f>
      </x:c>
      <x:c r="DC1455" t="str">
        <x:f>IF(DB1455="","",ROUND(DB1455/14*10,1))</x:f>
      </x:c>
      <x:c r="DD1455" t="str">
        <x:v>Pending</x:v>
      </x:c>
      <x:c r="DE1455" t="str">
        <x:f>IF(L1455="","",IF(DC1455="","Pending",IF(DD1455="Yes","CONDITIONAL — safety override",IF(DC1455&gt;=8,"HIGH",IF(DC1455&gt;=5,"CONDITIONAL","LOW")))))</x:f>
        <x:v>Pending</x:v>
      </x:c>
      <x:c r="DF1455" t="str">
        <x:v>Pending screening and full-text appraisal; no transferability judgment made at identification.</x:v>
      </x:c>
      <x:c r="DG1455"/>
      <x:c r="DH1455"/>
      <x:c r="DI1455"/>
      <x:c r="DJ1455"/>
      <x:c r="DK1455"/>
      <x:c r="DL1455"/>
      <x:c r="DM1455"/>
      <x:c r="DN1455"/>
      <x:c r="DO1455"/>
      <x:c r="DP1455"/>
      <x:c r="DQ1455"/>
      <x:c r="DR1455"/>
      <x:c r="DS1455"/>
      <x:c r="DT1455"/>
      <x:c r="DU1455"/>
      <x:c r="DV1455"/>
      <x:c r="DW1455"/>
      <x:c r="DX1455"/>
      <x:c r="DY1455"/>
      <x:c r="DZ1455" t="str">
        <x:v>Title/abstract screening alone does not establish effectiveness, causality, methodological quality, transferability to Brazilian public safety or an institutional recommendation.</x:v>
      </x:c>
      <x:c r="EA1455" t="str">
        <x:v>Pending</x:v>
      </x:c>
      <x:c r="EB1455" t="str">
        <x:f>IF(L1455="","",IF(EC1455="READY","Yes","No / Pending"))</x:f>
        <x:v>No / Pending</x:v>
      </x:c>
      <x:c r="EC1455" t="str">
        <x:f>IF(L1455="","",IF(OR(ISNUMBER(SEARCH("Retracted Publication",Q1455)),CM1455="Retracted",CN1455="Retracted",CM1455="Expression of Concern",CN1455="Expression of Concern",F1455="Not used",CG1455="Critical",CH1455="High",CH1455="Critical"),"BLOCKED — integrity or use restriction",IF(AND(CJ1455="Yes",CK1455="Yes",CL1455="Yes"),IF(AND(CM1455="Clear",CN1455="Verified — clear"),IF(AND(AND(LEN(TRIM(CF1455))&gt;0,LEFT(LOWER(TRIM(CF1455)),7)&lt;&gt;"pending"),OR(CG1455="High",CG1455="Moderate"),OR(CH1455="Low",CH1455="Some concerns",CH1455="Not applicable")),IF(AND(DD1455="No",OR(DE1455="HIGH",DE1455="CONDITIONAL"),AND(LEN(TRIM(DF1455))&gt;0,LEFT(LOWER(TRIM(DF1455)),7)&lt;&gt;"pending")),IF(AND(AND(LEN(TRIM(DT1455))&gt;0,LEFT(LOWER(TRIM(DT1455)),7)&lt;&gt;"pending"),AND(LEN(TRIM(DU1455))&gt;0,LEFT(LOWER(TRIM(DU1455)),7)&lt;&gt;"pending"),OR(AND(LEN(TRIM(DV1455))&gt;0,LEFT(LOWER(TRIM(DV1455)),7)&lt;&gt;"pending"),AND(LEN(TRIM(DW1455))&gt;0,LEFT(LOWER(TRIM(DW1455)),7)&lt;&gt;"pending")),AND(LEN(TRIM(DX1455))&gt;0,LEFT(LOWER(TRIM(DX1455)),7)&lt;&gt;"pending")),IF(AND(F1455="Claim-ready",OR(EA1455="Strong",EA1455="Moderate"),AND(LEN(TRIM(G1455))&gt;0,LEFT(LOWER(TRIM(G1455)),7)&lt;&gt;"pending"),G1455&lt;&gt;"No substantive use decision is permitted from identification metadata alone.",AND(LEN(TRIM(DZ1455))&gt;0,LEFT(LOWER(TRIM(DZ1455)),7)&lt;&gt;"pending"),DZ1455&lt;&gt;"Identification metadata alone does not permit any substantive scientific, causal, operational, or institutional claim.",AND(LEN(TRIM(EI1455))&gt;0,LEFT(LOWER(TRIM(EI1455)),7)&lt;&gt;"pending"),ISNUMBER(EH1455),EH1455&gt;0),"READY","PENDING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5" t="str">
        <x:v>Pending</x:v>
      </x:c>
      <x:c r="EE1455"/>
      <x:c r="EF1455" t="str">
        <x:v>Pending</x:v>
      </x:c>
      <x:c r="EG1455" t="str">
        <x:v>Pending</x:v>
      </x:c>
      <x:c r="EH1455"/>
      <x:c r="EI1455" s="501"/>
      <x:c r="EJ1455"/>
      <x:c r="EK1455" t="str">
        <x:v>Pending</x:v>
      </x:c>
      <x:c r="EL1455" t="n">
        <x:v>46272</x:v>
      </x:c>
      <x:c r="EM1455" t="str">
        <x:v>Production PubMed record imported and reconciled to Zotero item VKB8KUWJ;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55" t="n">
        <x:f>IF(L1455="","",(IF(N1455&lt;&gt;"",1,0)+IF(O1455&lt;&gt;"",1,0)+IF(AJ1455&lt;&gt;"",1,0)+IF(AU1455&lt;&gt;"",1,0)+IF(BE1455&lt;&gt;"",1,0)+IF(CF1455&lt;&gt;"",1,0)+IF(CJ1455="Yes",1,0)+IF(CL1455="Yes",1,0)+IF(DE1455&lt;&gt;"Pending",1,0)+IF(F1455&lt;&gt;"",1,0)+IF(DZ1455&lt;&gt;"",1,0)+IF(EI1455&lt;&gt;"",1,0))/12)</x:f>
        <x:v>0.5</x:v>
      </x:c>
    </x:row>
    <x:row r="1456">
      <x:c r="A1456" t="str">
        <x:v>EV-1453</x:v>
      </x:c>
      <x:c r="B1456" t="str">
        <x:v>Integrity check</x:v>
      </x:c>
      <x:c r="C1456" t="str">
        <x:f>IF(L1456="","",IF(LEFT(EC1456,7)="BLOCKED","🔴 Do not use for conclusion",IF(EB1456="Yes","🟢 Claim-ready","🟡 Caution / context")))</x:f>
        <x:v>🟡 Caution / context</x:v>
      </x:c>
      <x:c r="D1456" t="str">
        <x:f>IF(L1456="","",EC1456)</x:f>
        <x:v>PENDING — appropriate appraisal</x:v>
      </x:c>
      <x:c r="E1456" t="str">
        <x:v>P2 — High</x:v>
      </x:c>
      <x:c r="F1456" t="str">
        <x:v>Pending</x:v>
      </x:c>
      <x:c r="G1456" t="str">
        <x:v>A potentially relevant concept is present, but direct applicability is ambiguous at title/abstract level.</x:v>
      </x:c>
      <x:c r="H1456" t="str">
        <x:v>Human title/abstract adjudication; retrieve full text if relevance remains plausible.</x:v>
      </x:c>
      <x:c r="I1456"/>
      <x:c r="J1456" t="str">
        <x:v>A — Core</x:v>
      </x:c>
      <x:c r="K1456" t="str">
        <x:v>IDENTIFIED</x:v>
      </x:c>
      <x:c r="L1456" t="str">
        <x:v>An assessment of pre- and post-fitness measures in two remedial conditioning programs.</x:v>
      </x:c>
      <x:c r="M1456"/>
      <x:c r="N1456" t="str">
        <x:v>Woodruff, S I; Conway, T L; Linenger, J M</x:v>
      </x:c>
      <x:c r="O1456" t="n">
        <x:v>1992</x:v>
      </x:c>
      <x:c r="P1456" t="str">
        <x:v>Military medicine</x:v>
      </x:c>
      <x:c r="Q1456" t="str">
        <x:v>Journal Article; Research Support, U.S. Gov't, Non-P.H.S.</x:v>
      </x:c>
      <x:c r="R1456" t="str">
        <x:v>Unclear</x:v>
      </x:c>
      <x:c r="S1456" t="str">
        <x:v>Unknown</x:v>
      </x:c>
      <x:c r="T1456" t="str">
        <x:v>eng</x:v>
      </x:c>
      <x:c r="U1456" t="str">
        <x:v>https://pubmed.ncbi.nlm.nih.gov/1603373/</x:v>
      </x:c>
      <x:c r="V1456" t="str"/>
      <x:c r="W1456" t="str">
        <x:f>IF(V1456="","",LOWER(SUBSTITUTE(SUBSTITUTE(SUBSTITUTE(SUBSTITUTE(TRIM(V1456),"https://doi.org/",""),"http://doi.org/",""),"https://dx.doi.org/",""),"doi:","")))</x:f>
      </x:c>
      <x:c r="X1456" t="str">
        <x:v>1603373</x:v>
      </x:c>
      <x:c r="Y1456" t="str"/>
      <x:c r="Z1456"/>
      <x:c r="AA1456" t="str">
        <x:v>PubMed/MEDLINE</x:v>
      </x:c>
      <x:c r="AB1456" t="str">
        <x:v>PUBMED-A-v1.0-2026-08-28</x:v>
      </x:c>
      <x:c r="AC1456" t="str">
        <x:v>SP-PUBMED-A-20260828</x:v>
      </x:c>
      <x:c r="AD1456" s="499" t="n">
        <x:v>46262</x:v>
      </x:c>
      <x:c r="AE1456" s="499" t="n">
        <x:v>46272</x:v>
      </x:c>
      <x:c r="AF1456" t="str">
        <x:v>EYDVQXT3</x:v>
      </x:c>
      <x:c r="AG1456"/>
      <x:c r="AH1456" t="str">
        <x:v>Tactical Athlete → Operational Readiness Brazil</x:v>
      </x:c>
      <x:c r="AI1456" t="str">
        <x:v>evidence-family:A</x:v>
      </x:c>
      <x:c r="AJ1456"/>
      <x:c r="AK1456" t="str">
        <x:f>IF(AJ1456="","",IF(OR(LOWER(AJ1456)="brazil",LOWER(AJ1456)="brasil"),"Yes","No"))</x:f>
      </x:c>
      <x:c r="AL1456"/>
      <x:c r="AM1456"/>
      <x:c r="AN1456"/>
      <x:c r="AO1456"/>
      <x:c r="AP1456"/>
      <x:c r="AQ1456"/>
      <x:c r="AR1456"/>
      <x:c r="AS1456"/>
      <x:c r="AT1456"/>
      <x:c r="AU1456"/>
      <x:c r="AV1456"/>
      <x:c r="AW1456"/>
      <x:c r="AX1456"/>
      <x:c r="AY1456"/>
      <x:c r="AZ1456"/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/>
      <x:c r="BO1456"/>
      <x:c r="BP1456"/>
      <x:c r="BQ1456"/>
      <x:c r="BR1456"/>
      <x:c r="BS1456"/>
      <x:c r="BT1456"/>
      <x:c r="BU1456"/>
      <x:c r="BV1456"/>
      <x:c r="BW1456"/>
      <x:c r="BX1456"/>
      <x:c r="BY1456"/>
      <x:c r="BZ1456"/>
      <x:c r="CA1456"/>
      <x:c r="CB1456"/>
      <x:c r="CC1456"/>
      <x:c r="CD1456"/>
      <x:c r="CE1456"/>
      <x:c r="CF1456"/>
      <x:c r="CG1456"/>
      <x:c r="CH1456"/>
      <x:c r="CI1456"/>
      <x:c r="CJ1456" t="str">
        <x:v>Yes</x:v>
      </x:c>
      <x:c r="CK1456" t="str">
        <x:v>Yes</x:v>
      </x:c>
      <x:c r="CL1456" t="str">
        <x:v>Yes</x:v>
      </x:c>
      <x:c r="CM1456" t="str">
        <x:v>Clear</x:v>
      </x:c>
      <x:c r="CN1456" t="str">
        <x:v>Verified — clear</x:v>
      </x:c>
      <x:c r="CO1456" t="n">
        <x:v>46272</x:v>
      </x:c>
      <x:c r="CP1456" t="str">
        <x:v>https://pubmed.ncbi.nlm.nih.gov/1603373/</x:v>
      </x:c>
      <x:c r="CQ1456"/>
      <x:c r="CR1456"/>
      <x:c r="CS1456"/>
      <x:c r="CT1456"/>
      <x:c r="CU1456"/>
      <x:c r="CV1456"/>
      <x:c r="CW1456"/>
      <x:c r="CX1456"/>
      <x:c r="CY1456"/>
      <x:c r="CZ1456"/>
      <x:c r="DA1456"/>
      <x:c r="DB1456" t="str">
        <x:f>IF(L1456="","",IF(AND(COUNT(CU1456:DA1456)=7,OR(CU1456=0,CU1456=1,CU1456=2),OR(CV1456=0,CV1456=1,CV1456=2),OR(CW1456=0,CW1456=1,CW1456=2),OR(CX1456=0,CX1456=1,CX1456=2),OR(CY1456=0,CY1456=1,CY1456=2),OR(CZ1456=0,CZ1456=1,CZ1456=2),OR(DA1456=0,DA1456=1,DA1456=2)),SUM(CU1456:DA1456),""))</x:f>
      </x:c>
      <x:c r="DC1456" t="str">
        <x:f>IF(DB1456="","",ROUND(DB1456/14*10,1))</x:f>
      </x:c>
      <x:c r="DD1456" t="str">
        <x:v>Pending</x:v>
      </x:c>
      <x:c r="DE1456" t="str">
        <x:f>IF(L1456="","",IF(DC1456="","Pending",IF(DD1456="Yes","CONDITIONAL — safety override",IF(DC1456&gt;=8,"HIGH",IF(DC1456&gt;=5,"CONDITIONAL","LOW")))))</x:f>
        <x:v>Pending</x:v>
      </x:c>
      <x:c r="DF1456" t="str">
        <x:v>Pending screening and full-text appraisal; no transferability judgment made at identification.</x:v>
      </x:c>
      <x:c r="DG1456"/>
      <x:c r="DH1456"/>
      <x:c r="DI1456"/>
      <x:c r="DJ1456"/>
      <x:c r="DK1456"/>
      <x:c r="DL1456"/>
      <x:c r="DM1456"/>
      <x:c r="DN1456"/>
      <x:c r="DO1456"/>
      <x:c r="DP1456"/>
      <x:c r="DQ1456"/>
      <x:c r="DR1456"/>
      <x:c r="DS1456"/>
      <x:c r="DT1456"/>
      <x:c r="DU1456"/>
      <x:c r="DV1456"/>
      <x:c r="DW1456"/>
      <x:c r="DX1456"/>
      <x:c r="DY1456"/>
      <x:c r="DZ1456" t="str">
        <x:v>Title/abstract information is insufficient for a substantive scientific, causal, transferability or institutional claim.</x:v>
      </x:c>
      <x:c r="EA1456" t="str">
        <x:v>Pending</x:v>
      </x:c>
      <x:c r="EB1456" t="str">
        <x:f>IF(L1456="","",IF(EC1456="READY","Yes","No / Pending"))</x:f>
        <x:v>No / Pending</x:v>
      </x:c>
      <x:c r="EC1456" t="str">
        <x:f>IF(L1456="","",IF(OR(ISNUMBER(SEARCH("Retracted Publication",Q1456)),CM1456="Retracted",CN1456="Retracted",CM1456="Expression of Concern",CN1456="Expression of Concern",F1456="Not used",CG1456="Critical",CH1456="High",CH1456="Critical"),"BLOCKED — integrity or use restriction",IF(AND(CJ1456="Yes",CK1456="Yes",CL1456="Yes"),IF(AND(CM1456="Clear",CN1456="Verified — clear"),IF(AND(AND(LEN(TRIM(CF1456))&gt;0,LEFT(LOWER(TRIM(CF1456)),7)&lt;&gt;"pending"),OR(CG1456="High",CG1456="Moderate"),OR(CH1456="Low",CH1456="Some concerns",CH1456="Not applicable")),IF(AND(DD1456="No",OR(DE1456="HIGH",DE1456="CONDITIONAL"),AND(LEN(TRIM(DF1456))&gt;0,LEFT(LOWER(TRIM(DF1456)),7)&lt;&gt;"pending")),IF(AND(AND(LEN(TRIM(DT1456))&gt;0,LEFT(LOWER(TRIM(DT1456)),7)&lt;&gt;"pending"),AND(LEN(TRIM(DU1456))&gt;0,LEFT(LOWER(TRIM(DU1456)),7)&lt;&gt;"pending"),OR(AND(LEN(TRIM(DV1456))&gt;0,LEFT(LOWER(TRIM(DV1456)),7)&lt;&gt;"pending"),AND(LEN(TRIM(DW1456))&gt;0,LEFT(LOWER(TRIM(DW1456)),7)&lt;&gt;"pending")),AND(LEN(TRIM(DX1456))&gt;0,LEFT(LOWER(TRIM(DX1456)),7)&lt;&gt;"pending")),IF(AND(F1456="Claim-ready",OR(EA1456="Strong",EA1456="Moderate"),AND(LEN(TRIM(G1456))&gt;0,LEFT(LOWER(TRIM(G1456)),7)&lt;&gt;"pending"),G1456&lt;&gt;"No substantive use decision is permitted from identification metadata alone.",AND(LEN(TRIM(DZ1456))&gt;0,LEFT(LOWER(TRIM(DZ1456)),7)&lt;&gt;"pending"),DZ1456&lt;&gt;"Identification metadata alone does not permit any substantive scientific, causal, operational, or institutional claim.",AND(LEN(TRIM(EI1456))&gt;0,LEFT(LOWER(TRIM(EI1456)),7)&lt;&gt;"pending"),ISNUMBER(EH1456),EH1456&gt;0),"READY","PENDING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6" t="str">
        <x:v>Pending</x:v>
      </x:c>
      <x:c r="EE1456"/>
      <x:c r="EF1456" t="str">
        <x:v>Pending</x:v>
      </x:c>
      <x:c r="EG1456" t="str">
        <x:v>Pending</x:v>
      </x:c>
      <x:c r="EH1456"/>
      <x:c r="EI1456" s="501"/>
      <x:c r="EJ1456"/>
      <x:c r="EK1456" t="str">
        <x:v>Pending</x:v>
      </x:c>
      <x:c r="EL1456" t="n">
        <x:v>46272</x:v>
      </x:c>
      <x:c r="EM1456" t="str">
        <x:v>Production PubMed record imported and reconciled to Zotero item EYDVQXT3; controlled infrastructure item FXC7ZY9R excluded. | SCREENING_DECISION=PENDING_ADJUDICATION; reviewer=OpenAI Codex — AI-assisted primary screen; date=2026-09-07; source=NCBI Entrez EFetch/PubMed URL; abstract=available; metadata_conflicts=none; identifier_status=verified; integrity_action=CLEAR; human_confirmation=pending.</x:v>
      </x:c>
      <x:c r="EN1456" t="n">
        <x:f>IF(L1456="","",(IF(N1456&lt;&gt;"",1,0)+IF(O1456&lt;&gt;"",1,0)+IF(AJ1456&lt;&gt;"",1,0)+IF(AU1456&lt;&gt;"",1,0)+IF(BE1456&lt;&gt;"",1,0)+IF(CF1456&lt;&gt;"",1,0)+IF(CJ1456="Yes",1,0)+IF(CL1456="Yes",1,0)+IF(DE1456&lt;&gt;"Pending",1,0)+IF(F1456&lt;&gt;"",1,0)+IF(DZ1456&lt;&gt;"",1,0)+IF(EI1456&lt;&gt;"",1,0))/12)</x:f>
        <x:v>0.5</x:v>
      </x:c>
    </x:row>
    <x:row r="1457">
      <x:c r="A1457" t="str">
        <x:v>EV-1454</x:v>
      </x:c>
      <x:c r="B1457" t="str">
        <x:v>Integrity check</x:v>
      </x:c>
      <x:c r="C1457" t="str">
        <x:f>IF(L1457="","",IF(LEFT(EC1457,7)="BLOCKED","🔴 Do not use for conclusion",IF(EB1457="Yes","🟢 Claim-ready","🟡 Caution / context")))</x:f>
        <x:v>🟡 Caution / context</x:v>
      </x:c>
      <x:c r="D1457" t="str">
        <x:f>IF(L1457="","",EC1457)</x:f>
        <x:v>PENDING — appropriate appraisal</x:v>
      </x:c>
      <x:c r="E1457" t="str">
        <x:v>P2 — High</x:v>
      </x:c>
      <x:c r="F1457" t="str">
        <x:v>Pending</x:v>
      </x:c>
      <x:c r="G1457" t="str">
        <x:v>Title/abstract identify an explicit tactical/public-safety context and readiness domain; retain for full-text assessment.</x:v>
      </x:c>
      <x:c r="H1457" t="str">
        <x:v>Obtain and review lawful full text; confirm human adjudication; then select a design-specific appraisal instrument.</x:v>
      </x:c>
      <x:c r="I1457"/>
      <x:c r="J1457" t="str">
        <x:v>A — Core</x:v>
      </x:c>
      <x:c r="K1457" t="str">
        <x:v>IDENTIFIED</x:v>
      </x:c>
      <x:c r="L1457" t="str">
        <x:v>[The experience of medical support for the Soviet troops in Afghanistan and the problems of the further development of military medicine].</x:v>
      </x:c>
      <x:c r="M1457"/>
      <x:c r="N1457" t="str">
        <x:v>Nechaev, E A</x:v>
      </x:c>
      <x:c r="O1457" t="n">
        <x:v>1992</x:v>
      </x:c>
      <x:c r="P1457" t="str">
        <x:v>Voenno-meditsinskii zhurnal</x:v>
      </x:c>
      <x:c r="Q1457" t="str">
        <x:v>Comparative Study; English Abstract; Historical Article; Journal Article</x:v>
      </x:c>
      <x:c r="R1457" t="str">
        <x:v>Unclear</x:v>
      </x:c>
      <x:c r="S1457" t="str">
        <x:v>Unknown</x:v>
      </x:c>
      <x:c r="T1457" t="str">
        <x:v>rus</x:v>
      </x:c>
      <x:c r="U1457" t="str">
        <x:v>https://pubmed.ncbi.nlm.nih.gov/1523814/</x:v>
      </x:c>
      <x:c r="V1457" t="str"/>
      <x:c r="W1457" t="str">
        <x:f>IF(V1457="","",LOWER(SUBSTITUTE(SUBSTITUTE(SUBSTITUTE(SUBSTITUTE(TRIM(V1457),"https://doi.org/",""),"http://doi.org/",""),"https://dx.doi.org/",""),"doi:","")))</x:f>
      </x:c>
      <x:c r="X1457" t="str">
        <x:v>1523814</x:v>
      </x:c>
      <x:c r="Y1457" t="str"/>
      <x:c r="Z1457"/>
      <x:c r="AA1457" t="str">
        <x:v>PubMed/MEDLINE</x:v>
      </x:c>
      <x:c r="AB1457" t="str">
        <x:v>PUBMED-A-v1.0-2026-08-28</x:v>
      </x:c>
      <x:c r="AC1457" t="str">
        <x:v>SP-PUBMED-A-20260828</x:v>
      </x:c>
      <x:c r="AD1457" s="499" t="n">
        <x:v>46262</x:v>
      </x:c>
      <x:c r="AE1457" s="499" t="n">
        <x:v>46272</x:v>
      </x:c>
      <x:c r="AF1457" t="str">
        <x:v>KLVDQRDD</x:v>
      </x:c>
      <x:c r="AG1457"/>
      <x:c r="AH1457" t="str">
        <x:v>Tactical Athlete → Operational Readiness Brazil</x:v>
      </x:c>
      <x:c r="AI1457" t="str">
        <x:v>evidence-family:A</x:v>
      </x:c>
      <x:c r="AJ1457"/>
      <x:c r="AK1457" t="str">
        <x:f>IF(AJ1457="","",IF(OR(LOWER(AJ1457)="brazil",LOWER(AJ1457)="brasil"),"Yes","No"))</x:f>
      </x:c>
      <x:c r="AL1457"/>
      <x:c r="AM1457"/>
      <x:c r="AN1457"/>
      <x:c r="AO1457"/>
      <x:c r="AP1457"/>
      <x:c r="AQ1457"/>
      <x:c r="AR1457"/>
      <x:c r="AS1457"/>
      <x:c r="AT1457"/>
      <x:c r="AU1457"/>
      <x:c r="AV1457"/>
      <x:c r="AW1457"/>
      <x:c r="AX1457"/>
      <x:c r="AY1457"/>
      <x:c r="AZ1457"/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/>
      <x:c r="BO1457"/>
      <x:c r="BP1457"/>
      <x:c r="BQ1457"/>
      <x:c r="BR1457"/>
      <x:c r="BS1457"/>
      <x:c r="BT1457"/>
      <x:c r="BU1457"/>
      <x:c r="BV1457"/>
      <x:c r="BW1457"/>
      <x:c r="BX1457"/>
      <x:c r="BY1457"/>
      <x:c r="BZ1457"/>
      <x:c r="CA1457"/>
      <x:c r="CB1457"/>
      <x:c r="CC1457"/>
      <x:c r="CD1457"/>
      <x:c r="CE1457"/>
      <x:c r="CF1457"/>
      <x:c r="CG1457"/>
      <x:c r="CH1457"/>
      <x:c r="CI1457"/>
      <x:c r="CJ1457" t="str">
        <x:v>Yes</x:v>
      </x:c>
      <x:c r="CK1457" t="str">
        <x:v>Yes</x:v>
      </x:c>
      <x:c r="CL1457" t="str">
        <x:v>Yes</x:v>
      </x:c>
      <x:c r="CM1457" t="str">
        <x:v>Clear</x:v>
      </x:c>
      <x:c r="CN1457" t="str">
        <x:v>Verified — clear</x:v>
      </x:c>
      <x:c r="CO1457" t="n">
        <x:v>46272</x:v>
      </x:c>
      <x:c r="CP1457" t="str">
        <x:v>https://pubmed.ncbi.nlm.nih.gov/1523814/</x:v>
      </x:c>
      <x:c r="CQ1457"/>
      <x:c r="CR1457"/>
      <x:c r="CS1457"/>
      <x:c r="CT1457"/>
      <x:c r="CU1457"/>
      <x:c r="CV1457"/>
      <x:c r="CW1457"/>
      <x:c r="CX1457"/>
      <x:c r="CY1457"/>
      <x:c r="CZ1457"/>
      <x:c r="DA1457"/>
      <x:c r="DB1457" t="str">
        <x:f>IF(L1457="","",IF(AND(COUNT(CU1457:DA1457)=7,OR(CU1457=0,CU1457=1,CU1457=2),OR(CV1457=0,CV1457=1,CV1457=2),OR(CW1457=0,CW1457=1,CW1457=2),OR(CX1457=0,CX1457=1,CX1457=2),OR(CY1457=0,CY1457=1,CY1457=2),OR(CZ1457=0,CZ1457=1,CZ1457=2),OR(DA1457=0,DA1457=1,DA1457=2)),SUM(CU1457:DA1457),""))</x:f>
      </x:c>
      <x:c r="DC1457" t="str">
        <x:f>IF(DB1457="","",ROUND(DB1457/14*10,1))</x:f>
      </x:c>
      <x:c r="DD1457" t="str">
        <x:v>Pending</x:v>
      </x:c>
      <x:c r="DE1457" t="str">
        <x:f>IF(L1457="","",IF(DC1457="","Pending",IF(DD1457="Yes","CONDITIONAL — safety override",IF(DC1457&gt;=8,"HIGH",IF(DC1457&gt;=5,"CONDITIONAL","LOW")))))</x:f>
        <x:v>Pending</x:v>
      </x:c>
      <x:c r="DF1457" t="str">
        <x:v>Pending screening and full-text appraisal; no transferability judgment made at identification.</x:v>
      </x:c>
      <x:c r="DG1457"/>
      <x:c r="DH1457"/>
      <x:c r="DI1457"/>
      <x:c r="DJ1457"/>
      <x:c r="DK1457"/>
      <x:c r="DL1457"/>
      <x:c r="DM1457"/>
      <x:c r="DN1457"/>
      <x:c r="DO1457"/>
      <x:c r="DP1457"/>
      <x:c r="DQ1457"/>
      <x:c r="DR1457"/>
      <x:c r="DS1457"/>
      <x:c r="DT1457"/>
      <x:c r="DU1457"/>
      <x:c r="DV1457"/>
      <x:c r="DW1457"/>
      <x:c r="DX1457"/>
      <x:c r="DY1457"/>
      <x:c r="DZ1457" t="str">
        <x:v>Title/abstract screening alone does not establish effectiveness, causality, methodological quality, transferability to Brazilian public safety or an institutional recommendation.</x:v>
      </x:c>
      <x:c r="EA1457" t="str">
        <x:v>Pending</x:v>
      </x:c>
      <x:c r="EB1457" t="str">
        <x:f>IF(L1457="","",IF(EC1457="READY","Yes","No / Pending"))</x:f>
        <x:v>No / Pending</x:v>
      </x:c>
      <x:c r="EC1457" t="str">
        <x:f>IF(L1457="","",IF(OR(ISNUMBER(SEARCH("Retracted Publication",Q1457)),CM1457="Retracted",CN1457="Retracted",CM1457="Expression of Concern",CN1457="Expression of Concern",F1457="Not used",CG1457="Critical",CH1457="High",CH1457="Critical"),"BLOCKED — integrity or use restriction",IF(AND(CJ1457="Yes",CK1457="Yes",CL1457="Yes"),IF(AND(CM1457="Clear",CN1457="Verified — clear"),IF(AND(AND(LEN(TRIM(CF1457))&gt;0,LEFT(LOWER(TRIM(CF1457)),7)&lt;&gt;"pending"),OR(CG1457="High",CG1457="Moderate"),OR(CH1457="Low",CH1457="Some concerns",CH1457="Not applicable")),IF(AND(DD1457="No",OR(DE1457="HIGH",DE1457="CONDITIONAL"),AND(LEN(TRIM(DF1457))&gt;0,LEFT(LOWER(TRIM(DF1457)),7)&lt;&gt;"pending")),IF(AND(AND(LEN(TRIM(DT1457))&gt;0,LEFT(LOWER(TRIM(DT1457)),7)&lt;&gt;"pending"),AND(LEN(TRIM(DU1457))&gt;0,LEFT(LOWER(TRIM(DU1457)),7)&lt;&gt;"pending"),OR(AND(LEN(TRIM(DV1457))&gt;0,LEFT(LOWER(TRIM(DV1457)),7)&lt;&gt;"pending"),AND(LEN(TRIM(DW1457))&gt;0,LEFT(LOWER(TRIM(DW1457)),7)&lt;&gt;"pending")),AND(LEN(TRIM(DX1457))&gt;0,LEFT(LOWER(TRIM(DX1457)),7)&lt;&gt;"pending")),IF(AND(F1457="Claim-ready",OR(EA1457="Strong",EA1457="Moderate"),AND(LEN(TRIM(G1457))&gt;0,LEFT(LOWER(TRIM(G1457)),7)&lt;&gt;"pending"),G1457&lt;&gt;"No substantive use decision is permitted from identification metadata alone.",AND(LEN(TRIM(DZ1457))&gt;0,LEFT(LOWER(TRIM(DZ1457)),7)&lt;&gt;"pending"),DZ1457&lt;&gt;"Identification metadata alone does not permit any substantive scientific, causal, operational, or institutional claim.",AND(LEN(TRIM(EI1457))&gt;0,LEFT(LOWER(TRIM(EI1457)),7)&lt;&gt;"pending"),ISNUMBER(EH1457),EH1457&gt;0),"READY","PENDING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7" t="str">
        <x:v>Pending</x:v>
      </x:c>
      <x:c r="EE1457"/>
      <x:c r="EF1457" t="str">
        <x:v>Pending</x:v>
      </x:c>
      <x:c r="EG1457" t="str">
        <x:v>Pending</x:v>
      </x:c>
      <x:c r="EH1457"/>
      <x:c r="EI1457" s="501"/>
      <x:c r="EJ1457"/>
      <x:c r="EK1457" t="str">
        <x:v>Pending</x:v>
      </x:c>
      <x:c r="EL1457" t="n">
        <x:v>46272</x:v>
      </x:c>
      <x:c r="EM1457" t="str">
        <x:v>Production PubMed record imported and reconciled to Zotero item KLVDQRDD;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57" t="n">
        <x:f>IF(L1457="","",(IF(N1457&lt;&gt;"",1,0)+IF(O1457&lt;&gt;"",1,0)+IF(AJ1457&lt;&gt;"",1,0)+IF(AU1457&lt;&gt;"",1,0)+IF(BE1457&lt;&gt;"",1,0)+IF(CF1457&lt;&gt;"",1,0)+IF(CJ1457="Yes",1,0)+IF(CL1457="Yes",1,0)+IF(DE1457&lt;&gt;"Pending",1,0)+IF(F1457&lt;&gt;"",1,0)+IF(DZ1457&lt;&gt;"",1,0)+IF(EI1457&lt;&gt;"",1,0))/12)</x:f>
        <x:v>0.5</x:v>
      </x:c>
    </x:row>
    <x:row r="1458">
      <x:c r="A1458" t="str">
        <x:v>EV-1455</x:v>
      </x:c>
      <x:c r="B1458" t="str">
        <x:v>Integrity check</x:v>
      </x:c>
      <x:c r="C1458" t="str">
        <x:f>IF(L1458="","",IF(LEFT(EC1458,7)="BLOCKED","🔴 Do not use for conclusion",IF(EB1458="Yes","🟢 Claim-ready","🟡 Caution / context")))</x:f>
        <x:v>🟡 Caution / context</x:v>
      </x:c>
      <x:c r="D1458" t="str">
        <x:f>IF(L1458="","",EC1458)</x:f>
        <x:v>PENDING — appropriate appraisal</x:v>
      </x:c>
      <x:c r="E1458" t="str">
        <x:v>P3 — Medium</x:v>
      </x:c>
      <x:c r="F1458" t="str">
        <x:v>Pending</x:v>
      </x:c>
      <x:c r="G1458" t="str">
        <x:v>Title/abstract identify an explicit tactical/public-safety context and readiness domain; retain for full-text assessment.</x:v>
      </x:c>
      <x:c r="H1458" t="str">
        <x:v>Obtain and review lawful full text; confirm human adjudication; then select a design-specific appraisal instrument.</x:v>
      </x:c>
      <x:c r="I1458"/>
      <x:c r="J1458" t="str">
        <x:v>A — Core</x:v>
      </x:c>
      <x:c r="K1458" t="str">
        <x:v>IDENTIFIED</x:v>
      </x:c>
      <x:c r="L1458" t="str">
        <x:v>Smoking, exercise, and physical fitness.</x:v>
      </x:c>
      <x:c r="M1458"/>
      <x:c r="N1458" t="str">
        <x:v>Conway, T L; Cronan, T A</x:v>
      </x:c>
      <x:c r="O1458" t="n">
        <x:v>1992</x:v>
      </x:c>
      <x:c r="P1458" t="str">
        <x:v>Preventive medicine</x:v>
      </x:c>
      <x:c r="Q1458" t="str">
        <x:v>Journal Article; Research Support, U.S. Gov't, Non-P.H.S.</x:v>
      </x:c>
      <x:c r="R1458" t="str">
        <x:v>Unclear</x:v>
      </x:c>
      <x:c r="S1458" t="str">
        <x:v>Unknown</x:v>
      </x:c>
      <x:c r="T1458" t="str">
        <x:v>eng</x:v>
      </x:c>
      <x:c r="U1458" t="str">
        <x:v>https://pubmed.ncbi.nlm.nih.gov/1438118/</x:v>
      </x:c>
      <x:c r="V1458" t="str">
        <x:v>10.1016/0091-7435(92)90079-w</x:v>
      </x:c>
      <x:c r="W1458" t="str">
        <x:f>IF(V1458="","",LOWER(SUBSTITUTE(SUBSTITUTE(SUBSTITUTE(SUBSTITUTE(TRIM(V1458),"https://doi.org/",""),"http://doi.org/",""),"https://dx.doi.org/",""),"doi:","")))</x:f>
        <x:v>10.1016/0091-7435(92)90079-w</x:v>
      </x:c>
      <x:c r="X1458" t="str">
        <x:v>1438118</x:v>
      </x:c>
      <x:c r="Y1458" t="str"/>
      <x:c r="Z1458"/>
      <x:c r="AA1458" t="str">
        <x:v>PubMed/MEDLINE</x:v>
      </x:c>
      <x:c r="AB1458" t="str">
        <x:v>PUBMED-A-v1.0-2026-08-28</x:v>
      </x:c>
      <x:c r="AC1458" t="str">
        <x:v>SP-PUBMED-A-20260828</x:v>
      </x:c>
      <x:c r="AD1458" s="499" t="n">
        <x:v>46262</x:v>
      </x:c>
      <x:c r="AE1458" s="499" t="n">
        <x:v>46272</x:v>
      </x:c>
      <x:c r="AF1458" t="str">
        <x:v>M2HIMUNH</x:v>
      </x:c>
      <x:c r="AG1458"/>
      <x:c r="AH1458" t="str">
        <x:v>Tactical Athlete → Operational Readiness Brazil</x:v>
      </x:c>
      <x:c r="AI1458" t="str">
        <x:v>evidence-family:A</x:v>
      </x:c>
      <x:c r="AJ1458"/>
      <x:c r="AK1458" t="str">
        <x:f>IF(AJ1458="","",IF(OR(LOWER(AJ1458)="brazil",LOWER(AJ1458)="brasil"),"Yes","No"))</x:f>
      </x:c>
      <x:c r="AL1458"/>
      <x:c r="AM1458"/>
      <x:c r="AN1458"/>
      <x:c r="AO1458"/>
      <x:c r="AP1458"/>
      <x:c r="AQ1458"/>
      <x:c r="AR1458"/>
      <x:c r="AS1458"/>
      <x:c r="AT1458"/>
      <x:c r="AU1458"/>
      <x:c r="AV1458"/>
      <x:c r="AW1458"/>
      <x:c r="AX1458"/>
      <x:c r="AY1458"/>
      <x:c r="AZ1458"/>
      <x:c r="BA1458"/>
      <x:c r="BB1458"/>
      <x:c r="BC1458"/>
      <x:c r="BD1458"/>
      <x:c r="BE1458"/>
      <x:c r="BF1458"/>
      <x:c r="BG1458"/>
      <x:c r="BH1458"/>
      <x:c r="BI1458"/>
      <x:c r="BJ1458"/>
      <x:c r="BK1458"/>
      <x:c r="BL1458"/>
      <x:c r="BM1458"/>
      <x:c r="BN1458"/>
      <x:c r="BO1458"/>
      <x:c r="BP1458"/>
      <x:c r="BQ1458"/>
      <x:c r="BR1458"/>
      <x:c r="BS1458"/>
      <x:c r="BT1458"/>
      <x:c r="BU1458"/>
      <x:c r="BV1458"/>
      <x:c r="BW1458"/>
      <x:c r="BX1458"/>
      <x:c r="BY1458"/>
      <x:c r="BZ1458"/>
      <x:c r="CA1458"/>
      <x:c r="CB1458"/>
      <x:c r="CC1458"/>
      <x:c r="CD1458"/>
      <x:c r="CE1458"/>
      <x:c r="CF1458"/>
      <x:c r="CG1458"/>
      <x:c r="CH1458"/>
      <x:c r="CI1458"/>
      <x:c r="CJ1458" t="str">
        <x:v>Yes</x:v>
      </x:c>
      <x:c r="CK1458" t="str">
        <x:v>Yes</x:v>
      </x:c>
      <x:c r="CL1458" t="str">
        <x:v>Yes</x:v>
      </x:c>
      <x:c r="CM1458" t="str">
        <x:v>Clear</x:v>
      </x:c>
      <x:c r="CN1458" t="str">
        <x:v>Verified — clear</x:v>
      </x:c>
      <x:c r="CO1458" t="n">
        <x:v>46272</x:v>
      </x:c>
      <x:c r="CP1458" t="str">
        <x:v>https://pubmed.ncbi.nlm.nih.gov/1438118/</x:v>
      </x:c>
      <x:c r="CQ1458"/>
      <x:c r="CR1458"/>
      <x:c r="CS1458"/>
      <x:c r="CT1458"/>
      <x:c r="CU1458"/>
      <x:c r="CV1458"/>
      <x:c r="CW1458"/>
      <x:c r="CX1458"/>
      <x:c r="CY1458"/>
      <x:c r="CZ1458"/>
      <x:c r="DA1458"/>
      <x:c r="DB1458" t="str">
        <x:f>IF(L1458="","",IF(AND(COUNT(CU1458:DA1458)=7,OR(CU1458=0,CU1458=1,CU1458=2),OR(CV1458=0,CV1458=1,CV1458=2),OR(CW1458=0,CW1458=1,CW1458=2),OR(CX1458=0,CX1458=1,CX1458=2),OR(CY1458=0,CY1458=1,CY1458=2),OR(CZ1458=0,CZ1458=1,CZ1458=2),OR(DA1458=0,DA1458=1,DA1458=2)),SUM(CU1458:DA1458),""))</x:f>
      </x:c>
      <x:c r="DC1458" t="str">
        <x:f>IF(DB1458="","",ROUND(DB1458/14*10,1))</x:f>
      </x:c>
      <x:c r="DD1458" t="str">
        <x:v>Pending</x:v>
      </x:c>
      <x:c r="DE1458" t="str">
        <x:f>IF(L1458="","",IF(DC1458="","Pending",IF(DD1458="Yes","CONDITIONAL — safety override",IF(DC1458&gt;=8,"HIGH",IF(DC1458&gt;=5,"CONDITIONAL","LOW")))))</x:f>
        <x:v>Pending</x:v>
      </x:c>
      <x:c r="DF1458" t="str">
        <x:v>Pending screening and full-text appraisal; no transferability judgment made at identification.</x:v>
      </x:c>
      <x:c r="DG1458"/>
      <x:c r="DH1458"/>
      <x:c r="DI1458"/>
      <x:c r="DJ1458"/>
      <x:c r="DK1458"/>
      <x:c r="DL1458"/>
      <x:c r="DM1458"/>
      <x:c r="DN1458"/>
      <x:c r="DO1458"/>
      <x:c r="DP1458"/>
      <x:c r="DQ1458"/>
      <x:c r="DR1458"/>
      <x:c r="DS1458"/>
      <x:c r="DT1458"/>
      <x:c r="DU1458"/>
      <x:c r="DV1458"/>
      <x:c r="DW1458"/>
      <x:c r="DX1458"/>
      <x:c r="DY1458"/>
      <x:c r="DZ1458" t="str">
        <x:v>Title/abstract screening alone does not establish effectiveness, causality, methodological quality, transferability to Brazilian public safety or an institutional recommendation.</x:v>
      </x:c>
      <x:c r="EA1458" t="str">
        <x:v>Pending</x:v>
      </x:c>
      <x:c r="EB1458" t="str">
        <x:f>IF(L1458="","",IF(EC1458="READY","Yes","No / Pending"))</x:f>
        <x:v>No / Pending</x:v>
      </x:c>
      <x:c r="EC1458" t="str">
        <x:f>IF(L1458="","",IF(OR(ISNUMBER(SEARCH("Retracted Publication",Q1458)),CM1458="Retracted",CN1458="Retracted",CM1458="Expression of Concern",CN1458="Expression of Concern",F1458="Not used",CG1458="Critical",CH1458="High",CH1458="Critical"),"BLOCKED — integrity or use restriction",IF(AND(CJ1458="Yes",CK1458="Yes",CL1458="Yes"),IF(AND(CM1458="Clear",CN1458="Verified — clear"),IF(AND(AND(LEN(TRIM(CF1458))&gt;0,LEFT(LOWER(TRIM(CF1458)),7)&lt;&gt;"pending"),OR(CG1458="High",CG1458="Moderate"),OR(CH1458="Low",CH1458="Some concerns",CH1458="Not applicable")),IF(AND(DD1458="No",OR(DE1458="HIGH",DE1458="CONDITIONAL"),AND(LEN(TRIM(DF1458))&gt;0,LEFT(LOWER(TRIM(DF1458)),7)&lt;&gt;"pending")),IF(AND(AND(LEN(TRIM(DT1458))&gt;0,LEFT(LOWER(TRIM(DT1458)),7)&lt;&gt;"pending"),AND(LEN(TRIM(DU1458))&gt;0,LEFT(LOWER(TRIM(DU1458)),7)&lt;&gt;"pending"),OR(AND(LEN(TRIM(DV1458))&gt;0,LEFT(LOWER(TRIM(DV1458)),7)&lt;&gt;"pending"),AND(LEN(TRIM(DW1458))&gt;0,LEFT(LOWER(TRIM(DW1458)),7)&lt;&gt;"pending")),AND(LEN(TRIM(DX1458))&gt;0,LEFT(LOWER(TRIM(DX1458)),7)&lt;&gt;"pending")),IF(AND(F1458="Claim-ready",OR(EA1458="Strong",EA1458="Moderate"),AND(LEN(TRIM(G1458))&gt;0,LEFT(LOWER(TRIM(G1458)),7)&lt;&gt;"pending"),G1458&lt;&gt;"No substantive use decision is permitted from identification metadata alone.",AND(LEN(TRIM(DZ1458))&gt;0,LEFT(LOWER(TRIM(DZ1458)),7)&lt;&gt;"pending"),DZ1458&lt;&gt;"Identification metadata alone does not permit any substantive scientific, causal, operational, or institutional claim.",AND(LEN(TRIM(EI1458))&gt;0,LEFT(LOWER(TRIM(EI1458)),7)&lt;&gt;"pending"),ISNUMBER(EH1458),EH1458&gt;0),"READY","PENDING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8" t="str">
        <x:v>Pending</x:v>
      </x:c>
      <x:c r="EE1458"/>
      <x:c r="EF1458" t="str">
        <x:v>Pending</x:v>
      </x:c>
      <x:c r="EG1458" t="str">
        <x:v>Pending</x:v>
      </x:c>
      <x:c r="EH1458"/>
      <x:c r="EI1458" s="501"/>
      <x:c r="EJ1458"/>
      <x:c r="EK1458" t="str">
        <x:v>Pending</x:v>
      </x:c>
      <x:c r="EL1458" t="n">
        <x:v>46272</x:v>
      </x:c>
      <x:c r="EM1458" t="str">
        <x:v>Production PubMed record imported and reconciled to Zotero item M2HIMUNH; controlled infrastructure item FXC7ZY9R excluded. | SCREENING_DECISION=INCLUDE_FULL_TEXT; reviewer=OpenAI Codex — AI-assisted primary screen; date=2026-09-07; source=NCBI Entrez EFetch/PubMed URL; abstract=available; metadata_conflicts=none; identifier_status=verified; integrity_action=CLEAR; human_confirmation=pending.</x:v>
      </x:c>
      <x:c r="EN1458" t="n">
        <x:f>IF(L1458="","",(IF(N1458&lt;&gt;"",1,0)+IF(O1458&lt;&gt;"",1,0)+IF(AJ1458&lt;&gt;"",1,0)+IF(AU1458&lt;&gt;"",1,0)+IF(BE1458&lt;&gt;"",1,0)+IF(CF1458&lt;&gt;"",1,0)+IF(CJ1458="Yes",1,0)+IF(CL1458="Yes",1,0)+IF(DE1458&lt;&gt;"Pending",1,0)+IF(F1458&lt;&gt;"",1,0)+IF(DZ1458&lt;&gt;"",1,0)+IF(EI1458&lt;&gt;"",1,0))/12)</x:f>
        <x:v>0.5</x:v>
      </x:c>
    </x:row>
    <x:row r="1459">
      <x:c r="A1459" t="str">
        <x:v>EV-1456</x:v>
      </x:c>
      <x:c r="B1459" t="str">
        <x:v>Integrity check</x:v>
      </x:c>
      <x:c r="C1459" t="str">
        <x:f>IF(L1459="","",IF(LEFT(EC1459,7)="BLOCKED","🔴 Do not use for conclusion",IF(EB1459="Yes","🟢 Claim-ready","🟡 Caution / context")))</x:f>
        <x:v>🟡 Caution / context</x:v>
      </x:c>
      <x:c r="D1459" t="str">
        <x:f>IF(L1459="","",EC1459)</x:f>
        <x:v>PENDING — appropriate appraisal</x:v>
      </x:c>
      <x:c r="E1459" t="str">
        <x:v>P2 — High</x:v>
      </x:c>
      <x:c r="F1459" t="str">
        <x:v>Pending</x:v>
      </x:c>
      <x:c r="G1459" t="str">
        <x:v>Title/abstract identify an explicit tactical/public-safety context and readiness domain; retain for full-text assessment.</x:v>
      </x:c>
      <x:c r="H1459" t="str">
        <x:v>Obtain and review lawful full text; confirm human adjudication; then select a design-specific appraisal instrument.</x:v>
      </x:c>
      <x:c r="I1459"/>
      <x:c r="J1459" t="str">
        <x:v>A — Core</x:v>
      </x:c>
      <x:c r="K1459" t="str">
        <x:v>IDENTIFIED</x:v>
      </x:c>
      <x:c r="L1459" t="str">
        <x:v>[Contribution of military field surgeons to the increased combat readiness of military medical service].</x:v>
      </x:c>
      <x:c r="M1459"/>
      <x:c r="N1459" t="str">
        <x:v>Sheliakhovskii, M V</x:v>
      </x:c>
      <x:c r="O1459" t="n">
        <x:v>1976</x:v>
      </x:c>
      <x:c r="P1459" t="str">
        <x:v>Voenno-meditsinskii zhurnal</x:v>
      </x:c>
      <x:c r="Q1459" t="str">
        <x:v>Journal Article</x:v>
      </x:c>
      <x:c r="R1459" t="str">
        <x:v>Unclear</x:v>
      </x:c>
      <x:c r="S1459" t="str">
        <x:v>Unknown</x:v>
      </x:c>
      <x:c r="T1459" t="str">
        <x:v>rus</x:v>
      </x:c>
      <x:c r="U1459" t="str">
        <x:v>https://pubmed.ncbi.nlm.nih.gov/1258408/</x:v>
      </x:c>
      <x:c r="V1459" t="str"/>
      <x:c r="W1459" t="str">
        <x:f>IF(V1459="","",LOWER(SUBSTITUTE(SUBSTITUTE(SUBSTITUTE(SUBSTITUTE(TRIM(V1459),"https://doi.org/",""),"http://doi.org/",""),"https://dx.doi.org/",""),"doi:","")))</x:f>
      </x:c>
      <x:c r="X1459" t="str">
        <x:v>1258408</x:v>
      </x:c>
      <x:c r="Y1459" t="str"/>
      <x:c r="Z1459"/>
      <x:c r="AA1459" t="str">
        <x:v>PubMed/MEDLINE</x:v>
      </x:c>
      <x:c r="AB1459" t="str">
        <x:v>PUBMED-A-v1.0-2026-08-28</x:v>
      </x:c>
      <x:c r="AC1459" t="str">
        <x:v>SP-PUBMED-A-20260828</x:v>
      </x:c>
      <x:c r="AD1459" s="499" t="n">
        <x:v>46262</x:v>
      </x:c>
      <x:c r="AE1459" s="499" t="n">
        <x:v>46272</x:v>
      </x:c>
      <x:c r="AF1459" t="str">
        <x:v>8VWFIE85</x:v>
      </x:c>
      <x:c r="AG1459"/>
      <x:c r="AH1459" t="str">
        <x:v>Tactical Athlete → Operational Readiness Brazil</x:v>
      </x:c>
      <x:c r="AI1459" t="str">
        <x:v>evidence-family:A</x:v>
      </x:c>
      <x:c r="AJ1459"/>
      <x:c r="AK1459" t="str">
        <x:f>IF(AJ1459="","",IF(OR(LOWER(AJ1459)="brazil",LOWER(AJ1459)="brasil"),"Yes","No"))</x:f>
      </x:c>
      <x:c r="AL1459"/>
      <x:c r="AM1459"/>
      <x:c r="AN1459"/>
      <x:c r="AO1459"/>
      <x:c r="AP1459"/>
      <x:c r="AQ1459"/>
      <x:c r="AR1459"/>
      <x:c r="AS1459"/>
      <x:c r="AT1459"/>
      <x:c r="AU1459"/>
      <x:c r="AV1459"/>
      <x:c r="AW1459"/>
      <x:c r="AX1459"/>
      <x:c r="AY1459"/>
      <x:c r="AZ1459"/>
      <x:c r="BA1459"/>
      <x:c r="BB1459"/>
      <x:c r="BC1459"/>
      <x:c r="BD1459"/>
      <x:c r="BE1459"/>
      <x:c r="BF1459"/>
      <x:c r="BG1459"/>
      <x:c r="BH1459"/>
      <x:c r="BI1459"/>
      <x:c r="BJ1459"/>
      <x:c r="BK1459"/>
      <x:c r="BL1459"/>
      <x:c r="BM1459"/>
      <x:c r="BN1459"/>
      <x:c r="BO1459"/>
      <x:c r="BP1459"/>
      <x:c r="BQ1459"/>
      <x:c r="BR1459"/>
      <x:c r="BS1459"/>
      <x:c r="BT1459"/>
      <x:c r="BU1459"/>
      <x:c r="BV1459"/>
      <x:c r="BW1459"/>
      <x:c r="BX1459"/>
      <x:c r="BY1459"/>
      <x:c r="BZ1459"/>
      <x:c r="CA1459"/>
      <x:c r="CB1459"/>
      <x:c r="CC1459"/>
      <x:c r="CD1459"/>
      <x:c r="CE1459"/>
      <x:c r="CF1459"/>
      <x:c r="CG1459"/>
      <x:c r="CH1459"/>
      <x:c r="CI1459"/>
      <x:c r="CJ1459" t="str">
        <x:v>Yes</x:v>
      </x:c>
      <x:c r="CK1459" t="str">
        <x:v>Yes</x:v>
      </x:c>
      <x:c r="CL1459" t="str">
        <x:v>Yes</x:v>
      </x:c>
      <x:c r="CM1459" t="str">
        <x:v>Clear</x:v>
      </x:c>
      <x:c r="CN1459" t="str">
        <x:v>Verified — clear</x:v>
      </x:c>
      <x:c r="CO1459" t="n">
        <x:v>46272</x:v>
      </x:c>
      <x:c r="CP1459" t="str">
        <x:v>https://pubmed.ncbi.nlm.nih.gov/1258408/</x:v>
      </x:c>
      <x:c r="CQ1459"/>
      <x:c r="CR1459"/>
      <x:c r="CS1459"/>
      <x:c r="CT1459"/>
      <x:c r="CU1459"/>
      <x:c r="CV1459"/>
      <x:c r="CW1459"/>
      <x:c r="CX1459"/>
      <x:c r="CY1459"/>
      <x:c r="CZ1459"/>
      <x:c r="DA1459"/>
      <x:c r="DB1459" t="str">
        <x:f>IF(L1459="","",IF(AND(COUNT(CU1459:DA1459)=7,OR(CU1459=0,CU1459=1,CU1459=2),OR(CV1459=0,CV1459=1,CV1459=2),OR(CW1459=0,CW1459=1,CW1459=2),OR(CX1459=0,CX1459=1,CX1459=2),OR(CY1459=0,CY1459=1,CY1459=2),OR(CZ1459=0,CZ1459=1,CZ1459=2),OR(DA1459=0,DA1459=1,DA1459=2)),SUM(CU1459:DA1459),""))</x:f>
      </x:c>
      <x:c r="DC1459" t="str">
        <x:f>IF(DB1459="","",ROUND(DB1459/14*10,1))</x:f>
      </x:c>
      <x:c r="DD1459" t="str">
        <x:v>Pending</x:v>
      </x:c>
      <x:c r="DE1459" t="str">
        <x:f>IF(L1459="","",IF(DC1459="","Pending",IF(DD1459="Yes","CONDITIONAL — safety override",IF(DC1459&gt;=8,"HIGH",IF(DC1459&gt;=5,"CONDITIONAL","LOW")))))</x:f>
        <x:v>Pending</x:v>
      </x:c>
      <x:c r="DF1459" t="str">
        <x:v>Pending screening and full-text appraisal; no transferability judgment made at identification.</x:v>
      </x:c>
      <x:c r="DG1459"/>
      <x:c r="DH1459"/>
      <x:c r="DI1459"/>
      <x:c r="DJ1459"/>
      <x:c r="DK1459"/>
      <x:c r="DL1459"/>
      <x:c r="DM1459"/>
      <x:c r="DN1459"/>
      <x:c r="DO1459"/>
      <x:c r="DP1459"/>
      <x:c r="DQ1459"/>
      <x:c r="DR1459"/>
      <x:c r="DS1459"/>
      <x:c r="DT1459"/>
      <x:c r="DU1459"/>
      <x:c r="DV1459"/>
      <x:c r="DW1459"/>
      <x:c r="DX1459"/>
      <x:c r="DY1459"/>
      <x:c r="DZ1459" t="str">
        <x:v>Title/abstract screening alone does not establish effectiveness, causality, methodological quality, transferability to Brazilian public safety or an institutional recommendation.</x:v>
      </x:c>
      <x:c r="EA1459" t="str">
        <x:v>Pending</x:v>
      </x:c>
      <x:c r="EB1459" t="str">
        <x:f>IF(L1459="","",IF(EC1459="READY","Yes","No / Pending"))</x:f>
        <x:v>No / Pending</x:v>
      </x:c>
      <x:c r="EC1459" t="str">
        <x:f>IF(L1459="","",IF(OR(ISNUMBER(SEARCH("Retracted Publication",Q1459)),CM1459="Retracted",CN1459="Retracted",CM1459="Expression of Concern",CN1459="Expression of Concern",F1459="Not used",CG1459="Critical",CH1459="High",CH1459="Critical"),"BLOCKED — integrity or use restriction",IF(AND(CJ1459="Yes",CK1459="Yes",CL1459="Yes"),IF(AND(CM1459="Clear",CN1459="Verified — clear"),IF(AND(AND(LEN(TRIM(CF1459))&gt;0,LEFT(LOWER(TRIM(CF1459)),7)&lt;&gt;"pending"),OR(CG1459="High",CG1459="Moderate"),OR(CH1459="Low",CH1459="Some concerns",CH1459="Not applicable")),IF(AND(DD1459="No",OR(DE1459="HIGH",DE1459="CONDITIONAL"),AND(LEN(TRIM(DF1459))&gt;0,LEFT(LOWER(TRIM(DF1459)),7)&lt;&gt;"pending")),IF(AND(AND(LEN(TRIM(DT1459))&gt;0,LEFT(LOWER(TRIM(DT1459)),7)&lt;&gt;"pending"),AND(LEN(TRIM(DU1459))&gt;0,LEFT(LOWER(TRIM(DU1459)),7)&lt;&gt;"pending"),OR(AND(LEN(TRIM(DV1459))&gt;0,LEFT(LOWER(TRIM(DV1459)),7)&lt;&gt;"pending"),AND(LEN(TRIM(DW1459))&gt;0,LEFT(LOWER(TRIM(DW1459)),7)&lt;&gt;"pending")),AND(LEN(TRIM(DX1459))&gt;0,LEFT(LOWER(TRIM(DX1459)),7)&lt;&gt;"pending")),IF(AND(F1459="Claim-ready",OR(EA1459="Strong",EA1459="Moderate"),AND(LEN(TRIM(G1459))&gt;0,LEFT(LOWER(TRIM(G1459)),7)&lt;&gt;"pending"),G1459&lt;&gt;"No substantive use decision is permitted from identification metadata alone.",AND(LEN(TRIM(DZ1459))&gt;0,LEFT(LOWER(TRIM(DZ1459)),7)&lt;&gt;"pending"),DZ1459&lt;&gt;"Identification metadata alone does not permit any substantive scientific, causal, operational, or institutional claim.",AND(LEN(TRIM(EI1459))&gt;0,LEFT(LOWER(TRIM(EI1459)),7)&lt;&gt;"pending"),ISNUMBER(EH1459),EH1459&gt;0),"READY","PENDING — specific limitation and human review"),"PENDING — claim, result and source location"),"PENDING — transferability and safety"),"PENDING — appropriate appraisal"),"PENDING — integrity resolution"),"PENDING — verification")))</x:f>
        <x:v>PENDING — appropriate appraisal</x:v>
      </x:c>
      <x:c r="ED1459" t="str">
        <x:v>Pending</x:v>
      </x:c>
      <x:c r="EE1459"/>
      <x:c r="EF1459" t="str">
        <x:v>Pending</x:v>
      </x:c>
      <x:c r="EG1459" t="str">
        <x:v>Pending</x:v>
      </x:c>
      <x:c r="EH1459"/>
      <x:c r="EI1459" s="501"/>
      <x:c r="EJ1459"/>
      <x:c r="EK1459" t="str">
        <x:v>Pending</x:v>
      </x:c>
      <x:c r="EL1459" t="n">
        <x:v>46272</x:v>
      </x:c>
      <x:c r="EM1459" t="str">
        <x:v>Production PubMed record imported and reconciled to Zotero item 8VWFIE85; controlled infrastructure item FXC7ZY9R excluded. | SCREENING_DECISION=INCLUDE_FULL_TEXT; reviewer=OpenAI Codex — AI-assisted primary screen; date=2026-09-07; source=NCBI Entrez EFetch/PubMed URL; abstract=absent; metadata_conflicts=none; identifier_status=verified; integrity_action=CLEAR; human_confirmation=pending.</x:v>
      </x:c>
      <x:c r="EN1459" t="n">
        <x:f>IF(L1459="","",(IF(N1459&lt;&gt;"",1,0)+IF(O1459&lt;&gt;"",1,0)+IF(AJ1459&lt;&gt;"",1,0)+IF(AU1459&lt;&gt;"",1,0)+IF(BE1459&lt;&gt;"",1,0)+IF(CF1459&lt;&gt;"",1,0)+IF(CJ1459="Yes",1,0)+IF(CL1459="Yes",1,0)+IF(DE1459&lt;&gt;"Pending",1,0)+IF(F1459&lt;&gt;"",1,0)+IF(DZ1459&lt;&gt;"",1,0)+IF(EI1459&lt;&gt;"",1,0))/12)</x:f>
        <x:v>0.5</x:v>
      </x:c>
    </x:row>
  </x:sheetData>
  <x:mergeCells>
    <x:mergeCell ref="A1:EN1"/>
    <x:mergeCell ref="A2:K2"/>
    <x:mergeCell ref="L2:U2"/>
    <x:mergeCell ref="V2:AI2"/>
    <x:mergeCell ref="AJ2:AT2"/>
    <x:mergeCell ref="AU2:BD2"/>
    <x:mergeCell ref="BE2:BP2"/>
    <x:mergeCell ref="BQ2:CE2"/>
    <x:mergeCell ref="CF2:CT2"/>
    <x:mergeCell ref="CU2:DF2"/>
    <x:mergeCell ref="DG2:DS2"/>
    <x:mergeCell ref="DT2:EC2"/>
    <x:mergeCell ref="ED2:EN2"/>
  </x:mergeCells>
  <x:conditionalFormatting sqref="C4:C503">
    <x:cfRule type="containsText" dxfId="5" priority="1" operator="containsText" text="🟢"/>
    <x:cfRule type="containsText" dxfId="6" priority="2" operator="containsText" text="🟡"/>
    <x:cfRule type="containsText" dxfId="7" priority="3" operator="containsText" text="🔴"/>
    <x:cfRule type="containsText" dxfId="8" priority="4" operator="containsText" text="🔵"/>
    <x:cfRule type="containsText" dxfId="9" priority="5" operator="containsText" text="🟣"/>
  </x:conditionalFormatting>
  <x:conditionalFormatting sqref="DE4:DE503">
    <x:cfRule type="containsText" dxfId="10" priority="6" operator="containsText" text="HIGH"/>
    <x:cfRule type="containsText" dxfId="11" priority="7" operator="containsText" text="CONDITIONAL"/>
    <x:cfRule type="containsText" dxfId="12" priority="8" operator="containsText" text="LOW"/>
    <x:cfRule type="containsText" dxfId="13" priority="9" operator="containsText" text="Pending"/>
  </x:conditionalFormatting>
  <x:conditionalFormatting sqref="CH4:CH503">
    <x:cfRule type="containsText" dxfId="14" priority="10" operator="containsText" text="Low"/>
    <x:cfRule type="containsText" dxfId="15" priority="11" operator="containsText" text="Some concerns"/>
    <x:cfRule type="containsText" dxfId="16" priority="12" operator="containsText" text="High"/>
    <x:cfRule type="containsText" dxfId="17" priority="13" operator="containsText" text="Critical"/>
  </x:conditionalFormatting>
  <x:conditionalFormatting sqref="CN4:CN503">
    <x:cfRule type="containsText" dxfId="18" priority="14" operator="containsText" text="Verified — clear"/>
    <x:cfRule type="containsText" dxfId="19" priority="15" operator="containsText" text="Verified — correction"/>
    <x:cfRule type="containsText" dxfId="20" priority="16" operator="containsText" text="Expression of Concern"/>
    <x:cfRule type="containsText" dxfId="21" priority="17" operator="containsText" text="Retracted"/>
  </x:conditionalFormatting>
  <x:conditionalFormatting sqref="C504:C1459">
    <x:cfRule type="containsText" dxfId="54" priority="18" operator="containsText" text="🟢"/>
    <x:cfRule type="containsText" dxfId="55" priority="19" operator="containsText" text="🟡"/>
    <x:cfRule type="containsText" dxfId="56" priority="20" operator="containsText" text="🔴"/>
    <x:cfRule type="containsText" dxfId="57" priority="21" operator="containsText" text="🔵"/>
    <x:cfRule type="containsText" dxfId="58" priority="22" operator="containsText" text="🟣"/>
  </x:conditionalFormatting>
  <x:conditionalFormatting sqref="DE504:DE1459">
    <x:cfRule type="containsText" dxfId="59" priority="23" operator="containsText" text="HIGH"/>
    <x:cfRule type="containsText" dxfId="60" priority="24" operator="containsText" text="CONDITIONAL"/>
    <x:cfRule type="containsText" dxfId="61" priority="25" operator="containsText" text="LOW"/>
    <x:cfRule type="containsText" dxfId="62" priority="26" operator="containsText" text="Pending"/>
  </x:conditionalFormatting>
  <x:conditionalFormatting sqref="CH504:CH1459">
    <x:cfRule type="containsText" dxfId="63" priority="27" operator="containsText" text="Low"/>
    <x:cfRule type="containsText" dxfId="64" priority="28" operator="containsText" text="Some concerns"/>
    <x:cfRule type="containsText" dxfId="65" priority="29" operator="containsText" text="High"/>
    <x:cfRule type="containsText" dxfId="66" priority="30" operator="containsText" text="Critical"/>
  </x:conditionalFormatting>
  <x:conditionalFormatting sqref="CN504:CN1459">
    <x:cfRule type="containsText" dxfId="67" priority="31" operator="containsText" text="Verified — clear"/>
    <x:cfRule type="containsText" dxfId="68" priority="32" operator="containsText" text="Verified — correction"/>
    <x:cfRule type="containsText" dxfId="69" priority="33" operator="containsText" text="Expression of Concern"/>
    <x:cfRule type="containsText" dxfId="70" priority="34" operator="containsText" text="Retracted"/>
    <x:cfRule type="containsText" dxfId="71" priority="35" operator="containsText" text="Pending"/>
  </x:conditionalFormatting>
  <x:conditionalFormatting sqref="C4:C1459">
    <x:cfRule type="containsText" dxfId="72" priority="36" operator="containsText" text="🔴"/>
    <x:cfRule type="containsText" dxfId="73" priority="37" operator="containsText" text="🟡"/>
    <x:cfRule type="containsText" dxfId="74" priority="38" operator="containsText" text="🟢"/>
  </x:conditionalFormatting>
  <x:dataValidations count="65">
    <x:dataValidation type="list" sqref="B4:B503">
      <x:formula1>"Identified,Metadata verification,Integrity check,Critical appraisal,Transferability,Claim mapping,Claim-ready,Contextual,Not used,Locked"</x:formula1>
    </x:dataValidation>
    <x:dataValidation type="list" sqref="E4:E503">
      <x:formula1>"P1 — Critical,P2 — High,P3 — Medium,P4 — Low"</x:formula1>
    </x:dataValidation>
    <x:dataValidation type="list" sqref="F4:F503">
      <x:formula1>"Pending,Claim-ready,Contextual,Not used"</x:formula1>
    </x:dataValidation>
    <x:dataValidation type="list" sqref="I4:I503">
      <x:formula1>"Definition,Framework,Indicator,Implementation,Brazil context,Paradigm shift,Empirical evidence,Official / contextual"</x:formula1>
    </x:dataValidation>
    <x:dataValidation type="list" sqref="J4:J503">
      <x:formula1>"A — Core,B — APHT / Medical Readiness,C — Implementation Science,Regional / Official,Citation Chasing,Seed / Pilot"</x:formula1>
    </x:dataValidation>
    <x:dataValidation type="list" sqref="K4:K503">
      <x:formula1>"PRE-GATE TEMPLATE,IDENTIFIED,VERIFIED,APPRAISED,CLAIM-READY"</x:formula1>
    </x:dataValidation>
    <x:dataValidation type="list" sqref="R4:R503">
      <x:formula1>"Peer reviewed,Official / Institutional,Preprint,Grey literature,Unclear"</x:formula1>
    </x:dataValidation>
    <x:dataValidation type="list" sqref="S4:S503">
      <x:formula1>"Yes,No,Hybrid,Unknown"</x:formula1>
    </x:dataValidation>
    <x:dataValidation type="list" sqref="CG4:CG503">
      <x:formula1>"High,Moderate,Low,Critical,Pending"</x:formula1>
    </x:dataValidation>
    <x:dataValidation type="list" sqref="CH4:CH503">
      <x:formula1>"Low,Some concerns,High,Critical,Not applicable,Pending"</x:formula1>
    </x:dataValidation>
    <x:dataValidation type="list" sqref="CJ4:CJ503">
      <x:formula1>"Yes,No,Pending,Not applicable"</x:formula1>
    </x:dataValidation>
    <x:dataValidation type="list" sqref="CK4:CK503">
      <x:formula1>"Yes,No,Pending,Not applicable"</x:formula1>
    </x:dataValidation>
    <x:dataValidation type="list" sqref="CL4:CL503">
      <x:formula1>"Yes,No,Pending,Not applicable"</x:formula1>
    </x:dataValidation>
    <x:dataValidation type="list" sqref="CM4:CM503">
      <x:formula1>"Clear,Correction,Expression of Concern,Retracted,Pending"</x:formula1>
    </x:dataValidation>
    <x:dataValidation type="list" sqref="CN4:CN503">
      <x:formula1>"Verified — clear,Verified — correction,Expression of Concern,Retracted,Pending"</x:formula1>
    </x:dataValidation>
    <x:dataValidation type="list" sqref="DD4:DD503">
      <x:formula1>"No,Yes,Pending"</x:formula1>
    </x:dataValidation>
    <x:dataValidation type="list" sqref="DR4:DR503">
      <x:formula1>"0–30 days,31–90 days,3–12 months,&gt;12 months,Not applicable"</x:formula1>
    </x:dataValidation>
    <x:dataValidation type="list" sqref="EA4:EA503">
      <x:formula1>"Strong,Moderate,Weak,Contextual,Not usable,Pending"</x:formula1>
    </x:dataValidation>
    <x:dataValidation type="list" sqref="ED4:ED503">
      <x:formula1>"Yes,No,Pending,Not required"</x:formula1>
    </x:dataValidation>
    <x:dataValidation type="list" sqref="EF4:EF503">
      <x:formula1>"Available lawful,Pending,Unavailable,Not required"</x:formula1>
    </x:dataValidation>
    <x:dataValidation type="list" sqref="EG4:EG503">
      <x:formula1>"Complete,Pending,Not required"</x:formula1>
    </x:dataValidation>
    <x:dataValidation type="list" sqref="EK4:EK503">
      <x:formula1>"Not required,Pending,Resolved"</x:formula1>
    </x:dataValidation>
    <x:dataValidation type="whole" operator="between" sqref="CU4:CU503">
      <x:formula1>0</x:formula1>
      <x:formula2>2</x:formula2>
    </x:dataValidation>
    <x:dataValidation type="whole" operator="between" sqref="CV4:CV503">
      <x:formula1>0</x:formula1>
      <x:formula2>2</x:formula2>
    </x:dataValidation>
    <x:dataValidation type="whole" operator="between" sqref="CW4:CW503">
      <x:formula1>0</x:formula1>
      <x:formula2>2</x:formula2>
    </x:dataValidation>
    <x:dataValidation type="whole" operator="between" sqref="CX4:CX503">
      <x:formula1>0</x:formula1>
      <x:formula2>2</x:formula2>
    </x:dataValidation>
    <x:dataValidation type="whole" operator="between" sqref="CY4:CY503">
      <x:formula1>0</x:formula1>
      <x:formula2>2</x:formula2>
    </x:dataValidation>
    <x:dataValidation type="whole" operator="between" sqref="CZ4:CZ503">
      <x:formula1>0</x:formula1>
      <x:formula2>2</x:formula2>
    </x:dataValidation>
    <x:dataValidation type="whole" operator="between" sqref="DA4:DA503">
      <x:formula1>0</x:formula1>
      <x:formula2>2</x:formula2>
    </x:dataValidation>
    <x:dataValidation type="list" sqref="B504:B1459">
      <x:formula1>'Lists Rules'!$A$5:$A$14</x:formula1>
    </x:dataValidation>
    <x:dataValidation type="list" sqref="E504:E1459">
      <x:formula1>'Lists Rules'!$B$5:$B$8</x:formula1>
    </x:dataValidation>
    <x:dataValidation type="list" sqref="F504:F1459">
      <x:formula1>'Lists Rules'!$C$5:$C$8</x:formula1>
    </x:dataValidation>
    <x:dataValidation type="list" sqref="I504:I1459">
      <x:formula1>'Lists Rules'!$D$5:$D$12</x:formula1>
    </x:dataValidation>
    <x:dataValidation type="list" sqref="J504:J1459">
      <x:formula1>'Lists Rules'!$E$5:$E$10</x:formula1>
    </x:dataValidation>
    <x:dataValidation type="list" sqref="K504:K1459">
      <x:formula1>'Lists Rules'!$F$5:$F$9</x:formula1>
    </x:dataValidation>
    <x:dataValidation type="list" sqref="R504:R1459">
      <x:formula1>'Lists Rules'!$G$5:$G$9</x:formula1>
    </x:dataValidation>
    <x:dataValidation type="list" sqref="S504:S1459">
      <x:formula1>'Lists Rules'!$H$5:$H$8</x:formula1>
    </x:dataValidation>
    <x:dataValidation type="list" sqref="CG504:CG1459">
      <x:formula1>'Lists Rules'!$I$5:$I$10</x:formula1>
    </x:dataValidation>
    <x:dataValidation type="list" sqref="CH504:CH1459">
      <x:formula1>'Lists Rules'!$J$5:$J$10</x:formula1>
    </x:dataValidation>
    <x:dataValidation type="list" sqref="CJ504:CJ1459">
      <x:formula1>'Lists Rules'!$K$5:$K$9</x:formula1>
    </x:dataValidation>
    <x:dataValidation type="list" sqref="CK504:CK1459">
      <x:formula1>'Lists Rules'!$L$5:$L$9</x:formula1>
    </x:dataValidation>
    <x:dataValidation type="list" sqref="CL504:CL1459">
      <x:formula1>'Lists Rules'!$M$5:$M$9</x:formula1>
    </x:dataValidation>
    <x:dataValidation type="list" sqref="CM504:CM1459">
      <x:formula1>'Lists Rules'!$N$5:$N$9</x:formula1>
    </x:dataValidation>
    <x:dataValidation type="list" sqref="CN504:CN1459">
      <x:formula1>'Lists Rules'!$O$5:$O$9</x:formula1>
    </x:dataValidation>
    <x:dataValidation type="list" sqref="DD504:DD1459">
      <x:formula1>'Lists Rules'!$P$5:$P$8</x:formula1>
    </x:dataValidation>
    <x:dataValidation type="list" sqref="DR504:DR1459">
      <x:formula1>'Lists Rules'!$Q$5:$Q$9</x:formula1>
    </x:dataValidation>
    <x:dataValidation type="list" sqref="EA504:EA1459">
      <x:formula1>'Lists Rules'!$R$5:$R$10</x:formula1>
    </x:dataValidation>
    <x:dataValidation type="list" sqref="ED504:ED1459">
      <x:formula1>'Lists Rules'!$S$5:$S$9</x:formula1>
    </x:dataValidation>
    <x:dataValidation type="list" sqref="EF504:EF1459">
      <x:formula1>'Lists Rules'!$T$5:$T$9</x:formula1>
    </x:dataValidation>
    <x:dataValidation type="list" sqref="EG504:EG1459">
      <x:formula1>'Lists Rules'!$U$5:$U$8</x:formula1>
    </x:dataValidation>
    <x:dataValidation type="list" sqref="EK504:EK1459">
      <x:formula1>'Lists Rules'!$V$5:$V$8</x:formula1>
    </x:dataValidation>
    <x:dataValidation type="whole" operator="between" sqref="CU504:CU1459">
      <x:formula1>0</x:formula1>
      <x:formula2>2</x:formula2>
    </x:dataValidation>
    <x:dataValidation type="whole" operator="between" sqref="CV504:CV1459">
      <x:formula1>0</x:formula1>
      <x:formula2>2</x:formula2>
    </x:dataValidation>
    <x:dataValidation type="whole" operator="between" sqref="CW504:CW1459">
      <x:formula1>0</x:formula1>
      <x:formula2>2</x:formula2>
    </x:dataValidation>
    <x:dataValidation type="whole" operator="between" sqref="CX504:CX1459">
      <x:formula1>0</x:formula1>
      <x:formula2>2</x:formula2>
    </x:dataValidation>
    <x:dataValidation type="whole" operator="between" sqref="CY504:CY1459">
      <x:formula1>0</x:formula1>
      <x:formula2>2</x:formula2>
    </x:dataValidation>
    <x:dataValidation type="whole" operator="between" sqref="CZ504:CZ1459">
      <x:formula1>0</x:formula1>
      <x:formula2>2</x:formula2>
    </x:dataValidation>
    <x:dataValidation type="whole" operator="between" sqref="DA504:DA1459">
      <x:formula1>0</x:formula1>
      <x:formula2>2</x:formula2>
    </x:dataValidation>
    <x:dataValidation type="whole" operator="between" sqref="CU4:CU1459">
      <x:formula1>0</x:formula1>
      <x:formula2>2</x:formula2>
    </x:dataValidation>
    <x:dataValidation type="whole" operator="between" sqref="CV4:CV1459">
      <x:formula1>0</x:formula1>
      <x:formula2>2</x:formula2>
    </x:dataValidation>
    <x:dataValidation type="whole" operator="between" sqref="CW4:CW1459">
      <x:formula1>0</x:formula1>
      <x:formula2>2</x:formula2>
    </x:dataValidation>
    <x:dataValidation type="whole" operator="between" sqref="CX4:CX1459">
      <x:formula1>0</x:formula1>
      <x:formula2>2</x:formula2>
    </x:dataValidation>
    <x:dataValidation type="whole" operator="between" sqref="CY4:CY1459">
      <x:formula1>0</x:formula1>
      <x:formula2>2</x:formula2>
    </x:dataValidation>
    <x:dataValidation type="whole" operator="between" sqref="CZ4:CZ1459">
      <x:formula1>0</x:formula1>
      <x:formula2>2</x:formula2>
    </x:dataValidation>
    <x:dataValidation type="whole" operator="between" sqref="DA4:DA1459">
      <x:formula1>0</x:formula1>
      <x:formula2>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e2ac6ef9dd464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6" hidden="0" customWidth="1"/>
    <x:col min="4" max="4" width="24" hidden="0" customWidth="1"/>
    <x:col min="5" max="5" width="38" hidden="0" customWidth="1"/>
    <x:col min="6" max="6" width="22" hidden="0" customWidth="1"/>
    <x:col min="7" max="7" width="24" hidden="0" customWidth="1"/>
    <x:col min="8" max="8" width="20" hidden="0" customWidth="1"/>
    <x:col min="9" max="9" width="18" hidden="0" customWidth="1"/>
    <x:col min="10" max="10" width="38" hidden="0" customWidth="1"/>
    <x:col min="11" max="11" width="36" hidden="0" customWidth="1"/>
    <x:col min="12" max="12" width="40" hidden="0" customWidth="1"/>
    <x:col min="13" max="13" width="16" hidden="0" customWidth="1"/>
    <x:col min="14" max="14" width="16" hidden="0" customWidth="1"/>
    <x:col min="15" max="15" width="20" hidden="0" customWidth="1"/>
    <x:col min="16" max="16" width="20" hidden="0" customWidth="1"/>
    <x:col min="17" max="17" width="14" hidden="0" customWidth="1"/>
    <x:col min="18" max="18" width="32" hidden="0" customWidth="1"/>
  </x:cols>
  <x:sheetData>
    <x:row r="1" ht="34" customHeight="1">
      <x:c r="A1" s="366" t="str">
        <x:v>CLAIM → SOURCE → EXACT LOCATION REGISTER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7"/>
      <x:c r="M1" s="367"/>
      <x:c r="N1" s="367"/>
      <x:c r="O1" s="367"/>
      <x:c r="P1" s="367"/>
      <x:c r="Q1" s="367"/>
      <x:c r="R1" s="368"/>
    </x:row>
    <x:row r="2" ht="30" customHeight="1">
      <x:c r="A2" s="369" t="str">
        <x:v>Relational link table. Enter Evidence ID; title and DOI resolve automatically from Master Evidence.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  <x:c r="M2" s="369"/>
      <x:c r="N2" s="369"/>
      <x:c r="O2" s="369"/>
      <x:c r="P2" s="369"/>
      <x:c r="Q2" s="369"/>
      <x:c r="R2" s="369"/>
    </x:row>
    <x:row r="3">
      <x:c r="A3" s="371" t="str">
        <x:v>Claim Link ID</x:v>
      </x:c>
      <x:c r="B3" s="371" t="str">
        <x:v>Evidence ID</x:v>
      </x:c>
      <x:c r="C3" s="371" t="str">
        <x:v>Source Title</x:v>
      </x:c>
      <x:c r="D3" s="371" t="str">
        <x:v>Normalized DOI</x:v>
      </x:c>
      <x:c r="E3" s="371" t="str">
        <x:v>Manuscript Claim</x:v>
      </x:c>
      <x:c r="F3" s="371" t="str">
        <x:v>Manuscript Section</x:v>
      </x:c>
      <x:c r="G3" s="371" t="str">
        <x:v>Claim Location</x:v>
      </x:c>
      <x:c r="H3" s="371" t="str">
        <x:v>Page / Section</x:v>
      </x:c>
      <x:c r="I3" s="371" t="str">
        <x:v>Table / Figure</x:v>
      </x:c>
      <x:c r="J3" s="371" t="str">
        <x:v>Exact Supporting Result</x:v>
      </x:c>
      <x:c r="K3" s="371" t="str">
        <x:v>Controlled Paraphrase</x:v>
      </x:c>
      <x:c r="L3" s="371" t="str">
        <x:v>What Source Does NOT Allow</x:v>
      </x:c>
      <x:c r="M3" s="371" t="str">
        <x:v>Claim Strength</x:v>
      </x:c>
      <x:c r="N3" s="371" t="str">
        <x:v>Use Decision</x:v>
      </x:c>
      <x:c r="O3" s="371" t="str">
        <x:v>Verification Status</x:v>
      </x:c>
      <x:c r="P3" s="371" t="str">
        <x:v>Reviewer</x:v>
      </x:c>
      <x:c r="Q3" s="371" t="str">
        <x:v>Review Date</x:v>
      </x:c>
      <x:c r="R3" s="371" t="str">
        <x:v>Notes</x:v>
      </x:c>
    </x:row>
    <x:row r="4">
      <x:c r="A4" s="174" t="str">
        <x:f>IF(B4="","","CL-"&amp;TEXT(ROW()-3,"0000"))</x:f>
      </x:c>
      <x:c r="B4" s="174"/>
      <x:c r="C4" s="174" t="str">
        <x:f>IF(B4="","",IFERROR(INDEX('Master Evidence'!$L$4:$L$1459,MATCH(B4,'Master Evidence'!$A$4:$A$1459,0)),""))</x:f>
      </x:c>
      <x:c r="D4" s="174" t="str">
        <x:f>IF(B4="","",IFERROR(INDEX('Master Evidence'!$W$4:$W$1459,MATCH(B4,'Master Evidence'!$A$4:$A$1459,0)),""))</x:f>
      </x:c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4"/>
      <x:c r="Q4" s="177"/>
      <x:c r="R4" s="174"/>
    </x:row>
    <x:row r="5">
      <x:c r="A5" s="174" t="str">
        <x:f>IF(B5="","","CL-"&amp;TEXT(ROW()-3,"0000"))</x:f>
      </x:c>
      <x:c r="B5" s="174"/>
      <x:c r="C5" s="174" t="str">
        <x:f>IF(B5="","",IFERROR(INDEX('Master Evidence'!$L$4:$L$1459,MATCH(B5,'Master Evidence'!$A$4:$A$1459,0)),""))</x:f>
      </x:c>
      <x:c r="D5" s="174" t="str">
        <x:f>IF(B5="","",IFERROR(INDEX('Master Evidence'!$W$4:$W$1459,MATCH(B5,'Master Evidence'!$A$4:$A$1459,0)),""))</x:f>
      </x:c>
      <x:c r="E5" s="174"/>
      <x:c r="F5" s="174"/>
      <x:c r="G5" s="174"/>
      <x:c r="H5" s="174"/>
      <x:c r="I5" s="174"/>
      <x:c r="J5" s="174"/>
      <x:c r="K5" s="174"/>
      <x:c r="L5" s="174"/>
      <x:c r="M5" s="174"/>
      <x:c r="N5" s="174"/>
      <x:c r="O5" s="174"/>
      <x:c r="P5" s="174"/>
      <x:c r="Q5" s="177"/>
      <x:c r="R5" s="174"/>
    </x:row>
    <x:row r="6">
      <x:c r="A6" s="174" t="str">
        <x:f>IF(B6="","","CL-"&amp;TEXT(ROW()-3,"0000"))</x:f>
      </x:c>
      <x:c r="B6" s="174"/>
      <x:c r="C6" s="174" t="str">
        <x:f>IF(B6="","",IFERROR(INDEX('Master Evidence'!$L$4:$L$1459,MATCH(B6,'Master Evidence'!$A$4:$A$1459,0)),""))</x:f>
      </x:c>
      <x:c r="D6" s="174" t="str">
        <x:f>IF(B6="","",IFERROR(INDEX('Master Evidence'!$W$4:$W$1459,MATCH(B6,'Master Evidence'!$A$4:$A$1459,0)),""))</x:f>
      </x:c>
      <x:c r="E6" s="174"/>
      <x:c r="F6" s="174"/>
      <x:c r="G6" s="174"/>
      <x:c r="H6" s="174"/>
      <x:c r="I6" s="174"/>
      <x:c r="J6" s="174"/>
      <x:c r="K6" s="174"/>
      <x:c r="L6" s="174"/>
      <x:c r="M6" s="174"/>
      <x:c r="N6" s="174"/>
      <x:c r="O6" s="174"/>
      <x:c r="P6" s="174"/>
      <x:c r="Q6" s="177"/>
      <x:c r="R6" s="174"/>
    </x:row>
    <x:row r="7">
      <x:c r="A7" s="174" t="str">
        <x:f>IF(B7="","","CL-"&amp;TEXT(ROW()-3,"0000"))</x:f>
      </x:c>
      <x:c r="B7" s="174"/>
      <x:c r="C7" s="174" t="str">
        <x:f>IF(B7="","",IFERROR(INDEX('Master Evidence'!$L$4:$L$1459,MATCH(B7,'Master Evidence'!$A$4:$A$1459,0)),""))</x:f>
      </x:c>
      <x:c r="D7" s="174" t="str">
        <x:f>IF(B7="","",IFERROR(INDEX('Master Evidence'!$W$4:$W$1459,MATCH(B7,'Master Evidence'!$A$4:$A$1459,0)),""))</x:f>
      </x:c>
      <x:c r="E7" s="174"/>
      <x:c r="F7" s="174"/>
      <x:c r="G7" s="174"/>
      <x:c r="H7" s="174"/>
      <x:c r="I7" s="174"/>
      <x:c r="J7" s="174"/>
      <x:c r="K7" s="174"/>
      <x:c r="L7" s="174"/>
      <x:c r="M7" s="174"/>
      <x:c r="N7" s="174"/>
      <x:c r="O7" s="174"/>
      <x:c r="P7" s="174"/>
      <x:c r="Q7" s="177"/>
      <x:c r="R7" s="174"/>
    </x:row>
    <x:row r="8">
      <x:c r="A8" s="174" t="str">
        <x:f>IF(B8="","","CL-"&amp;TEXT(ROW()-3,"0000"))</x:f>
      </x:c>
      <x:c r="B8" s="174"/>
      <x:c r="C8" s="174" t="str">
        <x:f>IF(B8="","",IFERROR(INDEX('Master Evidence'!$L$4:$L$1459,MATCH(B8,'Master Evidence'!$A$4:$A$1459,0)),""))</x:f>
      </x:c>
      <x:c r="D8" s="174" t="str">
        <x:f>IF(B8="","",IFERROR(INDEX('Master Evidence'!$W$4:$W$1459,MATCH(B8,'Master Evidence'!$A$4:$A$1459,0)),""))</x:f>
      </x:c>
      <x:c r="E8" s="174"/>
      <x:c r="F8" s="174"/>
      <x:c r="G8" s="174"/>
      <x:c r="H8" s="174"/>
      <x:c r="I8" s="174"/>
      <x:c r="J8" s="174"/>
      <x:c r="K8" s="174"/>
      <x:c r="L8" s="174"/>
      <x:c r="M8" s="174"/>
      <x:c r="N8" s="174"/>
      <x:c r="O8" s="174"/>
      <x:c r="P8" s="174"/>
      <x:c r="Q8" s="177"/>
      <x:c r="R8" s="174"/>
    </x:row>
    <x:row r="9">
      <x:c r="A9" s="174" t="str">
        <x:f>IF(B9="","","CL-"&amp;TEXT(ROW()-3,"0000"))</x:f>
      </x:c>
      <x:c r="B9" s="174"/>
      <x:c r="C9" s="174" t="str">
        <x:f>IF(B9="","",IFERROR(INDEX('Master Evidence'!$L$4:$L$1459,MATCH(B9,'Master Evidence'!$A$4:$A$1459,0)),""))</x:f>
      </x:c>
      <x:c r="D9" s="174" t="str">
        <x:f>IF(B9="","",IFERROR(INDEX('Master Evidence'!$W$4:$W$1459,MATCH(B9,'Master Evidence'!$A$4:$A$1459,0)),""))</x:f>
      </x:c>
      <x:c r="E9" s="174"/>
      <x:c r="F9" s="174"/>
      <x:c r="G9" s="174"/>
      <x:c r="H9" s="174"/>
      <x:c r="I9" s="174"/>
      <x:c r="J9" s="174"/>
      <x:c r="K9" s="174"/>
      <x:c r="L9" s="174"/>
      <x:c r="M9" s="174"/>
      <x:c r="N9" s="174"/>
      <x:c r="O9" s="174"/>
      <x:c r="P9" s="174"/>
      <x:c r="Q9" s="177"/>
      <x:c r="R9" s="174"/>
    </x:row>
    <x:row r="10">
      <x:c r="A10" s="174" t="str">
        <x:f>IF(B10="","","CL-"&amp;TEXT(ROW()-3,"0000"))</x:f>
      </x:c>
      <x:c r="B10" s="174"/>
      <x:c r="C10" s="174" t="str">
        <x:f>IF(B10="","",IFERROR(INDEX('Master Evidence'!$L$4:$L$1459,MATCH(B10,'Master Evidence'!$A$4:$A$1459,0)),""))</x:f>
      </x:c>
      <x:c r="D10" s="174" t="str">
        <x:f>IF(B10="","",IFERROR(INDEX('Master Evidence'!$W$4:$W$1459,MATCH(B10,'Master Evidence'!$A$4:$A$1459,0)),""))</x:f>
      </x:c>
      <x:c r="E10" s="174"/>
      <x:c r="F10" s="174"/>
      <x:c r="G10" s="174"/>
      <x:c r="H10" s="174"/>
      <x:c r="I10" s="174"/>
      <x:c r="J10" s="174"/>
      <x:c r="K10" s="174"/>
      <x:c r="L10" s="174"/>
      <x:c r="M10" s="174"/>
      <x:c r="N10" s="174"/>
      <x:c r="O10" s="174"/>
      <x:c r="P10" s="174"/>
      <x:c r="Q10" s="177"/>
      <x:c r="R10" s="174"/>
    </x:row>
    <x:row r="11">
      <x:c r="A11" s="174" t="str">
        <x:f>IF(B11="","","CL-"&amp;TEXT(ROW()-3,"0000"))</x:f>
      </x:c>
      <x:c r="B11" s="174"/>
      <x:c r="C11" s="174" t="str">
        <x:f>IF(B11="","",IFERROR(INDEX('Master Evidence'!$L$4:$L$1459,MATCH(B11,'Master Evidence'!$A$4:$A$1459,0)),""))</x:f>
      </x:c>
      <x:c r="D11" s="174" t="str">
        <x:f>IF(B11="","",IFERROR(INDEX('Master Evidence'!$W$4:$W$1459,MATCH(B11,'Master Evidence'!$A$4:$A$1459,0)),""))</x:f>
      </x:c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O11" s="174"/>
      <x:c r="P11" s="174"/>
      <x:c r="Q11" s="177"/>
      <x:c r="R11" s="174"/>
    </x:row>
    <x:row r="12">
      <x:c r="A12" s="174" t="str">
        <x:f>IF(B12="","","CL-"&amp;TEXT(ROW()-3,"0000"))</x:f>
      </x:c>
      <x:c r="B12" s="174"/>
      <x:c r="C12" s="174" t="str">
        <x:f>IF(B12="","",IFERROR(INDEX('Master Evidence'!$L$4:$L$1459,MATCH(B12,'Master Evidence'!$A$4:$A$1459,0)),""))</x:f>
      </x:c>
      <x:c r="D12" s="174" t="str">
        <x:f>IF(B12="","",IFERROR(INDEX('Master Evidence'!$W$4:$W$1459,MATCH(B12,'Master Evidence'!$A$4:$A$1459,0)),""))</x:f>
      </x:c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  <x:c r="P12" s="174"/>
      <x:c r="Q12" s="177"/>
      <x:c r="R12" s="174"/>
    </x:row>
    <x:row r="13">
      <x:c r="A13" s="174" t="str">
        <x:f>IF(B13="","","CL-"&amp;TEXT(ROW()-3,"0000"))</x:f>
      </x:c>
      <x:c r="B13" s="174"/>
      <x:c r="C13" s="174" t="str">
        <x:f>IF(B13="","",IFERROR(INDEX('Master Evidence'!$L$4:$L$1459,MATCH(B13,'Master Evidence'!$A$4:$A$1459,0)),""))</x:f>
      </x:c>
      <x:c r="D13" s="174" t="str">
        <x:f>IF(B13="","",IFERROR(INDEX('Master Evidence'!$W$4:$W$1459,MATCH(B13,'Master Evidence'!$A$4:$A$1459,0)),""))</x:f>
      </x:c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7"/>
      <x:c r="R13" s="174"/>
    </x:row>
    <x:row r="14">
      <x:c r="A14" s="174" t="str">
        <x:f>IF(B14="","","CL-"&amp;TEXT(ROW()-3,"0000"))</x:f>
      </x:c>
      <x:c r="B14" s="174"/>
      <x:c r="C14" s="174" t="str">
        <x:f>IF(B14="","",IFERROR(INDEX('Master Evidence'!$L$4:$L$1459,MATCH(B14,'Master Evidence'!$A$4:$A$1459,0)),""))</x:f>
      </x:c>
      <x:c r="D14" s="174" t="str">
        <x:f>IF(B14="","",IFERROR(INDEX('Master Evidence'!$W$4:$W$1459,MATCH(B14,'Master Evidence'!$A$4:$A$1459,0)),""))</x:f>
      </x:c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  <x:c r="P14" s="174"/>
      <x:c r="Q14" s="177"/>
      <x:c r="R14" s="174"/>
    </x:row>
    <x:row r="15">
      <x:c r="A15" s="174" t="str">
        <x:f>IF(B15="","","CL-"&amp;TEXT(ROW()-3,"0000"))</x:f>
      </x:c>
      <x:c r="B15" s="174"/>
      <x:c r="C15" s="174" t="str">
        <x:f>IF(B15="","",IFERROR(INDEX('Master Evidence'!$L$4:$L$1459,MATCH(B15,'Master Evidence'!$A$4:$A$1459,0)),""))</x:f>
      </x:c>
      <x:c r="D15" s="174" t="str">
        <x:f>IF(B15="","",IFERROR(INDEX('Master Evidence'!$W$4:$W$1459,MATCH(B15,'Master Evidence'!$A$4:$A$1459,0)),""))</x:f>
      </x:c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7"/>
      <x:c r="R15" s="174"/>
    </x:row>
    <x:row r="16">
      <x:c r="A16" s="174" t="str">
        <x:f>IF(B16="","","CL-"&amp;TEXT(ROW()-3,"0000"))</x:f>
      </x:c>
      <x:c r="B16" s="174"/>
      <x:c r="C16" s="174" t="str">
        <x:f>IF(B16="","",IFERROR(INDEX('Master Evidence'!$L$4:$L$1459,MATCH(B16,'Master Evidence'!$A$4:$A$1459,0)),""))</x:f>
      </x:c>
      <x:c r="D16" s="174" t="str">
        <x:f>IF(B16="","",IFERROR(INDEX('Master Evidence'!$W$4:$W$1459,MATCH(B16,'Master Evidence'!$A$4:$A$1459,0)),""))</x:f>
      </x:c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  <x:c r="P16" s="174"/>
      <x:c r="Q16" s="177"/>
      <x:c r="R16" s="174"/>
    </x:row>
    <x:row r="17">
      <x:c r="A17" s="174" t="str">
        <x:f>IF(B17="","","CL-"&amp;TEXT(ROW()-3,"0000"))</x:f>
      </x:c>
      <x:c r="B17" s="174"/>
      <x:c r="C17" s="174" t="str">
        <x:f>IF(B17="","",IFERROR(INDEX('Master Evidence'!$L$4:$L$1459,MATCH(B17,'Master Evidence'!$A$4:$A$1459,0)),""))</x:f>
      </x:c>
      <x:c r="D17" s="174" t="str">
        <x:f>IF(B17="","",IFERROR(INDEX('Master Evidence'!$W$4:$W$1459,MATCH(B17,'Master Evidence'!$A$4:$A$1459,0)),""))</x:f>
      </x:c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7"/>
      <x:c r="R17" s="174"/>
    </x:row>
    <x:row r="18">
      <x:c r="A18" s="174" t="str">
        <x:f>IF(B18="","","CL-"&amp;TEXT(ROW()-3,"0000"))</x:f>
      </x:c>
      <x:c r="B18" s="174"/>
      <x:c r="C18" s="174" t="str">
        <x:f>IF(B18="","",IFERROR(INDEX('Master Evidence'!$L$4:$L$1459,MATCH(B18,'Master Evidence'!$A$4:$A$1459,0)),""))</x:f>
      </x:c>
      <x:c r="D18" s="174" t="str">
        <x:f>IF(B18="","",IFERROR(INDEX('Master Evidence'!$W$4:$W$1459,MATCH(B18,'Master Evidence'!$A$4:$A$1459,0)),""))</x:f>
      </x:c>
      <x:c r="E18" s="174"/>
      <x:c r="F18" s="174"/>
      <x:c r="G18" s="174"/>
      <x:c r="H18" s="174"/>
      <x:c r="I18" s="174"/>
      <x:c r="J18" s="174"/>
      <x:c r="K18" s="174"/>
      <x:c r="L18" s="174"/>
      <x:c r="M18" s="174"/>
      <x:c r="N18" s="174"/>
      <x:c r="O18" s="174"/>
      <x:c r="P18" s="174"/>
      <x:c r="Q18" s="177"/>
      <x:c r="R18" s="174"/>
    </x:row>
    <x:row r="19">
      <x:c r="A19" s="174" t="str">
        <x:f>IF(B19="","","CL-"&amp;TEXT(ROW()-3,"0000"))</x:f>
      </x:c>
      <x:c r="B19" s="174"/>
      <x:c r="C19" s="174" t="str">
        <x:f>IF(B19="","",IFERROR(INDEX('Master Evidence'!$L$4:$L$1459,MATCH(B19,'Master Evidence'!$A$4:$A$1459,0)),""))</x:f>
      </x:c>
      <x:c r="D19" s="174" t="str">
        <x:f>IF(B19="","",IFERROR(INDEX('Master Evidence'!$W$4:$W$1459,MATCH(B19,'Master Evidence'!$A$4:$A$1459,0)),""))</x:f>
      </x:c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7"/>
      <x:c r="R19" s="174"/>
    </x:row>
    <x:row r="20">
      <x:c r="A20" s="174" t="str">
        <x:f>IF(B20="","","CL-"&amp;TEXT(ROW()-3,"0000"))</x:f>
      </x:c>
      <x:c r="B20" s="174"/>
      <x:c r="C20" s="174" t="str">
        <x:f>IF(B20="","",IFERROR(INDEX('Master Evidence'!$L$4:$L$1459,MATCH(B20,'Master Evidence'!$A$4:$A$1459,0)),""))</x:f>
      </x:c>
      <x:c r="D20" s="174" t="str">
        <x:f>IF(B20="","",IFERROR(INDEX('Master Evidence'!$W$4:$W$1459,MATCH(B20,'Master Evidence'!$A$4:$A$1459,0)),""))</x:f>
      </x:c>
      <x:c r="E20" s="174"/>
      <x:c r="F20" s="174"/>
      <x:c r="G20" s="174"/>
      <x:c r="H20" s="174"/>
      <x:c r="I20" s="174"/>
      <x:c r="J20" s="174"/>
      <x:c r="K20" s="174"/>
      <x:c r="L20" s="174"/>
      <x:c r="M20" s="174"/>
      <x:c r="N20" s="174"/>
      <x:c r="O20" s="174"/>
      <x:c r="P20" s="174"/>
      <x:c r="Q20" s="177"/>
      <x:c r="R20" s="174"/>
    </x:row>
    <x:row r="21">
      <x:c r="A21" s="174" t="str">
        <x:f>IF(B21="","","CL-"&amp;TEXT(ROW()-3,"0000"))</x:f>
      </x:c>
      <x:c r="B21" s="174"/>
      <x:c r="C21" s="174" t="str">
        <x:f>IF(B21="","",IFERROR(INDEX('Master Evidence'!$L$4:$L$1459,MATCH(B21,'Master Evidence'!$A$4:$A$1459,0)),""))</x:f>
      </x:c>
      <x:c r="D21" s="174" t="str">
        <x:f>IF(B21="","",IFERROR(INDEX('Master Evidence'!$W$4:$W$1459,MATCH(B21,'Master Evidence'!$A$4:$A$1459,0)),""))</x:f>
      </x:c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7"/>
      <x:c r="R21" s="174"/>
    </x:row>
    <x:row r="22">
      <x:c r="A22" s="174" t="str">
        <x:f>IF(B22="","","CL-"&amp;TEXT(ROW()-3,"0000"))</x:f>
      </x:c>
      <x:c r="B22" s="174"/>
      <x:c r="C22" s="174" t="str">
        <x:f>IF(B22="","",IFERROR(INDEX('Master Evidence'!$L$4:$L$1459,MATCH(B22,'Master Evidence'!$A$4:$A$1459,0)),""))</x:f>
      </x:c>
      <x:c r="D22" s="174" t="str">
        <x:f>IF(B22="","",IFERROR(INDEX('Master Evidence'!$W$4:$W$1459,MATCH(B22,'Master Evidence'!$A$4:$A$1459,0)),""))</x:f>
      </x:c>
      <x:c r="E22" s="174"/>
      <x:c r="F22" s="174"/>
      <x:c r="G22" s="174"/>
      <x:c r="H22" s="174"/>
      <x:c r="I22" s="174"/>
      <x:c r="J22" s="174"/>
      <x:c r="K22" s="174"/>
      <x:c r="L22" s="174"/>
      <x:c r="M22" s="174"/>
      <x:c r="N22" s="174"/>
      <x:c r="O22" s="174"/>
      <x:c r="P22" s="174"/>
      <x:c r="Q22" s="177"/>
      <x:c r="R22" s="174"/>
    </x:row>
    <x:row r="23">
      <x:c r="A23" s="174" t="str">
        <x:f>IF(B23="","","CL-"&amp;TEXT(ROW()-3,"0000"))</x:f>
      </x:c>
      <x:c r="B23" s="174"/>
      <x:c r="C23" s="174" t="str">
        <x:f>IF(B23="","",IFERROR(INDEX('Master Evidence'!$L$4:$L$1459,MATCH(B23,'Master Evidence'!$A$4:$A$1459,0)),""))</x:f>
      </x:c>
      <x:c r="D23" s="174" t="str">
        <x:f>IF(B23="","",IFERROR(INDEX('Master Evidence'!$W$4:$W$1459,MATCH(B23,'Master Evidence'!$A$4:$A$1459,0)),""))</x:f>
      </x:c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7"/>
      <x:c r="R23" s="174"/>
    </x:row>
    <x:row r="24">
      <x:c r="A24" s="174" t="str">
        <x:f>IF(B24="","","CL-"&amp;TEXT(ROW()-3,"0000"))</x:f>
      </x:c>
      <x:c r="B24" s="174"/>
      <x:c r="C24" s="174" t="str">
        <x:f>IF(B24="","",IFERROR(INDEX('Master Evidence'!$L$4:$L$1459,MATCH(B24,'Master Evidence'!$A$4:$A$1459,0)),""))</x:f>
      </x:c>
      <x:c r="D24" s="174" t="str">
        <x:f>IF(B24="","",IFERROR(INDEX('Master Evidence'!$W$4:$W$1459,MATCH(B24,'Master Evidence'!$A$4:$A$1459,0)),""))</x:f>
      </x:c>
      <x:c r="E24" s="174"/>
      <x:c r="F24" s="174"/>
      <x:c r="G24" s="174"/>
      <x:c r="H24" s="174"/>
      <x:c r="I24" s="174"/>
      <x:c r="J24" s="174"/>
      <x:c r="K24" s="174"/>
      <x:c r="L24" s="174"/>
      <x:c r="M24" s="174"/>
      <x:c r="N24" s="174"/>
      <x:c r="O24" s="174"/>
      <x:c r="P24" s="174"/>
      <x:c r="Q24" s="177"/>
      <x:c r="R24" s="174"/>
    </x:row>
    <x:row r="25">
      <x:c r="A25" s="174" t="str">
        <x:f>IF(B25="","","CL-"&amp;TEXT(ROW()-3,"0000"))</x:f>
      </x:c>
      <x:c r="B25" s="174"/>
      <x:c r="C25" s="174" t="str">
        <x:f>IF(B25="","",IFERROR(INDEX('Master Evidence'!$L$4:$L$1459,MATCH(B25,'Master Evidence'!$A$4:$A$1459,0)),""))</x:f>
      </x:c>
      <x:c r="D25" s="174" t="str">
        <x:f>IF(B25="","",IFERROR(INDEX('Master Evidence'!$W$4:$W$1459,MATCH(B25,'Master Evidence'!$A$4:$A$1459,0)),""))</x:f>
      </x:c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7"/>
      <x:c r="R25" s="174"/>
    </x:row>
    <x:row r="26">
      <x:c r="A26" s="174" t="str">
        <x:f>IF(B26="","","CL-"&amp;TEXT(ROW()-3,"0000"))</x:f>
      </x:c>
      <x:c r="B26" s="174"/>
      <x:c r="C26" s="174" t="str">
        <x:f>IF(B26="","",IFERROR(INDEX('Master Evidence'!$L$4:$L$1459,MATCH(B26,'Master Evidence'!$A$4:$A$1459,0)),""))</x:f>
      </x:c>
      <x:c r="D26" s="174" t="str">
        <x:f>IF(B26="","",IFERROR(INDEX('Master Evidence'!$W$4:$W$1459,MATCH(B26,'Master Evidence'!$A$4:$A$1459,0)),""))</x:f>
      </x:c>
      <x:c r="E26" s="174"/>
      <x:c r="F26" s="174"/>
      <x:c r="G26" s="174"/>
      <x:c r="H26" s="174"/>
      <x:c r="I26" s="174"/>
      <x:c r="J26" s="174"/>
      <x:c r="K26" s="174"/>
      <x:c r="L26" s="174"/>
      <x:c r="M26" s="174"/>
      <x:c r="N26" s="174"/>
      <x:c r="O26" s="174"/>
      <x:c r="P26" s="174"/>
      <x:c r="Q26" s="177"/>
      <x:c r="R26" s="174"/>
    </x:row>
    <x:row r="27">
      <x:c r="A27" s="174" t="str">
        <x:f>IF(B27="","","CL-"&amp;TEXT(ROW()-3,"0000"))</x:f>
      </x:c>
      <x:c r="B27" s="174"/>
      <x:c r="C27" s="174" t="str">
        <x:f>IF(B27="","",IFERROR(INDEX('Master Evidence'!$L$4:$L$1459,MATCH(B27,'Master Evidence'!$A$4:$A$1459,0)),""))</x:f>
      </x:c>
      <x:c r="D27" s="174" t="str">
        <x:f>IF(B27="","",IFERROR(INDEX('Master Evidence'!$W$4:$W$1459,MATCH(B27,'Master Evidence'!$A$4:$A$1459,0)),""))</x:f>
      </x:c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7"/>
      <x:c r="R27" s="174"/>
    </x:row>
    <x:row r="28">
      <x:c r="A28" s="174" t="str">
        <x:f>IF(B28="","","CL-"&amp;TEXT(ROW()-3,"0000"))</x:f>
      </x:c>
      <x:c r="B28" s="174"/>
      <x:c r="C28" s="174" t="str">
        <x:f>IF(B28="","",IFERROR(INDEX('Master Evidence'!$L$4:$L$1459,MATCH(B28,'Master Evidence'!$A$4:$A$1459,0)),""))</x:f>
      </x:c>
      <x:c r="D28" s="174" t="str">
        <x:f>IF(B28="","",IFERROR(INDEX('Master Evidence'!$W$4:$W$1459,MATCH(B28,'Master Evidence'!$A$4:$A$1459,0)),""))</x:f>
      </x:c>
      <x:c r="E28" s="174"/>
      <x:c r="F28" s="174"/>
      <x:c r="G28" s="174"/>
      <x:c r="H28" s="174"/>
      <x:c r="I28" s="174"/>
      <x:c r="J28" s="174"/>
      <x:c r="K28" s="174"/>
      <x:c r="L28" s="174"/>
      <x:c r="M28" s="174"/>
      <x:c r="N28" s="174"/>
      <x:c r="O28" s="174"/>
      <x:c r="P28" s="174"/>
      <x:c r="Q28" s="177"/>
      <x:c r="R28" s="174"/>
    </x:row>
    <x:row r="29">
      <x:c r="A29" s="174" t="str">
        <x:f>IF(B29="","","CL-"&amp;TEXT(ROW()-3,"0000"))</x:f>
      </x:c>
      <x:c r="B29" s="174"/>
      <x:c r="C29" s="174" t="str">
        <x:f>IF(B29="","",IFERROR(INDEX('Master Evidence'!$L$4:$L$1459,MATCH(B29,'Master Evidence'!$A$4:$A$1459,0)),""))</x:f>
      </x:c>
      <x:c r="D29" s="174" t="str">
        <x:f>IF(B29="","",IFERROR(INDEX('Master Evidence'!$W$4:$W$1459,MATCH(B29,'Master Evidence'!$A$4:$A$1459,0)),""))</x:f>
      </x:c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7"/>
      <x:c r="R29" s="174"/>
    </x:row>
    <x:row r="30">
      <x:c r="A30" s="174" t="str">
        <x:f>IF(B30="","","CL-"&amp;TEXT(ROW()-3,"0000"))</x:f>
      </x:c>
      <x:c r="B30" s="174"/>
      <x:c r="C30" s="174" t="str">
        <x:f>IF(B30="","",IFERROR(INDEX('Master Evidence'!$L$4:$L$1459,MATCH(B30,'Master Evidence'!$A$4:$A$1459,0)),""))</x:f>
      </x:c>
      <x:c r="D30" s="174" t="str">
        <x:f>IF(B30="","",IFERROR(INDEX('Master Evidence'!$W$4:$W$1459,MATCH(B30,'Master Evidence'!$A$4:$A$1459,0)),""))</x:f>
      </x:c>
      <x:c r="E30" s="174"/>
      <x:c r="F30" s="174"/>
      <x:c r="G30" s="174"/>
      <x:c r="H30" s="174"/>
      <x:c r="I30" s="174"/>
      <x:c r="J30" s="174"/>
      <x:c r="K30" s="174"/>
      <x:c r="L30" s="174"/>
      <x:c r="M30" s="174"/>
      <x:c r="N30" s="174"/>
      <x:c r="O30" s="174"/>
      <x:c r="P30" s="174"/>
      <x:c r="Q30" s="177"/>
      <x:c r="R30" s="174"/>
    </x:row>
    <x:row r="31">
      <x:c r="A31" s="174" t="str">
        <x:f>IF(B31="","","CL-"&amp;TEXT(ROW()-3,"0000"))</x:f>
      </x:c>
      <x:c r="B31" s="174"/>
      <x:c r="C31" s="174" t="str">
        <x:f>IF(B31="","",IFERROR(INDEX('Master Evidence'!$L$4:$L$1459,MATCH(B31,'Master Evidence'!$A$4:$A$1459,0)),""))</x:f>
      </x:c>
      <x:c r="D31" s="174" t="str">
        <x:f>IF(B31="","",IFERROR(INDEX('Master Evidence'!$W$4:$W$1459,MATCH(B31,'Master Evidence'!$A$4:$A$1459,0)),""))</x:f>
      </x:c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7"/>
      <x:c r="R31" s="174"/>
    </x:row>
    <x:row r="32">
      <x:c r="A32" s="174" t="str">
        <x:f>IF(B32="","","CL-"&amp;TEXT(ROW()-3,"0000"))</x:f>
      </x:c>
      <x:c r="B32" s="174"/>
      <x:c r="C32" s="174" t="str">
        <x:f>IF(B32="","",IFERROR(INDEX('Master Evidence'!$L$4:$L$1459,MATCH(B32,'Master Evidence'!$A$4:$A$1459,0)),""))</x:f>
      </x:c>
      <x:c r="D32" s="174" t="str">
        <x:f>IF(B32="","",IFERROR(INDEX('Master Evidence'!$W$4:$W$1459,MATCH(B32,'Master Evidence'!$A$4:$A$1459,0)),""))</x:f>
      </x:c>
      <x:c r="E32" s="174"/>
      <x:c r="F32" s="174"/>
      <x:c r="G32" s="174"/>
      <x:c r="H32" s="174"/>
      <x:c r="I32" s="174"/>
      <x:c r="J32" s="174"/>
      <x:c r="K32" s="174"/>
      <x:c r="L32" s="174"/>
      <x:c r="M32" s="174"/>
      <x:c r="N32" s="174"/>
      <x:c r="O32" s="174"/>
      <x:c r="P32" s="174"/>
      <x:c r="Q32" s="177"/>
      <x:c r="R32" s="174"/>
    </x:row>
    <x:row r="33">
      <x:c r="A33" s="174" t="str">
        <x:f>IF(B33="","","CL-"&amp;TEXT(ROW()-3,"0000"))</x:f>
      </x:c>
      <x:c r="B33" s="174"/>
      <x:c r="C33" s="174" t="str">
        <x:f>IF(B33="","",IFERROR(INDEX('Master Evidence'!$L$4:$L$1459,MATCH(B33,'Master Evidence'!$A$4:$A$1459,0)),""))</x:f>
      </x:c>
      <x:c r="D33" s="174" t="str">
        <x:f>IF(B33="","",IFERROR(INDEX('Master Evidence'!$W$4:$W$1459,MATCH(B33,'Master Evidence'!$A$4:$A$1459,0)),""))</x:f>
      </x:c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7"/>
      <x:c r="R33" s="174"/>
    </x:row>
    <x:row r="34">
      <x:c r="A34" s="174" t="str">
        <x:f>IF(B34="","","CL-"&amp;TEXT(ROW()-3,"0000"))</x:f>
      </x:c>
      <x:c r="B34" s="174"/>
      <x:c r="C34" s="174" t="str">
        <x:f>IF(B34="","",IFERROR(INDEX('Master Evidence'!$L$4:$L$1459,MATCH(B34,'Master Evidence'!$A$4:$A$1459,0)),""))</x:f>
      </x:c>
      <x:c r="D34" s="174" t="str">
        <x:f>IF(B34="","",IFERROR(INDEX('Master Evidence'!$W$4:$W$1459,MATCH(B34,'Master Evidence'!$A$4:$A$1459,0)),""))</x:f>
      </x:c>
      <x:c r="E34" s="174"/>
      <x:c r="F34" s="174"/>
      <x:c r="G34" s="174"/>
      <x:c r="H34" s="174"/>
      <x:c r="I34" s="174"/>
      <x:c r="J34" s="174"/>
      <x:c r="K34" s="174"/>
      <x:c r="L34" s="174"/>
      <x:c r="M34" s="174"/>
      <x:c r="N34" s="174"/>
      <x:c r="O34" s="174"/>
      <x:c r="P34" s="174"/>
      <x:c r="Q34" s="177"/>
      <x:c r="R34" s="174"/>
    </x:row>
    <x:row r="35">
      <x:c r="A35" s="174" t="str">
        <x:f>IF(B35="","","CL-"&amp;TEXT(ROW()-3,"0000"))</x:f>
      </x:c>
      <x:c r="B35" s="174"/>
      <x:c r="C35" s="174" t="str">
        <x:f>IF(B35="","",IFERROR(INDEX('Master Evidence'!$L$4:$L$1459,MATCH(B35,'Master Evidence'!$A$4:$A$1459,0)),""))</x:f>
      </x:c>
      <x:c r="D35" s="174" t="str">
        <x:f>IF(B35="","",IFERROR(INDEX('Master Evidence'!$W$4:$W$1459,MATCH(B35,'Master Evidence'!$A$4:$A$1459,0)),""))</x:f>
      </x:c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7"/>
      <x:c r="R35" s="174"/>
    </x:row>
    <x:row r="36">
      <x:c r="A36" s="174" t="str">
        <x:f>IF(B36="","","CL-"&amp;TEXT(ROW()-3,"0000"))</x:f>
      </x:c>
      <x:c r="B36" s="174"/>
      <x:c r="C36" s="174" t="str">
        <x:f>IF(B36="","",IFERROR(INDEX('Master Evidence'!$L$4:$L$1459,MATCH(B36,'Master Evidence'!$A$4:$A$1459,0)),""))</x:f>
      </x:c>
      <x:c r="D36" s="174" t="str">
        <x:f>IF(B36="","",IFERROR(INDEX('Master Evidence'!$W$4:$W$1459,MATCH(B36,'Master Evidence'!$A$4:$A$1459,0)),""))</x:f>
      </x:c>
      <x:c r="E36" s="174"/>
      <x:c r="F36" s="174"/>
      <x:c r="G36" s="174"/>
      <x:c r="H36" s="174"/>
      <x:c r="I36" s="174"/>
      <x:c r="J36" s="174"/>
      <x:c r="K36" s="174"/>
      <x:c r="L36" s="174"/>
      <x:c r="M36" s="174"/>
      <x:c r="N36" s="174"/>
      <x:c r="O36" s="174"/>
      <x:c r="P36" s="174"/>
      <x:c r="Q36" s="177"/>
      <x:c r="R36" s="174"/>
    </x:row>
    <x:row r="37">
      <x:c r="A37" s="174" t="str">
        <x:f>IF(B37="","","CL-"&amp;TEXT(ROW()-3,"0000"))</x:f>
      </x:c>
      <x:c r="B37" s="174"/>
      <x:c r="C37" s="174" t="str">
        <x:f>IF(B37="","",IFERROR(INDEX('Master Evidence'!$L$4:$L$1459,MATCH(B37,'Master Evidence'!$A$4:$A$1459,0)),""))</x:f>
      </x:c>
      <x:c r="D37" s="174" t="str">
        <x:f>IF(B37="","",IFERROR(INDEX('Master Evidence'!$W$4:$W$1459,MATCH(B37,'Master Evidence'!$A$4:$A$1459,0)),""))</x:f>
      </x:c>
      <x:c r="E37" s="174"/>
      <x:c r="F37" s="174"/>
      <x:c r="G37" s="174"/>
      <x:c r="H37" s="174"/>
      <x:c r="I37" s="174"/>
      <x:c r="J37" s="174"/>
      <x:c r="K37" s="174"/>
      <x:c r="L37" s="174"/>
      <x:c r="M37" s="174"/>
      <x:c r="N37" s="174"/>
      <x:c r="O37" s="174"/>
      <x:c r="P37" s="174"/>
      <x:c r="Q37" s="177"/>
      <x:c r="R37" s="174"/>
    </x:row>
    <x:row r="38">
      <x:c r="A38" s="174" t="str">
        <x:f>IF(B38="","","CL-"&amp;TEXT(ROW()-3,"0000"))</x:f>
      </x:c>
      <x:c r="B38" s="174"/>
      <x:c r="C38" s="174" t="str">
        <x:f>IF(B38="","",IFERROR(INDEX('Master Evidence'!$L$4:$L$1459,MATCH(B38,'Master Evidence'!$A$4:$A$1459,0)),""))</x:f>
      </x:c>
      <x:c r="D38" s="174" t="str">
        <x:f>IF(B38="","",IFERROR(INDEX('Master Evidence'!$W$4:$W$1459,MATCH(B38,'Master Evidence'!$A$4:$A$1459,0)),""))</x:f>
      </x:c>
      <x:c r="E38" s="174"/>
      <x:c r="F38" s="174"/>
      <x:c r="G38" s="174"/>
      <x:c r="H38" s="174"/>
      <x:c r="I38" s="174"/>
      <x:c r="J38" s="174"/>
      <x:c r="K38" s="174"/>
      <x:c r="L38" s="174"/>
      <x:c r="M38" s="174"/>
      <x:c r="N38" s="174"/>
      <x:c r="O38" s="174"/>
      <x:c r="P38" s="174"/>
      <x:c r="Q38" s="177"/>
      <x:c r="R38" s="174"/>
    </x:row>
    <x:row r="39">
      <x:c r="A39" s="174" t="str">
        <x:f>IF(B39="","","CL-"&amp;TEXT(ROW()-3,"0000"))</x:f>
      </x:c>
      <x:c r="B39" s="174"/>
      <x:c r="C39" s="174" t="str">
        <x:f>IF(B39="","",IFERROR(INDEX('Master Evidence'!$L$4:$L$1459,MATCH(B39,'Master Evidence'!$A$4:$A$1459,0)),""))</x:f>
      </x:c>
      <x:c r="D39" s="174" t="str">
        <x:f>IF(B39="","",IFERROR(INDEX('Master Evidence'!$W$4:$W$1459,MATCH(B39,'Master Evidence'!$A$4:$A$1459,0)),""))</x:f>
      </x:c>
      <x:c r="E39" s="174"/>
      <x:c r="F39" s="174"/>
      <x:c r="G39" s="174"/>
      <x:c r="H39" s="174"/>
      <x:c r="I39" s="174"/>
      <x:c r="J39" s="174"/>
      <x:c r="K39" s="174"/>
      <x:c r="L39" s="174"/>
      <x:c r="M39" s="174"/>
      <x:c r="N39" s="174"/>
      <x:c r="O39" s="174"/>
      <x:c r="P39" s="174"/>
      <x:c r="Q39" s="177"/>
      <x:c r="R39" s="174"/>
    </x:row>
    <x:row r="40">
      <x:c r="A40" s="174" t="str">
        <x:f>IF(B40="","","CL-"&amp;TEXT(ROW()-3,"0000"))</x:f>
      </x:c>
      <x:c r="B40" s="174"/>
      <x:c r="C40" s="174" t="str">
        <x:f>IF(B40="","",IFERROR(INDEX('Master Evidence'!$L$4:$L$1459,MATCH(B40,'Master Evidence'!$A$4:$A$1459,0)),""))</x:f>
      </x:c>
      <x:c r="D40" s="174" t="str">
        <x:f>IF(B40="","",IFERROR(INDEX('Master Evidence'!$W$4:$W$1459,MATCH(B40,'Master Evidence'!$A$4:$A$1459,0)),""))</x:f>
      </x:c>
      <x:c r="E40" s="174"/>
      <x:c r="F40" s="174"/>
      <x:c r="G40" s="174"/>
      <x:c r="H40" s="174"/>
      <x:c r="I40" s="174"/>
      <x:c r="J40" s="174"/>
      <x:c r="K40" s="174"/>
      <x:c r="L40" s="174"/>
      <x:c r="M40" s="174"/>
      <x:c r="N40" s="174"/>
      <x:c r="O40" s="174"/>
      <x:c r="P40" s="174"/>
      <x:c r="Q40" s="177"/>
      <x:c r="R40" s="174"/>
    </x:row>
    <x:row r="41">
      <x:c r="A41" s="174" t="str">
        <x:f>IF(B41="","","CL-"&amp;TEXT(ROW()-3,"0000"))</x:f>
      </x:c>
      <x:c r="B41" s="174"/>
      <x:c r="C41" s="174" t="str">
        <x:f>IF(B41="","",IFERROR(INDEX('Master Evidence'!$L$4:$L$1459,MATCH(B41,'Master Evidence'!$A$4:$A$1459,0)),""))</x:f>
      </x:c>
      <x:c r="D41" s="174" t="str">
        <x:f>IF(B41="","",IFERROR(INDEX('Master Evidence'!$W$4:$W$1459,MATCH(B41,'Master Evidence'!$A$4:$A$1459,0)),""))</x:f>
      </x:c>
      <x:c r="E41" s="174"/>
      <x:c r="F41" s="174"/>
      <x:c r="G41" s="174"/>
      <x:c r="H41" s="174"/>
      <x:c r="I41" s="174"/>
      <x:c r="J41" s="174"/>
      <x:c r="K41" s="174"/>
      <x:c r="L41" s="174"/>
      <x:c r="M41" s="174"/>
      <x:c r="N41" s="174"/>
      <x:c r="O41" s="174"/>
      <x:c r="P41" s="174"/>
      <x:c r="Q41" s="177"/>
      <x:c r="R41" s="174"/>
    </x:row>
    <x:row r="42">
      <x:c r="A42" s="174" t="str">
        <x:f>IF(B42="","","CL-"&amp;TEXT(ROW()-3,"0000"))</x:f>
      </x:c>
      <x:c r="B42" s="174"/>
      <x:c r="C42" s="174" t="str">
        <x:f>IF(B42="","",IFERROR(INDEX('Master Evidence'!$L$4:$L$1459,MATCH(B42,'Master Evidence'!$A$4:$A$1459,0)),""))</x:f>
      </x:c>
      <x:c r="D42" s="174" t="str">
        <x:f>IF(B42="","",IFERROR(INDEX('Master Evidence'!$W$4:$W$1459,MATCH(B42,'Master Evidence'!$A$4:$A$1459,0)),""))</x:f>
      </x:c>
      <x:c r="E42" s="174"/>
      <x:c r="F42" s="174"/>
      <x:c r="G42" s="174"/>
      <x:c r="H42" s="174"/>
      <x:c r="I42" s="174"/>
      <x:c r="J42" s="174"/>
      <x:c r="K42" s="174"/>
      <x:c r="L42" s="174"/>
      <x:c r="M42" s="174"/>
      <x:c r="N42" s="174"/>
      <x:c r="O42" s="174"/>
      <x:c r="P42" s="174"/>
      <x:c r="Q42" s="177"/>
      <x:c r="R42" s="174"/>
    </x:row>
    <x:row r="43">
      <x:c r="A43" s="174" t="str">
        <x:f>IF(B43="","","CL-"&amp;TEXT(ROW()-3,"0000"))</x:f>
      </x:c>
      <x:c r="B43" s="174"/>
      <x:c r="C43" s="174" t="str">
        <x:f>IF(B43="","",IFERROR(INDEX('Master Evidence'!$L$4:$L$1459,MATCH(B43,'Master Evidence'!$A$4:$A$1459,0)),""))</x:f>
      </x:c>
      <x:c r="D43" s="174" t="str">
        <x:f>IF(B43="","",IFERROR(INDEX('Master Evidence'!$W$4:$W$1459,MATCH(B43,'Master Evidence'!$A$4:$A$1459,0)),""))</x:f>
      </x:c>
      <x:c r="E43" s="174"/>
      <x:c r="F43" s="174"/>
      <x:c r="G43" s="174"/>
      <x:c r="H43" s="174"/>
      <x:c r="I43" s="174"/>
      <x:c r="J43" s="174"/>
      <x:c r="K43" s="174"/>
      <x:c r="L43" s="174"/>
      <x:c r="M43" s="174"/>
      <x:c r="N43" s="174"/>
      <x:c r="O43" s="174"/>
      <x:c r="P43" s="174"/>
      <x:c r="Q43" s="177"/>
      <x:c r="R43" s="174"/>
    </x:row>
    <x:row r="44">
      <x:c r="A44" s="174" t="str">
        <x:f>IF(B44="","","CL-"&amp;TEXT(ROW()-3,"0000"))</x:f>
      </x:c>
      <x:c r="B44" s="174"/>
      <x:c r="C44" s="174" t="str">
        <x:f>IF(B44="","",IFERROR(INDEX('Master Evidence'!$L$4:$L$1459,MATCH(B44,'Master Evidence'!$A$4:$A$1459,0)),""))</x:f>
      </x:c>
      <x:c r="D44" s="174" t="str">
        <x:f>IF(B44="","",IFERROR(INDEX('Master Evidence'!$W$4:$W$1459,MATCH(B44,'Master Evidence'!$A$4:$A$1459,0)),""))</x:f>
      </x:c>
      <x:c r="E44" s="174"/>
      <x:c r="F44" s="174"/>
      <x:c r="G44" s="174"/>
      <x:c r="H44" s="174"/>
      <x:c r="I44" s="174"/>
      <x:c r="J44" s="174"/>
      <x:c r="K44" s="174"/>
      <x:c r="L44" s="174"/>
      <x:c r="M44" s="174"/>
      <x:c r="N44" s="174"/>
      <x:c r="O44" s="174"/>
      <x:c r="P44" s="174"/>
      <x:c r="Q44" s="177"/>
      <x:c r="R44" s="174"/>
    </x:row>
    <x:row r="45">
      <x:c r="A45" s="174" t="str">
        <x:f>IF(B45="","","CL-"&amp;TEXT(ROW()-3,"0000"))</x:f>
      </x:c>
      <x:c r="B45" s="174"/>
      <x:c r="C45" s="174" t="str">
        <x:f>IF(B45="","",IFERROR(INDEX('Master Evidence'!$L$4:$L$1459,MATCH(B45,'Master Evidence'!$A$4:$A$1459,0)),""))</x:f>
      </x:c>
      <x:c r="D45" s="174" t="str">
        <x:f>IF(B45="","",IFERROR(INDEX('Master Evidence'!$W$4:$W$1459,MATCH(B45,'Master Evidence'!$A$4:$A$1459,0)),""))</x:f>
      </x:c>
      <x:c r="E45" s="174"/>
      <x:c r="F45" s="174"/>
      <x:c r="G45" s="174"/>
      <x:c r="H45" s="174"/>
      <x:c r="I45" s="174"/>
      <x:c r="J45" s="174"/>
      <x:c r="K45" s="174"/>
      <x:c r="L45" s="174"/>
      <x:c r="M45" s="174"/>
      <x:c r="N45" s="174"/>
      <x:c r="O45" s="174"/>
      <x:c r="P45" s="174"/>
      <x:c r="Q45" s="177"/>
      <x:c r="R45" s="174"/>
    </x:row>
    <x:row r="46">
      <x:c r="A46" s="174" t="str">
        <x:f>IF(B46="","","CL-"&amp;TEXT(ROW()-3,"0000"))</x:f>
      </x:c>
      <x:c r="B46" s="174"/>
      <x:c r="C46" s="174" t="str">
        <x:f>IF(B46="","",IFERROR(INDEX('Master Evidence'!$L$4:$L$1459,MATCH(B46,'Master Evidence'!$A$4:$A$1459,0)),""))</x:f>
      </x:c>
      <x:c r="D46" s="174" t="str">
        <x:f>IF(B46="","",IFERROR(INDEX('Master Evidence'!$W$4:$W$1459,MATCH(B46,'Master Evidence'!$A$4:$A$1459,0)),""))</x:f>
      </x:c>
      <x:c r="E46" s="174"/>
      <x:c r="F46" s="174"/>
      <x:c r="G46" s="174"/>
      <x:c r="H46" s="174"/>
      <x:c r="I46" s="174"/>
      <x:c r="J46" s="174"/>
      <x:c r="K46" s="174"/>
      <x:c r="L46" s="174"/>
      <x:c r="M46" s="174"/>
      <x:c r="N46" s="174"/>
      <x:c r="O46" s="174"/>
      <x:c r="P46" s="174"/>
      <x:c r="Q46" s="177"/>
      <x:c r="R46" s="174"/>
    </x:row>
    <x:row r="47">
      <x:c r="A47" s="174" t="str">
        <x:f>IF(B47="","","CL-"&amp;TEXT(ROW()-3,"0000"))</x:f>
      </x:c>
      <x:c r="B47" s="174"/>
      <x:c r="C47" s="174" t="str">
        <x:f>IF(B47="","",IFERROR(INDEX('Master Evidence'!$L$4:$L$1459,MATCH(B47,'Master Evidence'!$A$4:$A$1459,0)),""))</x:f>
      </x:c>
      <x:c r="D47" s="174" t="str">
        <x:f>IF(B47="","",IFERROR(INDEX('Master Evidence'!$W$4:$W$1459,MATCH(B47,'Master Evidence'!$A$4:$A$1459,0)),""))</x:f>
      </x:c>
      <x:c r="E47" s="174"/>
      <x:c r="F47" s="174"/>
      <x:c r="G47" s="174"/>
      <x:c r="H47" s="174"/>
      <x:c r="I47" s="174"/>
      <x:c r="J47" s="174"/>
      <x:c r="K47" s="174"/>
      <x:c r="L47" s="174"/>
      <x:c r="M47" s="174"/>
      <x:c r="N47" s="174"/>
      <x:c r="O47" s="174"/>
      <x:c r="P47" s="174"/>
      <x:c r="Q47" s="177"/>
      <x:c r="R47" s="174"/>
    </x:row>
    <x:row r="48">
      <x:c r="A48" s="174" t="str">
        <x:f>IF(B48="","","CL-"&amp;TEXT(ROW()-3,"0000"))</x:f>
      </x:c>
      <x:c r="B48" s="174"/>
      <x:c r="C48" s="174" t="str">
        <x:f>IF(B48="","",IFERROR(INDEX('Master Evidence'!$L$4:$L$1459,MATCH(B48,'Master Evidence'!$A$4:$A$1459,0)),""))</x:f>
      </x:c>
      <x:c r="D48" s="174" t="str">
        <x:f>IF(B48="","",IFERROR(INDEX('Master Evidence'!$W$4:$W$1459,MATCH(B48,'Master Evidence'!$A$4:$A$1459,0)),""))</x:f>
      </x:c>
      <x:c r="E48" s="174"/>
      <x:c r="F48" s="174"/>
      <x:c r="G48" s="174"/>
      <x:c r="H48" s="174"/>
      <x:c r="I48" s="174"/>
      <x:c r="J48" s="174"/>
      <x:c r="K48" s="174"/>
      <x:c r="L48" s="174"/>
      <x:c r="M48" s="174"/>
      <x:c r="N48" s="174"/>
      <x:c r="O48" s="174"/>
      <x:c r="P48" s="174"/>
      <x:c r="Q48" s="177"/>
      <x:c r="R48" s="174"/>
    </x:row>
    <x:row r="49">
      <x:c r="A49" s="174" t="str">
        <x:f>IF(B49="","","CL-"&amp;TEXT(ROW()-3,"0000"))</x:f>
      </x:c>
      <x:c r="B49" s="174"/>
      <x:c r="C49" s="174" t="str">
        <x:f>IF(B49="","",IFERROR(INDEX('Master Evidence'!$L$4:$L$1459,MATCH(B49,'Master Evidence'!$A$4:$A$1459,0)),""))</x:f>
      </x:c>
      <x:c r="D49" s="174" t="str">
        <x:f>IF(B49="","",IFERROR(INDEX('Master Evidence'!$W$4:$W$1459,MATCH(B49,'Master Evidence'!$A$4:$A$1459,0)),""))</x:f>
      </x:c>
      <x:c r="E49" s="174"/>
      <x:c r="F49" s="174"/>
      <x:c r="G49" s="174"/>
      <x:c r="H49" s="174"/>
      <x:c r="I49" s="174"/>
      <x:c r="J49" s="174"/>
      <x:c r="K49" s="174"/>
      <x:c r="L49" s="174"/>
      <x:c r="M49" s="174"/>
      <x:c r="N49" s="174"/>
      <x:c r="O49" s="174"/>
      <x:c r="P49" s="174"/>
      <x:c r="Q49" s="177"/>
      <x:c r="R49" s="174"/>
    </x:row>
    <x:row r="50">
      <x:c r="A50" s="174" t="str">
        <x:f>IF(B50="","","CL-"&amp;TEXT(ROW()-3,"0000"))</x:f>
      </x:c>
      <x:c r="B50" s="174"/>
      <x:c r="C50" s="174" t="str">
        <x:f>IF(B50="","",IFERROR(INDEX('Master Evidence'!$L$4:$L$1459,MATCH(B50,'Master Evidence'!$A$4:$A$1459,0)),""))</x:f>
      </x:c>
      <x:c r="D50" s="174" t="str">
        <x:f>IF(B50="","",IFERROR(INDEX('Master Evidence'!$W$4:$W$1459,MATCH(B50,'Master Evidence'!$A$4:$A$1459,0)),""))</x:f>
      </x:c>
      <x:c r="E50" s="174"/>
      <x:c r="F50" s="174"/>
      <x:c r="G50" s="174"/>
      <x:c r="H50" s="174"/>
      <x:c r="I50" s="174"/>
      <x:c r="J50" s="174"/>
      <x:c r="K50" s="174"/>
      <x:c r="L50" s="174"/>
      <x:c r="M50" s="174"/>
      <x:c r="N50" s="174"/>
      <x:c r="O50" s="174"/>
      <x:c r="P50" s="174"/>
      <x:c r="Q50" s="177"/>
      <x:c r="R50" s="174"/>
    </x:row>
    <x:row r="51">
      <x:c r="A51" s="174" t="str">
        <x:f>IF(B51="","","CL-"&amp;TEXT(ROW()-3,"0000"))</x:f>
      </x:c>
      <x:c r="B51" s="174"/>
      <x:c r="C51" s="174" t="str">
        <x:f>IF(B51="","",IFERROR(INDEX('Master Evidence'!$L$4:$L$1459,MATCH(B51,'Master Evidence'!$A$4:$A$1459,0)),""))</x:f>
      </x:c>
      <x:c r="D51" s="174" t="str">
        <x:f>IF(B51="","",IFERROR(INDEX('Master Evidence'!$W$4:$W$1459,MATCH(B51,'Master Evidence'!$A$4:$A$1459,0)),""))</x:f>
      </x:c>
      <x:c r="E51" s="174"/>
      <x:c r="F51" s="174"/>
      <x:c r="G51" s="174"/>
      <x:c r="H51" s="174"/>
      <x:c r="I51" s="174"/>
      <x:c r="J51" s="174"/>
      <x:c r="K51" s="174"/>
      <x:c r="L51" s="174"/>
      <x:c r="M51" s="174"/>
      <x:c r="N51" s="174"/>
      <x:c r="O51" s="174"/>
      <x:c r="P51" s="174"/>
      <x:c r="Q51" s="177"/>
      <x:c r="R51" s="174"/>
    </x:row>
    <x:row r="52">
      <x:c r="A52" s="174" t="str">
        <x:f>IF(B52="","","CL-"&amp;TEXT(ROW()-3,"0000"))</x:f>
      </x:c>
      <x:c r="B52" s="174"/>
      <x:c r="C52" s="174" t="str">
        <x:f>IF(B52="","",IFERROR(INDEX('Master Evidence'!$L$4:$L$1459,MATCH(B52,'Master Evidence'!$A$4:$A$1459,0)),""))</x:f>
      </x:c>
      <x:c r="D52" s="174" t="str">
        <x:f>IF(B52="","",IFERROR(INDEX('Master Evidence'!$W$4:$W$1459,MATCH(B52,'Master Evidence'!$A$4:$A$1459,0)),""))</x:f>
      </x:c>
      <x:c r="E52" s="174"/>
      <x:c r="F52" s="174"/>
      <x:c r="G52" s="174"/>
      <x:c r="H52" s="174"/>
      <x:c r="I52" s="174"/>
      <x:c r="J52" s="174"/>
      <x:c r="K52" s="174"/>
      <x:c r="L52" s="174"/>
      <x:c r="M52" s="174"/>
      <x:c r="N52" s="174"/>
      <x:c r="O52" s="174"/>
      <x:c r="P52" s="174"/>
      <x:c r="Q52" s="177"/>
      <x:c r="R52" s="174"/>
    </x:row>
    <x:row r="53">
      <x:c r="A53" s="174" t="str">
        <x:f>IF(B53="","","CL-"&amp;TEXT(ROW()-3,"0000"))</x:f>
      </x:c>
      <x:c r="B53" s="174"/>
      <x:c r="C53" s="174" t="str">
        <x:f>IF(B53="","",IFERROR(INDEX('Master Evidence'!$L$4:$L$1459,MATCH(B53,'Master Evidence'!$A$4:$A$1459,0)),""))</x:f>
      </x:c>
      <x:c r="D53" s="174" t="str">
        <x:f>IF(B53="","",IFERROR(INDEX('Master Evidence'!$W$4:$W$1459,MATCH(B53,'Master Evidence'!$A$4:$A$1459,0)),""))</x:f>
      </x:c>
      <x:c r="E53" s="174"/>
      <x:c r="F53" s="174"/>
      <x:c r="G53" s="174"/>
      <x:c r="H53" s="174"/>
      <x:c r="I53" s="174"/>
      <x:c r="J53" s="174"/>
      <x:c r="K53" s="174"/>
      <x:c r="L53" s="174"/>
      <x:c r="M53" s="174"/>
      <x:c r="N53" s="174"/>
      <x:c r="O53" s="174"/>
      <x:c r="P53" s="174"/>
      <x:c r="Q53" s="177"/>
      <x:c r="R53" s="174"/>
    </x:row>
    <x:row r="54">
      <x:c r="A54" s="174" t="str">
        <x:f>IF(B54="","","CL-"&amp;TEXT(ROW()-3,"0000"))</x:f>
      </x:c>
      <x:c r="B54" s="174"/>
      <x:c r="C54" s="174" t="str">
        <x:f>IF(B54="","",IFERROR(INDEX('Master Evidence'!$L$4:$L$1459,MATCH(B54,'Master Evidence'!$A$4:$A$1459,0)),""))</x:f>
      </x:c>
      <x:c r="D54" s="174" t="str">
        <x:f>IF(B54="","",IFERROR(INDEX('Master Evidence'!$W$4:$W$1459,MATCH(B54,'Master Evidence'!$A$4:$A$1459,0)),""))</x:f>
      </x:c>
      <x:c r="E54" s="174"/>
      <x:c r="F54" s="174"/>
      <x:c r="G54" s="174"/>
      <x:c r="H54" s="174"/>
      <x:c r="I54" s="174"/>
      <x:c r="J54" s="174"/>
      <x:c r="K54" s="174"/>
      <x:c r="L54" s="174"/>
      <x:c r="M54" s="174"/>
      <x:c r="N54" s="174"/>
      <x:c r="O54" s="174"/>
      <x:c r="P54" s="174"/>
      <x:c r="Q54" s="177"/>
      <x:c r="R54" s="174"/>
    </x:row>
    <x:row r="55">
      <x:c r="A55" s="174" t="str">
        <x:f>IF(B55="","","CL-"&amp;TEXT(ROW()-3,"0000"))</x:f>
      </x:c>
      <x:c r="B55" s="174"/>
      <x:c r="C55" s="174" t="str">
        <x:f>IF(B55="","",IFERROR(INDEX('Master Evidence'!$L$4:$L$1459,MATCH(B55,'Master Evidence'!$A$4:$A$1459,0)),""))</x:f>
      </x:c>
      <x:c r="D55" s="174" t="str">
        <x:f>IF(B55="","",IFERROR(INDEX('Master Evidence'!$W$4:$W$1459,MATCH(B55,'Master Evidence'!$A$4:$A$1459,0)),""))</x:f>
      </x:c>
      <x:c r="E55" s="174"/>
      <x:c r="F55" s="174"/>
      <x:c r="G55" s="174"/>
      <x:c r="H55" s="174"/>
      <x:c r="I55" s="174"/>
      <x:c r="J55" s="174"/>
      <x:c r="K55" s="174"/>
      <x:c r="L55" s="174"/>
      <x:c r="M55" s="174"/>
      <x:c r="N55" s="174"/>
      <x:c r="O55" s="174"/>
      <x:c r="P55" s="174"/>
      <x:c r="Q55" s="177"/>
      <x:c r="R55" s="174"/>
    </x:row>
    <x:row r="56">
      <x:c r="A56" s="174" t="str">
        <x:f>IF(B56="","","CL-"&amp;TEXT(ROW()-3,"0000"))</x:f>
      </x:c>
      <x:c r="B56" s="174"/>
      <x:c r="C56" s="174" t="str">
        <x:f>IF(B56="","",IFERROR(INDEX('Master Evidence'!$L$4:$L$1459,MATCH(B56,'Master Evidence'!$A$4:$A$1459,0)),""))</x:f>
      </x:c>
      <x:c r="D56" s="174" t="str">
        <x:f>IF(B56="","",IFERROR(INDEX('Master Evidence'!$W$4:$W$1459,MATCH(B56,'Master Evidence'!$A$4:$A$1459,0)),""))</x:f>
      </x:c>
      <x:c r="E56" s="174"/>
      <x:c r="F56" s="174"/>
      <x:c r="G56" s="174"/>
      <x:c r="H56" s="174"/>
      <x:c r="I56" s="174"/>
      <x:c r="J56" s="174"/>
      <x:c r="K56" s="174"/>
      <x:c r="L56" s="174"/>
      <x:c r="M56" s="174"/>
      <x:c r="N56" s="174"/>
      <x:c r="O56" s="174"/>
      <x:c r="P56" s="174"/>
      <x:c r="Q56" s="177"/>
      <x:c r="R56" s="174"/>
    </x:row>
    <x:row r="57">
      <x:c r="A57" s="174" t="str">
        <x:f>IF(B57="","","CL-"&amp;TEXT(ROW()-3,"0000"))</x:f>
      </x:c>
      <x:c r="B57" s="174"/>
      <x:c r="C57" s="174" t="str">
        <x:f>IF(B57="","",IFERROR(INDEX('Master Evidence'!$L$4:$L$1459,MATCH(B57,'Master Evidence'!$A$4:$A$1459,0)),""))</x:f>
      </x:c>
      <x:c r="D57" s="174" t="str">
        <x:f>IF(B57="","",IFERROR(INDEX('Master Evidence'!$W$4:$W$1459,MATCH(B57,'Master Evidence'!$A$4:$A$1459,0)),""))</x:f>
      </x:c>
      <x:c r="E57" s="174"/>
      <x:c r="F57" s="174"/>
      <x:c r="G57" s="174"/>
      <x:c r="H57" s="174"/>
      <x:c r="I57" s="174"/>
      <x:c r="J57" s="174"/>
      <x:c r="K57" s="174"/>
      <x:c r="L57" s="174"/>
      <x:c r="M57" s="174"/>
      <x:c r="N57" s="174"/>
      <x:c r="O57" s="174"/>
      <x:c r="P57" s="174"/>
      <x:c r="Q57" s="177"/>
      <x:c r="R57" s="174"/>
    </x:row>
    <x:row r="58">
      <x:c r="A58" s="174" t="str">
        <x:f>IF(B58="","","CL-"&amp;TEXT(ROW()-3,"0000"))</x:f>
      </x:c>
      <x:c r="B58" s="174"/>
      <x:c r="C58" s="174" t="str">
        <x:f>IF(B58="","",IFERROR(INDEX('Master Evidence'!$L$4:$L$1459,MATCH(B58,'Master Evidence'!$A$4:$A$1459,0)),""))</x:f>
      </x:c>
      <x:c r="D58" s="174" t="str">
        <x:f>IF(B58="","",IFERROR(INDEX('Master Evidence'!$W$4:$W$1459,MATCH(B58,'Master Evidence'!$A$4:$A$1459,0)),""))</x:f>
      </x:c>
      <x:c r="E58" s="174"/>
      <x:c r="F58" s="174"/>
      <x:c r="G58" s="174"/>
      <x:c r="H58" s="174"/>
      <x:c r="I58" s="174"/>
      <x:c r="J58" s="174"/>
      <x:c r="K58" s="174"/>
      <x:c r="L58" s="174"/>
      <x:c r="M58" s="174"/>
      <x:c r="N58" s="174"/>
      <x:c r="O58" s="174"/>
      <x:c r="P58" s="174"/>
      <x:c r="Q58" s="177"/>
      <x:c r="R58" s="174"/>
    </x:row>
    <x:row r="59">
      <x:c r="A59" s="174" t="str">
        <x:f>IF(B59="","","CL-"&amp;TEXT(ROW()-3,"0000"))</x:f>
      </x:c>
      <x:c r="B59" s="174"/>
      <x:c r="C59" s="174" t="str">
        <x:f>IF(B59="","",IFERROR(INDEX('Master Evidence'!$L$4:$L$1459,MATCH(B59,'Master Evidence'!$A$4:$A$1459,0)),""))</x:f>
      </x:c>
      <x:c r="D59" s="174" t="str">
        <x:f>IF(B59="","",IFERROR(INDEX('Master Evidence'!$W$4:$W$1459,MATCH(B59,'Master Evidence'!$A$4:$A$1459,0)),""))</x:f>
      </x:c>
      <x:c r="E59" s="174"/>
      <x:c r="F59" s="174"/>
      <x:c r="G59" s="174"/>
      <x:c r="H59" s="174"/>
      <x:c r="I59" s="174"/>
      <x:c r="J59" s="174"/>
      <x:c r="K59" s="174"/>
      <x:c r="L59" s="174"/>
      <x:c r="M59" s="174"/>
      <x:c r="N59" s="174"/>
      <x:c r="O59" s="174"/>
      <x:c r="P59" s="174"/>
      <x:c r="Q59" s="177"/>
      <x:c r="R59" s="174"/>
    </x:row>
    <x:row r="60">
      <x:c r="A60" s="174" t="str">
        <x:f>IF(B60="","","CL-"&amp;TEXT(ROW()-3,"0000"))</x:f>
      </x:c>
      <x:c r="B60" s="174"/>
      <x:c r="C60" s="174" t="str">
        <x:f>IF(B60="","",IFERROR(INDEX('Master Evidence'!$L$4:$L$1459,MATCH(B60,'Master Evidence'!$A$4:$A$1459,0)),""))</x:f>
      </x:c>
      <x:c r="D60" s="174" t="str">
        <x:f>IF(B60="","",IFERROR(INDEX('Master Evidence'!$W$4:$W$1459,MATCH(B60,'Master Evidence'!$A$4:$A$1459,0)),""))</x:f>
      </x:c>
      <x:c r="E60" s="174"/>
      <x:c r="F60" s="174"/>
      <x:c r="G60" s="174"/>
      <x:c r="H60" s="174"/>
      <x:c r="I60" s="174"/>
      <x:c r="J60" s="174"/>
      <x:c r="K60" s="174"/>
      <x:c r="L60" s="174"/>
      <x:c r="M60" s="174"/>
      <x:c r="N60" s="174"/>
      <x:c r="O60" s="174"/>
      <x:c r="P60" s="174"/>
      <x:c r="Q60" s="177"/>
      <x:c r="R60" s="174"/>
    </x:row>
    <x:row r="61">
      <x:c r="A61" s="174" t="str">
        <x:f>IF(B61="","","CL-"&amp;TEXT(ROW()-3,"0000"))</x:f>
      </x:c>
      <x:c r="B61" s="174"/>
      <x:c r="C61" s="174" t="str">
        <x:f>IF(B61="","",IFERROR(INDEX('Master Evidence'!$L$4:$L$1459,MATCH(B61,'Master Evidence'!$A$4:$A$1459,0)),""))</x:f>
      </x:c>
      <x:c r="D61" s="174" t="str">
        <x:f>IF(B61="","",IFERROR(INDEX('Master Evidence'!$W$4:$W$1459,MATCH(B61,'Master Evidence'!$A$4:$A$1459,0)),""))</x:f>
      </x:c>
      <x:c r="E61" s="174"/>
      <x:c r="F61" s="174"/>
      <x:c r="G61" s="174"/>
      <x:c r="H61" s="174"/>
      <x:c r="I61" s="174"/>
      <x:c r="J61" s="174"/>
      <x:c r="K61" s="174"/>
      <x:c r="L61" s="174"/>
      <x:c r="M61" s="174"/>
      <x:c r="N61" s="174"/>
      <x:c r="O61" s="174"/>
      <x:c r="P61" s="174"/>
      <x:c r="Q61" s="177"/>
      <x:c r="R61" s="174"/>
    </x:row>
    <x:row r="62">
      <x:c r="A62" s="174" t="str">
        <x:f>IF(B62="","","CL-"&amp;TEXT(ROW()-3,"0000"))</x:f>
      </x:c>
      <x:c r="B62" s="174"/>
      <x:c r="C62" s="174" t="str">
        <x:f>IF(B62="","",IFERROR(INDEX('Master Evidence'!$L$4:$L$1459,MATCH(B62,'Master Evidence'!$A$4:$A$1459,0)),""))</x:f>
      </x:c>
      <x:c r="D62" s="174" t="str">
        <x:f>IF(B62="","",IFERROR(INDEX('Master Evidence'!$W$4:$W$1459,MATCH(B62,'Master Evidence'!$A$4:$A$1459,0)),""))</x:f>
      </x:c>
      <x:c r="E62" s="174"/>
      <x:c r="F62" s="174"/>
      <x:c r="G62" s="174"/>
      <x:c r="H62" s="174"/>
      <x:c r="I62" s="174"/>
      <x:c r="J62" s="174"/>
      <x:c r="K62" s="174"/>
      <x:c r="L62" s="174"/>
      <x:c r="M62" s="174"/>
      <x:c r="N62" s="174"/>
      <x:c r="O62" s="174"/>
      <x:c r="P62" s="174"/>
      <x:c r="Q62" s="177"/>
      <x:c r="R62" s="174"/>
    </x:row>
    <x:row r="63">
      <x:c r="A63" s="174" t="str">
        <x:f>IF(B63="","","CL-"&amp;TEXT(ROW()-3,"0000"))</x:f>
      </x:c>
      <x:c r="B63" s="174"/>
      <x:c r="C63" s="174" t="str">
        <x:f>IF(B63="","",IFERROR(INDEX('Master Evidence'!$L$4:$L$1459,MATCH(B63,'Master Evidence'!$A$4:$A$1459,0)),""))</x:f>
      </x:c>
      <x:c r="D63" s="174" t="str">
        <x:f>IF(B63="","",IFERROR(INDEX('Master Evidence'!$W$4:$W$1459,MATCH(B63,'Master Evidence'!$A$4:$A$1459,0)),""))</x:f>
      </x:c>
      <x:c r="E63" s="174"/>
      <x:c r="F63" s="174"/>
      <x:c r="G63" s="174"/>
      <x:c r="H63" s="174"/>
      <x:c r="I63" s="174"/>
      <x:c r="J63" s="174"/>
      <x:c r="K63" s="174"/>
      <x:c r="L63" s="174"/>
      <x:c r="M63" s="174"/>
      <x:c r="N63" s="174"/>
      <x:c r="O63" s="174"/>
      <x:c r="P63" s="174"/>
      <x:c r="Q63" s="177"/>
      <x:c r="R63" s="174"/>
    </x:row>
    <x:row r="64">
      <x:c r="A64" s="174" t="str">
        <x:f>IF(B64="","","CL-"&amp;TEXT(ROW()-3,"0000"))</x:f>
      </x:c>
      <x:c r="B64" s="174"/>
      <x:c r="C64" s="174" t="str">
        <x:f>IF(B64="","",IFERROR(INDEX('Master Evidence'!$L$4:$L$1459,MATCH(B64,'Master Evidence'!$A$4:$A$1459,0)),""))</x:f>
      </x:c>
      <x:c r="D64" s="174" t="str">
        <x:f>IF(B64="","",IFERROR(INDEX('Master Evidence'!$W$4:$W$1459,MATCH(B64,'Master Evidence'!$A$4:$A$1459,0)),""))</x:f>
      </x:c>
      <x:c r="E64" s="174"/>
      <x:c r="F64" s="174"/>
      <x:c r="G64" s="174"/>
      <x:c r="H64" s="174"/>
      <x:c r="I64" s="174"/>
      <x:c r="J64" s="174"/>
      <x:c r="K64" s="174"/>
      <x:c r="L64" s="174"/>
      <x:c r="M64" s="174"/>
      <x:c r="N64" s="174"/>
      <x:c r="O64" s="174"/>
      <x:c r="P64" s="174"/>
      <x:c r="Q64" s="177"/>
      <x:c r="R64" s="174"/>
    </x:row>
    <x:row r="65">
      <x:c r="A65" s="174" t="str">
        <x:f>IF(B65="","","CL-"&amp;TEXT(ROW()-3,"0000"))</x:f>
      </x:c>
      <x:c r="B65" s="174"/>
      <x:c r="C65" s="174" t="str">
        <x:f>IF(B65="","",IFERROR(INDEX('Master Evidence'!$L$4:$L$1459,MATCH(B65,'Master Evidence'!$A$4:$A$1459,0)),""))</x:f>
      </x:c>
      <x:c r="D65" s="174" t="str">
        <x:f>IF(B65="","",IFERROR(INDEX('Master Evidence'!$W$4:$W$1459,MATCH(B65,'Master Evidence'!$A$4:$A$1459,0)),""))</x:f>
      </x:c>
      <x:c r="E65" s="174"/>
      <x:c r="F65" s="174"/>
      <x:c r="G65" s="174"/>
      <x:c r="H65" s="174"/>
      <x:c r="I65" s="174"/>
      <x:c r="J65" s="174"/>
      <x:c r="K65" s="174"/>
      <x:c r="L65" s="174"/>
      <x:c r="M65" s="174"/>
      <x:c r="N65" s="174"/>
      <x:c r="O65" s="174"/>
      <x:c r="P65" s="174"/>
      <x:c r="Q65" s="177"/>
      <x:c r="R65" s="174"/>
    </x:row>
    <x:row r="66">
      <x:c r="A66" s="174" t="str">
        <x:f>IF(B66="","","CL-"&amp;TEXT(ROW()-3,"0000"))</x:f>
      </x:c>
      <x:c r="B66" s="174"/>
      <x:c r="C66" s="174" t="str">
        <x:f>IF(B66="","",IFERROR(INDEX('Master Evidence'!$L$4:$L$1459,MATCH(B66,'Master Evidence'!$A$4:$A$1459,0)),""))</x:f>
      </x:c>
      <x:c r="D66" s="174" t="str">
        <x:f>IF(B66="","",IFERROR(INDEX('Master Evidence'!$W$4:$W$1459,MATCH(B66,'Master Evidence'!$A$4:$A$1459,0)),""))</x:f>
      </x:c>
      <x:c r="E66" s="174"/>
      <x:c r="F66" s="174"/>
      <x:c r="G66" s="174"/>
      <x:c r="H66" s="174"/>
      <x:c r="I66" s="174"/>
      <x:c r="J66" s="174"/>
      <x:c r="K66" s="174"/>
      <x:c r="L66" s="174"/>
      <x:c r="M66" s="174"/>
      <x:c r="N66" s="174"/>
      <x:c r="O66" s="174"/>
      <x:c r="P66" s="174"/>
      <x:c r="Q66" s="177"/>
      <x:c r="R66" s="174"/>
    </x:row>
    <x:row r="67">
      <x:c r="A67" s="174" t="str">
        <x:f>IF(B67="","","CL-"&amp;TEXT(ROW()-3,"0000"))</x:f>
      </x:c>
      <x:c r="B67" s="174"/>
      <x:c r="C67" s="174" t="str">
        <x:f>IF(B67="","",IFERROR(INDEX('Master Evidence'!$L$4:$L$1459,MATCH(B67,'Master Evidence'!$A$4:$A$1459,0)),""))</x:f>
      </x:c>
      <x:c r="D67" s="174" t="str">
        <x:f>IF(B67="","",IFERROR(INDEX('Master Evidence'!$W$4:$W$1459,MATCH(B67,'Master Evidence'!$A$4:$A$1459,0)),""))</x:f>
      </x:c>
      <x:c r="E67" s="174"/>
      <x:c r="F67" s="174"/>
      <x:c r="G67" s="174"/>
      <x:c r="H67" s="174"/>
      <x:c r="I67" s="174"/>
      <x:c r="J67" s="174"/>
      <x:c r="K67" s="174"/>
      <x:c r="L67" s="174"/>
      <x:c r="M67" s="174"/>
      <x:c r="N67" s="174"/>
      <x:c r="O67" s="174"/>
      <x:c r="P67" s="174"/>
      <x:c r="Q67" s="177"/>
      <x:c r="R67" s="174"/>
    </x:row>
    <x:row r="68">
      <x:c r="A68" s="174" t="str">
        <x:f>IF(B68="","","CL-"&amp;TEXT(ROW()-3,"0000"))</x:f>
      </x:c>
      <x:c r="B68" s="174"/>
      <x:c r="C68" s="174" t="str">
        <x:f>IF(B68="","",IFERROR(INDEX('Master Evidence'!$L$4:$L$1459,MATCH(B68,'Master Evidence'!$A$4:$A$1459,0)),""))</x:f>
      </x:c>
      <x:c r="D68" s="174" t="str">
        <x:f>IF(B68="","",IFERROR(INDEX('Master Evidence'!$W$4:$W$1459,MATCH(B68,'Master Evidence'!$A$4:$A$1459,0)),""))</x:f>
      </x:c>
      <x:c r="E68" s="174"/>
      <x:c r="F68" s="174"/>
      <x:c r="G68" s="174"/>
      <x:c r="H68" s="174"/>
      <x:c r="I68" s="174"/>
      <x:c r="J68" s="174"/>
      <x:c r="K68" s="174"/>
      <x:c r="L68" s="174"/>
      <x:c r="M68" s="174"/>
      <x:c r="N68" s="174"/>
      <x:c r="O68" s="174"/>
      <x:c r="P68" s="174"/>
      <x:c r="Q68" s="177"/>
      <x:c r="R68" s="174"/>
    </x:row>
    <x:row r="69">
      <x:c r="A69" s="174" t="str">
        <x:f>IF(B69="","","CL-"&amp;TEXT(ROW()-3,"0000"))</x:f>
      </x:c>
      <x:c r="B69" s="174"/>
      <x:c r="C69" s="174" t="str">
        <x:f>IF(B69="","",IFERROR(INDEX('Master Evidence'!$L$4:$L$1459,MATCH(B69,'Master Evidence'!$A$4:$A$1459,0)),""))</x:f>
      </x:c>
      <x:c r="D69" s="174" t="str">
        <x:f>IF(B69="","",IFERROR(INDEX('Master Evidence'!$W$4:$W$1459,MATCH(B69,'Master Evidence'!$A$4:$A$1459,0)),""))</x:f>
      </x:c>
      <x:c r="E69" s="174"/>
      <x:c r="F69" s="174"/>
      <x:c r="G69" s="174"/>
      <x:c r="H69" s="174"/>
      <x:c r="I69" s="174"/>
      <x:c r="J69" s="174"/>
      <x:c r="K69" s="174"/>
      <x:c r="L69" s="174"/>
      <x:c r="M69" s="174"/>
      <x:c r="N69" s="174"/>
      <x:c r="O69" s="174"/>
      <x:c r="P69" s="174"/>
      <x:c r="Q69" s="177"/>
      <x:c r="R69" s="174"/>
    </x:row>
    <x:row r="70">
      <x:c r="A70" s="174" t="str">
        <x:f>IF(B70="","","CL-"&amp;TEXT(ROW()-3,"0000"))</x:f>
      </x:c>
      <x:c r="B70" s="174"/>
      <x:c r="C70" s="174" t="str">
        <x:f>IF(B70="","",IFERROR(INDEX('Master Evidence'!$L$4:$L$1459,MATCH(B70,'Master Evidence'!$A$4:$A$1459,0)),""))</x:f>
      </x:c>
      <x:c r="D70" s="174" t="str">
        <x:f>IF(B70="","",IFERROR(INDEX('Master Evidence'!$W$4:$W$1459,MATCH(B70,'Master Evidence'!$A$4:$A$1459,0)),""))</x:f>
      </x:c>
      <x:c r="E70" s="174"/>
      <x:c r="F70" s="174"/>
      <x:c r="G70" s="174"/>
      <x:c r="H70" s="174"/>
      <x:c r="I70" s="174"/>
      <x:c r="J70" s="174"/>
      <x:c r="K70" s="174"/>
      <x:c r="L70" s="174"/>
      <x:c r="M70" s="174"/>
      <x:c r="N70" s="174"/>
      <x:c r="O70" s="174"/>
      <x:c r="P70" s="174"/>
      <x:c r="Q70" s="177"/>
      <x:c r="R70" s="174"/>
    </x:row>
    <x:row r="71">
      <x:c r="A71" s="174" t="str">
        <x:f>IF(B71="","","CL-"&amp;TEXT(ROW()-3,"0000"))</x:f>
      </x:c>
      <x:c r="B71" s="174"/>
      <x:c r="C71" s="174" t="str">
        <x:f>IF(B71="","",IFERROR(INDEX('Master Evidence'!$L$4:$L$1459,MATCH(B71,'Master Evidence'!$A$4:$A$1459,0)),""))</x:f>
      </x:c>
      <x:c r="D71" s="174" t="str">
        <x:f>IF(B71="","",IFERROR(INDEX('Master Evidence'!$W$4:$W$1459,MATCH(B71,'Master Evidence'!$A$4:$A$1459,0)),""))</x:f>
      </x:c>
      <x:c r="E71" s="174"/>
      <x:c r="F71" s="174"/>
      <x:c r="G71" s="174"/>
      <x:c r="H71" s="174"/>
      <x:c r="I71" s="174"/>
      <x:c r="J71" s="174"/>
      <x:c r="K71" s="174"/>
      <x:c r="L71" s="174"/>
      <x:c r="M71" s="174"/>
      <x:c r="N71" s="174"/>
      <x:c r="O71" s="174"/>
      <x:c r="P71" s="174"/>
      <x:c r="Q71" s="177"/>
      <x:c r="R71" s="174"/>
    </x:row>
    <x:row r="72">
      <x:c r="A72" s="174" t="str">
        <x:f>IF(B72="","","CL-"&amp;TEXT(ROW()-3,"0000"))</x:f>
      </x:c>
      <x:c r="B72" s="174"/>
      <x:c r="C72" s="174" t="str">
        <x:f>IF(B72="","",IFERROR(INDEX('Master Evidence'!$L$4:$L$1459,MATCH(B72,'Master Evidence'!$A$4:$A$1459,0)),""))</x:f>
      </x:c>
      <x:c r="D72" s="174" t="str">
        <x:f>IF(B72="","",IFERROR(INDEX('Master Evidence'!$W$4:$W$1459,MATCH(B72,'Master Evidence'!$A$4:$A$1459,0)),""))</x:f>
      </x:c>
      <x:c r="E72" s="174"/>
      <x:c r="F72" s="174"/>
      <x:c r="G72" s="174"/>
      <x:c r="H72" s="174"/>
      <x:c r="I72" s="174"/>
      <x:c r="J72" s="174"/>
      <x:c r="K72" s="174"/>
      <x:c r="L72" s="174"/>
      <x:c r="M72" s="174"/>
      <x:c r="N72" s="174"/>
      <x:c r="O72" s="174"/>
      <x:c r="P72" s="174"/>
      <x:c r="Q72" s="177"/>
      <x:c r="R72" s="174"/>
    </x:row>
    <x:row r="73">
      <x:c r="A73" s="174" t="str">
        <x:f>IF(B73="","","CL-"&amp;TEXT(ROW()-3,"0000"))</x:f>
      </x:c>
      <x:c r="B73" s="174"/>
      <x:c r="C73" s="174" t="str">
        <x:f>IF(B73="","",IFERROR(INDEX('Master Evidence'!$L$4:$L$1459,MATCH(B73,'Master Evidence'!$A$4:$A$1459,0)),""))</x:f>
      </x:c>
      <x:c r="D73" s="174" t="str">
        <x:f>IF(B73="","",IFERROR(INDEX('Master Evidence'!$W$4:$W$1459,MATCH(B73,'Master Evidence'!$A$4:$A$1459,0)),""))</x:f>
      </x:c>
      <x:c r="E73" s="174"/>
      <x:c r="F73" s="174"/>
      <x:c r="G73" s="174"/>
      <x:c r="H73" s="174"/>
      <x:c r="I73" s="174"/>
      <x:c r="J73" s="174"/>
      <x:c r="K73" s="174"/>
      <x:c r="L73" s="174"/>
      <x:c r="M73" s="174"/>
      <x:c r="N73" s="174"/>
      <x:c r="O73" s="174"/>
      <x:c r="P73" s="174"/>
      <x:c r="Q73" s="177"/>
      <x:c r="R73" s="174"/>
    </x:row>
    <x:row r="74">
      <x:c r="A74" s="174" t="str">
        <x:f>IF(B74="","","CL-"&amp;TEXT(ROW()-3,"0000"))</x:f>
      </x:c>
      <x:c r="B74" s="174"/>
      <x:c r="C74" s="174" t="str">
        <x:f>IF(B74="","",IFERROR(INDEX('Master Evidence'!$L$4:$L$1459,MATCH(B74,'Master Evidence'!$A$4:$A$1459,0)),""))</x:f>
      </x:c>
      <x:c r="D74" s="174" t="str">
        <x:f>IF(B74="","",IFERROR(INDEX('Master Evidence'!$W$4:$W$1459,MATCH(B74,'Master Evidence'!$A$4:$A$1459,0)),""))</x:f>
      </x:c>
      <x:c r="E74" s="174"/>
      <x:c r="F74" s="174"/>
      <x:c r="G74" s="174"/>
      <x:c r="H74" s="174"/>
      <x:c r="I74" s="174"/>
      <x:c r="J74" s="174"/>
      <x:c r="K74" s="174"/>
      <x:c r="L74" s="174"/>
      <x:c r="M74" s="174"/>
      <x:c r="N74" s="174"/>
      <x:c r="O74" s="174"/>
      <x:c r="P74" s="174"/>
      <x:c r="Q74" s="177"/>
      <x:c r="R74" s="174"/>
    </x:row>
    <x:row r="75">
      <x:c r="A75" s="174" t="str">
        <x:f>IF(B75="","","CL-"&amp;TEXT(ROW()-3,"0000"))</x:f>
      </x:c>
      <x:c r="B75" s="174"/>
      <x:c r="C75" s="174" t="str">
        <x:f>IF(B75="","",IFERROR(INDEX('Master Evidence'!$L$4:$L$1459,MATCH(B75,'Master Evidence'!$A$4:$A$1459,0)),""))</x:f>
      </x:c>
      <x:c r="D75" s="174" t="str">
        <x:f>IF(B75="","",IFERROR(INDEX('Master Evidence'!$W$4:$W$1459,MATCH(B75,'Master Evidence'!$A$4:$A$1459,0)),""))</x:f>
      </x:c>
      <x:c r="E75" s="174"/>
      <x:c r="F75" s="174"/>
      <x:c r="G75" s="174"/>
      <x:c r="H75" s="174"/>
      <x:c r="I75" s="174"/>
      <x:c r="J75" s="174"/>
      <x:c r="K75" s="174"/>
      <x:c r="L75" s="174"/>
      <x:c r="M75" s="174"/>
      <x:c r="N75" s="174"/>
      <x:c r="O75" s="174"/>
      <x:c r="P75" s="174"/>
      <x:c r="Q75" s="177"/>
      <x:c r="R75" s="174"/>
    </x:row>
    <x:row r="76">
      <x:c r="A76" s="174" t="str">
        <x:f>IF(B76="","","CL-"&amp;TEXT(ROW()-3,"0000"))</x:f>
      </x:c>
      <x:c r="B76" s="174"/>
      <x:c r="C76" s="174" t="str">
        <x:f>IF(B76="","",IFERROR(INDEX('Master Evidence'!$L$4:$L$1459,MATCH(B76,'Master Evidence'!$A$4:$A$1459,0)),""))</x:f>
      </x:c>
      <x:c r="D76" s="174" t="str">
        <x:f>IF(B76="","",IFERROR(INDEX('Master Evidence'!$W$4:$W$1459,MATCH(B76,'Master Evidence'!$A$4:$A$1459,0)),""))</x:f>
      </x:c>
      <x:c r="E76" s="174"/>
      <x:c r="F76" s="174"/>
      <x:c r="G76" s="174"/>
      <x:c r="H76" s="174"/>
      <x:c r="I76" s="174"/>
      <x:c r="J76" s="174"/>
      <x:c r="K76" s="174"/>
      <x:c r="L76" s="174"/>
      <x:c r="M76" s="174"/>
      <x:c r="N76" s="174"/>
      <x:c r="O76" s="174"/>
      <x:c r="P76" s="174"/>
      <x:c r="Q76" s="177"/>
      <x:c r="R76" s="174"/>
    </x:row>
    <x:row r="77">
      <x:c r="A77" s="174" t="str">
        <x:f>IF(B77="","","CL-"&amp;TEXT(ROW()-3,"0000"))</x:f>
      </x:c>
      <x:c r="B77" s="174"/>
      <x:c r="C77" s="174" t="str">
        <x:f>IF(B77="","",IFERROR(INDEX('Master Evidence'!$L$4:$L$1459,MATCH(B77,'Master Evidence'!$A$4:$A$1459,0)),""))</x:f>
      </x:c>
      <x:c r="D77" s="174" t="str">
        <x:f>IF(B77="","",IFERROR(INDEX('Master Evidence'!$W$4:$W$1459,MATCH(B77,'Master Evidence'!$A$4:$A$1459,0)),""))</x:f>
      </x:c>
      <x:c r="E77" s="174"/>
      <x:c r="F77" s="174"/>
      <x:c r="G77" s="174"/>
      <x:c r="H77" s="174"/>
      <x:c r="I77" s="174"/>
      <x:c r="J77" s="174"/>
      <x:c r="K77" s="174"/>
      <x:c r="L77" s="174"/>
      <x:c r="M77" s="174"/>
      <x:c r="N77" s="174"/>
      <x:c r="O77" s="174"/>
      <x:c r="P77" s="174"/>
      <x:c r="Q77" s="177"/>
      <x:c r="R77" s="174"/>
    </x:row>
    <x:row r="78">
      <x:c r="A78" s="174" t="str">
        <x:f>IF(B78="","","CL-"&amp;TEXT(ROW()-3,"0000"))</x:f>
      </x:c>
      <x:c r="B78" s="174"/>
      <x:c r="C78" s="174" t="str">
        <x:f>IF(B78="","",IFERROR(INDEX('Master Evidence'!$L$4:$L$1459,MATCH(B78,'Master Evidence'!$A$4:$A$1459,0)),""))</x:f>
      </x:c>
      <x:c r="D78" s="174" t="str">
        <x:f>IF(B78="","",IFERROR(INDEX('Master Evidence'!$W$4:$W$1459,MATCH(B78,'Master Evidence'!$A$4:$A$1459,0)),""))</x:f>
      </x:c>
      <x:c r="E78" s="174"/>
      <x:c r="F78" s="174"/>
      <x:c r="G78" s="174"/>
      <x:c r="H78" s="174"/>
      <x:c r="I78" s="174"/>
      <x:c r="J78" s="174"/>
      <x:c r="K78" s="174"/>
      <x:c r="L78" s="174"/>
      <x:c r="M78" s="174"/>
      <x:c r="N78" s="174"/>
      <x:c r="O78" s="174"/>
      <x:c r="P78" s="174"/>
      <x:c r="Q78" s="177"/>
      <x:c r="R78" s="174"/>
    </x:row>
    <x:row r="79">
      <x:c r="A79" s="174" t="str">
        <x:f>IF(B79="","","CL-"&amp;TEXT(ROW()-3,"0000"))</x:f>
      </x:c>
      <x:c r="B79" s="174"/>
      <x:c r="C79" s="174" t="str">
        <x:f>IF(B79="","",IFERROR(INDEX('Master Evidence'!$L$4:$L$1459,MATCH(B79,'Master Evidence'!$A$4:$A$1459,0)),""))</x:f>
      </x:c>
      <x:c r="D79" s="174" t="str">
        <x:f>IF(B79="","",IFERROR(INDEX('Master Evidence'!$W$4:$W$1459,MATCH(B79,'Master Evidence'!$A$4:$A$1459,0)),""))</x:f>
      </x:c>
      <x:c r="E79" s="174"/>
      <x:c r="F79" s="174"/>
      <x:c r="G79" s="174"/>
      <x:c r="H79" s="174"/>
      <x:c r="I79" s="174"/>
      <x:c r="J79" s="174"/>
      <x:c r="K79" s="174"/>
      <x:c r="L79" s="174"/>
      <x:c r="M79" s="174"/>
      <x:c r="N79" s="174"/>
      <x:c r="O79" s="174"/>
      <x:c r="P79" s="174"/>
      <x:c r="Q79" s="177"/>
      <x:c r="R79" s="174"/>
    </x:row>
    <x:row r="80">
      <x:c r="A80" s="174" t="str">
        <x:f>IF(B80="","","CL-"&amp;TEXT(ROW()-3,"0000"))</x:f>
      </x:c>
      <x:c r="B80" s="174"/>
      <x:c r="C80" s="174" t="str">
        <x:f>IF(B80="","",IFERROR(INDEX('Master Evidence'!$L$4:$L$1459,MATCH(B80,'Master Evidence'!$A$4:$A$1459,0)),""))</x:f>
      </x:c>
      <x:c r="D80" s="174" t="str">
        <x:f>IF(B80="","",IFERROR(INDEX('Master Evidence'!$W$4:$W$1459,MATCH(B80,'Master Evidence'!$A$4:$A$1459,0)),""))</x:f>
      </x:c>
      <x:c r="E80" s="174"/>
      <x:c r="F80" s="174"/>
      <x:c r="G80" s="174"/>
      <x:c r="H80" s="174"/>
      <x:c r="I80" s="174"/>
      <x:c r="J80" s="174"/>
      <x:c r="K80" s="174"/>
      <x:c r="L80" s="174"/>
      <x:c r="M80" s="174"/>
      <x:c r="N80" s="174"/>
      <x:c r="O80" s="174"/>
      <x:c r="P80" s="174"/>
      <x:c r="Q80" s="177"/>
      <x:c r="R80" s="174"/>
    </x:row>
    <x:row r="81">
      <x:c r="A81" s="174" t="str">
        <x:f>IF(B81="","","CL-"&amp;TEXT(ROW()-3,"0000"))</x:f>
      </x:c>
      <x:c r="B81" s="174"/>
      <x:c r="C81" s="174" t="str">
        <x:f>IF(B81="","",IFERROR(INDEX('Master Evidence'!$L$4:$L$1459,MATCH(B81,'Master Evidence'!$A$4:$A$1459,0)),""))</x:f>
      </x:c>
      <x:c r="D81" s="174" t="str">
        <x:f>IF(B81="","",IFERROR(INDEX('Master Evidence'!$W$4:$W$1459,MATCH(B81,'Master Evidence'!$A$4:$A$1459,0)),""))</x:f>
      </x:c>
      <x:c r="E81" s="174"/>
      <x:c r="F81" s="174"/>
      <x:c r="G81" s="174"/>
      <x:c r="H81" s="174"/>
      <x:c r="I81" s="174"/>
      <x:c r="J81" s="174"/>
      <x:c r="K81" s="174"/>
      <x:c r="L81" s="174"/>
      <x:c r="M81" s="174"/>
      <x:c r="N81" s="174"/>
      <x:c r="O81" s="174"/>
      <x:c r="P81" s="174"/>
      <x:c r="Q81" s="177"/>
      <x:c r="R81" s="174"/>
    </x:row>
    <x:row r="82">
      <x:c r="A82" s="174" t="str">
        <x:f>IF(B82="","","CL-"&amp;TEXT(ROW()-3,"0000"))</x:f>
      </x:c>
      <x:c r="B82" s="174"/>
      <x:c r="C82" s="174" t="str">
        <x:f>IF(B82="","",IFERROR(INDEX('Master Evidence'!$L$4:$L$1459,MATCH(B82,'Master Evidence'!$A$4:$A$1459,0)),""))</x:f>
      </x:c>
      <x:c r="D82" s="174" t="str">
        <x:f>IF(B82="","",IFERROR(INDEX('Master Evidence'!$W$4:$W$1459,MATCH(B82,'Master Evidence'!$A$4:$A$1459,0)),""))</x:f>
      </x:c>
      <x:c r="E82" s="174"/>
      <x:c r="F82" s="174"/>
      <x:c r="G82" s="174"/>
      <x:c r="H82" s="174"/>
      <x:c r="I82" s="174"/>
      <x:c r="J82" s="174"/>
      <x:c r="K82" s="174"/>
      <x:c r="L82" s="174"/>
      <x:c r="M82" s="174"/>
      <x:c r="N82" s="174"/>
      <x:c r="O82" s="174"/>
      <x:c r="P82" s="174"/>
      <x:c r="Q82" s="177"/>
      <x:c r="R82" s="174"/>
    </x:row>
    <x:row r="83">
      <x:c r="A83" s="174" t="str">
        <x:f>IF(B83="","","CL-"&amp;TEXT(ROW()-3,"0000"))</x:f>
      </x:c>
      <x:c r="B83" s="174"/>
      <x:c r="C83" s="174" t="str">
        <x:f>IF(B83="","",IFERROR(INDEX('Master Evidence'!$L$4:$L$1459,MATCH(B83,'Master Evidence'!$A$4:$A$1459,0)),""))</x:f>
      </x:c>
      <x:c r="D83" s="174" t="str">
        <x:f>IF(B83="","",IFERROR(INDEX('Master Evidence'!$W$4:$W$1459,MATCH(B83,'Master Evidence'!$A$4:$A$1459,0)),""))</x:f>
      </x:c>
      <x:c r="E83" s="174"/>
      <x:c r="F83" s="174"/>
      <x:c r="G83" s="174"/>
      <x:c r="H83" s="174"/>
      <x:c r="I83" s="174"/>
      <x:c r="J83" s="174"/>
      <x:c r="K83" s="174"/>
      <x:c r="L83" s="174"/>
      <x:c r="M83" s="174"/>
      <x:c r="N83" s="174"/>
      <x:c r="O83" s="174"/>
      <x:c r="P83" s="174"/>
      <x:c r="Q83" s="177"/>
      <x:c r="R83" s="174"/>
    </x:row>
    <x:row r="84">
      <x:c r="A84" s="174" t="str">
        <x:f>IF(B84="","","CL-"&amp;TEXT(ROW()-3,"0000"))</x:f>
      </x:c>
      <x:c r="B84" s="174"/>
      <x:c r="C84" s="174" t="str">
        <x:f>IF(B84="","",IFERROR(INDEX('Master Evidence'!$L$4:$L$1459,MATCH(B84,'Master Evidence'!$A$4:$A$1459,0)),""))</x:f>
      </x:c>
      <x:c r="D84" s="174" t="str">
        <x:f>IF(B84="","",IFERROR(INDEX('Master Evidence'!$W$4:$W$1459,MATCH(B84,'Master Evidence'!$A$4:$A$1459,0)),""))</x:f>
      </x:c>
      <x:c r="E84" s="174"/>
      <x:c r="F84" s="174"/>
      <x:c r="G84" s="174"/>
      <x:c r="H84" s="174"/>
      <x:c r="I84" s="174"/>
      <x:c r="J84" s="174"/>
      <x:c r="K84" s="174"/>
      <x:c r="L84" s="174"/>
      <x:c r="M84" s="174"/>
      <x:c r="N84" s="174"/>
      <x:c r="O84" s="174"/>
      <x:c r="P84" s="174"/>
      <x:c r="Q84" s="177"/>
      <x:c r="R84" s="174"/>
    </x:row>
    <x:row r="85">
      <x:c r="A85" s="174" t="str">
        <x:f>IF(B85="","","CL-"&amp;TEXT(ROW()-3,"0000"))</x:f>
      </x:c>
      <x:c r="B85" s="174"/>
      <x:c r="C85" s="174" t="str">
        <x:f>IF(B85="","",IFERROR(INDEX('Master Evidence'!$L$4:$L$1459,MATCH(B85,'Master Evidence'!$A$4:$A$1459,0)),""))</x:f>
      </x:c>
      <x:c r="D85" s="174" t="str">
        <x:f>IF(B85="","",IFERROR(INDEX('Master Evidence'!$W$4:$W$1459,MATCH(B85,'Master Evidence'!$A$4:$A$1459,0)),""))</x:f>
      </x:c>
      <x:c r="E85" s="174"/>
      <x:c r="F85" s="174"/>
      <x:c r="G85" s="174"/>
      <x:c r="H85" s="174"/>
      <x:c r="I85" s="174"/>
      <x:c r="J85" s="174"/>
      <x:c r="K85" s="174"/>
      <x:c r="L85" s="174"/>
      <x:c r="M85" s="174"/>
      <x:c r="N85" s="174"/>
      <x:c r="O85" s="174"/>
      <x:c r="P85" s="174"/>
      <x:c r="Q85" s="177"/>
      <x:c r="R85" s="174"/>
    </x:row>
    <x:row r="86">
      <x:c r="A86" s="174" t="str">
        <x:f>IF(B86="","","CL-"&amp;TEXT(ROW()-3,"0000"))</x:f>
      </x:c>
      <x:c r="B86" s="174"/>
      <x:c r="C86" s="174" t="str">
        <x:f>IF(B86="","",IFERROR(INDEX('Master Evidence'!$L$4:$L$1459,MATCH(B86,'Master Evidence'!$A$4:$A$1459,0)),""))</x:f>
      </x:c>
      <x:c r="D86" s="174" t="str">
        <x:f>IF(B86="","",IFERROR(INDEX('Master Evidence'!$W$4:$W$1459,MATCH(B86,'Master Evidence'!$A$4:$A$1459,0)),""))</x:f>
      </x:c>
      <x:c r="E86" s="174"/>
      <x:c r="F86" s="174"/>
      <x:c r="G86" s="174"/>
      <x:c r="H86" s="174"/>
      <x:c r="I86" s="174"/>
      <x:c r="J86" s="174"/>
      <x:c r="K86" s="174"/>
      <x:c r="L86" s="174"/>
      <x:c r="M86" s="174"/>
      <x:c r="N86" s="174"/>
      <x:c r="O86" s="174"/>
      <x:c r="P86" s="174"/>
      <x:c r="Q86" s="177"/>
      <x:c r="R86" s="174"/>
    </x:row>
    <x:row r="87">
      <x:c r="A87" s="174" t="str">
        <x:f>IF(B87="","","CL-"&amp;TEXT(ROW()-3,"0000"))</x:f>
      </x:c>
      <x:c r="B87" s="174"/>
      <x:c r="C87" s="174" t="str">
        <x:f>IF(B87="","",IFERROR(INDEX('Master Evidence'!$L$4:$L$1459,MATCH(B87,'Master Evidence'!$A$4:$A$1459,0)),""))</x:f>
      </x:c>
      <x:c r="D87" s="174" t="str">
        <x:f>IF(B87="","",IFERROR(INDEX('Master Evidence'!$W$4:$W$1459,MATCH(B87,'Master Evidence'!$A$4:$A$1459,0)),""))</x:f>
      </x:c>
      <x:c r="E87" s="174"/>
      <x:c r="F87" s="174"/>
      <x:c r="G87" s="174"/>
      <x:c r="H87" s="174"/>
      <x:c r="I87" s="174"/>
      <x:c r="J87" s="174"/>
      <x:c r="K87" s="174"/>
      <x:c r="L87" s="174"/>
      <x:c r="M87" s="174"/>
      <x:c r="N87" s="174"/>
      <x:c r="O87" s="174"/>
      <x:c r="P87" s="174"/>
      <x:c r="Q87" s="177"/>
      <x:c r="R87" s="174"/>
    </x:row>
    <x:row r="88">
      <x:c r="A88" s="174" t="str">
        <x:f>IF(B88="","","CL-"&amp;TEXT(ROW()-3,"0000"))</x:f>
      </x:c>
      <x:c r="B88" s="174"/>
      <x:c r="C88" s="174" t="str">
        <x:f>IF(B88="","",IFERROR(INDEX('Master Evidence'!$L$4:$L$1459,MATCH(B88,'Master Evidence'!$A$4:$A$1459,0)),""))</x:f>
      </x:c>
      <x:c r="D88" s="174" t="str">
        <x:f>IF(B88="","",IFERROR(INDEX('Master Evidence'!$W$4:$W$1459,MATCH(B88,'Master Evidence'!$A$4:$A$1459,0)),""))</x:f>
      </x:c>
      <x:c r="E88" s="174"/>
      <x:c r="F88" s="174"/>
      <x:c r="G88" s="174"/>
      <x:c r="H88" s="174"/>
      <x:c r="I88" s="174"/>
      <x:c r="J88" s="174"/>
      <x:c r="K88" s="174"/>
      <x:c r="L88" s="174"/>
      <x:c r="M88" s="174"/>
      <x:c r="N88" s="174"/>
      <x:c r="O88" s="174"/>
      <x:c r="P88" s="174"/>
      <x:c r="Q88" s="177"/>
      <x:c r="R88" s="174"/>
    </x:row>
    <x:row r="89">
      <x:c r="A89" s="174" t="str">
        <x:f>IF(B89="","","CL-"&amp;TEXT(ROW()-3,"0000"))</x:f>
      </x:c>
      <x:c r="B89" s="174"/>
      <x:c r="C89" s="174" t="str">
        <x:f>IF(B89="","",IFERROR(INDEX('Master Evidence'!$L$4:$L$1459,MATCH(B89,'Master Evidence'!$A$4:$A$1459,0)),""))</x:f>
      </x:c>
      <x:c r="D89" s="174" t="str">
        <x:f>IF(B89="","",IFERROR(INDEX('Master Evidence'!$W$4:$W$1459,MATCH(B89,'Master Evidence'!$A$4:$A$1459,0)),""))</x:f>
      </x:c>
      <x:c r="E89" s="174"/>
      <x:c r="F89" s="174"/>
      <x:c r="G89" s="174"/>
      <x:c r="H89" s="174"/>
      <x:c r="I89" s="174"/>
      <x:c r="J89" s="174"/>
      <x:c r="K89" s="174"/>
      <x:c r="L89" s="174"/>
      <x:c r="M89" s="174"/>
      <x:c r="N89" s="174"/>
      <x:c r="O89" s="174"/>
      <x:c r="P89" s="174"/>
      <x:c r="Q89" s="177"/>
      <x:c r="R89" s="174"/>
    </x:row>
    <x:row r="90">
      <x:c r="A90" s="174" t="str">
        <x:f>IF(B90="","","CL-"&amp;TEXT(ROW()-3,"0000"))</x:f>
      </x:c>
      <x:c r="B90" s="174"/>
      <x:c r="C90" s="174" t="str">
        <x:f>IF(B90="","",IFERROR(INDEX('Master Evidence'!$L$4:$L$1459,MATCH(B90,'Master Evidence'!$A$4:$A$1459,0)),""))</x:f>
      </x:c>
      <x:c r="D90" s="174" t="str">
        <x:f>IF(B90="","",IFERROR(INDEX('Master Evidence'!$W$4:$W$1459,MATCH(B90,'Master Evidence'!$A$4:$A$1459,0)),""))</x:f>
      </x:c>
      <x:c r="E90" s="174"/>
      <x:c r="F90" s="174"/>
      <x:c r="G90" s="174"/>
      <x:c r="H90" s="174"/>
      <x:c r="I90" s="174"/>
      <x:c r="J90" s="174"/>
      <x:c r="K90" s="174"/>
      <x:c r="L90" s="174"/>
      <x:c r="M90" s="174"/>
      <x:c r="N90" s="174"/>
      <x:c r="O90" s="174"/>
      <x:c r="P90" s="174"/>
      <x:c r="Q90" s="177"/>
      <x:c r="R90" s="174"/>
    </x:row>
    <x:row r="91">
      <x:c r="A91" s="174" t="str">
        <x:f>IF(B91="","","CL-"&amp;TEXT(ROW()-3,"0000"))</x:f>
      </x:c>
      <x:c r="B91" s="174"/>
      <x:c r="C91" s="174" t="str">
        <x:f>IF(B91="","",IFERROR(INDEX('Master Evidence'!$L$4:$L$1459,MATCH(B91,'Master Evidence'!$A$4:$A$1459,0)),""))</x:f>
      </x:c>
      <x:c r="D91" s="174" t="str">
        <x:f>IF(B91="","",IFERROR(INDEX('Master Evidence'!$W$4:$W$1459,MATCH(B91,'Master Evidence'!$A$4:$A$1459,0)),""))</x:f>
      </x:c>
      <x:c r="E91" s="174"/>
      <x:c r="F91" s="174"/>
      <x:c r="G91" s="174"/>
      <x:c r="H91" s="174"/>
      <x:c r="I91" s="174"/>
      <x:c r="J91" s="174"/>
      <x:c r="K91" s="174"/>
      <x:c r="L91" s="174"/>
      <x:c r="M91" s="174"/>
      <x:c r="N91" s="174"/>
      <x:c r="O91" s="174"/>
      <x:c r="P91" s="174"/>
      <x:c r="Q91" s="177"/>
      <x:c r="R91" s="174"/>
    </x:row>
    <x:row r="92">
      <x:c r="A92" s="174" t="str">
        <x:f>IF(B92="","","CL-"&amp;TEXT(ROW()-3,"0000"))</x:f>
      </x:c>
      <x:c r="B92" s="174"/>
      <x:c r="C92" s="174" t="str">
        <x:f>IF(B92="","",IFERROR(INDEX('Master Evidence'!$L$4:$L$1459,MATCH(B92,'Master Evidence'!$A$4:$A$1459,0)),""))</x:f>
      </x:c>
      <x:c r="D92" s="174" t="str">
        <x:f>IF(B92="","",IFERROR(INDEX('Master Evidence'!$W$4:$W$1459,MATCH(B92,'Master Evidence'!$A$4:$A$1459,0)),""))</x:f>
      </x:c>
      <x:c r="E92" s="174"/>
      <x:c r="F92" s="174"/>
      <x:c r="G92" s="174"/>
      <x:c r="H92" s="174"/>
      <x:c r="I92" s="174"/>
      <x:c r="J92" s="174"/>
      <x:c r="K92" s="174"/>
      <x:c r="L92" s="174"/>
      <x:c r="M92" s="174"/>
      <x:c r="N92" s="174"/>
      <x:c r="O92" s="174"/>
      <x:c r="P92" s="174"/>
      <x:c r="Q92" s="177"/>
      <x:c r="R92" s="174"/>
    </x:row>
    <x:row r="93">
      <x:c r="A93" s="174" t="str">
        <x:f>IF(B93="","","CL-"&amp;TEXT(ROW()-3,"0000"))</x:f>
      </x:c>
      <x:c r="B93" s="174"/>
      <x:c r="C93" s="174" t="str">
        <x:f>IF(B93="","",IFERROR(INDEX('Master Evidence'!$L$4:$L$1459,MATCH(B93,'Master Evidence'!$A$4:$A$1459,0)),""))</x:f>
      </x:c>
      <x:c r="D93" s="174" t="str">
        <x:f>IF(B93="","",IFERROR(INDEX('Master Evidence'!$W$4:$W$1459,MATCH(B93,'Master Evidence'!$A$4:$A$1459,0)),""))</x:f>
      </x:c>
      <x:c r="E93" s="174"/>
      <x:c r="F93" s="174"/>
      <x:c r="G93" s="174"/>
      <x:c r="H93" s="174"/>
      <x:c r="I93" s="174"/>
      <x:c r="J93" s="174"/>
      <x:c r="K93" s="174"/>
      <x:c r="L93" s="174"/>
      <x:c r="M93" s="174"/>
      <x:c r="N93" s="174"/>
      <x:c r="O93" s="174"/>
      <x:c r="P93" s="174"/>
      <x:c r="Q93" s="177"/>
      <x:c r="R93" s="174"/>
    </x:row>
    <x:row r="94">
      <x:c r="A94" s="174" t="str">
        <x:f>IF(B94="","","CL-"&amp;TEXT(ROW()-3,"0000"))</x:f>
      </x:c>
      <x:c r="B94" s="174"/>
      <x:c r="C94" s="174" t="str">
        <x:f>IF(B94="","",IFERROR(INDEX('Master Evidence'!$L$4:$L$1459,MATCH(B94,'Master Evidence'!$A$4:$A$1459,0)),""))</x:f>
      </x:c>
      <x:c r="D94" s="174" t="str">
        <x:f>IF(B94="","",IFERROR(INDEX('Master Evidence'!$W$4:$W$1459,MATCH(B94,'Master Evidence'!$A$4:$A$1459,0)),""))</x:f>
      </x:c>
      <x:c r="E94" s="174"/>
      <x:c r="F94" s="174"/>
      <x:c r="G94" s="174"/>
      <x:c r="H94" s="174"/>
      <x:c r="I94" s="174"/>
      <x:c r="J94" s="174"/>
      <x:c r="K94" s="174"/>
      <x:c r="L94" s="174"/>
      <x:c r="M94" s="174"/>
      <x:c r="N94" s="174"/>
      <x:c r="O94" s="174"/>
      <x:c r="P94" s="174"/>
      <x:c r="Q94" s="177"/>
      <x:c r="R94" s="174"/>
    </x:row>
    <x:row r="95">
      <x:c r="A95" s="174" t="str">
        <x:f>IF(B95="","","CL-"&amp;TEXT(ROW()-3,"0000"))</x:f>
      </x:c>
      <x:c r="B95" s="174"/>
      <x:c r="C95" s="174" t="str">
        <x:f>IF(B95="","",IFERROR(INDEX('Master Evidence'!$L$4:$L$1459,MATCH(B95,'Master Evidence'!$A$4:$A$1459,0)),""))</x:f>
      </x:c>
      <x:c r="D95" s="174" t="str">
        <x:f>IF(B95="","",IFERROR(INDEX('Master Evidence'!$W$4:$W$1459,MATCH(B95,'Master Evidence'!$A$4:$A$1459,0)),""))</x:f>
      </x:c>
      <x:c r="E95" s="174"/>
      <x:c r="F95" s="174"/>
      <x:c r="G95" s="174"/>
      <x:c r="H95" s="174"/>
      <x:c r="I95" s="174"/>
      <x:c r="J95" s="174"/>
      <x:c r="K95" s="174"/>
      <x:c r="L95" s="174"/>
      <x:c r="M95" s="174"/>
      <x:c r="N95" s="174"/>
      <x:c r="O95" s="174"/>
      <x:c r="P95" s="174"/>
      <x:c r="Q95" s="177"/>
      <x:c r="R95" s="174"/>
    </x:row>
    <x:row r="96">
      <x:c r="A96" s="174" t="str">
        <x:f>IF(B96="","","CL-"&amp;TEXT(ROW()-3,"0000"))</x:f>
      </x:c>
      <x:c r="B96" s="174"/>
      <x:c r="C96" s="174" t="str">
        <x:f>IF(B96="","",IFERROR(INDEX('Master Evidence'!$L$4:$L$1459,MATCH(B96,'Master Evidence'!$A$4:$A$1459,0)),""))</x:f>
      </x:c>
      <x:c r="D96" s="174" t="str">
        <x:f>IF(B96="","",IFERROR(INDEX('Master Evidence'!$W$4:$W$1459,MATCH(B96,'Master Evidence'!$A$4:$A$1459,0)),""))</x:f>
      </x:c>
      <x:c r="E96" s="174"/>
      <x:c r="F96" s="174"/>
      <x:c r="G96" s="174"/>
      <x:c r="H96" s="174"/>
      <x:c r="I96" s="174"/>
      <x:c r="J96" s="174"/>
      <x:c r="K96" s="174"/>
      <x:c r="L96" s="174"/>
      <x:c r="M96" s="174"/>
      <x:c r="N96" s="174"/>
      <x:c r="O96" s="174"/>
      <x:c r="P96" s="174"/>
      <x:c r="Q96" s="177"/>
      <x:c r="R96" s="174"/>
    </x:row>
    <x:row r="97">
      <x:c r="A97" s="174" t="str">
        <x:f>IF(B97="","","CL-"&amp;TEXT(ROW()-3,"0000"))</x:f>
      </x:c>
      <x:c r="B97" s="174"/>
      <x:c r="C97" s="174" t="str">
        <x:f>IF(B97="","",IFERROR(INDEX('Master Evidence'!$L$4:$L$1459,MATCH(B97,'Master Evidence'!$A$4:$A$1459,0)),""))</x:f>
      </x:c>
      <x:c r="D97" s="174" t="str">
        <x:f>IF(B97="","",IFERROR(INDEX('Master Evidence'!$W$4:$W$1459,MATCH(B97,'Master Evidence'!$A$4:$A$1459,0)),""))</x:f>
      </x:c>
      <x:c r="E97" s="174"/>
      <x:c r="F97" s="174"/>
      <x:c r="G97" s="174"/>
      <x:c r="H97" s="174"/>
      <x:c r="I97" s="174"/>
      <x:c r="J97" s="174"/>
      <x:c r="K97" s="174"/>
      <x:c r="L97" s="174"/>
      <x:c r="M97" s="174"/>
      <x:c r="N97" s="174"/>
      <x:c r="O97" s="174"/>
      <x:c r="P97" s="174"/>
      <x:c r="Q97" s="177"/>
      <x:c r="R97" s="174"/>
    </x:row>
    <x:row r="98">
      <x:c r="A98" s="174" t="str">
        <x:f>IF(B98="","","CL-"&amp;TEXT(ROW()-3,"0000"))</x:f>
      </x:c>
      <x:c r="B98" s="174"/>
      <x:c r="C98" s="174" t="str">
        <x:f>IF(B98="","",IFERROR(INDEX('Master Evidence'!$L$4:$L$1459,MATCH(B98,'Master Evidence'!$A$4:$A$1459,0)),""))</x:f>
      </x:c>
      <x:c r="D98" s="174" t="str">
        <x:f>IF(B98="","",IFERROR(INDEX('Master Evidence'!$W$4:$W$1459,MATCH(B98,'Master Evidence'!$A$4:$A$1459,0)),""))</x:f>
      </x:c>
      <x:c r="E98" s="174"/>
      <x:c r="F98" s="174"/>
      <x:c r="G98" s="174"/>
      <x:c r="H98" s="174"/>
      <x:c r="I98" s="174"/>
      <x:c r="J98" s="174"/>
      <x:c r="K98" s="174"/>
      <x:c r="L98" s="174"/>
      <x:c r="M98" s="174"/>
      <x:c r="N98" s="174"/>
      <x:c r="O98" s="174"/>
      <x:c r="P98" s="174"/>
      <x:c r="Q98" s="177"/>
      <x:c r="R98" s="174"/>
    </x:row>
    <x:row r="99">
      <x:c r="A99" s="174" t="str">
        <x:f>IF(B99="","","CL-"&amp;TEXT(ROW()-3,"0000"))</x:f>
      </x:c>
      <x:c r="B99" s="174"/>
      <x:c r="C99" s="174" t="str">
        <x:f>IF(B99="","",IFERROR(INDEX('Master Evidence'!$L$4:$L$1459,MATCH(B99,'Master Evidence'!$A$4:$A$1459,0)),""))</x:f>
      </x:c>
      <x:c r="D99" s="174" t="str">
        <x:f>IF(B99="","",IFERROR(INDEX('Master Evidence'!$W$4:$W$1459,MATCH(B99,'Master Evidence'!$A$4:$A$1459,0)),""))</x:f>
      </x:c>
      <x:c r="E99" s="174"/>
      <x:c r="F99" s="174"/>
      <x:c r="G99" s="174"/>
      <x:c r="H99" s="174"/>
      <x:c r="I99" s="174"/>
      <x:c r="J99" s="174"/>
      <x:c r="K99" s="174"/>
      <x:c r="L99" s="174"/>
      <x:c r="M99" s="174"/>
      <x:c r="N99" s="174"/>
      <x:c r="O99" s="174"/>
      <x:c r="P99" s="174"/>
      <x:c r="Q99" s="177"/>
      <x:c r="R99" s="174"/>
    </x:row>
    <x:row r="100">
      <x:c r="A100" s="174" t="str">
        <x:f>IF(B100="","","CL-"&amp;TEXT(ROW()-3,"0000"))</x:f>
      </x:c>
      <x:c r="B100" s="174"/>
      <x:c r="C100" s="174" t="str">
        <x:f>IF(B100="","",IFERROR(INDEX('Master Evidence'!$L$4:$L$1459,MATCH(B100,'Master Evidence'!$A$4:$A$1459,0)),""))</x:f>
      </x:c>
      <x:c r="D100" s="174" t="str">
        <x:f>IF(B100="","",IFERROR(INDEX('Master Evidence'!$W$4:$W$1459,MATCH(B100,'Master Evidence'!$A$4:$A$1459,0)),""))</x:f>
      </x:c>
      <x:c r="E100" s="174"/>
      <x:c r="F100" s="174"/>
      <x:c r="G100" s="174"/>
      <x:c r="H100" s="174"/>
      <x:c r="I100" s="174"/>
      <x:c r="J100" s="174"/>
      <x:c r="K100" s="174"/>
      <x:c r="L100" s="174"/>
      <x:c r="M100" s="174"/>
      <x:c r="N100" s="174"/>
      <x:c r="O100" s="174"/>
      <x:c r="P100" s="174"/>
      <x:c r="Q100" s="177"/>
      <x:c r="R100" s="174"/>
    </x:row>
    <x:row r="101">
      <x:c r="A101" s="174" t="str">
        <x:f>IF(B101="","","CL-"&amp;TEXT(ROW()-3,"0000"))</x:f>
      </x:c>
      <x:c r="B101" s="174"/>
      <x:c r="C101" s="174" t="str">
        <x:f>IF(B101="","",IFERROR(INDEX('Master Evidence'!$L$4:$L$1459,MATCH(B101,'Master Evidence'!$A$4:$A$1459,0)),""))</x:f>
      </x:c>
      <x:c r="D101" s="174" t="str">
        <x:f>IF(B101="","",IFERROR(INDEX('Master Evidence'!$W$4:$W$1459,MATCH(B101,'Master Evidence'!$A$4:$A$1459,0)),""))</x:f>
      </x:c>
      <x:c r="E101" s="174"/>
      <x:c r="F101" s="174"/>
      <x:c r="G101" s="174"/>
      <x:c r="H101" s="174"/>
      <x:c r="I101" s="174"/>
      <x:c r="J101" s="174"/>
      <x:c r="K101" s="174"/>
      <x:c r="L101" s="174"/>
      <x:c r="M101" s="174"/>
      <x:c r="N101" s="174"/>
      <x:c r="O101" s="174"/>
      <x:c r="P101" s="174"/>
      <x:c r="Q101" s="177"/>
      <x:c r="R101" s="174"/>
    </x:row>
    <x:row r="102">
      <x:c r="A102" s="174" t="str">
        <x:f>IF(B102="","","CL-"&amp;TEXT(ROW()-3,"0000"))</x:f>
      </x:c>
      <x:c r="B102" s="174"/>
      <x:c r="C102" s="174" t="str">
        <x:f>IF(B102="","",IFERROR(INDEX('Master Evidence'!$L$4:$L$1459,MATCH(B102,'Master Evidence'!$A$4:$A$1459,0)),""))</x:f>
      </x:c>
      <x:c r="D102" s="174" t="str">
        <x:f>IF(B102="","",IFERROR(INDEX('Master Evidence'!$W$4:$W$1459,MATCH(B102,'Master Evidence'!$A$4:$A$1459,0)),""))</x:f>
      </x:c>
      <x:c r="E102" s="174"/>
      <x:c r="F102" s="174"/>
      <x:c r="G102" s="174"/>
      <x:c r="H102" s="174"/>
      <x:c r="I102" s="174"/>
      <x:c r="J102" s="174"/>
      <x:c r="K102" s="174"/>
      <x:c r="L102" s="174"/>
      <x:c r="M102" s="174"/>
      <x:c r="N102" s="174"/>
      <x:c r="O102" s="174"/>
      <x:c r="P102" s="174"/>
      <x:c r="Q102" s="177"/>
      <x:c r="R102" s="174"/>
    </x:row>
    <x:row r="103">
      <x:c r="A103" s="174" t="str">
        <x:f>IF(B103="","","CL-"&amp;TEXT(ROW()-3,"0000"))</x:f>
      </x:c>
      <x:c r="B103" s="174"/>
      <x:c r="C103" s="174" t="str">
        <x:f>IF(B103="","",IFERROR(INDEX('Master Evidence'!$L$4:$L$1459,MATCH(B103,'Master Evidence'!$A$4:$A$1459,0)),""))</x:f>
      </x:c>
      <x:c r="D103" s="174" t="str">
        <x:f>IF(B103="","",IFERROR(INDEX('Master Evidence'!$W$4:$W$1459,MATCH(B103,'Master Evidence'!$A$4:$A$1459,0)),""))</x:f>
      </x:c>
      <x:c r="E103" s="174"/>
      <x:c r="F103" s="174"/>
      <x:c r="G103" s="174"/>
      <x:c r="H103" s="174"/>
      <x:c r="I103" s="174"/>
      <x:c r="J103" s="174"/>
      <x:c r="K103" s="174"/>
      <x:c r="L103" s="174"/>
      <x:c r="M103" s="174"/>
      <x:c r="N103" s="174"/>
      <x:c r="O103" s="174"/>
      <x:c r="P103" s="174"/>
      <x:c r="Q103" s="177"/>
      <x:c r="R103" s="174"/>
    </x:row>
    <x:row r="104">
      <x:c r="A104" s="174" t="str">
        <x:f>IF(B104="","","CL-"&amp;TEXT(ROW()-3,"0000"))</x:f>
      </x:c>
      <x:c r="B104" s="174"/>
      <x:c r="C104" s="174" t="str">
        <x:f>IF(B104="","",IFERROR(INDEX('Master Evidence'!$L$4:$L$1459,MATCH(B104,'Master Evidence'!$A$4:$A$1459,0)),""))</x:f>
      </x:c>
      <x:c r="D104" s="174" t="str">
        <x:f>IF(B104="","",IFERROR(INDEX('Master Evidence'!$W$4:$W$1459,MATCH(B104,'Master Evidence'!$A$4:$A$1459,0)),""))</x:f>
      </x:c>
      <x:c r="E104" s="174"/>
      <x:c r="F104" s="174"/>
      <x:c r="G104" s="174"/>
      <x:c r="H104" s="174"/>
      <x:c r="I104" s="174"/>
      <x:c r="J104" s="174"/>
      <x:c r="K104" s="174"/>
      <x:c r="L104" s="174"/>
      <x:c r="M104" s="174"/>
      <x:c r="N104" s="174"/>
      <x:c r="O104" s="174"/>
      <x:c r="P104" s="174"/>
      <x:c r="Q104" s="177"/>
      <x:c r="R104" s="174"/>
    </x:row>
    <x:row r="105">
      <x:c r="A105" s="174" t="str">
        <x:f>IF(B105="","","CL-"&amp;TEXT(ROW()-3,"0000"))</x:f>
      </x:c>
      <x:c r="B105" s="174"/>
      <x:c r="C105" s="174" t="str">
        <x:f>IF(B105="","",IFERROR(INDEX('Master Evidence'!$L$4:$L$1459,MATCH(B105,'Master Evidence'!$A$4:$A$1459,0)),""))</x:f>
      </x:c>
      <x:c r="D105" s="174" t="str">
        <x:f>IF(B105="","",IFERROR(INDEX('Master Evidence'!$W$4:$W$1459,MATCH(B105,'Master Evidence'!$A$4:$A$1459,0)),""))</x:f>
      </x:c>
      <x:c r="E105" s="174"/>
      <x:c r="F105" s="174"/>
      <x:c r="G105" s="174"/>
      <x:c r="H105" s="174"/>
      <x:c r="I105" s="174"/>
      <x:c r="J105" s="174"/>
      <x:c r="K105" s="174"/>
      <x:c r="L105" s="174"/>
      <x:c r="M105" s="174"/>
      <x:c r="N105" s="174"/>
      <x:c r="O105" s="174"/>
      <x:c r="P105" s="174"/>
      <x:c r="Q105" s="177"/>
      <x:c r="R105" s="174"/>
    </x:row>
    <x:row r="106">
      <x:c r="A106" s="174" t="str">
        <x:f>IF(B106="","","CL-"&amp;TEXT(ROW()-3,"0000"))</x:f>
      </x:c>
      <x:c r="B106" s="174"/>
      <x:c r="C106" s="174" t="str">
        <x:f>IF(B106="","",IFERROR(INDEX('Master Evidence'!$L$4:$L$1459,MATCH(B106,'Master Evidence'!$A$4:$A$1459,0)),""))</x:f>
      </x:c>
      <x:c r="D106" s="174" t="str">
        <x:f>IF(B106="","",IFERROR(INDEX('Master Evidence'!$W$4:$W$1459,MATCH(B106,'Master Evidence'!$A$4:$A$1459,0)),""))</x:f>
      </x:c>
      <x:c r="E106" s="174"/>
      <x:c r="F106" s="174"/>
      <x:c r="G106" s="174"/>
      <x:c r="H106" s="174"/>
      <x:c r="I106" s="174"/>
      <x:c r="J106" s="174"/>
      <x:c r="K106" s="174"/>
      <x:c r="L106" s="174"/>
      <x:c r="M106" s="174"/>
      <x:c r="N106" s="174"/>
      <x:c r="O106" s="174"/>
      <x:c r="P106" s="174"/>
      <x:c r="Q106" s="177"/>
      <x:c r="R106" s="174"/>
    </x:row>
    <x:row r="107">
      <x:c r="A107" s="174" t="str">
        <x:f>IF(B107="","","CL-"&amp;TEXT(ROW()-3,"0000"))</x:f>
      </x:c>
      <x:c r="B107" s="174"/>
      <x:c r="C107" s="174" t="str">
        <x:f>IF(B107="","",IFERROR(INDEX('Master Evidence'!$L$4:$L$1459,MATCH(B107,'Master Evidence'!$A$4:$A$1459,0)),""))</x:f>
      </x:c>
      <x:c r="D107" s="174" t="str">
        <x:f>IF(B107="","",IFERROR(INDEX('Master Evidence'!$W$4:$W$1459,MATCH(B107,'Master Evidence'!$A$4:$A$1459,0)),""))</x:f>
      </x:c>
      <x:c r="E107" s="174"/>
      <x:c r="F107" s="174"/>
      <x:c r="G107" s="174"/>
      <x:c r="H107" s="174"/>
      <x:c r="I107" s="174"/>
      <x:c r="J107" s="174"/>
      <x:c r="K107" s="174"/>
      <x:c r="L107" s="174"/>
      <x:c r="M107" s="174"/>
      <x:c r="N107" s="174"/>
      <x:c r="O107" s="174"/>
      <x:c r="P107" s="174"/>
      <x:c r="Q107" s="177"/>
      <x:c r="R107" s="174"/>
    </x:row>
    <x:row r="108">
      <x:c r="A108" s="174" t="str">
        <x:f>IF(B108="","","CL-"&amp;TEXT(ROW()-3,"0000"))</x:f>
      </x:c>
      <x:c r="B108" s="174"/>
      <x:c r="C108" s="174" t="str">
        <x:f>IF(B108="","",IFERROR(INDEX('Master Evidence'!$L$4:$L$1459,MATCH(B108,'Master Evidence'!$A$4:$A$1459,0)),""))</x:f>
      </x:c>
      <x:c r="D108" s="174" t="str">
        <x:f>IF(B108="","",IFERROR(INDEX('Master Evidence'!$W$4:$W$1459,MATCH(B108,'Master Evidence'!$A$4:$A$1459,0)),""))</x:f>
      </x:c>
      <x:c r="E108" s="174"/>
      <x:c r="F108" s="174"/>
      <x:c r="G108" s="174"/>
      <x:c r="H108" s="174"/>
      <x:c r="I108" s="174"/>
      <x:c r="J108" s="174"/>
      <x:c r="K108" s="174"/>
      <x:c r="L108" s="174"/>
      <x:c r="M108" s="174"/>
      <x:c r="N108" s="174"/>
      <x:c r="O108" s="174"/>
      <x:c r="P108" s="174"/>
      <x:c r="Q108" s="177"/>
      <x:c r="R108" s="174"/>
    </x:row>
    <x:row r="109">
      <x:c r="A109" s="174" t="str">
        <x:f>IF(B109="","","CL-"&amp;TEXT(ROW()-3,"0000"))</x:f>
      </x:c>
      <x:c r="B109" s="174"/>
      <x:c r="C109" s="174" t="str">
        <x:f>IF(B109="","",IFERROR(INDEX('Master Evidence'!$L$4:$L$1459,MATCH(B109,'Master Evidence'!$A$4:$A$1459,0)),""))</x:f>
      </x:c>
      <x:c r="D109" s="174" t="str">
        <x:f>IF(B109="","",IFERROR(INDEX('Master Evidence'!$W$4:$W$1459,MATCH(B109,'Master Evidence'!$A$4:$A$1459,0)),""))</x:f>
      </x:c>
      <x:c r="E109" s="174"/>
      <x:c r="F109" s="174"/>
      <x:c r="G109" s="174"/>
      <x:c r="H109" s="174"/>
      <x:c r="I109" s="174"/>
      <x:c r="J109" s="174"/>
      <x:c r="K109" s="174"/>
      <x:c r="L109" s="174"/>
      <x:c r="M109" s="174"/>
      <x:c r="N109" s="174"/>
      <x:c r="O109" s="174"/>
      <x:c r="P109" s="174"/>
      <x:c r="Q109" s="177"/>
      <x:c r="R109" s="174"/>
    </x:row>
    <x:row r="110">
      <x:c r="A110" s="174" t="str">
        <x:f>IF(B110="","","CL-"&amp;TEXT(ROW()-3,"0000"))</x:f>
      </x:c>
      <x:c r="B110" s="174"/>
      <x:c r="C110" s="174" t="str">
        <x:f>IF(B110="","",IFERROR(INDEX('Master Evidence'!$L$4:$L$1459,MATCH(B110,'Master Evidence'!$A$4:$A$1459,0)),""))</x:f>
      </x:c>
      <x:c r="D110" s="174" t="str">
        <x:f>IF(B110="","",IFERROR(INDEX('Master Evidence'!$W$4:$W$1459,MATCH(B110,'Master Evidence'!$A$4:$A$1459,0)),""))</x:f>
      </x:c>
      <x:c r="E110" s="174"/>
      <x:c r="F110" s="174"/>
      <x:c r="G110" s="174"/>
      <x:c r="H110" s="174"/>
      <x:c r="I110" s="174"/>
      <x:c r="J110" s="174"/>
      <x:c r="K110" s="174"/>
      <x:c r="L110" s="174"/>
      <x:c r="M110" s="174"/>
      <x:c r="N110" s="174"/>
      <x:c r="O110" s="174"/>
      <x:c r="P110" s="174"/>
      <x:c r="Q110" s="177"/>
      <x:c r="R110" s="174"/>
    </x:row>
    <x:row r="111">
      <x:c r="A111" s="174" t="str">
        <x:f>IF(B111="","","CL-"&amp;TEXT(ROW()-3,"0000"))</x:f>
      </x:c>
      <x:c r="B111" s="174"/>
      <x:c r="C111" s="174" t="str">
        <x:f>IF(B111="","",IFERROR(INDEX('Master Evidence'!$L$4:$L$1459,MATCH(B111,'Master Evidence'!$A$4:$A$1459,0)),""))</x:f>
      </x:c>
      <x:c r="D111" s="174" t="str">
        <x:f>IF(B111="","",IFERROR(INDEX('Master Evidence'!$W$4:$W$1459,MATCH(B111,'Master Evidence'!$A$4:$A$1459,0)),""))</x:f>
      </x:c>
      <x:c r="E111" s="174"/>
      <x:c r="F111" s="174"/>
      <x:c r="G111" s="174"/>
      <x:c r="H111" s="174"/>
      <x:c r="I111" s="174"/>
      <x:c r="J111" s="174"/>
      <x:c r="K111" s="174"/>
      <x:c r="L111" s="174"/>
      <x:c r="M111" s="174"/>
      <x:c r="N111" s="174"/>
      <x:c r="O111" s="174"/>
      <x:c r="P111" s="174"/>
      <x:c r="Q111" s="177"/>
      <x:c r="R111" s="174"/>
    </x:row>
    <x:row r="112">
      <x:c r="A112" s="174" t="str">
        <x:f>IF(B112="","","CL-"&amp;TEXT(ROW()-3,"0000"))</x:f>
      </x:c>
      <x:c r="B112" s="174"/>
      <x:c r="C112" s="174" t="str">
        <x:f>IF(B112="","",IFERROR(INDEX('Master Evidence'!$L$4:$L$1459,MATCH(B112,'Master Evidence'!$A$4:$A$1459,0)),""))</x:f>
      </x:c>
      <x:c r="D112" s="174" t="str">
        <x:f>IF(B112="","",IFERROR(INDEX('Master Evidence'!$W$4:$W$1459,MATCH(B112,'Master Evidence'!$A$4:$A$1459,0)),""))</x:f>
      </x:c>
      <x:c r="E112" s="174"/>
      <x:c r="F112" s="174"/>
      <x:c r="G112" s="174"/>
      <x:c r="H112" s="174"/>
      <x:c r="I112" s="174"/>
      <x:c r="J112" s="174"/>
      <x:c r="K112" s="174"/>
      <x:c r="L112" s="174"/>
      <x:c r="M112" s="174"/>
      <x:c r="N112" s="174"/>
      <x:c r="O112" s="174"/>
      <x:c r="P112" s="174"/>
      <x:c r="Q112" s="177"/>
      <x:c r="R112" s="174"/>
    </x:row>
    <x:row r="113">
      <x:c r="A113" s="174" t="str">
        <x:f>IF(B113="","","CL-"&amp;TEXT(ROW()-3,"0000"))</x:f>
      </x:c>
      <x:c r="B113" s="174"/>
      <x:c r="C113" s="174" t="str">
        <x:f>IF(B113="","",IFERROR(INDEX('Master Evidence'!$L$4:$L$1459,MATCH(B113,'Master Evidence'!$A$4:$A$1459,0)),""))</x:f>
      </x:c>
      <x:c r="D113" s="174" t="str">
        <x:f>IF(B113="","",IFERROR(INDEX('Master Evidence'!$W$4:$W$1459,MATCH(B113,'Master Evidence'!$A$4:$A$1459,0)),""))</x:f>
      </x:c>
      <x:c r="E113" s="174"/>
      <x:c r="F113" s="174"/>
      <x:c r="G113" s="174"/>
      <x:c r="H113" s="174"/>
      <x:c r="I113" s="174"/>
      <x:c r="J113" s="174"/>
      <x:c r="K113" s="174"/>
      <x:c r="L113" s="174"/>
      <x:c r="M113" s="174"/>
      <x:c r="N113" s="174"/>
      <x:c r="O113" s="174"/>
      <x:c r="P113" s="174"/>
      <x:c r="Q113" s="177"/>
      <x:c r="R113" s="174"/>
    </x:row>
    <x:row r="114">
      <x:c r="A114" s="174" t="str">
        <x:f>IF(B114="","","CL-"&amp;TEXT(ROW()-3,"0000"))</x:f>
      </x:c>
      <x:c r="B114" s="174"/>
      <x:c r="C114" s="174" t="str">
        <x:f>IF(B114="","",IFERROR(INDEX('Master Evidence'!$L$4:$L$1459,MATCH(B114,'Master Evidence'!$A$4:$A$1459,0)),""))</x:f>
      </x:c>
      <x:c r="D114" s="174" t="str">
        <x:f>IF(B114="","",IFERROR(INDEX('Master Evidence'!$W$4:$W$1459,MATCH(B114,'Master Evidence'!$A$4:$A$1459,0)),""))</x:f>
      </x:c>
      <x:c r="E114" s="174"/>
      <x:c r="F114" s="174"/>
      <x:c r="G114" s="174"/>
      <x:c r="H114" s="174"/>
      <x:c r="I114" s="174"/>
      <x:c r="J114" s="174"/>
      <x:c r="K114" s="174"/>
      <x:c r="L114" s="174"/>
      <x:c r="M114" s="174"/>
      <x:c r="N114" s="174"/>
      <x:c r="O114" s="174"/>
      <x:c r="P114" s="174"/>
      <x:c r="Q114" s="177"/>
      <x:c r="R114" s="174"/>
    </x:row>
    <x:row r="115">
      <x:c r="A115" s="174" t="str">
        <x:f>IF(B115="","","CL-"&amp;TEXT(ROW()-3,"0000"))</x:f>
      </x:c>
      <x:c r="B115" s="174"/>
      <x:c r="C115" s="174" t="str">
        <x:f>IF(B115="","",IFERROR(INDEX('Master Evidence'!$L$4:$L$1459,MATCH(B115,'Master Evidence'!$A$4:$A$1459,0)),""))</x:f>
      </x:c>
      <x:c r="D115" s="174" t="str">
        <x:f>IF(B115="","",IFERROR(INDEX('Master Evidence'!$W$4:$W$1459,MATCH(B115,'Master Evidence'!$A$4:$A$1459,0)),""))</x:f>
      </x:c>
      <x:c r="E115" s="174"/>
      <x:c r="F115" s="174"/>
      <x:c r="G115" s="174"/>
      <x:c r="H115" s="174"/>
      <x:c r="I115" s="174"/>
      <x:c r="J115" s="174"/>
      <x:c r="K115" s="174"/>
      <x:c r="L115" s="174"/>
      <x:c r="M115" s="174"/>
      <x:c r="N115" s="174"/>
      <x:c r="O115" s="174"/>
      <x:c r="P115" s="174"/>
      <x:c r="Q115" s="177"/>
      <x:c r="R115" s="174"/>
    </x:row>
    <x:row r="116">
      <x:c r="A116" s="174" t="str">
        <x:f>IF(B116="","","CL-"&amp;TEXT(ROW()-3,"0000"))</x:f>
      </x:c>
      <x:c r="B116" s="174"/>
      <x:c r="C116" s="174" t="str">
        <x:f>IF(B116="","",IFERROR(INDEX('Master Evidence'!$L$4:$L$1459,MATCH(B116,'Master Evidence'!$A$4:$A$1459,0)),""))</x:f>
      </x:c>
      <x:c r="D116" s="174" t="str">
        <x:f>IF(B116="","",IFERROR(INDEX('Master Evidence'!$W$4:$W$1459,MATCH(B116,'Master Evidence'!$A$4:$A$1459,0)),""))</x:f>
      </x:c>
      <x:c r="E116" s="174"/>
      <x:c r="F116" s="174"/>
      <x:c r="G116" s="174"/>
      <x:c r="H116" s="174"/>
      <x:c r="I116" s="174"/>
      <x:c r="J116" s="174"/>
      <x:c r="K116" s="174"/>
      <x:c r="L116" s="174"/>
      <x:c r="M116" s="174"/>
      <x:c r="N116" s="174"/>
      <x:c r="O116" s="174"/>
      <x:c r="P116" s="174"/>
      <x:c r="Q116" s="177"/>
      <x:c r="R116" s="174"/>
    </x:row>
    <x:row r="117">
      <x:c r="A117" s="174" t="str">
        <x:f>IF(B117="","","CL-"&amp;TEXT(ROW()-3,"0000"))</x:f>
      </x:c>
      <x:c r="B117" s="174"/>
      <x:c r="C117" s="174" t="str">
        <x:f>IF(B117="","",IFERROR(INDEX('Master Evidence'!$L$4:$L$1459,MATCH(B117,'Master Evidence'!$A$4:$A$1459,0)),""))</x:f>
      </x:c>
      <x:c r="D117" s="174" t="str">
        <x:f>IF(B117="","",IFERROR(INDEX('Master Evidence'!$W$4:$W$1459,MATCH(B117,'Master Evidence'!$A$4:$A$1459,0)),""))</x:f>
      </x:c>
      <x:c r="E117" s="174"/>
      <x:c r="F117" s="174"/>
      <x:c r="G117" s="174"/>
      <x:c r="H117" s="174"/>
      <x:c r="I117" s="174"/>
      <x:c r="J117" s="174"/>
      <x:c r="K117" s="174"/>
      <x:c r="L117" s="174"/>
      <x:c r="M117" s="174"/>
      <x:c r="N117" s="174"/>
      <x:c r="O117" s="174"/>
      <x:c r="P117" s="174"/>
      <x:c r="Q117" s="177"/>
      <x:c r="R117" s="174"/>
    </x:row>
    <x:row r="118">
      <x:c r="A118" s="174" t="str">
        <x:f>IF(B118="","","CL-"&amp;TEXT(ROW()-3,"0000"))</x:f>
      </x:c>
      <x:c r="B118" s="174"/>
      <x:c r="C118" s="174" t="str">
        <x:f>IF(B118="","",IFERROR(INDEX('Master Evidence'!$L$4:$L$1459,MATCH(B118,'Master Evidence'!$A$4:$A$1459,0)),""))</x:f>
      </x:c>
      <x:c r="D118" s="174" t="str">
        <x:f>IF(B118="","",IFERROR(INDEX('Master Evidence'!$W$4:$W$1459,MATCH(B118,'Master Evidence'!$A$4:$A$1459,0)),""))</x:f>
      </x:c>
      <x:c r="E118" s="174"/>
      <x:c r="F118" s="174"/>
      <x:c r="G118" s="174"/>
      <x:c r="H118" s="174"/>
      <x:c r="I118" s="174"/>
      <x:c r="J118" s="174"/>
      <x:c r="K118" s="174"/>
      <x:c r="L118" s="174"/>
      <x:c r="M118" s="174"/>
      <x:c r="N118" s="174"/>
      <x:c r="O118" s="174"/>
      <x:c r="P118" s="174"/>
      <x:c r="Q118" s="177"/>
      <x:c r="R118" s="174"/>
    </x:row>
    <x:row r="119">
      <x:c r="A119" s="174" t="str">
        <x:f>IF(B119="","","CL-"&amp;TEXT(ROW()-3,"0000"))</x:f>
      </x:c>
      <x:c r="B119" s="174"/>
      <x:c r="C119" s="174" t="str">
        <x:f>IF(B119="","",IFERROR(INDEX('Master Evidence'!$L$4:$L$1459,MATCH(B119,'Master Evidence'!$A$4:$A$1459,0)),""))</x:f>
      </x:c>
      <x:c r="D119" s="174" t="str">
        <x:f>IF(B119="","",IFERROR(INDEX('Master Evidence'!$W$4:$W$1459,MATCH(B119,'Master Evidence'!$A$4:$A$1459,0)),""))</x:f>
      </x:c>
      <x:c r="E119" s="174"/>
      <x:c r="F119" s="174"/>
      <x:c r="G119" s="174"/>
      <x:c r="H119" s="174"/>
      <x:c r="I119" s="174"/>
      <x:c r="J119" s="174"/>
      <x:c r="K119" s="174"/>
      <x:c r="L119" s="174"/>
      <x:c r="M119" s="174"/>
      <x:c r="N119" s="174"/>
      <x:c r="O119" s="174"/>
      <x:c r="P119" s="174"/>
      <x:c r="Q119" s="177"/>
      <x:c r="R119" s="174"/>
    </x:row>
    <x:row r="120">
      <x:c r="A120" s="174" t="str">
        <x:f>IF(B120="","","CL-"&amp;TEXT(ROW()-3,"0000"))</x:f>
      </x:c>
      <x:c r="B120" s="174"/>
      <x:c r="C120" s="174" t="str">
        <x:f>IF(B120="","",IFERROR(INDEX('Master Evidence'!$L$4:$L$1459,MATCH(B120,'Master Evidence'!$A$4:$A$1459,0)),""))</x:f>
      </x:c>
      <x:c r="D120" s="174" t="str">
        <x:f>IF(B120="","",IFERROR(INDEX('Master Evidence'!$W$4:$W$1459,MATCH(B120,'Master Evidence'!$A$4:$A$1459,0)),""))</x:f>
      </x:c>
      <x:c r="E120" s="174"/>
      <x:c r="F120" s="174"/>
      <x:c r="G120" s="174"/>
      <x:c r="H120" s="174"/>
      <x:c r="I120" s="174"/>
      <x:c r="J120" s="174"/>
      <x:c r="K120" s="174"/>
      <x:c r="L120" s="174"/>
      <x:c r="M120" s="174"/>
      <x:c r="N120" s="174"/>
      <x:c r="O120" s="174"/>
      <x:c r="P120" s="174"/>
      <x:c r="Q120" s="177"/>
      <x:c r="R120" s="174"/>
    </x:row>
    <x:row r="121">
      <x:c r="A121" s="174" t="str">
        <x:f>IF(B121="","","CL-"&amp;TEXT(ROW()-3,"0000"))</x:f>
      </x:c>
      <x:c r="B121" s="174"/>
      <x:c r="C121" s="174" t="str">
        <x:f>IF(B121="","",IFERROR(INDEX('Master Evidence'!$L$4:$L$1459,MATCH(B121,'Master Evidence'!$A$4:$A$1459,0)),""))</x:f>
      </x:c>
      <x:c r="D121" s="174" t="str">
        <x:f>IF(B121="","",IFERROR(INDEX('Master Evidence'!$W$4:$W$1459,MATCH(B121,'Master Evidence'!$A$4:$A$1459,0)),""))</x:f>
      </x:c>
      <x:c r="E121" s="174"/>
      <x:c r="F121" s="174"/>
      <x:c r="G121" s="174"/>
      <x:c r="H121" s="174"/>
      <x:c r="I121" s="174"/>
      <x:c r="J121" s="174"/>
      <x:c r="K121" s="174"/>
      <x:c r="L121" s="174"/>
      <x:c r="M121" s="174"/>
      <x:c r="N121" s="174"/>
      <x:c r="O121" s="174"/>
      <x:c r="P121" s="174"/>
      <x:c r="Q121" s="177"/>
      <x:c r="R121" s="174"/>
    </x:row>
    <x:row r="122">
      <x:c r="A122" s="174" t="str">
        <x:f>IF(B122="","","CL-"&amp;TEXT(ROW()-3,"0000"))</x:f>
      </x:c>
      <x:c r="B122" s="174"/>
      <x:c r="C122" s="174" t="str">
        <x:f>IF(B122="","",IFERROR(INDEX('Master Evidence'!$L$4:$L$1459,MATCH(B122,'Master Evidence'!$A$4:$A$1459,0)),""))</x:f>
      </x:c>
      <x:c r="D122" s="174" t="str">
        <x:f>IF(B122="","",IFERROR(INDEX('Master Evidence'!$W$4:$W$1459,MATCH(B122,'Master Evidence'!$A$4:$A$1459,0)),""))</x:f>
      </x:c>
      <x:c r="E122" s="174"/>
      <x:c r="F122" s="174"/>
      <x:c r="G122" s="174"/>
      <x:c r="H122" s="174"/>
      <x:c r="I122" s="174"/>
      <x:c r="J122" s="174"/>
      <x:c r="K122" s="174"/>
      <x:c r="L122" s="174"/>
      <x:c r="M122" s="174"/>
      <x:c r="N122" s="174"/>
      <x:c r="O122" s="174"/>
      <x:c r="P122" s="174"/>
      <x:c r="Q122" s="177"/>
      <x:c r="R122" s="174"/>
    </x:row>
    <x:row r="123">
      <x:c r="A123" s="174" t="str">
        <x:f>IF(B123="","","CL-"&amp;TEXT(ROW()-3,"0000"))</x:f>
      </x:c>
      <x:c r="B123" s="174"/>
      <x:c r="C123" s="174" t="str">
        <x:f>IF(B123="","",IFERROR(INDEX('Master Evidence'!$L$4:$L$1459,MATCH(B123,'Master Evidence'!$A$4:$A$1459,0)),""))</x:f>
      </x:c>
      <x:c r="D123" s="174" t="str">
        <x:f>IF(B123="","",IFERROR(INDEX('Master Evidence'!$W$4:$W$1459,MATCH(B123,'Master Evidence'!$A$4:$A$1459,0)),""))</x:f>
      </x:c>
      <x:c r="E123" s="174"/>
      <x:c r="F123" s="174"/>
      <x:c r="G123" s="174"/>
      <x:c r="H123" s="174"/>
      <x:c r="I123" s="174"/>
      <x:c r="J123" s="174"/>
      <x:c r="K123" s="174"/>
      <x:c r="L123" s="174"/>
      <x:c r="M123" s="174"/>
      <x:c r="N123" s="174"/>
      <x:c r="O123" s="174"/>
      <x:c r="P123" s="174"/>
      <x:c r="Q123" s="177"/>
      <x:c r="R123" s="174"/>
    </x:row>
    <x:row r="124">
      <x:c r="A124" s="174" t="str">
        <x:f>IF(B124="","","CL-"&amp;TEXT(ROW()-3,"0000"))</x:f>
      </x:c>
      <x:c r="B124" s="174"/>
      <x:c r="C124" s="174" t="str">
        <x:f>IF(B124="","",IFERROR(INDEX('Master Evidence'!$L$4:$L$1459,MATCH(B124,'Master Evidence'!$A$4:$A$1459,0)),""))</x:f>
      </x:c>
      <x:c r="D124" s="174" t="str">
        <x:f>IF(B124="","",IFERROR(INDEX('Master Evidence'!$W$4:$W$1459,MATCH(B124,'Master Evidence'!$A$4:$A$1459,0)),""))</x:f>
      </x:c>
      <x:c r="E124" s="174"/>
      <x:c r="F124" s="174"/>
      <x:c r="G124" s="174"/>
      <x:c r="H124" s="174"/>
      <x:c r="I124" s="174"/>
      <x:c r="J124" s="174"/>
      <x:c r="K124" s="174"/>
      <x:c r="L124" s="174"/>
      <x:c r="M124" s="174"/>
      <x:c r="N124" s="174"/>
      <x:c r="O124" s="174"/>
      <x:c r="P124" s="174"/>
      <x:c r="Q124" s="177"/>
      <x:c r="R124" s="174"/>
    </x:row>
    <x:row r="125">
      <x:c r="A125" s="174" t="str">
        <x:f>IF(B125="","","CL-"&amp;TEXT(ROW()-3,"0000"))</x:f>
      </x:c>
      <x:c r="B125" s="174"/>
      <x:c r="C125" s="174" t="str">
        <x:f>IF(B125="","",IFERROR(INDEX('Master Evidence'!$L$4:$L$1459,MATCH(B125,'Master Evidence'!$A$4:$A$1459,0)),""))</x:f>
      </x:c>
      <x:c r="D125" s="174" t="str">
        <x:f>IF(B125="","",IFERROR(INDEX('Master Evidence'!$W$4:$W$1459,MATCH(B125,'Master Evidence'!$A$4:$A$1459,0)),""))</x:f>
      </x:c>
      <x:c r="E125" s="174"/>
      <x:c r="F125" s="174"/>
      <x:c r="G125" s="174"/>
      <x:c r="H125" s="174"/>
      <x:c r="I125" s="174"/>
      <x:c r="J125" s="174"/>
      <x:c r="K125" s="174"/>
      <x:c r="L125" s="174"/>
      <x:c r="M125" s="174"/>
      <x:c r="N125" s="174"/>
      <x:c r="O125" s="174"/>
      <x:c r="P125" s="174"/>
      <x:c r="Q125" s="177"/>
      <x:c r="R125" s="174"/>
    </x:row>
    <x:row r="126">
      <x:c r="A126" s="174" t="str">
        <x:f>IF(B126="","","CL-"&amp;TEXT(ROW()-3,"0000"))</x:f>
      </x:c>
      <x:c r="B126" s="174"/>
      <x:c r="C126" s="174" t="str">
        <x:f>IF(B126="","",IFERROR(INDEX('Master Evidence'!$L$4:$L$1459,MATCH(B126,'Master Evidence'!$A$4:$A$1459,0)),""))</x:f>
      </x:c>
      <x:c r="D126" s="174" t="str">
        <x:f>IF(B126="","",IFERROR(INDEX('Master Evidence'!$W$4:$W$1459,MATCH(B126,'Master Evidence'!$A$4:$A$1459,0)),""))</x:f>
      </x:c>
      <x:c r="E126" s="174"/>
      <x:c r="F126" s="174"/>
      <x:c r="G126" s="174"/>
      <x:c r="H126" s="174"/>
      <x:c r="I126" s="174"/>
      <x:c r="J126" s="174"/>
      <x:c r="K126" s="174"/>
      <x:c r="L126" s="174"/>
      <x:c r="M126" s="174"/>
      <x:c r="N126" s="174"/>
      <x:c r="O126" s="174"/>
      <x:c r="P126" s="174"/>
      <x:c r="Q126" s="177"/>
      <x:c r="R126" s="174"/>
    </x:row>
    <x:row r="127">
      <x:c r="A127" s="174" t="str">
        <x:f>IF(B127="","","CL-"&amp;TEXT(ROW()-3,"0000"))</x:f>
      </x:c>
      <x:c r="B127" s="174"/>
      <x:c r="C127" s="174" t="str">
        <x:f>IF(B127="","",IFERROR(INDEX('Master Evidence'!$L$4:$L$1459,MATCH(B127,'Master Evidence'!$A$4:$A$1459,0)),""))</x:f>
      </x:c>
      <x:c r="D127" s="174" t="str">
        <x:f>IF(B127="","",IFERROR(INDEX('Master Evidence'!$W$4:$W$1459,MATCH(B127,'Master Evidence'!$A$4:$A$1459,0)),""))</x:f>
      </x:c>
      <x:c r="E127" s="174"/>
      <x:c r="F127" s="174"/>
      <x:c r="G127" s="174"/>
      <x:c r="H127" s="174"/>
      <x:c r="I127" s="174"/>
      <x:c r="J127" s="174"/>
      <x:c r="K127" s="174"/>
      <x:c r="L127" s="174"/>
      <x:c r="M127" s="174"/>
      <x:c r="N127" s="174"/>
      <x:c r="O127" s="174"/>
      <x:c r="P127" s="174"/>
      <x:c r="Q127" s="177"/>
      <x:c r="R127" s="174"/>
    </x:row>
    <x:row r="128">
      <x:c r="A128" s="174" t="str">
        <x:f>IF(B128="","","CL-"&amp;TEXT(ROW()-3,"0000"))</x:f>
      </x:c>
      <x:c r="B128" s="174"/>
      <x:c r="C128" s="174" t="str">
        <x:f>IF(B128="","",IFERROR(INDEX('Master Evidence'!$L$4:$L$1459,MATCH(B128,'Master Evidence'!$A$4:$A$1459,0)),""))</x:f>
      </x:c>
      <x:c r="D128" s="174" t="str">
        <x:f>IF(B128="","",IFERROR(INDEX('Master Evidence'!$W$4:$W$1459,MATCH(B128,'Master Evidence'!$A$4:$A$1459,0)),""))</x:f>
      </x:c>
      <x:c r="E128" s="174"/>
      <x:c r="F128" s="174"/>
      <x:c r="G128" s="174"/>
      <x:c r="H128" s="174"/>
      <x:c r="I128" s="174"/>
      <x:c r="J128" s="174"/>
      <x:c r="K128" s="174"/>
      <x:c r="L128" s="174"/>
      <x:c r="M128" s="174"/>
      <x:c r="N128" s="174"/>
      <x:c r="O128" s="174"/>
      <x:c r="P128" s="174"/>
      <x:c r="Q128" s="177"/>
      <x:c r="R128" s="174"/>
    </x:row>
    <x:row r="129">
      <x:c r="A129" s="174" t="str">
        <x:f>IF(B129="","","CL-"&amp;TEXT(ROW()-3,"0000"))</x:f>
      </x:c>
      <x:c r="B129" s="174"/>
      <x:c r="C129" s="174" t="str">
        <x:f>IF(B129="","",IFERROR(INDEX('Master Evidence'!$L$4:$L$1459,MATCH(B129,'Master Evidence'!$A$4:$A$1459,0)),""))</x:f>
      </x:c>
      <x:c r="D129" s="174" t="str">
        <x:f>IF(B129="","",IFERROR(INDEX('Master Evidence'!$W$4:$W$1459,MATCH(B129,'Master Evidence'!$A$4:$A$1459,0)),""))</x:f>
      </x:c>
      <x:c r="E129" s="174"/>
      <x:c r="F129" s="174"/>
      <x:c r="G129" s="174"/>
      <x:c r="H129" s="174"/>
      <x:c r="I129" s="174"/>
      <x:c r="J129" s="174"/>
      <x:c r="K129" s="174"/>
      <x:c r="L129" s="174"/>
      <x:c r="M129" s="174"/>
      <x:c r="N129" s="174"/>
      <x:c r="O129" s="174"/>
      <x:c r="P129" s="174"/>
      <x:c r="Q129" s="177"/>
      <x:c r="R129" s="174"/>
    </x:row>
    <x:row r="130">
      <x:c r="A130" s="174" t="str">
        <x:f>IF(B130="","","CL-"&amp;TEXT(ROW()-3,"0000"))</x:f>
      </x:c>
      <x:c r="B130" s="174"/>
      <x:c r="C130" s="174" t="str">
        <x:f>IF(B130="","",IFERROR(INDEX('Master Evidence'!$L$4:$L$1459,MATCH(B130,'Master Evidence'!$A$4:$A$1459,0)),""))</x:f>
      </x:c>
      <x:c r="D130" s="174" t="str">
        <x:f>IF(B130="","",IFERROR(INDEX('Master Evidence'!$W$4:$W$1459,MATCH(B130,'Master Evidence'!$A$4:$A$1459,0)),""))</x:f>
      </x:c>
      <x:c r="E130" s="174"/>
      <x:c r="F130" s="174"/>
      <x:c r="G130" s="174"/>
      <x:c r="H130" s="174"/>
      <x:c r="I130" s="174"/>
      <x:c r="J130" s="174"/>
      <x:c r="K130" s="174"/>
      <x:c r="L130" s="174"/>
      <x:c r="M130" s="174"/>
      <x:c r="N130" s="174"/>
      <x:c r="O130" s="174"/>
      <x:c r="P130" s="174"/>
      <x:c r="Q130" s="177"/>
      <x:c r="R130" s="174"/>
    </x:row>
    <x:row r="131">
      <x:c r="A131" s="174" t="str">
        <x:f>IF(B131="","","CL-"&amp;TEXT(ROW()-3,"0000"))</x:f>
      </x:c>
      <x:c r="B131" s="174"/>
      <x:c r="C131" s="174" t="str">
        <x:f>IF(B131="","",IFERROR(INDEX('Master Evidence'!$L$4:$L$1459,MATCH(B131,'Master Evidence'!$A$4:$A$1459,0)),""))</x:f>
      </x:c>
      <x:c r="D131" s="174" t="str">
        <x:f>IF(B131="","",IFERROR(INDEX('Master Evidence'!$W$4:$W$1459,MATCH(B131,'Master Evidence'!$A$4:$A$1459,0)),""))</x:f>
      </x:c>
      <x:c r="E131" s="174"/>
      <x:c r="F131" s="174"/>
      <x:c r="G131" s="174"/>
      <x:c r="H131" s="174"/>
      <x:c r="I131" s="174"/>
      <x:c r="J131" s="174"/>
      <x:c r="K131" s="174"/>
      <x:c r="L131" s="174"/>
      <x:c r="M131" s="174"/>
      <x:c r="N131" s="174"/>
      <x:c r="O131" s="174"/>
      <x:c r="P131" s="174"/>
      <x:c r="Q131" s="177"/>
      <x:c r="R131" s="174"/>
    </x:row>
    <x:row r="132">
      <x:c r="A132" s="174" t="str">
        <x:f>IF(B132="","","CL-"&amp;TEXT(ROW()-3,"0000"))</x:f>
      </x:c>
      <x:c r="B132" s="174"/>
      <x:c r="C132" s="174" t="str">
        <x:f>IF(B132="","",IFERROR(INDEX('Master Evidence'!$L$4:$L$1459,MATCH(B132,'Master Evidence'!$A$4:$A$1459,0)),""))</x:f>
      </x:c>
      <x:c r="D132" s="174" t="str">
        <x:f>IF(B132="","",IFERROR(INDEX('Master Evidence'!$W$4:$W$1459,MATCH(B132,'Master Evidence'!$A$4:$A$1459,0)),""))</x:f>
      </x:c>
      <x:c r="E132" s="174"/>
      <x:c r="F132" s="174"/>
      <x:c r="G132" s="174"/>
      <x:c r="H132" s="174"/>
      <x:c r="I132" s="174"/>
      <x:c r="J132" s="174"/>
      <x:c r="K132" s="174"/>
      <x:c r="L132" s="174"/>
      <x:c r="M132" s="174"/>
      <x:c r="N132" s="174"/>
      <x:c r="O132" s="174"/>
      <x:c r="P132" s="174"/>
      <x:c r="Q132" s="177"/>
      <x:c r="R132" s="174"/>
    </x:row>
    <x:row r="133">
      <x:c r="A133" s="174" t="str">
        <x:f>IF(B133="","","CL-"&amp;TEXT(ROW()-3,"0000"))</x:f>
      </x:c>
      <x:c r="B133" s="174"/>
      <x:c r="C133" s="174" t="str">
        <x:f>IF(B133="","",IFERROR(INDEX('Master Evidence'!$L$4:$L$1459,MATCH(B133,'Master Evidence'!$A$4:$A$1459,0)),""))</x:f>
      </x:c>
      <x:c r="D133" s="174" t="str">
        <x:f>IF(B133="","",IFERROR(INDEX('Master Evidence'!$W$4:$W$1459,MATCH(B133,'Master Evidence'!$A$4:$A$1459,0)),""))</x:f>
      </x:c>
      <x:c r="E133" s="174"/>
      <x:c r="F133" s="174"/>
      <x:c r="G133" s="174"/>
      <x:c r="H133" s="174"/>
      <x:c r="I133" s="174"/>
      <x:c r="J133" s="174"/>
      <x:c r="K133" s="174"/>
      <x:c r="L133" s="174"/>
      <x:c r="M133" s="174"/>
      <x:c r="N133" s="174"/>
      <x:c r="O133" s="174"/>
      <x:c r="P133" s="174"/>
      <x:c r="Q133" s="177"/>
      <x:c r="R133" s="174"/>
    </x:row>
    <x:row r="134">
      <x:c r="A134" s="174" t="str">
        <x:f>IF(B134="","","CL-"&amp;TEXT(ROW()-3,"0000"))</x:f>
      </x:c>
      <x:c r="B134" s="174"/>
      <x:c r="C134" s="174" t="str">
        <x:f>IF(B134="","",IFERROR(INDEX('Master Evidence'!$L$4:$L$1459,MATCH(B134,'Master Evidence'!$A$4:$A$1459,0)),""))</x:f>
      </x:c>
      <x:c r="D134" s="174" t="str">
        <x:f>IF(B134="","",IFERROR(INDEX('Master Evidence'!$W$4:$W$1459,MATCH(B134,'Master Evidence'!$A$4:$A$1459,0)),""))</x:f>
      </x:c>
      <x:c r="E134" s="174"/>
      <x:c r="F134" s="174"/>
      <x:c r="G134" s="174"/>
      <x:c r="H134" s="174"/>
      <x:c r="I134" s="174"/>
      <x:c r="J134" s="174"/>
      <x:c r="K134" s="174"/>
      <x:c r="L134" s="174"/>
      <x:c r="M134" s="174"/>
      <x:c r="N134" s="174"/>
      <x:c r="O134" s="174"/>
      <x:c r="P134" s="174"/>
      <x:c r="Q134" s="177"/>
      <x:c r="R134" s="174"/>
    </x:row>
    <x:row r="135">
      <x:c r="A135" s="174" t="str">
        <x:f>IF(B135="","","CL-"&amp;TEXT(ROW()-3,"0000"))</x:f>
      </x:c>
      <x:c r="B135" s="174"/>
      <x:c r="C135" s="174" t="str">
        <x:f>IF(B135="","",IFERROR(INDEX('Master Evidence'!$L$4:$L$1459,MATCH(B135,'Master Evidence'!$A$4:$A$1459,0)),""))</x:f>
      </x:c>
      <x:c r="D135" s="174" t="str">
        <x:f>IF(B135="","",IFERROR(INDEX('Master Evidence'!$W$4:$W$1459,MATCH(B135,'Master Evidence'!$A$4:$A$1459,0)),""))</x:f>
      </x:c>
      <x:c r="E135" s="174"/>
      <x:c r="F135" s="174"/>
      <x:c r="G135" s="174"/>
      <x:c r="H135" s="174"/>
      <x:c r="I135" s="174"/>
      <x:c r="J135" s="174"/>
      <x:c r="K135" s="174"/>
      <x:c r="L135" s="174"/>
      <x:c r="M135" s="174"/>
      <x:c r="N135" s="174"/>
      <x:c r="O135" s="174"/>
      <x:c r="P135" s="174"/>
      <x:c r="Q135" s="177"/>
      <x:c r="R135" s="174"/>
    </x:row>
    <x:row r="136">
      <x:c r="A136" s="174" t="str">
        <x:f>IF(B136="","","CL-"&amp;TEXT(ROW()-3,"0000"))</x:f>
      </x:c>
      <x:c r="B136" s="174"/>
      <x:c r="C136" s="174" t="str">
        <x:f>IF(B136="","",IFERROR(INDEX('Master Evidence'!$L$4:$L$1459,MATCH(B136,'Master Evidence'!$A$4:$A$1459,0)),""))</x:f>
      </x:c>
      <x:c r="D136" s="174" t="str">
        <x:f>IF(B136="","",IFERROR(INDEX('Master Evidence'!$W$4:$W$1459,MATCH(B136,'Master Evidence'!$A$4:$A$1459,0)),""))</x:f>
      </x:c>
      <x:c r="E136" s="174"/>
      <x:c r="F136" s="174"/>
      <x:c r="G136" s="174"/>
      <x:c r="H136" s="174"/>
      <x:c r="I136" s="174"/>
      <x:c r="J136" s="174"/>
      <x:c r="K136" s="174"/>
      <x:c r="L136" s="174"/>
      <x:c r="M136" s="174"/>
      <x:c r="N136" s="174"/>
      <x:c r="O136" s="174"/>
      <x:c r="P136" s="174"/>
      <x:c r="Q136" s="177"/>
      <x:c r="R136" s="174"/>
    </x:row>
    <x:row r="137">
      <x:c r="A137" s="174" t="str">
        <x:f>IF(B137="","","CL-"&amp;TEXT(ROW()-3,"0000"))</x:f>
      </x:c>
      <x:c r="B137" s="174"/>
      <x:c r="C137" s="174" t="str">
        <x:f>IF(B137="","",IFERROR(INDEX('Master Evidence'!$L$4:$L$1459,MATCH(B137,'Master Evidence'!$A$4:$A$1459,0)),""))</x:f>
      </x:c>
      <x:c r="D137" s="174" t="str">
        <x:f>IF(B137="","",IFERROR(INDEX('Master Evidence'!$W$4:$W$1459,MATCH(B137,'Master Evidence'!$A$4:$A$1459,0)),""))</x:f>
      </x:c>
      <x:c r="E137" s="174"/>
      <x:c r="F137" s="174"/>
      <x:c r="G137" s="174"/>
      <x:c r="H137" s="174"/>
      <x:c r="I137" s="174"/>
      <x:c r="J137" s="174"/>
      <x:c r="K137" s="174"/>
      <x:c r="L137" s="174"/>
      <x:c r="M137" s="174"/>
      <x:c r="N137" s="174"/>
      <x:c r="O137" s="174"/>
      <x:c r="P137" s="174"/>
      <x:c r="Q137" s="177"/>
      <x:c r="R137" s="174"/>
    </x:row>
    <x:row r="138">
      <x:c r="A138" s="174" t="str">
        <x:f>IF(B138="","","CL-"&amp;TEXT(ROW()-3,"0000"))</x:f>
      </x:c>
      <x:c r="B138" s="174"/>
      <x:c r="C138" s="174" t="str">
        <x:f>IF(B138="","",IFERROR(INDEX('Master Evidence'!$L$4:$L$1459,MATCH(B138,'Master Evidence'!$A$4:$A$1459,0)),""))</x:f>
      </x:c>
      <x:c r="D138" s="174" t="str">
        <x:f>IF(B138="","",IFERROR(INDEX('Master Evidence'!$W$4:$W$1459,MATCH(B138,'Master Evidence'!$A$4:$A$1459,0)),""))</x:f>
      </x:c>
      <x:c r="E138" s="174"/>
      <x:c r="F138" s="174"/>
      <x:c r="G138" s="174"/>
      <x:c r="H138" s="174"/>
      <x:c r="I138" s="174"/>
      <x:c r="J138" s="174"/>
      <x:c r="K138" s="174"/>
      <x:c r="L138" s="174"/>
      <x:c r="M138" s="174"/>
      <x:c r="N138" s="174"/>
      <x:c r="O138" s="174"/>
      <x:c r="P138" s="174"/>
      <x:c r="Q138" s="177"/>
      <x:c r="R138" s="174"/>
    </x:row>
    <x:row r="139">
      <x:c r="A139" s="174" t="str">
        <x:f>IF(B139="","","CL-"&amp;TEXT(ROW()-3,"0000"))</x:f>
      </x:c>
      <x:c r="B139" s="174"/>
      <x:c r="C139" s="174" t="str">
        <x:f>IF(B139="","",IFERROR(INDEX('Master Evidence'!$L$4:$L$1459,MATCH(B139,'Master Evidence'!$A$4:$A$1459,0)),""))</x:f>
      </x:c>
      <x:c r="D139" s="174" t="str">
        <x:f>IF(B139="","",IFERROR(INDEX('Master Evidence'!$W$4:$W$1459,MATCH(B139,'Master Evidence'!$A$4:$A$1459,0)),""))</x:f>
      </x:c>
      <x:c r="E139" s="174"/>
      <x:c r="F139" s="174"/>
      <x:c r="G139" s="174"/>
      <x:c r="H139" s="174"/>
      <x:c r="I139" s="174"/>
      <x:c r="J139" s="174"/>
      <x:c r="K139" s="174"/>
      <x:c r="L139" s="174"/>
      <x:c r="M139" s="174"/>
      <x:c r="N139" s="174"/>
      <x:c r="O139" s="174"/>
      <x:c r="P139" s="174"/>
      <x:c r="Q139" s="177"/>
      <x:c r="R139" s="174"/>
    </x:row>
    <x:row r="140">
      <x:c r="A140" s="174" t="str">
        <x:f>IF(B140="","","CL-"&amp;TEXT(ROW()-3,"0000"))</x:f>
      </x:c>
      <x:c r="B140" s="174"/>
      <x:c r="C140" s="174" t="str">
        <x:f>IF(B140="","",IFERROR(INDEX('Master Evidence'!$L$4:$L$1459,MATCH(B140,'Master Evidence'!$A$4:$A$1459,0)),""))</x:f>
      </x:c>
      <x:c r="D140" s="174" t="str">
        <x:f>IF(B140="","",IFERROR(INDEX('Master Evidence'!$W$4:$W$1459,MATCH(B140,'Master Evidence'!$A$4:$A$1459,0)),""))</x:f>
      </x:c>
      <x:c r="E140" s="174"/>
      <x:c r="F140" s="174"/>
      <x:c r="G140" s="174"/>
      <x:c r="H140" s="174"/>
      <x:c r="I140" s="174"/>
      <x:c r="J140" s="174"/>
      <x:c r="K140" s="174"/>
      <x:c r="L140" s="174"/>
      <x:c r="M140" s="174"/>
      <x:c r="N140" s="174"/>
      <x:c r="O140" s="174"/>
      <x:c r="P140" s="174"/>
      <x:c r="Q140" s="177"/>
      <x:c r="R140" s="174"/>
    </x:row>
    <x:row r="141">
      <x:c r="A141" s="174" t="str">
        <x:f>IF(B141="","","CL-"&amp;TEXT(ROW()-3,"0000"))</x:f>
      </x:c>
      <x:c r="B141" s="174"/>
      <x:c r="C141" s="174" t="str">
        <x:f>IF(B141="","",IFERROR(INDEX('Master Evidence'!$L$4:$L$1459,MATCH(B141,'Master Evidence'!$A$4:$A$1459,0)),""))</x:f>
      </x:c>
      <x:c r="D141" s="174" t="str">
        <x:f>IF(B141="","",IFERROR(INDEX('Master Evidence'!$W$4:$W$1459,MATCH(B141,'Master Evidence'!$A$4:$A$1459,0)),""))</x:f>
      </x:c>
      <x:c r="E141" s="174"/>
      <x:c r="F141" s="174"/>
      <x:c r="G141" s="174"/>
      <x:c r="H141" s="174"/>
      <x:c r="I141" s="174"/>
      <x:c r="J141" s="174"/>
      <x:c r="K141" s="174"/>
      <x:c r="L141" s="174"/>
      <x:c r="M141" s="174"/>
      <x:c r="N141" s="174"/>
      <x:c r="O141" s="174"/>
      <x:c r="P141" s="174"/>
      <x:c r="Q141" s="177"/>
      <x:c r="R141" s="174"/>
    </x:row>
    <x:row r="142">
      <x:c r="A142" s="174" t="str">
        <x:f>IF(B142="","","CL-"&amp;TEXT(ROW()-3,"0000"))</x:f>
      </x:c>
      <x:c r="B142" s="174"/>
      <x:c r="C142" s="174" t="str">
        <x:f>IF(B142="","",IFERROR(INDEX('Master Evidence'!$L$4:$L$1459,MATCH(B142,'Master Evidence'!$A$4:$A$1459,0)),""))</x:f>
      </x:c>
      <x:c r="D142" s="174" t="str">
        <x:f>IF(B142="","",IFERROR(INDEX('Master Evidence'!$W$4:$W$1459,MATCH(B142,'Master Evidence'!$A$4:$A$1459,0)),""))</x:f>
      </x:c>
      <x:c r="E142" s="174"/>
      <x:c r="F142" s="174"/>
      <x:c r="G142" s="174"/>
      <x:c r="H142" s="174"/>
      <x:c r="I142" s="174"/>
      <x:c r="J142" s="174"/>
      <x:c r="K142" s="174"/>
      <x:c r="L142" s="174"/>
      <x:c r="M142" s="174"/>
      <x:c r="N142" s="174"/>
      <x:c r="O142" s="174"/>
      <x:c r="P142" s="174"/>
      <x:c r="Q142" s="177"/>
      <x:c r="R142" s="174"/>
    </x:row>
    <x:row r="143">
      <x:c r="A143" s="174" t="str">
        <x:f>IF(B143="","","CL-"&amp;TEXT(ROW()-3,"0000"))</x:f>
      </x:c>
      <x:c r="B143" s="174"/>
      <x:c r="C143" s="174" t="str">
        <x:f>IF(B143="","",IFERROR(INDEX('Master Evidence'!$L$4:$L$1459,MATCH(B143,'Master Evidence'!$A$4:$A$1459,0)),""))</x:f>
      </x:c>
      <x:c r="D143" s="174" t="str">
        <x:f>IF(B143="","",IFERROR(INDEX('Master Evidence'!$W$4:$W$1459,MATCH(B143,'Master Evidence'!$A$4:$A$1459,0)),""))</x:f>
      </x:c>
      <x:c r="E143" s="174"/>
      <x:c r="F143" s="174"/>
      <x:c r="G143" s="174"/>
      <x:c r="H143" s="174"/>
      <x:c r="I143" s="174"/>
      <x:c r="J143" s="174"/>
      <x:c r="K143" s="174"/>
      <x:c r="L143" s="174"/>
      <x:c r="M143" s="174"/>
      <x:c r="N143" s="174"/>
      <x:c r="O143" s="174"/>
      <x:c r="P143" s="174"/>
      <x:c r="Q143" s="177"/>
      <x:c r="R143" s="174"/>
    </x:row>
    <x:row r="144">
      <x:c r="A144" s="174" t="str">
        <x:f>IF(B144="","","CL-"&amp;TEXT(ROW()-3,"0000"))</x:f>
      </x:c>
      <x:c r="B144" s="174"/>
      <x:c r="C144" s="174" t="str">
        <x:f>IF(B144="","",IFERROR(INDEX('Master Evidence'!$L$4:$L$1459,MATCH(B144,'Master Evidence'!$A$4:$A$1459,0)),""))</x:f>
      </x:c>
      <x:c r="D144" s="174" t="str">
        <x:f>IF(B144="","",IFERROR(INDEX('Master Evidence'!$W$4:$W$1459,MATCH(B144,'Master Evidence'!$A$4:$A$1459,0)),""))</x:f>
      </x:c>
      <x:c r="E144" s="174"/>
      <x:c r="F144" s="174"/>
      <x:c r="G144" s="174"/>
      <x:c r="H144" s="174"/>
      <x:c r="I144" s="174"/>
      <x:c r="J144" s="174"/>
      <x:c r="K144" s="174"/>
      <x:c r="L144" s="174"/>
      <x:c r="M144" s="174"/>
      <x:c r="N144" s="174"/>
      <x:c r="O144" s="174"/>
      <x:c r="P144" s="174"/>
      <x:c r="Q144" s="177"/>
      <x:c r="R144" s="174"/>
    </x:row>
    <x:row r="145">
      <x:c r="A145" s="174" t="str">
        <x:f>IF(B145="","","CL-"&amp;TEXT(ROW()-3,"0000"))</x:f>
      </x:c>
      <x:c r="B145" s="174"/>
      <x:c r="C145" s="174" t="str">
        <x:f>IF(B145="","",IFERROR(INDEX('Master Evidence'!$L$4:$L$1459,MATCH(B145,'Master Evidence'!$A$4:$A$1459,0)),""))</x:f>
      </x:c>
      <x:c r="D145" s="174" t="str">
        <x:f>IF(B145="","",IFERROR(INDEX('Master Evidence'!$W$4:$W$1459,MATCH(B145,'Master Evidence'!$A$4:$A$1459,0)),""))</x:f>
      </x:c>
      <x:c r="E145" s="174"/>
      <x:c r="F145" s="174"/>
      <x:c r="G145" s="174"/>
      <x:c r="H145" s="174"/>
      <x:c r="I145" s="174"/>
      <x:c r="J145" s="174"/>
      <x:c r="K145" s="174"/>
      <x:c r="L145" s="174"/>
      <x:c r="M145" s="174"/>
      <x:c r="N145" s="174"/>
      <x:c r="O145" s="174"/>
      <x:c r="P145" s="174"/>
      <x:c r="Q145" s="177"/>
      <x:c r="R145" s="174"/>
    </x:row>
    <x:row r="146">
      <x:c r="A146" s="174" t="str">
        <x:f>IF(B146="","","CL-"&amp;TEXT(ROW()-3,"0000"))</x:f>
      </x:c>
      <x:c r="B146" s="174"/>
      <x:c r="C146" s="174" t="str">
        <x:f>IF(B146="","",IFERROR(INDEX('Master Evidence'!$L$4:$L$1459,MATCH(B146,'Master Evidence'!$A$4:$A$1459,0)),""))</x:f>
      </x:c>
      <x:c r="D146" s="174" t="str">
        <x:f>IF(B146="","",IFERROR(INDEX('Master Evidence'!$W$4:$W$1459,MATCH(B146,'Master Evidence'!$A$4:$A$1459,0)),""))</x:f>
      </x:c>
      <x:c r="E146" s="174"/>
      <x:c r="F146" s="174"/>
      <x:c r="G146" s="174"/>
      <x:c r="H146" s="174"/>
      <x:c r="I146" s="174"/>
      <x:c r="J146" s="174"/>
      <x:c r="K146" s="174"/>
      <x:c r="L146" s="174"/>
      <x:c r="M146" s="174"/>
      <x:c r="N146" s="174"/>
      <x:c r="O146" s="174"/>
      <x:c r="P146" s="174"/>
      <x:c r="Q146" s="177"/>
      <x:c r="R146" s="174"/>
    </x:row>
    <x:row r="147">
      <x:c r="A147" s="174" t="str">
        <x:f>IF(B147="","","CL-"&amp;TEXT(ROW()-3,"0000"))</x:f>
      </x:c>
      <x:c r="B147" s="174"/>
      <x:c r="C147" s="174" t="str">
        <x:f>IF(B147="","",IFERROR(INDEX('Master Evidence'!$L$4:$L$1459,MATCH(B147,'Master Evidence'!$A$4:$A$1459,0)),""))</x:f>
      </x:c>
      <x:c r="D147" s="174" t="str">
        <x:f>IF(B147="","",IFERROR(INDEX('Master Evidence'!$W$4:$W$1459,MATCH(B147,'Master Evidence'!$A$4:$A$1459,0)),""))</x:f>
      </x:c>
      <x:c r="E147" s="174"/>
      <x:c r="F147" s="174"/>
      <x:c r="G147" s="174"/>
      <x:c r="H147" s="174"/>
      <x:c r="I147" s="174"/>
      <x:c r="J147" s="174"/>
      <x:c r="K147" s="174"/>
      <x:c r="L147" s="174"/>
      <x:c r="M147" s="174"/>
      <x:c r="N147" s="174"/>
      <x:c r="O147" s="174"/>
      <x:c r="P147" s="174"/>
      <x:c r="Q147" s="177"/>
      <x:c r="R147" s="174"/>
    </x:row>
    <x:row r="148">
      <x:c r="A148" s="174" t="str">
        <x:f>IF(B148="","","CL-"&amp;TEXT(ROW()-3,"0000"))</x:f>
      </x:c>
      <x:c r="B148" s="174"/>
      <x:c r="C148" s="174" t="str">
        <x:f>IF(B148="","",IFERROR(INDEX('Master Evidence'!$L$4:$L$1459,MATCH(B148,'Master Evidence'!$A$4:$A$1459,0)),""))</x:f>
      </x:c>
      <x:c r="D148" s="174" t="str">
        <x:f>IF(B148="","",IFERROR(INDEX('Master Evidence'!$W$4:$W$1459,MATCH(B148,'Master Evidence'!$A$4:$A$1459,0)),""))</x:f>
      </x:c>
      <x:c r="E148" s="174"/>
      <x:c r="F148" s="174"/>
      <x:c r="G148" s="174"/>
      <x:c r="H148" s="174"/>
      <x:c r="I148" s="174"/>
      <x:c r="J148" s="174"/>
      <x:c r="K148" s="174"/>
      <x:c r="L148" s="174"/>
      <x:c r="M148" s="174"/>
      <x:c r="N148" s="174"/>
      <x:c r="O148" s="174"/>
      <x:c r="P148" s="174"/>
      <x:c r="Q148" s="177"/>
      <x:c r="R148" s="174"/>
    </x:row>
    <x:row r="149">
      <x:c r="A149" s="174" t="str">
        <x:f>IF(B149="","","CL-"&amp;TEXT(ROW()-3,"0000"))</x:f>
      </x:c>
      <x:c r="B149" s="174"/>
      <x:c r="C149" s="174" t="str">
        <x:f>IF(B149="","",IFERROR(INDEX('Master Evidence'!$L$4:$L$1459,MATCH(B149,'Master Evidence'!$A$4:$A$1459,0)),""))</x:f>
      </x:c>
      <x:c r="D149" s="174" t="str">
        <x:f>IF(B149="","",IFERROR(INDEX('Master Evidence'!$W$4:$W$1459,MATCH(B149,'Master Evidence'!$A$4:$A$1459,0)),""))</x:f>
      </x:c>
      <x:c r="E149" s="174"/>
      <x:c r="F149" s="174"/>
      <x:c r="G149" s="174"/>
      <x:c r="H149" s="174"/>
      <x:c r="I149" s="174"/>
      <x:c r="J149" s="174"/>
      <x:c r="K149" s="174"/>
      <x:c r="L149" s="174"/>
      <x:c r="M149" s="174"/>
      <x:c r="N149" s="174"/>
      <x:c r="O149" s="174"/>
      <x:c r="P149" s="174"/>
      <x:c r="Q149" s="177"/>
      <x:c r="R149" s="174"/>
    </x:row>
    <x:row r="150">
      <x:c r="A150" s="174" t="str">
        <x:f>IF(B150="","","CL-"&amp;TEXT(ROW()-3,"0000"))</x:f>
      </x:c>
      <x:c r="B150" s="174"/>
      <x:c r="C150" s="174" t="str">
        <x:f>IF(B150="","",IFERROR(INDEX('Master Evidence'!$L$4:$L$1459,MATCH(B150,'Master Evidence'!$A$4:$A$1459,0)),""))</x:f>
      </x:c>
      <x:c r="D150" s="174" t="str">
        <x:f>IF(B150="","",IFERROR(INDEX('Master Evidence'!$W$4:$W$1459,MATCH(B150,'Master Evidence'!$A$4:$A$1459,0)),""))</x:f>
      </x:c>
      <x:c r="E150" s="174"/>
      <x:c r="F150" s="174"/>
      <x:c r="G150" s="174"/>
      <x:c r="H150" s="174"/>
      <x:c r="I150" s="174"/>
      <x:c r="J150" s="174"/>
      <x:c r="K150" s="174"/>
      <x:c r="L150" s="174"/>
      <x:c r="M150" s="174"/>
      <x:c r="N150" s="174"/>
      <x:c r="O150" s="174"/>
      <x:c r="P150" s="174"/>
      <x:c r="Q150" s="177"/>
      <x:c r="R150" s="174"/>
    </x:row>
    <x:row r="151">
      <x:c r="A151" s="174" t="str">
        <x:f>IF(B151="","","CL-"&amp;TEXT(ROW()-3,"0000"))</x:f>
      </x:c>
      <x:c r="B151" s="174"/>
      <x:c r="C151" s="174" t="str">
        <x:f>IF(B151="","",IFERROR(INDEX('Master Evidence'!$L$4:$L$1459,MATCH(B151,'Master Evidence'!$A$4:$A$1459,0)),""))</x:f>
      </x:c>
      <x:c r="D151" s="174" t="str">
        <x:f>IF(B151="","",IFERROR(INDEX('Master Evidence'!$W$4:$W$1459,MATCH(B151,'Master Evidence'!$A$4:$A$1459,0)),""))</x:f>
      </x:c>
      <x:c r="E151" s="174"/>
      <x:c r="F151" s="174"/>
      <x:c r="G151" s="174"/>
      <x:c r="H151" s="174"/>
      <x:c r="I151" s="174"/>
      <x:c r="J151" s="174"/>
      <x:c r="K151" s="174"/>
      <x:c r="L151" s="174"/>
      <x:c r="M151" s="174"/>
      <x:c r="N151" s="174"/>
      <x:c r="O151" s="174"/>
      <x:c r="P151" s="174"/>
      <x:c r="Q151" s="177"/>
      <x:c r="R151" s="174"/>
    </x:row>
    <x:row r="152">
      <x:c r="A152" s="174" t="str">
        <x:f>IF(B152="","","CL-"&amp;TEXT(ROW()-3,"0000"))</x:f>
      </x:c>
      <x:c r="B152" s="174"/>
      <x:c r="C152" s="174" t="str">
        <x:f>IF(B152="","",IFERROR(INDEX('Master Evidence'!$L$4:$L$1459,MATCH(B152,'Master Evidence'!$A$4:$A$1459,0)),""))</x:f>
      </x:c>
      <x:c r="D152" s="174" t="str">
        <x:f>IF(B152="","",IFERROR(INDEX('Master Evidence'!$W$4:$W$1459,MATCH(B152,'Master Evidence'!$A$4:$A$1459,0)),""))</x:f>
      </x:c>
      <x:c r="E152" s="174"/>
      <x:c r="F152" s="174"/>
      <x:c r="G152" s="174"/>
      <x:c r="H152" s="174"/>
      <x:c r="I152" s="174"/>
      <x:c r="J152" s="174"/>
      <x:c r="K152" s="174"/>
      <x:c r="L152" s="174"/>
      <x:c r="M152" s="174"/>
      <x:c r="N152" s="174"/>
      <x:c r="O152" s="174"/>
      <x:c r="P152" s="174"/>
      <x:c r="Q152" s="177"/>
      <x:c r="R152" s="174"/>
    </x:row>
    <x:row r="153">
      <x:c r="A153" s="174" t="str">
        <x:f>IF(B153="","","CL-"&amp;TEXT(ROW()-3,"0000"))</x:f>
      </x:c>
      <x:c r="B153" s="174"/>
      <x:c r="C153" s="174" t="str">
        <x:f>IF(B153="","",IFERROR(INDEX('Master Evidence'!$L$4:$L$1459,MATCH(B153,'Master Evidence'!$A$4:$A$1459,0)),""))</x:f>
      </x:c>
      <x:c r="D153" s="174" t="str">
        <x:f>IF(B153="","",IFERROR(INDEX('Master Evidence'!$W$4:$W$1459,MATCH(B153,'Master Evidence'!$A$4:$A$1459,0)),""))</x:f>
      </x:c>
      <x:c r="E153" s="174"/>
      <x:c r="F153" s="174"/>
      <x:c r="G153" s="174"/>
      <x:c r="H153" s="174"/>
      <x:c r="I153" s="174"/>
      <x:c r="J153" s="174"/>
      <x:c r="K153" s="174"/>
      <x:c r="L153" s="174"/>
      <x:c r="M153" s="174"/>
      <x:c r="N153" s="174"/>
      <x:c r="O153" s="174"/>
      <x:c r="P153" s="174"/>
      <x:c r="Q153" s="177"/>
      <x:c r="R153" s="174"/>
    </x:row>
    <x:row r="154">
      <x:c r="A154" s="174" t="str">
        <x:f>IF(B154="","","CL-"&amp;TEXT(ROW()-3,"0000"))</x:f>
      </x:c>
      <x:c r="B154" s="174"/>
      <x:c r="C154" s="174" t="str">
        <x:f>IF(B154="","",IFERROR(INDEX('Master Evidence'!$L$4:$L$1459,MATCH(B154,'Master Evidence'!$A$4:$A$1459,0)),""))</x:f>
      </x:c>
      <x:c r="D154" s="174" t="str">
        <x:f>IF(B154="","",IFERROR(INDEX('Master Evidence'!$W$4:$W$1459,MATCH(B154,'Master Evidence'!$A$4:$A$1459,0)),""))</x:f>
      </x:c>
      <x:c r="E154" s="174"/>
      <x:c r="F154" s="174"/>
      <x:c r="G154" s="174"/>
      <x:c r="H154" s="174"/>
      <x:c r="I154" s="174"/>
      <x:c r="J154" s="174"/>
      <x:c r="K154" s="174"/>
      <x:c r="L154" s="174"/>
      <x:c r="M154" s="174"/>
      <x:c r="N154" s="174"/>
      <x:c r="O154" s="174"/>
      <x:c r="P154" s="174"/>
      <x:c r="Q154" s="177"/>
      <x:c r="R154" s="174"/>
    </x:row>
    <x:row r="155">
      <x:c r="A155" s="174" t="str">
        <x:f>IF(B155="","","CL-"&amp;TEXT(ROW()-3,"0000"))</x:f>
      </x:c>
      <x:c r="B155" s="174"/>
      <x:c r="C155" s="174" t="str">
        <x:f>IF(B155="","",IFERROR(INDEX('Master Evidence'!$L$4:$L$1459,MATCH(B155,'Master Evidence'!$A$4:$A$1459,0)),""))</x:f>
      </x:c>
      <x:c r="D155" s="174" t="str">
        <x:f>IF(B155="","",IFERROR(INDEX('Master Evidence'!$W$4:$W$1459,MATCH(B155,'Master Evidence'!$A$4:$A$1459,0)),""))</x:f>
      </x:c>
      <x:c r="E155" s="174"/>
      <x:c r="F155" s="174"/>
      <x:c r="G155" s="174"/>
      <x:c r="H155" s="174"/>
      <x:c r="I155" s="174"/>
      <x:c r="J155" s="174"/>
      <x:c r="K155" s="174"/>
      <x:c r="L155" s="174"/>
      <x:c r="M155" s="174"/>
      <x:c r="N155" s="174"/>
      <x:c r="O155" s="174"/>
      <x:c r="P155" s="174"/>
      <x:c r="Q155" s="177"/>
      <x:c r="R155" s="174"/>
    </x:row>
    <x:row r="156">
      <x:c r="A156" s="174" t="str">
        <x:f>IF(B156="","","CL-"&amp;TEXT(ROW()-3,"0000"))</x:f>
      </x:c>
      <x:c r="B156" s="174"/>
      <x:c r="C156" s="174" t="str">
        <x:f>IF(B156="","",IFERROR(INDEX('Master Evidence'!$L$4:$L$1459,MATCH(B156,'Master Evidence'!$A$4:$A$1459,0)),""))</x:f>
      </x:c>
      <x:c r="D156" s="174" t="str">
        <x:f>IF(B156="","",IFERROR(INDEX('Master Evidence'!$W$4:$W$1459,MATCH(B156,'Master Evidence'!$A$4:$A$1459,0)),""))</x:f>
      </x:c>
      <x:c r="E156" s="174"/>
      <x:c r="F156" s="174"/>
      <x:c r="G156" s="174"/>
      <x:c r="H156" s="174"/>
      <x:c r="I156" s="174"/>
      <x:c r="J156" s="174"/>
      <x:c r="K156" s="174"/>
      <x:c r="L156" s="174"/>
      <x:c r="M156" s="174"/>
      <x:c r="N156" s="174"/>
      <x:c r="O156" s="174"/>
      <x:c r="P156" s="174"/>
      <x:c r="Q156" s="177"/>
      <x:c r="R156" s="174"/>
    </x:row>
    <x:row r="157">
      <x:c r="A157" s="174" t="str">
        <x:f>IF(B157="","","CL-"&amp;TEXT(ROW()-3,"0000"))</x:f>
      </x:c>
      <x:c r="B157" s="174"/>
      <x:c r="C157" s="174" t="str">
        <x:f>IF(B157="","",IFERROR(INDEX('Master Evidence'!$L$4:$L$1459,MATCH(B157,'Master Evidence'!$A$4:$A$1459,0)),""))</x:f>
      </x:c>
      <x:c r="D157" s="174" t="str">
        <x:f>IF(B157="","",IFERROR(INDEX('Master Evidence'!$W$4:$W$1459,MATCH(B157,'Master Evidence'!$A$4:$A$1459,0)),""))</x:f>
      </x:c>
      <x:c r="E157" s="174"/>
      <x:c r="F157" s="174"/>
      <x:c r="G157" s="174"/>
      <x:c r="H157" s="174"/>
      <x:c r="I157" s="174"/>
      <x:c r="J157" s="174"/>
      <x:c r="K157" s="174"/>
      <x:c r="L157" s="174"/>
      <x:c r="M157" s="174"/>
      <x:c r="N157" s="174"/>
      <x:c r="O157" s="174"/>
      <x:c r="P157" s="174"/>
      <x:c r="Q157" s="177"/>
      <x:c r="R157" s="174"/>
    </x:row>
    <x:row r="158">
      <x:c r="A158" s="174" t="str">
        <x:f>IF(B158="","","CL-"&amp;TEXT(ROW()-3,"0000"))</x:f>
      </x:c>
      <x:c r="B158" s="174"/>
      <x:c r="C158" s="174" t="str">
        <x:f>IF(B158="","",IFERROR(INDEX('Master Evidence'!$L$4:$L$1459,MATCH(B158,'Master Evidence'!$A$4:$A$1459,0)),""))</x:f>
      </x:c>
      <x:c r="D158" s="174" t="str">
        <x:f>IF(B158="","",IFERROR(INDEX('Master Evidence'!$W$4:$W$1459,MATCH(B158,'Master Evidence'!$A$4:$A$1459,0)),""))</x:f>
      </x:c>
      <x:c r="E158" s="174"/>
      <x:c r="F158" s="174"/>
      <x:c r="G158" s="174"/>
      <x:c r="H158" s="174"/>
      <x:c r="I158" s="174"/>
      <x:c r="J158" s="174"/>
      <x:c r="K158" s="174"/>
      <x:c r="L158" s="174"/>
      <x:c r="M158" s="174"/>
      <x:c r="N158" s="174"/>
      <x:c r="O158" s="174"/>
      <x:c r="P158" s="174"/>
      <x:c r="Q158" s="177"/>
      <x:c r="R158" s="174"/>
    </x:row>
    <x:row r="159">
      <x:c r="A159" s="174" t="str">
        <x:f>IF(B159="","","CL-"&amp;TEXT(ROW()-3,"0000"))</x:f>
      </x:c>
      <x:c r="B159" s="174"/>
      <x:c r="C159" s="174" t="str">
        <x:f>IF(B159="","",IFERROR(INDEX('Master Evidence'!$L$4:$L$1459,MATCH(B159,'Master Evidence'!$A$4:$A$1459,0)),""))</x:f>
      </x:c>
      <x:c r="D159" s="174" t="str">
        <x:f>IF(B159="","",IFERROR(INDEX('Master Evidence'!$W$4:$W$1459,MATCH(B159,'Master Evidence'!$A$4:$A$1459,0)),""))</x:f>
      </x:c>
      <x:c r="E159" s="174"/>
      <x:c r="F159" s="174"/>
      <x:c r="G159" s="174"/>
      <x:c r="H159" s="174"/>
      <x:c r="I159" s="174"/>
      <x:c r="J159" s="174"/>
      <x:c r="K159" s="174"/>
      <x:c r="L159" s="174"/>
      <x:c r="M159" s="174"/>
      <x:c r="N159" s="174"/>
      <x:c r="O159" s="174"/>
      <x:c r="P159" s="174"/>
      <x:c r="Q159" s="177"/>
      <x:c r="R159" s="174"/>
    </x:row>
    <x:row r="160">
      <x:c r="A160" s="174" t="str">
        <x:f>IF(B160="","","CL-"&amp;TEXT(ROW()-3,"0000"))</x:f>
      </x:c>
      <x:c r="B160" s="174"/>
      <x:c r="C160" s="174" t="str">
        <x:f>IF(B160="","",IFERROR(INDEX('Master Evidence'!$L$4:$L$1459,MATCH(B160,'Master Evidence'!$A$4:$A$1459,0)),""))</x:f>
      </x:c>
      <x:c r="D160" s="174" t="str">
        <x:f>IF(B160="","",IFERROR(INDEX('Master Evidence'!$W$4:$W$1459,MATCH(B160,'Master Evidence'!$A$4:$A$1459,0)),""))</x:f>
      </x:c>
      <x:c r="E160" s="174"/>
      <x:c r="F160" s="174"/>
      <x:c r="G160" s="174"/>
      <x:c r="H160" s="174"/>
      <x:c r="I160" s="174"/>
      <x:c r="J160" s="174"/>
      <x:c r="K160" s="174"/>
      <x:c r="L160" s="174"/>
      <x:c r="M160" s="174"/>
      <x:c r="N160" s="174"/>
      <x:c r="O160" s="174"/>
      <x:c r="P160" s="174"/>
      <x:c r="Q160" s="177"/>
      <x:c r="R160" s="174"/>
    </x:row>
    <x:row r="161">
      <x:c r="A161" s="174" t="str">
        <x:f>IF(B161="","","CL-"&amp;TEXT(ROW()-3,"0000"))</x:f>
      </x:c>
      <x:c r="B161" s="174"/>
      <x:c r="C161" s="174" t="str">
        <x:f>IF(B161="","",IFERROR(INDEX('Master Evidence'!$L$4:$L$1459,MATCH(B161,'Master Evidence'!$A$4:$A$1459,0)),""))</x:f>
      </x:c>
      <x:c r="D161" s="174" t="str">
        <x:f>IF(B161="","",IFERROR(INDEX('Master Evidence'!$W$4:$W$1459,MATCH(B161,'Master Evidence'!$A$4:$A$1459,0)),""))</x:f>
      </x:c>
      <x:c r="E161" s="174"/>
      <x:c r="F161" s="174"/>
      <x:c r="G161" s="174"/>
      <x:c r="H161" s="174"/>
      <x:c r="I161" s="174"/>
      <x:c r="J161" s="174"/>
      <x:c r="K161" s="174"/>
      <x:c r="L161" s="174"/>
      <x:c r="M161" s="174"/>
      <x:c r="N161" s="174"/>
      <x:c r="O161" s="174"/>
      <x:c r="P161" s="174"/>
      <x:c r="Q161" s="177"/>
      <x:c r="R161" s="174"/>
    </x:row>
    <x:row r="162">
      <x:c r="A162" s="174" t="str">
        <x:f>IF(B162="","","CL-"&amp;TEXT(ROW()-3,"0000"))</x:f>
      </x:c>
      <x:c r="B162" s="174"/>
      <x:c r="C162" s="174" t="str">
        <x:f>IF(B162="","",IFERROR(INDEX('Master Evidence'!$L$4:$L$1459,MATCH(B162,'Master Evidence'!$A$4:$A$1459,0)),""))</x:f>
      </x:c>
      <x:c r="D162" s="174" t="str">
        <x:f>IF(B162="","",IFERROR(INDEX('Master Evidence'!$W$4:$W$1459,MATCH(B162,'Master Evidence'!$A$4:$A$1459,0)),""))</x:f>
      </x:c>
      <x:c r="E162" s="174"/>
      <x:c r="F162" s="174"/>
      <x:c r="G162" s="174"/>
      <x:c r="H162" s="174"/>
      <x:c r="I162" s="174"/>
      <x:c r="J162" s="174"/>
      <x:c r="K162" s="174"/>
      <x:c r="L162" s="174"/>
      <x:c r="M162" s="174"/>
      <x:c r="N162" s="174"/>
      <x:c r="O162" s="174"/>
      <x:c r="P162" s="174"/>
      <x:c r="Q162" s="177"/>
      <x:c r="R162" s="174"/>
    </x:row>
    <x:row r="163">
      <x:c r="A163" s="174" t="str">
        <x:f>IF(B163="","","CL-"&amp;TEXT(ROW()-3,"0000"))</x:f>
      </x:c>
      <x:c r="B163" s="174"/>
      <x:c r="C163" s="174" t="str">
        <x:f>IF(B163="","",IFERROR(INDEX('Master Evidence'!$L$4:$L$1459,MATCH(B163,'Master Evidence'!$A$4:$A$1459,0)),""))</x:f>
      </x:c>
      <x:c r="D163" s="174" t="str">
        <x:f>IF(B163="","",IFERROR(INDEX('Master Evidence'!$W$4:$W$1459,MATCH(B163,'Master Evidence'!$A$4:$A$1459,0)),""))</x:f>
      </x:c>
      <x:c r="E163" s="174"/>
      <x:c r="F163" s="174"/>
      <x:c r="G163" s="174"/>
      <x:c r="H163" s="174"/>
      <x:c r="I163" s="174"/>
      <x:c r="J163" s="174"/>
      <x:c r="K163" s="174"/>
      <x:c r="L163" s="174"/>
      <x:c r="M163" s="174"/>
      <x:c r="N163" s="174"/>
      <x:c r="O163" s="174"/>
      <x:c r="P163" s="174"/>
      <x:c r="Q163" s="177"/>
      <x:c r="R163" s="174"/>
    </x:row>
    <x:row r="164">
      <x:c r="A164" s="174" t="str">
        <x:f>IF(B164="","","CL-"&amp;TEXT(ROW()-3,"0000"))</x:f>
      </x:c>
      <x:c r="B164" s="174"/>
      <x:c r="C164" s="174" t="str">
        <x:f>IF(B164="","",IFERROR(INDEX('Master Evidence'!$L$4:$L$1459,MATCH(B164,'Master Evidence'!$A$4:$A$1459,0)),""))</x:f>
      </x:c>
      <x:c r="D164" s="174" t="str">
        <x:f>IF(B164="","",IFERROR(INDEX('Master Evidence'!$W$4:$W$1459,MATCH(B164,'Master Evidence'!$A$4:$A$1459,0)),""))</x:f>
      </x:c>
      <x:c r="E164" s="174"/>
      <x:c r="F164" s="174"/>
      <x:c r="G164" s="174"/>
      <x:c r="H164" s="174"/>
      <x:c r="I164" s="174"/>
      <x:c r="J164" s="174"/>
      <x:c r="K164" s="174"/>
      <x:c r="L164" s="174"/>
      <x:c r="M164" s="174"/>
      <x:c r="N164" s="174"/>
      <x:c r="O164" s="174"/>
      <x:c r="P164" s="174"/>
      <x:c r="Q164" s="177"/>
      <x:c r="R164" s="174"/>
    </x:row>
    <x:row r="165">
      <x:c r="A165" s="174" t="str">
        <x:f>IF(B165="","","CL-"&amp;TEXT(ROW()-3,"0000"))</x:f>
      </x:c>
      <x:c r="B165" s="174"/>
      <x:c r="C165" s="174" t="str">
        <x:f>IF(B165="","",IFERROR(INDEX('Master Evidence'!$L$4:$L$1459,MATCH(B165,'Master Evidence'!$A$4:$A$1459,0)),""))</x:f>
      </x:c>
      <x:c r="D165" s="174" t="str">
        <x:f>IF(B165="","",IFERROR(INDEX('Master Evidence'!$W$4:$W$1459,MATCH(B165,'Master Evidence'!$A$4:$A$1459,0)),""))</x:f>
      </x:c>
      <x:c r="E165" s="174"/>
      <x:c r="F165" s="174"/>
      <x:c r="G165" s="174"/>
      <x:c r="H165" s="174"/>
      <x:c r="I165" s="174"/>
      <x:c r="J165" s="174"/>
      <x:c r="K165" s="174"/>
      <x:c r="L165" s="174"/>
      <x:c r="M165" s="174"/>
      <x:c r="N165" s="174"/>
      <x:c r="O165" s="174"/>
      <x:c r="P165" s="174"/>
      <x:c r="Q165" s="177"/>
      <x:c r="R165" s="174"/>
    </x:row>
    <x:row r="166">
      <x:c r="A166" s="174" t="str">
        <x:f>IF(B166="","","CL-"&amp;TEXT(ROW()-3,"0000"))</x:f>
      </x:c>
      <x:c r="B166" s="174"/>
      <x:c r="C166" s="174" t="str">
        <x:f>IF(B166="","",IFERROR(INDEX('Master Evidence'!$L$4:$L$1459,MATCH(B166,'Master Evidence'!$A$4:$A$1459,0)),""))</x:f>
      </x:c>
      <x:c r="D166" s="174" t="str">
        <x:f>IF(B166="","",IFERROR(INDEX('Master Evidence'!$W$4:$W$1459,MATCH(B166,'Master Evidence'!$A$4:$A$1459,0)),""))</x:f>
      </x:c>
      <x:c r="E166" s="174"/>
      <x:c r="F166" s="174"/>
      <x:c r="G166" s="174"/>
      <x:c r="H166" s="174"/>
      <x:c r="I166" s="174"/>
      <x:c r="J166" s="174"/>
      <x:c r="K166" s="174"/>
      <x:c r="L166" s="174"/>
      <x:c r="M166" s="174"/>
      <x:c r="N166" s="174"/>
      <x:c r="O166" s="174"/>
      <x:c r="P166" s="174"/>
      <x:c r="Q166" s="177"/>
      <x:c r="R166" s="174"/>
    </x:row>
    <x:row r="167">
      <x:c r="A167" s="174" t="str">
        <x:f>IF(B167="","","CL-"&amp;TEXT(ROW()-3,"0000"))</x:f>
      </x:c>
      <x:c r="B167" s="174"/>
      <x:c r="C167" s="174" t="str">
        <x:f>IF(B167="","",IFERROR(INDEX('Master Evidence'!$L$4:$L$1459,MATCH(B167,'Master Evidence'!$A$4:$A$1459,0)),""))</x:f>
      </x:c>
      <x:c r="D167" s="174" t="str">
        <x:f>IF(B167="","",IFERROR(INDEX('Master Evidence'!$W$4:$W$1459,MATCH(B167,'Master Evidence'!$A$4:$A$1459,0)),""))</x:f>
      </x:c>
      <x:c r="E167" s="174"/>
      <x:c r="F167" s="174"/>
      <x:c r="G167" s="174"/>
      <x:c r="H167" s="174"/>
      <x:c r="I167" s="174"/>
      <x:c r="J167" s="174"/>
      <x:c r="K167" s="174"/>
      <x:c r="L167" s="174"/>
      <x:c r="M167" s="174"/>
      <x:c r="N167" s="174"/>
      <x:c r="O167" s="174"/>
      <x:c r="P167" s="174"/>
      <x:c r="Q167" s="177"/>
      <x:c r="R167" s="174"/>
    </x:row>
    <x:row r="168">
      <x:c r="A168" s="174" t="str">
        <x:f>IF(B168="","","CL-"&amp;TEXT(ROW()-3,"0000"))</x:f>
      </x:c>
      <x:c r="B168" s="174"/>
      <x:c r="C168" s="174" t="str">
        <x:f>IF(B168="","",IFERROR(INDEX('Master Evidence'!$L$4:$L$1459,MATCH(B168,'Master Evidence'!$A$4:$A$1459,0)),""))</x:f>
      </x:c>
      <x:c r="D168" s="174" t="str">
        <x:f>IF(B168="","",IFERROR(INDEX('Master Evidence'!$W$4:$W$1459,MATCH(B168,'Master Evidence'!$A$4:$A$1459,0)),""))</x:f>
      </x:c>
      <x:c r="E168" s="174"/>
      <x:c r="F168" s="174"/>
      <x:c r="G168" s="174"/>
      <x:c r="H168" s="174"/>
      <x:c r="I168" s="174"/>
      <x:c r="J168" s="174"/>
      <x:c r="K168" s="174"/>
      <x:c r="L168" s="174"/>
      <x:c r="M168" s="174"/>
      <x:c r="N168" s="174"/>
      <x:c r="O168" s="174"/>
      <x:c r="P168" s="174"/>
      <x:c r="Q168" s="177"/>
      <x:c r="R168" s="174"/>
    </x:row>
    <x:row r="169">
      <x:c r="A169" s="174" t="str">
        <x:f>IF(B169="","","CL-"&amp;TEXT(ROW()-3,"0000"))</x:f>
      </x:c>
      <x:c r="B169" s="174"/>
      <x:c r="C169" s="174" t="str">
        <x:f>IF(B169="","",IFERROR(INDEX('Master Evidence'!$L$4:$L$1459,MATCH(B169,'Master Evidence'!$A$4:$A$1459,0)),""))</x:f>
      </x:c>
      <x:c r="D169" s="174" t="str">
        <x:f>IF(B169="","",IFERROR(INDEX('Master Evidence'!$W$4:$W$1459,MATCH(B169,'Master Evidence'!$A$4:$A$1459,0)),""))</x:f>
      </x:c>
      <x:c r="E169" s="174"/>
      <x:c r="F169" s="174"/>
      <x:c r="G169" s="174"/>
      <x:c r="H169" s="174"/>
      <x:c r="I169" s="174"/>
      <x:c r="J169" s="174"/>
      <x:c r="K169" s="174"/>
      <x:c r="L169" s="174"/>
      <x:c r="M169" s="174"/>
      <x:c r="N169" s="174"/>
      <x:c r="O169" s="174"/>
      <x:c r="P169" s="174"/>
      <x:c r="Q169" s="177"/>
      <x:c r="R169" s="174"/>
    </x:row>
    <x:row r="170">
      <x:c r="A170" s="174" t="str">
        <x:f>IF(B170="","","CL-"&amp;TEXT(ROW()-3,"0000"))</x:f>
      </x:c>
      <x:c r="B170" s="174"/>
      <x:c r="C170" s="174" t="str">
        <x:f>IF(B170="","",IFERROR(INDEX('Master Evidence'!$L$4:$L$1459,MATCH(B170,'Master Evidence'!$A$4:$A$1459,0)),""))</x:f>
      </x:c>
      <x:c r="D170" s="174" t="str">
        <x:f>IF(B170="","",IFERROR(INDEX('Master Evidence'!$W$4:$W$1459,MATCH(B170,'Master Evidence'!$A$4:$A$1459,0)),""))</x:f>
      </x:c>
      <x:c r="E170" s="174"/>
      <x:c r="F170" s="174"/>
      <x:c r="G170" s="174"/>
      <x:c r="H170" s="174"/>
      <x:c r="I170" s="174"/>
      <x:c r="J170" s="174"/>
      <x:c r="K170" s="174"/>
      <x:c r="L170" s="174"/>
      <x:c r="M170" s="174"/>
      <x:c r="N170" s="174"/>
      <x:c r="O170" s="174"/>
      <x:c r="P170" s="174"/>
      <x:c r="Q170" s="177"/>
      <x:c r="R170" s="174"/>
    </x:row>
    <x:row r="171">
      <x:c r="A171" s="174" t="str">
        <x:f>IF(B171="","","CL-"&amp;TEXT(ROW()-3,"0000"))</x:f>
      </x:c>
      <x:c r="B171" s="174"/>
      <x:c r="C171" s="174" t="str">
        <x:f>IF(B171="","",IFERROR(INDEX('Master Evidence'!$L$4:$L$1459,MATCH(B171,'Master Evidence'!$A$4:$A$1459,0)),""))</x:f>
      </x:c>
      <x:c r="D171" s="174" t="str">
        <x:f>IF(B171="","",IFERROR(INDEX('Master Evidence'!$W$4:$W$1459,MATCH(B171,'Master Evidence'!$A$4:$A$1459,0)),""))</x:f>
      </x:c>
      <x:c r="E171" s="174"/>
      <x:c r="F171" s="174"/>
      <x:c r="G171" s="174"/>
      <x:c r="H171" s="174"/>
      <x:c r="I171" s="174"/>
      <x:c r="J171" s="174"/>
      <x:c r="K171" s="174"/>
      <x:c r="L171" s="174"/>
      <x:c r="M171" s="174"/>
      <x:c r="N171" s="174"/>
      <x:c r="O171" s="174"/>
      <x:c r="P171" s="174"/>
      <x:c r="Q171" s="177"/>
      <x:c r="R171" s="174"/>
    </x:row>
    <x:row r="172">
      <x:c r="A172" s="174" t="str">
        <x:f>IF(B172="","","CL-"&amp;TEXT(ROW()-3,"0000"))</x:f>
      </x:c>
      <x:c r="B172" s="174"/>
      <x:c r="C172" s="174" t="str">
        <x:f>IF(B172="","",IFERROR(INDEX('Master Evidence'!$L$4:$L$1459,MATCH(B172,'Master Evidence'!$A$4:$A$1459,0)),""))</x:f>
      </x:c>
      <x:c r="D172" s="174" t="str">
        <x:f>IF(B172="","",IFERROR(INDEX('Master Evidence'!$W$4:$W$1459,MATCH(B172,'Master Evidence'!$A$4:$A$1459,0)),""))</x:f>
      </x:c>
      <x:c r="E172" s="174"/>
      <x:c r="F172" s="174"/>
      <x:c r="G172" s="174"/>
      <x:c r="H172" s="174"/>
      <x:c r="I172" s="174"/>
      <x:c r="J172" s="174"/>
      <x:c r="K172" s="174"/>
      <x:c r="L172" s="174"/>
      <x:c r="M172" s="174"/>
      <x:c r="N172" s="174"/>
      <x:c r="O172" s="174"/>
      <x:c r="P172" s="174"/>
      <x:c r="Q172" s="177"/>
      <x:c r="R172" s="174"/>
    </x:row>
    <x:row r="173">
      <x:c r="A173" s="174" t="str">
        <x:f>IF(B173="","","CL-"&amp;TEXT(ROW()-3,"0000"))</x:f>
      </x:c>
      <x:c r="B173" s="174"/>
      <x:c r="C173" s="174" t="str">
        <x:f>IF(B173="","",IFERROR(INDEX('Master Evidence'!$L$4:$L$1459,MATCH(B173,'Master Evidence'!$A$4:$A$1459,0)),""))</x:f>
      </x:c>
      <x:c r="D173" s="174" t="str">
        <x:f>IF(B173="","",IFERROR(INDEX('Master Evidence'!$W$4:$W$1459,MATCH(B173,'Master Evidence'!$A$4:$A$1459,0)),""))</x:f>
      </x:c>
      <x:c r="E173" s="174"/>
      <x:c r="F173" s="174"/>
      <x:c r="G173" s="174"/>
      <x:c r="H173" s="174"/>
      <x:c r="I173" s="174"/>
      <x:c r="J173" s="174"/>
      <x:c r="K173" s="174"/>
      <x:c r="L173" s="174"/>
      <x:c r="M173" s="174"/>
      <x:c r="N173" s="174"/>
      <x:c r="O173" s="174"/>
      <x:c r="P173" s="174"/>
      <x:c r="Q173" s="177"/>
      <x:c r="R173" s="174"/>
    </x:row>
    <x:row r="174">
      <x:c r="A174" s="174" t="str">
        <x:f>IF(B174="","","CL-"&amp;TEXT(ROW()-3,"0000"))</x:f>
      </x:c>
      <x:c r="B174" s="174"/>
      <x:c r="C174" s="174" t="str">
        <x:f>IF(B174="","",IFERROR(INDEX('Master Evidence'!$L$4:$L$1459,MATCH(B174,'Master Evidence'!$A$4:$A$1459,0)),""))</x:f>
      </x:c>
      <x:c r="D174" s="174" t="str">
        <x:f>IF(B174="","",IFERROR(INDEX('Master Evidence'!$W$4:$W$1459,MATCH(B174,'Master Evidence'!$A$4:$A$1459,0)),""))</x:f>
      </x:c>
      <x:c r="E174" s="174"/>
      <x:c r="F174" s="174"/>
      <x:c r="G174" s="174"/>
      <x:c r="H174" s="174"/>
      <x:c r="I174" s="174"/>
      <x:c r="J174" s="174"/>
      <x:c r="K174" s="174"/>
      <x:c r="L174" s="174"/>
      <x:c r="M174" s="174"/>
      <x:c r="N174" s="174"/>
      <x:c r="O174" s="174"/>
      <x:c r="P174" s="174"/>
      <x:c r="Q174" s="177"/>
      <x:c r="R174" s="174"/>
    </x:row>
    <x:row r="175">
      <x:c r="A175" s="174" t="str">
        <x:f>IF(B175="","","CL-"&amp;TEXT(ROW()-3,"0000"))</x:f>
      </x:c>
      <x:c r="B175" s="174"/>
      <x:c r="C175" s="174" t="str">
        <x:f>IF(B175="","",IFERROR(INDEX('Master Evidence'!$L$4:$L$1459,MATCH(B175,'Master Evidence'!$A$4:$A$1459,0)),""))</x:f>
      </x:c>
      <x:c r="D175" s="174" t="str">
        <x:f>IF(B175="","",IFERROR(INDEX('Master Evidence'!$W$4:$W$1459,MATCH(B175,'Master Evidence'!$A$4:$A$1459,0)),""))</x:f>
      </x:c>
      <x:c r="E175" s="174"/>
      <x:c r="F175" s="174"/>
      <x:c r="G175" s="174"/>
      <x:c r="H175" s="174"/>
      <x:c r="I175" s="174"/>
      <x:c r="J175" s="174"/>
      <x:c r="K175" s="174"/>
      <x:c r="L175" s="174"/>
      <x:c r="M175" s="174"/>
      <x:c r="N175" s="174"/>
      <x:c r="O175" s="174"/>
      <x:c r="P175" s="174"/>
      <x:c r="Q175" s="177"/>
      <x:c r="R175" s="174"/>
    </x:row>
    <x:row r="176">
      <x:c r="A176" s="174" t="str">
        <x:f>IF(B176="","","CL-"&amp;TEXT(ROW()-3,"0000"))</x:f>
      </x:c>
      <x:c r="B176" s="174"/>
      <x:c r="C176" s="174" t="str">
        <x:f>IF(B176="","",IFERROR(INDEX('Master Evidence'!$L$4:$L$1459,MATCH(B176,'Master Evidence'!$A$4:$A$1459,0)),""))</x:f>
      </x:c>
      <x:c r="D176" s="174" t="str">
        <x:f>IF(B176="","",IFERROR(INDEX('Master Evidence'!$W$4:$W$1459,MATCH(B176,'Master Evidence'!$A$4:$A$1459,0)),""))</x:f>
      </x:c>
      <x:c r="E176" s="174"/>
      <x:c r="F176" s="174"/>
      <x:c r="G176" s="174"/>
      <x:c r="H176" s="174"/>
      <x:c r="I176" s="174"/>
      <x:c r="J176" s="174"/>
      <x:c r="K176" s="174"/>
      <x:c r="L176" s="174"/>
      <x:c r="M176" s="174"/>
      <x:c r="N176" s="174"/>
      <x:c r="O176" s="174"/>
      <x:c r="P176" s="174"/>
      <x:c r="Q176" s="177"/>
      <x:c r="R176" s="174"/>
    </x:row>
    <x:row r="177">
      <x:c r="A177" s="174" t="str">
        <x:f>IF(B177="","","CL-"&amp;TEXT(ROW()-3,"0000"))</x:f>
      </x:c>
      <x:c r="B177" s="174"/>
      <x:c r="C177" s="174" t="str">
        <x:f>IF(B177="","",IFERROR(INDEX('Master Evidence'!$L$4:$L$1459,MATCH(B177,'Master Evidence'!$A$4:$A$1459,0)),""))</x:f>
      </x:c>
      <x:c r="D177" s="174" t="str">
        <x:f>IF(B177="","",IFERROR(INDEX('Master Evidence'!$W$4:$W$1459,MATCH(B177,'Master Evidence'!$A$4:$A$1459,0)),""))</x:f>
      </x:c>
      <x:c r="E177" s="174"/>
      <x:c r="F177" s="174"/>
      <x:c r="G177" s="174"/>
      <x:c r="H177" s="174"/>
      <x:c r="I177" s="174"/>
      <x:c r="J177" s="174"/>
      <x:c r="K177" s="174"/>
      <x:c r="L177" s="174"/>
      <x:c r="M177" s="174"/>
      <x:c r="N177" s="174"/>
      <x:c r="O177" s="174"/>
      <x:c r="P177" s="174"/>
      <x:c r="Q177" s="177"/>
      <x:c r="R177" s="174"/>
    </x:row>
    <x:row r="178">
      <x:c r="A178" s="174" t="str">
        <x:f>IF(B178="","","CL-"&amp;TEXT(ROW()-3,"0000"))</x:f>
      </x:c>
      <x:c r="B178" s="174"/>
      <x:c r="C178" s="174" t="str">
        <x:f>IF(B178="","",IFERROR(INDEX('Master Evidence'!$L$4:$L$1459,MATCH(B178,'Master Evidence'!$A$4:$A$1459,0)),""))</x:f>
      </x:c>
      <x:c r="D178" s="174" t="str">
        <x:f>IF(B178="","",IFERROR(INDEX('Master Evidence'!$W$4:$W$1459,MATCH(B178,'Master Evidence'!$A$4:$A$1459,0)),""))</x:f>
      </x:c>
      <x:c r="E178" s="174"/>
      <x:c r="F178" s="174"/>
      <x:c r="G178" s="174"/>
      <x:c r="H178" s="174"/>
      <x:c r="I178" s="174"/>
      <x:c r="J178" s="174"/>
      <x:c r="K178" s="174"/>
      <x:c r="L178" s="174"/>
      <x:c r="M178" s="174"/>
      <x:c r="N178" s="174"/>
      <x:c r="O178" s="174"/>
      <x:c r="P178" s="174"/>
      <x:c r="Q178" s="177"/>
      <x:c r="R178" s="174"/>
    </x:row>
    <x:row r="179">
      <x:c r="A179" s="174" t="str">
        <x:f>IF(B179="","","CL-"&amp;TEXT(ROW()-3,"0000"))</x:f>
      </x:c>
      <x:c r="B179" s="174"/>
      <x:c r="C179" s="174" t="str">
        <x:f>IF(B179="","",IFERROR(INDEX('Master Evidence'!$L$4:$L$1459,MATCH(B179,'Master Evidence'!$A$4:$A$1459,0)),""))</x:f>
      </x:c>
      <x:c r="D179" s="174" t="str">
        <x:f>IF(B179="","",IFERROR(INDEX('Master Evidence'!$W$4:$W$1459,MATCH(B179,'Master Evidence'!$A$4:$A$1459,0)),""))</x:f>
      </x:c>
      <x:c r="E179" s="174"/>
      <x:c r="F179" s="174"/>
      <x:c r="G179" s="174"/>
      <x:c r="H179" s="174"/>
      <x:c r="I179" s="174"/>
      <x:c r="J179" s="174"/>
      <x:c r="K179" s="174"/>
      <x:c r="L179" s="174"/>
      <x:c r="M179" s="174"/>
      <x:c r="N179" s="174"/>
      <x:c r="O179" s="174"/>
      <x:c r="P179" s="174"/>
      <x:c r="Q179" s="177"/>
      <x:c r="R179" s="174"/>
    </x:row>
    <x:row r="180">
      <x:c r="A180" s="174" t="str">
        <x:f>IF(B180="","","CL-"&amp;TEXT(ROW()-3,"0000"))</x:f>
      </x:c>
      <x:c r="B180" s="174"/>
      <x:c r="C180" s="174" t="str">
        <x:f>IF(B180="","",IFERROR(INDEX('Master Evidence'!$L$4:$L$1459,MATCH(B180,'Master Evidence'!$A$4:$A$1459,0)),""))</x:f>
      </x:c>
      <x:c r="D180" s="174" t="str">
        <x:f>IF(B180="","",IFERROR(INDEX('Master Evidence'!$W$4:$W$1459,MATCH(B180,'Master Evidence'!$A$4:$A$1459,0)),""))</x:f>
      </x:c>
      <x:c r="E180" s="174"/>
      <x:c r="F180" s="174"/>
      <x:c r="G180" s="174"/>
      <x:c r="H180" s="174"/>
      <x:c r="I180" s="174"/>
      <x:c r="J180" s="174"/>
      <x:c r="K180" s="174"/>
      <x:c r="L180" s="174"/>
      <x:c r="M180" s="174"/>
      <x:c r="N180" s="174"/>
      <x:c r="O180" s="174"/>
      <x:c r="P180" s="174"/>
      <x:c r="Q180" s="177"/>
      <x:c r="R180" s="174"/>
    </x:row>
    <x:row r="181">
      <x:c r="A181" s="174" t="str">
        <x:f>IF(B181="","","CL-"&amp;TEXT(ROW()-3,"0000"))</x:f>
      </x:c>
      <x:c r="B181" s="174"/>
      <x:c r="C181" s="174" t="str">
        <x:f>IF(B181="","",IFERROR(INDEX('Master Evidence'!$L$4:$L$1459,MATCH(B181,'Master Evidence'!$A$4:$A$1459,0)),""))</x:f>
      </x:c>
      <x:c r="D181" s="174" t="str">
        <x:f>IF(B181="","",IFERROR(INDEX('Master Evidence'!$W$4:$W$1459,MATCH(B181,'Master Evidence'!$A$4:$A$1459,0)),""))</x:f>
      </x:c>
      <x:c r="E181" s="174"/>
      <x:c r="F181" s="174"/>
      <x:c r="G181" s="174"/>
      <x:c r="H181" s="174"/>
      <x:c r="I181" s="174"/>
      <x:c r="J181" s="174"/>
      <x:c r="K181" s="174"/>
      <x:c r="L181" s="174"/>
      <x:c r="M181" s="174"/>
      <x:c r="N181" s="174"/>
      <x:c r="O181" s="174"/>
      <x:c r="P181" s="174"/>
      <x:c r="Q181" s="177"/>
      <x:c r="R181" s="174"/>
    </x:row>
    <x:row r="182">
      <x:c r="A182" s="174" t="str">
        <x:f>IF(B182="","","CL-"&amp;TEXT(ROW()-3,"0000"))</x:f>
      </x:c>
      <x:c r="B182" s="174"/>
      <x:c r="C182" s="174" t="str">
        <x:f>IF(B182="","",IFERROR(INDEX('Master Evidence'!$L$4:$L$1459,MATCH(B182,'Master Evidence'!$A$4:$A$1459,0)),""))</x:f>
      </x:c>
      <x:c r="D182" s="174" t="str">
        <x:f>IF(B182="","",IFERROR(INDEX('Master Evidence'!$W$4:$W$1459,MATCH(B182,'Master Evidence'!$A$4:$A$1459,0)),""))</x:f>
      </x:c>
      <x:c r="E182" s="174"/>
      <x:c r="F182" s="174"/>
      <x:c r="G182" s="174"/>
      <x:c r="H182" s="174"/>
      <x:c r="I182" s="174"/>
      <x:c r="J182" s="174"/>
      <x:c r="K182" s="174"/>
      <x:c r="L182" s="174"/>
      <x:c r="M182" s="174"/>
      <x:c r="N182" s="174"/>
      <x:c r="O182" s="174"/>
      <x:c r="P182" s="174"/>
      <x:c r="Q182" s="177"/>
      <x:c r="R182" s="174"/>
    </x:row>
    <x:row r="183">
      <x:c r="A183" s="174" t="str">
        <x:f>IF(B183="","","CL-"&amp;TEXT(ROW()-3,"0000"))</x:f>
      </x:c>
      <x:c r="B183" s="174"/>
      <x:c r="C183" s="174" t="str">
        <x:f>IF(B183="","",IFERROR(INDEX('Master Evidence'!$L$4:$L$1459,MATCH(B183,'Master Evidence'!$A$4:$A$1459,0)),""))</x:f>
      </x:c>
      <x:c r="D183" s="174" t="str">
        <x:f>IF(B183="","",IFERROR(INDEX('Master Evidence'!$W$4:$W$1459,MATCH(B183,'Master Evidence'!$A$4:$A$1459,0)),""))</x:f>
      </x:c>
      <x:c r="E183" s="174"/>
      <x:c r="F183" s="174"/>
      <x:c r="G183" s="174"/>
      <x:c r="H183" s="174"/>
      <x:c r="I183" s="174"/>
      <x:c r="J183" s="174"/>
      <x:c r="K183" s="174"/>
      <x:c r="L183" s="174"/>
      <x:c r="M183" s="174"/>
      <x:c r="N183" s="174"/>
      <x:c r="O183" s="174"/>
      <x:c r="P183" s="174"/>
      <x:c r="Q183" s="177"/>
      <x:c r="R183" s="174"/>
    </x:row>
    <x:row r="184">
      <x:c r="A184" s="174" t="str">
        <x:f>IF(B184="","","CL-"&amp;TEXT(ROW()-3,"0000"))</x:f>
      </x:c>
      <x:c r="B184" s="174"/>
      <x:c r="C184" s="174" t="str">
        <x:f>IF(B184="","",IFERROR(INDEX('Master Evidence'!$L$4:$L$1459,MATCH(B184,'Master Evidence'!$A$4:$A$1459,0)),""))</x:f>
      </x:c>
      <x:c r="D184" s="174" t="str">
        <x:f>IF(B184="","",IFERROR(INDEX('Master Evidence'!$W$4:$W$1459,MATCH(B184,'Master Evidence'!$A$4:$A$1459,0)),""))</x:f>
      </x:c>
      <x:c r="E184" s="174"/>
      <x:c r="F184" s="174"/>
      <x:c r="G184" s="174"/>
      <x:c r="H184" s="174"/>
      <x:c r="I184" s="174"/>
      <x:c r="J184" s="174"/>
      <x:c r="K184" s="174"/>
      <x:c r="L184" s="174"/>
      <x:c r="M184" s="174"/>
      <x:c r="N184" s="174"/>
      <x:c r="O184" s="174"/>
      <x:c r="P184" s="174"/>
      <x:c r="Q184" s="177"/>
      <x:c r="R184" s="174"/>
    </x:row>
    <x:row r="185">
      <x:c r="A185" s="174" t="str">
        <x:f>IF(B185="","","CL-"&amp;TEXT(ROW()-3,"0000"))</x:f>
      </x:c>
      <x:c r="B185" s="174"/>
      <x:c r="C185" s="174" t="str">
        <x:f>IF(B185="","",IFERROR(INDEX('Master Evidence'!$L$4:$L$1459,MATCH(B185,'Master Evidence'!$A$4:$A$1459,0)),""))</x:f>
      </x:c>
      <x:c r="D185" s="174" t="str">
        <x:f>IF(B185="","",IFERROR(INDEX('Master Evidence'!$W$4:$W$1459,MATCH(B185,'Master Evidence'!$A$4:$A$1459,0)),""))</x:f>
      </x:c>
      <x:c r="E185" s="174"/>
      <x:c r="F185" s="174"/>
      <x:c r="G185" s="174"/>
      <x:c r="H185" s="174"/>
      <x:c r="I185" s="174"/>
      <x:c r="J185" s="174"/>
      <x:c r="K185" s="174"/>
      <x:c r="L185" s="174"/>
      <x:c r="M185" s="174"/>
      <x:c r="N185" s="174"/>
      <x:c r="O185" s="174"/>
      <x:c r="P185" s="174"/>
      <x:c r="Q185" s="177"/>
      <x:c r="R185" s="174"/>
    </x:row>
    <x:row r="186">
      <x:c r="A186" s="174" t="str">
        <x:f>IF(B186="","","CL-"&amp;TEXT(ROW()-3,"0000"))</x:f>
      </x:c>
      <x:c r="B186" s="174"/>
      <x:c r="C186" s="174" t="str">
        <x:f>IF(B186="","",IFERROR(INDEX('Master Evidence'!$L$4:$L$1459,MATCH(B186,'Master Evidence'!$A$4:$A$1459,0)),""))</x:f>
      </x:c>
      <x:c r="D186" s="174" t="str">
        <x:f>IF(B186="","",IFERROR(INDEX('Master Evidence'!$W$4:$W$1459,MATCH(B186,'Master Evidence'!$A$4:$A$1459,0)),""))</x:f>
      </x:c>
      <x:c r="E186" s="174"/>
      <x:c r="F186" s="174"/>
      <x:c r="G186" s="174"/>
      <x:c r="H186" s="174"/>
      <x:c r="I186" s="174"/>
      <x:c r="J186" s="174"/>
      <x:c r="K186" s="174"/>
      <x:c r="L186" s="174"/>
      <x:c r="M186" s="174"/>
      <x:c r="N186" s="174"/>
      <x:c r="O186" s="174"/>
      <x:c r="P186" s="174"/>
      <x:c r="Q186" s="177"/>
      <x:c r="R186" s="174"/>
    </x:row>
    <x:row r="187">
      <x:c r="A187" s="174" t="str">
        <x:f>IF(B187="","","CL-"&amp;TEXT(ROW()-3,"0000"))</x:f>
      </x:c>
      <x:c r="B187" s="174"/>
      <x:c r="C187" s="174" t="str">
        <x:f>IF(B187="","",IFERROR(INDEX('Master Evidence'!$L$4:$L$1459,MATCH(B187,'Master Evidence'!$A$4:$A$1459,0)),""))</x:f>
      </x:c>
      <x:c r="D187" s="174" t="str">
        <x:f>IF(B187="","",IFERROR(INDEX('Master Evidence'!$W$4:$W$1459,MATCH(B187,'Master Evidence'!$A$4:$A$1459,0)),""))</x:f>
      </x:c>
      <x:c r="E187" s="174"/>
      <x:c r="F187" s="174"/>
      <x:c r="G187" s="174"/>
      <x:c r="H187" s="174"/>
      <x:c r="I187" s="174"/>
      <x:c r="J187" s="174"/>
      <x:c r="K187" s="174"/>
      <x:c r="L187" s="174"/>
      <x:c r="M187" s="174"/>
      <x:c r="N187" s="174"/>
      <x:c r="O187" s="174"/>
      <x:c r="P187" s="174"/>
      <x:c r="Q187" s="177"/>
      <x:c r="R187" s="174"/>
    </x:row>
    <x:row r="188">
      <x:c r="A188" s="174" t="str">
        <x:f>IF(B188="","","CL-"&amp;TEXT(ROW()-3,"0000"))</x:f>
      </x:c>
      <x:c r="B188" s="174"/>
      <x:c r="C188" s="174" t="str">
        <x:f>IF(B188="","",IFERROR(INDEX('Master Evidence'!$L$4:$L$1459,MATCH(B188,'Master Evidence'!$A$4:$A$1459,0)),""))</x:f>
      </x:c>
      <x:c r="D188" s="174" t="str">
        <x:f>IF(B188="","",IFERROR(INDEX('Master Evidence'!$W$4:$W$1459,MATCH(B188,'Master Evidence'!$A$4:$A$1459,0)),""))</x:f>
      </x:c>
      <x:c r="E188" s="174"/>
      <x:c r="F188" s="174"/>
      <x:c r="G188" s="174"/>
      <x:c r="H188" s="174"/>
      <x:c r="I188" s="174"/>
      <x:c r="J188" s="174"/>
      <x:c r="K188" s="174"/>
      <x:c r="L188" s="174"/>
      <x:c r="M188" s="174"/>
      <x:c r="N188" s="174"/>
      <x:c r="O188" s="174"/>
      <x:c r="P188" s="174"/>
      <x:c r="Q188" s="177"/>
      <x:c r="R188" s="174"/>
    </x:row>
    <x:row r="189">
      <x:c r="A189" s="174" t="str">
        <x:f>IF(B189="","","CL-"&amp;TEXT(ROW()-3,"0000"))</x:f>
      </x:c>
      <x:c r="B189" s="174"/>
      <x:c r="C189" s="174" t="str">
        <x:f>IF(B189="","",IFERROR(INDEX('Master Evidence'!$L$4:$L$1459,MATCH(B189,'Master Evidence'!$A$4:$A$1459,0)),""))</x:f>
      </x:c>
      <x:c r="D189" s="174" t="str">
        <x:f>IF(B189="","",IFERROR(INDEX('Master Evidence'!$W$4:$W$1459,MATCH(B189,'Master Evidence'!$A$4:$A$1459,0)),""))</x:f>
      </x:c>
      <x:c r="E189" s="174"/>
      <x:c r="F189" s="174"/>
      <x:c r="G189" s="174"/>
      <x:c r="H189" s="174"/>
      <x:c r="I189" s="174"/>
      <x:c r="J189" s="174"/>
      <x:c r="K189" s="174"/>
      <x:c r="L189" s="174"/>
      <x:c r="M189" s="174"/>
      <x:c r="N189" s="174"/>
      <x:c r="O189" s="174"/>
      <x:c r="P189" s="174"/>
      <x:c r="Q189" s="177"/>
      <x:c r="R189" s="174"/>
    </x:row>
    <x:row r="190">
      <x:c r="A190" s="174" t="str">
        <x:f>IF(B190="","","CL-"&amp;TEXT(ROW()-3,"0000"))</x:f>
      </x:c>
      <x:c r="B190" s="174"/>
      <x:c r="C190" s="174" t="str">
        <x:f>IF(B190="","",IFERROR(INDEX('Master Evidence'!$L$4:$L$1459,MATCH(B190,'Master Evidence'!$A$4:$A$1459,0)),""))</x:f>
      </x:c>
      <x:c r="D190" s="174" t="str">
        <x:f>IF(B190="","",IFERROR(INDEX('Master Evidence'!$W$4:$W$1459,MATCH(B190,'Master Evidence'!$A$4:$A$1459,0)),""))</x:f>
      </x:c>
      <x:c r="E190" s="174"/>
      <x:c r="F190" s="174"/>
      <x:c r="G190" s="174"/>
      <x:c r="H190" s="174"/>
      <x:c r="I190" s="174"/>
      <x:c r="J190" s="174"/>
      <x:c r="K190" s="174"/>
      <x:c r="L190" s="174"/>
      <x:c r="M190" s="174"/>
      <x:c r="N190" s="174"/>
      <x:c r="O190" s="174"/>
      <x:c r="P190" s="174"/>
      <x:c r="Q190" s="177"/>
      <x:c r="R190" s="174"/>
    </x:row>
    <x:row r="191">
      <x:c r="A191" s="174" t="str">
        <x:f>IF(B191="","","CL-"&amp;TEXT(ROW()-3,"0000"))</x:f>
      </x:c>
      <x:c r="B191" s="174"/>
      <x:c r="C191" s="174" t="str">
        <x:f>IF(B191="","",IFERROR(INDEX('Master Evidence'!$L$4:$L$1459,MATCH(B191,'Master Evidence'!$A$4:$A$1459,0)),""))</x:f>
      </x:c>
      <x:c r="D191" s="174" t="str">
        <x:f>IF(B191="","",IFERROR(INDEX('Master Evidence'!$W$4:$W$1459,MATCH(B191,'Master Evidence'!$A$4:$A$1459,0)),""))</x:f>
      </x:c>
      <x:c r="E191" s="174"/>
      <x:c r="F191" s="174"/>
      <x:c r="G191" s="174"/>
      <x:c r="H191" s="174"/>
      <x:c r="I191" s="174"/>
      <x:c r="J191" s="174"/>
      <x:c r="K191" s="174"/>
      <x:c r="L191" s="174"/>
      <x:c r="M191" s="174"/>
      <x:c r="N191" s="174"/>
      <x:c r="O191" s="174"/>
      <x:c r="P191" s="174"/>
      <x:c r="Q191" s="177"/>
      <x:c r="R191" s="174"/>
    </x:row>
    <x:row r="192">
      <x:c r="A192" s="174" t="str">
        <x:f>IF(B192="","","CL-"&amp;TEXT(ROW()-3,"0000"))</x:f>
      </x:c>
      <x:c r="B192" s="174"/>
      <x:c r="C192" s="174" t="str">
        <x:f>IF(B192="","",IFERROR(INDEX('Master Evidence'!$L$4:$L$1459,MATCH(B192,'Master Evidence'!$A$4:$A$1459,0)),""))</x:f>
      </x:c>
      <x:c r="D192" s="174" t="str">
        <x:f>IF(B192="","",IFERROR(INDEX('Master Evidence'!$W$4:$W$1459,MATCH(B192,'Master Evidence'!$A$4:$A$1459,0)),""))</x:f>
      </x:c>
      <x:c r="E192" s="174"/>
      <x:c r="F192" s="174"/>
      <x:c r="G192" s="174"/>
      <x:c r="H192" s="174"/>
      <x:c r="I192" s="174"/>
      <x:c r="J192" s="174"/>
      <x:c r="K192" s="174"/>
      <x:c r="L192" s="174"/>
      <x:c r="M192" s="174"/>
      <x:c r="N192" s="174"/>
      <x:c r="O192" s="174"/>
      <x:c r="P192" s="174"/>
      <x:c r="Q192" s="177"/>
      <x:c r="R192" s="174"/>
    </x:row>
    <x:row r="193">
      <x:c r="A193" s="174" t="str">
        <x:f>IF(B193="","","CL-"&amp;TEXT(ROW()-3,"0000"))</x:f>
      </x:c>
      <x:c r="B193" s="174"/>
      <x:c r="C193" s="174" t="str">
        <x:f>IF(B193="","",IFERROR(INDEX('Master Evidence'!$L$4:$L$1459,MATCH(B193,'Master Evidence'!$A$4:$A$1459,0)),""))</x:f>
      </x:c>
      <x:c r="D193" s="174" t="str">
        <x:f>IF(B193="","",IFERROR(INDEX('Master Evidence'!$W$4:$W$1459,MATCH(B193,'Master Evidence'!$A$4:$A$1459,0)),""))</x:f>
      </x:c>
      <x:c r="E193" s="174"/>
      <x:c r="F193" s="174"/>
      <x:c r="G193" s="174"/>
      <x:c r="H193" s="174"/>
      <x:c r="I193" s="174"/>
      <x:c r="J193" s="174"/>
      <x:c r="K193" s="174"/>
      <x:c r="L193" s="174"/>
      <x:c r="M193" s="174"/>
      <x:c r="N193" s="174"/>
      <x:c r="O193" s="174"/>
      <x:c r="P193" s="174"/>
      <x:c r="Q193" s="177"/>
      <x:c r="R193" s="174"/>
    </x:row>
    <x:row r="194">
      <x:c r="A194" s="174" t="str">
        <x:f>IF(B194="","","CL-"&amp;TEXT(ROW()-3,"0000"))</x:f>
      </x:c>
      <x:c r="B194" s="174"/>
      <x:c r="C194" s="174" t="str">
        <x:f>IF(B194="","",IFERROR(INDEX('Master Evidence'!$L$4:$L$1459,MATCH(B194,'Master Evidence'!$A$4:$A$1459,0)),""))</x:f>
      </x:c>
      <x:c r="D194" s="174" t="str">
        <x:f>IF(B194="","",IFERROR(INDEX('Master Evidence'!$W$4:$W$1459,MATCH(B194,'Master Evidence'!$A$4:$A$1459,0)),""))</x:f>
      </x:c>
      <x:c r="E194" s="174"/>
      <x:c r="F194" s="174"/>
      <x:c r="G194" s="174"/>
      <x:c r="H194" s="174"/>
      <x:c r="I194" s="174"/>
      <x:c r="J194" s="174"/>
      <x:c r="K194" s="174"/>
      <x:c r="L194" s="174"/>
      <x:c r="M194" s="174"/>
      <x:c r="N194" s="174"/>
      <x:c r="O194" s="174"/>
      <x:c r="P194" s="174"/>
      <x:c r="Q194" s="177"/>
      <x:c r="R194" s="174"/>
    </x:row>
    <x:row r="195">
      <x:c r="A195" s="174" t="str">
        <x:f>IF(B195="","","CL-"&amp;TEXT(ROW()-3,"0000"))</x:f>
      </x:c>
      <x:c r="B195" s="174"/>
      <x:c r="C195" s="174" t="str">
        <x:f>IF(B195="","",IFERROR(INDEX('Master Evidence'!$L$4:$L$1459,MATCH(B195,'Master Evidence'!$A$4:$A$1459,0)),""))</x:f>
      </x:c>
      <x:c r="D195" s="174" t="str">
        <x:f>IF(B195="","",IFERROR(INDEX('Master Evidence'!$W$4:$W$1459,MATCH(B195,'Master Evidence'!$A$4:$A$1459,0)),""))</x:f>
      </x:c>
      <x:c r="E195" s="174"/>
      <x:c r="F195" s="174"/>
      <x:c r="G195" s="174"/>
      <x:c r="H195" s="174"/>
      <x:c r="I195" s="174"/>
      <x:c r="J195" s="174"/>
      <x:c r="K195" s="174"/>
      <x:c r="L195" s="174"/>
      <x:c r="M195" s="174"/>
      <x:c r="N195" s="174"/>
      <x:c r="O195" s="174"/>
      <x:c r="P195" s="174"/>
      <x:c r="Q195" s="177"/>
      <x:c r="R195" s="174"/>
    </x:row>
    <x:row r="196">
      <x:c r="A196" s="174" t="str">
        <x:f>IF(B196="","","CL-"&amp;TEXT(ROW()-3,"0000"))</x:f>
      </x:c>
      <x:c r="B196" s="174"/>
      <x:c r="C196" s="174" t="str">
        <x:f>IF(B196="","",IFERROR(INDEX('Master Evidence'!$L$4:$L$1459,MATCH(B196,'Master Evidence'!$A$4:$A$1459,0)),""))</x:f>
      </x:c>
      <x:c r="D196" s="174" t="str">
        <x:f>IF(B196="","",IFERROR(INDEX('Master Evidence'!$W$4:$W$1459,MATCH(B196,'Master Evidence'!$A$4:$A$1459,0)),""))</x:f>
      </x:c>
      <x:c r="E196" s="174"/>
      <x:c r="F196" s="174"/>
      <x:c r="G196" s="174"/>
      <x:c r="H196" s="174"/>
      <x:c r="I196" s="174"/>
      <x:c r="J196" s="174"/>
      <x:c r="K196" s="174"/>
      <x:c r="L196" s="174"/>
      <x:c r="M196" s="174"/>
      <x:c r="N196" s="174"/>
      <x:c r="O196" s="174"/>
      <x:c r="P196" s="174"/>
      <x:c r="Q196" s="177"/>
      <x:c r="R196" s="174"/>
    </x:row>
    <x:row r="197">
      <x:c r="A197" s="174" t="str">
        <x:f>IF(B197="","","CL-"&amp;TEXT(ROW()-3,"0000"))</x:f>
      </x:c>
      <x:c r="B197" s="174"/>
      <x:c r="C197" s="174" t="str">
        <x:f>IF(B197="","",IFERROR(INDEX('Master Evidence'!$L$4:$L$1459,MATCH(B197,'Master Evidence'!$A$4:$A$1459,0)),""))</x:f>
      </x:c>
      <x:c r="D197" s="174" t="str">
        <x:f>IF(B197="","",IFERROR(INDEX('Master Evidence'!$W$4:$W$1459,MATCH(B197,'Master Evidence'!$A$4:$A$1459,0)),""))</x:f>
      </x:c>
      <x:c r="E197" s="174"/>
      <x:c r="F197" s="174"/>
      <x:c r="G197" s="174"/>
      <x:c r="H197" s="174"/>
      <x:c r="I197" s="174"/>
      <x:c r="J197" s="174"/>
      <x:c r="K197" s="174"/>
      <x:c r="L197" s="174"/>
      <x:c r="M197" s="174"/>
      <x:c r="N197" s="174"/>
      <x:c r="O197" s="174"/>
      <x:c r="P197" s="174"/>
      <x:c r="Q197" s="177"/>
      <x:c r="R197" s="174"/>
    </x:row>
    <x:row r="198">
      <x:c r="A198" s="174" t="str">
        <x:f>IF(B198="","","CL-"&amp;TEXT(ROW()-3,"0000"))</x:f>
      </x:c>
      <x:c r="B198" s="174"/>
      <x:c r="C198" s="174" t="str">
        <x:f>IF(B198="","",IFERROR(INDEX('Master Evidence'!$L$4:$L$1459,MATCH(B198,'Master Evidence'!$A$4:$A$1459,0)),""))</x:f>
      </x:c>
      <x:c r="D198" s="174" t="str">
        <x:f>IF(B198="","",IFERROR(INDEX('Master Evidence'!$W$4:$W$1459,MATCH(B198,'Master Evidence'!$A$4:$A$1459,0)),""))</x:f>
      </x:c>
      <x:c r="E198" s="174"/>
      <x:c r="F198" s="174"/>
      <x:c r="G198" s="174"/>
      <x:c r="H198" s="174"/>
      <x:c r="I198" s="174"/>
      <x:c r="J198" s="174"/>
      <x:c r="K198" s="174"/>
      <x:c r="L198" s="174"/>
      <x:c r="M198" s="174"/>
      <x:c r="N198" s="174"/>
      <x:c r="O198" s="174"/>
      <x:c r="P198" s="174"/>
      <x:c r="Q198" s="177"/>
      <x:c r="R198" s="174"/>
    </x:row>
    <x:row r="199">
      <x:c r="A199" s="174" t="str">
        <x:f>IF(B199="","","CL-"&amp;TEXT(ROW()-3,"0000"))</x:f>
      </x:c>
      <x:c r="B199" s="174"/>
      <x:c r="C199" s="174" t="str">
        <x:f>IF(B199="","",IFERROR(INDEX('Master Evidence'!$L$4:$L$1459,MATCH(B199,'Master Evidence'!$A$4:$A$1459,0)),""))</x:f>
      </x:c>
      <x:c r="D199" s="174" t="str">
        <x:f>IF(B199="","",IFERROR(INDEX('Master Evidence'!$W$4:$W$1459,MATCH(B199,'Master Evidence'!$A$4:$A$1459,0)),""))</x:f>
      </x:c>
      <x:c r="E199" s="174"/>
      <x:c r="F199" s="174"/>
      <x:c r="G199" s="174"/>
      <x:c r="H199" s="174"/>
      <x:c r="I199" s="174"/>
      <x:c r="J199" s="174"/>
      <x:c r="K199" s="174"/>
      <x:c r="L199" s="174"/>
      <x:c r="M199" s="174"/>
      <x:c r="N199" s="174"/>
      <x:c r="O199" s="174"/>
      <x:c r="P199" s="174"/>
      <x:c r="Q199" s="177"/>
      <x:c r="R199" s="174"/>
    </x:row>
    <x:row r="200">
      <x:c r="A200" s="174" t="str">
        <x:f>IF(B200="","","CL-"&amp;TEXT(ROW()-3,"0000"))</x:f>
      </x:c>
      <x:c r="B200" s="174"/>
      <x:c r="C200" s="174" t="str">
        <x:f>IF(B200="","",IFERROR(INDEX('Master Evidence'!$L$4:$L$1459,MATCH(B200,'Master Evidence'!$A$4:$A$1459,0)),""))</x:f>
      </x:c>
      <x:c r="D200" s="174" t="str">
        <x:f>IF(B200="","",IFERROR(INDEX('Master Evidence'!$W$4:$W$1459,MATCH(B200,'Master Evidence'!$A$4:$A$1459,0)),""))</x:f>
      </x:c>
      <x:c r="E200" s="174"/>
      <x:c r="F200" s="174"/>
      <x:c r="G200" s="174"/>
      <x:c r="H200" s="174"/>
      <x:c r="I200" s="174"/>
      <x:c r="J200" s="174"/>
      <x:c r="K200" s="174"/>
      <x:c r="L200" s="174"/>
      <x:c r="M200" s="174"/>
      <x:c r="N200" s="174"/>
      <x:c r="O200" s="174"/>
      <x:c r="P200" s="174"/>
      <x:c r="Q200" s="177"/>
      <x:c r="R200" s="174"/>
    </x:row>
    <x:row r="201">
      <x:c r="A201" s="174" t="str">
        <x:f>IF(B201="","","CL-"&amp;TEXT(ROW()-3,"0000"))</x:f>
      </x:c>
      <x:c r="B201" s="174"/>
      <x:c r="C201" s="174" t="str">
        <x:f>IF(B201="","",IFERROR(INDEX('Master Evidence'!$L$4:$L$1459,MATCH(B201,'Master Evidence'!$A$4:$A$1459,0)),""))</x:f>
      </x:c>
      <x:c r="D201" s="174" t="str">
        <x:f>IF(B201="","",IFERROR(INDEX('Master Evidence'!$W$4:$W$1459,MATCH(B201,'Master Evidence'!$A$4:$A$1459,0)),""))</x:f>
      </x:c>
      <x:c r="E201" s="174"/>
      <x:c r="F201" s="174"/>
      <x:c r="G201" s="174"/>
      <x:c r="H201" s="174"/>
      <x:c r="I201" s="174"/>
      <x:c r="J201" s="174"/>
      <x:c r="K201" s="174"/>
      <x:c r="L201" s="174"/>
      <x:c r="M201" s="174"/>
      <x:c r="N201" s="174"/>
      <x:c r="O201" s="174"/>
      <x:c r="P201" s="174"/>
      <x:c r="Q201" s="177"/>
      <x:c r="R201" s="174"/>
    </x:row>
    <x:row r="202">
      <x:c r="A202" s="174" t="str">
        <x:f>IF(B202="","","CL-"&amp;TEXT(ROW()-3,"0000"))</x:f>
      </x:c>
      <x:c r="B202" s="174"/>
      <x:c r="C202" s="174" t="str">
        <x:f>IF(B202="","",IFERROR(INDEX('Master Evidence'!$L$4:$L$1459,MATCH(B202,'Master Evidence'!$A$4:$A$1459,0)),""))</x:f>
      </x:c>
      <x:c r="D202" s="174" t="str">
        <x:f>IF(B202="","",IFERROR(INDEX('Master Evidence'!$W$4:$W$1459,MATCH(B202,'Master Evidence'!$A$4:$A$1459,0)),""))</x:f>
      </x:c>
      <x:c r="E202" s="174"/>
      <x:c r="F202" s="174"/>
      <x:c r="G202" s="174"/>
      <x:c r="H202" s="174"/>
      <x:c r="I202" s="174"/>
      <x:c r="J202" s="174"/>
      <x:c r="K202" s="174"/>
      <x:c r="L202" s="174"/>
      <x:c r="M202" s="174"/>
      <x:c r="N202" s="174"/>
      <x:c r="O202" s="174"/>
      <x:c r="P202" s="174"/>
      <x:c r="Q202" s="177"/>
      <x:c r="R202" s="174"/>
    </x:row>
    <x:row r="203">
      <x:c r="A203" s="174" t="str">
        <x:f>IF(B203="","","CL-"&amp;TEXT(ROW()-3,"0000"))</x:f>
      </x:c>
      <x:c r="B203" s="174"/>
      <x:c r="C203" s="174" t="str">
        <x:f>IF(B203="","",IFERROR(INDEX('Master Evidence'!$L$4:$L$1459,MATCH(B203,'Master Evidence'!$A$4:$A$1459,0)),""))</x:f>
      </x:c>
      <x:c r="D203" s="174" t="str">
        <x:f>IF(B203="","",IFERROR(INDEX('Master Evidence'!$W$4:$W$1459,MATCH(B203,'Master Evidence'!$A$4:$A$1459,0)),""))</x:f>
      </x:c>
      <x:c r="E203" s="174"/>
      <x:c r="F203" s="174"/>
      <x:c r="G203" s="174"/>
      <x:c r="H203" s="174"/>
      <x:c r="I203" s="174"/>
      <x:c r="J203" s="174"/>
      <x:c r="K203" s="174"/>
      <x:c r="L203" s="174"/>
      <x:c r="M203" s="174"/>
      <x:c r="N203" s="174"/>
      <x:c r="O203" s="174"/>
      <x:c r="P203" s="174"/>
      <x:c r="Q203" s="177"/>
      <x:c r="R203" s="174"/>
    </x:row>
  </x:sheetData>
  <x:mergeCells>
    <x:mergeCell ref="A1:R1"/>
    <x:mergeCell ref="A2:R2"/>
  </x:mergeCells>
  <x:conditionalFormatting sqref="O4:O203">
    <x:cfRule type="containsText" dxfId="37" priority="1" operator="containsText" text="Verified"/>
    <x:cfRule type="containsText" dxfId="38" priority="2" operator="containsText" text="Pending"/>
    <x:cfRule type="containsText" dxfId="39" priority="3" operator="containsText" text="Rejected"/>
    <x:cfRule type="containsText" dxfId="40" priority="4" operator="containsText" text="Needs adjudication"/>
  </x:conditionalFormatting>
  <x:dataValidations count="3">
    <x:dataValidation type="list" sqref="M4:M203">
      <x:formula1>"Strong,Moderate,Weak,Contextual,Not usable,Pending"</x:formula1>
    </x:dataValidation>
    <x:dataValidation type="list" sqref="N4:N203">
      <x:formula1>"Pending,Claim-ready,Contextual,Not used"</x:formula1>
    </x:dataValidation>
    <x:dataValidation type="list" sqref="O4:O203">
      <x:formula1>"Pending,Verified,Rejected,Needs adjudication"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57fc55ea064f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24" hidden="0" customWidth="1"/>
  </x:cols>
  <x:sheetData>
    <x:row r="1" ht="34" customHeight="1">
      <x:c r="A1" s="366" t="str">
        <x:v>OPERATIONAL-READINESS DOMAIN COVERAGE</x:v>
      </x:c>
      <x:c r="B1" s="367"/>
      <x:c r="C1" s="367"/>
      <x:c r="D1" s="367"/>
      <x:c r="E1" s="367"/>
      <x:c r="F1" s="367"/>
      <x:c r="G1" s="367"/>
      <x:c r="H1" s="368"/>
    </x:row>
    <x:row r="2" ht="30" customHeight="1">
      <x:c r="A2" s="369" t="str">
        <x:v>Counts are formula-backed; no domain coverage is inferred before evidence rows exist.</x:v>
      </x:c>
      <x:c r="B2" s="369"/>
      <x:c r="C2" s="369"/>
      <x:c r="D2" s="369"/>
      <x:c r="E2" s="369"/>
      <x:c r="F2" s="369"/>
      <x:c r="G2" s="369"/>
      <x:c r="H2" s="369"/>
    </x:row>
    <x:row r="3">
      <x:c r="A3" s="370"/>
      <x:c r="B3" s="370"/>
      <x:c r="C3" s="370"/>
      <x:c r="D3" s="370"/>
      <x:c r="E3" s="370"/>
      <x:c r="F3" s="370"/>
      <x:c r="G3" s="370"/>
      <x:c r="H3" s="370"/>
    </x:row>
    <x:row r="4">
      <x:c r="A4" s="371" t="str">
        <x:v>Domain</x:v>
      </x:c>
      <x:c r="B4" s="371" t="str">
        <x:v>Primary-domain count</x:v>
      </x:c>
      <x:c r="C4" s="371" t="str">
        <x:v>Explicit relationship count</x:v>
      </x:c>
      <x:c r="D4" s="371" t="str">
        <x:v>Coverage status</x:v>
      </x:c>
      <x:c r="E4" s="370"/>
      <x:c r="F4" s="370"/>
      <x:c r="G4" s="370"/>
      <x:c r="H4" s="370"/>
    </x:row>
    <x:row r="5">
      <x:c r="A5" s="370" t="str">
        <x:v>Health</x:v>
      </x:c>
      <x:c r="B5" s="370" t="n">
        <x:f>COUNTIF('Master Evidence'!$BQ$4:$BQ$1459,A5)</x:f>
        <x:v>0</x:v>
      </x:c>
      <x:c r="C5" s="370" t="n">
        <x:f>COUNTIF('Master Evidence'!$BV$4:$BV$1459,"&lt;&gt;")</x:f>
        <x:v>0</x:v>
      </x:c>
      <x:c r="D5" s="370" t="str">
        <x:f>IF(B5+C5=0,"GAP / NOT YET MAPPED",IF(B5+C5&lt;3,"LIMITED","MAPPED"))</x:f>
        <x:v>GAP / NOT YET MAPPED</x:v>
      </x:c>
      <x:c r="E5" s="370"/>
      <x:c r="F5" s="370"/>
      <x:c r="G5" s="370"/>
      <x:c r="H5" s="370"/>
    </x:row>
    <x:row r="6">
      <x:c r="A6" s="370" t="str">
        <x:v>Physical capability</x:v>
      </x:c>
      <x:c r="B6" s="370" t="n">
        <x:f>COUNTIF('Master Evidence'!$BQ$4:$BQ$1459,A6)</x:f>
        <x:v>0</x:v>
      </x:c>
      <x:c r="C6" s="370" t="n">
        <x:f>COUNTIF('Master Evidence'!$BW$4:$BW$1459,"&lt;&gt;")</x:f>
        <x:v>0</x:v>
      </x:c>
      <x:c r="D6" s="370" t="str">
        <x:f>IF(B6+C6=0,"GAP / NOT YET MAPPED",IF(B6+C6&lt;3,"LIMITED","MAPPED"))</x:f>
        <x:v>GAP / NOT YET MAPPED</x:v>
      </x:c>
      <x:c r="E6" s="370"/>
      <x:c r="F6" s="370"/>
      <x:c r="G6" s="370"/>
      <x:c r="H6" s="370"/>
    </x:row>
    <x:row r="7">
      <x:c r="A7" s="370" t="str">
        <x:v>Cognition</x:v>
      </x:c>
      <x:c r="B7" s="370" t="n">
        <x:f>COUNTIF('Master Evidence'!$BQ$4:$BQ$1459,A7)</x:f>
        <x:v>0</x:v>
      </x:c>
      <x:c r="C7" s="370" t="n">
        <x:f>COUNTIF('Master Evidence'!$BX$4:$BX$1459,"&lt;&gt;")</x:f>
        <x:v>0</x:v>
      </x:c>
      <x:c r="D7" s="370" t="str">
        <x:f>IF(B7+C7=0,"GAP / NOT YET MAPPED",IF(B7+C7&lt;3,"LIMITED","MAPPED"))</x:f>
        <x:v>GAP / NOT YET MAPPED</x:v>
      </x:c>
      <x:c r="E7" s="370"/>
      <x:c r="F7" s="370"/>
      <x:c r="G7" s="370"/>
      <x:c r="H7" s="370"/>
    </x:row>
    <x:row r="8">
      <x:c r="A8" s="370" t="str">
        <x:v>Sleep / recovery</x:v>
      </x:c>
      <x:c r="B8" s="370" t="n">
        <x:f>COUNTIF('Master Evidence'!$BQ$4:$BQ$1459,A8)</x:f>
        <x:v>0</x:v>
      </x:c>
      <x:c r="C8" s="370" t="n">
        <x:f>COUNTIF('Master Evidence'!$BY$4:$BY$1459,"&lt;&gt;")</x:f>
        <x:v>0</x:v>
      </x:c>
      <x:c r="D8" s="370" t="str">
        <x:f>IF(B8+C8=0,"GAP / NOT YET MAPPED",IF(B8+C8&lt;3,"LIMITED","MAPPED"))</x:f>
        <x:v>GAP / NOT YET MAPPED</x:v>
      </x:c>
      <x:c r="E8" s="370"/>
      <x:c r="F8" s="370"/>
      <x:c r="G8" s="370"/>
      <x:c r="H8" s="370"/>
    </x:row>
    <x:row r="9">
      <x:c r="A9" s="370" t="str">
        <x:v>Occupational load</x:v>
      </x:c>
      <x:c r="B9" s="370" t="n">
        <x:f>COUNTIF('Master Evidence'!$BQ$4:$BQ$1459,A9)</x:f>
        <x:v>0</x:v>
      </x:c>
      <x:c r="C9" s="370" t="n">
        <x:f>COUNTIF('Master Evidence'!$BZ$4:$BZ$1459,"&lt;&gt;")</x:f>
        <x:v>0</x:v>
      </x:c>
      <x:c r="D9" s="370" t="str">
        <x:f>IF(B9+C9=0,"GAP / NOT YET MAPPED",IF(B9+C9&lt;3,"LIMITED","MAPPED"))</x:f>
        <x:v>GAP / NOT YET MAPPED</x:v>
      </x:c>
      <x:c r="E9" s="370"/>
      <x:c r="F9" s="370"/>
      <x:c r="G9" s="370"/>
      <x:c r="H9" s="370"/>
    </x:row>
    <x:row r="10">
      <x:c r="A10" s="370" t="str">
        <x:v>Musculoskeletal injury</x:v>
      </x:c>
      <x:c r="B10" s="370" t="n">
        <x:f>COUNTIF('Master Evidence'!$BQ$4:$BQ$1459,A10)</x:f>
        <x:v>0</x:v>
      </x:c>
      <x:c r="C10" s="370" t="n">
        <x:f>COUNTIF('Master Evidence'!$CA$4:$CA$1459,"&lt;&gt;")</x:f>
        <x:v>0</x:v>
      </x:c>
      <x:c r="D10" s="370" t="str">
        <x:f>IF(B10+C10=0,"GAP / NOT YET MAPPED",IF(B10+C10&lt;3,"LIMITED","MAPPED"))</x:f>
        <x:v>GAP / NOT YET MAPPED</x:v>
      </x:c>
      <x:c r="E10" s="370"/>
      <x:c r="F10" s="370"/>
      <x:c r="G10" s="370"/>
      <x:c r="H10" s="370"/>
    </x:row>
    <x:row r="11">
      <x:c r="A11" s="370" t="str">
        <x:v>Nutrition / hydration</x:v>
      </x:c>
      <x:c r="B11" s="370" t="n">
        <x:f>COUNTIF('Master Evidence'!$BQ$4:$BQ$1459,A11)</x:f>
        <x:v>0</x:v>
      </x:c>
      <x:c r="C11" s="370" t="n">
        <x:f>COUNTIF('Master Evidence'!$CB$4:$CB$1459,"&lt;&gt;")</x:f>
        <x:v>0</x:v>
      </x:c>
      <x:c r="D11" s="370" t="str">
        <x:f>IF(B11+C11=0,"GAP / NOT YET MAPPED",IF(B11+C11&lt;3,"LIMITED","MAPPED"))</x:f>
        <x:v>GAP / NOT YET MAPPED</x:v>
      </x:c>
      <x:c r="E11" s="370"/>
      <x:c r="F11" s="370"/>
      <x:c r="G11" s="370"/>
      <x:c r="H11" s="370"/>
    </x:row>
    <x:row r="12">
      <x:c r="A12" s="370" t="str">
        <x:v>Medical readiness</x:v>
      </x:c>
      <x:c r="B12" s="370" t="n">
        <x:f>COUNTIF('Master Evidence'!$BQ$4:$BQ$1459,A12)</x:f>
        <x:v>0</x:v>
      </x:c>
      <x:c r="C12" s="370" t="n">
        <x:f>COUNTIF('Master Evidence'!$CC$4:$CC$1459,"&lt;&gt;")</x:f>
        <x:v>0</x:v>
      </x:c>
      <x:c r="D12" s="370" t="str">
        <x:f>IF(B12+C12=0,"GAP / NOT YET MAPPED",IF(B12+C12&lt;3,"LIMITED","MAPPED"))</x:f>
        <x:v>GAP / NOT YET MAPPED</x:v>
      </x:c>
      <x:c r="E12" s="370"/>
      <x:c r="F12" s="370"/>
      <x:c r="G12" s="370"/>
      <x:c r="H12" s="370"/>
    </x:row>
    <x:row r="13">
      <x:c r="A13" s="370" t="str">
        <x:v>Monitoring / wearables</x:v>
      </x:c>
      <x:c r="B13" s="370" t="n">
        <x:f>COUNTIF('Master Evidence'!$BQ$4:$BQ$1459,A13)</x:f>
        <x:v>0</x:v>
      </x:c>
      <x:c r="C13" s="370" t="n">
        <x:f>COUNTIF('Master Evidence'!$CD$4:$CD$1459,"&lt;&gt;")</x:f>
        <x:v>0</x:v>
      </x:c>
      <x:c r="D13" s="370" t="str">
        <x:f>IF(B13+C13=0,"GAP / NOT YET MAPPED",IF(B13+C13&lt;3,"LIMITED","MAPPED"))</x:f>
        <x:v>GAP / NOT YET MAPPED</x:v>
      </x:c>
      <x:c r="E13" s="370"/>
      <x:c r="F13" s="370"/>
      <x:c r="G13" s="370"/>
      <x:c r="H13" s="370"/>
    </x:row>
    <x:row r="14">
      <x:c r="A14" s="370" t="str">
        <x:v>Occupational longevity</x:v>
      </x:c>
      <x:c r="B14" s="370" t="n">
        <x:f>COUNTIF('Master Evidence'!$BQ$4:$BQ$1459,A14)</x:f>
        <x:v>0</x:v>
      </x:c>
      <x:c r="C14" s="370" t="n">
        <x:f>COUNTIF('Master Evidence'!$CE$4:$CE$1459,"&lt;&gt;")</x:f>
        <x:v>0</x:v>
      </x:c>
      <x:c r="D14" s="370" t="str">
        <x:f>IF(B14+C14=0,"GAP / NOT YET MAPPED",IF(B14+C14&lt;3,"LIMITED","MAPPED"))</x:f>
        <x:v>GAP / NOT YET MAPPED</x:v>
      </x:c>
      <x:c r="E14" s="370"/>
      <x:c r="F14" s="370"/>
      <x:c r="G14" s="370"/>
      <x:c r="H14" s="370"/>
    </x:row>
    <x:row r="15">
      <x:c r="A15" s="370" t="str">
        <x:v>Tactical athlete</x:v>
      </x:c>
      <x:c r="B15" s="370" t="n">
        <x:f>COUNTIF('Master Evidence'!$BQ$4:$BQ$1459,A15)</x:f>
        <x:v>0</x:v>
      </x:c>
      <x:c r="C15" s="370" t="n">
        <x:f>COUNTIF('Master Evidence'!$BS$4:$BS$1459,"&lt;&gt;")</x:f>
        <x:v>0</x:v>
      </x:c>
      <x:c r="D15" s="370" t="str">
        <x:f>IF(B15+C15=0,"GAP / NOT YET MAPPED",IF(B15+C15&lt;3,"LIMITED","MAPPED"))</x:f>
        <x:v>GAP / NOT YET MAPPED</x:v>
      </x:c>
      <x:c r="E15" s="370"/>
      <x:c r="F15" s="370"/>
      <x:c r="G15" s="370"/>
      <x:c r="H15" s="370"/>
    </x:row>
    <x:row r="16">
      <x:c r="A16" s="370" t="str">
        <x:v>Operational readiness</x:v>
      </x:c>
      <x:c r="B16" s="370" t="n">
        <x:f>COUNTIF('Master Evidence'!$BQ$4:$BQ$1459,A16)</x:f>
        <x:v>0</x:v>
      </x:c>
      <x:c r="C16" s="370" t="n">
        <x:f>COUNTIF('Master Evidence'!$BT$4:$BT$1459,"&lt;&gt;")</x:f>
        <x:v>0</x:v>
      </x:c>
      <x:c r="D16" s="370" t="str">
        <x:f>IF(B16+C16=0,"GAP / NOT YET MAPPED",IF(B16+C16&lt;3,"LIMITED","MAPPED"))</x:f>
        <x:v>GAP / NOT YET MAPPED</x:v>
      </x:c>
      <x:c r="E16" s="370"/>
      <x:c r="F16" s="370"/>
      <x:c r="G16" s="370"/>
      <x:c r="H16" s="370"/>
    </x:row>
    <x:row r="17">
      <x:c r="A17" s="370" t="str">
        <x:v>APHT / TEMS / TCCC / TECC</x:v>
      </x:c>
      <x:c r="B17" s="370" t="n">
        <x:f>COUNTIF('Master Evidence'!$BQ$4:$BQ$1459,A17)</x:f>
        <x:v>0</x:v>
      </x:c>
      <x:c r="C17" s="370" t="n">
        <x:f>COUNTIF('Master Evidence'!$BU$4:$BU$1459,"&lt;&gt;")</x:f>
        <x:v>0</x:v>
      </x:c>
      <x:c r="D17" s="370" t="str">
        <x:f>IF(B17+C17=0,"GAP / NOT YET MAPPED",IF(B17+C17&lt;3,"LIMITED","MAPPED"))</x:f>
        <x:v>GAP / NOT YET MAPPED</x:v>
      </x:c>
      <x:c r="E17" s="370"/>
      <x:c r="F17" s="370"/>
      <x:c r="G17" s="370"/>
      <x:c r="H17" s="370"/>
    </x:row>
  </x:sheetData>
  <x:mergeCells>
    <x:mergeCell ref="A1:H1"/>
    <x:mergeCell ref="A2:H2"/>
  </x:mergeCells>
  <x:conditionalFormatting sqref="D5:D17">
    <x:cfRule type="containsText" dxfId="41" priority="1" operator="containsText" text="MAPPED"/>
    <x:cfRule type="containsText" dxfId="42" priority="2" operator="containsText" text="LIMITED"/>
    <x:cfRule type="containsText" dxfId="43" priority="3" operator="containsText" text="GAP"/>
  </x:conditionalFormatting>
  <x:pageMargins left="0.7" right="0.7" top="0.75" bottom="0.75" header="0.3" footer="0.3"/>
  <x:tableParts count="1">
    <x:tablePart xmlns:r="http://schemas.openxmlformats.org/officeDocument/2006/relationships" r:id="R7ec1a9d131054f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4" hidden="0" customWidth="1"/>
    <x:col min="4" max="4" width="26" hidden="0" customWidth="1"/>
    <x:col min="5" max="5" width="12" hidden="0" customWidth="1"/>
    <x:col min="6" max="6" width="4" hidden="0" customWidth="1"/>
    <x:col min="7" max="7" width="28" hidden="0" customWidth="1"/>
    <x:col min="8" max="8" width="12" hidden="0" customWidth="1"/>
    <x:col min="9" max="9" width="4" hidden="0" customWidth="1"/>
    <x:col min="10" max="10" width="34" hidden="0" customWidth="1"/>
    <x:col min="11" max="11" width="34" hidden="0" customWidth="1"/>
    <x:col min="12" max="12" width="20" hidden="0" customWidth="1"/>
  </x:cols>
  <x:sheetData>
    <x:row r="1" ht="34" customHeight="1">
      <x:c r="A1" s="366" t="str">
        <x:v>QUALITY, RISK OF BIAS &amp; RESEARCH INTEGRITY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8"/>
    </x:row>
    <x:row r="2" ht="30" customHeight="1">
      <x:c r="A2" s="369" t="str">
        <x:v>Design-appropriate appraisal only; no universal risk-of-bias instrument is forced across heterogeneous evidence types.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  <x:c r="K3" s="370"/>
      <x:c r="L3" s="370"/>
    </x:row>
    <x:row r="4">
      <x:c r="A4" s="373" t="str">
        <x:v>Methodological quality</x:v>
      </x:c>
      <x:c r="B4" s="373" t="str">
        <x:v>Count</x:v>
      </x:c>
      <x:c r="C4" s="370"/>
      <x:c r="D4" s="373" t="str">
        <x:v>Risk of bias</x:v>
      </x:c>
      <x:c r="E4" s="373" t="str">
        <x:v>Count</x:v>
      </x:c>
      <x:c r="F4" s="370"/>
      <x:c r="G4" s="373" t="str">
        <x:v>Integrity status</x:v>
      </x:c>
      <x:c r="H4" s="373" t="str">
        <x:v>Count</x:v>
      </x:c>
      <x:c r="I4" s="370"/>
      <x:c r="J4" s="370"/>
      <x:c r="K4" s="370"/>
      <x:c r="L4" s="370"/>
    </x:row>
    <x:row r="5">
      <x:c r="A5" s="370" t="str">
        <x:v>High</x:v>
      </x:c>
      <x:c r="B5" s="370" t="n">
        <x:f>COUNTIF('Master Evidence'!$CG$4:$CG$1459,A5)</x:f>
        <x:v>0</x:v>
      </x:c>
      <x:c r="C5" s="370"/>
      <x:c r="D5" s="370" t="str">
        <x:v>Low</x:v>
      </x:c>
      <x:c r="E5" s="370" t="n">
        <x:f>COUNTIF('Master Evidence'!$CH$4:$CH$1459,D5)</x:f>
        <x:v>0</x:v>
      </x:c>
      <x:c r="F5" s="370"/>
      <x:c r="G5" s="370" t="str">
        <x:v>Verified — clear</x:v>
      </x:c>
      <x:c r="H5" s="370" t="n">
        <x:f>COUNTIF('Master Evidence'!$CN$4:$CN$1459,G5)</x:f>
        <x:v>1438</x:v>
      </x:c>
      <x:c r="I5" s="370"/>
      <x:c r="J5" s="370"/>
      <x:c r="K5" s="370"/>
      <x:c r="L5" s="370"/>
    </x:row>
    <x:row r="6">
      <x:c r="A6" s="370" t="str">
        <x:v>Moderate</x:v>
      </x:c>
      <x:c r="B6" s="370" t="n">
        <x:f>COUNTIF('Master Evidence'!$CG$4:$CG$1459,A6)</x:f>
        <x:v>0</x:v>
      </x:c>
      <x:c r="C6" s="370"/>
      <x:c r="D6" s="370" t="str">
        <x:v>Some concerns</x:v>
      </x:c>
      <x:c r="E6" s="370" t="n">
        <x:f>COUNTIF('Master Evidence'!$CH$4:$CH$1459,D6)</x:f>
        <x:v>0</x:v>
      </x:c>
      <x:c r="F6" s="370"/>
      <x:c r="G6" s="370" t="str">
        <x:v>Verified — correction</x:v>
      </x:c>
      <x:c r="H6" s="370" t="n">
        <x:f>COUNTIF('Master Evidence'!$CN$4:$CN$1459,G6)</x:f>
        <x:v>0</x:v>
      </x:c>
      <x:c r="I6" s="370"/>
      <x:c r="J6" s="370"/>
      <x:c r="K6" s="370"/>
      <x:c r="L6" s="370"/>
    </x:row>
    <x:row r="7">
      <x:c r="A7" s="370" t="str">
        <x:v>Low</x:v>
      </x:c>
      <x:c r="B7" s="370" t="n">
        <x:f>COUNTIF('Master Evidence'!$CG$4:$CG$1459,A7)</x:f>
        <x:v>0</x:v>
      </x:c>
      <x:c r="C7" s="370"/>
      <x:c r="D7" s="370" t="str">
        <x:v>High</x:v>
      </x:c>
      <x:c r="E7" s="370" t="n">
        <x:f>COUNTIF('Master Evidence'!$CH$4:$CH$1459,D7)</x:f>
        <x:v>0</x:v>
      </x:c>
      <x:c r="F7" s="370"/>
      <x:c r="G7" s="370" t="str">
        <x:v>Expression of Concern</x:v>
      </x:c>
      <x:c r="H7" s="370" t="n">
        <x:f>COUNTIF('Master Evidence'!$CN$4:$CN$1459,G7)</x:f>
        <x:v>0</x:v>
      </x:c>
      <x:c r="I7" s="370"/>
      <x:c r="J7" s="370"/>
      <x:c r="K7" s="370"/>
      <x:c r="L7" s="370"/>
    </x:row>
    <x:row r="8">
      <x:c r="A8" s="370" t="str">
        <x:v>Critical</x:v>
      </x:c>
      <x:c r="B8" s="370" t="n">
        <x:f>COUNTIF('Master Evidence'!$CG$4:$CG$1459,A8)</x:f>
        <x:v>0</x:v>
      </x:c>
      <x:c r="C8" s="370"/>
      <x:c r="D8" s="370" t="str">
        <x:v>Critical</x:v>
      </x:c>
      <x:c r="E8" s="370" t="n">
        <x:f>COUNTIF('Master Evidence'!$CH$4:$CH$1459,D8)</x:f>
        <x:v>0</x:v>
      </x:c>
      <x:c r="F8" s="370"/>
      <x:c r="G8" s="370" t="str">
        <x:v>Retracted</x:v>
      </x:c>
      <x:c r="H8" s="370" t="n">
        <x:f>COUNTIF('Master Evidence'!$CN$4:$CN$1459,G8)</x:f>
        <x:v>1</x:v>
      </x:c>
      <x:c r="I8" s="370"/>
      <x:c r="J8" s="370"/>
      <x:c r="K8" s="370"/>
      <x:c r="L8" s="370"/>
    </x:row>
    <x:row r="9">
      <x:c r="A9" s="370" t="str">
        <x:v>Pending</x:v>
      </x:c>
      <x:c r="B9" s="370" t="n">
        <x:f>COUNTIF('Master Evidence'!$CG$4:$CG$1459,A9)</x:f>
        <x:v>0</x:v>
      </x:c>
      <x:c r="C9" s="370"/>
      <x:c r="D9" s="370" t="str">
        <x:v>Not applicable</x:v>
      </x:c>
      <x:c r="E9" s="370" t="n">
        <x:f>COUNTIF('Master Evidence'!$CH$4:$CH$1459,D9)</x:f>
        <x:v>0</x:v>
      </x:c>
      <x:c r="F9" s="370"/>
      <x:c r="G9" s="370" t="str">
        <x:v>Pending</x:v>
      </x:c>
      <x:c r="H9" s="370" t="n">
        <x:f>COUNTIF('Master Evidence'!$CN$4:$CN$1459,G9)</x:f>
        <x:v>17</x:v>
      </x:c>
      <x:c r="I9" s="370"/>
      <x:c r="J9" s="370"/>
      <x:c r="K9" s="370"/>
      <x:c r="L9" s="370"/>
    </x:row>
    <x:row r="10">
      <x:c r="A10" s="370" t="str">
        <x:v>TOTAL</x:v>
      </x:c>
      <x:c r="B10" s="370" t="n">
        <x:f>SUM(B5:B9)</x:f>
        <x:v>0</x:v>
      </x:c>
      <x:c r="C10" s="370"/>
      <x:c r="D10" s="370" t="str">
        <x:v>Pending</x:v>
      </x:c>
      <x:c r="E10" s="370" t="n">
        <x:f>COUNTIF('Master Evidence'!$CH$4:$CH$1459,D10)</x:f>
        <x:v>0</x:v>
      </x:c>
      <x:c r="F10" s="370"/>
      <x:c r="G10" s="370" t="str">
        <x:v>TOTAL</x:v>
      </x:c>
      <x:c r="H10" s="370" t="n">
        <x:f>SUM(H5:H9)</x:f>
        <x:v>1456</x:v>
      </x:c>
      <x:c r="I10" s="370"/>
      <x:c r="J10" s="370"/>
      <x:c r="K10" s="370"/>
      <x:c r="L10" s="370"/>
    </x:row>
    <x:row r="11">
      <x:c r="A11" s="370"/>
      <x:c r="B11" s="370"/>
      <x:c r="C11" s="370"/>
      <x:c r="D11" s="370" t="str">
        <x:v>TOTAL</x:v>
      </x:c>
      <x:c r="E11" s="370" t="n">
        <x:f>SUM(E5:E10)</x:f>
        <x:v>0</x:v>
      </x:c>
      <x:c r="F11" s="370"/>
      <x:c r="G11" s="370"/>
      <x:c r="H11" s="370"/>
      <x:c r="I11" s="370"/>
      <x:c r="J11" s="370"/>
      <x:c r="K11" s="370"/>
      <x:c r="L11" s="370"/>
    </x:row>
    <x:row r="12">
      <x:c r="A12" s="370"/>
      <x:c r="B12" s="370"/>
      <x:c r="C12" s="370"/>
      <x:c r="D12" s="370"/>
      <x:c r="E12" s="370"/>
      <x:c r="F12" s="370"/>
      <x:c r="G12" s="370"/>
      <x:c r="H12" s="370"/>
      <x:c r="I12" s="370"/>
      <x:c r="J12" s="370"/>
      <x:c r="K12" s="370"/>
      <x:c r="L12" s="370"/>
    </x:row>
    <x:row r="13">
      <x:c r="A13" s="370"/>
      <x:c r="B13" s="370"/>
      <x:c r="C13" s="370"/>
      <x:c r="D13" s="370"/>
      <x:c r="E13" s="370"/>
      <x:c r="F13" s="370"/>
      <x:c r="G13" s="370"/>
      <x:c r="H13" s="370"/>
      <x:c r="I13" s="370"/>
      <x:c r="J13" s="370"/>
      <x:c r="K13" s="370"/>
      <x:c r="L13" s="370"/>
    </x:row>
    <x:row r="14">
      <x:c r="A14" s="381" t="str">
        <x:v>Integrity control</x:v>
      </x:c>
      <x:c r="B14" s="381" t="str">
        <x:v>Count</x:v>
      </x:c>
      <x:c r="C14" s="381" t="str">
        <x:v>Rule</x:v>
      </x:c>
      <x:c r="D14" s="381" t="str">
        <x:v>Release implication</x:v>
      </x:c>
      <x:c r="E14" s="370"/>
      <x:c r="F14" s="370"/>
      <x:c r="G14" s="370"/>
      <x:c r="H14" s="370"/>
      <x:c r="I14" s="370"/>
      <x:c r="J14" s="370"/>
      <x:c r="K14" s="370"/>
      <x:c r="L14" s="370"/>
    </x:row>
    <x:row r="15">
      <x:c r="A15" s="370" t="str">
        <x:v>Metadata verified</x:v>
      </x:c>
      <x:c r="B15" s="370" t="n">
        <x:f>COUNTIF('Master Evidence'!$CJ$4:$CJ$1459,"Yes")</x:f>
        <x:v>1366</x:v>
      </x:c>
      <x:c r="C15" s="370" t="str">
        <x:v>Required before core-evidence status</x:v>
      </x:c>
      <x:c r="D15" s="370" t="str">
        <x:v>Unverified metadata cannot support a claim</x:v>
      </x:c>
      <x:c r="E15" s="370"/>
      <x:c r="F15" s="370"/>
      <x:c r="G15" s="370"/>
      <x:c r="H15" s="370"/>
      <x:c r="I15" s="370"/>
      <x:c r="J15" s="370"/>
      <x:c r="K15" s="370"/>
      <x:c r="L15" s="370"/>
    </x:row>
    <x:row r="16">
      <x:c r="A16" s="370" t="str">
        <x:v>DOI / PMID verified</x:v>
      </x:c>
      <x:c r="B16" s="370" t="n">
        <x:f>COUNTIF('Master Evidence'!$CK$4:$CK$1459,"Yes")</x:f>
        <x:v>1454</x:v>
      </x:c>
      <x:c r="C16" s="370" t="str">
        <x:v>Required when identifiers apply</x:v>
      </x:c>
      <x:c r="D16" s="370" t="str">
        <x:v>Identity ambiguity remains</x:v>
      </x:c>
      <x:c r="E16" s="370"/>
      <x:c r="F16" s="370"/>
      <x:c r="G16" s="370"/>
      <x:c r="H16" s="370"/>
      <x:c r="I16" s="370"/>
      <x:c r="J16" s="370"/>
      <x:c r="K16" s="370"/>
      <x:c r="L16" s="370"/>
    </x:row>
    <x:row r="17">
      <x:c r="A17" s="370" t="str">
        <x:v>Integrity checked</x:v>
      </x:c>
      <x:c r="B17" s="370" t="n">
        <x:f>COUNTIF('Master Evidence'!$CL$4:$CL$1459,"Yes")</x:f>
        <x:v>1456</x:v>
      </x:c>
      <x:c r="C17" s="370" t="str">
        <x:v>Required before claim dependency</x:v>
      </x:c>
      <x:c r="D17" s="370" t="str">
        <x:v>Retraction/correction status unknown</x:v>
      </x:c>
      <x:c r="E17" s="370"/>
      <x:c r="F17" s="370"/>
      <x:c r="G17" s="370"/>
      <x:c r="H17" s="370"/>
      <x:c r="I17" s="370"/>
      <x:c r="J17" s="370"/>
      <x:c r="K17" s="370"/>
      <x:c r="L17" s="370"/>
    </x:row>
    <x:row r="18">
      <x:c r="A18" s="370" t="str">
        <x:v>Retractions</x:v>
      </x:c>
      <x:c r="B18" s="370" t="n">
        <x:f>COUNTIF('Master Evidence'!$CM$4:$CM$1459,"Retracted")</x:f>
        <x:v>1</x:v>
      </x:c>
      <x:c r="C18" s="370" t="str">
        <x:v>Automatically red</x:v>
      </x:c>
      <x:c r="D18" s="370" t="str">
        <x:v>Do not use for conclusion</x:v>
      </x:c>
      <x:c r="E18" s="370"/>
      <x:c r="F18" s="370"/>
      <x:c r="G18" s="370"/>
      <x:c r="H18" s="370"/>
      <x:c r="I18" s="370"/>
      <x:c r="J18" s="370"/>
      <x:c r="K18" s="370"/>
      <x:c r="L18" s="370"/>
    </x:row>
    <x:row r="19">
      <x:c r="A19" s="370" t="str">
        <x:v>Expressions of Concern</x:v>
      </x:c>
      <x:c r="B19" s="370" t="n">
        <x:f>COUNTIF('Master Evidence'!$CM$4:$CM$1459,"Expression of Concern")</x:f>
        <x:v>0</x:v>
      </x:c>
      <x:c r="C19" s="370" t="str">
        <x:v>Automatically red/caution</x:v>
      </x:c>
      <x:c r="D19" s="370" t="str">
        <x:v>Senior adjudication required</x:v>
      </x:c>
      <x:c r="E19" s="370"/>
      <x:c r="F19" s="370"/>
      <x:c r="G19" s="370"/>
      <x:c r="H19" s="370"/>
      <x:c r="I19" s="370"/>
      <x:c r="J19" s="370"/>
      <x:c r="K19" s="370"/>
      <x:c r="L19" s="370"/>
    </x:row>
    <x:row r="20">
      <x:c r="A20" s="370" t="str">
        <x:v>Conflicts recorded</x:v>
      </x:c>
      <x:c r="B20" s="370" t="n">
        <x:f>COUNTIF('Master Evidence'!$CR$4:$CR$1459,"&lt;&gt;")</x:f>
        <x:v>0</x:v>
      </x:c>
      <x:c r="C20" s="370" t="str">
        <x:v>Required when reported</x:v>
      </x:c>
      <x:c r="D20" s="370" t="str">
        <x:v>Interpretation must consider conflicts</x:v>
      </x:c>
      <x:c r="E20" s="370"/>
      <x:c r="F20" s="370"/>
      <x:c r="G20" s="370"/>
      <x:c r="H20" s="370"/>
      <x:c r="I20" s="370"/>
      <x:c r="J20" s="370"/>
      <x:c r="K20" s="370"/>
      <x:c r="L20" s="370"/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32" hidden="0" customWidth="1"/>
    <x:col min="4" max="4" width="40" hidden="0" customWidth="1"/>
    <x:col min="5" max="5" width="24" hidden="0" customWidth="1"/>
    <x:col min="6" max="6" width="34" hidden="0" customWidth="1"/>
  </x:cols>
  <x:sheetData>
    <x:row r="1" ht="34" customHeight="1">
      <x:c r="A1" s="366" t="str">
        <x:v>TRANSFERABILITY TO BRAZILIAN PUBLIC SAFETY</x:v>
      </x:c>
      <x:c r="B1" s="367"/>
      <x:c r="C1" s="367"/>
      <x:c r="D1" s="367"/>
      <x:c r="E1" s="367"/>
      <x:c r="F1" s="367"/>
      <x:c r="G1" s="367"/>
      <x:c r="H1" s="367"/>
      <x:c r="I1" s="367"/>
      <x:c r="J1" s="368"/>
    </x:row>
    <x:row r="2" ht="30" customHeight="1">
      <x:c r="A2" s="369" t="str">
        <x:v>Seven domains scored 0–2; raw 0–14; normalized 0–10. Safety override supersedes the numeric class when required.</x:v>
      </x:c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>
      <x:c r="A4" s="371" t="str">
        <x:v>Criterion</x:v>
      </x:c>
      <x:c r="B4" s="371" t="str">
        <x:v>0 — Low</x:v>
      </x:c>
      <x:c r="C4" s="371" t="str">
        <x:v>1 — Partial / uncertain</x:v>
      </x:c>
      <x:c r="D4" s="371" t="str">
        <x:v>2 — High</x:v>
      </x:c>
      <x:c r="E4" s="372"/>
      <x:c r="F4" s="372"/>
      <x:c r="G4" s="370"/>
      <x:c r="H4" s="370"/>
      <x:c r="I4" s="370"/>
      <x:c r="J4" s="370"/>
    </x:row>
    <x:row r="5">
      <x:c r="A5" s="372" t="str">
        <x:v>Task / demand similarity</x:v>
      </x:c>
      <x:c r="B5" s="372" t="str">
        <x:v>Different task demands</x:v>
      </x:c>
      <x:c r="C5" s="372" t="str">
        <x:v>Some overlap</x:v>
      </x:c>
      <x:c r="D5" s="372" t="str">
        <x:v>Closely comparable demands</x:v>
      </x:c>
      <x:c r="E5" s="372"/>
      <x:c r="F5" s="372"/>
      <x:c r="G5" s="370"/>
      <x:c r="H5" s="370"/>
      <x:c r="I5" s="370"/>
      <x:c r="J5" s="370"/>
    </x:row>
    <x:row r="6">
      <x:c r="A6" s="372" t="str">
        <x:v>Equipment / load similarity</x:v>
      </x:c>
      <x:c r="B6" s="372" t="str">
        <x:v>Not comparable</x:v>
      </x:c>
      <x:c r="C6" s="372" t="str">
        <x:v>Partial similarity</x:v>
      </x:c>
      <x:c r="D6" s="372" t="str">
        <x:v>Closely comparable load/equipment</x:v>
      </x:c>
      <x:c r="E6" s="372"/>
      <x:c r="F6" s="372"/>
      <x:c r="G6" s="370"/>
      <x:c r="H6" s="370"/>
      <x:c r="I6" s="370"/>
      <x:c r="J6" s="370"/>
    </x:row>
    <x:row r="7">
      <x:c r="A7" s="372" t="str">
        <x:v>Environment / exposure</x:v>
      </x:c>
      <x:c r="B7" s="372" t="str">
        <x:v>Different environment</x:v>
      </x:c>
      <x:c r="C7" s="372" t="str">
        <x:v>Mixed exposure</x:v>
      </x:c>
      <x:c r="D7" s="372" t="str">
        <x:v>Highly similar context</x:v>
      </x:c>
      <x:c r="E7" s="372"/>
      <x:c r="F7" s="372"/>
      <x:c r="G7" s="370"/>
      <x:c r="H7" s="370"/>
      <x:c r="I7" s="370"/>
      <x:c r="J7" s="370"/>
    </x:row>
    <x:row r="8">
      <x:c r="A8" s="372" t="str">
        <x:v>Construct / outcome relevance</x:v>
      </x:c>
      <x:c r="B8" s="372" t="str">
        <x:v>Indirect / mismatched</x:v>
      </x:c>
      <x:c r="C8" s="372" t="str">
        <x:v>Partially relevant</x:v>
      </x:c>
      <x:c r="D8" s="372" t="str">
        <x:v>Directly relevant</x:v>
      </x:c>
      <x:c r="E8" s="372"/>
      <x:c r="F8" s="372"/>
      <x:c r="G8" s="370"/>
      <x:c r="H8" s="370"/>
      <x:c r="I8" s="370"/>
      <x:c r="J8" s="370"/>
    </x:row>
    <x:row r="9">
      <x:c r="A9" s="372" t="str">
        <x:v>Population comparability</x:v>
      </x:c>
      <x:c r="B9" s="372" t="str">
        <x:v>Poorly comparable</x:v>
      </x:c>
      <x:c r="C9" s="372" t="str">
        <x:v>Some comparability</x:v>
      </x:c>
      <x:c r="D9" s="372" t="str">
        <x:v>Highly comparable</x:v>
      </x:c>
      <x:c r="E9" s="372"/>
      <x:c r="F9" s="372"/>
      <x:c r="G9" s="370"/>
      <x:c r="H9" s="370"/>
      <x:c r="I9" s="370"/>
      <x:c r="J9" s="370"/>
    </x:row>
    <x:row r="10">
      <x:c r="A10" s="372" t="str">
        <x:v>Assessment / intervention feasibility</x:v>
      </x:c>
      <x:c r="B10" s="372" t="str">
        <x:v>Not feasible</x:v>
      </x:c>
      <x:c r="C10" s="372" t="str">
        <x:v>Conditional</x:v>
      </x:c>
      <x:c r="D10" s="372" t="str">
        <x:v>Feasible</x:v>
      </x:c>
      <x:c r="E10" s="372"/>
      <x:c r="F10" s="372"/>
      <x:c r="G10" s="370"/>
      <x:c r="H10" s="370"/>
      <x:c r="I10" s="370"/>
      <x:c r="J10" s="370"/>
    </x:row>
    <x:row r="11">
      <x:c r="A11" s="372" t="str">
        <x:v>Legal / ethical / institutional compatibility</x:v>
      </x:c>
      <x:c r="B11" s="372" t="str">
        <x:v>Incompatible</x:v>
      </x:c>
      <x:c r="C11" s="372" t="str">
        <x:v>Requires adaptation</x:v>
      </x:c>
      <x:c r="D11" s="372" t="str">
        <x:v>Compatible</x:v>
      </x:c>
      <x:c r="E11" s="372"/>
      <x:c r="F11" s="372"/>
      <x:c r="G11" s="370"/>
      <x:c r="H11" s="370"/>
      <x:c r="I11" s="370"/>
      <x:c r="J11" s="370"/>
    </x:row>
    <x:row r="12">
      <x:c r="A12" s="372" t="str">
        <x:v>Safety override</x:v>
      </x:c>
      <x:c r="B12" s="372" t="str">
        <x:v>Combat-specific evidence cannot independently justify a Brazilian institutional recommendation</x:v>
      </x:c>
      <x:c r="C12" s="372" t="str">
        <x:v>Override → CONDITIONAL</x:v>
      </x:c>
      <x:c r="D12" s="372" t="str">
        <x:v>Human rationale mandatory</x:v>
      </x:c>
      <x:c r="E12" s="372"/>
      <x:c r="F12" s="372"/>
      <x:c r="G12" s="370"/>
      <x:c r="H12" s="370"/>
      <x:c r="I12" s="370"/>
      <x:c r="J12" s="370"/>
    </x:row>
    <x:row r="13">
      <x:c r="A13" s="372"/>
      <x:c r="B13" s="372"/>
      <x:c r="C13" s="372"/>
      <x:c r="D13" s="372"/>
      <x:c r="E13" s="372"/>
      <x:c r="F13" s="372"/>
      <x:c r="G13" s="370"/>
      <x:c r="H13" s="370"/>
      <x:c r="I13" s="370"/>
      <x:c r="J13" s="370"/>
    </x:row>
    <x:row r="14">
      <x:c r="A14" s="372"/>
      <x:c r="B14" s="372"/>
      <x:c r="C14" s="372"/>
      <x:c r="D14" s="372"/>
      <x:c r="E14" s="372"/>
      <x:c r="F14" s="372"/>
      <x:c r="G14" s="370"/>
      <x:c r="H14" s="370"/>
      <x:c r="I14" s="370"/>
      <x:c r="J14" s="370"/>
    </x:row>
    <x:row r="15">
      <x:c r="A15" s="373" t="str">
        <x:v>Classification</x:v>
      </x:c>
      <x:c r="B15" s="373" t="str">
        <x:v>Count</x:v>
      </x:c>
      <x:c r="C15" s="372"/>
      <x:c r="D15" s="381" t="str">
        <x:v>Normalized score</x:v>
      </x:c>
      <x:c r="E15" s="381" t="str">
        <x:v>Base class</x:v>
      </x:c>
      <x:c r="F15" s="381" t="str">
        <x:v>Safety rule</x:v>
      </x:c>
      <x:c r="G15" s="370"/>
      <x:c r="H15" s="370"/>
      <x:c r="I15" s="370"/>
      <x:c r="J15" s="370"/>
    </x:row>
    <x:row r="16">
      <x:c r="A16" s="372" t="str">
        <x:v>HIGH</x:v>
      </x:c>
      <x:c r="B16" s="372" t="n">
        <x:f>COUNTIF('Master Evidence'!$DE$4:$DE$1459,A16)</x:f>
        <x:v>0</x:v>
      </x:c>
      <x:c r="C16" s="372"/>
      <x:c r="D16" s="372" t="str">
        <x:v>8.0–10.0</x:v>
      </x:c>
      <x:c r="E16" s="372" t="str">
        <x:v>HIGH</x:v>
      </x:c>
      <x:c r="F16" s="372" t="str">
        <x:v>May still be overridden</x:v>
      </x:c>
      <x:c r="G16" s="370"/>
      <x:c r="H16" s="370"/>
      <x:c r="I16" s="370"/>
      <x:c r="J16" s="370"/>
    </x:row>
    <x:row r="17">
      <x:c r="A17" s="372" t="str">
        <x:v>CONDITIONAL</x:v>
      </x:c>
      <x:c r="B17" s="372" t="n">
        <x:f>COUNTIF('Master Evidence'!$DE$4:$DE$1459,A17)</x:f>
        <x:v>0</x:v>
      </x:c>
      <x:c r="C17" s="372"/>
      <x:c r="D17" s="372" t="str">
        <x:v>5.0–7.9</x:v>
      </x:c>
      <x:c r="E17" s="372" t="str">
        <x:v>CONDITIONAL</x:v>
      </x:c>
      <x:c r="F17" s="372" t="str">
        <x:v>Adaptation required</x:v>
      </x:c>
      <x:c r="G17" s="370"/>
      <x:c r="H17" s="370"/>
      <x:c r="I17" s="370"/>
      <x:c r="J17" s="370"/>
    </x:row>
    <x:row r="18">
      <x:c r="A18" s="372" t="str">
        <x:v>CONDITIONAL — safety override</x:v>
      </x:c>
      <x:c r="B18" s="372" t="n">
        <x:f>COUNTIF('Master Evidence'!$DE$4:$DE$1459,A18)</x:f>
        <x:v>0</x:v>
      </x:c>
      <x:c r="C18" s="372"/>
      <x:c r="D18" s="372" t="str">
        <x:v>0.0–4.9</x:v>
      </x:c>
      <x:c r="E18" s="372" t="str">
        <x:v>LOW</x:v>
      </x:c>
      <x:c r="F18" s="372" t="str">
        <x:v>Do not generalize</x:v>
      </x:c>
      <x:c r="G18" s="370"/>
      <x:c r="H18" s="370"/>
      <x:c r="I18" s="370"/>
      <x:c r="J18" s="370"/>
    </x:row>
    <x:row r="19">
      <x:c r="A19" s="372" t="str">
        <x:v>LOW</x:v>
      </x:c>
      <x:c r="B19" s="372" t="n">
        <x:f>COUNTIF('Master Evidence'!$DE$4:$DE$1459,A19)</x:f>
        <x:v>0</x:v>
      </x:c>
      <x:c r="C19" s="372"/>
      <x:c r="D19" s="372" t="str">
        <x:v>Incomplete criteria</x:v>
      </x:c>
      <x:c r="E19" s="372" t="str">
        <x:v>Pending</x:v>
      </x:c>
      <x:c r="F19" s="372" t="str">
        <x:v>Complete all seven domains</x:v>
      </x:c>
      <x:c r="G19" s="370"/>
      <x:c r="H19" s="370"/>
      <x:c r="I19" s="370"/>
      <x:c r="J19" s="370"/>
    </x:row>
    <x:row r="20">
      <x:c r="A20" s="372" t="str">
        <x:v>Pending</x:v>
      </x:c>
      <x:c r="B20" s="372" t="n">
        <x:f>COUNTIF('Master Evidence'!$DE$4:$DE$1459,A20)</x:f>
        <x:v>1456</x:v>
      </x:c>
      <x:c r="C20" s="372"/>
      <x:c r="D20" s="372"/>
      <x:c r="E20" s="372"/>
      <x:c r="F20" s="372"/>
      <x:c r="G20" s="370"/>
      <x:c r="H20" s="370"/>
      <x:c r="I20" s="370"/>
      <x:c r="J20" s="370"/>
    </x:row>
  </x:sheetData>
  <x:mergeCells>
    <x:mergeCell ref="A1:J1"/>
    <x:mergeCell ref="A2:J2"/>
  </x:mergeCells>
  <x:conditionalFormatting sqref="A16:A20">
    <x:cfRule type="containsText" dxfId="44" priority="1" operator="containsText" text="HIGH"/>
    <x:cfRule type="containsText" dxfId="45" priority="2" operator="containsText" text="CONDITIONAL"/>
    <x:cfRule type="containsText" dxfId="46" priority="3" operator="containsText" text="LOW"/>
    <x:cfRule type="containsText" dxfId="47" priority="4" operator="containsText" text="Pending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8" hidden="0" customWidth="1"/>
    <x:col min="5" max="5" width="20" hidden="0" customWidth="1"/>
    <x:col min="6" max="6" width="4" hidden="0" customWidth="1"/>
    <x:col min="7" max="7" width="30" hidden="0" customWidth="1"/>
    <x:col min="8" max="8" width="12" hidden="0" customWidth="1"/>
    <x:col min="9" max="9" width="40" hidden="0" customWidth="1"/>
    <x:col min="10" max="10" width="40" hidden="0" customWidth="1"/>
  </x:cols>
  <x:sheetData>
    <x:row r="1" ht="34" customHeight="1">
      <x:c r="A1" s="366" t="str">
        <x:v>CFIR × PROCTOR × ERIC IMPLEMENTATION MAP</x:v>
      </x:c>
      <x:c r="B1" s="367"/>
      <x:c r="C1" s="367"/>
      <x:c r="D1" s="367"/>
      <x:c r="E1" s="367"/>
      <x:c r="F1" s="367"/>
      <x:c r="G1" s="367"/>
      <x:c r="H1" s="367"/>
      <x:c r="I1" s="367"/>
      <x:c r="J1" s="368"/>
    </x:row>
    <x:row r="2" ht="30" customHeight="1">
      <x:c r="A2" s="369" t="str">
        <x:v>CFIR maps determinants; Proctor maps outcomes; ERIC names strategies only when context and evidence support them.</x:v>
      </x:c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>
      <x:c r="A4" s="373" t="str">
        <x:v>CFIR domain</x:v>
      </x:c>
      <x:c r="B4" s="373" t="str">
        <x:v>Evidence rows with content</x:v>
      </x:c>
      <x:c r="C4" s="370"/>
      <x:c r="D4" s="373" t="str">
        <x:v>Proctor outcome</x:v>
      </x:c>
      <x:c r="E4" s="373" t="str">
        <x:v>Evidence rows mentioning outcome</x:v>
      </x:c>
      <x:c r="F4" s="370"/>
      <x:c r="G4" s="381" t="str">
        <x:v>Implementation control</x:v>
      </x:c>
      <x:c r="H4" s="381" t="str">
        <x:v>Count</x:v>
      </x:c>
      <x:c r="I4" s="381" t="str">
        <x:v>Interpretation</x:v>
      </x:c>
      <x:c r="J4" s="381" t="str">
        <x:v>Rule</x:v>
      </x:c>
    </x:row>
    <x:row r="5">
      <x:c r="A5" s="370" t="str">
        <x:v>Innovation</x:v>
      </x:c>
      <x:c r="B5" s="370" t="n">
        <x:f>COUNTIF('Master Evidence'!$DG$4:$DG$1459,"&lt;&gt;")</x:f>
        <x:v>0</x:v>
      </x:c>
      <x:c r="C5" s="370"/>
      <x:c r="D5" s="370" t="str">
        <x:v>Acceptability</x:v>
      </x:c>
      <x:c r="E5" s="370" t="n">
        <x:f>COUNTIF('Master Evidence'!$DL$4:$DL$1459,"*Acceptability*")</x:f>
        <x:v>0</x:v>
      </x:c>
      <x:c r="F5" s="370"/>
      <x:c r="G5" s="370" t="str">
        <x:v>ERIC terminology populated</x:v>
      </x:c>
      <x:c r="H5" s="370" t="n">
        <x:f>COUNTIF('Master Evidence'!$DM$4:$DM$1459,"&lt;&gt;")</x:f>
        <x:v>0</x:v>
      </x:c>
      <x:c r="I5" s="370" t="str">
        <x:v>Named strategies supported by evidence/context</x:v>
      </x:c>
      <x:c r="J5" s="370" t="str">
        <x:v>Do not prescribe from taxonomy alone</x:v>
      </x:c>
    </x:row>
    <x:row r="6">
      <x:c r="A6" s="370" t="str">
        <x:v>Outer Setting</x:v>
      </x:c>
      <x:c r="B6" s="370" t="n">
        <x:f>COUNTIF('Master Evidence'!$DH$4:$DH$1459,"&lt;&gt;")</x:f>
        <x:v>0</x:v>
      </x:c>
      <x:c r="C6" s="370"/>
      <x:c r="D6" s="370" t="str">
        <x:v>Adoption</x:v>
      </x:c>
      <x:c r="E6" s="370" t="n">
        <x:f>COUNTIF('Master Evidence'!$DL$4:$DL$1459,"*Adoption*")</x:f>
        <x:v>0</x:v>
      </x:c>
      <x:c r="F6" s="370"/>
      <x:c r="G6" s="370" t="str">
        <x:v>Barriers populated</x:v>
      </x:c>
      <x:c r="H6" s="370" t="n">
        <x:f>COUNTIF('Master Evidence'!$DN$4:$DN$1459,"&lt;&gt;")</x:f>
        <x:v>0</x:v>
      </x:c>
      <x:c r="I6" s="370" t="str">
        <x:v>Implementation obstacles recorded</x:v>
      </x:c>
      <x:c r="J6" s="370" t="str">
        <x:v>Source/context trace required</x:v>
      </x:c>
    </x:row>
    <x:row r="7">
      <x:c r="A7" s="370" t="str">
        <x:v>Inner Setting</x:v>
      </x:c>
      <x:c r="B7" s="370" t="n">
        <x:f>COUNTIF('Master Evidence'!$DI$4:$DI$1459,"&lt;&gt;")</x:f>
        <x:v>0</x:v>
      </x:c>
      <x:c r="C7" s="370"/>
      <x:c r="D7" s="370" t="str">
        <x:v>Appropriateness</x:v>
      </x:c>
      <x:c r="E7" s="370" t="n">
        <x:f>COUNTIF('Master Evidence'!$DL$4:$DL$1459,"*Appropriateness*")</x:f>
        <x:v>0</x:v>
      </x:c>
      <x:c r="F7" s="370"/>
      <x:c r="G7" s="370" t="str">
        <x:v>Facilitators populated</x:v>
      </x:c>
      <x:c r="H7" s="370" t="n">
        <x:f>COUNTIF('Master Evidence'!$DO$4:$DO$1459,"&lt;&gt;")</x:f>
        <x:v>0</x:v>
      </x:c>
      <x:c r="I7" s="370" t="str">
        <x:v>Enablers recorded</x:v>
      </x:c>
      <x:c r="J7" s="370" t="str">
        <x:v>Source/context trace required</x:v>
      </x:c>
    </x:row>
    <x:row r="8">
      <x:c r="A8" s="370" t="str">
        <x:v>Individuals</x:v>
      </x:c>
      <x:c r="B8" s="370" t="n">
        <x:f>COUNTIF('Master Evidence'!$DJ$4:$DJ$1459,"&lt;&gt;")</x:f>
        <x:v>0</x:v>
      </x:c>
      <x:c r="C8" s="370"/>
      <x:c r="D8" s="370" t="str">
        <x:v>Cost</x:v>
      </x:c>
      <x:c r="E8" s="370" t="n">
        <x:f>COUNTIF('Master Evidence'!$DL$4:$DL$1459,"*Cost*")</x:f>
        <x:v>0</x:v>
      </x:c>
      <x:c r="F8" s="370"/>
      <x:c r="G8" s="370" t="str">
        <x:v>Responsible actor populated</x:v>
      </x:c>
      <x:c r="H8" s="370" t="n">
        <x:f>COUNTIF('Master Evidence'!$DQ$4:$DQ$1459,"&lt;&gt;")</x:f>
        <x:v>0</x:v>
      </x:c>
      <x:c r="I8" s="370" t="str">
        <x:v>Ownership specified</x:v>
      </x:c>
      <x:c r="J8" s="370" t="str">
        <x:v>Institutional feasibility required</x:v>
      </x:c>
    </x:row>
    <x:row r="9">
      <x:c r="A9" s="370" t="str">
        <x:v>Process</x:v>
      </x:c>
      <x:c r="B9" s="370" t="n">
        <x:f>COUNTIF('Master Evidence'!$DK$4:$DK$1459,"&lt;&gt;")</x:f>
        <x:v>0</x:v>
      </x:c>
      <x:c r="C9" s="370"/>
      <x:c r="D9" s="370" t="str">
        <x:v>Feasibility</x:v>
      </x:c>
      <x:c r="E9" s="370" t="n">
        <x:f>COUNTIF('Master Evidence'!$DL$4:$DL$1459,"*Feasibility*")</x:f>
        <x:v>0</x:v>
      </x:c>
      <x:c r="F9" s="370"/>
      <x:c r="G9" s="370" t="str">
        <x:v>Indicator populated</x:v>
      </x:c>
      <x:c r="H9" s="370" t="n">
        <x:f>COUNTIF('Master Evidence'!$DS$4:$DS$1459,"&lt;&gt;")</x:f>
        <x:v>0</x:v>
      </x:c>
      <x:c r="I9" s="370" t="str">
        <x:v>Measurement plan specified</x:v>
      </x:c>
      <x:c r="J9" s="370" t="str">
        <x:v>Operational definition required</x:v>
      </x:c>
    </x:row>
    <x:row r="10">
      <x:c r="A10" s="370" t="str">
        <x:v>Any CFIR mapping</x:v>
      </x:c>
      <x:c r="B10" s="370" t="n">
        <x:f>COUNTIF('Master Evidence'!$DG$4:$DK$1459,"&lt;&gt;")</x:f>
        <x:v>0</x:v>
      </x:c>
      <x:c r="C10" s="370"/>
      <x:c r="D10" s="370" t="str">
        <x:v>Fidelity</x:v>
      </x:c>
      <x:c r="E10" s="370" t="n">
        <x:f>COUNTIF('Master Evidence'!$DL$4:$DL$1459,"*Fidelity*")</x:f>
        <x:v>0</x:v>
      </x:c>
      <x:c r="F10" s="370"/>
      <x:c r="G10" s="370"/>
      <x:c r="H10" s="370"/>
      <x:c r="I10" s="370"/>
      <x:c r="J10" s="370"/>
    </x:row>
    <x:row r="11">
      <x:c r="A11" s="370"/>
      <x:c r="B11" s="370"/>
      <x:c r="C11" s="370"/>
      <x:c r="D11" s="370" t="str">
        <x:v>Penetration / Reach</x:v>
      </x:c>
      <x:c r="E11" s="370" t="n">
        <x:f>COUNTIF('Master Evidence'!$DL$4:$DL$1459,"*Penetration*")</x:f>
        <x:v>0</x:v>
      </x:c>
      <x:c r="F11" s="370"/>
      <x:c r="G11" s="370"/>
      <x:c r="H11" s="370"/>
      <x:c r="I11" s="370"/>
      <x:c r="J11" s="370"/>
    </x:row>
    <x:row r="12">
      <x:c r="A12" s="370"/>
      <x:c r="B12" s="370"/>
      <x:c r="C12" s="370"/>
      <x:c r="D12" s="370" t="str">
        <x:v>Sustainability</x:v>
      </x:c>
      <x:c r="E12" s="370" t="n">
        <x:f>COUNTIF('Master Evidence'!$DL$4:$DL$1459,"*Sustainability*")</x:f>
        <x:v>0</x:v>
      </x:c>
      <x:c r="F12" s="370"/>
      <x:c r="G12" s="370"/>
      <x:c r="H12" s="370"/>
      <x:c r="I12" s="370"/>
      <x:c r="J12" s="370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24" hidden="0" customWidth="1"/>
    <x:col min="5" max="5" width="52" hidden="0" customWidth="1"/>
    <x:col min="6" max="6" width="16" hidden="0" customWidth="1"/>
    <x:col min="7" max="7" width="14" hidden="0" customWidth="1"/>
    <x:col min="8" max="8" width="14" hidden="0" customWidth="1"/>
    <x:col min="9" max="9" width="30" hidden="0" customWidth="1"/>
    <x:col min="10" max="10" width="14" hidden="0" customWidth="1"/>
    <x:col min="11" max="11" width="16" hidden="0" customWidth="1"/>
    <x:col min="12" max="12" width="30" hidden="0" customWidth="1"/>
    <x:col min="13" max="13" width="34" hidden="0" customWidth="1"/>
    <x:col min="14" max="14" width="20" hidden="0" customWidth="1"/>
    <x:col min="15" max="15" width="26" hidden="0" customWidth="1"/>
    <x:col min="16" max="16" width="22" hidden="0" customWidth="1"/>
    <x:col min="17" max="17" width="22" hidden="0" customWidth="1"/>
    <x:col min="18" max="18" width="36" hidden="0" customWidth="1"/>
  </x:cols>
  <x:sheetData>
    <x:row r="1" ht="34" customHeight="1">
      <x:c r="A1" s="366" t="str">
        <x:v>STRUCTURED EVIDENCE-IDENTIFICATION PROVENANCE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7"/>
      <x:c r="M1" s="367"/>
      <x:c r="N1" s="367"/>
      <x:c r="O1" s="367"/>
      <x:c r="P1" s="367"/>
      <x:c r="Q1" s="367"/>
      <x:c r="R1" s="368"/>
    </x:row>
    <x:row r="2" ht="30" customHeight="1">
      <x:c r="A2" s="369" t="str">
        <x:v>PubMed A/B/C was executed, imported and reconciled at 1,456/1,456. An AI-assisted title/abstract primary screen classified 1,456/1,456 records on 2026-09-07; human confirmation, full-text review, quality/risk-of-bias appraisal and scientific synthesis remain pending.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  <x:c r="M2" s="369"/>
      <x:c r="N2" s="369"/>
      <x:c r="O2" s="369"/>
      <x:c r="P2" s="369"/>
      <x:c r="Q2" s="369"/>
      <x:c r="R2" s="369"/>
    </x:row>
    <x:row r="3">
      <x:c r="A3" s="371" t="str">
        <x:v>Search Record ID</x:v>
      </x:c>
      <x:c r="B3" s="371" t="str">
        <x:v>Evidence Family</x:v>
      </x:c>
      <x:c r="C3" s="371" t="str">
        <x:v>Database / Platform</x:v>
      </x:c>
      <x:c r="D3" s="371" t="str">
        <x:v>Interface / Provider</x:v>
      </x:c>
      <x:c r="E3" s="371" t="str">
        <x:v>Exact Search Strategy</x:v>
      </x:c>
      <x:c r="F3" s="371" t="str">
        <x:v>Strategy Version</x:v>
      </x:c>
      <x:c r="G3" s="371" t="str">
        <x:v>Search Date</x:v>
      </x:c>
      <x:c r="H3" s="371" t="str">
        <x:v>Access Date</x:v>
      </x:c>
      <x:c r="I3" s="371" t="str">
        <x:v>Filters / Limits</x:v>
      </x:c>
      <x:c r="J3" s="371" t="str">
        <x:v>Result Count</x:v>
      </x:c>
      <x:c r="K3" s="371" t="str">
        <x:v>Export Format</x:v>
      </x:c>
      <x:c r="L3" s="371" t="str">
        <x:v>Export File</x:v>
      </x:c>
      <x:c r="M3" s="371" t="str">
        <x:v>SHA-256 / Checksum</x:v>
      </x:c>
      <x:c r="N3" s="371" t="str">
        <x:v>Executor</x:v>
      </x:c>
      <x:c r="O3" s="371" t="str">
        <x:v>Peer Review / PRESS Status</x:v>
      </x:c>
      <x:c r="P3" s="371" t="str">
        <x:v>Zotero Import Status</x:v>
      </x:c>
      <x:c r="Q3" s="371" t="str">
        <x:v>Production vs Pilot</x:v>
      </x:c>
      <x:c r="R3" s="371" t="str">
        <x:v>Notes</x:v>
      </x:c>
    </x:row>
    <x:row r="4">
      <x:c r="A4" s="174" t="str">
        <x:v>SP-PUBMED-A-20260828</x:v>
      </x:c>
      <x:c r="B4" s="174" t="str">
        <x:v>A — Core</x:v>
      </x:c>
      <x:c r="C4" s="174" t="str">
        <x:v>PubMed/MEDLINE</x:v>
      </x:c>
      <x:c r="D4" s="174" t="str">
        <x:v>NCBI Entrez E-utilities</x:v>
      </x:c>
      <x:c r="E4" s="174" t="str">
        <x:v>(
  (
    "tactical athlete"[tiab] OR "tactical athletes"[tiab] OR
    "operational readiness"[tiab] OR "physical readiness"[tiab] OR
    "mission readiness"[tiab] OR "combat readiness"[tiab] OR
    "tactical readiness"[tiab]
  )
  AND
  (
    "Police"[Mesh] OR "Firefighters"[Mesh] OR "Emergency Medical Technicians"[Mesh] OR
    "Military Personnel"[Mesh] OR police[tiab] OR "law enforcement"[tiab] OR
    firefighter*[tiab] OR "first responder"[tiab] OR "first responders"[tiab] OR
    soldier*[tiab] OR military[tiab]
  )
)
OR "tactical athlete"[tiab] OR "tactical athletes"[tiab]</x:v>
      </x:c>
      <x:c r="F4" s="174" t="str">
        <x:v>v1.0</x:v>
      </x:c>
      <x:c r="G4" s="177" t="n">
        <x:v>46262</x:v>
      </x:c>
      <x:c r="H4" s="177" t="n">
        <x:v>46262</x:v>
      </x:c>
      <x:c r="I4" s="174" t="str">
        <x:v>None; no date, language, species, article-type, or access-status filter</x:v>
      </x:c>
      <x:c r="J4" s="178" t="n">
        <x:v>880</x:v>
      </x:c>
      <x:c r="K4" s="174" t="str">
        <x:v>NBIB + ESearch JSON</x:v>
      </x:c>
      <x:c r="L4" s="174" t="str">
        <x:v>search/exports/2026-08-28/2026-08-28_pubmed_A_core_esearch.json; search/exports/2026-08-28/2026-08-28_pubmed_A_core.nbib</x:v>
      </x:c>
      <x:c r="M4" s="174" t="str">
        <x:v>ESearch 4684ded811044414ed2f002572a0c711193f8ea8934d02ea672bbc26eef24494; NBIB 6328a6c405122c2b6ae62dd2b21473828ff85fca0a4120b3e0925e9b503d2166</x:v>
      </x:c>
      <x:c r="N4" s="174" t="str">
        <x:v>Codex / NCBI Entrez E-utilities</x:v>
      </x:c>
      <x:c r="O4" s="174" t="str">
        <x:v>Not formally PRESS peer reviewed; internal syntax and relevance-sample audit completed before freeze</x:v>
      </x:c>
      <x:c r="P4" s="174" t="str">
        <x:v>IMPORTED — root PE9UF4YN; native duplicate audit complete; no merge</x:v>
      </x:c>
      <x:c r="Q4" s="174" t="str">
        <x:v>Production</x:v>
      </x:c>
      <x:c r="R4" s="174" t="str">
        <x:v>Executed 2026-08-28T00:43:50Z–2026-08-28T00:44:13Z. Full reproducible URL is recorded in search/exports/2026-08-28/2026-08-28_pubmed_A_core_manifest.json. Initial prospective freeze; previous workbook contained no exact strings. Production import session codex-operational-readiness-brazil-20260902T1515 reconciled on 2026-09-03; rollback manifest records all 1,456 keys.</x:v>
      </x:c>
    </x:row>
    <x:row r="5">
      <x:c r="A5" s="174" t="str">
        <x:v>SP-PUBMED-B-20260828</x:v>
      </x:c>
      <x:c r="B5" s="174" t="str">
        <x:v>B — APHT / Medical Readiness</x:v>
      </x:c>
      <x:c r="C5" s="174" t="str">
        <x:v>PubMed/MEDLINE</x:v>
      </x:c>
      <x:c r="D5" s="174" t="str">
        <x:v>NCBI Entrez E-utilities</x:v>
      </x:c>
      <x:c r="E5" s="174" t="str">
        <x:v>(
  "tactical combat casualty care"[tiab] OR TCCC[tiab] OR
  "tactical emergency casualty care"[tiab] OR TECC[tiab] OR
  "tactical emergency medical support"[tiab] OR TEMS[tiab] OR
  "tactical medicine"[tiab] OR "tactical medical"[tiab]
)
AND
(
  readiness[tiab] OR competence[tiab] OR competency[tiab] OR training[tiab] OR
  performance[tiab] OR simulation[tiab] OR "skill retention"[tiab] OR
  "self aid"[tiab] OR "buddy aid"[tiab] OR hemorrhage[tiab] OR
  "casualty movement"[tiab] OR extraction[tiab]
)</x:v>
      </x:c>
      <x:c r="F5" s="174" t="str">
        <x:v>v1.0</x:v>
      </x:c>
      <x:c r="G5" s="177" t="n">
        <x:v>46262</x:v>
      </x:c>
      <x:c r="H5" s="177" t="n">
        <x:v>46262</x:v>
      </x:c>
      <x:c r="I5" s="174" t="str">
        <x:v>None; no date, language, species, article-type, or access-status filter</x:v>
      </x:c>
      <x:c r="J5" s="178" t="n">
        <x:v>391</x:v>
      </x:c>
      <x:c r="K5" s="174" t="str">
        <x:v>NBIB + ESearch JSON</x:v>
      </x:c>
      <x:c r="L5" s="174" t="str">
        <x:v>search/exports/2026-08-28/2026-08-28_pubmed_B_apht_esearch.json; search/exports/2026-08-28/2026-08-28_pubmed_B_apht.nbib</x:v>
      </x:c>
      <x:c r="M5" s="174" t="str">
        <x:v>ESearch 0f25eeead09c9d3f448357d9971bb3adec92e72ccfa5feb92431be22f3051c33; NBIB 867f905577863314794f4c5289e7d3056693c29d022a17646d4e4ee60d243600</x:v>
      </x:c>
      <x:c r="N5" s="174" t="str">
        <x:v>Codex / NCBI Entrez E-utilities</x:v>
      </x:c>
      <x:c r="O5" s="174" t="str">
        <x:v>Not formally PRESS peer reviewed; internal syntax and relevance-sample audit completed before freeze</x:v>
      </x:c>
      <x:c r="P5" s="174" t="str">
        <x:v>IMPORTED — root PE9UF4YN; native duplicate audit complete; no merge</x:v>
      </x:c>
      <x:c r="Q5" s="174" t="str">
        <x:v>Production</x:v>
      </x:c>
      <x:c r="R5" s="174" t="str">
        <x:v>Executed 2026-08-28T00:44:13Z–2026-08-28T00:44:28Z. Full reproducible URL is recorded in search/exports/2026-08-28/2026-08-28_pubmed_B_apht_manifest.json. Initial prospective freeze; previous workbook contained no exact strings. Production import session codex-operational-readiness-brazil-20260902T1515 reconciled on 2026-09-03; rollback manifest records all 1,456 keys.</x:v>
      </x:c>
    </x:row>
    <x:row r="6">
      <x:c r="A6" s="174" t="str">
        <x:v>SP-PUBMED-C-20260828</x:v>
      </x:c>
      <x:c r="B6" s="174" t="str">
        <x:v>C — Implementation Science</x:v>
      </x:c>
      <x:c r="C6" s="174" t="str">
        <x:v>PubMed/MEDLINE</x:v>
      </x:c>
      <x:c r="D6" s="174" t="str">
        <x:v>NCBI Entrez E-utilities</x:v>
      </x:c>
      <x:c r="E6" s="174" t="str">
        <x:v>(
  "Consolidated Framework for Implementation Research"[tiab] OR CFIR[tiab] OR
  "implementation science"[tiab] OR "implementation framework"[tiab] OR
  "implementation frameworks"[tiab] OR "implementation outcome"[tiab] OR
  "implementation outcomes"[tiab] OR "implementation strategy"[tiab] OR
  "implementation strategies"[tiab]
)
AND
(
  "Police"[Mesh] OR "Firefighters"[Mesh] OR "Emergency Medical Technicians"[Mesh] OR
  "Military Personnel"[Mesh] OR police[tiab] OR "law enforcement"[tiab] OR
  firefighter*[tiab] OR "first responder"[tiab] OR "first responders"[tiab] OR
  soldier*[tiab] OR military[tiab] OR "public safety"[tiab]
)</x:v>
      </x:c>
      <x:c r="F6" s="174" t="str">
        <x:v>v1.0</x:v>
      </x:c>
      <x:c r="G6" s="177" t="n">
        <x:v>46262</x:v>
      </x:c>
      <x:c r="H6" s="177" t="n">
        <x:v>46262</x:v>
      </x:c>
      <x:c r="I6" s="174" t="str">
        <x:v>None; no date, language, species, article-type, or access-status filter</x:v>
      </x:c>
      <x:c r="J6" s="178" t="n">
        <x:v>194</x:v>
      </x:c>
      <x:c r="K6" s="174" t="str">
        <x:v>NBIB + ESearch JSON</x:v>
      </x:c>
      <x:c r="L6" s="174" t="str">
        <x:v>search/exports/2026-08-28/2026-08-28_pubmed_C_implementation_esearch.json; search/exports/2026-08-28/2026-08-28_pubmed_C_implementation.nbib</x:v>
      </x:c>
      <x:c r="M6" s="174" t="str">
        <x:v>ESearch a77fb67362d12d51974e35776fc83f6add72bdd7dde4ec3f47e137b778bb2b7b; NBIB c1d81f1db84c573b330058f2a8b04682a113824c582e684688a61b4e87a96987</x:v>
      </x:c>
      <x:c r="N6" s="174" t="str">
        <x:v>Codex / NCBI Entrez E-utilities</x:v>
      </x:c>
      <x:c r="O6" s="174" t="str">
        <x:v>Not formally PRESS peer reviewed; internal syntax and relevance-sample audit completed before freeze</x:v>
      </x:c>
      <x:c r="P6" s="174" t="str">
        <x:v>IMPORTED — root PE9UF4YN; native duplicate audit complete; no merge</x:v>
      </x:c>
      <x:c r="Q6" s="174" t="str">
        <x:v>Production</x:v>
      </x:c>
      <x:c r="R6" s="174" t="str">
        <x:v>Executed 2026-08-28T00:44:28Z–2026-08-28T00:44:43Z. Full reproducible URL is recorded in search/exports/2026-08-28/2026-08-28_pubmed_C_implementation_manifest.json. Initial prospective freeze; previous workbook contained no exact strings. Production import session codex-operational-readiness-brazil-20260902T1515 reconciled on 2026-09-03; rollback manifest records all 1,456 keys.</x:v>
      </x:c>
    </x:row>
    <x:row r="7">
      <x:c r="A7" s="174"/>
      <x:c r="B7" s="174"/>
      <x:c r="C7" s="174"/>
      <x:c r="D7" s="174"/>
      <x:c r="E7" s="174"/>
      <x:c r="F7" s="174"/>
      <x:c r="G7" s="177"/>
      <x:c r="H7" s="177"/>
      <x:c r="I7" s="174"/>
      <x:c r="J7" s="178"/>
      <x:c r="K7" s="174"/>
      <x:c r="L7" s="174"/>
      <x:c r="M7" s="174"/>
      <x:c r="N7" s="174"/>
      <x:c r="O7" s="174"/>
      <x:c r="P7" s="174"/>
      <x:c r="Q7" s="174"/>
      <x:c r="R7" s="174"/>
    </x:row>
    <x:row r="8">
      <x:c r="A8" s="174"/>
      <x:c r="B8" s="174"/>
      <x:c r="C8" s="174"/>
      <x:c r="D8" s="174"/>
      <x:c r="E8" s="174"/>
      <x:c r="F8" s="174"/>
      <x:c r="G8" s="177"/>
      <x:c r="H8" s="177"/>
      <x:c r="I8" s="174"/>
      <x:c r="J8" s="178"/>
      <x:c r="K8" s="174"/>
      <x:c r="L8" s="174"/>
      <x:c r="M8" s="174"/>
      <x:c r="N8" s="174"/>
      <x:c r="O8" s="174"/>
      <x:c r="P8" s="174"/>
      <x:c r="Q8" s="174"/>
      <x:c r="R8" s="174"/>
    </x:row>
    <x:row r="9">
      <x:c r="A9" s="174"/>
      <x:c r="B9" s="174"/>
      <x:c r="C9" s="174"/>
      <x:c r="D9" s="174"/>
      <x:c r="E9" s="174"/>
      <x:c r="F9" s="174"/>
      <x:c r="G9" s="177"/>
      <x:c r="H9" s="177"/>
      <x:c r="I9" s="174"/>
      <x:c r="J9" s="178"/>
      <x:c r="K9" s="174"/>
      <x:c r="L9" s="174"/>
      <x:c r="M9" s="174"/>
      <x:c r="N9" s="174"/>
      <x:c r="O9" s="174"/>
      <x:c r="P9" s="174"/>
      <x:c r="Q9" s="174"/>
      <x:c r="R9" s="174"/>
    </x:row>
    <x:row r="10">
      <x:c r="A10" s="174"/>
      <x:c r="B10" s="174"/>
      <x:c r="C10" s="174"/>
      <x:c r="D10" s="174"/>
      <x:c r="E10" s="174"/>
      <x:c r="F10" s="174"/>
      <x:c r="G10" s="177"/>
      <x:c r="H10" s="177"/>
      <x:c r="I10" s="174"/>
      <x:c r="J10" s="178"/>
      <x:c r="K10" s="174"/>
      <x:c r="L10" s="174"/>
      <x:c r="M10" s="174"/>
      <x:c r="N10" s="174"/>
      <x:c r="O10" s="174"/>
      <x:c r="P10" s="174"/>
      <x:c r="Q10" s="174"/>
      <x:c r="R10" s="174"/>
    </x:row>
    <x:row r="11">
      <x:c r="A11" s="174"/>
      <x:c r="B11" s="174"/>
      <x:c r="C11" s="174"/>
      <x:c r="D11" s="174"/>
      <x:c r="E11" s="174"/>
      <x:c r="F11" s="174"/>
      <x:c r="G11" s="177"/>
      <x:c r="H11" s="177"/>
      <x:c r="I11" s="174"/>
      <x:c r="J11" s="178"/>
      <x:c r="K11" s="174"/>
      <x:c r="L11" s="174"/>
      <x:c r="M11" s="174"/>
      <x:c r="N11" s="174"/>
      <x:c r="O11" s="174"/>
      <x:c r="P11" s="174"/>
      <x:c r="Q11" s="174"/>
      <x:c r="R11" s="174"/>
    </x:row>
    <x:row r="12">
      <x:c r="A12" s="174"/>
      <x:c r="B12" s="174"/>
      <x:c r="C12" s="174"/>
      <x:c r="D12" s="174"/>
      <x:c r="E12" s="174"/>
      <x:c r="F12" s="174"/>
      <x:c r="G12" s="177"/>
      <x:c r="H12" s="177"/>
      <x:c r="I12" s="174"/>
      <x:c r="J12" s="178"/>
      <x:c r="K12" s="174"/>
      <x:c r="L12" s="174"/>
      <x:c r="M12" s="174"/>
      <x:c r="N12" s="174"/>
      <x:c r="O12" s="174"/>
      <x:c r="P12" s="174"/>
      <x:c r="Q12" s="174"/>
      <x:c r="R12" s="174"/>
    </x:row>
    <x:row r="13">
      <x:c r="A13" s="174"/>
      <x:c r="B13" s="174"/>
      <x:c r="C13" s="174"/>
      <x:c r="D13" s="174"/>
      <x:c r="E13" s="174"/>
      <x:c r="F13" s="174"/>
      <x:c r="G13" s="177"/>
      <x:c r="H13" s="177"/>
      <x:c r="I13" s="174"/>
      <x:c r="J13" s="178"/>
      <x:c r="K13" s="174"/>
      <x:c r="L13" s="174"/>
      <x:c r="M13" s="174"/>
      <x:c r="N13" s="174"/>
      <x:c r="O13" s="174"/>
      <x:c r="P13" s="174"/>
      <x:c r="Q13" s="174"/>
      <x:c r="R13" s="174"/>
    </x:row>
    <x:row r="14">
      <x:c r="A14" s="174"/>
      <x:c r="B14" s="174"/>
      <x:c r="C14" s="174"/>
      <x:c r="D14" s="174"/>
      <x:c r="E14" s="174"/>
      <x:c r="F14" s="174"/>
      <x:c r="G14" s="177"/>
      <x:c r="H14" s="177"/>
      <x:c r="I14" s="174"/>
      <x:c r="J14" s="178"/>
      <x:c r="K14" s="174"/>
      <x:c r="L14" s="174"/>
      <x:c r="M14" s="174"/>
      <x:c r="N14" s="174"/>
      <x:c r="O14" s="174"/>
      <x:c r="P14" s="174"/>
      <x:c r="Q14" s="174"/>
      <x:c r="R14" s="174"/>
    </x:row>
    <x:row r="15">
      <x:c r="A15" s="174"/>
      <x:c r="B15" s="174"/>
      <x:c r="C15" s="174"/>
      <x:c r="D15" s="174"/>
      <x:c r="E15" s="174"/>
      <x:c r="F15" s="174"/>
      <x:c r="G15" s="177"/>
      <x:c r="H15" s="177"/>
      <x:c r="I15" s="174"/>
      <x:c r="J15" s="178"/>
      <x:c r="K15" s="174"/>
      <x:c r="L15" s="174"/>
      <x:c r="M15" s="174"/>
      <x:c r="N15" s="174"/>
      <x:c r="O15" s="174"/>
      <x:c r="P15" s="174"/>
      <x:c r="Q15" s="174"/>
      <x:c r="R15" s="174"/>
    </x:row>
    <x:row r="16">
      <x:c r="A16" s="174"/>
      <x:c r="B16" s="174"/>
      <x:c r="C16" s="174"/>
      <x:c r="D16" s="174"/>
      <x:c r="E16" s="174"/>
      <x:c r="F16" s="174"/>
      <x:c r="G16" s="177"/>
      <x:c r="H16" s="177"/>
      <x:c r="I16" s="174"/>
      <x:c r="J16" s="178"/>
      <x:c r="K16" s="174"/>
      <x:c r="L16" s="174"/>
      <x:c r="M16" s="174"/>
      <x:c r="N16" s="174"/>
      <x:c r="O16" s="174"/>
      <x:c r="P16" s="174"/>
      <x:c r="Q16" s="174"/>
      <x:c r="R16" s="174"/>
    </x:row>
    <x:row r="17">
      <x:c r="A17" s="174"/>
      <x:c r="B17" s="174"/>
      <x:c r="C17" s="174"/>
      <x:c r="D17" s="174"/>
      <x:c r="E17" s="174"/>
      <x:c r="F17" s="174"/>
      <x:c r="G17" s="177"/>
      <x:c r="H17" s="177"/>
      <x:c r="I17" s="174"/>
      <x:c r="J17" s="178"/>
      <x:c r="K17" s="174"/>
      <x:c r="L17" s="174"/>
      <x:c r="M17" s="174"/>
      <x:c r="N17" s="174"/>
      <x:c r="O17" s="174"/>
      <x:c r="P17" s="174"/>
      <x:c r="Q17" s="174"/>
      <x:c r="R17" s="174"/>
    </x:row>
    <x:row r="18">
      <x:c r="A18" s="174"/>
      <x:c r="B18" s="174"/>
      <x:c r="C18" s="174"/>
      <x:c r="D18" s="174"/>
      <x:c r="E18" s="174"/>
      <x:c r="F18" s="174"/>
      <x:c r="G18" s="177"/>
      <x:c r="H18" s="177"/>
      <x:c r="I18" s="174"/>
      <x:c r="J18" s="178"/>
      <x:c r="K18" s="174"/>
      <x:c r="L18" s="174"/>
      <x:c r="M18" s="174"/>
      <x:c r="N18" s="174"/>
      <x:c r="O18" s="174"/>
      <x:c r="P18" s="174"/>
      <x:c r="Q18" s="174"/>
      <x:c r="R18" s="174"/>
    </x:row>
    <x:row r="19">
      <x:c r="A19" s="174"/>
      <x:c r="B19" s="174"/>
      <x:c r="C19" s="174"/>
      <x:c r="D19" s="174"/>
      <x:c r="E19" s="174"/>
      <x:c r="F19" s="174"/>
      <x:c r="G19" s="177"/>
      <x:c r="H19" s="177"/>
      <x:c r="I19" s="174"/>
      <x:c r="J19" s="178"/>
      <x:c r="K19" s="174"/>
      <x:c r="L19" s="174"/>
      <x:c r="M19" s="174"/>
      <x:c r="N19" s="174"/>
      <x:c r="O19" s="174"/>
      <x:c r="P19" s="174"/>
      <x:c r="Q19" s="174"/>
      <x:c r="R19" s="174"/>
    </x:row>
    <x:row r="20">
      <x:c r="A20" s="174"/>
      <x:c r="B20" s="174"/>
      <x:c r="C20" s="174"/>
      <x:c r="D20" s="174"/>
      <x:c r="E20" s="174"/>
      <x:c r="F20" s="174"/>
      <x:c r="G20" s="177"/>
      <x:c r="H20" s="177"/>
      <x:c r="I20" s="174"/>
      <x:c r="J20" s="178"/>
      <x:c r="K20" s="174"/>
      <x:c r="L20" s="174"/>
      <x:c r="M20" s="174"/>
      <x:c r="N20" s="174"/>
      <x:c r="O20" s="174"/>
      <x:c r="P20" s="174"/>
      <x:c r="Q20" s="174"/>
      <x:c r="R20" s="174"/>
    </x:row>
    <x:row r="21">
      <x:c r="A21" s="174"/>
      <x:c r="B21" s="174"/>
      <x:c r="C21" s="174"/>
      <x:c r="D21" s="174"/>
      <x:c r="E21" s="174"/>
      <x:c r="F21" s="174"/>
      <x:c r="G21" s="177"/>
      <x:c r="H21" s="177"/>
      <x:c r="I21" s="174"/>
      <x:c r="J21" s="178"/>
      <x:c r="K21" s="174"/>
      <x:c r="L21" s="174"/>
      <x:c r="M21" s="174"/>
      <x:c r="N21" s="174"/>
      <x:c r="O21" s="174"/>
      <x:c r="P21" s="174"/>
      <x:c r="Q21" s="174"/>
      <x:c r="R21" s="174"/>
    </x:row>
    <x:row r="22">
      <x:c r="A22" s="174"/>
      <x:c r="B22" s="174"/>
      <x:c r="C22" s="174"/>
      <x:c r="D22" s="174"/>
      <x:c r="E22" s="174"/>
      <x:c r="F22" s="174"/>
      <x:c r="G22" s="177"/>
      <x:c r="H22" s="177"/>
      <x:c r="I22" s="174"/>
      <x:c r="J22" s="178"/>
      <x:c r="K22" s="174"/>
      <x:c r="L22" s="174"/>
      <x:c r="M22" s="174"/>
      <x:c r="N22" s="174"/>
      <x:c r="O22" s="174"/>
      <x:c r="P22" s="174"/>
      <x:c r="Q22" s="174"/>
      <x:c r="R22" s="174"/>
    </x:row>
    <x:row r="23">
      <x:c r="A23" s="174"/>
      <x:c r="B23" s="174"/>
      <x:c r="C23" s="174"/>
      <x:c r="D23" s="174"/>
      <x:c r="E23" s="174"/>
      <x:c r="F23" s="174"/>
      <x:c r="G23" s="177"/>
      <x:c r="H23" s="177"/>
      <x:c r="I23" s="174"/>
      <x:c r="J23" s="178"/>
      <x:c r="K23" s="174"/>
      <x:c r="L23" s="174"/>
      <x:c r="M23" s="174"/>
      <x:c r="N23" s="174"/>
      <x:c r="O23" s="174"/>
      <x:c r="P23" s="174"/>
      <x:c r="Q23" s="174"/>
      <x:c r="R23" s="174"/>
    </x:row>
    <x:row r="24">
      <x:c r="A24" s="174"/>
      <x:c r="B24" s="174"/>
      <x:c r="C24" s="174"/>
      <x:c r="D24" s="174"/>
      <x:c r="E24" s="174"/>
      <x:c r="F24" s="174"/>
      <x:c r="G24" s="177"/>
      <x:c r="H24" s="177"/>
      <x:c r="I24" s="174"/>
      <x:c r="J24" s="178"/>
      <x:c r="K24" s="174"/>
      <x:c r="L24" s="174"/>
      <x:c r="M24" s="174"/>
      <x:c r="N24" s="174"/>
      <x:c r="O24" s="174"/>
      <x:c r="P24" s="174"/>
      <x:c r="Q24" s="174"/>
      <x:c r="R24" s="174"/>
    </x:row>
    <x:row r="25">
      <x:c r="A25" s="174"/>
      <x:c r="B25" s="174"/>
      <x:c r="C25" s="174"/>
      <x:c r="D25" s="174"/>
      <x:c r="E25" s="174"/>
      <x:c r="F25" s="174"/>
      <x:c r="G25" s="177"/>
      <x:c r="H25" s="177"/>
      <x:c r="I25" s="174"/>
      <x:c r="J25" s="178"/>
      <x:c r="K25" s="174"/>
      <x:c r="L25" s="174"/>
      <x:c r="M25" s="174"/>
      <x:c r="N25" s="174"/>
      <x:c r="O25" s="174"/>
      <x:c r="P25" s="174"/>
      <x:c r="Q25" s="174"/>
      <x:c r="R25" s="174"/>
    </x:row>
    <x:row r="26">
      <x:c r="A26" s="174"/>
      <x:c r="B26" s="174"/>
      <x:c r="C26" s="174"/>
      <x:c r="D26" s="174"/>
      <x:c r="E26" s="174"/>
      <x:c r="F26" s="174"/>
      <x:c r="G26" s="177"/>
      <x:c r="H26" s="177"/>
      <x:c r="I26" s="174"/>
      <x:c r="J26" s="178"/>
      <x:c r="K26" s="174"/>
      <x:c r="L26" s="174"/>
      <x:c r="M26" s="174"/>
      <x:c r="N26" s="174"/>
      <x:c r="O26" s="174"/>
      <x:c r="P26" s="174"/>
      <x:c r="Q26" s="174"/>
      <x:c r="R26" s="174"/>
    </x:row>
    <x:row r="27">
      <x:c r="A27" s="174"/>
      <x:c r="B27" s="174"/>
      <x:c r="C27" s="174"/>
      <x:c r="D27" s="174"/>
      <x:c r="E27" s="174"/>
      <x:c r="F27" s="174"/>
      <x:c r="G27" s="177"/>
      <x:c r="H27" s="177"/>
      <x:c r="I27" s="174"/>
      <x:c r="J27" s="178"/>
      <x:c r="K27" s="174"/>
      <x:c r="L27" s="174"/>
      <x:c r="M27" s="174"/>
      <x:c r="N27" s="174"/>
      <x:c r="O27" s="174"/>
      <x:c r="P27" s="174"/>
      <x:c r="Q27" s="174"/>
      <x:c r="R27" s="174"/>
    </x:row>
    <x:row r="28">
      <x:c r="A28" s="174"/>
      <x:c r="B28" s="174"/>
      <x:c r="C28" s="174"/>
      <x:c r="D28" s="174"/>
      <x:c r="E28" s="174"/>
      <x:c r="F28" s="174"/>
      <x:c r="G28" s="177"/>
      <x:c r="H28" s="177"/>
      <x:c r="I28" s="174"/>
      <x:c r="J28" s="178"/>
      <x:c r="K28" s="174"/>
      <x:c r="L28" s="174"/>
      <x:c r="M28" s="174"/>
      <x:c r="N28" s="174"/>
      <x:c r="O28" s="174"/>
      <x:c r="P28" s="174"/>
      <x:c r="Q28" s="174"/>
      <x:c r="R28" s="174"/>
    </x:row>
    <x:row r="29">
      <x:c r="A29" s="174"/>
      <x:c r="B29" s="174"/>
      <x:c r="C29" s="174"/>
      <x:c r="D29" s="174"/>
      <x:c r="E29" s="174"/>
      <x:c r="F29" s="174"/>
      <x:c r="G29" s="177"/>
      <x:c r="H29" s="177"/>
      <x:c r="I29" s="174"/>
      <x:c r="J29" s="178"/>
      <x:c r="K29" s="174"/>
      <x:c r="L29" s="174"/>
      <x:c r="M29" s="174"/>
      <x:c r="N29" s="174"/>
      <x:c r="O29" s="174"/>
      <x:c r="P29" s="174"/>
      <x:c r="Q29" s="174"/>
      <x:c r="R29" s="174"/>
    </x:row>
    <x:row r="30">
      <x:c r="A30" s="174"/>
      <x:c r="B30" s="174"/>
      <x:c r="C30" s="174"/>
      <x:c r="D30" s="174"/>
      <x:c r="E30" s="174"/>
      <x:c r="F30" s="174"/>
      <x:c r="G30" s="177"/>
      <x:c r="H30" s="177"/>
      <x:c r="I30" s="174"/>
      <x:c r="J30" s="178"/>
      <x:c r="K30" s="174"/>
      <x:c r="L30" s="174"/>
      <x:c r="M30" s="174"/>
      <x:c r="N30" s="174"/>
      <x:c r="O30" s="174"/>
      <x:c r="P30" s="174"/>
      <x:c r="Q30" s="174"/>
      <x:c r="R30" s="174"/>
    </x:row>
    <x:row r="31">
      <x:c r="A31" s="174"/>
      <x:c r="B31" s="174"/>
      <x:c r="C31" s="174"/>
      <x:c r="D31" s="174"/>
      <x:c r="E31" s="174"/>
      <x:c r="F31" s="174"/>
      <x:c r="G31" s="177"/>
      <x:c r="H31" s="177"/>
      <x:c r="I31" s="174"/>
      <x:c r="J31" s="178"/>
      <x:c r="K31" s="174"/>
      <x:c r="L31" s="174"/>
      <x:c r="M31" s="174"/>
      <x:c r="N31" s="174"/>
      <x:c r="O31" s="174"/>
      <x:c r="P31" s="174"/>
      <x:c r="Q31" s="174"/>
      <x:c r="R31" s="174"/>
    </x:row>
    <x:row r="32">
      <x:c r="A32" s="174"/>
      <x:c r="B32" s="174"/>
      <x:c r="C32" s="174"/>
      <x:c r="D32" s="174"/>
      <x:c r="E32" s="174"/>
      <x:c r="F32" s="174"/>
      <x:c r="G32" s="177"/>
      <x:c r="H32" s="177"/>
      <x:c r="I32" s="174"/>
      <x:c r="J32" s="178"/>
      <x:c r="K32" s="174"/>
      <x:c r="L32" s="174"/>
      <x:c r="M32" s="174"/>
      <x:c r="N32" s="174"/>
      <x:c r="O32" s="174"/>
      <x:c r="P32" s="174"/>
      <x:c r="Q32" s="174"/>
      <x:c r="R32" s="174"/>
    </x:row>
    <x:row r="33">
      <x:c r="A33" s="174"/>
      <x:c r="B33" s="174"/>
      <x:c r="C33" s="174"/>
      <x:c r="D33" s="174"/>
      <x:c r="E33" s="174"/>
      <x:c r="F33" s="174"/>
      <x:c r="G33" s="177"/>
      <x:c r="H33" s="177"/>
      <x:c r="I33" s="174"/>
      <x:c r="J33" s="178"/>
      <x:c r="K33" s="174"/>
      <x:c r="L33" s="174"/>
      <x:c r="M33" s="174"/>
      <x:c r="N33" s="174"/>
      <x:c r="O33" s="174"/>
      <x:c r="P33" s="174"/>
      <x:c r="Q33" s="174"/>
      <x:c r="R33" s="174"/>
    </x:row>
    <x:row r="34">
      <x:c r="A34" s="174"/>
      <x:c r="B34" s="174"/>
      <x:c r="C34" s="174"/>
      <x:c r="D34" s="174"/>
      <x:c r="E34" s="174"/>
      <x:c r="F34" s="174"/>
      <x:c r="G34" s="177"/>
      <x:c r="H34" s="177"/>
      <x:c r="I34" s="174"/>
      <x:c r="J34" s="178"/>
      <x:c r="K34" s="174"/>
      <x:c r="L34" s="174"/>
      <x:c r="M34" s="174"/>
      <x:c r="N34" s="174"/>
      <x:c r="O34" s="174"/>
      <x:c r="P34" s="174"/>
      <x:c r="Q34" s="174"/>
      <x:c r="R34" s="174"/>
    </x:row>
    <x:row r="35">
      <x:c r="A35" s="174"/>
      <x:c r="B35" s="174"/>
      <x:c r="C35" s="174"/>
      <x:c r="D35" s="174"/>
      <x:c r="E35" s="174"/>
      <x:c r="F35" s="174"/>
      <x:c r="G35" s="177"/>
      <x:c r="H35" s="177"/>
      <x:c r="I35" s="174"/>
      <x:c r="J35" s="178"/>
      <x:c r="K35" s="174"/>
      <x:c r="L35" s="174"/>
      <x:c r="M35" s="174"/>
      <x:c r="N35" s="174"/>
      <x:c r="O35" s="174"/>
      <x:c r="P35" s="174"/>
      <x:c r="Q35" s="174"/>
      <x:c r="R35" s="174"/>
    </x:row>
    <x:row r="36">
      <x:c r="A36" s="174"/>
      <x:c r="B36" s="174"/>
      <x:c r="C36" s="174"/>
      <x:c r="D36" s="174"/>
      <x:c r="E36" s="174"/>
      <x:c r="F36" s="174"/>
      <x:c r="G36" s="177"/>
      <x:c r="H36" s="177"/>
      <x:c r="I36" s="174"/>
      <x:c r="J36" s="178"/>
      <x:c r="K36" s="174"/>
      <x:c r="L36" s="174"/>
      <x:c r="M36" s="174"/>
      <x:c r="N36" s="174"/>
      <x:c r="O36" s="174"/>
      <x:c r="P36" s="174"/>
      <x:c r="Q36" s="174"/>
      <x:c r="R36" s="174"/>
    </x:row>
    <x:row r="37">
      <x:c r="A37" s="174"/>
      <x:c r="B37" s="174"/>
      <x:c r="C37" s="174"/>
      <x:c r="D37" s="174"/>
      <x:c r="E37" s="174"/>
      <x:c r="F37" s="174"/>
      <x:c r="G37" s="177"/>
      <x:c r="H37" s="177"/>
      <x:c r="I37" s="174"/>
      <x:c r="J37" s="178"/>
      <x:c r="K37" s="174"/>
      <x:c r="L37" s="174"/>
      <x:c r="M37" s="174"/>
      <x:c r="N37" s="174"/>
      <x:c r="O37" s="174"/>
      <x:c r="P37" s="174"/>
      <x:c r="Q37" s="174"/>
      <x:c r="R37" s="174"/>
    </x:row>
    <x:row r="38">
      <x:c r="A38" s="174"/>
      <x:c r="B38" s="174"/>
      <x:c r="C38" s="174"/>
      <x:c r="D38" s="174"/>
      <x:c r="E38" s="174"/>
      <x:c r="F38" s="174"/>
      <x:c r="G38" s="177"/>
      <x:c r="H38" s="177"/>
      <x:c r="I38" s="174"/>
      <x:c r="J38" s="178"/>
      <x:c r="K38" s="174"/>
      <x:c r="L38" s="174"/>
      <x:c r="M38" s="174"/>
      <x:c r="N38" s="174"/>
      <x:c r="O38" s="174"/>
      <x:c r="P38" s="174"/>
      <x:c r="Q38" s="174"/>
      <x:c r="R38" s="174"/>
    </x:row>
    <x:row r="39">
      <x:c r="A39" s="174"/>
      <x:c r="B39" s="174"/>
      <x:c r="C39" s="174"/>
      <x:c r="D39" s="174"/>
      <x:c r="E39" s="174"/>
      <x:c r="F39" s="174"/>
      <x:c r="G39" s="177"/>
      <x:c r="H39" s="177"/>
      <x:c r="I39" s="174"/>
      <x:c r="J39" s="178"/>
      <x:c r="K39" s="174"/>
      <x:c r="L39" s="174"/>
      <x:c r="M39" s="174"/>
      <x:c r="N39" s="174"/>
      <x:c r="O39" s="174"/>
      <x:c r="P39" s="174"/>
      <x:c r="Q39" s="174"/>
      <x:c r="R39" s="174"/>
    </x:row>
    <x:row r="40">
      <x:c r="A40" s="174"/>
      <x:c r="B40" s="174"/>
      <x:c r="C40" s="174"/>
      <x:c r="D40" s="174"/>
      <x:c r="E40" s="174"/>
      <x:c r="F40" s="174"/>
      <x:c r="G40" s="177"/>
      <x:c r="H40" s="177"/>
      <x:c r="I40" s="174"/>
      <x:c r="J40" s="178"/>
      <x:c r="K40" s="174"/>
      <x:c r="L40" s="174"/>
      <x:c r="M40" s="174"/>
      <x:c r="N40" s="174"/>
      <x:c r="O40" s="174"/>
      <x:c r="P40" s="174"/>
      <x:c r="Q40" s="174"/>
      <x:c r="R40" s="174"/>
    </x:row>
    <x:row r="41">
      <x:c r="A41" s="174"/>
      <x:c r="B41" s="174"/>
      <x:c r="C41" s="174"/>
      <x:c r="D41" s="174"/>
      <x:c r="E41" s="174"/>
      <x:c r="F41" s="174"/>
      <x:c r="G41" s="177"/>
      <x:c r="H41" s="177"/>
      <x:c r="I41" s="174"/>
      <x:c r="J41" s="178"/>
      <x:c r="K41" s="174"/>
      <x:c r="L41" s="174"/>
      <x:c r="M41" s="174"/>
      <x:c r="N41" s="174"/>
      <x:c r="O41" s="174"/>
      <x:c r="P41" s="174"/>
      <x:c r="Q41" s="174"/>
      <x:c r="R41" s="174"/>
    </x:row>
    <x:row r="42">
      <x:c r="A42" s="174"/>
      <x:c r="B42" s="174"/>
      <x:c r="C42" s="174"/>
      <x:c r="D42" s="174"/>
      <x:c r="E42" s="174"/>
      <x:c r="F42" s="174"/>
      <x:c r="G42" s="177"/>
      <x:c r="H42" s="177"/>
      <x:c r="I42" s="174"/>
      <x:c r="J42" s="178"/>
      <x:c r="K42" s="174"/>
      <x:c r="L42" s="174"/>
      <x:c r="M42" s="174"/>
      <x:c r="N42" s="174"/>
      <x:c r="O42" s="174"/>
      <x:c r="P42" s="174"/>
      <x:c r="Q42" s="174"/>
      <x:c r="R42" s="174"/>
    </x:row>
    <x:row r="43">
      <x:c r="A43" s="174"/>
      <x:c r="B43" s="174"/>
      <x:c r="C43" s="174"/>
      <x:c r="D43" s="174"/>
      <x:c r="E43" s="174"/>
      <x:c r="F43" s="174"/>
      <x:c r="G43" s="177"/>
      <x:c r="H43" s="177"/>
      <x:c r="I43" s="174"/>
      <x:c r="J43" s="178"/>
      <x:c r="K43" s="174"/>
      <x:c r="L43" s="174"/>
      <x:c r="M43" s="174"/>
      <x:c r="N43" s="174"/>
      <x:c r="O43" s="174"/>
      <x:c r="P43" s="174"/>
      <x:c r="Q43" s="174"/>
      <x:c r="R43" s="174"/>
    </x:row>
    <x:row r="44">
      <x:c r="A44" s="174"/>
      <x:c r="B44" s="174"/>
      <x:c r="C44" s="174"/>
      <x:c r="D44" s="174"/>
      <x:c r="E44" s="174"/>
      <x:c r="F44" s="174"/>
      <x:c r="G44" s="177"/>
      <x:c r="H44" s="177"/>
      <x:c r="I44" s="174"/>
      <x:c r="J44" s="178"/>
      <x:c r="K44" s="174"/>
      <x:c r="L44" s="174"/>
      <x:c r="M44" s="174"/>
      <x:c r="N44" s="174"/>
      <x:c r="O44" s="174"/>
      <x:c r="P44" s="174"/>
      <x:c r="Q44" s="174"/>
      <x:c r="R44" s="174"/>
    </x:row>
    <x:row r="45">
      <x:c r="A45" s="174"/>
      <x:c r="B45" s="174"/>
      <x:c r="C45" s="174"/>
      <x:c r="D45" s="174"/>
      <x:c r="E45" s="174"/>
      <x:c r="F45" s="174"/>
      <x:c r="G45" s="177"/>
      <x:c r="H45" s="177"/>
      <x:c r="I45" s="174"/>
      <x:c r="J45" s="178"/>
      <x:c r="K45" s="174"/>
      <x:c r="L45" s="174"/>
      <x:c r="M45" s="174"/>
      <x:c r="N45" s="174"/>
      <x:c r="O45" s="174"/>
      <x:c r="P45" s="174"/>
      <x:c r="Q45" s="174"/>
      <x:c r="R45" s="174"/>
    </x:row>
    <x:row r="46">
      <x:c r="A46" s="174"/>
      <x:c r="B46" s="174"/>
      <x:c r="C46" s="174"/>
      <x:c r="D46" s="174"/>
      <x:c r="E46" s="174"/>
      <x:c r="F46" s="174"/>
      <x:c r="G46" s="177"/>
      <x:c r="H46" s="177"/>
      <x:c r="I46" s="174"/>
      <x:c r="J46" s="178"/>
      <x:c r="K46" s="174"/>
      <x:c r="L46" s="174"/>
      <x:c r="M46" s="174"/>
      <x:c r="N46" s="174"/>
      <x:c r="O46" s="174"/>
      <x:c r="P46" s="174"/>
      <x:c r="Q46" s="174"/>
      <x:c r="R46" s="174"/>
    </x:row>
    <x:row r="47">
      <x:c r="A47" s="174"/>
      <x:c r="B47" s="174"/>
      <x:c r="C47" s="174"/>
      <x:c r="D47" s="174"/>
      <x:c r="E47" s="174"/>
      <x:c r="F47" s="174"/>
      <x:c r="G47" s="177"/>
      <x:c r="H47" s="177"/>
      <x:c r="I47" s="174"/>
      <x:c r="J47" s="178"/>
      <x:c r="K47" s="174"/>
      <x:c r="L47" s="174"/>
      <x:c r="M47" s="174"/>
      <x:c r="N47" s="174"/>
      <x:c r="O47" s="174"/>
      <x:c r="P47" s="174"/>
      <x:c r="Q47" s="174"/>
      <x:c r="R47" s="174"/>
    </x:row>
    <x:row r="48">
      <x:c r="A48" s="174"/>
      <x:c r="B48" s="174"/>
      <x:c r="C48" s="174"/>
      <x:c r="D48" s="174"/>
      <x:c r="E48" s="174"/>
      <x:c r="F48" s="174"/>
      <x:c r="G48" s="177"/>
      <x:c r="H48" s="177"/>
      <x:c r="I48" s="174"/>
      <x:c r="J48" s="178"/>
      <x:c r="K48" s="174"/>
      <x:c r="L48" s="174"/>
      <x:c r="M48" s="174"/>
      <x:c r="N48" s="174"/>
      <x:c r="O48" s="174"/>
      <x:c r="P48" s="174"/>
      <x:c r="Q48" s="174"/>
      <x:c r="R48" s="174"/>
    </x:row>
    <x:row r="49">
      <x:c r="A49" s="174"/>
      <x:c r="B49" s="174"/>
      <x:c r="C49" s="174"/>
      <x:c r="D49" s="174"/>
      <x:c r="E49" s="174"/>
      <x:c r="F49" s="174"/>
      <x:c r="G49" s="177"/>
      <x:c r="H49" s="177"/>
      <x:c r="I49" s="174"/>
      <x:c r="J49" s="178"/>
      <x:c r="K49" s="174"/>
      <x:c r="L49" s="174"/>
      <x:c r="M49" s="174"/>
      <x:c r="N49" s="174"/>
      <x:c r="O49" s="174"/>
      <x:c r="P49" s="174"/>
      <x:c r="Q49" s="174"/>
      <x:c r="R49" s="174"/>
    </x:row>
    <x:row r="50">
      <x:c r="A50" s="174"/>
      <x:c r="B50" s="174"/>
      <x:c r="C50" s="174"/>
      <x:c r="D50" s="174"/>
      <x:c r="E50" s="174"/>
      <x:c r="F50" s="174"/>
      <x:c r="G50" s="177"/>
      <x:c r="H50" s="177"/>
      <x:c r="I50" s="174"/>
      <x:c r="J50" s="178"/>
      <x:c r="K50" s="174"/>
      <x:c r="L50" s="174"/>
      <x:c r="M50" s="174"/>
      <x:c r="N50" s="174"/>
      <x:c r="O50" s="174"/>
      <x:c r="P50" s="174"/>
      <x:c r="Q50" s="174"/>
      <x:c r="R50" s="174"/>
    </x:row>
    <x:row r="51">
      <x:c r="A51" s="174"/>
      <x:c r="B51" s="174"/>
      <x:c r="C51" s="174"/>
      <x:c r="D51" s="174"/>
      <x:c r="E51" s="174"/>
      <x:c r="F51" s="174"/>
      <x:c r="G51" s="177"/>
      <x:c r="H51" s="177"/>
      <x:c r="I51" s="174"/>
      <x:c r="J51" s="178"/>
      <x:c r="K51" s="174"/>
      <x:c r="L51" s="174"/>
      <x:c r="M51" s="174"/>
      <x:c r="N51" s="174"/>
      <x:c r="O51" s="174"/>
      <x:c r="P51" s="174"/>
      <x:c r="Q51" s="174"/>
      <x:c r="R51" s="174"/>
    </x:row>
    <x:row r="52">
      <x:c r="A52" s="174"/>
      <x:c r="B52" s="174"/>
      <x:c r="C52" s="174"/>
      <x:c r="D52" s="174"/>
      <x:c r="E52" s="174"/>
      <x:c r="F52" s="174"/>
      <x:c r="G52" s="177"/>
      <x:c r="H52" s="177"/>
      <x:c r="I52" s="174"/>
      <x:c r="J52" s="178"/>
      <x:c r="K52" s="174"/>
      <x:c r="L52" s="174"/>
      <x:c r="M52" s="174"/>
      <x:c r="N52" s="174"/>
      <x:c r="O52" s="174"/>
      <x:c r="P52" s="174"/>
      <x:c r="Q52" s="174"/>
      <x:c r="R52" s="174"/>
    </x:row>
    <x:row r="53">
      <x:c r="A53" s="174"/>
      <x:c r="B53" s="174"/>
      <x:c r="C53" s="174"/>
      <x:c r="D53" s="174"/>
      <x:c r="E53" s="174"/>
      <x:c r="F53" s="174"/>
      <x:c r="G53" s="177"/>
      <x:c r="H53" s="177"/>
      <x:c r="I53" s="174"/>
      <x:c r="J53" s="178"/>
      <x:c r="K53" s="174"/>
      <x:c r="L53" s="174"/>
      <x:c r="M53" s="174"/>
      <x:c r="N53" s="174"/>
      <x:c r="O53" s="174"/>
      <x:c r="P53" s="174"/>
      <x:c r="Q53" s="174"/>
      <x:c r="R53" s="174"/>
    </x:row>
    <x:row r="54">
      <x:c r="A54" s="174"/>
      <x:c r="B54" s="174"/>
      <x:c r="C54" s="174"/>
      <x:c r="D54" s="174"/>
      <x:c r="E54" s="174"/>
      <x:c r="F54" s="174"/>
      <x:c r="G54" s="177"/>
      <x:c r="H54" s="177"/>
      <x:c r="I54" s="174"/>
      <x:c r="J54" s="178"/>
      <x:c r="K54" s="174"/>
      <x:c r="L54" s="174"/>
      <x:c r="M54" s="174"/>
      <x:c r="N54" s="174"/>
      <x:c r="O54" s="174"/>
      <x:c r="P54" s="174"/>
      <x:c r="Q54" s="174"/>
      <x:c r="R54" s="174"/>
    </x:row>
    <x:row r="55">
      <x:c r="A55" s="174"/>
      <x:c r="B55" s="174"/>
      <x:c r="C55" s="174"/>
      <x:c r="D55" s="174"/>
      <x:c r="E55" s="174"/>
      <x:c r="F55" s="174"/>
      <x:c r="G55" s="177"/>
      <x:c r="H55" s="177"/>
      <x:c r="I55" s="174"/>
      <x:c r="J55" s="178"/>
      <x:c r="K55" s="174"/>
      <x:c r="L55" s="174"/>
      <x:c r="M55" s="174"/>
      <x:c r="N55" s="174"/>
      <x:c r="O55" s="174"/>
      <x:c r="P55" s="174"/>
      <x:c r="Q55" s="174"/>
      <x:c r="R55" s="174"/>
    </x:row>
    <x:row r="56">
      <x:c r="A56" s="174"/>
      <x:c r="B56" s="174"/>
      <x:c r="C56" s="174"/>
      <x:c r="D56" s="174"/>
      <x:c r="E56" s="174"/>
      <x:c r="F56" s="174"/>
      <x:c r="G56" s="177"/>
      <x:c r="H56" s="177"/>
      <x:c r="I56" s="174"/>
      <x:c r="J56" s="178"/>
      <x:c r="K56" s="174"/>
      <x:c r="L56" s="174"/>
      <x:c r="M56" s="174"/>
      <x:c r="N56" s="174"/>
      <x:c r="O56" s="174"/>
      <x:c r="P56" s="174"/>
      <x:c r="Q56" s="174"/>
      <x:c r="R56" s="174"/>
    </x:row>
    <x:row r="57">
      <x:c r="A57" s="174"/>
      <x:c r="B57" s="174"/>
      <x:c r="C57" s="174"/>
      <x:c r="D57" s="174"/>
      <x:c r="E57" s="174"/>
      <x:c r="F57" s="174"/>
      <x:c r="G57" s="177"/>
      <x:c r="H57" s="177"/>
      <x:c r="I57" s="174"/>
      <x:c r="J57" s="178"/>
      <x:c r="K57" s="174"/>
      <x:c r="L57" s="174"/>
      <x:c r="M57" s="174"/>
      <x:c r="N57" s="174"/>
      <x:c r="O57" s="174"/>
      <x:c r="P57" s="174"/>
      <x:c r="Q57" s="174"/>
      <x:c r="R57" s="174"/>
    </x:row>
    <x:row r="58">
      <x:c r="A58" s="174"/>
      <x:c r="B58" s="174"/>
      <x:c r="C58" s="174"/>
      <x:c r="D58" s="174"/>
      <x:c r="E58" s="174"/>
      <x:c r="F58" s="174"/>
      <x:c r="G58" s="177"/>
      <x:c r="H58" s="177"/>
      <x:c r="I58" s="174"/>
      <x:c r="J58" s="178"/>
      <x:c r="K58" s="174"/>
      <x:c r="L58" s="174"/>
      <x:c r="M58" s="174"/>
      <x:c r="N58" s="174"/>
      <x:c r="O58" s="174"/>
      <x:c r="P58" s="174"/>
      <x:c r="Q58" s="174"/>
      <x:c r="R58" s="174"/>
    </x:row>
    <x:row r="59">
      <x:c r="A59" s="174"/>
      <x:c r="B59" s="174"/>
      <x:c r="C59" s="174"/>
      <x:c r="D59" s="174"/>
      <x:c r="E59" s="174"/>
      <x:c r="F59" s="174"/>
      <x:c r="G59" s="177"/>
      <x:c r="H59" s="177"/>
      <x:c r="I59" s="174"/>
      <x:c r="J59" s="178"/>
      <x:c r="K59" s="174"/>
      <x:c r="L59" s="174"/>
      <x:c r="M59" s="174"/>
      <x:c r="N59" s="174"/>
      <x:c r="O59" s="174"/>
      <x:c r="P59" s="174"/>
      <x:c r="Q59" s="174"/>
      <x:c r="R59" s="174"/>
    </x:row>
    <x:row r="60">
      <x:c r="A60" s="174"/>
      <x:c r="B60" s="174"/>
      <x:c r="C60" s="174"/>
      <x:c r="D60" s="174"/>
      <x:c r="E60" s="174"/>
      <x:c r="F60" s="174"/>
      <x:c r="G60" s="177"/>
      <x:c r="H60" s="177"/>
      <x:c r="I60" s="174"/>
      <x:c r="J60" s="178"/>
      <x:c r="K60" s="174"/>
      <x:c r="L60" s="174"/>
      <x:c r="M60" s="174"/>
      <x:c r="N60" s="174"/>
      <x:c r="O60" s="174"/>
      <x:c r="P60" s="174"/>
      <x:c r="Q60" s="174"/>
      <x:c r="R60" s="174"/>
    </x:row>
    <x:row r="61">
      <x:c r="A61" s="174"/>
      <x:c r="B61" s="174"/>
      <x:c r="C61" s="174"/>
      <x:c r="D61" s="174"/>
      <x:c r="E61" s="174"/>
      <x:c r="F61" s="174"/>
      <x:c r="G61" s="177"/>
      <x:c r="H61" s="177"/>
      <x:c r="I61" s="174"/>
      <x:c r="J61" s="178"/>
      <x:c r="K61" s="174"/>
      <x:c r="L61" s="174"/>
      <x:c r="M61" s="174"/>
      <x:c r="N61" s="174"/>
      <x:c r="O61" s="174"/>
      <x:c r="P61" s="174"/>
      <x:c r="Q61" s="174"/>
      <x:c r="R61" s="174"/>
    </x:row>
    <x:row r="62">
      <x:c r="A62" s="174"/>
      <x:c r="B62" s="174"/>
      <x:c r="C62" s="174"/>
      <x:c r="D62" s="174"/>
      <x:c r="E62" s="174"/>
      <x:c r="F62" s="174"/>
      <x:c r="G62" s="177"/>
      <x:c r="H62" s="177"/>
      <x:c r="I62" s="174"/>
      <x:c r="J62" s="178"/>
      <x:c r="K62" s="174"/>
      <x:c r="L62" s="174"/>
      <x:c r="M62" s="174"/>
      <x:c r="N62" s="174"/>
      <x:c r="O62" s="174"/>
      <x:c r="P62" s="174"/>
      <x:c r="Q62" s="174"/>
      <x:c r="R62" s="174"/>
    </x:row>
    <x:row r="63">
      <x:c r="A63" s="174"/>
      <x:c r="B63" s="174"/>
      <x:c r="C63" s="174"/>
      <x:c r="D63" s="174"/>
      <x:c r="E63" s="174"/>
      <x:c r="F63" s="174"/>
      <x:c r="G63" s="177"/>
      <x:c r="H63" s="177"/>
      <x:c r="I63" s="174"/>
      <x:c r="J63" s="178"/>
      <x:c r="K63" s="174"/>
      <x:c r="L63" s="174"/>
      <x:c r="M63" s="174"/>
      <x:c r="N63" s="174"/>
      <x:c r="O63" s="174"/>
      <x:c r="P63" s="174"/>
      <x:c r="Q63" s="174"/>
      <x:c r="R63" s="174"/>
    </x:row>
    <x:row r="64">
      <x:c r="A64" s="174"/>
      <x:c r="B64" s="174"/>
      <x:c r="C64" s="174"/>
      <x:c r="D64" s="174"/>
      <x:c r="E64" s="174"/>
      <x:c r="F64" s="174"/>
      <x:c r="G64" s="177"/>
      <x:c r="H64" s="177"/>
      <x:c r="I64" s="174"/>
      <x:c r="J64" s="178"/>
      <x:c r="K64" s="174"/>
      <x:c r="L64" s="174"/>
      <x:c r="M64" s="174"/>
      <x:c r="N64" s="174"/>
      <x:c r="O64" s="174"/>
      <x:c r="P64" s="174"/>
      <x:c r="Q64" s="174"/>
      <x:c r="R64" s="174"/>
    </x:row>
    <x:row r="65">
      <x:c r="A65" s="174"/>
      <x:c r="B65" s="174"/>
      <x:c r="C65" s="174"/>
      <x:c r="D65" s="174"/>
      <x:c r="E65" s="174"/>
      <x:c r="F65" s="174"/>
      <x:c r="G65" s="177"/>
      <x:c r="H65" s="177"/>
      <x:c r="I65" s="174"/>
      <x:c r="J65" s="178"/>
      <x:c r="K65" s="174"/>
      <x:c r="L65" s="174"/>
      <x:c r="M65" s="174"/>
      <x:c r="N65" s="174"/>
      <x:c r="O65" s="174"/>
      <x:c r="P65" s="174"/>
      <x:c r="Q65" s="174"/>
      <x:c r="R65" s="174"/>
    </x:row>
    <x:row r="66">
      <x:c r="A66" s="174"/>
      <x:c r="B66" s="174"/>
      <x:c r="C66" s="174"/>
      <x:c r="D66" s="174"/>
      <x:c r="E66" s="174"/>
      <x:c r="F66" s="174"/>
      <x:c r="G66" s="177"/>
      <x:c r="H66" s="177"/>
      <x:c r="I66" s="174"/>
      <x:c r="J66" s="178"/>
      <x:c r="K66" s="174"/>
      <x:c r="L66" s="174"/>
      <x:c r="M66" s="174"/>
      <x:c r="N66" s="174"/>
      <x:c r="O66" s="174"/>
      <x:c r="P66" s="174"/>
      <x:c r="Q66" s="174"/>
      <x:c r="R66" s="174"/>
    </x:row>
    <x:row r="67">
      <x:c r="A67" s="174"/>
      <x:c r="B67" s="174"/>
      <x:c r="C67" s="174"/>
      <x:c r="D67" s="174"/>
      <x:c r="E67" s="174"/>
      <x:c r="F67" s="174"/>
      <x:c r="G67" s="177"/>
      <x:c r="H67" s="177"/>
      <x:c r="I67" s="174"/>
      <x:c r="J67" s="178"/>
      <x:c r="K67" s="174"/>
      <x:c r="L67" s="174"/>
      <x:c r="M67" s="174"/>
      <x:c r="N67" s="174"/>
      <x:c r="O67" s="174"/>
      <x:c r="P67" s="174"/>
      <x:c r="Q67" s="174"/>
      <x:c r="R67" s="174"/>
    </x:row>
    <x:row r="68">
      <x:c r="A68" s="174"/>
      <x:c r="B68" s="174"/>
      <x:c r="C68" s="174"/>
      <x:c r="D68" s="174"/>
      <x:c r="E68" s="174"/>
      <x:c r="F68" s="174"/>
      <x:c r="G68" s="177"/>
      <x:c r="H68" s="177"/>
      <x:c r="I68" s="174"/>
      <x:c r="J68" s="178"/>
      <x:c r="K68" s="174"/>
      <x:c r="L68" s="174"/>
      <x:c r="M68" s="174"/>
      <x:c r="N68" s="174"/>
      <x:c r="O68" s="174"/>
      <x:c r="P68" s="174"/>
      <x:c r="Q68" s="174"/>
      <x:c r="R68" s="174"/>
    </x:row>
    <x:row r="69">
      <x:c r="A69" s="174"/>
      <x:c r="B69" s="174"/>
      <x:c r="C69" s="174"/>
      <x:c r="D69" s="174"/>
      <x:c r="E69" s="174"/>
      <x:c r="F69" s="174"/>
      <x:c r="G69" s="177"/>
      <x:c r="H69" s="177"/>
      <x:c r="I69" s="174"/>
      <x:c r="J69" s="178"/>
      <x:c r="K69" s="174"/>
      <x:c r="L69" s="174"/>
      <x:c r="M69" s="174"/>
      <x:c r="N69" s="174"/>
      <x:c r="O69" s="174"/>
      <x:c r="P69" s="174"/>
      <x:c r="Q69" s="174"/>
      <x:c r="R69" s="174"/>
    </x:row>
    <x:row r="70">
      <x:c r="A70" s="174"/>
      <x:c r="B70" s="174"/>
      <x:c r="C70" s="174"/>
      <x:c r="D70" s="174"/>
      <x:c r="E70" s="174"/>
      <x:c r="F70" s="174"/>
      <x:c r="G70" s="177"/>
      <x:c r="H70" s="177"/>
      <x:c r="I70" s="174"/>
      <x:c r="J70" s="178"/>
      <x:c r="K70" s="174"/>
      <x:c r="L70" s="174"/>
      <x:c r="M70" s="174"/>
      <x:c r="N70" s="174"/>
      <x:c r="O70" s="174"/>
      <x:c r="P70" s="174"/>
      <x:c r="Q70" s="174"/>
      <x:c r="R70" s="174"/>
    </x:row>
    <x:row r="71">
      <x:c r="A71" s="174"/>
      <x:c r="B71" s="174"/>
      <x:c r="C71" s="174"/>
      <x:c r="D71" s="174"/>
      <x:c r="E71" s="174"/>
      <x:c r="F71" s="174"/>
      <x:c r="G71" s="177"/>
      <x:c r="H71" s="177"/>
      <x:c r="I71" s="174"/>
      <x:c r="J71" s="178"/>
      <x:c r="K71" s="174"/>
      <x:c r="L71" s="174"/>
      <x:c r="M71" s="174"/>
      <x:c r="N71" s="174"/>
      <x:c r="O71" s="174"/>
      <x:c r="P71" s="174"/>
      <x:c r="Q71" s="174"/>
      <x:c r="R71" s="174"/>
    </x:row>
    <x:row r="72">
      <x:c r="A72" s="174"/>
      <x:c r="B72" s="174"/>
      <x:c r="C72" s="174"/>
      <x:c r="D72" s="174"/>
      <x:c r="E72" s="174"/>
      <x:c r="F72" s="174"/>
      <x:c r="G72" s="177"/>
      <x:c r="H72" s="177"/>
      <x:c r="I72" s="174"/>
      <x:c r="J72" s="178"/>
      <x:c r="K72" s="174"/>
      <x:c r="L72" s="174"/>
      <x:c r="M72" s="174"/>
      <x:c r="N72" s="174"/>
      <x:c r="O72" s="174"/>
      <x:c r="P72" s="174"/>
      <x:c r="Q72" s="174"/>
      <x:c r="R72" s="174"/>
    </x:row>
    <x:row r="73">
      <x:c r="A73" s="174"/>
      <x:c r="B73" s="174"/>
      <x:c r="C73" s="174"/>
      <x:c r="D73" s="174"/>
      <x:c r="E73" s="174"/>
      <x:c r="F73" s="174"/>
      <x:c r="G73" s="177"/>
      <x:c r="H73" s="177"/>
      <x:c r="I73" s="174"/>
      <x:c r="J73" s="178"/>
      <x:c r="K73" s="174"/>
      <x:c r="L73" s="174"/>
      <x:c r="M73" s="174"/>
      <x:c r="N73" s="174"/>
      <x:c r="O73" s="174"/>
      <x:c r="P73" s="174"/>
      <x:c r="Q73" s="174"/>
      <x:c r="R73" s="174"/>
    </x:row>
    <x:row r="74">
      <x:c r="A74" s="174"/>
      <x:c r="B74" s="174"/>
      <x:c r="C74" s="174"/>
      <x:c r="D74" s="174"/>
      <x:c r="E74" s="174"/>
      <x:c r="F74" s="174"/>
      <x:c r="G74" s="177"/>
      <x:c r="H74" s="177"/>
      <x:c r="I74" s="174"/>
      <x:c r="J74" s="178"/>
      <x:c r="K74" s="174"/>
      <x:c r="L74" s="174"/>
      <x:c r="M74" s="174"/>
      <x:c r="N74" s="174"/>
      <x:c r="O74" s="174"/>
      <x:c r="P74" s="174"/>
      <x:c r="Q74" s="174"/>
      <x:c r="R74" s="174"/>
    </x:row>
    <x:row r="75">
      <x:c r="A75" s="174"/>
      <x:c r="B75" s="174"/>
      <x:c r="C75" s="174"/>
      <x:c r="D75" s="174"/>
      <x:c r="E75" s="174"/>
      <x:c r="F75" s="174"/>
      <x:c r="G75" s="177"/>
      <x:c r="H75" s="177"/>
      <x:c r="I75" s="174"/>
      <x:c r="J75" s="178"/>
      <x:c r="K75" s="174"/>
      <x:c r="L75" s="174"/>
      <x:c r="M75" s="174"/>
      <x:c r="N75" s="174"/>
      <x:c r="O75" s="174"/>
      <x:c r="P75" s="174"/>
      <x:c r="Q75" s="174"/>
      <x:c r="R75" s="174"/>
    </x:row>
    <x:row r="76">
      <x:c r="A76" s="174"/>
      <x:c r="B76" s="174"/>
      <x:c r="C76" s="174"/>
      <x:c r="D76" s="174"/>
      <x:c r="E76" s="174"/>
      <x:c r="F76" s="174"/>
      <x:c r="G76" s="177"/>
      <x:c r="H76" s="177"/>
      <x:c r="I76" s="174"/>
      <x:c r="J76" s="178"/>
      <x:c r="K76" s="174"/>
      <x:c r="L76" s="174"/>
      <x:c r="M76" s="174"/>
      <x:c r="N76" s="174"/>
      <x:c r="O76" s="174"/>
      <x:c r="P76" s="174"/>
      <x:c r="Q76" s="174"/>
      <x:c r="R76" s="174"/>
    </x:row>
    <x:row r="77">
      <x:c r="A77" s="174"/>
      <x:c r="B77" s="174"/>
      <x:c r="C77" s="174"/>
      <x:c r="D77" s="174"/>
      <x:c r="E77" s="174"/>
      <x:c r="F77" s="174"/>
      <x:c r="G77" s="177"/>
      <x:c r="H77" s="177"/>
      <x:c r="I77" s="174"/>
      <x:c r="J77" s="178"/>
      <x:c r="K77" s="174"/>
      <x:c r="L77" s="174"/>
      <x:c r="M77" s="174"/>
      <x:c r="N77" s="174"/>
      <x:c r="O77" s="174"/>
      <x:c r="P77" s="174"/>
      <x:c r="Q77" s="174"/>
      <x:c r="R77" s="174"/>
    </x:row>
    <x:row r="78">
      <x:c r="A78" s="174"/>
      <x:c r="B78" s="174"/>
      <x:c r="C78" s="174"/>
      <x:c r="D78" s="174"/>
      <x:c r="E78" s="174"/>
      <x:c r="F78" s="174"/>
      <x:c r="G78" s="177"/>
      <x:c r="H78" s="177"/>
      <x:c r="I78" s="174"/>
      <x:c r="J78" s="178"/>
      <x:c r="K78" s="174"/>
      <x:c r="L78" s="174"/>
      <x:c r="M78" s="174"/>
      <x:c r="N78" s="174"/>
      <x:c r="O78" s="174"/>
      <x:c r="P78" s="174"/>
      <x:c r="Q78" s="174"/>
      <x:c r="R78" s="174"/>
    </x:row>
    <x:row r="79">
      <x:c r="A79" s="174"/>
      <x:c r="B79" s="174"/>
      <x:c r="C79" s="174"/>
      <x:c r="D79" s="174"/>
      <x:c r="E79" s="174"/>
      <x:c r="F79" s="174"/>
      <x:c r="G79" s="177"/>
      <x:c r="H79" s="177"/>
      <x:c r="I79" s="174"/>
      <x:c r="J79" s="178"/>
      <x:c r="K79" s="174"/>
      <x:c r="L79" s="174"/>
      <x:c r="M79" s="174"/>
      <x:c r="N79" s="174"/>
      <x:c r="O79" s="174"/>
      <x:c r="P79" s="174"/>
      <x:c r="Q79" s="174"/>
      <x:c r="R79" s="174"/>
    </x:row>
    <x:row r="80">
      <x:c r="A80" s="174"/>
      <x:c r="B80" s="174"/>
      <x:c r="C80" s="174"/>
      <x:c r="D80" s="174"/>
      <x:c r="E80" s="174"/>
      <x:c r="F80" s="174"/>
      <x:c r="G80" s="177"/>
      <x:c r="H80" s="177"/>
      <x:c r="I80" s="174"/>
      <x:c r="J80" s="178"/>
      <x:c r="K80" s="174"/>
      <x:c r="L80" s="174"/>
      <x:c r="M80" s="174"/>
      <x:c r="N80" s="174"/>
      <x:c r="O80" s="174"/>
      <x:c r="P80" s="174"/>
      <x:c r="Q80" s="174"/>
      <x:c r="R80" s="174"/>
    </x:row>
    <x:row r="81">
      <x:c r="A81" s="174"/>
      <x:c r="B81" s="174"/>
      <x:c r="C81" s="174"/>
      <x:c r="D81" s="174"/>
      <x:c r="E81" s="174"/>
      <x:c r="F81" s="174"/>
      <x:c r="G81" s="177"/>
      <x:c r="H81" s="177"/>
      <x:c r="I81" s="174"/>
      <x:c r="J81" s="178"/>
      <x:c r="K81" s="174"/>
      <x:c r="L81" s="174"/>
      <x:c r="M81" s="174"/>
      <x:c r="N81" s="174"/>
      <x:c r="O81" s="174"/>
      <x:c r="P81" s="174"/>
      <x:c r="Q81" s="174"/>
      <x:c r="R81" s="174"/>
    </x:row>
    <x:row r="82">
      <x:c r="A82" s="174"/>
      <x:c r="B82" s="174"/>
      <x:c r="C82" s="174"/>
      <x:c r="D82" s="174"/>
      <x:c r="E82" s="174"/>
      <x:c r="F82" s="174"/>
      <x:c r="G82" s="177"/>
      <x:c r="H82" s="177"/>
      <x:c r="I82" s="174"/>
      <x:c r="J82" s="178"/>
      <x:c r="K82" s="174"/>
      <x:c r="L82" s="174"/>
      <x:c r="M82" s="174"/>
      <x:c r="N82" s="174"/>
      <x:c r="O82" s="174"/>
      <x:c r="P82" s="174"/>
      <x:c r="Q82" s="174"/>
      <x:c r="R82" s="174"/>
    </x:row>
    <x:row r="83">
      <x:c r="A83" s="174"/>
      <x:c r="B83" s="174"/>
      <x:c r="C83" s="174"/>
      <x:c r="D83" s="174"/>
      <x:c r="E83" s="174"/>
      <x:c r="F83" s="174"/>
      <x:c r="G83" s="177"/>
      <x:c r="H83" s="177"/>
      <x:c r="I83" s="174"/>
      <x:c r="J83" s="178"/>
      <x:c r="K83" s="174"/>
      <x:c r="L83" s="174"/>
      <x:c r="M83" s="174"/>
      <x:c r="N83" s="174"/>
      <x:c r="O83" s="174"/>
      <x:c r="P83" s="174"/>
      <x:c r="Q83" s="174"/>
      <x:c r="R83" s="174"/>
    </x:row>
    <x:row r="84">
      <x:c r="A84" s="174"/>
      <x:c r="B84" s="174"/>
      <x:c r="C84" s="174"/>
      <x:c r="D84" s="174"/>
      <x:c r="E84" s="174"/>
      <x:c r="F84" s="174"/>
      <x:c r="G84" s="177"/>
      <x:c r="H84" s="177"/>
      <x:c r="I84" s="174"/>
      <x:c r="J84" s="178"/>
      <x:c r="K84" s="174"/>
      <x:c r="L84" s="174"/>
      <x:c r="M84" s="174"/>
      <x:c r="N84" s="174"/>
      <x:c r="O84" s="174"/>
      <x:c r="P84" s="174"/>
      <x:c r="Q84" s="174"/>
      <x:c r="R84" s="174"/>
    </x:row>
    <x:row r="85">
      <x:c r="A85" s="174"/>
      <x:c r="B85" s="174"/>
      <x:c r="C85" s="174"/>
      <x:c r="D85" s="174"/>
      <x:c r="E85" s="174"/>
      <x:c r="F85" s="174"/>
      <x:c r="G85" s="177"/>
      <x:c r="H85" s="177"/>
      <x:c r="I85" s="174"/>
      <x:c r="J85" s="178"/>
      <x:c r="K85" s="174"/>
      <x:c r="L85" s="174"/>
      <x:c r="M85" s="174"/>
      <x:c r="N85" s="174"/>
      <x:c r="O85" s="174"/>
      <x:c r="P85" s="174"/>
      <x:c r="Q85" s="174"/>
      <x:c r="R85" s="174"/>
    </x:row>
    <x:row r="86">
      <x:c r="A86" s="174"/>
      <x:c r="B86" s="174"/>
      <x:c r="C86" s="174"/>
      <x:c r="D86" s="174"/>
      <x:c r="E86" s="174"/>
      <x:c r="F86" s="174"/>
      <x:c r="G86" s="177"/>
      <x:c r="H86" s="177"/>
      <x:c r="I86" s="174"/>
      <x:c r="J86" s="178"/>
      <x:c r="K86" s="174"/>
      <x:c r="L86" s="174"/>
      <x:c r="M86" s="174"/>
      <x:c r="N86" s="174"/>
      <x:c r="O86" s="174"/>
      <x:c r="P86" s="174"/>
      <x:c r="Q86" s="174"/>
      <x:c r="R86" s="174"/>
    </x:row>
    <x:row r="87">
      <x:c r="A87" s="174"/>
      <x:c r="B87" s="174"/>
      <x:c r="C87" s="174"/>
      <x:c r="D87" s="174"/>
      <x:c r="E87" s="174"/>
      <x:c r="F87" s="174"/>
      <x:c r="G87" s="177"/>
      <x:c r="H87" s="177"/>
      <x:c r="I87" s="174"/>
      <x:c r="J87" s="178"/>
      <x:c r="K87" s="174"/>
      <x:c r="L87" s="174"/>
      <x:c r="M87" s="174"/>
      <x:c r="N87" s="174"/>
      <x:c r="O87" s="174"/>
      <x:c r="P87" s="174"/>
      <x:c r="Q87" s="174"/>
      <x:c r="R87" s="174"/>
    </x:row>
    <x:row r="88">
      <x:c r="A88" s="174"/>
      <x:c r="B88" s="174"/>
      <x:c r="C88" s="174"/>
      <x:c r="D88" s="174"/>
      <x:c r="E88" s="174"/>
      <x:c r="F88" s="174"/>
      <x:c r="G88" s="177"/>
      <x:c r="H88" s="177"/>
      <x:c r="I88" s="174"/>
      <x:c r="J88" s="178"/>
      <x:c r="K88" s="174"/>
      <x:c r="L88" s="174"/>
      <x:c r="M88" s="174"/>
      <x:c r="N88" s="174"/>
      <x:c r="O88" s="174"/>
      <x:c r="P88" s="174"/>
      <x:c r="Q88" s="174"/>
      <x:c r="R88" s="174"/>
    </x:row>
    <x:row r="89">
      <x:c r="A89" s="174"/>
      <x:c r="B89" s="174"/>
      <x:c r="C89" s="174"/>
      <x:c r="D89" s="174"/>
      <x:c r="E89" s="174"/>
      <x:c r="F89" s="174"/>
      <x:c r="G89" s="177"/>
      <x:c r="H89" s="177"/>
      <x:c r="I89" s="174"/>
      <x:c r="J89" s="178"/>
      <x:c r="K89" s="174"/>
      <x:c r="L89" s="174"/>
      <x:c r="M89" s="174"/>
      <x:c r="N89" s="174"/>
      <x:c r="O89" s="174"/>
      <x:c r="P89" s="174"/>
      <x:c r="Q89" s="174"/>
      <x:c r="R89" s="174"/>
    </x:row>
    <x:row r="90">
      <x:c r="A90" s="174"/>
      <x:c r="B90" s="174"/>
      <x:c r="C90" s="174"/>
      <x:c r="D90" s="174"/>
      <x:c r="E90" s="174"/>
      <x:c r="F90" s="174"/>
      <x:c r="G90" s="177"/>
      <x:c r="H90" s="177"/>
      <x:c r="I90" s="174"/>
      <x:c r="J90" s="178"/>
      <x:c r="K90" s="174"/>
      <x:c r="L90" s="174"/>
      <x:c r="M90" s="174"/>
      <x:c r="N90" s="174"/>
      <x:c r="O90" s="174"/>
      <x:c r="P90" s="174"/>
      <x:c r="Q90" s="174"/>
      <x:c r="R90" s="174"/>
    </x:row>
    <x:row r="91">
      <x:c r="A91" s="174"/>
      <x:c r="B91" s="174"/>
      <x:c r="C91" s="174"/>
      <x:c r="D91" s="174"/>
      <x:c r="E91" s="174"/>
      <x:c r="F91" s="174"/>
      <x:c r="G91" s="177"/>
      <x:c r="H91" s="177"/>
      <x:c r="I91" s="174"/>
      <x:c r="J91" s="178"/>
      <x:c r="K91" s="174"/>
      <x:c r="L91" s="174"/>
      <x:c r="M91" s="174"/>
      <x:c r="N91" s="174"/>
      <x:c r="O91" s="174"/>
      <x:c r="P91" s="174"/>
      <x:c r="Q91" s="174"/>
      <x:c r="R91" s="174"/>
    </x:row>
    <x:row r="92">
      <x:c r="A92" s="174"/>
      <x:c r="B92" s="174"/>
      <x:c r="C92" s="174"/>
      <x:c r="D92" s="174"/>
      <x:c r="E92" s="174"/>
      <x:c r="F92" s="174"/>
      <x:c r="G92" s="177"/>
      <x:c r="H92" s="177"/>
      <x:c r="I92" s="174"/>
      <x:c r="J92" s="178"/>
      <x:c r="K92" s="174"/>
      <x:c r="L92" s="174"/>
      <x:c r="M92" s="174"/>
      <x:c r="N92" s="174"/>
      <x:c r="O92" s="174"/>
      <x:c r="P92" s="174"/>
      <x:c r="Q92" s="174"/>
      <x:c r="R92" s="174"/>
    </x:row>
    <x:row r="93">
      <x:c r="A93" s="174"/>
      <x:c r="B93" s="174"/>
      <x:c r="C93" s="174"/>
      <x:c r="D93" s="174"/>
      <x:c r="E93" s="174"/>
      <x:c r="F93" s="174"/>
      <x:c r="G93" s="177"/>
      <x:c r="H93" s="177"/>
      <x:c r="I93" s="174"/>
      <x:c r="J93" s="178"/>
      <x:c r="K93" s="174"/>
      <x:c r="L93" s="174"/>
      <x:c r="M93" s="174"/>
      <x:c r="N93" s="174"/>
      <x:c r="O93" s="174"/>
      <x:c r="P93" s="174"/>
      <x:c r="Q93" s="174"/>
      <x:c r="R93" s="174"/>
    </x:row>
    <x:row r="94">
      <x:c r="A94" s="174"/>
      <x:c r="B94" s="174"/>
      <x:c r="C94" s="174"/>
      <x:c r="D94" s="174"/>
      <x:c r="E94" s="174"/>
      <x:c r="F94" s="174"/>
      <x:c r="G94" s="177"/>
      <x:c r="H94" s="177"/>
      <x:c r="I94" s="174"/>
      <x:c r="J94" s="178"/>
      <x:c r="K94" s="174"/>
      <x:c r="L94" s="174"/>
      <x:c r="M94" s="174"/>
      <x:c r="N94" s="174"/>
      <x:c r="O94" s="174"/>
      <x:c r="P94" s="174"/>
      <x:c r="Q94" s="174"/>
      <x:c r="R94" s="174"/>
    </x:row>
    <x:row r="95">
      <x:c r="A95" s="174"/>
      <x:c r="B95" s="174"/>
      <x:c r="C95" s="174"/>
      <x:c r="D95" s="174"/>
      <x:c r="E95" s="174"/>
      <x:c r="F95" s="174"/>
      <x:c r="G95" s="177"/>
      <x:c r="H95" s="177"/>
      <x:c r="I95" s="174"/>
      <x:c r="J95" s="178"/>
      <x:c r="K95" s="174"/>
      <x:c r="L95" s="174"/>
      <x:c r="M95" s="174"/>
      <x:c r="N95" s="174"/>
      <x:c r="O95" s="174"/>
      <x:c r="P95" s="174"/>
      <x:c r="Q95" s="174"/>
      <x:c r="R95" s="174"/>
    </x:row>
    <x:row r="96">
      <x:c r="A96" s="174"/>
      <x:c r="B96" s="174"/>
      <x:c r="C96" s="174"/>
      <x:c r="D96" s="174"/>
      <x:c r="E96" s="174"/>
      <x:c r="F96" s="174"/>
      <x:c r="G96" s="177"/>
      <x:c r="H96" s="177"/>
      <x:c r="I96" s="174"/>
      <x:c r="J96" s="178"/>
      <x:c r="K96" s="174"/>
      <x:c r="L96" s="174"/>
      <x:c r="M96" s="174"/>
      <x:c r="N96" s="174"/>
      <x:c r="O96" s="174"/>
      <x:c r="P96" s="174"/>
      <x:c r="Q96" s="174"/>
      <x:c r="R96" s="174"/>
    </x:row>
    <x:row r="97">
      <x:c r="A97" s="174"/>
      <x:c r="B97" s="174"/>
      <x:c r="C97" s="174"/>
      <x:c r="D97" s="174"/>
      <x:c r="E97" s="174"/>
      <x:c r="F97" s="174"/>
      <x:c r="G97" s="177"/>
      <x:c r="H97" s="177"/>
      <x:c r="I97" s="174"/>
      <x:c r="J97" s="178"/>
      <x:c r="K97" s="174"/>
      <x:c r="L97" s="174"/>
      <x:c r="M97" s="174"/>
      <x:c r="N97" s="174"/>
      <x:c r="O97" s="174"/>
      <x:c r="P97" s="174"/>
      <x:c r="Q97" s="174"/>
      <x:c r="R97" s="174"/>
    </x:row>
    <x:row r="98">
      <x:c r="A98" s="174"/>
      <x:c r="B98" s="174"/>
      <x:c r="C98" s="174"/>
      <x:c r="D98" s="174"/>
      <x:c r="E98" s="174"/>
      <x:c r="F98" s="174"/>
      <x:c r="G98" s="177"/>
      <x:c r="H98" s="177"/>
      <x:c r="I98" s="174"/>
      <x:c r="J98" s="178"/>
      <x:c r="K98" s="174"/>
      <x:c r="L98" s="174"/>
      <x:c r="M98" s="174"/>
      <x:c r="N98" s="174"/>
      <x:c r="O98" s="174"/>
      <x:c r="P98" s="174"/>
      <x:c r="Q98" s="174"/>
      <x:c r="R98" s="174"/>
    </x:row>
    <x:row r="99">
      <x:c r="A99" s="174"/>
      <x:c r="B99" s="174"/>
      <x:c r="C99" s="174"/>
      <x:c r="D99" s="174"/>
      <x:c r="E99" s="174"/>
      <x:c r="F99" s="174"/>
      <x:c r="G99" s="177"/>
      <x:c r="H99" s="177"/>
      <x:c r="I99" s="174"/>
      <x:c r="J99" s="178"/>
      <x:c r="K99" s="174"/>
      <x:c r="L99" s="174"/>
      <x:c r="M99" s="174"/>
      <x:c r="N99" s="174"/>
      <x:c r="O99" s="174"/>
      <x:c r="P99" s="174"/>
      <x:c r="Q99" s="174"/>
      <x:c r="R99" s="174"/>
    </x:row>
    <x:row r="100">
      <x:c r="A100" s="174"/>
      <x:c r="B100" s="174"/>
      <x:c r="C100" s="174"/>
      <x:c r="D100" s="174"/>
      <x:c r="E100" s="174"/>
      <x:c r="F100" s="174"/>
      <x:c r="G100" s="177"/>
      <x:c r="H100" s="177"/>
      <x:c r="I100" s="174"/>
      <x:c r="J100" s="178"/>
      <x:c r="K100" s="174"/>
      <x:c r="L100" s="174"/>
      <x:c r="M100" s="174"/>
      <x:c r="N100" s="174"/>
      <x:c r="O100" s="174"/>
      <x:c r="P100" s="174"/>
      <x:c r="Q100" s="174"/>
      <x:c r="R100" s="174"/>
    </x:row>
    <x:row r="101">
      <x:c r="A101" s="174"/>
      <x:c r="B101" s="174"/>
      <x:c r="C101" s="174"/>
      <x:c r="D101" s="174"/>
      <x:c r="E101" s="174"/>
      <x:c r="F101" s="174"/>
      <x:c r="G101" s="177"/>
      <x:c r="H101" s="177"/>
      <x:c r="I101" s="174"/>
      <x:c r="J101" s="178"/>
      <x:c r="K101" s="174"/>
      <x:c r="L101" s="174"/>
      <x:c r="M101" s="174"/>
      <x:c r="N101" s="174"/>
      <x:c r="O101" s="174"/>
      <x:c r="P101" s="174"/>
      <x:c r="Q101" s="174"/>
      <x:c r="R101" s="174"/>
    </x:row>
    <x:row r="102">
      <x:c r="A102" s="174"/>
      <x:c r="B102" s="174"/>
      <x:c r="C102" s="174"/>
      <x:c r="D102" s="174"/>
      <x:c r="E102" s="174"/>
      <x:c r="F102" s="174"/>
      <x:c r="G102" s="177"/>
      <x:c r="H102" s="177"/>
      <x:c r="I102" s="174"/>
      <x:c r="J102" s="178"/>
      <x:c r="K102" s="174"/>
      <x:c r="L102" s="174"/>
      <x:c r="M102" s="174"/>
      <x:c r="N102" s="174"/>
      <x:c r="O102" s="174"/>
      <x:c r="P102" s="174"/>
      <x:c r="Q102" s="174"/>
      <x:c r="R102" s="174"/>
    </x:row>
    <x:row r="103">
      <x:c r="A103" s="174"/>
      <x:c r="B103" s="174"/>
      <x:c r="C103" s="174"/>
      <x:c r="D103" s="174"/>
      <x:c r="E103" s="174"/>
      <x:c r="F103" s="174"/>
      <x:c r="G103" s="177"/>
      <x:c r="H103" s="177"/>
      <x:c r="I103" s="174"/>
      <x:c r="J103" s="178"/>
      <x:c r="K103" s="174"/>
      <x:c r="L103" s="174"/>
      <x:c r="M103" s="174"/>
      <x:c r="N103" s="174"/>
      <x:c r="O103" s="174"/>
      <x:c r="P103" s="174"/>
      <x:c r="Q103" s="174"/>
      <x:c r="R103" s="174"/>
    </x:row>
    <x:row r="104">
      <x:c r="A104" s="174"/>
      <x:c r="B104" s="174"/>
      <x:c r="C104" s="174"/>
      <x:c r="D104" s="174"/>
      <x:c r="E104" s="174"/>
      <x:c r="F104" s="174"/>
      <x:c r="G104" s="177"/>
      <x:c r="H104" s="177"/>
      <x:c r="I104" s="174"/>
      <x:c r="J104" s="178"/>
      <x:c r="K104" s="174"/>
      <x:c r="L104" s="174"/>
      <x:c r="M104" s="174"/>
      <x:c r="N104" s="174"/>
      <x:c r="O104" s="174"/>
      <x:c r="P104" s="174"/>
      <x:c r="Q104" s="174"/>
      <x:c r="R104" s="174"/>
    </x:row>
    <x:row r="105">
      <x:c r="A105" s="174"/>
      <x:c r="B105" s="174"/>
      <x:c r="C105" s="174"/>
      <x:c r="D105" s="174"/>
      <x:c r="E105" s="174"/>
      <x:c r="F105" s="174"/>
      <x:c r="G105" s="177"/>
      <x:c r="H105" s="177"/>
      <x:c r="I105" s="174"/>
      <x:c r="J105" s="178"/>
      <x:c r="K105" s="174"/>
      <x:c r="L105" s="174"/>
      <x:c r="M105" s="174"/>
      <x:c r="N105" s="174"/>
      <x:c r="O105" s="174"/>
      <x:c r="P105" s="174"/>
      <x:c r="Q105" s="174"/>
      <x:c r="R105" s="174"/>
    </x:row>
    <x:row r="106">
      <x:c r="A106" s="174"/>
      <x:c r="B106" s="174"/>
      <x:c r="C106" s="174"/>
      <x:c r="D106" s="174"/>
      <x:c r="E106" s="174"/>
      <x:c r="F106" s="174"/>
      <x:c r="G106" s="177"/>
      <x:c r="H106" s="177"/>
      <x:c r="I106" s="174"/>
      <x:c r="J106" s="178"/>
      <x:c r="K106" s="174"/>
      <x:c r="L106" s="174"/>
      <x:c r="M106" s="174"/>
      <x:c r="N106" s="174"/>
      <x:c r="O106" s="174"/>
      <x:c r="P106" s="174"/>
      <x:c r="Q106" s="174"/>
      <x:c r="R106" s="174"/>
    </x:row>
    <x:row r="107">
      <x:c r="A107" s="174"/>
      <x:c r="B107" s="174"/>
      <x:c r="C107" s="174"/>
      <x:c r="D107" s="174"/>
      <x:c r="E107" s="174"/>
      <x:c r="F107" s="174"/>
      <x:c r="G107" s="177"/>
      <x:c r="H107" s="177"/>
      <x:c r="I107" s="174"/>
      <x:c r="J107" s="178"/>
      <x:c r="K107" s="174"/>
      <x:c r="L107" s="174"/>
      <x:c r="M107" s="174"/>
      <x:c r="N107" s="174"/>
      <x:c r="O107" s="174"/>
      <x:c r="P107" s="174"/>
      <x:c r="Q107" s="174"/>
      <x:c r="R107" s="174"/>
    </x:row>
    <x:row r="108">
      <x:c r="A108" s="174"/>
      <x:c r="B108" s="174"/>
      <x:c r="C108" s="174"/>
      <x:c r="D108" s="174"/>
      <x:c r="E108" s="174"/>
      <x:c r="F108" s="174"/>
      <x:c r="G108" s="177"/>
      <x:c r="H108" s="177"/>
      <x:c r="I108" s="174"/>
      <x:c r="J108" s="178"/>
      <x:c r="K108" s="174"/>
      <x:c r="L108" s="174"/>
      <x:c r="M108" s="174"/>
      <x:c r="N108" s="174"/>
      <x:c r="O108" s="174"/>
      <x:c r="P108" s="174"/>
      <x:c r="Q108" s="174"/>
      <x:c r="R108" s="174"/>
    </x:row>
    <x:row r="109">
      <x:c r="A109" s="174"/>
      <x:c r="B109" s="174"/>
      <x:c r="C109" s="174"/>
      <x:c r="D109" s="174"/>
      <x:c r="E109" s="174"/>
      <x:c r="F109" s="174"/>
      <x:c r="G109" s="177"/>
      <x:c r="H109" s="177"/>
      <x:c r="I109" s="174"/>
      <x:c r="J109" s="178"/>
      <x:c r="K109" s="174"/>
      <x:c r="L109" s="174"/>
      <x:c r="M109" s="174"/>
      <x:c r="N109" s="174"/>
      <x:c r="O109" s="174"/>
      <x:c r="P109" s="174"/>
      <x:c r="Q109" s="174"/>
      <x:c r="R109" s="174"/>
    </x:row>
    <x:row r="110">
      <x:c r="A110" s="174"/>
      <x:c r="B110" s="174"/>
      <x:c r="C110" s="174"/>
      <x:c r="D110" s="174"/>
      <x:c r="E110" s="174"/>
      <x:c r="F110" s="174"/>
      <x:c r="G110" s="177"/>
      <x:c r="H110" s="177"/>
      <x:c r="I110" s="174"/>
      <x:c r="J110" s="178"/>
      <x:c r="K110" s="174"/>
      <x:c r="L110" s="174"/>
      <x:c r="M110" s="174"/>
      <x:c r="N110" s="174"/>
      <x:c r="O110" s="174"/>
      <x:c r="P110" s="174"/>
      <x:c r="Q110" s="174"/>
      <x:c r="R110" s="174"/>
    </x:row>
    <x:row r="111">
      <x:c r="A111" s="174"/>
      <x:c r="B111" s="174"/>
      <x:c r="C111" s="174"/>
      <x:c r="D111" s="174"/>
      <x:c r="E111" s="174"/>
      <x:c r="F111" s="174"/>
      <x:c r="G111" s="177"/>
      <x:c r="H111" s="177"/>
      <x:c r="I111" s="174"/>
      <x:c r="J111" s="178"/>
      <x:c r="K111" s="174"/>
      <x:c r="L111" s="174"/>
      <x:c r="M111" s="174"/>
      <x:c r="N111" s="174"/>
      <x:c r="O111" s="174"/>
      <x:c r="P111" s="174"/>
      <x:c r="Q111" s="174"/>
      <x:c r="R111" s="174"/>
    </x:row>
    <x:row r="112">
      <x:c r="A112" s="174"/>
      <x:c r="B112" s="174"/>
      <x:c r="C112" s="174"/>
      <x:c r="D112" s="174"/>
      <x:c r="E112" s="174"/>
      <x:c r="F112" s="174"/>
      <x:c r="G112" s="177"/>
      <x:c r="H112" s="177"/>
      <x:c r="I112" s="174"/>
      <x:c r="J112" s="178"/>
      <x:c r="K112" s="174"/>
      <x:c r="L112" s="174"/>
      <x:c r="M112" s="174"/>
      <x:c r="N112" s="174"/>
      <x:c r="O112" s="174"/>
      <x:c r="P112" s="174"/>
      <x:c r="Q112" s="174"/>
      <x:c r="R112" s="174"/>
    </x:row>
    <x:row r="113">
      <x:c r="A113" s="174"/>
      <x:c r="B113" s="174"/>
      <x:c r="C113" s="174"/>
      <x:c r="D113" s="174"/>
      <x:c r="E113" s="174"/>
      <x:c r="F113" s="174"/>
      <x:c r="G113" s="177"/>
      <x:c r="H113" s="177"/>
      <x:c r="I113" s="174"/>
      <x:c r="J113" s="178"/>
      <x:c r="K113" s="174"/>
      <x:c r="L113" s="174"/>
      <x:c r="M113" s="174"/>
      <x:c r="N113" s="174"/>
      <x:c r="O113" s="174"/>
      <x:c r="P113" s="174"/>
      <x:c r="Q113" s="174"/>
      <x:c r="R113" s="174"/>
    </x:row>
    <x:row r="114">
      <x:c r="A114" s="174"/>
      <x:c r="B114" s="174"/>
      <x:c r="C114" s="174"/>
      <x:c r="D114" s="174"/>
      <x:c r="E114" s="174"/>
      <x:c r="F114" s="174"/>
      <x:c r="G114" s="177"/>
      <x:c r="H114" s="177"/>
      <x:c r="I114" s="174"/>
      <x:c r="J114" s="178"/>
      <x:c r="K114" s="174"/>
      <x:c r="L114" s="174"/>
      <x:c r="M114" s="174"/>
      <x:c r="N114" s="174"/>
      <x:c r="O114" s="174"/>
      <x:c r="P114" s="174"/>
      <x:c r="Q114" s="174"/>
      <x:c r="R114" s="174"/>
    </x:row>
    <x:row r="115">
      <x:c r="A115" s="174"/>
      <x:c r="B115" s="174"/>
      <x:c r="C115" s="174"/>
      <x:c r="D115" s="174"/>
      <x:c r="E115" s="174"/>
      <x:c r="F115" s="174"/>
      <x:c r="G115" s="177"/>
      <x:c r="H115" s="177"/>
      <x:c r="I115" s="174"/>
      <x:c r="J115" s="178"/>
      <x:c r="K115" s="174"/>
      <x:c r="L115" s="174"/>
      <x:c r="M115" s="174"/>
      <x:c r="N115" s="174"/>
      <x:c r="O115" s="174"/>
      <x:c r="P115" s="174"/>
      <x:c r="Q115" s="174"/>
      <x:c r="R115" s="174"/>
    </x:row>
    <x:row r="116">
      <x:c r="A116" s="174"/>
      <x:c r="B116" s="174"/>
      <x:c r="C116" s="174"/>
      <x:c r="D116" s="174"/>
      <x:c r="E116" s="174"/>
      <x:c r="F116" s="174"/>
      <x:c r="G116" s="177"/>
      <x:c r="H116" s="177"/>
      <x:c r="I116" s="174"/>
      <x:c r="J116" s="178"/>
      <x:c r="K116" s="174"/>
      <x:c r="L116" s="174"/>
      <x:c r="M116" s="174"/>
      <x:c r="N116" s="174"/>
      <x:c r="O116" s="174"/>
      <x:c r="P116" s="174"/>
      <x:c r="Q116" s="174"/>
      <x:c r="R116" s="174"/>
    </x:row>
    <x:row r="117">
      <x:c r="A117" s="174"/>
      <x:c r="B117" s="174"/>
      <x:c r="C117" s="174"/>
      <x:c r="D117" s="174"/>
      <x:c r="E117" s="174"/>
      <x:c r="F117" s="174"/>
      <x:c r="G117" s="177"/>
      <x:c r="H117" s="177"/>
      <x:c r="I117" s="174"/>
      <x:c r="J117" s="178"/>
      <x:c r="K117" s="174"/>
      <x:c r="L117" s="174"/>
      <x:c r="M117" s="174"/>
      <x:c r="N117" s="174"/>
      <x:c r="O117" s="174"/>
      <x:c r="P117" s="174"/>
      <x:c r="Q117" s="174"/>
      <x:c r="R117" s="174"/>
    </x:row>
    <x:row r="118">
      <x:c r="A118" s="174"/>
      <x:c r="B118" s="174"/>
      <x:c r="C118" s="174"/>
      <x:c r="D118" s="174"/>
      <x:c r="E118" s="174"/>
      <x:c r="F118" s="174"/>
      <x:c r="G118" s="177"/>
      <x:c r="H118" s="177"/>
      <x:c r="I118" s="174"/>
      <x:c r="J118" s="178"/>
      <x:c r="K118" s="174"/>
      <x:c r="L118" s="174"/>
      <x:c r="M118" s="174"/>
      <x:c r="N118" s="174"/>
      <x:c r="O118" s="174"/>
      <x:c r="P118" s="174"/>
      <x:c r="Q118" s="174"/>
      <x:c r="R118" s="174"/>
    </x:row>
    <x:row r="119">
      <x:c r="A119" s="174"/>
      <x:c r="B119" s="174"/>
      <x:c r="C119" s="174"/>
      <x:c r="D119" s="174"/>
      <x:c r="E119" s="174"/>
      <x:c r="F119" s="174"/>
      <x:c r="G119" s="177"/>
      <x:c r="H119" s="177"/>
      <x:c r="I119" s="174"/>
      <x:c r="J119" s="178"/>
      <x:c r="K119" s="174"/>
      <x:c r="L119" s="174"/>
      <x:c r="M119" s="174"/>
      <x:c r="N119" s="174"/>
      <x:c r="O119" s="174"/>
      <x:c r="P119" s="174"/>
      <x:c r="Q119" s="174"/>
      <x:c r="R119" s="174"/>
    </x:row>
    <x:row r="120">
      <x:c r="A120" s="174"/>
      <x:c r="B120" s="174"/>
      <x:c r="C120" s="174"/>
      <x:c r="D120" s="174"/>
      <x:c r="E120" s="174"/>
      <x:c r="F120" s="174"/>
      <x:c r="G120" s="177"/>
      <x:c r="H120" s="177"/>
      <x:c r="I120" s="174"/>
      <x:c r="J120" s="178"/>
      <x:c r="K120" s="174"/>
      <x:c r="L120" s="174"/>
      <x:c r="M120" s="174"/>
      <x:c r="N120" s="174"/>
      <x:c r="O120" s="174"/>
      <x:c r="P120" s="174"/>
      <x:c r="Q120" s="174"/>
      <x:c r="R120" s="174"/>
    </x:row>
    <x:row r="121">
      <x:c r="A121" s="174"/>
      <x:c r="B121" s="174"/>
      <x:c r="C121" s="174"/>
      <x:c r="D121" s="174"/>
      <x:c r="E121" s="174"/>
      <x:c r="F121" s="174"/>
      <x:c r="G121" s="177"/>
      <x:c r="H121" s="177"/>
      <x:c r="I121" s="174"/>
      <x:c r="J121" s="178"/>
      <x:c r="K121" s="174"/>
      <x:c r="L121" s="174"/>
      <x:c r="M121" s="174"/>
      <x:c r="N121" s="174"/>
      <x:c r="O121" s="174"/>
      <x:c r="P121" s="174"/>
      <x:c r="Q121" s="174"/>
      <x:c r="R121" s="174"/>
    </x:row>
    <x:row r="122">
      <x:c r="A122" s="174"/>
      <x:c r="B122" s="174"/>
      <x:c r="C122" s="174"/>
      <x:c r="D122" s="174"/>
      <x:c r="E122" s="174"/>
      <x:c r="F122" s="174"/>
      <x:c r="G122" s="177"/>
      <x:c r="H122" s="177"/>
      <x:c r="I122" s="174"/>
      <x:c r="J122" s="178"/>
      <x:c r="K122" s="174"/>
      <x:c r="L122" s="174"/>
      <x:c r="M122" s="174"/>
      <x:c r="N122" s="174"/>
      <x:c r="O122" s="174"/>
      <x:c r="P122" s="174"/>
      <x:c r="Q122" s="174"/>
      <x:c r="R122" s="174"/>
    </x:row>
    <x:row r="123">
      <x:c r="A123" s="174"/>
      <x:c r="B123" s="174"/>
      <x:c r="C123" s="174"/>
      <x:c r="D123" s="174"/>
      <x:c r="E123" s="174"/>
      <x:c r="F123" s="174"/>
      <x:c r="G123" s="177"/>
      <x:c r="H123" s="177"/>
      <x:c r="I123" s="174"/>
      <x:c r="J123" s="178"/>
      <x:c r="K123" s="174"/>
      <x:c r="L123" s="174"/>
      <x:c r="M123" s="174"/>
      <x:c r="N123" s="174"/>
      <x:c r="O123" s="174"/>
      <x:c r="P123" s="174"/>
      <x:c r="Q123" s="174"/>
      <x:c r="R123" s="174"/>
    </x:row>
    <x:row r="124">
      <x:c r="A124" s="174"/>
      <x:c r="B124" s="174"/>
      <x:c r="C124" s="174"/>
      <x:c r="D124" s="174"/>
      <x:c r="E124" s="174"/>
      <x:c r="F124" s="174"/>
      <x:c r="G124" s="177"/>
      <x:c r="H124" s="177"/>
      <x:c r="I124" s="174"/>
      <x:c r="J124" s="178"/>
      <x:c r="K124" s="174"/>
      <x:c r="L124" s="174"/>
      <x:c r="M124" s="174"/>
      <x:c r="N124" s="174"/>
      <x:c r="O124" s="174"/>
      <x:c r="P124" s="174"/>
      <x:c r="Q124" s="174"/>
      <x:c r="R124" s="174"/>
    </x:row>
    <x:row r="125">
      <x:c r="A125" s="174"/>
      <x:c r="B125" s="174"/>
      <x:c r="C125" s="174"/>
      <x:c r="D125" s="174"/>
      <x:c r="E125" s="174"/>
      <x:c r="F125" s="174"/>
      <x:c r="G125" s="177"/>
      <x:c r="H125" s="177"/>
      <x:c r="I125" s="174"/>
      <x:c r="J125" s="178"/>
      <x:c r="K125" s="174"/>
      <x:c r="L125" s="174"/>
      <x:c r="M125" s="174"/>
      <x:c r="N125" s="174"/>
      <x:c r="O125" s="174"/>
      <x:c r="P125" s="174"/>
      <x:c r="Q125" s="174"/>
      <x:c r="R125" s="174"/>
    </x:row>
    <x:row r="126">
      <x:c r="A126" s="174"/>
      <x:c r="B126" s="174"/>
      <x:c r="C126" s="174"/>
      <x:c r="D126" s="174"/>
      <x:c r="E126" s="174"/>
      <x:c r="F126" s="174"/>
      <x:c r="G126" s="177"/>
      <x:c r="H126" s="177"/>
      <x:c r="I126" s="174"/>
      <x:c r="J126" s="178"/>
      <x:c r="K126" s="174"/>
      <x:c r="L126" s="174"/>
      <x:c r="M126" s="174"/>
      <x:c r="N126" s="174"/>
      <x:c r="O126" s="174"/>
      <x:c r="P126" s="174"/>
      <x:c r="Q126" s="174"/>
      <x:c r="R126" s="174"/>
    </x:row>
    <x:row r="127">
      <x:c r="A127" s="174"/>
      <x:c r="B127" s="174"/>
      <x:c r="C127" s="174"/>
      <x:c r="D127" s="174"/>
      <x:c r="E127" s="174"/>
      <x:c r="F127" s="174"/>
      <x:c r="G127" s="177"/>
      <x:c r="H127" s="177"/>
      <x:c r="I127" s="174"/>
      <x:c r="J127" s="178"/>
      <x:c r="K127" s="174"/>
      <x:c r="L127" s="174"/>
      <x:c r="M127" s="174"/>
      <x:c r="N127" s="174"/>
      <x:c r="O127" s="174"/>
      <x:c r="P127" s="174"/>
      <x:c r="Q127" s="174"/>
      <x:c r="R127" s="174"/>
    </x:row>
    <x:row r="128">
      <x:c r="A128" s="174"/>
      <x:c r="B128" s="174"/>
      <x:c r="C128" s="174"/>
      <x:c r="D128" s="174"/>
      <x:c r="E128" s="174"/>
      <x:c r="F128" s="174"/>
      <x:c r="G128" s="177"/>
      <x:c r="H128" s="177"/>
      <x:c r="I128" s="174"/>
      <x:c r="J128" s="178"/>
      <x:c r="K128" s="174"/>
      <x:c r="L128" s="174"/>
      <x:c r="M128" s="174"/>
      <x:c r="N128" s="174"/>
      <x:c r="O128" s="174"/>
      <x:c r="P128" s="174"/>
      <x:c r="Q128" s="174"/>
      <x:c r="R128" s="174"/>
    </x:row>
    <x:row r="129">
      <x:c r="A129" s="174"/>
      <x:c r="B129" s="174"/>
      <x:c r="C129" s="174"/>
      <x:c r="D129" s="174"/>
      <x:c r="E129" s="174"/>
      <x:c r="F129" s="174"/>
      <x:c r="G129" s="177"/>
      <x:c r="H129" s="177"/>
      <x:c r="I129" s="174"/>
      <x:c r="J129" s="178"/>
      <x:c r="K129" s="174"/>
      <x:c r="L129" s="174"/>
      <x:c r="M129" s="174"/>
      <x:c r="N129" s="174"/>
      <x:c r="O129" s="174"/>
      <x:c r="P129" s="174"/>
      <x:c r="Q129" s="174"/>
      <x:c r="R129" s="174"/>
    </x:row>
    <x:row r="130">
      <x:c r="A130" s="174"/>
      <x:c r="B130" s="174"/>
      <x:c r="C130" s="174"/>
      <x:c r="D130" s="174"/>
      <x:c r="E130" s="174"/>
      <x:c r="F130" s="174"/>
      <x:c r="G130" s="177"/>
      <x:c r="H130" s="177"/>
      <x:c r="I130" s="174"/>
      <x:c r="J130" s="178"/>
      <x:c r="K130" s="174"/>
      <x:c r="L130" s="174"/>
      <x:c r="M130" s="174"/>
      <x:c r="N130" s="174"/>
      <x:c r="O130" s="174"/>
      <x:c r="P130" s="174"/>
      <x:c r="Q130" s="174"/>
      <x:c r="R130" s="174"/>
    </x:row>
    <x:row r="131">
      <x:c r="A131" s="174"/>
      <x:c r="B131" s="174"/>
      <x:c r="C131" s="174"/>
      <x:c r="D131" s="174"/>
      <x:c r="E131" s="174"/>
      <x:c r="F131" s="174"/>
      <x:c r="G131" s="177"/>
      <x:c r="H131" s="177"/>
      <x:c r="I131" s="174"/>
      <x:c r="J131" s="178"/>
      <x:c r="K131" s="174"/>
      <x:c r="L131" s="174"/>
      <x:c r="M131" s="174"/>
      <x:c r="N131" s="174"/>
      <x:c r="O131" s="174"/>
      <x:c r="P131" s="174"/>
      <x:c r="Q131" s="174"/>
      <x:c r="R131" s="174"/>
    </x:row>
    <x:row r="132">
      <x:c r="A132" s="174"/>
      <x:c r="B132" s="174"/>
      <x:c r="C132" s="174"/>
      <x:c r="D132" s="174"/>
      <x:c r="E132" s="174"/>
      <x:c r="F132" s="174"/>
      <x:c r="G132" s="177"/>
      <x:c r="H132" s="177"/>
      <x:c r="I132" s="174"/>
      <x:c r="J132" s="178"/>
      <x:c r="K132" s="174"/>
      <x:c r="L132" s="174"/>
      <x:c r="M132" s="174"/>
      <x:c r="N132" s="174"/>
      <x:c r="O132" s="174"/>
      <x:c r="P132" s="174"/>
      <x:c r="Q132" s="174"/>
      <x:c r="R132" s="174"/>
    </x:row>
    <x:row r="133">
      <x:c r="A133" s="174"/>
      <x:c r="B133" s="174"/>
      <x:c r="C133" s="174"/>
      <x:c r="D133" s="174"/>
      <x:c r="E133" s="174"/>
      <x:c r="F133" s="174"/>
      <x:c r="G133" s="177"/>
      <x:c r="H133" s="177"/>
      <x:c r="I133" s="174"/>
      <x:c r="J133" s="178"/>
      <x:c r="K133" s="174"/>
      <x:c r="L133" s="174"/>
      <x:c r="M133" s="174"/>
      <x:c r="N133" s="174"/>
      <x:c r="O133" s="174"/>
      <x:c r="P133" s="174"/>
      <x:c r="Q133" s="174"/>
      <x:c r="R133" s="174"/>
    </x:row>
    <x:row r="134">
      <x:c r="A134" s="174"/>
      <x:c r="B134" s="174"/>
      <x:c r="C134" s="174"/>
      <x:c r="D134" s="174"/>
      <x:c r="E134" s="174"/>
      <x:c r="F134" s="174"/>
      <x:c r="G134" s="177"/>
      <x:c r="H134" s="177"/>
      <x:c r="I134" s="174"/>
      <x:c r="J134" s="178"/>
      <x:c r="K134" s="174"/>
      <x:c r="L134" s="174"/>
      <x:c r="M134" s="174"/>
      <x:c r="N134" s="174"/>
      <x:c r="O134" s="174"/>
      <x:c r="P134" s="174"/>
      <x:c r="Q134" s="174"/>
      <x:c r="R134" s="174"/>
    </x:row>
    <x:row r="135">
      <x:c r="A135" s="174"/>
      <x:c r="B135" s="174"/>
      <x:c r="C135" s="174"/>
      <x:c r="D135" s="174"/>
      <x:c r="E135" s="174"/>
      <x:c r="F135" s="174"/>
      <x:c r="G135" s="177"/>
      <x:c r="H135" s="177"/>
      <x:c r="I135" s="174"/>
      <x:c r="J135" s="178"/>
      <x:c r="K135" s="174"/>
      <x:c r="L135" s="174"/>
      <x:c r="M135" s="174"/>
      <x:c r="N135" s="174"/>
      <x:c r="O135" s="174"/>
      <x:c r="P135" s="174"/>
      <x:c r="Q135" s="174"/>
      <x:c r="R135" s="174"/>
    </x:row>
    <x:row r="136">
      <x:c r="A136" s="174"/>
      <x:c r="B136" s="174"/>
      <x:c r="C136" s="174"/>
      <x:c r="D136" s="174"/>
      <x:c r="E136" s="174"/>
      <x:c r="F136" s="174"/>
      <x:c r="G136" s="177"/>
      <x:c r="H136" s="177"/>
      <x:c r="I136" s="174"/>
      <x:c r="J136" s="178"/>
      <x:c r="K136" s="174"/>
      <x:c r="L136" s="174"/>
      <x:c r="M136" s="174"/>
      <x:c r="N136" s="174"/>
      <x:c r="O136" s="174"/>
      <x:c r="P136" s="174"/>
      <x:c r="Q136" s="174"/>
      <x:c r="R136" s="174"/>
    </x:row>
    <x:row r="137">
      <x:c r="A137" s="174"/>
      <x:c r="B137" s="174"/>
      <x:c r="C137" s="174"/>
      <x:c r="D137" s="174"/>
      <x:c r="E137" s="174"/>
      <x:c r="F137" s="174"/>
      <x:c r="G137" s="177"/>
      <x:c r="H137" s="177"/>
      <x:c r="I137" s="174"/>
      <x:c r="J137" s="178"/>
      <x:c r="K137" s="174"/>
      <x:c r="L137" s="174"/>
      <x:c r="M137" s="174"/>
      <x:c r="N137" s="174"/>
      <x:c r="O137" s="174"/>
      <x:c r="P137" s="174"/>
      <x:c r="Q137" s="174"/>
      <x:c r="R137" s="174"/>
    </x:row>
    <x:row r="138">
      <x:c r="A138" s="174"/>
      <x:c r="B138" s="174"/>
      <x:c r="C138" s="174"/>
      <x:c r="D138" s="174"/>
      <x:c r="E138" s="174"/>
      <x:c r="F138" s="174"/>
      <x:c r="G138" s="177"/>
      <x:c r="H138" s="177"/>
      <x:c r="I138" s="174"/>
      <x:c r="J138" s="178"/>
      <x:c r="K138" s="174"/>
      <x:c r="L138" s="174"/>
      <x:c r="M138" s="174"/>
      <x:c r="N138" s="174"/>
      <x:c r="O138" s="174"/>
      <x:c r="P138" s="174"/>
      <x:c r="Q138" s="174"/>
      <x:c r="R138" s="174"/>
    </x:row>
    <x:row r="139">
      <x:c r="A139" s="174"/>
      <x:c r="B139" s="174"/>
      <x:c r="C139" s="174"/>
      <x:c r="D139" s="174"/>
      <x:c r="E139" s="174"/>
      <x:c r="F139" s="174"/>
      <x:c r="G139" s="177"/>
      <x:c r="H139" s="177"/>
      <x:c r="I139" s="174"/>
      <x:c r="J139" s="178"/>
      <x:c r="K139" s="174"/>
      <x:c r="L139" s="174"/>
      <x:c r="M139" s="174"/>
      <x:c r="N139" s="174"/>
      <x:c r="O139" s="174"/>
      <x:c r="P139" s="174"/>
      <x:c r="Q139" s="174"/>
      <x:c r="R139" s="174"/>
    </x:row>
    <x:row r="140">
      <x:c r="A140" s="174"/>
      <x:c r="B140" s="174"/>
      <x:c r="C140" s="174"/>
      <x:c r="D140" s="174"/>
      <x:c r="E140" s="174"/>
      <x:c r="F140" s="174"/>
      <x:c r="G140" s="177"/>
      <x:c r="H140" s="177"/>
      <x:c r="I140" s="174"/>
      <x:c r="J140" s="178"/>
      <x:c r="K140" s="174"/>
      <x:c r="L140" s="174"/>
      <x:c r="M140" s="174"/>
      <x:c r="N140" s="174"/>
      <x:c r="O140" s="174"/>
      <x:c r="P140" s="174"/>
      <x:c r="Q140" s="174"/>
      <x:c r="R140" s="174"/>
    </x:row>
    <x:row r="141">
      <x:c r="A141" s="174"/>
      <x:c r="B141" s="174"/>
      <x:c r="C141" s="174"/>
      <x:c r="D141" s="174"/>
      <x:c r="E141" s="174"/>
      <x:c r="F141" s="174"/>
      <x:c r="G141" s="177"/>
      <x:c r="H141" s="177"/>
      <x:c r="I141" s="174"/>
      <x:c r="J141" s="178"/>
      <x:c r="K141" s="174"/>
      <x:c r="L141" s="174"/>
      <x:c r="M141" s="174"/>
      <x:c r="N141" s="174"/>
      <x:c r="O141" s="174"/>
      <x:c r="P141" s="174"/>
      <x:c r="Q141" s="174"/>
      <x:c r="R141" s="174"/>
    </x:row>
    <x:row r="142">
      <x:c r="A142" s="174"/>
      <x:c r="B142" s="174"/>
      <x:c r="C142" s="174"/>
      <x:c r="D142" s="174"/>
      <x:c r="E142" s="174"/>
      <x:c r="F142" s="174"/>
      <x:c r="G142" s="177"/>
      <x:c r="H142" s="177"/>
      <x:c r="I142" s="174"/>
      <x:c r="J142" s="178"/>
      <x:c r="K142" s="174"/>
      <x:c r="L142" s="174"/>
      <x:c r="M142" s="174"/>
      <x:c r="N142" s="174"/>
      <x:c r="O142" s="174"/>
      <x:c r="P142" s="174"/>
      <x:c r="Q142" s="174"/>
      <x:c r="R142" s="174"/>
    </x:row>
    <x:row r="143">
      <x:c r="A143" s="174"/>
      <x:c r="B143" s="174"/>
      <x:c r="C143" s="174"/>
      <x:c r="D143" s="174"/>
      <x:c r="E143" s="174"/>
      <x:c r="F143" s="174"/>
      <x:c r="G143" s="177"/>
      <x:c r="H143" s="177"/>
      <x:c r="I143" s="174"/>
      <x:c r="J143" s="178"/>
      <x:c r="K143" s="174"/>
      <x:c r="L143" s="174"/>
      <x:c r="M143" s="174"/>
      <x:c r="N143" s="174"/>
      <x:c r="O143" s="174"/>
      <x:c r="P143" s="174"/>
      <x:c r="Q143" s="174"/>
      <x:c r="R143" s="174"/>
    </x:row>
    <x:row r="144">
      <x:c r="A144" s="174"/>
      <x:c r="B144" s="174"/>
      <x:c r="C144" s="174"/>
      <x:c r="D144" s="174"/>
      <x:c r="E144" s="174"/>
      <x:c r="F144" s="174"/>
      <x:c r="G144" s="177"/>
      <x:c r="H144" s="177"/>
      <x:c r="I144" s="174"/>
      <x:c r="J144" s="178"/>
      <x:c r="K144" s="174"/>
      <x:c r="L144" s="174"/>
      <x:c r="M144" s="174"/>
      <x:c r="N144" s="174"/>
      <x:c r="O144" s="174"/>
      <x:c r="P144" s="174"/>
      <x:c r="Q144" s="174"/>
      <x:c r="R144" s="174"/>
    </x:row>
    <x:row r="145">
      <x:c r="A145" s="174"/>
      <x:c r="B145" s="174"/>
      <x:c r="C145" s="174"/>
      <x:c r="D145" s="174"/>
      <x:c r="E145" s="174"/>
      <x:c r="F145" s="174"/>
      <x:c r="G145" s="177"/>
      <x:c r="H145" s="177"/>
      <x:c r="I145" s="174"/>
      <x:c r="J145" s="178"/>
      <x:c r="K145" s="174"/>
      <x:c r="L145" s="174"/>
      <x:c r="M145" s="174"/>
      <x:c r="N145" s="174"/>
      <x:c r="O145" s="174"/>
      <x:c r="P145" s="174"/>
      <x:c r="Q145" s="174"/>
      <x:c r="R145" s="174"/>
    </x:row>
    <x:row r="146">
      <x:c r="A146" s="174"/>
      <x:c r="B146" s="174"/>
      <x:c r="C146" s="174"/>
      <x:c r="D146" s="174"/>
      <x:c r="E146" s="174"/>
      <x:c r="F146" s="174"/>
      <x:c r="G146" s="177"/>
      <x:c r="H146" s="177"/>
      <x:c r="I146" s="174"/>
      <x:c r="J146" s="178"/>
      <x:c r="K146" s="174"/>
      <x:c r="L146" s="174"/>
      <x:c r="M146" s="174"/>
      <x:c r="N146" s="174"/>
      <x:c r="O146" s="174"/>
      <x:c r="P146" s="174"/>
      <x:c r="Q146" s="174"/>
      <x:c r="R146" s="174"/>
    </x:row>
    <x:row r="147">
      <x:c r="A147" s="174"/>
      <x:c r="B147" s="174"/>
      <x:c r="C147" s="174"/>
      <x:c r="D147" s="174"/>
      <x:c r="E147" s="174"/>
      <x:c r="F147" s="174"/>
      <x:c r="G147" s="177"/>
      <x:c r="H147" s="177"/>
      <x:c r="I147" s="174"/>
      <x:c r="J147" s="178"/>
      <x:c r="K147" s="174"/>
      <x:c r="L147" s="174"/>
      <x:c r="M147" s="174"/>
      <x:c r="N147" s="174"/>
      <x:c r="O147" s="174"/>
      <x:c r="P147" s="174"/>
      <x:c r="Q147" s="174"/>
      <x:c r="R147" s="174"/>
    </x:row>
    <x:row r="148">
      <x:c r="A148" s="174"/>
      <x:c r="B148" s="174"/>
      <x:c r="C148" s="174"/>
      <x:c r="D148" s="174"/>
      <x:c r="E148" s="174"/>
      <x:c r="F148" s="174"/>
      <x:c r="G148" s="177"/>
      <x:c r="H148" s="177"/>
      <x:c r="I148" s="174"/>
      <x:c r="J148" s="178"/>
      <x:c r="K148" s="174"/>
      <x:c r="L148" s="174"/>
      <x:c r="M148" s="174"/>
      <x:c r="N148" s="174"/>
      <x:c r="O148" s="174"/>
      <x:c r="P148" s="174"/>
      <x:c r="Q148" s="174"/>
      <x:c r="R148" s="174"/>
    </x:row>
    <x:row r="149">
      <x:c r="A149" s="174"/>
      <x:c r="B149" s="174"/>
      <x:c r="C149" s="174"/>
      <x:c r="D149" s="174"/>
      <x:c r="E149" s="174"/>
      <x:c r="F149" s="174"/>
      <x:c r="G149" s="177"/>
      <x:c r="H149" s="177"/>
      <x:c r="I149" s="174"/>
      <x:c r="J149" s="178"/>
      <x:c r="K149" s="174"/>
      <x:c r="L149" s="174"/>
      <x:c r="M149" s="174"/>
      <x:c r="N149" s="174"/>
      <x:c r="O149" s="174"/>
      <x:c r="P149" s="174"/>
      <x:c r="Q149" s="174"/>
      <x:c r="R149" s="174"/>
    </x:row>
    <x:row r="150">
      <x:c r="A150" s="174"/>
      <x:c r="B150" s="174"/>
      <x:c r="C150" s="174"/>
      <x:c r="D150" s="174"/>
      <x:c r="E150" s="174"/>
      <x:c r="F150" s="174"/>
      <x:c r="G150" s="177"/>
      <x:c r="H150" s="177"/>
      <x:c r="I150" s="174"/>
      <x:c r="J150" s="178"/>
      <x:c r="K150" s="174"/>
      <x:c r="L150" s="174"/>
      <x:c r="M150" s="174"/>
      <x:c r="N150" s="174"/>
      <x:c r="O150" s="174"/>
      <x:c r="P150" s="174"/>
      <x:c r="Q150" s="174"/>
      <x:c r="R150" s="174"/>
    </x:row>
    <x:row r="151">
      <x:c r="A151" s="174"/>
      <x:c r="B151" s="174"/>
      <x:c r="C151" s="174"/>
      <x:c r="D151" s="174"/>
      <x:c r="E151" s="174"/>
      <x:c r="F151" s="174"/>
      <x:c r="G151" s="177"/>
      <x:c r="H151" s="177"/>
      <x:c r="I151" s="174"/>
      <x:c r="J151" s="178"/>
      <x:c r="K151" s="174"/>
      <x:c r="L151" s="174"/>
      <x:c r="M151" s="174"/>
      <x:c r="N151" s="174"/>
      <x:c r="O151" s="174"/>
      <x:c r="P151" s="174"/>
      <x:c r="Q151" s="174"/>
      <x:c r="R151" s="174"/>
    </x:row>
    <x:row r="152">
      <x:c r="A152" s="174"/>
      <x:c r="B152" s="174"/>
      <x:c r="C152" s="174"/>
      <x:c r="D152" s="174"/>
      <x:c r="E152" s="174"/>
      <x:c r="F152" s="174"/>
      <x:c r="G152" s="177"/>
      <x:c r="H152" s="177"/>
      <x:c r="I152" s="174"/>
      <x:c r="J152" s="178"/>
      <x:c r="K152" s="174"/>
      <x:c r="L152" s="174"/>
      <x:c r="M152" s="174"/>
      <x:c r="N152" s="174"/>
      <x:c r="O152" s="174"/>
      <x:c r="P152" s="174"/>
      <x:c r="Q152" s="174"/>
      <x:c r="R152" s="174"/>
    </x:row>
    <x:row r="153">
      <x:c r="A153" s="174"/>
      <x:c r="B153" s="174"/>
      <x:c r="C153" s="174"/>
      <x:c r="D153" s="174"/>
      <x:c r="E153" s="174"/>
      <x:c r="F153" s="174"/>
      <x:c r="G153" s="177"/>
      <x:c r="H153" s="177"/>
      <x:c r="I153" s="174"/>
      <x:c r="J153" s="178"/>
      <x:c r="K153" s="174"/>
      <x:c r="L153" s="174"/>
      <x:c r="M153" s="174"/>
      <x:c r="N153" s="174"/>
      <x:c r="O153" s="174"/>
      <x:c r="P153" s="174"/>
      <x:c r="Q153" s="174"/>
      <x:c r="R153" s="174"/>
    </x:row>
    <x:row r="154">
      <x:c r="A154" s="174"/>
      <x:c r="B154" s="174"/>
      <x:c r="C154" s="174"/>
      <x:c r="D154" s="174"/>
      <x:c r="E154" s="174"/>
      <x:c r="F154" s="174"/>
      <x:c r="G154" s="177"/>
      <x:c r="H154" s="177"/>
      <x:c r="I154" s="174"/>
      <x:c r="J154" s="178"/>
      <x:c r="K154" s="174"/>
      <x:c r="L154" s="174"/>
      <x:c r="M154" s="174"/>
      <x:c r="N154" s="174"/>
      <x:c r="O154" s="174"/>
      <x:c r="P154" s="174"/>
      <x:c r="Q154" s="174"/>
      <x:c r="R154" s="174"/>
    </x:row>
    <x:row r="155">
      <x:c r="A155" s="174"/>
      <x:c r="B155" s="174"/>
      <x:c r="C155" s="174"/>
      <x:c r="D155" s="174"/>
      <x:c r="E155" s="174"/>
      <x:c r="F155" s="174"/>
      <x:c r="G155" s="177"/>
      <x:c r="H155" s="177"/>
      <x:c r="I155" s="174"/>
      <x:c r="J155" s="178"/>
      <x:c r="K155" s="174"/>
      <x:c r="L155" s="174"/>
      <x:c r="M155" s="174"/>
      <x:c r="N155" s="174"/>
      <x:c r="O155" s="174"/>
      <x:c r="P155" s="174"/>
      <x:c r="Q155" s="174"/>
      <x:c r="R155" s="174"/>
    </x:row>
    <x:row r="156">
      <x:c r="A156" s="174"/>
      <x:c r="B156" s="174"/>
      <x:c r="C156" s="174"/>
      <x:c r="D156" s="174"/>
      <x:c r="E156" s="174"/>
      <x:c r="F156" s="174"/>
      <x:c r="G156" s="177"/>
      <x:c r="H156" s="177"/>
      <x:c r="I156" s="174"/>
      <x:c r="J156" s="178"/>
      <x:c r="K156" s="174"/>
      <x:c r="L156" s="174"/>
      <x:c r="M156" s="174"/>
      <x:c r="N156" s="174"/>
      <x:c r="O156" s="174"/>
      <x:c r="P156" s="174"/>
      <x:c r="Q156" s="174"/>
      <x:c r="R156" s="174"/>
    </x:row>
    <x:row r="157">
      <x:c r="A157" s="174"/>
      <x:c r="B157" s="174"/>
      <x:c r="C157" s="174"/>
      <x:c r="D157" s="174"/>
      <x:c r="E157" s="174"/>
      <x:c r="F157" s="174"/>
      <x:c r="G157" s="177"/>
      <x:c r="H157" s="177"/>
      <x:c r="I157" s="174"/>
      <x:c r="J157" s="178"/>
      <x:c r="K157" s="174"/>
      <x:c r="L157" s="174"/>
      <x:c r="M157" s="174"/>
      <x:c r="N157" s="174"/>
      <x:c r="O157" s="174"/>
      <x:c r="P157" s="174"/>
      <x:c r="Q157" s="174"/>
      <x:c r="R157" s="174"/>
    </x:row>
    <x:row r="158">
      <x:c r="A158" s="174"/>
      <x:c r="B158" s="174"/>
      <x:c r="C158" s="174"/>
      <x:c r="D158" s="174"/>
      <x:c r="E158" s="174"/>
      <x:c r="F158" s="174"/>
      <x:c r="G158" s="177"/>
      <x:c r="H158" s="177"/>
      <x:c r="I158" s="174"/>
      <x:c r="J158" s="178"/>
      <x:c r="K158" s="174"/>
      <x:c r="L158" s="174"/>
      <x:c r="M158" s="174"/>
      <x:c r="N158" s="174"/>
      <x:c r="O158" s="174"/>
      <x:c r="P158" s="174"/>
      <x:c r="Q158" s="174"/>
      <x:c r="R158" s="174"/>
    </x:row>
    <x:row r="159">
      <x:c r="A159" s="174"/>
      <x:c r="B159" s="174"/>
      <x:c r="C159" s="174"/>
      <x:c r="D159" s="174"/>
      <x:c r="E159" s="174"/>
      <x:c r="F159" s="174"/>
      <x:c r="G159" s="177"/>
      <x:c r="H159" s="177"/>
      <x:c r="I159" s="174"/>
      <x:c r="J159" s="178"/>
      <x:c r="K159" s="174"/>
      <x:c r="L159" s="174"/>
      <x:c r="M159" s="174"/>
      <x:c r="N159" s="174"/>
      <x:c r="O159" s="174"/>
      <x:c r="P159" s="174"/>
      <x:c r="Q159" s="174"/>
      <x:c r="R159" s="174"/>
    </x:row>
    <x:row r="160">
      <x:c r="A160" s="174"/>
      <x:c r="B160" s="174"/>
      <x:c r="C160" s="174"/>
      <x:c r="D160" s="174"/>
      <x:c r="E160" s="174"/>
      <x:c r="F160" s="174"/>
      <x:c r="G160" s="177"/>
      <x:c r="H160" s="177"/>
      <x:c r="I160" s="174"/>
      <x:c r="J160" s="178"/>
      <x:c r="K160" s="174"/>
      <x:c r="L160" s="174"/>
      <x:c r="M160" s="174"/>
      <x:c r="N160" s="174"/>
      <x:c r="O160" s="174"/>
      <x:c r="P160" s="174"/>
      <x:c r="Q160" s="174"/>
      <x:c r="R160" s="174"/>
    </x:row>
    <x:row r="161">
      <x:c r="A161" s="174"/>
      <x:c r="B161" s="174"/>
      <x:c r="C161" s="174"/>
      <x:c r="D161" s="174"/>
      <x:c r="E161" s="174"/>
      <x:c r="F161" s="174"/>
      <x:c r="G161" s="177"/>
      <x:c r="H161" s="177"/>
      <x:c r="I161" s="174"/>
      <x:c r="J161" s="178"/>
      <x:c r="K161" s="174"/>
      <x:c r="L161" s="174"/>
      <x:c r="M161" s="174"/>
      <x:c r="N161" s="174"/>
      <x:c r="O161" s="174"/>
      <x:c r="P161" s="174"/>
      <x:c r="Q161" s="174"/>
      <x:c r="R161" s="174"/>
    </x:row>
    <x:row r="162">
      <x:c r="A162" s="174"/>
      <x:c r="B162" s="174"/>
      <x:c r="C162" s="174"/>
      <x:c r="D162" s="174"/>
      <x:c r="E162" s="174"/>
      <x:c r="F162" s="174"/>
      <x:c r="G162" s="177"/>
      <x:c r="H162" s="177"/>
      <x:c r="I162" s="174"/>
      <x:c r="J162" s="178"/>
      <x:c r="K162" s="174"/>
      <x:c r="L162" s="174"/>
      <x:c r="M162" s="174"/>
      <x:c r="N162" s="174"/>
      <x:c r="O162" s="174"/>
      <x:c r="P162" s="174"/>
      <x:c r="Q162" s="174"/>
      <x:c r="R162" s="174"/>
    </x:row>
    <x:row r="163">
      <x:c r="A163" s="174"/>
      <x:c r="B163" s="174"/>
      <x:c r="C163" s="174"/>
      <x:c r="D163" s="174"/>
      <x:c r="E163" s="174"/>
      <x:c r="F163" s="174"/>
      <x:c r="G163" s="177"/>
      <x:c r="H163" s="177"/>
      <x:c r="I163" s="174"/>
      <x:c r="J163" s="178"/>
      <x:c r="K163" s="174"/>
      <x:c r="L163" s="174"/>
      <x:c r="M163" s="174"/>
      <x:c r="N163" s="174"/>
      <x:c r="O163" s="174"/>
      <x:c r="P163" s="174"/>
      <x:c r="Q163" s="174"/>
      <x:c r="R163" s="174"/>
    </x:row>
    <x:row r="164">
      <x:c r="A164" s="174"/>
      <x:c r="B164" s="174"/>
      <x:c r="C164" s="174"/>
      <x:c r="D164" s="174"/>
      <x:c r="E164" s="174"/>
      <x:c r="F164" s="174"/>
      <x:c r="G164" s="177"/>
      <x:c r="H164" s="177"/>
      <x:c r="I164" s="174"/>
      <x:c r="J164" s="178"/>
      <x:c r="K164" s="174"/>
      <x:c r="L164" s="174"/>
      <x:c r="M164" s="174"/>
      <x:c r="N164" s="174"/>
      <x:c r="O164" s="174"/>
      <x:c r="P164" s="174"/>
      <x:c r="Q164" s="174"/>
      <x:c r="R164" s="174"/>
    </x:row>
    <x:row r="165">
      <x:c r="A165" s="174"/>
      <x:c r="B165" s="174"/>
      <x:c r="C165" s="174"/>
      <x:c r="D165" s="174"/>
      <x:c r="E165" s="174"/>
      <x:c r="F165" s="174"/>
      <x:c r="G165" s="177"/>
      <x:c r="H165" s="177"/>
      <x:c r="I165" s="174"/>
      <x:c r="J165" s="178"/>
      <x:c r="K165" s="174"/>
      <x:c r="L165" s="174"/>
      <x:c r="M165" s="174"/>
      <x:c r="N165" s="174"/>
      <x:c r="O165" s="174"/>
      <x:c r="P165" s="174"/>
      <x:c r="Q165" s="174"/>
      <x:c r="R165" s="174"/>
    </x:row>
    <x:row r="166">
      <x:c r="A166" s="174"/>
      <x:c r="B166" s="174"/>
      <x:c r="C166" s="174"/>
      <x:c r="D166" s="174"/>
      <x:c r="E166" s="174"/>
      <x:c r="F166" s="174"/>
      <x:c r="G166" s="177"/>
      <x:c r="H166" s="177"/>
      <x:c r="I166" s="174"/>
      <x:c r="J166" s="178"/>
      <x:c r="K166" s="174"/>
      <x:c r="L166" s="174"/>
      <x:c r="M166" s="174"/>
      <x:c r="N166" s="174"/>
      <x:c r="O166" s="174"/>
      <x:c r="P166" s="174"/>
      <x:c r="Q166" s="174"/>
      <x:c r="R166" s="174"/>
    </x:row>
    <x:row r="167">
      <x:c r="A167" s="174"/>
      <x:c r="B167" s="174"/>
      <x:c r="C167" s="174"/>
      <x:c r="D167" s="174"/>
      <x:c r="E167" s="174"/>
      <x:c r="F167" s="174"/>
      <x:c r="G167" s="177"/>
      <x:c r="H167" s="177"/>
      <x:c r="I167" s="174"/>
      <x:c r="J167" s="178"/>
      <x:c r="K167" s="174"/>
      <x:c r="L167" s="174"/>
      <x:c r="M167" s="174"/>
      <x:c r="N167" s="174"/>
      <x:c r="O167" s="174"/>
      <x:c r="P167" s="174"/>
      <x:c r="Q167" s="174"/>
      <x:c r="R167" s="174"/>
    </x:row>
    <x:row r="168">
      <x:c r="A168" s="174"/>
      <x:c r="B168" s="174"/>
      <x:c r="C168" s="174"/>
      <x:c r="D168" s="174"/>
      <x:c r="E168" s="174"/>
      <x:c r="F168" s="174"/>
      <x:c r="G168" s="177"/>
      <x:c r="H168" s="177"/>
      <x:c r="I168" s="174"/>
      <x:c r="J168" s="178"/>
      <x:c r="K168" s="174"/>
      <x:c r="L168" s="174"/>
      <x:c r="M168" s="174"/>
      <x:c r="N168" s="174"/>
      <x:c r="O168" s="174"/>
      <x:c r="P168" s="174"/>
      <x:c r="Q168" s="174"/>
      <x:c r="R168" s="174"/>
    </x:row>
    <x:row r="169">
      <x:c r="A169" s="174"/>
      <x:c r="B169" s="174"/>
      <x:c r="C169" s="174"/>
      <x:c r="D169" s="174"/>
      <x:c r="E169" s="174"/>
      <x:c r="F169" s="174"/>
      <x:c r="G169" s="177"/>
      <x:c r="H169" s="177"/>
      <x:c r="I169" s="174"/>
      <x:c r="J169" s="178"/>
      <x:c r="K169" s="174"/>
      <x:c r="L169" s="174"/>
      <x:c r="M169" s="174"/>
      <x:c r="N169" s="174"/>
      <x:c r="O169" s="174"/>
      <x:c r="P169" s="174"/>
      <x:c r="Q169" s="174"/>
      <x:c r="R169" s="174"/>
    </x:row>
    <x:row r="170">
      <x:c r="A170" s="174"/>
      <x:c r="B170" s="174"/>
      <x:c r="C170" s="174"/>
      <x:c r="D170" s="174"/>
      <x:c r="E170" s="174"/>
      <x:c r="F170" s="174"/>
      <x:c r="G170" s="177"/>
      <x:c r="H170" s="177"/>
      <x:c r="I170" s="174"/>
      <x:c r="J170" s="178"/>
      <x:c r="K170" s="174"/>
      <x:c r="L170" s="174"/>
      <x:c r="M170" s="174"/>
      <x:c r="N170" s="174"/>
      <x:c r="O170" s="174"/>
      <x:c r="P170" s="174"/>
      <x:c r="Q170" s="174"/>
      <x:c r="R170" s="174"/>
    </x:row>
    <x:row r="171">
      <x:c r="A171" s="174"/>
      <x:c r="B171" s="174"/>
      <x:c r="C171" s="174"/>
      <x:c r="D171" s="174"/>
      <x:c r="E171" s="174"/>
      <x:c r="F171" s="174"/>
      <x:c r="G171" s="177"/>
      <x:c r="H171" s="177"/>
      <x:c r="I171" s="174"/>
      <x:c r="J171" s="178"/>
      <x:c r="K171" s="174"/>
      <x:c r="L171" s="174"/>
      <x:c r="M171" s="174"/>
      <x:c r="N171" s="174"/>
      <x:c r="O171" s="174"/>
      <x:c r="P171" s="174"/>
      <x:c r="Q171" s="174"/>
      <x:c r="R171" s="174"/>
    </x:row>
    <x:row r="172">
      <x:c r="A172" s="174"/>
      <x:c r="B172" s="174"/>
      <x:c r="C172" s="174"/>
      <x:c r="D172" s="174"/>
      <x:c r="E172" s="174"/>
      <x:c r="F172" s="174"/>
      <x:c r="G172" s="177"/>
      <x:c r="H172" s="177"/>
      <x:c r="I172" s="174"/>
      <x:c r="J172" s="178"/>
      <x:c r="K172" s="174"/>
      <x:c r="L172" s="174"/>
      <x:c r="M172" s="174"/>
      <x:c r="N172" s="174"/>
      <x:c r="O172" s="174"/>
      <x:c r="P172" s="174"/>
      <x:c r="Q172" s="174"/>
      <x:c r="R172" s="174"/>
    </x:row>
    <x:row r="173">
      <x:c r="A173" s="174"/>
      <x:c r="B173" s="174"/>
      <x:c r="C173" s="174"/>
      <x:c r="D173" s="174"/>
      <x:c r="E173" s="174"/>
      <x:c r="F173" s="174"/>
      <x:c r="G173" s="177"/>
      <x:c r="H173" s="177"/>
      <x:c r="I173" s="174"/>
      <x:c r="J173" s="178"/>
      <x:c r="K173" s="174"/>
      <x:c r="L173" s="174"/>
      <x:c r="M173" s="174"/>
      <x:c r="N173" s="174"/>
      <x:c r="O173" s="174"/>
      <x:c r="P173" s="174"/>
      <x:c r="Q173" s="174"/>
      <x:c r="R173" s="174"/>
    </x:row>
    <x:row r="174">
      <x:c r="A174" s="174"/>
      <x:c r="B174" s="174"/>
      <x:c r="C174" s="174"/>
      <x:c r="D174" s="174"/>
      <x:c r="E174" s="174"/>
      <x:c r="F174" s="174"/>
      <x:c r="G174" s="177"/>
      <x:c r="H174" s="177"/>
      <x:c r="I174" s="174"/>
      <x:c r="J174" s="178"/>
      <x:c r="K174" s="174"/>
      <x:c r="L174" s="174"/>
      <x:c r="M174" s="174"/>
      <x:c r="N174" s="174"/>
      <x:c r="O174" s="174"/>
      <x:c r="P174" s="174"/>
      <x:c r="Q174" s="174"/>
      <x:c r="R174" s="174"/>
    </x:row>
    <x:row r="175">
      <x:c r="A175" s="174"/>
      <x:c r="B175" s="174"/>
      <x:c r="C175" s="174"/>
      <x:c r="D175" s="174"/>
      <x:c r="E175" s="174"/>
      <x:c r="F175" s="174"/>
      <x:c r="G175" s="177"/>
      <x:c r="H175" s="177"/>
      <x:c r="I175" s="174"/>
      <x:c r="J175" s="178"/>
      <x:c r="K175" s="174"/>
      <x:c r="L175" s="174"/>
      <x:c r="M175" s="174"/>
      <x:c r="N175" s="174"/>
      <x:c r="O175" s="174"/>
      <x:c r="P175" s="174"/>
      <x:c r="Q175" s="174"/>
      <x:c r="R175" s="174"/>
    </x:row>
    <x:row r="176">
      <x:c r="A176" s="174"/>
      <x:c r="B176" s="174"/>
      <x:c r="C176" s="174"/>
      <x:c r="D176" s="174"/>
      <x:c r="E176" s="174"/>
      <x:c r="F176" s="174"/>
      <x:c r="G176" s="177"/>
      <x:c r="H176" s="177"/>
      <x:c r="I176" s="174"/>
      <x:c r="J176" s="178"/>
      <x:c r="K176" s="174"/>
      <x:c r="L176" s="174"/>
      <x:c r="M176" s="174"/>
      <x:c r="N176" s="174"/>
      <x:c r="O176" s="174"/>
      <x:c r="P176" s="174"/>
      <x:c r="Q176" s="174"/>
      <x:c r="R176" s="174"/>
    </x:row>
    <x:row r="177">
      <x:c r="A177" s="174"/>
      <x:c r="B177" s="174"/>
      <x:c r="C177" s="174"/>
      <x:c r="D177" s="174"/>
      <x:c r="E177" s="174"/>
      <x:c r="F177" s="174"/>
      <x:c r="G177" s="177"/>
      <x:c r="H177" s="177"/>
      <x:c r="I177" s="174"/>
      <x:c r="J177" s="178"/>
      <x:c r="K177" s="174"/>
      <x:c r="L177" s="174"/>
      <x:c r="M177" s="174"/>
      <x:c r="N177" s="174"/>
      <x:c r="O177" s="174"/>
      <x:c r="P177" s="174"/>
      <x:c r="Q177" s="174"/>
      <x:c r="R177" s="174"/>
    </x:row>
    <x:row r="178">
      <x:c r="A178" s="174"/>
      <x:c r="B178" s="174"/>
      <x:c r="C178" s="174"/>
      <x:c r="D178" s="174"/>
      <x:c r="E178" s="174"/>
      <x:c r="F178" s="174"/>
      <x:c r="G178" s="177"/>
      <x:c r="H178" s="177"/>
      <x:c r="I178" s="174"/>
      <x:c r="J178" s="178"/>
      <x:c r="K178" s="174"/>
      <x:c r="L178" s="174"/>
      <x:c r="M178" s="174"/>
      <x:c r="N178" s="174"/>
      <x:c r="O178" s="174"/>
      <x:c r="P178" s="174"/>
      <x:c r="Q178" s="174"/>
      <x:c r="R178" s="174"/>
    </x:row>
    <x:row r="179">
      <x:c r="A179" s="174"/>
      <x:c r="B179" s="174"/>
      <x:c r="C179" s="174"/>
      <x:c r="D179" s="174"/>
      <x:c r="E179" s="174"/>
      <x:c r="F179" s="174"/>
      <x:c r="G179" s="177"/>
      <x:c r="H179" s="177"/>
      <x:c r="I179" s="174"/>
      <x:c r="J179" s="178"/>
      <x:c r="K179" s="174"/>
      <x:c r="L179" s="174"/>
      <x:c r="M179" s="174"/>
      <x:c r="N179" s="174"/>
      <x:c r="O179" s="174"/>
      <x:c r="P179" s="174"/>
      <x:c r="Q179" s="174"/>
      <x:c r="R179" s="174"/>
    </x:row>
    <x:row r="180">
      <x:c r="A180" s="174"/>
      <x:c r="B180" s="174"/>
      <x:c r="C180" s="174"/>
      <x:c r="D180" s="174"/>
      <x:c r="E180" s="174"/>
      <x:c r="F180" s="174"/>
      <x:c r="G180" s="177"/>
      <x:c r="H180" s="177"/>
      <x:c r="I180" s="174"/>
      <x:c r="J180" s="178"/>
      <x:c r="K180" s="174"/>
      <x:c r="L180" s="174"/>
      <x:c r="M180" s="174"/>
      <x:c r="N180" s="174"/>
      <x:c r="O180" s="174"/>
      <x:c r="P180" s="174"/>
      <x:c r="Q180" s="174"/>
      <x:c r="R180" s="174"/>
    </x:row>
    <x:row r="181">
      <x:c r="A181" s="174"/>
      <x:c r="B181" s="174"/>
      <x:c r="C181" s="174"/>
      <x:c r="D181" s="174"/>
      <x:c r="E181" s="174"/>
      <x:c r="F181" s="174"/>
      <x:c r="G181" s="177"/>
      <x:c r="H181" s="177"/>
      <x:c r="I181" s="174"/>
      <x:c r="J181" s="178"/>
      <x:c r="K181" s="174"/>
      <x:c r="L181" s="174"/>
      <x:c r="M181" s="174"/>
      <x:c r="N181" s="174"/>
      <x:c r="O181" s="174"/>
      <x:c r="P181" s="174"/>
      <x:c r="Q181" s="174"/>
      <x:c r="R181" s="174"/>
    </x:row>
    <x:row r="182">
      <x:c r="A182" s="174"/>
      <x:c r="B182" s="174"/>
      <x:c r="C182" s="174"/>
      <x:c r="D182" s="174"/>
      <x:c r="E182" s="174"/>
      <x:c r="F182" s="174"/>
      <x:c r="G182" s="177"/>
      <x:c r="H182" s="177"/>
      <x:c r="I182" s="174"/>
      <x:c r="J182" s="178"/>
      <x:c r="K182" s="174"/>
      <x:c r="L182" s="174"/>
      <x:c r="M182" s="174"/>
      <x:c r="N182" s="174"/>
      <x:c r="O182" s="174"/>
      <x:c r="P182" s="174"/>
      <x:c r="Q182" s="174"/>
      <x:c r="R182" s="174"/>
    </x:row>
    <x:row r="183">
      <x:c r="A183" s="174"/>
      <x:c r="B183" s="174"/>
      <x:c r="C183" s="174"/>
      <x:c r="D183" s="174"/>
      <x:c r="E183" s="174"/>
      <x:c r="F183" s="174"/>
      <x:c r="G183" s="177"/>
      <x:c r="H183" s="177"/>
      <x:c r="I183" s="174"/>
      <x:c r="J183" s="178"/>
      <x:c r="K183" s="174"/>
      <x:c r="L183" s="174"/>
      <x:c r="M183" s="174"/>
      <x:c r="N183" s="174"/>
      <x:c r="O183" s="174"/>
      <x:c r="P183" s="174"/>
      <x:c r="Q183" s="174"/>
      <x:c r="R183" s="174"/>
    </x:row>
    <x:row r="184">
      <x:c r="A184" s="174"/>
      <x:c r="B184" s="174"/>
      <x:c r="C184" s="174"/>
      <x:c r="D184" s="174"/>
      <x:c r="E184" s="174"/>
      <x:c r="F184" s="174"/>
      <x:c r="G184" s="177"/>
      <x:c r="H184" s="177"/>
      <x:c r="I184" s="174"/>
      <x:c r="J184" s="178"/>
      <x:c r="K184" s="174"/>
      <x:c r="L184" s="174"/>
      <x:c r="M184" s="174"/>
      <x:c r="N184" s="174"/>
      <x:c r="O184" s="174"/>
      <x:c r="P184" s="174"/>
      <x:c r="Q184" s="174"/>
      <x:c r="R184" s="174"/>
    </x:row>
    <x:row r="185">
      <x:c r="A185" s="174"/>
      <x:c r="B185" s="174"/>
      <x:c r="C185" s="174"/>
      <x:c r="D185" s="174"/>
      <x:c r="E185" s="174"/>
      <x:c r="F185" s="174"/>
      <x:c r="G185" s="177"/>
      <x:c r="H185" s="177"/>
      <x:c r="I185" s="174"/>
      <x:c r="J185" s="178"/>
      <x:c r="K185" s="174"/>
      <x:c r="L185" s="174"/>
      <x:c r="M185" s="174"/>
      <x:c r="N185" s="174"/>
      <x:c r="O185" s="174"/>
      <x:c r="P185" s="174"/>
      <x:c r="Q185" s="174"/>
      <x:c r="R185" s="174"/>
    </x:row>
    <x:row r="186">
      <x:c r="A186" s="174"/>
      <x:c r="B186" s="174"/>
      <x:c r="C186" s="174"/>
      <x:c r="D186" s="174"/>
      <x:c r="E186" s="174"/>
      <x:c r="F186" s="174"/>
      <x:c r="G186" s="177"/>
      <x:c r="H186" s="177"/>
      <x:c r="I186" s="174"/>
      <x:c r="J186" s="178"/>
      <x:c r="K186" s="174"/>
      <x:c r="L186" s="174"/>
      <x:c r="M186" s="174"/>
      <x:c r="N186" s="174"/>
      <x:c r="O186" s="174"/>
      <x:c r="P186" s="174"/>
      <x:c r="Q186" s="174"/>
      <x:c r="R186" s="174"/>
    </x:row>
    <x:row r="187">
      <x:c r="A187" s="174"/>
      <x:c r="B187" s="174"/>
      <x:c r="C187" s="174"/>
      <x:c r="D187" s="174"/>
      <x:c r="E187" s="174"/>
      <x:c r="F187" s="174"/>
      <x:c r="G187" s="177"/>
      <x:c r="H187" s="177"/>
      <x:c r="I187" s="174"/>
      <x:c r="J187" s="178"/>
      <x:c r="K187" s="174"/>
      <x:c r="L187" s="174"/>
      <x:c r="M187" s="174"/>
      <x:c r="N187" s="174"/>
      <x:c r="O187" s="174"/>
      <x:c r="P187" s="174"/>
      <x:c r="Q187" s="174"/>
      <x:c r="R187" s="174"/>
    </x:row>
    <x:row r="188">
      <x:c r="A188" s="174"/>
      <x:c r="B188" s="174"/>
      <x:c r="C188" s="174"/>
      <x:c r="D188" s="174"/>
      <x:c r="E188" s="174"/>
      <x:c r="F188" s="174"/>
      <x:c r="G188" s="177"/>
      <x:c r="H188" s="177"/>
      <x:c r="I188" s="174"/>
      <x:c r="J188" s="178"/>
      <x:c r="K188" s="174"/>
      <x:c r="L188" s="174"/>
      <x:c r="M188" s="174"/>
      <x:c r="N188" s="174"/>
      <x:c r="O188" s="174"/>
      <x:c r="P188" s="174"/>
      <x:c r="Q188" s="174"/>
      <x:c r="R188" s="174"/>
    </x:row>
    <x:row r="189">
      <x:c r="A189" s="174"/>
      <x:c r="B189" s="174"/>
      <x:c r="C189" s="174"/>
      <x:c r="D189" s="174"/>
      <x:c r="E189" s="174"/>
      <x:c r="F189" s="174"/>
      <x:c r="G189" s="177"/>
      <x:c r="H189" s="177"/>
      <x:c r="I189" s="174"/>
      <x:c r="J189" s="178"/>
      <x:c r="K189" s="174"/>
      <x:c r="L189" s="174"/>
      <x:c r="M189" s="174"/>
      <x:c r="N189" s="174"/>
      <x:c r="O189" s="174"/>
      <x:c r="P189" s="174"/>
      <x:c r="Q189" s="174"/>
      <x:c r="R189" s="174"/>
    </x:row>
    <x:row r="190">
      <x:c r="A190" s="174"/>
      <x:c r="B190" s="174"/>
      <x:c r="C190" s="174"/>
      <x:c r="D190" s="174"/>
      <x:c r="E190" s="174"/>
      <x:c r="F190" s="174"/>
      <x:c r="G190" s="177"/>
      <x:c r="H190" s="177"/>
      <x:c r="I190" s="174"/>
      <x:c r="J190" s="178"/>
      <x:c r="K190" s="174"/>
      <x:c r="L190" s="174"/>
      <x:c r="M190" s="174"/>
      <x:c r="N190" s="174"/>
      <x:c r="O190" s="174"/>
      <x:c r="P190" s="174"/>
      <x:c r="Q190" s="174"/>
      <x:c r="R190" s="174"/>
    </x:row>
    <x:row r="191">
      <x:c r="A191" s="174"/>
      <x:c r="B191" s="174"/>
      <x:c r="C191" s="174"/>
      <x:c r="D191" s="174"/>
      <x:c r="E191" s="174"/>
      <x:c r="F191" s="174"/>
      <x:c r="G191" s="177"/>
      <x:c r="H191" s="177"/>
      <x:c r="I191" s="174"/>
      <x:c r="J191" s="178"/>
      <x:c r="K191" s="174"/>
      <x:c r="L191" s="174"/>
      <x:c r="M191" s="174"/>
      <x:c r="N191" s="174"/>
      <x:c r="O191" s="174"/>
      <x:c r="P191" s="174"/>
      <x:c r="Q191" s="174"/>
      <x:c r="R191" s="174"/>
    </x:row>
    <x:row r="192">
      <x:c r="A192" s="174"/>
      <x:c r="B192" s="174"/>
      <x:c r="C192" s="174"/>
      <x:c r="D192" s="174"/>
      <x:c r="E192" s="174"/>
      <x:c r="F192" s="174"/>
      <x:c r="G192" s="177"/>
      <x:c r="H192" s="177"/>
      <x:c r="I192" s="174"/>
      <x:c r="J192" s="178"/>
      <x:c r="K192" s="174"/>
      <x:c r="L192" s="174"/>
      <x:c r="M192" s="174"/>
      <x:c r="N192" s="174"/>
      <x:c r="O192" s="174"/>
      <x:c r="P192" s="174"/>
      <x:c r="Q192" s="174"/>
      <x:c r="R192" s="174"/>
    </x:row>
    <x:row r="193">
      <x:c r="A193" s="174"/>
      <x:c r="B193" s="174"/>
      <x:c r="C193" s="174"/>
      <x:c r="D193" s="174"/>
      <x:c r="E193" s="174"/>
      <x:c r="F193" s="174"/>
      <x:c r="G193" s="177"/>
      <x:c r="H193" s="177"/>
      <x:c r="I193" s="174"/>
      <x:c r="J193" s="178"/>
      <x:c r="K193" s="174"/>
      <x:c r="L193" s="174"/>
      <x:c r="M193" s="174"/>
      <x:c r="N193" s="174"/>
      <x:c r="O193" s="174"/>
      <x:c r="P193" s="174"/>
      <x:c r="Q193" s="174"/>
      <x:c r="R193" s="174"/>
    </x:row>
    <x:row r="194">
      <x:c r="A194" s="174"/>
      <x:c r="B194" s="174"/>
      <x:c r="C194" s="174"/>
      <x:c r="D194" s="174"/>
      <x:c r="E194" s="174"/>
      <x:c r="F194" s="174"/>
      <x:c r="G194" s="177"/>
      <x:c r="H194" s="177"/>
      <x:c r="I194" s="174"/>
      <x:c r="J194" s="178"/>
      <x:c r="K194" s="174"/>
      <x:c r="L194" s="174"/>
      <x:c r="M194" s="174"/>
      <x:c r="N194" s="174"/>
      <x:c r="O194" s="174"/>
      <x:c r="P194" s="174"/>
      <x:c r="Q194" s="174"/>
      <x:c r="R194" s="174"/>
    </x:row>
    <x:row r="195">
      <x:c r="A195" s="174"/>
      <x:c r="B195" s="174"/>
      <x:c r="C195" s="174"/>
      <x:c r="D195" s="174"/>
      <x:c r="E195" s="174"/>
      <x:c r="F195" s="174"/>
      <x:c r="G195" s="177"/>
      <x:c r="H195" s="177"/>
      <x:c r="I195" s="174"/>
      <x:c r="J195" s="178"/>
      <x:c r="K195" s="174"/>
      <x:c r="L195" s="174"/>
      <x:c r="M195" s="174"/>
      <x:c r="N195" s="174"/>
      <x:c r="O195" s="174"/>
      <x:c r="P195" s="174"/>
      <x:c r="Q195" s="174"/>
      <x:c r="R195" s="174"/>
    </x:row>
    <x:row r="196">
      <x:c r="A196" s="174"/>
      <x:c r="B196" s="174"/>
      <x:c r="C196" s="174"/>
      <x:c r="D196" s="174"/>
      <x:c r="E196" s="174"/>
      <x:c r="F196" s="174"/>
      <x:c r="G196" s="177"/>
      <x:c r="H196" s="177"/>
      <x:c r="I196" s="174"/>
      <x:c r="J196" s="178"/>
      <x:c r="K196" s="174"/>
      <x:c r="L196" s="174"/>
      <x:c r="M196" s="174"/>
      <x:c r="N196" s="174"/>
      <x:c r="O196" s="174"/>
      <x:c r="P196" s="174"/>
      <x:c r="Q196" s="174"/>
      <x:c r="R196" s="174"/>
    </x:row>
    <x:row r="197">
      <x:c r="A197" s="174"/>
      <x:c r="B197" s="174"/>
      <x:c r="C197" s="174"/>
      <x:c r="D197" s="174"/>
      <x:c r="E197" s="174"/>
      <x:c r="F197" s="174"/>
      <x:c r="G197" s="177"/>
      <x:c r="H197" s="177"/>
      <x:c r="I197" s="174"/>
      <x:c r="J197" s="178"/>
      <x:c r="K197" s="174"/>
      <x:c r="L197" s="174"/>
      <x:c r="M197" s="174"/>
      <x:c r="N197" s="174"/>
      <x:c r="O197" s="174"/>
      <x:c r="P197" s="174"/>
      <x:c r="Q197" s="174"/>
      <x:c r="R197" s="174"/>
    </x:row>
    <x:row r="198">
      <x:c r="A198" s="174"/>
      <x:c r="B198" s="174"/>
      <x:c r="C198" s="174"/>
      <x:c r="D198" s="174"/>
      <x:c r="E198" s="174"/>
      <x:c r="F198" s="174"/>
      <x:c r="G198" s="177"/>
      <x:c r="H198" s="177"/>
      <x:c r="I198" s="174"/>
      <x:c r="J198" s="178"/>
      <x:c r="K198" s="174"/>
      <x:c r="L198" s="174"/>
      <x:c r="M198" s="174"/>
      <x:c r="N198" s="174"/>
      <x:c r="O198" s="174"/>
      <x:c r="P198" s="174"/>
      <x:c r="Q198" s="174"/>
      <x:c r="R198" s="174"/>
    </x:row>
    <x:row r="199">
      <x:c r="A199" s="174"/>
      <x:c r="B199" s="174"/>
      <x:c r="C199" s="174"/>
      <x:c r="D199" s="174"/>
      <x:c r="E199" s="174"/>
      <x:c r="F199" s="174"/>
      <x:c r="G199" s="177"/>
      <x:c r="H199" s="177"/>
      <x:c r="I199" s="174"/>
      <x:c r="J199" s="178"/>
      <x:c r="K199" s="174"/>
      <x:c r="L199" s="174"/>
      <x:c r="M199" s="174"/>
      <x:c r="N199" s="174"/>
      <x:c r="O199" s="174"/>
      <x:c r="P199" s="174"/>
      <x:c r="Q199" s="174"/>
      <x:c r="R199" s="174"/>
    </x:row>
    <x:row r="200">
      <x:c r="A200" s="174"/>
      <x:c r="B200" s="174"/>
      <x:c r="C200" s="174"/>
      <x:c r="D200" s="174"/>
      <x:c r="E200" s="174"/>
      <x:c r="F200" s="174"/>
      <x:c r="G200" s="177"/>
      <x:c r="H200" s="177"/>
      <x:c r="I200" s="174"/>
      <x:c r="J200" s="178"/>
      <x:c r="K200" s="174"/>
      <x:c r="L200" s="174"/>
      <x:c r="M200" s="174"/>
      <x:c r="N200" s="174"/>
      <x:c r="O200" s="174"/>
      <x:c r="P200" s="174"/>
      <x:c r="Q200" s="174"/>
      <x:c r="R200" s="174"/>
    </x:row>
    <x:row r="201">
      <x:c r="A201" s="174"/>
      <x:c r="B201" s="174"/>
      <x:c r="C201" s="174"/>
      <x:c r="D201" s="174"/>
      <x:c r="E201" s="174"/>
      <x:c r="F201" s="174"/>
      <x:c r="G201" s="177"/>
      <x:c r="H201" s="177"/>
      <x:c r="I201" s="174"/>
      <x:c r="J201" s="178"/>
      <x:c r="K201" s="174"/>
      <x:c r="L201" s="174"/>
      <x:c r="M201" s="174"/>
      <x:c r="N201" s="174"/>
      <x:c r="O201" s="174"/>
      <x:c r="P201" s="174"/>
      <x:c r="Q201" s="174"/>
      <x:c r="R201" s="174"/>
    </x:row>
    <x:row r="202">
      <x:c r="A202" s="174"/>
      <x:c r="B202" s="174"/>
      <x:c r="C202" s="174"/>
      <x:c r="D202" s="174"/>
      <x:c r="E202" s="174"/>
      <x:c r="F202" s="174"/>
      <x:c r="G202" s="177"/>
      <x:c r="H202" s="177"/>
      <x:c r="I202" s="174"/>
      <x:c r="J202" s="178"/>
      <x:c r="K202" s="174"/>
      <x:c r="L202" s="174"/>
      <x:c r="M202" s="174"/>
      <x:c r="N202" s="174"/>
      <x:c r="O202" s="174"/>
      <x:c r="P202" s="174"/>
      <x:c r="Q202" s="174"/>
      <x:c r="R202" s="174"/>
    </x:row>
    <x:row r="203">
      <x:c r="A203" s="174"/>
      <x:c r="B203" s="174"/>
      <x:c r="C203" s="174"/>
      <x:c r="D203" s="174"/>
      <x:c r="E203" s="174"/>
      <x:c r="F203" s="174"/>
      <x:c r="G203" s="177"/>
      <x:c r="H203" s="177"/>
      <x:c r="I203" s="174"/>
      <x:c r="J203" s="178"/>
      <x:c r="K203" s="174"/>
      <x:c r="L203" s="174"/>
      <x:c r="M203" s="174"/>
      <x:c r="N203" s="174"/>
      <x:c r="O203" s="174"/>
      <x:c r="P203" s="174"/>
      <x:c r="Q203" s="174"/>
      <x:c r="R203" s="174"/>
    </x:row>
    <x:row r="204">
      <x:c r="A204" s="174"/>
      <x:c r="B204" s="174"/>
      <x:c r="C204" s="174"/>
      <x:c r="D204" s="174"/>
      <x:c r="E204" s="174"/>
      <x:c r="F204" s="174"/>
      <x:c r="G204" s="177"/>
      <x:c r="H204" s="177"/>
      <x:c r="I204" s="174"/>
      <x:c r="J204" s="178"/>
      <x:c r="K204" s="174"/>
      <x:c r="L204" s="174"/>
      <x:c r="M204" s="174"/>
      <x:c r="N204" s="174"/>
      <x:c r="O204" s="174"/>
      <x:c r="P204" s="174"/>
      <x:c r="Q204" s="174"/>
      <x:c r="R204" s="174"/>
    </x:row>
    <x:row r="205">
      <x:c r="A205" s="174"/>
      <x:c r="B205" s="174"/>
      <x:c r="C205" s="174"/>
      <x:c r="D205" s="174"/>
      <x:c r="E205" s="174"/>
      <x:c r="F205" s="174"/>
      <x:c r="G205" s="177"/>
      <x:c r="H205" s="177"/>
      <x:c r="I205" s="174"/>
      <x:c r="J205" s="178"/>
      <x:c r="K205" s="174"/>
      <x:c r="L205" s="174"/>
      <x:c r="M205" s="174"/>
      <x:c r="N205" s="174"/>
      <x:c r="O205" s="174"/>
      <x:c r="P205" s="174"/>
      <x:c r="Q205" s="174"/>
      <x:c r="R205" s="174"/>
    </x:row>
    <x:row r="206">
      <x:c r="A206" s="174"/>
      <x:c r="B206" s="174"/>
      <x:c r="C206" s="174"/>
      <x:c r="D206" s="174"/>
      <x:c r="E206" s="174"/>
      <x:c r="F206" s="174"/>
      <x:c r="G206" s="177"/>
      <x:c r="H206" s="177"/>
      <x:c r="I206" s="174"/>
      <x:c r="J206" s="178"/>
      <x:c r="K206" s="174"/>
      <x:c r="L206" s="174"/>
      <x:c r="M206" s="174"/>
      <x:c r="N206" s="174"/>
      <x:c r="O206" s="174"/>
      <x:c r="P206" s="174"/>
      <x:c r="Q206" s="174"/>
      <x:c r="R206" s="174"/>
    </x:row>
    <x:row r="207">
      <x:c r="A207" s="174"/>
      <x:c r="B207" s="174"/>
      <x:c r="C207" s="174"/>
      <x:c r="D207" s="174"/>
      <x:c r="E207" s="174"/>
      <x:c r="F207" s="174"/>
      <x:c r="G207" s="177"/>
      <x:c r="H207" s="177"/>
      <x:c r="I207" s="174"/>
      <x:c r="J207" s="178"/>
      <x:c r="K207" s="174"/>
      <x:c r="L207" s="174"/>
      <x:c r="M207" s="174"/>
      <x:c r="N207" s="174"/>
      <x:c r="O207" s="174"/>
      <x:c r="P207" s="174"/>
      <x:c r="Q207" s="174"/>
      <x:c r="R207" s="174"/>
    </x:row>
    <x:row r="208">
      <x:c r="A208" s="174"/>
      <x:c r="B208" s="174"/>
      <x:c r="C208" s="174"/>
      <x:c r="D208" s="174"/>
      <x:c r="E208" s="174"/>
      <x:c r="F208" s="174"/>
      <x:c r="G208" s="177"/>
      <x:c r="H208" s="177"/>
      <x:c r="I208" s="174"/>
      <x:c r="J208" s="178"/>
      <x:c r="K208" s="174"/>
      <x:c r="L208" s="174"/>
      <x:c r="M208" s="174"/>
      <x:c r="N208" s="174"/>
      <x:c r="O208" s="174"/>
      <x:c r="P208" s="174"/>
      <x:c r="Q208" s="174"/>
      <x:c r="R208" s="174"/>
    </x:row>
    <x:row r="209">
      <x:c r="A209" s="174"/>
      <x:c r="B209" s="174"/>
      <x:c r="C209" s="174"/>
      <x:c r="D209" s="174"/>
      <x:c r="E209" s="174"/>
      <x:c r="F209" s="174"/>
      <x:c r="G209" s="177"/>
      <x:c r="H209" s="177"/>
      <x:c r="I209" s="174"/>
      <x:c r="J209" s="178"/>
      <x:c r="K209" s="174"/>
      <x:c r="L209" s="174"/>
      <x:c r="M209" s="174"/>
      <x:c r="N209" s="174"/>
      <x:c r="O209" s="174"/>
      <x:c r="P209" s="174"/>
      <x:c r="Q209" s="174"/>
      <x:c r="R209" s="174"/>
    </x:row>
    <x:row r="210">
      <x:c r="A210" s="174"/>
      <x:c r="B210" s="174"/>
      <x:c r="C210" s="174"/>
      <x:c r="D210" s="174"/>
      <x:c r="E210" s="174"/>
      <x:c r="F210" s="174"/>
      <x:c r="G210" s="177"/>
      <x:c r="H210" s="177"/>
      <x:c r="I210" s="174"/>
      <x:c r="J210" s="178"/>
      <x:c r="K210" s="174"/>
      <x:c r="L210" s="174"/>
      <x:c r="M210" s="174"/>
      <x:c r="N210" s="174"/>
      <x:c r="O210" s="174"/>
      <x:c r="P210" s="174"/>
      <x:c r="Q210" s="174"/>
      <x:c r="R210" s="174"/>
    </x:row>
    <x:row r="211">
      <x:c r="A211" s="174"/>
      <x:c r="B211" s="174"/>
      <x:c r="C211" s="174"/>
      <x:c r="D211" s="174"/>
      <x:c r="E211" s="174"/>
      <x:c r="F211" s="174"/>
      <x:c r="G211" s="177"/>
      <x:c r="H211" s="177"/>
      <x:c r="I211" s="174"/>
      <x:c r="J211" s="178"/>
      <x:c r="K211" s="174"/>
      <x:c r="L211" s="174"/>
      <x:c r="M211" s="174"/>
      <x:c r="N211" s="174"/>
      <x:c r="O211" s="174"/>
      <x:c r="P211" s="174"/>
      <x:c r="Q211" s="174"/>
      <x:c r="R211" s="174"/>
    </x:row>
    <x:row r="212">
      <x:c r="A212" s="174"/>
      <x:c r="B212" s="174"/>
      <x:c r="C212" s="174"/>
      <x:c r="D212" s="174"/>
      <x:c r="E212" s="174"/>
      <x:c r="F212" s="174"/>
      <x:c r="G212" s="177"/>
      <x:c r="H212" s="177"/>
      <x:c r="I212" s="174"/>
      <x:c r="J212" s="178"/>
      <x:c r="K212" s="174"/>
      <x:c r="L212" s="174"/>
      <x:c r="M212" s="174"/>
      <x:c r="N212" s="174"/>
      <x:c r="O212" s="174"/>
      <x:c r="P212" s="174"/>
      <x:c r="Q212" s="174"/>
      <x:c r="R212" s="174"/>
    </x:row>
    <x:row r="213">
      <x:c r="A213" s="174"/>
      <x:c r="B213" s="174"/>
      <x:c r="C213" s="174"/>
      <x:c r="D213" s="174"/>
      <x:c r="E213" s="174"/>
      <x:c r="F213" s="174"/>
      <x:c r="G213" s="177"/>
      <x:c r="H213" s="177"/>
      <x:c r="I213" s="174"/>
      <x:c r="J213" s="178"/>
      <x:c r="K213" s="174"/>
      <x:c r="L213" s="174"/>
      <x:c r="M213" s="174"/>
      <x:c r="N213" s="174"/>
      <x:c r="O213" s="174"/>
      <x:c r="P213" s="174"/>
      <x:c r="Q213" s="174"/>
      <x:c r="R213" s="174"/>
    </x:row>
    <x:row r="214">
      <x:c r="A214" s="174"/>
      <x:c r="B214" s="174"/>
      <x:c r="C214" s="174"/>
      <x:c r="D214" s="174"/>
      <x:c r="E214" s="174"/>
      <x:c r="F214" s="174"/>
      <x:c r="G214" s="177"/>
      <x:c r="H214" s="177"/>
      <x:c r="I214" s="174"/>
      <x:c r="J214" s="178"/>
      <x:c r="K214" s="174"/>
      <x:c r="L214" s="174"/>
      <x:c r="M214" s="174"/>
      <x:c r="N214" s="174"/>
      <x:c r="O214" s="174"/>
      <x:c r="P214" s="174"/>
      <x:c r="Q214" s="174"/>
      <x:c r="R214" s="174"/>
    </x:row>
    <x:row r="215">
      <x:c r="A215" s="174"/>
      <x:c r="B215" s="174"/>
      <x:c r="C215" s="174"/>
      <x:c r="D215" s="174"/>
      <x:c r="E215" s="174"/>
      <x:c r="F215" s="174"/>
      <x:c r="G215" s="177"/>
      <x:c r="H215" s="177"/>
      <x:c r="I215" s="174"/>
      <x:c r="J215" s="178"/>
      <x:c r="K215" s="174"/>
      <x:c r="L215" s="174"/>
      <x:c r="M215" s="174"/>
      <x:c r="N215" s="174"/>
      <x:c r="O215" s="174"/>
      <x:c r="P215" s="174"/>
      <x:c r="Q215" s="174"/>
      <x:c r="R215" s="174"/>
    </x:row>
    <x:row r="216">
      <x:c r="A216" s="174"/>
      <x:c r="B216" s="174"/>
      <x:c r="C216" s="174"/>
      <x:c r="D216" s="174"/>
      <x:c r="E216" s="174"/>
      <x:c r="F216" s="174"/>
      <x:c r="G216" s="177"/>
      <x:c r="H216" s="177"/>
      <x:c r="I216" s="174"/>
      <x:c r="J216" s="178"/>
      <x:c r="K216" s="174"/>
      <x:c r="L216" s="174"/>
      <x:c r="M216" s="174"/>
      <x:c r="N216" s="174"/>
      <x:c r="O216" s="174"/>
      <x:c r="P216" s="174"/>
      <x:c r="Q216" s="174"/>
      <x:c r="R216" s="174"/>
    </x:row>
    <x:row r="217">
      <x:c r="A217" s="174"/>
      <x:c r="B217" s="174"/>
      <x:c r="C217" s="174"/>
      <x:c r="D217" s="174"/>
      <x:c r="E217" s="174"/>
      <x:c r="F217" s="174"/>
      <x:c r="G217" s="177"/>
      <x:c r="H217" s="177"/>
      <x:c r="I217" s="174"/>
      <x:c r="J217" s="178"/>
      <x:c r="K217" s="174"/>
      <x:c r="L217" s="174"/>
      <x:c r="M217" s="174"/>
      <x:c r="N217" s="174"/>
      <x:c r="O217" s="174"/>
      <x:c r="P217" s="174"/>
      <x:c r="Q217" s="174"/>
      <x:c r="R217" s="174"/>
    </x:row>
    <x:row r="218">
      <x:c r="A218" s="174"/>
      <x:c r="B218" s="174"/>
      <x:c r="C218" s="174"/>
      <x:c r="D218" s="174"/>
      <x:c r="E218" s="174"/>
      <x:c r="F218" s="174"/>
      <x:c r="G218" s="177"/>
      <x:c r="H218" s="177"/>
      <x:c r="I218" s="174"/>
      <x:c r="J218" s="178"/>
      <x:c r="K218" s="174"/>
      <x:c r="L218" s="174"/>
      <x:c r="M218" s="174"/>
      <x:c r="N218" s="174"/>
      <x:c r="O218" s="174"/>
      <x:c r="P218" s="174"/>
      <x:c r="Q218" s="174"/>
      <x:c r="R218" s="174"/>
    </x:row>
    <x:row r="219">
      <x:c r="A219" s="174"/>
      <x:c r="B219" s="174"/>
      <x:c r="C219" s="174"/>
      <x:c r="D219" s="174"/>
      <x:c r="E219" s="174"/>
      <x:c r="F219" s="174"/>
      <x:c r="G219" s="177"/>
      <x:c r="H219" s="177"/>
      <x:c r="I219" s="174"/>
      <x:c r="J219" s="178"/>
      <x:c r="K219" s="174"/>
      <x:c r="L219" s="174"/>
      <x:c r="M219" s="174"/>
      <x:c r="N219" s="174"/>
      <x:c r="O219" s="174"/>
      <x:c r="P219" s="174"/>
      <x:c r="Q219" s="174"/>
      <x:c r="R219" s="174"/>
    </x:row>
    <x:row r="220">
      <x:c r="A220" s="174"/>
      <x:c r="B220" s="174"/>
      <x:c r="C220" s="174"/>
      <x:c r="D220" s="174"/>
      <x:c r="E220" s="174"/>
      <x:c r="F220" s="174"/>
      <x:c r="G220" s="177"/>
      <x:c r="H220" s="177"/>
      <x:c r="I220" s="174"/>
      <x:c r="J220" s="178"/>
      <x:c r="K220" s="174"/>
      <x:c r="L220" s="174"/>
      <x:c r="M220" s="174"/>
      <x:c r="N220" s="174"/>
      <x:c r="O220" s="174"/>
      <x:c r="P220" s="174"/>
      <x:c r="Q220" s="174"/>
      <x:c r="R220" s="174"/>
    </x:row>
    <x:row r="221">
      <x:c r="A221" s="174"/>
      <x:c r="B221" s="174"/>
      <x:c r="C221" s="174"/>
      <x:c r="D221" s="174"/>
      <x:c r="E221" s="174"/>
      <x:c r="F221" s="174"/>
      <x:c r="G221" s="177"/>
      <x:c r="H221" s="177"/>
      <x:c r="I221" s="174"/>
      <x:c r="J221" s="178"/>
      <x:c r="K221" s="174"/>
      <x:c r="L221" s="174"/>
      <x:c r="M221" s="174"/>
      <x:c r="N221" s="174"/>
      <x:c r="O221" s="174"/>
      <x:c r="P221" s="174"/>
      <x:c r="Q221" s="174"/>
      <x:c r="R221" s="174"/>
    </x:row>
    <x:row r="222">
      <x:c r="A222" s="174"/>
      <x:c r="B222" s="174"/>
      <x:c r="C222" s="174"/>
      <x:c r="D222" s="174"/>
      <x:c r="E222" s="174"/>
      <x:c r="F222" s="174"/>
      <x:c r="G222" s="177"/>
      <x:c r="H222" s="177"/>
      <x:c r="I222" s="174"/>
      <x:c r="J222" s="178"/>
      <x:c r="K222" s="174"/>
      <x:c r="L222" s="174"/>
      <x:c r="M222" s="174"/>
      <x:c r="N222" s="174"/>
      <x:c r="O222" s="174"/>
      <x:c r="P222" s="174"/>
      <x:c r="Q222" s="174"/>
      <x:c r="R222" s="174"/>
    </x:row>
    <x:row r="223">
      <x:c r="A223" s="174"/>
      <x:c r="B223" s="174"/>
      <x:c r="C223" s="174"/>
      <x:c r="D223" s="174"/>
      <x:c r="E223" s="174"/>
      <x:c r="F223" s="174"/>
      <x:c r="G223" s="177"/>
      <x:c r="H223" s="177"/>
      <x:c r="I223" s="174"/>
      <x:c r="J223" s="178"/>
      <x:c r="K223" s="174"/>
      <x:c r="L223" s="174"/>
      <x:c r="M223" s="174"/>
      <x:c r="N223" s="174"/>
      <x:c r="O223" s="174"/>
      <x:c r="P223" s="174"/>
      <x:c r="Q223" s="174"/>
      <x:c r="R223" s="174"/>
    </x:row>
    <x:row r="224">
      <x:c r="A224" s="174"/>
      <x:c r="B224" s="174"/>
      <x:c r="C224" s="174"/>
      <x:c r="D224" s="174"/>
      <x:c r="E224" s="174"/>
      <x:c r="F224" s="174"/>
      <x:c r="G224" s="177"/>
      <x:c r="H224" s="177"/>
      <x:c r="I224" s="174"/>
      <x:c r="J224" s="178"/>
      <x:c r="K224" s="174"/>
      <x:c r="L224" s="174"/>
      <x:c r="M224" s="174"/>
      <x:c r="N224" s="174"/>
      <x:c r="O224" s="174"/>
      <x:c r="P224" s="174"/>
      <x:c r="Q224" s="174"/>
      <x:c r="R224" s="174"/>
    </x:row>
    <x:row r="225">
      <x:c r="A225" s="174"/>
      <x:c r="B225" s="174"/>
      <x:c r="C225" s="174"/>
      <x:c r="D225" s="174"/>
      <x:c r="E225" s="174"/>
      <x:c r="F225" s="174"/>
      <x:c r="G225" s="177"/>
      <x:c r="H225" s="177"/>
      <x:c r="I225" s="174"/>
      <x:c r="J225" s="178"/>
      <x:c r="K225" s="174"/>
      <x:c r="L225" s="174"/>
      <x:c r="M225" s="174"/>
      <x:c r="N225" s="174"/>
      <x:c r="O225" s="174"/>
      <x:c r="P225" s="174"/>
      <x:c r="Q225" s="174"/>
      <x:c r="R225" s="174"/>
    </x:row>
    <x:row r="226">
      <x:c r="A226" s="174"/>
      <x:c r="B226" s="174"/>
      <x:c r="C226" s="174"/>
      <x:c r="D226" s="174"/>
      <x:c r="E226" s="174"/>
      <x:c r="F226" s="174"/>
      <x:c r="G226" s="177"/>
      <x:c r="H226" s="177"/>
      <x:c r="I226" s="174"/>
      <x:c r="J226" s="178"/>
      <x:c r="K226" s="174"/>
      <x:c r="L226" s="174"/>
      <x:c r="M226" s="174"/>
      <x:c r="N226" s="174"/>
      <x:c r="O226" s="174"/>
      <x:c r="P226" s="174"/>
      <x:c r="Q226" s="174"/>
      <x:c r="R226" s="174"/>
    </x:row>
    <x:row r="227">
      <x:c r="A227" s="174"/>
      <x:c r="B227" s="174"/>
      <x:c r="C227" s="174"/>
      <x:c r="D227" s="174"/>
      <x:c r="E227" s="174"/>
      <x:c r="F227" s="174"/>
      <x:c r="G227" s="177"/>
      <x:c r="H227" s="177"/>
      <x:c r="I227" s="174"/>
      <x:c r="J227" s="178"/>
      <x:c r="K227" s="174"/>
      <x:c r="L227" s="174"/>
      <x:c r="M227" s="174"/>
      <x:c r="N227" s="174"/>
      <x:c r="O227" s="174"/>
      <x:c r="P227" s="174"/>
      <x:c r="Q227" s="174"/>
      <x:c r="R227" s="174"/>
    </x:row>
    <x:row r="228">
      <x:c r="A228" s="174"/>
      <x:c r="B228" s="174"/>
      <x:c r="C228" s="174"/>
      <x:c r="D228" s="174"/>
      <x:c r="E228" s="174"/>
      <x:c r="F228" s="174"/>
      <x:c r="G228" s="177"/>
      <x:c r="H228" s="177"/>
      <x:c r="I228" s="174"/>
      <x:c r="J228" s="178"/>
      <x:c r="K228" s="174"/>
      <x:c r="L228" s="174"/>
      <x:c r="M228" s="174"/>
      <x:c r="N228" s="174"/>
      <x:c r="O228" s="174"/>
      <x:c r="P228" s="174"/>
      <x:c r="Q228" s="174"/>
      <x:c r="R228" s="174"/>
    </x:row>
    <x:row r="229">
      <x:c r="A229" s="174"/>
      <x:c r="B229" s="174"/>
      <x:c r="C229" s="174"/>
      <x:c r="D229" s="174"/>
      <x:c r="E229" s="174"/>
      <x:c r="F229" s="174"/>
      <x:c r="G229" s="177"/>
      <x:c r="H229" s="177"/>
      <x:c r="I229" s="174"/>
      <x:c r="J229" s="178"/>
      <x:c r="K229" s="174"/>
      <x:c r="L229" s="174"/>
      <x:c r="M229" s="174"/>
      <x:c r="N229" s="174"/>
      <x:c r="O229" s="174"/>
      <x:c r="P229" s="174"/>
      <x:c r="Q229" s="174"/>
      <x:c r="R229" s="174"/>
    </x:row>
    <x:row r="230">
      <x:c r="A230" s="174"/>
      <x:c r="B230" s="174"/>
      <x:c r="C230" s="174"/>
      <x:c r="D230" s="174"/>
      <x:c r="E230" s="174"/>
      <x:c r="F230" s="174"/>
      <x:c r="G230" s="177"/>
      <x:c r="H230" s="177"/>
      <x:c r="I230" s="174"/>
      <x:c r="J230" s="178"/>
      <x:c r="K230" s="174"/>
      <x:c r="L230" s="174"/>
      <x:c r="M230" s="174"/>
      <x:c r="N230" s="174"/>
      <x:c r="O230" s="174"/>
      <x:c r="P230" s="174"/>
      <x:c r="Q230" s="174"/>
      <x:c r="R230" s="174"/>
    </x:row>
    <x:row r="231">
      <x:c r="A231" s="174"/>
      <x:c r="B231" s="174"/>
      <x:c r="C231" s="174"/>
      <x:c r="D231" s="174"/>
      <x:c r="E231" s="174"/>
      <x:c r="F231" s="174"/>
      <x:c r="G231" s="177"/>
      <x:c r="H231" s="177"/>
      <x:c r="I231" s="174"/>
      <x:c r="J231" s="178"/>
      <x:c r="K231" s="174"/>
      <x:c r="L231" s="174"/>
      <x:c r="M231" s="174"/>
      <x:c r="N231" s="174"/>
      <x:c r="O231" s="174"/>
      <x:c r="P231" s="174"/>
      <x:c r="Q231" s="174"/>
      <x:c r="R231" s="174"/>
    </x:row>
    <x:row r="232">
      <x:c r="A232" s="174"/>
      <x:c r="B232" s="174"/>
      <x:c r="C232" s="174"/>
      <x:c r="D232" s="174"/>
      <x:c r="E232" s="174"/>
      <x:c r="F232" s="174"/>
      <x:c r="G232" s="177"/>
      <x:c r="H232" s="177"/>
      <x:c r="I232" s="174"/>
      <x:c r="J232" s="178"/>
      <x:c r="K232" s="174"/>
      <x:c r="L232" s="174"/>
      <x:c r="M232" s="174"/>
      <x:c r="N232" s="174"/>
      <x:c r="O232" s="174"/>
      <x:c r="P232" s="174"/>
      <x:c r="Q232" s="174"/>
      <x:c r="R232" s="174"/>
    </x:row>
    <x:row r="233">
      <x:c r="A233" s="174"/>
      <x:c r="B233" s="174"/>
      <x:c r="C233" s="174"/>
      <x:c r="D233" s="174"/>
      <x:c r="E233" s="174"/>
      <x:c r="F233" s="174"/>
      <x:c r="G233" s="177"/>
      <x:c r="H233" s="177"/>
      <x:c r="I233" s="174"/>
      <x:c r="J233" s="178"/>
      <x:c r="K233" s="174"/>
      <x:c r="L233" s="174"/>
      <x:c r="M233" s="174"/>
      <x:c r="N233" s="174"/>
      <x:c r="O233" s="174"/>
      <x:c r="P233" s="174"/>
      <x:c r="Q233" s="174"/>
      <x:c r="R233" s="174"/>
    </x:row>
    <x:row r="234">
      <x:c r="A234" s="174"/>
      <x:c r="B234" s="174"/>
      <x:c r="C234" s="174"/>
      <x:c r="D234" s="174"/>
      <x:c r="E234" s="174"/>
      <x:c r="F234" s="174"/>
      <x:c r="G234" s="177"/>
      <x:c r="H234" s="177"/>
      <x:c r="I234" s="174"/>
      <x:c r="J234" s="178"/>
      <x:c r="K234" s="174"/>
      <x:c r="L234" s="174"/>
      <x:c r="M234" s="174"/>
      <x:c r="N234" s="174"/>
      <x:c r="O234" s="174"/>
      <x:c r="P234" s="174"/>
      <x:c r="Q234" s="174"/>
      <x:c r="R234" s="174"/>
    </x:row>
    <x:row r="235">
      <x:c r="A235" s="174"/>
      <x:c r="B235" s="174"/>
      <x:c r="C235" s="174"/>
      <x:c r="D235" s="174"/>
      <x:c r="E235" s="174"/>
      <x:c r="F235" s="174"/>
      <x:c r="G235" s="177"/>
      <x:c r="H235" s="177"/>
      <x:c r="I235" s="174"/>
      <x:c r="J235" s="178"/>
      <x:c r="K235" s="174"/>
      <x:c r="L235" s="174"/>
      <x:c r="M235" s="174"/>
      <x:c r="N235" s="174"/>
      <x:c r="O235" s="174"/>
      <x:c r="P235" s="174"/>
      <x:c r="Q235" s="174"/>
      <x:c r="R235" s="174"/>
    </x:row>
    <x:row r="236">
      <x:c r="A236" s="174"/>
      <x:c r="B236" s="174"/>
      <x:c r="C236" s="174"/>
      <x:c r="D236" s="174"/>
      <x:c r="E236" s="174"/>
      <x:c r="F236" s="174"/>
      <x:c r="G236" s="177"/>
      <x:c r="H236" s="177"/>
      <x:c r="I236" s="174"/>
      <x:c r="J236" s="178"/>
      <x:c r="K236" s="174"/>
      <x:c r="L236" s="174"/>
      <x:c r="M236" s="174"/>
      <x:c r="N236" s="174"/>
      <x:c r="O236" s="174"/>
      <x:c r="P236" s="174"/>
      <x:c r="Q236" s="174"/>
      <x:c r="R236" s="174"/>
    </x:row>
    <x:row r="237">
      <x:c r="A237" s="174"/>
      <x:c r="B237" s="174"/>
      <x:c r="C237" s="174"/>
      <x:c r="D237" s="174"/>
      <x:c r="E237" s="174"/>
      <x:c r="F237" s="174"/>
      <x:c r="G237" s="177"/>
      <x:c r="H237" s="177"/>
      <x:c r="I237" s="174"/>
      <x:c r="J237" s="178"/>
      <x:c r="K237" s="174"/>
      <x:c r="L237" s="174"/>
      <x:c r="M237" s="174"/>
      <x:c r="N237" s="174"/>
      <x:c r="O237" s="174"/>
      <x:c r="P237" s="174"/>
      <x:c r="Q237" s="174"/>
      <x:c r="R237" s="174"/>
    </x:row>
    <x:row r="238">
      <x:c r="A238" s="174"/>
      <x:c r="B238" s="174"/>
      <x:c r="C238" s="174"/>
      <x:c r="D238" s="174"/>
      <x:c r="E238" s="174"/>
      <x:c r="F238" s="174"/>
      <x:c r="G238" s="177"/>
      <x:c r="H238" s="177"/>
      <x:c r="I238" s="174"/>
      <x:c r="J238" s="178"/>
      <x:c r="K238" s="174"/>
      <x:c r="L238" s="174"/>
      <x:c r="M238" s="174"/>
      <x:c r="N238" s="174"/>
      <x:c r="O238" s="174"/>
      <x:c r="P238" s="174"/>
      <x:c r="Q238" s="174"/>
      <x:c r="R238" s="174"/>
    </x:row>
    <x:row r="239">
      <x:c r="A239" s="174"/>
      <x:c r="B239" s="174"/>
      <x:c r="C239" s="174"/>
      <x:c r="D239" s="174"/>
      <x:c r="E239" s="174"/>
      <x:c r="F239" s="174"/>
      <x:c r="G239" s="177"/>
      <x:c r="H239" s="177"/>
      <x:c r="I239" s="174"/>
      <x:c r="J239" s="178"/>
      <x:c r="K239" s="174"/>
      <x:c r="L239" s="174"/>
      <x:c r="M239" s="174"/>
      <x:c r="N239" s="174"/>
      <x:c r="O239" s="174"/>
      <x:c r="P239" s="174"/>
      <x:c r="Q239" s="174"/>
      <x:c r="R239" s="174"/>
    </x:row>
    <x:row r="240">
      <x:c r="A240" s="174"/>
      <x:c r="B240" s="174"/>
      <x:c r="C240" s="174"/>
      <x:c r="D240" s="174"/>
      <x:c r="E240" s="174"/>
      <x:c r="F240" s="174"/>
      <x:c r="G240" s="177"/>
      <x:c r="H240" s="177"/>
      <x:c r="I240" s="174"/>
      <x:c r="J240" s="178"/>
      <x:c r="K240" s="174"/>
      <x:c r="L240" s="174"/>
      <x:c r="M240" s="174"/>
      <x:c r="N240" s="174"/>
      <x:c r="O240" s="174"/>
      <x:c r="P240" s="174"/>
      <x:c r="Q240" s="174"/>
      <x:c r="R240" s="174"/>
    </x:row>
    <x:row r="241">
      <x:c r="A241" s="174"/>
      <x:c r="B241" s="174"/>
      <x:c r="C241" s="174"/>
      <x:c r="D241" s="174"/>
      <x:c r="E241" s="174"/>
      <x:c r="F241" s="174"/>
      <x:c r="G241" s="177"/>
      <x:c r="H241" s="177"/>
      <x:c r="I241" s="174"/>
      <x:c r="J241" s="178"/>
      <x:c r="K241" s="174"/>
      <x:c r="L241" s="174"/>
      <x:c r="M241" s="174"/>
      <x:c r="N241" s="174"/>
      <x:c r="O241" s="174"/>
      <x:c r="P241" s="174"/>
      <x:c r="Q241" s="174"/>
      <x:c r="R241" s="174"/>
    </x:row>
    <x:row r="242">
      <x:c r="A242" s="174"/>
      <x:c r="B242" s="174"/>
      <x:c r="C242" s="174"/>
      <x:c r="D242" s="174"/>
      <x:c r="E242" s="174"/>
      <x:c r="F242" s="174"/>
      <x:c r="G242" s="177"/>
      <x:c r="H242" s="177"/>
      <x:c r="I242" s="174"/>
      <x:c r="J242" s="178"/>
      <x:c r="K242" s="174"/>
      <x:c r="L242" s="174"/>
      <x:c r="M242" s="174"/>
      <x:c r="N242" s="174"/>
      <x:c r="O242" s="174"/>
      <x:c r="P242" s="174"/>
      <x:c r="Q242" s="174"/>
      <x:c r="R242" s="174"/>
    </x:row>
    <x:row r="243">
      <x:c r="A243" s="174"/>
      <x:c r="B243" s="174"/>
      <x:c r="C243" s="174"/>
      <x:c r="D243" s="174"/>
      <x:c r="E243" s="174"/>
      <x:c r="F243" s="174"/>
      <x:c r="G243" s="177"/>
      <x:c r="H243" s="177"/>
      <x:c r="I243" s="174"/>
      <x:c r="J243" s="178"/>
      <x:c r="K243" s="174"/>
      <x:c r="L243" s="174"/>
      <x:c r="M243" s="174"/>
      <x:c r="N243" s="174"/>
      <x:c r="O243" s="174"/>
      <x:c r="P243" s="174"/>
      <x:c r="Q243" s="174"/>
      <x:c r="R243" s="174"/>
    </x:row>
    <x:row r="244">
      <x:c r="A244" s="174"/>
      <x:c r="B244" s="174"/>
      <x:c r="C244" s="174"/>
      <x:c r="D244" s="174"/>
      <x:c r="E244" s="174"/>
      <x:c r="F244" s="174"/>
      <x:c r="G244" s="177"/>
      <x:c r="H244" s="177"/>
      <x:c r="I244" s="174"/>
      <x:c r="J244" s="178"/>
      <x:c r="K244" s="174"/>
      <x:c r="L244" s="174"/>
      <x:c r="M244" s="174"/>
      <x:c r="N244" s="174"/>
      <x:c r="O244" s="174"/>
      <x:c r="P244" s="174"/>
      <x:c r="Q244" s="174"/>
      <x:c r="R244" s="174"/>
    </x:row>
    <x:row r="245">
      <x:c r="A245" s="174"/>
      <x:c r="B245" s="174"/>
      <x:c r="C245" s="174"/>
      <x:c r="D245" s="174"/>
      <x:c r="E245" s="174"/>
      <x:c r="F245" s="174"/>
      <x:c r="G245" s="177"/>
      <x:c r="H245" s="177"/>
      <x:c r="I245" s="174"/>
      <x:c r="J245" s="178"/>
      <x:c r="K245" s="174"/>
      <x:c r="L245" s="174"/>
      <x:c r="M245" s="174"/>
      <x:c r="N245" s="174"/>
      <x:c r="O245" s="174"/>
      <x:c r="P245" s="174"/>
      <x:c r="Q245" s="174"/>
      <x:c r="R245" s="174"/>
    </x:row>
    <x:row r="246">
      <x:c r="A246" s="174"/>
      <x:c r="B246" s="174"/>
      <x:c r="C246" s="174"/>
      <x:c r="D246" s="174"/>
      <x:c r="E246" s="174"/>
      <x:c r="F246" s="174"/>
      <x:c r="G246" s="177"/>
      <x:c r="H246" s="177"/>
      <x:c r="I246" s="174"/>
      <x:c r="J246" s="178"/>
      <x:c r="K246" s="174"/>
      <x:c r="L246" s="174"/>
      <x:c r="M246" s="174"/>
      <x:c r="N246" s="174"/>
      <x:c r="O246" s="174"/>
      <x:c r="P246" s="174"/>
      <x:c r="Q246" s="174"/>
      <x:c r="R246" s="174"/>
    </x:row>
    <x:row r="247">
      <x:c r="A247" s="174"/>
      <x:c r="B247" s="174"/>
      <x:c r="C247" s="174"/>
      <x:c r="D247" s="174"/>
      <x:c r="E247" s="174"/>
      <x:c r="F247" s="174"/>
      <x:c r="G247" s="177"/>
      <x:c r="H247" s="177"/>
      <x:c r="I247" s="174"/>
      <x:c r="J247" s="178"/>
      <x:c r="K247" s="174"/>
      <x:c r="L247" s="174"/>
      <x:c r="M247" s="174"/>
      <x:c r="N247" s="174"/>
      <x:c r="O247" s="174"/>
      <x:c r="P247" s="174"/>
      <x:c r="Q247" s="174"/>
      <x:c r="R247" s="174"/>
    </x:row>
    <x:row r="248">
      <x:c r="A248" s="174"/>
      <x:c r="B248" s="174"/>
      <x:c r="C248" s="174"/>
      <x:c r="D248" s="174"/>
      <x:c r="E248" s="174"/>
      <x:c r="F248" s="174"/>
      <x:c r="G248" s="177"/>
      <x:c r="H248" s="177"/>
      <x:c r="I248" s="174"/>
      <x:c r="J248" s="178"/>
      <x:c r="K248" s="174"/>
      <x:c r="L248" s="174"/>
      <x:c r="M248" s="174"/>
      <x:c r="N248" s="174"/>
      <x:c r="O248" s="174"/>
      <x:c r="P248" s="174"/>
      <x:c r="Q248" s="174"/>
      <x:c r="R248" s="174"/>
    </x:row>
    <x:row r="249">
      <x:c r="A249" s="174"/>
      <x:c r="B249" s="174"/>
      <x:c r="C249" s="174"/>
      <x:c r="D249" s="174"/>
      <x:c r="E249" s="174"/>
      <x:c r="F249" s="174"/>
      <x:c r="G249" s="177"/>
      <x:c r="H249" s="177"/>
      <x:c r="I249" s="174"/>
      <x:c r="J249" s="178"/>
      <x:c r="K249" s="174"/>
      <x:c r="L249" s="174"/>
      <x:c r="M249" s="174"/>
      <x:c r="N249" s="174"/>
      <x:c r="O249" s="174"/>
      <x:c r="P249" s="174"/>
      <x:c r="Q249" s="174"/>
      <x:c r="R249" s="174"/>
    </x:row>
    <x:row r="250">
      <x:c r="A250" s="174"/>
      <x:c r="B250" s="174"/>
      <x:c r="C250" s="174"/>
      <x:c r="D250" s="174"/>
      <x:c r="E250" s="174"/>
      <x:c r="F250" s="174"/>
      <x:c r="G250" s="177"/>
      <x:c r="H250" s="177"/>
      <x:c r="I250" s="174"/>
      <x:c r="J250" s="178"/>
      <x:c r="K250" s="174"/>
      <x:c r="L250" s="174"/>
      <x:c r="M250" s="174"/>
      <x:c r="N250" s="174"/>
      <x:c r="O250" s="174"/>
      <x:c r="P250" s="174"/>
      <x:c r="Q250" s="174"/>
      <x:c r="R250" s="174"/>
    </x:row>
    <x:row r="251">
      <x:c r="A251" s="174"/>
      <x:c r="B251" s="174"/>
      <x:c r="C251" s="174"/>
      <x:c r="D251" s="174"/>
      <x:c r="E251" s="174"/>
      <x:c r="F251" s="174"/>
      <x:c r="G251" s="177"/>
      <x:c r="H251" s="177"/>
      <x:c r="I251" s="174"/>
      <x:c r="J251" s="178"/>
      <x:c r="K251" s="174"/>
      <x:c r="L251" s="174"/>
      <x:c r="M251" s="174"/>
      <x:c r="N251" s="174"/>
      <x:c r="O251" s="174"/>
      <x:c r="P251" s="174"/>
      <x:c r="Q251" s="174"/>
      <x:c r="R251" s="174"/>
    </x:row>
    <x:row r="252">
      <x:c r="A252" s="174"/>
      <x:c r="B252" s="174"/>
      <x:c r="C252" s="174"/>
      <x:c r="D252" s="174"/>
      <x:c r="E252" s="174"/>
      <x:c r="F252" s="174"/>
      <x:c r="G252" s="177"/>
      <x:c r="H252" s="177"/>
      <x:c r="I252" s="174"/>
      <x:c r="J252" s="178"/>
      <x:c r="K252" s="174"/>
      <x:c r="L252" s="174"/>
      <x:c r="M252" s="174"/>
      <x:c r="N252" s="174"/>
      <x:c r="O252" s="174"/>
      <x:c r="P252" s="174"/>
      <x:c r="Q252" s="174"/>
      <x:c r="R252" s="174"/>
    </x:row>
    <x:row r="253">
      <x:c r="A253" s="174"/>
      <x:c r="B253" s="174"/>
      <x:c r="C253" s="174"/>
      <x:c r="D253" s="174"/>
      <x:c r="E253" s="174"/>
      <x:c r="F253" s="174"/>
      <x:c r="G253" s="177"/>
      <x:c r="H253" s="177"/>
      <x:c r="I253" s="174"/>
      <x:c r="J253" s="178"/>
      <x:c r="K253" s="174"/>
      <x:c r="L253" s="174"/>
      <x:c r="M253" s="174"/>
      <x:c r="N253" s="174"/>
      <x:c r="O253" s="174"/>
      <x:c r="P253" s="174"/>
      <x:c r="Q253" s="174"/>
      <x:c r="R253" s="174"/>
    </x:row>
    <x:row r="254">
      <x:c r="A254" s="174"/>
      <x:c r="B254" s="174"/>
      <x:c r="C254" s="174"/>
      <x:c r="D254" s="174"/>
      <x:c r="E254" s="174"/>
      <x:c r="F254" s="174"/>
      <x:c r="G254" s="177"/>
      <x:c r="H254" s="177"/>
      <x:c r="I254" s="174"/>
      <x:c r="J254" s="178"/>
      <x:c r="K254" s="174"/>
      <x:c r="L254" s="174"/>
      <x:c r="M254" s="174"/>
      <x:c r="N254" s="174"/>
      <x:c r="O254" s="174"/>
      <x:c r="P254" s="174"/>
      <x:c r="Q254" s="174"/>
      <x:c r="R254" s="174"/>
    </x:row>
    <x:row r="255">
      <x:c r="A255" s="174"/>
      <x:c r="B255" s="174"/>
      <x:c r="C255" s="174"/>
      <x:c r="D255" s="174"/>
      <x:c r="E255" s="174"/>
      <x:c r="F255" s="174"/>
      <x:c r="G255" s="177"/>
      <x:c r="H255" s="177"/>
      <x:c r="I255" s="174"/>
      <x:c r="J255" s="178"/>
      <x:c r="K255" s="174"/>
      <x:c r="L255" s="174"/>
      <x:c r="M255" s="174"/>
      <x:c r="N255" s="174"/>
      <x:c r="O255" s="174"/>
      <x:c r="P255" s="174"/>
      <x:c r="Q255" s="174"/>
      <x:c r="R255" s="174"/>
    </x:row>
    <x:row r="256">
      <x:c r="A256" s="174"/>
      <x:c r="B256" s="174"/>
      <x:c r="C256" s="174"/>
      <x:c r="D256" s="174"/>
      <x:c r="E256" s="174"/>
      <x:c r="F256" s="174"/>
      <x:c r="G256" s="177"/>
      <x:c r="H256" s="177"/>
      <x:c r="I256" s="174"/>
      <x:c r="J256" s="178"/>
      <x:c r="K256" s="174"/>
      <x:c r="L256" s="174"/>
      <x:c r="M256" s="174"/>
      <x:c r="N256" s="174"/>
      <x:c r="O256" s="174"/>
      <x:c r="P256" s="174"/>
      <x:c r="Q256" s="174"/>
      <x:c r="R256" s="174"/>
    </x:row>
    <x:row r="257">
      <x:c r="A257" s="174"/>
      <x:c r="B257" s="174"/>
      <x:c r="C257" s="174"/>
      <x:c r="D257" s="174"/>
      <x:c r="E257" s="174"/>
      <x:c r="F257" s="174"/>
      <x:c r="G257" s="177"/>
      <x:c r="H257" s="177"/>
      <x:c r="I257" s="174"/>
      <x:c r="J257" s="178"/>
      <x:c r="K257" s="174"/>
      <x:c r="L257" s="174"/>
      <x:c r="M257" s="174"/>
      <x:c r="N257" s="174"/>
      <x:c r="O257" s="174"/>
      <x:c r="P257" s="174"/>
      <x:c r="Q257" s="174"/>
      <x:c r="R257" s="174"/>
    </x:row>
    <x:row r="258">
      <x:c r="A258" s="174"/>
      <x:c r="B258" s="174"/>
      <x:c r="C258" s="174"/>
      <x:c r="D258" s="174"/>
      <x:c r="E258" s="174"/>
      <x:c r="F258" s="174"/>
      <x:c r="G258" s="177"/>
      <x:c r="H258" s="177"/>
      <x:c r="I258" s="174"/>
      <x:c r="J258" s="178"/>
      <x:c r="K258" s="174"/>
      <x:c r="L258" s="174"/>
      <x:c r="M258" s="174"/>
      <x:c r="N258" s="174"/>
      <x:c r="O258" s="174"/>
      <x:c r="P258" s="174"/>
      <x:c r="Q258" s="174"/>
      <x:c r="R258" s="174"/>
    </x:row>
    <x:row r="259">
      <x:c r="A259" s="174"/>
      <x:c r="B259" s="174"/>
      <x:c r="C259" s="174"/>
      <x:c r="D259" s="174"/>
      <x:c r="E259" s="174"/>
      <x:c r="F259" s="174"/>
      <x:c r="G259" s="177"/>
      <x:c r="H259" s="177"/>
      <x:c r="I259" s="174"/>
      <x:c r="J259" s="178"/>
      <x:c r="K259" s="174"/>
      <x:c r="L259" s="174"/>
      <x:c r="M259" s="174"/>
      <x:c r="N259" s="174"/>
      <x:c r="O259" s="174"/>
      <x:c r="P259" s="174"/>
      <x:c r="Q259" s="174"/>
      <x:c r="R259" s="174"/>
    </x:row>
    <x:row r="260">
      <x:c r="A260" s="174"/>
      <x:c r="B260" s="174"/>
      <x:c r="C260" s="174"/>
      <x:c r="D260" s="174"/>
      <x:c r="E260" s="174"/>
      <x:c r="F260" s="174"/>
      <x:c r="G260" s="177"/>
      <x:c r="H260" s="177"/>
      <x:c r="I260" s="174"/>
      <x:c r="J260" s="178"/>
      <x:c r="K260" s="174"/>
      <x:c r="L260" s="174"/>
      <x:c r="M260" s="174"/>
      <x:c r="N260" s="174"/>
      <x:c r="O260" s="174"/>
      <x:c r="P260" s="174"/>
      <x:c r="Q260" s="174"/>
      <x:c r="R260" s="174"/>
    </x:row>
    <x:row r="261">
      <x:c r="A261" s="174"/>
      <x:c r="B261" s="174"/>
      <x:c r="C261" s="174"/>
      <x:c r="D261" s="174"/>
      <x:c r="E261" s="174"/>
      <x:c r="F261" s="174"/>
      <x:c r="G261" s="177"/>
      <x:c r="H261" s="177"/>
      <x:c r="I261" s="174"/>
      <x:c r="J261" s="178"/>
      <x:c r="K261" s="174"/>
      <x:c r="L261" s="174"/>
      <x:c r="M261" s="174"/>
      <x:c r="N261" s="174"/>
      <x:c r="O261" s="174"/>
      <x:c r="P261" s="174"/>
      <x:c r="Q261" s="174"/>
      <x:c r="R261" s="174"/>
    </x:row>
    <x:row r="262">
      <x:c r="A262" s="174"/>
      <x:c r="B262" s="174"/>
      <x:c r="C262" s="174"/>
      <x:c r="D262" s="174"/>
      <x:c r="E262" s="174"/>
      <x:c r="F262" s="174"/>
      <x:c r="G262" s="177"/>
      <x:c r="H262" s="177"/>
      <x:c r="I262" s="174"/>
      <x:c r="J262" s="178"/>
      <x:c r="K262" s="174"/>
      <x:c r="L262" s="174"/>
      <x:c r="M262" s="174"/>
      <x:c r="N262" s="174"/>
      <x:c r="O262" s="174"/>
      <x:c r="P262" s="174"/>
      <x:c r="Q262" s="174"/>
      <x:c r="R262" s="174"/>
    </x:row>
    <x:row r="263">
      <x:c r="A263" s="174"/>
      <x:c r="B263" s="174"/>
      <x:c r="C263" s="174"/>
      <x:c r="D263" s="174"/>
      <x:c r="E263" s="174"/>
      <x:c r="F263" s="174"/>
      <x:c r="G263" s="177"/>
      <x:c r="H263" s="177"/>
      <x:c r="I263" s="174"/>
      <x:c r="J263" s="178"/>
      <x:c r="K263" s="174"/>
      <x:c r="L263" s="174"/>
      <x:c r="M263" s="174"/>
      <x:c r="N263" s="174"/>
      <x:c r="O263" s="174"/>
      <x:c r="P263" s="174"/>
      <x:c r="Q263" s="174"/>
      <x:c r="R263" s="174"/>
    </x:row>
    <x:row r="264">
      <x:c r="A264" s="174"/>
      <x:c r="B264" s="174"/>
      <x:c r="C264" s="174"/>
      <x:c r="D264" s="174"/>
      <x:c r="E264" s="174"/>
      <x:c r="F264" s="174"/>
      <x:c r="G264" s="177"/>
      <x:c r="H264" s="177"/>
      <x:c r="I264" s="174"/>
      <x:c r="J264" s="178"/>
      <x:c r="K264" s="174"/>
      <x:c r="L264" s="174"/>
      <x:c r="M264" s="174"/>
      <x:c r="N264" s="174"/>
      <x:c r="O264" s="174"/>
      <x:c r="P264" s="174"/>
      <x:c r="Q264" s="174"/>
      <x:c r="R264" s="174"/>
    </x:row>
    <x:row r="265">
      <x:c r="A265" s="174"/>
      <x:c r="B265" s="174"/>
      <x:c r="C265" s="174"/>
      <x:c r="D265" s="174"/>
      <x:c r="E265" s="174"/>
      <x:c r="F265" s="174"/>
      <x:c r="G265" s="177"/>
      <x:c r="H265" s="177"/>
      <x:c r="I265" s="174"/>
      <x:c r="J265" s="178"/>
      <x:c r="K265" s="174"/>
      <x:c r="L265" s="174"/>
      <x:c r="M265" s="174"/>
      <x:c r="N265" s="174"/>
      <x:c r="O265" s="174"/>
      <x:c r="P265" s="174"/>
      <x:c r="Q265" s="174"/>
      <x:c r="R265" s="174"/>
    </x:row>
    <x:row r="266">
      <x:c r="A266" s="174"/>
      <x:c r="B266" s="174"/>
      <x:c r="C266" s="174"/>
      <x:c r="D266" s="174"/>
      <x:c r="E266" s="174"/>
      <x:c r="F266" s="174"/>
      <x:c r="G266" s="177"/>
      <x:c r="H266" s="177"/>
      <x:c r="I266" s="174"/>
      <x:c r="J266" s="178"/>
      <x:c r="K266" s="174"/>
      <x:c r="L266" s="174"/>
      <x:c r="M266" s="174"/>
      <x:c r="N266" s="174"/>
      <x:c r="O266" s="174"/>
      <x:c r="P266" s="174"/>
      <x:c r="Q266" s="174"/>
      <x:c r="R266" s="174"/>
    </x:row>
    <x:row r="267">
      <x:c r="A267" s="174"/>
      <x:c r="B267" s="174"/>
      <x:c r="C267" s="174"/>
      <x:c r="D267" s="174"/>
      <x:c r="E267" s="174"/>
      <x:c r="F267" s="174"/>
      <x:c r="G267" s="177"/>
      <x:c r="H267" s="177"/>
      <x:c r="I267" s="174"/>
      <x:c r="J267" s="178"/>
      <x:c r="K267" s="174"/>
      <x:c r="L267" s="174"/>
      <x:c r="M267" s="174"/>
      <x:c r="N267" s="174"/>
      <x:c r="O267" s="174"/>
      <x:c r="P267" s="174"/>
      <x:c r="Q267" s="174"/>
      <x:c r="R267" s="174"/>
    </x:row>
    <x:row r="268">
      <x:c r="A268" s="174"/>
      <x:c r="B268" s="174"/>
      <x:c r="C268" s="174"/>
      <x:c r="D268" s="174"/>
      <x:c r="E268" s="174"/>
      <x:c r="F268" s="174"/>
      <x:c r="G268" s="177"/>
      <x:c r="H268" s="177"/>
      <x:c r="I268" s="174"/>
      <x:c r="J268" s="178"/>
      <x:c r="K268" s="174"/>
      <x:c r="L268" s="174"/>
      <x:c r="M268" s="174"/>
      <x:c r="N268" s="174"/>
      <x:c r="O268" s="174"/>
      <x:c r="P268" s="174"/>
      <x:c r="Q268" s="174"/>
      <x:c r="R268" s="174"/>
    </x:row>
    <x:row r="269">
      <x:c r="A269" s="174"/>
      <x:c r="B269" s="174"/>
      <x:c r="C269" s="174"/>
      <x:c r="D269" s="174"/>
      <x:c r="E269" s="174"/>
      <x:c r="F269" s="174"/>
      <x:c r="G269" s="177"/>
      <x:c r="H269" s="177"/>
      <x:c r="I269" s="174"/>
      <x:c r="J269" s="178"/>
      <x:c r="K269" s="174"/>
      <x:c r="L269" s="174"/>
      <x:c r="M269" s="174"/>
      <x:c r="N269" s="174"/>
      <x:c r="O269" s="174"/>
      <x:c r="P269" s="174"/>
      <x:c r="Q269" s="174"/>
      <x:c r="R269" s="174"/>
    </x:row>
    <x:row r="270">
      <x:c r="A270" s="174"/>
      <x:c r="B270" s="174"/>
      <x:c r="C270" s="174"/>
      <x:c r="D270" s="174"/>
      <x:c r="E270" s="174"/>
      <x:c r="F270" s="174"/>
      <x:c r="G270" s="177"/>
      <x:c r="H270" s="177"/>
      <x:c r="I270" s="174"/>
      <x:c r="J270" s="178"/>
      <x:c r="K270" s="174"/>
      <x:c r="L270" s="174"/>
      <x:c r="M270" s="174"/>
      <x:c r="N270" s="174"/>
      <x:c r="O270" s="174"/>
      <x:c r="P270" s="174"/>
      <x:c r="Q270" s="174"/>
      <x:c r="R270" s="174"/>
    </x:row>
    <x:row r="271">
      <x:c r="A271" s="174"/>
      <x:c r="B271" s="174"/>
      <x:c r="C271" s="174"/>
      <x:c r="D271" s="174"/>
      <x:c r="E271" s="174"/>
      <x:c r="F271" s="174"/>
      <x:c r="G271" s="177"/>
      <x:c r="H271" s="177"/>
      <x:c r="I271" s="174"/>
      <x:c r="J271" s="178"/>
      <x:c r="K271" s="174"/>
      <x:c r="L271" s="174"/>
      <x:c r="M271" s="174"/>
      <x:c r="N271" s="174"/>
      <x:c r="O271" s="174"/>
      <x:c r="P271" s="174"/>
      <x:c r="Q271" s="174"/>
      <x:c r="R271" s="174"/>
    </x:row>
    <x:row r="272">
      <x:c r="A272" s="174"/>
      <x:c r="B272" s="174"/>
      <x:c r="C272" s="174"/>
      <x:c r="D272" s="174"/>
      <x:c r="E272" s="174"/>
      <x:c r="F272" s="174"/>
      <x:c r="G272" s="177"/>
      <x:c r="H272" s="177"/>
      <x:c r="I272" s="174"/>
      <x:c r="J272" s="178"/>
      <x:c r="K272" s="174"/>
      <x:c r="L272" s="174"/>
      <x:c r="M272" s="174"/>
      <x:c r="N272" s="174"/>
      <x:c r="O272" s="174"/>
      <x:c r="P272" s="174"/>
      <x:c r="Q272" s="174"/>
      <x:c r="R272" s="174"/>
    </x:row>
    <x:row r="273">
      <x:c r="A273" s="174"/>
      <x:c r="B273" s="174"/>
      <x:c r="C273" s="174"/>
      <x:c r="D273" s="174"/>
      <x:c r="E273" s="174"/>
      <x:c r="F273" s="174"/>
      <x:c r="G273" s="177"/>
      <x:c r="H273" s="177"/>
      <x:c r="I273" s="174"/>
      <x:c r="J273" s="178"/>
      <x:c r="K273" s="174"/>
      <x:c r="L273" s="174"/>
      <x:c r="M273" s="174"/>
      <x:c r="N273" s="174"/>
      <x:c r="O273" s="174"/>
      <x:c r="P273" s="174"/>
      <x:c r="Q273" s="174"/>
      <x:c r="R273" s="174"/>
    </x:row>
    <x:row r="274">
      <x:c r="A274" s="174"/>
      <x:c r="B274" s="174"/>
      <x:c r="C274" s="174"/>
      <x:c r="D274" s="174"/>
      <x:c r="E274" s="174"/>
      <x:c r="F274" s="174"/>
      <x:c r="G274" s="177"/>
      <x:c r="H274" s="177"/>
      <x:c r="I274" s="174"/>
      <x:c r="J274" s="178"/>
      <x:c r="K274" s="174"/>
      <x:c r="L274" s="174"/>
      <x:c r="M274" s="174"/>
      <x:c r="N274" s="174"/>
      <x:c r="O274" s="174"/>
      <x:c r="P274" s="174"/>
      <x:c r="Q274" s="174"/>
      <x:c r="R274" s="174"/>
    </x:row>
    <x:row r="275">
      <x:c r="A275" s="174"/>
      <x:c r="B275" s="174"/>
      <x:c r="C275" s="174"/>
      <x:c r="D275" s="174"/>
      <x:c r="E275" s="174"/>
      <x:c r="F275" s="174"/>
      <x:c r="G275" s="177"/>
      <x:c r="H275" s="177"/>
      <x:c r="I275" s="174"/>
      <x:c r="J275" s="178"/>
      <x:c r="K275" s="174"/>
      <x:c r="L275" s="174"/>
      <x:c r="M275" s="174"/>
      <x:c r="N275" s="174"/>
      <x:c r="O275" s="174"/>
      <x:c r="P275" s="174"/>
      <x:c r="Q275" s="174"/>
      <x:c r="R275" s="174"/>
    </x:row>
    <x:row r="276">
      <x:c r="A276" s="174"/>
      <x:c r="B276" s="174"/>
      <x:c r="C276" s="174"/>
      <x:c r="D276" s="174"/>
      <x:c r="E276" s="174"/>
      <x:c r="F276" s="174"/>
      <x:c r="G276" s="177"/>
      <x:c r="H276" s="177"/>
      <x:c r="I276" s="174"/>
      <x:c r="J276" s="178"/>
      <x:c r="K276" s="174"/>
      <x:c r="L276" s="174"/>
      <x:c r="M276" s="174"/>
      <x:c r="N276" s="174"/>
      <x:c r="O276" s="174"/>
      <x:c r="P276" s="174"/>
      <x:c r="Q276" s="174"/>
      <x:c r="R276" s="174"/>
    </x:row>
    <x:row r="277">
      <x:c r="A277" s="174"/>
      <x:c r="B277" s="174"/>
      <x:c r="C277" s="174"/>
      <x:c r="D277" s="174"/>
      <x:c r="E277" s="174"/>
      <x:c r="F277" s="174"/>
      <x:c r="G277" s="177"/>
      <x:c r="H277" s="177"/>
      <x:c r="I277" s="174"/>
      <x:c r="J277" s="178"/>
      <x:c r="K277" s="174"/>
      <x:c r="L277" s="174"/>
      <x:c r="M277" s="174"/>
      <x:c r="N277" s="174"/>
      <x:c r="O277" s="174"/>
      <x:c r="P277" s="174"/>
      <x:c r="Q277" s="174"/>
      <x:c r="R277" s="174"/>
    </x:row>
    <x:row r="278">
      <x:c r="A278" s="174"/>
      <x:c r="B278" s="174"/>
      <x:c r="C278" s="174"/>
      <x:c r="D278" s="174"/>
      <x:c r="E278" s="174"/>
      <x:c r="F278" s="174"/>
      <x:c r="G278" s="177"/>
      <x:c r="H278" s="177"/>
      <x:c r="I278" s="174"/>
      <x:c r="J278" s="178"/>
      <x:c r="K278" s="174"/>
      <x:c r="L278" s="174"/>
      <x:c r="M278" s="174"/>
      <x:c r="N278" s="174"/>
      <x:c r="O278" s="174"/>
      <x:c r="P278" s="174"/>
      <x:c r="Q278" s="174"/>
      <x:c r="R278" s="174"/>
    </x:row>
    <x:row r="279">
      <x:c r="A279" s="174"/>
      <x:c r="B279" s="174"/>
      <x:c r="C279" s="174"/>
      <x:c r="D279" s="174"/>
      <x:c r="E279" s="174"/>
      <x:c r="F279" s="174"/>
      <x:c r="G279" s="177"/>
      <x:c r="H279" s="177"/>
      <x:c r="I279" s="174"/>
      <x:c r="J279" s="178"/>
      <x:c r="K279" s="174"/>
      <x:c r="L279" s="174"/>
      <x:c r="M279" s="174"/>
      <x:c r="N279" s="174"/>
      <x:c r="O279" s="174"/>
      <x:c r="P279" s="174"/>
      <x:c r="Q279" s="174"/>
      <x:c r="R279" s="174"/>
    </x:row>
    <x:row r="280">
      <x:c r="A280" s="174"/>
      <x:c r="B280" s="174"/>
      <x:c r="C280" s="174"/>
      <x:c r="D280" s="174"/>
      <x:c r="E280" s="174"/>
      <x:c r="F280" s="174"/>
      <x:c r="G280" s="177"/>
      <x:c r="H280" s="177"/>
      <x:c r="I280" s="174"/>
      <x:c r="J280" s="178"/>
      <x:c r="K280" s="174"/>
      <x:c r="L280" s="174"/>
      <x:c r="M280" s="174"/>
      <x:c r="N280" s="174"/>
      <x:c r="O280" s="174"/>
      <x:c r="P280" s="174"/>
      <x:c r="Q280" s="174"/>
      <x:c r="R280" s="174"/>
    </x:row>
    <x:row r="281">
      <x:c r="A281" s="174"/>
      <x:c r="B281" s="174"/>
      <x:c r="C281" s="174"/>
      <x:c r="D281" s="174"/>
      <x:c r="E281" s="174"/>
      <x:c r="F281" s="174"/>
      <x:c r="G281" s="177"/>
      <x:c r="H281" s="177"/>
      <x:c r="I281" s="174"/>
      <x:c r="J281" s="178"/>
      <x:c r="K281" s="174"/>
      <x:c r="L281" s="174"/>
      <x:c r="M281" s="174"/>
      <x:c r="N281" s="174"/>
      <x:c r="O281" s="174"/>
      <x:c r="P281" s="174"/>
      <x:c r="Q281" s="174"/>
      <x:c r="R281" s="174"/>
    </x:row>
    <x:row r="282">
      <x:c r="A282" s="174"/>
      <x:c r="B282" s="174"/>
      <x:c r="C282" s="174"/>
      <x:c r="D282" s="174"/>
      <x:c r="E282" s="174"/>
      <x:c r="F282" s="174"/>
      <x:c r="G282" s="177"/>
      <x:c r="H282" s="177"/>
      <x:c r="I282" s="174"/>
      <x:c r="J282" s="178"/>
      <x:c r="K282" s="174"/>
      <x:c r="L282" s="174"/>
      <x:c r="M282" s="174"/>
      <x:c r="N282" s="174"/>
      <x:c r="O282" s="174"/>
      <x:c r="P282" s="174"/>
      <x:c r="Q282" s="174"/>
      <x:c r="R282" s="174"/>
    </x:row>
    <x:row r="283">
      <x:c r="A283" s="174"/>
      <x:c r="B283" s="174"/>
      <x:c r="C283" s="174"/>
      <x:c r="D283" s="174"/>
      <x:c r="E283" s="174"/>
      <x:c r="F283" s="174"/>
      <x:c r="G283" s="177"/>
      <x:c r="H283" s="177"/>
      <x:c r="I283" s="174"/>
      <x:c r="J283" s="178"/>
      <x:c r="K283" s="174"/>
      <x:c r="L283" s="174"/>
      <x:c r="M283" s="174"/>
      <x:c r="N283" s="174"/>
      <x:c r="O283" s="174"/>
      <x:c r="P283" s="174"/>
      <x:c r="Q283" s="174"/>
      <x:c r="R283" s="174"/>
    </x:row>
    <x:row r="284">
      <x:c r="A284" s="174"/>
      <x:c r="B284" s="174"/>
      <x:c r="C284" s="174"/>
      <x:c r="D284" s="174"/>
      <x:c r="E284" s="174"/>
      <x:c r="F284" s="174"/>
      <x:c r="G284" s="177"/>
      <x:c r="H284" s="177"/>
      <x:c r="I284" s="174"/>
      <x:c r="J284" s="178"/>
      <x:c r="K284" s="174"/>
      <x:c r="L284" s="174"/>
      <x:c r="M284" s="174"/>
      <x:c r="N284" s="174"/>
      <x:c r="O284" s="174"/>
      <x:c r="P284" s="174"/>
      <x:c r="Q284" s="174"/>
      <x:c r="R284" s="174"/>
    </x:row>
    <x:row r="285">
      <x:c r="A285" s="174"/>
      <x:c r="B285" s="174"/>
      <x:c r="C285" s="174"/>
      <x:c r="D285" s="174"/>
      <x:c r="E285" s="174"/>
      <x:c r="F285" s="174"/>
      <x:c r="G285" s="177"/>
      <x:c r="H285" s="177"/>
      <x:c r="I285" s="174"/>
      <x:c r="J285" s="178"/>
      <x:c r="K285" s="174"/>
      <x:c r="L285" s="174"/>
      <x:c r="M285" s="174"/>
      <x:c r="N285" s="174"/>
      <x:c r="O285" s="174"/>
      <x:c r="P285" s="174"/>
      <x:c r="Q285" s="174"/>
      <x:c r="R285" s="174"/>
    </x:row>
    <x:row r="286">
      <x:c r="A286" s="174"/>
      <x:c r="B286" s="174"/>
      <x:c r="C286" s="174"/>
      <x:c r="D286" s="174"/>
      <x:c r="E286" s="174"/>
      <x:c r="F286" s="174"/>
      <x:c r="G286" s="177"/>
      <x:c r="H286" s="177"/>
      <x:c r="I286" s="174"/>
      <x:c r="J286" s="178"/>
      <x:c r="K286" s="174"/>
      <x:c r="L286" s="174"/>
      <x:c r="M286" s="174"/>
      <x:c r="N286" s="174"/>
      <x:c r="O286" s="174"/>
      <x:c r="P286" s="174"/>
      <x:c r="Q286" s="174"/>
      <x:c r="R286" s="174"/>
    </x:row>
    <x:row r="287">
      <x:c r="A287" s="174"/>
      <x:c r="B287" s="174"/>
      <x:c r="C287" s="174"/>
      <x:c r="D287" s="174"/>
      <x:c r="E287" s="174"/>
      <x:c r="F287" s="174"/>
      <x:c r="G287" s="177"/>
      <x:c r="H287" s="177"/>
      <x:c r="I287" s="174"/>
      <x:c r="J287" s="178"/>
      <x:c r="K287" s="174"/>
      <x:c r="L287" s="174"/>
      <x:c r="M287" s="174"/>
      <x:c r="N287" s="174"/>
      <x:c r="O287" s="174"/>
      <x:c r="P287" s="174"/>
      <x:c r="Q287" s="174"/>
      <x:c r="R287" s="174"/>
    </x:row>
    <x:row r="288">
      <x:c r="A288" s="174"/>
      <x:c r="B288" s="174"/>
      <x:c r="C288" s="174"/>
      <x:c r="D288" s="174"/>
      <x:c r="E288" s="174"/>
      <x:c r="F288" s="174"/>
      <x:c r="G288" s="177"/>
      <x:c r="H288" s="177"/>
      <x:c r="I288" s="174"/>
      <x:c r="J288" s="178"/>
      <x:c r="K288" s="174"/>
      <x:c r="L288" s="174"/>
      <x:c r="M288" s="174"/>
      <x:c r="N288" s="174"/>
      <x:c r="O288" s="174"/>
      <x:c r="P288" s="174"/>
      <x:c r="Q288" s="174"/>
      <x:c r="R288" s="174"/>
    </x:row>
    <x:row r="289">
      <x:c r="A289" s="174"/>
      <x:c r="B289" s="174"/>
      <x:c r="C289" s="174"/>
      <x:c r="D289" s="174"/>
      <x:c r="E289" s="174"/>
      <x:c r="F289" s="174"/>
      <x:c r="G289" s="177"/>
      <x:c r="H289" s="177"/>
      <x:c r="I289" s="174"/>
      <x:c r="J289" s="178"/>
      <x:c r="K289" s="174"/>
      <x:c r="L289" s="174"/>
      <x:c r="M289" s="174"/>
      <x:c r="N289" s="174"/>
      <x:c r="O289" s="174"/>
      <x:c r="P289" s="174"/>
      <x:c r="Q289" s="174"/>
      <x:c r="R289" s="174"/>
    </x:row>
    <x:row r="290">
      <x:c r="A290" s="174"/>
      <x:c r="B290" s="174"/>
      <x:c r="C290" s="174"/>
      <x:c r="D290" s="174"/>
      <x:c r="E290" s="174"/>
      <x:c r="F290" s="174"/>
      <x:c r="G290" s="177"/>
      <x:c r="H290" s="177"/>
      <x:c r="I290" s="174"/>
      <x:c r="J290" s="178"/>
      <x:c r="K290" s="174"/>
      <x:c r="L290" s="174"/>
      <x:c r="M290" s="174"/>
      <x:c r="N290" s="174"/>
      <x:c r="O290" s="174"/>
      <x:c r="P290" s="174"/>
      <x:c r="Q290" s="174"/>
      <x:c r="R290" s="174"/>
    </x:row>
    <x:row r="291">
      <x:c r="A291" s="174"/>
      <x:c r="B291" s="174"/>
      <x:c r="C291" s="174"/>
      <x:c r="D291" s="174"/>
      <x:c r="E291" s="174"/>
      <x:c r="F291" s="174"/>
      <x:c r="G291" s="177"/>
      <x:c r="H291" s="177"/>
      <x:c r="I291" s="174"/>
      <x:c r="J291" s="178"/>
      <x:c r="K291" s="174"/>
      <x:c r="L291" s="174"/>
      <x:c r="M291" s="174"/>
      <x:c r="N291" s="174"/>
      <x:c r="O291" s="174"/>
      <x:c r="P291" s="174"/>
      <x:c r="Q291" s="174"/>
      <x:c r="R291" s="174"/>
    </x:row>
    <x:row r="292">
      <x:c r="A292" s="174"/>
      <x:c r="B292" s="174"/>
      <x:c r="C292" s="174"/>
      <x:c r="D292" s="174"/>
      <x:c r="E292" s="174"/>
      <x:c r="F292" s="174"/>
      <x:c r="G292" s="177"/>
      <x:c r="H292" s="177"/>
      <x:c r="I292" s="174"/>
      <x:c r="J292" s="178"/>
      <x:c r="K292" s="174"/>
      <x:c r="L292" s="174"/>
      <x:c r="M292" s="174"/>
      <x:c r="N292" s="174"/>
      <x:c r="O292" s="174"/>
      <x:c r="P292" s="174"/>
      <x:c r="Q292" s="174"/>
      <x:c r="R292" s="174"/>
    </x:row>
    <x:row r="293">
      <x:c r="A293" s="174"/>
      <x:c r="B293" s="174"/>
      <x:c r="C293" s="174"/>
      <x:c r="D293" s="174"/>
      <x:c r="E293" s="174"/>
      <x:c r="F293" s="174"/>
      <x:c r="G293" s="177"/>
      <x:c r="H293" s="177"/>
      <x:c r="I293" s="174"/>
      <x:c r="J293" s="178"/>
      <x:c r="K293" s="174"/>
      <x:c r="L293" s="174"/>
      <x:c r="M293" s="174"/>
      <x:c r="N293" s="174"/>
      <x:c r="O293" s="174"/>
      <x:c r="P293" s="174"/>
      <x:c r="Q293" s="174"/>
      <x:c r="R293" s="174"/>
    </x:row>
    <x:row r="294">
      <x:c r="A294" s="174"/>
      <x:c r="B294" s="174"/>
      <x:c r="C294" s="174"/>
      <x:c r="D294" s="174"/>
      <x:c r="E294" s="174"/>
      <x:c r="F294" s="174"/>
      <x:c r="G294" s="177"/>
      <x:c r="H294" s="177"/>
      <x:c r="I294" s="174"/>
      <x:c r="J294" s="178"/>
      <x:c r="K294" s="174"/>
      <x:c r="L294" s="174"/>
      <x:c r="M294" s="174"/>
      <x:c r="N294" s="174"/>
      <x:c r="O294" s="174"/>
      <x:c r="P294" s="174"/>
      <x:c r="Q294" s="174"/>
      <x:c r="R294" s="174"/>
    </x:row>
    <x:row r="295">
      <x:c r="A295" s="174"/>
      <x:c r="B295" s="174"/>
      <x:c r="C295" s="174"/>
      <x:c r="D295" s="174"/>
      <x:c r="E295" s="174"/>
      <x:c r="F295" s="174"/>
      <x:c r="G295" s="177"/>
      <x:c r="H295" s="177"/>
      <x:c r="I295" s="174"/>
      <x:c r="J295" s="178"/>
      <x:c r="K295" s="174"/>
      <x:c r="L295" s="174"/>
      <x:c r="M295" s="174"/>
      <x:c r="N295" s="174"/>
      <x:c r="O295" s="174"/>
      <x:c r="P295" s="174"/>
      <x:c r="Q295" s="174"/>
      <x:c r="R295" s="174"/>
    </x:row>
    <x:row r="296">
      <x:c r="A296" s="174"/>
      <x:c r="B296" s="174"/>
      <x:c r="C296" s="174"/>
      <x:c r="D296" s="174"/>
      <x:c r="E296" s="174"/>
      <x:c r="F296" s="174"/>
      <x:c r="G296" s="177"/>
      <x:c r="H296" s="177"/>
      <x:c r="I296" s="174"/>
      <x:c r="J296" s="178"/>
      <x:c r="K296" s="174"/>
      <x:c r="L296" s="174"/>
      <x:c r="M296" s="174"/>
      <x:c r="N296" s="174"/>
      <x:c r="O296" s="174"/>
      <x:c r="P296" s="174"/>
      <x:c r="Q296" s="174"/>
      <x:c r="R296" s="174"/>
    </x:row>
    <x:row r="297">
      <x:c r="A297" s="174"/>
      <x:c r="B297" s="174"/>
      <x:c r="C297" s="174"/>
      <x:c r="D297" s="174"/>
      <x:c r="E297" s="174"/>
      <x:c r="F297" s="174"/>
      <x:c r="G297" s="177"/>
      <x:c r="H297" s="177"/>
      <x:c r="I297" s="174"/>
      <x:c r="J297" s="178"/>
      <x:c r="K297" s="174"/>
      <x:c r="L297" s="174"/>
      <x:c r="M297" s="174"/>
      <x:c r="N297" s="174"/>
      <x:c r="O297" s="174"/>
      <x:c r="P297" s="174"/>
      <x:c r="Q297" s="174"/>
      <x:c r="R297" s="174"/>
    </x:row>
    <x:row r="298">
      <x:c r="A298" s="174"/>
      <x:c r="B298" s="174"/>
      <x:c r="C298" s="174"/>
      <x:c r="D298" s="174"/>
      <x:c r="E298" s="174"/>
      <x:c r="F298" s="174"/>
      <x:c r="G298" s="177"/>
      <x:c r="H298" s="177"/>
      <x:c r="I298" s="174"/>
      <x:c r="J298" s="178"/>
      <x:c r="K298" s="174"/>
      <x:c r="L298" s="174"/>
      <x:c r="M298" s="174"/>
      <x:c r="N298" s="174"/>
      <x:c r="O298" s="174"/>
      <x:c r="P298" s="174"/>
      <x:c r="Q298" s="174"/>
      <x:c r="R298" s="174"/>
    </x:row>
    <x:row r="299">
      <x:c r="A299" s="174"/>
      <x:c r="B299" s="174"/>
      <x:c r="C299" s="174"/>
      <x:c r="D299" s="174"/>
      <x:c r="E299" s="174"/>
      <x:c r="F299" s="174"/>
      <x:c r="G299" s="177"/>
      <x:c r="H299" s="177"/>
      <x:c r="I299" s="174"/>
      <x:c r="J299" s="178"/>
      <x:c r="K299" s="174"/>
      <x:c r="L299" s="174"/>
      <x:c r="M299" s="174"/>
      <x:c r="N299" s="174"/>
      <x:c r="O299" s="174"/>
      <x:c r="P299" s="174"/>
      <x:c r="Q299" s="174"/>
      <x:c r="R299" s="174"/>
    </x:row>
    <x:row r="300">
      <x:c r="A300" s="174"/>
      <x:c r="B300" s="174"/>
      <x:c r="C300" s="174"/>
      <x:c r="D300" s="174"/>
      <x:c r="E300" s="174"/>
      <x:c r="F300" s="174"/>
      <x:c r="G300" s="177"/>
      <x:c r="H300" s="177"/>
      <x:c r="I300" s="174"/>
      <x:c r="J300" s="178"/>
      <x:c r="K300" s="174"/>
      <x:c r="L300" s="174"/>
      <x:c r="M300" s="174"/>
      <x:c r="N300" s="174"/>
      <x:c r="O300" s="174"/>
      <x:c r="P300" s="174"/>
      <x:c r="Q300" s="174"/>
      <x:c r="R300" s="174"/>
    </x:row>
    <x:row r="301">
      <x:c r="A301" s="174"/>
      <x:c r="B301" s="174"/>
      <x:c r="C301" s="174"/>
      <x:c r="D301" s="174"/>
      <x:c r="E301" s="174"/>
      <x:c r="F301" s="174"/>
      <x:c r="G301" s="177"/>
      <x:c r="H301" s="177"/>
      <x:c r="I301" s="174"/>
      <x:c r="J301" s="178"/>
      <x:c r="K301" s="174"/>
      <x:c r="L301" s="174"/>
      <x:c r="M301" s="174"/>
      <x:c r="N301" s="174"/>
      <x:c r="O301" s="174"/>
      <x:c r="P301" s="174"/>
      <x:c r="Q301" s="174"/>
      <x:c r="R301" s="174"/>
    </x:row>
    <x:row r="302">
      <x:c r="A302" s="174"/>
      <x:c r="B302" s="174"/>
      <x:c r="C302" s="174"/>
      <x:c r="D302" s="174"/>
      <x:c r="E302" s="174"/>
      <x:c r="F302" s="174"/>
      <x:c r="G302" s="177"/>
      <x:c r="H302" s="177"/>
      <x:c r="I302" s="174"/>
      <x:c r="J302" s="178"/>
      <x:c r="K302" s="174"/>
      <x:c r="L302" s="174"/>
      <x:c r="M302" s="174"/>
      <x:c r="N302" s="174"/>
      <x:c r="O302" s="174"/>
      <x:c r="P302" s="174"/>
      <x:c r="Q302" s="174"/>
      <x:c r="R302" s="174"/>
    </x:row>
    <x:row r="303">
      <x:c r="A303" s="174"/>
      <x:c r="B303" s="174"/>
      <x:c r="C303" s="174"/>
      <x:c r="D303" s="174"/>
      <x:c r="E303" s="174"/>
      <x:c r="F303" s="174"/>
      <x:c r="G303" s="177"/>
      <x:c r="H303" s="177"/>
      <x:c r="I303" s="174"/>
      <x:c r="J303" s="178"/>
      <x:c r="K303" s="174"/>
      <x:c r="L303" s="174"/>
      <x:c r="M303" s="174"/>
      <x:c r="N303" s="174"/>
      <x:c r="O303" s="174"/>
      <x:c r="P303" s="174"/>
      <x:c r="Q303" s="174"/>
      <x:c r="R303" s="174"/>
    </x:row>
  </x:sheetData>
  <x:mergeCells>
    <x:mergeCell ref="A1:R1"/>
    <x:mergeCell ref="A2:R2"/>
  </x:mergeCells>
  <x:dataValidations count="4">
    <x:dataValidation type="list" sqref="B4:B303">
      <x:formula1>"A — Core,B — APHT / Medical Readiness,C — Implementation Science,Regional / Official,Citation Chasing,Seed / Pilot"</x:formula1>
    </x:dataValidation>
    <x:dataValidation type="list" sqref="O4:O303">
      <x:formula1>"Pending,Internal review complete,External review complete,Not applicable"</x:formula1>
    </x:dataValidation>
    <x:dataValidation type="list" sqref="P4:P303">
      <x:formula1>"LOCKED,Pending,Imported,Verified"</x:formula1>
    </x:dataValidation>
    <x:dataValidation type="list" sqref="Q4:Q303">
      <x:formula1>"PRODUCTION,PILOT / DEVELOPMENT,SEED SET"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94f1a0321048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0" hidden="0" customWidth="1"/>
    <x:col min="4" max="4" width="50" hidden="0" customWidth="1"/>
    <x:col min="5" max="5" width="4" hidden="0" customWidth="1"/>
    <x:col min="6" max="6" width="42" hidden="0" customWidth="1"/>
    <x:col min="7" max="7" width="20" hidden="0" customWidth="1"/>
    <x:col min="8" max="8" width="16" hidden="0" customWidth="1"/>
    <x:col min="9" max="9" width="4" hidden="0" customWidth="1"/>
    <x:col min="10" max="10" width="38" hidden="0" customWidth="1"/>
    <x:col min="11" max="11" width="16" hidden="0" customWidth="1"/>
    <x:col min="12" max="12" width="40" hidden="0" customWidth="1"/>
  </x:cols>
  <x:sheetData>
    <x:row r="1" ht="34" customHeight="1">
      <x:c r="A1" s="366" t="str">
        <x:v>ZOTERO RELEASE GATE CONTROL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8"/>
    </x:row>
    <x:row r="2" ht="30" customHeight="1">
      <x:c r="A2" s="369" t="str">
        <x:v>Source of truth: zotero/ZOTERO_COLLECTION_PLAN.md. No PASS may be asserted without real local tests.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  <x:c r="K3" s="370"/>
      <x:c r="L3" s="370"/>
    </x:row>
    <x:row r="4">
      <x:c r="A4" s="373" t="str">
        <x:v>Diagnostic</x:v>
      </x:c>
      <x:c r="B4" s="373" t="str">
        <x:v>Observed value</x:v>
      </x:c>
      <x:c r="C4" s="373" t="str">
        <x:v>Status</x:v>
      </x:c>
      <x:c r="D4" s="373" t="str">
        <x:v>Exact implication</x:v>
      </x:c>
      <x:c r="E4" s="370"/>
      <x:c r="F4" s="370"/>
      <x:c r="G4" s="370"/>
      <x:c r="H4" s="370"/>
      <x:c r="I4" s="370"/>
      <x:c r="J4" s="370"/>
      <x:c r="K4" s="370"/>
      <x:c r="L4" s="370"/>
    </x:row>
    <x:row r="5">
      <x:c r="A5" s="370" t="str">
        <x:v>status --json</x:v>
      </x:c>
      <x:c r="B5" s="370" t="str">
        <x:v>Executed successfully</x:v>
      </x:c>
      <x:c r="C5" s="494" t="str">
        <x:v>PASS</x:v>
      </x:c>
      <x:c r="D5" s="370" t="str">
        <x:v>Real local Zotero Desktop context confirmed</x:v>
      </x:c>
      <x:c r="E5" s="370"/>
      <x:c r="F5" s="370"/>
      <x:c r="G5" s="370"/>
      <x:c r="H5" s="370"/>
      <x:c r="I5" s="370"/>
      <x:c r="J5" s="370"/>
      <x:c r="K5" s="370"/>
      <x:c r="L5" s="370"/>
    </x:row>
    <x:row r="6">
      <x:c r="A6" s="370" t="str">
        <x:v>Profile</x:v>
      </x:c>
      <x:c r="B6" s="370" t="str">
        <x:v>Detected</x:v>
      </x:c>
      <x:c r="C6" s="494" t="str">
        <x:v>PASS</x:v>
      </x:c>
      <x:c r="D6" s="370" t="str">
        <x:v>Local Zotero Desktop profile available to the executing Codex session</x:v>
      </x:c>
      <x:c r="E6" s="370"/>
      <x:c r="F6" s="370"/>
      <x:c r="G6" s="370"/>
      <x:c r="H6" s="370"/>
      <x:c r="I6" s="370"/>
      <x:c r="J6" s="370"/>
      <x:c r="K6" s="370"/>
      <x:c r="L6" s="370"/>
    </x:row>
    <x:row r="7">
      <x:c r="A7" s="370" t="str">
        <x:v>prefs.js</x:v>
      </x:c>
      <x:c r="B7" s="370" t="str">
        <x:v>Detected; API enabled</x:v>
      </x:c>
      <x:c r="C7" s="494" t="str">
        <x:v>PASS</x:v>
      </x:c>
      <x:c r="D7" s="370" t="str">
        <x:v>Local API preference available and effective</x:v>
      </x:c>
      <x:c r="E7" s="370"/>
      <x:c r="F7" s="370"/>
      <x:c r="G7" s="370"/>
      <x:c r="H7" s="370"/>
      <x:c r="I7" s="370"/>
      <x:c r="J7" s="370"/>
      <x:c r="K7" s="370"/>
      <x:c r="L7" s="370"/>
    </x:row>
    <x:row r="8">
      <x:c r="A8" s="370" t="str">
        <x:v>Local API</x:v>
      </x:c>
      <x:c r="B8" s="370" t="str">
        <x:v>HTTP 200; API v3 / schema 44</x:v>
      </x:c>
      <x:c r="C8" s="494" t="str">
        <x:v>PASS</x:v>
      </x:c>
      <x:c r="D8" s="370" t="str">
        <x:v>localhost:23119 responded successfully</x:v>
      </x:c>
      <x:c r="E8" s="370"/>
      <x:c r="F8" s="370"/>
      <x:c r="G8" s="370"/>
      <x:c r="H8" s="370"/>
      <x:c r="I8" s="370"/>
      <x:c r="J8" s="370"/>
      <x:c r="K8" s="370"/>
      <x:c r="L8" s="370"/>
    </x:row>
    <x:row r="9">
      <x:c r="A9" s="370" t="str">
        <x:v>Connector</x:v>
      </x:c>
      <x:c r="B9" s="370" t="str">
        <x:v>HTTP 200</x:v>
      </x:c>
      <x:c r="C9" s="494" t="str">
        <x:v>PASS</x:v>
      </x:c>
      <x:c r="D9" s="370" t="str">
        <x:v>Zotero Connector endpoint responded successfully</x:v>
      </x:c>
      <x:c r="E9" s="370"/>
      <x:c r="F9" s="370"/>
      <x:c r="G9" s="370"/>
      <x:c r="H9" s="370"/>
      <x:c r="I9" s="370"/>
      <x:c r="J9" s="370"/>
      <x:c r="K9" s="370"/>
      <x:c r="L9" s="370"/>
    </x:row>
    <x:row r="10">
      <x:c r="A10" s="370" t="str">
        <x:v>Inventory</x:v>
      </x:c>
      <x:c r="B10" s="370" t="str">
        <x:v>0 items; 0 collections; 0 tags</x:v>
      </x:c>
      <x:c r="C10" s="494" t="str">
        <x:v>PASS</x:v>
      </x:c>
      <x:c r="D10" s="370" t="str">
        <x:v>Initial inventory captured before materialization</x:v>
      </x:c>
      <x:c r="E10" s="370"/>
      <x:c r="F10" s="370"/>
      <x:c r="G10" s="370"/>
      <x:c r="H10" s="370"/>
      <x:c r="I10" s="370"/>
      <x:c r="J10" s="370"/>
      <x:c r="K10" s="370"/>
      <x:c r="L10" s="370"/>
    </x:row>
    <x:row r="11">
      <x:c r="A11" s="370" t="str">
        <x:v>Collections</x:v>
      </x:c>
      <x:c r="B11" s="370" t="str">
        <x:v>Root + 25 subcollections</x:v>
      </x:c>
      <x:c r="C11" s="494" t="str">
        <x:v>PASS</x:v>
      </x:c>
      <x:c r="D11" s="370" t="str">
        <x:v>Exact planned collection structure verified</x:v>
      </x:c>
      <x:c r="E11" s="370"/>
      <x:c r="F11" s="370"/>
      <x:c r="G11" s="370"/>
      <x:c r="H11" s="370"/>
      <x:c r="I11" s="370"/>
      <x:c r="J11" s="370"/>
      <x:c r="K11" s="370"/>
      <x:c r="L11" s="370"/>
    </x:row>
    <x:row r="12">
      <x:c r="A12" s="370" t="str">
        <x:v>Tags</x:v>
      </x:c>
      <x:c r="B12" s="370" t="str">
        <x:v>32/32; no missing or extra tags</x:v>
      </x:c>
      <x:c r="C12" s="494" t="str">
        <x:v>PASS</x:v>
      </x:c>
      <x:c r="D12" s="370" t="str">
        <x:v>Exact required taxonomy materialized and audited</x:v>
      </x:c>
      <x:c r="E12" s="370"/>
      <x:c r="F12" s="370"/>
      <x:c r="G12" s="370"/>
      <x:c r="H12" s="370"/>
      <x:c r="I12" s="370"/>
      <x:c r="J12" s="370"/>
      <x:c r="K12" s="370"/>
      <x:c r="L12" s="370"/>
    </x:row>
    <x:row r="13">
      <x:c r="A13" s="370" t="str">
        <x:v>enable --restart</x:v>
      </x:c>
      <x:c r="B13" s="370" t="str">
        <x:v>Not required — API already available</x:v>
      </x:c>
      <x:c r="C13" s="494" t="str">
        <x:v>PASS</x:v>
      </x:c>
      <x:c r="D13" s="370" t="str">
        <x:v>No remediation was needed during the successful run</x:v>
      </x:c>
      <x:c r="E13" s="370"/>
      <x:c r="F13" s="370"/>
      <x:c r="G13" s="370"/>
      <x:c r="H13" s="370"/>
      <x:c r="I13" s="370"/>
      <x:c r="J13" s="370"/>
      <x:c r="K13" s="370"/>
      <x:c r="L13" s="370"/>
    </x:row>
    <x:row r="14">
      <x:c r="A14" s="370" t="str">
        <x:v>Audit timestamp</x:v>
      </x:c>
      <x:c r="B14" s="428" t="n">
        <x:v>46261.02040509259</x:v>
      </x:c>
      <x:c r="C14" s="495" t="str">
        <x:v>RECORDED</x:v>
      </x:c>
      <x:c r="D14" s="370" t="str">
        <x:v>2026-08-27T00:29:23-03:00; Zotero Desktop 10.0.1</x:v>
      </x:c>
      <x:c r="E14" s="370"/>
      <x:c r="F14" s="370"/>
      <x:c r="G14" s="370"/>
      <x:c r="H14" s="370"/>
      <x:c r="I14" s="370"/>
      <x:c r="J14" s="370"/>
      <x:c r="K14" s="370"/>
      <x:c r="L14" s="370"/>
    </x:row>
    <x:row r="15">
      <x:c r="A15" s="496" t="str">
        <x:v>CONTROLLED TEST ITEM FXC7ZY9R — infrastructure validation only; it is not a synthesized evidence record.</x:v>
      </x:c>
      <x:c r="B15" s="497"/>
      <x:c r="C15" s="497"/>
      <x:c r="D15" s="498"/>
      <x:c r="E15" s="370"/>
      <x:c r="F15" s="370"/>
      <x:c r="G15" s="370"/>
      <x:c r="H15" s="370"/>
      <x:c r="I15" s="370"/>
      <x:c r="J15" s="370"/>
      <x:c r="K15" s="370"/>
      <x:c r="L15" s="370"/>
    </x:row>
    <x:row r="16">
      <x:c r="A16" s="370"/>
      <x:c r="B16" s="370"/>
      <x:c r="C16" s="370"/>
      <x:c r="D16" s="370"/>
      <x:c r="E16" s="370"/>
      <x:c r="F16" s="370"/>
      <x:c r="G16" s="370"/>
      <x:c r="H16" s="370"/>
      <x:c r="I16" s="370"/>
      <x:c r="J16" s="370"/>
      <x:c r="K16" s="370"/>
      <x:c r="L16" s="370"/>
    </x:row>
    <x:row r="17">
      <x:c r="A17" s="371" t="str">
        <x:v>#</x:v>
      </x:c>
      <x:c r="B17" s="371" t="str">
        <x:v>Expected subcollection</x:v>
      </x:c>
      <x:c r="C17" s="371" t="str">
        <x:v>Observed</x:v>
      </x:c>
      <x:c r="D17" s="371" t="str">
        <x:v>Status</x:v>
      </x:c>
      <x:c r="E17" s="370"/>
      <x:c r="F17" s="373" t="str">
        <x:v>Required tag</x:v>
      </x:c>
      <x:c r="G17" s="373" t="str">
        <x:v>Observed</x:v>
      </x:c>
      <x:c r="H17" s="373" t="str">
        <x:v>Status</x:v>
      </x:c>
      <x:c r="I17" s="370"/>
      <x:c r="J17" s="381" t="str">
        <x:v>Release test</x:v>
      </x:c>
      <x:c r="K17" s="381" t="str">
        <x:v>Result</x:v>
      </x:c>
      <x:c r="L17" s="381" t="str">
        <x:v>Evidence</x:v>
      </x:c>
    </x:row>
    <x:row r="18">
      <x:c r="A18" s="370" t="n">
        <x:v>1</x:v>
      </x:c>
      <x:c r="B18" s="370" t="str">
        <x:v>Definitions / Concepts</x:v>
      </x:c>
      <x:c r="C18" s="370" t="str">
        <x:v>Definitions / Concepts</x:v>
      </x:c>
      <x:c r="D18" s="494" t="str">
        <x:v>PASS</x:v>
      </x:c>
      <x:c r="E18" s="370"/>
      <x:c r="F18" s="370" t="str">
        <x:v>status:seed</x:v>
      </x:c>
      <x:c r="G18" s="370" t="str">
        <x:v>status:seed</x:v>
      </x:c>
      <x:c r="H18" s="494" t="str">
        <x:v>PASS</x:v>
      </x:c>
      <x:c r="I18" s="370"/>
      <x:c r="J18" s="370" t="str">
        <x:v>Local status and version</x:v>
      </x:c>
      <x:c r="K18" s="494" t="str">
        <x:v>PASS</x:v>
      </x:c>
      <x:c r="L18" s="370" t="str">
        <x:v>Zotero Desktop 10.0.1; API v3/schema 44; Connector HTTP 200</x:v>
      </x:c>
    </x:row>
    <x:row r="19">
      <x:c r="A19" s="370" t="n">
        <x:v>2</x:v>
      </x:c>
      <x:c r="B19" s="370" t="str">
        <x:v>Tactical Athlete</x:v>
      </x:c>
      <x:c r="C19" s="370" t="str">
        <x:v>Tactical Athlete</x:v>
      </x:c>
      <x:c r="D19" s="494" t="str">
        <x:v>PASS</x:v>
      </x:c>
      <x:c r="E19" s="370"/>
      <x:c r="F19" s="370" t="str">
        <x:v>status:core-evidence</x:v>
      </x:c>
      <x:c r="G19" s="370" t="str">
        <x:v>status:core-evidence</x:v>
      </x:c>
      <x:c r="H19" s="494" t="str">
        <x:v>PASS</x:v>
      </x:c>
      <x:c r="I19" s="370"/>
      <x:c r="J19" s="370" t="str">
        <x:v>API 23119</x:v>
      </x:c>
      <x:c r="K19" s="494" t="str">
        <x:v>PASS</x:v>
      </x:c>
      <x:c r="L19" s="370" t="str">
        <x:v>localhost:23119 returned HTTP 200</x:v>
      </x:c>
    </x:row>
    <x:row r="20">
      <x:c r="A20" s="370" t="n">
        <x:v>3</x:v>
      </x:c>
      <x:c r="B20" s="370" t="str">
        <x:v>Human Performance</x:v>
      </x:c>
      <x:c r="C20" s="370" t="str">
        <x:v>Human Performance</x:v>
      </x:c>
      <x:c r="D20" s="494" t="str">
        <x:v>PASS</x:v>
      </x:c>
      <x:c r="E20" s="370"/>
      <x:c r="F20" s="370" t="str">
        <x:v>status:contextual</x:v>
      </x:c>
      <x:c r="G20" s="370" t="str">
        <x:v>status:contextual</x:v>
      </x:c>
      <x:c r="H20" s="494" t="str">
        <x:v>PASS</x:v>
      </x:c>
      <x:c r="I20" s="370"/>
      <x:c r="J20" s="370" t="str">
        <x:v>Inventory</x:v>
      </x:c>
      <x:c r="K20" s="494" t="str">
        <x:v>PASS</x:v>
      </x:c>
      <x:c r="L20" s="370" t="str">
        <x:v>Initial state captured: 0 items, 0 collections, 0 tags</x:v>
      </x:c>
    </x:row>
    <x:row r="21">
      <x:c r="A21" s="370" t="n">
        <x:v>4</x:v>
      </x:c>
      <x:c r="B21" s="370" t="str">
        <x:v>Operational Readiness</x:v>
      </x:c>
      <x:c r="C21" s="370" t="str">
        <x:v>Operational Readiness</x:v>
      </x:c>
      <x:c r="D21" s="494" t="str">
        <x:v>PASS</x:v>
      </x:c>
      <x:c r="E21" s="370"/>
      <x:c r="F21" s="370" t="str">
        <x:v>status:not-used</x:v>
      </x:c>
      <x:c r="G21" s="370" t="str">
        <x:v>status:not-used</x:v>
      </x:c>
      <x:c r="H21" s="494" t="str">
        <x:v>PASS</x:v>
      </x:c>
      <x:c r="I21" s="370"/>
      <x:c r="J21" s="370" t="str">
        <x:v>Root collection</x:v>
      </x:c>
      <x:c r="K21" s="494" t="str">
        <x:v>PASS</x:v>
      </x:c>
      <x:c r="L21" s="370" t="str">
        <x:v>Tactical Athlete → Operational Readiness Brazil</x:v>
      </x:c>
    </x:row>
    <x:row r="22">
      <x:c r="A22" s="370" t="n">
        <x:v>5</x:v>
      </x:c>
      <x:c r="B22" s="370" t="str">
        <x:v>Law Enforcement</x:v>
      </x:c>
      <x:c r="C22" s="370" t="str">
        <x:v>Law Enforcement</x:v>
      </x:c>
      <x:c r="D22" s="494" t="str">
        <x:v>PASS</x:v>
      </x:c>
      <x:c r="E22" s="370"/>
      <x:c r="F22" s="370" t="str">
        <x:v>status:metadata-verified</x:v>
      </x:c>
      <x:c r="G22" s="370" t="str">
        <x:v>status:metadata-verified</x:v>
      </x:c>
      <x:c r="H22" s="494" t="str">
        <x:v>PASS</x:v>
      </x:c>
      <x:c r="I22" s="370"/>
      <x:c r="J22" s="370" t="str">
        <x:v>Exactly 25 subcollections</x:v>
      </x:c>
      <x:c r="K22" s="494" t="str">
        <x:v>PASS</x:v>
      </x:c>
      <x:c r="L22" s="370" t="str">
        <x:v>25/25 exact; no missing or extra subcollections</x:v>
      </x:c>
    </x:row>
    <x:row r="23">
      <x:c r="A23" s="370" t="n">
        <x:v>6</x:v>
      </x:c>
      <x:c r="B23" s="370" t="str">
        <x:v>Military — Transferable Evidence</x:v>
      </x:c>
      <x:c r="C23" s="370" t="str">
        <x:v>Military — Transferable Evidence</x:v>
      </x:c>
      <x:c r="D23" s="494" t="str">
        <x:v>PASS</x:v>
      </x:c>
      <x:c r="E23" s="370"/>
      <x:c r="F23" s="370" t="str">
        <x:v>status:retraction-checked</x:v>
      </x:c>
      <x:c r="G23" s="370" t="str">
        <x:v>status:retraction-checked</x:v>
      </x:c>
      <x:c r="H23" s="494" t="str">
        <x:v>PASS</x:v>
      </x:c>
      <x:c r="I23" s="370"/>
      <x:c r="J23" s="370" t="str">
        <x:v>Required tags</x:v>
      </x:c>
      <x:c r="K23" s="494" t="str">
        <x:v>PASS</x:v>
      </x:c>
      <x:c r="L23" s="370" t="str">
        <x:v>32/32 exact; no missing or extra tags</x:v>
      </x:c>
    </x:row>
    <x:row r="24">
      <x:c r="A24" s="370" t="n">
        <x:v>7</x:v>
      </x:c>
      <x:c r="B24" s="370" t="str">
        <x:v>Firefighters</x:v>
      </x:c>
      <x:c r="C24" s="370" t="str">
        <x:v>Firefighters</x:v>
      </x:c>
      <x:c r="D24" s="494" t="str">
        <x:v>PASS</x:v>
      </x:c>
      <x:c r="E24" s="370"/>
      <x:c r="F24" s="370" t="str">
        <x:v>domain:physical</x:v>
      </x:c>
      <x:c r="G24" s="370" t="str">
        <x:v>domain:physical</x:v>
      </x:c>
      <x:c r="H24" s="494" t="str">
        <x:v>PASS</x:v>
      </x:c>
      <x:c r="I24" s="370"/>
      <x:c r="J24" s="370" t="str">
        <x:v>Controlled RIS import</x:v>
      </x:c>
      <x:c r="K24" s="494" t="str">
        <x:v>PASS</x:v>
      </x:c>
      <x:c r="L24" s="370" t="str">
        <x:v>Two controlled RIS records imported</x:v>
      </x:c>
    </x:row>
    <x:row r="25">
      <x:c r="A25" s="370" t="n">
        <x:v>8</x:v>
      </x:c>
      <x:c r="B25" s="370" t="str">
        <x:v>EMS / First Responders</x:v>
      </x:c>
      <x:c r="C25" s="370" t="str">
        <x:v>EMS / First Responders</x:v>
      </x:c>
      <x:c r="D25" s="494" t="str">
        <x:v>PASS</x:v>
      </x:c>
      <x:c r="E25" s="370"/>
      <x:c r="F25" s="370" t="str">
        <x:v>domain:occupational-performance</x:v>
      </x:c>
      <x:c r="G25" s="370" t="str">
        <x:v>domain:occupational-performance</x:v>
      </x:c>
      <x:c r="H25" s="494" t="str">
        <x:v>PASS</x:v>
      </x:c>
      <x:c r="I25" s="370"/>
      <x:c r="J25" s="370" t="str">
        <x:v>DOI normalization</x:v>
      </x:c>
      <x:c r="K25" s="494" t="str">
        <x:v>PASS</x:v>
      </x:c>
      <x:c r="L25" s="370" t="str">
        <x:v>10.3389/fpubh.2023.1217187 canonicalized</x:v>
      </x:c>
    </x:row>
    <x:row r="26">
      <x:c r="A26" s="370" t="n">
        <x:v>9</x:v>
      </x:c>
      <x:c r="B26" s="370" t="str">
        <x:v>APHT / TEMS / TCCC / TECC</x:v>
      </x:c>
      <x:c r="C26" s="370" t="str">
        <x:v>APHT / TEMS / TCCC / TECC</x:v>
      </x:c>
      <x:c r="D26" s="494" t="str">
        <x:v>PASS</x:v>
      </x:c>
      <x:c r="E26" s="370"/>
      <x:c r="F26" s="370" t="str">
        <x:v>domain:cognitive</x:v>
      </x:c>
      <x:c r="G26" s="370" t="str">
        <x:v>domain:cognitive</x:v>
      </x:c>
      <x:c r="H26" s="494" t="str">
        <x:v>PASS</x:v>
      </x:c>
      <x:c r="I26" s="370"/>
      <x:c r="J26" s="370" t="str">
        <x:v>Duplicate detection</x:v>
      </x:c>
      <x:c r="K26" s="494" t="str">
        <x:v>PASS</x:v>
      </x:c>
      <x:c r="L26" s="370" t="str">
        <x:v>Candidates FXC7ZY9R and XLA6ZKCE detected</x:v>
      </x:c>
    </x:row>
    <x:row r="27">
      <x:c r="A27" s="370" t="n">
        <x:v>10</x:v>
      </x:c>
      <x:c r="B27" s="370" t="str">
        <x:v>Sleep / Fatigue / Recovery</x:v>
      </x:c>
      <x:c r="C27" s="370" t="str">
        <x:v>Sleep / Fatigue / Recovery</x:v>
      </x:c>
      <x:c r="D27" s="494" t="str">
        <x:v>PASS</x:v>
      </x:c>
      <x:c r="E27" s="370"/>
      <x:c r="F27" s="370" t="str">
        <x:v>domain:recovery</x:v>
      </x:c>
      <x:c r="G27" s="370" t="str">
        <x:v>domain:recovery</x:v>
      </x:c>
      <x:c r="H27" s="494" t="str">
        <x:v>PASS</x:v>
      </x:c>
      <x:c r="I27" s="370"/>
      <x:c r="J27" s="370" t="str">
        <x:v>Controlled merge</x:v>
      </x:c>
      <x:c r="K27" s="494" t="str">
        <x:v>PASS</x:v>
      </x:c>
      <x:c r="L27" s="370" t="str">
        <x:v>User-confirmed merge preserved master FXC7ZY9R</x:v>
      </x:c>
    </x:row>
    <x:row r="28">
      <x:c r="A28" s="370" t="n">
        <x:v>11</x:v>
      </x:c>
      <x:c r="B28" s="370" t="str">
        <x:v>Nutrition / Hydration</x:v>
      </x:c>
      <x:c r="C28" s="370" t="str">
        <x:v>Nutrition / Hydration</x:v>
      </x:c>
      <x:c r="D28" s="494" t="str">
        <x:v>PASS</x:v>
      </x:c>
      <x:c r="E28" s="370"/>
      <x:c r="F28" s="370" t="str">
        <x:v>domain:health</x:v>
      </x:c>
      <x:c r="G28" s="370" t="str">
        <x:v>domain:health</x:v>
      </x:c>
      <x:c r="H28" s="494" t="str">
        <x:v>PASS</x:v>
      </x:c>
      <x:c r="I28" s="370"/>
      <x:c r="J28" s="370" t="str">
        <x:v>Tag/note/attachment preservation</x:v>
      </x:c>
      <x:c r="K28" s="494" t="str">
        <x:v>PASS</x:v>
      </x:c>
      <x:c r="L28" s="370" t="str">
        <x:v>32 tags, two notes, two stored text attachments, dc:replaces</x:v>
      </x:c>
    </x:row>
    <x:row r="29">
      <x:c r="A29" s="370" t="n">
        <x:v>12</x:v>
      </x:c>
      <x:c r="B29" s="370" t="str">
        <x:v>Cognition / Psychology</x:v>
      </x:c>
      <x:c r="C29" s="370" t="str">
        <x:v>Cognition / Psychology</x:v>
      </x:c>
      <x:c r="D29" s="494" t="str">
        <x:v>PASS</x:v>
      </x:c>
      <x:c r="E29" s="370"/>
      <x:c r="F29" s="370" t="str">
        <x:v>domain:load</x:v>
      </x:c>
      <x:c r="G29" s="370" t="str">
        <x:v>domain:load</x:v>
      </x:c>
      <x:c r="H29" s="494" t="str">
        <x:v>PASS</x:v>
      </x:c>
      <x:c r="I29" s="370"/>
      <x:c r="J29" s="370" t="str">
        <x:v>BibTeX export</x:v>
      </x:c>
      <x:c r="K29" s="494" t="str">
        <x:v>PASS</x:v>
      </x:c>
      <x:c r="L29" s="370" t="str">
        <x:v>One-entry zotero-release-gate-test.bib validated</x:v>
      </x:c>
    </x:row>
    <x:row r="30">
      <x:c r="A30" s="370" t="n">
        <x:v>13</x:v>
      </x:c>
      <x:c r="B30" s="370" t="str">
        <x:v>Injuries / Musculoskeletal</x:v>
      </x:c>
      <x:c r="C30" s="370" t="str">
        <x:v>Injuries / Musculoskeletal</x:v>
      </x:c>
      <x:c r="D30" s="494" t="str">
        <x:v>PASS</x:v>
      </x:c>
      <x:c r="E30" s="370"/>
      <x:c r="F30" s="370" t="str">
        <x:v>domain:injury</x:v>
      </x:c>
      <x:c r="G30" s="370" t="str">
        <x:v>domain:injury</x:v>
      </x:c>
      <x:c r="H30" s="494" t="str">
        <x:v>PASS</x:v>
      </x:c>
      <x:c r="I30" s="370"/>
      <x:c r="J30" s="370" t="str">
        <x:v>RIS export</x:v>
      </x:c>
      <x:c r="K30" s="494" t="str">
        <x:v>PASS</x:v>
      </x:c>
      <x:c r="L30" s="370" t="str">
        <x:v>One-record RIS with canonical DOI, 32 tags, and both notes</x:v>
      </x:c>
    </x:row>
    <x:row r="31">
      <x:c r="A31" s="370" t="n">
        <x:v>14</x:v>
      </x:c>
      <x:c r="B31" s="370" t="str">
        <x:v>Cardiovascular / Cardiometabolic</x:v>
      </x:c>
      <x:c r="C31" s="370" t="str">
        <x:v>Cardiovascular / Cardiometabolic</x:v>
      </x:c>
      <x:c r="D31" s="494" t="str">
        <x:v>PASS</x:v>
      </x:c>
      <x:c r="E31" s="370"/>
      <x:c r="F31" s="370" t="str">
        <x:v>domain:nutrition</x:v>
      </x:c>
      <x:c r="G31" s="370" t="str">
        <x:v>domain:nutrition</x:v>
      </x:c>
      <x:c r="H31" s="494" t="str">
        <x:v>PASS</x:v>
      </x:c>
      <x:c r="I31" s="370"/>
      <x:c r="J31" s="370" t="str">
        <x:v>Version + timestamp record</x:v>
      </x:c>
      <x:c r="K31" s="494" t="str">
        <x:v>PASS</x:v>
      </x:c>
      <x:c r="L31" s="370" t="str">
        <x:v>10.0.1 | 2026-08-27T00:29:23-03:00</x:v>
      </x:c>
    </x:row>
    <x:row r="32">
      <x:c r="A32" s="370" t="n">
        <x:v>15</x:v>
      </x:c>
      <x:c r="B32" s="370" t="str">
        <x:v>External Load / Equipment</x:v>
      </x:c>
      <x:c r="C32" s="370" t="str">
        <x:v>External Load / Equipment</x:v>
      </x:c>
      <x:c r="D32" s="494" t="str">
        <x:v>PASS</x:v>
      </x:c>
      <x:c r="E32" s="370"/>
      <x:c r="F32" s="370" t="str">
        <x:v>domain:apht</x:v>
      </x:c>
      <x:c r="G32" s="370" t="str">
        <x:v>domain:apht</x:v>
      </x:c>
      <x:c r="H32" s="494" t="str">
        <x:v>PASS</x:v>
      </x:c>
      <x:c r="I32" s="370"/>
      <x:c r="J32" s="370" t="str">
        <x:v>ZOTERO PASS</x:v>
      </x:c>
      <x:c r="K32" s="494" t="str">
        <x:v>PASS</x:v>
      </x:c>
      <x:c r="L32" s="370" t="str">
        <x:v>All release conditions satisfied; definitive identification released</x:v>
      </x:c>
    </x:row>
    <x:row r="33">
      <x:c r="A33" s="370" t="n">
        <x:v>16</x:v>
      </x:c>
      <x:c r="B33" s="370" t="str">
        <x:v>Wearables / Monitoring</x:v>
      </x:c>
      <x:c r="C33" s="370" t="str">
        <x:v>Wearables / Monitoring</x:v>
      </x:c>
      <x:c r="D33" s="494" t="str">
        <x:v>PASS</x:v>
      </x:c>
      <x:c r="E33" s="370"/>
      <x:c r="F33" s="370" t="str">
        <x:v>domain:monitoring</x:v>
      </x:c>
      <x:c r="G33" s="370" t="str">
        <x:v>domain:monitoring</x:v>
      </x:c>
      <x:c r="H33" s="494" t="str">
        <x:v>PASS</x:v>
      </x:c>
      <x:c r="I33" s="370"/>
      <x:c r="J33" s="370"/>
      <x:c r="K33" s="370"/>
      <x:c r="L33" s="370"/>
    </x:row>
    <x:row r="34">
      <x:c r="A34" s="370" t="n">
        <x:v>17</x:v>
      </x:c>
      <x:c r="B34" s="370" t="str">
        <x:v>Occupational Health / Longevity</x:v>
      </x:c>
      <x:c r="C34" s="370" t="str">
        <x:v>Occupational Health / Longevity</x:v>
      </x:c>
      <x:c r="D34" s="494" t="str">
        <x:v>PASS</x:v>
      </x:c>
      <x:c r="E34" s="370"/>
      <x:c r="F34" s="370" t="str">
        <x:v>domain:implementation</x:v>
      </x:c>
      <x:c r="G34" s="370" t="str">
        <x:v>domain:implementation</x:v>
      </x:c>
      <x:c r="H34" s="494" t="str">
        <x:v>PASS</x:v>
      </x:c>
      <x:c r="I34" s="370"/>
      <x:c r="J34" s="370"/>
      <x:c r="K34" s="370"/>
      <x:c r="L34" s="370"/>
    </x:row>
    <x:row r="35">
      <x:c r="A35" s="370" t="n">
        <x:v>18</x:v>
      </x:c>
      <x:c r="B35" s="370" t="str">
        <x:v>Brazil</x:v>
      </x:c>
      <x:c r="C35" s="370" t="str">
        <x:v>Brazil</x:v>
      </x:c>
      <x:c r="D35" s="494" t="str">
        <x:v>PASS</x:v>
      </x:c>
      <x:c r="E35" s="370"/>
      <x:c r="F35" s="370" t="str">
        <x:v>domain:longevity</x:v>
      </x:c>
      <x:c r="G35" s="370" t="str">
        <x:v>domain:longevity</x:v>
      </x:c>
      <x:c r="H35" s="494" t="str">
        <x:v>PASS</x:v>
      </x:c>
      <x:c r="I35" s="370"/>
      <x:c r="J35" s="370"/>
      <x:c r="K35" s="370"/>
      <x:c r="L35" s="370"/>
    </x:row>
    <x:row r="36">
      <x:c r="A36" s="370" t="n">
        <x:v>19</x:v>
      </x:c>
      <x:c r="B36" s="370" t="str">
        <x:v>Implementation Science — CFIR / Proctor / ERIC</x:v>
      </x:c>
      <x:c r="C36" s="370" t="str">
        <x:v>Implementation Science — CFIR / Proctor / ERIC</x:v>
      </x:c>
      <x:c r="D36" s="494" t="str">
        <x:v>PASS</x:v>
      </x:c>
      <x:c r="E36" s="370"/>
      <x:c r="F36" s="370" t="str">
        <x:v>population:police</x:v>
      </x:c>
      <x:c r="G36" s="370" t="str">
        <x:v>population:police</x:v>
      </x:c>
      <x:c r="H36" s="494" t="str">
        <x:v>PASS</x:v>
      </x:c>
      <x:c r="I36" s="370"/>
      <x:c r="J36" s="370"/>
      <x:c r="K36" s="370"/>
      <x:c r="L36" s="370"/>
    </x:row>
    <x:row r="37">
      <x:c r="A37" s="370" t="n">
        <x:v>20</x:v>
      </x:c>
      <x:c r="B37" s="370" t="str">
        <x:v>Frameworks / Guidelines / Consensus</x:v>
      </x:c>
      <x:c r="C37" s="370" t="str">
        <x:v>Frameworks / Guidelines / Consensus</x:v>
      </x:c>
      <x:c r="D37" s="494" t="str">
        <x:v>PASS</x:v>
      </x:c>
      <x:c r="E37" s="370"/>
      <x:c r="F37" s="370" t="str">
        <x:v>population:firefighter</x:v>
      </x:c>
      <x:c r="G37" s="370" t="str">
        <x:v>population:firefighter</x:v>
      </x:c>
      <x:c r="H37" s="494" t="str">
        <x:v>PASS</x:v>
      </x:c>
      <x:c r="I37" s="370"/>
      <x:c r="J37" s="370"/>
      <x:c r="K37" s="370"/>
      <x:c r="L37" s="370"/>
    </x:row>
    <x:row r="38">
      <x:c r="A38" s="370" t="n">
        <x:v>21</x:v>
      </x:c>
      <x:c r="B38" s="370" t="str">
        <x:v>Key Papers / Seed Studies</x:v>
      </x:c>
      <x:c r="C38" s="370" t="str">
        <x:v>Key Papers / Seed Studies</x:v>
      </x:c>
      <x:c r="D38" s="494" t="str">
        <x:v>PASS</x:v>
      </x:c>
      <x:c r="E38" s="370"/>
      <x:c r="F38" s="370" t="str">
        <x:v>population:first-responder</x:v>
      </x:c>
      <x:c r="G38" s="370" t="str">
        <x:v>population:first-responder</x:v>
      </x:c>
      <x:c r="H38" s="494" t="str">
        <x:v>PASS</x:v>
      </x:c>
      <x:c r="I38" s="370"/>
      <x:c r="J38" s="370"/>
      <x:c r="K38" s="370"/>
      <x:c r="L38" s="370"/>
    </x:row>
    <x:row r="39">
      <x:c r="A39" s="370" t="n">
        <x:v>22</x:v>
      </x:c>
      <x:c r="B39" s="370" t="str">
        <x:v>Official / Grey Literature</x:v>
      </x:c>
      <x:c r="C39" s="370" t="str">
        <x:v>Official / Grey Literature</x:v>
      </x:c>
      <x:c r="D39" s="494" t="str">
        <x:v>PASS</x:v>
      </x:c>
      <x:c r="E39" s="370"/>
      <x:c r="F39" s="370" t="str">
        <x:v>population:military</x:v>
      </x:c>
      <x:c r="G39" s="370" t="str">
        <x:v>population:military</x:v>
      </x:c>
      <x:c r="H39" s="494" t="str">
        <x:v>PASS</x:v>
      </x:c>
      <x:c r="I39" s="370"/>
      <x:c r="J39" s="370"/>
      <x:c r="K39" s="370"/>
      <x:c r="L39" s="370"/>
    </x:row>
    <x:row r="40">
      <x:c r="A40" s="370" t="n">
        <x:v>23</x:v>
      </x:c>
      <x:c r="B40" s="370" t="str">
        <x:v>Core Evidence — Essay</x:v>
      </x:c>
      <x:c r="C40" s="370" t="str">
        <x:v>Core Evidence — Essay</x:v>
      </x:c>
      <x:c r="D40" s="494" t="str">
        <x:v>PASS</x:v>
      </x:c>
      <x:c r="E40" s="370"/>
      <x:c r="F40" s="370" t="str">
        <x:v>country:brazil</x:v>
      </x:c>
      <x:c r="G40" s="370" t="str">
        <x:v>country:brazil</x:v>
      </x:c>
      <x:c r="H40" s="494" t="str">
        <x:v>PASS</x:v>
      </x:c>
      <x:c r="I40" s="370"/>
      <x:c r="J40" s="370"/>
      <x:c r="K40" s="370"/>
      <x:c r="L40" s="370"/>
    </x:row>
    <x:row r="41">
      <x:c r="A41" s="370" t="n">
        <x:v>24</x:v>
      </x:c>
      <x:c r="B41" s="370" t="str">
        <x:v>Contextual / Supporting Evidence</x:v>
      </x:c>
      <x:c r="C41" s="370" t="str">
        <x:v>Contextual / Supporting Evidence</x:v>
      </x:c>
      <x:c r="D41" s="494" t="str">
        <x:v>PASS</x:v>
      </x:c>
      <x:c r="E41" s="370"/>
      <x:c r="F41" s="370" t="str">
        <x:v>transferability:high</x:v>
      </x:c>
      <x:c r="G41" s="370" t="str">
        <x:v>transferability:high</x:v>
      </x:c>
      <x:c r="H41" s="494" t="str">
        <x:v>PASS</x:v>
      </x:c>
      <x:c r="I41" s="370"/>
      <x:c r="J41" s="370"/>
      <x:c r="K41" s="370"/>
      <x:c r="L41" s="370"/>
    </x:row>
    <x:row r="42">
      <x:c r="A42" s="370" t="n">
        <x:v>25</x:v>
      </x:c>
      <x:c r="B42" s="370" t="str">
        <x:v>Not Used / Out of Scope</x:v>
      </x:c>
      <x:c r="C42" s="370" t="str">
        <x:v>Not Used / Out of Scope</x:v>
      </x:c>
      <x:c r="D42" s="494" t="str">
        <x:v>PASS</x:v>
      </x:c>
      <x:c r="E42" s="370"/>
      <x:c r="F42" s="370" t="str">
        <x:v>transferability:conditional</x:v>
      </x:c>
      <x:c r="G42" s="370" t="str">
        <x:v>transferability:conditional</x:v>
      </x:c>
      <x:c r="H42" s="494" t="str">
        <x:v>PASS</x:v>
      </x:c>
      <x:c r="I42" s="370"/>
      <x:c r="J42" s="370"/>
      <x:c r="K42" s="370"/>
      <x:c r="L42" s="370"/>
    </x:row>
    <x:row r="43">
      <x:c r="A43" s="370"/>
      <x:c r="B43" s="370"/>
      <x:c r="C43" s="370"/>
      <x:c r="D43" s="370"/>
      <x:c r="E43" s="370"/>
      <x:c r="F43" s="370" t="str">
        <x:v>transferability:low</x:v>
      </x:c>
      <x:c r="G43" s="370" t="str">
        <x:v>transferability:low</x:v>
      </x:c>
      <x:c r="H43" s="494" t="str">
        <x:v>PASS</x:v>
      </x:c>
      <x:c r="I43" s="370"/>
      <x:c r="J43" s="370"/>
      <x:c r="K43" s="370"/>
      <x:c r="L43" s="370"/>
    </x:row>
    <x:row r="44">
      <x:c r="A44" s="370"/>
      <x:c r="B44" s="370"/>
      <x:c r="C44" s="370"/>
      <x:c r="D44" s="370"/>
      <x:c r="E44" s="370"/>
      <x:c r="F44" s="370" t="str">
        <x:v>role:definition</x:v>
      </x:c>
      <x:c r="G44" s="370" t="str">
        <x:v>role:definition</x:v>
      </x:c>
      <x:c r="H44" s="494" t="str">
        <x:v>PASS</x:v>
      </x:c>
      <x:c r="I44" s="370"/>
      <x:c r="J44" s="370"/>
      <x:c r="K44" s="370"/>
      <x:c r="L44" s="370"/>
    </x:row>
    <x:row r="45">
      <x:c r="A45" s="370"/>
      <x:c r="B45" s="370"/>
      <x:c r="C45" s="370"/>
      <x:c r="D45" s="370"/>
      <x:c r="E45" s="370"/>
      <x:c r="F45" s="370" t="str">
        <x:v>role:framework</x:v>
      </x:c>
      <x:c r="G45" s="370" t="str">
        <x:v>role:framework</x:v>
      </x:c>
      <x:c r="H45" s="494" t="str">
        <x:v>PASS</x:v>
      </x:c>
      <x:c r="I45" s="370"/>
      <x:c r="J45" s="370"/>
      <x:c r="K45" s="370"/>
      <x:c r="L45" s="370"/>
    </x:row>
    <x:row r="46">
      <x:c r="A46" s="370"/>
      <x:c r="B46" s="370"/>
      <x:c r="C46" s="370"/>
      <x:c r="D46" s="370"/>
      <x:c r="E46" s="370"/>
      <x:c r="F46" s="370" t="str">
        <x:v>role:indicator</x:v>
      </x:c>
      <x:c r="G46" s="370" t="str">
        <x:v>role:indicator</x:v>
      </x:c>
      <x:c r="H46" s="494" t="str">
        <x:v>PASS</x:v>
      </x:c>
      <x:c r="I46" s="370"/>
      <x:c r="J46" s="370"/>
      <x:c r="K46" s="370"/>
      <x:c r="L46" s="370"/>
    </x:row>
    <x:row r="47">
      <x:c r="A47" s="370"/>
      <x:c r="B47" s="370"/>
      <x:c r="C47" s="370"/>
      <x:c r="D47" s="370"/>
      <x:c r="E47" s="370"/>
      <x:c r="F47" s="370" t="str">
        <x:v>role:implementation</x:v>
      </x:c>
      <x:c r="G47" s="370" t="str">
        <x:v>role:implementation</x:v>
      </x:c>
      <x:c r="H47" s="494" t="str">
        <x:v>PASS</x:v>
      </x:c>
      <x:c r="I47" s="370"/>
      <x:c r="J47" s="370"/>
      <x:c r="K47" s="370"/>
      <x:c r="L47" s="370"/>
    </x:row>
    <x:row r="48">
      <x:c r="A48" s="370"/>
      <x:c r="B48" s="370"/>
      <x:c r="C48" s="370"/>
      <x:c r="D48" s="370"/>
      <x:c r="E48" s="370"/>
      <x:c r="F48" s="370" t="str">
        <x:v>role:brazil-context</x:v>
      </x:c>
      <x:c r="G48" s="370" t="str">
        <x:v>role:brazil-context</x:v>
      </x:c>
      <x:c r="H48" s="494" t="str">
        <x:v>PASS</x:v>
      </x:c>
      <x:c r="I48" s="370"/>
      <x:c r="J48" s="370"/>
      <x:c r="K48" s="370"/>
      <x:c r="L48" s="370"/>
    </x:row>
    <x:row r="49">
      <x:c r="A49" s="370"/>
      <x:c r="B49" s="370"/>
      <x:c r="C49" s="370"/>
      <x:c r="D49" s="370"/>
      <x:c r="E49" s="370"/>
      <x:c r="F49" s="370" t="str">
        <x:v>role:paradigm-shift</x:v>
      </x:c>
      <x:c r="G49" s="370" t="str">
        <x:v>role:paradigm-shift</x:v>
      </x:c>
      <x:c r="H49" s="494" t="str">
        <x:v>PASS</x:v>
      </x:c>
      <x:c r="I49" s="370"/>
      <x:c r="J49" s="370"/>
      <x:c r="K49" s="370"/>
      <x:c r="L49" s="370"/>
    </x:row>
    <x:row r="51" ht="24" customHeight="1">
      <x:c r="A51" s="523" t="str">
        <x:v>PUBMED A/B/C PRODUCTION ZOTERO IMPORT — RETRY AUDIT 2026-08-28T17:10:33Z — BLOCKED</x:v>
      </x:c>
      <x:c r="B51" s="524"/>
      <x:c r="C51" s="524"/>
      <x:c r="D51" s="524"/>
      <x:c r="E51" s="524"/>
      <x:c r="F51" s="524"/>
      <x:c r="G51" s="524"/>
      <x:c r="H51" s="524"/>
      <x:c r="I51" s="524"/>
      <x:c r="J51" s="524"/>
      <x:c r="K51" s="524"/>
      <x:c r="L51" s="525"/>
    </x:row>
    <x:row r="52">
      <x:c r="A52" t="str">
        <x:v>Diagnostic</x:v>
      </x:c>
      <x:c r="B52" t="str">
        <x:v>Observed value</x:v>
      </x:c>
      <x:c r="C52" t="str">
        <x:v>Status</x:v>
      </x:c>
      <x:c r="D52" t="str">
        <x:v>Exact implication</x:v>
      </x:c>
    </x:row>
    <x:row r="53" ht="32" customHeight="1">
      <x:c r="A53" s="526" t="str">
        <x:v>status --json</x:v>
      </x:c>
      <x:c r="B53" s="526" t="str">
        <x:v>profile=null; prefs_file=null; api_running=false</x:v>
      </x:c>
      <x:c r="C53" s="533" t="str">
        <x:v>BLOCKED</x:v>
      </x:c>
      <x:c r="D53" s="526" t="str">
        <x:v>No visible Zotero Desktop profile or local library context</x:v>
      </x:c>
    </x:row>
    <x:row r="54" ht="32" customHeight="1">
      <x:c r="A54" s="526" t="str">
        <x:v>localhost:23119</x:v>
      </x:c>
      <x:c r="B54" s="526" t="str">
        <x:v>Connection refused; HTTP 000</x:v>
      </x:c>
      <x:c r="C54" s="533" t="str">
        <x:v>BLOCKED</x:v>
      </x:c>
      <x:c r="D54" s="526" t="str">
        <x:v>Local API and Connector unavailable to this Codex session</x:v>
      </x:c>
    </x:row>
    <x:row r="55" ht="32" customHeight="1">
      <x:c r="A55" s="526" t="str">
        <x:v>Selected library target</x:v>
      </x:c>
      <x:c r="B55" s="526" t="str">
        <x:v>POST /connector/getSelectedCollection refused</x:v>
      </x:c>
      <x:c r="C55" s="533" t="str">
        <x:v>BLOCKED</x:v>
      </x:c>
      <x:c r="D55" s="526" t="str">
        <x:v>Destination library/collection cannot be confirmed safely</x:v>
      </x:c>
    </x:row>
    <x:row r="56" ht="32" customHeight="1">
      <x:c r="A56" s="526" t="str">
        <x:v>Production RIS</x:v>
      </x:c>
      <x:c r="B56" s="526" t="str">
        <x:v>1,456 records; SHA-256 f952ff56fa28bd67d36167aef334414f2687b8811277c3e4cb168f5825cf1dca</x:v>
      </x:c>
      <x:c r="C56" s="535" t="str">
        <x:v>READY</x:v>
      </x:c>
      <x:c r="D56" s="526" t="str">
        <x:v>Input file and exact record count independently verified</x:v>
      </x:c>
    </x:row>
    <x:row r="57" ht="32" customHeight="1">
      <x:c r="A57" s="526" t="str">
        <x:v>Import/dedup/export</x:v>
      </x:c>
      <x:c r="B57" s="526" t="str">
        <x:v>No write executed after failed pre-gate</x:v>
      </x:c>
      <x:c r="C57" s="537" t="str">
        <x:v>NOT EXECUTED</x:v>
      </x:c>
      <x:c r="D57" s="526" t="str">
        <x:v>No item keys, duplicate candidates, merges, or exports asserted</x:v>
      </x:c>
    </x:row>
    <x:row r="58" ht="32" customHeight="1">
      <x:c r="A58" s="526" t="str">
        <x:v>Controlled item FXC7ZY9R</x:v>
      </x:c>
      <x:c r="B58" s="526" t="str">
        <x:v>Remains excluded from Master Evidence and production set</x:v>
      </x:c>
      <x:c r="C58" s="539" t="str">
        <x:v>PASS</x:v>
      </x:c>
      <x:c r="D58" s="526" t="str">
        <x:v>Infrastructure test item was not converted into evidence</x:v>
      </x:c>
    </x:row>
    <x:row r="60" ht="21" hidden="0" customHeight="1">
      <x:c r="A60" s="579" t="str">
        <x:v>PUBMED A/B/C PRODUCTION ZOTERO IMPORT — VERIFIED 2026-09-03</x:v>
      </x:c>
      <x:c r="B60" s="542"/>
      <x:c r="C60" s="542"/>
      <x:c r="D60" s="542"/>
      <x:c r="E60" s="542"/>
      <x:c r="F60" s="542"/>
      <x:c r="G60" s="542"/>
      <x:c r="H60" s="542"/>
      <x:c r="I60" s="542"/>
      <x:c r="J60" s="542"/>
      <x:c r="K60" s="542"/>
      <x:c r="L60" s="542"/>
    </x:row>
    <x:row r="61" ht="15" hidden="0" customHeight="1">
      <x:c r="A61" s="545" t="str">
        <x:v>Diagnostic</x:v>
      </x:c>
      <x:c r="B61" s="545" t="str">
        <x:v>Observed value</x:v>
      </x:c>
      <x:c r="C61" s="545" t="str">
        <x:v>Status</x:v>
      </x:c>
      <x:c r="D61" s="545" t="str">
        <x:v>Exact implication</x:v>
      </x:c>
    </x:row>
    <x:row r="62" ht="15" hidden="0" customHeight="1">
      <x:c r="A62" s="564" t="str">
        <x:v>status --json</x:v>
      </x:c>
      <x:c r="B62" s="565" t="str">
        <x:v>Zotero 10.0.1; API v3/schema 44; API and Connector HTTP 200</x:v>
      </x:c>
      <x:c r="C62" s="565" t="str">
        <x:v>PASS</x:v>
      </x:c>
      <x:c r="D62" s="566" t="str">
        <x:v>Real local Zotero Desktop context confirmed</x:v>
      </x:c>
    </x:row>
    <x:row r="63" ht="15" hidden="0" customHeight="1">
      <x:c r="A63" s="567" t="str">
        <x:v>Controlled collection</x:v>
      </x:c>
      <x:c r="B63" s="568" t="str">
        <x:v>EMHHKNTM — Zotero Release Gate — Controlled Test — DO NOT USE</x:v>
      </x:c>
      <x:c r="C63" s="568" t="str">
        <x:v>PASS</x:v>
      </x:c>
      <x:c r="D63" s="569" t="str">
        <x:v>Exactly one top-level controlled collection; no duplicate created</x:v>
      </x:c>
    </x:row>
    <x:row r="64" ht="15" hidden="0" customHeight="1">
      <x:c r="A64" s="567" t="str">
        <x:v>Controlled item FXC7ZY9R</x:v>
      </x:c>
      <x:c r="B64" s="568" t="str">
        <x:v>32 tags; 2 notes; 2 attachments; collections=[EMHHKNTM]</x:v>
      </x:c>
      <x:c r="C64" s="568" t="str">
        <x:v>PASS</x:v>
      </x:c>
      <x:c r="D64" s="569" t="str">
        <x:v>Preserved exclusively outside production; item key unchanged</x:v>
      </x:c>
    </x:row>
    <x:row r="65" ht="15" hidden="0" customHeight="1">
      <x:c r="A65" s="567" t="str">
        <x:v>Production target</x:v>
      </x:c>
      <x:c r="B65" s="568" t="str">
        <x:v>PE9UF4YN — Tactical Athlete → Operational Readiness Brazil</x:v>
      </x:c>
      <x:c r="C65" s="568" t="str">
        <x:v>PASS</x:v>
      </x:c>
      <x:c r="D65" s="569" t="str">
        <x:v>Destination selected and confirmed before import</x:v>
      </x:c>
    </x:row>
    <x:row r="66" ht="15" hidden="0" customHeight="1">
      <x:c r="A66" s="567" t="str">
        <x:v>Authorized RIS</x:v>
      </x:c>
      <x:c r="B66" s="568" t="str">
        <x:v>1,456 records; CRLF 991c8235…00b6; normalized LF f952ff56…1dca</x:v>
      </x:c>
      <x:c r="C66" s="568" t="str">
        <x:v>PASS</x:v>
      </x:c>
      <x:c r="D66" s="569" t="str">
        <x:v>Literal and canonical hashes reconciled</x:v>
      </x:c>
    </x:row>
    <x:row r="67" ht="39.599998474121094" hidden="0" customHeight="1">
      <x:c r="A67" s="567" t="str">
        <x:v>Connector import</x:v>
      </x:c>
      <x:c r="B67" s="568" t="str">
        <x:v>Session codex-operational-readiness-brazil-20260902T1515; request started 2026-09-02T15:13:46-03:00</x:v>
      </x:c>
      <x:c r="C67" s="568" t="str">
        <x:v>PASS WITH RESPONSE-CAPTURE LIMITATION</x:v>
      </x:c>
      <x:c r="D67" s="569" t="str">
        <x:v>Original HTTP body was not retained after execution-session expiry; post-state independently proves 1,456 imported items</x:v>
      </x:c>
    </x:row>
    <x:row r="68" ht="15" hidden="0" customHeight="1">
      <x:c r="A68" s="567" t="str">
        <x:v>Post-import inventory</x:v>
      </x:c>
      <x:c r="B68" s="568" t="str">
        <x:v>Library 1,457; production root 1,456; controlled collection 1</x:v>
      </x:c>
      <x:c r="C68" s="568" t="str">
        <x:v>PASS</x:v>
      </x:c>
      <x:c r="D68" s="569" t="str">
        <x:v>Exactly 1,456 unique new production items plus FXC7ZY9R</x:v>
      </x:c>
    </x:row>
    <x:row r="69" ht="15" hidden="0" customHeight="1">
      <x:c r="A69" s="567" t="str">
        <x:v>PMID 37415704</x:v>
      </x:c>
      <x:c r="B69" s="568" t="str">
        <x:v>Production key 8XVBQIYE; controlled key FXC7ZY9R</x:v>
      </x:c>
      <x:c r="C69" s="568" t="str">
        <x:v>PASS</x:v>
      </x:c>
      <x:c r="D69" s="569" t="str">
        <x:v>Distinct keys; FXC7ZY9R is not Master Evidence</x:v>
      </x:c>
    </x:row>
    <x:row r="70" ht="26.399999618530273" hidden="0" customHeight="1">
      <x:c r="A70" s="567" t="str">
        <x:v>Native duplicate audit</x:v>
      </x:c>
      <x:c r="B70" s="568" t="str">
        <x:v>One group: FXC7ZY9R versus 8XVBQIYE</x:v>
      </x:c>
      <x:c r="C70" s="568" t="str">
        <x:v>REVIEWED — NO MERGE</x:v>
      </x:c>
      <x:c r="D70" s="569" t="str">
        <x:v>DO NOT MERGE — controlled infrastructure test versus production evidence</x:v>
      </x:c>
    </x:row>
    <x:row r="71" ht="15" hidden="0" customHeight="1">
      <x:c r="A71" s="567" t="str">
        <x:v>Production exports</x:v>
      </x:c>
      <x:c r="B71" s="568" t="str">
        <x:v>BibTeX 1,456; RIS 1,456; FXC7ZY9R absent</x:v>
      </x:c>
      <x:c r="C71" s="568" t="str">
        <x:v>PASS</x:v>
      </x:c>
      <x:c r="D71" s="569" t="str">
        <x:v>Exports reconcile exactly with production root</x:v>
      </x:c>
    </x:row>
    <x:row r="72" ht="15" hidden="0" customHeight="1">
      <x:c r="A72" s="567" t="str">
        <x:v>Master Evidence mapping</x:v>
      </x:c>
      <x:c r="B72" s="568" t="str">
        <x:v>1,456 rows → 1,456 unique Zotero keys; no missing/collision</x:v>
      </x:c>
      <x:c r="C72" s="568" t="str">
        <x:v>PASS</x:v>
      </x:c>
      <x:c r="D72" s="569" t="str">
        <x:v>Every production row mapped; controlled key absent</x:v>
      </x:c>
    </x:row>
    <x:row r="73" ht="26.399999618530273" hidden="0" customHeight="1">
      <x:c r="A73" s="570" t="str">
        <x:v>Rollback manifest</x:v>
      </x:c>
      <x:c r="B73" s="571" t="str">
        <x:v>1,456 unique imported item keys; no deletion executed</x:v>
      </x:c>
      <x:c r="C73" s="571" t="str">
        <x:v>PASS</x:v>
      </x:c>
      <x:c r="D73" s="572" t="str">
        <x:v>Exact reversible scope recorded; explicit authorization required before any rollback</x:v>
      </x:c>
    </x:row>
  </x:sheetData>
  <x:mergeCells>
    <x:mergeCell ref="A1:L1"/>
    <x:mergeCell ref="A2:L2"/>
    <x:mergeCell ref="A15:D15"/>
    <x:mergeCell ref="A51:L51"/>
    <x:mergeCell ref="A60:L60"/>
  </x:mergeCells>
  <x:conditionalFormatting sqref="C5:C14">
    <x:cfRule type="containsText" dxfId="48" priority="1" operator="containsText" text="BLOCKED"/>
    <x:cfRule type="containsText" dxfId="49" priority="2" operator="containsText" text="RECORDED"/>
  </x:conditionalFormatting>
  <x:conditionalFormatting sqref="D18:D42">
    <x:cfRule type="containsText" dxfId="50" priority="3" operator="containsText" text="BLOCKED"/>
  </x:conditionalFormatting>
  <x:conditionalFormatting sqref="H18:H49">
    <x:cfRule type="containsText" dxfId="51" priority="4" operator="containsText" text="BLOCKED"/>
  </x:conditionalFormatting>
  <x:conditionalFormatting sqref="K18:K32">
    <x:cfRule type="containsText" dxfId="52" priority="5" operator="containsText" text="BLOCKED"/>
    <x:cfRule type="containsText" dxfId="53" priority="6" operator="containsText" text="NOT RUN"/>
  </x:conditionalFormatting>
  <x:pageMargins left="0.7" right="0.7" top="0.75" bottom="0.75" header="0.3" footer="0.3"/>
  <x:tableParts count="3">
    <x:tablePart xmlns:r="http://schemas.openxmlformats.org/officeDocument/2006/relationships" r:id="R03697aa6cba345b7"/>
    <x:tablePart xmlns:r="http://schemas.openxmlformats.org/officeDocument/2006/relationships" r:id="R4dca13b89e654d22"/>
    <x:tablePart xmlns:r="http://schemas.openxmlformats.org/officeDocument/2006/relationships" r:id="R4a24a78ca129468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20" hidden="0" customWidth="1"/>
    <x:col min="4" max="4" width="20" hidden="0" customWidth="1"/>
    <x:col min="5" max="5" width="24" hidden="0" customWidth="1"/>
    <x:col min="6" max="6" width="40" hidden="0" customWidth="1"/>
    <x:col min="7" max="7" width="28" hidden="0" customWidth="1"/>
    <x:col min="8" max="8" width="34" hidden="0" customWidth="1"/>
    <x:col min="9" max="9" width="32" hidden="0" customWidth="1"/>
    <x:col min="10" max="10" width="16" hidden="0" customWidth="1"/>
    <x:col min="11" max="11" width="24" hidden="0" customWidth="1"/>
    <x:col min="12" max="12" width="20" hidden="0" customWidth="1"/>
    <x:col min="13" max="13" width="36" hidden="0" customWidth="1"/>
  </x:cols>
  <x:sheetData>
    <x:row r="1" ht="34" customHeight="1">
      <x:c r="A1" s="366" t="str">
        <x:v>LAWFUL FULL-TEXT CONTROL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7"/>
      <x:c r="M1" s="368"/>
    </x:row>
    <x:row r="2" ht="30" customHeight="1">
      <x:c r="A2" s="369" t="str">
        <x:v>PDFs and licensed full text belong in Zotero/Drive, never GitHub. Evidence ID resolves title automatically.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  <x:c r="M2" s="369"/>
    </x:row>
    <x:row r="3">
      <x:c r="A3" s="371" t="str">
        <x:v>Evidence ID</x:v>
      </x:c>
      <x:c r="B3" s="371" t="str">
        <x:v>Source Title</x:v>
      </x:c>
      <x:c r="C3" s="371" t="str">
        <x:v>Lawful Availability</x:v>
      </x:c>
      <x:c r="D3" s="371" t="str">
        <x:v>Full-Text Status</x:v>
      </x:c>
      <x:c r="E3" s="371" t="str">
        <x:v>Storage System</x:v>
      </x:c>
      <x:c r="F3" s="371" t="str">
        <x:v>Lawful Location</x:v>
      </x:c>
      <x:c r="G3" s="371" t="str">
        <x:v>Filename</x:v>
      </x:c>
      <x:c r="H3" s="371" t="str">
        <x:v>File Checksum</x:v>
      </x:c>
      <x:c r="I3" s="371" t="str">
        <x:v>Access Rights / License</x:v>
      </x:c>
      <x:c r="J3" s="371" t="str">
        <x:v>Acquisition Date</x:v>
      </x:c>
      <x:c r="K3" s="371" t="str">
        <x:v>Zotero Attachment Key</x:v>
      </x:c>
      <x:c r="L3" s="371" t="str">
        <x:v>Reviewer</x:v>
      </x:c>
      <x:c r="M3" s="371" t="str">
        <x:v>Notes</x:v>
      </x:c>
    </x:row>
    <x:row r="4">
      <x:c r="A4" s="174"/>
      <x:c r="B4" s="174" t="str">
        <x:f>IF(A4="","",IFERROR(INDEX('Master Evidence'!$L$4:$L$1459,MATCH(A4,'Master Evidence'!$A$4:$A$1459,0)),""))</x:f>
      </x:c>
      <x:c r="C4" s="174"/>
      <x:c r="D4" s="174"/>
      <x:c r="E4" s="174"/>
      <x:c r="F4" s="174"/>
      <x:c r="G4" s="174"/>
      <x:c r="H4" s="174"/>
      <x:c r="I4" s="174"/>
      <x:c r="J4" s="177"/>
      <x:c r="K4" s="174"/>
      <x:c r="L4" s="174"/>
      <x:c r="M4" s="174"/>
    </x:row>
    <x:row r="5">
      <x:c r="A5" s="174"/>
      <x:c r="B5" s="174" t="str">
        <x:f>IF(A5="","",IFERROR(INDEX('Master Evidence'!$L$4:$L$1459,MATCH(A5,'Master Evidence'!$A$4:$A$1459,0)),""))</x:f>
      </x:c>
      <x:c r="C5" s="174"/>
      <x:c r="D5" s="174"/>
      <x:c r="E5" s="174"/>
      <x:c r="F5" s="174"/>
      <x:c r="G5" s="174"/>
      <x:c r="H5" s="174"/>
      <x:c r="I5" s="174"/>
      <x:c r="J5" s="177"/>
      <x:c r="K5" s="174"/>
      <x:c r="L5" s="174"/>
      <x:c r="M5" s="174"/>
    </x:row>
    <x:row r="6">
      <x:c r="A6" s="174"/>
      <x:c r="B6" s="174" t="str">
        <x:f>IF(A6="","",IFERROR(INDEX('Master Evidence'!$L$4:$L$1459,MATCH(A6,'Master Evidence'!$A$4:$A$1459,0)),""))</x:f>
      </x:c>
      <x:c r="C6" s="174"/>
      <x:c r="D6" s="174"/>
      <x:c r="E6" s="174"/>
      <x:c r="F6" s="174"/>
      <x:c r="G6" s="174"/>
      <x:c r="H6" s="174"/>
      <x:c r="I6" s="174"/>
      <x:c r="J6" s="177"/>
      <x:c r="K6" s="174"/>
      <x:c r="L6" s="174"/>
      <x:c r="M6" s="174"/>
    </x:row>
    <x:row r="7">
      <x:c r="A7" s="174"/>
      <x:c r="B7" s="174" t="str">
        <x:f>IF(A7="","",IFERROR(INDEX('Master Evidence'!$L$4:$L$1459,MATCH(A7,'Master Evidence'!$A$4:$A$1459,0)),""))</x:f>
      </x:c>
      <x:c r="C7" s="174"/>
      <x:c r="D7" s="174"/>
      <x:c r="E7" s="174"/>
      <x:c r="F7" s="174"/>
      <x:c r="G7" s="174"/>
      <x:c r="H7" s="174"/>
      <x:c r="I7" s="174"/>
      <x:c r="J7" s="177"/>
      <x:c r="K7" s="174"/>
      <x:c r="L7" s="174"/>
      <x:c r="M7" s="174"/>
    </x:row>
    <x:row r="8">
      <x:c r="A8" s="174"/>
      <x:c r="B8" s="174" t="str">
        <x:f>IF(A8="","",IFERROR(INDEX('Master Evidence'!$L$4:$L$1459,MATCH(A8,'Master Evidence'!$A$4:$A$1459,0)),""))</x:f>
      </x:c>
      <x:c r="C8" s="174"/>
      <x:c r="D8" s="174"/>
      <x:c r="E8" s="174"/>
      <x:c r="F8" s="174"/>
      <x:c r="G8" s="174"/>
      <x:c r="H8" s="174"/>
      <x:c r="I8" s="174"/>
      <x:c r="J8" s="177"/>
      <x:c r="K8" s="174"/>
      <x:c r="L8" s="174"/>
      <x:c r="M8" s="174"/>
    </x:row>
    <x:row r="9">
      <x:c r="A9" s="174"/>
      <x:c r="B9" s="174" t="str">
        <x:f>IF(A9="","",IFERROR(INDEX('Master Evidence'!$L$4:$L$1459,MATCH(A9,'Master Evidence'!$A$4:$A$1459,0)),""))</x:f>
      </x:c>
      <x:c r="C9" s="174"/>
      <x:c r="D9" s="174"/>
      <x:c r="E9" s="174"/>
      <x:c r="F9" s="174"/>
      <x:c r="G9" s="174"/>
      <x:c r="H9" s="174"/>
      <x:c r="I9" s="174"/>
      <x:c r="J9" s="177"/>
      <x:c r="K9" s="174"/>
      <x:c r="L9" s="174"/>
      <x:c r="M9" s="174"/>
    </x:row>
    <x:row r="10">
      <x:c r="A10" s="174"/>
      <x:c r="B10" s="174" t="str">
        <x:f>IF(A10="","",IFERROR(INDEX('Master Evidence'!$L$4:$L$1459,MATCH(A10,'Master Evidence'!$A$4:$A$1459,0)),""))</x:f>
      </x:c>
      <x:c r="C10" s="174"/>
      <x:c r="D10" s="174"/>
      <x:c r="E10" s="174"/>
      <x:c r="F10" s="174"/>
      <x:c r="G10" s="174"/>
      <x:c r="H10" s="174"/>
      <x:c r="I10" s="174"/>
      <x:c r="J10" s="177"/>
      <x:c r="K10" s="174"/>
      <x:c r="L10" s="174"/>
      <x:c r="M10" s="174"/>
    </x:row>
    <x:row r="11">
      <x:c r="A11" s="174"/>
      <x:c r="B11" s="174" t="str">
        <x:f>IF(A11="","",IFERROR(INDEX('Master Evidence'!$L$4:$L$1459,MATCH(A11,'Master Evidence'!$A$4:$A$1459,0)),""))</x:f>
      </x:c>
      <x:c r="C11" s="174"/>
      <x:c r="D11" s="174"/>
      <x:c r="E11" s="174"/>
      <x:c r="F11" s="174"/>
      <x:c r="G11" s="174"/>
      <x:c r="H11" s="174"/>
      <x:c r="I11" s="174"/>
      <x:c r="J11" s="177"/>
      <x:c r="K11" s="174"/>
      <x:c r="L11" s="174"/>
      <x:c r="M11" s="174"/>
    </x:row>
    <x:row r="12">
      <x:c r="A12" s="174"/>
      <x:c r="B12" s="174" t="str">
        <x:f>IF(A12="","",IFERROR(INDEX('Master Evidence'!$L$4:$L$1459,MATCH(A12,'Master Evidence'!$A$4:$A$1459,0)),""))</x:f>
      </x:c>
      <x:c r="C12" s="174"/>
      <x:c r="D12" s="174"/>
      <x:c r="E12" s="174"/>
      <x:c r="F12" s="174"/>
      <x:c r="G12" s="174"/>
      <x:c r="H12" s="174"/>
      <x:c r="I12" s="174"/>
      <x:c r="J12" s="177"/>
      <x:c r="K12" s="174"/>
      <x:c r="L12" s="174"/>
      <x:c r="M12" s="174"/>
    </x:row>
    <x:row r="13">
      <x:c r="A13" s="174"/>
      <x:c r="B13" s="174" t="str">
        <x:f>IF(A13="","",IFERROR(INDEX('Master Evidence'!$L$4:$L$1459,MATCH(A13,'Master Evidence'!$A$4:$A$1459,0)),""))</x:f>
      </x:c>
      <x:c r="C13" s="174"/>
      <x:c r="D13" s="174"/>
      <x:c r="E13" s="174"/>
      <x:c r="F13" s="174"/>
      <x:c r="G13" s="174"/>
      <x:c r="H13" s="174"/>
      <x:c r="I13" s="174"/>
      <x:c r="J13" s="177"/>
      <x:c r="K13" s="174"/>
      <x:c r="L13" s="174"/>
      <x:c r="M13" s="174"/>
    </x:row>
    <x:row r="14">
      <x:c r="A14" s="174"/>
      <x:c r="B14" s="174" t="str">
        <x:f>IF(A14="","",IFERROR(INDEX('Master Evidence'!$L$4:$L$1459,MATCH(A14,'Master Evidence'!$A$4:$A$1459,0)),""))</x:f>
      </x:c>
      <x:c r="C14" s="174"/>
      <x:c r="D14" s="174"/>
      <x:c r="E14" s="174"/>
      <x:c r="F14" s="174"/>
      <x:c r="G14" s="174"/>
      <x:c r="H14" s="174"/>
      <x:c r="I14" s="174"/>
      <x:c r="J14" s="177"/>
      <x:c r="K14" s="174"/>
      <x:c r="L14" s="174"/>
      <x:c r="M14" s="174"/>
    </x:row>
    <x:row r="15">
      <x:c r="A15" s="174"/>
      <x:c r="B15" s="174" t="str">
        <x:f>IF(A15="","",IFERROR(INDEX('Master Evidence'!$L$4:$L$1459,MATCH(A15,'Master Evidence'!$A$4:$A$1459,0)),""))</x:f>
      </x:c>
      <x:c r="C15" s="174"/>
      <x:c r="D15" s="174"/>
      <x:c r="E15" s="174"/>
      <x:c r="F15" s="174"/>
      <x:c r="G15" s="174"/>
      <x:c r="H15" s="174"/>
      <x:c r="I15" s="174"/>
      <x:c r="J15" s="177"/>
      <x:c r="K15" s="174"/>
      <x:c r="L15" s="174"/>
      <x:c r="M15" s="174"/>
    </x:row>
    <x:row r="16">
      <x:c r="A16" s="174"/>
      <x:c r="B16" s="174" t="str">
        <x:f>IF(A16="","",IFERROR(INDEX('Master Evidence'!$L$4:$L$1459,MATCH(A16,'Master Evidence'!$A$4:$A$1459,0)),""))</x:f>
      </x:c>
      <x:c r="C16" s="174"/>
      <x:c r="D16" s="174"/>
      <x:c r="E16" s="174"/>
      <x:c r="F16" s="174"/>
      <x:c r="G16" s="174"/>
      <x:c r="H16" s="174"/>
      <x:c r="I16" s="174"/>
      <x:c r="J16" s="177"/>
      <x:c r="K16" s="174"/>
      <x:c r="L16" s="174"/>
      <x:c r="M16" s="174"/>
    </x:row>
    <x:row r="17">
      <x:c r="A17" s="174"/>
      <x:c r="B17" s="174" t="str">
        <x:f>IF(A17="","",IFERROR(INDEX('Master Evidence'!$L$4:$L$1459,MATCH(A17,'Master Evidence'!$A$4:$A$1459,0)),""))</x:f>
      </x:c>
      <x:c r="C17" s="174"/>
      <x:c r="D17" s="174"/>
      <x:c r="E17" s="174"/>
      <x:c r="F17" s="174"/>
      <x:c r="G17" s="174"/>
      <x:c r="H17" s="174"/>
      <x:c r="I17" s="174"/>
      <x:c r="J17" s="177"/>
      <x:c r="K17" s="174"/>
      <x:c r="L17" s="174"/>
      <x:c r="M17" s="174"/>
    </x:row>
    <x:row r="18">
      <x:c r="A18" s="174"/>
      <x:c r="B18" s="174" t="str">
        <x:f>IF(A18="","",IFERROR(INDEX('Master Evidence'!$L$4:$L$1459,MATCH(A18,'Master Evidence'!$A$4:$A$1459,0)),""))</x:f>
      </x:c>
      <x:c r="C18" s="174"/>
      <x:c r="D18" s="174"/>
      <x:c r="E18" s="174"/>
      <x:c r="F18" s="174"/>
      <x:c r="G18" s="174"/>
      <x:c r="H18" s="174"/>
      <x:c r="I18" s="174"/>
      <x:c r="J18" s="177"/>
      <x:c r="K18" s="174"/>
      <x:c r="L18" s="174"/>
      <x:c r="M18" s="174"/>
    </x:row>
    <x:row r="19">
      <x:c r="A19" s="174"/>
      <x:c r="B19" s="174" t="str">
        <x:f>IF(A19="","",IFERROR(INDEX('Master Evidence'!$L$4:$L$1459,MATCH(A19,'Master Evidence'!$A$4:$A$1459,0)),""))</x:f>
      </x:c>
      <x:c r="C19" s="174"/>
      <x:c r="D19" s="174"/>
      <x:c r="E19" s="174"/>
      <x:c r="F19" s="174"/>
      <x:c r="G19" s="174"/>
      <x:c r="H19" s="174"/>
      <x:c r="I19" s="174"/>
      <x:c r="J19" s="177"/>
      <x:c r="K19" s="174"/>
      <x:c r="L19" s="174"/>
      <x:c r="M19" s="174"/>
    </x:row>
    <x:row r="20">
      <x:c r="A20" s="174"/>
      <x:c r="B20" s="174" t="str">
        <x:f>IF(A20="","",IFERROR(INDEX('Master Evidence'!$L$4:$L$1459,MATCH(A20,'Master Evidence'!$A$4:$A$1459,0)),""))</x:f>
      </x:c>
      <x:c r="C20" s="174"/>
      <x:c r="D20" s="174"/>
      <x:c r="E20" s="174"/>
      <x:c r="F20" s="174"/>
      <x:c r="G20" s="174"/>
      <x:c r="H20" s="174"/>
      <x:c r="I20" s="174"/>
      <x:c r="J20" s="177"/>
      <x:c r="K20" s="174"/>
      <x:c r="L20" s="174"/>
      <x:c r="M20" s="174"/>
    </x:row>
    <x:row r="21">
      <x:c r="A21" s="174"/>
      <x:c r="B21" s="174" t="str">
        <x:f>IF(A21="","",IFERROR(INDEX('Master Evidence'!$L$4:$L$1459,MATCH(A21,'Master Evidence'!$A$4:$A$1459,0)),""))</x:f>
      </x:c>
      <x:c r="C21" s="174"/>
      <x:c r="D21" s="174"/>
      <x:c r="E21" s="174"/>
      <x:c r="F21" s="174"/>
      <x:c r="G21" s="174"/>
      <x:c r="H21" s="174"/>
      <x:c r="I21" s="174"/>
      <x:c r="J21" s="177"/>
      <x:c r="K21" s="174"/>
      <x:c r="L21" s="174"/>
      <x:c r="M21" s="174"/>
    </x:row>
    <x:row r="22">
      <x:c r="A22" s="174"/>
      <x:c r="B22" s="174" t="str">
        <x:f>IF(A22="","",IFERROR(INDEX('Master Evidence'!$L$4:$L$1459,MATCH(A22,'Master Evidence'!$A$4:$A$1459,0)),""))</x:f>
      </x:c>
      <x:c r="C22" s="174"/>
      <x:c r="D22" s="174"/>
      <x:c r="E22" s="174"/>
      <x:c r="F22" s="174"/>
      <x:c r="G22" s="174"/>
      <x:c r="H22" s="174"/>
      <x:c r="I22" s="174"/>
      <x:c r="J22" s="177"/>
      <x:c r="K22" s="174"/>
      <x:c r="L22" s="174"/>
      <x:c r="M22" s="174"/>
    </x:row>
    <x:row r="23">
      <x:c r="A23" s="174"/>
      <x:c r="B23" s="174" t="str">
        <x:f>IF(A23="","",IFERROR(INDEX('Master Evidence'!$L$4:$L$1459,MATCH(A23,'Master Evidence'!$A$4:$A$1459,0)),""))</x:f>
      </x:c>
      <x:c r="C23" s="174"/>
      <x:c r="D23" s="174"/>
      <x:c r="E23" s="174"/>
      <x:c r="F23" s="174"/>
      <x:c r="G23" s="174"/>
      <x:c r="H23" s="174"/>
      <x:c r="I23" s="174"/>
      <x:c r="J23" s="177"/>
      <x:c r="K23" s="174"/>
      <x:c r="L23" s="174"/>
      <x:c r="M23" s="174"/>
    </x:row>
    <x:row r="24">
      <x:c r="A24" s="174"/>
      <x:c r="B24" s="174" t="str">
        <x:f>IF(A24="","",IFERROR(INDEX('Master Evidence'!$L$4:$L$1459,MATCH(A24,'Master Evidence'!$A$4:$A$1459,0)),""))</x:f>
      </x:c>
      <x:c r="C24" s="174"/>
      <x:c r="D24" s="174"/>
      <x:c r="E24" s="174"/>
      <x:c r="F24" s="174"/>
      <x:c r="G24" s="174"/>
      <x:c r="H24" s="174"/>
      <x:c r="I24" s="174"/>
      <x:c r="J24" s="177"/>
      <x:c r="K24" s="174"/>
      <x:c r="L24" s="174"/>
      <x:c r="M24" s="174"/>
    </x:row>
    <x:row r="25">
      <x:c r="A25" s="174"/>
      <x:c r="B25" s="174" t="str">
        <x:f>IF(A25="","",IFERROR(INDEX('Master Evidence'!$L$4:$L$1459,MATCH(A25,'Master Evidence'!$A$4:$A$1459,0)),""))</x:f>
      </x:c>
      <x:c r="C25" s="174"/>
      <x:c r="D25" s="174"/>
      <x:c r="E25" s="174"/>
      <x:c r="F25" s="174"/>
      <x:c r="G25" s="174"/>
      <x:c r="H25" s="174"/>
      <x:c r="I25" s="174"/>
      <x:c r="J25" s="177"/>
      <x:c r="K25" s="174"/>
      <x:c r="L25" s="174"/>
      <x:c r="M25" s="174"/>
    </x:row>
    <x:row r="26">
      <x:c r="A26" s="174"/>
      <x:c r="B26" s="174" t="str">
        <x:f>IF(A26="","",IFERROR(INDEX('Master Evidence'!$L$4:$L$1459,MATCH(A26,'Master Evidence'!$A$4:$A$1459,0)),""))</x:f>
      </x:c>
      <x:c r="C26" s="174"/>
      <x:c r="D26" s="174"/>
      <x:c r="E26" s="174"/>
      <x:c r="F26" s="174"/>
      <x:c r="G26" s="174"/>
      <x:c r="H26" s="174"/>
      <x:c r="I26" s="174"/>
      <x:c r="J26" s="177"/>
      <x:c r="K26" s="174"/>
      <x:c r="L26" s="174"/>
      <x:c r="M26" s="174"/>
    </x:row>
    <x:row r="27">
      <x:c r="A27" s="174"/>
      <x:c r="B27" s="174" t="str">
        <x:f>IF(A27="","",IFERROR(INDEX('Master Evidence'!$L$4:$L$1459,MATCH(A27,'Master Evidence'!$A$4:$A$1459,0)),""))</x:f>
      </x:c>
      <x:c r="C27" s="174"/>
      <x:c r="D27" s="174"/>
      <x:c r="E27" s="174"/>
      <x:c r="F27" s="174"/>
      <x:c r="G27" s="174"/>
      <x:c r="H27" s="174"/>
      <x:c r="I27" s="174"/>
      <x:c r="J27" s="177"/>
      <x:c r="K27" s="174"/>
      <x:c r="L27" s="174"/>
      <x:c r="M27" s="174"/>
    </x:row>
    <x:row r="28">
      <x:c r="A28" s="174"/>
      <x:c r="B28" s="174" t="str">
        <x:f>IF(A28="","",IFERROR(INDEX('Master Evidence'!$L$4:$L$1459,MATCH(A28,'Master Evidence'!$A$4:$A$1459,0)),""))</x:f>
      </x:c>
      <x:c r="C28" s="174"/>
      <x:c r="D28" s="174"/>
      <x:c r="E28" s="174"/>
      <x:c r="F28" s="174"/>
      <x:c r="G28" s="174"/>
      <x:c r="H28" s="174"/>
      <x:c r="I28" s="174"/>
      <x:c r="J28" s="177"/>
      <x:c r="K28" s="174"/>
      <x:c r="L28" s="174"/>
      <x:c r="M28" s="174"/>
    </x:row>
    <x:row r="29">
      <x:c r="A29" s="174"/>
      <x:c r="B29" s="174" t="str">
        <x:f>IF(A29="","",IFERROR(INDEX('Master Evidence'!$L$4:$L$1459,MATCH(A29,'Master Evidence'!$A$4:$A$1459,0)),""))</x:f>
      </x:c>
      <x:c r="C29" s="174"/>
      <x:c r="D29" s="174"/>
      <x:c r="E29" s="174"/>
      <x:c r="F29" s="174"/>
      <x:c r="G29" s="174"/>
      <x:c r="H29" s="174"/>
      <x:c r="I29" s="174"/>
      <x:c r="J29" s="177"/>
      <x:c r="K29" s="174"/>
      <x:c r="L29" s="174"/>
      <x:c r="M29" s="174"/>
    </x:row>
    <x:row r="30">
      <x:c r="A30" s="174"/>
      <x:c r="B30" s="174" t="str">
        <x:f>IF(A30="","",IFERROR(INDEX('Master Evidence'!$L$4:$L$1459,MATCH(A30,'Master Evidence'!$A$4:$A$1459,0)),""))</x:f>
      </x:c>
      <x:c r="C30" s="174"/>
      <x:c r="D30" s="174"/>
      <x:c r="E30" s="174"/>
      <x:c r="F30" s="174"/>
      <x:c r="G30" s="174"/>
      <x:c r="H30" s="174"/>
      <x:c r="I30" s="174"/>
      <x:c r="J30" s="177"/>
      <x:c r="K30" s="174"/>
      <x:c r="L30" s="174"/>
      <x:c r="M30" s="174"/>
    </x:row>
    <x:row r="31">
      <x:c r="A31" s="174"/>
      <x:c r="B31" s="174" t="str">
        <x:f>IF(A31="","",IFERROR(INDEX('Master Evidence'!$L$4:$L$1459,MATCH(A31,'Master Evidence'!$A$4:$A$1459,0)),""))</x:f>
      </x:c>
      <x:c r="C31" s="174"/>
      <x:c r="D31" s="174"/>
      <x:c r="E31" s="174"/>
      <x:c r="F31" s="174"/>
      <x:c r="G31" s="174"/>
      <x:c r="H31" s="174"/>
      <x:c r="I31" s="174"/>
      <x:c r="J31" s="177"/>
      <x:c r="K31" s="174"/>
      <x:c r="L31" s="174"/>
      <x:c r="M31" s="174"/>
    </x:row>
    <x:row r="32">
      <x:c r="A32" s="174"/>
      <x:c r="B32" s="174" t="str">
        <x:f>IF(A32="","",IFERROR(INDEX('Master Evidence'!$L$4:$L$1459,MATCH(A32,'Master Evidence'!$A$4:$A$1459,0)),""))</x:f>
      </x:c>
      <x:c r="C32" s="174"/>
      <x:c r="D32" s="174"/>
      <x:c r="E32" s="174"/>
      <x:c r="F32" s="174"/>
      <x:c r="G32" s="174"/>
      <x:c r="H32" s="174"/>
      <x:c r="I32" s="174"/>
      <x:c r="J32" s="177"/>
      <x:c r="K32" s="174"/>
      <x:c r="L32" s="174"/>
      <x:c r="M32" s="174"/>
    </x:row>
    <x:row r="33">
      <x:c r="A33" s="174"/>
      <x:c r="B33" s="174" t="str">
        <x:f>IF(A33="","",IFERROR(INDEX('Master Evidence'!$L$4:$L$1459,MATCH(A33,'Master Evidence'!$A$4:$A$1459,0)),""))</x:f>
      </x:c>
      <x:c r="C33" s="174"/>
      <x:c r="D33" s="174"/>
      <x:c r="E33" s="174"/>
      <x:c r="F33" s="174"/>
      <x:c r="G33" s="174"/>
      <x:c r="H33" s="174"/>
      <x:c r="I33" s="174"/>
      <x:c r="J33" s="177"/>
      <x:c r="K33" s="174"/>
      <x:c r="L33" s="174"/>
      <x:c r="M33" s="174"/>
    </x:row>
    <x:row r="34">
      <x:c r="A34" s="174"/>
      <x:c r="B34" s="174" t="str">
        <x:f>IF(A34="","",IFERROR(INDEX('Master Evidence'!$L$4:$L$1459,MATCH(A34,'Master Evidence'!$A$4:$A$1459,0)),""))</x:f>
      </x:c>
      <x:c r="C34" s="174"/>
      <x:c r="D34" s="174"/>
      <x:c r="E34" s="174"/>
      <x:c r="F34" s="174"/>
      <x:c r="G34" s="174"/>
      <x:c r="H34" s="174"/>
      <x:c r="I34" s="174"/>
      <x:c r="J34" s="177"/>
      <x:c r="K34" s="174"/>
      <x:c r="L34" s="174"/>
      <x:c r="M34" s="174"/>
    </x:row>
    <x:row r="35">
      <x:c r="A35" s="174"/>
      <x:c r="B35" s="174" t="str">
        <x:f>IF(A35="","",IFERROR(INDEX('Master Evidence'!$L$4:$L$1459,MATCH(A35,'Master Evidence'!$A$4:$A$1459,0)),""))</x:f>
      </x:c>
      <x:c r="C35" s="174"/>
      <x:c r="D35" s="174"/>
      <x:c r="E35" s="174"/>
      <x:c r="F35" s="174"/>
      <x:c r="G35" s="174"/>
      <x:c r="H35" s="174"/>
      <x:c r="I35" s="174"/>
      <x:c r="J35" s="177"/>
      <x:c r="K35" s="174"/>
      <x:c r="L35" s="174"/>
      <x:c r="M35" s="174"/>
    </x:row>
    <x:row r="36">
      <x:c r="A36" s="174"/>
      <x:c r="B36" s="174" t="str">
        <x:f>IF(A36="","",IFERROR(INDEX('Master Evidence'!$L$4:$L$1459,MATCH(A36,'Master Evidence'!$A$4:$A$1459,0)),""))</x:f>
      </x:c>
      <x:c r="C36" s="174"/>
      <x:c r="D36" s="174"/>
      <x:c r="E36" s="174"/>
      <x:c r="F36" s="174"/>
      <x:c r="G36" s="174"/>
      <x:c r="H36" s="174"/>
      <x:c r="I36" s="174"/>
      <x:c r="J36" s="177"/>
      <x:c r="K36" s="174"/>
      <x:c r="L36" s="174"/>
      <x:c r="M36" s="174"/>
    </x:row>
    <x:row r="37">
      <x:c r="A37" s="174"/>
      <x:c r="B37" s="174" t="str">
        <x:f>IF(A37="","",IFERROR(INDEX('Master Evidence'!$L$4:$L$1459,MATCH(A37,'Master Evidence'!$A$4:$A$1459,0)),""))</x:f>
      </x:c>
      <x:c r="C37" s="174"/>
      <x:c r="D37" s="174"/>
      <x:c r="E37" s="174"/>
      <x:c r="F37" s="174"/>
      <x:c r="G37" s="174"/>
      <x:c r="H37" s="174"/>
      <x:c r="I37" s="174"/>
      <x:c r="J37" s="177"/>
      <x:c r="K37" s="174"/>
      <x:c r="L37" s="174"/>
      <x:c r="M37" s="174"/>
    </x:row>
    <x:row r="38">
      <x:c r="A38" s="174"/>
      <x:c r="B38" s="174" t="str">
        <x:f>IF(A38="","",IFERROR(INDEX('Master Evidence'!$L$4:$L$1459,MATCH(A38,'Master Evidence'!$A$4:$A$1459,0)),""))</x:f>
      </x:c>
      <x:c r="C38" s="174"/>
      <x:c r="D38" s="174"/>
      <x:c r="E38" s="174"/>
      <x:c r="F38" s="174"/>
      <x:c r="G38" s="174"/>
      <x:c r="H38" s="174"/>
      <x:c r="I38" s="174"/>
      <x:c r="J38" s="177"/>
      <x:c r="K38" s="174"/>
      <x:c r="L38" s="174"/>
      <x:c r="M38" s="174"/>
    </x:row>
    <x:row r="39">
      <x:c r="A39" s="174"/>
      <x:c r="B39" s="174" t="str">
        <x:f>IF(A39="","",IFERROR(INDEX('Master Evidence'!$L$4:$L$1459,MATCH(A39,'Master Evidence'!$A$4:$A$1459,0)),""))</x:f>
      </x:c>
      <x:c r="C39" s="174"/>
      <x:c r="D39" s="174"/>
      <x:c r="E39" s="174"/>
      <x:c r="F39" s="174"/>
      <x:c r="G39" s="174"/>
      <x:c r="H39" s="174"/>
      <x:c r="I39" s="174"/>
      <x:c r="J39" s="177"/>
      <x:c r="K39" s="174"/>
      <x:c r="L39" s="174"/>
      <x:c r="M39" s="174"/>
    </x:row>
    <x:row r="40">
      <x:c r="A40" s="174"/>
      <x:c r="B40" s="174" t="str">
        <x:f>IF(A40="","",IFERROR(INDEX('Master Evidence'!$L$4:$L$1459,MATCH(A40,'Master Evidence'!$A$4:$A$1459,0)),""))</x:f>
      </x:c>
      <x:c r="C40" s="174"/>
      <x:c r="D40" s="174"/>
      <x:c r="E40" s="174"/>
      <x:c r="F40" s="174"/>
      <x:c r="G40" s="174"/>
      <x:c r="H40" s="174"/>
      <x:c r="I40" s="174"/>
      <x:c r="J40" s="177"/>
      <x:c r="K40" s="174"/>
      <x:c r="L40" s="174"/>
      <x:c r="M40" s="174"/>
    </x:row>
    <x:row r="41">
      <x:c r="A41" s="174"/>
      <x:c r="B41" s="174" t="str">
        <x:f>IF(A41="","",IFERROR(INDEX('Master Evidence'!$L$4:$L$1459,MATCH(A41,'Master Evidence'!$A$4:$A$1459,0)),""))</x:f>
      </x:c>
      <x:c r="C41" s="174"/>
      <x:c r="D41" s="174"/>
      <x:c r="E41" s="174"/>
      <x:c r="F41" s="174"/>
      <x:c r="G41" s="174"/>
      <x:c r="H41" s="174"/>
      <x:c r="I41" s="174"/>
      <x:c r="J41" s="177"/>
      <x:c r="K41" s="174"/>
      <x:c r="L41" s="174"/>
      <x:c r="M41" s="174"/>
    </x:row>
    <x:row r="42">
      <x:c r="A42" s="174"/>
      <x:c r="B42" s="174" t="str">
        <x:f>IF(A42="","",IFERROR(INDEX('Master Evidence'!$L$4:$L$1459,MATCH(A42,'Master Evidence'!$A$4:$A$1459,0)),""))</x:f>
      </x:c>
      <x:c r="C42" s="174"/>
      <x:c r="D42" s="174"/>
      <x:c r="E42" s="174"/>
      <x:c r="F42" s="174"/>
      <x:c r="G42" s="174"/>
      <x:c r="H42" s="174"/>
      <x:c r="I42" s="174"/>
      <x:c r="J42" s="177"/>
      <x:c r="K42" s="174"/>
      <x:c r="L42" s="174"/>
      <x:c r="M42" s="174"/>
    </x:row>
    <x:row r="43">
      <x:c r="A43" s="174"/>
      <x:c r="B43" s="174" t="str">
        <x:f>IF(A43="","",IFERROR(INDEX('Master Evidence'!$L$4:$L$1459,MATCH(A43,'Master Evidence'!$A$4:$A$1459,0)),""))</x:f>
      </x:c>
      <x:c r="C43" s="174"/>
      <x:c r="D43" s="174"/>
      <x:c r="E43" s="174"/>
      <x:c r="F43" s="174"/>
      <x:c r="G43" s="174"/>
      <x:c r="H43" s="174"/>
      <x:c r="I43" s="174"/>
      <x:c r="J43" s="177"/>
      <x:c r="K43" s="174"/>
      <x:c r="L43" s="174"/>
      <x:c r="M43" s="174"/>
    </x:row>
    <x:row r="44">
      <x:c r="A44" s="174"/>
      <x:c r="B44" s="174" t="str">
        <x:f>IF(A44="","",IFERROR(INDEX('Master Evidence'!$L$4:$L$1459,MATCH(A44,'Master Evidence'!$A$4:$A$1459,0)),""))</x:f>
      </x:c>
      <x:c r="C44" s="174"/>
      <x:c r="D44" s="174"/>
      <x:c r="E44" s="174"/>
      <x:c r="F44" s="174"/>
      <x:c r="G44" s="174"/>
      <x:c r="H44" s="174"/>
      <x:c r="I44" s="174"/>
      <x:c r="J44" s="177"/>
      <x:c r="K44" s="174"/>
      <x:c r="L44" s="174"/>
      <x:c r="M44" s="174"/>
    </x:row>
    <x:row r="45">
      <x:c r="A45" s="174"/>
      <x:c r="B45" s="174" t="str">
        <x:f>IF(A45="","",IFERROR(INDEX('Master Evidence'!$L$4:$L$1459,MATCH(A45,'Master Evidence'!$A$4:$A$1459,0)),""))</x:f>
      </x:c>
      <x:c r="C45" s="174"/>
      <x:c r="D45" s="174"/>
      <x:c r="E45" s="174"/>
      <x:c r="F45" s="174"/>
      <x:c r="G45" s="174"/>
      <x:c r="H45" s="174"/>
      <x:c r="I45" s="174"/>
      <x:c r="J45" s="177"/>
      <x:c r="K45" s="174"/>
      <x:c r="L45" s="174"/>
      <x:c r="M45" s="174"/>
    </x:row>
    <x:row r="46">
      <x:c r="A46" s="174"/>
      <x:c r="B46" s="174" t="str">
        <x:f>IF(A46="","",IFERROR(INDEX('Master Evidence'!$L$4:$L$1459,MATCH(A46,'Master Evidence'!$A$4:$A$1459,0)),""))</x:f>
      </x:c>
      <x:c r="C46" s="174"/>
      <x:c r="D46" s="174"/>
      <x:c r="E46" s="174"/>
      <x:c r="F46" s="174"/>
      <x:c r="G46" s="174"/>
      <x:c r="H46" s="174"/>
      <x:c r="I46" s="174"/>
      <x:c r="J46" s="177"/>
      <x:c r="K46" s="174"/>
      <x:c r="L46" s="174"/>
      <x:c r="M46" s="174"/>
    </x:row>
    <x:row r="47">
      <x:c r="A47" s="174"/>
      <x:c r="B47" s="174" t="str">
        <x:f>IF(A47="","",IFERROR(INDEX('Master Evidence'!$L$4:$L$1459,MATCH(A47,'Master Evidence'!$A$4:$A$1459,0)),""))</x:f>
      </x:c>
      <x:c r="C47" s="174"/>
      <x:c r="D47" s="174"/>
      <x:c r="E47" s="174"/>
      <x:c r="F47" s="174"/>
      <x:c r="G47" s="174"/>
      <x:c r="H47" s="174"/>
      <x:c r="I47" s="174"/>
      <x:c r="J47" s="177"/>
      <x:c r="K47" s="174"/>
      <x:c r="L47" s="174"/>
      <x:c r="M47" s="174"/>
    </x:row>
    <x:row r="48">
      <x:c r="A48" s="174"/>
      <x:c r="B48" s="174" t="str">
        <x:f>IF(A48="","",IFERROR(INDEX('Master Evidence'!$L$4:$L$1459,MATCH(A48,'Master Evidence'!$A$4:$A$1459,0)),""))</x:f>
      </x:c>
      <x:c r="C48" s="174"/>
      <x:c r="D48" s="174"/>
      <x:c r="E48" s="174"/>
      <x:c r="F48" s="174"/>
      <x:c r="G48" s="174"/>
      <x:c r="H48" s="174"/>
      <x:c r="I48" s="174"/>
      <x:c r="J48" s="177"/>
      <x:c r="K48" s="174"/>
      <x:c r="L48" s="174"/>
      <x:c r="M48" s="174"/>
    </x:row>
    <x:row r="49">
      <x:c r="A49" s="174"/>
      <x:c r="B49" s="174" t="str">
        <x:f>IF(A49="","",IFERROR(INDEX('Master Evidence'!$L$4:$L$1459,MATCH(A49,'Master Evidence'!$A$4:$A$1459,0)),""))</x:f>
      </x:c>
      <x:c r="C49" s="174"/>
      <x:c r="D49" s="174"/>
      <x:c r="E49" s="174"/>
      <x:c r="F49" s="174"/>
      <x:c r="G49" s="174"/>
      <x:c r="H49" s="174"/>
      <x:c r="I49" s="174"/>
      <x:c r="J49" s="177"/>
      <x:c r="K49" s="174"/>
      <x:c r="L49" s="174"/>
      <x:c r="M49" s="174"/>
    </x:row>
    <x:row r="50">
      <x:c r="A50" s="174"/>
      <x:c r="B50" s="174" t="str">
        <x:f>IF(A50="","",IFERROR(INDEX('Master Evidence'!$L$4:$L$1459,MATCH(A50,'Master Evidence'!$A$4:$A$1459,0)),""))</x:f>
      </x:c>
      <x:c r="C50" s="174"/>
      <x:c r="D50" s="174"/>
      <x:c r="E50" s="174"/>
      <x:c r="F50" s="174"/>
      <x:c r="G50" s="174"/>
      <x:c r="H50" s="174"/>
      <x:c r="I50" s="174"/>
      <x:c r="J50" s="177"/>
      <x:c r="K50" s="174"/>
      <x:c r="L50" s="174"/>
      <x:c r="M50" s="174"/>
    </x:row>
    <x:row r="51">
      <x:c r="A51" s="174"/>
      <x:c r="B51" s="174" t="str">
        <x:f>IF(A51="","",IFERROR(INDEX('Master Evidence'!$L$4:$L$1459,MATCH(A51,'Master Evidence'!$A$4:$A$1459,0)),""))</x:f>
      </x:c>
      <x:c r="C51" s="174"/>
      <x:c r="D51" s="174"/>
      <x:c r="E51" s="174"/>
      <x:c r="F51" s="174"/>
      <x:c r="G51" s="174"/>
      <x:c r="H51" s="174"/>
      <x:c r="I51" s="174"/>
      <x:c r="J51" s="177"/>
      <x:c r="K51" s="174"/>
      <x:c r="L51" s="174"/>
      <x:c r="M51" s="174"/>
    </x:row>
    <x:row r="52">
      <x:c r="A52" s="174"/>
      <x:c r="B52" s="174" t="str">
        <x:f>IF(A52="","",IFERROR(INDEX('Master Evidence'!$L$4:$L$1459,MATCH(A52,'Master Evidence'!$A$4:$A$1459,0)),""))</x:f>
      </x:c>
      <x:c r="C52" s="174"/>
      <x:c r="D52" s="174"/>
      <x:c r="E52" s="174"/>
      <x:c r="F52" s="174"/>
      <x:c r="G52" s="174"/>
      <x:c r="H52" s="174"/>
      <x:c r="I52" s="174"/>
      <x:c r="J52" s="177"/>
      <x:c r="K52" s="174"/>
      <x:c r="L52" s="174"/>
      <x:c r="M52" s="174"/>
    </x:row>
    <x:row r="53">
      <x:c r="A53" s="174"/>
      <x:c r="B53" s="174" t="str">
        <x:f>IF(A53="","",IFERROR(INDEX('Master Evidence'!$L$4:$L$1459,MATCH(A53,'Master Evidence'!$A$4:$A$1459,0)),""))</x:f>
      </x:c>
      <x:c r="C53" s="174"/>
      <x:c r="D53" s="174"/>
      <x:c r="E53" s="174"/>
      <x:c r="F53" s="174"/>
      <x:c r="G53" s="174"/>
      <x:c r="H53" s="174"/>
      <x:c r="I53" s="174"/>
      <x:c r="J53" s="177"/>
      <x:c r="K53" s="174"/>
      <x:c r="L53" s="174"/>
      <x:c r="M53" s="174"/>
    </x:row>
    <x:row r="54">
      <x:c r="A54" s="174"/>
      <x:c r="B54" s="174" t="str">
        <x:f>IF(A54="","",IFERROR(INDEX('Master Evidence'!$L$4:$L$1459,MATCH(A54,'Master Evidence'!$A$4:$A$1459,0)),""))</x:f>
      </x:c>
      <x:c r="C54" s="174"/>
      <x:c r="D54" s="174"/>
      <x:c r="E54" s="174"/>
      <x:c r="F54" s="174"/>
      <x:c r="G54" s="174"/>
      <x:c r="H54" s="174"/>
      <x:c r="I54" s="174"/>
      <x:c r="J54" s="177"/>
      <x:c r="K54" s="174"/>
      <x:c r="L54" s="174"/>
      <x:c r="M54" s="174"/>
    </x:row>
    <x:row r="55">
      <x:c r="A55" s="174"/>
      <x:c r="B55" s="174" t="str">
        <x:f>IF(A55="","",IFERROR(INDEX('Master Evidence'!$L$4:$L$1459,MATCH(A55,'Master Evidence'!$A$4:$A$1459,0)),""))</x:f>
      </x:c>
      <x:c r="C55" s="174"/>
      <x:c r="D55" s="174"/>
      <x:c r="E55" s="174"/>
      <x:c r="F55" s="174"/>
      <x:c r="G55" s="174"/>
      <x:c r="H55" s="174"/>
      <x:c r="I55" s="174"/>
      <x:c r="J55" s="177"/>
      <x:c r="K55" s="174"/>
      <x:c r="L55" s="174"/>
      <x:c r="M55" s="174"/>
    </x:row>
    <x:row r="56">
      <x:c r="A56" s="174"/>
      <x:c r="B56" s="174" t="str">
        <x:f>IF(A56="","",IFERROR(INDEX('Master Evidence'!$L$4:$L$1459,MATCH(A56,'Master Evidence'!$A$4:$A$1459,0)),""))</x:f>
      </x:c>
      <x:c r="C56" s="174"/>
      <x:c r="D56" s="174"/>
      <x:c r="E56" s="174"/>
      <x:c r="F56" s="174"/>
      <x:c r="G56" s="174"/>
      <x:c r="H56" s="174"/>
      <x:c r="I56" s="174"/>
      <x:c r="J56" s="177"/>
      <x:c r="K56" s="174"/>
      <x:c r="L56" s="174"/>
      <x:c r="M56" s="174"/>
    </x:row>
    <x:row r="57">
      <x:c r="A57" s="174"/>
      <x:c r="B57" s="174" t="str">
        <x:f>IF(A57="","",IFERROR(INDEX('Master Evidence'!$L$4:$L$1459,MATCH(A57,'Master Evidence'!$A$4:$A$1459,0)),""))</x:f>
      </x:c>
      <x:c r="C57" s="174"/>
      <x:c r="D57" s="174"/>
      <x:c r="E57" s="174"/>
      <x:c r="F57" s="174"/>
      <x:c r="G57" s="174"/>
      <x:c r="H57" s="174"/>
      <x:c r="I57" s="174"/>
      <x:c r="J57" s="177"/>
      <x:c r="K57" s="174"/>
      <x:c r="L57" s="174"/>
      <x:c r="M57" s="174"/>
    </x:row>
    <x:row r="58">
      <x:c r="A58" s="174"/>
      <x:c r="B58" s="174" t="str">
        <x:f>IF(A58="","",IFERROR(INDEX('Master Evidence'!$L$4:$L$1459,MATCH(A58,'Master Evidence'!$A$4:$A$1459,0)),""))</x:f>
      </x:c>
      <x:c r="C58" s="174"/>
      <x:c r="D58" s="174"/>
      <x:c r="E58" s="174"/>
      <x:c r="F58" s="174"/>
      <x:c r="G58" s="174"/>
      <x:c r="H58" s="174"/>
      <x:c r="I58" s="174"/>
      <x:c r="J58" s="177"/>
      <x:c r="K58" s="174"/>
      <x:c r="L58" s="174"/>
      <x:c r="M58" s="174"/>
    </x:row>
    <x:row r="59">
      <x:c r="A59" s="174"/>
      <x:c r="B59" s="174" t="str">
        <x:f>IF(A59="","",IFERROR(INDEX('Master Evidence'!$L$4:$L$1459,MATCH(A59,'Master Evidence'!$A$4:$A$1459,0)),""))</x:f>
      </x:c>
      <x:c r="C59" s="174"/>
      <x:c r="D59" s="174"/>
      <x:c r="E59" s="174"/>
      <x:c r="F59" s="174"/>
      <x:c r="G59" s="174"/>
      <x:c r="H59" s="174"/>
      <x:c r="I59" s="174"/>
      <x:c r="J59" s="177"/>
      <x:c r="K59" s="174"/>
      <x:c r="L59" s="174"/>
      <x:c r="M59" s="174"/>
    </x:row>
    <x:row r="60">
      <x:c r="A60" s="174"/>
      <x:c r="B60" s="174" t="str">
        <x:f>IF(A60="","",IFERROR(INDEX('Master Evidence'!$L$4:$L$1459,MATCH(A60,'Master Evidence'!$A$4:$A$1459,0)),""))</x:f>
      </x:c>
      <x:c r="C60" s="174"/>
      <x:c r="D60" s="174"/>
      <x:c r="E60" s="174"/>
      <x:c r="F60" s="174"/>
      <x:c r="G60" s="174"/>
      <x:c r="H60" s="174"/>
      <x:c r="I60" s="174"/>
      <x:c r="J60" s="177"/>
      <x:c r="K60" s="174"/>
      <x:c r="L60" s="174"/>
      <x:c r="M60" s="174"/>
    </x:row>
    <x:row r="61">
      <x:c r="A61" s="174"/>
      <x:c r="B61" s="174" t="str">
        <x:f>IF(A61="","",IFERROR(INDEX('Master Evidence'!$L$4:$L$1459,MATCH(A61,'Master Evidence'!$A$4:$A$1459,0)),""))</x:f>
      </x:c>
      <x:c r="C61" s="174"/>
      <x:c r="D61" s="174"/>
      <x:c r="E61" s="174"/>
      <x:c r="F61" s="174"/>
      <x:c r="G61" s="174"/>
      <x:c r="H61" s="174"/>
      <x:c r="I61" s="174"/>
      <x:c r="J61" s="177"/>
      <x:c r="K61" s="174"/>
      <x:c r="L61" s="174"/>
      <x:c r="M61" s="174"/>
    </x:row>
    <x:row r="62">
      <x:c r="A62" s="174"/>
      <x:c r="B62" s="174" t="str">
        <x:f>IF(A62="","",IFERROR(INDEX('Master Evidence'!$L$4:$L$1459,MATCH(A62,'Master Evidence'!$A$4:$A$1459,0)),""))</x:f>
      </x:c>
      <x:c r="C62" s="174"/>
      <x:c r="D62" s="174"/>
      <x:c r="E62" s="174"/>
      <x:c r="F62" s="174"/>
      <x:c r="G62" s="174"/>
      <x:c r="H62" s="174"/>
      <x:c r="I62" s="174"/>
      <x:c r="J62" s="177"/>
      <x:c r="K62" s="174"/>
      <x:c r="L62" s="174"/>
      <x:c r="M62" s="174"/>
    </x:row>
    <x:row r="63">
      <x:c r="A63" s="174"/>
      <x:c r="B63" s="174" t="str">
        <x:f>IF(A63="","",IFERROR(INDEX('Master Evidence'!$L$4:$L$1459,MATCH(A63,'Master Evidence'!$A$4:$A$1459,0)),""))</x:f>
      </x:c>
      <x:c r="C63" s="174"/>
      <x:c r="D63" s="174"/>
      <x:c r="E63" s="174"/>
      <x:c r="F63" s="174"/>
      <x:c r="G63" s="174"/>
      <x:c r="H63" s="174"/>
      <x:c r="I63" s="174"/>
      <x:c r="J63" s="177"/>
      <x:c r="K63" s="174"/>
      <x:c r="L63" s="174"/>
      <x:c r="M63" s="174"/>
    </x:row>
    <x:row r="64">
      <x:c r="A64" s="174"/>
      <x:c r="B64" s="174" t="str">
        <x:f>IF(A64="","",IFERROR(INDEX('Master Evidence'!$L$4:$L$1459,MATCH(A64,'Master Evidence'!$A$4:$A$1459,0)),""))</x:f>
      </x:c>
      <x:c r="C64" s="174"/>
      <x:c r="D64" s="174"/>
      <x:c r="E64" s="174"/>
      <x:c r="F64" s="174"/>
      <x:c r="G64" s="174"/>
      <x:c r="H64" s="174"/>
      <x:c r="I64" s="174"/>
      <x:c r="J64" s="177"/>
      <x:c r="K64" s="174"/>
      <x:c r="L64" s="174"/>
      <x:c r="M64" s="174"/>
    </x:row>
    <x:row r="65">
      <x:c r="A65" s="174"/>
      <x:c r="B65" s="174" t="str">
        <x:f>IF(A65="","",IFERROR(INDEX('Master Evidence'!$L$4:$L$1459,MATCH(A65,'Master Evidence'!$A$4:$A$1459,0)),""))</x:f>
      </x:c>
      <x:c r="C65" s="174"/>
      <x:c r="D65" s="174"/>
      <x:c r="E65" s="174"/>
      <x:c r="F65" s="174"/>
      <x:c r="G65" s="174"/>
      <x:c r="H65" s="174"/>
      <x:c r="I65" s="174"/>
      <x:c r="J65" s="177"/>
      <x:c r="K65" s="174"/>
      <x:c r="L65" s="174"/>
      <x:c r="M65" s="174"/>
    </x:row>
    <x:row r="66">
      <x:c r="A66" s="174"/>
      <x:c r="B66" s="174" t="str">
        <x:f>IF(A66="","",IFERROR(INDEX('Master Evidence'!$L$4:$L$1459,MATCH(A66,'Master Evidence'!$A$4:$A$1459,0)),""))</x:f>
      </x:c>
      <x:c r="C66" s="174"/>
      <x:c r="D66" s="174"/>
      <x:c r="E66" s="174"/>
      <x:c r="F66" s="174"/>
      <x:c r="G66" s="174"/>
      <x:c r="H66" s="174"/>
      <x:c r="I66" s="174"/>
      <x:c r="J66" s="177"/>
      <x:c r="K66" s="174"/>
      <x:c r="L66" s="174"/>
      <x:c r="M66" s="174"/>
    </x:row>
    <x:row r="67">
      <x:c r="A67" s="174"/>
      <x:c r="B67" s="174" t="str">
        <x:f>IF(A67="","",IFERROR(INDEX('Master Evidence'!$L$4:$L$1459,MATCH(A67,'Master Evidence'!$A$4:$A$1459,0)),""))</x:f>
      </x:c>
      <x:c r="C67" s="174"/>
      <x:c r="D67" s="174"/>
      <x:c r="E67" s="174"/>
      <x:c r="F67" s="174"/>
      <x:c r="G67" s="174"/>
      <x:c r="H67" s="174"/>
      <x:c r="I67" s="174"/>
      <x:c r="J67" s="177"/>
      <x:c r="K67" s="174"/>
      <x:c r="L67" s="174"/>
      <x:c r="M67" s="174"/>
    </x:row>
    <x:row r="68">
      <x:c r="A68" s="174"/>
      <x:c r="B68" s="174" t="str">
        <x:f>IF(A68="","",IFERROR(INDEX('Master Evidence'!$L$4:$L$1459,MATCH(A68,'Master Evidence'!$A$4:$A$1459,0)),""))</x:f>
      </x:c>
      <x:c r="C68" s="174"/>
      <x:c r="D68" s="174"/>
      <x:c r="E68" s="174"/>
      <x:c r="F68" s="174"/>
      <x:c r="G68" s="174"/>
      <x:c r="H68" s="174"/>
      <x:c r="I68" s="174"/>
      <x:c r="J68" s="177"/>
      <x:c r="K68" s="174"/>
      <x:c r="L68" s="174"/>
      <x:c r="M68" s="174"/>
    </x:row>
    <x:row r="69">
      <x:c r="A69" s="174"/>
      <x:c r="B69" s="174" t="str">
        <x:f>IF(A69="","",IFERROR(INDEX('Master Evidence'!$L$4:$L$1459,MATCH(A69,'Master Evidence'!$A$4:$A$1459,0)),""))</x:f>
      </x:c>
      <x:c r="C69" s="174"/>
      <x:c r="D69" s="174"/>
      <x:c r="E69" s="174"/>
      <x:c r="F69" s="174"/>
      <x:c r="G69" s="174"/>
      <x:c r="H69" s="174"/>
      <x:c r="I69" s="174"/>
      <x:c r="J69" s="177"/>
      <x:c r="K69" s="174"/>
      <x:c r="L69" s="174"/>
      <x:c r="M69" s="174"/>
    </x:row>
    <x:row r="70">
      <x:c r="A70" s="174"/>
      <x:c r="B70" s="174" t="str">
        <x:f>IF(A70="","",IFERROR(INDEX('Master Evidence'!$L$4:$L$1459,MATCH(A70,'Master Evidence'!$A$4:$A$1459,0)),""))</x:f>
      </x:c>
      <x:c r="C70" s="174"/>
      <x:c r="D70" s="174"/>
      <x:c r="E70" s="174"/>
      <x:c r="F70" s="174"/>
      <x:c r="G70" s="174"/>
      <x:c r="H70" s="174"/>
      <x:c r="I70" s="174"/>
      <x:c r="J70" s="177"/>
      <x:c r="K70" s="174"/>
      <x:c r="L70" s="174"/>
      <x:c r="M70" s="174"/>
    </x:row>
    <x:row r="71">
      <x:c r="A71" s="174"/>
      <x:c r="B71" s="174" t="str">
        <x:f>IF(A71="","",IFERROR(INDEX('Master Evidence'!$L$4:$L$1459,MATCH(A71,'Master Evidence'!$A$4:$A$1459,0)),""))</x:f>
      </x:c>
      <x:c r="C71" s="174"/>
      <x:c r="D71" s="174"/>
      <x:c r="E71" s="174"/>
      <x:c r="F71" s="174"/>
      <x:c r="G71" s="174"/>
      <x:c r="H71" s="174"/>
      <x:c r="I71" s="174"/>
      <x:c r="J71" s="177"/>
      <x:c r="K71" s="174"/>
      <x:c r="L71" s="174"/>
      <x:c r="M71" s="174"/>
    </x:row>
    <x:row r="72">
      <x:c r="A72" s="174"/>
      <x:c r="B72" s="174" t="str">
        <x:f>IF(A72="","",IFERROR(INDEX('Master Evidence'!$L$4:$L$1459,MATCH(A72,'Master Evidence'!$A$4:$A$1459,0)),""))</x:f>
      </x:c>
      <x:c r="C72" s="174"/>
      <x:c r="D72" s="174"/>
      <x:c r="E72" s="174"/>
      <x:c r="F72" s="174"/>
      <x:c r="G72" s="174"/>
      <x:c r="H72" s="174"/>
      <x:c r="I72" s="174"/>
      <x:c r="J72" s="177"/>
      <x:c r="K72" s="174"/>
      <x:c r="L72" s="174"/>
      <x:c r="M72" s="174"/>
    </x:row>
    <x:row r="73">
      <x:c r="A73" s="174"/>
      <x:c r="B73" s="174" t="str">
        <x:f>IF(A73="","",IFERROR(INDEX('Master Evidence'!$L$4:$L$1459,MATCH(A73,'Master Evidence'!$A$4:$A$1459,0)),""))</x:f>
      </x:c>
      <x:c r="C73" s="174"/>
      <x:c r="D73" s="174"/>
      <x:c r="E73" s="174"/>
      <x:c r="F73" s="174"/>
      <x:c r="G73" s="174"/>
      <x:c r="H73" s="174"/>
      <x:c r="I73" s="174"/>
      <x:c r="J73" s="177"/>
      <x:c r="K73" s="174"/>
      <x:c r="L73" s="174"/>
      <x:c r="M73" s="174"/>
    </x:row>
    <x:row r="74">
      <x:c r="A74" s="174"/>
      <x:c r="B74" s="174" t="str">
        <x:f>IF(A74="","",IFERROR(INDEX('Master Evidence'!$L$4:$L$1459,MATCH(A74,'Master Evidence'!$A$4:$A$1459,0)),""))</x:f>
      </x:c>
      <x:c r="C74" s="174"/>
      <x:c r="D74" s="174"/>
      <x:c r="E74" s="174"/>
      <x:c r="F74" s="174"/>
      <x:c r="G74" s="174"/>
      <x:c r="H74" s="174"/>
      <x:c r="I74" s="174"/>
      <x:c r="J74" s="177"/>
      <x:c r="K74" s="174"/>
      <x:c r="L74" s="174"/>
      <x:c r="M74" s="174"/>
    </x:row>
    <x:row r="75">
      <x:c r="A75" s="174"/>
      <x:c r="B75" s="174" t="str">
        <x:f>IF(A75="","",IFERROR(INDEX('Master Evidence'!$L$4:$L$1459,MATCH(A75,'Master Evidence'!$A$4:$A$1459,0)),""))</x:f>
      </x:c>
      <x:c r="C75" s="174"/>
      <x:c r="D75" s="174"/>
      <x:c r="E75" s="174"/>
      <x:c r="F75" s="174"/>
      <x:c r="G75" s="174"/>
      <x:c r="H75" s="174"/>
      <x:c r="I75" s="174"/>
      <x:c r="J75" s="177"/>
      <x:c r="K75" s="174"/>
      <x:c r="L75" s="174"/>
      <x:c r="M75" s="174"/>
    </x:row>
    <x:row r="76">
      <x:c r="A76" s="174"/>
      <x:c r="B76" s="174" t="str">
        <x:f>IF(A76="","",IFERROR(INDEX('Master Evidence'!$L$4:$L$1459,MATCH(A76,'Master Evidence'!$A$4:$A$1459,0)),""))</x:f>
      </x:c>
      <x:c r="C76" s="174"/>
      <x:c r="D76" s="174"/>
      <x:c r="E76" s="174"/>
      <x:c r="F76" s="174"/>
      <x:c r="G76" s="174"/>
      <x:c r="H76" s="174"/>
      <x:c r="I76" s="174"/>
      <x:c r="J76" s="177"/>
      <x:c r="K76" s="174"/>
      <x:c r="L76" s="174"/>
      <x:c r="M76" s="174"/>
    </x:row>
    <x:row r="77">
      <x:c r="A77" s="174"/>
      <x:c r="B77" s="174" t="str">
        <x:f>IF(A77="","",IFERROR(INDEX('Master Evidence'!$L$4:$L$1459,MATCH(A77,'Master Evidence'!$A$4:$A$1459,0)),""))</x:f>
      </x:c>
      <x:c r="C77" s="174"/>
      <x:c r="D77" s="174"/>
      <x:c r="E77" s="174"/>
      <x:c r="F77" s="174"/>
      <x:c r="G77" s="174"/>
      <x:c r="H77" s="174"/>
      <x:c r="I77" s="174"/>
      <x:c r="J77" s="177"/>
      <x:c r="K77" s="174"/>
      <x:c r="L77" s="174"/>
      <x:c r="M77" s="174"/>
    </x:row>
    <x:row r="78">
      <x:c r="A78" s="174"/>
      <x:c r="B78" s="174" t="str">
        <x:f>IF(A78="","",IFERROR(INDEX('Master Evidence'!$L$4:$L$1459,MATCH(A78,'Master Evidence'!$A$4:$A$1459,0)),""))</x:f>
      </x:c>
      <x:c r="C78" s="174"/>
      <x:c r="D78" s="174"/>
      <x:c r="E78" s="174"/>
      <x:c r="F78" s="174"/>
      <x:c r="G78" s="174"/>
      <x:c r="H78" s="174"/>
      <x:c r="I78" s="174"/>
      <x:c r="J78" s="177"/>
      <x:c r="K78" s="174"/>
      <x:c r="L78" s="174"/>
      <x:c r="M78" s="174"/>
    </x:row>
    <x:row r="79">
      <x:c r="A79" s="174"/>
      <x:c r="B79" s="174" t="str">
        <x:f>IF(A79="","",IFERROR(INDEX('Master Evidence'!$L$4:$L$1459,MATCH(A79,'Master Evidence'!$A$4:$A$1459,0)),""))</x:f>
      </x:c>
      <x:c r="C79" s="174"/>
      <x:c r="D79" s="174"/>
      <x:c r="E79" s="174"/>
      <x:c r="F79" s="174"/>
      <x:c r="G79" s="174"/>
      <x:c r="H79" s="174"/>
      <x:c r="I79" s="174"/>
      <x:c r="J79" s="177"/>
      <x:c r="K79" s="174"/>
      <x:c r="L79" s="174"/>
      <x:c r="M79" s="174"/>
    </x:row>
    <x:row r="80">
      <x:c r="A80" s="174"/>
      <x:c r="B80" s="174" t="str">
        <x:f>IF(A80="","",IFERROR(INDEX('Master Evidence'!$L$4:$L$1459,MATCH(A80,'Master Evidence'!$A$4:$A$1459,0)),""))</x:f>
      </x:c>
      <x:c r="C80" s="174"/>
      <x:c r="D80" s="174"/>
      <x:c r="E80" s="174"/>
      <x:c r="F80" s="174"/>
      <x:c r="G80" s="174"/>
      <x:c r="H80" s="174"/>
      <x:c r="I80" s="174"/>
      <x:c r="J80" s="177"/>
      <x:c r="K80" s="174"/>
      <x:c r="L80" s="174"/>
      <x:c r="M80" s="174"/>
    </x:row>
    <x:row r="81">
      <x:c r="A81" s="174"/>
      <x:c r="B81" s="174" t="str">
        <x:f>IF(A81="","",IFERROR(INDEX('Master Evidence'!$L$4:$L$1459,MATCH(A81,'Master Evidence'!$A$4:$A$1459,0)),""))</x:f>
      </x:c>
      <x:c r="C81" s="174"/>
      <x:c r="D81" s="174"/>
      <x:c r="E81" s="174"/>
      <x:c r="F81" s="174"/>
      <x:c r="G81" s="174"/>
      <x:c r="H81" s="174"/>
      <x:c r="I81" s="174"/>
      <x:c r="J81" s="177"/>
      <x:c r="K81" s="174"/>
      <x:c r="L81" s="174"/>
      <x:c r="M81" s="174"/>
    </x:row>
    <x:row r="82">
      <x:c r="A82" s="174"/>
      <x:c r="B82" s="174" t="str">
        <x:f>IF(A82="","",IFERROR(INDEX('Master Evidence'!$L$4:$L$1459,MATCH(A82,'Master Evidence'!$A$4:$A$1459,0)),""))</x:f>
      </x:c>
      <x:c r="C82" s="174"/>
      <x:c r="D82" s="174"/>
      <x:c r="E82" s="174"/>
      <x:c r="F82" s="174"/>
      <x:c r="G82" s="174"/>
      <x:c r="H82" s="174"/>
      <x:c r="I82" s="174"/>
      <x:c r="J82" s="177"/>
      <x:c r="K82" s="174"/>
      <x:c r="L82" s="174"/>
      <x:c r="M82" s="174"/>
    </x:row>
    <x:row r="83">
      <x:c r="A83" s="174"/>
      <x:c r="B83" s="174" t="str">
        <x:f>IF(A83="","",IFERROR(INDEX('Master Evidence'!$L$4:$L$1459,MATCH(A83,'Master Evidence'!$A$4:$A$1459,0)),""))</x:f>
      </x:c>
      <x:c r="C83" s="174"/>
      <x:c r="D83" s="174"/>
      <x:c r="E83" s="174"/>
      <x:c r="F83" s="174"/>
      <x:c r="G83" s="174"/>
      <x:c r="H83" s="174"/>
      <x:c r="I83" s="174"/>
      <x:c r="J83" s="177"/>
      <x:c r="K83" s="174"/>
      <x:c r="L83" s="174"/>
      <x:c r="M83" s="174"/>
    </x:row>
    <x:row r="84">
      <x:c r="A84" s="174"/>
      <x:c r="B84" s="174" t="str">
        <x:f>IF(A84="","",IFERROR(INDEX('Master Evidence'!$L$4:$L$1459,MATCH(A84,'Master Evidence'!$A$4:$A$1459,0)),""))</x:f>
      </x:c>
      <x:c r="C84" s="174"/>
      <x:c r="D84" s="174"/>
      <x:c r="E84" s="174"/>
      <x:c r="F84" s="174"/>
      <x:c r="G84" s="174"/>
      <x:c r="H84" s="174"/>
      <x:c r="I84" s="174"/>
      <x:c r="J84" s="177"/>
      <x:c r="K84" s="174"/>
      <x:c r="L84" s="174"/>
      <x:c r="M84" s="174"/>
    </x:row>
    <x:row r="85">
      <x:c r="A85" s="174"/>
      <x:c r="B85" s="174" t="str">
        <x:f>IF(A85="","",IFERROR(INDEX('Master Evidence'!$L$4:$L$1459,MATCH(A85,'Master Evidence'!$A$4:$A$1459,0)),""))</x:f>
      </x:c>
      <x:c r="C85" s="174"/>
      <x:c r="D85" s="174"/>
      <x:c r="E85" s="174"/>
      <x:c r="F85" s="174"/>
      <x:c r="G85" s="174"/>
      <x:c r="H85" s="174"/>
      <x:c r="I85" s="174"/>
      <x:c r="J85" s="177"/>
      <x:c r="K85" s="174"/>
      <x:c r="L85" s="174"/>
      <x:c r="M85" s="174"/>
    </x:row>
    <x:row r="86">
      <x:c r="A86" s="174"/>
      <x:c r="B86" s="174" t="str">
        <x:f>IF(A86="","",IFERROR(INDEX('Master Evidence'!$L$4:$L$1459,MATCH(A86,'Master Evidence'!$A$4:$A$1459,0)),""))</x:f>
      </x:c>
      <x:c r="C86" s="174"/>
      <x:c r="D86" s="174"/>
      <x:c r="E86" s="174"/>
      <x:c r="F86" s="174"/>
      <x:c r="G86" s="174"/>
      <x:c r="H86" s="174"/>
      <x:c r="I86" s="174"/>
      <x:c r="J86" s="177"/>
      <x:c r="K86" s="174"/>
      <x:c r="L86" s="174"/>
      <x:c r="M86" s="174"/>
    </x:row>
    <x:row r="87">
      <x:c r="A87" s="174"/>
      <x:c r="B87" s="174" t="str">
        <x:f>IF(A87="","",IFERROR(INDEX('Master Evidence'!$L$4:$L$1459,MATCH(A87,'Master Evidence'!$A$4:$A$1459,0)),""))</x:f>
      </x:c>
      <x:c r="C87" s="174"/>
      <x:c r="D87" s="174"/>
      <x:c r="E87" s="174"/>
      <x:c r="F87" s="174"/>
      <x:c r="G87" s="174"/>
      <x:c r="H87" s="174"/>
      <x:c r="I87" s="174"/>
      <x:c r="J87" s="177"/>
      <x:c r="K87" s="174"/>
      <x:c r="L87" s="174"/>
      <x:c r="M87" s="174"/>
    </x:row>
    <x:row r="88">
      <x:c r="A88" s="174"/>
      <x:c r="B88" s="174" t="str">
        <x:f>IF(A88="","",IFERROR(INDEX('Master Evidence'!$L$4:$L$1459,MATCH(A88,'Master Evidence'!$A$4:$A$1459,0)),""))</x:f>
      </x:c>
      <x:c r="C88" s="174"/>
      <x:c r="D88" s="174"/>
      <x:c r="E88" s="174"/>
      <x:c r="F88" s="174"/>
      <x:c r="G88" s="174"/>
      <x:c r="H88" s="174"/>
      <x:c r="I88" s="174"/>
      <x:c r="J88" s="177"/>
      <x:c r="K88" s="174"/>
      <x:c r="L88" s="174"/>
      <x:c r="M88" s="174"/>
    </x:row>
    <x:row r="89">
      <x:c r="A89" s="174"/>
      <x:c r="B89" s="174" t="str">
        <x:f>IF(A89="","",IFERROR(INDEX('Master Evidence'!$L$4:$L$1459,MATCH(A89,'Master Evidence'!$A$4:$A$1459,0)),""))</x:f>
      </x:c>
      <x:c r="C89" s="174"/>
      <x:c r="D89" s="174"/>
      <x:c r="E89" s="174"/>
      <x:c r="F89" s="174"/>
      <x:c r="G89" s="174"/>
      <x:c r="H89" s="174"/>
      <x:c r="I89" s="174"/>
      <x:c r="J89" s="177"/>
      <x:c r="K89" s="174"/>
      <x:c r="L89" s="174"/>
      <x:c r="M89" s="174"/>
    </x:row>
    <x:row r="90">
      <x:c r="A90" s="174"/>
      <x:c r="B90" s="174" t="str">
        <x:f>IF(A90="","",IFERROR(INDEX('Master Evidence'!$L$4:$L$1459,MATCH(A90,'Master Evidence'!$A$4:$A$1459,0)),""))</x:f>
      </x:c>
      <x:c r="C90" s="174"/>
      <x:c r="D90" s="174"/>
      <x:c r="E90" s="174"/>
      <x:c r="F90" s="174"/>
      <x:c r="G90" s="174"/>
      <x:c r="H90" s="174"/>
      <x:c r="I90" s="174"/>
      <x:c r="J90" s="177"/>
      <x:c r="K90" s="174"/>
      <x:c r="L90" s="174"/>
      <x:c r="M90" s="174"/>
    </x:row>
    <x:row r="91">
      <x:c r="A91" s="174"/>
      <x:c r="B91" s="174" t="str">
        <x:f>IF(A91="","",IFERROR(INDEX('Master Evidence'!$L$4:$L$1459,MATCH(A91,'Master Evidence'!$A$4:$A$1459,0)),""))</x:f>
      </x:c>
      <x:c r="C91" s="174"/>
      <x:c r="D91" s="174"/>
      <x:c r="E91" s="174"/>
      <x:c r="F91" s="174"/>
      <x:c r="G91" s="174"/>
      <x:c r="H91" s="174"/>
      <x:c r="I91" s="174"/>
      <x:c r="J91" s="177"/>
      <x:c r="K91" s="174"/>
      <x:c r="L91" s="174"/>
      <x:c r="M91" s="174"/>
    </x:row>
    <x:row r="92">
      <x:c r="A92" s="174"/>
      <x:c r="B92" s="174" t="str">
        <x:f>IF(A92="","",IFERROR(INDEX('Master Evidence'!$L$4:$L$1459,MATCH(A92,'Master Evidence'!$A$4:$A$1459,0)),""))</x:f>
      </x:c>
      <x:c r="C92" s="174"/>
      <x:c r="D92" s="174"/>
      <x:c r="E92" s="174"/>
      <x:c r="F92" s="174"/>
      <x:c r="G92" s="174"/>
      <x:c r="H92" s="174"/>
      <x:c r="I92" s="174"/>
      <x:c r="J92" s="177"/>
      <x:c r="K92" s="174"/>
      <x:c r="L92" s="174"/>
      <x:c r="M92" s="174"/>
    </x:row>
    <x:row r="93">
      <x:c r="A93" s="174"/>
      <x:c r="B93" s="174" t="str">
        <x:f>IF(A93="","",IFERROR(INDEX('Master Evidence'!$L$4:$L$1459,MATCH(A93,'Master Evidence'!$A$4:$A$1459,0)),""))</x:f>
      </x:c>
      <x:c r="C93" s="174"/>
      <x:c r="D93" s="174"/>
      <x:c r="E93" s="174"/>
      <x:c r="F93" s="174"/>
      <x:c r="G93" s="174"/>
      <x:c r="H93" s="174"/>
      <x:c r="I93" s="174"/>
      <x:c r="J93" s="177"/>
      <x:c r="K93" s="174"/>
      <x:c r="L93" s="174"/>
      <x:c r="M93" s="174"/>
    </x:row>
    <x:row r="94">
      <x:c r="A94" s="174"/>
      <x:c r="B94" s="174" t="str">
        <x:f>IF(A94="","",IFERROR(INDEX('Master Evidence'!$L$4:$L$1459,MATCH(A94,'Master Evidence'!$A$4:$A$1459,0)),""))</x:f>
      </x:c>
      <x:c r="C94" s="174"/>
      <x:c r="D94" s="174"/>
      <x:c r="E94" s="174"/>
      <x:c r="F94" s="174"/>
      <x:c r="G94" s="174"/>
      <x:c r="H94" s="174"/>
      <x:c r="I94" s="174"/>
      <x:c r="J94" s="177"/>
      <x:c r="K94" s="174"/>
      <x:c r="L94" s="174"/>
      <x:c r="M94" s="174"/>
    </x:row>
    <x:row r="95">
      <x:c r="A95" s="174"/>
      <x:c r="B95" s="174" t="str">
        <x:f>IF(A95="","",IFERROR(INDEX('Master Evidence'!$L$4:$L$1459,MATCH(A95,'Master Evidence'!$A$4:$A$1459,0)),""))</x:f>
      </x:c>
      <x:c r="C95" s="174"/>
      <x:c r="D95" s="174"/>
      <x:c r="E95" s="174"/>
      <x:c r="F95" s="174"/>
      <x:c r="G95" s="174"/>
      <x:c r="H95" s="174"/>
      <x:c r="I95" s="174"/>
      <x:c r="J95" s="177"/>
      <x:c r="K95" s="174"/>
      <x:c r="L95" s="174"/>
      <x:c r="M95" s="174"/>
    </x:row>
    <x:row r="96">
      <x:c r="A96" s="174"/>
      <x:c r="B96" s="174" t="str">
        <x:f>IF(A96="","",IFERROR(INDEX('Master Evidence'!$L$4:$L$1459,MATCH(A96,'Master Evidence'!$A$4:$A$1459,0)),""))</x:f>
      </x:c>
      <x:c r="C96" s="174"/>
      <x:c r="D96" s="174"/>
      <x:c r="E96" s="174"/>
      <x:c r="F96" s="174"/>
      <x:c r="G96" s="174"/>
      <x:c r="H96" s="174"/>
      <x:c r="I96" s="174"/>
      <x:c r="J96" s="177"/>
      <x:c r="K96" s="174"/>
      <x:c r="L96" s="174"/>
      <x:c r="M96" s="174"/>
    </x:row>
    <x:row r="97">
      <x:c r="A97" s="174"/>
      <x:c r="B97" s="174" t="str">
        <x:f>IF(A97="","",IFERROR(INDEX('Master Evidence'!$L$4:$L$1459,MATCH(A97,'Master Evidence'!$A$4:$A$1459,0)),""))</x:f>
      </x:c>
      <x:c r="C97" s="174"/>
      <x:c r="D97" s="174"/>
      <x:c r="E97" s="174"/>
      <x:c r="F97" s="174"/>
      <x:c r="G97" s="174"/>
      <x:c r="H97" s="174"/>
      <x:c r="I97" s="174"/>
      <x:c r="J97" s="177"/>
      <x:c r="K97" s="174"/>
      <x:c r="L97" s="174"/>
      <x:c r="M97" s="174"/>
    </x:row>
    <x:row r="98">
      <x:c r="A98" s="174"/>
      <x:c r="B98" s="174" t="str">
        <x:f>IF(A98="","",IFERROR(INDEX('Master Evidence'!$L$4:$L$1459,MATCH(A98,'Master Evidence'!$A$4:$A$1459,0)),""))</x:f>
      </x:c>
      <x:c r="C98" s="174"/>
      <x:c r="D98" s="174"/>
      <x:c r="E98" s="174"/>
      <x:c r="F98" s="174"/>
      <x:c r="G98" s="174"/>
      <x:c r="H98" s="174"/>
      <x:c r="I98" s="174"/>
      <x:c r="J98" s="177"/>
      <x:c r="K98" s="174"/>
      <x:c r="L98" s="174"/>
      <x:c r="M98" s="174"/>
    </x:row>
    <x:row r="99">
      <x:c r="A99" s="174"/>
      <x:c r="B99" s="174" t="str">
        <x:f>IF(A99="","",IFERROR(INDEX('Master Evidence'!$L$4:$L$1459,MATCH(A99,'Master Evidence'!$A$4:$A$1459,0)),""))</x:f>
      </x:c>
      <x:c r="C99" s="174"/>
      <x:c r="D99" s="174"/>
      <x:c r="E99" s="174"/>
      <x:c r="F99" s="174"/>
      <x:c r="G99" s="174"/>
      <x:c r="H99" s="174"/>
      <x:c r="I99" s="174"/>
      <x:c r="J99" s="177"/>
      <x:c r="K99" s="174"/>
      <x:c r="L99" s="174"/>
      <x:c r="M99" s="174"/>
    </x:row>
    <x:row r="100">
      <x:c r="A100" s="174"/>
      <x:c r="B100" s="174" t="str">
        <x:f>IF(A100="","",IFERROR(INDEX('Master Evidence'!$L$4:$L$1459,MATCH(A100,'Master Evidence'!$A$4:$A$1459,0)),""))</x:f>
      </x:c>
      <x:c r="C100" s="174"/>
      <x:c r="D100" s="174"/>
      <x:c r="E100" s="174"/>
      <x:c r="F100" s="174"/>
      <x:c r="G100" s="174"/>
      <x:c r="H100" s="174"/>
      <x:c r="I100" s="174"/>
      <x:c r="J100" s="177"/>
      <x:c r="K100" s="174"/>
      <x:c r="L100" s="174"/>
      <x:c r="M100" s="174"/>
    </x:row>
    <x:row r="101">
      <x:c r="A101" s="174"/>
      <x:c r="B101" s="174" t="str">
        <x:f>IF(A101="","",IFERROR(INDEX('Master Evidence'!$L$4:$L$1459,MATCH(A101,'Master Evidence'!$A$4:$A$1459,0)),""))</x:f>
      </x:c>
      <x:c r="C101" s="174"/>
      <x:c r="D101" s="174"/>
      <x:c r="E101" s="174"/>
      <x:c r="F101" s="174"/>
      <x:c r="G101" s="174"/>
      <x:c r="H101" s="174"/>
      <x:c r="I101" s="174"/>
      <x:c r="J101" s="177"/>
      <x:c r="K101" s="174"/>
      <x:c r="L101" s="174"/>
      <x:c r="M101" s="174"/>
    </x:row>
    <x:row r="102">
      <x:c r="A102" s="174"/>
      <x:c r="B102" s="174" t="str">
        <x:f>IF(A102="","",IFERROR(INDEX('Master Evidence'!$L$4:$L$1459,MATCH(A102,'Master Evidence'!$A$4:$A$1459,0)),""))</x:f>
      </x:c>
      <x:c r="C102" s="174"/>
      <x:c r="D102" s="174"/>
      <x:c r="E102" s="174"/>
      <x:c r="F102" s="174"/>
      <x:c r="G102" s="174"/>
      <x:c r="H102" s="174"/>
      <x:c r="I102" s="174"/>
      <x:c r="J102" s="177"/>
      <x:c r="K102" s="174"/>
      <x:c r="L102" s="174"/>
      <x:c r="M102" s="174"/>
    </x:row>
    <x:row r="103">
      <x:c r="A103" s="174"/>
      <x:c r="B103" s="174" t="str">
        <x:f>IF(A103="","",IFERROR(INDEX('Master Evidence'!$L$4:$L$1459,MATCH(A103,'Master Evidence'!$A$4:$A$1459,0)),""))</x:f>
      </x:c>
      <x:c r="C103" s="174"/>
      <x:c r="D103" s="174"/>
      <x:c r="E103" s="174"/>
      <x:c r="F103" s="174"/>
      <x:c r="G103" s="174"/>
      <x:c r="H103" s="174"/>
      <x:c r="I103" s="174"/>
      <x:c r="J103" s="177"/>
      <x:c r="K103" s="174"/>
      <x:c r="L103" s="174"/>
      <x:c r="M103" s="174"/>
    </x:row>
    <x:row r="104">
      <x:c r="A104" s="174"/>
      <x:c r="B104" s="174" t="str">
        <x:f>IF(A104="","",IFERROR(INDEX('Master Evidence'!$L$4:$L$1459,MATCH(A104,'Master Evidence'!$A$4:$A$1459,0)),""))</x:f>
      </x:c>
      <x:c r="C104" s="174"/>
      <x:c r="D104" s="174"/>
      <x:c r="E104" s="174"/>
      <x:c r="F104" s="174"/>
      <x:c r="G104" s="174"/>
      <x:c r="H104" s="174"/>
      <x:c r="I104" s="174"/>
      <x:c r="J104" s="177"/>
      <x:c r="K104" s="174"/>
      <x:c r="L104" s="174"/>
      <x:c r="M104" s="174"/>
    </x:row>
    <x:row r="105">
      <x:c r="A105" s="174"/>
      <x:c r="B105" s="174" t="str">
        <x:f>IF(A105="","",IFERROR(INDEX('Master Evidence'!$L$4:$L$1459,MATCH(A105,'Master Evidence'!$A$4:$A$1459,0)),""))</x:f>
      </x:c>
      <x:c r="C105" s="174"/>
      <x:c r="D105" s="174"/>
      <x:c r="E105" s="174"/>
      <x:c r="F105" s="174"/>
      <x:c r="G105" s="174"/>
      <x:c r="H105" s="174"/>
      <x:c r="I105" s="174"/>
      <x:c r="J105" s="177"/>
      <x:c r="K105" s="174"/>
      <x:c r="L105" s="174"/>
      <x:c r="M105" s="174"/>
    </x:row>
    <x:row r="106">
      <x:c r="A106" s="174"/>
      <x:c r="B106" s="174" t="str">
        <x:f>IF(A106="","",IFERROR(INDEX('Master Evidence'!$L$4:$L$1459,MATCH(A106,'Master Evidence'!$A$4:$A$1459,0)),""))</x:f>
      </x:c>
      <x:c r="C106" s="174"/>
      <x:c r="D106" s="174"/>
      <x:c r="E106" s="174"/>
      <x:c r="F106" s="174"/>
      <x:c r="G106" s="174"/>
      <x:c r="H106" s="174"/>
      <x:c r="I106" s="174"/>
      <x:c r="J106" s="177"/>
      <x:c r="K106" s="174"/>
      <x:c r="L106" s="174"/>
      <x:c r="M106" s="174"/>
    </x:row>
    <x:row r="107">
      <x:c r="A107" s="174"/>
      <x:c r="B107" s="174" t="str">
        <x:f>IF(A107="","",IFERROR(INDEX('Master Evidence'!$L$4:$L$1459,MATCH(A107,'Master Evidence'!$A$4:$A$1459,0)),""))</x:f>
      </x:c>
      <x:c r="C107" s="174"/>
      <x:c r="D107" s="174"/>
      <x:c r="E107" s="174"/>
      <x:c r="F107" s="174"/>
      <x:c r="G107" s="174"/>
      <x:c r="H107" s="174"/>
      <x:c r="I107" s="174"/>
      <x:c r="J107" s="177"/>
      <x:c r="K107" s="174"/>
      <x:c r="L107" s="174"/>
      <x:c r="M107" s="174"/>
    </x:row>
    <x:row r="108">
      <x:c r="A108" s="174"/>
      <x:c r="B108" s="174" t="str">
        <x:f>IF(A108="","",IFERROR(INDEX('Master Evidence'!$L$4:$L$1459,MATCH(A108,'Master Evidence'!$A$4:$A$1459,0)),""))</x:f>
      </x:c>
      <x:c r="C108" s="174"/>
      <x:c r="D108" s="174"/>
      <x:c r="E108" s="174"/>
      <x:c r="F108" s="174"/>
      <x:c r="G108" s="174"/>
      <x:c r="H108" s="174"/>
      <x:c r="I108" s="174"/>
      <x:c r="J108" s="177"/>
      <x:c r="K108" s="174"/>
      <x:c r="L108" s="174"/>
      <x:c r="M108" s="174"/>
    </x:row>
    <x:row r="109">
      <x:c r="A109" s="174"/>
      <x:c r="B109" s="174" t="str">
        <x:f>IF(A109="","",IFERROR(INDEX('Master Evidence'!$L$4:$L$1459,MATCH(A109,'Master Evidence'!$A$4:$A$1459,0)),""))</x:f>
      </x:c>
      <x:c r="C109" s="174"/>
      <x:c r="D109" s="174"/>
      <x:c r="E109" s="174"/>
      <x:c r="F109" s="174"/>
      <x:c r="G109" s="174"/>
      <x:c r="H109" s="174"/>
      <x:c r="I109" s="174"/>
      <x:c r="J109" s="177"/>
      <x:c r="K109" s="174"/>
      <x:c r="L109" s="174"/>
      <x:c r="M109" s="174"/>
    </x:row>
    <x:row r="110">
      <x:c r="A110" s="174"/>
      <x:c r="B110" s="174" t="str">
        <x:f>IF(A110="","",IFERROR(INDEX('Master Evidence'!$L$4:$L$1459,MATCH(A110,'Master Evidence'!$A$4:$A$1459,0)),""))</x:f>
      </x:c>
      <x:c r="C110" s="174"/>
      <x:c r="D110" s="174"/>
      <x:c r="E110" s="174"/>
      <x:c r="F110" s="174"/>
      <x:c r="G110" s="174"/>
      <x:c r="H110" s="174"/>
      <x:c r="I110" s="174"/>
      <x:c r="J110" s="177"/>
      <x:c r="K110" s="174"/>
      <x:c r="L110" s="174"/>
      <x:c r="M110" s="174"/>
    </x:row>
    <x:row r="111">
      <x:c r="A111" s="174"/>
      <x:c r="B111" s="174" t="str">
        <x:f>IF(A111="","",IFERROR(INDEX('Master Evidence'!$L$4:$L$1459,MATCH(A111,'Master Evidence'!$A$4:$A$1459,0)),""))</x:f>
      </x:c>
      <x:c r="C111" s="174"/>
      <x:c r="D111" s="174"/>
      <x:c r="E111" s="174"/>
      <x:c r="F111" s="174"/>
      <x:c r="G111" s="174"/>
      <x:c r="H111" s="174"/>
      <x:c r="I111" s="174"/>
      <x:c r="J111" s="177"/>
      <x:c r="K111" s="174"/>
      <x:c r="L111" s="174"/>
      <x:c r="M111" s="174"/>
    </x:row>
    <x:row r="112">
      <x:c r="A112" s="174"/>
      <x:c r="B112" s="174" t="str">
        <x:f>IF(A112="","",IFERROR(INDEX('Master Evidence'!$L$4:$L$1459,MATCH(A112,'Master Evidence'!$A$4:$A$1459,0)),""))</x:f>
      </x:c>
      <x:c r="C112" s="174"/>
      <x:c r="D112" s="174"/>
      <x:c r="E112" s="174"/>
      <x:c r="F112" s="174"/>
      <x:c r="G112" s="174"/>
      <x:c r="H112" s="174"/>
      <x:c r="I112" s="174"/>
      <x:c r="J112" s="177"/>
      <x:c r="K112" s="174"/>
      <x:c r="L112" s="174"/>
      <x:c r="M112" s="174"/>
    </x:row>
    <x:row r="113">
      <x:c r="A113" s="174"/>
      <x:c r="B113" s="174" t="str">
        <x:f>IF(A113="","",IFERROR(INDEX('Master Evidence'!$L$4:$L$1459,MATCH(A113,'Master Evidence'!$A$4:$A$1459,0)),""))</x:f>
      </x:c>
      <x:c r="C113" s="174"/>
      <x:c r="D113" s="174"/>
      <x:c r="E113" s="174"/>
      <x:c r="F113" s="174"/>
      <x:c r="G113" s="174"/>
      <x:c r="H113" s="174"/>
      <x:c r="I113" s="174"/>
      <x:c r="J113" s="177"/>
      <x:c r="K113" s="174"/>
      <x:c r="L113" s="174"/>
      <x:c r="M113" s="174"/>
    </x:row>
    <x:row r="114">
      <x:c r="A114" s="174"/>
      <x:c r="B114" s="174" t="str">
        <x:f>IF(A114="","",IFERROR(INDEX('Master Evidence'!$L$4:$L$1459,MATCH(A114,'Master Evidence'!$A$4:$A$1459,0)),""))</x:f>
      </x:c>
      <x:c r="C114" s="174"/>
      <x:c r="D114" s="174"/>
      <x:c r="E114" s="174"/>
      <x:c r="F114" s="174"/>
      <x:c r="G114" s="174"/>
      <x:c r="H114" s="174"/>
      <x:c r="I114" s="174"/>
      <x:c r="J114" s="177"/>
      <x:c r="K114" s="174"/>
      <x:c r="L114" s="174"/>
      <x:c r="M114" s="174"/>
    </x:row>
    <x:row r="115">
      <x:c r="A115" s="174"/>
      <x:c r="B115" s="174" t="str">
        <x:f>IF(A115="","",IFERROR(INDEX('Master Evidence'!$L$4:$L$1459,MATCH(A115,'Master Evidence'!$A$4:$A$1459,0)),""))</x:f>
      </x:c>
      <x:c r="C115" s="174"/>
      <x:c r="D115" s="174"/>
      <x:c r="E115" s="174"/>
      <x:c r="F115" s="174"/>
      <x:c r="G115" s="174"/>
      <x:c r="H115" s="174"/>
      <x:c r="I115" s="174"/>
      <x:c r="J115" s="177"/>
      <x:c r="K115" s="174"/>
      <x:c r="L115" s="174"/>
      <x:c r="M115" s="174"/>
    </x:row>
    <x:row r="116">
      <x:c r="A116" s="174"/>
      <x:c r="B116" s="174" t="str">
        <x:f>IF(A116="","",IFERROR(INDEX('Master Evidence'!$L$4:$L$1459,MATCH(A116,'Master Evidence'!$A$4:$A$1459,0)),""))</x:f>
      </x:c>
      <x:c r="C116" s="174"/>
      <x:c r="D116" s="174"/>
      <x:c r="E116" s="174"/>
      <x:c r="F116" s="174"/>
      <x:c r="G116" s="174"/>
      <x:c r="H116" s="174"/>
      <x:c r="I116" s="174"/>
      <x:c r="J116" s="177"/>
      <x:c r="K116" s="174"/>
      <x:c r="L116" s="174"/>
      <x:c r="M116" s="174"/>
    </x:row>
    <x:row r="117">
      <x:c r="A117" s="174"/>
      <x:c r="B117" s="174" t="str">
        <x:f>IF(A117="","",IFERROR(INDEX('Master Evidence'!$L$4:$L$1459,MATCH(A117,'Master Evidence'!$A$4:$A$1459,0)),""))</x:f>
      </x:c>
      <x:c r="C117" s="174"/>
      <x:c r="D117" s="174"/>
      <x:c r="E117" s="174"/>
      <x:c r="F117" s="174"/>
      <x:c r="G117" s="174"/>
      <x:c r="H117" s="174"/>
      <x:c r="I117" s="174"/>
      <x:c r="J117" s="177"/>
      <x:c r="K117" s="174"/>
      <x:c r="L117" s="174"/>
      <x:c r="M117" s="174"/>
    </x:row>
    <x:row r="118">
      <x:c r="A118" s="174"/>
      <x:c r="B118" s="174" t="str">
        <x:f>IF(A118="","",IFERROR(INDEX('Master Evidence'!$L$4:$L$1459,MATCH(A118,'Master Evidence'!$A$4:$A$1459,0)),""))</x:f>
      </x:c>
      <x:c r="C118" s="174"/>
      <x:c r="D118" s="174"/>
      <x:c r="E118" s="174"/>
      <x:c r="F118" s="174"/>
      <x:c r="G118" s="174"/>
      <x:c r="H118" s="174"/>
      <x:c r="I118" s="174"/>
      <x:c r="J118" s="177"/>
      <x:c r="K118" s="174"/>
      <x:c r="L118" s="174"/>
      <x:c r="M118" s="174"/>
    </x:row>
    <x:row r="119">
      <x:c r="A119" s="174"/>
      <x:c r="B119" s="174" t="str">
        <x:f>IF(A119="","",IFERROR(INDEX('Master Evidence'!$L$4:$L$1459,MATCH(A119,'Master Evidence'!$A$4:$A$1459,0)),""))</x:f>
      </x:c>
      <x:c r="C119" s="174"/>
      <x:c r="D119" s="174"/>
      <x:c r="E119" s="174"/>
      <x:c r="F119" s="174"/>
      <x:c r="G119" s="174"/>
      <x:c r="H119" s="174"/>
      <x:c r="I119" s="174"/>
      <x:c r="J119" s="177"/>
      <x:c r="K119" s="174"/>
      <x:c r="L119" s="174"/>
      <x:c r="M119" s="174"/>
    </x:row>
    <x:row r="120">
      <x:c r="A120" s="174"/>
      <x:c r="B120" s="174" t="str">
        <x:f>IF(A120="","",IFERROR(INDEX('Master Evidence'!$L$4:$L$1459,MATCH(A120,'Master Evidence'!$A$4:$A$1459,0)),""))</x:f>
      </x:c>
      <x:c r="C120" s="174"/>
      <x:c r="D120" s="174"/>
      <x:c r="E120" s="174"/>
      <x:c r="F120" s="174"/>
      <x:c r="G120" s="174"/>
      <x:c r="H120" s="174"/>
      <x:c r="I120" s="174"/>
      <x:c r="J120" s="177"/>
      <x:c r="K120" s="174"/>
      <x:c r="L120" s="174"/>
      <x:c r="M120" s="174"/>
    </x:row>
    <x:row r="121">
      <x:c r="A121" s="174"/>
      <x:c r="B121" s="174" t="str">
        <x:f>IF(A121="","",IFERROR(INDEX('Master Evidence'!$L$4:$L$1459,MATCH(A121,'Master Evidence'!$A$4:$A$1459,0)),""))</x:f>
      </x:c>
      <x:c r="C121" s="174"/>
      <x:c r="D121" s="174"/>
      <x:c r="E121" s="174"/>
      <x:c r="F121" s="174"/>
      <x:c r="G121" s="174"/>
      <x:c r="H121" s="174"/>
      <x:c r="I121" s="174"/>
      <x:c r="J121" s="177"/>
      <x:c r="K121" s="174"/>
      <x:c r="L121" s="174"/>
      <x:c r="M121" s="174"/>
    </x:row>
    <x:row r="122">
      <x:c r="A122" s="174"/>
      <x:c r="B122" s="174" t="str">
        <x:f>IF(A122="","",IFERROR(INDEX('Master Evidence'!$L$4:$L$1459,MATCH(A122,'Master Evidence'!$A$4:$A$1459,0)),""))</x:f>
      </x:c>
      <x:c r="C122" s="174"/>
      <x:c r="D122" s="174"/>
      <x:c r="E122" s="174"/>
      <x:c r="F122" s="174"/>
      <x:c r="G122" s="174"/>
      <x:c r="H122" s="174"/>
      <x:c r="I122" s="174"/>
      <x:c r="J122" s="177"/>
      <x:c r="K122" s="174"/>
      <x:c r="L122" s="174"/>
      <x:c r="M122" s="174"/>
    </x:row>
    <x:row r="123">
      <x:c r="A123" s="174"/>
      <x:c r="B123" s="174" t="str">
        <x:f>IF(A123="","",IFERROR(INDEX('Master Evidence'!$L$4:$L$1459,MATCH(A123,'Master Evidence'!$A$4:$A$1459,0)),""))</x:f>
      </x:c>
      <x:c r="C123" s="174"/>
      <x:c r="D123" s="174"/>
      <x:c r="E123" s="174"/>
      <x:c r="F123" s="174"/>
      <x:c r="G123" s="174"/>
      <x:c r="H123" s="174"/>
      <x:c r="I123" s="174"/>
      <x:c r="J123" s="177"/>
      <x:c r="K123" s="174"/>
      <x:c r="L123" s="174"/>
      <x:c r="M123" s="174"/>
    </x:row>
    <x:row r="124">
      <x:c r="A124" s="174"/>
      <x:c r="B124" s="174" t="str">
        <x:f>IF(A124="","",IFERROR(INDEX('Master Evidence'!$L$4:$L$1459,MATCH(A124,'Master Evidence'!$A$4:$A$1459,0)),""))</x:f>
      </x:c>
      <x:c r="C124" s="174"/>
      <x:c r="D124" s="174"/>
      <x:c r="E124" s="174"/>
      <x:c r="F124" s="174"/>
      <x:c r="G124" s="174"/>
      <x:c r="H124" s="174"/>
      <x:c r="I124" s="174"/>
      <x:c r="J124" s="177"/>
      <x:c r="K124" s="174"/>
      <x:c r="L124" s="174"/>
      <x:c r="M124" s="174"/>
    </x:row>
    <x:row r="125">
      <x:c r="A125" s="174"/>
      <x:c r="B125" s="174" t="str">
        <x:f>IF(A125="","",IFERROR(INDEX('Master Evidence'!$L$4:$L$1459,MATCH(A125,'Master Evidence'!$A$4:$A$1459,0)),""))</x:f>
      </x:c>
      <x:c r="C125" s="174"/>
      <x:c r="D125" s="174"/>
      <x:c r="E125" s="174"/>
      <x:c r="F125" s="174"/>
      <x:c r="G125" s="174"/>
      <x:c r="H125" s="174"/>
      <x:c r="I125" s="174"/>
      <x:c r="J125" s="177"/>
      <x:c r="K125" s="174"/>
      <x:c r="L125" s="174"/>
      <x:c r="M125" s="174"/>
    </x:row>
    <x:row r="126">
      <x:c r="A126" s="174"/>
      <x:c r="B126" s="174" t="str">
        <x:f>IF(A126="","",IFERROR(INDEX('Master Evidence'!$L$4:$L$1459,MATCH(A126,'Master Evidence'!$A$4:$A$1459,0)),""))</x:f>
      </x:c>
      <x:c r="C126" s="174"/>
      <x:c r="D126" s="174"/>
      <x:c r="E126" s="174"/>
      <x:c r="F126" s="174"/>
      <x:c r="G126" s="174"/>
      <x:c r="H126" s="174"/>
      <x:c r="I126" s="174"/>
      <x:c r="J126" s="177"/>
      <x:c r="K126" s="174"/>
      <x:c r="L126" s="174"/>
      <x:c r="M126" s="174"/>
    </x:row>
    <x:row r="127">
      <x:c r="A127" s="174"/>
      <x:c r="B127" s="174" t="str">
        <x:f>IF(A127="","",IFERROR(INDEX('Master Evidence'!$L$4:$L$1459,MATCH(A127,'Master Evidence'!$A$4:$A$1459,0)),""))</x:f>
      </x:c>
      <x:c r="C127" s="174"/>
      <x:c r="D127" s="174"/>
      <x:c r="E127" s="174"/>
      <x:c r="F127" s="174"/>
      <x:c r="G127" s="174"/>
      <x:c r="H127" s="174"/>
      <x:c r="I127" s="174"/>
      <x:c r="J127" s="177"/>
      <x:c r="K127" s="174"/>
      <x:c r="L127" s="174"/>
      <x:c r="M127" s="174"/>
    </x:row>
    <x:row r="128">
      <x:c r="A128" s="174"/>
      <x:c r="B128" s="174" t="str">
        <x:f>IF(A128="","",IFERROR(INDEX('Master Evidence'!$L$4:$L$1459,MATCH(A128,'Master Evidence'!$A$4:$A$1459,0)),""))</x:f>
      </x:c>
      <x:c r="C128" s="174"/>
      <x:c r="D128" s="174"/>
      <x:c r="E128" s="174"/>
      <x:c r="F128" s="174"/>
      <x:c r="G128" s="174"/>
      <x:c r="H128" s="174"/>
      <x:c r="I128" s="174"/>
      <x:c r="J128" s="177"/>
      <x:c r="K128" s="174"/>
      <x:c r="L128" s="174"/>
      <x:c r="M128" s="174"/>
    </x:row>
    <x:row r="129">
      <x:c r="A129" s="174"/>
      <x:c r="B129" s="174" t="str">
        <x:f>IF(A129="","",IFERROR(INDEX('Master Evidence'!$L$4:$L$1459,MATCH(A129,'Master Evidence'!$A$4:$A$1459,0)),""))</x:f>
      </x:c>
      <x:c r="C129" s="174"/>
      <x:c r="D129" s="174"/>
      <x:c r="E129" s="174"/>
      <x:c r="F129" s="174"/>
      <x:c r="G129" s="174"/>
      <x:c r="H129" s="174"/>
      <x:c r="I129" s="174"/>
      <x:c r="J129" s="177"/>
      <x:c r="K129" s="174"/>
      <x:c r="L129" s="174"/>
      <x:c r="M129" s="174"/>
    </x:row>
    <x:row r="130">
      <x:c r="A130" s="174"/>
      <x:c r="B130" s="174" t="str">
        <x:f>IF(A130="","",IFERROR(INDEX('Master Evidence'!$L$4:$L$1459,MATCH(A130,'Master Evidence'!$A$4:$A$1459,0)),""))</x:f>
      </x:c>
      <x:c r="C130" s="174"/>
      <x:c r="D130" s="174"/>
      <x:c r="E130" s="174"/>
      <x:c r="F130" s="174"/>
      <x:c r="G130" s="174"/>
      <x:c r="H130" s="174"/>
      <x:c r="I130" s="174"/>
      <x:c r="J130" s="177"/>
      <x:c r="K130" s="174"/>
      <x:c r="L130" s="174"/>
      <x:c r="M130" s="174"/>
    </x:row>
    <x:row r="131">
      <x:c r="A131" s="174"/>
      <x:c r="B131" s="174" t="str">
        <x:f>IF(A131="","",IFERROR(INDEX('Master Evidence'!$L$4:$L$1459,MATCH(A131,'Master Evidence'!$A$4:$A$1459,0)),""))</x:f>
      </x:c>
      <x:c r="C131" s="174"/>
      <x:c r="D131" s="174"/>
      <x:c r="E131" s="174"/>
      <x:c r="F131" s="174"/>
      <x:c r="G131" s="174"/>
      <x:c r="H131" s="174"/>
      <x:c r="I131" s="174"/>
      <x:c r="J131" s="177"/>
      <x:c r="K131" s="174"/>
      <x:c r="L131" s="174"/>
      <x:c r="M131" s="174"/>
    </x:row>
    <x:row r="132">
      <x:c r="A132" s="174"/>
      <x:c r="B132" s="174" t="str">
        <x:f>IF(A132="","",IFERROR(INDEX('Master Evidence'!$L$4:$L$1459,MATCH(A132,'Master Evidence'!$A$4:$A$1459,0)),""))</x:f>
      </x:c>
      <x:c r="C132" s="174"/>
      <x:c r="D132" s="174"/>
      <x:c r="E132" s="174"/>
      <x:c r="F132" s="174"/>
      <x:c r="G132" s="174"/>
      <x:c r="H132" s="174"/>
      <x:c r="I132" s="174"/>
      <x:c r="J132" s="177"/>
      <x:c r="K132" s="174"/>
      <x:c r="L132" s="174"/>
      <x:c r="M132" s="174"/>
    </x:row>
    <x:row r="133">
      <x:c r="A133" s="174"/>
      <x:c r="B133" s="174" t="str">
        <x:f>IF(A133="","",IFERROR(INDEX('Master Evidence'!$L$4:$L$1459,MATCH(A133,'Master Evidence'!$A$4:$A$1459,0)),""))</x:f>
      </x:c>
      <x:c r="C133" s="174"/>
      <x:c r="D133" s="174"/>
      <x:c r="E133" s="174"/>
      <x:c r="F133" s="174"/>
      <x:c r="G133" s="174"/>
      <x:c r="H133" s="174"/>
      <x:c r="I133" s="174"/>
      <x:c r="J133" s="177"/>
      <x:c r="K133" s="174"/>
      <x:c r="L133" s="174"/>
      <x:c r="M133" s="174"/>
    </x:row>
    <x:row r="134">
      <x:c r="A134" s="174"/>
      <x:c r="B134" s="174" t="str">
        <x:f>IF(A134="","",IFERROR(INDEX('Master Evidence'!$L$4:$L$1459,MATCH(A134,'Master Evidence'!$A$4:$A$1459,0)),""))</x:f>
      </x:c>
      <x:c r="C134" s="174"/>
      <x:c r="D134" s="174"/>
      <x:c r="E134" s="174"/>
      <x:c r="F134" s="174"/>
      <x:c r="G134" s="174"/>
      <x:c r="H134" s="174"/>
      <x:c r="I134" s="174"/>
      <x:c r="J134" s="177"/>
      <x:c r="K134" s="174"/>
      <x:c r="L134" s="174"/>
      <x:c r="M134" s="174"/>
    </x:row>
    <x:row r="135">
      <x:c r="A135" s="174"/>
      <x:c r="B135" s="174" t="str">
        <x:f>IF(A135="","",IFERROR(INDEX('Master Evidence'!$L$4:$L$1459,MATCH(A135,'Master Evidence'!$A$4:$A$1459,0)),""))</x:f>
      </x:c>
      <x:c r="C135" s="174"/>
      <x:c r="D135" s="174"/>
      <x:c r="E135" s="174"/>
      <x:c r="F135" s="174"/>
      <x:c r="G135" s="174"/>
      <x:c r="H135" s="174"/>
      <x:c r="I135" s="174"/>
      <x:c r="J135" s="177"/>
      <x:c r="K135" s="174"/>
      <x:c r="L135" s="174"/>
      <x:c r="M135" s="174"/>
    </x:row>
    <x:row r="136">
      <x:c r="A136" s="174"/>
      <x:c r="B136" s="174" t="str">
        <x:f>IF(A136="","",IFERROR(INDEX('Master Evidence'!$L$4:$L$1459,MATCH(A136,'Master Evidence'!$A$4:$A$1459,0)),""))</x:f>
      </x:c>
      <x:c r="C136" s="174"/>
      <x:c r="D136" s="174"/>
      <x:c r="E136" s="174"/>
      <x:c r="F136" s="174"/>
      <x:c r="G136" s="174"/>
      <x:c r="H136" s="174"/>
      <x:c r="I136" s="174"/>
      <x:c r="J136" s="177"/>
      <x:c r="K136" s="174"/>
      <x:c r="L136" s="174"/>
      <x:c r="M136" s="174"/>
    </x:row>
    <x:row r="137">
      <x:c r="A137" s="174"/>
      <x:c r="B137" s="174" t="str">
        <x:f>IF(A137="","",IFERROR(INDEX('Master Evidence'!$L$4:$L$1459,MATCH(A137,'Master Evidence'!$A$4:$A$1459,0)),""))</x:f>
      </x:c>
      <x:c r="C137" s="174"/>
      <x:c r="D137" s="174"/>
      <x:c r="E137" s="174"/>
      <x:c r="F137" s="174"/>
      <x:c r="G137" s="174"/>
      <x:c r="H137" s="174"/>
      <x:c r="I137" s="174"/>
      <x:c r="J137" s="177"/>
      <x:c r="K137" s="174"/>
      <x:c r="L137" s="174"/>
      <x:c r="M137" s="174"/>
    </x:row>
    <x:row r="138">
      <x:c r="A138" s="174"/>
      <x:c r="B138" s="174" t="str">
        <x:f>IF(A138="","",IFERROR(INDEX('Master Evidence'!$L$4:$L$1459,MATCH(A138,'Master Evidence'!$A$4:$A$1459,0)),""))</x:f>
      </x:c>
      <x:c r="C138" s="174"/>
      <x:c r="D138" s="174"/>
      <x:c r="E138" s="174"/>
      <x:c r="F138" s="174"/>
      <x:c r="G138" s="174"/>
      <x:c r="H138" s="174"/>
      <x:c r="I138" s="174"/>
      <x:c r="J138" s="177"/>
      <x:c r="K138" s="174"/>
      <x:c r="L138" s="174"/>
      <x:c r="M138" s="174"/>
    </x:row>
    <x:row r="139">
      <x:c r="A139" s="174"/>
      <x:c r="B139" s="174" t="str">
        <x:f>IF(A139="","",IFERROR(INDEX('Master Evidence'!$L$4:$L$1459,MATCH(A139,'Master Evidence'!$A$4:$A$1459,0)),""))</x:f>
      </x:c>
      <x:c r="C139" s="174"/>
      <x:c r="D139" s="174"/>
      <x:c r="E139" s="174"/>
      <x:c r="F139" s="174"/>
      <x:c r="G139" s="174"/>
      <x:c r="H139" s="174"/>
      <x:c r="I139" s="174"/>
      <x:c r="J139" s="177"/>
      <x:c r="K139" s="174"/>
      <x:c r="L139" s="174"/>
      <x:c r="M139" s="174"/>
    </x:row>
    <x:row r="140">
      <x:c r="A140" s="174"/>
      <x:c r="B140" s="174" t="str">
        <x:f>IF(A140="","",IFERROR(INDEX('Master Evidence'!$L$4:$L$1459,MATCH(A140,'Master Evidence'!$A$4:$A$1459,0)),""))</x:f>
      </x:c>
      <x:c r="C140" s="174"/>
      <x:c r="D140" s="174"/>
      <x:c r="E140" s="174"/>
      <x:c r="F140" s="174"/>
      <x:c r="G140" s="174"/>
      <x:c r="H140" s="174"/>
      <x:c r="I140" s="174"/>
      <x:c r="J140" s="177"/>
      <x:c r="K140" s="174"/>
      <x:c r="L140" s="174"/>
      <x:c r="M140" s="174"/>
    </x:row>
    <x:row r="141">
      <x:c r="A141" s="174"/>
      <x:c r="B141" s="174" t="str">
        <x:f>IF(A141="","",IFERROR(INDEX('Master Evidence'!$L$4:$L$1459,MATCH(A141,'Master Evidence'!$A$4:$A$1459,0)),""))</x:f>
      </x:c>
      <x:c r="C141" s="174"/>
      <x:c r="D141" s="174"/>
      <x:c r="E141" s="174"/>
      <x:c r="F141" s="174"/>
      <x:c r="G141" s="174"/>
      <x:c r="H141" s="174"/>
      <x:c r="I141" s="174"/>
      <x:c r="J141" s="177"/>
      <x:c r="K141" s="174"/>
      <x:c r="L141" s="174"/>
      <x:c r="M141" s="174"/>
    </x:row>
    <x:row r="142">
      <x:c r="A142" s="174"/>
      <x:c r="B142" s="174" t="str">
        <x:f>IF(A142="","",IFERROR(INDEX('Master Evidence'!$L$4:$L$1459,MATCH(A142,'Master Evidence'!$A$4:$A$1459,0)),""))</x:f>
      </x:c>
      <x:c r="C142" s="174"/>
      <x:c r="D142" s="174"/>
      <x:c r="E142" s="174"/>
      <x:c r="F142" s="174"/>
      <x:c r="G142" s="174"/>
      <x:c r="H142" s="174"/>
      <x:c r="I142" s="174"/>
      <x:c r="J142" s="177"/>
      <x:c r="K142" s="174"/>
      <x:c r="L142" s="174"/>
      <x:c r="M142" s="174"/>
    </x:row>
    <x:row r="143">
      <x:c r="A143" s="174"/>
      <x:c r="B143" s="174" t="str">
        <x:f>IF(A143="","",IFERROR(INDEX('Master Evidence'!$L$4:$L$1459,MATCH(A143,'Master Evidence'!$A$4:$A$1459,0)),""))</x:f>
      </x:c>
      <x:c r="C143" s="174"/>
      <x:c r="D143" s="174"/>
      <x:c r="E143" s="174"/>
      <x:c r="F143" s="174"/>
      <x:c r="G143" s="174"/>
      <x:c r="H143" s="174"/>
      <x:c r="I143" s="174"/>
      <x:c r="J143" s="177"/>
      <x:c r="K143" s="174"/>
      <x:c r="L143" s="174"/>
      <x:c r="M143" s="174"/>
    </x:row>
    <x:row r="144">
      <x:c r="A144" s="174"/>
      <x:c r="B144" s="174" t="str">
        <x:f>IF(A144="","",IFERROR(INDEX('Master Evidence'!$L$4:$L$1459,MATCH(A144,'Master Evidence'!$A$4:$A$1459,0)),""))</x:f>
      </x:c>
      <x:c r="C144" s="174"/>
      <x:c r="D144" s="174"/>
      <x:c r="E144" s="174"/>
      <x:c r="F144" s="174"/>
      <x:c r="G144" s="174"/>
      <x:c r="H144" s="174"/>
      <x:c r="I144" s="174"/>
      <x:c r="J144" s="177"/>
      <x:c r="K144" s="174"/>
      <x:c r="L144" s="174"/>
      <x:c r="M144" s="174"/>
    </x:row>
    <x:row r="145">
      <x:c r="A145" s="174"/>
      <x:c r="B145" s="174" t="str">
        <x:f>IF(A145="","",IFERROR(INDEX('Master Evidence'!$L$4:$L$1459,MATCH(A145,'Master Evidence'!$A$4:$A$1459,0)),""))</x:f>
      </x:c>
      <x:c r="C145" s="174"/>
      <x:c r="D145" s="174"/>
      <x:c r="E145" s="174"/>
      <x:c r="F145" s="174"/>
      <x:c r="G145" s="174"/>
      <x:c r="H145" s="174"/>
      <x:c r="I145" s="174"/>
      <x:c r="J145" s="177"/>
      <x:c r="K145" s="174"/>
      <x:c r="L145" s="174"/>
      <x:c r="M145" s="174"/>
    </x:row>
    <x:row r="146">
      <x:c r="A146" s="174"/>
      <x:c r="B146" s="174" t="str">
        <x:f>IF(A146="","",IFERROR(INDEX('Master Evidence'!$L$4:$L$1459,MATCH(A146,'Master Evidence'!$A$4:$A$1459,0)),""))</x:f>
      </x:c>
      <x:c r="C146" s="174"/>
      <x:c r="D146" s="174"/>
      <x:c r="E146" s="174"/>
      <x:c r="F146" s="174"/>
      <x:c r="G146" s="174"/>
      <x:c r="H146" s="174"/>
      <x:c r="I146" s="174"/>
      <x:c r="J146" s="177"/>
      <x:c r="K146" s="174"/>
      <x:c r="L146" s="174"/>
      <x:c r="M146" s="174"/>
    </x:row>
    <x:row r="147">
      <x:c r="A147" s="174"/>
      <x:c r="B147" s="174" t="str">
        <x:f>IF(A147="","",IFERROR(INDEX('Master Evidence'!$L$4:$L$1459,MATCH(A147,'Master Evidence'!$A$4:$A$1459,0)),""))</x:f>
      </x:c>
      <x:c r="C147" s="174"/>
      <x:c r="D147" s="174"/>
      <x:c r="E147" s="174"/>
      <x:c r="F147" s="174"/>
      <x:c r="G147" s="174"/>
      <x:c r="H147" s="174"/>
      <x:c r="I147" s="174"/>
      <x:c r="J147" s="177"/>
      <x:c r="K147" s="174"/>
      <x:c r="L147" s="174"/>
      <x:c r="M147" s="174"/>
    </x:row>
    <x:row r="148">
      <x:c r="A148" s="174"/>
      <x:c r="B148" s="174" t="str">
        <x:f>IF(A148="","",IFERROR(INDEX('Master Evidence'!$L$4:$L$1459,MATCH(A148,'Master Evidence'!$A$4:$A$1459,0)),""))</x:f>
      </x:c>
      <x:c r="C148" s="174"/>
      <x:c r="D148" s="174"/>
      <x:c r="E148" s="174"/>
      <x:c r="F148" s="174"/>
      <x:c r="G148" s="174"/>
      <x:c r="H148" s="174"/>
      <x:c r="I148" s="174"/>
      <x:c r="J148" s="177"/>
      <x:c r="K148" s="174"/>
      <x:c r="L148" s="174"/>
      <x:c r="M148" s="174"/>
    </x:row>
    <x:row r="149">
      <x:c r="A149" s="174"/>
      <x:c r="B149" s="174" t="str">
        <x:f>IF(A149="","",IFERROR(INDEX('Master Evidence'!$L$4:$L$1459,MATCH(A149,'Master Evidence'!$A$4:$A$1459,0)),""))</x:f>
      </x:c>
      <x:c r="C149" s="174"/>
      <x:c r="D149" s="174"/>
      <x:c r="E149" s="174"/>
      <x:c r="F149" s="174"/>
      <x:c r="G149" s="174"/>
      <x:c r="H149" s="174"/>
      <x:c r="I149" s="174"/>
      <x:c r="J149" s="177"/>
      <x:c r="K149" s="174"/>
      <x:c r="L149" s="174"/>
      <x:c r="M149" s="174"/>
    </x:row>
    <x:row r="150">
      <x:c r="A150" s="174"/>
      <x:c r="B150" s="174" t="str">
        <x:f>IF(A150="","",IFERROR(INDEX('Master Evidence'!$L$4:$L$1459,MATCH(A150,'Master Evidence'!$A$4:$A$1459,0)),""))</x:f>
      </x:c>
      <x:c r="C150" s="174"/>
      <x:c r="D150" s="174"/>
      <x:c r="E150" s="174"/>
      <x:c r="F150" s="174"/>
      <x:c r="G150" s="174"/>
      <x:c r="H150" s="174"/>
      <x:c r="I150" s="174"/>
      <x:c r="J150" s="177"/>
      <x:c r="K150" s="174"/>
      <x:c r="L150" s="174"/>
      <x:c r="M150" s="174"/>
    </x:row>
    <x:row r="151">
      <x:c r="A151" s="174"/>
      <x:c r="B151" s="174" t="str">
        <x:f>IF(A151="","",IFERROR(INDEX('Master Evidence'!$L$4:$L$1459,MATCH(A151,'Master Evidence'!$A$4:$A$1459,0)),""))</x:f>
      </x:c>
      <x:c r="C151" s="174"/>
      <x:c r="D151" s="174"/>
      <x:c r="E151" s="174"/>
      <x:c r="F151" s="174"/>
      <x:c r="G151" s="174"/>
      <x:c r="H151" s="174"/>
      <x:c r="I151" s="174"/>
      <x:c r="J151" s="177"/>
      <x:c r="K151" s="174"/>
      <x:c r="L151" s="174"/>
      <x:c r="M151" s="174"/>
    </x:row>
    <x:row r="152">
      <x:c r="A152" s="174"/>
      <x:c r="B152" s="174" t="str">
        <x:f>IF(A152="","",IFERROR(INDEX('Master Evidence'!$L$4:$L$1459,MATCH(A152,'Master Evidence'!$A$4:$A$1459,0)),""))</x:f>
      </x:c>
      <x:c r="C152" s="174"/>
      <x:c r="D152" s="174"/>
      <x:c r="E152" s="174"/>
      <x:c r="F152" s="174"/>
      <x:c r="G152" s="174"/>
      <x:c r="H152" s="174"/>
      <x:c r="I152" s="174"/>
      <x:c r="J152" s="177"/>
      <x:c r="K152" s="174"/>
      <x:c r="L152" s="174"/>
      <x:c r="M152" s="174"/>
    </x:row>
    <x:row r="153">
      <x:c r="A153" s="174"/>
      <x:c r="B153" s="174" t="str">
        <x:f>IF(A153="","",IFERROR(INDEX('Master Evidence'!$L$4:$L$1459,MATCH(A153,'Master Evidence'!$A$4:$A$1459,0)),""))</x:f>
      </x:c>
      <x:c r="C153" s="174"/>
      <x:c r="D153" s="174"/>
      <x:c r="E153" s="174"/>
      <x:c r="F153" s="174"/>
      <x:c r="G153" s="174"/>
      <x:c r="H153" s="174"/>
      <x:c r="I153" s="174"/>
      <x:c r="J153" s="177"/>
      <x:c r="K153" s="174"/>
      <x:c r="L153" s="174"/>
      <x:c r="M153" s="174"/>
    </x:row>
    <x:row r="154">
      <x:c r="A154" s="174"/>
      <x:c r="B154" s="174" t="str">
        <x:f>IF(A154="","",IFERROR(INDEX('Master Evidence'!$L$4:$L$1459,MATCH(A154,'Master Evidence'!$A$4:$A$1459,0)),""))</x:f>
      </x:c>
      <x:c r="C154" s="174"/>
      <x:c r="D154" s="174"/>
      <x:c r="E154" s="174"/>
      <x:c r="F154" s="174"/>
      <x:c r="G154" s="174"/>
      <x:c r="H154" s="174"/>
      <x:c r="I154" s="174"/>
      <x:c r="J154" s="177"/>
      <x:c r="K154" s="174"/>
      <x:c r="L154" s="174"/>
      <x:c r="M154" s="174"/>
    </x:row>
    <x:row r="155">
      <x:c r="A155" s="174"/>
      <x:c r="B155" s="174" t="str">
        <x:f>IF(A155="","",IFERROR(INDEX('Master Evidence'!$L$4:$L$1459,MATCH(A155,'Master Evidence'!$A$4:$A$1459,0)),""))</x:f>
      </x:c>
      <x:c r="C155" s="174"/>
      <x:c r="D155" s="174"/>
      <x:c r="E155" s="174"/>
      <x:c r="F155" s="174"/>
      <x:c r="G155" s="174"/>
      <x:c r="H155" s="174"/>
      <x:c r="I155" s="174"/>
      <x:c r="J155" s="177"/>
      <x:c r="K155" s="174"/>
      <x:c r="L155" s="174"/>
      <x:c r="M155" s="174"/>
    </x:row>
    <x:row r="156">
      <x:c r="A156" s="174"/>
      <x:c r="B156" s="174" t="str">
        <x:f>IF(A156="","",IFERROR(INDEX('Master Evidence'!$L$4:$L$1459,MATCH(A156,'Master Evidence'!$A$4:$A$1459,0)),""))</x:f>
      </x:c>
      <x:c r="C156" s="174"/>
      <x:c r="D156" s="174"/>
      <x:c r="E156" s="174"/>
      <x:c r="F156" s="174"/>
      <x:c r="G156" s="174"/>
      <x:c r="H156" s="174"/>
      <x:c r="I156" s="174"/>
      <x:c r="J156" s="177"/>
      <x:c r="K156" s="174"/>
      <x:c r="L156" s="174"/>
      <x:c r="M156" s="174"/>
    </x:row>
    <x:row r="157">
      <x:c r="A157" s="174"/>
      <x:c r="B157" s="174" t="str">
        <x:f>IF(A157="","",IFERROR(INDEX('Master Evidence'!$L$4:$L$1459,MATCH(A157,'Master Evidence'!$A$4:$A$1459,0)),""))</x:f>
      </x:c>
      <x:c r="C157" s="174"/>
      <x:c r="D157" s="174"/>
      <x:c r="E157" s="174"/>
      <x:c r="F157" s="174"/>
      <x:c r="G157" s="174"/>
      <x:c r="H157" s="174"/>
      <x:c r="I157" s="174"/>
      <x:c r="J157" s="177"/>
      <x:c r="K157" s="174"/>
      <x:c r="L157" s="174"/>
      <x:c r="M157" s="174"/>
    </x:row>
    <x:row r="158">
      <x:c r="A158" s="174"/>
      <x:c r="B158" s="174" t="str">
        <x:f>IF(A158="","",IFERROR(INDEX('Master Evidence'!$L$4:$L$1459,MATCH(A158,'Master Evidence'!$A$4:$A$1459,0)),""))</x:f>
      </x:c>
      <x:c r="C158" s="174"/>
      <x:c r="D158" s="174"/>
      <x:c r="E158" s="174"/>
      <x:c r="F158" s="174"/>
      <x:c r="G158" s="174"/>
      <x:c r="H158" s="174"/>
      <x:c r="I158" s="174"/>
      <x:c r="J158" s="177"/>
      <x:c r="K158" s="174"/>
      <x:c r="L158" s="174"/>
      <x:c r="M158" s="174"/>
    </x:row>
    <x:row r="159">
      <x:c r="A159" s="174"/>
      <x:c r="B159" s="174" t="str">
        <x:f>IF(A159="","",IFERROR(INDEX('Master Evidence'!$L$4:$L$1459,MATCH(A159,'Master Evidence'!$A$4:$A$1459,0)),""))</x:f>
      </x:c>
      <x:c r="C159" s="174"/>
      <x:c r="D159" s="174"/>
      <x:c r="E159" s="174"/>
      <x:c r="F159" s="174"/>
      <x:c r="G159" s="174"/>
      <x:c r="H159" s="174"/>
      <x:c r="I159" s="174"/>
      <x:c r="J159" s="177"/>
      <x:c r="K159" s="174"/>
      <x:c r="L159" s="174"/>
      <x:c r="M159" s="174"/>
    </x:row>
    <x:row r="160">
      <x:c r="A160" s="174"/>
      <x:c r="B160" s="174" t="str">
        <x:f>IF(A160="","",IFERROR(INDEX('Master Evidence'!$L$4:$L$1459,MATCH(A160,'Master Evidence'!$A$4:$A$1459,0)),""))</x:f>
      </x:c>
      <x:c r="C160" s="174"/>
      <x:c r="D160" s="174"/>
      <x:c r="E160" s="174"/>
      <x:c r="F160" s="174"/>
      <x:c r="G160" s="174"/>
      <x:c r="H160" s="174"/>
      <x:c r="I160" s="174"/>
      <x:c r="J160" s="177"/>
      <x:c r="K160" s="174"/>
      <x:c r="L160" s="174"/>
      <x:c r="M160" s="174"/>
    </x:row>
    <x:row r="161">
      <x:c r="A161" s="174"/>
      <x:c r="B161" s="174" t="str">
        <x:f>IF(A161="","",IFERROR(INDEX('Master Evidence'!$L$4:$L$1459,MATCH(A161,'Master Evidence'!$A$4:$A$1459,0)),""))</x:f>
      </x:c>
      <x:c r="C161" s="174"/>
      <x:c r="D161" s="174"/>
      <x:c r="E161" s="174"/>
      <x:c r="F161" s="174"/>
      <x:c r="G161" s="174"/>
      <x:c r="H161" s="174"/>
      <x:c r="I161" s="174"/>
      <x:c r="J161" s="177"/>
      <x:c r="K161" s="174"/>
      <x:c r="L161" s="174"/>
      <x:c r="M161" s="174"/>
    </x:row>
    <x:row r="162">
      <x:c r="A162" s="174"/>
      <x:c r="B162" s="174" t="str">
        <x:f>IF(A162="","",IFERROR(INDEX('Master Evidence'!$L$4:$L$1459,MATCH(A162,'Master Evidence'!$A$4:$A$1459,0)),""))</x:f>
      </x:c>
      <x:c r="C162" s="174"/>
      <x:c r="D162" s="174"/>
      <x:c r="E162" s="174"/>
      <x:c r="F162" s="174"/>
      <x:c r="G162" s="174"/>
      <x:c r="H162" s="174"/>
      <x:c r="I162" s="174"/>
      <x:c r="J162" s="177"/>
      <x:c r="K162" s="174"/>
      <x:c r="L162" s="174"/>
      <x:c r="M162" s="174"/>
    </x:row>
    <x:row r="163">
      <x:c r="A163" s="174"/>
      <x:c r="B163" s="174" t="str">
        <x:f>IF(A163="","",IFERROR(INDEX('Master Evidence'!$L$4:$L$1459,MATCH(A163,'Master Evidence'!$A$4:$A$1459,0)),""))</x:f>
      </x:c>
      <x:c r="C163" s="174"/>
      <x:c r="D163" s="174"/>
      <x:c r="E163" s="174"/>
      <x:c r="F163" s="174"/>
      <x:c r="G163" s="174"/>
      <x:c r="H163" s="174"/>
      <x:c r="I163" s="174"/>
      <x:c r="J163" s="177"/>
      <x:c r="K163" s="174"/>
      <x:c r="L163" s="174"/>
      <x:c r="M163" s="174"/>
    </x:row>
    <x:row r="164">
      <x:c r="A164" s="174"/>
      <x:c r="B164" s="174" t="str">
        <x:f>IF(A164="","",IFERROR(INDEX('Master Evidence'!$L$4:$L$1459,MATCH(A164,'Master Evidence'!$A$4:$A$1459,0)),""))</x:f>
      </x:c>
      <x:c r="C164" s="174"/>
      <x:c r="D164" s="174"/>
      <x:c r="E164" s="174"/>
      <x:c r="F164" s="174"/>
      <x:c r="G164" s="174"/>
      <x:c r="H164" s="174"/>
      <x:c r="I164" s="174"/>
      <x:c r="J164" s="177"/>
      <x:c r="K164" s="174"/>
      <x:c r="L164" s="174"/>
      <x:c r="M164" s="174"/>
    </x:row>
    <x:row r="165">
      <x:c r="A165" s="174"/>
      <x:c r="B165" s="174" t="str">
        <x:f>IF(A165="","",IFERROR(INDEX('Master Evidence'!$L$4:$L$1459,MATCH(A165,'Master Evidence'!$A$4:$A$1459,0)),""))</x:f>
      </x:c>
      <x:c r="C165" s="174"/>
      <x:c r="D165" s="174"/>
      <x:c r="E165" s="174"/>
      <x:c r="F165" s="174"/>
      <x:c r="G165" s="174"/>
      <x:c r="H165" s="174"/>
      <x:c r="I165" s="174"/>
      <x:c r="J165" s="177"/>
      <x:c r="K165" s="174"/>
      <x:c r="L165" s="174"/>
      <x:c r="M165" s="174"/>
    </x:row>
    <x:row r="166">
      <x:c r="A166" s="174"/>
      <x:c r="B166" s="174" t="str">
        <x:f>IF(A166="","",IFERROR(INDEX('Master Evidence'!$L$4:$L$1459,MATCH(A166,'Master Evidence'!$A$4:$A$1459,0)),""))</x:f>
      </x:c>
      <x:c r="C166" s="174"/>
      <x:c r="D166" s="174"/>
      <x:c r="E166" s="174"/>
      <x:c r="F166" s="174"/>
      <x:c r="G166" s="174"/>
      <x:c r="H166" s="174"/>
      <x:c r="I166" s="174"/>
      <x:c r="J166" s="177"/>
      <x:c r="K166" s="174"/>
      <x:c r="L166" s="174"/>
      <x:c r="M166" s="174"/>
    </x:row>
    <x:row r="167">
      <x:c r="A167" s="174"/>
      <x:c r="B167" s="174" t="str">
        <x:f>IF(A167="","",IFERROR(INDEX('Master Evidence'!$L$4:$L$1459,MATCH(A167,'Master Evidence'!$A$4:$A$1459,0)),""))</x:f>
      </x:c>
      <x:c r="C167" s="174"/>
      <x:c r="D167" s="174"/>
      <x:c r="E167" s="174"/>
      <x:c r="F167" s="174"/>
      <x:c r="G167" s="174"/>
      <x:c r="H167" s="174"/>
      <x:c r="I167" s="174"/>
      <x:c r="J167" s="177"/>
      <x:c r="K167" s="174"/>
      <x:c r="L167" s="174"/>
      <x:c r="M167" s="174"/>
    </x:row>
    <x:row r="168">
      <x:c r="A168" s="174"/>
      <x:c r="B168" s="174" t="str">
        <x:f>IF(A168="","",IFERROR(INDEX('Master Evidence'!$L$4:$L$1459,MATCH(A168,'Master Evidence'!$A$4:$A$1459,0)),""))</x:f>
      </x:c>
      <x:c r="C168" s="174"/>
      <x:c r="D168" s="174"/>
      <x:c r="E168" s="174"/>
      <x:c r="F168" s="174"/>
      <x:c r="G168" s="174"/>
      <x:c r="H168" s="174"/>
      <x:c r="I168" s="174"/>
      <x:c r="J168" s="177"/>
      <x:c r="K168" s="174"/>
      <x:c r="L168" s="174"/>
      <x:c r="M168" s="174"/>
    </x:row>
    <x:row r="169">
      <x:c r="A169" s="174"/>
      <x:c r="B169" s="174" t="str">
        <x:f>IF(A169="","",IFERROR(INDEX('Master Evidence'!$L$4:$L$1459,MATCH(A169,'Master Evidence'!$A$4:$A$1459,0)),""))</x:f>
      </x:c>
      <x:c r="C169" s="174"/>
      <x:c r="D169" s="174"/>
      <x:c r="E169" s="174"/>
      <x:c r="F169" s="174"/>
      <x:c r="G169" s="174"/>
      <x:c r="H169" s="174"/>
      <x:c r="I169" s="174"/>
      <x:c r="J169" s="177"/>
      <x:c r="K169" s="174"/>
      <x:c r="L169" s="174"/>
      <x:c r="M169" s="174"/>
    </x:row>
    <x:row r="170">
      <x:c r="A170" s="174"/>
      <x:c r="B170" s="174" t="str">
        <x:f>IF(A170="","",IFERROR(INDEX('Master Evidence'!$L$4:$L$1459,MATCH(A170,'Master Evidence'!$A$4:$A$1459,0)),""))</x:f>
      </x:c>
      <x:c r="C170" s="174"/>
      <x:c r="D170" s="174"/>
      <x:c r="E170" s="174"/>
      <x:c r="F170" s="174"/>
      <x:c r="G170" s="174"/>
      <x:c r="H170" s="174"/>
      <x:c r="I170" s="174"/>
      <x:c r="J170" s="177"/>
      <x:c r="K170" s="174"/>
      <x:c r="L170" s="174"/>
      <x:c r="M170" s="174"/>
    </x:row>
    <x:row r="171">
      <x:c r="A171" s="174"/>
      <x:c r="B171" s="174" t="str">
        <x:f>IF(A171="","",IFERROR(INDEX('Master Evidence'!$L$4:$L$1459,MATCH(A171,'Master Evidence'!$A$4:$A$1459,0)),""))</x:f>
      </x:c>
      <x:c r="C171" s="174"/>
      <x:c r="D171" s="174"/>
      <x:c r="E171" s="174"/>
      <x:c r="F171" s="174"/>
      <x:c r="G171" s="174"/>
      <x:c r="H171" s="174"/>
      <x:c r="I171" s="174"/>
      <x:c r="J171" s="177"/>
      <x:c r="K171" s="174"/>
      <x:c r="L171" s="174"/>
      <x:c r="M171" s="174"/>
    </x:row>
    <x:row r="172">
      <x:c r="A172" s="174"/>
      <x:c r="B172" s="174" t="str">
        <x:f>IF(A172="","",IFERROR(INDEX('Master Evidence'!$L$4:$L$1459,MATCH(A172,'Master Evidence'!$A$4:$A$1459,0)),""))</x:f>
      </x:c>
      <x:c r="C172" s="174"/>
      <x:c r="D172" s="174"/>
      <x:c r="E172" s="174"/>
      <x:c r="F172" s="174"/>
      <x:c r="G172" s="174"/>
      <x:c r="H172" s="174"/>
      <x:c r="I172" s="174"/>
      <x:c r="J172" s="177"/>
      <x:c r="K172" s="174"/>
      <x:c r="L172" s="174"/>
      <x:c r="M172" s="174"/>
    </x:row>
    <x:row r="173">
      <x:c r="A173" s="174"/>
      <x:c r="B173" s="174" t="str">
        <x:f>IF(A173="","",IFERROR(INDEX('Master Evidence'!$L$4:$L$1459,MATCH(A173,'Master Evidence'!$A$4:$A$1459,0)),""))</x:f>
      </x:c>
      <x:c r="C173" s="174"/>
      <x:c r="D173" s="174"/>
      <x:c r="E173" s="174"/>
      <x:c r="F173" s="174"/>
      <x:c r="G173" s="174"/>
      <x:c r="H173" s="174"/>
      <x:c r="I173" s="174"/>
      <x:c r="J173" s="177"/>
      <x:c r="K173" s="174"/>
      <x:c r="L173" s="174"/>
      <x:c r="M173" s="174"/>
    </x:row>
    <x:row r="174">
      <x:c r="A174" s="174"/>
      <x:c r="B174" s="174" t="str">
        <x:f>IF(A174="","",IFERROR(INDEX('Master Evidence'!$L$4:$L$1459,MATCH(A174,'Master Evidence'!$A$4:$A$1459,0)),""))</x:f>
      </x:c>
      <x:c r="C174" s="174"/>
      <x:c r="D174" s="174"/>
      <x:c r="E174" s="174"/>
      <x:c r="F174" s="174"/>
      <x:c r="G174" s="174"/>
      <x:c r="H174" s="174"/>
      <x:c r="I174" s="174"/>
      <x:c r="J174" s="177"/>
      <x:c r="K174" s="174"/>
      <x:c r="L174" s="174"/>
      <x:c r="M174" s="174"/>
    </x:row>
    <x:row r="175">
      <x:c r="A175" s="174"/>
      <x:c r="B175" s="174" t="str">
        <x:f>IF(A175="","",IFERROR(INDEX('Master Evidence'!$L$4:$L$1459,MATCH(A175,'Master Evidence'!$A$4:$A$1459,0)),""))</x:f>
      </x:c>
      <x:c r="C175" s="174"/>
      <x:c r="D175" s="174"/>
      <x:c r="E175" s="174"/>
      <x:c r="F175" s="174"/>
      <x:c r="G175" s="174"/>
      <x:c r="H175" s="174"/>
      <x:c r="I175" s="174"/>
      <x:c r="J175" s="177"/>
      <x:c r="K175" s="174"/>
      <x:c r="L175" s="174"/>
      <x:c r="M175" s="174"/>
    </x:row>
    <x:row r="176">
      <x:c r="A176" s="174"/>
      <x:c r="B176" s="174" t="str">
        <x:f>IF(A176="","",IFERROR(INDEX('Master Evidence'!$L$4:$L$1459,MATCH(A176,'Master Evidence'!$A$4:$A$1459,0)),""))</x:f>
      </x:c>
      <x:c r="C176" s="174"/>
      <x:c r="D176" s="174"/>
      <x:c r="E176" s="174"/>
      <x:c r="F176" s="174"/>
      <x:c r="G176" s="174"/>
      <x:c r="H176" s="174"/>
      <x:c r="I176" s="174"/>
      <x:c r="J176" s="177"/>
      <x:c r="K176" s="174"/>
      <x:c r="L176" s="174"/>
      <x:c r="M176" s="174"/>
    </x:row>
    <x:row r="177">
      <x:c r="A177" s="174"/>
      <x:c r="B177" s="174" t="str">
        <x:f>IF(A177="","",IFERROR(INDEX('Master Evidence'!$L$4:$L$1459,MATCH(A177,'Master Evidence'!$A$4:$A$1459,0)),""))</x:f>
      </x:c>
      <x:c r="C177" s="174"/>
      <x:c r="D177" s="174"/>
      <x:c r="E177" s="174"/>
      <x:c r="F177" s="174"/>
      <x:c r="G177" s="174"/>
      <x:c r="H177" s="174"/>
      <x:c r="I177" s="174"/>
      <x:c r="J177" s="177"/>
      <x:c r="K177" s="174"/>
      <x:c r="L177" s="174"/>
      <x:c r="M177" s="174"/>
    </x:row>
    <x:row r="178">
      <x:c r="A178" s="174"/>
      <x:c r="B178" s="174" t="str">
        <x:f>IF(A178="","",IFERROR(INDEX('Master Evidence'!$L$4:$L$1459,MATCH(A178,'Master Evidence'!$A$4:$A$1459,0)),""))</x:f>
      </x:c>
      <x:c r="C178" s="174"/>
      <x:c r="D178" s="174"/>
      <x:c r="E178" s="174"/>
      <x:c r="F178" s="174"/>
      <x:c r="G178" s="174"/>
      <x:c r="H178" s="174"/>
      <x:c r="I178" s="174"/>
      <x:c r="J178" s="177"/>
      <x:c r="K178" s="174"/>
      <x:c r="L178" s="174"/>
      <x:c r="M178" s="174"/>
    </x:row>
    <x:row r="179">
      <x:c r="A179" s="174"/>
      <x:c r="B179" s="174" t="str">
        <x:f>IF(A179="","",IFERROR(INDEX('Master Evidence'!$L$4:$L$1459,MATCH(A179,'Master Evidence'!$A$4:$A$1459,0)),""))</x:f>
      </x:c>
      <x:c r="C179" s="174"/>
      <x:c r="D179" s="174"/>
      <x:c r="E179" s="174"/>
      <x:c r="F179" s="174"/>
      <x:c r="G179" s="174"/>
      <x:c r="H179" s="174"/>
      <x:c r="I179" s="174"/>
      <x:c r="J179" s="177"/>
      <x:c r="K179" s="174"/>
      <x:c r="L179" s="174"/>
      <x:c r="M179" s="174"/>
    </x:row>
    <x:row r="180">
      <x:c r="A180" s="174"/>
      <x:c r="B180" s="174" t="str">
        <x:f>IF(A180="","",IFERROR(INDEX('Master Evidence'!$L$4:$L$1459,MATCH(A180,'Master Evidence'!$A$4:$A$1459,0)),""))</x:f>
      </x:c>
      <x:c r="C180" s="174"/>
      <x:c r="D180" s="174"/>
      <x:c r="E180" s="174"/>
      <x:c r="F180" s="174"/>
      <x:c r="G180" s="174"/>
      <x:c r="H180" s="174"/>
      <x:c r="I180" s="174"/>
      <x:c r="J180" s="177"/>
      <x:c r="K180" s="174"/>
      <x:c r="L180" s="174"/>
      <x:c r="M180" s="174"/>
    </x:row>
    <x:row r="181">
      <x:c r="A181" s="174"/>
      <x:c r="B181" s="174" t="str">
        <x:f>IF(A181="","",IFERROR(INDEX('Master Evidence'!$L$4:$L$1459,MATCH(A181,'Master Evidence'!$A$4:$A$1459,0)),""))</x:f>
      </x:c>
      <x:c r="C181" s="174"/>
      <x:c r="D181" s="174"/>
      <x:c r="E181" s="174"/>
      <x:c r="F181" s="174"/>
      <x:c r="G181" s="174"/>
      <x:c r="H181" s="174"/>
      <x:c r="I181" s="174"/>
      <x:c r="J181" s="177"/>
      <x:c r="K181" s="174"/>
      <x:c r="L181" s="174"/>
      <x:c r="M181" s="174"/>
    </x:row>
    <x:row r="182">
      <x:c r="A182" s="174"/>
      <x:c r="B182" s="174" t="str">
        <x:f>IF(A182="","",IFERROR(INDEX('Master Evidence'!$L$4:$L$1459,MATCH(A182,'Master Evidence'!$A$4:$A$1459,0)),""))</x:f>
      </x:c>
      <x:c r="C182" s="174"/>
      <x:c r="D182" s="174"/>
      <x:c r="E182" s="174"/>
      <x:c r="F182" s="174"/>
      <x:c r="G182" s="174"/>
      <x:c r="H182" s="174"/>
      <x:c r="I182" s="174"/>
      <x:c r="J182" s="177"/>
      <x:c r="K182" s="174"/>
      <x:c r="L182" s="174"/>
      <x:c r="M182" s="174"/>
    </x:row>
    <x:row r="183">
      <x:c r="A183" s="174"/>
      <x:c r="B183" s="174" t="str">
        <x:f>IF(A183="","",IFERROR(INDEX('Master Evidence'!$L$4:$L$1459,MATCH(A183,'Master Evidence'!$A$4:$A$1459,0)),""))</x:f>
      </x:c>
      <x:c r="C183" s="174"/>
      <x:c r="D183" s="174"/>
      <x:c r="E183" s="174"/>
      <x:c r="F183" s="174"/>
      <x:c r="G183" s="174"/>
      <x:c r="H183" s="174"/>
      <x:c r="I183" s="174"/>
      <x:c r="J183" s="177"/>
      <x:c r="K183" s="174"/>
      <x:c r="L183" s="174"/>
      <x:c r="M183" s="174"/>
    </x:row>
    <x:row r="184">
      <x:c r="A184" s="174"/>
      <x:c r="B184" s="174" t="str">
        <x:f>IF(A184="","",IFERROR(INDEX('Master Evidence'!$L$4:$L$1459,MATCH(A184,'Master Evidence'!$A$4:$A$1459,0)),""))</x:f>
      </x:c>
      <x:c r="C184" s="174"/>
      <x:c r="D184" s="174"/>
      <x:c r="E184" s="174"/>
      <x:c r="F184" s="174"/>
      <x:c r="G184" s="174"/>
      <x:c r="H184" s="174"/>
      <x:c r="I184" s="174"/>
      <x:c r="J184" s="177"/>
      <x:c r="K184" s="174"/>
      <x:c r="L184" s="174"/>
      <x:c r="M184" s="174"/>
    </x:row>
    <x:row r="185">
      <x:c r="A185" s="174"/>
      <x:c r="B185" s="174" t="str">
        <x:f>IF(A185="","",IFERROR(INDEX('Master Evidence'!$L$4:$L$1459,MATCH(A185,'Master Evidence'!$A$4:$A$1459,0)),""))</x:f>
      </x:c>
      <x:c r="C185" s="174"/>
      <x:c r="D185" s="174"/>
      <x:c r="E185" s="174"/>
      <x:c r="F185" s="174"/>
      <x:c r="G185" s="174"/>
      <x:c r="H185" s="174"/>
      <x:c r="I185" s="174"/>
      <x:c r="J185" s="177"/>
      <x:c r="K185" s="174"/>
      <x:c r="L185" s="174"/>
      <x:c r="M185" s="174"/>
    </x:row>
    <x:row r="186">
      <x:c r="A186" s="174"/>
      <x:c r="B186" s="174" t="str">
        <x:f>IF(A186="","",IFERROR(INDEX('Master Evidence'!$L$4:$L$1459,MATCH(A186,'Master Evidence'!$A$4:$A$1459,0)),""))</x:f>
      </x:c>
      <x:c r="C186" s="174"/>
      <x:c r="D186" s="174"/>
      <x:c r="E186" s="174"/>
      <x:c r="F186" s="174"/>
      <x:c r="G186" s="174"/>
      <x:c r="H186" s="174"/>
      <x:c r="I186" s="174"/>
      <x:c r="J186" s="177"/>
      <x:c r="K186" s="174"/>
      <x:c r="L186" s="174"/>
      <x:c r="M186" s="174"/>
    </x:row>
    <x:row r="187">
      <x:c r="A187" s="174"/>
      <x:c r="B187" s="174" t="str">
        <x:f>IF(A187="","",IFERROR(INDEX('Master Evidence'!$L$4:$L$1459,MATCH(A187,'Master Evidence'!$A$4:$A$1459,0)),""))</x:f>
      </x:c>
      <x:c r="C187" s="174"/>
      <x:c r="D187" s="174"/>
      <x:c r="E187" s="174"/>
      <x:c r="F187" s="174"/>
      <x:c r="G187" s="174"/>
      <x:c r="H187" s="174"/>
      <x:c r="I187" s="174"/>
      <x:c r="J187" s="177"/>
      <x:c r="K187" s="174"/>
      <x:c r="L187" s="174"/>
      <x:c r="M187" s="174"/>
    </x:row>
    <x:row r="188">
      <x:c r="A188" s="174"/>
      <x:c r="B188" s="174" t="str">
        <x:f>IF(A188="","",IFERROR(INDEX('Master Evidence'!$L$4:$L$1459,MATCH(A188,'Master Evidence'!$A$4:$A$1459,0)),""))</x:f>
      </x:c>
      <x:c r="C188" s="174"/>
      <x:c r="D188" s="174"/>
      <x:c r="E188" s="174"/>
      <x:c r="F188" s="174"/>
      <x:c r="G188" s="174"/>
      <x:c r="H188" s="174"/>
      <x:c r="I188" s="174"/>
      <x:c r="J188" s="177"/>
      <x:c r="K188" s="174"/>
      <x:c r="L188" s="174"/>
      <x:c r="M188" s="174"/>
    </x:row>
    <x:row r="189">
      <x:c r="A189" s="174"/>
      <x:c r="B189" s="174" t="str">
        <x:f>IF(A189="","",IFERROR(INDEX('Master Evidence'!$L$4:$L$1459,MATCH(A189,'Master Evidence'!$A$4:$A$1459,0)),""))</x:f>
      </x:c>
      <x:c r="C189" s="174"/>
      <x:c r="D189" s="174"/>
      <x:c r="E189" s="174"/>
      <x:c r="F189" s="174"/>
      <x:c r="G189" s="174"/>
      <x:c r="H189" s="174"/>
      <x:c r="I189" s="174"/>
      <x:c r="J189" s="177"/>
      <x:c r="K189" s="174"/>
      <x:c r="L189" s="174"/>
      <x:c r="M189" s="174"/>
    </x:row>
    <x:row r="190">
      <x:c r="A190" s="174"/>
      <x:c r="B190" s="174" t="str">
        <x:f>IF(A190="","",IFERROR(INDEX('Master Evidence'!$L$4:$L$1459,MATCH(A190,'Master Evidence'!$A$4:$A$1459,0)),""))</x:f>
      </x:c>
      <x:c r="C190" s="174"/>
      <x:c r="D190" s="174"/>
      <x:c r="E190" s="174"/>
      <x:c r="F190" s="174"/>
      <x:c r="G190" s="174"/>
      <x:c r="H190" s="174"/>
      <x:c r="I190" s="174"/>
      <x:c r="J190" s="177"/>
      <x:c r="K190" s="174"/>
      <x:c r="L190" s="174"/>
      <x:c r="M190" s="174"/>
    </x:row>
    <x:row r="191">
      <x:c r="A191" s="174"/>
      <x:c r="B191" s="174" t="str">
        <x:f>IF(A191="","",IFERROR(INDEX('Master Evidence'!$L$4:$L$1459,MATCH(A191,'Master Evidence'!$A$4:$A$1459,0)),""))</x:f>
      </x:c>
      <x:c r="C191" s="174"/>
      <x:c r="D191" s="174"/>
      <x:c r="E191" s="174"/>
      <x:c r="F191" s="174"/>
      <x:c r="G191" s="174"/>
      <x:c r="H191" s="174"/>
      <x:c r="I191" s="174"/>
      <x:c r="J191" s="177"/>
      <x:c r="K191" s="174"/>
      <x:c r="L191" s="174"/>
      <x:c r="M191" s="174"/>
    </x:row>
    <x:row r="192">
      <x:c r="A192" s="174"/>
      <x:c r="B192" s="174" t="str">
        <x:f>IF(A192="","",IFERROR(INDEX('Master Evidence'!$L$4:$L$1459,MATCH(A192,'Master Evidence'!$A$4:$A$1459,0)),""))</x:f>
      </x:c>
      <x:c r="C192" s="174"/>
      <x:c r="D192" s="174"/>
      <x:c r="E192" s="174"/>
      <x:c r="F192" s="174"/>
      <x:c r="G192" s="174"/>
      <x:c r="H192" s="174"/>
      <x:c r="I192" s="174"/>
      <x:c r="J192" s="177"/>
      <x:c r="K192" s="174"/>
      <x:c r="L192" s="174"/>
      <x:c r="M192" s="174"/>
    </x:row>
    <x:row r="193">
      <x:c r="A193" s="174"/>
      <x:c r="B193" s="174" t="str">
        <x:f>IF(A193="","",IFERROR(INDEX('Master Evidence'!$L$4:$L$1459,MATCH(A193,'Master Evidence'!$A$4:$A$1459,0)),""))</x:f>
      </x:c>
      <x:c r="C193" s="174"/>
      <x:c r="D193" s="174"/>
      <x:c r="E193" s="174"/>
      <x:c r="F193" s="174"/>
      <x:c r="G193" s="174"/>
      <x:c r="H193" s="174"/>
      <x:c r="I193" s="174"/>
      <x:c r="J193" s="177"/>
      <x:c r="K193" s="174"/>
      <x:c r="L193" s="174"/>
      <x:c r="M193" s="174"/>
    </x:row>
    <x:row r="194">
      <x:c r="A194" s="174"/>
      <x:c r="B194" s="174" t="str">
        <x:f>IF(A194="","",IFERROR(INDEX('Master Evidence'!$L$4:$L$1459,MATCH(A194,'Master Evidence'!$A$4:$A$1459,0)),""))</x:f>
      </x:c>
      <x:c r="C194" s="174"/>
      <x:c r="D194" s="174"/>
      <x:c r="E194" s="174"/>
      <x:c r="F194" s="174"/>
      <x:c r="G194" s="174"/>
      <x:c r="H194" s="174"/>
      <x:c r="I194" s="174"/>
      <x:c r="J194" s="177"/>
      <x:c r="K194" s="174"/>
      <x:c r="L194" s="174"/>
      <x:c r="M194" s="174"/>
    </x:row>
    <x:row r="195">
      <x:c r="A195" s="174"/>
      <x:c r="B195" s="174" t="str">
        <x:f>IF(A195="","",IFERROR(INDEX('Master Evidence'!$L$4:$L$1459,MATCH(A195,'Master Evidence'!$A$4:$A$1459,0)),""))</x:f>
      </x:c>
      <x:c r="C195" s="174"/>
      <x:c r="D195" s="174"/>
      <x:c r="E195" s="174"/>
      <x:c r="F195" s="174"/>
      <x:c r="G195" s="174"/>
      <x:c r="H195" s="174"/>
      <x:c r="I195" s="174"/>
      <x:c r="J195" s="177"/>
      <x:c r="K195" s="174"/>
      <x:c r="L195" s="174"/>
      <x:c r="M195" s="174"/>
    </x:row>
    <x:row r="196">
      <x:c r="A196" s="174"/>
      <x:c r="B196" s="174" t="str">
        <x:f>IF(A196="","",IFERROR(INDEX('Master Evidence'!$L$4:$L$1459,MATCH(A196,'Master Evidence'!$A$4:$A$1459,0)),""))</x:f>
      </x:c>
      <x:c r="C196" s="174"/>
      <x:c r="D196" s="174"/>
      <x:c r="E196" s="174"/>
      <x:c r="F196" s="174"/>
      <x:c r="G196" s="174"/>
      <x:c r="H196" s="174"/>
      <x:c r="I196" s="174"/>
      <x:c r="J196" s="177"/>
      <x:c r="K196" s="174"/>
      <x:c r="L196" s="174"/>
      <x:c r="M196" s="174"/>
    </x:row>
    <x:row r="197">
      <x:c r="A197" s="174"/>
      <x:c r="B197" s="174" t="str">
        <x:f>IF(A197="","",IFERROR(INDEX('Master Evidence'!$L$4:$L$1459,MATCH(A197,'Master Evidence'!$A$4:$A$1459,0)),""))</x:f>
      </x:c>
      <x:c r="C197" s="174"/>
      <x:c r="D197" s="174"/>
      <x:c r="E197" s="174"/>
      <x:c r="F197" s="174"/>
      <x:c r="G197" s="174"/>
      <x:c r="H197" s="174"/>
      <x:c r="I197" s="174"/>
      <x:c r="J197" s="177"/>
      <x:c r="K197" s="174"/>
      <x:c r="L197" s="174"/>
      <x:c r="M197" s="174"/>
    </x:row>
    <x:row r="198">
      <x:c r="A198" s="174"/>
      <x:c r="B198" s="174" t="str">
        <x:f>IF(A198="","",IFERROR(INDEX('Master Evidence'!$L$4:$L$1459,MATCH(A198,'Master Evidence'!$A$4:$A$1459,0)),""))</x:f>
      </x:c>
      <x:c r="C198" s="174"/>
      <x:c r="D198" s="174"/>
      <x:c r="E198" s="174"/>
      <x:c r="F198" s="174"/>
      <x:c r="G198" s="174"/>
      <x:c r="H198" s="174"/>
      <x:c r="I198" s="174"/>
      <x:c r="J198" s="177"/>
      <x:c r="K198" s="174"/>
      <x:c r="L198" s="174"/>
      <x:c r="M198" s="174"/>
    </x:row>
    <x:row r="199">
      <x:c r="A199" s="174"/>
      <x:c r="B199" s="174" t="str">
        <x:f>IF(A199="","",IFERROR(INDEX('Master Evidence'!$L$4:$L$1459,MATCH(A199,'Master Evidence'!$A$4:$A$1459,0)),""))</x:f>
      </x:c>
      <x:c r="C199" s="174"/>
      <x:c r="D199" s="174"/>
      <x:c r="E199" s="174"/>
      <x:c r="F199" s="174"/>
      <x:c r="G199" s="174"/>
      <x:c r="H199" s="174"/>
      <x:c r="I199" s="174"/>
      <x:c r="J199" s="177"/>
      <x:c r="K199" s="174"/>
      <x:c r="L199" s="174"/>
      <x:c r="M199" s="174"/>
    </x:row>
    <x:row r="200">
      <x:c r="A200" s="174"/>
      <x:c r="B200" s="174" t="str">
        <x:f>IF(A200="","",IFERROR(INDEX('Master Evidence'!$L$4:$L$1459,MATCH(A200,'Master Evidence'!$A$4:$A$1459,0)),""))</x:f>
      </x:c>
      <x:c r="C200" s="174"/>
      <x:c r="D200" s="174"/>
      <x:c r="E200" s="174"/>
      <x:c r="F200" s="174"/>
      <x:c r="G200" s="174"/>
      <x:c r="H200" s="174"/>
      <x:c r="I200" s="174"/>
      <x:c r="J200" s="177"/>
      <x:c r="K200" s="174"/>
      <x:c r="L200" s="174"/>
      <x:c r="M200" s="174"/>
    </x:row>
    <x:row r="201">
      <x:c r="A201" s="174"/>
      <x:c r="B201" s="174" t="str">
        <x:f>IF(A201="","",IFERROR(INDEX('Master Evidence'!$L$4:$L$1459,MATCH(A201,'Master Evidence'!$A$4:$A$1459,0)),""))</x:f>
      </x:c>
      <x:c r="C201" s="174"/>
      <x:c r="D201" s="174"/>
      <x:c r="E201" s="174"/>
      <x:c r="F201" s="174"/>
      <x:c r="G201" s="174"/>
      <x:c r="H201" s="174"/>
      <x:c r="I201" s="174"/>
      <x:c r="J201" s="177"/>
      <x:c r="K201" s="174"/>
      <x:c r="L201" s="174"/>
      <x:c r="M201" s="174"/>
    </x:row>
    <x:row r="202">
      <x:c r="A202" s="174"/>
      <x:c r="B202" s="174" t="str">
        <x:f>IF(A202="","",IFERROR(INDEX('Master Evidence'!$L$4:$L$1459,MATCH(A202,'Master Evidence'!$A$4:$A$1459,0)),""))</x:f>
      </x:c>
      <x:c r="C202" s="174"/>
      <x:c r="D202" s="174"/>
      <x:c r="E202" s="174"/>
      <x:c r="F202" s="174"/>
      <x:c r="G202" s="174"/>
      <x:c r="H202" s="174"/>
      <x:c r="I202" s="174"/>
      <x:c r="J202" s="177"/>
      <x:c r="K202" s="174"/>
      <x:c r="L202" s="174"/>
      <x:c r="M202" s="174"/>
    </x:row>
    <x:row r="203">
      <x:c r="A203" s="174"/>
      <x:c r="B203" s="174" t="str">
        <x:f>IF(A203="","",IFERROR(INDEX('Master Evidence'!$L$4:$L$1459,MATCH(A203,'Master Evidence'!$A$4:$A$1459,0)),""))</x:f>
      </x:c>
      <x:c r="C203" s="174"/>
      <x:c r="D203" s="174"/>
      <x:c r="E203" s="174"/>
      <x:c r="F203" s="174"/>
      <x:c r="G203" s="174"/>
      <x:c r="H203" s="174"/>
      <x:c r="I203" s="174"/>
      <x:c r="J203" s="177"/>
      <x:c r="K203" s="174"/>
      <x:c r="L203" s="174"/>
      <x:c r="M203" s="174"/>
    </x:row>
    <x:row r="204">
      <x:c r="A204" s="174"/>
      <x:c r="B204" s="174" t="str">
        <x:f>IF(A204="","",IFERROR(INDEX('Master Evidence'!$L$4:$L$1459,MATCH(A204,'Master Evidence'!$A$4:$A$1459,0)),""))</x:f>
      </x:c>
      <x:c r="C204" s="174"/>
      <x:c r="D204" s="174"/>
      <x:c r="E204" s="174"/>
      <x:c r="F204" s="174"/>
      <x:c r="G204" s="174"/>
      <x:c r="H204" s="174"/>
      <x:c r="I204" s="174"/>
      <x:c r="J204" s="177"/>
      <x:c r="K204" s="174"/>
      <x:c r="L204" s="174"/>
      <x:c r="M204" s="174"/>
    </x:row>
    <x:row r="205">
      <x:c r="A205" s="174"/>
      <x:c r="B205" s="174" t="str">
        <x:f>IF(A205="","",IFERROR(INDEX('Master Evidence'!$L$4:$L$1459,MATCH(A205,'Master Evidence'!$A$4:$A$1459,0)),""))</x:f>
      </x:c>
      <x:c r="C205" s="174"/>
      <x:c r="D205" s="174"/>
      <x:c r="E205" s="174"/>
      <x:c r="F205" s="174"/>
      <x:c r="G205" s="174"/>
      <x:c r="H205" s="174"/>
      <x:c r="I205" s="174"/>
      <x:c r="J205" s="177"/>
      <x:c r="K205" s="174"/>
      <x:c r="L205" s="174"/>
      <x:c r="M205" s="174"/>
    </x:row>
    <x:row r="206">
      <x:c r="A206" s="174"/>
      <x:c r="B206" s="174" t="str">
        <x:f>IF(A206="","",IFERROR(INDEX('Master Evidence'!$L$4:$L$1459,MATCH(A206,'Master Evidence'!$A$4:$A$1459,0)),""))</x:f>
      </x:c>
      <x:c r="C206" s="174"/>
      <x:c r="D206" s="174"/>
      <x:c r="E206" s="174"/>
      <x:c r="F206" s="174"/>
      <x:c r="G206" s="174"/>
      <x:c r="H206" s="174"/>
      <x:c r="I206" s="174"/>
      <x:c r="J206" s="177"/>
      <x:c r="K206" s="174"/>
      <x:c r="L206" s="174"/>
      <x:c r="M206" s="174"/>
    </x:row>
    <x:row r="207">
      <x:c r="A207" s="174"/>
      <x:c r="B207" s="174" t="str">
        <x:f>IF(A207="","",IFERROR(INDEX('Master Evidence'!$L$4:$L$1459,MATCH(A207,'Master Evidence'!$A$4:$A$1459,0)),""))</x:f>
      </x:c>
      <x:c r="C207" s="174"/>
      <x:c r="D207" s="174"/>
      <x:c r="E207" s="174"/>
      <x:c r="F207" s="174"/>
      <x:c r="G207" s="174"/>
      <x:c r="H207" s="174"/>
      <x:c r="I207" s="174"/>
      <x:c r="J207" s="177"/>
      <x:c r="K207" s="174"/>
      <x:c r="L207" s="174"/>
      <x:c r="M207" s="174"/>
    </x:row>
    <x:row r="208">
      <x:c r="A208" s="174"/>
      <x:c r="B208" s="174" t="str">
        <x:f>IF(A208="","",IFERROR(INDEX('Master Evidence'!$L$4:$L$1459,MATCH(A208,'Master Evidence'!$A$4:$A$1459,0)),""))</x:f>
      </x:c>
      <x:c r="C208" s="174"/>
      <x:c r="D208" s="174"/>
      <x:c r="E208" s="174"/>
      <x:c r="F208" s="174"/>
      <x:c r="G208" s="174"/>
      <x:c r="H208" s="174"/>
      <x:c r="I208" s="174"/>
      <x:c r="J208" s="177"/>
      <x:c r="K208" s="174"/>
      <x:c r="L208" s="174"/>
      <x:c r="M208" s="174"/>
    </x:row>
    <x:row r="209">
      <x:c r="A209" s="174"/>
      <x:c r="B209" s="174" t="str">
        <x:f>IF(A209="","",IFERROR(INDEX('Master Evidence'!$L$4:$L$1459,MATCH(A209,'Master Evidence'!$A$4:$A$1459,0)),""))</x:f>
      </x:c>
      <x:c r="C209" s="174"/>
      <x:c r="D209" s="174"/>
      <x:c r="E209" s="174"/>
      <x:c r="F209" s="174"/>
      <x:c r="G209" s="174"/>
      <x:c r="H209" s="174"/>
      <x:c r="I209" s="174"/>
      <x:c r="J209" s="177"/>
      <x:c r="K209" s="174"/>
      <x:c r="L209" s="174"/>
      <x:c r="M209" s="174"/>
    </x:row>
    <x:row r="210">
      <x:c r="A210" s="174"/>
      <x:c r="B210" s="174" t="str">
        <x:f>IF(A210="","",IFERROR(INDEX('Master Evidence'!$L$4:$L$1459,MATCH(A210,'Master Evidence'!$A$4:$A$1459,0)),""))</x:f>
      </x:c>
      <x:c r="C210" s="174"/>
      <x:c r="D210" s="174"/>
      <x:c r="E210" s="174"/>
      <x:c r="F210" s="174"/>
      <x:c r="G210" s="174"/>
      <x:c r="H210" s="174"/>
      <x:c r="I210" s="174"/>
      <x:c r="J210" s="177"/>
      <x:c r="K210" s="174"/>
      <x:c r="L210" s="174"/>
      <x:c r="M210" s="174"/>
    </x:row>
    <x:row r="211">
      <x:c r="A211" s="174"/>
      <x:c r="B211" s="174" t="str">
        <x:f>IF(A211="","",IFERROR(INDEX('Master Evidence'!$L$4:$L$1459,MATCH(A211,'Master Evidence'!$A$4:$A$1459,0)),""))</x:f>
      </x:c>
      <x:c r="C211" s="174"/>
      <x:c r="D211" s="174"/>
      <x:c r="E211" s="174"/>
      <x:c r="F211" s="174"/>
      <x:c r="G211" s="174"/>
      <x:c r="H211" s="174"/>
      <x:c r="I211" s="174"/>
      <x:c r="J211" s="177"/>
      <x:c r="K211" s="174"/>
      <x:c r="L211" s="174"/>
      <x:c r="M211" s="174"/>
    </x:row>
    <x:row r="212">
      <x:c r="A212" s="174"/>
      <x:c r="B212" s="174" t="str">
        <x:f>IF(A212="","",IFERROR(INDEX('Master Evidence'!$L$4:$L$1459,MATCH(A212,'Master Evidence'!$A$4:$A$1459,0)),""))</x:f>
      </x:c>
      <x:c r="C212" s="174"/>
      <x:c r="D212" s="174"/>
      <x:c r="E212" s="174"/>
      <x:c r="F212" s="174"/>
      <x:c r="G212" s="174"/>
      <x:c r="H212" s="174"/>
      <x:c r="I212" s="174"/>
      <x:c r="J212" s="177"/>
      <x:c r="K212" s="174"/>
      <x:c r="L212" s="174"/>
      <x:c r="M212" s="174"/>
    </x:row>
    <x:row r="213">
      <x:c r="A213" s="174"/>
      <x:c r="B213" s="174" t="str">
        <x:f>IF(A213="","",IFERROR(INDEX('Master Evidence'!$L$4:$L$1459,MATCH(A213,'Master Evidence'!$A$4:$A$1459,0)),""))</x:f>
      </x:c>
      <x:c r="C213" s="174"/>
      <x:c r="D213" s="174"/>
      <x:c r="E213" s="174"/>
      <x:c r="F213" s="174"/>
      <x:c r="G213" s="174"/>
      <x:c r="H213" s="174"/>
      <x:c r="I213" s="174"/>
      <x:c r="J213" s="177"/>
      <x:c r="K213" s="174"/>
      <x:c r="L213" s="174"/>
      <x:c r="M213" s="174"/>
    </x:row>
    <x:row r="214">
      <x:c r="A214" s="174"/>
      <x:c r="B214" s="174" t="str">
        <x:f>IF(A214="","",IFERROR(INDEX('Master Evidence'!$L$4:$L$1459,MATCH(A214,'Master Evidence'!$A$4:$A$1459,0)),""))</x:f>
      </x:c>
      <x:c r="C214" s="174"/>
      <x:c r="D214" s="174"/>
      <x:c r="E214" s="174"/>
      <x:c r="F214" s="174"/>
      <x:c r="G214" s="174"/>
      <x:c r="H214" s="174"/>
      <x:c r="I214" s="174"/>
      <x:c r="J214" s="177"/>
      <x:c r="K214" s="174"/>
      <x:c r="L214" s="174"/>
      <x:c r="M214" s="174"/>
    </x:row>
    <x:row r="215">
      <x:c r="A215" s="174"/>
      <x:c r="B215" s="174" t="str">
        <x:f>IF(A215="","",IFERROR(INDEX('Master Evidence'!$L$4:$L$1459,MATCH(A215,'Master Evidence'!$A$4:$A$1459,0)),""))</x:f>
      </x:c>
      <x:c r="C215" s="174"/>
      <x:c r="D215" s="174"/>
      <x:c r="E215" s="174"/>
      <x:c r="F215" s="174"/>
      <x:c r="G215" s="174"/>
      <x:c r="H215" s="174"/>
      <x:c r="I215" s="174"/>
      <x:c r="J215" s="177"/>
      <x:c r="K215" s="174"/>
      <x:c r="L215" s="174"/>
      <x:c r="M215" s="174"/>
    </x:row>
    <x:row r="216">
      <x:c r="A216" s="174"/>
      <x:c r="B216" s="174" t="str">
        <x:f>IF(A216="","",IFERROR(INDEX('Master Evidence'!$L$4:$L$1459,MATCH(A216,'Master Evidence'!$A$4:$A$1459,0)),""))</x:f>
      </x:c>
      <x:c r="C216" s="174"/>
      <x:c r="D216" s="174"/>
      <x:c r="E216" s="174"/>
      <x:c r="F216" s="174"/>
      <x:c r="G216" s="174"/>
      <x:c r="H216" s="174"/>
      <x:c r="I216" s="174"/>
      <x:c r="J216" s="177"/>
      <x:c r="K216" s="174"/>
      <x:c r="L216" s="174"/>
      <x:c r="M216" s="174"/>
    </x:row>
    <x:row r="217">
      <x:c r="A217" s="174"/>
      <x:c r="B217" s="174" t="str">
        <x:f>IF(A217="","",IFERROR(INDEX('Master Evidence'!$L$4:$L$1459,MATCH(A217,'Master Evidence'!$A$4:$A$1459,0)),""))</x:f>
      </x:c>
      <x:c r="C217" s="174"/>
      <x:c r="D217" s="174"/>
      <x:c r="E217" s="174"/>
      <x:c r="F217" s="174"/>
      <x:c r="G217" s="174"/>
      <x:c r="H217" s="174"/>
      <x:c r="I217" s="174"/>
      <x:c r="J217" s="177"/>
      <x:c r="K217" s="174"/>
      <x:c r="L217" s="174"/>
      <x:c r="M217" s="174"/>
    </x:row>
    <x:row r="218">
      <x:c r="A218" s="174"/>
      <x:c r="B218" s="174" t="str">
        <x:f>IF(A218="","",IFERROR(INDEX('Master Evidence'!$L$4:$L$1459,MATCH(A218,'Master Evidence'!$A$4:$A$1459,0)),""))</x:f>
      </x:c>
      <x:c r="C218" s="174"/>
      <x:c r="D218" s="174"/>
      <x:c r="E218" s="174"/>
      <x:c r="F218" s="174"/>
      <x:c r="G218" s="174"/>
      <x:c r="H218" s="174"/>
      <x:c r="I218" s="174"/>
      <x:c r="J218" s="177"/>
      <x:c r="K218" s="174"/>
      <x:c r="L218" s="174"/>
      <x:c r="M218" s="174"/>
    </x:row>
    <x:row r="219">
      <x:c r="A219" s="174"/>
      <x:c r="B219" s="174" t="str">
        <x:f>IF(A219="","",IFERROR(INDEX('Master Evidence'!$L$4:$L$1459,MATCH(A219,'Master Evidence'!$A$4:$A$1459,0)),""))</x:f>
      </x:c>
      <x:c r="C219" s="174"/>
      <x:c r="D219" s="174"/>
      <x:c r="E219" s="174"/>
      <x:c r="F219" s="174"/>
      <x:c r="G219" s="174"/>
      <x:c r="H219" s="174"/>
      <x:c r="I219" s="174"/>
      <x:c r="J219" s="177"/>
      <x:c r="K219" s="174"/>
      <x:c r="L219" s="174"/>
      <x:c r="M219" s="174"/>
    </x:row>
    <x:row r="220">
      <x:c r="A220" s="174"/>
      <x:c r="B220" s="174" t="str">
        <x:f>IF(A220="","",IFERROR(INDEX('Master Evidence'!$L$4:$L$1459,MATCH(A220,'Master Evidence'!$A$4:$A$1459,0)),""))</x:f>
      </x:c>
      <x:c r="C220" s="174"/>
      <x:c r="D220" s="174"/>
      <x:c r="E220" s="174"/>
      <x:c r="F220" s="174"/>
      <x:c r="G220" s="174"/>
      <x:c r="H220" s="174"/>
      <x:c r="I220" s="174"/>
      <x:c r="J220" s="177"/>
      <x:c r="K220" s="174"/>
      <x:c r="L220" s="174"/>
      <x:c r="M220" s="174"/>
    </x:row>
    <x:row r="221">
      <x:c r="A221" s="174"/>
      <x:c r="B221" s="174" t="str">
        <x:f>IF(A221="","",IFERROR(INDEX('Master Evidence'!$L$4:$L$1459,MATCH(A221,'Master Evidence'!$A$4:$A$1459,0)),""))</x:f>
      </x:c>
      <x:c r="C221" s="174"/>
      <x:c r="D221" s="174"/>
      <x:c r="E221" s="174"/>
      <x:c r="F221" s="174"/>
      <x:c r="G221" s="174"/>
      <x:c r="H221" s="174"/>
      <x:c r="I221" s="174"/>
      <x:c r="J221" s="177"/>
      <x:c r="K221" s="174"/>
      <x:c r="L221" s="174"/>
      <x:c r="M221" s="174"/>
    </x:row>
    <x:row r="222">
      <x:c r="A222" s="174"/>
      <x:c r="B222" s="174" t="str">
        <x:f>IF(A222="","",IFERROR(INDEX('Master Evidence'!$L$4:$L$1459,MATCH(A222,'Master Evidence'!$A$4:$A$1459,0)),""))</x:f>
      </x:c>
      <x:c r="C222" s="174"/>
      <x:c r="D222" s="174"/>
      <x:c r="E222" s="174"/>
      <x:c r="F222" s="174"/>
      <x:c r="G222" s="174"/>
      <x:c r="H222" s="174"/>
      <x:c r="I222" s="174"/>
      <x:c r="J222" s="177"/>
      <x:c r="K222" s="174"/>
      <x:c r="L222" s="174"/>
      <x:c r="M222" s="174"/>
    </x:row>
    <x:row r="223">
      <x:c r="A223" s="174"/>
      <x:c r="B223" s="174" t="str">
        <x:f>IF(A223="","",IFERROR(INDEX('Master Evidence'!$L$4:$L$1459,MATCH(A223,'Master Evidence'!$A$4:$A$1459,0)),""))</x:f>
      </x:c>
      <x:c r="C223" s="174"/>
      <x:c r="D223" s="174"/>
      <x:c r="E223" s="174"/>
      <x:c r="F223" s="174"/>
      <x:c r="G223" s="174"/>
      <x:c r="H223" s="174"/>
      <x:c r="I223" s="174"/>
      <x:c r="J223" s="177"/>
      <x:c r="K223" s="174"/>
      <x:c r="L223" s="174"/>
      <x:c r="M223" s="174"/>
    </x:row>
    <x:row r="224">
      <x:c r="A224" s="174"/>
      <x:c r="B224" s="174" t="str">
        <x:f>IF(A224="","",IFERROR(INDEX('Master Evidence'!$L$4:$L$1459,MATCH(A224,'Master Evidence'!$A$4:$A$1459,0)),""))</x:f>
      </x:c>
      <x:c r="C224" s="174"/>
      <x:c r="D224" s="174"/>
      <x:c r="E224" s="174"/>
      <x:c r="F224" s="174"/>
      <x:c r="G224" s="174"/>
      <x:c r="H224" s="174"/>
      <x:c r="I224" s="174"/>
      <x:c r="J224" s="177"/>
      <x:c r="K224" s="174"/>
      <x:c r="L224" s="174"/>
      <x:c r="M224" s="174"/>
    </x:row>
    <x:row r="225">
      <x:c r="A225" s="174"/>
      <x:c r="B225" s="174" t="str">
        <x:f>IF(A225="","",IFERROR(INDEX('Master Evidence'!$L$4:$L$1459,MATCH(A225,'Master Evidence'!$A$4:$A$1459,0)),""))</x:f>
      </x:c>
      <x:c r="C225" s="174"/>
      <x:c r="D225" s="174"/>
      <x:c r="E225" s="174"/>
      <x:c r="F225" s="174"/>
      <x:c r="G225" s="174"/>
      <x:c r="H225" s="174"/>
      <x:c r="I225" s="174"/>
      <x:c r="J225" s="177"/>
      <x:c r="K225" s="174"/>
      <x:c r="L225" s="174"/>
      <x:c r="M225" s="174"/>
    </x:row>
    <x:row r="226">
      <x:c r="A226" s="174"/>
      <x:c r="B226" s="174" t="str">
        <x:f>IF(A226="","",IFERROR(INDEX('Master Evidence'!$L$4:$L$1459,MATCH(A226,'Master Evidence'!$A$4:$A$1459,0)),""))</x:f>
      </x:c>
      <x:c r="C226" s="174"/>
      <x:c r="D226" s="174"/>
      <x:c r="E226" s="174"/>
      <x:c r="F226" s="174"/>
      <x:c r="G226" s="174"/>
      <x:c r="H226" s="174"/>
      <x:c r="I226" s="174"/>
      <x:c r="J226" s="177"/>
      <x:c r="K226" s="174"/>
      <x:c r="L226" s="174"/>
      <x:c r="M226" s="174"/>
    </x:row>
    <x:row r="227">
      <x:c r="A227" s="174"/>
      <x:c r="B227" s="174" t="str">
        <x:f>IF(A227="","",IFERROR(INDEX('Master Evidence'!$L$4:$L$1459,MATCH(A227,'Master Evidence'!$A$4:$A$1459,0)),""))</x:f>
      </x:c>
      <x:c r="C227" s="174"/>
      <x:c r="D227" s="174"/>
      <x:c r="E227" s="174"/>
      <x:c r="F227" s="174"/>
      <x:c r="G227" s="174"/>
      <x:c r="H227" s="174"/>
      <x:c r="I227" s="174"/>
      <x:c r="J227" s="177"/>
      <x:c r="K227" s="174"/>
      <x:c r="L227" s="174"/>
      <x:c r="M227" s="174"/>
    </x:row>
    <x:row r="228">
      <x:c r="A228" s="174"/>
      <x:c r="B228" s="174" t="str">
        <x:f>IF(A228="","",IFERROR(INDEX('Master Evidence'!$L$4:$L$1459,MATCH(A228,'Master Evidence'!$A$4:$A$1459,0)),""))</x:f>
      </x:c>
      <x:c r="C228" s="174"/>
      <x:c r="D228" s="174"/>
      <x:c r="E228" s="174"/>
      <x:c r="F228" s="174"/>
      <x:c r="G228" s="174"/>
      <x:c r="H228" s="174"/>
      <x:c r="I228" s="174"/>
      <x:c r="J228" s="177"/>
      <x:c r="K228" s="174"/>
      <x:c r="L228" s="174"/>
      <x:c r="M228" s="174"/>
    </x:row>
    <x:row r="229">
      <x:c r="A229" s="174"/>
      <x:c r="B229" s="174" t="str">
        <x:f>IF(A229="","",IFERROR(INDEX('Master Evidence'!$L$4:$L$1459,MATCH(A229,'Master Evidence'!$A$4:$A$1459,0)),""))</x:f>
      </x:c>
      <x:c r="C229" s="174"/>
      <x:c r="D229" s="174"/>
      <x:c r="E229" s="174"/>
      <x:c r="F229" s="174"/>
      <x:c r="G229" s="174"/>
      <x:c r="H229" s="174"/>
      <x:c r="I229" s="174"/>
      <x:c r="J229" s="177"/>
      <x:c r="K229" s="174"/>
      <x:c r="L229" s="174"/>
      <x:c r="M229" s="174"/>
    </x:row>
    <x:row r="230">
      <x:c r="A230" s="174"/>
      <x:c r="B230" s="174" t="str">
        <x:f>IF(A230="","",IFERROR(INDEX('Master Evidence'!$L$4:$L$1459,MATCH(A230,'Master Evidence'!$A$4:$A$1459,0)),""))</x:f>
      </x:c>
      <x:c r="C230" s="174"/>
      <x:c r="D230" s="174"/>
      <x:c r="E230" s="174"/>
      <x:c r="F230" s="174"/>
      <x:c r="G230" s="174"/>
      <x:c r="H230" s="174"/>
      <x:c r="I230" s="174"/>
      <x:c r="J230" s="177"/>
      <x:c r="K230" s="174"/>
      <x:c r="L230" s="174"/>
      <x:c r="M230" s="174"/>
    </x:row>
    <x:row r="231">
      <x:c r="A231" s="174"/>
      <x:c r="B231" s="174" t="str">
        <x:f>IF(A231="","",IFERROR(INDEX('Master Evidence'!$L$4:$L$1459,MATCH(A231,'Master Evidence'!$A$4:$A$1459,0)),""))</x:f>
      </x:c>
      <x:c r="C231" s="174"/>
      <x:c r="D231" s="174"/>
      <x:c r="E231" s="174"/>
      <x:c r="F231" s="174"/>
      <x:c r="G231" s="174"/>
      <x:c r="H231" s="174"/>
      <x:c r="I231" s="174"/>
      <x:c r="J231" s="177"/>
      <x:c r="K231" s="174"/>
      <x:c r="L231" s="174"/>
      <x:c r="M231" s="174"/>
    </x:row>
    <x:row r="232">
      <x:c r="A232" s="174"/>
      <x:c r="B232" s="174" t="str">
        <x:f>IF(A232="","",IFERROR(INDEX('Master Evidence'!$L$4:$L$1459,MATCH(A232,'Master Evidence'!$A$4:$A$1459,0)),""))</x:f>
      </x:c>
      <x:c r="C232" s="174"/>
      <x:c r="D232" s="174"/>
      <x:c r="E232" s="174"/>
      <x:c r="F232" s="174"/>
      <x:c r="G232" s="174"/>
      <x:c r="H232" s="174"/>
      <x:c r="I232" s="174"/>
      <x:c r="J232" s="177"/>
      <x:c r="K232" s="174"/>
      <x:c r="L232" s="174"/>
      <x:c r="M232" s="174"/>
    </x:row>
    <x:row r="233">
      <x:c r="A233" s="174"/>
      <x:c r="B233" s="174" t="str">
        <x:f>IF(A233="","",IFERROR(INDEX('Master Evidence'!$L$4:$L$1459,MATCH(A233,'Master Evidence'!$A$4:$A$1459,0)),""))</x:f>
      </x:c>
      <x:c r="C233" s="174"/>
      <x:c r="D233" s="174"/>
      <x:c r="E233" s="174"/>
      <x:c r="F233" s="174"/>
      <x:c r="G233" s="174"/>
      <x:c r="H233" s="174"/>
      <x:c r="I233" s="174"/>
      <x:c r="J233" s="177"/>
      <x:c r="K233" s="174"/>
      <x:c r="L233" s="174"/>
      <x:c r="M233" s="174"/>
    </x:row>
    <x:row r="234">
      <x:c r="A234" s="174"/>
      <x:c r="B234" s="174" t="str">
        <x:f>IF(A234="","",IFERROR(INDEX('Master Evidence'!$L$4:$L$1459,MATCH(A234,'Master Evidence'!$A$4:$A$1459,0)),""))</x:f>
      </x:c>
      <x:c r="C234" s="174"/>
      <x:c r="D234" s="174"/>
      <x:c r="E234" s="174"/>
      <x:c r="F234" s="174"/>
      <x:c r="G234" s="174"/>
      <x:c r="H234" s="174"/>
      <x:c r="I234" s="174"/>
      <x:c r="J234" s="177"/>
      <x:c r="K234" s="174"/>
      <x:c r="L234" s="174"/>
      <x:c r="M234" s="174"/>
    </x:row>
    <x:row r="235">
      <x:c r="A235" s="174"/>
      <x:c r="B235" s="174" t="str">
        <x:f>IF(A235="","",IFERROR(INDEX('Master Evidence'!$L$4:$L$1459,MATCH(A235,'Master Evidence'!$A$4:$A$1459,0)),""))</x:f>
      </x:c>
      <x:c r="C235" s="174"/>
      <x:c r="D235" s="174"/>
      <x:c r="E235" s="174"/>
      <x:c r="F235" s="174"/>
      <x:c r="G235" s="174"/>
      <x:c r="H235" s="174"/>
      <x:c r="I235" s="174"/>
      <x:c r="J235" s="177"/>
      <x:c r="K235" s="174"/>
      <x:c r="L235" s="174"/>
      <x:c r="M235" s="174"/>
    </x:row>
    <x:row r="236">
      <x:c r="A236" s="174"/>
      <x:c r="B236" s="174" t="str">
        <x:f>IF(A236="","",IFERROR(INDEX('Master Evidence'!$L$4:$L$1459,MATCH(A236,'Master Evidence'!$A$4:$A$1459,0)),""))</x:f>
      </x:c>
      <x:c r="C236" s="174"/>
      <x:c r="D236" s="174"/>
      <x:c r="E236" s="174"/>
      <x:c r="F236" s="174"/>
      <x:c r="G236" s="174"/>
      <x:c r="H236" s="174"/>
      <x:c r="I236" s="174"/>
      <x:c r="J236" s="177"/>
      <x:c r="K236" s="174"/>
      <x:c r="L236" s="174"/>
      <x:c r="M236" s="174"/>
    </x:row>
    <x:row r="237">
      <x:c r="A237" s="174"/>
      <x:c r="B237" s="174" t="str">
        <x:f>IF(A237="","",IFERROR(INDEX('Master Evidence'!$L$4:$L$1459,MATCH(A237,'Master Evidence'!$A$4:$A$1459,0)),""))</x:f>
      </x:c>
      <x:c r="C237" s="174"/>
      <x:c r="D237" s="174"/>
      <x:c r="E237" s="174"/>
      <x:c r="F237" s="174"/>
      <x:c r="G237" s="174"/>
      <x:c r="H237" s="174"/>
      <x:c r="I237" s="174"/>
      <x:c r="J237" s="177"/>
      <x:c r="K237" s="174"/>
      <x:c r="L237" s="174"/>
      <x:c r="M237" s="174"/>
    </x:row>
    <x:row r="238">
      <x:c r="A238" s="174"/>
      <x:c r="B238" s="174" t="str">
        <x:f>IF(A238="","",IFERROR(INDEX('Master Evidence'!$L$4:$L$1459,MATCH(A238,'Master Evidence'!$A$4:$A$1459,0)),""))</x:f>
      </x:c>
      <x:c r="C238" s="174"/>
      <x:c r="D238" s="174"/>
      <x:c r="E238" s="174"/>
      <x:c r="F238" s="174"/>
      <x:c r="G238" s="174"/>
      <x:c r="H238" s="174"/>
      <x:c r="I238" s="174"/>
      <x:c r="J238" s="177"/>
      <x:c r="K238" s="174"/>
      <x:c r="L238" s="174"/>
      <x:c r="M238" s="174"/>
    </x:row>
    <x:row r="239">
      <x:c r="A239" s="174"/>
      <x:c r="B239" s="174" t="str">
        <x:f>IF(A239="","",IFERROR(INDEX('Master Evidence'!$L$4:$L$1459,MATCH(A239,'Master Evidence'!$A$4:$A$1459,0)),""))</x:f>
      </x:c>
      <x:c r="C239" s="174"/>
      <x:c r="D239" s="174"/>
      <x:c r="E239" s="174"/>
      <x:c r="F239" s="174"/>
      <x:c r="G239" s="174"/>
      <x:c r="H239" s="174"/>
      <x:c r="I239" s="174"/>
      <x:c r="J239" s="177"/>
      <x:c r="K239" s="174"/>
      <x:c r="L239" s="174"/>
      <x:c r="M239" s="174"/>
    </x:row>
    <x:row r="240">
      <x:c r="A240" s="174"/>
      <x:c r="B240" s="174" t="str">
        <x:f>IF(A240="","",IFERROR(INDEX('Master Evidence'!$L$4:$L$1459,MATCH(A240,'Master Evidence'!$A$4:$A$1459,0)),""))</x:f>
      </x:c>
      <x:c r="C240" s="174"/>
      <x:c r="D240" s="174"/>
      <x:c r="E240" s="174"/>
      <x:c r="F240" s="174"/>
      <x:c r="G240" s="174"/>
      <x:c r="H240" s="174"/>
      <x:c r="I240" s="174"/>
      <x:c r="J240" s="177"/>
      <x:c r="K240" s="174"/>
      <x:c r="L240" s="174"/>
      <x:c r="M240" s="174"/>
    </x:row>
    <x:row r="241">
      <x:c r="A241" s="174"/>
      <x:c r="B241" s="174" t="str">
        <x:f>IF(A241="","",IFERROR(INDEX('Master Evidence'!$L$4:$L$1459,MATCH(A241,'Master Evidence'!$A$4:$A$1459,0)),""))</x:f>
      </x:c>
      <x:c r="C241" s="174"/>
      <x:c r="D241" s="174"/>
      <x:c r="E241" s="174"/>
      <x:c r="F241" s="174"/>
      <x:c r="G241" s="174"/>
      <x:c r="H241" s="174"/>
      <x:c r="I241" s="174"/>
      <x:c r="J241" s="177"/>
      <x:c r="K241" s="174"/>
      <x:c r="L241" s="174"/>
      <x:c r="M241" s="174"/>
    </x:row>
    <x:row r="242">
      <x:c r="A242" s="174"/>
      <x:c r="B242" s="174" t="str">
        <x:f>IF(A242="","",IFERROR(INDEX('Master Evidence'!$L$4:$L$1459,MATCH(A242,'Master Evidence'!$A$4:$A$1459,0)),""))</x:f>
      </x:c>
      <x:c r="C242" s="174"/>
      <x:c r="D242" s="174"/>
      <x:c r="E242" s="174"/>
      <x:c r="F242" s="174"/>
      <x:c r="G242" s="174"/>
      <x:c r="H242" s="174"/>
      <x:c r="I242" s="174"/>
      <x:c r="J242" s="177"/>
      <x:c r="K242" s="174"/>
      <x:c r="L242" s="174"/>
      <x:c r="M242" s="174"/>
    </x:row>
    <x:row r="243">
      <x:c r="A243" s="174"/>
      <x:c r="B243" s="174" t="str">
        <x:f>IF(A243="","",IFERROR(INDEX('Master Evidence'!$L$4:$L$1459,MATCH(A243,'Master Evidence'!$A$4:$A$1459,0)),""))</x:f>
      </x:c>
      <x:c r="C243" s="174"/>
      <x:c r="D243" s="174"/>
      <x:c r="E243" s="174"/>
      <x:c r="F243" s="174"/>
      <x:c r="G243" s="174"/>
      <x:c r="H243" s="174"/>
      <x:c r="I243" s="174"/>
      <x:c r="J243" s="177"/>
      <x:c r="K243" s="174"/>
      <x:c r="L243" s="174"/>
      <x:c r="M243" s="174"/>
    </x:row>
    <x:row r="244">
      <x:c r="A244" s="174"/>
      <x:c r="B244" s="174" t="str">
        <x:f>IF(A244="","",IFERROR(INDEX('Master Evidence'!$L$4:$L$1459,MATCH(A244,'Master Evidence'!$A$4:$A$1459,0)),""))</x:f>
      </x:c>
      <x:c r="C244" s="174"/>
      <x:c r="D244" s="174"/>
      <x:c r="E244" s="174"/>
      <x:c r="F244" s="174"/>
      <x:c r="G244" s="174"/>
      <x:c r="H244" s="174"/>
      <x:c r="I244" s="174"/>
      <x:c r="J244" s="177"/>
      <x:c r="K244" s="174"/>
      <x:c r="L244" s="174"/>
      <x:c r="M244" s="174"/>
    </x:row>
    <x:row r="245">
      <x:c r="A245" s="174"/>
      <x:c r="B245" s="174" t="str">
        <x:f>IF(A245="","",IFERROR(INDEX('Master Evidence'!$L$4:$L$1459,MATCH(A245,'Master Evidence'!$A$4:$A$1459,0)),""))</x:f>
      </x:c>
      <x:c r="C245" s="174"/>
      <x:c r="D245" s="174"/>
      <x:c r="E245" s="174"/>
      <x:c r="F245" s="174"/>
      <x:c r="G245" s="174"/>
      <x:c r="H245" s="174"/>
      <x:c r="I245" s="174"/>
      <x:c r="J245" s="177"/>
      <x:c r="K245" s="174"/>
      <x:c r="L245" s="174"/>
      <x:c r="M245" s="174"/>
    </x:row>
    <x:row r="246">
      <x:c r="A246" s="174"/>
      <x:c r="B246" s="174" t="str">
        <x:f>IF(A246="","",IFERROR(INDEX('Master Evidence'!$L$4:$L$1459,MATCH(A246,'Master Evidence'!$A$4:$A$1459,0)),""))</x:f>
      </x:c>
      <x:c r="C246" s="174"/>
      <x:c r="D246" s="174"/>
      <x:c r="E246" s="174"/>
      <x:c r="F246" s="174"/>
      <x:c r="G246" s="174"/>
      <x:c r="H246" s="174"/>
      <x:c r="I246" s="174"/>
      <x:c r="J246" s="177"/>
      <x:c r="K246" s="174"/>
      <x:c r="L246" s="174"/>
      <x:c r="M246" s="174"/>
    </x:row>
    <x:row r="247">
      <x:c r="A247" s="174"/>
      <x:c r="B247" s="174" t="str">
        <x:f>IF(A247="","",IFERROR(INDEX('Master Evidence'!$L$4:$L$1459,MATCH(A247,'Master Evidence'!$A$4:$A$1459,0)),""))</x:f>
      </x:c>
      <x:c r="C247" s="174"/>
      <x:c r="D247" s="174"/>
      <x:c r="E247" s="174"/>
      <x:c r="F247" s="174"/>
      <x:c r="G247" s="174"/>
      <x:c r="H247" s="174"/>
      <x:c r="I247" s="174"/>
      <x:c r="J247" s="177"/>
      <x:c r="K247" s="174"/>
      <x:c r="L247" s="174"/>
      <x:c r="M247" s="174"/>
    </x:row>
    <x:row r="248">
      <x:c r="A248" s="174"/>
      <x:c r="B248" s="174" t="str">
        <x:f>IF(A248="","",IFERROR(INDEX('Master Evidence'!$L$4:$L$1459,MATCH(A248,'Master Evidence'!$A$4:$A$1459,0)),""))</x:f>
      </x:c>
      <x:c r="C248" s="174"/>
      <x:c r="D248" s="174"/>
      <x:c r="E248" s="174"/>
      <x:c r="F248" s="174"/>
      <x:c r="G248" s="174"/>
      <x:c r="H248" s="174"/>
      <x:c r="I248" s="174"/>
      <x:c r="J248" s="177"/>
      <x:c r="K248" s="174"/>
      <x:c r="L248" s="174"/>
      <x:c r="M248" s="174"/>
    </x:row>
    <x:row r="249">
      <x:c r="A249" s="174"/>
      <x:c r="B249" s="174" t="str">
        <x:f>IF(A249="","",IFERROR(INDEX('Master Evidence'!$L$4:$L$1459,MATCH(A249,'Master Evidence'!$A$4:$A$1459,0)),""))</x:f>
      </x:c>
      <x:c r="C249" s="174"/>
      <x:c r="D249" s="174"/>
      <x:c r="E249" s="174"/>
      <x:c r="F249" s="174"/>
      <x:c r="G249" s="174"/>
      <x:c r="H249" s="174"/>
      <x:c r="I249" s="174"/>
      <x:c r="J249" s="177"/>
      <x:c r="K249" s="174"/>
      <x:c r="L249" s="174"/>
      <x:c r="M249" s="174"/>
    </x:row>
    <x:row r="250">
      <x:c r="A250" s="174"/>
      <x:c r="B250" s="174" t="str">
        <x:f>IF(A250="","",IFERROR(INDEX('Master Evidence'!$L$4:$L$1459,MATCH(A250,'Master Evidence'!$A$4:$A$1459,0)),""))</x:f>
      </x:c>
      <x:c r="C250" s="174"/>
      <x:c r="D250" s="174"/>
      <x:c r="E250" s="174"/>
      <x:c r="F250" s="174"/>
      <x:c r="G250" s="174"/>
      <x:c r="H250" s="174"/>
      <x:c r="I250" s="174"/>
      <x:c r="J250" s="177"/>
      <x:c r="K250" s="174"/>
      <x:c r="L250" s="174"/>
      <x:c r="M250" s="174"/>
    </x:row>
    <x:row r="251">
      <x:c r="A251" s="174"/>
      <x:c r="B251" s="174" t="str">
        <x:f>IF(A251="","",IFERROR(INDEX('Master Evidence'!$L$4:$L$1459,MATCH(A251,'Master Evidence'!$A$4:$A$1459,0)),""))</x:f>
      </x:c>
      <x:c r="C251" s="174"/>
      <x:c r="D251" s="174"/>
      <x:c r="E251" s="174"/>
      <x:c r="F251" s="174"/>
      <x:c r="G251" s="174"/>
      <x:c r="H251" s="174"/>
      <x:c r="I251" s="174"/>
      <x:c r="J251" s="177"/>
      <x:c r="K251" s="174"/>
      <x:c r="L251" s="174"/>
      <x:c r="M251" s="174"/>
    </x:row>
    <x:row r="252">
      <x:c r="A252" s="174"/>
      <x:c r="B252" s="174" t="str">
        <x:f>IF(A252="","",IFERROR(INDEX('Master Evidence'!$L$4:$L$1459,MATCH(A252,'Master Evidence'!$A$4:$A$1459,0)),""))</x:f>
      </x:c>
      <x:c r="C252" s="174"/>
      <x:c r="D252" s="174"/>
      <x:c r="E252" s="174"/>
      <x:c r="F252" s="174"/>
      <x:c r="G252" s="174"/>
      <x:c r="H252" s="174"/>
      <x:c r="I252" s="174"/>
      <x:c r="J252" s="177"/>
      <x:c r="K252" s="174"/>
      <x:c r="L252" s="174"/>
      <x:c r="M252" s="174"/>
    </x:row>
    <x:row r="253">
      <x:c r="A253" s="174"/>
      <x:c r="B253" s="174" t="str">
        <x:f>IF(A253="","",IFERROR(INDEX('Master Evidence'!$L$4:$L$1459,MATCH(A253,'Master Evidence'!$A$4:$A$1459,0)),""))</x:f>
      </x:c>
      <x:c r="C253" s="174"/>
      <x:c r="D253" s="174"/>
      <x:c r="E253" s="174"/>
      <x:c r="F253" s="174"/>
      <x:c r="G253" s="174"/>
      <x:c r="H253" s="174"/>
      <x:c r="I253" s="174"/>
      <x:c r="J253" s="177"/>
      <x:c r="K253" s="174"/>
      <x:c r="L253" s="174"/>
      <x:c r="M253" s="174"/>
    </x:row>
    <x:row r="254">
      <x:c r="A254" s="174"/>
      <x:c r="B254" s="174" t="str">
        <x:f>IF(A254="","",IFERROR(INDEX('Master Evidence'!$L$4:$L$1459,MATCH(A254,'Master Evidence'!$A$4:$A$1459,0)),""))</x:f>
      </x:c>
      <x:c r="C254" s="174"/>
      <x:c r="D254" s="174"/>
      <x:c r="E254" s="174"/>
      <x:c r="F254" s="174"/>
      <x:c r="G254" s="174"/>
      <x:c r="H254" s="174"/>
      <x:c r="I254" s="174"/>
      <x:c r="J254" s="177"/>
      <x:c r="K254" s="174"/>
      <x:c r="L254" s="174"/>
      <x:c r="M254" s="174"/>
    </x:row>
    <x:row r="255">
      <x:c r="A255" s="174"/>
      <x:c r="B255" s="174" t="str">
        <x:f>IF(A255="","",IFERROR(INDEX('Master Evidence'!$L$4:$L$1459,MATCH(A255,'Master Evidence'!$A$4:$A$1459,0)),""))</x:f>
      </x:c>
      <x:c r="C255" s="174"/>
      <x:c r="D255" s="174"/>
      <x:c r="E255" s="174"/>
      <x:c r="F255" s="174"/>
      <x:c r="G255" s="174"/>
      <x:c r="H255" s="174"/>
      <x:c r="I255" s="174"/>
      <x:c r="J255" s="177"/>
      <x:c r="K255" s="174"/>
      <x:c r="L255" s="174"/>
      <x:c r="M255" s="174"/>
    </x:row>
    <x:row r="256">
      <x:c r="A256" s="174"/>
      <x:c r="B256" s="174" t="str">
        <x:f>IF(A256="","",IFERROR(INDEX('Master Evidence'!$L$4:$L$1459,MATCH(A256,'Master Evidence'!$A$4:$A$1459,0)),""))</x:f>
      </x:c>
      <x:c r="C256" s="174"/>
      <x:c r="D256" s="174"/>
      <x:c r="E256" s="174"/>
      <x:c r="F256" s="174"/>
      <x:c r="G256" s="174"/>
      <x:c r="H256" s="174"/>
      <x:c r="I256" s="174"/>
      <x:c r="J256" s="177"/>
      <x:c r="K256" s="174"/>
      <x:c r="L256" s="174"/>
      <x:c r="M256" s="174"/>
    </x:row>
    <x:row r="257">
      <x:c r="A257" s="174"/>
      <x:c r="B257" s="174" t="str">
        <x:f>IF(A257="","",IFERROR(INDEX('Master Evidence'!$L$4:$L$1459,MATCH(A257,'Master Evidence'!$A$4:$A$1459,0)),""))</x:f>
      </x:c>
      <x:c r="C257" s="174"/>
      <x:c r="D257" s="174"/>
      <x:c r="E257" s="174"/>
      <x:c r="F257" s="174"/>
      <x:c r="G257" s="174"/>
      <x:c r="H257" s="174"/>
      <x:c r="I257" s="174"/>
      <x:c r="J257" s="177"/>
      <x:c r="K257" s="174"/>
      <x:c r="L257" s="174"/>
      <x:c r="M257" s="174"/>
    </x:row>
    <x:row r="258">
      <x:c r="A258" s="174"/>
      <x:c r="B258" s="174" t="str">
        <x:f>IF(A258="","",IFERROR(INDEX('Master Evidence'!$L$4:$L$1459,MATCH(A258,'Master Evidence'!$A$4:$A$1459,0)),""))</x:f>
      </x:c>
      <x:c r="C258" s="174"/>
      <x:c r="D258" s="174"/>
      <x:c r="E258" s="174"/>
      <x:c r="F258" s="174"/>
      <x:c r="G258" s="174"/>
      <x:c r="H258" s="174"/>
      <x:c r="I258" s="174"/>
      <x:c r="J258" s="177"/>
      <x:c r="K258" s="174"/>
      <x:c r="L258" s="174"/>
      <x:c r="M258" s="174"/>
    </x:row>
    <x:row r="259">
      <x:c r="A259" s="174"/>
      <x:c r="B259" s="174" t="str">
        <x:f>IF(A259="","",IFERROR(INDEX('Master Evidence'!$L$4:$L$1459,MATCH(A259,'Master Evidence'!$A$4:$A$1459,0)),""))</x:f>
      </x:c>
      <x:c r="C259" s="174"/>
      <x:c r="D259" s="174"/>
      <x:c r="E259" s="174"/>
      <x:c r="F259" s="174"/>
      <x:c r="G259" s="174"/>
      <x:c r="H259" s="174"/>
      <x:c r="I259" s="174"/>
      <x:c r="J259" s="177"/>
      <x:c r="K259" s="174"/>
      <x:c r="L259" s="174"/>
      <x:c r="M259" s="174"/>
    </x:row>
    <x:row r="260">
      <x:c r="A260" s="174"/>
      <x:c r="B260" s="174" t="str">
        <x:f>IF(A260="","",IFERROR(INDEX('Master Evidence'!$L$4:$L$1459,MATCH(A260,'Master Evidence'!$A$4:$A$1459,0)),""))</x:f>
      </x:c>
      <x:c r="C260" s="174"/>
      <x:c r="D260" s="174"/>
      <x:c r="E260" s="174"/>
      <x:c r="F260" s="174"/>
      <x:c r="G260" s="174"/>
      <x:c r="H260" s="174"/>
      <x:c r="I260" s="174"/>
      <x:c r="J260" s="177"/>
      <x:c r="K260" s="174"/>
      <x:c r="L260" s="174"/>
      <x:c r="M260" s="174"/>
    </x:row>
    <x:row r="261">
      <x:c r="A261" s="174"/>
      <x:c r="B261" s="174" t="str">
        <x:f>IF(A261="","",IFERROR(INDEX('Master Evidence'!$L$4:$L$1459,MATCH(A261,'Master Evidence'!$A$4:$A$1459,0)),""))</x:f>
      </x:c>
      <x:c r="C261" s="174"/>
      <x:c r="D261" s="174"/>
      <x:c r="E261" s="174"/>
      <x:c r="F261" s="174"/>
      <x:c r="G261" s="174"/>
      <x:c r="H261" s="174"/>
      <x:c r="I261" s="174"/>
      <x:c r="J261" s="177"/>
      <x:c r="K261" s="174"/>
      <x:c r="L261" s="174"/>
      <x:c r="M261" s="174"/>
    </x:row>
    <x:row r="262">
      <x:c r="A262" s="174"/>
      <x:c r="B262" s="174" t="str">
        <x:f>IF(A262="","",IFERROR(INDEX('Master Evidence'!$L$4:$L$1459,MATCH(A262,'Master Evidence'!$A$4:$A$1459,0)),""))</x:f>
      </x:c>
      <x:c r="C262" s="174"/>
      <x:c r="D262" s="174"/>
      <x:c r="E262" s="174"/>
      <x:c r="F262" s="174"/>
      <x:c r="G262" s="174"/>
      <x:c r="H262" s="174"/>
      <x:c r="I262" s="174"/>
      <x:c r="J262" s="177"/>
      <x:c r="K262" s="174"/>
      <x:c r="L262" s="174"/>
      <x:c r="M262" s="174"/>
    </x:row>
    <x:row r="263">
      <x:c r="A263" s="174"/>
      <x:c r="B263" s="174" t="str">
        <x:f>IF(A263="","",IFERROR(INDEX('Master Evidence'!$L$4:$L$1459,MATCH(A263,'Master Evidence'!$A$4:$A$1459,0)),""))</x:f>
      </x:c>
      <x:c r="C263" s="174"/>
      <x:c r="D263" s="174"/>
      <x:c r="E263" s="174"/>
      <x:c r="F263" s="174"/>
      <x:c r="G263" s="174"/>
      <x:c r="H263" s="174"/>
      <x:c r="I263" s="174"/>
      <x:c r="J263" s="177"/>
      <x:c r="K263" s="174"/>
      <x:c r="L263" s="174"/>
      <x:c r="M263" s="174"/>
    </x:row>
    <x:row r="264">
      <x:c r="A264" s="174"/>
      <x:c r="B264" s="174" t="str">
        <x:f>IF(A264="","",IFERROR(INDEX('Master Evidence'!$L$4:$L$1459,MATCH(A264,'Master Evidence'!$A$4:$A$1459,0)),""))</x:f>
      </x:c>
      <x:c r="C264" s="174"/>
      <x:c r="D264" s="174"/>
      <x:c r="E264" s="174"/>
      <x:c r="F264" s="174"/>
      <x:c r="G264" s="174"/>
      <x:c r="H264" s="174"/>
      <x:c r="I264" s="174"/>
      <x:c r="J264" s="177"/>
      <x:c r="K264" s="174"/>
      <x:c r="L264" s="174"/>
      <x:c r="M264" s="174"/>
    </x:row>
    <x:row r="265">
      <x:c r="A265" s="174"/>
      <x:c r="B265" s="174" t="str">
        <x:f>IF(A265="","",IFERROR(INDEX('Master Evidence'!$L$4:$L$1459,MATCH(A265,'Master Evidence'!$A$4:$A$1459,0)),""))</x:f>
      </x:c>
      <x:c r="C265" s="174"/>
      <x:c r="D265" s="174"/>
      <x:c r="E265" s="174"/>
      <x:c r="F265" s="174"/>
      <x:c r="G265" s="174"/>
      <x:c r="H265" s="174"/>
      <x:c r="I265" s="174"/>
      <x:c r="J265" s="177"/>
      <x:c r="K265" s="174"/>
      <x:c r="L265" s="174"/>
      <x:c r="M265" s="174"/>
    </x:row>
    <x:row r="266">
      <x:c r="A266" s="174"/>
      <x:c r="B266" s="174" t="str">
        <x:f>IF(A266="","",IFERROR(INDEX('Master Evidence'!$L$4:$L$1459,MATCH(A266,'Master Evidence'!$A$4:$A$1459,0)),""))</x:f>
      </x:c>
      <x:c r="C266" s="174"/>
      <x:c r="D266" s="174"/>
      <x:c r="E266" s="174"/>
      <x:c r="F266" s="174"/>
      <x:c r="G266" s="174"/>
      <x:c r="H266" s="174"/>
      <x:c r="I266" s="174"/>
      <x:c r="J266" s="177"/>
      <x:c r="K266" s="174"/>
      <x:c r="L266" s="174"/>
      <x:c r="M266" s="174"/>
    </x:row>
    <x:row r="267">
      <x:c r="A267" s="174"/>
      <x:c r="B267" s="174" t="str">
        <x:f>IF(A267="","",IFERROR(INDEX('Master Evidence'!$L$4:$L$1459,MATCH(A267,'Master Evidence'!$A$4:$A$1459,0)),""))</x:f>
      </x:c>
      <x:c r="C267" s="174"/>
      <x:c r="D267" s="174"/>
      <x:c r="E267" s="174"/>
      <x:c r="F267" s="174"/>
      <x:c r="G267" s="174"/>
      <x:c r="H267" s="174"/>
      <x:c r="I267" s="174"/>
      <x:c r="J267" s="177"/>
      <x:c r="K267" s="174"/>
      <x:c r="L267" s="174"/>
      <x:c r="M267" s="174"/>
    </x:row>
    <x:row r="268">
      <x:c r="A268" s="174"/>
      <x:c r="B268" s="174" t="str">
        <x:f>IF(A268="","",IFERROR(INDEX('Master Evidence'!$L$4:$L$1459,MATCH(A268,'Master Evidence'!$A$4:$A$1459,0)),""))</x:f>
      </x:c>
      <x:c r="C268" s="174"/>
      <x:c r="D268" s="174"/>
      <x:c r="E268" s="174"/>
      <x:c r="F268" s="174"/>
      <x:c r="G268" s="174"/>
      <x:c r="H268" s="174"/>
      <x:c r="I268" s="174"/>
      <x:c r="J268" s="177"/>
      <x:c r="K268" s="174"/>
      <x:c r="L268" s="174"/>
      <x:c r="M268" s="174"/>
    </x:row>
    <x:row r="269">
      <x:c r="A269" s="174"/>
      <x:c r="B269" s="174" t="str">
        <x:f>IF(A269="","",IFERROR(INDEX('Master Evidence'!$L$4:$L$1459,MATCH(A269,'Master Evidence'!$A$4:$A$1459,0)),""))</x:f>
      </x:c>
      <x:c r="C269" s="174"/>
      <x:c r="D269" s="174"/>
      <x:c r="E269" s="174"/>
      <x:c r="F269" s="174"/>
      <x:c r="G269" s="174"/>
      <x:c r="H269" s="174"/>
      <x:c r="I269" s="174"/>
      <x:c r="J269" s="177"/>
      <x:c r="K269" s="174"/>
      <x:c r="L269" s="174"/>
      <x:c r="M269" s="174"/>
    </x:row>
    <x:row r="270">
      <x:c r="A270" s="174"/>
      <x:c r="B270" s="174" t="str">
        <x:f>IF(A270="","",IFERROR(INDEX('Master Evidence'!$L$4:$L$1459,MATCH(A270,'Master Evidence'!$A$4:$A$1459,0)),""))</x:f>
      </x:c>
      <x:c r="C270" s="174"/>
      <x:c r="D270" s="174"/>
      <x:c r="E270" s="174"/>
      <x:c r="F270" s="174"/>
      <x:c r="G270" s="174"/>
      <x:c r="H270" s="174"/>
      <x:c r="I270" s="174"/>
      <x:c r="J270" s="177"/>
      <x:c r="K270" s="174"/>
      <x:c r="L270" s="174"/>
      <x:c r="M270" s="174"/>
    </x:row>
    <x:row r="271">
      <x:c r="A271" s="174"/>
      <x:c r="B271" s="174" t="str">
        <x:f>IF(A271="","",IFERROR(INDEX('Master Evidence'!$L$4:$L$1459,MATCH(A271,'Master Evidence'!$A$4:$A$1459,0)),""))</x:f>
      </x:c>
      <x:c r="C271" s="174"/>
      <x:c r="D271" s="174"/>
      <x:c r="E271" s="174"/>
      <x:c r="F271" s="174"/>
      <x:c r="G271" s="174"/>
      <x:c r="H271" s="174"/>
      <x:c r="I271" s="174"/>
      <x:c r="J271" s="177"/>
      <x:c r="K271" s="174"/>
      <x:c r="L271" s="174"/>
      <x:c r="M271" s="174"/>
    </x:row>
    <x:row r="272">
      <x:c r="A272" s="174"/>
      <x:c r="B272" s="174" t="str">
        <x:f>IF(A272="","",IFERROR(INDEX('Master Evidence'!$L$4:$L$1459,MATCH(A272,'Master Evidence'!$A$4:$A$1459,0)),""))</x:f>
      </x:c>
      <x:c r="C272" s="174"/>
      <x:c r="D272" s="174"/>
      <x:c r="E272" s="174"/>
      <x:c r="F272" s="174"/>
      <x:c r="G272" s="174"/>
      <x:c r="H272" s="174"/>
      <x:c r="I272" s="174"/>
      <x:c r="J272" s="177"/>
      <x:c r="K272" s="174"/>
      <x:c r="L272" s="174"/>
      <x:c r="M272" s="174"/>
    </x:row>
    <x:row r="273">
      <x:c r="A273" s="174"/>
      <x:c r="B273" s="174" t="str">
        <x:f>IF(A273="","",IFERROR(INDEX('Master Evidence'!$L$4:$L$1459,MATCH(A273,'Master Evidence'!$A$4:$A$1459,0)),""))</x:f>
      </x:c>
      <x:c r="C273" s="174"/>
      <x:c r="D273" s="174"/>
      <x:c r="E273" s="174"/>
      <x:c r="F273" s="174"/>
      <x:c r="G273" s="174"/>
      <x:c r="H273" s="174"/>
      <x:c r="I273" s="174"/>
      <x:c r="J273" s="177"/>
      <x:c r="K273" s="174"/>
      <x:c r="L273" s="174"/>
      <x:c r="M273" s="174"/>
    </x:row>
    <x:row r="274">
      <x:c r="A274" s="174"/>
      <x:c r="B274" s="174" t="str">
        <x:f>IF(A274="","",IFERROR(INDEX('Master Evidence'!$L$4:$L$1459,MATCH(A274,'Master Evidence'!$A$4:$A$1459,0)),""))</x:f>
      </x:c>
      <x:c r="C274" s="174"/>
      <x:c r="D274" s="174"/>
      <x:c r="E274" s="174"/>
      <x:c r="F274" s="174"/>
      <x:c r="G274" s="174"/>
      <x:c r="H274" s="174"/>
      <x:c r="I274" s="174"/>
      <x:c r="J274" s="177"/>
      <x:c r="K274" s="174"/>
      <x:c r="L274" s="174"/>
      <x:c r="M274" s="174"/>
    </x:row>
    <x:row r="275">
      <x:c r="A275" s="174"/>
      <x:c r="B275" s="174" t="str">
        <x:f>IF(A275="","",IFERROR(INDEX('Master Evidence'!$L$4:$L$1459,MATCH(A275,'Master Evidence'!$A$4:$A$1459,0)),""))</x:f>
      </x:c>
      <x:c r="C275" s="174"/>
      <x:c r="D275" s="174"/>
      <x:c r="E275" s="174"/>
      <x:c r="F275" s="174"/>
      <x:c r="G275" s="174"/>
      <x:c r="H275" s="174"/>
      <x:c r="I275" s="174"/>
      <x:c r="J275" s="177"/>
      <x:c r="K275" s="174"/>
      <x:c r="L275" s="174"/>
      <x:c r="M275" s="174"/>
    </x:row>
    <x:row r="276">
      <x:c r="A276" s="174"/>
      <x:c r="B276" s="174" t="str">
        <x:f>IF(A276="","",IFERROR(INDEX('Master Evidence'!$L$4:$L$1459,MATCH(A276,'Master Evidence'!$A$4:$A$1459,0)),""))</x:f>
      </x:c>
      <x:c r="C276" s="174"/>
      <x:c r="D276" s="174"/>
      <x:c r="E276" s="174"/>
      <x:c r="F276" s="174"/>
      <x:c r="G276" s="174"/>
      <x:c r="H276" s="174"/>
      <x:c r="I276" s="174"/>
      <x:c r="J276" s="177"/>
      <x:c r="K276" s="174"/>
      <x:c r="L276" s="174"/>
      <x:c r="M276" s="174"/>
    </x:row>
    <x:row r="277">
      <x:c r="A277" s="174"/>
      <x:c r="B277" s="174" t="str">
        <x:f>IF(A277="","",IFERROR(INDEX('Master Evidence'!$L$4:$L$1459,MATCH(A277,'Master Evidence'!$A$4:$A$1459,0)),""))</x:f>
      </x:c>
      <x:c r="C277" s="174"/>
      <x:c r="D277" s="174"/>
      <x:c r="E277" s="174"/>
      <x:c r="F277" s="174"/>
      <x:c r="G277" s="174"/>
      <x:c r="H277" s="174"/>
      <x:c r="I277" s="174"/>
      <x:c r="J277" s="177"/>
      <x:c r="K277" s="174"/>
      <x:c r="L277" s="174"/>
      <x:c r="M277" s="174"/>
    </x:row>
    <x:row r="278">
      <x:c r="A278" s="174"/>
      <x:c r="B278" s="174" t="str">
        <x:f>IF(A278="","",IFERROR(INDEX('Master Evidence'!$L$4:$L$1459,MATCH(A278,'Master Evidence'!$A$4:$A$1459,0)),""))</x:f>
      </x:c>
      <x:c r="C278" s="174"/>
      <x:c r="D278" s="174"/>
      <x:c r="E278" s="174"/>
      <x:c r="F278" s="174"/>
      <x:c r="G278" s="174"/>
      <x:c r="H278" s="174"/>
      <x:c r="I278" s="174"/>
      <x:c r="J278" s="177"/>
      <x:c r="K278" s="174"/>
      <x:c r="L278" s="174"/>
      <x:c r="M278" s="174"/>
    </x:row>
    <x:row r="279">
      <x:c r="A279" s="174"/>
      <x:c r="B279" s="174" t="str">
        <x:f>IF(A279="","",IFERROR(INDEX('Master Evidence'!$L$4:$L$1459,MATCH(A279,'Master Evidence'!$A$4:$A$1459,0)),""))</x:f>
      </x:c>
      <x:c r="C279" s="174"/>
      <x:c r="D279" s="174"/>
      <x:c r="E279" s="174"/>
      <x:c r="F279" s="174"/>
      <x:c r="G279" s="174"/>
      <x:c r="H279" s="174"/>
      <x:c r="I279" s="174"/>
      <x:c r="J279" s="177"/>
      <x:c r="K279" s="174"/>
      <x:c r="L279" s="174"/>
      <x:c r="M279" s="174"/>
    </x:row>
    <x:row r="280">
      <x:c r="A280" s="174"/>
      <x:c r="B280" s="174" t="str">
        <x:f>IF(A280="","",IFERROR(INDEX('Master Evidence'!$L$4:$L$1459,MATCH(A280,'Master Evidence'!$A$4:$A$1459,0)),""))</x:f>
      </x:c>
      <x:c r="C280" s="174"/>
      <x:c r="D280" s="174"/>
      <x:c r="E280" s="174"/>
      <x:c r="F280" s="174"/>
      <x:c r="G280" s="174"/>
      <x:c r="H280" s="174"/>
      <x:c r="I280" s="174"/>
      <x:c r="J280" s="177"/>
      <x:c r="K280" s="174"/>
      <x:c r="L280" s="174"/>
      <x:c r="M280" s="174"/>
    </x:row>
    <x:row r="281">
      <x:c r="A281" s="174"/>
      <x:c r="B281" s="174" t="str">
        <x:f>IF(A281="","",IFERROR(INDEX('Master Evidence'!$L$4:$L$1459,MATCH(A281,'Master Evidence'!$A$4:$A$1459,0)),""))</x:f>
      </x:c>
      <x:c r="C281" s="174"/>
      <x:c r="D281" s="174"/>
      <x:c r="E281" s="174"/>
      <x:c r="F281" s="174"/>
      <x:c r="G281" s="174"/>
      <x:c r="H281" s="174"/>
      <x:c r="I281" s="174"/>
      <x:c r="J281" s="177"/>
      <x:c r="K281" s="174"/>
      <x:c r="L281" s="174"/>
      <x:c r="M281" s="174"/>
    </x:row>
    <x:row r="282">
      <x:c r="A282" s="174"/>
      <x:c r="B282" s="174" t="str">
        <x:f>IF(A282="","",IFERROR(INDEX('Master Evidence'!$L$4:$L$1459,MATCH(A282,'Master Evidence'!$A$4:$A$1459,0)),""))</x:f>
      </x:c>
      <x:c r="C282" s="174"/>
      <x:c r="D282" s="174"/>
      <x:c r="E282" s="174"/>
      <x:c r="F282" s="174"/>
      <x:c r="G282" s="174"/>
      <x:c r="H282" s="174"/>
      <x:c r="I282" s="174"/>
      <x:c r="J282" s="177"/>
      <x:c r="K282" s="174"/>
      <x:c r="L282" s="174"/>
      <x:c r="M282" s="174"/>
    </x:row>
    <x:row r="283">
      <x:c r="A283" s="174"/>
      <x:c r="B283" s="174" t="str">
        <x:f>IF(A283="","",IFERROR(INDEX('Master Evidence'!$L$4:$L$1459,MATCH(A283,'Master Evidence'!$A$4:$A$1459,0)),""))</x:f>
      </x:c>
      <x:c r="C283" s="174"/>
      <x:c r="D283" s="174"/>
      <x:c r="E283" s="174"/>
      <x:c r="F283" s="174"/>
      <x:c r="G283" s="174"/>
      <x:c r="H283" s="174"/>
      <x:c r="I283" s="174"/>
      <x:c r="J283" s="177"/>
      <x:c r="K283" s="174"/>
      <x:c r="L283" s="174"/>
      <x:c r="M283" s="174"/>
    </x:row>
    <x:row r="284">
      <x:c r="A284" s="174"/>
      <x:c r="B284" s="174" t="str">
        <x:f>IF(A284="","",IFERROR(INDEX('Master Evidence'!$L$4:$L$1459,MATCH(A284,'Master Evidence'!$A$4:$A$1459,0)),""))</x:f>
      </x:c>
      <x:c r="C284" s="174"/>
      <x:c r="D284" s="174"/>
      <x:c r="E284" s="174"/>
      <x:c r="F284" s="174"/>
      <x:c r="G284" s="174"/>
      <x:c r="H284" s="174"/>
      <x:c r="I284" s="174"/>
      <x:c r="J284" s="177"/>
      <x:c r="K284" s="174"/>
      <x:c r="L284" s="174"/>
      <x:c r="M284" s="174"/>
    </x:row>
    <x:row r="285">
      <x:c r="A285" s="174"/>
      <x:c r="B285" s="174" t="str">
        <x:f>IF(A285="","",IFERROR(INDEX('Master Evidence'!$L$4:$L$1459,MATCH(A285,'Master Evidence'!$A$4:$A$1459,0)),""))</x:f>
      </x:c>
      <x:c r="C285" s="174"/>
      <x:c r="D285" s="174"/>
      <x:c r="E285" s="174"/>
      <x:c r="F285" s="174"/>
      <x:c r="G285" s="174"/>
      <x:c r="H285" s="174"/>
      <x:c r="I285" s="174"/>
      <x:c r="J285" s="177"/>
      <x:c r="K285" s="174"/>
      <x:c r="L285" s="174"/>
      <x:c r="M285" s="174"/>
    </x:row>
    <x:row r="286">
      <x:c r="A286" s="174"/>
      <x:c r="B286" s="174" t="str">
        <x:f>IF(A286="","",IFERROR(INDEX('Master Evidence'!$L$4:$L$1459,MATCH(A286,'Master Evidence'!$A$4:$A$1459,0)),""))</x:f>
      </x:c>
      <x:c r="C286" s="174"/>
      <x:c r="D286" s="174"/>
      <x:c r="E286" s="174"/>
      <x:c r="F286" s="174"/>
      <x:c r="G286" s="174"/>
      <x:c r="H286" s="174"/>
      <x:c r="I286" s="174"/>
      <x:c r="J286" s="177"/>
      <x:c r="K286" s="174"/>
      <x:c r="L286" s="174"/>
      <x:c r="M286" s="174"/>
    </x:row>
    <x:row r="287">
      <x:c r="A287" s="174"/>
      <x:c r="B287" s="174" t="str">
        <x:f>IF(A287="","",IFERROR(INDEX('Master Evidence'!$L$4:$L$1459,MATCH(A287,'Master Evidence'!$A$4:$A$1459,0)),""))</x:f>
      </x:c>
      <x:c r="C287" s="174"/>
      <x:c r="D287" s="174"/>
      <x:c r="E287" s="174"/>
      <x:c r="F287" s="174"/>
      <x:c r="G287" s="174"/>
      <x:c r="H287" s="174"/>
      <x:c r="I287" s="174"/>
      <x:c r="J287" s="177"/>
      <x:c r="K287" s="174"/>
      <x:c r="L287" s="174"/>
      <x:c r="M287" s="174"/>
    </x:row>
    <x:row r="288">
      <x:c r="A288" s="174"/>
      <x:c r="B288" s="174" t="str">
        <x:f>IF(A288="","",IFERROR(INDEX('Master Evidence'!$L$4:$L$1459,MATCH(A288,'Master Evidence'!$A$4:$A$1459,0)),""))</x:f>
      </x:c>
      <x:c r="C288" s="174"/>
      <x:c r="D288" s="174"/>
      <x:c r="E288" s="174"/>
      <x:c r="F288" s="174"/>
      <x:c r="G288" s="174"/>
      <x:c r="H288" s="174"/>
      <x:c r="I288" s="174"/>
      <x:c r="J288" s="177"/>
      <x:c r="K288" s="174"/>
      <x:c r="L288" s="174"/>
      <x:c r="M288" s="174"/>
    </x:row>
    <x:row r="289">
      <x:c r="A289" s="174"/>
      <x:c r="B289" s="174" t="str">
        <x:f>IF(A289="","",IFERROR(INDEX('Master Evidence'!$L$4:$L$1459,MATCH(A289,'Master Evidence'!$A$4:$A$1459,0)),""))</x:f>
      </x:c>
      <x:c r="C289" s="174"/>
      <x:c r="D289" s="174"/>
      <x:c r="E289" s="174"/>
      <x:c r="F289" s="174"/>
      <x:c r="G289" s="174"/>
      <x:c r="H289" s="174"/>
      <x:c r="I289" s="174"/>
      <x:c r="J289" s="177"/>
      <x:c r="K289" s="174"/>
      <x:c r="L289" s="174"/>
      <x:c r="M289" s="174"/>
    </x:row>
    <x:row r="290">
      <x:c r="A290" s="174"/>
      <x:c r="B290" s="174" t="str">
        <x:f>IF(A290="","",IFERROR(INDEX('Master Evidence'!$L$4:$L$1459,MATCH(A290,'Master Evidence'!$A$4:$A$1459,0)),""))</x:f>
      </x:c>
      <x:c r="C290" s="174"/>
      <x:c r="D290" s="174"/>
      <x:c r="E290" s="174"/>
      <x:c r="F290" s="174"/>
      <x:c r="G290" s="174"/>
      <x:c r="H290" s="174"/>
      <x:c r="I290" s="174"/>
      <x:c r="J290" s="177"/>
      <x:c r="K290" s="174"/>
      <x:c r="L290" s="174"/>
      <x:c r="M290" s="174"/>
    </x:row>
    <x:row r="291">
      <x:c r="A291" s="174"/>
      <x:c r="B291" s="174" t="str">
        <x:f>IF(A291="","",IFERROR(INDEX('Master Evidence'!$L$4:$L$1459,MATCH(A291,'Master Evidence'!$A$4:$A$1459,0)),""))</x:f>
      </x:c>
      <x:c r="C291" s="174"/>
      <x:c r="D291" s="174"/>
      <x:c r="E291" s="174"/>
      <x:c r="F291" s="174"/>
      <x:c r="G291" s="174"/>
      <x:c r="H291" s="174"/>
      <x:c r="I291" s="174"/>
      <x:c r="J291" s="177"/>
      <x:c r="K291" s="174"/>
      <x:c r="L291" s="174"/>
      <x:c r="M291" s="174"/>
    </x:row>
    <x:row r="292">
      <x:c r="A292" s="174"/>
      <x:c r="B292" s="174" t="str">
        <x:f>IF(A292="","",IFERROR(INDEX('Master Evidence'!$L$4:$L$1459,MATCH(A292,'Master Evidence'!$A$4:$A$1459,0)),""))</x:f>
      </x:c>
      <x:c r="C292" s="174"/>
      <x:c r="D292" s="174"/>
      <x:c r="E292" s="174"/>
      <x:c r="F292" s="174"/>
      <x:c r="G292" s="174"/>
      <x:c r="H292" s="174"/>
      <x:c r="I292" s="174"/>
      <x:c r="J292" s="177"/>
      <x:c r="K292" s="174"/>
      <x:c r="L292" s="174"/>
      <x:c r="M292" s="174"/>
    </x:row>
    <x:row r="293">
      <x:c r="A293" s="174"/>
      <x:c r="B293" s="174" t="str">
        <x:f>IF(A293="","",IFERROR(INDEX('Master Evidence'!$L$4:$L$1459,MATCH(A293,'Master Evidence'!$A$4:$A$1459,0)),""))</x:f>
      </x:c>
      <x:c r="C293" s="174"/>
      <x:c r="D293" s="174"/>
      <x:c r="E293" s="174"/>
      <x:c r="F293" s="174"/>
      <x:c r="G293" s="174"/>
      <x:c r="H293" s="174"/>
      <x:c r="I293" s="174"/>
      <x:c r="J293" s="177"/>
      <x:c r="K293" s="174"/>
      <x:c r="L293" s="174"/>
      <x:c r="M293" s="174"/>
    </x:row>
    <x:row r="294">
      <x:c r="A294" s="174"/>
      <x:c r="B294" s="174" t="str">
        <x:f>IF(A294="","",IFERROR(INDEX('Master Evidence'!$L$4:$L$1459,MATCH(A294,'Master Evidence'!$A$4:$A$1459,0)),""))</x:f>
      </x:c>
      <x:c r="C294" s="174"/>
      <x:c r="D294" s="174"/>
      <x:c r="E294" s="174"/>
      <x:c r="F294" s="174"/>
      <x:c r="G294" s="174"/>
      <x:c r="H294" s="174"/>
      <x:c r="I294" s="174"/>
      <x:c r="J294" s="177"/>
      <x:c r="K294" s="174"/>
      <x:c r="L294" s="174"/>
      <x:c r="M294" s="174"/>
    </x:row>
    <x:row r="295">
      <x:c r="A295" s="174"/>
      <x:c r="B295" s="174" t="str">
        <x:f>IF(A295="","",IFERROR(INDEX('Master Evidence'!$L$4:$L$1459,MATCH(A295,'Master Evidence'!$A$4:$A$1459,0)),""))</x:f>
      </x:c>
      <x:c r="C295" s="174"/>
      <x:c r="D295" s="174"/>
      <x:c r="E295" s="174"/>
      <x:c r="F295" s="174"/>
      <x:c r="G295" s="174"/>
      <x:c r="H295" s="174"/>
      <x:c r="I295" s="174"/>
      <x:c r="J295" s="177"/>
      <x:c r="K295" s="174"/>
      <x:c r="L295" s="174"/>
      <x:c r="M295" s="174"/>
    </x:row>
    <x:row r="296">
      <x:c r="A296" s="174"/>
      <x:c r="B296" s="174" t="str">
        <x:f>IF(A296="","",IFERROR(INDEX('Master Evidence'!$L$4:$L$1459,MATCH(A296,'Master Evidence'!$A$4:$A$1459,0)),""))</x:f>
      </x:c>
      <x:c r="C296" s="174"/>
      <x:c r="D296" s="174"/>
      <x:c r="E296" s="174"/>
      <x:c r="F296" s="174"/>
      <x:c r="G296" s="174"/>
      <x:c r="H296" s="174"/>
      <x:c r="I296" s="174"/>
      <x:c r="J296" s="177"/>
      <x:c r="K296" s="174"/>
      <x:c r="L296" s="174"/>
      <x:c r="M296" s="174"/>
    </x:row>
    <x:row r="297">
      <x:c r="A297" s="174"/>
      <x:c r="B297" s="174" t="str">
        <x:f>IF(A297="","",IFERROR(INDEX('Master Evidence'!$L$4:$L$1459,MATCH(A297,'Master Evidence'!$A$4:$A$1459,0)),""))</x:f>
      </x:c>
      <x:c r="C297" s="174"/>
      <x:c r="D297" s="174"/>
      <x:c r="E297" s="174"/>
      <x:c r="F297" s="174"/>
      <x:c r="G297" s="174"/>
      <x:c r="H297" s="174"/>
      <x:c r="I297" s="174"/>
      <x:c r="J297" s="177"/>
      <x:c r="K297" s="174"/>
      <x:c r="L297" s="174"/>
      <x:c r="M297" s="174"/>
    </x:row>
    <x:row r="298">
      <x:c r="A298" s="174"/>
      <x:c r="B298" s="174" t="str">
        <x:f>IF(A298="","",IFERROR(INDEX('Master Evidence'!$L$4:$L$1459,MATCH(A298,'Master Evidence'!$A$4:$A$1459,0)),""))</x:f>
      </x:c>
      <x:c r="C298" s="174"/>
      <x:c r="D298" s="174"/>
      <x:c r="E298" s="174"/>
      <x:c r="F298" s="174"/>
      <x:c r="G298" s="174"/>
      <x:c r="H298" s="174"/>
      <x:c r="I298" s="174"/>
      <x:c r="J298" s="177"/>
      <x:c r="K298" s="174"/>
      <x:c r="L298" s="174"/>
      <x:c r="M298" s="174"/>
    </x:row>
    <x:row r="299">
      <x:c r="A299" s="174"/>
      <x:c r="B299" s="174" t="str">
        <x:f>IF(A299="","",IFERROR(INDEX('Master Evidence'!$L$4:$L$1459,MATCH(A299,'Master Evidence'!$A$4:$A$1459,0)),""))</x:f>
      </x:c>
      <x:c r="C299" s="174"/>
      <x:c r="D299" s="174"/>
      <x:c r="E299" s="174"/>
      <x:c r="F299" s="174"/>
      <x:c r="G299" s="174"/>
      <x:c r="H299" s="174"/>
      <x:c r="I299" s="174"/>
      <x:c r="J299" s="177"/>
      <x:c r="K299" s="174"/>
      <x:c r="L299" s="174"/>
      <x:c r="M299" s="174"/>
    </x:row>
    <x:row r="300">
      <x:c r="A300" s="174"/>
      <x:c r="B300" s="174" t="str">
        <x:f>IF(A300="","",IFERROR(INDEX('Master Evidence'!$L$4:$L$1459,MATCH(A300,'Master Evidence'!$A$4:$A$1459,0)),""))</x:f>
      </x:c>
      <x:c r="C300" s="174"/>
      <x:c r="D300" s="174"/>
      <x:c r="E300" s="174"/>
      <x:c r="F300" s="174"/>
      <x:c r="G300" s="174"/>
      <x:c r="H300" s="174"/>
      <x:c r="I300" s="174"/>
      <x:c r="J300" s="177"/>
      <x:c r="K300" s="174"/>
      <x:c r="L300" s="174"/>
      <x:c r="M300" s="174"/>
    </x:row>
    <x:row r="301">
      <x:c r="A301" s="174"/>
      <x:c r="B301" s="174" t="str">
        <x:f>IF(A301="","",IFERROR(INDEX('Master Evidence'!$L$4:$L$1459,MATCH(A301,'Master Evidence'!$A$4:$A$1459,0)),""))</x:f>
      </x:c>
      <x:c r="C301" s="174"/>
      <x:c r="D301" s="174"/>
      <x:c r="E301" s="174"/>
      <x:c r="F301" s="174"/>
      <x:c r="G301" s="174"/>
      <x:c r="H301" s="174"/>
      <x:c r="I301" s="174"/>
      <x:c r="J301" s="177"/>
      <x:c r="K301" s="174"/>
      <x:c r="L301" s="174"/>
      <x:c r="M301" s="174"/>
    </x:row>
    <x:row r="302">
      <x:c r="A302" s="174"/>
      <x:c r="B302" s="174" t="str">
        <x:f>IF(A302="","",IFERROR(INDEX('Master Evidence'!$L$4:$L$1459,MATCH(A302,'Master Evidence'!$A$4:$A$1459,0)),""))</x:f>
      </x:c>
      <x:c r="C302" s="174"/>
      <x:c r="D302" s="174"/>
      <x:c r="E302" s="174"/>
      <x:c r="F302" s="174"/>
      <x:c r="G302" s="174"/>
      <x:c r="H302" s="174"/>
      <x:c r="I302" s="174"/>
      <x:c r="J302" s="177"/>
      <x:c r="K302" s="174"/>
      <x:c r="L302" s="174"/>
      <x:c r="M302" s="174"/>
    </x:row>
    <x:row r="303">
      <x:c r="A303" s="174"/>
      <x:c r="B303" s="174" t="str">
        <x:f>IF(A303="","",IFERROR(INDEX('Master Evidence'!$L$4:$L$1459,MATCH(A303,'Master Evidence'!$A$4:$A$1459,0)),""))</x:f>
      </x:c>
      <x:c r="C303" s="174"/>
      <x:c r="D303" s="174"/>
      <x:c r="E303" s="174"/>
      <x:c r="F303" s="174"/>
      <x:c r="G303" s="174"/>
      <x:c r="H303" s="174"/>
      <x:c r="I303" s="174"/>
      <x:c r="J303" s="177"/>
      <x:c r="K303" s="174"/>
      <x:c r="L303" s="174"/>
      <x:c r="M303" s="174"/>
    </x:row>
    <x:row r="304">
      <x:c r="A304" s="174"/>
      <x:c r="B304" s="174" t="str">
        <x:f>IF(A304="","",IFERROR(INDEX('Master Evidence'!$L$4:$L$1459,MATCH(A304,'Master Evidence'!$A$4:$A$1459,0)),""))</x:f>
      </x:c>
      <x:c r="C304" s="174"/>
      <x:c r="D304" s="174"/>
      <x:c r="E304" s="174"/>
      <x:c r="F304" s="174"/>
      <x:c r="G304" s="174"/>
      <x:c r="H304" s="174"/>
      <x:c r="I304" s="174"/>
      <x:c r="J304" s="177"/>
      <x:c r="K304" s="174"/>
      <x:c r="L304" s="174"/>
      <x:c r="M304" s="174"/>
    </x:row>
    <x:row r="305">
      <x:c r="A305" s="174"/>
      <x:c r="B305" s="174" t="str">
        <x:f>IF(A305="","",IFERROR(INDEX('Master Evidence'!$L$4:$L$1459,MATCH(A305,'Master Evidence'!$A$4:$A$1459,0)),""))</x:f>
      </x:c>
      <x:c r="C305" s="174"/>
      <x:c r="D305" s="174"/>
      <x:c r="E305" s="174"/>
      <x:c r="F305" s="174"/>
      <x:c r="G305" s="174"/>
      <x:c r="H305" s="174"/>
      <x:c r="I305" s="174"/>
      <x:c r="J305" s="177"/>
      <x:c r="K305" s="174"/>
      <x:c r="L305" s="174"/>
      <x:c r="M305" s="174"/>
    </x:row>
    <x:row r="306">
      <x:c r="A306" s="174"/>
      <x:c r="B306" s="174" t="str">
        <x:f>IF(A306="","",IFERROR(INDEX('Master Evidence'!$L$4:$L$1459,MATCH(A306,'Master Evidence'!$A$4:$A$1459,0)),""))</x:f>
      </x:c>
      <x:c r="C306" s="174"/>
      <x:c r="D306" s="174"/>
      <x:c r="E306" s="174"/>
      <x:c r="F306" s="174"/>
      <x:c r="G306" s="174"/>
      <x:c r="H306" s="174"/>
      <x:c r="I306" s="174"/>
      <x:c r="J306" s="177"/>
      <x:c r="K306" s="174"/>
      <x:c r="L306" s="174"/>
      <x:c r="M306" s="174"/>
    </x:row>
    <x:row r="307">
      <x:c r="A307" s="174"/>
      <x:c r="B307" s="174" t="str">
        <x:f>IF(A307="","",IFERROR(INDEX('Master Evidence'!$L$4:$L$1459,MATCH(A307,'Master Evidence'!$A$4:$A$1459,0)),""))</x:f>
      </x:c>
      <x:c r="C307" s="174"/>
      <x:c r="D307" s="174"/>
      <x:c r="E307" s="174"/>
      <x:c r="F307" s="174"/>
      <x:c r="G307" s="174"/>
      <x:c r="H307" s="174"/>
      <x:c r="I307" s="174"/>
      <x:c r="J307" s="177"/>
      <x:c r="K307" s="174"/>
      <x:c r="L307" s="174"/>
      <x:c r="M307" s="174"/>
    </x:row>
    <x:row r="308">
      <x:c r="A308" s="174"/>
      <x:c r="B308" s="174" t="str">
        <x:f>IF(A308="","",IFERROR(INDEX('Master Evidence'!$L$4:$L$1459,MATCH(A308,'Master Evidence'!$A$4:$A$1459,0)),""))</x:f>
      </x:c>
      <x:c r="C308" s="174"/>
      <x:c r="D308" s="174"/>
      <x:c r="E308" s="174"/>
      <x:c r="F308" s="174"/>
      <x:c r="G308" s="174"/>
      <x:c r="H308" s="174"/>
      <x:c r="I308" s="174"/>
      <x:c r="J308" s="177"/>
      <x:c r="K308" s="174"/>
      <x:c r="L308" s="174"/>
      <x:c r="M308" s="174"/>
    </x:row>
    <x:row r="309">
      <x:c r="A309" s="174"/>
      <x:c r="B309" s="174" t="str">
        <x:f>IF(A309="","",IFERROR(INDEX('Master Evidence'!$L$4:$L$1459,MATCH(A309,'Master Evidence'!$A$4:$A$1459,0)),""))</x:f>
      </x:c>
      <x:c r="C309" s="174"/>
      <x:c r="D309" s="174"/>
      <x:c r="E309" s="174"/>
      <x:c r="F309" s="174"/>
      <x:c r="G309" s="174"/>
      <x:c r="H309" s="174"/>
      <x:c r="I309" s="174"/>
      <x:c r="J309" s="177"/>
      <x:c r="K309" s="174"/>
      <x:c r="L309" s="174"/>
      <x:c r="M309" s="174"/>
    </x:row>
    <x:row r="310">
      <x:c r="A310" s="174"/>
      <x:c r="B310" s="174" t="str">
        <x:f>IF(A310="","",IFERROR(INDEX('Master Evidence'!$L$4:$L$1459,MATCH(A310,'Master Evidence'!$A$4:$A$1459,0)),""))</x:f>
      </x:c>
      <x:c r="C310" s="174"/>
      <x:c r="D310" s="174"/>
      <x:c r="E310" s="174"/>
      <x:c r="F310" s="174"/>
      <x:c r="G310" s="174"/>
      <x:c r="H310" s="174"/>
      <x:c r="I310" s="174"/>
      <x:c r="J310" s="177"/>
      <x:c r="K310" s="174"/>
      <x:c r="L310" s="174"/>
      <x:c r="M310" s="174"/>
    </x:row>
    <x:row r="311">
      <x:c r="A311" s="174"/>
      <x:c r="B311" s="174" t="str">
        <x:f>IF(A311="","",IFERROR(INDEX('Master Evidence'!$L$4:$L$1459,MATCH(A311,'Master Evidence'!$A$4:$A$1459,0)),""))</x:f>
      </x:c>
      <x:c r="C311" s="174"/>
      <x:c r="D311" s="174"/>
      <x:c r="E311" s="174"/>
      <x:c r="F311" s="174"/>
      <x:c r="G311" s="174"/>
      <x:c r="H311" s="174"/>
      <x:c r="I311" s="174"/>
      <x:c r="J311" s="177"/>
      <x:c r="K311" s="174"/>
      <x:c r="L311" s="174"/>
      <x:c r="M311" s="174"/>
    </x:row>
    <x:row r="312">
      <x:c r="A312" s="174"/>
      <x:c r="B312" s="174" t="str">
        <x:f>IF(A312="","",IFERROR(INDEX('Master Evidence'!$L$4:$L$1459,MATCH(A312,'Master Evidence'!$A$4:$A$1459,0)),""))</x:f>
      </x:c>
      <x:c r="C312" s="174"/>
      <x:c r="D312" s="174"/>
      <x:c r="E312" s="174"/>
      <x:c r="F312" s="174"/>
      <x:c r="G312" s="174"/>
      <x:c r="H312" s="174"/>
      <x:c r="I312" s="174"/>
      <x:c r="J312" s="177"/>
      <x:c r="K312" s="174"/>
      <x:c r="L312" s="174"/>
      <x:c r="M312" s="174"/>
    </x:row>
    <x:row r="313">
      <x:c r="A313" s="174"/>
      <x:c r="B313" s="174" t="str">
        <x:f>IF(A313="","",IFERROR(INDEX('Master Evidence'!$L$4:$L$1459,MATCH(A313,'Master Evidence'!$A$4:$A$1459,0)),""))</x:f>
      </x:c>
      <x:c r="C313" s="174"/>
      <x:c r="D313" s="174"/>
      <x:c r="E313" s="174"/>
      <x:c r="F313" s="174"/>
      <x:c r="G313" s="174"/>
      <x:c r="H313" s="174"/>
      <x:c r="I313" s="174"/>
      <x:c r="J313" s="177"/>
      <x:c r="K313" s="174"/>
      <x:c r="L313" s="174"/>
      <x:c r="M313" s="174"/>
    </x:row>
    <x:row r="314">
      <x:c r="A314" s="174"/>
      <x:c r="B314" s="174" t="str">
        <x:f>IF(A314="","",IFERROR(INDEX('Master Evidence'!$L$4:$L$1459,MATCH(A314,'Master Evidence'!$A$4:$A$1459,0)),""))</x:f>
      </x:c>
      <x:c r="C314" s="174"/>
      <x:c r="D314" s="174"/>
      <x:c r="E314" s="174"/>
      <x:c r="F314" s="174"/>
      <x:c r="G314" s="174"/>
      <x:c r="H314" s="174"/>
      <x:c r="I314" s="174"/>
      <x:c r="J314" s="177"/>
      <x:c r="K314" s="174"/>
      <x:c r="L314" s="174"/>
      <x:c r="M314" s="174"/>
    </x:row>
    <x:row r="315">
      <x:c r="A315" s="174"/>
      <x:c r="B315" s="174" t="str">
        <x:f>IF(A315="","",IFERROR(INDEX('Master Evidence'!$L$4:$L$1459,MATCH(A315,'Master Evidence'!$A$4:$A$1459,0)),""))</x:f>
      </x:c>
      <x:c r="C315" s="174"/>
      <x:c r="D315" s="174"/>
      <x:c r="E315" s="174"/>
      <x:c r="F315" s="174"/>
      <x:c r="G315" s="174"/>
      <x:c r="H315" s="174"/>
      <x:c r="I315" s="174"/>
      <x:c r="J315" s="177"/>
      <x:c r="K315" s="174"/>
      <x:c r="L315" s="174"/>
      <x:c r="M315" s="174"/>
    </x:row>
    <x:row r="316">
      <x:c r="A316" s="174"/>
      <x:c r="B316" s="174" t="str">
        <x:f>IF(A316="","",IFERROR(INDEX('Master Evidence'!$L$4:$L$1459,MATCH(A316,'Master Evidence'!$A$4:$A$1459,0)),""))</x:f>
      </x:c>
      <x:c r="C316" s="174"/>
      <x:c r="D316" s="174"/>
      <x:c r="E316" s="174"/>
      <x:c r="F316" s="174"/>
      <x:c r="G316" s="174"/>
      <x:c r="H316" s="174"/>
      <x:c r="I316" s="174"/>
      <x:c r="J316" s="177"/>
      <x:c r="K316" s="174"/>
      <x:c r="L316" s="174"/>
      <x:c r="M316" s="174"/>
    </x:row>
    <x:row r="317">
      <x:c r="A317" s="174"/>
      <x:c r="B317" s="174" t="str">
        <x:f>IF(A317="","",IFERROR(INDEX('Master Evidence'!$L$4:$L$1459,MATCH(A317,'Master Evidence'!$A$4:$A$1459,0)),""))</x:f>
      </x:c>
      <x:c r="C317" s="174"/>
      <x:c r="D317" s="174"/>
      <x:c r="E317" s="174"/>
      <x:c r="F317" s="174"/>
      <x:c r="G317" s="174"/>
      <x:c r="H317" s="174"/>
      <x:c r="I317" s="174"/>
      <x:c r="J317" s="177"/>
      <x:c r="K317" s="174"/>
      <x:c r="L317" s="174"/>
      <x:c r="M317" s="174"/>
    </x:row>
    <x:row r="318">
      <x:c r="A318" s="174"/>
      <x:c r="B318" s="174" t="str">
        <x:f>IF(A318="","",IFERROR(INDEX('Master Evidence'!$L$4:$L$1459,MATCH(A318,'Master Evidence'!$A$4:$A$1459,0)),""))</x:f>
      </x:c>
      <x:c r="C318" s="174"/>
      <x:c r="D318" s="174"/>
      <x:c r="E318" s="174"/>
      <x:c r="F318" s="174"/>
      <x:c r="G318" s="174"/>
      <x:c r="H318" s="174"/>
      <x:c r="I318" s="174"/>
      <x:c r="J318" s="177"/>
      <x:c r="K318" s="174"/>
      <x:c r="L318" s="174"/>
      <x:c r="M318" s="174"/>
    </x:row>
    <x:row r="319">
      <x:c r="A319" s="174"/>
      <x:c r="B319" s="174" t="str">
        <x:f>IF(A319="","",IFERROR(INDEX('Master Evidence'!$L$4:$L$1459,MATCH(A319,'Master Evidence'!$A$4:$A$1459,0)),""))</x:f>
      </x:c>
      <x:c r="C319" s="174"/>
      <x:c r="D319" s="174"/>
      <x:c r="E319" s="174"/>
      <x:c r="F319" s="174"/>
      <x:c r="G319" s="174"/>
      <x:c r="H319" s="174"/>
      <x:c r="I319" s="174"/>
      <x:c r="J319" s="177"/>
      <x:c r="K319" s="174"/>
      <x:c r="L319" s="174"/>
      <x:c r="M319" s="174"/>
    </x:row>
    <x:row r="320">
      <x:c r="A320" s="174"/>
      <x:c r="B320" s="174" t="str">
        <x:f>IF(A320="","",IFERROR(INDEX('Master Evidence'!$L$4:$L$1459,MATCH(A320,'Master Evidence'!$A$4:$A$1459,0)),""))</x:f>
      </x:c>
      <x:c r="C320" s="174"/>
      <x:c r="D320" s="174"/>
      <x:c r="E320" s="174"/>
      <x:c r="F320" s="174"/>
      <x:c r="G320" s="174"/>
      <x:c r="H320" s="174"/>
      <x:c r="I320" s="174"/>
      <x:c r="J320" s="177"/>
      <x:c r="K320" s="174"/>
      <x:c r="L320" s="174"/>
      <x:c r="M320" s="174"/>
    </x:row>
    <x:row r="321">
      <x:c r="A321" s="174"/>
      <x:c r="B321" s="174" t="str">
        <x:f>IF(A321="","",IFERROR(INDEX('Master Evidence'!$L$4:$L$1459,MATCH(A321,'Master Evidence'!$A$4:$A$1459,0)),""))</x:f>
      </x:c>
      <x:c r="C321" s="174"/>
      <x:c r="D321" s="174"/>
      <x:c r="E321" s="174"/>
      <x:c r="F321" s="174"/>
      <x:c r="G321" s="174"/>
      <x:c r="H321" s="174"/>
      <x:c r="I321" s="174"/>
      <x:c r="J321" s="177"/>
      <x:c r="K321" s="174"/>
      <x:c r="L321" s="174"/>
      <x:c r="M321" s="174"/>
    </x:row>
    <x:row r="322">
      <x:c r="A322" s="174"/>
      <x:c r="B322" s="174" t="str">
        <x:f>IF(A322="","",IFERROR(INDEX('Master Evidence'!$L$4:$L$1459,MATCH(A322,'Master Evidence'!$A$4:$A$1459,0)),""))</x:f>
      </x:c>
      <x:c r="C322" s="174"/>
      <x:c r="D322" s="174"/>
      <x:c r="E322" s="174"/>
      <x:c r="F322" s="174"/>
      <x:c r="G322" s="174"/>
      <x:c r="H322" s="174"/>
      <x:c r="I322" s="174"/>
      <x:c r="J322" s="177"/>
      <x:c r="K322" s="174"/>
      <x:c r="L322" s="174"/>
      <x:c r="M322" s="174"/>
    </x:row>
    <x:row r="323">
      <x:c r="A323" s="174"/>
      <x:c r="B323" s="174" t="str">
        <x:f>IF(A323="","",IFERROR(INDEX('Master Evidence'!$L$4:$L$1459,MATCH(A323,'Master Evidence'!$A$4:$A$1459,0)),""))</x:f>
      </x:c>
      <x:c r="C323" s="174"/>
      <x:c r="D323" s="174"/>
      <x:c r="E323" s="174"/>
      <x:c r="F323" s="174"/>
      <x:c r="G323" s="174"/>
      <x:c r="H323" s="174"/>
      <x:c r="I323" s="174"/>
      <x:c r="J323" s="177"/>
      <x:c r="K323" s="174"/>
      <x:c r="L323" s="174"/>
      <x:c r="M323" s="174"/>
    </x:row>
    <x:row r="324">
      <x:c r="A324" s="174"/>
      <x:c r="B324" s="174" t="str">
        <x:f>IF(A324="","",IFERROR(INDEX('Master Evidence'!$L$4:$L$1459,MATCH(A324,'Master Evidence'!$A$4:$A$1459,0)),""))</x:f>
      </x:c>
      <x:c r="C324" s="174"/>
      <x:c r="D324" s="174"/>
      <x:c r="E324" s="174"/>
      <x:c r="F324" s="174"/>
      <x:c r="G324" s="174"/>
      <x:c r="H324" s="174"/>
      <x:c r="I324" s="174"/>
      <x:c r="J324" s="177"/>
      <x:c r="K324" s="174"/>
      <x:c r="L324" s="174"/>
      <x:c r="M324" s="174"/>
    </x:row>
    <x:row r="325">
      <x:c r="A325" s="174"/>
      <x:c r="B325" s="174" t="str">
        <x:f>IF(A325="","",IFERROR(INDEX('Master Evidence'!$L$4:$L$1459,MATCH(A325,'Master Evidence'!$A$4:$A$1459,0)),""))</x:f>
      </x:c>
      <x:c r="C325" s="174"/>
      <x:c r="D325" s="174"/>
      <x:c r="E325" s="174"/>
      <x:c r="F325" s="174"/>
      <x:c r="G325" s="174"/>
      <x:c r="H325" s="174"/>
      <x:c r="I325" s="174"/>
      <x:c r="J325" s="177"/>
      <x:c r="K325" s="174"/>
      <x:c r="L325" s="174"/>
      <x:c r="M325" s="174"/>
    </x:row>
    <x:row r="326">
      <x:c r="A326" s="174"/>
      <x:c r="B326" s="174" t="str">
        <x:f>IF(A326="","",IFERROR(INDEX('Master Evidence'!$L$4:$L$1459,MATCH(A326,'Master Evidence'!$A$4:$A$1459,0)),""))</x:f>
      </x:c>
      <x:c r="C326" s="174"/>
      <x:c r="D326" s="174"/>
      <x:c r="E326" s="174"/>
      <x:c r="F326" s="174"/>
      <x:c r="G326" s="174"/>
      <x:c r="H326" s="174"/>
      <x:c r="I326" s="174"/>
      <x:c r="J326" s="177"/>
      <x:c r="K326" s="174"/>
      <x:c r="L326" s="174"/>
      <x:c r="M326" s="174"/>
    </x:row>
    <x:row r="327">
      <x:c r="A327" s="174"/>
      <x:c r="B327" s="174" t="str">
        <x:f>IF(A327="","",IFERROR(INDEX('Master Evidence'!$L$4:$L$1459,MATCH(A327,'Master Evidence'!$A$4:$A$1459,0)),""))</x:f>
      </x:c>
      <x:c r="C327" s="174"/>
      <x:c r="D327" s="174"/>
      <x:c r="E327" s="174"/>
      <x:c r="F327" s="174"/>
      <x:c r="G327" s="174"/>
      <x:c r="H327" s="174"/>
      <x:c r="I327" s="174"/>
      <x:c r="J327" s="177"/>
      <x:c r="K327" s="174"/>
      <x:c r="L327" s="174"/>
      <x:c r="M327" s="174"/>
    </x:row>
    <x:row r="328">
      <x:c r="A328" s="174"/>
      <x:c r="B328" s="174" t="str">
        <x:f>IF(A328="","",IFERROR(INDEX('Master Evidence'!$L$4:$L$1459,MATCH(A328,'Master Evidence'!$A$4:$A$1459,0)),""))</x:f>
      </x:c>
      <x:c r="C328" s="174"/>
      <x:c r="D328" s="174"/>
      <x:c r="E328" s="174"/>
      <x:c r="F328" s="174"/>
      <x:c r="G328" s="174"/>
      <x:c r="H328" s="174"/>
      <x:c r="I328" s="174"/>
      <x:c r="J328" s="177"/>
      <x:c r="K328" s="174"/>
      <x:c r="L328" s="174"/>
      <x:c r="M328" s="174"/>
    </x:row>
    <x:row r="329">
      <x:c r="A329" s="174"/>
      <x:c r="B329" s="174" t="str">
        <x:f>IF(A329="","",IFERROR(INDEX('Master Evidence'!$L$4:$L$1459,MATCH(A329,'Master Evidence'!$A$4:$A$1459,0)),""))</x:f>
      </x:c>
      <x:c r="C329" s="174"/>
      <x:c r="D329" s="174"/>
      <x:c r="E329" s="174"/>
      <x:c r="F329" s="174"/>
      <x:c r="G329" s="174"/>
      <x:c r="H329" s="174"/>
      <x:c r="I329" s="174"/>
      <x:c r="J329" s="177"/>
      <x:c r="K329" s="174"/>
      <x:c r="L329" s="174"/>
      <x:c r="M329" s="174"/>
    </x:row>
    <x:row r="330">
      <x:c r="A330" s="174"/>
      <x:c r="B330" s="174" t="str">
        <x:f>IF(A330="","",IFERROR(INDEX('Master Evidence'!$L$4:$L$1459,MATCH(A330,'Master Evidence'!$A$4:$A$1459,0)),""))</x:f>
      </x:c>
      <x:c r="C330" s="174"/>
      <x:c r="D330" s="174"/>
      <x:c r="E330" s="174"/>
      <x:c r="F330" s="174"/>
      <x:c r="G330" s="174"/>
      <x:c r="H330" s="174"/>
      <x:c r="I330" s="174"/>
      <x:c r="J330" s="177"/>
      <x:c r="K330" s="174"/>
      <x:c r="L330" s="174"/>
      <x:c r="M330" s="174"/>
    </x:row>
    <x:row r="331">
      <x:c r="A331" s="174"/>
      <x:c r="B331" s="174" t="str">
        <x:f>IF(A331="","",IFERROR(INDEX('Master Evidence'!$L$4:$L$1459,MATCH(A331,'Master Evidence'!$A$4:$A$1459,0)),""))</x:f>
      </x:c>
      <x:c r="C331" s="174"/>
      <x:c r="D331" s="174"/>
      <x:c r="E331" s="174"/>
      <x:c r="F331" s="174"/>
      <x:c r="G331" s="174"/>
      <x:c r="H331" s="174"/>
      <x:c r="I331" s="174"/>
      <x:c r="J331" s="177"/>
      <x:c r="K331" s="174"/>
      <x:c r="L331" s="174"/>
      <x:c r="M331" s="174"/>
    </x:row>
    <x:row r="332">
      <x:c r="A332" s="174"/>
      <x:c r="B332" s="174" t="str">
        <x:f>IF(A332="","",IFERROR(INDEX('Master Evidence'!$L$4:$L$1459,MATCH(A332,'Master Evidence'!$A$4:$A$1459,0)),""))</x:f>
      </x:c>
      <x:c r="C332" s="174"/>
      <x:c r="D332" s="174"/>
      <x:c r="E332" s="174"/>
      <x:c r="F332" s="174"/>
      <x:c r="G332" s="174"/>
      <x:c r="H332" s="174"/>
      <x:c r="I332" s="174"/>
      <x:c r="J332" s="177"/>
      <x:c r="K332" s="174"/>
      <x:c r="L332" s="174"/>
      <x:c r="M332" s="174"/>
    </x:row>
    <x:row r="333">
      <x:c r="A333" s="174"/>
      <x:c r="B333" s="174" t="str">
        <x:f>IF(A333="","",IFERROR(INDEX('Master Evidence'!$L$4:$L$1459,MATCH(A333,'Master Evidence'!$A$4:$A$1459,0)),""))</x:f>
      </x:c>
      <x:c r="C333" s="174"/>
      <x:c r="D333" s="174"/>
      <x:c r="E333" s="174"/>
      <x:c r="F333" s="174"/>
      <x:c r="G333" s="174"/>
      <x:c r="H333" s="174"/>
      <x:c r="I333" s="174"/>
      <x:c r="J333" s="177"/>
      <x:c r="K333" s="174"/>
      <x:c r="L333" s="174"/>
      <x:c r="M333" s="174"/>
    </x:row>
    <x:row r="334">
      <x:c r="A334" s="174"/>
      <x:c r="B334" s="174" t="str">
        <x:f>IF(A334="","",IFERROR(INDEX('Master Evidence'!$L$4:$L$1459,MATCH(A334,'Master Evidence'!$A$4:$A$1459,0)),""))</x:f>
      </x:c>
      <x:c r="C334" s="174"/>
      <x:c r="D334" s="174"/>
      <x:c r="E334" s="174"/>
      <x:c r="F334" s="174"/>
      <x:c r="G334" s="174"/>
      <x:c r="H334" s="174"/>
      <x:c r="I334" s="174"/>
      <x:c r="J334" s="177"/>
      <x:c r="K334" s="174"/>
      <x:c r="L334" s="174"/>
      <x:c r="M334" s="174"/>
    </x:row>
    <x:row r="335">
      <x:c r="A335" s="174"/>
      <x:c r="B335" s="174" t="str">
        <x:f>IF(A335="","",IFERROR(INDEX('Master Evidence'!$L$4:$L$1459,MATCH(A335,'Master Evidence'!$A$4:$A$1459,0)),""))</x:f>
      </x:c>
      <x:c r="C335" s="174"/>
      <x:c r="D335" s="174"/>
      <x:c r="E335" s="174"/>
      <x:c r="F335" s="174"/>
      <x:c r="G335" s="174"/>
      <x:c r="H335" s="174"/>
      <x:c r="I335" s="174"/>
      <x:c r="J335" s="177"/>
      <x:c r="K335" s="174"/>
      <x:c r="L335" s="174"/>
      <x:c r="M335" s="174"/>
    </x:row>
    <x:row r="336">
      <x:c r="A336" s="174"/>
      <x:c r="B336" s="174" t="str">
        <x:f>IF(A336="","",IFERROR(INDEX('Master Evidence'!$L$4:$L$1459,MATCH(A336,'Master Evidence'!$A$4:$A$1459,0)),""))</x:f>
      </x:c>
      <x:c r="C336" s="174"/>
      <x:c r="D336" s="174"/>
      <x:c r="E336" s="174"/>
      <x:c r="F336" s="174"/>
      <x:c r="G336" s="174"/>
      <x:c r="H336" s="174"/>
      <x:c r="I336" s="174"/>
      <x:c r="J336" s="177"/>
      <x:c r="K336" s="174"/>
      <x:c r="L336" s="174"/>
      <x:c r="M336" s="174"/>
    </x:row>
    <x:row r="337">
      <x:c r="A337" s="174"/>
      <x:c r="B337" s="174" t="str">
        <x:f>IF(A337="","",IFERROR(INDEX('Master Evidence'!$L$4:$L$1459,MATCH(A337,'Master Evidence'!$A$4:$A$1459,0)),""))</x:f>
      </x:c>
      <x:c r="C337" s="174"/>
      <x:c r="D337" s="174"/>
      <x:c r="E337" s="174"/>
      <x:c r="F337" s="174"/>
      <x:c r="G337" s="174"/>
      <x:c r="H337" s="174"/>
      <x:c r="I337" s="174"/>
      <x:c r="J337" s="177"/>
      <x:c r="K337" s="174"/>
      <x:c r="L337" s="174"/>
      <x:c r="M337" s="174"/>
    </x:row>
    <x:row r="338">
      <x:c r="A338" s="174"/>
      <x:c r="B338" s="174" t="str">
        <x:f>IF(A338="","",IFERROR(INDEX('Master Evidence'!$L$4:$L$1459,MATCH(A338,'Master Evidence'!$A$4:$A$1459,0)),""))</x:f>
      </x:c>
      <x:c r="C338" s="174"/>
      <x:c r="D338" s="174"/>
      <x:c r="E338" s="174"/>
      <x:c r="F338" s="174"/>
      <x:c r="G338" s="174"/>
      <x:c r="H338" s="174"/>
      <x:c r="I338" s="174"/>
      <x:c r="J338" s="177"/>
      <x:c r="K338" s="174"/>
      <x:c r="L338" s="174"/>
      <x:c r="M338" s="174"/>
    </x:row>
    <x:row r="339">
      <x:c r="A339" s="174"/>
      <x:c r="B339" s="174" t="str">
        <x:f>IF(A339="","",IFERROR(INDEX('Master Evidence'!$L$4:$L$1459,MATCH(A339,'Master Evidence'!$A$4:$A$1459,0)),""))</x:f>
      </x:c>
      <x:c r="C339" s="174"/>
      <x:c r="D339" s="174"/>
      <x:c r="E339" s="174"/>
      <x:c r="F339" s="174"/>
      <x:c r="G339" s="174"/>
      <x:c r="H339" s="174"/>
      <x:c r="I339" s="174"/>
      <x:c r="J339" s="177"/>
      <x:c r="K339" s="174"/>
      <x:c r="L339" s="174"/>
      <x:c r="M339" s="174"/>
    </x:row>
    <x:row r="340">
      <x:c r="A340" s="174"/>
      <x:c r="B340" s="174" t="str">
        <x:f>IF(A340="","",IFERROR(INDEX('Master Evidence'!$L$4:$L$1459,MATCH(A340,'Master Evidence'!$A$4:$A$1459,0)),""))</x:f>
      </x:c>
      <x:c r="C340" s="174"/>
      <x:c r="D340" s="174"/>
      <x:c r="E340" s="174"/>
      <x:c r="F340" s="174"/>
      <x:c r="G340" s="174"/>
      <x:c r="H340" s="174"/>
      <x:c r="I340" s="174"/>
      <x:c r="J340" s="177"/>
      <x:c r="K340" s="174"/>
      <x:c r="L340" s="174"/>
      <x:c r="M340" s="174"/>
    </x:row>
    <x:row r="341">
      <x:c r="A341" s="174"/>
      <x:c r="B341" s="174" t="str">
        <x:f>IF(A341="","",IFERROR(INDEX('Master Evidence'!$L$4:$L$1459,MATCH(A341,'Master Evidence'!$A$4:$A$1459,0)),""))</x:f>
      </x:c>
      <x:c r="C341" s="174"/>
      <x:c r="D341" s="174"/>
      <x:c r="E341" s="174"/>
      <x:c r="F341" s="174"/>
      <x:c r="G341" s="174"/>
      <x:c r="H341" s="174"/>
      <x:c r="I341" s="174"/>
      <x:c r="J341" s="177"/>
      <x:c r="K341" s="174"/>
      <x:c r="L341" s="174"/>
      <x:c r="M341" s="174"/>
    </x:row>
    <x:row r="342">
      <x:c r="A342" s="174"/>
      <x:c r="B342" s="174" t="str">
        <x:f>IF(A342="","",IFERROR(INDEX('Master Evidence'!$L$4:$L$1459,MATCH(A342,'Master Evidence'!$A$4:$A$1459,0)),""))</x:f>
      </x:c>
      <x:c r="C342" s="174"/>
      <x:c r="D342" s="174"/>
      <x:c r="E342" s="174"/>
      <x:c r="F342" s="174"/>
      <x:c r="G342" s="174"/>
      <x:c r="H342" s="174"/>
      <x:c r="I342" s="174"/>
      <x:c r="J342" s="177"/>
      <x:c r="K342" s="174"/>
      <x:c r="L342" s="174"/>
      <x:c r="M342" s="174"/>
    </x:row>
    <x:row r="343">
      <x:c r="A343" s="174"/>
      <x:c r="B343" s="174" t="str">
        <x:f>IF(A343="","",IFERROR(INDEX('Master Evidence'!$L$4:$L$1459,MATCH(A343,'Master Evidence'!$A$4:$A$1459,0)),""))</x:f>
      </x:c>
      <x:c r="C343" s="174"/>
      <x:c r="D343" s="174"/>
      <x:c r="E343" s="174"/>
      <x:c r="F343" s="174"/>
      <x:c r="G343" s="174"/>
      <x:c r="H343" s="174"/>
      <x:c r="I343" s="174"/>
      <x:c r="J343" s="177"/>
      <x:c r="K343" s="174"/>
      <x:c r="L343" s="174"/>
      <x:c r="M343" s="174"/>
    </x:row>
    <x:row r="344">
      <x:c r="A344" s="174"/>
      <x:c r="B344" s="174" t="str">
        <x:f>IF(A344="","",IFERROR(INDEX('Master Evidence'!$L$4:$L$1459,MATCH(A344,'Master Evidence'!$A$4:$A$1459,0)),""))</x:f>
      </x:c>
      <x:c r="C344" s="174"/>
      <x:c r="D344" s="174"/>
      <x:c r="E344" s="174"/>
      <x:c r="F344" s="174"/>
      <x:c r="G344" s="174"/>
      <x:c r="H344" s="174"/>
      <x:c r="I344" s="174"/>
      <x:c r="J344" s="177"/>
      <x:c r="K344" s="174"/>
      <x:c r="L344" s="174"/>
      <x:c r="M344" s="174"/>
    </x:row>
    <x:row r="345">
      <x:c r="A345" s="174"/>
      <x:c r="B345" s="174" t="str">
        <x:f>IF(A345="","",IFERROR(INDEX('Master Evidence'!$L$4:$L$1459,MATCH(A345,'Master Evidence'!$A$4:$A$1459,0)),""))</x:f>
      </x:c>
      <x:c r="C345" s="174"/>
      <x:c r="D345" s="174"/>
      <x:c r="E345" s="174"/>
      <x:c r="F345" s="174"/>
      <x:c r="G345" s="174"/>
      <x:c r="H345" s="174"/>
      <x:c r="I345" s="174"/>
      <x:c r="J345" s="177"/>
      <x:c r="K345" s="174"/>
      <x:c r="L345" s="174"/>
      <x:c r="M345" s="174"/>
    </x:row>
    <x:row r="346">
      <x:c r="A346" s="174"/>
      <x:c r="B346" s="174" t="str">
        <x:f>IF(A346="","",IFERROR(INDEX('Master Evidence'!$L$4:$L$1459,MATCH(A346,'Master Evidence'!$A$4:$A$1459,0)),""))</x:f>
      </x:c>
      <x:c r="C346" s="174"/>
      <x:c r="D346" s="174"/>
      <x:c r="E346" s="174"/>
      <x:c r="F346" s="174"/>
      <x:c r="G346" s="174"/>
      <x:c r="H346" s="174"/>
      <x:c r="I346" s="174"/>
      <x:c r="J346" s="177"/>
      <x:c r="K346" s="174"/>
      <x:c r="L346" s="174"/>
      <x:c r="M346" s="174"/>
    </x:row>
    <x:row r="347">
      <x:c r="A347" s="174"/>
      <x:c r="B347" s="174" t="str">
        <x:f>IF(A347="","",IFERROR(INDEX('Master Evidence'!$L$4:$L$1459,MATCH(A347,'Master Evidence'!$A$4:$A$1459,0)),""))</x:f>
      </x:c>
      <x:c r="C347" s="174"/>
      <x:c r="D347" s="174"/>
      <x:c r="E347" s="174"/>
      <x:c r="F347" s="174"/>
      <x:c r="G347" s="174"/>
      <x:c r="H347" s="174"/>
      <x:c r="I347" s="174"/>
      <x:c r="J347" s="177"/>
      <x:c r="K347" s="174"/>
      <x:c r="L347" s="174"/>
      <x:c r="M347" s="174"/>
    </x:row>
    <x:row r="348">
      <x:c r="A348" s="174"/>
      <x:c r="B348" s="174" t="str">
        <x:f>IF(A348="","",IFERROR(INDEX('Master Evidence'!$L$4:$L$1459,MATCH(A348,'Master Evidence'!$A$4:$A$1459,0)),""))</x:f>
      </x:c>
      <x:c r="C348" s="174"/>
      <x:c r="D348" s="174"/>
      <x:c r="E348" s="174"/>
      <x:c r="F348" s="174"/>
      <x:c r="G348" s="174"/>
      <x:c r="H348" s="174"/>
      <x:c r="I348" s="174"/>
      <x:c r="J348" s="177"/>
      <x:c r="K348" s="174"/>
      <x:c r="L348" s="174"/>
      <x:c r="M348" s="174"/>
    </x:row>
    <x:row r="349">
      <x:c r="A349" s="174"/>
      <x:c r="B349" s="174" t="str">
        <x:f>IF(A349="","",IFERROR(INDEX('Master Evidence'!$L$4:$L$1459,MATCH(A349,'Master Evidence'!$A$4:$A$1459,0)),""))</x:f>
      </x:c>
      <x:c r="C349" s="174"/>
      <x:c r="D349" s="174"/>
      <x:c r="E349" s="174"/>
      <x:c r="F349" s="174"/>
      <x:c r="G349" s="174"/>
      <x:c r="H349" s="174"/>
      <x:c r="I349" s="174"/>
      <x:c r="J349" s="177"/>
      <x:c r="K349" s="174"/>
      <x:c r="L349" s="174"/>
      <x:c r="M349" s="174"/>
    </x:row>
    <x:row r="350">
      <x:c r="A350" s="174"/>
      <x:c r="B350" s="174" t="str">
        <x:f>IF(A350="","",IFERROR(INDEX('Master Evidence'!$L$4:$L$1459,MATCH(A350,'Master Evidence'!$A$4:$A$1459,0)),""))</x:f>
      </x:c>
      <x:c r="C350" s="174"/>
      <x:c r="D350" s="174"/>
      <x:c r="E350" s="174"/>
      <x:c r="F350" s="174"/>
      <x:c r="G350" s="174"/>
      <x:c r="H350" s="174"/>
      <x:c r="I350" s="174"/>
      <x:c r="J350" s="177"/>
      <x:c r="K350" s="174"/>
      <x:c r="L350" s="174"/>
      <x:c r="M350" s="174"/>
    </x:row>
    <x:row r="351">
      <x:c r="A351" s="174"/>
      <x:c r="B351" s="174" t="str">
        <x:f>IF(A351="","",IFERROR(INDEX('Master Evidence'!$L$4:$L$1459,MATCH(A351,'Master Evidence'!$A$4:$A$1459,0)),""))</x:f>
      </x:c>
      <x:c r="C351" s="174"/>
      <x:c r="D351" s="174"/>
      <x:c r="E351" s="174"/>
      <x:c r="F351" s="174"/>
      <x:c r="G351" s="174"/>
      <x:c r="H351" s="174"/>
      <x:c r="I351" s="174"/>
      <x:c r="J351" s="177"/>
      <x:c r="K351" s="174"/>
      <x:c r="L351" s="174"/>
      <x:c r="M351" s="174"/>
    </x:row>
    <x:row r="352">
      <x:c r="A352" s="174"/>
      <x:c r="B352" s="174" t="str">
        <x:f>IF(A352="","",IFERROR(INDEX('Master Evidence'!$L$4:$L$1459,MATCH(A352,'Master Evidence'!$A$4:$A$1459,0)),""))</x:f>
      </x:c>
      <x:c r="C352" s="174"/>
      <x:c r="D352" s="174"/>
      <x:c r="E352" s="174"/>
      <x:c r="F352" s="174"/>
      <x:c r="G352" s="174"/>
      <x:c r="H352" s="174"/>
      <x:c r="I352" s="174"/>
      <x:c r="J352" s="177"/>
      <x:c r="K352" s="174"/>
      <x:c r="L352" s="174"/>
      <x:c r="M352" s="174"/>
    </x:row>
    <x:row r="353">
      <x:c r="A353" s="174"/>
      <x:c r="B353" s="174" t="str">
        <x:f>IF(A353="","",IFERROR(INDEX('Master Evidence'!$L$4:$L$1459,MATCH(A353,'Master Evidence'!$A$4:$A$1459,0)),""))</x:f>
      </x:c>
      <x:c r="C353" s="174"/>
      <x:c r="D353" s="174"/>
      <x:c r="E353" s="174"/>
      <x:c r="F353" s="174"/>
      <x:c r="G353" s="174"/>
      <x:c r="H353" s="174"/>
      <x:c r="I353" s="174"/>
      <x:c r="J353" s="177"/>
      <x:c r="K353" s="174"/>
      <x:c r="L353" s="174"/>
      <x:c r="M353" s="174"/>
    </x:row>
    <x:row r="354">
      <x:c r="A354" s="174"/>
      <x:c r="B354" s="174" t="str">
        <x:f>IF(A354="","",IFERROR(INDEX('Master Evidence'!$L$4:$L$1459,MATCH(A354,'Master Evidence'!$A$4:$A$1459,0)),""))</x:f>
      </x:c>
      <x:c r="C354" s="174"/>
      <x:c r="D354" s="174"/>
      <x:c r="E354" s="174"/>
      <x:c r="F354" s="174"/>
      <x:c r="G354" s="174"/>
      <x:c r="H354" s="174"/>
      <x:c r="I354" s="174"/>
      <x:c r="J354" s="177"/>
      <x:c r="K354" s="174"/>
      <x:c r="L354" s="174"/>
      <x:c r="M354" s="174"/>
    </x:row>
    <x:row r="355">
      <x:c r="A355" s="174"/>
      <x:c r="B355" s="174" t="str">
        <x:f>IF(A355="","",IFERROR(INDEX('Master Evidence'!$L$4:$L$1459,MATCH(A355,'Master Evidence'!$A$4:$A$1459,0)),""))</x:f>
      </x:c>
      <x:c r="C355" s="174"/>
      <x:c r="D355" s="174"/>
      <x:c r="E355" s="174"/>
      <x:c r="F355" s="174"/>
      <x:c r="G355" s="174"/>
      <x:c r="H355" s="174"/>
      <x:c r="I355" s="174"/>
      <x:c r="J355" s="177"/>
      <x:c r="K355" s="174"/>
      <x:c r="L355" s="174"/>
      <x:c r="M355" s="174"/>
    </x:row>
    <x:row r="356">
      <x:c r="A356" s="174"/>
      <x:c r="B356" s="174" t="str">
        <x:f>IF(A356="","",IFERROR(INDEX('Master Evidence'!$L$4:$L$1459,MATCH(A356,'Master Evidence'!$A$4:$A$1459,0)),""))</x:f>
      </x:c>
      <x:c r="C356" s="174"/>
      <x:c r="D356" s="174"/>
      <x:c r="E356" s="174"/>
      <x:c r="F356" s="174"/>
      <x:c r="G356" s="174"/>
      <x:c r="H356" s="174"/>
      <x:c r="I356" s="174"/>
      <x:c r="J356" s="177"/>
      <x:c r="K356" s="174"/>
      <x:c r="L356" s="174"/>
      <x:c r="M356" s="174"/>
    </x:row>
    <x:row r="357">
      <x:c r="A357" s="174"/>
      <x:c r="B357" s="174" t="str">
        <x:f>IF(A357="","",IFERROR(INDEX('Master Evidence'!$L$4:$L$1459,MATCH(A357,'Master Evidence'!$A$4:$A$1459,0)),""))</x:f>
      </x:c>
      <x:c r="C357" s="174"/>
      <x:c r="D357" s="174"/>
      <x:c r="E357" s="174"/>
      <x:c r="F357" s="174"/>
      <x:c r="G357" s="174"/>
      <x:c r="H357" s="174"/>
      <x:c r="I357" s="174"/>
      <x:c r="J357" s="177"/>
      <x:c r="K357" s="174"/>
      <x:c r="L357" s="174"/>
      <x:c r="M357" s="174"/>
    </x:row>
    <x:row r="358">
      <x:c r="A358" s="174"/>
      <x:c r="B358" s="174" t="str">
        <x:f>IF(A358="","",IFERROR(INDEX('Master Evidence'!$L$4:$L$1459,MATCH(A358,'Master Evidence'!$A$4:$A$1459,0)),""))</x:f>
      </x:c>
      <x:c r="C358" s="174"/>
      <x:c r="D358" s="174"/>
      <x:c r="E358" s="174"/>
      <x:c r="F358" s="174"/>
      <x:c r="G358" s="174"/>
      <x:c r="H358" s="174"/>
      <x:c r="I358" s="174"/>
      <x:c r="J358" s="177"/>
      <x:c r="K358" s="174"/>
      <x:c r="L358" s="174"/>
      <x:c r="M358" s="174"/>
    </x:row>
    <x:row r="359">
      <x:c r="A359" s="174"/>
      <x:c r="B359" s="174" t="str">
        <x:f>IF(A359="","",IFERROR(INDEX('Master Evidence'!$L$4:$L$1459,MATCH(A359,'Master Evidence'!$A$4:$A$1459,0)),""))</x:f>
      </x:c>
      <x:c r="C359" s="174"/>
      <x:c r="D359" s="174"/>
      <x:c r="E359" s="174"/>
      <x:c r="F359" s="174"/>
      <x:c r="G359" s="174"/>
      <x:c r="H359" s="174"/>
      <x:c r="I359" s="174"/>
      <x:c r="J359" s="177"/>
      <x:c r="K359" s="174"/>
      <x:c r="L359" s="174"/>
      <x:c r="M359" s="174"/>
    </x:row>
    <x:row r="360">
      <x:c r="A360" s="174"/>
      <x:c r="B360" s="174" t="str">
        <x:f>IF(A360="","",IFERROR(INDEX('Master Evidence'!$L$4:$L$1459,MATCH(A360,'Master Evidence'!$A$4:$A$1459,0)),""))</x:f>
      </x:c>
      <x:c r="C360" s="174"/>
      <x:c r="D360" s="174"/>
      <x:c r="E360" s="174"/>
      <x:c r="F360" s="174"/>
      <x:c r="G360" s="174"/>
      <x:c r="H360" s="174"/>
      <x:c r="I360" s="174"/>
      <x:c r="J360" s="177"/>
      <x:c r="K360" s="174"/>
      <x:c r="L360" s="174"/>
      <x:c r="M360" s="174"/>
    </x:row>
    <x:row r="361">
      <x:c r="A361" s="174"/>
      <x:c r="B361" s="174" t="str">
        <x:f>IF(A361="","",IFERROR(INDEX('Master Evidence'!$L$4:$L$1459,MATCH(A361,'Master Evidence'!$A$4:$A$1459,0)),""))</x:f>
      </x:c>
      <x:c r="C361" s="174"/>
      <x:c r="D361" s="174"/>
      <x:c r="E361" s="174"/>
      <x:c r="F361" s="174"/>
      <x:c r="G361" s="174"/>
      <x:c r="H361" s="174"/>
      <x:c r="I361" s="174"/>
      <x:c r="J361" s="177"/>
      <x:c r="K361" s="174"/>
      <x:c r="L361" s="174"/>
      <x:c r="M361" s="174"/>
    </x:row>
    <x:row r="362">
      <x:c r="A362" s="174"/>
      <x:c r="B362" s="174" t="str">
        <x:f>IF(A362="","",IFERROR(INDEX('Master Evidence'!$L$4:$L$1459,MATCH(A362,'Master Evidence'!$A$4:$A$1459,0)),""))</x:f>
      </x:c>
      <x:c r="C362" s="174"/>
      <x:c r="D362" s="174"/>
      <x:c r="E362" s="174"/>
      <x:c r="F362" s="174"/>
      <x:c r="G362" s="174"/>
      <x:c r="H362" s="174"/>
      <x:c r="I362" s="174"/>
      <x:c r="J362" s="177"/>
      <x:c r="K362" s="174"/>
      <x:c r="L362" s="174"/>
      <x:c r="M362" s="174"/>
    </x:row>
    <x:row r="363">
      <x:c r="A363" s="174"/>
      <x:c r="B363" s="174" t="str">
        <x:f>IF(A363="","",IFERROR(INDEX('Master Evidence'!$L$4:$L$1459,MATCH(A363,'Master Evidence'!$A$4:$A$1459,0)),""))</x:f>
      </x:c>
      <x:c r="C363" s="174"/>
      <x:c r="D363" s="174"/>
      <x:c r="E363" s="174"/>
      <x:c r="F363" s="174"/>
      <x:c r="G363" s="174"/>
      <x:c r="H363" s="174"/>
      <x:c r="I363" s="174"/>
      <x:c r="J363" s="177"/>
      <x:c r="K363" s="174"/>
      <x:c r="L363" s="174"/>
      <x:c r="M363" s="174"/>
    </x:row>
    <x:row r="364">
      <x:c r="A364" s="174"/>
      <x:c r="B364" s="174" t="str">
        <x:f>IF(A364="","",IFERROR(INDEX('Master Evidence'!$L$4:$L$1459,MATCH(A364,'Master Evidence'!$A$4:$A$1459,0)),""))</x:f>
      </x:c>
      <x:c r="C364" s="174"/>
      <x:c r="D364" s="174"/>
      <x:c r="E364" s="174"/>
      <x:c r="F364" s="174"/>
      <x:c r="G364" s="174"/>
      <x:c r="H364" s="174"/>
      <x:c r="I364" s="174"/>
      <x:c r="J364" s="177"/>
      <x:c r="K364" s="174"/>
      <x:c r="L364" s="174"/>
      <x:c r="M364" s="174"/>
    </x:row>
    <x:row r="365">
      <x:c r="A365" s="174"/>
      <x:c r="B365" s="174" t="str">
        <x:f>IF(A365="","",IFERROR(INDEX('Master Evidence'!$L$4:$L$1459,MATCH(A365,'Master Evidence'!$A$4:$A$1459,0)),""))</x:f>
      </x:c>
      <x:c r="C365" s="174"/>
      <x:c r="D365" s="174"/>
      <x:c r="E365" s="174"/>
      <x:c r="F365" s="174"/>
      <x:c r="G365" s="174"/>
      <x:c r="H365" s="174"/>
      <x:c r="I365" s="174"/>
      <x:c r="J365" s="177"/>
      <x:c r="K365" s="174"/>
      <x:c r="L365" s="174"/>
      <x:c r="M365" s="174"/>
    </x:row>
    <x:row r="366">
      <x:c r="A366" s="174"/>
      <x:c r="B366" s="174" t="str">
        <x:f>IF(A366="","",IFERROR(INDEX('Master Evidence'!$L$4:$L$1459,MATCH(A366,'Master Evidence'!$A$4:$A$1459,0)),""))</x:f>
      </x:c>
      <x:c r="C366" s="174"/>
      <x:c r="D366" s="174"/>
      <x:c r="E366" s="174"/>
      <x:c r="F366" s="174"/>
      <x:c r="G366" s="174"/>
      <x:c r="H366" s="174"/>
      <x:c r="I366" s="174"/>
      <x:c r="J366" s="177"/>
      <x:c r="K366" s="174"/>
      <x:c r="L366" s="174"/>
      <x:c r="M366" s="174"/>
    </x:row>
    <x:row r="367">
      <x:c r="A367" s="174"/>
      <x:c r="B367" s="174" t="str">
        <x:f>IF(A367="","",IFERROR(INDEX('Master Evidence'!$L$4:$L$1459,MATCH(A367,'Master Evidence'!$A$4:$A$1459,0)),""))</x:f>
      </x:c>
      <x:c r="C367" s="174"/>
      <x:c r="D367" s="174"/>
      <x:c r="E367" s="174"/>
      <x:c r="F367" s="174"/>
      <x:c r="G367" s="174"/>
      <x:c r="H367" s="174"/>
      <x:c r="I367" s="174"/>
      <x:c r="J367" s="177"/>
      <x:c r="K367" s="174"/>
      <x:c r="L367" s="174"/>
      <x:c r="M367" s="174"/>
    </x:row>
    <x:row r="368">
      <x:c r="A368" s="174"/>
      <x:c r="B368" s="174" t="str">
        <x:f>IF(A368="","",IFERROR(INDEX('Master Evidence'!$L$4:$L$1459,MATCH(A368,'Master Evidence'!$A$4:$A$1459,0)),""))</x:f>
      </x:c>
      <x:c r="C368" s="174"/>
      <x:c r="D368" s="174"/>
      <x:c r="E368" s="174"/>
      <x:c r="F368" s="174"/>
      <x:c r="G368" s="174"/>
      <x:c r="H368" s="174"/>
      <x:c r="I368" s="174"/>
      <x:c r="J368" s="177"/>
      <x:c r="K368" s="174"/>
      <x:c r="L368" s="174"/>
      <x:c r="M368" s="174"/>
    </x:row>
    <x:row r="369">
      <x:c r="A369" s="174"/>
      <x:c r="B369" s="174" t="str">
        <x:f>IF(A369="","",IFERROR(INDEX('Master Evidence'!$L$4:$L$1459,MATCH(A369,'Master Evidence'!$A$4:$A$1459,0)),""))</x:f>
      </x:c>
      <x:c r="C369" s="174"/>
      <x:c r="D369" s="174"/>
      <x:c r="E369" s="174"/>
      <x:c r="F369" s="174"/>
      <x:c r="G369" s="174"/>
      <x:c r="H369" s="174"/>
      <x:c r="I369" s="174"/>
      <x:c r="J369" s="177"/>
      <x:c r="K369" s="174"/>
      <x:c r="L369" s="174"/>
      <x:c r="M369" s="174"/>
    </x:row>
    <x:row r="370">
      <x:c r="A370" s="174"/>
      <x:c r="B370" s="174" t="str">
        <x:f>IF(A370="","",IFERROR(INDEX('Master Evidence'!$L$4:$L$1459,MATCH(A370,'Master Evidence'!$A$4:$A$1459,0)),""))</x:f>
      </x:c>
      <x:c r="C370" s="174"/>
      <x:c r="D370" s="174"/>
      <x:c r="E370" s="174"/>
      <x:c r="F370" s="174"/>
      <x:c r="G370" s="174"/>
      <x:c r="H370" s="174"/>
      <x:c r="I370" s="174"/>
      <x:c r="J370" s="177"/>
      <x:c r="K370" s="174"/>
      <x:c r="L370" s="174"/>
      <x:c r="M370" s="174"/>
    </x:row>
    <x:row r="371">
      <x:c r="A371" s="174"/>
      <x:c r="B371" s="174" t="str">
        <x:f>IF(A371="","",IFERROR(INDEX('Master Evidence'!$L$4:$L$1459,MATCH(A371,'Master Evidence'!$A$4:$A$1459,0)),""))</x:f>
      </x:c>
      <x:c r="C371" s="174"/>
      <x:c r="D371" s="174"/>
      <x:c r="E371" s="174"/>
      <x:c r="F371" s="174"/>
      <x:c r="G371" s="174"/>
      <x:c r="H371" s="174"/>
      <x:c r="I371" s="174"/>
      <x:c r="J371" s="177"/>
      <x:c r="K371" s="174"/>
      <x:c r="L371" s="174"/>
      <x:c r="M371" s="174"/>
    </x:row>
    <x:row r="372">
      <x:c r="A372" s="174"/>
      <x:c r="B372" s="174" t="str">
        <x:f>IF(A372="","",IFERROR(INDEX('Master Evidence'!$L$4:$L$1459,MATCH(A372,'Master Evidence'!$A$4:$A$1459,0)),""))</x:f>
      </x:c>
      <x:c r="C372" s="174"/>
      <x:c r="D372" s="174"/>
      <x:c r="E372" s="174"/>
      <x:c r="F372" s="174"/>
      <x:c r="G372" s="174"/>
      <x:c r="H372" s="174"/>
      <x:c r="I372" s="174"/>
      <x:c r="J372" s="177"/>
      <x:c r="K372" s="174"/>
      <x:c r="L372" s="174"/>
      <x:c r="M372" s="174"/>
    </x:row>
    <x:row r="373">
      <x:c r="A373" s="174"/>
      <x:c r="B373" s="174" t="str">
        <x:f>IF(A373="","",IFERROR(INDEX('Master Evidence'!$L$4:$L$1459,MATCH(A373,'Master Evidence'!$A$4:$A$1459,0)),""))</x:f>
      </x:c>
      <x:c r="C373" s="174"/>
      <x:c r="D373" s="174"/>
      <x:c r="E373" s="174"/>
      <x:c r="F373" s="174"/>
      <x:c r="G373" s="174"/>
      <x:c r="H373" s="174"/>
      <x:c r="I373" s="174"/>
      <x:c r="J373" s="177"/>
      <x:c r="K373" s="174"/>
      <x:c r="L373" s="174"/>
      <x:c r="M373" s="174"/>
    </x:row>
    <x:row r="374">
      <x:c r="A374" s="174"/>
      <x:c r="B374" s="174" t="str">
        <x:f>IF(A374="","",IFERROR(INDEX('Master Evidence'!$L$4:$L$1459,MATCH(A374,'Master Evidence'!$A$4:$A$1459,0)),""))</x:f>
      </x:c>
      <x:c r="C374" s="174"/>
      <x:c r="D374" s="174"/>
      <x:c r="E374" s="174"/>
      <x:c r="F374" s="174"/>
      <x:c r="G374" s="174"/>
      <x:c r="H374" s="174"/>
      <x:c r="I374" s="174"/>
      <x:c r="J374" s="177"/>
      <x:c r="K374" s="174"/>
      <x:c r="L374" s="174"/>
      <x:c r="M374" s="174"/>
    </x:row>
    <x:row r="375">
      <x:c r="A375" s="174"/>
      <x:c r="B375" s="174" t="str">
        <x:f>IF(A375="","",IFERROR(INDEX('Master Evidence'!$L$4:$L$1459,MATCH(A375,'Master Evidence'!$A$4:$A$1459,0)),""))</x:f>
      </x:c>
      <x:c r="C375" s="174"/>
      <x:c r="D375" s="174"/>
      <x:c r="E375" s="174"/>
      <x:c r="F375" s="174"/>
      <x:c r="G375" s="174"/>
      <x:c r="H375" s="174"/>
      <x:c r="I375" s="174"/>
      <x:c r="J375" s="177"/>
      <x:c r="K375" s="174"/>
      <x:c r="L375" s="174"/>
      <x:c r="M375" s="174"/>
    </x:row>
    <x:row r="376">
      <x:c r="A376" s="174"/>
      <x:c r="B376" s="174" t="str">
        <x:f>IF(A376="","",IFERROR(INDEX('Master Evidence'!$L$4:$L$1459,MATCH(A376,'Master Evidence'!$A$4:$A$1459,0)),""))</x:f>
      </x:c>
      <x:c r="C376" s="174"/>
      <x:c r="D376" s="174"/>
      <x:c r="E376" s="174"/>
      <x:c r="F376" s="174"/>
      <x:c r="G376" s="174"/>
      <x:c r="H376" s="174"/>
      <x:c r="I376" s="174"/>
      <x:c r="J376" s="177"/>
      <x:c r="K376" s="174"/>
      <x:c r="L376" s="174"/>
      <x:c r="M376" s="174"/>
    </x:row>
    <x:row r="377">
      <x:c r="A377" s="174"/>
      <x:c r="B377" s="174" t="str">
        <x:f>IF(A377="","",IFERROR(INDEX('Master Evidence'!$L$4:$L$1459,MATCH(A377,'Master Evidence'!$A$4:$A$1459,0)),""))</x:f>
      </x:c>
      <x:c r="C377" s="174"/>
      <x:c r="D377" s="174"/>
      <x:c r="E377" s="174"/>
      <x:c r="F377" s="174"/>
      <x:c r="G377" s="174"/>
      <x:c r="H377" s="174"/>
      <x:c r="I377" s="174"/>
      <x:c r="J377" s="177"/>
      <x:c r="K377" s="174"/>
      <x:c r="L377" s="174"/>
      <x:c r="M377" s="174"/>
    </x:row>
    <x:row r="378">
      <x:c r="A378" s="174"/>
      <x:c r="B378" s="174" t="str">
        <x:f>IF(A378="","",IFERROR(INDEX('Master Evidence'!$L$4:$L$1459,MATCH(A378,'Master Evidence'!$A$4:$A$1459,0)),""))</x:f>
      </x:c>
      <x:c r="C378" s="174"/>
      <x:c r="D378" s="174"/>
      <x:c r="E378" s="174"/>
      <x:c r="F378" s="174"/>
      <x:c r="G378" s="174"/>
      <x:c r="H378" s="174"/>
      <x:c r="I378" s="174"/>
      <x:c r="J378" s="177"/>
      <x:c r="K378" s="174"/>
      <x:c r="L378" s="174"/>
      <x:c r="M378" s="174"/>
    </x:row>
    <x:row r="379">
      <x:c r="A379" s="174"/>
      <x:c r="B379" s="174" t="str">
        <x:f>IF(A379="","",IFERROR(INDEX('Master Evidence'!$L$4:$L$1459,MATCH(A379,'Master Evidence'!$A$4:$A$1459,0)),""))</x:f>
      </x:c>
      <x:c r="C379" s="174"/>
      <x:c r="D379" s="174"/>
      <x:c r="E379" s="174"/>
      <x:c r="F379" s="174"/>
      <x:c r="G379" s="174"/>
      <x:c r="H379" s="174"/>
      <x:c r="I379" s="174"/>
      <x:c r="J379" s="177"/>
      <x:c r="K379" s="174"/>
      <x:c r="L379" s="174"/>
      <x:c r="M379" s="174"/>
    </x:row>
    <x:row r="380">
      <x:c r="A380" s="174"/>
      <x:c r="B380" s="174" t="str">
        <x:f>IF(A380="","",IFERROR(INDEX('Master Evidence'!$L$4:$L$1459,MATCH(A380,'Master Evidence'!$A$4:$A$1459,0)),""))</x:f>
      </x:c>
      <x:c r="C380" s="174"/>
      <x:c r="D380" s="174"/>
      <x:c r="E380" s="174"/>
      <x:c r="F380" s="174"/>
      <x:c r="G380" s="174"/>
      <x:c r="H380" s="174"/>
      <x:c r="I380" s="174"/>
      <x:c r="J380" s="177"/>
      <x:c r="K380" s="174"/>
      <x:c r="L380" s="174"/>
      <x:c r="M380" s="174"/>
    </x:row>
    <x:row r="381">
      <x:c r="A381" s="174"/>
      <x:c r="B381" s="174" t="str">
        <x:f>IF(A381="","",IFERROR(INDEX('Master Evidence'!$L$4:$L$1459,MATCH(A381,'Master Evidence'!$A$4:$A$1459,0)),""))</x:f>
      </x:c>
      <x:c r="C381" s="174"/>
      <x:c r="D381" s="174"/>
      <x:c r="E381" s="174"/>
      <x:c r="F381" s="174"/>
      <x:c r="G381" s="174"/>
      <x:c r="H381" s="174"/>
      <x:c r="I381" s="174"/>
      <x:c r="J381" s="177"/>
      <x:c r="K381" s="174"/>
      <x:c r="L381" s="174"/>
      <x:c r="M381" s="174"/>
    </x:row>
    <x:row r="382">
      <x:c r="A382" s="174"/>
      <x:c r="B382" s="174" t="str">
        <x:f>IF(A382="","",IFERROR(INDEX('Master Evidence'!$L$4:$L$1459,MATCH(A382,'Master Evidence'!$A$4:$A$1459,0)),""))</x:f>
      </x:c>
      <x:c r="C382" s="174"/>
      <x:c r="D382" s="174"/>
      <x:c r="E382" s="174"/>
      <x:c r="F382" s="174"/>
      <x:c r="G382" s="174"/>
      <x:c r="H382" s="174"/>
      <x:c r="I382" s="174"/>
      <x:c r="J382" s="177"/>
      <x:c r="K382" s="174"/>
      <x:c r="L382" s="174"/>
      <x:c r="M382" s="174"/>
    </x:row>
    <x:row r="383">
      <x:c r="A383" s="174"/>
      <x:c r="B383" s="174" t="str">
        <x:f>IF(A383="","",IFERROR(INDEX('Master Evidence'!$L$4:$L$1459,MATCH(A383,'Master Evidence'!$A$4:$A$1459,0)),""))</x:f>
      </x:c>
      <x:c r="C383" s="174"/>
      <x:c r="D383" s="174"/>
      <x:c r="E383" s="174"/>
      <x:c r="F383" s="174"/>
      <x:c r="G383" s="174"/>
      <x:c r="H383" s="174"/>
      <x:c r="I383" s="174"/>
      <x:c r="J383" s="177"/>
      <x:c r="K383" s="174"/>
      <x:c r="L383" s="174"/>
      <x:c r="M383" s="174"/>
    </x:row>
    <x:row r="384">
      <x:c r="A384" s="174"/>
      <x:c r="B384" s="174" t="str">
        <x:f>IF(A384="","",IFERROR(INDEX('Master Evidence'!$L$4:$L$1459,MATCH(A384,'Master Evidence'!$A$4:$A$1459,0)),""))</x:f>
      </x:c>
      <x:c r="C384" s="174"/>
      <x:c r="D384" s="174"/>
      <x:c r="E384" s="174"/>
      <x:c r="F384" s="174"/>
      <x:c r="G384" s="174"/>
      <x:c r="H384" s="174"/>
      <x:c r="I384" s="174"/>
      <x:c r="J384" s="177"/>
      <x:c r="K384" s="174"/>
      <x:c r="L384" s="174"/>
      <x:c r="M384" s="174"/>
    </x:row>
    <x:row r="385">
      <x:c r="A385" s="174"/>
      <x:c r="B385" s="174" t="str">
        <x:f>IF(A385="","",IFERROR(INDEX('Master Evidence'!$L$4:$L$1459,MATCH(A385,'Master Evidence'!$A$4:$A$1459,0)),""))</x:f>
      </x:c>
      <x:c r="C385" s="174"/>
      <x:c r="D385" s="174"/>
      <x:c r="E385" s="174"/>
      <x:c r="F385" s="174"/>
      <x:c r="G385" s="174"/>
      <x:c r="H385" s="174"/>
      <x:c r="I385" s="174"/>
      <x:c r="J385" s="177"/>
      <x:c r="K385" s="174"/>
      <x:c r="L385" s="174"/>
      <x:c r="M385" s="174"/>
    </x:row>
    <x:row r="386">
      <x:c r="A386" s="174"/>
      <x:c r="B386" s="174" t="str">
        <x:f>IF(A386="","",IFERROR(INDEX('Master Evidence'!$L$4:$L$1459,MATCH(A386,'Master Evidence'!$A$4:$A$1459,0)),""))</x:f>
      </x:c>
      <x:c r="C386" s="174"/>
      <x:c r="D386" s="174"/>
      <x:c r="E386" s="174"/>
      <x:c r="F386" s="174"/>
      <x:c r="G386" s="174"/>
      <x:c r="H386" s="174"/>
      <x:c r="I386" s="174"/>
      <x:c r="J386" s="177"/>
      <x:c r="K386" s="174"/>
      <x:c r="L386" s="174"/>
      <x:c r="M386" s="174"/>
    </x:row>
    <x:row r="387">
      <x:c r="A387" s="174"/>
      <x:c r="B387" s="174" t="str">
        <x:f>IF(A387="","",IFERROR(INDEX('Master Evidence'!$L$4:$L$1459,MATCH(A387,'Master Evidence'!$A$4:$A$1459,0)),""))</x:f>
      </x:c>
      <x:c r="C387" s="174"/>
      <x:c r="D387" s="174"/>
      <x:c r="E387" s="174"/>
      <x:c r="F387" s="174"/>
      <x:c r="G387" s="174"/>
      <x:c r="H387" s="174"/>
      <x:c r="I387" s="174"/>
      <x:c r="J387" s="177"/>
      <x:c r="K387" s="174"/>
      <x:c r="L387" s="174"/>
      <x:c r="M387" s="174"/>
    </x:row>
    <x:row r="388">
      <x:c r="A388" s="174"/>
      <x:c r="B388" s="174" t="str">
        <x:f>IF(A388="","",IFERROR(INDEX('Master Evidence'!$L$4:$L$1459,MATCH(A388,'Master Evidence'!$A$4:$A$1459,0)),""))</x:f>
      </x:c>
      <x:c r="C388" s="174"/>
      <x:c r="D388" s="174"/>
      <x:c r="E388" s="174"/>
      <x:c r="F388" s="174"/>
      <x:c r="G388" s="174"/>
      <x:c r="H388" s="174"/>
      <x:c r="I388" s="174"/>
      <x:c r="J388" s="177"/>
      <x:c r="K388" s="174"/>
      <x:c r="L388" s="174"/>
      <x:c r="M388" s="174"/>
    </x:row>
    <x:row r="389">
      <x:c r="A389" s="174"/>
      <x:c r="B389" s="174" t="str">
        <x:f>IF(A389="","",IFERROR(INDEX('Master Evidence'!$L$4:$L$1459,MATCH(A389,'Master Evidence'!$A$4:$A$1459,0)),""))</x:f>
      </x:c>
      <x:c r="C389" s="174"/>
      <x:c r="D389" s="174"/>
      <x:c r="E389" s="174"/>
      <x:c r="F389" s="174"/>
      <x:c r="G389" s="174"/>
      <x:c r="H389" s="174"/>
      <x:c r="I389" s="174"/>
      <x:c r="J389" s="177"/>
      <x:c r="K389" s="174"/>
      <x:c r="L389" s="174"/>
      <x:c r="M389" s="174"/>
    </x:row>
    <x:row r="390">
      <x:c r="A390" s="174"/>
      <x:c r="B390" s="174" t="str">
        <x:f>IF(A390="","",IFERROR(INDEX('Master Evidence'!$L$4:$L$1459,MATCH(A390,'Master Evidence'!$A$4:$A$1459,0)),""))</x:f>
      </x:c>
      <x:c r="C390" s="174"/>
      <x:c r="D390" s="174"/>
      <x:c r="E390" s="174"/>
      <x:c r="F390" s="174"/>
      <x:c r="G390" s="174"/>
      <x:c r="H390" s="174"/>
      <x:c r="I390" s="174"/>
      <x:c r="J390" s="177"/>
      <x:c r="K390" s="174"/>
      <x:c r="L390" s="174"/>
      <x:c r="M390" s="174"/>
    </x:row>
    <x:row r="391">
      <x:c r="A391" s="174"/>
      <x:c r="B391" s="174" t="str">
        <x:f>IF(A391="","",IFERROR(INDEX('Master Evidence'!$L$4:$L$1459,MATCH(A391,'Master Evidence'!$A$4:$A$1459,0)),""))</x:f>
      </x:c>
      <x:c r="C391" s="174"/>
      <x:c r="D391" s="174"/>
      <x:c r="E391" s="174"/>
      <x:c r="F391" s="174"/>
      <x:c r="G391" s="174"/>
      <x:c r="H391" s="174"/>
      <x:c r="I391" s="174"/>
      <x:c r="J391" s="177"/>
      <x:c r="K391" s="174"/>
      <x:c r="L391" s="174"/>
      <x:c r="M391" s="174"/>
    </x:row>
    <x:row r="392">
      <x:c r="A392" s="174"/>
      <x:c r="B392" s="174" t="str">
        <x:f>IF(A392="","",IFERROR(INDEX('Master Evidence'!$L$4:$L$1459,MATCH(A392,'Master Evidence'!$A$4:$A$1459,0)),""))</x:f>
      </x:c>
      <x:c r="C392" s="174"/>
      <x:c r="D392" s="174"/>
      <x:c r="E392" s="174"/>
      <x:c r="F392" s="174"/>
      <x:c r="G392" s="174"/>
      <x:c r="H392" s="174"/>
      <x:c r="I392" s="174"/>
      <x:c r="J392" s="177"/>
      <x:c r="K392" s="174"/>
      <x:c r="L392" s="174"/>
      <x:c r="M392" s="174"/>
    </x:row>
    <x:row r="393">
      <x:c r="A393" s="174"/>
      <x:c r="B393" s="174" t="str">
        <x:f>IF(A393="","",IFERROR(INDEX('Master Evidence'!$L$4:$L$1459,MATCH(A393,'Master Evidence'!$A$4:$A$1459,0)),""))</x:f>
      </x:c>
      <x:c r="C393" s="174"/>
      <x:c r="D393" s="174"/>
      <x:c r="E393" s="174"/>
      <x:c r="F393" s="174"/>
      <x:c r="G393" s="174"/>
      <x:c r="H393" s="174"/>
      <x:c r="I393" s="174"/>
      <x:c r="J393" s="177"/>
      <x:c r="K393" s="174"/>
      <x:c r="L393" s="174"/>
      <x:c r="M393" s="174"/>
    </x:row>
    <x:row r="394">
      <x:c r="A394" s="174"/>
      <x:c r="B394" s="174" t="str">
        <x:f>IF(A394="","",IFERROR(INDEX('Master Evidence'!$L$4:$L$1459,MATCH(A394,'Master Evidence'!$A$4:$A$1459,0)),""))</x:f>
      </x:c>
      <x:c r="C394" s="174"/>
      <x:c r="D394" s="174"/>
      <x:c r="E394" s="174"/>
      <x:c r="F394" s="174"/>
      <x:c r="G394" s="174"/>
      <x:c r="H394" s="174"/>
      <x:c r="I394" s="174"/>
      <x:c r="J394" s="177"/>
      <x:c r="K394" s="174"/>
      <x:c r="L394" s="174"/>
      <x:c r="M394" s="174"/>
    </x:row>
    <x:row r="395">
      <x:c r="A395" s="174"/>
      <x:c r="B395" s="174" t="str">
        <x:f>IF(A395="","",IFERROR(INDEX('Master Evidence'!$L$4:$L$1459,MATCH(A395,'Master Evidence'!$A$4:$A$1459,0)),""))</x:f>
      </x:c>
      <x:c r="C395" s="174"/>
      <x:c r="D395" s="174"/>
      <x:c r="E395" s="174"/>
      <x:c r="F395" s="174"/>
      <x:c r="G395" s="174"/>
      <x:c r="H395" s="174"/>
      <x:c r="I395" s="174"/>
      <x:c r="J395" s="177"/>
      <x:c r="K395" s="174"/>
      <x:c r="L395" s="174"/>
      <x:c r="M395" s="174"/>
    </x:row>
    <x:row r="396">
      <x:c r="A396" s="174"/>
      <x:c r="B396" s="174" t="str">
        <x:f>IF(A396="","",IFERROR(INDEX('Master Evidence'!$L$4:$L$1459,MATCH(A396,'Master Evidence'!$A$4:$A$1459,0)),""))</x:f>
      </x:c>
      <x:c r="C396" s="174"/>
      <x:c r="D396" s="174"/>
      <x:c r="E396" s="174"/>
      <x:c r="F396" s="174"/>
      <x:c r="G396" s="174"/>
      <x:c r="H396" s="174"/>
      <x:c r="I396" s="174"/>
      <x:c r="J396" s="177"/>
      <x:c r="K396" s="174"/>
      <x:c r="L396" s="174"/>
      <x:c r="M396" s="174"/>
    </x:row>
    <x:row r="397">
      <x:c r="A397" s="174"/>
      <x:c r="B397" s="174" t="str">
        <x:f>IF(A397="","",IFERROR(INDEX('Master Evidence'!$L$4:$L$1459,MATCH(A397,'Master Evidence'!$A$4:$A$1459,0)),""))</x:f>
      </x:c>
      <x:c r="C397" s="174"/>
      <x:c r="D397" s="174"/>
      <x:c r="E397" s="174"/>
      <x:c r="F397" s="174"/>
      <x:c r="G397" s="174"/>
      <x:c r="H397" s="174"/>
      <x:c r="I397" s="174"/>
      <x:c r="J397" s="177"/>
      <x:c r="K397" s="174"/>
      <x:c r="L397" s="174"/>
      <x:c r="M397" s="174"/>
    </x:row>
    <x:row r="398">
      <x:c r="A398" s="174"/>
      <x:c r="B398" s="174" t="str">
        <x:f>IF(A398="","",IFERROR(INDEX('Master Evidence'!$L$4:$L$1459,MATCH(A398,'Master Evidence'!$A$4:$A$1459,0)),""))</x:f>
      </x:c>
      <x:c r="C398" s="174"/>
      <x:c r="D398" s="174"/>
      <x:c r="E398" s="174"/>
      <x:c r="F398" s="174"/>
      <x:c r="G398" s="174"/>
      <x:c r="H398" s="174"/>
      <x:c r="I398" s="174"/>
      <x:c r="J398" s="177"/>
      <x:c r="K398" s="174"/>
      <x:c r="L398" s="174"/>
      <x:c r="M398" s="174"/>
    </x:row>
    <x:row r="399">
      <x:c r="A399" s="174"/>
      <x:c r="B399" s="174" t="str">
        <x:f>IF(A399="","",IFERROR(INDEX('Master Evidence'!$L$4:$L$1459,MATCH(A399,'Master Evidence'!$A$4:$A$1459,0)),""))</x:f>
      </x:c>
      <x:c r="C399" s="174"/>
      <x:c r="D399" s="174"/>
      <x:c r="E399" s="174"/>
      <x:c r="F399" s="174"/>
      <x:c r="G399" s="174"/>
      <x:c r="H399" s="174"/>
      <x:c r="I399" s="174"/>
      <x:c r="J399" s="177"/>
      <x:c r="K399" s="174"/>
      <x:c r="L399" s="174"/>
      <x:c r="M399" s="174"/>
    </x:row>
    <x:row r="400">
      <x:c r="A400" s="174"/>
      <x:c r="B400" s="174" t="str">
        <x:f>IF(A400="","",IFERROR(INDEX('Master Evidence'!$L$4:$L$1459,MATCH(A400,'Master Evidence'!$A$4:$A$1459,0)),""))</x:f>
      </x:c>
      <x:c r="C400" s="174"/>
      <x:c r="D400" s="174"/>
      <x:c r="E400" s="174"/>
      <x:c r="F400" s="174"/>
      <x:c r="G400" s="174"/>
      <x:c r="H400" s="174"/>
      <x:c r="I400" s="174"/>
      <x:c r="J400" s="177"/>
      <x:c r="K400" s="174"/>
      <x:c r="L400" s="174"/>
      <x:c r="M400" s="174"/>
    </x:row>
    <x:row r="401">
      <x:c r="A401" s="174"/>
      <x:c r="B401" s="174" t="str">
        <x:f>IF(A401="","",IFERROR(INDEX('Master Evidence'!$L$4:$L$1459,MATCH(A401,'Master Evidence'!$A$4:$A$1459,0)),""))</x:f>
      </x:c>
      <x:c r="C401" s="174"/>
      <x:c r="D401" s="174"/>
      <x:c r="E401" s="174"/>
      <x:c r="F401" s="174"/>
      <x:c r="G401" s="174"/>
      <x:c r="H401" s="174"/>
      <x:c r="I401" s="174"/>
      <x:c r="J401" s="177"/>
      <x:c r="K401" s="174"/>
      <x:c r="L401" s="174"/>
      <x:c r="M401" s="174"/>
    </x:row>
    <x:row r="402">
      <x:c r="A402" s="174"/>
      <x:c r="B402" s="174" t="str">
        <x:f>IF(A402="","",IFERROR(INDEX('Master Evidence'!$L$4:$L$1459,MATCH(A402,'Master Evidence'!$A$4:$A$1459,0)),""))</x:f>
      </x:c>
      <x:c r="C402" s="174"/>
      <x:c r="D402" s="174"/>
      <x:c r="E402" s="174"/>
      <x:c r="F402" s="174"/>
      <x:c r="G402" s="174"/>
      <x:c r="H402" s="174"/>
      <x:c r="I402" s="174"/>
      <x:c r="J402" s="177"/>
      <x:c r="K402" s="174"/>
      <x:c r="L402" s="174"/>
      <x:c r="M402" s="174"/>
    </x:row>
    <x:row r="403">
      <x:c r="A403" s="174"/>
      <x:c r="B403" s="174" t="str">
        <x:f>IF(A403="","",IFERROR(INDEX('Master Evidence'!$L$4:$L$1459,MATCH(A403,'Master Evidence'!$A$4:$A$1459,0)),""))</x:f>
      </x:c>
      <x:c r="C403" s="174"/>
      <x:c r="D403" s="174"/>
      <x:c r="E403" s="174"/>
      <x:c r="F403" s="174"/>
      <x:c r="G403" s="174"/>
      <x:c r="H403" s="174"/>
      <x:c r="I403" s="174"/>
      <x:c r="J403" s="177"/>
      <x:c r="K403" s="174"/>
      <x:c r="L403" s="174"/>
      <x:c r="M403" s="174"/>
    </x:row>
    <x:row r="404">
      <x:c r="A404" s="174"/>
      <x:c r="B404" s="174" t="str">
        <x:f>IF(A404="","",IFERROR(INDEX('Master Evidence'!$L$4:$L$1459,MATCH(A404,'Master Evidence'!$A$4:$A$1459,0)),""))</x:f>
      </x:c>
      <x:c r="C404" s="174"/>
      <x:c r="D404" s="174"/>
      <x:c r="E404" s="174"/>
      <x:c r="F404" s="174"/>
      <x:c r="G404" s="174"/>
      <x:c r="H404" s="174"/>
      <x:c r="I404" s="174"/>
      <x:c r="J404" s="177"/>
      <x:c r="K404" s="174"/>
      <x:c r="L404" s="174"/>
      <x:c r="M404" s="174"/>
    </x:row>
    <x:row r="405">
      <x:c r="A405" s="174"/>
      <x:c r="B405" s="174" t="str">
        <x:f>IF(A405="","",IFERROR(INDEX('Master Evidence'!$L$4:$L$1459,MATCH(A405,'Master Evidence'!$A$4:$A$1459,0)),""))</x:f>
      </x:c>
      <x:c r="C405" s="174"/>
      <x:c r="D405" s="174"/>
      <x:c r="E405" s="174"/>
      <x:c r="F405" s="174"/>
      <x:c r="G405" s="174"/>
      <x:c r="H405" s="174"/>
      <x:c r="I405" s="174"/>
      <x:c r="J405" s="177"/>
      <x:c r="K405" s="174"/>
      <x:c r="L405" s="174"/>
      <x:c r="M405" s="174"/>
    </x:row>
    <x:row r="406">
      <x:c r="A406" s="174"/>
      <x:c r="B406" s="174" t="str">
        <x:f>IF(A406="","",IFERROR(INDEX('Master Evidence'!$L$4:$L$1459,MATCH(A406,'Master Evidence'!$A$4:$A$1459,0)),""))</x:f>
      </x:c>
      <x:c r="C406" s="174"/>
      <x:c r="D406" s="174"/>
      <x:c r="E406" s="174"/>
      <x:c r="F406" s="174"/>
      <x:c r="G406" s="174"/>
      <x:c r="H406" s="174"/>
      <x:c r="I406" s="174"/>
      <x:c r="J406" s="177"/>
      <x:c r="K406" s="174"/>
      <x:c r="L406" s="174"/>
      <x:c r="M406" s="174"/>
    </x:row>
    <x:row r="407">
      <x:c r="A407" s="174"/>
      <x:c r="B407" s="174" t="str">
        <x:f>IF(A407="","",IFERROR(INDEX('Master Evidence'!$L$4:$L$1459,MATCH(A407,'Master Evidence'!$A$4:$A$1459,0)),""))</x:f>
      </x:c>
      <x:c r="C407" s="174"/>
      <x:c r="D407" s="174"/>
      <x:c r="E407" s="174"/>
      <x:c r="F407" s="174"/>
      <x:c r="G407" s="174"/>
      <x:c r="H407" s="174"/>
      <x:c r="I407" s="174"/>
      <x:c r="J407" s="177"/>
      <x:c r="K407" s="174"/>
      <x:c r="L407" s="174"/>
      <x:c r="M407" s="174"/>
    </x:row>
    <x:row r="408">
      <x:c r="A408" s="174"/>
      <x:c r="B408" s="174" t="str">
        <x:f>IF(A408="","",IFERROR(INDEX('Master Evidence'!$L$4:$L$1459,MATCH(A408,'Master Evidence'!$A$4:$A$1459,0)),""))</x:f>
      </x:c>
      <x:c r="C408" s="174"/>
      <x:c r="D408" s="174"/>
      <x:c r="E408" s="174"/>
      <x:c r="F408" s="174"/>
      <x:c r="G408" s="174"/>
      <x:c r="H408" s="174"/>
      <x:c r="I408" s="174"/>
      <x:c r="J408" s="177"/>
      <x:c r="K408" s="174"/>
      <x:c r="L408" s="174"/>
      <x:c r="M408" s="174"/>
    </x:row>
    <x:row r="409">
      <x:c r="A409" s="174"/>
      <x:c r="B409" s="174" t="str">
        <x:f>IF(A409="","",IFERROR(INDEX('Master Evidence'!$L$4:$L$1459,MATCH(A409,'Master Evidence'!$A$4:$A$1459,0)),""))</x:f>
      </x:c>
      <x:c r="C409" s="174"/>
      <x:c r="D409" s="174"/>
      <x:c r="E409" s="174"/>
      <x:c r="F409" s="174"/>
      <x:c r="G409" s="174"/>
      <x:c r="H409" s="174"/>
      <x:c r="I409" s="174"/>
      <x:c r="J409" s="177"/>
      <x:c r="K409" s="174"/>
      <x:c r="L409" s="174"/>
      <x:c r="M409" s="174"/>
    </x:row>
    <x:row r="410">
      <x:c r="A410" s="174"/>
      <x:c r="B410" s="174" t="str">
        <x:f>IF(A410="","",IFERROR(INDEX('Master Evidence'!$L$4:$L$1459,MATCH(A410,'Master Evidence'!$A$4:$A$1459,0)),""))</x:f>
      </x:c>
      <x:c r="C410" s="174"/>
      <x:c r="D410" s="174"/>
      <x:c r="E410" s="174"/>
      <x:c r="F410" s="174"/>
      <x:c r="G410" s="174"/>
      <x:c r="H410" s="174"/>
      <x:c r="I410" s="174"/>
      <x:c r="J410" s="177"/>
      <x:c r="K410" s="174"/>
      <x:c r="L410" s="174"/>
      <x:c r="M410" s="174"/>
    </x:row>
    <x:row r="411">
      <x:c r="A411" s="174"/>
      <x:c r="B411" s="174" t="str">
        <x:f>IF(A411="","",IFERROR(INDEX('Master Evidence'!$L$4:$L$1459,MATCH(A411,'Master Evidence'!$A$4:$A$1459,0)),""))</x:f>
      </x:c>
      <x:c r="C411" s="174"/>
      <x:c r="D411" s="174"/>
      <x:c r="E411" s="174"/>
      <x:c r="F411" s="174"/>
      <x:c r="G411" s="174"/>
      <x:c r="H411" s="174"/>
      <x:c r="I411" s="174"/>
      <x:c r="J411" s="177"/>
      <x:c r="K411" s="174"/>
      <x:c r="L411" s="174"/>
      <x:c r="M411" s="174"/>
    </x:row>
    <x:row r="412">
      <x:c r="A412" s="174"/>
      <x:c r="B412" s="174" t="str">
        <x:f>IF(A412="","",IFERROR(INDEX('Master Evidence'!$L$4:$L$1459,MATCH(A412,'Master Evidence'!$A$4:$A$1459,0)),""))</x:f>
      </x:c>
      <x:c r="C412" s="174"/>
      <x:c r="D412" s="174"/>
      <x:c r="E412" s="174"/>
      <x:c r="F412" s="174"/>
      <x:c r="G412" s="174"/>
      <x:c r="H412" s="174"/>
      <x:c r="I412" s="174"/>
      <x:c r="J412" s="177"/>
      <x:c r="K412" s="174"/>
      <x:c r="L412" s="174"/>
      <x:c r="M412" s="174"/>
    </x:row>
    <x:row r="413">
      <x:c r="A413" s="174"/>
      <x:c r="B413" s="174" t="str">
        <x:f>IF(A413="","",IFERROR(INDEX('Master Evidence'!$L$4:$L$1459,MATCH(A413,'Master Evidence'!$A$4:$A$1459,0)),""))</x:f>
      </x:c>
      <x:c r="C413" s="174"/>
      <x:c r="D413" s="174"/>
      <x:c r="E413" s="174"/>
      <x:c r="F413" s="174"/>
      <x:c r="G413" s="174"/>
      <x:c r="H413" s="174"/>
      <x:c r="I413" s="174"/>
      <x:c r="J413" s="177"/>
      <x:c r="K413" s="174"/>
      <x:c r="L413" s="174"/>
      <x:c r="M413" s="174"/>
    </x:row>
    <x:row r="414">
      <x:c r="A414" s="174"/>
      <x:c r="B414" s="174" t="str">
        <x:f>IF(A414="","",IFERROR(INDEX('Master Evidence'!$L$4:$L$1459,MATCH(A414,'Master Evidence'!$A$4:$A$1459,0)),""))</x:f>
      </x:c>
      <x:c r="C414" s="174"/>
      <x:c r="D414" s="174"/>
      <x:c r="E414" s="174"/>
      <x:c r="F414" s="174"/>
      <x:c r="G414" s="174"/>
      <x:c r="H414" s="174"/>
      <x:c r="I414" s="174"/>
      <x:c r="J414" s="177"/>
      <x:c r="K414" s="174"/>
      <x:c r="L414" s="174"/>
      <x:c r="M414" s="174"/>
    </x:row>
    <x:row r="415">
      <x:c r="A415" s="174"/>
      <x:c r="B415" s="174" t="str">
        <x:f>IF(A415="","",IFERROR(INDEX('Master Evidence'!$L$4:$L$1459,MATCH(A415,'Master Evidence'!$A$4:$A$1459,0)),""))</x:f>
      </x:c>
      <x:c r="C415" s="174"/>
      <x:c r="D415" s="174"/>
      <x:c r="E415" s="174"/>
      <x:c r="F415" s="174"/>
      <x:c r="G415" s="174"/>
      <x:c r="H415" s="174"/>
      <x:c r="I415" s="174"/>
      <x:c r="J415" s="177"/>
      <x:c r="K415" s="174"/>
      <x:c r="L415" s="174"/>
      <x:c r="M415" s="174"/>
    </x:row>
    <x:row r="416">
      <x:c r="A416" s="174"/>
      <x:c r="B416" s="174" t="str">
        <x:f>IF(A416="","",IFERROR(INDEX('Master Evidence'!$L$4:$L$1459,MATCH(A416,'Master Evidence'!$A$4:$A$1459,0)),""))</x:f>
      </x:c>
      <x:c r="C416" s="174"/>
      <x:c r="D416" s="174"/>
      <x:c r="E416" s="174"/>
      <x:c r="F416" s="174"/>
      <x:c r="G416" s="174"/>
      <x:c r="H416" s="174"/>
      <x:c r="I416" s="174"/>
      <x:c r="J416" s="177"/>
      <x:c r="K416" s="174"/>
      <x:c r="L416" s="174"/>
      <x:c r="M416" s="174"/>
    </x:row>
    <x:row r="417">
      <x:c r="A417" s="174"/>
      <x:c r="B417" s="174" t="str">
        <x:f>IF(A417="","",IFERROR(INDEX('Master Evidence'!$L$4:$L$1459,MATCH(A417,'Master Evidence'!$A$4:$A$1459,0)),""))</x:f>
      </x:c>
      <x:c r="C417" s="174"/>
      <x:c r="D417" s="174"/>
      <x:c r="E417" s="174"/>
      <x:c r="F417" s="174"/>
      <x:c r="G417" s="174"/>
      <x:c r="H417" s="174"/>
      <x:c r="I417" s="174"/>
      <x:c r="J417" s="177"/>
      <x:c r="K417" s="174"/>
      <x:c r="L417" s="174"/>
      <x:c r="M417" s="174"/>
    </x:row>
    <x:row r="418">
      <x:c r="A418" s="174"/>
      <x:c r="B418" s="174" t="str">
        <x:f>IF(A418="","",IFERROR(INDEX('Master Evidence'!$L$4:$L$1459,MATCH(A418,'Master Evidence'!$A$4:$A$1459,0)),""))</x:f>
      </x:c>
      <x:c r="C418" s="174"/>
      <x:c r="D418" s="174"/>
      <x:c r="E418" s="174"/>
      <x:c r="F418" s="174"/>
      <x:c r="G418" s="174"/>
      <x:c r="H418" s="174"/>
      <x:c r="I418" s="174"/>
      <x:c r="J418" s="177"/>
      <x:c r="K418" s="174"/>
      <x:c r="L418" s="174"/>
      <x:c r="M418" s="174"/>
    </x:row>
    <x:row r="419">
      <x:c r="A419" s="174"/>
      <x:c r="B419" s="174" t="str">
        <x:f>IF(A419="","",IFERROR(INDEX('Master Evidence'!$L$4:$L$1459,MATCH(A419,'Master Evidence'!$A$4:$A$1459,0)),""))</x:f>
      </x:c>
      <x:c r="C419" s="174"/>
      <x:c r="D419" s="174"/>
      <x:c r="E419" s="174"/>
      <x:c r="F419" s="174"/>
      <x:c r="G419" s="174"/>
      <x:c r="H419" s="174"/>
      <x:c r="I419" s="174"/>
      <x:c r="J419" s="177"/>
      <x:c r="K419" s="174"/>
      <x:c r="L419" s="174"/>
      <x:c r="M419" s="174"/>
    </x:row>
    <x:row r="420">
      <x:c r="A420" s="174"/>
      <x:c r="B420" s="174" t="str">
        <x:f>IF(A420="","",IFERROR(INDEX('Master Evidence'!$L$4:$L$1459,MATCH(A420,'Master Evidence'!$A$4:$A$1459,0)),""))</x:f>
      </x:c>
      <x:c r="C420" s="174"/>
      <x:c r="D420" s="174"/>
      <x:c r="E420" s="174"/>
      <x:c r="F420" s="174"/>
      <x:c r="G420" s="174"/>
      <x:c r="H420" s="174"/>
      <x:c r="I420" s="174"/>
      <x:c r="J420" s="177"/>
      <x:c r="K420" s="174"/>
      <x:c r="L420" s="174"/>
      <x:c r="M420" s="174"/>
    </x:row>
    <x:row r="421">
      <x:c r="A421" s="174"/>
      <x:c r="B421" s="174" t="str">
        <x:f>IF(A421="","",IFERROR(INDEX('Master Evidence'!$L$4:$L$1459,MATCH(A421,'Master Evidence'!$A$4:$A$1459,0)),""))</x:f>
      </x:c>
      <x:c r="C421" s="174"/>
      <x:c r="D421" s="174"/>
      <x:c r="E421" s="174"/>
      <x:c r="F421" s="174"/>
      <x:c r="G421" s="174"/>
      <x:c r="H421" s="174"/>
      <x:c r="I421" s="174"/>
      <x:c r="J421" s="177"/>
      <x:c r="K421" s="174"/>
      <x:c r="L421" s="174"/>
      <x:c r="M421" s="174"/>
    </x:row>
    <x:row r="422">
      <x:c r="A422" s="174"/>
      <x:c r="B422" s="174" t="str">
        <x:f>IF(A422="","",IFERROR(INDEX('Master Evidence'!$L$4:$L$1459,MATCH(A422,'Master Evidence'!$A$4:$A$1459,0)),""))</x:f>
      </x:c>
      <x:c r="C422" s="174"/>
      <x:c r="D422" s="174"/>
      <x:c r="E422" s="174"/>
      <x:c r="F422" s="174"/>
      <x:c r="G422" s="174"/>
      <x:c r="H422" s="174"/>
      <x:c r="I422" s="174"/>
      <x:c r="J422" s="177"/>
      <x:c r="K422" s="174"/>
      <x:c r="L422" s="174"/>
      <x:c r="M422" s="174"/>
    </x:row>
    <x:row r="423">
      <x:c r="A423" s="174"/>
      <x:c r="B423" s="174" t="str">
        <x:f>IF(A423="","",IFERROR(INDEX('Master Evidence'!$L$4:$L$1459,MATCH(A423,'Master Evidence'!$A$4:$A$1459,0)),""))</x:f>
      </x:c>
      <x:c r="C423" s="174"/>
      <x:c r="D423" s="174"/>
      <x:c r="E423" s="174"/>
      <x:c r="F423" s="174"/>
      <x:c r="G423" s="174"/>
      <x:c r="H423" s="174"/>
      <x:c r="I423" s="174"/>
      <x:c r="J423" s="177"/>
      <x:c r="K423" s="174"/>
      <x:c r="L423" s="174"/>
      <x:c r="M423" s="174"/>
    </x:row>
    <x:row r="424">
      <x:c r="A424" s="174"/>
      <x:c r="B424" s="174" t="str">
        <x:f>IF(A424="","",IFERROR(INDEX('Master Evidence'!$L$4:$L$1459,MATCH(A424,'Master Evidence'!$A$4:$A$1459,0)),""))</x:f>
      </x:c>
      <x:c r="C424" s="174"/>
      <x:c r="D424" s="174"/>
      <x:c r="E424" s="174"/>
      <x:c r="F424" s="174"/>
      <x:c r="G424" s="174"/>
      <x:c r="H424" s="174"/>
      <x:c r="I424" s="174"/>
      <x:c r="J424" s="177"/>
      <x:c r="K424" s="174"/>
      <x:c r="L424" s="174"/>
      <x:c r="M424" s="174"/>
    </x:row>
    <x:row r="425">
      <x:c r="A425" s="174"/>
      <x:c r="B425" s="174" t="str">
        <x:f>IF(A425="","",IFERROR(INDEX('Master Evidence'!$L$4:$L$1459,MATCH(A425,'Master Evidence'!$A$4:$A$1459,0)),""))</x:f>
      </x:c>
      <x:c r="C425" s="174"/>
      <x:c r="D425" s="174"/>
      <x:c r="E425" s="174"/>
      <x:c r="F425" s="174"/>
      <x:c r="G425" s="174"/>
      <x:c r="H425" s="174"/>
      <x:c r="I425" s="174"/>
      <x:c r="J425" s="177"/>
      <x:c r="K425" s="174"/>
      <x:c r="L425" s="174"/>
      <x:c r="M425" s="174"/>
    </x:row>
    <x:row r="426">
      <x:c r="A426" s="174"/>
      <x:c r="B426" s="174" t="str">
        <x:f>IF(A426="","",IFERROR(INDEX('Master Evidence'!$L$4:$L$1459,MATCH(A426,'Master Evidence'!$A$4:$A$1459,0)),""))</x:f>
      </x:c>
      <x:c r="C426" s="174"/>
      <x:c r="D426" s="174"/>
      <x:c r="E426" s="174"/>
      <x:c r="F426" s="174"/>
      <x:c r="G426" s="174"/>
      <x:c r="H426" s="174"/>
      <x:c r="I426" s="174"/>
      <x:c r="J426" s="177"/>
      <x:c r="K426" s="174"/>
      <x:c r="L426" s="174"/>
      <x:c r="M426" s="174"/>
    </x:row>
    <x:row r="427">
      <x:c r="A427" s="174"/>
      <x:c r="B427" s="174" t="str">
        <x:f>IF(A427="","",IFERROR(INDEX('Master Evidence'!$L$4:$L$1459,MATCH(A427,'Master Evidence'!$A$4:$A$1459,0)),""))</x:f>
      </x:c>
      <x:c r="C427" s="174"/>
      <x:c r="D427" s="174"/>
      <x:c r="E427" s="174"/>
      <x:c r="F427" s="174"/>
      <x:c r="G427" s="174"/>
      <x:c r="H427" s="174"/>
      <x:c r="I427" s="174"/>
      <x:c r="J427" s="177"/>
      <x:c r="K427" s="174"/>
      <x:c r="L427" s="174"/>
      <x:c r="M427" s="174"/>
    </x:row>
    <x:row r="428">
      <x:c r="A428" s="174"/>
      <x:c r="B428" s="174" t="str">
        <x:f>IF(A428="","",IFERROR(INDEX('Master Evidence'!$L$4:$L$1459,MATCH(A428,'Master Evidence'!$A$4:$A$1459,0)),""))</x:f>
      </x:c>
      <x:c r="C428" s="174"/>
      <x:c r="D428" s="174"/>
      <x:c r="E428" s="174"/>
      <x:c r="F428" s="174"/>
      <x:c r="G428" s="174"/>
      <x:c r="H428" s="174"/>
      <x:c r="I428" s="174"/>
      <x:c r="J428" s="177"/>
      <x:c r="K428" s="174"/>
      <x:c r="L428" s="174"/>
      <x:c r="M428" s="174"/>
    </x:row>
    <x:row r="429">
      <x:c r="A429" s="174"/>
      <x:c r="B429" s="174" t="str">
        <x:f>IF(A429="","",IFERROR(INDEX('Master Evidence'!$L$4:$L$1459,MATCH(A429,'Master Evidence'!$A$4:$A$1459,0)),""))</x:f>
      </x:c>
      <x:c r="C429" s="174"/>
      <x:c r="D429" s="174"/>
      <x:c r="E429" s="174"/>
      <x:c r="F429" s="174"/>
      <x:c r="G429" s="174"/>
      <x:c r="H429" s="174"/>
      <x:c r="I429" s="174"/>
      <x:c r="J429" s="177"/>
      <x:c r="K429" s="174"/>
      <x:c r="L429" s="174"/>
      <x:c r="M429" s="174"/>
    </x:row>
    <x:row r="430">
      <x:c r="A430" s="174"/>
      <x:c r="B430" s="174" t="str">
        <x:f>IF(A430="","",IFERROR(INDEX('Master Evidence'!$L$4:$L$1459,MATCH(A430,'Master Evidence'!$A$4:$A$1459,0)),""))</x:f>
      </x:c>
      <x:c r="C430" s="174"/>
      <x:c r="D430" s="174"/>
      <x:c r="E430" s="174"/>
      <x:c r="F430" s="174"/>
      <x:c r="G430" s="174"/>
      <x:c r="H430" s="174"/>
      <x:c r="I430" s="174"/>
      <x:c r="J430" s="177"/>
      <x:c r="K430" s="174"/>
      <x:c r="L430" s="174"/>
      <x:c r="M430" s="174"/>
    </x:row>
    <x:row r="431">
      <x:c r="A431" s="174"/>
      <x:c r="B431" s="174" t="str">
        <x:f>IF(A431="","",IFERROR(INDEX('Master Evidence'!$L$4:$L$1459,MATCH(A431,'Master Evidence'!$A$4:$A$1459,0)),""))</x:f>
      </x:c>
      <x:c r="C431" s="174"/>
      <x:c r="D431" s="174"/>
      <x:c r="E431" s="174"/>
      <x:c r="F431" s="174"/>
      <x:c r="G431" s="174"/>
      <x:c r="H431" s="174"/>
      <x:c r="I431" s="174"/>
      <x:c r="J431" s="177"/>
      <x:c r="K431" s="174"/>
      <x:c r="L431" s="174"/>
      <x:c r="M431" s="174"/>
    </x:row>
    <x:row r="432">
      <x:c r="A432" s="174"/>
      <x:c r="B432" s="174" t="str">
        <x:f>IF(A432="","",IFERROR(INDEX('Master Evidence'!$L$4:$L$1459,MATCH(A432,'Master Evidence'!$A$4:$A$1459,0)),""))</x:f>
      </x:c>
      <x:c r="C432" s="174"/>
      <x:c r="D432" s="174"/>
      <x:c r="E432" s="174"/>
      <x:c r="F432" s="174"/>
      <x:c r="G432" s="174"/>
      <x:c r="H432" s="174"/>
      <x:c r="I432" s="174"/>
      <x:c r="J432" s="177"/>
      <x:c r="K432" s="174"/>
      <x:c r="L432" s="174"/>
      <x:c r="M432" s="174"/>
    </x:row>
    <x:row r="433">
      <x:c r="A433" s="174"/>
      <x:c r="B433" s="174" t="str">
        <x:f>IF(A433="","",IFERROR(INDEX('Master Evidence'!$L$4:$L$1459,MATCH(A433,'Master Evidence'!$A$4:$A$1459,0)),""))</x:f>
      </x:c>
      <x:c r="C433" s="174"/>
      <x:c r="D433" s="174"/>
      <x:c r="E433" s="174"/>
      <x:c r="F433" s="174"/>
      <x:c r="G433" s="174"/>
      <x:c r="H433" s="174"/>
      <x:c r="I433" s="174"/>
      <x:c r="J433" s="177"/>
      <x:c r="K433" s="174"/>
      <x:c r="L433" s="174"/>
      <x:c r="M433" s="174"/>
    </x:row>
    <x:row r="434">
      <x:c r="A434" s="174"/>
      <x:c r="B434" s="174" t="str">
        <x:f>IF(A434="","",IFERROR(INDEX('Master Evidence'!$L$4:$L$1459,MATCH(A434,'Master Evidence'!$A$4:$A$1459,0)),""))</x:f>
      </x:c>
      <x:c r="C434" s="174"/>
      <x:c r="D434" s="174"/>
      <x:c r="E434" s="174"/>
      <x:c r="F434" s="174"/>
      <x:c r="G434" s="174"/>
      <x:c r="H434" s="174"/>
      <x:c r="I434" s="174"/>
      <x:c r="J434" s="177"/>
      <x:c r="K434" s="174"/>
      <x:c r="L434" s="174"/>
      <x:c r="M434" s="174"/>
    </x:row>
    <x:row r="435">
      <x:c r="A435" s="174"/>
      <x:c r="B435" s="174" t="str">
        <x:f>IF(A435="","",IFERROR(INDEX('Master Evidence'!$L$4:$L$1459,MATCH(A435,'Master Evidence'!$A$4:$A$1459,0)),""))</x:f>
      </x:c>
      <x:c r="C435" s="174"/>
      <x:c r="D435" s="174"/>
      <x:c r="E435" s="174"/>
      <x:c r="F435" s="174"/>
      <x:c r="G435" s="174"/>
      <x:c r="H435" s="174"/>
      <x:c r="I435" s="174"/>
      <x:c r="J435" s="177"/>
      <x:c r="K435" s="174"/>
      <x:c r="L435" s="174"/>
      <x:c r="M435" s="174"/>
    </x:row>
    <x:row r="436">
      <x:c r="A436" s="174"/>
      <x:c r="B436" s="174" t="str">
        <x:f>IF(A436="","",IFERROR(INDEX('Master Evidence'!$L$4:$L$1459,MATCH(A436,'Master Evidence'!$A$4:$A$1459,0)),""))</x:f>
      </x:c>
      <x:c r="C436" s="174"/>
      <x:c r="D436" s="174"/>
      <x:c r="E436" s="174"/>
      <x:c r="F436" s="174"/>
      <x:c r="G436" s="174"/>
      <x:c r="H436" s="174"/>
      <x:c r="I436" s="174"/>
      <x:c r="J436" s="177"/>
      <x:c r="K436" s="174"/>
      <x:c r="L436" s="174"/>
      <x:c r="M436" s="174"/>
    </x:row>
    <x:row r="437">
      <x:c r="A437" s="174"/>
      <x:c r="B437" s="174" t="str">
        <x:f>IF(A437="","",IFERROR(INDEX('Master Evidence'!$L$4:$L$1459,MATCH(A437,'Master Evidence'!$A$4:$A$1459,0)),""))</x:f>
      </x:c>
      <x:c r="C437" s="174"/>
      <x:c r="D437" s="174"/>
      <x:c r="E437" s="174"/>
      <x:c r="F437" s="174"/>
      <x:c r="G437" s="174"/>
      <x:c r="H437" s="174"/>
      <x:c r="I437" s="174"/>
      <x:c r="J437" s="177"/>
      <x:c r="K437" s="174"/>
      <x:c r="L437" s="174"/>
      <x:c r="M437" s="174"/>
    </x:row>
    <x:row r="438">
      <x:c r="A438" s="174"/>
      <x:c r="B438" s="174" t="str">
        <x:f>IF(A438="","",IFERROR(INDEX('Master Evidence'!$L$4:$L$1459,MATCH(A438,'Master Evidence'!$A$4:$A$1459,0)),""))</x:f>
      </x:c>
      <x:c r="C438" s="174"/>
      <x:c r="D438" s="174"/>
      <x:c r="E438" s="174"/>
      <x:c r="F438" s="174"/>
      <x:c r="G438" s="174"/>
      <x:c r="H438" s="174"/>
      <x:c r="I438" s="174"/>
      <x:c r="J438" s="177"/>
      <x:c r="K438" s="174"/>
      <x:c r="L438" s="174"/>
      <x:c r="M438" s="174"/>
    </x:row>
    <x:row r="439">
      <x:c r="A439" s="174"/>
      <x:c r="B439" s="174" t="str">
        <x:f>IF(A439="","",IFERROR(INDEX('Master Evidence'!$L$4:$L$1459,MATCH(A439,'Master Evidence'!$A$4:$A$1459,0)),""))</x:f>
      </x:c>
      <x:c r="C439" s="174"/>
      <x:c r="D439" s="174"/>
      <x:c r="E439" s="174"/>
      <x:c r="F439" s="174"/>
      <x:c r="G439" s="174"/>
      <x:c r="H439" s="174"/>
      <x:c r="I439" s="174"/>
      <x:c r="J439" s="177"/>
      <x:c r="K439" s="174"/>
      <x:c r="L439" s="174"/>
      <x:c r="M439" s="174"/>
    </x:row>
    <x:row r="440">
      <x:c r="A440" s="174"/>
      <x:c r="B440" s="174" t="str">
        <x:f>IF(A440="","",IFERROR(INDEX('Master Evidence'!$L$4:$L$1459,MATCH(A440,'Master Evidence'!$A$4:$A$1459,0)),""))</x:f>
      </x:c>
      <x:c r="C440" s="174"/>
      <x:c r="D440" s="174"/>
      <x:c r="E440" s="174"/>
      <x:c r="F440" s="174"/>
      <x:c r="G440" s="174"/>
      <x:c r="H440" s="174"/>
      <x:c r="I440" s="174"/>
      <x:c r="J440" s="177"/>
      <x:c r="K440" s="174"/>
      <x:c r="L440" s="174"/>
      <x:c r="M440" s="174"/>
    </x:row>
    <x:row r="441">
      <x:c r="A441" s="174"/>
      <x:c r="B441" s="174" t="str">
        <x:f>IF(A441="","",IFERROR(INDEX('Master Evidence'!$L$4:$L$1459,MATCH(A441,'Master Evidence'!$A$4:$A$1459,0)),""))</x:f>
      </x:c>
      <x:c r="C441" s="174"/>
      <x:c r="D441" s="174"/>
      <x:c r="E441" s="174"/>
      <x:c r="F441" s="174"/>
      <x:c r="G441" s="174"/>
      <x:c r="H441" s="174"/>
      <x:c r="I441" s="174"/>
      <x:c r="J441" s="177"/>
      <x:c r="K441" s="174"/>
      <x:c r="L441" s="174"/>
      <x:c r="M441" s="174"/>
    </x:row>
    <x:row r="442">
      <x:c r="A442" s="174"/>
      <x:c r="B442" s="174" t="str">
        <x:f>IF(A442="","",IFERROR(INDEX('Master Evidence'!$L$4:$L$1459,MATCH(A442,'Master Evidence'!$A$4:$A$1459,0)),""))</x:f>
      </x:c>
      <x:c r="C442" s="174"/>
      <x:c r="D442" s="174"/>
      <x:c r="E442" s="174"/>
      <x:c r="F442" s="174"/>
      <x:c r="G442" s="174"/>
      <x:c r="H442" s="174"/>
      <x:c r="I442" s="174"/>
      <x:c r="J442" s="177"/>
      <x:c r="K442" s="174"/>
      <x:c r="L442" s="174"/>
      <x:c r="M442" s="174"/>
    </x:row>
    <x:row r="443">
      <x:c r="A443" s="174"/>
      <x:c r="B443" s="174" t="str">
        <x:f>IF(A443="","",IFERROR(INDEX('Master Evidence'!$L$4:$L$1459,MATCH(A443,'Master Evidence'!$A$4:$A$1459,0)),""))</x:f>
      </x:c>
      <x:c r="C443" s="174"/>
      <x:c r="D443" s="174"/>
      <x:c r="E443" s="174"/>
      <x:c r="F443" s="174"/>
      <x:c r="G443" s="174"/>
      <x:c r="H443" s="174"/>
      <x:c r="I443" s="174"/>
      <x:c r="J443" s="177"/>
      <x:c r="K443" s="174"/>
      <x:c r="L443" s="174"/>
      <x:c r="M443" s="174"/>
    </x:row>
    <x:row r="444">
      <x:c r="A444" s="174"/>
      <x:c r="B444" s="174" t="str">
        <x:f>IF(A444="","",IFERROR(INDEX('Master Evidence'!$L$4:$L$1459,MATCH(A444,'Master Evidence'!$A$4:$A$1459,0)),""))</x:f>
      </x:c>
      <x:c r="C444" s="174"/>
      <x:c r="D444" s="174"/>
      <x:c r="E444" s="174"/>
      <x:c r="F444" s="174"/>
      <x:c r="G444" s="174"/>
      <x:c r="H444" s="174"/>
      <x:c r="I444" s="174"/>
      <x:c r="J444" s="177"/>
      <x:c r="K444" s="174"/>
      <x:c r="L444" s="174"/>
      <x:c r="M444" s="174"/>
    </x:row>
    <x:row r="445">
      <x:c r="A445" s="174"/>
      <x:c r="B445" s="174" t="str">
        <x:f>IF(A445="","",IFERROR(INDEX('Master Evidence'!$L$4:$L$1459,MATCH(A445,'Master Evidence'!$A$4:$A$1459,0)),""))</x:f>
      </x:c>
      <x:c r="C445" s="174"/>
      <x:c r="D445" s="174"/>
      <x:c r="E445" s="174"/>
      <x:c r="F445" s="174"/>
      <x:c r="G445" s="174"/>
      <x:c r="H445" s="174"/>
      <x:c r="I445" s="174"/>
      <x:c r="J445" s="177"/>
      <x:c r="K445" s="174"/>
      <x:c r="L445" s="174"/>
      <x:c r="M445" s="174"/>
    </x:row>
    <x:row r="446">
      <x:c r="A446" s="174"/>
      <x:c r="B446" s="174" t="str">
        <x:f>IF(A446="","",IFERROR(INDEX('Master Evidence'!$L$4:$L$1459,MATCH(A446,'Master Evidence'!$A$4:$A$1459,0)),""))</x:f>
      </x:c>
      <x:c r="C446" s="174"/>
      <x:c r="D446" s="174"/>
      <x:c r="E446" s="174"/>
      <x:c r="F446" s="174"/>
      <x:c r="G446" s="174"/>
      <x:c r="H446" s="174"/>
      <x:c r="I446" s="174"/>
      <x:c r="J446" s="177"/>
      <x:c r="K446" s="174"/>
      <x:c r="L446" s="174"/>
      <x:c r="M446" s="174"/>
    </x:row>
    <x:row r="447">
      <x:c r="A447" s="174"/>
      <x:c r="B447" s="174" t="str">
        <x:f>IF(A447="","",IFERROR(INDEX('Master Evidence'!$L$4:$L$1459,MATCH(A447,'Master Evidence'!$A$4:$A$1459,0)),""))</x:f>
      </x:c>
      <x:c r="C447" s="174"/>
      <x:c r="D447" s="174"/>
      <x:c r="E447" s="174"/>
      <x:c r="F447" s="174"/>
      <x:c r="G447" s="174"/>
      <x:c r="H447" s="174"/>
      <x:c r="I447" s="174"/>
      <x:c r="J447" s="177"/>
      <x:c r="K447" s="174"/>
      <x:c r="L447" s="174"/>
      <x:c r="M447" s="174"/>
    </x:row>
    <x:row r="448">
      <x:c r="A448" s="174"/>
      <x:c r="B448" s="174" t="str">
        <x:f>IF(A448="","",IFERROR(INDEX('Master Evidence'!$L$4:$L$1459,MATCH(A448,'Master Evidence'!$A$4:$A$1459,0)),""))</x:f>
      </x:c>
      <x:c r="C448" s="174"/>
      <x:c r="D448" s="174"/>
      <x:c r="E448" s="174"/>
      <x:c r="F448" s="174"/>
      <x:c r="G448" s="174"/>
      <x:c r="H448" s="174"/>
      <x:c r="I448" s="174"/>
      <x:c r="J448" s="177"/>
      <x:c r="K448" s="174"/>
      <x:c r="L448" s="174"/>
      <x:c r="M448" s="174"/>
    </x:row>
    <x:row r="449">
      <x:c r="A449" s="174"/>
      <x:c r="B449" s="174" t="str">
        <x:f>IF(A449="","",IFERROR(INDEX('Master Evidence'!$L$4:$L$1459,MATCH(A449,'Master Evidence'!$A$4:$A$1459,0)),""))</x:f>
      </x:c>
      <x:c r="C449" s="174"/>
      <x:c r="D449" s="174"/>
      <x:c r="E449" s="174"/>
      <x:c r="F449" s="174"/>
      <x:c r="G449" s="174"/>
      <x:c r="H449" s="174"/>
      <x:c r="I449" s="174"/>
      <x:c r="J449" s="177"/>
      <x:c r="K449" s="174"/>
      <x:c r="L449" s="174"/>
      <x:c r="M449" s="174"/>
    </x:row>
    <x:row r="450">
      <x:c r="A450" s="174"/>
      <x:c r="B450" s="174" t="str">
        <x:f>IF(A450="","",IFERROR(INDEX('Master Evidence'!$L$4:$L$1459,MATCH(A450,'Master Evidence'!$A$4:$A$1459,0)),""))</x:f>
      </x:c>
      <x:c r="C450" s="174"/>
      <x:c r="D450" s="174"/>
      <x:c r="E450" s="174"/>
      <x:c r="F450" s="174"/>
      <x:c r="G450" s="174"/>
      <x:c r="H450" s="174"/>
      <x:c r="I450" s="174"/>
      <x:c r="J450" s="177"/>
      <x:c r="K450" s="174"/>
      <x:c r="L450" s="174"/>
      <x:c r="M450" s="174"/>
    </x:row>
    <x:row r="451">
      <x:c r="A451" s="174"/>
      <x:c r="B451" s="174" t="str">
        <x:f>IF(A451="","",IFERROR(INDEX('Master Evidence'!$L$4:$L$1459,MATCH(A451,'Master Evidence'!$A$4:$A$1459,0)),""))</x:f>
      </x:c>
      <x:c r="C451" s="174"/>
      <x:c r="D451" s="174"/>
      <x:c r="E451" s="174"/>
      <x:c r="F451" s="174"/>
      <x:c r="G451" s="174"/>
      <x:c r="H451" s="174"/>
      <x:c r="I451" s="174"/>
      <x:c r="J451" s="177"/>
      <x:c r="K451" s="174"/>
      <x:c r="L451" s="174"/>
      <x:c r="M451" s="174"/>
    </x:row>
    <x:row r="452">
      <x:c r="A452" s="174"/>
      <x:c r="B452" s="174" t="str">
        <x:f>IF(A452="","",IFERROR(INDEX('Master Evidence'!$L$4:$L$1459,MATCH(A452,'Master Evidence'!$A$4:$A$1459,0)),""))</x:f>
      </x:c>
      <x:c r="C452" s="174"/>
      <x:c r="D452" s="174"/>
      <x:c r="E452" s="174"/>
      <x:c r="F452" s="174"/>
      <x:c r="G452" s="174"/>
      <x:c r="H452" s="174"/>
      <x:c r="I452" s="174"/>
      <x:c r="J452" s="177"/>
      <x:c r="K452" s="174"/>
      <x:c r="L452" s="174"/>
      <x:c r="M452" s="174"/>
    </x:row>
    <x:row r="453">
      <x:c r="A453" s="174"/>
      <x:c r="B453" s="174" t="str">
        <x:f>IF(A453="","",IFERROR(INDEX('Master Evidence'!$L$4:$L$1459,MATCH(A453,'Master Evidence'!$A$4:$A$1459,0)),""))</x:f>
      </x:c>
      <x:c r="C453" s="174"/>
      <x:c r="D453" s="174"/>
      <x:c r="E453" s="174"/>
      <x:c r="F453" s="174"/>
      <x:c r="G453" s="174"/>
      <x:c r="H453" s="174"/>
      <x:c r="I453" s="174"/>
      <x:c r="J453" s="177"/>
      <x:c r="K453" s="174"/>
      <x:c r="L453" s="174"/>
      <x:c r="M453" s="174"/>
    </x:row>
    <x:row r="454">
      <x:c r="A454" s="174"/>
      <x:c r="B454" s="174" t="str">
        <x:f>IF(A454="","",IFERROR(INDEX('Master Evidence'!$L$4:$L$1459,MATCH(A454,'Master Evidence'!$A$4:$A$1459,0)),""))</x:f>
      </x:c>
      <x:c r="C454" s="174"/>
      <x:c r="D454" s="174"/>
      <x:c r="E454" s="174"/>
      <x:c r="F454" s="174"/>
      <x:c r="G454" s="174"/>
      <x:c r="H454" s="174"/>
      <x:c r="I454" s="174"/>
      <x:c r="J454" s="177"/>
      <x:c r="K454" s="174"/>
      <x:c r="L454" s="174"/>
      <x:c r="M454" s="174"/>
    </x:row>
    <x:row r="455">
      <x:c r="A455" s="174"/>
      <x:c r="B455" s="174" t="str">
        <x:f>IF(A455="","",IFERROR(INDEX('Master Evidence'!$L$4:$L$1459,MATCH(A455,'Master Evidence'!$A$4:$A$1459,0)),""))</x:f>
      </x:c>
      <x:c r="C455" s="174"/>
      <x:c r="D455" s="174"/>
      <x:c r="E455" s="174"/>
      <x:c r="F455" s="174"/>
      <x:c r="G455" s="174"/>
      <x:c r="H455" s="174"/>
      <x:c r="I455" s="174"/>
      <x:c r="J455" s="177"/>
      <x:c r="K455" s="174"/>
      <x:c r="L455" s="174"/>
      <x:c r="M455" s="174"/>
    </x:row>
    <x:row r="456">
      <x:c r="A456" s="174"/>
      <x:c r="B456" s="174" t="str">
        <x:f>IF(A456="","",IFERROR(INDEX('Master Evidence'!$L$4:$L$1459,MATCH(A456,'Master Evidence'!$A$4:$A$1459,0)),""))</x:f>
      </x:c>
      <x:c r="C456" s="174"/>
      <x:c r="D456" s="174"/>
      <x:c r="E456" s="174"/>
      <x:c r="F456" s="174"/>
      <x:c r="G456" s="174"/>
      <x:c r="H456" s="174"/>
      <x:c r="I456" s="174"/>
      <x:c r="J456" s="177"/>
      <x:c r="K456" s="174"/>
      <x:c r="L456" s="174"/>
      <x:c r="M456" s="174"/>
    </x:row>
    <x:row r="457">
      <x:c r="A457" s="174"/>
      <x:c r="B457" s="174" t="str">
        <x:f>IF(A457="","",IFERROR(INDEX('Master Evidence'!$L$4:$L$1459,MATCH(A457,'Master Evidence'!$A$4:$A$1459,0)),""))</x:f>
      </x:c>
      <x:c r="C457" s="174"/>
      <x:c r="D457" s="174"/>
      <x:c r="E457" s="174"/>
      <x:c r="F457" s="174"/>
      <x:c r="G457" s="174"/>
      <x:c r="H457" s="174"/>
      <x:c r="I457" s="174"/>
      <x:c r="J457" s="177"/>
      <x:c r="K457" s="174"/>
      <x:c r="L457" s="174"/>
      <x:c r="M457" s="174"/>
    </x:row>
    <x:row r="458">
      <x:c r="A458" s="174"/>
      <x:c r="B458" s="174" t="str">
        <x:f>IF(A458="","",IFERROR(INDEX('Master Evidence'!$L$4:$L$1459,MATCH(A458,'Master Evidence'!$A$4:$A$1459,0)),""))</x:f>
      </x:c>
      <x:c r="C458" s="174"/>
      <x:c r="D458" s="174"/>
      <x:c r="E458" s="174"/>
      <x:c r="F458" s="174"/>
      <x:c r="G458" s="174"/>
      <x:c r="H458" s="174"/>
      <x:c r="I458" s="174"/>
      <x:c r="J458" s="177"/>
      <x:c r="K458" s="174"/>
      <x:c r="L458" s="174"/>
      <x:c r="M458" s="174"/>
    </x:row>
    <x:row r="459">
      <x:c r="A459" s="174"/>
      <x:c r="B459" s="174" t="str">
        <x:f>IF(A459="","",IFERROR(INDEX('Master Evidence'!$L$4:$L$1459,MATCH(A459,'Master Evidence'!$A$4:$A$1459,0)),""))</x:f>
      </x:c>
      <x:c r="C459" s="174"/>
      <x:c r="D459" s="174"/>
      <x:c r="E459" s="174"/>
      <x:c r="F459" s="174"/>
      <x:c r="G459" s="174"/>
      <x:c r="H459" s="174"/>
      <x:c r="I459" s="174"/>
      <x:c r="J459" s="177"/>
      <x:c r="K459" s="174"/>
      <x:c r="L459" s="174"/>
      <x:c r="M459" s="174"/>
    </x:row>
    <x:row r="460">
      <x:c r="A460" s="174"/>
      <x:c r="B460" s="174" t="str">
        <x:f>IF(A460="","",IFERROR(INDEX('Master Evidence'!$L$4:$L$1459,MATCH(A460,'Master Evidence'!$A$4:$A$1459,0)),""))</x:f>
      </x:c>
      <x:c r="C460" s="174"/>
      <x:c r="D460" s="174"/>
      <x:c r="E460" s="174"/>
      <x:c r="F460" s="174"/>
      <x:c r="G460" s="174"/>
      <x:c r="H460" s="174"/>
      <x:c r="I460" s="174"/>
      <x:c r="J460" s="177"/>
      <x:c r="K460" s="174"/>
      <x:c r="L460" s="174"/>
      <x:c r="M460" s="174"/>
    </x:row>
    <x:row r="461">
      <x:c r="A461" s="174"/>
      <x:c r="B461" s="174" t="str">
        <x:f>IF(A461="","",IFERROR(INDEX('Master Evidence'!$L$4:$L$1459,MATCH(A461,'Master Evidence'!$A$4:$A$1459,0)),""))</x:f>
      </x:c>
      <x:c r="C461" s="174"/>
      <x:c r="D461" s="174"/>
      <x:c r="E461" s="174"/>
      <x:c r="F461" s="174"/>
      <x:c r="G461" s="174"/>
      <x:c r="H461" s="174"/>
      <x:c r="I461" s="174"/>
      <x:c r="J461" s="177"/>
      <x:c r="K461" s="174"/>
      <x:c r="L461" s="174"/>
      <x:c r="M461" s="174"/>
    </x:row>
    <x:row r="462">
      <x:c r="A462" s="174"/>
      <x:c r="B462" s="174" t="str">
        <x:f>IF(A462="","",IFERROR(INDEX('Master Evidence'!$L$4:$L$1459,MATCH(A462,'Master Evidence'!$A$4:$A$1459,0)),""))</x:f>
      </x:c>
      <x:c r="C462" s="174"/>
      <x:c r="D462" s="174"/>
      <x:c r="E462" s="174"/>
      <x:c r="F462" s="174"/>
      <x:c r="G462" s="174"/>
      <x:c r="H462" s="174"/>
      <x:c r="I462" s="174"/>
      <x:c r="J462" s="177"/>
      <x:c r="K462" s="174"/>
      <x:c r="L462" s="174"/>
      <x:c r="M462" s="174"/>
    </x:row>
    <x:row r="463">
      <x:c r="A463" s="174"/>
      <x:c r="B463" s="174" t="str">
        <x:f>IF(A463="","",IFERROR(INDEX('Master Evidence'!$L$4:$L$1459,MATCH(A463,'Master Evidence'!$A$4:$A$1459,0)),""))</x:f>
      </x:c>
      <x:c r="C463" s="174"/>
      <x:c r="D463" s="174"/>
      <x:c r="E463" s="174"/>
      <x:c r="F463" s="174"/>
      <x:c r="G463" s="174"/>
      <x:c r="H463" s="174"/>
      <x:c r="I463" s="174"/>
      <x:c r="J463" s="177"/>
      <x:c r="K463" s="174"/>
      <x:c r="L463" s="174"/>
      <x:c r="M463" s="174"/>
    </x:row>
    <x:row r="464">
      <x:c r="A464" s="174"/>
      <x:c r="B464" s="174" t="str">
        <x:f>IF(A464="","",IFERROR(INDEX('Master Evidence'!$L$4:$L$1459,MATCH(A464,'Master Evidence'!$A$4:$A$1459,0)),""))</x:f>
      </x:c>
      <x:c r="C464" s="174"/>
      <x:c r="D464" s="174"/>
      <x:c r="E464" s="174"/>
      <x:c r="F464" s="174"/>
      <x:c r="G464" s="174"/>
      <x:c r="H464" s="174"/>
      <x:c r="I464" s="174"/>
      <x:c r="J464" s="177"/>
      <x:c r="K464" s="174"/>
      <x:c r="L464" s="174"/>
      <x:c r="M464" s="174"/>
    </x:row>
    <x:row r="465">
      <x:c r="A465" s="174"/>
      <x:c r="B465" s="174" t="str">
        <x:f>IF(A465="","",IFERROR(INDEX('Master Evidence'!$L$4:$L$1459,MATCH(A465,'Master Evidence'!$A$4:$A$1459,0)),""))</x:f>
      </x:c>
      <x:c r="C465" s="174"/>
      <x:c r="D465" s="174"/>
      <x:c r="E465" s="174"/>
      <x:c r="F465" s="174"/>
      <x:c r="G465" s="174"/>
      <x:c r="H465" s="174"/>
      <x:c r="I465" s="174"/>
      <x:c r="J465" s="177"/>
      <x:c r="K465" s="174"/>
      <x:c r="L465" s="174"/>
      <x:c r="M465" s="174"/>
    </x:row>
    <x:row r="466">
      <x:c r="A466" s="174"/>
      <x:c r="B466" s="174" t="str">
        <x:f>IF(A466="","",IFERROR(INDEX('Master Evidence'!$L$4:$L$1459,MATCH(A466,'Master Evidence'!$A$4:$A$1459,0)),""))</x:f>
      </x:c>
      <x:c r="C466" s="174"/>
      <x:c r="D466" s="174"/>
      <x:c r="E466" s="174"/>
      <x:c r="F466" s="174"/>
      <x:c r="G466" s="174"/>
      <x:c r="H466" s="174"/>
      <x:c r="I466" s="174"/>
      <x:c r="J466" s="177"/>
      <x:c r="K466" s="174"/>
      <x:c r="L466" s="174"/>
      <x:c r="M466" s="174"/>
    </x:row>
    <x:row r="467">
      <x:c r="A467" s="174"/>
      <x:c r="B467" s="174" t="str">
        <x:f>IF(A467="","",IFERROR(INDEX('Master Evidence'!$L$4:$L$1459,MATCH(A467,'Master Evidence'!$A$4:$A$1459,0)),""))</x:f>
      </x:c>
      <x:c r="C467" s="174"/>
      <x:c r="D467" s="174"/>
      <x:c r="E467" s="174"/>
      <x:c r="F467" s="174"/>
      <x:c r="G467" s="174"/>
      <x:c r="H467" s="174"/>
      <x:c r="I467" s="174"/>
      <x:c r="J467" s="177"/>
      <x:c r="K467" s="174"/>
      <x:c r="L467" s="174"/>
      <x:c r="M467" s="174"/>
    </x:row>
    <x:row r="468">
      <x:c r="A468" s="174"/>
      <x:c r="B468" s="174" t="str">
        <x:f>IF(A468="","",IFERROR(INDEX('Master Evidence'!$L$4:$L$1459,MATCH(A468,'Master Evidence'!$A$4:$A$1459,0)),""))</x:f>
      </x:c>
      <x:c r="C468" s="174"/>
      <x:c r="D468" s="174"/>
      <x:c r="E468" s="174"/>
      <x:c r="F468" s="174"/>
      <x:c r="G468" s="174"/>
      <x:c r="H468" s="174"/>
      <x:c r="I468" s="174"/>
      <x:c r="J468" s="177"/>
      <x:c r="K468" s="174"/>
      <x:c r="L468" s="174"/>
      <x:c r="M468" s="174"/>
    </x:row>
    <x:row r="469">
      <x:c r="A469" s="174"/>
      <x:c r="B469" s="174" t="str">
        <x:f>IF(A469="","",IFERROR(INDEX('Master Evidence'!$L$4:$L$1459,MATCH(A469,'Master Evidence'!$A$4:$A$1459,0)),""))</x:f>
      </x:c>
      <x:c r="C469" s="174"/>
      <x:c r="D469" s="174"/>
      <x:c r="E469" s="174"/>
      <x:c r="F469" s="174"/>
      <x:c r="G469" s="174"/>
      <x:c r="H469" s="174"/>
      <x:c r="I469" s="174"/>
      <x:c r="J469" s="177"/>
      <x:c r="K469" s="174"/>
      <x:c r="L469" s="174"/>
      <x:c r="M469" s="174"/>
    </x:row>
    <x:row r="470">
      <x:c r="A470" s="174"/>
      <x:c r="B470" s="174" t="str">
        <x:f>IF(A470="","",IFERROR(INDEX('Master Evidence'!$L$4:$L$1459,MATCH(A470,'Master Evidence'!$A$4:$A$1459,0)),""))</x:f>
      </x:c>
      <x:c r="C470" s="174"/>
      <x:c r="D470" s="174"/>
      <x:c r="E470" s="174"/>
      <x:c r="F470" s="174"/>
      <x:c r="G470" s="174"/>
      <x:c r="H470" s="174"/>
      <x:c r="I470" s="174"/>
      <x:c r="J470" s="177"/>
      <x:c r="K470" s="174"/>
      <x:c r="L470" s="174"/>
      <x:c r="M470" s="174"/>
    </x:row>
    <x:row r="471">
      <x:c r="A471" s="174"/>
      <x:c r="B471" s="174" t="str">
        <x:f>IF(A471="","",IFERROR(INDEX('Master Evidence'!$L$4:$L$1459,MATCH(A471,'Master Evidence'!$A$4:$A$1459,0)),""))</x:f>
      </x:c>
      <x:c r="C471" s="174"/>
      <x:c r="D471" s="174"/>
      <x:c r="E471" s="174"/>
      <x:c r="F471" s="174"/>
      <x:c r="G471" s="174"/>
      <x:c r="H471" s="174"/>
      <x:c r="I471" s="174"/>
      <x:c r="J471" s="177"/>
      <x:c r="K471" s="174"/>
      <x:c r="L471" s="174"/>
      <x:c r="M471" s="174"/>
    </x:row>
    <x:row r="472">
      <x:c r="A472" s="174"/>
      <x:c r="B472" s="174" t="str">
        <x:f>IF(A472="","",IFERROR(INDEX('Master Evidence'!$L$4:$L$1459,MATCH(A472,'Master Evidence'!$A$4:$A$1459,0)),""))</x:f>
      </x:c>
      <x:c r="C472" s="174"/>
      <x:c r="D472" s="174"/>
      <x:c r="E472" s="174"/>
      <x:c r="F472" s="174"/>
      <x:c r="G472" s="174"/>
      <x:c r="H472" s="174"/>
      <x:c r="I472" s="174"/>
      <x:c r="J472" s="177"/>
      <x:c r="K472" s="174"/>
      <x:c r="L472" s="174"/>
      <x:c r="M472" s="174"/>
    </x:row>
    <x:row r="473">
      <x:c r="A473" s="174"/>
      <x:c r="B473" s="174" t="str">
        <x:f>IF(A473="","",IFERROR(INDEX('Master Evidence'!$L$4:$L$1459,MATCH(A473,'Master Evidence'!$A$4:$A$1459,0)),""))</x:f>
      </x:c>
      <x:c r="C473" s="174"/>
      <x:c r="D473" s="174"/>
      <x:c r="E473" s="174"/>
      <x:c r="F473" s="174"/>
      <x:c r="G473" s="174"/>
      <x:c r="H473" s="174"/>
      <x:c r="I473" s="174"/>
      <x:c r="J473" s="177"/>
      <x:c r="K473" s="174"/>
      <x:c r="L473" s="174"/>
      <x:c r="M473" s="174"/>
    </x:row>
    <x:row r="474">
      <x:c r="A474" s="174"/>
      <x:c r="B474" s="174" t="str">
        <x:f>IF(A474="","",IFERROR(INDEX('Master Evidence'!$L$4:$L$1459,MATCH(A474,'Master Evidence'!$A$4:$A$1459,0)),""))</x:f>
      </x:c>
      <x:c r="C474" s="174"/>
      <x:c r="D474" s="174"/>
      <x:c r="E474" s="174"/>
      <x:c r="F474" s="174"/>
      <x:c r="G474" s="174"/>
      <x:c r="H474" s="174"/>
      <x:c r="I474" s="174"/>
      <x:c r="J474" s="177"/>
      <x:c r="K474" s="174"/>
      <x:c r="L474" s="174"/>
      <x:c r="M474" s="174"/>
    </x:row>
    <x:row r="475">
      <x:c r="A475" s="174"/>
      <x:c r="B475" s="174" t="str">
        <x:f>IF(A475="","",IFERROR(INDEX('Master Evidence'!$L$4:$L$1459,MATCH(A475,'Master Evidence'!$A$4:$A$1459,0)),""))</x:f>
      </x:c>
      <x:c r="C475" s="174"/>
      <x:c r="D475" s="174"/>
      <x:c r="E475" s="174"/>
      <x:c r="F475" s="174"/>
      <x:c r="G475" s="174"/>
      <x:c r="H475" s="174"/>
      <x:c r="I475" s="174"/>
      <x:c r="J475" s="177"/>
      <x:c r="K475" s="174"/>
      <x:c r="L475" s="174"/>
      <x:c r="M475" s="174"/>
    </x:row>
    <x:row r="476">
      <x:c r="A476" s="174"/>
      <x:c r="B476" s="174" t="str">
        <x:f>IF(A476="","",IFERROR(INDEX('Master Evidence'!$L$4:$L$1459,MATCH(A476,'Master Evidence'!$A$4:$A$1459,0)),""))</x:f>
      </x:c>
      <x:c r="C476" s="174"/>
      <x:c r="D476" s="174"/>
      <x:c r="E476" s="174"/>
      <x:c r="F476" s="174"/>
      <x:c r="G476" s="174"/>
      <x:c r="H476" s="174"/>
      <x:c r="I476" s="174"/>
      <x:c r="J476" s="177"/>
      <x:c r="K476" s="174"/>
      <x:c r="L476" s="174"/>
      <x:c r="M476" s="174"/>
    </x:row>
    <x:row r="477">
      <x:c r="A477" s="174"/>
      <x:c r="B477" s="174" t="str">
        <x:f>IF(A477="","",IFERROR(INDEX('Master Evidence'!$L$4:$L$1459,MATCH(A477,'Master Evidence'!$A$4:$A$1459,0)),""))</x:f>
      </x:c>
      <x:c r="C477" s="174"/>
      <x:c r="D477" s="174"/>
      <x:c r="E477" s="174"/>
      <x:c r="F477" s="174"/>
      <x:c r="G477" s="174"/>
      <x:c r="H477" s="174"/>
      <x:c r="I477" s="174"/>
      <x:c r="J477" s="177"/>
      <x:c r="K477" s="174"/>
      <x:c r="L477" s="174"/>
      <x:c r="M477" s="174"/>
    </x:row>
    <x:row r="478">
      <x:c r="A478" s="174"/>
      <x:c r="B478" s="174" t="str">
        <x:f>IF(A478="","",IFERROR(INDEX('Master Evidence'!$L$4:$L$1459,MATCH(A478,'Master Evidence'!$A$4:$A$1459,0)),""))</x:f>
      </x:c>
      <x:c r="C478" s="174"/>
      <x:c r="D478" s="174"/>
      <x:c r="E478" s="174"/>
      <x:c r="F478" s="174"/>
      <x:c r="G478" s="174"/>
      <x:c r="H478" s="174"/>
      <x:c r="I478" s="174"/>
      <x:c r="J478" s="177"/>
      <x:c r="K478" s="174"/>
      <x:c r="L478" s="174"/>
      <x:c r="M478" s="174"/>
    </x:row>
    <x:row r="479">
      <x:c r="A479" s="174"/>
      <x:c r="B479" s="174" t="str">
        <x:f>IF(A479="","",IFERROR(INDEX('Master Evidence'!$L$4:$L$1459,MATCH(A479,'Master Evidence'!$A$4:$A$1459,0)),""))</x:f>
      </x:c>
      <x:c r="C479" s="174"/>
      <x:c r="D479" s="174"/>
      <x:c r="E479" s="174"/>
      <x:c r="F479" s="174"/>
      <x:c r="G479" s="174"/>
      <x:c r="H479" s="174"/>
      <x:c r="I479" s="174"/>
      <x:c r="J479" s="177"/>
      <x:c r="K479" s="174"/>
      <x:c r="L479" s="174"/>
      <x:c r="M479" s="174"/>
    </x:row>
    <x:row r="480">
      <x:c r="A480" s="174"/>
      <x:c r="B480" s="174" t="str">
        <x:f>IF(A480="","",IFERROR(INDEX('Master Evidence'!$L$4:$L$1459,MATCH(A480,'Master Evidence'!$A$4:$A$1459,0)),""))</x:f>
      </x:c>
      <x:c r="C480" s="174"/>
      <x:c r="D480" s="174"/>
      <x:c r="E480" s="174"/>
      <x:c r="F480" s="174"/>
      <x:c r="G480" s="174"/>
      <x:c r="H480" s="174"/>
      <x:c r="I480" s="174"/>
      <x:c r="J480" s="177"/>
      <x:c r="K480" s="174"/>
      <x:c r="L480" s="174"/>
      <x:c r="M480" s="174"/>
    </x:row>
    <x:row r="481">
      <x:c r="A481" s="174"/>
      <x:c r="B481" s="174" t="str">
        <x:f>IF(A481="","",IFERROR(INDEX('Master Evidence'!$L$4:$L$1459,MATCH(A481,'Master Evidence'!$A$4:$A$1459,0)),""))</x:f>
      </x:c>
      <x:c r="C481" s="174"/>
      <x:c r="D481" s="174"/>
      <x:c r="E481" s="174"/>
      <x:c r="F481" s="174"/>
      <x:c r="G481" s="174"/>
      <x:c r="H481" s="174"/>
      <x:c r="I481" s="174"/>
      <x:c r="J481" s="177"/>
      <x:c r="K481" s="174"/>
      <x:c r="L481" s="174"/>
      <x:c r="M481" s="174"/>
    </x:row>
    <x:row r="482">
      <x:c r="A482" s="174"/>
      <x:c r="B482" s="174" t="str">
        <x:f>IF(A482="","",IFERROR(INDEX('Master Evidence'!$L$4:$L$1459,MATCH(A482,'Master Evidence'!$A$4:$A$1459,0)),""))</x:f>
      </x:c>
      <x:c r="C482" s="174"/>
      <x:c r="D482" s="174"/>
      <x:c r="E482" s="174"/>
      <x:c r="F482" s="174"/>
      <x:c r="G482" s="174"/>
      <x:c r="H482" s="174"/>
      <x:c r="I482" s="174"/>
      <x:c r="J482" s="177"/>
      <x:c r="K482" s="174"/>
      <x:c r="L482" s="174"/>
      <x:c r="M482" s="174"/>
    </x:row>
    <x:row r="483">
      <x:c r="A483" s="174"/>
      <x:c r="B483" s="174" t="str">
        <x:f>IF(A483="","",IFERROR(INDEX('Master Evidence'!$L$4:$L$1459,MATCH(A483,'Master Evidence'!$A$4:$A$1459,0)),""))</x:f>
      </x:c>
      <x:c r="C483" s="174"/>
      <x:c r="D483" s="174"/>
      <x:c r="E483" s="174"/>
      <x:c r="F483" s="174"/>
      <x:c r="G483" s="174"/>
      <x:c r="H483" s="174"/>
      <x:c r="I483" s="174"/>
      <x:c r="J483" s="177"/>
      <x:c r="K483" s="174"/>
      <x:c r="L483" s="174"/>
      <x:c r="M483" s="174"/>
    </x:row>
    <x:row r="484">
      <x:c r="A484" s="174"/>
      <x:c r="B484" s="174" t="str">
        <x:f>IF(A484="","",IFERROR(INDEX('Master Evidence'!$L$4:$L$1459,MATCH(A484,'Master Evidence'!$A$4:$A$1459,0)),""))</x:f>
      </x:c>
      <x:c r="C484" s="174"/>
      <x:c r="D484" s="174"/>
      <x:c r="E484" s="174"/>
      <x:c r="F484" s="174"/>
      <x:c r="G484" s="174"/>
      <x:c r="H484" s="174"/>
      <x:c r="I484" s="174"/>
      <x:c r="J484" s="177"/>
      <x:c r="K484" s="174"/>
      <x:c r="L484" s="174"/>
      <x:c r="M484" s="174"/>
    </x:row>
    <x:row r="485">
      <x:c r="A485" s="174"/>
      <x:c r="B485" s="174" t="str">
        <x:f>IF(A485="","",IFERROR(INDEX('Master Evidence'!$L$4:$L$1459,MATCH(A485,'Master Evidence'!$A$4:$A$1459,0)),""))</x:f>
      </x:c>
      <x:c r="C485" s="174"/>
      <x:c r="D485" s="174"/>
      <x:c r="E485" s="174"/>
      <x:c r="F485" s="174"/>
      <x:c r="G485" s="174"/>
      <x:c r="H485" s="174"/>
      <x:c r="I485" s="174"/>
      <x:c r="J485" s="177"/>
      <x:c r="K485" s="174"/>
      <x:c r="L485" s="174"/>
      <x:c r="M485" s="174"/>
    </x:row>
    <x:row r="486">
      <x:c r="A486" s="174"/>
      <x:c r="B486" s="174" t="str">
        <x:f>IF(A486="","",IFERROR(INDEX('Master Evidence'!$L$4:$L$1459,MATCH(A486,'Master Evidence'!$A$4:$A$1459,0)),""))</x:f>
      </x:c>
      <x:c r="C486" s="174"/>
      <x:c r="D486" s="174"/>
      <x:c r="E486" s="174"/>
      <x:c r="F486" s="174"/>
      <x:c r="G486" s="174"/>
      <x:c r="H486" s="174"/>
      <x:c r="I486" s="174"/>
      <x:c r="J486" s="177"/>
      <x:c r="K486" s="174"/>
      <x:c r="L486" s="174"/>
      <x:c r="M486" s="174"/>
    </x:row>
    <x:row r="487">
      <x:c r="A487" s="174"/>
      <x:c r="B487" s="174" t="str">
        <x:f>IF(A487="","",IFERROR(INDEX('Master Evidence'!$L$4:$L$1459,MATCH(A487,'Master Evidence'!$A$4:$A$1459,0)),""))</x:f>
      </x:c>
      <x:c r="C487" s="174"/>
      <x:c r="D487" s="174"/>
      <x:c r="E487" s="174"/>
      <x:c r="F487" s="174"/>
      <x:c r="G487" s="174"/>
      <x:c r="H487" s="174"/>
      <x:c r="I487" s="174"/>
      <x:c r="J487" s="177"/>
      <x:c r="K487" s="174"/>
      <x:c r="L487" s="174"/>
      <x:c r="M487" s="174"/>
    </x:row>
    <x:row r="488">
      <x:c r="A488" s="174"/>
      <x:c r="B488" s="174" t="str">
        <x:f>IF(A488="","",IFERROR(INDEX('Master Evidence'!$L$4:$L$1459,MATCH(A488,'Master Evidence'!$A$4:$A$1459,0)),""))</x:f>
      </x:c>
      <x:c r="C488" s="174"/>
      <x:c r="D488" s="174"/>
      <x:c r="E488" s="174"/>
      <x:c r="F488" s="174"/>
      <x:c r="G488" s="174"/>
      <x:c r="H488" s="174"/>
      <x:c r="I488" s="174"/>
      <x:c r="J488" s="177"/>
      <x:c r="K488" s="174"/>
      <x:c r="L488" s="174"/>
      <x:c r="M488" s="174"/>
    </x:row>
    <x:row r="489">
      <x:c r="A489" s="174"/>
      <x:c r="B489" s="174" t="str">
        <x:f>IF(A489="","",IFERROR(INDEX('Master Evidence'!$L$4:$L$1459,MATCH(A489,'Master Evidence'!$A$4:$A$1459,0)),""))</x:f>
      </x:c>
      <x:c r="C489" s="174"/>
      <x:c r="D489" s="174"/>
      <x:c r="E489" s="174"/>
      <x:c r="F489" s="174"/>
      <x:c r="G489" s="174"/>
      <x:c r="H489" s="174"/>
      <x:c r="I489" s="174"/>
      <x:c r="J489" s="177"/>
      <x:c r="K489" s="174"/>
      <x:c r="L489" s="174"/>
      <x:c r="M489" s="174"/>
    </x:row>
    <x:row r="490">
      <x:c r="A490" s="174"/>
      <x:c r="B490" s="174" t="str">
        <x:f>IF(A490="","",IFERROR(INDEX('Master Evidence'!$L$4:$L$1459,MATCH(A490,'Master Evidence'!$A$4:$A$1459,0)),""))</x:f>
      </x:c>
      <x:c r="C490" s="174"/>
      <x:c r="D490" s="174"/>
      <x:c r="E490" s="174"/>
      <x:c r="F490" s="174"/>
      <x:c r="G490" s="174"/>
      <x:c r="H490" s="174"/>
      <x:c r="I490" s="174"/>
      <x:c r="J490" s="177"/>
      <x:c r="K490" s="174"/>
      <x:c r="L490" s="174"/>
      <x:c r="M490" s="174"/>
    </x:row>
    <x:row r="491">
      <x:c r="A491" s="174"/>
      <x:c r="B491" s="174" t="str">
        <x:f>IF(A491="","",IFERROR(INDEX('Master Evidence'!$L$4:$L$1459,MATCH(A491,'Master Evidence'!$A$4:$A$1459,0)),""))</x:f>
      </x:c>
      <x:c r="C491" s="174"/>
      <x:c r="D491" s="174"/>
      <x:c r="E491" s="174"/>
      <x:c r="F491" s="174"/>
      <x:c r="G491" s="174"/>
      <x:c r="H491" s="174"/>
      <x:c r="I491" s="174"/>
      <x:c r="J491" s="177"/>
      <x:c r="K491" s="174"/>
      <x:c r="L491" s="174"/>
      <x:c r="M491" s="174"/>
    </x:row>
    <x:row r="492">
      <x:c r="A492" s="174"/>
      <x:c r="B492" s="174" t="str">
        <x:f>IF(A492="","",IFERROR(INDEX('Master Evidence'!$L$4:$L$1459,MATCH(A492,'Master Evidence'!$A$4:$A$1459,0)),""))</x:f>
      </x:c>
      <x:c r="C492" s="174"/>
      <x:c r="D492" s="174"/>
      <x:c r="E492" s="174"/>
      <x:c r="F492" s="174"/>
      <x:c r="G492" s="174"/>
      <x:c r="H492" s="174"/>
      <x:c r="I492" s="174"/>
      <x:c r="J492" s="177"/>
      <x:c r="K492" s="174"/>
      <x:c r="L492" s="174"/>
      <x:c r="M492" s="174"/>
    </x:row>
    <x:row r="493">
      <x:c r="A493" s="174"/>
      <x:c r="B493" s="174" t="str">
        <x:f>IF(A493="","",IFERROR(INDEX('Master Evidence'!$L$4:$L$1459,MATCH(A493,'Master Evidence'!$A$4:$A$1459,0)),""))</x:f>
      </x:c>
      <x:c r="C493" s="174"/>
      <x:c r="D493" s="174"/>
      <x:c r="E493" s="174"/>
      <x:c r="F493" s="174"/>
      <x:c r="G493" s="174"/>
      <x:c r="H493" s="174"/>
      <x:c r="I493" s="174"/>
      <x:c r="J493" s="177"/>
      <x:c r="K493" s="174"/>
      <x:c r="L493" s="174"/>
      <x:c r="M493" s="174"/>
    </x:row>
    <x:row r="494">
      <x:c r="A494" s="174"/>
      <x:c r="B494" s="174" t="str">
        <x:f>IF(A494="","",IFERROR(INDEX('Master Evidence'!$L$4:$L$1459,MATCH(A494,'Master Evidence'!$A$4:$A$1459,0)),""))</x:f>
      </x:c>
      <x:c r="C494" s="174"/>
      <x:c r="D494" s="174"/>
      <x:c r="E494" s="174"/>
      <x:c r="F494" s="174"/>
      <x:c r="G494" s="174"/>
      <x:c r="H494" s="174"/>
      <x:c r="I494" s="174"/>
      <x:c r="J494" s="177"/>
      <x:c r="K494" s="174"/>
      <x:c r="L494" s="174"/>
      <x:c r="M494" s="174"/>
    </x:row>
    <x:row r="495">
      <x:c r="A495" s="174"/>
      <x:c r="B495" s="174" t="str">
        <x:f>IF(A495="","",IFERROR(INDEX('Master Evidence'!$L$4:$L$1459,MATCH(A495,'Master Evidence'!$A$4:$A$1459,0)),""))</x:f>
      </x:c>
      <x:c r="C495" s="174"/>
      <x:c r="D495" s="174"/>
      <x:c r="E495" s="174"/>
      <x:c r="F495" s="174"/>
      <x:c r="G495" s="174"/>
      <x:c r="H495" s="174"/>
      <x:c r="I495" s="174"/>
      <x:c r="J495" s="177"/>
      <x:c r="K495" s="174"/>
      <x:c r="L495" s="174"/>
      <x:c r="M495" s="174"/>
    </x:row>
    <x:row r="496">
      <x:c r="A496" s="174"/>
      <x:c r="B496" s="174" t="str">
        <x:f>IF(A496="","",IFERROR(INDEX('Master Evidence'!$L$4:$L$1459,MATCH(A496,'Master Evidence'!$A$4:$A$1459,0)),""))</x:f>
      </x:c>
      <x:c r="C496" s="174"/>
      <x:c r="D496" s="174"/>
      <x:c r="E496" s="174"/>
      <x:c r="F496" s="174"/>
      <x:c r="G496" s="174"/>
      <x:c r="H496" s="174"/>
      <x:c r="I496" s="174"/>
      <x:c r="J496" s="177"/>
      <x:c r="K496" s="174"/>
      <x:c r="L496" s="174"/>
      <x:c r="M496" s="174"/>
    </x:row>
    <x:row r="497">
      <x:c r="A497" s="174"/>
      <x:c r="B497" s="174" t="str">
        <x:f>IF(A497="","",IFERROR(INDEX('Master Evidence'!$L$4:$L$1459,MATCH(A497,'Master Evidence'!$A$4:$A$1459,0)),""))</x:f>
      </x:c>
      <x:c r="C497" s="174"/>
      <x:c r="D497" s="174"/>
      <x:c r="E497" s="174"/>
      <x:c r="F497" s="174"/>
      <x:c r="G497" s="174"/>
      <x:c r="H497" s="174"/>
      <x:c r="I497" s="174"/>
      <x:c r="J497" s="177"/>
      <x:c r="K497" s="174"/>
      <x:c r="L497" s="174"/>
      <x:c r="M497" s="174"/>
    </x:row>
    <x:row r="498">
      <x:c r="A498" s="174"/>
      <x:c r="B498" s="174" t="str">
        <x:f>IF(A498="","",IFERROR(INDEX('Master Evidence'!$L$4:$L$1459,MATCH(A498,'Master Evidence'!$A$4:$A$1459,0)),""))</x:f>
      </x:c>
      <x:c r="C498" s="174"/>
      <x:c r="D498" s="174"/>
      <x:c r="E498" s="174"/>
      <x:c r="F498" s="174"/>
      <x:c r="G498" s="174"/>
      <x:c r="H498" s="174"/>
      <x:c r="I498" s="174"/>
      <x:c r="J498" s="177"/>
      <x:c r="K498" s="174"/>
      <x:c r="L498" s="174"/>
      <x:c r="M498" s="174"/>
    </x:row>
    <x:row r="499">
      <x:c r="A499" s="174"/>
      <x:c r="B499" s="174" t="str">
        <x:f>IF(A499="","",IFERROR(INDEX('Master Evidence'!$L$4:$L$1459,MATCH(A499,'Master Evidence'!$A$4:$A$1459,0)),""))</x:f>
      </x:c>
      <x:c r="C499" s="174"/>
      <x:c r="D499" s="174"/>
      <x:c r="E499" s="174"/>
      <x:c r="F499" s="174"/>
      <x:c r="G499" s="174"/>
      <x:c r="H499" s="174"/>
      <x:c r="I499" s="174"/>
      <x:c r="J499" s="177"/>
      <x:c r="K499" s="174"/>
      <x:c r="L499" s="174"/>
      <x:c r="M499" s="174"/>
    </x:row>
    <x:row r="500">
      <x:c r="A500" s="174"/>
      <x:c r="B500" s="174" t="str">
        <x:f>IF(A500="","",IFERROR(INDEX('Master Evidence'!$L$4:$L$1459,MATCH(A500,'Master Evidence'!$A$4:$A$1459,0)),""))</x:f>
      </x:c>
      <x:c r="C500" s="174"/>
      <x:c r="D500" s="174"/>
      <x:c r="E500" s="174"/>
      <x:c r="F500" s="174"/>
      <x:c r="G500" s="174"/>
      <x:c r="H500" s="174"/>
      <x:c r="I500" s="174"/>
      <x:c r="J500" s="177"/>
      <x:c r="K500" s="174"/>
      <x:c r="L500" s="174"/>
      <x:c r="M500" s="174"/>
    </x:row>
    <x:row r="501">
      <x:c r="A501" s="174"/>
      <x:c r="B501" s="174" t="str">
        <x:f>IF(A501="","",IFERROR(INDEX('Master Evidence'!$L$4:$L$1459,MATCH(A501,'Master Evidence'!$A$4:$A$1459,0)),""))</x:f>
      </x:c>
      <x:c r="C501" s="174"/>
      <x:c r="D501" s="174"/>
      <x:c r="E501" s="174"/>
      <x:c r="F501" s="174"/>
      <x:c r="G501" s="174"/>
      <x:c r="H501" s="174"/>
      <x:c r="I501" s="174"/>
      <x:c r="J501" s="177"/>
      <x:c r="K501" s="174"/>
      <x:c r="L501" s="174"/>
      <x:c r="M501" s="174"/>
    </x:row>
    <x:row r="502">
      <x:c r="A502" s="174"/>
      <x:c r="B502" s="174" t="str">
        <x:f>IF(A502="","",IFERROR(INDEX('Master Evidence'!$L$4:$L$1459,MATCH(A502,'Master Evidence'!$A$4:$A$1459,0)),""))</x:f>
      </x:c>
      <x:c r="C502" s="174"/>
      <x:c r="D502" s="174"/>
      <x:c r="E502" s="174"/>
      <x:c r="F502" s="174"/>
      <x:c r="G502" s="174"/>
      <x:c r="H502" s="174"/>
      <x:c r="I502" s="174"/>
      <x:c r="J502" s="177"/>
      <x:c r="K502" s="174"/>
      <x:c r="L502" s="174"/>
      <x:c r="M502" s="174"/>
    </x:row>
    <x:row r="503">
      <x:c r="A503" s="174"/>
      <x:c r="B503" s="174" t="str">
        <x:f>IF(A503="","",IFERROR(INDEX('Master Evidence'!$L$4:$L$1459,MATCH(A503,'Master Evidence'!$A$4:$A$1459,0)),""))</x:f>
      </x:c>
      <x:c r="C503" s="174"/>
      <x:c r="D503" s="174"/>
      <x:c r="E503" s="174"/>
      <x:c r="F503" s="174"/>
      <x:c r="G503" s="174"/>
      <x:c r="H503" s="174"/>
      <x:c r="I503" s="174"/>
      <x:c r="J503" s="177"/>
      <x:c r="K503" s="174"/>
      <x:c r="L503" s="174"/>
      <x:c r="M503" s="174"/>
    </x:row>
  </x:sheetData>
  <x:mergeCells>
    <x:mergeCell ref="A1:M1"/>
    <x:mergeCell ref="A2:M2"/>
  </x:mergeCells>
  <x:dataValidations count="3">
    <x:dataValidation type="list" sqref="C4:C503">
      <x:formula1>"Yes,No,Pending,Not required"</x:formula1>
    </x:dataValidation>
    <x:dataValidation type="list" sqref="D4:D503">
      <x:formula1>"Available lawful,Pending,Unavailable,Not required"</x:formula1>
    </x:dataValidation>
    <x:dataValidation type="list" sqref="E4:E503">
      <x:formula1>"Zotero,Google Drive,Publisher,Institutional repository,Not stored"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9d7ed0e9d046b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8" hidden="0" customWidth="1"/>
    <x:col min="5" max="5" width="32" hidden="0" customWidth="1"/>
    <x:col min="6" max="6" width="24" hidden="0" customWidth="1"/>
    <x:col min="7" max="7" width="28" hidden="0" customWidth="1"/>
    <x:col min="8" max="8" width="16" hidden="0" customWidth="1"/>
    <x:col min="9" max="9" width="16" hidden="0" customWidth="1"/>
    <x:col min="10" max="10" width="34" hidden="0" customWidth="1"/>
    <x:col min="11" max="11" width="34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</x:cols>
  <x:sheetData>
    <x:row r="1" ht="34" customHeight="1">
      <x:c r="A1" s="366" t="str">
        <x:v>EVIDENCE GAPS &amp; FUTURE RESEARCH AGENDA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7"/>
      <x:c r="M1" s="367"/>
      <x:c r="N1" s="367"/>
      <x:c r="O1" s="368"/>
    </x:row>
    <x:row r="2" ht="30" customHeight="1">
      <x:c r="A2" s="369" t="str">
        <x:v>Log only evidence-informed gaps; absence from the current workbook is not itself proof that a literature gap exists.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  <x:c r="M2" s="369"/>
      <x:c r="N2" s="369"/>
      <x:c r="O2" s="369"/>
    </x:row>
    <x:row r="3">
      <x:c r="A3" s="371" t="str">
        <x:v>Gap ID</x:v>
      </x:c>
      <x:c r="B3" s="371" t="str">
        <x:v>Domain</x:v>
      </x:c>
      <x:c r="C3" s="371" t="str">
        <x:v>Gap Statement</x:v>
      </x:c>
      <x:c r="D3" s="371" t="str">
        <x:v>Evidence Basis / IDs</x:v>
      </x:c>
      <x:c r="E3" s="371" t="str">
        <x:v>Brazil Relevance</x:v>
      </x:c>
      <x:c r="F3" s="371" t="str">
        <x:v>Population</x:v>
      </x:c>
      <x:c r="G3" s="371" t="str">
        <x:v>Proposed Study Design</x:v>
      </x:c>
      <x:c r="H3" s="371" t="str">
        <x:v>Priority</x:v>
      </x:c>
      <x:c r="I3" s="371" t="str">
        <x:v>Feasibility</x:v>
      </x:c>
      <x:c r="J3" s="371" t="str">
        <x:v>Ethical / Legal Constraints</x:v>
      </x:c>
      <x:c r="K3" s="371" t="str">
        <x:v>Expected Readiness Contribution</x:v>
      </x:c>
      <x:c r="L3" s="371" t="str">
        <x:v>Dependencies</x:v>
      </x:c>
      <x:c r="M3" s="371" t="str">
        <x:v>Owner</x:v>
      </x:c>
      <x:c r="N3" s="371" t="str">
        <x:v>Target Horizon</x:v>
      </x:c>
      <x:c r="O3" s="371" t="str">
        <x:v>Status</x:v>
      </x:c>
    </x:row>
    <x:row r="4">
      <x:c r="A4" s="174" t="str">
        <x:f>IF(C4="","","GAP-"&amp;TEXT(ROW()-3,"0000"))</x:f>
      </x:c>
      <x:c r="B4" s="174"/>
      <x:c r="C4" s="174"/>
      <x:c r="D4" s="174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</x:row>
    <x:row r="5">
      <x:c r="A5" s="174" t="str">
        <x:f>IF(C5="","","GAP-"&amp;TEXT(ROW()-3,"0000"))</x:f>
      </x:c>
      <x:c r="B5" s="174"/>
      <x:c r="C5" s="174"/>
      <x:c r="D5" s="174"/>
      <x:c r="E5" s="174"/>
      <x:c r="F5" s="174"/>
      <x:c r="G5" s="174"/>
      <x:c r="H5" s="174"/>
      <x:c r="I5" s="174"/>
      <x:c r="J5" s="174"/>
      <x:c r="K5" s="174"/>
      <x:c r="L5" s="174"/>
      <x:c r="M5" s="174"/>
      <x:c r="N5" s="174"/>
      <x:c r="O5" s="174"/>
    </x:row>
    <x:row r="6">
      <x:c r="A6" s="174" t="str">
        <x:f>IF(C6="","","GAP-"&amp;TEXT(ROW()-3,"0000"))</x:f>
      </x:c>
      <x:c r="B6" s="174"/>
      <x:c r="C6" s="174"/>
      <x:c r="D6" s="174"/>
      <x:c r="E6" s="174"/>
      <x:c r="F6" s="174"/>
      <x:c r="G6" s="174"/>
      <x:c r="H6" s="174"/>
      <x:c r="I6" s="174"/>
      <x:c r="J6" s="174"/>
      <x:c r="K6" s="174"/>
      <x:c r="L6" s="174"/>
      <x:c r="M6" s="174"/>
      <x:c r="N6" s="174"/>
      <x:c r="O6" s="174"/>
    </x:row>
    <x:row r="7">
      <x:c r="A7" s="174" t="str">
        <x:f>IF(C7="","","GAP-"&amp;TEXT(ROW()-3,"0000"))</x:f>
      </x:c>
      <x:c r="B7" s="174"/>
      <x:c r="C7" s="174"/>
      <x:c r="D7" s="174"/>
      <x:c r="E7" s="174"/>
      <x:c r="F7" s="174"/>
      <x:c r="G7" s="174"/>
      <x:c r="H7" s="174"/>
      <x:c r="I7" s="174"/>
      <x:c r="J7" s="174"/>
      <x:c r="K7" s="174"/>
      <x:c r="L7" s="174"/>
      <x:c r="M7" s="174"/>
      <x:c r="N7" s="174"/>
      <x:c r="O7" s="174"/>
    </x:row>
    <x:row r="8">
      <x:c r="A8" s="174" t="str">
        <x:f>IF(C8="","","GAP-"&amp;TEXT(ROW()-3,"0000"))</x:f>
      </x:c>
      <x:c r="B8" s="174"/>
      <x:c r="C8" s="174"/>
      <x:c r="D8" s="174"/>
      <x:c r="E8" s="174"/>
      <x:c r="F8" s="174"/>
      <x:c r="G8" s="174"/>
      <x:c r="H8" s="174"/>
      <x:c r="I8" s="174"/>
      <x:c r="J8" s="174"/>
      <x:c r="K8" s="174"/>
      <x:c r="L8" s="174"/>
      <x:c r="M8" s="174"/>
      <x:c r="N8" s="174"/>
      <x:c r="O8" s="174"/>
    </x:row>
    <x:row r="9">
      <x:c r="A9" s="174" t="str">
        <x:f>IF(C9="","","GAP-"&amp;TEXT(ROW()-3,"0000"))</x:f>
      </x:c>
      <x:c r="B9" s="174"/>
      <x:c r="C9" s="174"/>
      <x:c r="D9" s="174"/>
      <x:c r="E9" s="174"/>
      <x:c r="F9" s="174"/>
      <x:c r="G9" s="174"/>
      <x:c r="H9" s="174"/>
      <x:c r="I9" s="174"/>
      <x:c r="J9" s="174"/>
      <x:c r="K9" s="174"/>
      <x:c r="L9" s="174"/>
      <x:c r="M9" s="174"/>
      <x:c r="N9" s="174"/>
      <x:c r="O9" s="174"/>
    </x:row>
    <x:row r="10">
      <x:c r="A10" s="174" t="str">
        <x:f>IF(C10="","","GAP-"&amp;TEXT(ROW()-3,"0000"))</x:f>
      </x:c>
      <x:c r="B10" s="174"/>
      <x:c r="C10" s="174"/>
      <x:c r="D10" s="174"/>
      <x:c r="E10" s="174"/>
      <x:c r="F10" s="174"/>
      <x:c r="G10" s="174"/>
      <x:c r="H10" s="174"/>
      <x:c r="I10" s="174"/>
      <x:c r="J10" s="174"/>
      <x:c r="K10" s="174"/>
      <x:c r="L10" s="174"/>
      <x:c r="M10" s="174"/>
      <x:c r="N10" s="174"/>
      <x:c r="O10" s="174"/>
    </x:row>
    <x:row r="11">
      <x:c r="A11" s="174" t="str">
        <x:f>IF(C11="","","GAP-"&amp;TEXT(ROW()-3,"0000"))</x:f>
      </x:c>
      <x:c r="B11" s="174"/>
      <x:c r="C11" s="174"/>
      <x:c r="D11" s="174"/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O11" s="174"/>
    </x:row>
    <x:row r="12">
      <x:c r="A12" s="174" t="str">
        <x:f>IF(C12="","","GAP-"&amp;TEXT(ROW()-3,"0000"))</x:f>
      </x:c>
      <x:c r="B12" s="174"/>
      <x:c r="C12" s="174"/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</x:row>
    <x:row r="13">
      <x:c r="A13" s="174" t="str">
        <x:f>IF(C13="","","GAP-"&amp;TEXT(ROW()-3,"0000"))</x:f>
      </x:c>
      <x:c r="B13" s="174"/>
      <x:c r="C13" s="174"/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</x:row>
    <x:row r="14">
      <x:c r="A14" s="174" t="str">
        <x:f>IF(C14="","","GAP-"&amp;TEXT(ROW()-3,"0000"))</x:f>
      </x:c>
      <x:c r="B14" s="174"/>
      <x:c r="C14" s="174"/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</x:row>
    <x:row r="15">
      <x:c r="A15" s="174" t="str">
        <x:f>IF(C15="","","GAP-"&amp;TEXT(ROW()-3,"0000"))</x:f>
      </x:c>
      <x:c r="B15" s="174"/>
      <x:c r="C15" s="174"/>
      <x:c r="D15" s="174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</x:row>
    <x:row r="16">
      <x:c r="A16" s="174" t="str">
        <x:f>IF(C16="","","GAP-"&amp;TEXT(ROW()-3,"0000"))</x:f>
      </x:c>
      <x:c r="B16" s="174"/>
      <x:c r="C16" s="174"/>
      <x:c r="D16" s="174"/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</x:row>
    <x:row r="17">
      <x:c r="A17" s="174" t="str">
        <x:f>IF(C17="","","GAP-"&amp;TEXT(ROW()-3,"0000"))</x:f>
      </x:c>
      <x:c r="B17" s="174"/>
      <x:c r="C17" s="174"/>
      <x:c r="D17" s="174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</x:row>
    <x:row r="18">
      <x:c r="A18" s="174" t="str">
        <x:f>IF(C18="","","GAP-"&amp;TEXT(ROW()-3,"0000"))</x:f>
      </x:c>
      <x:c r="B18" s="174"/>
      <x:c r="C18" s="174"/>
      <x:c r="D18" s="174"/>
      <x:c r="E18" s="174"/>
      <x:c r="F18" s="174"/>
      <x:c r="G18" s="174"/>
      <x:c r="H18" s="174"/>
      <x:c r="I18" s="174"/>
      <x:c r="J18" s="174"/>
      <x:c r="K18" s="174"/>
      <x:c r="L18" s="174"/>
      <x:c r="M18" s="174"/>
      <x:c r="N18" s="174"/>
      <x:c r="O18" s="174"/>
    </x:row>
    <x:row r="19">
      <x:c r="A19" s="174" t="str">
        <x:f>IF(C19="","","GAP-"&amp;TEXT(ROW()-3,"0000"))</x:f>
      </x:c>
      <x:c r="B19" s="174"/>
      <x:c r="C19" s="174"/>
      <x:c r="D19" s="174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</x:row>
    <x:row r="20">
      <x:c r="A20" s="174" t="str">
        <x:f>IF(C20="","","GAP-"&amp;TEXT(ROW()-3,"0000"))</x:f>
      </x:c>
      <x:c r="B20" s="174"/>
      <x:c r="C20" s="174"/>
      <x:c r="D20" s="174"/>
      <x:c r="E20" s="174"/>
      <x:c r="F20" s="174"/>
      <x:c r="G20" s="174"/>
      <x:c r="H20" s="174"/>
      <x:c r="I20" s="174"/>
      <x:c r="J20" s="174"/>
      <x:c r="K20" s="174"/>
      <x:c r="L20" s="174"/>
      <x:c r="M20" s="174"/>
      <x:c r="N20" s="174"/>
      <x:c r="O20" s="174"/>
    </x:row>
    <x:row r="21">
      <x:c r="A21" s="174" t="str">
        <x:f>IF(C21="","","GAP-"&amp;TEXT(ROW()-3,"0000"))</x:f>
      </x:c>
      <x:c r="B21" s="174"/>
      <x:c r="C21" s="174"/>
      <x:c r="D21" s="174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</x:row>
    <x:row r="22">
      <x:c r="A22" s="174" t="str">
        <x:f>IF(C22="","","GAP-"&amp;TEXT(ROW()-3,"0000"))</x:f>
      </x:c>
      <x:c r="B22" s="174"/>
      <x:c r="C22" s="174"/>
      <x:c r="D22" s="174"/>
      <x:c r="E22" s="174"/>
      <x:c r="F22" s="174"/>
      <x:c r="G22" s="174"/>
      <x:c r="H22" s="174"/>
      <x:c r="I22" s="174"/>
      <x:c r="J22" s="174"/>
      <x:c r="K22" s="174"/>
      <x:c r="L22" s="174"/>
      <x:c r="M22" s="174"/>
      <x:c r="N22" s="174"/>
      <x:c r="O22" s="174"/>
    </x:row>
    <x:row r="23">
      <x:c r="A23" s="174" t="str">
        <x:f>IF(C23="","","GAP-"&amp;TEXT(ROW()-3,"0000"))</x:f>
      </x:c>
      <x:c r="B23" s="174"/>
      <x:c r="C23" s="174"/>
      <x:c r="D23" s="174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</x:row>
    <x:row r="24">
      <x:c r="A24" s="174" t="str">
        <x:f>IF(C24="","","GAP-"&amp;TEXT(ROW()-3,"0000"))</x:f>
      </x:c>
      <x:c r="B24" s="174"/>
      <x:c r="C24" s="174"/>
      <x:c r="D24" s="174"/>
      <x:c r="E24" s="174"/>
      <x:c r="F24" s="174"/>
      <x:c r="G24" s="174"/>
      <x:c r="H24" s="174"/>
      <x:c r="I24" s="174"/>
      <x:c r="J24" s="174"/>
      <x:c r="K24" s="174"/>
      <x:c r="L24" s="174"/>
      <x:c r="M24" s="174"/>
      <x:c r="N24" s="174"/>
      <x:c r="O24" s="174"/>
    </x:row>
    <x:row r="25">
      <x:c r="A25" s="174" t="str">
        <x:f>IF(C25="","","GAP-"&amp;TEXT(ROW()-3,"0000"))</x:f>
      </x:c>
      <x:c r="B25" s="174"/>
      <x:c r="C25" s="174"/>
      <x:c r="D25" s="174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</x:row>
    <x:row r="26">
      <x:c r="A26" s="174" t="str">
        <x:f>IF(C26="","","GAP-"&amp;TEXT(ROW()-3,"0000"))</x:f>
      </x:c>
      <x:c r="B26" s="174"/>
      <x:c r="C26" s="174"/>
      <x:c r="D26" s="174"/>
      <x:c r="E26" s="174"/>
      <x:c r="F26" s="174"/>
      <x:c r="G26" s="174"/>
      <x:c r="H26" s="174"/>
      <x:c r="I26" s="174"/>
      <x:c r="J26" s="174"/>
      <x:c r="K26" s="174"/>
      <x:c r="L26" s="174"/>
      <x:c r="M26" s="174"/>
      <x:c r="N26" s="174"/>
      <x:c r="O26" s="174"/>
    </x:row>
    <x:row r="27">
      <x:c r="A27" s="174" t="str">
        <x:f>IF(C27="","","GAP-"&amp;TEXT(ROW()-3,"0000"))</x:f>
      </x:c>
      <x:c r="B27" s="174"/>
      <x:c r="C27" s="174"/>
      <x:c r="D27" s="174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</x:row>
    <x:row r="28">
      <x:c r="A28" s="174" t="str">
        <x:f>IF(C28="","","GAP-"&amp;TEXT(ROW()-3,"0000"))</x:f>
      </x:c>
      <x:c r="B28" s="174"/>
      <x:c r="C28" s="174"/>
      <x:c r="D28" s="174"/>
      <x:c r="E28" s="174"/>
      <x:c r="F28" s="174"/>
      <x:c r="G28" s="174"/>
      <x:c r="H28" s="174"/>
      <x:c r="I28" s="174"/>
      <x:c r="J28" s="174"/>
      <x:c r="K28" s="174"/>
      <x:c r="L28" s="174"/>
      <x:c r="M28" s="174"/>
      <x:c r="N28" s="174"/>
      <x:c r="O28" s="174"/>
    </x:row>
    <x:row r="29">
      <x:c r="A29" s="174" t="str">
        <x:f>IF(C29="","","GAP-"&amp;TEXT(ROW()-3,"0000"))</x:f>
      </x:c>
      <x:c r="B29" s="174"/>
      <x:c r="C29" s="174"/>
      <x:c r="D29" s="174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</x:row>
    <x:row r="30">
      <x:c r="A30" s="174" t="str">
        <x:f>IF(C30="","","GAP-"&amp;TEXT(ROW()-3,"0000"))</x:f>
      </x:c>
      <x:c r="B30" s="174"/>
      <x:c r="C30" s="174"/>
      <x:c r="D30" s="174"/>
      <x:c r="E30" s="174"/>
      <x:c r="F30" s="174"/>
      <x:c r="G30" s="174"/>
      <x:c r="H30" s="174"/>
      <x:c r="I30" s="174"/>
      <x:c r="J30" s="174"/>
      <x:c r="K30" s="174"/>
      <x:c r="L30" s="174"/>
      <x:c r="M30" s="174"/>
      <x:c r="N30" s="174"/>
      <x:c r="O30" s="174"/>
    </x:row>
    <x:row r="31">
      <x:c r="A31" s="174" t="str">
        <x:f>IF(C31="","","GAP-"&amp;TEXT(ROW()-3,"0000"))</x:f>
      </x:c>
      <x:c r="B31" s="174"/>
      <x:c r="C31" s="174"/>
      <x:c r="D31" s="174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</x:row>
    <x:row r="32">
      <x:c r="A32" s="174" t="str">
        <x:f>IF(C32="","","GAP-"&amp;TEXT(ROW()-3,"0000"))</x:f>
      </x:c>
      <x:c r="B32" s="174"/>
      <x:c r="C32" s="174"/>
      <x:c r="D32" s="174"/>
      <x:c r="E32" s="174"/>
      <x:c r="F32" s="174"/>
      <x:c r="G32" s="174"/>
      <x:c r="H32" s="174"/>
      <x:c r="I32" s="174"/>
      <x:c r="J32" s="174"/>
      <x:c r="K32" s="174"/>
      <x:c r="L32" s="174"/>
      <x:c r="M32" s="174"/>
      <x:c r="N32" s="174"/>
      <x:c r="O32" s="174"/>
    </x:row>
    <x:row r="33">
      <x:c r="A33" s="174" t="str">
        <x:f>IF(C33="","","GAP-"&amp;TEXT(ROW()-3,"0000"))</x:f>
      </x:c>
      <x:c r="B33" s="174"/>
      <x:c r="C33" s="174"/>
      <x:c r="D33" s="174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</x:row>
    <x:row r="34">
      <x:c r="A34" s="174" t="str">
        <x:f>IF(C34="","","GAP-"&amp;TEXT(ROW()-3,"0000"))</x:f>
      </x:c>
      <x:c r="B34" s="174"/>
      <x:c r="C34" s="174"/>
      <x:c r="D34" s="174"/>
      <x:c r="E34" s="174"/>
      <x:c r="F34" s="174"/>
      <x:c r="G34" s="174"/>
      <x:c r="H34" s="174"/>
      <x:c r="I34" s="174"/>
      <x:c r="J34" s="174"/>
      <x:c r="K34" s="174"/>
      <x:c r="L34" s="174"/>
      <x:c r="M34" s="174"/>
      <x:c r="N34" s="174"/>
      <x:c r="O34" s="174"/>
    </x:row>
    <x:row r="35">
      <x:c r="A35" s="174" t="str">
        <x:f>IF(C35="","","GAP-"&amp;TEXT(ROW()-3,"0000"))</x:f>
      </x:c>
      <x:c r="B35" s="174"/>
      <x:c r="C35" s="174"/>
      <x:c r="D35" s="174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</x:row>
    <x:row r="36">
      <x:c r="A36" s="174" t="str">
        <x:f>IF(C36="","","GAP-"&amp;TEXT(ROW()-3,"0000"))</x:f>
      </x:c>
      <x:c r="B36" s="174"/>
      <x:c r="C36" s="174"/>
      <x:c r="D36" s="174"/>
      <x:c r="E36" s="174"/>
      <x:c r="F36" s="174"/>
      <x:c r="G36" s="174"/>
      <x:c r="H36" s="174"/>
      <x:c r="I36" s="174"/>
      <x:c r="J36" s="174"/>
      <x:c r="K36" s="174"/>
      <x:c r="L36" s="174"/>
      <x:c r="M36" s="174"/>
      <x:c r="N36" s="174"/>
      <x:c r="O36" s="174"/>
    </x:row>
    <x:row r="37">
      <x:c r="A37" s="174" t="str">
        <x:f>IF(C37="","","GAP-"&amp;TEXT(ROW()-3,"0000"))</x:f>
      </x:c>
      <x:c r="B37" s="174"/>
      <x:c r="C37" s="174"/>
      <x:c r="D37" s="174"/>
      <x:c r="E37" s="174"/>
      <x:c r="F37" s="174"/>
      <x:c r="G37" s="174"/>
      <x:c r="H37" s="174"/>
      <x:c r="I37" s="174"/>
      <x:c r="J37" s="174"/>
      <x:c r="K37" s="174"/>
      <x:c r="L37" s="174"/>
      <x:c r="M37" s="174"/>
      <x:c r="N37" s="174"/>
      <x:c r="O37" s="174"/>
    </x:row>
    <x:row r="38">
      <x:c r="A38" s="174" t="str">
        <x:f>IF(C38="","","GAP-"&amp;TEXT(ROW()-3,"0000"))</x:f>
      </x:c>
      <x:c r="B38" s="174"/>
      <x:c r="C38" s="174"/>
      <x:c r="D38" s="174"/>
      <x:c r="E38" s="174"/>
      <x:c r="F38" s="174"/>
      <x:c r="G38" s="174"/>
      <x:c r="H38" s="174"/>
      <x:c r="I38" s="174"/>
      <x:c r="J38" s="174"/>
      <x:c r="K38" s="174"/>
      <x:c r="L38" s="174"/>
      <x:c r="M38" s="174"/>
      <x:c r="N38" s="174"/>
      <x:c r="O38" s="174"/>
    </x:row>
    <x:row r="39">
      <x:c r="A39" s="174" t="str">
        <x:f>IF(C39="","","GAP-"&amp;TEXT(ROW()-3,"0000"))</x:f>
      </x:c>
      <x:c r="B39" s="174"/>
      <x:c r="C39" s="174"/>
      <x:c r="D39" s="174"/>
      <x:c r="E39" s="174"/>
      <x:c r="F39" s="174"/>
      <x:c r="G39" s="174"/>
      <x:c r="H39" s="174"/>
      <x:c r="I39" s="174"/>
      <x:c r="J39" s="174"/>
      <x:c r="K39" s="174"/>
      <x:c r="L39" s="174"/>
      <x:c r="M39" s="174"/>
      <x:c r="N39" s="174"/>
      <x:c r="O39" s="174"/>
    </x:row>
    <x:row r="40">
      <x:c r="A40" s="174" t="str">
        <x:f>IF(C40="","","GAP-"&amp;TEXT(ROW()-3,"0000"))</x:f>
      </x:c>
      <x:c r="B40" s="174"/>
      <x:c r="C40" s="174"/>
      <x:c r="D40" s="174"/>
      <x:c r="E40" s="174"/>
      <x:c r="F40" s="174"/>
      <x:c r="G40" s="174"/>
      <x:c r="H40" s="174"/>
      <x:c r="I40" s="174"/>
      <x:c r="J40" s="174"/>
      <x:c r="K40" s="174"/>
      <x:c r="L40" s="174"/>
      <x:c r="M40" s="174"/>
      <x:c r="N40" s="174"/>
      <x:c r="O40" s="174"/>
    </x:row>
    <x:row r="41">
      <x:c r="A41" s="174" t="str">
        <x:f>IF(C41="","","GAP-"&amp;TEXT(ROW()-3,"0000"))</x:f>
      </x:c>
      <x:c r="B41" s="174"/>
      <x:c r="C41" s="174"/>
      <x:c r="D41" s="174"/>
      <x:c r="E41" s="174"/>
      <x:c r="F41" s="174"/>
      <x:c r="G41" s="174"/>
      <x:c r="H41" s="174"/>
      <x:c r="I41" s="174"/>
      <x:c r="J41" s="174"/>
      <x:c r="K41" s="174"/>
      <x:c r="L41" s="174"/>
      <x:c r="M41" s="174"/>
      <x:c r="N41" s="174"/>
      <x:c r="O41" s="174"/>
    </x:row>
    <x:row r="42">
      <x:c r="A42" s="174" t="str">
        <x:f>IF(C42="","","GAP-"&amp;TEXT(ROW()-3,"0000"))</x:f>
      </x:c>
      <x:c r="B42" s="174"/>
      <x:c r="C42" s="174"/>
      <x:c r="D42" s="174"/>
      <x:c r="E42" s="174"/>
      <x:c r="F42" s="174"/>
      <x:c r="G42" s="174"/>
      <x:c r="H42" s="174"/>
      <x:c r="I42" s="174"/>
      <x:c r="J42" s="174"/>
      <x:c r="K42" s="174"/>
      <x:c r="L42" s="174"/>
      <x:c r="M42" s="174"/>
      <x:c r="N42" s="174"/>
      <x:c r="O42" s="174"/>
    </x:row>
    <x:row r="43">
      <x:c r="A43" s="174" t="str">
        <x:f>IF(C43="","","GAP-"&amp;TEXT(ROW()-3,"0000"))</x:f>
      </x:c>
      <x:c r="B43" s="174"/>
      <x:c r="C43" s="174"/>
      <x:c r="D43" s="174"/>
      <x:c r="E43" s="174"/>
      <x:c r="F43" s="174"/>
      <x:c r="G43" s="174"/>
      <x:c r="H43" s="174"/>
      <x:c r="I43" s="174"/>
      <x:c r="J43" s="174"/>
      <x:c r="K43" s="174"/>
      <x:c r="L43" s="174"/>
      <x:c r="M43" s="174"/>
      <x:c r="N43" s="174"/>
      <x:c r="O43" s="174"/>
    </x:row>
    <x:row r="44">
      <x:c r="A44" s="174" t="str">
        <x:f>IF(C44="","","GAP-"&amp;TEXT(ROW()-3,"0000"))</x:f>
      </x:c>
      <x:c r="B44" s="174"/>
      <x:c r="C44" s="174"/>
      <x:c r="D44" s="174"/>
      <x:c r="E44" s="174"/>
      <x:c r="F44" s="174"/>
      <x:c r="G44" s="174"/>
      <x:c r="H44" s="174"/>
      <x:c r="I44" s="174"/>
      <x:c r="J44" s="174"/>
      <x:c r="K44" s="174"/>
      <x:c r="L44" s="174"/>
      <x:c r="M44" s="174"/>
      <x:c r="N44" s="174"/>
      <x:c r="O44" s="174"/>
    </x:row>
    <x:row r="45">
      <x:c r="A45" s="174" t="str">
        <x:f>IF(C45="","","GAP-"&amp;TEXT(ROW()-3,"0000"))</x:f>
      </x:c>
      <x:c r="B45" s="174"/>
      <x:c r="C45" s="174"/>
      <x:c r="D45" s="174"/>
      <x:c r="E45" s="174"/>
      <x:c r="F45" s="174"/>
      <x:c r="G45" s="174"/>
      <x:c r="H45" s="174"/>
      <x:c r="I45" s="174"/>
      <x:c r="J45" s="174"/>
      <x:c r="K45" s="174"/>
      <x:c r="L45" s="174"/>
      <x:c r="M45" s="174"/>
      <x:c r="N45" s="174"/>
      <x:c r="O45" s="174"/>
    </x:row>
    <x:row r="46">
      <x:c r="A46" s="174" t="str">
        <x:f>IF(C46="","","GAP-"&amp;TEXT(ROW()-3,"0000"))</x:f>
      </x:c>
      <x:c r="B46" s="174"/>
      <x:c r="C46" s="174"/>
      <x:c r="D46" s="174"/>
      <x:c r="E46" s="174"/>
      <x:c r="F46" s="174"/>
      <x:c r="G46" s="174"/>
      <x:c r="H46" s="174"/>
      <x:c r="I46" s="174"/>
      <x:c r="J46" s="174"/>
      <x:c r="K46" s="174"/>
      <x:c r="L46" s="174"/>
      <x:c r="M46" s="174"/>
      <x:c r="N46" s="174"/>
      <x:c r="O46" s="174"/>
    </x:row>
    <x:row r="47">
      <x:c r="A47" s="174" t="str">
        <x:f>IF(C47="","","GAP-"&amp;TEXT(ROW()-3,"0000"))</x:f>
      </x:c>
      <x:c r="B47" s="174"/>
      <x:c r="C47" s="174"/>
      <x:c r="D47" s="174"/>
      <x:c r="E47" s="174"/>
      <x:c r="F47" s="174"/>
      <x:c r="G47" s="174"/>
      <x:c r="H47" s="174"/>
      <x:c r="I47" s="174"/>
      <x:c r="J47" s="174"/>
      <x:c r="K47" s="174"/>
      <x:c r="L47" s="174"/>
      <x:c r="M47" s="174"/>
      <x:c r="N47" s="174"/>
      <x:c r="O47" s="174"/>
    </x:row>
    <x:row r="48">
      <x:c r="A48" s="174" t="str">
        <x:f>IF(C48="","","GAP-"&amp;TEXT(ROW()-3,"0000"))</x:f>
      </x:c>
      <x:c r="B48" s="174"/>
      <x:c r="C48" s="174"/>
      <x:c r="D48" s="174"/>
      <x:c r="E48" s="174"/>
      <x:c r="F48" s="174"/>
      <x:c r="G48" s="174"/>
      <x:c r="H48" s="174"/>
      <x:c r="I48" s="174"/>
      <x:c r="J48" s="174"/>
      <x:c r="K48" s="174"/>
      <x:c r="L48" s="174"/>
      <x:c r="M48" s="174"/>
      <x:c r="N48" s="174"/>
      <x:c r="O48" s="174"/>
    </x:row>
    <x:row r="49">
      <x:c r="A49" s="174" t="str">
        <x:f>IF(C49="","","GAP-"&amp;TEXT(ROW()-3,"0000"))</x:f>
      </x:c>
      <x:c r="B49" s="174"/>
      <x:c r="C49" s="174"/>
      <x:c r="D49" s="174"/>
      <x:c r="E49" s="174"/>
      <x:c r="F49" s="174"/>
      <x:c r="G49" s="174"/>
      <x:c r="H49" s="174"/>
      <x:c r="I49" s="174"/>
      <x:c r="J49" s="174"/>
      <x:c r="K49" s="174"/>
      <x:c r="L49" s="174"/>
      <x:c r="M49" s="174"/>
      <x:c r="N49" s="174"/>
      <x:c r="O49" s="174"/>
    </x:row>
    <x:row r="50">
      <x:c r="A50" s="174" t="str">
        <x:f>IF(C50="","","GAP-"&amp;TEXT(ROW()-3,"0000"))</x:f>
      </x:c>
      <x:c r="B50" s="174"/>
      <x:c r="C50" s="174"/>
      <x:c r="D50" s="174"/>
      <x:c r="E50" s="174"/>
      <x:c r="F50" s="174"/>
      <x:c r="G50" s="174"/>
      <x:c r="H50" s="174"/>
      <x:c r="I50" s="174"/>
      <x:c r="J50" s="174"/>
      <x:c r="K50" s="174"/>
      <x:c r="L50" s="174"/>
      <x:c r="M50" s="174"/>
      <x:c r="N50" s="174"/>
      <x:c r="O50" s="174"/>
    </x:row>
    <x:row r="51">
      <x:c r="A51" s="174" t="str">
        <x:f>IF(C51="","","GAP-"&amp;TEXT(ROW()-3,"0000"))</x:f>
      </x:c>
      <x:c r="B51" s="174"/>
      <x:c r="C51" s="174"/>
      <x:c r="D51" s="174"/>
      <x:c r="E51" s="174"/>
      <x:c r="F51" s="174"/>
      <x:c r="G51" s="174"/>
      <x:c r="H51" s="174"/>
      <x:c r="I51" s="174"/>
      <x:c r="J51" s="174"/>
      <x:c r="K51" s="174"/>
      <x:c r="L51" s="174"/>
      <x:c r="M51" s="174"/>
      <x:c r="N51" s="174"/>
      <x:c r="O51" s="174"/>
    </x:row>
    <x:row r="52">
      <x:c r="A52" s="174" t="str">
        <x:f>IF(C52="","","GAP-"&amp;TEXT(ROW()-3,"0000"))</x:f>
      </x:c>
      <x:c r="B52" s="174"/>
      <x:c r="C52" s="174"/>
      <x:c r="D52" s="174"/>
      <x:c r="E52" s="174"/>
      <x:c r="F52" s="174"/>
      <x:c r="G52" s="174"/>
      <x:c r="H52" s="174"/>
      <x:c r="I52" s="174"/>
      <x:c r="J52" s="174"/>
      <x:c r="K52" s="174"/>
      <x:c r="L52" s="174"/>
      <x:c r="M52" s="174"/>
      <x:c r="N52" s="174"/>
      <x:c r="O52" s="174"/>
    </x:row>
    <x:row r="53">
      <x:c r="A53" s="174" t="str">
        <x:f>IF(C53="","","GAP-"&amp;TEXT(ROW()-3,"0000"))</x:f>
      </x:c>
      <x:c r="B53" s="174"/>
      <x:c r="C53" s="174"/>
      <x:c r="D53" s="174"/>
      <x:c r="E53" s="174"/>
      <x:c r="F53" s="174"/>
      <x:c r="G53" s="174"/>
      <x:c r="H53" s="174"/>
      <x:c r="I53" s="174"/>
      <x:c r="J53" s="174"/>
      <x:c r="K53" s="174"/>
      <x:c r="L53" s="174"/>
      <x:c r="M53" s="174"/>
      <x:c r="N53" s="174"/>
      <x:c r="O53" s="174"/>
    </x:row>
    <x:row r="54">
      <x:c r="A54" s="174" t="str">
        <x:f>IF(C54="","","GAP-"&amp;TEXT(ROW()-3,"0000"))</x:f>
      </x:c>
      <x:c r="B54" s="174"/>
      <x:c r="C54" s="174"/>
      <x:c r="D54" s="174"/>
      <x:c r="E54" s="174"/>
      <x:c r="F54" s="174"/>
      <x:c r="G54" s="174"/>
      <x:c r="H54" s="174"/>
      <x:c r="I54" s="174"/>
      <x:c r="J54" s="174"/>
      <x:c r="K54" s="174"/>
      <x:c r="L54" s="174"/>
      <x:c r="M54" s="174"/>
      <x:c r="N54" s="174"/>
      <x:c r="O54" s="174"/>
    </x:row>
    <x:row r="55">
      <x:c r="A55" s="174" t="str">
        <x:f>IF(C55="","","GAP-"&amp;TEXT(ROW()-3,"0000"))</x:f>
      </x:c>
      <x:c r="B55" s="174"/>
      <x:c r="C55" s="174"/>
      <x:c r="D55" s="174"/>
      <x:c r="E55" s="174"/>
      <x:c r="F55" s="174"/>
      <x:c r="G55" s="174"/>
      <x:c r="H55" s="174"/>
      <x:c r="I55" s="174"/>
      <x:c r="J55" s="174"/>
      <x:c r="K55" s="174"/>
      <x:c r="L55" s="174"/>
      <x:c r="M55" s="174"/>
      <x:c r="N55" s="174"/>
      <x:c r="O55" s="174"/>
    </x:row>
    <x:row r="56">
      <x:c r="A56" s="174" t="str">
        <x:f>IF(C56="","","GAP-"&amp;TEXT(ROW()-3,"0000"))</x:f>
      </x:c>
      <x:c r="B56" s="174"/>
      <x:c r="C56" s="174"/>
      <x:c r="D56" s="174"/>
      <x:c r="E56" s="174"/>
      <x:c r="F56" s="174"/>
      <x:c r="G56" s="174"/>
      <x:c r="H56" s="174"/>
      <x:c r="I56" s="174"/>
      <x:c r="J56" s="174"/>
      <x:c r="K56" s="174"/>
      <x:c r="L56" s="174"/>
      <x:c r="M56" s="174"/>
      <x:c r="N56" s="174"/>
      <x:c r="O56" s="174"/>
    </x:row>
    <x:row r="57">
      <x:c r="A57" s="174" t="str">
        <x:f>IF(C57="","","GAP-"&amp;TEXT(ROW()-3,"0000"))</x:f>
      </x:c>
      <x:c r="B57" s="174"/>
      <x:c r="C57" s="174"/>
      <x:c r="D57" s="174"/>
      <x:c r="E57" s="174"/>
      <x:c r="F57" s="174"/>
      <x:c r="G57" s="174"/>
      <x:c r="H57" s="174"/>
      <x:c r="I57" s="174"/>
      <x:c r="J57" s="174"/>
      <x:c r="K57" s="174"/>
      <x:c r="L57" s="174"/>
      <x:c r="M57" s="174"/>
      <x:c r="N57" s="174"/>
      <x:c r="O57" s="174"/>
    </x:row>
    <x:row r="58">
      <x:c r="A58" s="174" t="str">
        <x:f>IF(C58="","","GAP-"&amp;TEXT(ROW()-3,"0000"))</x:f>
      </x:c>
      <x:c r="B58" s="174"/>
      <x:c r="C58" s="174"/>
      <x:c r="D58" s="174"/>
      <x:c r="E58" s="174"/>
      <x:c r="F58" s="174"/>
      <x:c r="G58" s="174"/>
      <x:c r="H58" s="174"/>
      <x:c r="I58" s="174"/>
      <x:c r="J58" s="174"/>
      <x:c r="K58" s="174"/>
      <x:c r="L58" s="174"/>
      <x:c r="M58" s="174"/>
      <x:c r="N58" s="174"/>
      <x:c r="O58" s="174"/>
    </x:row>
    <x:row r="59">
      <x:c r="A59" s="174" t="str">
        <x:f>IF(C59="","","GAP-"&amp;TEXT(ROW()-3,"0000"))</x:f>
      </x:c>
      <x:c r="B59" s="174"/>
      <x:c r="C59" s="174"/>
      <x:c r="D59" s="174"/>
      <x:c r="E59" s="174"/>
      <x:c r="F59" s="174"/>
      <x:c r="G59" s="174"/>
      <x:c r="H59" s="174"/>
      <x:c r="I59" s="174"/>
      <x:c r="J59" s="174"/>
      <x:c r="K59" s="174"/>
      <x:c r="L59" s="174"/>
      <x:c r="M59" s="174"/>
      <x:c r="N59" s="174"/>
      <x:c r="O59" s="174"/>
    </x:row>
    <x:row r="60">
      <x:c r="A60" s="174" t="str">
        <x:f>IF(C60="","","GAP-"&amp;TEXT(ROW()-3,"0000"))</x:f>
      </x:c>
      <x:c r="B60" s="174"/>
      <x:c r="C60" s="174"/>
      <x:c r="D60" s="174"/>
      <x:c r="E60" s="174"/>
      <x:c r="F60" s="174"/>
      <x:c r="G60" s="174"/>
      <x:c r="H60" s="174"/>
      <x:c r="I60" s="174"/>
      <x:c r="J60" s="174"/>
      <x:c r="K60" s="174"/>
      <x:c r="L60" s="174"/>
      <x:c r="M60" s="174"/>
      <x:c r="N60" s="174"/>
      <x:c r="O60" s="174"/>
    </x:row>
    <x:row r="61">
      <x:c r="A61" s="174" t="str">
        <x:f>IF(C61="","","GAP-"&amp;TEXT(ROW()-3,"0000"))</x:f>
      </x:c>
      <x:c r="B61" s="174"/>
      <x:c r="C61" s="174"/>
      <x:c r="D61" s="174"/>
      <x:c r="E61" s="174"/>
      <x:c r="F61" s="174"/>
      <x:c r="G61" s="174"/>
      <x:c r="H61" s="174"/>
      <x:c r="I61" s="174"/>
      <x:c r="J61" s="174"/>
      <x:c r="K61" s="174"/>
      <x:c r="L61" s="174"/>
      <x:c r="M61" s="174"/>
      <x:c r="N61" s="174"/>
      <x:c r="O61" s="174"/>
    </x:row>
    <x:row r="62">
      <x:c r="A62" s="174" t="str">
        <x:f>IF(C62="","","GAP-"&amp;TEXT(ROW()-3,"0000"))</x:f>
      </x:c>
      <x:c r="B62" s="174"/>
      <x:c r="C62" s="174"/>
      <x:c r="D62" s="174"/>
      <x:c r="E62" s="174"/>
      <x:c r="F62" s="174"/>
      <x:c r="G62" s="174"/>
      <x:c r="H62" s="174"/>
      <x:c r="I62" s="174"/>
      <x:c r="J62" s="174"/>
      <x:c r="K62" s="174"/>
      <x:c r="L62" s="174"/>
      <x:c r="M62" s="174"/>
      <x:c r="N62" s="174"/>
      <x:c r="O62" s="174"/>
    </x:row>
    <x:row r="63">
      <x:c r="A63" s="174" t="str">
        <x:f>IF(C63="","","GAP-"&amp;TEXT(ROW()-3,"0000"))</x:f>
      </x:c>
      <x:c r="B63" s="174"/>
      <x:c r="C63" s="174"/>
      <x:c r="D63" s="174"/>
      <x:c r="E63" s="174"/>
      <x:c r="F63" s="174"/>
      <x:c r="G63" s="174"/>
      <x:c r="H63" s="174"/>
      <x:c r="I63" s="174"/>
      <x:c r="J63" s="174"/>
      <x:c r="K63" s="174"/>
      <x:c r="L63" s="174"/>
      <x:c r="M63" s="174"/>
      <x:c r="N63" s="174"/>
      <x:c r="O63" s="174"/>
    </x:row>
    <x:row r="64">
      <x:c r="A64" s="174" t="str">
        <x:f>IF(C64="","","GAP-"&amp;TEXT(ROW()-3,"0000"))</x:f>
      </x:c>
      <x:c r="B64" s="174"/>
      <x:c r="C64" s="174"/>
      <x:c r="D64" s="174"/>
      <x:c r="E64" s="174"/>
      <x:c r="F64" s="174"/>
      <x:c r="G64" s="174"/>
      <x:c r="H64" s="174"/>
      <x:c r="I64" s="174"/>
      <x:c r="J64" s="174"/>
      <x:c r="K64" s="174"/>
      <x:c r="L64" s="174"/>
      <x:c r="M64" s="174"/>
      <x:c r="N64" s="174"/>
      <x:c r="O64" s="174"/>
    </x:row>
    <x:row r="65">
      <x:c r="A65" s="174" t="str">
        <x:f>IF(C65="","","GAP-"&amp;TEXT(ROW()-3,"0000"))</x:f>
      </x:c>
      <x:c r="B65" s="174"/>
      <x:c r="C65" s="174"/>
      <x:c r="D65" s="174"/>
      <x:c r="E65" s="174"/>
      <x:c r="F65" s="174"/>
      <x:c r="G65" s="174"/>
      <x:c r="H65" s="174"/>
      <x:c r="I65" s="174"/>
      <x:c r="J65" s="174"/>
      <x:c r="K65" s="174"/>
      <x:c r="L65" s="174"/>
      <x:c r="M65" s="174"/>
      <x:c r="N65" s="174"/>
      <x:c r="O65" s="174"/>
    </x:row>
    <x:row r="66">
      <x:c r="A66" s="174" t="str">
        <x:f>IF(C66="","","GAP-"&amp;TEXT(ROW()-3,"0000"))</x:f>
      </x:c>
      <x:c r="B66" s="174"/>
      <x:c r="C66" s="174"/>
      <x:c r="D66" s="174"/>
      <x:c r="E66" s="174"/>
      <x:c r="F66" s="174"/>
      <x:c r="G66" s="174"/>
      <x:c r="H66" s="174"/>
      <x:c r="I66" s="174"/>
      <x:c r="J66" s="174"/>
      <x:c r="K66" s="174"/>
      <x:c r="L66" s="174"/>
      <x:c r="M66" s="174"/>
      <x:c r="N66" s="174"/>
      <x:c r="O66" s="174"/>
    </x:row>
    <x:row r="67">
      <x:c r="A67" s="174" t="str">
        <x:f>IF(C67="","","GAP-"&amp;TEXT(ROW()-3,"0000"))</x:f>
      </x:c>
      <x:c r="B67" s="174"/>
      <x:c r="C67" s="174"/>
      <x:c r="D67" s="174"/>
      <x:c r="E67" s="174"/>
      <x:c r="F67" s="174"/>
      <x:c r="G67" s="174"/>
      <x:c r="H67" s="174"/>
      <x:c r="I67" s="174"/>
      <x:c r="J67" s="174"/>
      <x:c r="K67" s="174"/>
      <x:c r="L67" s="174"/>
      <x:c r="M67" s="174"/>
      <x:c r="N67" s="174"/>
      <x:c r="O67" s="174"/>
    </x:row>
    <x:row r="68">
      <x:c r="A68" s="174" t="str">
        <x:f>IF(C68="","","GAP-"&amp;TEXT(ROW()-3,"0000"))</x:f>
      </x:c>
      <x:c r="B68" s="174"/>
      <x:c r="C68" s="174"/>
      <x:c r="D68" s="174"/>
      <x:c r="E68" s="174"/>
      <x:c r="F68" s="174"/>
      <x:c r="G68" s="174"/>
      <x:c r="H68" s="174"/>
      <x:c r="I68" s="174"/>
      <x:c r="J68" s="174"/>
      <x:c r="K68" s="174"/>
      <x:c r="L68" s="174"/>
      <x:c r="M68" s="174"/>
      <x:c r="N68" s="174"/>
      <x:c r="O68" s="174"/>
    </x:row>
    <x:row r="69">
      <x:c r="A69" s="174" t="str">
        <x:f>IF(C69="","","GAP-"&amp;TEXT(ROW()-3,"0000"))</x:f>
      </x:c>
      <x:c r="B69" s="174"/>
      <x:c r="C69" s="174"/>
      <x:c r="D69" s="174"/>
      <x:c r="E69" s="174"/>
      <x:c r="F69" s="174"/>
      <x:c r="G69" s="174"/>
      <x:c r="H69" s="174"/>
      <x:c r="I69" s="174"/>
      <x:c r="J69" s="174"/>
      <x:c r="K69" s="174"/>
      <x:c r="L69" s="174"/>
      <x:c r="M69" s="174"/>
      <x:c r="N69" s="174"/>
      <x:c r="O69" s="174"/>
    </x:row>
    <x:row r="70">
      <x:c r="A70" s="174" t="str">
        <x:f>IF(C70="","","GAP-"&amp;TEXT(ROW()-3,"0000"))</x:f>
      </x:c>
      <x:c r="B70" s="174"/>
      <x:c r="C70" s="174"/>
      <x:c r="D70" s="174"/>
      <x:c r="E70" s="174"/>
      <x:c r="F70" s="174"/>
      <x:c r="G70" s="174"/>
      <x:c r="H70" s="174"/>
      <x:c r="I70" s="174"/>
      <x:c r="J70" s="174"/>
      <x:c r="K70" s="174"/>
      <x:c r="L70" s="174"/>
      <x:c r="M70" s="174"/>
      <x:c r="N70" s="174"/>
      <x:c r="O70" s="174"/>
    </x:row>
    <x:row r="71">
      <x:c r="A71" s="174" t="str">
        <x:f>IF(C71="","","GAP-"&amp;TEXT(ROW()-3,"0000"))</x:f>
      </x:c>
      <x:c r="B71" s="174"/>
      <x:c r="C71" s="174"/>
      <x:c r="D71" s="174"/>
      <x:c r="E71" s="174"/>
      <x:c r="F71" s="174"/>
      <x:c r="G71" s="174"/>
      <x:c r="H71" s="174"/>
      <x:c r="I71" s="174"/>
      <x:c r="J71" s="174"/>
      <x:c r="K71" s="174"/>
      <x:c r="L71" s="174"/>
      <x:c r="M71" s="174"/>
      <x:c r="N71" s="174"/>
      <x:c r="O71" s="174"/>
    </x:row>
    <x:row r="72">
      <x:c r="A72" s="174" t="str">
        <x:f>IF(C72="","","GAP-"&amp;TEXT(ROW()-3,"0000"))</x:f>
      </x:c>
      <x:c r="B72" s="174"/>
      <x:c r="C72" s="174"/>
      <x:c r="D72" s="174"/>
      <x:c r="E72" s="174"/>
      <x:c r="F72" s="174"/>
      <x:c r="G72" s="174"/>
      <x:c r="H72" s="174"/>
      <x:c r="I72" s="174"/>
      <x:c r="J72" s="174"/>
      <x:c r="K72" s="174"/>
      <x:c r="L72" s="174"/>
      <x:c r="M72" s="174"/>
      <x:c r="N72" s="174"/>
      <x:c r="O72" s="174"/>
    </x:row>
    <x:row r="73">
      <x:c r="A73" s="174" t="str">
        <x:f>IF(C73="","","GAP-"&amp;TEXT(ROW()-3,"0000"))</x:f>
      </x:c>
      <x:c r="B73" s="174"/>
      <x:c r="C73" s="174"/>
      <x:c r="D73" s="174"/>
      <x:c r="E73" s="174"/>
      <x:c r="F73" s="174"/>
      <x:c r="G73" s="174"/>
      <x:c r="H73" s="174"/>
      <x:c r="I73" s="174"/>
      <x:c r="J73" s="174"/>
      <x:c r="K73" s="174"/>
      <x:c r="L73" s="174"/>
      <x:c r="M73" s="174"/>
      <x:c r="N73" s="174"/>
      <x:c r="O73" s="174"/>
    </x:row>
    <x:row r="74">
      <x:c r="A74" s="174" t="str">
        <x:f>IF(C74="","","GAP-"&amp;TEXT(ROW()-3,"0000"))</x:f>
      </x:c>
      <x:c r="B74" s="174"/>
      <x:c r="C74" s="174"/>
      <x:c r="D74" s="174"/>
      <x:c r="E74" s="174"/>
      <x:c r="F74" s="174"/>
      <x:c r="G74" s="174"/>
      <x:c r="H74" s="174"/>
      <x:c r="I74" s="174"/>
      <x:c r="J74" s="174"/>
      <x:c r="K74" s="174"/>
      <x:c r="L74" s="174"/>
      <x:c r="M74" s="174"/>
      <x:c r="N74" s="174"/>
      <x:c r="O74" s="174"/>
    </x:row>
    <x:row r="75">
      <x:c r="A75" s="174" t="str">
        <x:f>IF(C75="","","GAP-"&amp;TEXT(ROW()-3,"0000"))</x:f>
      </x:c>
      <x:c r="B75" s="174"/>
      <x:c r="C75" s="174"/>
      <x:c r="D75" s="174"/>
      <x:c r="E75" s="174"/>
      <x:c r="F75" s="174"/>
      <x:c r="G75" s="174"/>
      <x:c r="H75" s="174"/>
      <x:c r="I75" s="174"/>
      <x:c r="J75" s="174"/>
      <x:c r="K75" s="174"/>
      <x:c r="L75" s="174"/>
      <x:c r="M75" s="174"/>
      <x:c r="N75" s="174"/>
      <x:c r="O75" s="174"/>
    </x:row>
    <x:row r="76">
      <x:c r="A76" s="174" t="str">
        <x:f>IF(C76="","","GAP-"&amp;TEXT(ROW()-3,"0000"))</x:f>
      </x:c>
      <x:c r="B76" s="174"/>
      <x:c r="C76" s="174"/>
      <x:c r="D76" s="174"/>
      <x:c r="E76" s="174"/>
      <x:c r="F76" s="174"/>
      <x:c r="G76" s="174"/>
      <x:c r="H76" s="174"/>
      <x:c r="I76" s="174"/>
      <x:c r="J76" s="174"/>
      <x:c r="K76" s="174"/>
      <x:c r="L76" s="174"/>
      <x:c r="M76" s="174"/>
      <x:c r="N76" s="174"/>
      <x:c r="O76" s="174"/>
    </x:row>
    <x:row r="77">
      <x:c r="A77" s="174" t="str">
        <x:f>IF(C77="","","GAP-"&amp;TEXT(ROW()-3,"0000"))</x:f>
      </x:c>
      <x:c r="B77" s="174"/>
      <x:c r="C77" s="174"/>
      <x:c r="D77" s="174"/>
      <x:c r="E77" s="174"/>
      <x:c r="F77" s="174"/>
      <x:c r="G77" s="174"/>
      <x:c r="H77" s="174"/>
      <x:c r="I77" s="174"/>
      <x:c r="J77" s="174"/>
      <x:c r="K77" s="174"/>
      <x:c r="L77" s="174"/>
      <x:c r="M77" s="174"/>
      <x:c r="N77" s="174"/>
      <x:c r="O77" s="174"/>
    </x:row>
    <x:row r="78">
      <x:c r="A78" s="174" t="str">
        <x:f>IF(C78="","","GAP-"&amp;TEXT(ROW()-3,"0000"))</x:f>
      </x:c>
      <x:c r="B78" s="174"/>
      <x:c r="C78" s="174"/>
      <x:c r="D78" s="174"/>
      <x:c r="E78" s="174"/>
      <x:c r="F78" s="174"/>
      <x:c r="G78" s="174"/>
      <x:c r="H78" s="174"/>
      <x:c r="I78" s="174"/>
      <x:c r="J78" s="174"/>
      <x:c r="K78" s="174"/>
      <x:c r="L78" s="174"/>
      <x:c r="M78" s="174"/>
      <x:c r="N78" s="174"/>
      <x:c r="O78" s="174"/>
    </x:row>
    <x:row r="79">
      <x:c r="A79" s="174" t="str">
        <x:f>IF(C79="","","GAP-"&amp;TEXT(ROW()-3,"0000"))</x:f>
      </x:c>
      <x:c r="B79" s="174"/>
      <x:c r="C79" s="174"/>
      <x:c r="D79" s="174"/>
      <x:c r="E79" s="174"/>
      <x:c r="F79" s="174"/>
      <x:c r="G79" s="174"/>
      <x:c r="H79" s="174"/>
      <x:c r="I79" s="174"/>
      <x:c r="J79" s="174"/>
      <x:c r="K79" s="174"/>
      <x:c r="L79" s="174"/>
      <x:c r="M79" s="174"/>
      <x:c r="N79" s="174"/>
      <x:c r="O79" s="174"/>
    </x:row>
    <x:row r="80">
      <x:c r="A80" s="174" t="str">
        <x:f>IF(C80="","","GAP-"&amp;TEXT(ROW()-3,"0000"))</x:f>
      </x:c>
      <x:c r="B80" s="174"/>
      <x:c r="C80" s="174"/>
      <x:c r="D80" s="174"/>
      <x:c r="E80" s="174"/>
      <x:c r="F80" s="174"/>
      <x:c r="G80" s="174"/>
      <x:c r="H80" s="174"/>
      <x:c r="I80" s="174"/>
      <x:c r="J80" s="174"/>
      <x:c r="K80" s="174"/>
      <x:c r="L80" s="174"/>
      <x:c r="M80" s="174"/>
      <x:c r="N80" s="174"/>
      <x:c r="O80" s="174"/>
    </x:row>
    <x:row r="81">
      <x:c r="A81" s="174" t="str">
        <x:f>IF(C81="","","GAP-"&amp;TEXT(ROW()-3,"0000"))</x:f>
      </x:c>
      <x:c r="B81" s="174"/>
      <x:c r="C81" s="174"/>
      <x:c r="D81" s="174"/>
      <x:c r="E81" s="174"/>
      <x:c r="F81" s="174"/>
      <x:c r="G81" s="174"/>
      <x:c r="H81" s="174"/>
      <x:c r="I81" s="174"/>
      <x:c r="J81" s="174"/>
      <x:c r="K81" s="174"/>
      <x:c r="L81" s="174"/>
      <x:c r="M81" s="174"/>
      <x:c r="N81" s="174"/>
      <x:c r="O81" s="174"/>
    </x:row>
    <x:row r="82">
      <x:c r="A82" s="174" t="str">
        <x:f>IF(C82="","","GAP-"&amp;TEXT(ROW()-3,"0000"))</x:f>
      </x:c>
      <x:c r="B82" s="174"/>
      <x:c r="C82" s="174"/>
      <x:c r="D82" s="174"/>
      <x:c r="E82" s="174"/>
      <x:c r="F82" s="174"/>
      <x:c r="G82" s="174"/>
      <x:c r="H82" s="174"/>
      <x:c r="I82" s="174"/>
      <x:c r="J82" s="174"/>
      <x:c r="K82" s="174"/>
      <x:c r="L82" s="174"/>
      <x:c r="M82" s="174"/>
      <x:c r="N82" s="174"/>
      <x:c r="O82" s="174"/>
    </x:row>
    <x:row r="83">
      <x:c r="A83" s="174" t="str">
        <x:f>IF(C83="","","GAP-"&amp;TEXT(ROW()-3,"0000"))</x:f>
      </x:c>
      <x:c r="B83" s="174"/>
      <x:c r="C83" s="174"/>
      <x:c r="D83" s="174"/>
      <x:c r="E83" s="174"/>
      <x:c r="F83" s="174"/>
      <x:c r="G83" s="174"/>
      <x:c r="H83" s="174"/>
      <x:c r="I83" s="174"/>
      <x:c r="J83" s="174"/>
      <x:c r="K83" s="174"/>
      <x:c r="L83" s="174"/>
      <x:c r="M83" s="174"/>
      <x:c r="N83" s="174"/>
      <x:c r="O83" s="174"/>
    </x:row>
    <x:row r="84">
      <x:c r="A84" s="174" t="str">
        <x:f>IF(C84="","","GAP-"&amp;TEXT(ROW()-3,"0000"))</x:f>
      </x:c>
      <x:c r="B84" s="174"/>
      <x:c r="C84" s="174"/>
      <x:c r="D84" s="174"/>
      <x:c r="E84" s="174"/>
      <x:c r="F84" s="174"/>
      <x:c r="G84" s="174"/>
      <x:c r="H84" s="174"/>
      <x:c r="I84" s="174"/>
      <x:c r="J84" s="174"/>
      <x:c r="K84" s="174"/>
      <x:c r="L84" s="174"/>
      <x:c r="M84" s="174"/>
      <x:c r="N84" s="174"/>
      <x:c r="O84" s="174"/>
    </x:row>
    <x:row r="85">
      <x:c r="A85" s="174" t="str">
        <x:f>IF(C85="","","GAP-"&amp;TEXT(ROW()-3,"0000"))</x:f>
      </x:c>
      <x:c r="B85" s="174"/>
      <x:c r="C85" s="174"/>
      <x:c r="D85" s="174"/>
      <x:c r="E85" s="174"/>
      <x:c r="F85" s="174"/>
      <x:c r="G85" s="174"/>
      <x:c r="H85" s="174"/>
      <x:c r="I85" s="174"/>
      <x:c r="J85" s="174"/>
      <x:c r="K85" s="174"/>
      <x:c r="L85" s="174"/>
      <x:c r="M85" s="174"/>
      <x:c r="N85" s="174"/>
      <x:c r="O85" s="174"/>
    </x:row>
    <x:row r="86">
      <x:c r="A86" s="174" t="str">
        <x:f>IF(C86="","","GAP-"&amp;TEXT(ROW()-3,"0000"))</x:f>
      </x:c>
      <x:c r="B86" s="174"/>
      <x:c r="C86" s="174"/>
      <x:c r="D86" s="174"/>
      <x:c r="E86" s="174"/>
      <x:c r="F86" s="174"/>
      <x:c r="G86" s="174"/>
      <x:c r="H86" s="174"/>
      <x:c r="I86" s="174"/>
      <x:c r="J86" s="174"/>
      <x:c r="K86" s="174"/>
      <x:c r="L86" s="174"/>
      <x:c r="M86" s="174"/>
      <x:c r="N86" s="174"/>
      <x:c r="O86" s="174"/>
    </x:row>
    <x:row r="87">
      <x:c r="A87" s="174" t="str">
        <x:f>IF(C87="","","GAP-"&amp;TEXT(ROW()-3,"0000"))</x:f>
      </x:c>
      <x:c r="B87" s="174"/>
      <x:c r="C87" s="174"/>
      <x:c r="D87" s="174"/>
      <x:c r="E87" s="174"/>
      <x:c r="F87" s="174"/>
      <x:c r="G87" s="174"/>
      <x:c r="H87" s="174"/>
      <x:c r="I87" s="174"/>
      <x:c r="J87" s="174"/>
      <x:c r="K87" s="174"/>
      <x:c r="L87" s="174"/>
      <x:c r="M87" s="174"/>
      <x:c r="N87" s="174"/>
      <x:c r="O87" s="174"/>
    </x:row>
    <x:row r="88">
      <x:c r="A88" s="174" t="str">
        <x:f>IF(C88="","","GAP-"&amp;TEXT(ROW()-3,"0000"))</x:f>
      </x:c>
      <x:c r="B88" s="174"/>
      <x:c r="C88" s="174"/>
      <x:c r="D88" s="174"/>
      <x:c r="E88" s="174"/>
      <x:c r="F88" s="174"/>
      <x:c r="G88" s="174"/>
      <x:c r="H88" s="174"/>
      <x:c r="I88" s="174"/>
      <x:c r="J88" s="174"/>
      <x:c r="K88" s="174"/>
      <x:c r="L88" s="174"/>
      <x:c r="M88" s="174"/>
      <x:c r="N88" s="174"/>
      <x:c r="O88" s="174"/>
    </x:row>
    <x:row r="89">
      <x:c r="A89" s="174" t="str">
        <x:f>IF(C89="","","GAP-"&amp;TEXT(ROW()-3,"0000"))</x:f>
      </x:c>
      <x:c r="B89" s="174"/>
      <x:c r="C89" s="174"/>
      <x:c r="D89" s="174"/>
      <x:c r="E89" s="174"/>
      <x:c r="F89" s="174"/>
      <x:c r="G89" s="174"/>
      <x:c r="H89" s="174"/>
      <x:c r="I89" s="174"/>
      <x:c r="J89" s="174"/>
      <x:c r="K89" s="174"/>
      <x:c r="L89" s="174"/>
      <x:c r="M89" s="174"/>
      <x:c r="N89" s="174"/>
      <x:c r="O89" s="174"/>
    </x:row>
    <x:row r="90">
      <x:c r="A90" s="174" t="str">
        <x:f>IF(C90="","","GAP-"&amp;TEXT(ROW()-3,"0000"))</x:f>
      </x:c>
      <x:c r="B90" s="174"/>
      <x:c r="C90" s="174"/>
      <x:c r="D90" s="174"/>
      <x:c r="E90" s="174"/>
      <x:c r="F90" s="174"/>
      <x:c r="G90" s="174"/>
      <x:c r="H90" s="174"/>
      <x:c r="I90" s="174"/>
      <x:c r="J90" s="174"/>
      <x:c r="K90" s="174"/>
      <x:c r="L90" s="174"/>
      <x:c r="M90" s="174"/>
      <x:c r="N90" s="174"/>
      <x:c r="O90" s="174"/>
    </x:row>
    <x:row r="91">
      <x:c r="A91" s="174" t="str">
        <x:f>IF(C91="","","GAP-"&amp;TEXT(ROW()-3,"0000"))</x:f>
      </x:c>
      <x:c r="B91" s="174"/>
      <x:c r="C91" s="174"/>
      <x:c r="D91" s="174"/>
      <x:c r="E91" s="174"/>
      <x:c r="F91" s="174"/>
      <x:c r="G91" s="174"/>
      <x:c r="H91" s="174"/>
      <x:c r="I91" s="174"/>
      <x:c r="J91" s="174"/>
      <x:c r="K91" s="174"/>
      <x:c r="L91" s="174"/>
      <x:c r="M91" s="174"/>
      <x:c r="N91" s="174"/>
      <x:c r="O91" s="174"/>
    </x:row>
    <x:row r="92">
      <x:c r="A92" s="174" t="str">
        <x:f>IF(C92="","","GAP-"&amp;TEXT(ROW()-3,"0000"))</x:f>
      </x:c>
      <x:c r="B92" s="174"/>
      <x:c r="C92" s="174"/>
      <x:c r="D92" s="174"/>
      <x:c r="E92" s="174"/>
      <x:c r="F92" s="174"/>
      <x:c r="G92" s="174"/>
      <x:c r="H92" s="174"/>
      <x:c r="I92" s="174"/>
      <x:c r="J92" s="174"/>
      <x:c r="K92" s="174"/>
      <x:c r="L92" s="174"/>
      <x:c r="M92" s="174"/>
      <x:c r="N92" s="174"/>
      <x:c r="O92" s="174"/>
    </x:row>
    <x:row r="93">
      <x:c r="A93" s="174" t="str">
        <x:f>IF(C93="","","GAP-"&amp;TEXT(ROW()-3,"0000"))</x:f>
      </x:c>
      <x:c r="B93" s="174"/>
      <x:c r="C93" s="174"/>
      <x:c r="D93" s="174"/>
      <x:c r="E93" s="174"/>
      <x:c r="F93" s="174"/>
      <x:c r="G93" s="174"/>
      <x:c r="H93" s="174"/>
      <x:c r="I93" s="174"/>
      <x:c r="J93" s="174"/>
      <x:c r="K93" s="174"/>
      <x:c r="L93" s="174"/>
      <x:c r="M93" s="174"/>
      <x:c r="N93" s="174"/>
      <x:c r="O93" s="174"/>
    </x:row>
    <x:row r="94">
      <x:c r="A94" s="174" t="str">
        <x:f>IF(C94="","","GAP-"&amp;TEXT(ROW()-3,"0000"))</x:f>
      </x:c>
      <x:c r="B94" s="174"/>
      <x:c r="C94" s="174"/>
      <x:c r="D94" s="174"/>
      <x:c r="E94" s="174"/>
      <x:c r="F94" s="174"/>
      <x:c r="G94" s="174"/>
      <x:c r="H94" s="174"/>
      <x:c r="I94" s="174"/>
      <x:c r="J94" s="174"/>
      <x:c r="K94" s="174"/>
      <x:c r="L94" s="174"/>
      <x:c r="M94" s="174"/>
      <x:c r="N94" s="174"/>
      <x:c r="O94" s="174"/>
    </x:row>
    <x:row r="95">
      <x:c r="A95" s="174" t="str">
        <x:f>IF(C95="","","GAP-"&amp;TEXT(ROW()-3,"0000"))</x:f>
      </x:c>
      <x:c r="B95" s="174"/>
      <x:c r="C95" s="174"/>
      <x:c r="D95" s="174"/>
      <x:c r="E95" s="174"/>
      <x:c r="F95" s="174"/>
      <x:c r="G95" s="174"/>
      <x:c r="H95" s="174"/>
      <x:c r="I95" s="174"/>
      <x:c r="J95" s="174"/>
      <x:c r="K95" s="174"/>
      <x:c r="L95" s="174"/>
      <x:c r="M95" s="174"/>
      <x:c r="N95" s="174"/>
      <x:c r="O95" s="174"/>
    </x:row>
    <x:row r="96">
      <x:c r="A96" s="174" t="str">
        <x:f>IF(C96="","","GAP-"&amp;TEXT(ROW()-3,"0000"))</x:f>
      </x:c>
      <x:c r="B96" s="174"/>
      <x:c r="C96" s="174"/>
      <x:c r="D96" s="174"/>
      <x:c r="E96" s="174"/>
      <x:c r="F96" s="174"/>
      <x:c r="G96" s="174"/>
      <x:c r="H96" s="174"/>
      <x:c r="I96" s="174"/>
      <x:c r="J96" s="174"/>
      <x:c r="K96" s="174"/>
      <x:c r="L96" s="174"/>
      <x:c r="M96" s="174"/>
      <x:c r="N96" s="174"/>
      <x:c r="O96" s="174"/>
    </x:row>
    <x:row r="97">
      <x:c r="A97" s="174" t="str">
        <x:f>IF(C97="","","GAP-"&amp;TEXT(ROW()-3,"0000"))</x:f>
      </x:c>
      <x:c r="B97" s="174"/>
      <x:c r="C97" s="174"/>
      <x:c r="D97" s="174"/>
      <x:c r="E97" s="174"/>
      <x:c r="F97" s="174"/>
      <x:c r="G97" s="174"/>
      <x:c r="H97" s="174"/>
      <x:c r="I97" s="174"/>
      <x:c r="J97" s="174"/>
      <x:c r="K97" s="174"/>
      <x:c r="L97" s="174"/>
      <x:c r="M97" s="174"/>
      <x:c r="N97" s="174"/>
      <x:c r="O97" s="174"/>
    </x:row>
    <x:row r="98">
      <x:c r="A98" s="174" t="str">
        <x:f>IF(C98="","","GAP-"&amp;TEXT(ROW()-3,"0000"))</x:f>
      </x:c>
      <x:c r="B98" s="174"/>
      <x:c r="C98" s="174"/>
      <x:c r="D98" s="174"/>
      <x:c r="E98" s="174"/>
      <x:c r="F98" s="174"/>
      <x:c r="G98" s="174"/>
      <x:c r="H98" s="174"/>
      <x:c r="I98" s="174"/>
      <x:c r="J98" s="174"/>
      <x:c r="K98" s="174"/>
      <x:c r="L98" s="174"/>
      <x:c r="M98" s="174"/>
      <x:c r="N98" s="174"/>
      <x:c r="O98" s="174"/>
    </x:row>
    <x:row r="99">
      <x:c r="A99" s="174" t="str">
        <x:f>IF(C99="","","GAP-"&amp;TEXT(ROW()-3,"0000"))</x:f>
      </x:c>
      <x:c r="B99" s="174"/>
      <x:c r="C99" s="174"/>
      <x:c r="D99" s="174"/>
      <x:c r="E99" s="174"/>
      <x:c r="F99" s="174"/>
      <x:c r="G99" s="174"/>
      <x:c r="H99" s="174"/>
      <x:c r="I99" s="174"/>
      <x:c r="J99" s="174"/>
      <x:c r="K99" s="174"/>
      <x:c r="L99" s="174"/>
      <x:c r="M99" s="174"/>
      <x:c r="N99" s="174"/>
      <x:c r="O99" s="174"/>
    </x:row>
    <x:row r="100">
      <x:c r="A100" s="174" t="str">
        <x:f>IF(C100="","","GAP-"&amp;TEXT(ROW()-3,"0000"))</x:f>
      </x:c>
      <x:c r="B100" s="174"/>
      <x:c r="C100" s="174"/>
      <x:c r="D100" s="174"/>
      <x:c r="E100" s="174"/>
      <x:c r="F100" s="174"/>
      <x:c r="G100" s="174"/>
      <x:c r="H100" s="174"/>
      <x:c r="I100" s="174"/>
      <x:c r="J100" s="174"/>
      <x:c r="K100" s="174"/>
      <x:c r="L100" s="174"/>
      <x:c r="M100" s="174"/>
      <x:c r="N100" s="174"/>
      <x:c r="O100" s="174"/>
    </x:row>
    <x:row r="101">
      <x:c r="A101" s="174" t="str">
        <x:f>IF(C101="","","GAP-"&amp;TEXT(ROW()-3,"0000"))</x:f>
      </x:c>
      <x:c r="B101" s="174"/>
      <x:c r="C101" s="174"/>
      <x:c r="D101" s="174"/>
      <x:c r="E101" s="174"/>
      <x:c r="F101" s="174"/>
      <x:c r="G101" s="174"/>
      <x:c r="H101" s="174"/>
      <x:c r="I101" s="174"/>
      <x:c r="J101" s="174"/>
      <x:c r="K101" s="174"/>
      <x:c r="L101" s="174"/>
      <x:c r="M101" s="174"/>
      <x:c r="N101" s="174"/>
      <x:c r="O101" s="174"/>
    </x:row>
    <x:row r="102">
      <x:c r="A102" s="174" t="str">
        <x:f>IF(C102="","","GAP-"&amp;TEXT(ROW()-3,"0000"))</x:f>
      </x:c>
      <x:c r="B102" s="174"/>
      <x:c r="C102" s="174"/>
      <x:c r="D102" s="174"/>
      <x:c r="E102" s="174"/>
      <x:c r="F102" s="174"/>
      <x:c r="G102" s="174"/>
      <x:c r="H102" s="174"/>
      <x:c r="I102" s="174"/>
      <x:c r="J102" s="174"/>
      <x:c r="K102" s="174"/>
      <x:c r="L102" s="174"/>
      <x:c r="M102" s="174"/>
      <x:c r="N102" s="174"/>
      <x:c r="O102" s="174"/>
    </x:row>
    <x:row r="103">
      <x:c r="A103" s="174" t="str">
        <x:f>IF(C103="","","GAP-"&amp;TEXT(ROW()-3,"0000"))</x:f>
      </x:c>
      <x:c r="B103" s="174"/>
      <x:c r="C103" s="174"/>
      <x:c r="D103" s="174"/>
      <x:c r="E103" s="174"/>
      <x:c r="F103" s="174"/>
      <x:c r="G103" s="174"/>
      <x:c r="H103" s="174"/>
      <x:c r="I103" s="174"/>
      <x:c r="J103" s="174"/>
      <x:c r="K103" s="174"/>
      <x:c r="L103" s="174"/>
      <x:c r="M103" s="174"/>
      <x:c r="N103" s="174"/>
      <x:c r="O103" s="174"/>
    </x:row>
    <x:row r="104">
      <x:c r="A104" s="174" t="str">
        <x:f>IF(C104="","","GAP-"&amp;TEXT(ROW()-3,"0000"))</x:f>
      </x:c>
      <x:c r="B104" s="174"/>
      <x:c r="C104" s="174"/>
      <x:c r="D104" s="174"/>
      <x:c r="E104" s="174"/>
      <x:c r="F104" s="174"/>
      <x:c r="G104" s="174"/>
      <x:c r="H104" s="174"/>
      <x:c r="I104" s="174"/>
      <x:c r="J104" s="174"/>
      <x:c r="K104" s="174"/>
      <x:c r="L104" s="174"/>
      <x:c r="M104" s="174"/>
      <x:c r="N104" s="174"/>
      <x:c r="O104" s="174"/>
    </x:row>
    <x:row r="105">
      <x:c r="A105" s="174" t="str">
        <x:f>IF(C105="","","GAP-"&amp;TEXT(ROW()-3,"0000"))</x:f>
      </x:c>
      <x:c r="B105" s="174"/>
      <x:c r="C105" s="174"/>
      <x:c r="D105" s="174"/>
      <x:c r="E105" s="174"/>
      <x:c r="F105" s="174"/>
      <x:c r="G105" s="174"/>
      <x:c r="H105" s="174"/>
      <x:c r="I105" s="174"/>
      <x:c r="J105" s="174"/>
      <x:c r="K105" s="174"/>
      <x:c r="L105" s="174"/>
      <x:c r="M105" s="174"/>
      <x:c r="N105" s="174"/>
      <x:c r="O105" s="174"/>
    </x:row>
    <x:row r="106">
      <x:c r="A106" s="174" t="str">
        <x:f>IF(C106="","","GAP-"&amp;TEXT(ROW()-3,"0000"))</x:f>
      </x:c>
      <x:c r="B106" s="174"/>
      <x:c r="C106" s="174"/>
      <x:c r="D106" s="174"/>
      <x:c r="E106" s="174"/>
      <x:c r="F106" s="174"/>
      <x:c r="G106" s="174"/>
      <x:c r="H106" s="174"/>
      <x:c r="I106" s="174"/>
      <x:c r="J106" s="174"/>
      <x:c r="K106" s="174"/>
      <x:c r="L106" s="174"/>
      <x:c r="M106" s="174"/>
      <x:c r="N106" s="174"/>
      <x:c r="O106" s="174"/>
    </x:row>
    <x:row r="107">
      <x:c r="A107" s="174" t="str">
        <x:f>IF(C107="","","GAP-"&amp;TEXT(ROW()-3,"0000"))</x:f>
      </x:c>
      <x:c r="B107" s="174"/>
      <x:c r="C107" s="174"/>
      <x:c r="D107" s="174"/>
      <x:c r="E107" s="174"/>
      <x:c r="F107" s="174"/>
      <x:c r="G107" s="174"/>
      <x:c r="H107" s="174"/>
      <x:c r="I107" s="174"/>
      <x:c r="J107" s="174"/>
      <x:c r="K107" s="174"/>
      <x:c r="L107" s="174"/>
      <x:c r="M107" s="174"/>
      <x:c r="N107" s="174"/>
      <x:c r="O107" s="174"/>
    </x:row>
    <x:row r="108">
      <x:c r="A108" s="174" t="str">
        <x:f>IF(C108="","","GAP-"&amp;TEXT(ROW()-3,"0000"))</x:f>
      </x:c>
      <x:c r="B108" s="174"/>
      <x:c r="C108" s="174"/>
      <x:c r="D108" s="174"/>
      <x:c r="E108" s="174"/>
      <x:c r="F108" s="174"/>
      <x:c r="G108" s="174"/>
      <x:c r="H108" s="174"/>
      <x:c r="I108" s="174"/>
      <x:c r="J108" s="174"/>
      <x:c r="K108" s="174"/>
      <x:c r="L108" s="174"/>
      <x:c r="M108" s="174"/>
      <x:c r="N108" s="174"/>
      <x:c r="O108" s="174"/>
    </x:row>
    <x:row r="109">
      <x:c r="A109" s="174" t="str">
        <x:f>IF(C109="","","GAP-"&amp;TEXT(ROW()-3,"0000"))</x:f>
      </x:c>
      <x:c r="B109" s="174"/>
      <x:c r="C109" s="174"/>
      <x:c r="D109" s="174"/>
      <x:c r="E109" s="174"/>
      <x:c r="F109" s="174"/>
      <x:c r="G109" s="174"/>
      <x:c r="H109" s="174"/>
      <x:c r="I109" s="174"/>
      <x:c r="J109" s="174"/>
      <x:c r="K109" s="174"/>
      <x:c r="L109" s="174"/>
      <x:c r="M109" s="174"/>
      <x:c r="N109" s="174"/>
      <x:c r="O109" s="174"/>
    </x:row>
    <x:row r="110">
      <x:c r="A110" s="174" t="str">
        <x:f>IF(C110="","","GAP-"&amp;TEXT(ROW()-3,"0000"))</x:f>
      </x:c>
      <x:c r="B110" s="174"/>
      <x:c r="C110" s="174"/>
      <x:c r="D110" s="174"/>
      <x:c r="E110" s="174"/>
      <x:c r="F110" s="174"/>
      <x:c r="G110" s="174"/>
      <x:c r="H110" s="174"/>
      <x:c r="I110" s="174"/>
      <x:c r="J110" s="174"/>
      <x:c r="K110" s="174"/>
      <x:c r="L110" s="174"/>
      <x:c r="M110" s="174"/>
      <x:c r="N110" s="174"/>
      <x:c r="O110" s="174"/>
    </x:row>
    <x:row r="111">
      <x:c r="A111" s="174" t="str">
        <x:f>IF(C111="","","GAP-"&amp;TEXT(ROW()-3,"0000"))</x:f>
      </x:c>
      <x:c r="B111" s="174"/>
      <x:c r="C111" s="174"/>
      <x:c r="D111" s="174"/>
      <x:c r="E111" s="174"/>
      <x:c r="F111" s="174"/>
      <x:c r="G111" s="174"/>
      <x:c r="H111" s="174"/>
      <x:c r="I111" s="174"/>
      <x:c r="J111" s="174"/>
      <x:c r="K111" s="174"/>
      <x:c r="L111" s="174"/>
      <x:c r="M111" s="174"/>
      <x:c r="N111" s="174"/>
      <x:c r="O111" s="174"/>
    </x:row>
    <x:row r="112">
      <x:c r="A112" s="174" t="str">
        <x:f>IF(C112="","","GAP-"&amp;TEXT(ROW()-3,"0000"))</x:f>
      </x:c>
      <x:c r="B112" s="174"/>
      <x:c r="C112" s="174"/>
      <x:c r="D112" s="174"/>
      <x:c r="E112" s="174"/>
      <x:c r="F112" s="174"/>
      <x:c r="G112" s="174"/>
      <x:c r="H112" s="174"/>
      <x:c r="I112" s="174"/>
      <x:c r="J112" s="174"/>
      <x:c r="K112" s="174"/>
      <x:c r="L112" s="174"/>
      <x:c r="M112" s="174"/>
      <x:c r="N112" s="174"/>
      <x:c r="O112" s="174"/>
    </x:row>
    <x:row r="113">
      <x:c r="A113" s="174" t="str">
        <x:f>IF(C113="","","GAP-"&amp;TEXT(ROW()-3,"0000"))</x:f>
      </x:c>
      <x:c r="B113" s="174"/>
      <x:c r="C113" s="174"/>
      <x:c r="D113" s="174"/>
      <x:c r="E113" s="174"/>
      <x:c r="F113" s="174"/>
      <x:c r="G113" s="174"/>
      <x:c r="H113" s="174"/>
      <x:c r="I113" s="174"/>
      <x:c r="J113" s="174"/>
      <x:c r="K113" s="174"/>
      <x:c r="L113" s="174"/>
      <x:c r="M113" s="174"/>
      <x:c r="N113" s="174"/>
      <x:c r="O113" s="174"/>
    </x:row>
    <x:row r="114">
      <x:c r="A114" s="174" t="str">
        <x:f>IF(C114="","","GAP-"&amp;TEXT(ROW()-3,"0000"))</x:f>
      </x:c>
      <x:c r="B114" s="174"/>
      <x:c r="C114" s="174"/>
      <x:c r="D114" s="174"/>
      <x:c r="E114" s="174"/>
      <x:c r="F114" s="174"/>
      <x:c r="G114" s="174"/>
      <x:c r="H114" s="174"/>
      <x:c r="I114" s="174"/>
      <x:c r="J114" s="174"/>
      <x:c r="K114" s="174"/>
      <x:c r="L114" s="174"/>
      <x:c r="M114" s="174"/>
      <x:c r="N114" s="174"/>
      <x:c r="O114" s="174"/>
    </x:row>
    <x:row r="115">
      <x:c r="A115" s="174" t="str">
        <x:f>IF(C115="","","GAP-"&amp;TEXT(ROW()-3,"0000"))</x:f>
      </x:c>
      <x:c r="B115" s="174"/>
      <x:c r="C115" s="174"/>
      <x:c r="D115" s="174"/>
      <x:c r="E115" s="174"/>
      <x:c r="F115" s="174"/>
      <x:c r="G115" s="174"/>
      <x:c r="H115" s="174"/>
      <x:c r="I115" s="174"/>
      <x:c r="J115" s="174"/>
      <x:c r="K115" s="174"/>
      <x:c r="L115" s="174"/>
      <x:c r="M115" s="174"/>
      <x:c r="N115" s="174"/>
      <x:c r="O115" s="174"/>
    </x:row>
    <x:row r="116">
      <x:c r="A116" s="174" t="str">
        <x:f>IF(C116="","","GAP-"&amp;TEXT(ROW()-3,"0000"))</x:f>
      </x:c>
      <x:c r="B116" s="174"/>
      <x:c r="C116" s="174"/>
      <x:c r="D116" s="174"/>
      <x:c r="E116" s="174"/>
      <x:c r="F116" s="174"/>
      <x:c r="G116" s="174"/>
      <x:c r="H116" s="174"/>
      <x:c r="I116" s="174"/>
      <x:c r="J116" s="174"/>
      <x:c r="K116" s="174"/>
      <x:c r="L116" s="174"/>
      <x:c r="M116" s="174"/>
      <x:c r="N116" s="174"/>
      <x:c r="O116" s="174"/>
    </x:row>
    <x:row r="117">
      <x:c r="A117" s="174" t="str">
        <x:f>IF(C117="","","GAP-"&amp;TEXT(ROW()-3,"0000"))</x:f>
      </x:c>
      <x:c r="B117" s="174"/>
      <x:c r="C117" s="174"/>
      <x:c r="D117" s="174"/>
      <x:c r="E117" s="174"/>
      <x:c r="F117" s="174"/>
      <x:c r="G117" s="174"/>
      <x:c r="H117" s="174"/>
      <x:c r="I117" s="174"/>
      <x:c r="J117" s="174"/>
      <x:c r="K117" s="174"/>
      <x:c r="L117" s="174"/>
      <x:c r="M117" s="174"/>
      <x:c r="N117" s="174"/>
      <x:c r="O117" s="174"/>
    </x:row>
    <x:row r="118">
      <x:c r="A118" s="174" t="str">
        <x:f>IF(C118="","","GAP-"&amp;TEXT(ROW()-3,"0000"))</x:f>
      </x:c>
      <x:c r="B118" s="174"/>
      <x:c r="C118" s="174"/>
      <x:c r="D118" s="174"/>
      <x:c r="E118" s="174"/>
      <x:c r="F118" s="174"/>
      <x:c r="G118" s="174"/>
      <x:c r="H118" s="174"/>
      <x:c r="I118" s="174"/>
      <x:c r="J118" s="174"/>
      <x:c r="K118" s="174"/>
      <x:c r="L118" s="174"/>
      <x:c r="M118" s="174"/>
      <x:c r="N118" s="174"/>
      <x:c r="O118" s="174"/>
    </x:row>
    <x:row r="119">
      <x:c r="A119" s="174" t="str">
        <x:f>IF(C119="","","GAP-"&amp;TEXT(ROW()-3,"0000"))</x:f>
      </x:c>
      <x:c r="B119" s="174"/>
      <x:c r="C119" s="174"/>
      <x:c r="D119" s="174"/>
      <x:c r="E119" s="174"/>
      <x:c r="F119" s="174"/>
      <x:c r="G119" s="174"/>
      <x:c r="H119" s="174"/>
      <x:c r="I119" s="174"/>
      <x:c r="J119" s="174"/>
      <x:c r="K119" s="174"/>
      <x:c r="L119" s="174"/>
      <x:c r="M119" s="174"/>
      <x:c r="N119" s="174"/>
      <x:c r="O119" s="174"/>
    </x:row>
    <x:row r="120">
      <x:c r="A120" s="174" t="str">
        <x:f>IF(C120="","","GAP-"&amp;TEXT(ROW()-3,"0000"))</x:f>
      </x:c>
      <x:c r="B120" s="174"/>
      <x:c r="C120" s="174"/>
      <x:c r="D120" s="174"/>
      <x:c r="E120" s="174"/>
      <x:c r="F120" s="174"/>
      <x:c r="G120" s="174"/>
      <x:c r="H120" s="174"/>
      <x:c r="I120" s="174"/>
      <x:c r="J120" s="174"/>
      <x:c r="K120" s="174"/>
      <x:c r="L120" s="174"/>
      <x:c r="M120" s="174"/>
      <x:c r="N120" s="174"/>
      <x:c r="O120" s="174"/>
    </x:row>
    <x:row r="121">
      <x:c r="A121" s="174" t="str">
        <x:f>IF(C121="","","GAP-"&amp;TEXT(ROW()-3,"0000"))</x:f>
      </x:c>
      <x:c r="B121" s="174"/>
      <x:c r="C121" s="174"/>
      <x:c r="D121" s="174"/>
      <x:c r="E121" s="174"/>
      <x:c r="F121" s="174"/>
      <x:c r="G121" s="174"/>
      <x:c r="H121" s="174"/>
      <x:c r="I121" s="174"/>
      <x:c r="J121" s="174"/>
      <x:c r="K121" s="174"/>
      <x:c r="L121" s="174"/>
      <x:c r="M121" s="174"/>
      <x:c r="N121" s="174"/>
      <x:c r="O121" s="174"/>
    </x:row>
    <x:row r="122">
      <x:c r="A122" s="174" t="str">
        <x:f>IF(C122="","","GAP-"&amp;TEXT(ROW()-3,"0000"))</x:f>
      </x:c>
      <x:c r="B122" s="174"/>
      <x:c r="C122" s="174"/>
      <x:c r="D122" s="174"/>
      <x:c r="E122" s="174"/>
      <x:c r="F122" s="174"/>
      <x:c r="G122" s="174"/>
      <x:c r="H122" s="174"/>
      <x:c r="I122" s="174"/>
      <x:c r="J122" s="174"/>
      <x:c r="K122" s="174"/>
      <x:c r="L122" s="174"/>
      <x:c r="M122" s="174"/>
      <x:c r="N122" s="174"/>
      <x:c r="O122" s="174"/>
    </x:row>
    <x:row r="123">
      <x:c r="A123" s="174" t="str">
        <x:f>IF(C123="","","GAP-"&amp;TEXT(ROW()-3,"0000"))</x:f>
      </x:c>
      <x:c r="B123" s="174"/>
      <x:c r="C123" s="174"/>
      <x:c r="D123" s="174"/>
      <x:c r="E123" s="174"/>
      <x:c r="F123" s="174"/>
      <x:c r="G123" s="174"/>
      <x:c r="H123" s="174"/>
      <x:c r="I123" s="174"/>
      <x:c r="J123" s="174"/>
      <x:c r="K123" s="174"/>
      <x:c r="L123" s="174"/>
      <x:c r="M123" s="174"/>
      <x:c r="N123" s="174"/>
      <x:c r="O123" s="174"/>
    </x:row>
    <x:row r="124">
      <x:c r="A124" s="174" t="str">
        <x:f>IF(C124="","","GAP-"&amp;TEXT(ROW()-3,"0000"))</x:f>
      </x:c>
      <x:c r="B124" s="174"/>
      <x:c r="C124" s="174"/>
      <x:c r="D124" s="174"/>
      <x:c r="E124" s="174"/>
      <x:c r="F124" s="174"/>
      <x:c r="G124" s="174"/>
      <x:c r="H124" s="174"/>
      <x:c r="I124" s="174"/>
      <x:c r="J124" s="174"/>
      <x:c r="K124" s="174"/>
      <x:c r="L124" s="174"/>
      <x:c r="M124" s="174"/>
      <x:c r="N124" s="174"/>
      <x:c r="O124" s="174"/>
    </x:row>
    <x:row r="125">
      <x:c r="A125" s="174" t="str">
        <x:f>IF(C125="","","GAP-"&amp;TEXT(ROW()-3,"0000"))</x:f>
      </x:c>
      <x:c r="B125" s="174"/>
      <x:c r="C125" s="174"/>
      <x:c r="D125" s="174"/>
      <x:c r="E125" s="174"/>
      <x:c r="F125" s="174"/>
      <x:c r="G125" s="174"/>
      <x:c r="H125" s="174"/>
      <x:c r="I125" s="174"/>
      <x:c r="J125" s="174"/>
      <x:c r="K125" s="174"/>
      <x:c r="L125" s="174"/>
      <x:c r="M125" s="174"/>
      <x:c r="N125" s="174"/>
      <x:c r="O125" s="174"/>
    </x:row>
    <x:row r="126">
      <x:c r="A126" s="174" t="str">
        <x:f>IF(C126="","","GAP-"&amp;TEXT(ROW()-3,"0000"))</x:f>
      </x:c>
      <x:c r="B126" s="174"/>
      <x:c r="C126" s="174"/>
      <x:c r="D126" s="174"/>
      <x:c r="E126" s="174"/>
      <x:c r="F126" s="174"/>
      <x:c r="G126" s="174"/>
      <x:c r="H126" s="174"/>
      <x:c r="I126" s="174"/>
      <x:c r="J126" s="174"/>
      <x:c r="K126" s="174"/>
      <x:c r="L126" s="174"/>
      <x:c r="M126" s="174"/>
      <x:c r="N126" s="174"/>
      <x:c r="O126" s="174"/>
    </x:row>
    <x:row r="127">
      <x:c r="A127" s="174" t="str">
        <x:f>IF(C127="","","GAP-"&amp;TEXT(ROW()-3,"0000"))</x:f>
      </x:c>
      <x:c r="B127" s="174"/>
      <x:c r="C127" s="174"/>
      <x:c r="D127" s="174"/>
      <x:c r="E127" s="174"/>
      <x:c r="F127" s="174"/>
      <x:c r="G127" s="174"/>
      <x:c r="H127" s="174"/>
      <x:c r="I127" s="174"/>
      <x:c r="J127" s="174"/>
      <x:c r="K127" s="174"/>
      <x:c r="L127" s="174"/>
      <x:c r="M127" s="174"/>
      <x:c r="N127" s="174"/>
      <x:c r="O127" s="174"/>
    </x:row>
    <x:row r="128">
      <x:c r="A128" s="174" t="str">
        <x:f>IF(C128="","","GAP-"&amp;TEXT(ROW()-3,"0000"))</x:f>
      </x:c>
      <x:c r="B128" s="174"/>
      <x:c r="C128" s="174"/>
      <x:c r="D128" s="174"/>
      <x:c r="E128" s="174"/>
      <x:c r="F128" s="174"/>
      <x:c r="G128" s="174"/>
      <x:c r="H128" s="174"/>
      <x:c r="I128" s="174"/>
      <x:c r="J128" s="174"/>
      <x:c r="K128" s="174"/>
      <x:c r="L128" s="174"/>
      <x:c r="M128" s="174"/>
      <x:c r="N128" s="174"/>
      <x:c r="O128" s="174"/>
    </x:row>
    <x:row r="129">
      <x:c r="A129" s="174" t="str">
        <x:f>IF(C129="","","GAP-"&amp;TEXT(ROW()-3,"0000"))</x:f>
      </x:c>
      <x:c r="B129" s="174"/>
      <x:c r="C129" s="174"/>
      <x:c r="D129" s="174"/>
      <x:c r="E129" s="174"/>
      <x:c r="F129" s="174"/>
      <x:c r="G129" s="174"/>
      <x:c r="H129" s="174"/>
      <x:c r="I129" s="174"/>
      <x:c r="J129" s="174"/>
      <x:c r="K129" s="174"/>
      <x:c r="L129" s="174"/>
      <x:c r="M129" s="174"/>
      <x:c r="N129" s="174"/>
      <x:c r="O129" s="174"/>
    </x:row>
    <x:row r="130">
      <x:c r="A130" s="174" t="str">
        <x:f>IF(C130="","","GAP-"&amp;TEXT(ROW()-3,"0000"))</x:f>
      </x:c>
      <x:c r="B130" s="174"/>
      <x:c r="C130" s="174"/>
      <x:c r="D130" s="174"/>
      <x:c r="E130" s="174"/>
      <x:c r="F130" s="174"/>
      <x:c r="G130" s="174"/>
      <x:c r="H130" s="174"/>
      <x:c r="I130" s="174"/>
      <x:c r="J130" s="174"/>
      <x:c r="K130" s="174"/>
      <x:c r="L130" s="174"/>
      <x:c r="M130" s="174"/>
      <x:c r="N130" s="174"/>
      <x:c r="O130" s="174"/>
    </x:row>
    <x:row r="131">
      <x:c r="A131" s="174" t="str">
        <x:f>IF(C131="","","GAP-"&amp;TEXT(ROW()-3,"0000"))</x:f>
      </x:c>
      <x:c r="B131" s="174"/>
      <x:c r="C131" s="174"/>
      <x:c r="D131" s="174"/>
      <x:c r="E131" s="174"/>
      <x:c r="F131" s="174"/>
      <x:c r="G131" s="174"/>
      <x:c r="H131" s="174"/>
      <x:c r="I131" s="174"/>
      <x:c r="J131" s="174"/>
      <x:c r="K131" s="174"/>
      <x:c r="L131" s="174"/>
      <x:c r="M131" s="174"/>
      <x:c r="N131" s="174"/>
      <x:c r="O131" s="174"/>
    </x:row>
    <x:row r="132">
      <x:c r="A132" s="174" t="str">
        <x:f>IF(C132="","","GAP-"&amp;TEXT(ROW()-3,"0000"))</x:f>
      </x:c>
      <x:c r="B132" s="174"/>
      <x:c r="C132" s="174"/>
      <x:c r="D132" s="174"/>
      <x:c r="E132" s="174"/>
      <x:c r="F132" s="174"/>
      <x:c r="G132" s="174"/>
      <x:c r="H132" s="174"/>
      <x:c r="I132" s="174"/>
      <x:c r="J132" s="174"/>
      <x:c r="K132" s="174"/>
      <x:c r="L132" s="174"/>
      <x:c r="M132" s="174"/>
      <x:c r="N132" s="174"/>
      <x:c r="O132" s="174"/>
    </x:row>
    <x:row r="133">
      <x:c r="A133" s="174" t="str">
        <x:f>IF(C133="","","GAP-"&amp;TEXT(ROW()-3,"0000"))</x:f>
      </x:c>
      <x:c r="B133" s="174"/>
      <x:c r="C133" s="174"/>
      <x:c r="D133" s="174"/>
      <x:c r="E133" s="174"/>
      <x:c r="F133" s="174"/>
      <x:c r="G133" s="174"/>
      <x:c r="H133" s="174"/>
      <x:c r="I133" s="174"/>
      <x:c r="J133" s="174"/>
      <x:c r="K133" s="174"/>
      <x:c r="L133" s="174"/>
      <x:c r="M133" s="174"/>
      <x:c r="N133" s="174"/>
      <x:c r="O133" s="174"/>
    </x:row>
    <x:row r="134">
      <x:c r="A134" s="174" t="str">
        <x:f>IF(C134="","","GAP-"&amp;TEXT(ROW()-3,"0000"))</x:f>
      </x:c>
      <x:c r="B134" s="174"/>
      <x:c r="C134" s="174"/>
      <x:c r="D134" s="174"/>
      <x:c r="E134" s="174"/>
      <x:c r="F134" s="174"/>
      <x:c r="G134" s="174"/>
      <x:c r="H134" s="174"/>
      <x:c r="I134" s="174"/>
      <x:c r="J134" s="174"/>
      <x:c r="K134" s="174"/>
      <x:c r="L134" s="174"/>
      <x:c r="M134" s="174"/>
      <x:c r="N134" s="174"/>
      <x:c r="O134" s="174"/>
    </x:row>
    <x:row r="135">
      <x:c r="A135" s="174" t="str">
        <x:f>IF(C135="","","GAP-"&amp;TEXT(ROW()-3,"0000"))</x:f>
      </x:c>
      <x:c r="B135" s="174"/>
      <x:c r="C135" s="174"/>
      <x:c r="D135" s="174"/>
      <x:c r="E135" s="174"/>
      <x:c r="F135" s="174"/>
      <x:c r="G135" s="174"/>
      <x:c r="H135" s="174"/>
      <x:c r="I135" s="174"/>
      <x:c r="J135" s="174"/>
      <x:c r="K135" s="174"/>
      <x:c r="L135" s="174"/>
      <x:c r="M135" s="174"/>
      <x:c r="N135" s="174"/>
      <x:c r="O135" s="174"/>
    </x:row>
    <x:row r="136">
      <x:c r="A136" s="174" t="str">
        <x:f>IF(C136="","","GAP-"&amp;TEXT(ROW()-3,"0000"))</x:f>
      </x:c>
      <x:c r="B136" s="174"/>
      <x:c r="C136" s="174"/>
      <x:c r="D136" s="174"/>
      <x:c r="E136" s="174"/>
      <x:c r="F136" s="174"/>
      <x:c r="G136" s="174"/>
      <x:c r="H136" s="174"/>
      <x:c r="I136" s="174"/>
      <x:c r="J136" s="174"/>
      <x:c r="K136" s="174"/>
      <x:c r="L136" s="174"/>
      <x:c r="M136" s="174"/>
      <x:c r="N136" s="174"/>
      <x:c r="O136" s="174"/>
    </x:row>
    <x:row r="137">
      <x:c r="A137" s="174" t="str">
        <x:f>IF(C137="","","GAP-"&amp;TEXT(ROW()-3,"0000"))</x:f>
      </x:c>
      <x:c r="B137" s="174"/>
      <x:c r="C137" s="174"/>
      <x:c r="D137" s="174"/>
      <x:c r="E137" s="174"/>
      <x:c r="F137" s="174"/>
      <x:c r="G137" s="174"/>
      <x:c r="H137" s="174"/>
      <x:c r="I137" s="174"/>
      <x:c r="J137" s="174"/>
      <x:c r="K137" s="174"/>
      <x:c r="L137" s="174"/>
      <x:c r="M137" s="174"/>
      <x:c r="N137" s="174"/>
      <x:c r="O137" s="174"/>
    </x:row>
    <x:row r="138">
      <x:c r="A138" s="174" t="str">
        <x:f>IF(C138="","","GAP-"&amp;TEXT(ROW()-3,"0000"))</x:f>
      </x:c>
      <x:c r="B138" s="174"/>
      <x:c r="C138" s="174"/>
      <x:c r="D138" s="174"/>
      <x:c r="E138" s="174"/>
      <x:c r="F138" s="174"/>
      <x:c r="G138" s="174"/>
      <x:c r="H138" s="174"/>
      <x:c r="I138" s="174"/>
      <x:c r="J138" s="174"/>
      <x:c r="K138" s="174"/>
      <x:c r="L138" s="174"/>
      <x:c r="M138" s="174"/>
      <x:c r="N138" s="174"/>
      <x:c r="O138" s="174"/>
    </x:row>
    <x:row r="139">
      <x:c r="A139" s="174" t="str">
        <x:f>IF(C139="","","GAP-"&amp;TEXT(ROW()-3,"0000"))</x:f>
      </x:c>
      <x:c r="B139" s="174"/>
      <x:c r="C139" s="174"/>
      <x:c r="D139" s="174"/>
      <x:c r="E139" s="174"/>
      <x:c r="F139" s="174"/>
      <x:c r="G139" s="174"/>
      <x:c r="H139" s="174"/>
      <x:c r="I139" s="174"/>
      <x:c r="J139" s="174"/>
      <x:c r="K139" s="174"/>
      <x:c r="L139" s="174"/>
      <x:c r="M139" s="174"/>
      <x:c r="N139" s="174"/>
      <x:c r="O139" s="174"/>
    </x:row>
    <x:row r="140">
      <x:c r="A140" s="174" t="str">
        <x:f>IF(C140="","","GAP-"&amp;TEXT(ROW()-3,"0000"))</x:f>
      </x:c>
      <x:c r="B140" s="174"/>
      <x:c r="C140" s="174"/>
      <x:c r="D140" s="174"/>
      <x:c r="E140" s="174"/>
      <x:c r="F140" s="174"/>
      <x:c r="G140" s="174"/>
      <x:c r="H140" s="174"/>
      <x:c r="I140" s="174"/>
      <x:c r="J140" s="174"/>
      <x:c r="K140" s="174"/>
      <x:c r="L140" s="174"/>
      <x:c r="M140" s="174"/>
      <x:c r="N140" s="174"/>
      <x:c r="O140" s="174"/>
    </x:row>
    <x:row r="141">
      <x:c r="A141" s="174" t="str">
        <x:f>IF(C141="","","GAP-"&amp;TEXT(ROW()-3,"0000"))</x:f>
      </x:c>
      <x:c r="B141" s="174"/>
      <x:c r="C141" s="174"/>
      <x:c r="D141" s="174"/>
      <x:c r="E141" s="174"/>
      <x:c r="F141" s="174"/>
      <x:c r="G141" s="174"/>
      <x:c r="H141" s="174"/>
      <x:c r="I141" s="174"/>
      <x:c r="J141" s="174"/>
      <x:c r="K141" s="174"/>
      <x:c r="L141" s="174"/>
      <x:c r="M141" s="174"/>
      <x:c r="N141" s="174"/>
      <x:c r="O141" s="174"/>
    </x:row>
    <x:row r="142">
      <x:c r="A142" s="174" t="str">
        <x:f>IF(C142="","","GAP-"&amp;TEXT(ROW()-3,"0000"))</x:f>
      </x:c>
      <x:c r="B142" s="174"/>
      <x:c r="C142" s="174"/>
      <x:c r="D142" s="174"/>
      <x:c r="E142" s="174"/>
      <x:c r="F142" s="174"/>
      <x:c r="G142" s="174"/>
      <x:c r="H142" s="174"/>
      <x:c r="I142" s="174"/>
      <x:c r="J142" s="174"/>
      <x:c r="K142" s="174"/>
      <x:c r="L142" s="174"/>
      <x:c r="M142" s="174"/>
      <x:c r="N142" s="174"/>
      <x:c r="O142" s="174"/>
    </x:row>
    <x:row r="143">
      <x:c r="A143" s="174" t="str">
        <x:f>IF(C143="","","GAP-"&amp;TEXT(ROW()-3,"0000"))</x:f>
      </x:c>
      <x:c r="B143" s="174"/>
      <x:c r="C143" s="174"/>
      <x:c r="D143" s="174"/>
      <x:c r="E143" s="174"/>
      <x:c r="F143" s="174"/>
      <x:c r="G143" s="174"/>
      <x:c r="H143" s="174"/>
      <x:c r="I143" s="174"/>
      <x:c r="J143" s="174"/>
      <x:c r="K143" s="174"/>
      <x:c r="L143" s="174"/>
      <x:c r="M143" s="174"/>
      <x:c r="N143" s="174"/>
      <x:c r="O143" s="174"/>
    </x:row>
    <x:row r="144">
      <x:c r="A144" s="174" t="str">
        <x:f>IF(C144="","","GAP-"&amp;TEXT(ROW()-3,"0000"))</x:f>
      </x:c>
      <x:c r="B144" s="174"/>
      <x:c r="C144" s="174"/>
      <x:c r="D144" s="174"/>
      <x:c r="E144" s="174"/>
      <x:c r="F144" s="174"/>
      <x:c r="G144" s="174"/>
      <x:c r="H144" s="174"/>
      <x:c r="I144" s="174"/>
      <x:c r="J144" s="174"/>
      <x:c r="K144" s="174"/>
      <x:c r="L144" s="174"/>
      <x:c r="M144" s="174"/>
      <x:c r="N144" s="174"/>
      <x:c r="O144" s="174"/>
    </x:row>
    <x:row r="145">
      <x:c r="A145" s="174" t="str">
        <x:f>IF(C145="","","GAP-"&amp;TEXT(ROW()-3,"0000"))</x:f>
      </x:c>
      <x:c r="B145" s="174"/>
      <x:c r="C145" s="174"/>
      <x:c r="D145" s="174"/>
      <x:c r="E145" s="174"/>
      <x:c r="F145" s="174"/>
      <x:c r="G145" s="174"/>
      <x:c r="H145" s="174"/>
      <x:c r="I145" s="174"/>
      <x:c r="J145" s="174"/>
      <x:c r="K145" s="174"/>
      <x:c r="L145" s="174"/>
      <x:c r="M145" s="174"/>
      <x:c r="N145" s="174"/>
      <x:c r="O145" s="174"/>
    </x:row>
    <x:row r="146">
      <x:c r="A146" s="174" t="str">
        <x:f>IF(C146="","","GAP-"&amp;TEXT(ROW()-3,"0000"))</x:f>
      </x:c>
      <x:c r="B146" s="174"/>
      <x:c r="C146" s="174"/>
      <x:c r="D146" s="174"/>
      <x:c r="E146" s="174"/>
      <x:c r="F146" s="174"/>
      <x:c r="G146" s="174"/>
      <x:c r="H146" s="174"/>
      <x:c r="I146" s="174"/>
      <x:c r="J146" s="174"/>
      <x:c r="K146" s="174"/>
      <x:c r="L146" s="174"/>
      <x:c r="M146" s="174"/>
      <x:c r="N146" s="174"/>
      <x:c r="O146" s="174"/>
    </x:row>
    <x:row r="147">
      <x:c r="A147" s="174" t="str">
        <x:f>IF(C147="","","GAP-"&amp;TEXT(ROW()-3,"0000"))</x:f>
      </x:c>
      <x:c r="B147" s="174"/>
      <x:c r="C147" s="174"/>
      <x:c r="D147" s="174"/>
      <x:c r="E147" s="174"/>
      <x:c r="F147" s="174"/>
      <x:c r="G147" s="174"/>
      <x:c r="H147" s="174"/>
      <x:c r="I147" s="174"/>
      <x:c r="J147" s="174"/>
      <x:c r="K147" s="174"/>
      <x:c r="L147" s="174"/>
      <x:c r="M147" s="174"/>
      <x:c r="N147" s="174"/>
      <x:c r="O147" s="174"/>
    </x:row>
    <x:row r="148">
      <x:c r="A148" s="174" t="str">
        <x:f>IF(C148="","","GAP-"&amp;TEXT(ROW()-3,"0000"))</x:f>
      </x:c>
      <x:c r="B148" s="174"/>
      <x:c r="C148" s="174"/>
      <x:c r="D148" s="174"/>
      <x:c r="E148" s="174"/>
      <x:c r="F148" s="174"/>
      <x:c r="G148" s="174"/>
      <x:c r="H148" s="174"/>
      <x:c r="I148" s="174"/>
      <x:c r="J148" s="174"/>
      <x:c r="K148" s="174"/>
      <x:c r="L148" s="174"/>
      <x:c r="M148" s="174"/>
      <x:c r="N148" s="174"/>
      <x:c r="O148" s="174"/>
    </x:row>
    <x:row r="149">
      <x:c r="A149" s="174" t="str">
        <x:f>IF(C149="","","GAP-"&amp;TEXT(ROW()-3,"0000"))</x:f>
      </x:c>
      <x:c r="B149" s="174"/>
      <x:c r="C149" s="174"/>
      <x:c r="D149" s="174"/>
      <x:c r="E149" s="174"/>
      <x:c r="F149" s="174"/>
      <x:c r="G149" s="174"/>
      <x:c r="H149" s="174"/>
      <x:c r="I149" s="174"/>
      <x:c r="J149" s="174"/>
      <x:c r="K149" s="174"/>
      <x:c r="L149" s="174"/>
      <x:c r="M149" s="174"/>
      <x:c r="N149" s="174"/>
      <x:c r="O149" s="174"/>
    </x:row>
    <x:row r="150">
      <x:c r="A150" s="174" t="str">
        <x:f>IF(C150="","","GAP-"&amp;TEXT(ROW()-3,"0000"))</x:f>
      </x:c>
      <x:c r="B150" s="174"/>
      <x:c r="C150" s="174"/>
      <x:c r="D150" s="174"/>
      <x:c r="E150" s="174"/>
      <x:c r="F150" s="174"/>
      <x:c r="G150" s="174"/>
      <x:c r="H150" s="174"/>
      <x:c r="I150" s="174"/>
      <x:c r="J150" s="174"/>
      <x:c r="K150" s="174"/>
      <x:c r="L150" s="174"/>
      <x:c r="M150" s="174"/>
      <x:c r="N150" s="174"/>
      <x:c r="O150" s="174"/>
    </x:row>
    <x:row r="151">
      <x:c r="A151" s="174" t="str">
        <x:f>IF(C151="","","GAP-"&amp;TEXT(ROW()-3,"0000"))</x:f>
      </x:c>
      <x:c r="B151" s="174"/>
      <x:c r="C151" s="174"/>
      <x:c r="D151" s="174"/>
      <x:c r="E151" s="174"/>
      <x:c r="F151" s="174"/>
      <x:c r="G151" s="174"/>
      <x:c r="H151" s="174"/>
      <x:c r="I151" s="174"/>
      <x:c r="J151" s="174"/>
      <x:c r="K151" s="174"/>
      <x:c r="L151" s="174"/>
      <x:c r="M151" s="174"/>
      <x:c r="N151" s="174"/>
      <x:c r="O151" s="174"/>
    </x:row>
    <x:row r="152">
      <x:c r="A152" s="174" t="str">
        <x:f>IF(C152="","","GAP-"&amp;TEXT(ROW()-3,"0000"))</x:f>
      </x:c>
      <x:c r="B152" s="174"/>
      <x:c r="C152" s="174"/>
      <x:c r="D152" s="174"/>
      <x:c r="E152" s="174"/>
      <x:c r="F152" s="174"/>
      <x:c r="G152" s="174"/>
      <x:c r="H152" s="174"/>
      <x:c r="I152" s="174"/>
      <x:c r="J152" s="174"/>
      <x:c r="K152" s="174"/>
      <x:c r="L152" s="174"/>
      <x:c r="M152" s="174"/>
      <x:c r="N152" s="174"/>
      <x:c r="O152" s="174"/>
    </x:row>
    <x:row r="153">
      <x:c r="A153" s="174" t="str">
        <x:f>IF(C153="","","GAP-"&amp;TEXT(ROW()-3,"0000"))</x:f>
      </x:c>
      <x:c r="B153" s="174"/>
      <x:c r="C153" s="174"/>
      <x:c r="D153" s="174"/>
      <x:c r="E153" s="174"/>
      <x:c r="F153" s="174"/>
      <x:c r="G153" s="174"/>
      <x:c r="H153" s="174"/>
      <x:c r="I153" s="174"/>
      <x:c r="J153" s="174"/>
      <x:c r="K153" s="174"/>
      <x:c r="L153" s="174"/>
      <x:c r="M153" s="174"/>
      <x:c r="N153" s="174"/>
      <x:c r="O153" s="174"/>
    </x:row>
    <x:row r="154">
      <x:c r="A154" s="174" t="str">
        <x:f>IF(C154="","","GAP-"&amp;TEXT(ROW()-3,"0000"))</x:f>
      </x:c>
      <x:c r="B154" s="174"/>
      <x:c r="C154" s="174"/>
      <x:c r="D154" s="174"/>
      <x:c r="E154" s="174"/>
      <x:c r="F154" s="174"/>
      <x:c r="G154" s="174"/>
      <x:c r="H154" s="174"/>
      <x:c r="I154" s="174"/>
      <x:c r="J154" s="174"/>
      <x:c r="K154" s="174"/>
      <x:c r="L154" s="174"/>
      <x:c r="M154" s="174"/>
      <x:c r="N154" s="174"/>
      <x:c r="O154" s="174"/>
    </x:row>
    <x:row r="155">
      <x:c r="A155" s="174" t="str">
        <x:f>IF(C155="","","GAP-"&amp;TEXT(ROW()-3,"0000"))</x:f>
      </x:c>
      <x:c r="B155" s="174"/>
      <x:c r="C155" s="174"/>
      <x:c r="D155" s="174"/>
      <x:c r="E155" s="174"/>
      <x:c r="F155" s="174"/>
      <x:c r="G155" s="174"/>
      <x:c r="H155" s="174"/>
      <x:c r="I155" s="174"/>
      <x:c r="J155" s="174"/>
      <x:c r="K155" s="174"/>
      <x:c r="L155" s="174"/>
      <x:c r="M155" s="174"/>
      <x:c r="N155" s="174"/>
      <x:c r="O155" s="174"/>
    </x:row>
    <x:row r="156">
      <x:c r="A156" s="174" t="str">
        <x:f>IF(C156="","","GAP-"&amp;TEXT(ROW()-3,"0000"))</x:f>
      </x:c>
      <x:c r="B156" s="174"/>
      <x:c r="C156" s="174"/>
      <x:c r="D156" s="174"/>
      <x:c r="E156" s="174"/>
      <x:c r="F156" s="174"/>
      <x:c r="G156" s="174"/>
      <x:c r="H156" s="174"/>
      <x:c r="I156" s="174"/>
      <x:c r="J156" s="174"/>
      <x:c r="K156" s="174"/>
      <x:c r="L156" s="174"/>
      <x:c r="M156" s="174"/>
      <x:c r="N156" s="174"/>
      <x:c r="O156" s="174"/>
    </x:row>
    <x:row r="157">
      <x:c r="A157" s="174" t="str">
        <x:f>IF(C157="","","GAP-"&amp;TEXT(ROW()-3,"0000"))</x:f>
      </x:c>
      <x:c r="B157" s="174"/>
      <x:c r="C157" s="174"/>
      <x:c r="D157" s="174"/>
      <x:c r="E157" s="174"/>
      <x:c r="F157" s="174"/>
      <x:c r="G157" s="174"/>
      <x:c r="H157" s="174"/>
      <x:c r="I157" s="174"/>
      <x:c r="J157" s="174"/>
      <x:c r="K157" s="174"/>
      <x:c r="L157" s="174"/>
      <x:c r="M157" s="174"/>
      <x:c r="N157" s="174"/>
      <x:c r="O157" s="174"/>
    </x:row>
    <x:row r="158">
      <x:c r="A158" s="174" t="str">
        <x:f>IF(C158="","","GAP-"&amp;TEXT(ROW()-3,"0000"))</x:f>
      </x:c>
      <x:c r="B158" s="174"/>
      <x:c r="C158" s="174"/>
      <x:c r="D158" s="174"/>
      <x:c r="E158" s="174"/>
      <x:c r="F158" s="174"/>
      <x:c r="G158" s="174"/>
      <x:c r="H158" s="174"/>
      <x:c r="I158" s="174"/>
      <x:c r="J158" s="174"/>
      <x:c r="K158" s="174"/>
      <x:c r="L158" s="174"/>
      <x:c r="M158" s="174"/>
      <x:c r="N158" s="174"/>
      <x:c r="O158" s="174"/>
    </x:row>
    <x:row r="159">
      <x:c r="A159" s="174" t="str">
        <x:f>IF(C159="","","GAP-"&amp;TEXT(ROW()-3,"0000"))</x:f>
      </x:c>
      <x:c r="B159" s="174"/>
      <x:c r="C159" s="174"/>
      <x:c r="D159" s="174"/>
      <x:c r="E159" s="174"/>
      <x:c r="F159" s="174"/>
      <x:c r="G159" s="174"/>
      <x:c r="H159" s="174"/>
      <x:c r="I159" s="174"/>
      <x:c r="J159" s="174"/>
      <x:c r="K159" s="174"/>
      <x:c r="L159" s="174"/>
      <x:c r="M159" s="174"/>
      <x:c r="N159" s="174"/>
      <x:c r="O159" s="174"/>
    </x:row>
    <x:row r="160">
      <x:c r="A160" s="174" t="str">
        <x:f>IF(C160="","","GAP-"&amp;TEXT(ROW()-3,"0000"))</x:f>
      </x:c>
      <x:c r="B160" s="174"/>
      <x:c r="C160" s="174"/>
      <x:c r="D160" s="174"/>
      <x:c r="E160" s="174"/>
      <x:c r="F160" s="174"/>
      <x:c r="G160" s="174"/>
      <x:c r="H160" s="174"/>
      <x:c r="I160" s="174"/>
      <x:c r="J160" s="174"/>
      <x:c r="K160" s="174"/>
      <x:c r="L160" s="174"/>
      <x:c r="M160" s="174"/>
      <x:c r="N160" s="174"/>
      <x:c r="O160" s="174"/>
    </x:row>
    <x:row r="161">
      <x:c r="A161" s="174" t="str">
        <x:f>IF(C161="","","GAP-"&amp;TEXT(ROW()-3,"0000"))</x:f>
      </x:c>
      <x:c r="B161" s="174"/>
      <x:c r="C161" s="174"/>
      <x:c r="D161" s="174"/>
      <x:c r="E161" s="174"/>
      <x:c r="F161" s="174"/>
      <x:c r="G161" s="174"/>
      <x:c r="H161" s="174"/>
      <x:c r="I161" s="174"/>
      <x:c r="J161" s="174"/>
      <x:c r="K161" s="174"/>
      <x:c r="L161" s="174"/>
      <x:c r="M161" s="174"/>
      <x:c r="N161" s="174"/>
      <x:c r="O161" s="174"/>
    </x:row>
    <x:row r="162">
      <x:c r="A162" s="174" t="str">
        <x:f>IF(C162="","","GAP-"&amp;TEXT(ROW()-3,"0000"))</x:f>
      </x:c>
      <x:c r="B162" s="174"/>
      <x:c r="C162" s="174"/>
      <x:c r="D162" s="174"/>
      <x:c r="E162" s="174"/>
      <x:c r="F162" s="174"/>
      <x:c r="G162" s="174"/>
      <x:c r="H162" s="174"/>
      <x:c r="I162" s="174"/>
      <x:c r="J162" s="174"/>
      <x:c r="K162" s="174"/>
      <x:c r="L162" s="174"/>
      <x:c r="M162" s="174"/>
      <x:c r="N162" s="174"/>
      <x:c r="O162" s="174"/>
    </x:row>
    <x:row r="163">
      <x:c r="A163" s="174" t="str">
        <x:f>IF(C163="","","GAP-"&amp;TEXT(ROW()-3,"0000"))</x:f>
      </x:c>
      <x:c r="B163" s="174"/>
      <x:c r="C163" s="174"/>
      <x:c r="D163" s="174"/>
      <x:c r="E163" s="174"/>
      <x:c r="F163" s="174"/>
      <x:c r="G163" s="174"/>
      <x:c r="H163" s="174"/>
      <x:c r="I163" s="174"/>
      <x:c r="J163" s="174"/>
      <x:c r="K163" s="174"/>
      <x:c r="L163" s="174"/>
      <x:c r="M163" s="174"/>
      <x:c r="N163" s="174"/>
      <x:c r="O163" s="174"/>
    </x:row>
    <x:row r="164">
      <x:c r="A164" s="174" t="str">
        <x:f>IF(C164="","","GAP-"&amp;TEXT(ROW()-3,"0000"))</x:f>
      </x:c>
      <x:c r="B164" s="174"/>
      <x:c r="C164" s="174"/>
      <x:c r="D164" s="174"/>
      <x:c r="E164" s="174"/>
      <x:c r="F164" s="174"/>
      <x:c r="G164" s="174"/>
      <x:c r="H164" s="174"/>
      <x:c r="I164" s="174"/>
      <x:c r="J164" s="174"/>
      <x:c r="K164" s="174"/>
      <x:c r="L164" s="174"/>
      <x:c r="M164" s="174"/>
      <x:c r="N164" s="174"/>
      <x:c r="O164" s="174"/>
    </x:row>
    <x:row r="165">
      <x:c r="A165" s="174" t="str">
        <x:f>IF(C165="","","GAP-"&amp;TEXT(ROW()-3,"0000"))</x:f>
      </x:c>
      <x:c r="B165" s="174"/>
      <x:c r="C165" s="174"/>
      <x:c r="D165" s="174"/>
      <x:c r="E165" s="174"/>
      <x:c r="F165" s="174"/>
      <x:c r="G165" s="174"/>
      <x:c r="H165" s="174"/>
      <x:c r="I165" s="174"/>
      <x:c r="J165" s="174"/>
      <x:c r="K165" s="174"/>
      <x:c r="L165" s="174"/>
      <x:c r="M165" s="174"/>
      <x:c r="N165" s="174"/>
      <x:c r="O165" s="174"/>
    </x:row>
    <x:row r="166">
      <x:c r="A166" s="174" t="str">
        <x:f>IF(C166="","","GAP-"&amp;TEXT(ROW()-3,"0000"))</x:f>
      </x:c>
      <x:c r="B166" s="174"/>
      <x:c r="C166" s="174"/>
      <x:c r="D166" s="174"/>
      <x:c r="E166" s="174"/>
      <x:c r="F166" s="174"/>
      <x:c r="G166" s="174"/>
      <x:c r="H166" s="174"/>
      <x:c r="I166" s="174"/>
      <x:c r="J166" s="174"/>
      <x:c r="K166" s="174"/>
      <x:c r="L166" s="174"/>
      <x:c r="M166" s="174"/>
      <x:c r="N166" s="174"/>
      <x:c r="O166" s="174"/>
    </x:row>
    <x:row r="167">
      <x:c r="A167" s="174" t="str">
        <x:f>IF(C167="","","GAP-"&amp;TEXT(ROW()-3,"0000"))</x:f>
      </x:c>
      <x:c r="B167" s="174"/>
      <x:c r="C167" s="174"/>
      <x:c r="D167" s="174"/>
      <x:c r="E167" s="174"/>
      <x:c r="F167" s="174"/>
      <x:c r="G167" s="174"/>
      <x:c r="H167" s="174"/>
      <x:c r="I167" s="174"/>
      <x:c r="J167" s="174"/>
      <x:c r="K167" s="174"/>
      <x:c r="L167" s="174"/>
      <x:c r="M167" s="174"/>
      <x:c r="N167" s="174"/>
      <x:c r="O167" s="174"/>
    </x:row>
    <x:row r="168">
      <x:c r="A168" s="174" t="str">
        <x:f>IF(C168="","","GAP-"&amp;TEXT(ROW()-3,"0000"))</x:f>
      </x:c>
      <x:c r="B168" s="174"/>
      <x:c r="C168" s="174"/>
      <x:c r="D168" s="174"/>
      <x:c r="E168" s="174"/>
      <x:c r="F168" s="174"/>
      <x:c r="G168" s="174"/>
      <x:c r="H168" s="174"/>
      <x:c r="I168" s="174"/>
      <x:c r="J168" s="174"/>
      <x:c r="K168" s="174"/>
      <x:c r="L168" s="174"/>
      <x:c r="M168" s="174"/>
      <x:c r="N168" s="174"/>
      <x:c r="O168" s="174"/>
    </x:row>
    <x:row r="169">
      <x:c r="A169" s="174" t="str">
        <x:f>IF(C169="","","GAP-"&amp;TEXT(ROW()-3,"0000"))</x:f>
      </x:c>
      <x:c r="B169" s="174"/>
      <x:c r="C169" s="174"/>
      <x:c r="D169" s="174"/>
      <x:c r="E169" s="174"/>
      <x:c r="F169" s="174"/>
      <x:c r="G169" s="174"/>
      <x:c r="H169" s="174"/>
      <x:c r="I169" s="174"/>
      <x:c r="J169" s="174"/>
      <x:c r="K169" s="174"/>
      <x:c r="L169" s="174"/>
      <x:c r="M169" s="174"/>
      <x:c r="N169" s="174"/>
      <x:c r="O169" s="174"/>
    </x:row>
    <x:row r="170">
      <x:c r="A170" s="174" t="str">
        <x:f>IF(C170="","","GAP-"&amp;TEXT(ROW()-3,"0000"))</x:f>
      </x:c>
      <x:c r="B170" s="174"/>
      <x:c r="C170" s="174"/>
      <x:c r="D170" s="174"/>
      <x:c r="E170" s="174"/>
      <x:c r="F170" s="174"/>
      <x:c r="G170" s="174"/>
      <x:c r="H170" s="174"/>
      <x:c r="I170" s="174"/>
      <x:c r="J170" s="174"/>
      <x:c r="K170" s="174"/>
      <x:c r="L170" s="174"/>
      <x:c r="M170" s="174"/>
      <x:c r="N170" s="174"/>
      <x:c r="O170" s="174"/>
    </x:row>
    <x:row r="171">
      <x:c r="A171" s="174" t="str">
        <x:f>IF(C171="","","GAP-"&amp;TEXT(ROW()-3,"0000"))</x:f>
      </x:c>
      <x:c r="B171" s="174"/>
      <x:c r="C171" s="174"/>
      <x:c r="D171" s="174"/>
      <x:c r="E171" s="174"/>
      <x:c r="F171" s="174"/>
      <x:c r="G171" s="174"/>
      <x:c r="H171" s="174"/>
      <x:c r="I171" s="174"/>
      <x:c r="J171" s="174"/>
      <x:c r="K171" s="174"/>
      <x:c r="L171" s="174"/>
      <x:c r="M171" s="174"/>
      <x:c r="N171" s="174"/>
      <x:c r="O171" s="174"/>
    </x:row>
    <x:row r="172">
      <x:c r="A172" s="174" t="str">
        <x:f>IF(C172="","","GAP-"&amp;TEXT(ROW()-3,"0000"))</x:f>
      </x:c>
      <x:c r="B172" s="174"/>
      <x:c r="C172" s="174"/>
      <x:c r="D172" s="174"/>
      <x:c r="E172" s="174"/>
      <x:c r="F172" s="174"/>
      <x:c r="G172" s="174"/>
      <x:c r="H172" s="174"/>
      <x:c r="I172" s="174"/>
      <x:c r="J172" s="174"/>
      <x:c r="K172" s="174"/>
      <x:c r="L172" s="174"/>
      <x:c r="M172" s="174"/>
      <x:c r="N172" s="174"/>
      <x:c r="O172" s="174"/>
    </x:row>
    <x:row r="173">
      <x:c r="A173" s="174" t="str">
        <x:f>IF(C173="","","GAP-"&amp;TEXT(ROW()-3,"0000"))</x:f>
      </x:c>
      <x:c r="B173" s="174"/>
      <x:c r="C173" s="174"/>
      <x:c r="D173" s="174"/>
      <x:c r="E173" s="174"/>
      <x:c r="F173" s="174"/>
      <x:c r="G173" s="174"/>
      <x:c r="H173" s="174"/>
      <x:c r="I173" s="174"/>
      <x:c r="J173" s="174"/>
      <x:c r="K173" s="174"/>
      <x:c r="L173" s="174"/>
      <x:c r="M173" s="174"/>
      <x:c r="N173" s="174"/>
      <x:c r="O173" s="174"/>
    </x:row>
    <x:row r="174">
      <x:c r="A174" s="174" t="str">
        <x:f>IF(C174="","","GAP-"&amp;TEXT(ROW()-3,"0000"))</x:f>
      </x:c>
      <x:c r="B174" s="174"/>
      <x:c r="C174" s="174"/>
      <x:c r="D174" s="174"/>
      <x:c r="E174" s="174"/>
      <x:c r="F174" s="174"/>
      <x:c r="G174" s="174"/>
      <x:c r="H174" s="174"/>
      <x:c r="I174" s="174"/>
      <x:c r="J174" s="174"/>
      <x:c r="K174" s="174"/>
      <x:c r="L174" s="174"/>
      <x:c r="M174" s="174"/>
      <x:c r="N174" s="174"/>
      <x:c r="O174" s="174"/>
    </x:row>
    <x:row r="175">
      <x:c r="A175" s="174" t="str">
        <x:f>IF(C175="","","GAP-"&amp;TEXT(ROW()-3,"0000"))</x:f>
      </x:c>
      <x:c r="B175" s="174"/>
      <x:c r="C175" s="174"/>
      <x:c r="D175" s="174"/>
      <x:c r="E175" s="174"/>
      <x:c r="F175" s="174"/>
      <x:c r="G175" s="174"/>
      <x:c r="H175" s="174"/>
      <x:c r="I175" s="174"/>
      <x:c r="J175" s="174"/>
      <x:c r="K175" s="174"/>
      <x:c r="L175" s="174"/>
      <x:c r="M175" s="174"/>
      <x:c r="N175" s="174"/>
      <x:c r="O175" s="174"/>
    </x:row>
    <x:row r="176">
      <x:c r="A176" s="174" t="str">
        <x:f>IF(C176="","","GAP-"&amp;TEXT(ROW()-3,"0000"))</x:f>
      </x:c>
      <x:c r="B176" s="174"/>
      <x:c r="C176" s="174"/>
      <x:c r="D176" s="174"/>
      <x:c r="E176" s="174"/>
      <x:c r="F176" s="174"/>
      <x:c r="G176" s="174"/>
      <x:c r="H176" s="174"/>
      <x:c r="I176" s="174"/>
      <x:c r="J176" s="174"/>
      <x:c r="K176" s="174"/>
      <x:c r="L176" s="174"/>
      <x:c r="M176" s="174"/>
      <x:c r="N176" s="174"/>
      <x:c r="O176" s="174"/>
    </x:row>
    <x:row r="177">
      <x:c r="A177" s="174" t="str">
        <x:f>IF(C177="","","GAP-"&amp;TEXT(ROW()-3,"0000"))</x:f>
      </x:c>
      <x:c r="B177" s="174"/>
      <x:c r="C177" s="174"/>
      <x:c r="D177" s="174"/>
      <x:c r="E177" s="174"/>
      <x:c r="F177" s="174"/>
      <x:c r="G177" s="174"/>
      <x:c r="H177" s="174"/>
      <x:c r="I177" s="174"/>
      <x:c r="J177" s="174"/>
      <x:c r="K177" s="174"/>
      <x:c r="L177" s="174"/>
      <x:c r="M177" s="174"/>
      <x:c r="N177" s="174"/>
      <x:c r="O177" s="174"/>
    </x:row>
    <x:row r="178">
      <x:c r="A178" s="174" t="str">
        <x:f>IF(C178="","","GAP-"&amp;TEXT(ROW()-3,"0000"))</x:f>
      </x:c>
      <x:c r="B178" s="174"/>
      <x:c r="C178" s="174"/>
      <x:c r="D178" s="174"/>
      <x:c r="E178" s="174"/>
      <x:c r="F178" s="174"/>
      <x:c r="G178" s="174"/>
      <x:c r="H178" s="174"/>
      <x:c r="I178" s="174"/>
      <x:c r="J178" s="174"/>
      <x:c r="K178" s="174"/>
      <x:c r="L178" s="174"/>
      <x:c r="M178" s="174"/>
      <x:c r="N178" s="174"/>
      <x:c r="O178" s="174"/>
    </x:row>
    <x:row r="179">
      <x:c r="A179" s="174" t="str">
        <x:f>IF(C179="","","GAP-"&amp;TEXT(ROW()-3,"0000"))</x:f>
      </x:c>
      <x:c r="B179" s="174"/>
      <x:c r="C179" s="174"/>
      <x:c r="D179" s="174"/>
      <x:c r="E179" s="174"/>
      <x:c r="F179" s="174"/>
      <x:c r="G179" s="174"/>
      <x:c r="H179" s="174"/>
      <x:c r="I179" s="174"/>
      <x:c r="J179" s="174"/>
      <x:c r="K179" s="174"/>
      <x:c r="L179" s="174"/>
      <x:c r="M179" s="174"/>
      <x:c r="N179" s="174"/>
      <x:c r="O179" s="174"/>
    </x:row>
    <x:row r="180">
      <x:c r="A180" s="174" t="str">
        <x:f>IF(C180="","","GAP-"&amp;TEXT(ROW()-3,"0000"))</x:f>
      </x:c>
      <x:c r="B180" s="174"/>
      <x:c r="C180" s="174"/>
      <x:c r="D180" s="174"/>
      <x:c r="E180" s="174"/>
      <x:c r="F180" s="174"/>
      <x:c r="G180" s="174"/>
      <x:c r="H180" s="174"/>
      <x:c r="I180" s="174"/>
      <x:c r="J180" s="174"/>
      <x:c r="K180" s="174"/>
      <x:c r="L180" s="174"/>
      <x:c r="M180" s="174"/>
      <x:c r="N180" s="174"/>
      <x:c r="O180" s="174"/>
    </x:row>
    <x:row r="181">
      <x:c r="A181" s="174" t="str">
        <x:f>IF(C181="","","GAP-"&amp;TEXT(ROW()-3,"0000"))</x:f>
      </x:c>
      <x:c r="B181" s="174"/>
      <x:c r="C181" s="174"/>
      <x:c r="D181" s="174"/>
      <x:c r="E181" s="174"/>
      <x:c r="F181" s="174"/>
      <x:c r="G181" s="174"/>
      <x:c r="H181" s="174"/>
      <x:c r="I181" s="174"/>
      <x:c r="J181" s="174"/>
      <x:c r="K181" s="174"/>
      <x:c r="L181" s="174"/>
      <x:c r="M181" s="174"/>
      <x:c r="N181" s="174"/>
      <x:c r="O181" s="174"/>
    </x:row>
    <x:row r="182">
      <x:c r="A182" s="174" t="str">
        <x:f>IF(C182="","","GAP-"&amp;TEXT(ROW()-3,"0000"))</x:f>
      </x:c>
      <x:c r="B182" s="174"/>
      <x:c r="C182" s="174"/>
      <x:c r="D182" s="174"/>
      <x:c r="E182" s="174"/>
      <x:c r="F182" s="174"/>
      <x:c r="G182" s="174"/>
      <x:c r="H182" s="174"/>
      <x:c r="I182" s="174"/>
      <x:c r="J182" s="174"/>
      <x:c r="K182" s="174"/>
      <x:c r="L182" s="174"/>
      <x:c r="M182" s="174"/>
      <x:c r="N182" s="174"/>
      <x:c r="O182" s="174"/>
    </x:row>
    <x:row r="183">
      <x:c r="A183" s="174" t="str">
        <x:f>IF(C183="","","GAP-"&amp;TEXT(ROW()-3,"0000"))</x:f>
      </x:c>
      <x:c r="B183" s="174"/>
      <x:c r="C183" s="174"/>
      <x:c r="D183" s="174"/>
      <x:c r="E183" s="174"/>
      <x:c r="F183" s="174"/>
      <x:c r="G183" s="174"/>
      <x:c r="H183" s="174"/>
      <x:c r="I183" s="174"/>
      <x:c r="J183" s="174"/>
      <x:c r="K183" s="174"/>
      <x:c r="L183" s="174"/>
      <x:c r="M183" s="174"/>
      <x:c r="N183" s="174"/>
      <x:c r="O183" s="174"/>
    </x:row>
    <x:row r="184">
      <x:c r="A184" s="174" t="str">
        <x:f>IF(C184="","","GAP-"&amp;TEXT(ROW()-3,"0000"))</x:f>
      </x:c>
      <x:c r="B184" s="174"/>
      <x:c r="C184" s="174"/>
      <x:c r="D184" s="174"/>
      <x:c r="E184" s="174"/>
      <x:c r="F184" s="174"/>
      <x:c r="G184" s="174"/>
      <x:c r="H184" s="174"/>
      <x:c r="I184" s="174"/>
      <x:c r="J184" s="174"/>
      <x:c r="K184" s="174"/>
      <x:c r="L184" s="174"/>
      <x:c r="M184" s="174"/>
      <x:c r="N184" s="174"/>
      <x:c r="O184" s="174"/>
    </x:row>
    <x:row r="185">
      <x:c r="A185" s="174" t="str">
        <x:f>IF(C185="","","GAP-"&amp;TEXT(ROW()-3,"0000"))</x:f>
      </x:c>
      <x:c r="B185" s="174"/>
      <x:c r="C185" s="174"/>
      <x:c r="D185" s="174"/>
      <x:c r="E185" s="174"/>
      <x:c r="F185" s="174"/>
      <x:c r="G185" s="174"/>
      <x:c r="H185" s="174"/>
      <x:c r="I185" s="174"/>
      <x:c r="J185" s="174"/>
      <x:c r="K185" s="174"/>
      <x:c r="L185" s="174"/>
      <x:c r="M185" s="174"/>
      <x:c r="N185" s="174"/>
      <x:c r="O185" s="174"/>
    </x:row>
    <x:row r="186">
      <x:c r="A186" s="174" t="str">
        <x:f>IF(C186="","","GAP-"&amp;TEXT(ROW()-3,"0000"))</x:f>
      </x:c>
      <x:c r="B186" s="174"/>
      <x:c r="C186" s="174"/>
      <x:c r="D186" s="174"/>
      <x:c r="E186" s="174"/>
      <x:c r="F186" s="174"/>
      <x:c r="G186" s="174"/>
      <x:c r="H186" s="174"/>
      <x:c r="I186" s="174"/>
      <x:c r="J186" s="174"/>
      <x:c r="K186" s="174"/>
      <x:c r="L186" s="174"/>
      <x:c r="M186" s="174"/>
      <x:c r="N186" s="174"/>
      <x:c r="O186" s="174"/>
    </x:row>
    <x:row r="187">
      <x:c r="A187" s="174" t="str">
        <x:f>IF(C187="","","GAP-"&amp;TEXT(ROW()-3,"0000"))</x:f>
      </x:c>
      <x:c r="B187" s="174"/>
      <x:c r="C187" s="174"/>
      <x:c r="D187" s="174"/>
      <x:c r="E187" s="174"/>
      <x:c r="F187" s="174"/>
      <x:c r="G187" s="174"/>
      <x:c r="H187" s="174"/>
      <x:c r="I187" s="174"/>
      <x:c r="J187" s="174"/>
      <x:c r="K187" s="174"/>
      <x:c r="L187" s="174"/>
      <x:c r="M187" s="174"/>
      <x:c r="N187" s="174"/>
      <x:c r="O187" s="174"/>
    </x:row>
    <x:row r="188">
      <x:c r="A188" s="174" t="str">
        <x:f>IF(C188="","","GAP-"&amp;TEXT(ROW()-3,"0000"))</x:f>
      </x:c>
      <x:c r="B188" s="174"/>
      <x:c r="C188" s="174"/>
      <x:c r="D188" s="174"/>
      <x:c r="E188" s="174"/>
      <x:c r="F188" s="174"/>
      <x:c r="G188" s="174"/>
      <x:c r="H188" s="174"/>
      <x:c r="I188" s="174"/>
      <x:c r="J188" s="174"/>
      <x:c r="K188" s="174"/>
      <x:c r="L188" s="174"/>
      <x:c r="M188" s="174"/>
      <x:c r="N188" s="174"/>
      <x:c r="O188" s="174"/>
    </x:row>
    <x:row r="189">
      <x:c r="A189" s="174" t="str">
        <x:f>IF(C189="","","GAP-"&amp;TEXT(ROW()-3,"0000"))</x:f>
      </x:c>
      <x:c r="B189" s="174"/>
      <x:c r="C189" s="174"/>
      <x:c r="D189" s="174"/>
      <x:c r="E189" s="174"/>
      <x:c r="F189" s="174"/>
      <x:c r="G189" s="174"/>
      <x:c r="H189" s="174"/>
      <x:c r="I189" s="174"/>
      <x:c r="J189" s="174"/>
      <x:c r="K189" s="174"/>
      <x:c r="L189" s="174"/>
      <x:c r="M189" s="174"/>
      <x:c r="N189" s="174"/>
      <x:c r="O189" s="174"/>
    </x:row>
    <x:row r="190">
      <x:c r="A190" s="174" t="str">
        <x:f>IF(C190="","","GAP-"&amp;TEXT(ROW()-3,"0000"))</x:f>
      </x:c>
      <x:c r="B190" s="174"/>
      <x:c r="C190" s="174"/>
      <x:c r="D190" s="174"/>
      <x:c r="E190" s="174"/>
      <x:c r="F190" s="174"/>
      <x:c r="G190" s="174"/>
      <x:c r="H190" s="174"/>
      <x:c r="I190" s="174"/>
      <x:c r="J190" s="174"/>
      <x:c r="K190" s="174"/>
      <x:c r="L190" s="174"/>
      <x:c r="M190" s="174"/>
      <x:c r="N190" s="174"/>
      <x:c r="O190" s="174"/>
    </x:row>
    <x:row r="191">
      <x:c r="A191" s="174" t="str">
        <x:f>IF(C191="","","GAP-"&amp;TEXT(ROW()-3,"0000"))</x:f>
      </x:c>
      <x:c r="B191" s="174"/>
      <x:c r="C191" s="174"/>
      <x:c r="D191" s="174"/>
      <x:c r="E191" s="174"/>
      <x:c r="F191" s="174"/>
      <x:c r="G191" s="174"/>
      <x:c r="H191" s="174"/>
      <x:c r="I191" s="174"/>
      <x:c r="J191" s="174"/>
      <x:c r="K191" s="174"/>
      <x:c r="L191" s="174"/>
      <x:c r="M191" s="174"/>
      <x:c r="N191" s="174"/>
      <x:c r="O191" s="174"/>
    </x:row>
    <x:row r="192">
      <x:c r="A192" s="174" t="str">
        <x:f>IF(C192="","","GAP-"&amp;TEXT(ROW()-3,"0000"))</x:f>
      </x:c>
      <x:c r="B192" s="174"/>
      <x:c r="C192" s="174"/>
      <x:c r="D192" s="174"/>
      <x:c r="E192" s="174"/>
      <x:c r="F192" s="174"/>
      <x:c r="G192" s="174"/>
      <x:c r="H192" s="174"/>
      <x:c r="I192" s="174"/>
      <x:c r="J192" s="174"/>
      <x:c r="K192" s="174"/>
      <x:c r="L192" s="174"/>
      <x:c r="M192" s="174"/>
      <x:c r="N192" s="174"/>
      <x:c r="O192" s="174"/>
    </x:row>
    <x:row r="193">
      <x:c r="A193" s="174" t="str">
        <x:f>IF(C193="","","GAP-"&amp;TEXT(ROW()-3,"0000"))</x:f>
      </x:c>
      <x:c r="B193" s="174"/>
      <x:c r="C193" s="174"/>
      <x:c r="D193" s="174"/>
      <x:c r="E193" s="174"/>
      <x:c r="F193" s="174"/>
      <x:c r="G193" s="174"/>
      <x:c r="H193" s="174"/>
      <x:c r="I193" s="174"/>
      <x:c r="J193" s="174"/>
      <x:c r="K193" s="174"/>
      <x:c r="L193" s="174"/>
      <x:c r="M193" s="174"/>
      <x:c r="N193" s="174"/>
      <x:c r="O193" s="174"/>
    </x:row>
    <x:row r="194">
      <x:c r="A194" s="174" t="str">
        <x:f>IF(C194="","","GAP-"&amp;TEXT(ROW()-3,"0000"))</x:f>
      </x:c>
      <x:c r="B194" s="174"/>
      <x:c r="C194" s="174"/>
      <x:c r="D194" s="174"/>
      <x:c r="E194" s="174"/>
      <x:c r="F194" s="174"/>
      <x:c r="G194" s="174"/>
      <x:c r="H194" s="174"/>
      <x:c r="I194" s="174"/>
      <x:c r="J194" s="174"/>
      <x:c r="K194" s="174"/>
      <x:c r="L194" s="174"/>
      <x:c r="M194" s="174"/>
      <x:c r="N194" s="174"/>
      <x:c r="O194" s="174"/>
    </x:row>
    <x:row r="195">
      <x:c r="A195" s="174" t="str">
        <x:f>IF(C195="","","GAP-"&amp;TEXT(ROW()-3,"0000"))</x:f>
      </x:c>
      <x:c r="B195" s="174"/>
      <x:c r="C195" s="174"/>
      <x:c r="D195" s="174"/>
      <x:c r="E195" s="174"/>
      <x:c r="F195" s="174"/>
      <x:c r="G195" s="174"/>
      <x:c r="H195" s="174"/>
      <x:c r="I195" s="174"/>
      <x:c r="J195" s="174"/>
      <x:c r="K195" s="174"/>
      <x:c r="L195" s="174"/>
      <x:c r="M195" s="174"/>
      <x:c r="N195" s="174"/>
      <x:c r="O195" s="174"/>
    </x:row>
    <x:row r="196">
      <x:c r="A196" s="174" t="str">
        <x:f>IF(C196="","","GAP-"&amp;TEXT(ROW()-3,"0000"))</x:f>
      </x:c>
      <x:c r="B196" s="174"/>
      <x:c r="C196" s="174"/>
      <x:c r="D196" s="174"/>
      <x:c r="E196" s="174"/>
      <x:c r="F196" s="174"/>
      <x:c r="G196" s="174"/>
      <x:c r="H196" s="174"/>
      <x:c r="I196" s="174"/>
      <x:c r="J196" s="174"/>
      <x:c r="K196" s="174"/>
      <x:c r="L196" s="174"/>
      <x:c r="M196" s="174"/>
      <x:c r="N196" s="174"/>
      <x:c r="O196" s="174"/>
    </x:row>
    <x:row r="197">
      <x:c r="A197" s="174" t="str">
        <x:f>IF(C197="","","GAP-"&amp;TEXT(ROW()-3,"0000"))</x:f>
      </x:c>
      <x:c r="B197" s="174"/>
      <x:c r="C197" s="174"/>
      <x:c r="D197" s="174"/>
      <x:c r="E197" s="174"/>
      <x:c r="F197" s="174"/>
      <x:c r="G197" s="174"/>
      <x:c r="H197" s="174"/>
      <x:c r="I197" s="174"/>
      <x:c r="J197" s="174"/>
      <x:c r="K197" s="174"/>
      <x:c r="L197" s="174"/>
      <x:c r="M197" s="174"/>
      <x:c r="N197" s="174"/>
      <x:c r="O197" s="174"/>
    </x:row>
    <x:row r="198">
      <x:c r="A198" s="174" t="str">
        <x:f>IF(C198="","","GAP-"&amp;TEXT(ROW()-3,"0000"))</x:f>
      </x:c>
      <x:c r="B198" s="174"/>
      <x:c r="C198" s="174"/>
      <x:c r="D198" s="174"/>
      <x:c r="E198" s="174"/>
      <x:c r="F198" s="174"/>
      <x:c r="G198" s="174"/>
      <x:c r="H198" s="174"/>
      <x:c r="I198" s="174"/>
      <x:c r="J198" s="174"/>
      <x:c r="K198" s="174"/>
      <x:c r="L198" s="174"/>
      <x:c r="M198" s="174"/>
      <x:c r="N198" s="174"/>
      <x:c r="O198" s="174"/>
    </x:row>
    <x:row r="199">
      <x:c r="A199" s="174" t="str">
        <x:f>IF(C199="","","GAP-"&amp;TEXT(ROW()-3,"0000"))</x:f>
      </x:c>
      <x:c r="B199" s="174"/>
      <x:c r="C199" s="174"/>
      <x:c r="D199" s="174"/>
      <x:c r="E199" s="174"/>
      <x:c r="F199" s="174"/>
      <x:c r="G199" s="174"/>
      <x:c r="H199" s="174"/>
      <x:c r="I199" s="174"/>
      <x:c r="J199" s="174"/>
      <x:c r="K199" s="174"/>
      <x:c r="L199" s="174"/>
      <x:c r="M199" s="174"/>
      <x:c r="N199" s="174"/>
      <x:c r="O199" s="174"/>
    </x:row>
    <x:row r="200">
      <x:c r="A200" s="174" t="str">
        <x:f>IF(C200="","","GAP-"&amp;TEXT(ROW()-3,"0000"))</x:f>
      </x:c>
      <x:c r="B200" s="174"/>
      <x:c r="C200" s="174"/>
      <x:c r="D200" s="174"/>
      <x:c r="E200" s="174"/>
      <x:c r="F200" s="174"/>
      <x:c r="G200" s="174"/>
      <x:c r="H200" s="174"/>
      <x:c r="I200" s="174"/>
      <x:c r="J200" s="174"/>
      <x:c r="K200" s="174"/>
      <x:c r="L200" s="174"/>
      <x:c r="M200" s="174"/>
      <x:c r="N200" s="174"/>
      <x:c r="O200" s="174"/>
    </x:row>
    <x:row r="201">
      <x:c r="A201" s="174" t="str">
        <x:f>IF(C201="","","GAP-"&amp;TEXT(ROW()-3,"0000"))</x:f>
      </x:c>
      <x:c r="B201" s="174"/>
      <x:c r="C201" s="174"/>
      <x:c r="D201" s="174"/>
      <x:c r="E201" s="174"/>
      <x:c r="F201" s="174"/>
      <x:c r="G201" s="174"/>
      <x:c r="H201" s="174"/>
      <x:c r="I201" s="174"/>
      <x:c r="J201" s="174"/>
      <x:c r="K201" s="174"/>
      <x:c r="L201" s="174"/>
      <x:c r="M201" s="174"/>
      <x:c r="N201" s="174"/>
      <x:c r="O201" s="174"/>
    </x:row>
    <x:row r="202">
      <x:c r="A202" s="174" t="str">
        <x:f>IF(C202="","","GAP-"&amp;TEXT(ROW()-3,"0000"))</x:f>
      </x:c>
      <x:c r="B202" s="174"/>
      <x:c r="C202" s="174"/>
      <x:c r="D202" s="174"/>
      <x:c r="E202" s="174"/>
      <x:c r="F202" s="174"/>
      <x:c r="G202" s="174"/>
      <x:c r="H202" s="174"/>
      <x:c r="I202" s="174"/>
      <x:c r="J202" s="174"/>
      <x:c r="K202" s="174"/>
      <x:c r="L202" s="174"/>
      <x:c r="M202" s="174"/>
      <x:c r="N202" s="174"/>
      <x:c r="O202" s="174"/>
    </x:row>
    <x:row r="203">
      <x:c r="A203" s="174" t="str">
        <x:f>IF(C203="","","GAP-"&amp;TEXT(ROW()-3,"0000"))</x:f>
      </x:c>
      <x:c r="B203" s="174"/>
      <x:c r="C203" s="174"/>
      <x:c r="D203" s="174"/>
      <x:c r="E203" s="174"/>
      <x:c r="F203" s="174"/>
      <x:c r="G203" s="174"/>
      <x:c r="H203" s="174"/>
      <x:c r="I203" s="174"/>
      <x:c r="J203" s="174"/>
      <x:c r="K203" s="174"/>
      <x:c r="L203" s="174"/>
      <x:c r="M203" s="174"/>
      <x:c r="N203" s="174"/>
      <x:c r="O203" s="174"/>
    </x:row>
  </x:sheetData>
  <x:mergeCells>
    <x:mergeCell ref="A1:O1"/>
    <x:mergeCell ref="A2:O2"/>
  </x:mergeCells>
  <x:dataValidations count="4">
    <x:dataValidation type="list" sqref="H4:H203">
      <x:formula1>"P1 — Critical,P2 — High,P3 — Medium,P4 — Low"</x:formula1>
    </x:dataValidation>
    <x:dataValidation type="list" sqref="I4:I203">
      <x:formula1>"High,Conditional,Low,Pending"</x:formula1>
    </x:dataValidation>
    <x:dataValidation type="list" sqref="N4:N203">
      <x:formula1>"0–30 days,31–90 days,3–12 months,&gt;12 months,Not applicable"</x:formula1>
    </x:dataValidation>
    <x:dataValidation type="list" sqref="O4:O203">
      <x:formula1>"Proposed,Prioritized,Protocol needed,In progress,Complete,Archived"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aba39bb66649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6" hidden="0" customWidth="1"/>
    <x:col min="3" max="3" width="14" hidden="0" customWidth="1"/>
    <x:col min="4" max="4" width="46" hidden="0" customWidth="1"/>
    <x:col min="5" max="5" width="42" hidden="0" customWidth="1"/>
    <x:col min="7" max="7" width="34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4" customHeight="1">
      <x:c r="A1" s="366" t="str">
        <x:v>RELEASE GATES &amp; PROJECT CHECKLIST</x:v>
      </x:c>
      <x:c r="B1" s="367"/>
      <x:c r="C1" s="367"/>
      <x:c r="D1" s="367"/>
      <x:c r="E1" s="367"/>
      <x:c r="F1" s="367"/>
      <x:c r="G1" s="367"/>
      <x:c r="H1" s="367"/>
      <x:c r="I1" s="367"/>
      <x:c r="J1" s="368"/>
    </x:row>
    <x:row r="2" ht="30" customHeight="1">
      <x:c r="A2" s="369" t="str">
        <x:v>Formula-driven progress; status is evidence-based and does not infer completion from intention.</x:v>
      </x:c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</x:row>
    <x:row r="4">
      <x:c r="A4" s="371" t="str">
        <x:v>Phase</x:v>
      </x:c>
      <x:c r="B4" s="371" t="str">
        <x:v>Checklist Item</x:v>
      </x:c>
      <x:c r="C4" s="371" t="str">
        <x:v>Status</x:v>
      </x:c>
      <x:c r="D4" s="371" t="str">
        <x:v>Evidence / Audit Trail</x:v>
      </x:c>
      <x:c r="E4" s="371" t="str">
        <x:v>Blocker / Dependency</x:v>
      </x:c>
      <x:c r="F4" s="370"/>
      <x:c r="G4" s="373" t="str">
        <x:v>Phase</x:v>
      </x:c>
      <x:c r="H4" s="373" t="str">
        <x:v>Complete</x:v>
      </x:c>
      <x:c r="I4" s="373" t="str">
        <x:v>Total</x:v>
      </x:c>
      <x:c r="J4" s="373" t="str">
        <x:v>Progress</x:v>
      </x:c>
    </x:row>
    <x:row r="5">
      <x:c r="A5" s="174" t="str">
        <x:v>Protocol &amp; design</x:v>
      </x:c>
      <x:c r="B5" s="174" t="str">
        <x:v>Central title and tactical-athlete anchor retained</x:v>
      </x:c>
      <x:c r="C5" s="174" t="str">
        <x:v>Complete</x:v>
      </x:c>
      <x:c r="D5" s="174" t="str">
        <x:v>GitHub protocol/checklist @ 67847ec</x:v>
      </x:c>
      <x:c r="E5" s="174"/>
      <x:c r="F5" s="370"/>
      <x:c r="G5" s="370" t="str">
        <x:v>Protocol &amp; design</x:v>
      </x:c>
      <x:c r="H5" s="429" t="n">
        <x:f>COUNTIFS($A$5:$A$78,G5,$C$5:$C$78,"Complete")</x:f>
        <x:v>12</x:v>
      </x:c>
      <x:c r="I5" s="429" t="n">
        <x:f>COUNTIF($A$5:$A$78,G5)</x:f>
        <x:v>12</x:v>
      </x:c>
      <x:c r="J5" s="388" t="n">
        <x:f>IF(I5=0,0,H5/I5)</x:f>
        <x:v>1</x:v>
      </x:c>
    </x:row>
    <x:row r="6">
      <x:c r="A6" s="174" t="str">
        <x:v>Protocol &amp; design</x:v>
      </x:c>
      <x:c r="B6" s="174" t="str">
        <x:v>Paradigm-shift rationale defined</x:v>
      </x:c>
      <x:c r="C6" s="174" t="str">
        <x:v>Complete</x:v>
      </x:c>
      <x:c r="D6" s="174" t="str">
        <x:v>GitHub protocol/checklist @ 67847ec</x:v>
      </x:c>
      <x:c r="E6" s="174"/>
      <x:c r="F6" s="370"/>
      <x:c r="G6" s="370" t="str">
        <x:v>Infrastructure</x:v>
      </x:c>
      <x:c r="H6" s="429" t="n">
        <x:f>COUNTIFS($A$5:$A$78,G6,$C$5:$C$78,"Complete")</x:f>
        <x:v>16</x:v>
      </x:c>
      <x:c r="I6" s="429" t="n">
        <x:f>COUNTIF($A$5:$A$78,G6)</x:f>
        <x:v>18</x:v>
      </x:c>
      <x:c r="J6" s="388" t="n">
        <x:f>IF(I6=0,0,H6/I6)</x:f>
        <x:v>0.8888888888888888</x:v>
      </x:c>
    </x:row>
    <x:row r="7">
      <x:c r="A7" s="174" t="str">
        <x:v>Protocol &amp; design</x:v>
      </x:c>
      <x:c r="B7" s="174" t="str">
        <x:v>Primary question defined</x:v>
      </x:c>
      <x:c r="C7" s="174" t="str">
        <x:v>Complete</x:v>
      </x:c>
      <x:c r="D7" s="174" t="str">
        <x:v>GitHub protocol/checklist @ 67847ec</x:v>
      </x:c>
      <x:c r="E7" s="174"/>
      <x:c r="F7" s="370"/>
      <x:c r="G7" s="370" t="str">
        <x:v>Zotero Release Gate</x:v>
      </x:c>
      <x:c r="H7" s="429" t="n">
        <x:f>COUNTIFS($A$5:$A$78,G7,$C$5:$C$78,"Complete")</x:f>
        <x:v>21</x:v>
      </x:c>
      <x:c r="I7" s="429" t="n">
        <x:f>COUNTIF($A$5:$A$78,G7)</x:f>
        <x:v>21</x:v>
      </x:c>
      <x:c r="J7" s="388" t="n">
        <x:f>IF(I7=0,0,H7/I7)</x:f>
        <x:v>1</x:v>
      </x:c>
    </x:row>
    <x:row r="8">
      <x:c r="A8" s="174" t="str">
        <x:v>Protocol &amp; design</x:v>
      </x:c>
      <x:c r="B8" s="174" t="str">
        <x:v>Conceptual Essay Protocol v1.0 registered on OSF</x:v>
      </x:c>
      <x:c r="C8" s="174" t="str">
        <x:v>Complete</x:v>
      </x:c>
      <x:c r="D8" s="174" t="str">
        <x:v>GitHub protocol/checklist @ 67847ec</x:v>
      </x:c>
      <x:c r="E8" s="174"/>
      <x:c r="F8" s="370"/>
      <x:c r="G8" s="370" t="str">
        <x:v>Definitive evidence identification</x:v>
      </x:c>
      <x:c r="H8" s="429" t="n">
        <x:f>COUNTIFS($A$5:$A$78,G8,$C$5:$C$78,"Complete")</x:f>
        <x:v>3</x:v>
      </x:c>
      <x:c r="I8" s="429" t="n">
        <x:f>COUNTIF($A$5:$A$78,G8)</x:f>
        <x:v>14</x:v>
      </x:c>
      <x:c r="J8" s="388" t="n">
        <x:f>IF(I8=0,0,H8/I8)</x:f>
        <x:v>0.21428571428571427</x:v>
      </x:c>
    </x:row>
    <x:row r="9">
      <x:c r="A9" s="174" t="str">
        <x:v>Protocol &amp; design</x:v>
      </x:c>
      <x:c r="B9" s="174" t="str">
        <x:v>Study design consolidated as conceptual and applied scientific essay</x:v>
      </x:c>
      <x:c r="C9" s="174" t="str">
        <x:v>Complete</x:v>
      </x:c>
      <x:c r="D9" s="174" t="str">
        <x:v>GitHub protocol/checklist @ 67847ec</x:v>
      </x:c>
      <x:c r="E9" s="174"/>
      <x:c r="F9" s="370"/>
      <x:c r="G9" s="370" t="str">
        <x:v>Synthesis &amp; framework</x:v>
      </x:c>
      <x:c r="H9" s="429" t="n">
        <x:f>COUNTIFS($A$5:$A$78,G9,$C$5:$C$78,"Complete")</x:f>
        <x:v>0</x:v>
      </x:c>
      <x:c r="I9" s="429" t="n">
        <x:f>COUNTIF($A$5:$A$78,G9)</x:f>
        <x:v>9</x:v>
      </x:c>
      <x:c r="J9" s="388" t="n">
        <x:f>IF(I9=0,0,H9/I9)</x:f>
        <x:v>0</x:v>
      </x:c>
    </x:row>
    <x:row r="10">
      <x:c r="A10" s="174" t="str">
        <x:v>Protocol &amp; design</x:v>
      </x:c>
      <x:c r="B10" s="174" t="str">
        <x:v>Structured and reproducible evidence-identification architecture retained</x:v>
      </x:c>
      <x:c r="C10" s="174" t="str">
        <x:v>Complete</x:v>
      </x:c>
      <x:c r="D10" s="174" t="str">
        <x:v>GitHub protocol/checklist @ 67847ec</x:v>
      </x:c>
      <x:c r="E10" s="174"/>
      <x:c r="F10" s="370"/>
      <x:c r="G10" s="370" t="str">
        <x:v>OVERALL</x:v>
      </x:c>
      <x:c r="H10" s="429" t="n">
        <x:f>COUNTIF($C$5:$C$78,"Complete")</x:f>
        <x:v>52</x:v>
      </x:c>
      <x:c r="I10" s="429" t="n">
        <x:f>COUNTA($B$5:$B$78)</x:f>
        <x:v>74</x:v>
      </x:c>
      <x:c r="J10" s="388" t="n">
        <x:f>IF(I10=0,0,H10/I10)</x:f>
        <x:v>0.7027027027027027</x:v>
      </x:c>
    </x:row>
    <x:row r="11">
      <x:c r="A11" s="174" t="str">
        <x:v>Protocol &amp; design</x:v>
      </x:c>
      <x:c r="B11" s="174" t="str">
        <x:v>Three evidence families A/B/C retained</x:v>
      </x:c>
      <x:c r="C11" s="174" t="str">
        <x:v>Complete</x:v>
      </x:c>
      <x:c r="D11" s="174" t="str">
        <x:v>GitHub protocol/checklist @ 67847ec</x:v>
      </x:c>
      <x:c r="E11" s="174"/>
      <x:c r="F11" s="370"/>
      <x:c r="G11" s="370"/>
      <x:c r="H11" s="370"/>
      <x:c r="I11" s="370"/>
      <x:c r="J11" s="370"/>
    </x:row>
    <x:row r="12">
      <x:c r="A12" s="174" t="str">
        <x:v>Protocol &amp; design</x:v>
      </x:c>
      <x:c r="B12" s="174" t="str">
        <x:v>Ten database/platform environments prepared</x:v>
      </x:c>
      <x:c r="C12" s="174" t="str">
        <x:v>Complete</x:v>
      </x:c>
      <x:c r="D12" s="174" t="str">
        <x:v>GitHub protocol/checklist @ 67847ec</x:v>
      </x:c>
      <x:c r="E12" s="174"/>
      <x:c r="F12" s="370"/>
      <x:c r="G12" s="370"/>
      <x:c r="H12" s="370"/>
      <x:c r="I12" s="370"/>
      <x:c r="J12" s="370"/>
    </x:row>
    <x:row r="13">
      <x:c r="A13" s="174" t="str">
        <x:v>Protocol &amp; design</x:v>
      </x:c>
      <x:c r="B13" s="174" t="str">
        <x:v>Seed-set conceptual coverage pilot 15/15 documented</x:v>
      </x:c>
      <x:c r="C13" s="174" t="str">
        <x:v>Complete</x:v>
      </x:c>
      <x:c r="D13" s="174" t="str">
        <x:v>GitHub protocol/checklist @ 67847ec</x:v>
      </x:c>
      <x:c r="E13" s="174"/>
      <x:c r="F13" s="370"/>
      <x:c r="G13" s="370"/>
      <x:c r="H13" s="370"/>
      <x:c r="I13" s="370"/>
      <x:c r="J13" s="370"/>
    </x:row>
    <x:row r="14">
      <x:c r="A14" s="174" t="str">
        <x:v>Protocol &amp; design</x:v>
      </x:c>
      <x:c r="B14" s="174" t="str">
        <x:v>Transferability framework retained</x:v>
      </x:c>
      <x:c r="C14" s="174" t="str">
        <x:v>Complete</x:v>
      </x:c>
      <x:c r="D14" s="174" t="str">
        <x:v>GitHub protocol/checklist @ 67847ec</x:v>
      </x:c>
      <x:c r="E14" s="174"/>
      <x:c r="F14" s="370"/>
      <x:c r="G14" s="370"/>
      <x:c r="H14" s="370"/>
      <x:c r="I14" s="370"/>
      <x:c r="J14" s="370"/>
    </x:row>
    <x:row r="15">
      <x:c r="A15" s="174" t="str">
        <x:v>Protocol &amp; design</x:v>
      </x:c>
      <x:c r="B15" s="174" t="str">
        <x:v>CFIR + Proctor + ERIC architecture retained</x:v>
      </x:c>
      <x:c r="C15" s="174" t="str">
        <x:v>Complete</x:v>
      </x:c>
      <x:c r="D15" s="174" t="str">
        <x:v>GitHub protocol/checklist @ 67847ec</x:v>
      </x:c>
      <x:c r="E15" s="174"/>
      <x:c r="F15" s="370"/>
      <x:c r="G15" s="370"/>
      <x:c r="H15" s="370"/>
      <x:c r="I15" s="370"/>
      <x:c r="J15" s="370"/>
    </x:row>
    <x:row r="16">
      <x:c r="A16" s="174" t="str">
        <x:v>Protocol &amp; design</x:v>
      </x:c>
      <x:c r="B16" s="174" t="str">
        <x:v>Major design correction documented</x:v>
      </x:c>
      <x:c r="C16" s="174" t="str">
        <x:v>Complete</x:v>
      </x:c>
      <x:c r="D16" s="174" t="str">
        <x:v>GitHub protocol/checklist @ 67847ec</x:v>
      </x:c>
      <x:c r="E16" s="174"/>
      <x:c r="F16" s="370"/>
      <x:c r="G16" s="370"/>
      <x:c r="H16" s="370"/>
      <x:c r="I16" s="370"/>
      <x:c r="J16" s="370"/>
    </x:row>
    <x:row r="17">
      <x:c r="A17" s="174" t="str">
        <x:v>Infrastructure</x:v>
      </x:c>
      <x:c r="B17" s="174" t="str">
        <x:v>GitHub repository created and materialized</x:v>
      </x:c>
      <x:c r="C17" s="174" t="str">
        <x:v>Complete</x:v>
      </x:c>
      <x:c r="D17" s="174" t="str">
        <x:v>GitHub checklist @ 67847ec</x:v>
      </x:c>
      <x:c r="E17" s="174"/>
      <x:c r="F17" s="370"/>
      <x:c r="G17" s="370"/>
      <x:c r="H17" s="370"/>
      <x:c r="I17" s="370"/>
      <x:c r="J17" s="370"/>
    </x:row>
    <x:row r="18">
      <x:c r="A18" s="174" t="str">
        <x:v>Infrastructure</x:v>
      </x:c>
      <x:c r="B18" s="174" t="str">
        <x:v>README aligned</x:v>
      </x:c>
      <x:c r="C18" s="174" t="str">
        <x:v>Complete</x:v>
      </x:c>
      <x:c r="D18" s="174" t="str">
        <x:v>GitHub checklist @ 67847ec</x:v>
      </x:c>
      <x:c r="E18" s="174"/>
      <x:c r="F18" s="370"/>
      <x:c r="G18" s="370"/>
      <x:c r="H18" s="370"/>
      <x:c r="I18" s="370"/>
      <x:c r="J18" s="370"/>
    </x:row>
    <x:row r="19">
      <x:c r="A19" s="174" t="str">
        <x:v>Infrastructure</x:v>
      </x:c>
      <x:c r="B19" s="174" t="str">
        <x:v>PROJECT_CHARTER aligned</x:v>
      </x:c>
      <x:c r="C19" s="174" t="str">
        <x:v>Complete</x:v>
      </x:c>
      <x:c r="D19" s="174" t="str">
        <x:v>GitHub checklist @ 67847ec</x:v>
      </x:c>
      <x:c r="E19" s="174"/>
      <x:c r="F19" s="370"/>
      <x:c r="G19" s="370"/>
      <x:c r="H19" s="370"/>
      <x:c r="I19" s="370"/>
      <x:c r="J19" s="370"/>
    </x:row>
    <x:row r="20">
      <x:c r="A20" s="174" t="str">
        <x:v>Infrastructure</x:v>
      </x:c>
      <x:c r="B20" s="174" t="str">
        <x:v>PROTOCOL aligned with registered v1.0</x:v>
      </x:c>
      <x:c r="C20" s="174" t="str">
        <x:v>Complete</x:v>
      </x:c>
      <x:c r="D20" s="174" t="str">
        <x:v>GitHub checklist @ 67847ec</x:v>
      </x:c>
      <x:c r="E20" s="174"/>
      <x:c r="F20" s="370"/>
      <x:c r="G20" s="370"/>
      <x:c r="H20" s="370"/>
      <x:c r="I20" s="370"/>
      <x:c r="J20" s="370"/>
    </x:row>
    <x:row r="21">
      <x:c r="A21" s="174" t="str">
        <x:v>Infrastructure</x:v>
      </x:c>
      <x:c r="B21" s="174" t="str">
        <x:v>AMENDMENTS updated</x:v>
      </x:c>
      <x:c r="C21" s="174" t="str">
        <x:v>Complete</x:v>
      </x:c>
      <x:c r="D21" s="174" t="str">
        <x:v>GitHub checklist @ 67847ec</x:v>
      </x:c>
      <x:c r="E21" s="174"/>
      <x:c r="F21" s="370"/>
      <x:c r="G21" s="370"/>
      <x:c r="H21" s="370"/>
      <x:c r="I21" s="370"/>
      <x:c r="J21" s="370"/>
    </x:row>
    <x:row r="22">
      <x:c r="A22" s="174" t="str">
        <x:v>Infrastructure</x:v>
      </x:c>
      <x:c r="B22" s="174" t="str">
        <x:v>CHANGELOG updated</x:v>
      </x:c>
      <x:c r="C22" s="174" t="str">
        <x:v>Complete</x:v>
      </x:c>
      <x:c r="D22" s="174" t="str">
        <x:v>GitHub checklist @ 67847ec</x:v>
      </x:c>
      <x:c r="E22" s="174"/>
      <x:c r="F22" s="370"/>
      <x:c r="G22" s="370"/>
      <x:c r="H22" s="370"/>
      <x:c r="I22" s="370"/>
      <x:c r="J22" s="370"/>
    </x:row>
    <x:row r="23">
      <x:c r="A23" s="174" t="str">
        <x:v>Infrastructure</x:v>
      </x:c>
      <x:c r="B23" s="174" t="str">
        <x:v>CITATION.cff updated</x:v>
      </x:c>
      <x:c r="C23" s="174" t="str">
        <x:v>Complete</x:v>
      </x:c>
      <x:c r="D23" s="174" t="str">
        <x:v>GitHub checklist @ 67847ec</x:v>
      </x:c>
      <x:c r="E23" s="174"/>
      <x:c r="F23" s="370"/>
      <x:c r="G23" s="370"/>
      <x:c r="H23" s="370"/>
      <x:c r="I23" s="370"/>
      <x:c r="J23" s="370"/>
    </x:row>
    <x:row r="24">
      <x:c r="A24" s="174" t="str">
        <x:v>Infrastructure</x:v>
      </x:c>
      <x:c r="B24" s="174" t="str">
        <x:v>Repository security baseline active</x:v>
      </x:c>
      <x:c r="C24" s="174" t="str">
        <x:v>Complete</x:v>
      </x:c>
      <x:c r="D24" s="174" t="str">
        <x:v>GitHub checklist @ 67847ec</x:v>
      </x:c>
      <x:c r="E24" s="174"/>
      <x:c r="F24" s="370"/>
      <x:c r="G24" s="370"/>
      <x:c r="H24" s="370"/>
      <x:c r="I24" s="370"/>
      <x:c r="J24" s="370"/>
    </x:row>
    <x:row r="25">
      <x:c r="A25" s="174" t="str">
        <x:v>Infrastructure</x:v>
      </x:c>
      <x:c r="B25" s="174" t="str">
        <x:v>GitHub security workflow previously recorded as passed</x:v>
      </x:c>
      <x:c r="C25" s="174" t="str">
        <x:v>Complete</x:v>
      </x:c>
      <x:c r="D25" s="174" t="str">
        <x:v>GitHub checklist @ 67847ec</x:v>
      </x:c>
      <x:c r="E25" s="174"/>
      <x:c r="F25" s="370"/>
      <x:c r="G25" s="370"/>
      <x:c r="H25" s="370"/>
      <x:c r="I25" s="370"/>
      <x:c r="J25" s="370"/>
    </x:row>
    <x:row r="26">
      <x:c r="A26" s="174" t="str">
        <x:v>Infrastructure</x:v>
      </x:c>
      <x:c r="B26" s="174" t="str">
        <x:v>Google Drive root folder recorded as created</x:v>
      </x:c>
      <x:c r="C26" s="174" t="str">
        <x:v>Complete</x:v>
      </x:c>
      <x:c r="D26" s="174" t="str">
        <x:v>GitHub checklist @ 67847ec</x:v>
      </x:c>
      <x:c r="E26" s="174"/>
      <x:c r="F26" s="370"/>
      <x:c r="G26" s="370"/>
      <x:c r="H26" s="370"/>
      <x:c r="I26" s="370"/>
      <x:c r="J26" s="370"/>
    </x:row>
    <x:row r="27">
      <x:c r="A27" s="174" t="str">
        <x:v>Infrastructure</x:v>
      </x:c>
      <x:c r="B27" s="174" t="str">
        <x:v>Google Drive top-level structure recorded as created</x:v>
      </x:c>
      <x:c r="C27" s="174" t="str">
        <x:v>Complete</x:v>
      </x:c>
      <x:c r="D27" s="174" t="str">
        <x:v>GitHub checklist @ 67847ec</x:v>
      </x:c>
      <x:c r="E27" s="174"/>
      <x:c r="F27" s="370"/>
      <x:c r="G27" s="370"/>
      <x:c r="H27" s="370"/>
      <x:c r="I27" s="370"/>
      <x:c r="J27" s="370"/>
    </x:row>
    <x:row r="28">
      <x:c r="A28" s="174" t="str">
        <x:v>Infrastructure</x:v>
      </x:c>
      <x:c r="B28" s="174" t="str">
        <x:v>OSF registration recorded as complete</x:v>
      </x:c>
      <x:c r="C28" s="174" t="str">
        <x:v>Complete</x:v>
      </x:c>
      <x:c r="D28" s="174" t="str">
        <x:v>GitHub checklist @ 67847ec</x:v>
      </x:c>
      <x:c r="E28" s="174"/>
      <x:c r="F28" s="370"/>
      <x:c r="G28" s="370"/>
      <x:c r="H28" s="370"/>
      <x:c r="I28" s="370"/>
      <x:c r="J28" s="370"/>
    </x:row>
    <x:row r="29">
      <x:c r="A29" s="174" t="str">
        <x:v>Infrastructure</x:v>
      </x:c>
      <x:c r="B29" s="174" t="str">
        <x:v>OSF associated project recorded</x:v>
      </x:c>
      <x:c r="C29" s="174" t="str">
        <x:v>Complete</x:v>
      </x:c>
      <x:c r="D29" s="174" t="str">
        <x:v>GitHub checklist @ 67847ec</x:v>
      </x:c>
      <x:c r="E29" s="174"/>
      <x:c r="F29" s="370"/>
      <x:c r="G29" s="370"/>
      <x:c r="H29" s="370"/>
      <x:c r="I29" s="370"/>
      <x:c r="J29" s="370"/>
    </x:row>
    <x:row r="30">
      <x:c r="A30" s="174" t="str">
        <x:v>Infrastructure</x:v>
      </x:c>
      <x:c r="B30" s="174" t="str">
        <x:v>OSF materials recorded as CC BY 4.0</x:v>
      </x:c>
      <x:c r="C30" s="174" t="str">
        <x:v>Complete</x:v>
      </x:c>
      <x:c r="D30" s="174" t="str">
        <x:v>GitHub checklist @ 67847ec</x:v>
      </x:c>
      <x:c r="E30" s="174"/>
      <x:c r="F30" s="370"/>
      <x:c r="G30" s="370"/>
      <x:c r="H30" s="370"/>
      <x:c r="I30" s="370"/>
      <x:c r="J30" s="370"/>
    </x:row>
    <x:row r="31">
      <x:c r="A31" s="174" t="str">
        <x:v>Infrastructure</x:v>
      </x:c>
      <x:c r="B31" s="174" t="str">
        <x:v>Workbook specification versioned</x:v>
      </x:c>
      <x:c r="C31" s="174" t="str">
        <x:v>Complete</x:v>
      </x:c>
      <x:c r="D31" s="174" t="str">
        <x:v>GitHub checklist @ 67847ec</x:v>
      </x:c>
      <x:c r="E31" s="174"/>
      <x:c r="F31" s="370"/>
      <x:c r="G31" s="370"/>
      <x:c r="H31" s="370"/>
      <x:c r="I31" s="370"/>
      <x:c r="J31" s="370"/>
    </x:row>
    <x:row r="32">
      <x:c r="A32" s="174" t="str">
        <x:v>Infrastructure</x:v>
      </x:c>
      <x:c r="B32" s="174" t="str">
        <x:v>Premium Elite Diamante workbook implementation/export verified</x:v>
      </x:c>
      <x:c r="C32" s="174" t="str">
        <x:v>Complete</x:v>
      </x:c>
      <x:c r="D32" s="174" t="str">
        <x:v>Workbook generated and audited 2026-08-27T02:35:39.701Z</x:v>
      </x:c>
      <x:c r="E32" s="174"/>
      <x:c r="F32" s="370"/>
      <x:c r="G32" s="370"/>
      <x:c r="H32" s="370"/>
      <x:c r="I32" s="370"/>
      <x:c r="J32" s="370"/>
    </x:row>
    <x:row r="33">
      <x:c r="A33" s="174" t="str">
        <x:v>Infrastructure</x:v>
      </x:c>
      <x:c r="B33" s="174" t="str">
        <x:v>OSF public registration URL independently recorded in GitHub/workbook</x:v>
      </x:c>
      <x:c r="C33" s="174" t="str">
        <x:v>Pending</x:v>
      </x:c>
      <x:c r="D33" s="174" t="str">
        <x:v>Associated project URL is recorded; public registration URL not independently verified</x:v>
      </x:c>
      <x:c r="E33" s="174"/>
      <x:c r="F33" s="370"/>
      <x:c r="G33" s="370"/>
      <x:c r="H33" s="370"/>
      <x:c r="I33" s="370"/>
      <x:c r="J33" s="370"/>
    </x:row>
    <x:row r="34">
      <x:c r="A34" s="174" t="str">
        <x:v>Infrastructure</x:v>
      </x:c>
      <x:c r="B34" s="174" t="str">
        <x:v>OSF DOI explicitly verified and recorded, if assigned</x:v>
      </x:c>
      <x:c r="C34" s="174" t="str">
        <x:v>Pending</x:v>
      </x:c>
      <x:c r="D34" s="174" t="str">
        <x:v>No verified DOI in project record</x:v>
      </x:c>
      <x:c r="E34" s="174"/>
      <x:c r="F34" s="370"/>
      <x:c r="G34" s="370"/>
      <x:c r="H34" s="370"/>
      <x:c r="I34" s="370"/>
      <x:c r="J34" s="370"/>
    </x:row>
    <x:row r="35">
      <x:c r="A35" s="174" t="str">
        <x:v>Zotero Release Gate</x:v>
      </x:c>
      <x:c r="B35" s="174" t="str">
        <x:v>Zotero skill instructions reviewed</x:v>
      </x:c>
      <x:c r="C35" s="174" t="str">
        <x:v>Complete</x:v>
      </x:c>
      <x:c r="D35" s="174" t="str">
        <x:v>zotero/ZOTERO_COLLECTION_PLAN.md</x:v>
      </x:c>
      <x:c r="E35" s="174"/>
      <x:c r="F35" s="370"/>
      <x:c r="G35" s="370"/>
      <x:c r="H35" s="370"/>
      <x:c r="I35" s="370"/>
      <x:c r="J35" s="370"/>
    </x:row>
    <x:row r="36">
      <x:c r="A36" s="174" t="str">
        <x:v>Zotero Release Gate</x:v>
      </x:c>
      <x:c r="B36" s="174" t="str">
        <x:v>ZOTERO_COLLECTION_PLAN.md verified as source of truth</x:v>
      </x:c>
      <x:c r="C36" s="174" t="str">
        <x:v>Complete</x:v>
      </x:c>
      <x:c r="D36" s="174" t="str">
        <x:v>zotero/ZOTERO_COLLECTION_PLAN.md</x:v>
      </x:c>
      <x:c r="E36" s="174"/>
      <x:c r="F36" s="370"/>
      <x:c r="G36" s="370"/>
      <x:c r="H36" s="370"/>
      <x:c r="I36" s="370"/>
      <x:c r="J36" s="370"/>
    </x:row>
    <x:row r="37">
      <x:c r="A37" s="174" t="str">
        <x:v>Zotero Release Gate</x:v>
      </x:c>
      <x:c r="B37" s="174" t="str">
        <x:v>Root collection name fixed</x:v>
      </x:c>
      <x:c r="C37" s="174" t="str">
        <x:v>Complete</x:v>
      </x:c>
      <x:c r="D37" s="174" t="str">
        <x:v>zotero/ZOTERO_COLLECTION_PLAN.md</x:v>
      </x:c>
      <x:c r="E37" s="174"/>
      <x:c r="F37" s="370"/>
      <x:c r="G37" s="370"/>
      <x:c r="H37" s="370"/>
      <x:c r="I37" s="370"/>
      <x:c r="J37" s="370"/>
    </x:row>
    <x:row r="38">
      <x:c r="A38" s="174" t="str">
        <x:v>Zotero Release Gate</x:v>
      </x:c>
      <x:c r="B38" s="174" t="str">
        <x:v>Exactly 25 planned subcollections verified in plan</x:v>
      </x:c>
      <x:c r="C38" s="174" t="str">
        <x:v>Complete</x:v>
      </x:c>
      <x:c r="D38" s="174" t="str">
        <x:v>zotero/ZOTERO_COLLECTION_PLAN.md</x:v>
      </x:c>
      <x:c r="E38" s="174"/>
      <x:c r="F38" s="370"/>
      <x:c r="G38" s="370"/>
      <x:c r="H38" s="370"/>
      <x:c r="I38" s="370"/>
      <x:c r="J38" s="370"/>
    </x:row>
    <x:row r="39">
      <x:c r="A39" s="174" t="str">
        <x:v>Zotero Release Gate</x:v>
      </x:c>
      <x:c r="B39" s="174" t="str">
        <x:v>Required tag taxonomy verified in plan</x:v>
      </x:c>
      <x:c r="C39" s="174" t="str">
        <x:v>Complete</x:v>
      </x:c>
      <x:c r="D39" s="174" t="str">
        <x:v>zotero/ZOTERO_COLLECTION_PLAN.md</x:v>
      </x:c>
      <x:c r="E39" s="174"/>
      <x:c r="F39" s="370"/>
      <x:c r="G39" s="370"/>
      <x:c r="H39" s="370"/>
      <x:c r="I39" s="370"/>
      <x:c r="J39" s="370"/>
    </x:row>
    <x:row r="40">
      <x:c r="A40" s="174" t="str">
        <x:v>Zotero Release Gate</x:v>
      </x:c>
      <x:c r="B40" s="174" t="str">
        <x:v>Import/deduplication release-test protocol verified in plan</x:v>
      </x:c>
      <x:c r="C40" s="174" t="str">
        <x:v>Complete</x:v>
      </x:c>
      <x:c r="D40" s="174" t="str">
        <x:v>zotero/ZOTERO_COLLECTION_PLAN.md</x:v>
      </x:c>
      <x:c r="E40" s="174"/>
      <x:c r="F40" s="370"/>
      <x:c r="G40" s="370"/>
      <x:c r="H40" s="370"/>
      <x:c r="I40" s="370"/>
      <x:c r="J40" s="370"/>
    </x:row>
    <x:row r="41">
      <x:c r="A41" s="174" t="str">
        <x:v>Zotero Release Gate</x:v>
      </x:c>
      <x:c r="B41" s="174" t="str">
        <x:v>Zotero Desktop local status executed with status --json</x:v>
      </x:c>
      <x:c r="C41" s="174" t="str">
        <x:v>Complete</x:v>
      </x:c>
      <x:c r="D41" s="174" t="str">
        <x:v>status --json: Zotero 10.0.1; API v3/schema 44; Connector HTTP 200</x:v>
      </x:c>
      <x:c r="E41" s="174"/>
      <x:c r="F41" s="370"/>
      <x:c r="G41" s="370"/>
      <x:c r="H41" s="370"/>
      <x:c r="I41" s="370"/>
      <x:c r="J41" s="370"/>
    </x:row>
    <x:row r="42">
      <x:c r="A42" s="174" t="str">
        <x:v>Zotero Release Gate</x:v>
      </x:c>
      <x:c r="B42" s="174" t="str">
        <x:v>Local API on port 23119 verified</x:v>
      </x:c>
      <x:c r="C42" s="174" t="str">
        <x:v>Complete</x:v>
      </x:c>
      <x:c r="D42" s="174" t="str">
        <x:v>localhost:23119 returned HTTP 200</x:v>
      </x:c>
      <x:c r="E42" s="174"/>
      <x:c r="F42" s="370"/>
      <x:c r="G42" s="370"/>
      <x:c r="H42" s="370"/>
      <x:c r="I42" s="370"/>
      <x:c r="J42" s="370"/>
    </x:row>
    <x:row r="43">
      <x:c r="A43" s="174" t="str">
        <x:v>Zotero Release Gate</x:v>
      </x:c>
      <x:c r="B43" s="174" t="str">
        <x:v>Initial inventory / collections / tags captured</x:v>
      </x:c>
      <x:c r="C43" s="174" t="str">
        <x:v>Complete</x:v>
      </x:c>
      <x:c r="D43" s="174" t="str">
        <x:v>Initial inventory: 0 items, 0 collections, 0 tags</x:v>
      </x:c>
      <x:c r="E43" s="174"/>
      <x:c r="F43" s="370"/>
      <x:c r="G43" s="370"/>
      <x:c r="H43" s="370"/>
      <x:c r="I43" s="370"/>
      <x:c r="J43" s="370"/>
    </x:row>
    <x:row r="44">
      <x:c r="A44" s="174" t="str">
        <x:v>Zotero Release Gate</x:v>
      </x:c>
      <x:c r="B44" s="174" t="str">
        <x:v>Root collection created in Zotero Desktop</x:v>
      </x:c>
      <x:c r="C44" s="174" t="str">
        <x:v>Complete</x:v>
      </x:c>
      <x:c r="D44" s="174" t="str">
        <x:v>Exact root collection materialized</x:v>
      </x:c>
      <x:c r="E44" s="174"/>
      <x:c r="F44" s="370"/>
      <x:c r="G44" s="370"/>
      <x:c r="H44" s="370"/>
      <x:c r="I44" s="370"/>
      <x:c r="J44" s="370"/>
    </x:row>
    <x:row r="45">
      <x:c r="A45" s="174" t="str">
        <x:v>Zotero Release Gate</x:v>
      </x:c>
      <x:c r="B45" s="174" t="str">
        <x:v>25 subcollections materialized</x:v>
      </x:c>
      <x:c r="C45" s="174" t="str">
        <x:v>Complete</x:v>
      </x:c>
      <x:c r="D45" s="174" t="str">
        <x:v>25/25 exact subcollections; no missing or extra</x:v>
      </x:c>
      <x:c r="E45" s="174"/>
      <x:c r="F45" s="370"/>
      <x:c r="G45" s="370"/>
      <x:c r="H45" s="370"/>
      <x:c r="I45" s="370"/>
      <x:c r="J45" s="370"/>
    </x:row>
    <x:row r="46">
      <x:c r="A46" s="174" t="str">
        <x:v>Zotero Release Gate</x:v>
      </x:c>
      <x:c r="B46" s="174" t="str">
        <x:v>Required tags materialized</x:v>
      </x:c>
      <x:c r="C46" s="174" t="str">
        <x:v>Complete</x:v>
      </x:c>
      <x:c r="D46" s="174" t="str">
        <x:v>32/32 exact required tags; no missing or extra</x:v>
      </x:c>
      <x:c r="E46" s="174"/>
      <x:c r="F46" s="370"/>
      <x:c r="G46" s="370"/>
      <x:c r="H46" s="370"/>
      <x:c r="I46" s="370"/>
      <x:c r="J46" s="370"/>
    </x:row>
    <x:row r="47">
      <x:c r="A47" s="174" t="str">
        <x:v>Zotero Release Gate</x:v>
      </x:c>
      <x:c r="B47" s="174" t="str">
        <x:v>Controlled RIS test set imported</x:v>
      </x:c>
      <x:c r="C47" s="174" t="str">
        <x:v>Complete</x:v>
      </x:c>
      <x:c r="D47" s="174" t="str">
        <x:v>Two controlled RIS records imported</x:v>
      </x:c>
      <x:c r="E47" s="174"/>
      <x:c r="F47" s="370"/>
      <x:c r="G47" s="370"/>
      <x:c r="H47" s="370"/>
      <x:c r="I47" s="370"/>
      <x:c r="J47" s="370"/>
    </x:row>
    <x:row r="48">
      <x:c r="A48" s="174" t="str">
        <x:v>Zotero Release Gate</x:v>
      </x:c>
      <x:c r="B48" s="174" t="str">
        <x:v>DOI normalization verified</x:v>
      </x:c>
      <x:c r="C48" s="174" t="str">
        <x:v>Complete</x:v>
      </x:c>
      <x:c r="D48" s="174" t="str">
        <x:v>DOI normalized to 10.3389/fpubh.2023.1217187</x:v>
      </x:c>
      <x:c r="E48" s="174"/>
      <x:c r="F48" s="370"/>
      <x:c r="G48" s="370"/>
      <x:c r="H48" s="370"/>
      <x:c r="I48" s="370"/>
      <x:c r="J48" s="370"/>
    </x:row>
    <x:row r="49">
      <x:c r="A49" s="174" t="str">
        <x:v>Zotero Release Gate</x:v>
      </x:c>
      <x:c r="B49" s="174" t="str">
        <x:v>Duplicate detection verified</x:v>
      </x:c>
      <x:c r="C49" s="174" t="str">
        <x:v>Complete</x:v>
      </x:c>
      <x:c r="D49" s="174" t="str">
        <x:v>Duplicate candidates FXC7ZY9R and XLA6ZKCE detected</x:v>
      </x:c>
      <x:c r="E49" s="174"/>
      <x:c r="F49" s="370"/>
      <x:c r="G49" s="370"/>
      <x:c r="H49" s="370"/>
      <x:c r="I49" s="370"/>
      <x:c r="J49" s="370"/>
    </x:row>
    <x:row r="50">
      <x:c r="A50" s="174" t="str">
        <x:v>Zotero Release Gate</x:v>
      </x:c>
      <x:c r="B50" s="174" t="str">
        <x:v>Controlled duplicate merge executed</x:v>
      </x:c>
      <x:c r="C50" s="174" t="str">
        <x:v>Complete</x:v>
      </x:c>
      <x:c r="D50" s="174" t="str">
        <x:v>User-confirmed merge preserved master FXC7ZY9R</x:v>
      </x:c>
      <x:c r="E50" s="174"/>
      <x:c r="F50" s="370"/>
      <x:c r="G50" s="370"/>
      <x:c r="H50" s="370"/>
      <x:c r="I50" s="370"/>
      <x:c r="J50" s="370"/>
    </x:row>
    <x:row r="51">
      <x:c r="A51" s="174" t="str">
        <x:v>Zotero Release Gate</x:v>
      </x:c>
      <x:c r="B51" s="174" t="str">
        <x:v>Preservation of tags, notes, attachments verified</x:v>
      </x:c>
      <x:c r="C51" s="174" t="str">
        <x:v>Complete</x:v>
      </x:c>
      <x:c r="D51" s="174" t="str">
        <x:v>32 tags, two notes, two attachments, and dc:replaces preserved</x:v>
      </x:c>
      <x:c r="E51" s="174"/>
      <x:c r="F51" s="370"/>
      <x:c r="G51" s="370"/>
      <x:c r="H51" s="370"/>
      <x:c r="I51" s="370"/>
      <x:c r="J51" s="370"/>
    </x:row>
    <x:row r="52">
      <x:c r="A52" s="174" t="str">
        <x:v>Zotero Release Gate</x:v>
      </x:c>
      <x:c r="B52" s="174" t="str">
        <x:v>BibTeX export verified</x:v>
      </x:c>
      <x:c r="C52" s="174" t="str">
        <x:v>Complete</x:v>
      </x:c>
      <x:c r="D52" s="174" t="str">
        <x:v>One-entry BibTeX export validated</x:v>
      </x:c>
      <x:c r="E52" s="174"/>
      <x:c r="F52" s="370"/>
      <x:c r="G52" s="370"/>
      <x:c r="H52" s="370"/>
      <x:c r="I52" s="370"/>
      <x:c r="J52" s="370"/>
    </x:row>
    <x:row r="53">
      <x:c r="A53" s="174" t="str">
        <x:v>Zotero Release Gate</x:v>
      </x:c>
      <x:c r="B53" s="174" t="str">
        <x:v>RIS export verified</x:v>
      </x:c>
      <x:c r="C53" s="174" t="str">
        <x:v>Complete</x:v>
      </x:c>
      <x:c r="D53" s="174" t="str">
        <x:v>One-record RIS export validated</x:v>
      </x:c>
      <x:c r="E53" s="174"/>
      <x:c r="F53" s="370"/>
      <x:c r="G53" s="370"/>
      <x:c r="H53" s="370"/>
      <x:c r="I53" s="370"/>
      <x:c r="J53" s="370"/>
    </x:row>
    <x:row r="54">
      <x:c r="A54" s="174" t="str">
        <x:v>Zotero Release Gate</x:v>
      </x:c>
      <x:c r="B54" s="174" t="str">
        <x:v>Zotero Desktop version and timestamp recorded</x:v>
      </x:c>
      <x:c r="C54" s="174" t="str">
        <x:v>Complete</x:v>
      </x:c>
      <x:c r="D54" s="174" t="str">
        <x:v>Zotero 10.0.1 | 2026-08-27T00:29:23-03:00</x:v>
      </x:c>
      <x:c r="E54" s="174"/>
      <x:c r="F54" s="370"/>
      <x:c r="G54" s="370"/>
      <x:c r="H54" s="370"/>
      <x:c r="I54" s="370"/>
      <x:c r="J54" s="370"/>
    </x:row>
    <x:row r="55">
      <x:c r="A55" s="174" t="str">
        <x:v>Zotero Release Gate</x:v>
      </x:c>
      <x:c r="B55" s="174" t="str">
        <x:v>ZOTERO — PASS</x:v>
      </x:c>
      <x:c r="C55" s="174" t="str">
        <x:v>Complete</x:v>
      </x:c>
      <x:c r="D55" s="174" t="str">
        <x:v>ZOTERO PASS recorded in commit 41ee5ac</x:v>
      </x:c>
      <x:c r="E55" s="174"/>
      <x:c r="F55" s="370"/>
      <x:c r="G55" s="370"/>
      <x:c r="H55" s="370"/>
      <x:c r="I55" s="370"/>
      <x:c r="J55" s="370"/>
    </x:row>
    <x:row r="56">
      <x:c r="A56" s="174" t="str">
        <x:v>Definitive evidence identification</x:v>
      </x:c>
      <x:c r="B56" s="174" t="str">
        <x:v>PubMed A/B/C</x:v>
      </x:c>
      <x:c r="C56" s="174" t="str">
        <x:v>Complete</x:v>
      </x:c>
      <x:c r="D56" s="174" t="str">
        <x:v>Production searches executed: A=880, B=391, C=194; 1,456 unique PMIDs after 9 cross-family overlaps.</x:v>
      </x:c>
      <x:c r="E56" s="174"/>
      <x:c r="F56" s="370"/>
      <x:c r="G56" s="370"/>
      <x:c r="H56" s="370"/>
      <x:c r="I56" s="370"/>
      <x:c r="J56" s="370"/>
    </x:row>
    <x:row r="57">
      <x:c r="A57" s="174" t="str">
        <x:v>Definitive evidence identification</x:v>
      </x:c>
      <x:c r="B57" s="174" t="str">
        <x:v>Scopus A/B/C</x:v>
      </x:c>
      <x:c r="C57" s="174" t="str">
        <x:v>Pending</x:v>
      </x:c>
      <x:c r="D57" s="174" t="str">
        <x:v>Released after ZOTERO PASS; prospective execution not yet started</x:v>
      </x:c>
      <x:c r="E57" s="174"/>
      <x:c r="F57" s="370"/>
      <x:c r="G57" s="370"/>
      <x:c r="H57" s="370"/>
      <x:c r="I57" s="370"/>
      <x:c r="J57" s="370"/>
    </x:row>
    <x:row r="58">
      <x:c r="A58" s="174" t="str">
        <x:v>Definitive evidence identification</x:v>
      </x:c>
      <x:c r="B58" s="174" t="str">
        <x:v>Web of Science A/B/C</x:v>
      </x:c>
      <x:c r="C58" s="174" t="str">
        <x:v>Pending</x:v>
      </x:c>
      <x:c r="D58" s="174" t="str">
        <x:v>Released after ZOTERO PASS; prospective execution not yet started</x:v>
      </x:c>
      <x:c r="E58" s="174"/>
      <x:c r="F58" s="370"/>
      <x:c r="G58" s="370"/>
      <x:c r="H58" s="370"/>
      <x:c r="I58" s="370"/>
      <x:c r="J58" s="370"/>
    </x:row>
    <x:row r="59">
      <x:c r="A59" s="174" t="str">
        <x:v>Definitive evidence identification</x:v>
      </x:c>
      <x:c r="B59" s="174" t="str">
        <x:v>SPORTDiscus A/B/C</x:v>
      </x:c>
      <x:c r="C59" s="174" t="str">
        <x:v>Pending</x:v>
      </x:c>
      <x:c r="D59" s="174" t="str">
        <x:v>Released after ZOTERO PASS; prospective execution not yet started</x:v>
      </x:c>
      <x:c r="E59" s="174"/>
      <x:c r="F59" s="370"/>
      <x:c r="G59" s="370"/>
      <x:c r="H59" s="370"/>
      <x:c r="I59" s="370"/>
      <x:c r="J59" s="370"/>
    </x:row>
    <x:row r="60">
      <x:c r="A60" s="174" t="str">
        <x:v>Definitive evidence identification</x:v>
      </x:c>
      <x:c r="B60" s="174" t="str">
        <x:v>CINAHL A/B/C</x:v>
      </x:c>
      <x:c r="C60" s="174" t="str">
        <x:v>Pending</x:v>
      </x:c>
      <x:c r="D60" s="174" t="str">
        <x:v>Released after ZOTERO PASS; prospective execution not yet started</x:v>
      </x:c>
      <x:c r="E60" s="174"/>
      <x:c r="F60" s="370"/>
      <x:c r="G60" s="370"/>
      <x:c r="H60" s="370"/>
      <x:c r="I60" s="370"/>
      <x:c r="J60" s="370"/>
    </x:row>
    <x:row r="61">
      <x:c r="A61" s="174" t="str">
        <x:v>Definitive evidence identification</x:v>
      </x:c>
      <x:c r="B61" s="174" t="str">
        <x:v>PsycINFO A/B/C</x:v>
      </x:c>
      <x:c r="C61" s="174" t="str">
        <x:v>Pending</x:v>
      </x:c>
      <x:c r="D61" s="174" t="str">
        <x:v>Released after ZOTERO PASS; prospective execution not yet started</x:v>
      </x:c>
      <x:c r="E61" s="174"/>
      <x:c r="F61" s="370"/>
      <x:c r="G61" s="370"/>
      <x:c r="H61" s="370"/>
      <x:c r="I61" s="370"/>
      <x:c r="J61" s="370"/>
    </x:row>
    <x:row r="62">
      <x:c r="A62" s="174" t="str">
        <x:v>Definitive evidence identification</x:v>
      </x:c>
      <x:c r="B62" s="174" t="str">
        <x:v>Embase A/B/C</x:v>
      </x:c>
      <x:c r="C62" s="174" t="str">
        <x:v>Pending</x:v>
      </x:c>
      <x:c r="D62" s="174" t="str">
        <x:v>Released after ZOTERO PASS; prospective execution not yet started</x:v>
      </x:c>
      <x:c r="E62" s="174"/>
      <x:c r="F62" s="370"/>
      <x:c r="G62" s="370"/>
      <x:c r="H62" s="370"/>
      <x:c r="I62" s="370"/>
      <x:c r="J62" s="370"/>
    </x:row>
    <x:row r="63">
      <x:c r="A63" s="174" t="str">
        <x:v>Definitive evidence identification</x:v>
      </x:c>
      <x:c r="B63" s="174" t="str">
        <x:v>Cochrane A/B/C</x:v>
      </x:c>
      <x:c r="C63" s="174" t="str">
        <x:v>Pending</x:v>
      </x:c>
      <x:c r="D63" s="174" t="str">
        <x:v>Released after ZOTERO PASS; prospective execution not yet started</x:v>
      </x:c>
      <x:c r="E63" s="174"/>
      <x:c r="F63" s="370"/>
      <x:c r="G63" s="370"/>
      <x:c r="H63" s="370"/>
      <x:c r="I63" s="370"/>
      <x:c r="J63" s="370"/>
    </x:row>
    <x:row r="64">
      <x:c r="A64" s="174" t="str">
        <x:v>Definitive evidence identification</x:v>
      </x:c>
      <x:c r="B64" s="174" t="str">
        <x:v>SciELO A/B/C</x:v>
      </x:c>
      <x:c r="C64" s="174" t="str">
        <x:v>Pending</x:v>
      </x:c>
      <x:c r="D64" s="174" t="str">
        <x:v>Released after ZOTERO PASS; prospective execution not yet started</x:v>
      </x:c>
      <x:c r="E64" s="174"/>
      <x:c r="F64" s="370"/>
      <x:c r="G64" s="370"/>
      <x:c r="H64" s="370"/>
      <x:c r="I64" s="370"/>
      <x:c r="J64" s="370"/>
    </x:row>
    <x:row r="65">
      <x:c r="A65" s="174" t="str">
        <x:v>Definitive evidence identification</x:v>
      </x:c>
      <x:c r="B65" s="174" t="str">
        <x:v>LILACS A/B/C</x:v>
      </x:c>
      <x:c r="C65" s="174" t="str">
        <x:v>Pending</x:v>
      </x:c>
      <x:c r="D65" s="174" t="str">
        <x:v>Released after ZOTERO PASS; prospective execution not yet started</x:v>
      </x:c>
      <x:c r="E65" s="174"/>
      <x:c r="F65" s="370"/>
      <x:c r="G65" s="370"/>
      <x:c r="H65" s="370"/>
      <x:c r="I65" s="370"/>
      <x:c r="J65" s="370"/>
    </x:row>
    <x:row r="66">
      <x:c r="A66" s="174" t="str">
        <x:v>Definitive evidence identification</x:v>
      </x:c>
      <x:c r="B66" s="174" t="str">
        <x:v>Brazilian official/grey literature</x:v>
      </x:c>
      <x:c r="C66" s="174" t="str">
        <x:v>Pending</x:v>
      </x:c>
      <x:c r="D66" s="174" t="str">
        <x:v>Released after ZOTERO PASS; prospective execution not yet started</x:v>
      </x:c>
      <x:c r="E66" s="174"/>
      <x:c r="F66" s="370"/>
      <x:c r="G66" s="370"/>
      <x:c r="H66" s="370"/>
      <x:c r="I66" s="370"/>
      <x:c r="J66" s="370"/>
    </x:row>
    <x:row r="67">
      <x:c r="A67" s="174" t="str">
        <x:v>Definitive evidence identification</x:v>
      </x:c>
      <x:c r="B67" s="174" t="str">
        <x:v>Citation chasing</x:v>
      </x:c>
      <x:c r="C67" s="174" t="str">
        <x:v>Pending</x:v>
      </x:c>
      <x:c r="D67" s="174" t="str">
        <x:v>Released after ZOTERO PASS; prospective execution not yet started</x:v>
      </x:c>
      <x:c r="E67" s="174"/>
      <x:c r="F67" s="370"/>
      <x:c r="G67" s="370"/>
      <x:c r="H67" s="370"/>
      <x:c r="I67" s="370"/>
      <x:c r="J67" s="370"/>
    </x:row>
    <x:row r="68">
      <x:c r="A68" s="174" t="str">
        <x:v>Definitive evidence identification</x:v>
      </x:c>
      <x:c r="B68" s="174" t="str">
        <x:v>Export and bibliographic normalization</x:v>
      </x:c>
      <x:c r="C68" s="174" t="str">
        <x:v>Complete</x:v>
      </x:c>
      <x:c r="D68" s="174" t="str">
        <x:v>RIS 1,456; Zotero root 1,456; BibTeX export 1,456; RIS export 1,456; Master Evidence 1,456 unique keys.</x:v>
      </x:c>
      <x:c r="E68" s="174"/>
      <x:c r="F68" s="370"/>
      <x:c r="G68" s="370"/>
      <x:c r="H68" s="370"/>
      <x:c r="I68" s="370"/>
      <x:c r="J68" s="370"/>
    </x:row>
    <x:row r="69">
      <x:c r="A69" s="174" t="str">
        <x:v>Definitive evidence identification</x:v>
      </x:c>
      <x:c r="B69" s="174" t="str">
        <x:v>Zotero deduplication</x:v>
      </x:c>
      <x:c r="C69" s="174" t="str">
        <x:v>Complete</x:v>
      </x:c>
      <x:c r="D69" s="174" t="str">
        <x:v>Native Zotero duplicate audit: one candidate group, FXC7ZY9R versus 8XVBQIYE; no merge. Permanent decision: DO NOT MERGE — controlled infrastructure test versus production evidence.</x:v>
      </x:c>
      <x:c r="E69" s="174"/>
      <x:c r="F69" s="370"/>
      <x:c r="G69" s="370"/>
      <x:c r="H69" s="370"/>
      <x:c r="I69" s="370"/>
      <x:c r="J69" s="370"/>
    </x:row>
    <x:row r="70">
      <x:c r="A70" s="174" t="str">
        <x:v>Synthesis &amp; framework</x:v>
      </x:c>
      <x:c r="B70" s="174" t="str">
        <x:v>Evidence map by operational-readiness domain</x:v>
      </x:c>
      <x:c r="C70" s="174" t="str">
        <x:v>Pending</x:v>
      </x:c>
      <x:c r="D70" s="174" t="str">
        <x:v>Not started</x:v>
      </x:c>
      <x:c r="E70" s="174" t="str">
        <x:v>Requires evidence identification and appraisal</x:v>
      </x:c>
      <x:c r="F70" s="370"/>
      <x:c r="G70" s="370"/>
      <x:c r="H70" s="370"/>
      <x:c r="I70" s="370"/>
      <x:c r="J70" s="370"/>
    </x:row>
    <x:row r="71">
      <x:c r="A71" s="174" t="str">
        <x:v>Synthesis &amp; framework</x:v>
      </x:c>
      <x:c r="B71" s="174" t="str">
        <x:v>Brazil × international evidence matrix</x:v>
      </x:c>
      <x:c r="C71" s="174" t="str">
        <x:v>Pending</x:v>
      </x:c>
      <x:c r="D71" s="174" t="str">
        <x:v>Not started</x:v>
      </x:c>
      <x:c r="E71" s="174" t="str">
        <x:v>Requires evidence identification and appraisal</x:v>
      </x:c>
      <x:c r="F71" s="370"/>
      <x:c r="G71" s="370"/>
      <x:c r="H71" s="370"/>
      <x:c r="I71" s="370"/>
      <x:c r="J71" s="370"/>
    </x:row>
    <x:row r="72">
      <x:c r="A72" s="174" t="str">
        <x:v>Synthesis &amp; framework</x:v>
      </x:c>
      <x:c r="B72" s="174" t="str">
        <x:v>Transferability assessment</x:v>
      </x:c>
      <x:c r="C72" s="174" t="str">
        <x:v>Pending</x:v>
      </x:c>
      <x:c r="D72" s="174" t="str">
        <x:v>Not started</x:v>
      </x:c>
      <x:c r="E72" s="174" t="str">
        <x:v>Requires evidence identification and appraisal</x:v>
      </x:c>
      <x:c r="F72" s="370"/>
      <x:c r="G72" s="370"/>
      <x:c r="H72" s="370"/>
      <x:c r="I72" s="370"/>
      <x:c r="J72" s="370"/>
    </x:row>
    <x:row r="73">
      <x:c r="A73" s="174" t="str">
        <x:v>Synthesis &amp; framework</x:v>
      </x:c>
      <x:c r="B73" s="174" t="str">
        <x:v>Implementation determinants/outcomes mapping</x:v>
      </x:c>
      <x:c r="C73" s="174" t="str">
        <x:v>Pending</x:v>
      </x:c>
      <x:c r="D73" s="174" t="str">
        <x:v>Not started</x:v>
      </x:c>
      <x:c r="E73" s="174" t="str">
        <x:v>Requires evidence identification and appraisal</x:v>
      </x:c>
      <x:c r="F73" s="370"/>
      <x:c r="G73" s="370"/>
      <x:c r="H73" s="370"/>
      <x:c r="I73" s="370"/>
      <x:c r="J73" s="370"/>
    </x:row>
    <x:row r="74">
      <x:c r="A74" s="174" t="str">
        <x:v>Synthesis &amp; framework</x:v>
      </x:c>
      <x:c r="B74" s="174" t="str">
        <x:v>Claim → source → result/page traceability</x:v>
      </x:c>
      <x:c r="C74" s="174" t="str">
        <x:v>Pending</x:v>
      </x:c>
      <x:c r="D74" s="174" t="str">
        <x:v>Not started</x:v>
      </x:c>
      <x:c r="E74" s="174" t="str">
        <x:v>Requires evidence identification and appraisal</x:v>
      </x:c>
      <x:c r="F74" s="370"/>
      <x:c r="G74" s="370"/>
      <x:c r="H74" s="370"/>
      <x:c r="I74" s="370"/>
      <x:c r="J74" s="370"/>
    </x:row>
    <x:row r="75">
      <x:c r="A75" s="174" t="str">
        <x:v>Synthesis &amp; framework</x:v>
      </x:c>
      <x:c r="B75" s="174" t="str">
        <x:v>Candidate framework domains assessed</x:v>
      </x:c>
      <x:c r="C75" s="174" t="str">
        <x:v>Pending</x:v>
      </x:c>
      <x:c r="D75" s="174" t="str">
        <x:v>Not started</x:v>
      </x:c>
      <x:c r="E75" s="174" t="str">
        <x:v>Requires evidence identification and appraisal</x:v>
      </x:c>
      <x:c r="F75" s="370"/>
      <x:c r="G75" s="370"/>
      <x:c r="H75" s="370"/>
      <x:c r="I75" s="370"/>
      <x:c r="J75" s="370"/>
    </x:row>
    <x:row r="76">
      <x:c r="A76" s="174" t="str">
        <x:v>Synthesis &amp; framework</x:v>
      </x:c>
      <x:c r="B76" s="174" t="str">
        <x:v>Proposed Brazilian Operational Readiness Framework derived</x:v>
      </x:c>
      <x:c r="C76" s="174" t="str">
        <x:v>Pending</x:v>
      </x:c>
      <x:c r="D76" s="174" t="str">
        <x:v>Not started</x:v>
      </x:c>
      <x:c r="E76" s="174" t="str">
        <x:v>Requires evidence identification and appraisal</x:v>
      </x:c>
      <x:c r="F76" s="370"/>
      <x:c r="G76" s="370"/>
      <x:c r="H76" s="370"/>
      <x:c r="I76" s="370"/>
      <x:c r="J76" s="370"/>
    </x:row>
    <x:row r="77">
      <x:c r="A77" s="174" t="str">
        <x:v>Synthesis &amp; framework</x:v>
      </x:c>
      <x:c r="B77" s="174" t="str">
        <x:v>Future empirical validation agenda defined</x:v>
      </x:c>
      <x:c r="C77" s="174" t="str">
        <x:v>Pending</x:v>
      </x:c>
      <x:c r="D77" s="174" t="str">
        <x:v>Not started</x:v>
      </x:c>
      <x:c r="E77" s="174" t="str">
        <x:v>Requires evidence identification and appraisal</x:v>
      </x:c>
      <x:c r="F77" s="370"/>
      <x:c r="G77" s="370"/>
      <x:c r="H77" s="370"/>
      <x:c r="I77" s="370"/>
      <x:c r="J77" s="370"/>
    </x:row>
    <x:row r="78">
      <x:c r="A78" s="174" t="str">
        <x:v>Synthesis &amp; framework</x:v>
      </x:c>
      <x:c r="B78" s="174" t="str">
        <x:v>Potential digital tool treated as separate future validation phase</x:v>
      </x:c>
      <x:c r="C78" s="174" t="str">
        <x:v>Pending</x:v>
      </x:c>
      <x:c r="D78" s="174" t="str">
        <x:v>Not started</x:v>
      </x:c>
      <x:c r="E78" s="174" t="str">
        <x:v>Requires evidence identification and appraisal</x:v>
      </x:c>
      <x:c r="F78" s="370"/>
      <x:c r="G78" s="370"/>
      <x:c r="H78" s="370"/>
      <x:c r="I78" s="370"/>
      <x:c r="J78" s="370"/>
    </x:row>
  </x:sheetData>
  <x:mergeCells>
    <x:mergeCell ref="A1:J1"/>
    <x:mergeCell ref="A2:J2"/>
  </x:mergeCells>
  <x:conditionalFormatting sqref="C5:C78">
    <x:cfRule type="containsText" dxfId="22" priority="1" operator="containsText" text="Complete"/>
    <x:cfRule type="containsText" dxfId="23" priority="2" operator="containsText" text="Pending"/>
    <x:cfRule type="containsText" dxfId="24" priority="3" operator="containsText" text="Blocked"/>
    <x:cfRule type="containsText" dxfId="25" priority="4" operator="containsText" text="Locked"/>
  </x:conditionalFormatting>
  <x:conditionalFormatting sqref="J5:J10">
    <x:cfRule type="dataBar" priority="5">
      <x:dataBar>
        <x:cfvo type="min"/>
        <x:cfvo type="max"/>
        <x:color rgb="FF00A6C7"/>
      </x:dataBar>
      <x:extLst>
        <x:ext xmlns:x14="http://schemas.microsoft.com/office/spreadsheetml/2009/9/main" uri="{B025F937-C7B1-47D3-B67F-A62EFF666E3E}">
          <x14:id>{41919058-8635-0662-A963-00EC47D0CB54}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bcf182d2e634d7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41919058-8635-0662-A963-00EC47D0CB54}">
            <x14:dataBar gradient="1">
              <x14:cfvo type="min"/>
              <x14:cfvo type="max"/>
              <x14:fillColor rgb="FF00A6C7"/>
            </x14:dataBar>
          </x14:cfRule>
          <xm:sqref>J5:J10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34" customHeight="1">
      <x:c r="A1" s="366" t="str">
        <x:v>CONTROLLED VOCABULARIES &amp; DECISION RULES</x:v>
      </x:c>
      <x:c r="B1" s="367"/>
      <x:c r="C1" s="367"/>
      <x:c r="D1" s="367"/>
      <x:c r="E1" s="367"/>
      <x:c r="F1" s="367"/>
      <x:c r="G1" s="367"/>
      <x:c r="H1" s="367"/>
      <x:c r="I1" s="367"/>
      <x:c r="J1" s="367"/>
      <x:c r="K1" s="367"/>
      <x:c r="L1" s="367"/>
      <x:c r="M1" s="367"/>
      <x:c r="N1" s="367"/>
      <x:c r="O1" s="367"/>
      <x:c r="P1" s="368"/>
      <x:c r="Q1" s="370"/>
      <x:c r="R1" s="370"/>
      <x:c r="S1" s="370"/>
      <x:c r="T1" s="370"/>
      <x:c r="U1" s="370"/>
      <x:c r="V1" s="370"/>
    </x:row>
    <x:row r="2" ht="30" customHeight="1">
      <x:c r="A2" s="369" t="str">
        <x:v>Visible source of truth for permitted categorical values. Validation lists in operational sheets mirror these values.</x:v>
      </x:c>
      <x:c r="B2" s="369"/>
      <x:c r="C2" s="369"/>
      <x:c r="D2" s="369"/>
      <x:c r="E2" s="369"/>
      <x:c r="F2" s="369"/>
      <x:c r="G2" s="369"/>
      <x:c r="H2" s="369"/>
      <x:c r="I2" s="369"/>
      <x:c r="J2" s="369"/>
      <x:c r="K2" s="369"/>
      <x:c r="L2" s="369"/>
      <x:c r="M2" s="369"/>
      <x:c r="N2" s="369"/>
      <x:c r="O2" s="369"/>
      <x:c r="P2" s="369"/>
      <x:c r="Q2" s="370"/>
      <x:c r="R2" s="370"/>
      <x:c r="S2" s="370"/>
      <x:c r="T2" s="370"/>
      <x:c r="U2" s="370"/>
      <x:c r="V2" s="370"/>
    </x:row>
    <x:row r="3">
      <x:c r="A3" s="370"/>
      <x:c r="B3" s="370"/>
      <x:c r="C3" s="370"/>
      <x:c r="D3" s="370"/>
      <x:c r="E3" s="370"/>
      <x:c r="F3" s="370"/>
      <x:c r="G3" s="370"/>
      <x:c r="H3" s="370"/>
      <x:c r="I3" s="370"/>
      <x:c r="J3" s="370"/>
      <x:c r="K3" s="370"/>
      <x:c r="L3" s="370"/>
      <x:c r="M3" s="370"/>
      <x:c r="N3" s="370"/>
      <x:c r="O3" s="370"/>
      <x:c r="P3" s="370"/>
      <x:c r="Q3" s="370"/>
      <x:c r="R3" s="370"/>
      <x:c r="S3" s="370"/>
      <x:c r="T3" s="370"/>
      <x:c r="U3" s="370"/>
      <x:c r="V3" s="370"/>
    </x:row>
    <x:row r="4">
      <x:c r="A4" s="371" t="str">
        <x:v>workflow_status</x:v>
      </x:c>
      <x:c r="B4" s="373" t="str">
        <x:v>priority</x:v>
      </x:c>
      <x:c r="C4" s="371" t="str">
        <x:v>use_decision</x:v>
      </x:c>
      <x:c r="D4" s="373" t="str">
        <x:v>evidence_role</x:v>
      </x:c>
      <x:c r="E4" s="371" t="str">
        <x:v>evidence_family</x:v>
      </x:c>
      <x:c r="F4" s="373" t="str">
        <x:v>record_stage</x:v>
      </x:c>
      <x:c r="G4" s="371" t="str">
        <x:v>peer_review</x:v>
      </x:c>
      <x:c r="H4" s="373" t="str">
        <x:v>open_access</x:v>
      </x:c>
      <x:c r="I4" s="371" t="str">
        <x:v>methodological_quality</x:v>
      </x:c>
      <x:c r="J4" s="373" t="str">
        <x:v>risk_of_bias</x:v>
      </x:c>
      <x:c r="K4" s="371" t="str">
        <x:v>metadata_verified</x:v>
      </x:c>
      <x:c r="L4" s="373" t="str">
        <x:v>identifiers_verified</x:v>
      </x:c>
      <x:c r="M4" s="371" t="str">
        <x:v>integrity_checked</x:v>
      </x:c>
      <x:c r="N4" s="373" t="str">
        <x:v>correction_retraction</x:v>
      </x:c>
      <x:c r="O4" s="371" t="str">
        <x:v>integrity_status</x:v>
      </x:c>
      <x:c r="P4" s="373" t="str">
        <x:v>safety_override</x:v>
      </x:c>
      <x:c r="Q4" s="371" t="str">
        <x:v>horizon</x:v>
      </x:c>
      <x:c r="R4" s="373" t="str">
        <x:v>claim_strength</x:v>
      </x:c>
      <x:c r="S4" s="371" t="str">
        <x:v>lawful_pdf</x:v>
      </x:c>
      <x:c r="T4" s="373" t="str">
        <x:v>fulltext_status</x:v>
      </x:c>
      <x:c r="U4" s="371" t="str">
        <x:v>zotero_note_status</x:v>
      </x:c>
      <x:c r="V4" s="373" t="str">
        <x:v>adjudication_status</x:v>
      </x:c>
    </x:row>
    <x:row r="5">
      <x:c r="A5" s="175" t="str">
        <x:v>Identified</x:v>
      </x:c>
      <x:c r="B5" s="430" t="str">
        <x:v>P1 — Critical</x:v>
      </x:c>
      <x:c r="C5" s="175" t="str">
        <x:v>Pending</x:v>
      </x:c>
      <x:c r="D5" s="430" t="str">
        <x:v>Definition</x:v>
      </x:c>
      <x:c r="E5" s="175" t="str">
        <x:v>A — Core</x:v>
      </x:c>
      <x:c r="F5" s="430" t="str">
        <x:v>PRE-GATE TEMPLATE</x:v>
      </x:c>
      <x:c r="G5" s="175" t="str">
        <x:v>Peer reviewed</x:v>
      </x:c>
      <x:c r="H5" s="430" t="str">
        <x:v>Yes</x:v>
      </x:c>
      <x:c r="I5" s="175" t="str">
        <x:v>High</x:v>
      </x:c>
      <x:c r="J5" s="430" t="str">
        <x:v>Low</x:v>
      </x:c>
      <x:c r="K5" s="175" t="str">
        <x:v>Yes</x:v>
      </x:c>
      <x:c r="L5" s="430" t="str">
        <x:v>Yes</x:v>
      </x:c>
      <x:c r="M5" s="175" t="str">
        <x:v>Yes</x:v>
      </x:c>
      <x:c r="N5" s="430" t="str">
        <x:v>Clear</x:v>
      </x:c>
      <x:c r="O5" s="175" t="str">
        <x:v>Verified — clear</x:v>
      </x:c>
      <x:c r="P5" s="430" t="str">
        <x:v>No</x:v>
      </x:c>
      <x:c r="Q5" s="175" t="str">
        <x:v>0–30 days</x:v>
      </x:c>
      <x:c r="R5" s="430" t="str">
        <x:v>Strong</x:v>
      </x:c>
      <x:c r="S5" s="175" t="str">
        <x:v>Yes</x:v>
      </x:c>
      <x:c r="T5" s="430" t="str">
        <x:v>Available lawful</x:v>
      </x:c>
      <x:c r="U5" s="175" t="str">
        <x:v>Complete</x:v>
      </x:c>
      <x:c r="V5" s="430" t="str">
        <x:v>Not required</x:v>
      </x:c>
    </x:row>
    <x:row r="6">
      <x:c r="A6" s="175" t="str">
        <x:v>Metadata verification</x:v>
      </x:c>
      <x:c r="B6" s="430" t="str">
        <x:v>P2 — High</x:v>
      </x:c>
      <x:c r="C6" s="175" t="str">
        <x:v>Claim-ready</x:v>
      </x:c>
      <x:c r="D6" s="430" t="str">
        <x:v>Framework</x:v>
      </x:c>
      <x:c r="E6" s="175" t="str">
        <x:v>B — APHT / Medical Readiness</x:v>
      </x:c>
      <x:c r="F6" s="430" t="str">
        <x:v>IDENTIFIED</x:v>
      </x:c>
      <x:c r="G6" s="175" t="str">
        <x:v>Official / Institutional</x:v>
      </x:c>
      <x:c r="H6" s="430" t="str">
        <x:v>No</x:v>
      </x:c>
      <x:c r="I6" s="175" t="str">
        <x:v>Moderate</x:v>
      </x:c>
      <x:c r="J6" s="430" t="str">
        <x:v>Some concerns</x:v>
      </x:c>
      <x:c r="K6" s="175" t="str">
        <x:v>No</x:v>
      </x:c>
      <x:c r="L6" s="430" t="str">
        <x:v>No</x:v>
      </x:c>
      <x:c r="M6" s="175" t="str">
        <x:v>No</x:v>
      </x:c>
      <x:c r="N6" s="430" t="str">
        <x:v>Correction</x:v>
      </x:c>
      <x:c r="O6" s="175" t="str">
        <x:v>Verified — correction</x:v>
      </x:c>
      <x:c r="P6" s="430" t="str">
        <x:v>Yes</x:v>
      </x:c>
      <x:c r="Q6" s="175" t="str">
        <x:v>31–90 days</x:v>
      </x:c>
      <x:c r="R6" s="430" t="str">
        <x:v>Moderate</x:v>
      </x:c>
      <x:c r="S6" s="175" t="str">
        <x:v>No</x:v>
      </x:c>
      <x:c r="T6" s="430" t="str">
        <x:v>Pending</x:v>
      </x:c>
      <x:c r="U6" s="175" t="str">
        <x:v>Pending</x:v>
      </x:c>
      <x:c r="V6" s="430" t="str">
        <x:v>Pending</x:v>
      </x:c>
    </x:row>
    <x:row r="7">
      <x:c r="A7" s="175" t="str">
        <x:v>Integrity check</x:v>
      </x:c>
      <x:c r="B7" s="430" t="str">
        <x:v>P3 — Medium</x:v>
      </x:c>
      <x:c r="C7" s="175" t="str">
        <x:v>Contextual</x:v>
      </x:c>
      <x:c r="D7" s="430" t="str">
        <x:v>Indicator</x:v>
      </x:c>
      <x:c r="E7" s="175" t="str">
        <x:v>C — Implementation Science</x:v>
      </x:c>
      <x:c r="F7" s="430" t="str">
        <x:v>VERIFIED</x:v>
      </x:c>
      <x:c r="G7" s="175" t="str">
        <x:v>Preprint</x:v>
      </x:c>
      <x:c r="H7" s="430" t="str">
        <x:v>Hybrid</x:v>
      </x:c>
      <x:c r="I7" s="175" t="str">
        <x:v>Low</x:v>
      </x:c>
      <x:c r="J7" s="430" t="str">
        <x:v>High</x:v>
      </x:c>
      <x:c r="K7" s="175" t="str">
        <x:v>Pending</x:v>
      </x:c>
      <x:c r="L7" s="430" t="str">
        <x:v>Pending</x:v>
      </x:c>
      <x:c r="M7" s="175" t="str">
        <x:v>Pending</x:v>
      </x:c>
      <x:c r="N7" s="430" t="str">
        <x:v>Expression of Concern</x:v>
      </x:c>
      <x:c r="O7" s="175" t="str">
        <x:v>Expression of Concern</x:v>
      </x:c>
      <x:c r="P7" s="431" t="str">
        <x:v>Pending</x:v>
      </x:c>
      <x:c r="Q7" s="175" t="str">
        <x:v>3–12 months</x:v>
      </x:c>
      <x:c r="R7" s="430" t="str">
        <x:v>Weak</x:v>
      </x:c>
      <x:c r="S7" s="175" t="str">
        <x:v>Pending</x:v>
      </x:c>
      <x:c r="T7" s="430" t="str">
        <x:v>Unavailable</x:v>
      </x:c>
      <x:c r="U7" s="432" t="str">
        <x:v>Not required</x:v>
      </x:c>
      <x:c r="V7" s="431" t="str">
        <x:v>Resolved</x:v>
      </x:c>
    </x:row>
    <x:row r="8">
      <x:c r="A8" s="175" t="str">
        <x:v>Critical appraisal</x:v>
      </x:c>
      <x:c r="B8" s="431" t="str">
        <x:v>P4 — Low</x:v>
      </x:c>
      <x:c r="C8" s="432" t="str">
        <x:v>Not used</x:v>
      </x:c>
      <x:c r="D8" s="430" t="str">
        <x:v>Implementation</x:v>
      </x:c>
      <x:c r="E8" s="175" t="str">
        <x:v>Regional / Official</x:v>
      </x:c>
      <x:c r="F8" s="430" t="str">
        <x:v>APPRAISED</x:v>
      </x:c>
      <x:c r="G8" s="175" t="str">
        <x:v>Grey literature</x:v>
      </x:c>
      <x:c r="H8" s="431" t="str">
        <x:v>Unknown</x:v>
      </x:c>
      <x:c r="I8" s="175" t="str">
        <x:v>Critical</x:v>
      </x:c>
      <x:c r="J8" s="430" t="str">
        <x:v>Critical</x:v>
      </x:c>
      <x:c r="K8" s="432" t="str">
        <x:v>Not applicable</x:v>
      </x:c>
      <x:c r="L8" s="431" t="str">
        <x:v>Not applicable</x:v>
      </x:c>
      <x:c r="M8" s="432" t="str">
        <x:v>Not applicable</x:v>
      </x:c>
      <x:c r="N8" s="430" t="str">
        <x:v>Retracted</x:v>
      </x:c>
      <x:c r="O8" s="175" t="str">
        <x:v>Retracted</x:v>
      </x:c>
      <x:c r="P8" s="370"/>
      <x:c r="Q8" s="175" t="str">
        <x:v>&gt;12 months</x:v>
      </x:c>
      <x:c r="R8" s="430" t="str">
        <x:v>Contextual</x:v>
      </x:c>
      <x:c r="S8" s="432" t="str">
        <x:v>Not required</x:v>
      </x:c>
      <x:c r="T8" s="431" t="str">
        <x:v>Not required</x:v>
      </x:c>
      <x:c r="U8" s="370"/>
      <x:c r="V8" s="370"/>
    </x:row>
    <x:row r="9">
      <x:c r="A9" s="175" t="str">
        <x:v>Transferability</x:v>
      </x:c>
      <x:c r="B9" s="370"/>
      <x:c r="C9" s="370"/>
      <x:c r="D9" s="430" t="str">
        <x:v>Brazil context</x:v>
      </x:c>
      <x:c r="E9" s="175" t="str">
        <x:v>Citation Chasing</x:v>
      </x:c>
      <x:c r="F9" s="431" t="str">
        <x:v>CLAIM-READY</x:v>
      </x:c>
      <x:c r="G9" s="432" t="str">
        <x:v>Unclear</x:v>
      </x:c>
      <x:c r="H9" s="370"/>
      <x:c r="I9" s="432" t="str">
        <x:v>Pending</x:v>
      </x:c>
      <x:c r="J9" s="430" t="str">
        <x:v>Not applicable</x:v>
      </x:c>
      <x:c r="K9" s="370"/>
      <x:c r="L9" s="370"/>
      <x:c r="M9" s="370"/>
      <x:c r="N9" s="431" t="str">
        <x:v>Pending</x:v>
      </x:c>
      <x:c r="O9" s="432" t="str">
        <x:v>Pending</x:v>
      </x:c>
      <x:c r="P9" s="370"/>
      <x:c r="Q9" s="432" t="str">
        <x:v>Not applicable</x:v>
      </x:c>
      <x:c r="R9" s="430" t="str">
        <x:v>Not usable</x:v>
      </x:c>
      <x:c r="S9" s="370"/>
      <x:c r="T9" s="370"/>
      <x:c r="U9" s="370"/>
      <x:c r="V9" s="370"/>
    </x:row>
    <x:row r="10">
      <x:c r="A10" s="175" t="str">
        <x:v>Claim mapping</x:v>
      </x:c>
      <x:c r="B10" s="370"/>
      <x:c r="C10" s="370"/>
      <x:c r="D10" s="430" t="str">
        <x:v>Paradigm shift</x:v>
      </x:c>
      <x:c r="E10" s="432" t="str">
        <x:v>Seed / Pilot</x:v>
      </x:c>
      <x:c r="F10" s="370"/>
      <x:c r="G10" s="370"/>
      <x:c r="H10" s="370"/>
      <x:c r="I10" s="370"/>
      <x:c r="J10" s="431" t="str">
        <x:v>Pending</x:v>
      </x:c>
      <x:c r="K10" s="370"/>
      <x:c r="L10" s="370"/>
      <x:c r="M10" s="370"/>
      <x:c r="N10" s="370"/>
      <x:c r="O10" s="370"/>
      <x:c r="P10" s="370"/>
      <x:c r="Q10" s="370"/>
      <x:c r="R10" s="431" t="str">
        <x:v>Pending</x:v>
      </x:c>
      <x:c r="S10" s="370"/>
      <x:c r="T10" s="370"/>
      <x:c r="U10" s="370"/>
      <x:c r="V10" s="370"/>
    </x:row>
    <x:row r="11">
      <x:c r="A11" s="175" t="str">
        <x:v>Claim-ready</x:v>
      </x:c>
      <x:c r="B11" s="370"/>
      <x:c r="C11" s="370"/>
      <x:c r="D11" s="430" t="str">
        <x:v>Empirical evidence</x:v>
      </x:c>
      <x:c r="E11" s="370"/>
      <x:c r="F11" s="370"/>
      <x:c r="G11" s="370"/>
      <x:c r="H11" s="370"/>
      <x:c r="I11" s="370"/>
      <x:c r="J11" s="370"/>
      <x:c r="K11" s="370"/>
      <x:c r="L11" s="370"/>
      <x:c r="M11" s="370"/>
      <x:c r="N11" s="370"/>
      <x:c r="O11" s="370"/>
      <x:c r="P11" s="370"/>
      <x:c r="Q11" s="370"/>
      <x:c r="R11" s="370"/>
      <x:c r="S11" s="370"/>
      <x:c r="T11" s="370"/>
      <x:c r="U11" s="370"/>
      <x:c r="V11" s="370"/>
    </x:row>
    <x:row r="12">
      <x:c r="A12" s="175" t="str">
        <x:v>Contextual</x:v>
      </x:c>
      <x:c r="B12" s="370"/>
      <x:c r="C12" s="370"/>
      <x:c r="D12" s="431" t="str">
        <x:v>Official / contextual</x:v>
      </x:c>
      <x:c r="E12" s="370"/>
      <x:c r="F12" s="370"/>
      <x:c r="G12" s="370"/>
      <x:c r="H12" s="370"/>
      <x:c r="I12" s="370"/>
      <x:c r="J12" s="370"/>
      <x:c r="K12" s="370"/>
      <x:c r="L12" s="370"/>
      <x:c r="M12" s="370"/>
      <x:c r="N12" s="370"/>
      <x:c r="O12" s="370"/>
      <x:c r="P12" s="370"/>
      <x:c r="Q12" s="370"/>
      <x:c r="R12" s="370"/>
      <x:c r="S12" s="370"/>
      <x:c r="T12" s="370"/>
      <x:c r="U12" s="370"/>
      <x:c r="V12" s="370"/>
    </x:row>
    <x:row r="13">
      <x:c r="A13" s="175" t="str">
        <x:v>Not used</x:v>
      </x:c>
      <x:c r="B13" s="370"/>
      <x:c r="C13" s="370"/>
      <x:c r="D13" s="370"/>
      <x:c r="E13" s="370"/>
      <x:c r="F13" s="370"/>
      <x:c r="G13" s="370"/>
      <x:c r="H13" s="370"/>
      <x:c r="I13" s="370"/>
      <x:c r="J13" s="370"/>
      <x:c r="K13" s="370"/>
      <x:c r="L13" s="370"/>
      <x:c r="M13" s="370"/>
      <x:c r="N13" s="370"/>
      <x:c r="O13" s="370"/>
      <x:c r="P13" s="370"/>
      <x:c r="Q13" s="370"/>
      <x:c r="R13" s="370"/>
      <x:c r="S13" s="370"/>
      <x:c r="T13" s="370"/>
      <x:c r="U13" s="370"/>
      <x:c r="V13" s="370"/>
    </x:row>
    <x:row r="14">
      <x:c r="A14" s="432" t="str">
        <x:v>Locked</x:v>
      </x:c>
      <x:c r="B14" s="370"/>
      <x:c r="C14" s="370"/>
      <x:c r="D14" s="370"/>
      <x:c r="E14" s="370"/>
      <x:c r="F14" s="370"/>
      <x:c r="G14" s="370"/>
      <x:c r="H14" s="370"/>
      <x:c r="I14" s="370"/>
      <x:c r="J14" s="370"/>
      <x:c r="K14" s="370"/>
      <x:c r="L14" s="370"/>
      <x:c r="M14" s="370"/>
      <x:c r="N14" s="370"/>
      <x:c r="O14" s="370"/>
      <x:c r="P14" s="370"/>
      <x:c r="Q14" s="370"/>
      <x:c r="R14" s="370"/>
      <x:c r="S14" s="370"/>
      <x:c r="T14" s="370"/>
      <x:c r="U14" s="370"/>
      <x:c r="V14" s="370"/>
    </x:row>
    <x:row r="15">
      <x:c r="A15" s="370"/>
      <x:c r="B15" s="370"/>
      <x:c r="C15" s="370"/>
      <x:c r="D15" s="370"/>
      <x:c r="E15" s="370"/>
      <x:c r="F15" s="370"/>
      <x:c r="G15" s="370"/>
      <x:c r="H15" s="370"/>
      <x:c r="I15" s="370"/>
      <x:c r="J15" s="370"/>
      <x:c r="K15" s="370"/>
      <x:c r="L15" s="370"/>
      <x:c r="M15" s="370"/>
      <x:c r="N15" s="370"/>
      <x:c r="O15" s="370"/>
      <x:c r="P15" s="370"/>
      <x:c r="Q15" s="370"/>
      <x:c r="R15" s="370"/>
      <x:c r="S15" s="370"/>
      <x:c r="T15" s="370"/>
      <x:c r="U15" s="370"/>
      <x:c r="V15" s="370"/>
    </x:row>
    <x:row r="16">
      <x:c r="A16" s="370"/>
      <x:c r="B16" s="370"/>
      <x:c r="C16" s="370"/>
      <x:c r="D16" s="370"/>
      <x:c r="E16" s="370"/>
      <x:c r="F16" s="370"/>
      <x:c r="G16" s="370"/>
      <x:c r="H16" s="370"/>
      <x:c r="I16" s="370"/>
      <x:c r="J16" s="370"/>
      <x:c r="K16" s="370"/>
      <x:c r="L16" s="370"/>
      <x:c r="M16" s="370"/>
      <x:c r="N16" s="370"/>
      <x:c r="O16" s="370"/>
      <x:c r="P16" s="370"/>
      <x:c r="Q16" s="370"/>
      <x:c r="R16" s="370"/>
      <x:c r="S16" s="370"/>
      <x:c r="T16" s="370"/>
      <x:c r="U16" s="370"/>
      <x:c r="V16" s="370"/>
    </x:row>
    <x:row r="17">
      <x:c r="A17" s="370"/>
      <x:c r="B17" s="370"/>
      <x:c r="C17" s="370"/>
      <x:c r="D17" s="370"/>
      <x:c r="E17" s="370"/>
      <x:c r="F17" s="370"/>
      <x:c r="G17" s="370"/>
      <x:c r="H17" s="370"/>
      <x:c r="I17" s="370"/>
      <x:c r="J17" s="370"/>
      <x:c r="K17" s="370"/>
      <x:c r="L17" s="370"/>
      <x:c r="M17" s="370"/>
      <x:c r="N17" s="370"/>
      <x:c r="O17" s="370"/>
      <x:c r="P17" s="370"/>
      <x:c r="Q17" s="370"/>
      <x:c r="R17" s="370"/>
      <x:c r="S17" s="370"/>
      <x:c r="T17" s="370"/>
      <x:c r="U17" s="370"/>
      <x:c r="V17" s="370"/>
    </x:row>
    <x:row r="18">
      <x:c r="A18" s="370"/>
      <x:c r="B18" s="370"/>
      <x:c r="C18" s="370"/>
      <x:c r="D18" s="370"/>
      <x:c r="E18" s="370"/>
      <x:c r="F18" s="370"/>
      <x:c r="G18" s="370"/>
      <x:c r="H18" s="370"/>
      <x:c r="I18" s="370"/>
      <x:c r="J18" s="370"/>
      <x:c r="K18" s="370"/>
      <x:c r="L18" s="370"/>
      <x:c r="M18" s="370"/>
      <x:c r="N18" s="370"/>
      <x:c r="O18" s="370"/>
      <x:c r="P18" s="370"/>
      <x:c r="Q18" s="370"/>
      <x:c r="R18" s="370"/>
      <x:c r="S18" s="370"/>
      <x:c r="T18" s="370"/>
      <x:c r="U18" s="370"/>
      <x:c r="V18" s="370"/>
    </x:row>
    <x:row r="19">
      <x:c r="A19" s="370"/>
      <x:c r="B19" s="370"/>
      <x:c r="C19" s="370"/>
      <x:c r="D19" s="370"/>
      <x:c r="E19" s="370"/>
      <x:c r="F19" s="370"/>
      <x:c r="G19" s="370"/>
      <x:c r="H19" s="370"/>
      <x:c r="I19" s="370"/>
      <x:c r="J19" s="370"/>
      <x:c r="K19" s="370"/>
      <x:c r="L19" s="370"/>
      <x:c r="M19" s="370"/>
      <x:c r="N19" s="370"/>
      <x:c r="O19" s="370"/>
      <x:c r="P19" s="370"/>
      <x:c r="Q19" s="370"/>
      <x:c r="R19" s="370"/>
      <x:c r="S19" s="370"/>
      <x:c r="T19" s="370"/>
      <x:c r="U19" s="370"/>
      <x:c r="V19" s="370"/>
    </x:row>
    <x:row r="20">
      <x:c r="A20" s="370"/>
      <x:c r="B20" s="370"/>
      <x:c r="C20" s="370"/>
      <x:c r="D20" s="370"/>
      <x:c r="E20" s="370"/>
      <x:c r="F20" s="370"/>
      <x:c r="G20" s="370"/>
      <x:c r="H20" s="370"/>
      <x:c r="I20" s="370"/>
      <x:c r="J20" s="370"/>
      <x:c r="K20" s="370"/>
      <x:c r="L20" s="370"/>
      <x:c r="M20" s="370"/>
      <x:c r="N20" s="370"/>
      <x:c r="O20" s="370"/>
      <x:c r="P20" s="370"/>
      <x:c r="Q20" s="370"/>
      <x:c r="R20" s="370"/>
      <x:c r="S20" s="370"/>
      <x:c r="T20" s="370"/>
      <x:c r="U20" s="370"/>
      <x:c r="V20" s="370"/>
    </x:row>
    <x:row r="21">
      <x:c r="A21" s="370"/>
      <x:c r="B21" s="370"/>
      <x:c r="C21" s="370"/>
      <x:c r="D21" s="370"/>
      <x:c r="E21" s="370"/>
      <x:c r="F21" s="370"/>
      <x:c r="G21" s="370"/>
      <x:c r="H21" s="370"/>
      <x:c r="I21" s="370"/>
      <x:c r="J21" s="370"/>
      <x:c r="K21" s="370"/>
      <x:c r="L21" s="370"/>
      <x:c r="M21" s="370"/>
      <x:c r="N21" s="370"/>
      <x:c r="O21" s="370"/>
      <x:c r="P21" s="370"/>
      <x:c r="Q21" s="370"/>
      <x:c r="R21" s="370"/>
      <x:c r="S21" s="370"/>
      <x:c r="T21" s="370"/>
      <x:c r="U21" s="370"/>
      <x:c r="V21" s="370"/>
    </x:row>
    <x:row r="22">
      <x:c r="A22" s="370"/>
      <x:c r="B22" s="370"/>
      <x:c r="C22" s="370"/>
      <x:c r="D22" s="370"/>
      <x:c r="E22" s="370"/>
      <x:c r="F22" s="370"/>
      <x:c r="G22" s="370"/>
      <x:c r="H22" s="370"/>
      <x:c r="I22" s="370"/>
      <x:c r="J22" s="370"/>
      <x:c r="K22" s="370"/>
      <x:c r="L22" s="370"/>
      <x:c r="M22" s="370"/>
      <x:c r="N22" s="370"/>
      <x:c r="O22" s="370"/>
      <x:c r="P22" s="370"/>
      <x:c r="Q22" s="370"/>
      <x:c r="R22" s="370"/>
      <x:c r="S22" s="370"/>
      <x:c r="T22" s="370"/>
      <x:c r="U22" s="370"/>
      <x:c r="V22" s="370"/>
    </x:row>
    <x:row r="23">
      <x:c r="A23" s="370"/>
      <x:c r="B23" s="370"/>
      <x:c r="C23" s="370"/>
      <x:c r="D23" s="370"/>
      <x:c r="E23" s="370"/>
      <x:c r="F23" s="370"/>
      <x:c r="G23" s="370"/>
      <x:c r="H23" s="370"/>
      <x:c r="I23" s="370"/>
      <x:c r="J23" s="370"/>
      <x:c r="K23" s="370"/>
      <x:c r="L23" s="370"/>
      <x:c r="M23" s="370"/>
      <x:c r="N23" s="370"/>
      <x:c r="O23" s="370"/>
      <x:c r="P23" s="370"/>
      <x:c r="Q23" s="370"/>
      <x:c r="R23" s="370"/>
      <x:c r="S23" s="370"/>
      <x:c r="T23" s="370"/>
      <x:c r="U23" s="370"/>
      <x:c r="V23" s="370"/>
    </x:row>
    <x:row r="24">
      <x:c r="A24" s="370"/>
      <x:c r="B24" s="370"/>
      <x:c r="C24" s="370"/>
      <x:c r="D24" s="370"/>
      <x:c r="E24" s="370"/>
      <x:c r="F24" s="370"/>
      <x:c r="G24" s="370"/>
      <x:c r="H24" s="370"/>
      <x:c r="I24" s="370"/>
      <x:c r="J24" s="370"/>
      <x:c r="K24" s="370"/>
      <x:c r="L24" s="370"/>
      <x:c r="M24" s="370"/>
      <x:c r="N24" s="370"/>
      <x:c r="O24" s="370"/>
      <x:c r="P24" s="370"/>
      <x:c r="Q24" s="370"/>
      <x:c r="R24" s="370"/>
      <x:c r="S24" s="370"/>
      <x:c r="T24" s="370"/>
      <x:c r="U24" s="370"/>
      <x:c r="V24" s="370"/>
    </x:row>
    <x:row r="25">
      <x:c r="A25" s="370"/>
      <x:c r="B25" s="370"/>
      <x:c r="C25" s="370"/>
      <x:c r="D25" s="370"/>
      <x:c r="E25" s="370"/>
      <x:c r="F25" s="370"/>
      <x:c r="G25" s="370"/>
      <x:c r="H25" s="370"/>
      <x:c r="I25" s="370"/>
      <x:c r="J25" s="370"/>
      <x:c r="K25" s="370"/>
      <x:c r="L25" s="370"/>
      <x:c r="M25" s="370"/>
      <x:c r="N25" s="370"/>
      <x:c r="O25" s="370"/>
      <x:c r="P25" s="370"/>
      <x:c r="Q25" s="370"/>
      <x:c r="R25" s="370"/>
      <x:c r="S25" s="370"/>
      <x:c r="T25" s="370"/>
      <x:c r="U25" s="370"/>
      <x:c r="V25" s="370"/>
    </x:row>
    <x:row r="26">
      <x:c r="A26" s="370"/>
      <x:c r="B26" s="370"/>
      <x:c r="C26" s="370"/>
      <x:c r="D26" s="370"/>
      <x:c r="E26" s="370"/>
      <x:c r="F26" s="370"/>
      <x:c r="G26" s="370"/>
      <x:c r="H26" s="370"/>
      <x:c r="I26" s="370"/>
      <x:c r="J26" s="370"/>
      <x:c r="K26" s="370"/>
      <x:c r="L26" s="370"/>
      <x:c r="M26" s="370"/>
      <x:c r="N26" s="370"/>
      <x:c r="O26" s="370"/>
      <x:c r="P26" s="370"/>
      <x:c r="Q26" s="370"/>
      <x:c r="R26" s="370"/>
      <x:c r="S26" s="370"/>
      <x:c r="T26" s="370"/>
      <x:c r="U26" s="370"/>
      <x:c r="V26" s="370"/>
    </x:row>
    <x:row r="27">
      <x:c r="A27" s="370"/>
      <x:c r="B27" s="370"/>
      <x:c r="C27" s="370"/>
      <x:c r="D27" s="370"/>
      <x:c r="E27" s="370"/>
      <x:c r="F27" s="370"/>
      <x:c r="G27" s="370"/>
      <x:c r="H27" s="370"/>
      <x:c r="I27" s="370"/>
      <x:c r="J27" s="370"/>
      <x:c r="K27" s="370"/>
      <x:c r="L27" s="370"/>
      <x:c r="M27" s="370"/>
      <x:c r="N27" s="370"/>
      <x:c r="O27" s="370"/>
      <x:c r="P27" s="370"/>
      <x:c r="Q27" s="370"/>
      <x:c r="R27" s="370"/>
      <x:c r="S27" s="370"/>
      <x:c r="T27" s="370"/>
      <x:c r="U27" s="370"/>
      <x:c r="V27" s="370"/>
    </x:row>
    <x:row r="28">
      <x:c r="A28" s="370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0"/>
      <x:c r="U28" s="370"/>
      <x:c r="V28" s="370"/>
    </x:row>
    <x:row r="29">
      <x:c r="A29" s="381" t="str">
        <x:v>Rule family</x:v>
      </x:c>
      <x:c r="B29" s="381" t="str">
        <x:v>Rule</x:v>
      </x:c>
      <x:c r="C29" s="381" t="str">
        <x:v>Formula / threshold</x:v>
      </x:c>
      <x:c r="D29" s="381" t="str">
        <x:v>Human control</x:v>
      </x:c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0"/>
      <x:c r="U29" s="370"/>
      <x:c r="V29" s="370"/>
    </x:row>
    <x:row r="30">
      <x:c r="A30" s="372" t="str">
        <x:v>DOI normalization</x:v>
      </x:c>
      <x:c r="B30" s="372" t="str">
        <x:v>Lowercase; strip DOI URL/prefix</x:v>
      </x:c>
      <x:c r="C30" s="372" t="str">
        <x:v>Formula in Master Evidence</x:v>
      </x:c>
      <x:c r="D30" s="372" t="str">
        <x:v>Verify DOI resolves to correct source</x:v>
      </x:c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0"/>
      <x:c r="U30" s="370"/>
      <x:c r="V30" s="370"/>
    </x:row>
    <x:row r="31">
      <x:c r="A31" s="372" t="str">
        <x:v>Transferability</x:v>
      </x:c>
      <x:c r="B31" s="372" t="str">
        <x:v>Seven integer categories 0, 1 or 2; decimal/pasted invalid values cannot yield a score.</x:v>
      </x:c>
      <x:c r="C31" s="372" t="str">
        <x:v>Raw 0–14; normalized 0–10</x:v>
      </x:c>
      <x:c r="D31" s="372" t="str">
        <x:v>Project rubric, not a validated psychometric scale. A named human applicability rationale is mandatory.</x:v>
      </x:c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0"/>
      <x:c r="U31" s="370"/>
      <x:c r="V31" s="370"/>
    </x:row>
    <x:row r="32">
      <x:c r="A32" s="372" t="str">
        <x:v>HIGH</x:v>
      </x:c>
      <x:c r="B32" s="372" t="str">
        <x:v>Normalized 8–10</x:v>
      </x:c>
      <x:c r="C32" s="372" t="str">
        <x:v>&gt;=8</x:v>
      </x:c>
      <x:c r="D32" s="372" t="str">
        <x:v>Safety override may downgrade</x:v>
      </x:c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0"/>
      <x:c r="U32" s="370"/>
      <x:c r="V32" s="370"/>
    </x:row>
    <x:row r="33">
      <x:c r="A33" s="372" t="str">
        <x:v>CONDITIONAL</x:v>
      </x:c>
      <x:c r="B33" s="372" t="str">
        <x:v>Normalized 5–7.9</x:v>
      </x:c>
      <x:c r="C33" s="372" t="str">
        <x:v>&gt;=5 and &lt;8</x:v>
      </x:c>
      <x:c r="D33" s="372" t="str">
        <x:v>Adaptation required</x:v>
      </x:c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0"/>
      <x:c r="U33" s="370"/>
      <x:c r="V33" s="370"/>
    </x:row>
    <x:row r="34">
      <x:c r="A34" s="372" t="str">
        <x:v>LOW</x:v>
      </x:c>
      <x:c r="B34" s="372" t="str">
        <x:v>Normalized 0–4.9</x:v>
      </x:c>
      <x:c r="C34" s="372" t="str">
        <x:v>&lt;5</x:v>
      </x:c>
      <x:c r="D34" s="372" t="str">
        <x:v>Do not generalize</x:v>
      </x:c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0"/>
      <x:c r="U34" s="370"/>
      <x:c r="V34" s="370"/>
    </x:row>
    <x:row r="35">
      <x:c r="A35" s="372" t="str">
        <x:v>Claim-ready</x:v>
      </x:c>
      <x:c r="B35" s="372" t="str">
        <x:v>A single conservative gate in Master Evidence EC feeds EB, C and Dashboard.</x:v>
      </x:c>
      <x:c r="C35" s="372" t="str">
        <x:v>Verified identifiers; clear integrity; appraisal; transferability; claim/result/location; specific limitation; named dated human review.</x:v>
      </x:c>
      <x:c r="D35" s="372" t="str">
        <x:v>A formula flag is not independent scientific approval. Corrections and EoC require separate documented resolution.</x:v>
      </x:c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0"/>
      <x:c r="U35" s="370"/>
      <x:c r="V35" s="370"/>
    </x:row>
    <x:row r="36">
      <x:c r="A36" s="372" t="str">
        <x:v>Red override</x:v>
      </x:c>
      <x:c r="B36" s="372" t="str">
        <x:v>Retracted / not used / critically unreliable</x:v>
      </x:c>
      <x:c r="C36" s="372" t="str">
        <x:v>Traffic-light formula</x:v>
      </x:c>
      <x:c r="D36" s="372" t="str">
        <x:v>No conclusion may depend on source</x:v>
      </x:c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0"/>
      <x:c r="U36" s="370"/>
      <x:c r="V36" s="370"/>
    </x:row>
    <x:row r="37">
      <x:c r="A37" s="372" t="str">
        <x:v>Evidence ID</x:v>
      </x:c>
      <x:c r="B37" s="372" t="str">
        <x:v>Evidence ID is immutable; preserve the Evidence ID / PMID / Zotero key map.</x:v>
      </x:c>
      <x:c r="C37" s="372" t="str">
        <x:v>Persisted EV-#### values; never derive IDs from row position.</x:v>
      </x:c>
      <x:c r="D37" s="372" t="str">
        <x:v>Never reuse IDs</x:v>
      </x:c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0"/>
      <x:c r="U37" s="370"/>
      <x:c r="V37" s="370"/>
    </x:row>
    <x:row r="38">
      <x:c r="A38" s="372" t="str">
        <x:v>No evidence before gate</x:v>
      </x:c>
      <x:c r="B38" s="372" t="str">
        <x:v>Definitive identification locked</x:v>
      </x:c>
      <x:c r="C38" s="372" t="str">
        <x:v>ZOTERO PASS required</x:v>
      </x:c>
      <x:c r="D38" s="372" t="str">
        <x:v>Release Gate sheet is authoritative</x:v>
      </x:c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0"/>
      <x:c r="U38" s="370"/>
      <x:c r="V38" s="370"/>
    </x:row>
  </x:sheetData>
  <x:mergeCells>
    <x:mergeCell ref="A1:P1"/>
    <x:mergeCell ref="A2:P2"/>
  </x:mergeCells>
  <x:pageMargins left="0.7" right="0.7" top="0.75" bottom="0.75" header="0.3" footer="0.3"/>
</x:worksheet>
</file>